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210" windowWidth="19035" windowHeight="11130"/>
  </bookViews>
  <sheets>
    <sheet name="Cover" sheetId="8" r:id="rId1"/>
    <sheet name="Inputs" sheetId="15" r:id="rId2"/>
    <sheet name="CIAL 20 year return calculation" sheetId="17" r:id="rId3"/>
    <sheet name="CIAL 5 year return calculation" sheetId="28" r:id="rId4"/>
    <sheet name="CC Target  Revenue (midpoint)" sheetId="18" r:id="rId5"/>
    <sheet name="CC Target Revenue (75th %)" sheetId="14" r:id="rId6"/>
    <sheet name="Leased asset return calculation" sheetId="24" r:id="rId7"/>
    <sheet name="Excess cash flows" sheetId="19" r:id="rId8"/>
    <sheet name="Graphs for report" sheetId="26" r:id="rId9"/>
  </sheets>
  <definedNames>
    <definedName name="CapexProp">Inputs!$F$17</definedName>
    <definedName name="MiFP">Inputs!$F$13</definedName>
    <definedName name="MiY">Inputs!$F$12</definedName>
    <definedName name="_xlnm.Print_Area" localSheetId="4">'CC Target  Revenue (midpoint)'!$A$1:$AK$201</definedName>
    <definedName name="_xlnm.Print_Area" localSheetId="5">'CC Target Revenue (75th %)'!$A$1:$AK$201</definedName>
    <definedName name="_xlnm.Print_Area" localSheetId="2">'CIAL 20 year return calculation'!$A$1:$AK$561</definedName>
    <definedName name="_xlnm.Print_Area" localSheetId="3">'CIAL 5 year return calculation'!$A$1:$M$117</definedName>
    <definedName name="_xlnm.Print_Area" localSheetId="0">Cover!$A$1:$M$73</definedName>
    <definedName name="_xlnm.Print_Area" localSheetId="7">'Excess cash flows'!$A$1:$AK$63</definedName>
    <definedName name="_xlnm.Print_Area" localSheetId="6">'Leased asset return calculation'!$A$1:$M$227</definedName>
    <definedName name="_xlnm.Print_Titles" localSheetId="4">'CC Target  Revenue (midpoint)'!$1:$6</definedName>
    <definedName name="_xlnm.Print_Titles" localSheetId="5">'CC Target Revenue (75th %)'!$1:$6</definedName>
    <definedName name="_xlnm.Print_Titles" localSheetId="2">'CIAL 20 year return calculation'!$1:$6</definedName>
    <definedName name="_xlnm.Print_Titles" localSheetId="3">'CIAL 5 year return calculation'!$1:$6</definedName>
    <definedName name="_xlnm.Print_Titles" localSheetId="7">'Excess cash flows'!$1:$6</definedName>
    <definedName name="_xlnm.Print_Titles" localSheetId="6">'Leased asset return calculation'!$1:$6</definedName>
    <definedName name="rivprop">Inputs!$F$16</definedName>
    <definedName name="solver_adj" localSheetId="4" hidden="1">'CC Target  Revenue (midpoint)'!$F$199</definedName>
    <definedName name="solver_adj" localSheetId="5" hidden="1">'CC Target Revenue (75th %)'!$F$199</definedName>
    <definedName name="solver_adj" localSheetId="3" hidden="1">'CIAL 5 year return calculation'!#REF!</definedName>
    <definedName name="solver_adj" localSheetId="7" hidden="1">'Excess cash flows'!#REF!</definedName>
    <definedName name="solver_adj" localSheetId="6" hidden="1">'Leased asset return calculation'!#REF!</definedName>
    <definedName name="solver_cvg" localSheetId="4" hidden="1">0.0001</definedName>
    <definedName name="solver_cvg" localSheetId="5" hidden="1">0.0001</definedName>
    <definedName name="solver_cvg" localSheetId="3" hidden="1">0.0001</definedName>
    <definedName name="solver_cvg" localSheetId="7" hidden="1">0.0001</definedName>
    <definedName name="solver_cvg" localSheetId="6" hidden="1">0.0001</definedName>
    <definedName name="solver_drv" localSheetId="4" hidden="1">2</definedName>
    <definedName name="solver_drv" localSheetId="5" hidden="1">2</definedName>
    <definedName name="solver_drv" localSheetId="3" hidden="1">2</definedName>
    <definedName name="solver_drv" localSheetId="7" hidden="1">2</definedName>
    <definedName name="solver_drv" localSheetId="6" hidden="1">2</definedName>
    <definedName name="solver_eng" localSheetId="4" hidden="1">1</definedName>
    <definedName name="solver_eng" localSheetId="5" hidden="1">1</definedName>
    <definedName name="solver_eng" localSheetId="3" hidden="1">1</definedName>
    <definedName name="solver_eng" localSheetId="7" hidden="1">1</definedName>
    <definedName name="solver_eng" localSheetId="6" hidden="1">1</definedName>
    <definedName name="solver_est" localSheetId="4" hidden="1">1</definedName>
    <definedName name="solver_est" localSheetId="5" hidden="1">1</definedName>
    <definedName name="solver_est" localSheetId="3" hidden="1">1</definedName>
    <definedName name="solver_est" localSheetId="7" hidden="1">1</definedName>
    <definedName name="solver_est" localSheetId="6" hidden="1">1</definedName>
    <definedName name="solver_itr" localSheetId="4" hidden="1">2147483647</definedName>
    <definedName name="solver_itr" localSheetId="5" hidden="1">2147483647</definedName>
    <definedName name="solver_itr" localSheetId="3" hidden="1">2147483647</definedName>
    <definedName name="solver_itr" localSheetId="7" hidden="1">2147483647</definedName>
    <definedName name="solver_itr" localSheetId="6" hidden="1">2147483647</definedName>
    <definedName name="solver_mip" localSheetId="4" hidden="1">2147483647</definedName>
    <definedName name="solver_mip" localSheetId="5" hidden="1">2147483647</definedName>
    <definedName name="solver_mip" localSheetId="3" hidden="1">2147483647</definedName>
    <definedName name="solver_mip" localSheetId="7" hidden="1">2147483647</definedName>
    <definedName name="solver_mip" localSheetId="6" hidden="1">2147483647</definedName>
    <definedName name="solver_mni" localSheetId="4" hidden="1">30</definedName>
    <definedName name="solver_mni" localSheetId="5" hidden="1">30</definedName>
    <definedName name="solver_mni" localSheetId="3" hidden="1">30</definedName>
    <definedName name="solver_mni" localSheetId="7" hidden="1">30</definedName>
    <definedName name="solver_mni" localSheetId="6" hidden="1">30</definedName>
    <definedName name="solver_mrt" localSheetId="4" hidden="1">0.075</definedName>
    <definedName name="solver_mrt" localSheetId="5" hidden="1">0.075</definedName>
    <definedName name="solver_mrt" localSheetId="3" hidden="1">0.075</definedName>
    <definedName name="solver_mrt" localSheetId="7" hidden="1">0.075</definedName>
    <definedName name="solver_mrt" localSheetId="6" hidden="1">0.075</definedName>
    <definedName name="solver_msl" localSheetId="4" hidden="1">2</definedName>
    <definedName name="solver_msl" localSheetId="5" hidden="1">2</definedName>
    <definedName name="solver_msl" localSheetId="3" hidden="1">2</definedName>
    <definedName name="solver_msl" localSheetId="7" hidden="1">2</definedName>
    <definedName name="solver_msl" localSheetId="6" hidden="1">2</definedName>
    <definedName name="solver_neg" localSheetId="4" hidden="1">1</definedName>
    <definedName name="solver_neg" localSheetId="5" hidden="1">1</definedName>
    <definedName name="solver_neg" localSheetId="3" hidden="1">1</definedName>
    <definedName name="solver_neg" localSheetId="7" hidden="1">1</definedName>
    <definedName name="solver_neg" localSheetId="6" hidden="1">1</definedName>
    <definedName name="solver_nod" localSheetId="4" hidden="1">2147483647</definedName>
    <definedName name="solver_nod" localSheetId="5" hidden="1">2147483647</definedName>
    <definedName name="solver_nod" localSheetId="3" hidden="1">2147483647</definedName>
    <definedName name="solver_nod" localSheetId="7" hidden="1">2147483647</definedName>
    <definedName name="solver_nod" localSheetId="6" hidden="1">2147483647</definedName>
    <definedName name="solver_num" localSheetId="4" hidden="1">0</definedName>
    <definedName name="solver_num" localSheetId="5" hidden="1">0</definedName>
    <definedName name="solver_num" localSheetId="3" hidden="1">0</definedName>
    <definedName name="solver_num" localSheetId="7" hidden="1">0</definedName>
    <definedName name="solver_num" localSheetId="6" hidden="1">0</definedName>
    <definedName name="solver_nwt" localSheetId="4" hidden="1">1</definedName>
    <definedName name="solver_nwt" localSheetId="5" hidden="1">1</definedName>
    <definedName name="solver_nwt" localSheetId="3" hidden="1">1</definedName>
    <definedName name="solver_nwt" localSheetId="7" hidden="1">1</definedName>
    <definedName name="solver_nwt" localSheetId="6" hidden="1">1</definedName>
    <definedName name="solver_opt" localSheetId="4" hidden="1">'CC Target  Revenue (midpoint)'!#REF!</definedName>
    <definedName name="solver_opt" localSheetId="5" hidden="1">'CC Target Revenue (75th %)'!#REF!</definedName>
    <definedName name="solver_opt" localSheetId="3" hidden="1">'CIAL 5 year return calculation'!#REF!</definedName>
    <definedName name="solver_opt" localSheetId="7" hidden="1">'Excess cash flows'!#REF!</definedName>
    <definedName name="solver_opt" localSheetId="6" hidden="1">'Leased asset return calculation'!#REF!</definedName>
    <definedName name="solver_pre" localSheetId="4" hidden="1">0.000001</definedName>
    <definedName name="solver_pre" localSheetId="5" hidden="1">0.000001</definedName>
    <definedName name="solver_pre" localSheetId="3" hidden="1">0.000001</definedName>
    <definedName name="solver_pre" localSheetId="7" hidden="1">0.000001</definedName>
    <definedName name="solver_pre" localSheetId="6" hidden="1">0.000001</definedName>
    <definedName name="solver_rbv" localSheetId="4" hidden="1">2</definedName>
    <definedName name="solver_rbv" localSheetId="5" hidden="1">2</definedName>
    <definedName name="solver_rbv" localSheetId="3" hidden="1">2</definedName>
    <definedName name="solver_rbv" localSheetId="7" hidden="1">2</definedName>
    <definedName name="solver_rbv" localSheetId="6" hidden="1">2</definedName>
    <definedName name="solver_rlx" localSheetId="4" hidden="1">2</definedName>
    <definedName name="solver_rlx" localSheetId="5" hidden="1">2</definedName>
    <definedName name="solver_rlx" localSheetId="3" hidden="1">2</definedName>
    <definedName name="solver_rlx" localSheetId="7" hidden="1">2</definedName>
    <definedName name="solver_rlx" localSheetId="6" hidden="1">2</definedName>
    <definedName name="solver_rsd" localSheetId="4" hidden="1">0</definedName>
    <definedName name="solver_rsd" localSheetId="5" hidden="1">0</definedName>
    <definedName name="solver_rsd" localSheetId="3" hidden="1">0</definedName>
    <definedName name="solver_rsd" localSheetId="7" hidden="1">0</definedName>
    <definedName name="solver_rsd" localSheetId="6" hidden="1">0</definedName>
    <definedName name="solver_scl" localSheetId="4" hidden="1">2</definedName>
    <definedName name="solver_scl" localSheetId="5" hidden="1">2</definedName>
    <definedName name="solver_scl" localSheetId="3" hidden="1">2</definedName>
    <definedName name="solver_scl" localSheetId="7" hidden="1">2</definedName>
    <definedName name="solver_scl" localSheetId="6" hidden="1">2</definedName>
    <definedName name="solver_sho" localSheetId="4" hidden="1">2</definedName>
    <definedName name="solver_sho" localSheetId="5" hidden="1">2</definedName>
    <definedName name="solver_sho" localSheetId="3" hidden="1">2</definedName>
    <definedName name="solver_sho" localSheetId="7" hidden="1">2</definedName>
    <definedName name="solver_sho" localSheetId="6" hidden="1">2</definedName>
    <definedName name="solver_ssz" localSheetId="4" hidden="1">100</definedName>
    <definedName name="solver_ssz" localSheetId="5" hidden="1">100</definedName>
    <definedName name="solver_ssz" localSheetId="3" hidden="1">100</definedName>
    <definedName name="solver_ssz" localSheetId="7" hidden="1">100</definedName>
    <definedName name="solver_ssz" localSheetId="6" hidden="1">100</definedName>
    <definedName name="solver_tim" localSheetId="4" hidden="1">2147483647</definedName>
    <definedName name="solver_tim" localSheetId="5" hidden="1">2147483647</definedName>
    <definedName name="solver_tim" localSheetId="3" hidden="1">2147483647</definedName>
    <definedName name="solver_tim" localSheetId="7" hidden="1">2147483647</definedName>
    <definedName name="solver_tim" localSheetId="6" hidden="1">2147483647</definedName>
    <definedName name="solver_tol" localSheetId="4" hidden="1">0.01</definedName>
    <definedName name="solver_tol" localSheetId="5" hidden="1">0.01</definedName>
    <definedName name="solver_tol" localSheetId="3" hidden="1">0.01</definedName>
    <definedName name="solver_tol" localSheetId="7" hidden="1">0.01</definedName>
    <definedName name="solver_tol" localSheetId="6" hidden="1">0.01</definedName>
    <definedName name="solver_typ" localSheetId="4" hidden="1">3</definedName>
    <definedName name="solver_typ" localSheetId="5" hidden="1">3</definedName>
    <definedName name="solver_typ" localSheetId="3" hidden="1">3</definedName>
    <definedName name="solver_typ" localSheetId="7" hidden="1">3</definedName>
    <definedName name="solver_typ" localSheetId="6" hidden="1">3</definedName>
    <definedName name="solver_val" localSheetId="4" hidden="1">0.0804</definedName>
    <definedName name="solver_val" localSheetId="5" hidden="1">0.0804</definedName>
    <definedName name="solver_val" localSheetId="3" hidden="1">0.0804</definedName>
    <definedName name="solver_val" localSheetId="7" hidden="1">0.0804</definedName>
    <definedName name="solver_val" localSheetId="6" hidden="1">0.0804</definedName>
    <definedName name="solver_ver" localSheetId="4" hidden="1">3</definedName>
    <definedName name="solver_ver" localSheetId="5" hidden="1">3</definedName>
    <definedName name="solver_ver" localSheetId="3" hidden="1">3</definedName>
    <definedName name="solver_ver" localSheetId="7" hidden="1">3</definedName>
    <definedName name="solver_ver" localSheetId="6" hidden="1">3</definedName>
    <definedName name="tax">Inputs!$F$15</definedName>
  </definedNames>
  <calcPr calcId="145621"/>
</workbook>
</file>

<file path=xl/calcChain.xml><?xml version="1.0" encoding="utf-8"?>
<calcChain xmlns="http://schemas.openxmlformats.org/spreadsheetml/2006/main">
  <c r="O25" i="19" l="1"/>
  <c r="P25" i="19" s="1"/>
  <c r="Q25" i="19" s="1"/>
  <c r="R25" i="19" s="1"/>
  <c r="S25" i="19" s="1"/>
  <c r="T25" i="19" s="1"/>
  <c r="U25" i="19" s="1"/>
  <c r="V25" i="19" s="1"/>
  <c r="W25" i="19" s="1"/>
  <c r="X25" i="19" s="1"/>
  <c r="Y25" i="19" s="1"/>
  <c r="Z25" i="19" s="1"/>
  <c r="AA25" i="19" s="1"/>
  <c r="P24" i="19"/>
  <c r="Q24" i="19" s="1"/>
  <c r="R24" i="19" s="1"/>
  <c r="S24" i="19" s="1"/>
  <c r="T24" i="19" s="1"/>
  <c r="U24" i="19" s="1"/>
  <c r="V24" i="19" s="1"/>
  <c r="W24" i="19" s="1"/>
  <c r="X24" i="19" s="1"/>
  <c r="Y24" i="19" s="1"/>
  <c r="Z24" i="19" s="1"/>
  <c r="AA24" i="19" s="1"/>
  <c r="O24" i="19"/>
  <c r="N25" i="19"/>
  <c r="N24" i="19"/>
  <c r="O54" i="19"/>
  <c r="P54" i="19" s="1"/>
  <c r="Q54" i="19" s="1"/>
  <c r="R54" i="19" s="1"/>
  <c r="S54" i="19" s="1"/>
  <c r="T54" i="19" s="1"/>
  <c r="U54" i="19" s="1"/>
  <c r="V54" i="19" s="1"/>
  <c r="W54" i="19" s="1"/>
  <c r="X54" i="19" s="1"/>
  <c r="Y54" i="19" s="1"/>
  <c r="Z54" i="19" s="1"/>
  <c r="AA54" i="19" s="1"/>
  <c r="N54" i="19"/>
  <c r="O53" i="19"/>
  <c r="P53" i="19" s="1"/>
  <c r="Q53" i="19" s="1"/>
  <c r="R53" i="19" s="1"/>
  <c r="S53" i="19" s="1"/>
  <c r="T53" i="19" s="1"/>
  <c r="U53" i="19" s="1"/>
  <c r="V53" i="19" s="1"/>
  <c r="W53" i="19" s="1"/>
  <c r="X53" i="19" s="1"/>
  <c r="Y53" i="19" s="1"/>
  <c r="Z53" i="19" s="1"/>
  <c r="AA53" i="19" s="1"/>
  <c r="N53" i="19"/>
  <c r="M54" i="19"/>
  <c r="M25" i="19"/>
  <c r="M24" i="19"/>
  <c r="M53" i="19"/>
  <c r="L140" i="24"/>
  <c r="K140" i="24"/>
  <c r="J140" i="24"/>
  <c r="I140" i="24"/>
  <c r="L151" i="24"/>
  <c r="K151" i="24"/>
  <c r="J151" i="24"/>
  <c r="I151" i="24"/>
  <c r="L150" i="24"/>
  <c r="K150" i="24"/>
  <c r="J150" i="24"/>
  <c r="I150" i="24"/>
  <c r="H151" i="24"/>
  <c r="H150" i="24"/>
  <c r="L95" i="24"/>
  <c r="K95" i="24"/>
  <c r="J95" i="24"/>
  <c r="I95" i="24"/>
  <c r="L94" i="24"/>
  <c r="K94" i="24"/>
  <c r="J94" i="24"/>
  <c r="I94" i="24"/>
  <c r="H95" i="24"/>
  <c r="H94" i="24"/>
  <c r="F210" i="24" l="1"/>
  <c r="F206" i="24"/>
  <c r="C67" i="8"/>
  <c r="C68" i="8" s="1"/>
  <c r="C69" i="8" s="1"/>
  <c r="C70" i="8" s="1"/>
  <c r="C71" i="8" s="1"/>
  <c r="C66" i="8"/>
  <c r="C65" i="8"/>
  <c r="A7" i="8"/>
  <c r="A61" i="8" s="1"/>
  <c r="C26" i="8"/>
  <c r="D114" i="28" l="1"/>
  <c r="D113" i="28"/>
  <c r="D112" i="28"/>
  <c r="D111" i="28"/>
  <c r="D110" i="28"/>
  <c r="D109" i="28"/>
  <c r="D108" i="28"/>
  <c r="D107" i="28"/>
  <c r="A92" i="28"/>
  <c r="D557" i="17"/>
  <c r="D544" i="17"/>
  <c r="G353" i="17"/>
  <c r="G440" i="17" s="1"/>
  <c r="H353" i="17"/>
  <c r="H440" i="17" s="1"/>
  <c r="F329" i="17"/>
  <c r="L69" i="24"/>
  <c r="K69" i="24"/>
  <c r="J69" i="24"/>
  <c r="I69" i="24"/>
  <c r="H69" i="24"/>
  <c r="G69" i="24"/>
  <c r="L11" i="24"/>
  <c r="K11" i="24"/>
  <c r="J11" i="24"/>
  <c r="I11" i="24"/>
  <c r="L10" i="24"/>
  <c r="L12" i="24" s="1"/>
  <c r="K10" i="24"/>
  <c r="K12" i="24" s="1"/>
  <c r="J10" i="24"/>
  <c r="J12" i="24" s="1"/>
  <c r="I10" i="24"/>
  <c r="I12" i="24" s="1"/>
  <c r="H11" i="24"/>
  <c r="H10" i="24"/>
  <c r="D538" i="17"/>
  <c r="D551" i="17" s="1"/>
  <c r="D521" i="17" s="1"/>
  <c r="D516" i="17"/>
  <c r="D545" i="17" s="1"/>
  <c r="D558" i="17" s="1"/>
  <c r="D528" i="17" s="1"/>
  <c r="D514" i="17"/>
  <c r="D543" i="17" s="1"/>
  <c r="D556" i="17" s="1"/>
  <c r="D526" i="17" s="1"/>
  <c r="D513" i="17"/>
  <c r="D542" i="17" s="1"/>
  <c r="D555" i="17" s="1"/>
  <c r="D525" i="17" s="1"/>
  <c r="D512" i="17"/>
  <c r="D541" i="17" s="1"/>
  <c r="D554" i="17" s="1"/>
  <c r="D524" i="17" s="1"/>
  <c r="D511" i="17"/>
  <c r="D540" i="17" s="1"/>
  <c r="D553" i="17" s="1"/>
  <c r="D523" i="17" s="1"/>
  <c r="D510" i="17"/>
  <c r="D539" i="17" s="1"/>
  <c r="D552" i="17" s="1"/>
  <c r="D522" i="17" s="1"/>
  <c r="H12" i="24" l="1"/>
  <c r="D527" i="17"/>
  <c r="G404" i="17"/>
  <c r="G491" i="17"/>
  <c r="I353" i="17"/>
  <c r="H404" i="17"/>
  <c r="H491" i="17"/>
  <c r="H34" i="24"/>
  <c r="J34" i="24"/>
  <c r="L34" i="24"/>
  <c r="I34" i="24"/>
  <c r="K34" i="24"/>
  <c r="G219" i="24"/>
  <c r="J353" i="17" l="1"/>
  <c r="I440" i="17"/>
  <c r="I491" i="17"/>
  <c r="I404" i="17"/>
  <c r="H202" i="15"/>
  <c r="H205" i="15" s="1"/>
  <c r="I202" i="15"/>
  <c r="I205" i="15" s="1"/>
  <c r="J202" i="15"/>
  <c r="K202" i="15"/>
  <c r="K205" i="15" s="1"/>
  <c r="L202" i="15"/>
  <c r="L205" i="15" s="1"/>
  <c r="J205" i="15"/>
  <c r="K353" i="17" l="1"/>
  <c r="J440" i="17"/>
  <c r="J491" i="17"/>
  <c r="J404" i="17"/>
  <c r="G87" i="28"/>
  <c r="L46" i="28"/>
  <c r="K46" i="28"/>
  <c r="J46" i="28"/>
  <c r="I46" i="28"/>
  <c r="H46" i="28"/>
  <c r="G36" i="28"/>
  <c r="A7" i="28"/>
  <c r="H4" i="28"/>
  <c r="I4" i="28" s="1"/>
  <c r="J4" i="28" s="1"/>
  <c r="K4" i="28" s="1"/>
  <c r="L4" i="28" s="1"/>
  <c r="A2" i="28"/>
  <c r="L353" i="17" l="1"/>
  <c r="K440" i="17"/>
  <c r="K491" i="17"/>
  <c r="K404" i="17"/>
  <c r="D2" i="26"/>
  <c r="E2" i="26" s="1"/>
  <c r="F2" i="26" s="1"/>
  <c r="G2" i="26" s="1"/>
  <c r="H2" i="26" s="1"/>
  <c r="I2" i="26" s="1"/>
  <c r="J2" i="26" s="1"/>
  <c r="K2" i="26" s="1"/>
  <c r="L2" i="26" s="1"/>
  <c r="M2" i="26" s="1"/>
  <c r="N2" i="26" s="1"/>
  <c r="O2" i="26" s="1"/>
  <c r="P2" i="26" s="1"/>
  <c r="Q2" i="26" s="1"/>
  <c r="R2" i="26" s="1"/>
  <c r="S2" i="26" s="1"/>
  <c r="T2" i="26" s="1"/>
  <c r="U2" i="26" s="1"/>
  <c r="C2" i="26"/>
  <c r="H305" i="17"/>
  <c r="I305" i="17"/>
  <c r="J305" i="17"/>
  <c r="K305" i="17"/>
  <c r="L305" i="17"/>
  <c r="M305" i="17"/>
  <c r="N305" i="17"/>
  <c r="O305" i="17"/>
  <c r="P305" i="17"/>
  <c r="Q305" i="17"/>
  <c r="R305" i="17"/>
  <c r="S305" i="17"/>
  <c r="T305" i="17"/>
  <c r="U305" i="17"/>
  <c r="V305" i="17"/>
  <c r="W305" i="17"/>
  <c r="X305" i="17"/>
  <c r="Y305" i="17"/>
  <c r="Z305" i="17"/>
  <c r="AA305" i="17"/>
  <c r="H306" i="17"/>
  <c r="I306" i="17"/>
  <c r="J306" i="17"/>
  <c r="K306" i="17"/>
  <c r="L306" i="17"/>
  <c r="M306" i="17"/>
  <c r="N306" i="17"/>
  <c r="O306" i="17"/>
  <c r="P306" i="17"/>
  <c r="Q306" i="17"/>
  <c r="R306" i="17"/>
  <c r="S306" i="17"/>
  <c r="T306" i="17"/>
  <c r="U306" i="17"/>
  <c r="V306" i="17"/>
  <c r="W306" i="17"/>
  <c r="X306" i="17"/>
  <c r="Y306" i="17"/>
  <c r="Z306" i="17"/>
  <c r="AA306" i="17"/>
  <c r="H307" i="17"/>
  <c r="I307" i="17"/>
  <c r="J307" i="17"/>
  <c r="K307" i="17"/>
  <c r="L307" i="17"/>
  <c r="M307" i="17"/>
  <c r="N307" i="17"/>
  <c r="O307" i="17"/>
  <c r="P307" i="17"/>
  <c r="Q307" i="17"/>
  <c r="R307" i="17"/>
  <c r="S307" i="17"/>
  <c r="T307" i="17"/>
  <c r="U307" i="17"/>
  <c r="V307" i="17"/>
  <c r="W307" i="17"/>
  <c r="X307" i="17"/>
  <c r="Y307" i="17"/>
  <c r="Z307" i="17"/>
  <c r="AA307" i="17"/>
  <c r="H308" i="17"/>
  <c r="I308" i="17"/>
  <c r="J308" i="17"/>
  <c r="K308" i="17"/>
  <c r="L308" i="17"/>
  <c r="M308" i="17"/>
  <c r="N308" i="17"/>
  <c r="O308" i="17"/>
  <c r="P308" i="17"/>
  <c r="Q308" i="17"/>
  <c r="R308" i="17"/>
  <c r="S308" i="17"/>
  <c r="T308" i="17"/>
  <c r="U308" i="17"/>
  <c r="V308" i="17"/>
  <c r="W308" i="17"/>
  <c r="X308" i="17"/>
  <c r="Y308" i="17"/>
  <c r="Z308" i="17"/>
  <c r="AA308" i="17"/>
  <c r="H309" i="17"/>
  <c r="I309" i="17"/>
  <c r="J309" i="17"/>
  <c r="K309" i="17"/>
  <c r="L309" i="17"/>
  <c r="M309" i="17"/>
  <c r="N309" i="17"/>
  <c r="O309" i="17"/>
  <c r="P309" i="17"/>
  <c r="Q309" i="17"/>
  <c r="R309" i="17"/>
  <c r="S309" i="17"/>
  <c r="T309" i="17"/>
  <c r="U309" i="17"/>
  <c r="V309" i="17"/>
  <c r="W309" i="17"/>
  <c r="X309" i="17"/>
  <c r="Y309" i="17"/>
  <c r="Z309" i="17"/>
  <c r="AA309" i="17"/>
  <c r="M353" i="17" l="1"/>
  <c r="L440" i="17"/>
  <c r="L491" i="17"/>
  <c r="L404" i="17"/>
  <c r="G38" i="19"/>
  <c r="G214" i="24"/>
  <c r="G220" i="24" s="1"/>
  <c r="G213" i="24"/>
  <c r="E210" i="24"/>
  <c r="E206" i="24"/>
  <c r="L148" i="24"/>
  <c r="K148" i="24"/>
  <c r="J148" i="24"/>
  <c r="I148" i="24"/>
  <c r="H148" i="24"/>
  <c r="L92" i="24"/>
  <c r="K92" i="24"/>
  <c r="J92" i="24"/>
  <c r="I92" i="24"/>
  <c r="H92" i="24"/>
  <c r="H80" i="24"/>
  <c r="H16" i="24"/>
  <c r="J16" i="24"/>
  <c r="L16" i="24"/>
  <c r="A2" i="24"/>
  <c r="H4" i="24"/>
  <c r="A7" i="24"/>
  <c r="A42" i="24" s="1"/>
  <c r="H13" i="24"/>
  <c r="I13" i="24"/>
  <c r="J13" i="24"/>
  <c r="K13" i="24"/>
  <c r="L13" i="24"/>
  <c r="H15" i="24"/>
  <c r="I15" i="24"/>
  <c r="J15" i="24"/>
  <c r="K15" i="24"/>
  <c r="L15" i="24"/>
  <c r="I16" i="24"/>
  <c r="K16" i="24"/>
  <c r="H20" i="24"/>
  <c r="H68" i="24" s="1"/>
  <c r="H79" i="24" s="1"/>
  <c r="I20" i="24"/>
  <c r="I68" i="24" s="1"/>
  <c r="I79" i="24" s="1"/>
  <c r="J20" i="24"/>
  <c r="J99" i="24" s="1"/>
  <c r="J155" i="24" s="1"/>
  <c r="J193" i="24" s="1"/>
  <c r="K20" i="24"/>
  <c r="K68" i="24" s="1"/>
  <c r="K79" i="24" s="1"/>
  <c r="L20" i="24"/>
  <c r="L99" i="24" s="1"/>
  <c r="L155" i="24" s="1"/>
  <c r="L193" i="24" s="1"/>
  <c r="H22" i="24"/>
  <c r="H23" i="24" s="1"/>
  <c r="I22" i="24"/>
  <c r="I23" i="24" s="1"/>
  <c r="J22" i="24"/>
  <c r="J23" i="24" s="1"/>
  <c r="K22" i="24"/>
  <c r="K23" i="24" s="1"/>
  <c r="L22" i="24"/>
  <c r="L23" i="24" s="1"/>
  <c r="H26" i="24"/>
  <c r="H67" i="24" s="1"/>
  <c r="I26" i="24"/>
  <c r="I67" i="24" s="1"/>
  <c r="J26" i="24"/>
  <c r="J67" i="24" s="1"/>
  <c r="K26" i="24"/>
  <c r="K67" i="24" s="1"/>
  <c r="L26" i="24"/>
  <c r="L67" i="24" s="1"/>
  <c r="H33" i="24"/>
  <c r="I33" i="24"/>
  <c r="J33" i="24"/>
  <c r="K33" i="24"/>
  <c r="L33" i="24"/>
  <c r="J68" i="24"/>
  <c r="J79" i="24" s="1"/>
  <c r="G72" i="24"/>
  <c r="G24" i="19" s="1"/>
  <c r="I80" i="24"/>
  <c r="J80" i="24"/>
  <c r="K80" i="24"/>
  <c r="L80" i="24"/>
  <c r="N353" i="17" l="1"/>
  <c r="M440" i="17"/>
  <c r="M491" i="17"/>
  <c r="M404" i="17"/>
  <c r="I4" i="24"/>
  <c r="H47" i="24"/>
  <c r="H48" i="24"/>
  <c r="L68" i="24"/>
  <c r="L79" i="24" s="1"/>
  <c r="H57" i="24"/>
  <c r="E214" i="24"/>
  <c r="E220" i="24" s="1"/>
  <c r="G53" i="19"/>
  <c r="G138" i="24"/>
  <c r="I138" i="24"/>
  <c r="I194" i="24" s="1"/>
  <c r="K138" i="24"/>
  <c r="K194" i="24" s="1"/>
  <c r="I91" i="24"/>
  <c r="K91" i="24"/>
  <c r="H147" i="24"/>
  <c r="H149" i="24" s="1"/>
  <c r="J147" i="24"/>
  <c r="J149" i="24" s="1"/>
  <c r="L147" i="24"/>
  <c r="L149" i="24" s="1"/>
  <c r="J137" i="24"/>
  <c r="L137" i="24"/>
  <c r="H138" i="24"/>
  <c r="H194" i="24" s="1"/>
  <c r="J138" i="24"/>
  <c r="J194" i="24" s="1"/>
  <c r="L138" i="24"/>
  <c r="L194" i="24" s="1"/>
  <c r="H91" i="24"/>
  <c r="H93" i="24" s="1"/>
  <c r="J91" i="24"/>
  <c r="L91" i="24"/>
  <c r="L93" i="24" s="1"/>
  <c r="I147" i="24"/>
  <c r="I149" i="24" s="1"/>
  <c r="I152" i="24" s="1"/>
  <c r="I153" i="24" s="1"/>
  <c r="K147" i="24"/>
  <c r="K149" i="24" s="1"/>
  <c r="K152" i="24" s="1"/>
  <c r="K153" i="24" s="1"/>
  <c r="I99" i="24"/>
  <c r="K99" i="24"/>
  <c r="H101" i="24"/>
  <c r="H102" i="24" s="1"/>
  <c r="I101" i="24"/>
  <c r="I102" i="24" s="1"/>
  <c r="K101" i="24"/>
  <c r="K102" i="24" s="1"/>
  <c r="H99" i="24"/>
  <c r="H137" i="24" s="1"/>
  <c r="J101" i="24"/>
  <c r="J102" i="24" s="1"/>
  <c r="L101" i="24"/>
  <c r="L102" i="24" s="1"/>
  <c r="I93" i="24"/>
  <c r="K93" i="24"/>
  <c r="K96" i="24" s="1"/>
  <c r="K97" i="24" s="1"/>
  <c r="J93" i="24"/>
  <c r="A64" i="24"/>
  <c r="A88" i="24"/>
  <c r="J45" i="24"/>
  <c r="L45" i="24"/>
  <c r="G80" i="24"/>
  <c r="G83" i="24" s="1"/>
  <c r="H45" i="24"/>
  <c r="I45" i="24"/>
  <c r="K45" i="24"/>
  <c r="I14" i="24"/>
  <c r="I17" i="24" s="1"/>
  <c r="I18" i="24" s="1"/>
  <c r="K14" i="24"/>
  <c r="K17" i="24" s="1"/>
  <c r="K18" i="24" s="1"/>
  <c r="L14" i="24"/>
  <c r="L17" i="24" s="1"/>
  <c r="L18" i="24" s="1"/>
  <c r="J14" i="24"/>
  <c r="J17" i="24" s="1"/>
  <c r="J18" i="24" s="1"/>
  <c r="H14" i="24"/>
  <c r="H17" i="24" s="1"/>
  <c r="H18" i="24" s="1"/>
  <c r="A30" i="15"/>
  <c r="J96" i="24" l="1"/>
  <c r="J97" i="24" s="1"/>
  <c r="O353" i="17"/>
  <c r="N440" i="17"/>
  <c r="N491" i="17"/>
  <c r="N404" i="17"/>
  <c r="H58" i="24"/>
  <c r="H71" i="24"/>
  <c r="J4" i="24"/>
  <c r="I47" i="24"/>
  <c r="I57" i="24" s="1"/>
  <c r="I48" i="24"/>
  <c r="I125" i="24"/>
  <c r="L96" i="24"/>
  <c r="L97" i="24" s="1"/>
  <c r="H25" i="24"/>
  <c r="H55" i="24" s="1"/>
  <c r="A120" i="24"/>
  <c r="A133" i="24" s="1"/>
  <c r="K125" i="24"/>
  <c r="L104" i="24"/>
  <c r="H96" i="24"/>
  <c r="H97" i="24" s="1"/>
  <c r="H104" i="24" s="1"/>
  <c r="I96" i="24"/>
  <c r="I97" i="24" s="1"/>
  <c r="J125" i="24"/>
  <c r="J157" i="24"/>
  <c r="J158" i="24" s="1"/>
  <c r="J111" i="24"/>
  <c r="H155" i="24"/>
  <c r="H193" i="24" s="1"/>
  <c r="K157" i="24"/>
  <c r="K158" i="24" s="1"/>
  <c r="K111" i="24"/>
  <c r="H125" i="24"/>
  <c r="H111" i="24"/>
  <c r="H157" i="24"/>
  <c r="H158" i="24" s="1"/>
  <c r="I155" i="24"/>
  <c r="I193" i="24" s="1"/>
  <c r="I137" i="24"/>
  <c r="L152" i="24"/>
  <c r="L153" i="24" s="1"/>
  <c r="H152" i="24"/>
  <c r="H153" i="24" s="1"/>
  <c r="A144" i="24"/>
  <c r="L125" i="24"/>
  <c r="L157" i="24"/>
  <c r="L158" i="24" s="1"/>
  <c r="L111" i="24"/>
  <c r="I157" i="24"/>
  <c r="I158" i="24" s="1"/>
  <c r="I111" i="24"/>
  <c r="K155" i="24"/>
  <c r="K193" i="24" s="1"/>
  <c r="K137" i="24"/>
  <c r="J152" i="24"/>
  <c r="J153" i="24" s="1"/>
  <c r="G141" i="24"/>
  <c r="G25" i="19" s="1"/>
  <c r="G194" i="24"/>
  <c r="G197" i="24" s="1"/>
  <c r="G54" i="19" s="1"/>
  <c r="I25" i="24"/>
  <c r="I55" i="24" s="1"/>
  <c r="J104" i="24"/>
  <c r="K104" i="24"/>
  <c r="I104" i="24"/>
  <c r="K25" i="24"/>
  <c r="K27" i="24" s="1"/>
  <c r="L25" i="24"/>
  <c r="A82" i="15"/>
  <c r="A63" i="15"/>
  <c r="J25" i="24"/>
  <c r="F46" i="19"/>
  <c r="F61" i="19" s="1"/>
  <c r="F18" i="19"/>
  <c r="F32" i="19" s="1"/>
  <c r="H4" i="19"/>
  <c r="I4" i="19" s="1"/>
  <c r="A2" i="19"/>
  <c r="F122" i="18"/>
  <c r="F200" i="18"/>
  <c r="G195" i="18"/>
  <c r="AB179" i="18"/>
  <c r="AB178" i="18"/>
  <c r="G164" i="18"/>
  <c r="F120" i="18"/>
  <c r="A114" i="18"/>
  <c r="D98" i="18"/>
  <c r="D97" i="18"/>
  <c r="AA50" i="18"/>
  <c r="Z50" i="18"/>
  <c r="Y50" i="18"/>
  <c r="X50" i="18"/>
  <c r="W50" i="18"/>
  <c r="V50" i="18"/>
  <c r="U50" i="18"/>
  <c r="T50" i="18"/>
  <c r="S50" i="18"/>
  <c r="R50" i="18"/>
  <c r="Q50" i="18"/>
  <c r="P50" i="18"/>
  <c r="O50" i="18"/>
  <c r="N50" i="18"/>
  <c r="M50" i="18"/>
  <c r="L50" i="18"/>
  <c r="K50" i="18"/>
  <c r="J50" i="18"/>
  <c r="I50" i="18"/>
  <c r="B11" i="18"/>
  <c r="B48" i="18" s="1"/>
  <c r="H4" i="18"/>
  <c r="A2" i="18"/>
  <c r="F122" i="14"/>
  <c r="F120" i="14"/>
  <c r="F200" i="14"/>
  <c r="F320" i="17"/>
  <c r="F319" i="17"/>
  <c r="G195" i="14"/>
  <c r="G39" i="19" s="1"/>
  <c r="AB179" i="14"/>
  <c r="AB178" i="14"/>
  <c r="A121" i="15" l="1"/>
  <c r="A176" i="24"/>
  <c r="P353" i="17"/>
  <c r="O440" i="17"/>
  <c r="O491" i="17"/>
  <c r="O404" i="17"/>
  <c r="I58" i="24"/>
  <c r="I82" i="24" s="1"/>
  <c r="I71" i="24"/>
  <c r="K4" i="24"/>
  <c r="J47" i="24"/>
  <c r="J57" i="24" s="1"/>
  <c r="J48" i="24"/>
  <c r="H78" i="24"/>
  <c r="I78" i="24"/>
  <c r="H27" i="24"/>
  <c r="H31" i="24"/>
  <c r="H36" i="24" s="1"/>
  <c r="H38" i="24" s="1"/>
  <c r="H40" i="24" s="1"/>
  <c r="H82" i="24"/>
  <c r="I31" i="24"/>
  <c r="I36" i="24" s="1"/>
  <c r="I38" i="24" s="1"/>
  <c r="I40" i="24" s="1"/>
  <c r="I27" i="24"/>
  <c r="H136" i="24"/>
  <c r="A7" i="19"/>
  <c r="H181" i="24"/>
  <c r="H167" i="24"/>
  <c r="H160" i="24"/>
  <c r="K167" i="24"/>
  <c r="K160" i="24"/>
  <c r="K181" i="24"/>
  <c r="J167" i="24"/>
  <c r="J181" i="24"/>
  <c r="J160" i="24"/>
  <c r="A189" i="24"/>
  <c r="A202" i="24" s="1"/>
  <c r="I167" i="24"/>
  <c r="I181" i="24"/>
  <c r="I160" i="24"/>
  <c r="L181" i="24"/>
  <c r="L167" i="24"/>
  <c r="L160" i="24"/>
  <c r="K136" i="24"/>
  <c r="K109" i="24"/>
  <c r="K123" i="24" s="1"/>
  <c r="J136" i="24"/>
  <c r="J109" i="24"/>
  <c r="J123" i="24" s="1"/>
  <c r="I136" i="24"/>
  <c r="I109" i="24"/>
  <c r="I123" i="24" s="1"/>
  <c r="L136" i="24"/>
  <c r="L109" i="24"/>
  <c r="L123" i="24" s="1"/>
  <c r="H109" i="24"/>
  <c r="H123" i="24" s="1"/>
  <c r="L27" i="24"/>
  <c r="L78" i="24"/>
  <c r="L55" i="24"/>
  <c r="J27" i="24"/>
  <c r="J78" i="24"/>
  <c r="J55" i="24"/>
  <c r="K78" i="24"/>
  <c r="K55" i="24"/>
  <c r="K31" i="24"/>
  <c r="K36" i="24" s="1"/>
  <c r="K38" i="24" s="1"/>
  <c r="H50" i="24"/>
  <c r="H52" i="24" s="1"/>
  <c r="H70" i="24" s="1"/>
  <c r="H72" i="24" s="1"/>
  <c r="J31" i="24"/>
  <c r="J36" i="24" s="1"/>
  <c r="L31" i="24"/>
  <c r="L36" i="24" s="1"/>
  <c r="L38" i="24" s="1"/>
  <c r="J38" i="24"/>
  <c r="J40" i="24" s="1"/>
  <c r="A101" i="15"/>
  <c r="A195" i="15" s="1"/>
  <c r="J4" i="19"/>
  <c r="I4" i="18"/>
  <c r="AA122" i="18"/>
  <c r="Y122" i="18"/>
  <c r="W122" i="18"/>
  <c r="U122" i="18"/>
  <c r="S122" i="18"/>
  <c r="Q122" i="18"/>
  <c r="O122" i="18"/>
  <c r="M122" i="18"/>
  <c r="I122" i="18"/>
  <c r="K122" i="18"/>
  <c r="N122" i="18"/>
  <c r="R122" i="18"/>
  <c r="V122" i="18"/>
  <c r="Z122" i="18"/>
  <c r="H122" i="18"/>
  <c r="J122" i="18"/>
  <c r="L122" i="18"/>
  <c r="P122" i="18"/>
  <c r="T122" i="18"/>
  <c r="X122" i="18"/>
  <c r="G164" i="14"/>
  <c r="AA50" i="14"/>
  <c r="Z50" i="14"/>
  <c r="Y50" i="14"/>
  <c r="X50" i="14"/>
  <c r="W50" i="14"/>
  <c r="V50" i="14"/>
  <c r="U50" i="14"/>
  <c r="T50" i="14"/>
  <c r="S50" i="14"/>
  <c r="R50" i="14"/>
  <c r="Q50" i="14"/>
  <c r="P50" i="14"/>
  <c r="O50" i="14"/>
  <c r="N50" i="14"/>
  <c r="M50" i="14"/>
  <c r="L50" i="14"/>
  <c r="K50" i="14"/>
  <c r="J50" i="14"/>
  <c r="I50" i="14"/>
  <c r="AA296" i="17"/>
  <c r="Z296" i="17"/>
  <c r="Y296" i="17"/>
  <c r="X296" i="17"/>
  <c r="W296" i="17"/>
  <c r="V296" i="17"/>
  <c r="U296" i="17"/>
  <c r="T296" i="17"/>
  <c r="S296" i="17"/>
  <c r="R296" i="17"/>
  <c r="Q296" i="17"/>
  <c r="P296" i="17"/>
  <c r="O296" i="17"/>
  <c r="N296" i="17"/>
  <c r="M296" i="17"/>
  <c r="L296" i="17"/>
  <c r="K296" i="17"/>
  <c r="J296" i="17"/>
  <c r="I296" i="17"/>
  <c r="AA295" i="17"/>
  <c r="Z295" i="17"/>
  <c r="Y295" i="17"/>
  <c r="X295" i="17"/>
  <c r="W295" i="17"/>
  <c r="V295" i="17"/>
  <c r="U295" i="17"/>
  <c r="T295" i="17"/>
  <c r="S295" i="17"/>
  <c r="R295" i="17"/>
  <c r="Q295" i="17"/>
  <c r="P295" i="17"/>
  <c r="O295" i="17"/>
  <c r="N295" i="17"/>
  <c r="M295" i="17"/>
  <c r="L295" i="17"/>
  <c r="K295" i="17"/>
  <c r="J295" i="17"/>
  <c r="I295" i="17"/>
  <c r="AA294" i="17"/>
  <c r="Z294" i="17"/>
  <c r="Y294" i="17"/>
  <c r="X294" i="17"/>
  <c r="W294" i="17"/>
  <c r="V294" i="17"/>
  <c r="U294" i="17"/>
  <c r="T294" i="17"/>
  <c r="S294" i="17"/>
  <c r="R294" i="17"/>
  <c r="Q294" i="17"/>
  <c r="P294" i="17"/>
  <c r="O294" i="17"/>
  <c r="N294" i="17"/>
  <c r="M294" i="17"/>
  <c r="L294" i="17"/>
  <c r="K294" i="17"/>
  <c r="J294" i="17"/>
  <c r="I294" i="17"/>
  <c r="AA293" i="17"/>
  <c r="Z293" i="17"/>
  <c r="Y293" i="17"/>
  <c r="X293" i="17"/>
  <c r="W293" i="17"/>
  <c r="V293" i="17"/>
  <c r="U293" i="17"/>
  <c r="T293" i="17"/>
  <c r="S293" i="17"/>
  <c r="R293" i="17"/>
  <c r="Q293" i="17"/>
  <c r="P293" i="17"/>
  <c r="O293" i="17"/>
  <c r="N293" i="17"/>
  <c r="M293" i="17"/>
  <c r="L293" i="17"/>
  <c r="K293" i="17"/>
  <c r="J293" i="17"/>
  <c r="I293" i="17"/>
  <c r="H296" i="17"/>
  <c r="H295" i="17"/>
  <c r="H294" i="17"/>
  <c r="H293" i="17"/>
  <c r="AA204" i="17"/>
  <c r="Z204" i="17"/>
  <c r="Y204" i="17"/>
  <c r="X204" i="17"/>
  <c r="W204" i="17"/>
  <c r="V204" i="17"/>
  <c r="U204" i="17"/>
  <c r="T204" i="17"/>
  <c r="S204" i="17"/>
  <c r="R204" i="17"/>
  <c r="Q204" i="17"/>
  <c r="P204" i="17"/>
  <c r="O204" i="17"/>
  <c r="N204" i="17"/>
  <c r="M204" i="17"/>
  <c r="L204" i="17"/>
  <c r="K204" i="17"/>
  <c r="J204" i="17"/>
  <c r="I204" i="17"/>
  <c r="AA203" i="17"/>
  <c r="Z203" i="17"/>
  <c r="Y203" i="17"/>
  <c r="X203" i="17"/>
  <c r="W203" i="17"/>
  <c r="V203" i="17"/>
  <c r="U203" i="17"/>
  <c r="T203" i="17"/>
  <c r="S203" i="17"/>
  <c r="R203" i="17"/>
  <c r="Q203" i="17"/>
  <c r="P203" i="17"/>
  <c r="O203" i="17"/>
  <c r="N203" i="17"/>
  <c r="M203" i="17"/>
  <c r="L203" i="17"/>
  <c r="K203" i="17"/>
  <c r="J203" i="17"/>
  <c r="I203" i="17"/>
  <c r="AA202" i="17"/>
  <c r="Z202" i="17"/>
  <c r="Y202" i="17"/>
  <c r="X202" i="17"/>
  <c r="W202" i="17"/>
  <c r="V202" i="17"/>
  <c r="U202" i="17"/>
  <c r="T202" i="17"/>
  <c r="S202" i="17"/>
  <c r="R202" i="17"/>
  <c r="Q202" i="17"/>
  <c r="P202" i="17"/>
  <c r="O202" i="17"/>
  <c r="N202" i="17"/>
  <c r="M202" i="17"/>
  <c r="L202" i="17"/>
  <c r="K202" i="17"/>
  <c r="J202" i="17"/>
  <c r="I202" i="17"/>
  <c r="AA201" i="17"/>
  <c r="Z201" i="17"/>
  <c r="Y201" i="17"/>
  <c r="X201" i="17"/>
  <c r="W201" i="17"/>
  <c r="V201" i="17"/>
  <c r="U201" i="17"/>
  <c r="T201" i="17"/>
  <c r="S201" i="17"/>
  <c r="R201" i="17"/>
  <c r="Q201" i="17"/>
  <c r="P201" i="17"/>
  <c r="O201" i="17"/>
  <c r="N201" i="17"/>
  <c r="M201" i="17"/>
  <c r="L201" i="17"/>
  <c r="K201" i="17"/>
  <c r="J201" i="17"/>
  <c r="I201" i="17"/>
  <c r="AA213" i="17"/>
  <c r="Z213" i="17"/>
  <c r="Y213" i="17"/>
  <c r="X213" i="17"/>
  <c r="W213" i="17"/>
  <c r="V213" i="17"/>
  <c r="U213" i="17"/>
  <c r="T213" i="17"/>
  <c r="S213" i="17"/>
  <c r="R213" i="17"/>
  <c r="Q213" i="17"/>
  <c r="P213" i="17"/>
  <c r="O213" i="17"/>
  <c r="N213" i="17"/>
  <c r="M213" i="17"/>
  <c r="L213" i="17"/>
  <c r="K213" i="17"/>
  <c r="J213" i="17"/>
  <c r="I213" i="17"/>
  <c r="AA212" i="17"/>
  <c r="Z212" i="17"/>
  <c r="Y212" i="17"/>
  <c r="X212" i="17"/>
  <c r="W212" i="17"/>
  <c r="V212" i="17"/>
  <c r="U212" i="17"/>
  <c r="T212" i="17"/>
  <c r="S212" i="17"/>
  <c r="R212" i="17"/>
  <c r="Q212" i="17"/>
  <c r="P212" i="17"/>
  <c r="O212" i="17"/>
  <c r="N212" i="17"/>
  <c r="M212" i="17"/>
  <c r="L212" i="17"/>
  <c r="K212" i="17"/>
  <c r="J212" i="17"/>
  <c r="I212" i="17"/>
  <c r="AA211" i="17"/>
  <c r="Z211" i="17"/>
  <c r="Y211" i="17"/>
  <c r="X211" i="17"/>
  <c r="W211" i="17"/>
  <c r="V211" i="17"/>
  <c r="U211" i="17"/>
  <c r="T211" i="17"/>
  <c r="S211" i="17"/>
  <c r="R211" i="17"/>
  <c r="Q211" i="17"/>
  <c r="P211" i="17"/>
  <c r="O211" i="17"/>
  <c r="N211" i="17"/>
  <c r="M211" i="17"/>
  <c r="L211" i="17"/>
  <c r="K211" i="17"/>
  <c r="J211" i="17"/>
  <c r="I211" i="17"/>
  <c r="AA210" i="17"/>
  <c r="Z210" i="17"/>
  <c r="Y210" i="17"/>
  <c r="X210" i="17"/>
  <c r="W210" i="17"/>
  <c r="V210" i="17"/>
  <c r="U210" i="17"/>
  <c r="T210" i="17"/>
  <c r="S210" i="17"/>
  <c r="R210" i="17"/>
  <c r="Q210" i="17"/>
  <c r="P210" i="17"/>
  <c r="O210" i="17"/>
  <c r="N210" i="17"/>
  <c r="M210" i="17"/>
  <c r="L210" i="17"/>
  <c r="K210" i="17"/>
  <c r="J210" i="17"/>
  <c r="I210" i="17"/>
  <c r="AA222" i="17"/>
  <c r="Z222" i="17"/>
  <c r="Y222" i="17"/>
  <c r="X222" i="17"/>
  <c r="W222" i="17"/>
  <c r="V222" i="17"/>
  <c r="U222" i="17"/>
  <c r="T222" i="17"/>
  <c r="S222" i="17"/>
  <c r="R222" i="17"/>
  <c r="Q222" i="17"/>
  <c r="P222" i="17"/>
  <c r="O222" i="17"/>
  <c r="N222" i="17"/>
  <c r="M222" i="17"/>
  <c r="L222" i="17"/>
  <c r="K222" i="17"/>
  <c r="J222" i="17"/>
  <c r="I222" i="17"/>
  <c r="AA221" i="17"/>
  <c r="Z221" i="17"/>
  <c r="Y221" i="17"/>
  <c r="X221" i="17"/>
  <c r="W221" i="17"/>
  <c r="V221" i="17"/>
  <c r="U221" i="17"/>
  <c r="T221" i="17"/>
  <c r="S221" i="17"/>
  <c r="R221" i="17"/>
  <c r="Q221" i="17"/>
  <c r="P221" i="17"/>
  <c r="O221" i="17"/>
  <c r="N221" i="17"/>
  <c r="M221" i="17"/>
  <c r="L221" i="17"/>
  <c r="K221" i="17"/>
  <c r="J221" i="17"/>
  <c r="I221" i="17"/>
  <c r="AA220" i="17"/>
  <c r="Z220" i="17"/>
  <c r="Y220" i="17"/>
  <c r="X220" i="17"/>
  <c r="W220" i="17"/>
  <c r="V220" i="17"/>
  <c r="U220" i="17"/>
  <c r="T220" i="17"/>
  <c r="S220" i="17"/>
  <c r="R220" i="17"/>
  <c r="Q220" i="17"/>
  <c r="P220" i="17"/>
  <c r="O220" i="17"/>
  <c r="N220" i="17"/>
  <c r="M220" i="17"/>
  <c r="L220" i="17"/>
  <c r="K220" i="17"/>
  <c r="J220" i="17"/>
  <c r="I220" i="17"/>
  <c r="AA219" i="17"/>
  <c r="Z219" i="17"/>
  <c r="Y219" i="17"/>
  <c r="X219" i="17"/>
  <c r="W219" i="17"/>
  <c r="V219" i="17"/>
  <c r="U219" i="17"/>
  <c r="T219" i="17"/>
  <c r="S219" i="17"/>
  <c r="R219" i="17"/>
  <c r="Q219" i="17"/>
  <c r="P219" i="17"/>
  <c r="O219" i="17"/>
  <c r="N219" i="17"/>
  <c r="M219" i="17"/>
  <c r="L219" i="17"/>
  <c r="K219" i="17"/>
  <c r="J219" i="17"/>
  <c r="I219" i="17"/>
  <c r="AA231" i="17"/>
  <c r="Z231" i="17"/>
  <c r="Y231" i="17"/>
  <c r="X231" i="17"/>
  <c r="W231" i="17"/>
  <c r="V231" i="17"/>
  <c r="U231" i="17"/>
  <c r="T231" i="17"/>
  <c r="S231" i="17"/>
  <c r="R231" i="17"/>
  <c r="Q231" i="17"/>
  <c r="P231" i="17"/>
  <c r="O231" i="17"/>
  <c r="N231" i="17"/>
  <c r="M231" i="17"/>
  <c r="L231" i="17"/>
  <c r="K231" i="17"/>
  <c r="J231" i="17"/>
  <c r="I231" i="17"/>
  <c r="AA230" i="17"/>
  <c r="Z230" i="17"/>
  <c r="Y230" i="17"/>
  <c r="X230" i="17"/>
  <c r="W230" i="17"/>
  <c r="V230" i="17"/>
  <c r="U230" i="17"/>
  <c r="T230" i="17"/>
  <c r="S230" i="17"/>
  <c r="R230" i="17"/>
  <c r="Q230" i="17"/>
  <c r="P230" i="17"/>
  <c r="O230" i="17"/>
  <c r="N230" i="17"/>
  <c r="M230" i="17"/>
  <c r="L230" i="17"/>
  <c r="K230" i="17"/>
  <c r="J230" i="17"/>
  <c r="I230" i="17"/>
  <c r="AA229" i="17"/>
  <c r="Z229" i="17"/>
  <c r="Y229" i="17"/>
  <c r="X229" i="17"/>
  <c r="W229" i="17"/>
  <c r="V229" i="17"/>
  <c r="U229" i="17"/>
  <c r="T229" i="17"/>
  <c r="S229" i="17"/>
  <c r="R229" i="17"/>
  <c r="Q229" i="17"/>
  <c r="P229" i="17"/>
  <c r="O229" i="17"/>
  <c r="N229" i="17"/>
  <c r="M229" i="17"/>
  <c r="L229" i="17"/>
  <c r="K229" i="17"/>
  <c r="J229" i="17"/>
  <c r="I229" i="17"/>
  <c r="AA228" i="17"/>
  <c r="Z228" i="17"/>
  <c r="Y228" i="17"/>
  <c r="X228" i="17"/>
  <c r="W228" i="17"/>
  <c r="V228" i="17"/>
  <c r="U228" i="17"/>
  <c r="T228" i="17"/>
  <c r="S228" i="17"/>
  <c r="R228" i="17"/>
  <c r="Q228" i="17"/>
  <c r="P228" i="17"/>
  <c r="O228" i="17"/>
  <c r="N228" i="17"/>
  <c r="M228" i="17"/>
  <c r="L228" i="17"/>
  <c r="K228" i="17"/>
  <c r="J228" i="17"/>
  <c r="I228" i="17"/>
  <c r="AA240" i="17"/>
  <c r="Z240" i="17"/>
  <c r="Y240" i="17"/>
  <c r="X240" i="17"/>
  <c r="W240" i="17"/>
  <c r="V240" i="17"/>
  <c r="U240" i="17"/>
  <c r="T240" i="17"/>
  <c r="S240" i="17"/>
  <c r="R240" i="17"/>
  <c r="Q240" i="17"/>
  <c r="P240" i="17"/>
  <c r="O240" i="17"/>
  <c r="N240" i="17"/>
  <c r="M240" i="17"/>
  <c r="L240" i="17"/>
  <c r="K240" i="17"/>
  <c r="J240" i="17"/>
  <c r="I240" i="17"/>
  <c r="AA239" i="17"/>
  <c r="Z239" i="17"/>
  <c r="Y239" i="17"/>
  <c r="X239" i="17"/>
  <c r="W239" i="17"/>
  <c r="V239" i="17"/>
  <c r="U239" i="17"/>
  <c r="T239" i="17"/>
  <c r="S239" i="17"/>
  <c r="R239" i="17"/>
  <c r="Q239" i="17"/>
  <c r="P239" i="17"/>
  <c r="O239" i="17"/>
  <c r="N239" i="17"/>
  <c r="M239" i="17"/>
  <c r="L239" i="17"/>
  <c r="K239" i="17"/>
  <c r="J239" i="17"/>
  <c r="I239" i="17"/>
  <c r="AA238" i="17"/>
  <c r="Z238" i="17"/>
  <c r="Y238" i="17"/>
  <c r="X238" i="17"/>
  <c r="W238" i="17"/>
  <c r="V238" i="17"/>
  <c r="U238" i="17"/>
  <c r="T238" i="17"/>
  <c r="S238" i="17"/>
  <c r="R238" i="17"/>
  <c r="Q238" i="17"/>
  <c r="P238" i="17"/>
  <c r="O238" i="17"/>
  <c r="N238" i="17"/>
  <c r="M238" i="17"/>
  <c r="L238" i="17"/>
  <c r="K238" i="17"/>
  <c r="J238" i="17"/>
  <c r="I238" i="17"/>
  <c r="AA237" i="17"/>
  <c r="Z237" i="17"/>
  <c r="Y237" i="17"/>
  <c r="X237" i="17"/>
  <c r="W237" i="17"/>
  <c r="V237" i="17"/>
  <c r="U237" i="17"/>
  <c r="T237" i="17"/>
  <c r="S237" i="17"/>
  <c r="R237" i="17"/>
  <c r="Q237" i="17"/>
  <c r="P237" i="17"/>
  <c r="O237" i="17"/>
  <c r="N237" i="17"/>
  <c r="M237" i="17"/>
  <c r="L237" i="17"/>
  <c r="K237" i="17"/>
  <c r="J237" i="17"/>
  <c r="I237" i="17"/>
  <c r="AA249" i="17"/>
  <c r="Z249" i="17"/>
  <c r="Y249" i="17"/>
  <c r="X249" i="17"/>
  <c r="W249" i="17"/>
  <c r="V249" i="17"/>
  <c r="U249" i="17"/>
  <c r="T249" i="17"/>
  <c r="S249" i="17"/>
  <c r="R249" i="17"/>
  <c r="Q249" i="17"/>
  <c r="P249" i="17"/>
  <c r="O249" i="17"/>
  <c r="N249" i="17"/>
  <c r="M249" i="17"/>
  <c r="L249" i="17"/>
  <c r="K249" i="17"/>
  <c r="J249" i="17"/>
  <c r="I249" i="17"/>
  <c r="AA248" i="17"/>
  <c r="Z248" i="17"/>
  <c r="Y248" i="17"/>
  <c r="X248" i="17"/>
  <c r="W248" i="17"/>
  <c r="V248" i="17"/>
  <c r="U248" i="17"/>
  <c r="T248" i="17"/>
  <c r="S248" i="17"/>
  <c r="R248" i="17"/>
  <c r="Q248" i="17"/>
  <c r="P248" i="17"/>
  <c r="O248" i="17"/>
  <c r="N248" i="17"/>
  <c r="M248" i="17"/>
  <c r="L248" i="17"/>
  <c r="K248" i="17"/>
  <c r="J248" i="17"/>
  <c r="I248" i="17"/>
  <c r="AA247" i="17"/>
  <c r="Z247" i="17"/>
  <c r="Y247" i="17"/>
  <c r="X247" i="17"/>
  <c r="W247" i="17"/>
  <c r="V247" i="17"/>
  <c r="U247" i="17"/>
  <c r="T247" i="17"/>
  <c r="S247" i="17"/>
  <c r="R247" i="17"/>
  <c r="Q247" i="17"/>
  <c r="P247" i="17"/>
  <c r="O247" i="17"/>
  <c r="N247" i="17"/>
  <c r="M247" i="17"/>
  <c r="L247" i="17"/>
  <c r="K247" i="17"/>
  <c r="J247" i="17"/>
  <c r="I247" i="17"/>
  <c r="AA246" i="17"/>
  <c r="Z246" i="17"/>
  <c r="Y246" i="17"/>
  <c r="X246" i="17"/>
  <c r="W246" i="17"/>
  <c r="V246" i="17"/>
  <c r="U246" i="17"/>
  <c r="T246" i="17"/>
  <c r="S246" i="17"/>
  <c r="R246" i="17"/>
  <c r="Q246" i="17"/>
  <c r="P246" i="17"/>
  <c r="O246" i="17"/>
  <c r="N246" i="17"/>
  <c r="M246" i="17"/>
  <c r="L246" i="17"/>
  <c r="K246" i="17"/>
  <c r="J246" i="17"/>
  <c r="I246" i="17"/>
  <c r="AA258" i="17"/>
  <c r="Z258" i="17"/>
  <c r="Y258" i="17"/>
  <c r="X258" i="17"/>
  <c r="W258" i="17"/>
  <c r="V258" i="17"/>
  <c r="U258" i="17"/>
  <c r="T258" i="17"/>
  <c r="S258" i="17"/>
  <c r="R258" i="17"/>
  <c r="Q258" i="17"/>
  <c r="P258" i="17"/>
  <c r="O258" i="17"/>
  <c r="N258" i="17"/>
  <c r="M258" i="17"/>
  <c r="L258" i="17"/>
  <c r="K258" i="17"/>
  <c r="J258" i="17"/>
  <c r="I258" i="17"/>
  <c r="AA257" i="17"/>
  <c r="Z257" i="17"/>
  <c r="Y257" i="17"/>
  <c r="X257" i="17"/>
  <c r="W257" i="17"/>
  <c r="V257" i="17"/>
  <c r="U257" i="17"/>
  <c r="T257" i="17"/>
  <c r="S257" i="17"/>
  <c r="R257" i="17"/>
  <c r="Q257" i="17"/>
  <c r="P257" i="17"/>
  <c r="O257" i="17"/>
  <c r="N257" i="17"/>
  <c r="M257" i="17"/>
  <c r="L257" i="17"/>
  <c r="K257" i="17"/>
  <c r="J257" i="17"/>
  <c r="I257" i="17"/>
  <c r="AA256" i="17"/>
  <c r="Z256" i="17"/>
  <c r="Y256" i="17"/>
  <c r="X256" i="17"/>
  <c r="W256" i="17"/>
  <c r="V256" i="17"/>
  <c r="U256" i="17"/>
  <c r="T256" i="17"/>
  <c r="S256" i="17"/>
  <c r="R256" i="17"/>
  <c r="Q256" i="17"/>
  <c r="P256" i="17"/>
  <c r="O256" i="17"/>
  <c r="N256" i="17"/>
  <c r="M256" i="17"/>
  <c r="L256" i="17"/>
  <c r="K256" i="17"/>
  <c r="J256" i="17"/>
  <c r="I256" i="17"/>
  <c r="AA255" i="17"/>
  <c r="Z255" i="17"/>
  <c r="Y255" i="17"/>
  <c r="X255" i="17"/>
  <c r="W255" i="17"/>
  <c r="V255" i="17"/>
  <c r="U255" i="17"/>
  <c r="T255" i="17"/>
  <c r="S255" i="17"/>
  <c r="R255" i="17"/>
  <c r="Q255" i="17"/>
  <c r="P255" i="17"/>
  <c r="O255" i="17"/>
  <c r="N255" i="17"/>
  <c r="M255" i="17"/>
  <c r="L255" i="17"/>
  <c r="K255" i="17"/>
  <c r="J255" i="17"/>
  <c r="I255" i="17"/>
  <c r="AA267" i="17"/>
  <c r="Z267" i="17"/>
  <c r="Y267" i="17"/>
  <c r="X267" i="17"/>
  <c r="W267" i="17"/>
  <c r="V267" i="17"/>
  <c r="U267" i="17"/>
  <c r="T267" i="17"/>
  <c r="S267" i="17"/>
  <c r="R267" i="17"/>
  <c r="Q267" i="17"/>
  <c r="P267" i="17"/>
  <c r="O267" i="17"/>
  <c r="N267" i="17"/>
  <c r="M267" i="17"/>
  <c r="L267" i="17"/>
  <c r="K267" i="17"/>
  <c r="J267" i="17"/>
  <c r="I267" i="17"/>
  <c r="AA266" i="17"/>
  <c r="Z266" i="17"/>
  <c r="Y266" i="17"/>
  <c r="X266" i="17"/>
  <c r="W266" i="17"/>
  <c r="V266" i="17"/>
  <c r="U266" i="17"/>
  <c r="T266" i="17"/>
  <c r="S266" i="17"/>
  <c r="R266" i="17"/>
  <c r="Q266" i="17"/>
  <c r="P266" i="17"/>
  <c r="O266" i="17"/>
  <c r="N266" i="17"/>
  <c r="M266" i="17"/>
  <c r="L266" i="17"/>
  <c r="K266" i="17"/>
  <c r="J266" i="17"/>
  <c r="I266" i="17"/>
  <c r="AA265" i="17"/>
  <c r="Z265" i="17"/>
  <c r="Y265" i="17"/>
  <c r="X265" i="17"/>
  <c r="W265" i="17"/>
  <c r="V265" i="17"/>
  <c r="U265" i="17"/>
  <c r="T265" i="17"/>
  <c r="S265" i="17"/>
  <c r="R265" i="17"/>
  <c r="Q265" i="17"/>
  <c r="P265" i="17"/>
  <c r="O265" i="17"/>
  <c r="N265" i="17"/>
  <c r="M265" i="17"/>
  <c r="L265" i="17"/>
  <c r="K265" i="17"/>
  <c r="J265" i="17"/>
  <c r="I265" i="17"/>
  <c r="AA264" i="17"/>
  <c r="Z264" i="17"/>
  <c r="Y264" i="17"/>
  <c r="X264" i="17"/>
  <c r="W264" i="17"/>
  <c r="V264" i="17"/>
  <c r="U264" i="17"/>
  <c r="T264" i="17"/>
  <c r="S264" i="17"/>
  <c r="R264" i="17"/>
  <c r="Q264" i="17"/>
  <c r="P264" i="17"/>
  <c r="O264" i="17"/>
  <c r="N264" i="17"/>
  <c r="M264" i="17"/>
  <c r="L264" i="17"/>
  <c r="K264" i="17"/>
  <c r="J264" i="17"/>
  <c r="I264" i="17"/>
  <c r="AA276" i="17"/>
  <c r="Z276" i="17"/>
  <c r="Y276" i="17"/>
  <c r="X276" i="17"/>
  <c r="W276" i="17"/>
  <c r="V276" i="17"/>
  <c r="U276" i="17"/>
  <c r="T276" i="17"/>
  <c r="S276" i="17"/>
  <c r="R276" i="17"/>
  <c r="Q276" i="17"/>
  <c r="P276" i="17"/>
  <c r="O276" i="17"/>
  <c r="N276" i="17"/>
  <c r="M276" i="17"/>
  <c r="L276" i="17"/>
  <c r="K276" i="17"/>
  <c r="J276" i="17"/>
  <c r="I276" i="17"/>
  <c r="AA275" i="17"/>
  <c r="Z275" i="17"/>
  <c r="Y275" i="17"/>
  <c r="X275" i="17"/>
  <c r="W275" i="17"/>
  <c r="V275" i="17"/>
  <c r="U275" i="17"/>
  <c r="T275" i="17"/>
  <c r="S275" i="17"/>
  <c r="R275" i="17"/>
  <c r="Q275" i="17"/>
  <c r="P275" i="17"/>
  <c r="O275" i="17"/>
  <c r="N275" i="17"/>
  <c r="M275" i="17"/>
  <c r="L275" i="17"/>
  <c r="K275" i="17"/>
  <c r="J275" i="17"/>
  <c r="I275" i="17"/>
  <c r="AA274" i="17"/>
  <c r="Z274" i="17"/>
  <c r="Y274" i="17"/>
  <c r="X274" i="17"/>
  <c r="W274" i="17"/>
  <c r="V274" i="17"/>
  <c r="U274" i="17"/>
  <c r="T274" i="17"/>
  <c r="S274" i="17"/>
  <c r="R274" i="17"/>
  <c r="Q274" i="17"/>
  <c r="P274" i="17"/>
  <c r="O274" i="17"/>
  <c r="N274" i="17"/>
  <c r="M274" i="17"/>
  <c r="L274" i="17"/>
  <c r="K274" i="17"/>
  <c r="J274" i="17"/>
  <c r="I274" i="17"/>
  <c r="AA273" i="17"/>
  <c r="Z273" i="17"/>
  <c r="Y273" i="17"/>
  <c r="X273" i="17"/>
  <c r="W273" i="17"/>
  <c r="V273" i="17"/>
  <c r="U273" i="17"/>
  <c r="T273" i="17"/>
  <c r="S273" i="17"/>
  <c r="R273" i="17"/>
  <c r="Q273" i="17"/>
  <c r="P273" i="17"/>
  <c r="O273" i="17"/>
  <c r="N273" i="17"/>
  <c r="M273" i="17"/>
  <c r="L273" i="17"/>
  <c r="K273" i="17"/>
  <c r="J273" i="17"/>
  <c r="I273" i="17"/>
  <c r="H276" i="17"/>
  <c r="H267" i="17"/>
  <c r="H258" i="17"/>
  <c r="H249" i="17"/>
  <c r="H240" i="17"/>
  <c r="H231" i="17"/>
  <c r="H222" i="17"/>
  <c r="H257" i="17"/>
  <c r="H266" i="17"/>
  <c r="H275" i="17"/>
  <c r="H248" i="17"/>
  <c r="H239" i="17"/>
  <c r="H230" i="17"/>
  <c r="H221" i="17"/>
  <c r="H274" i="17"/>
  <c r="H265" i="17"/>
  <c r="H256" i="17"/>
  <c r="H247" i="17"/>
  <c r="H238" i="17"/>
  <c r="H229" i="17"/>
  <c r="H220" i="17"/>
  <c r="H273" i="17"/>
  <c r="H264" i="17"/>
  <c r="H255" i="17"/>
  <c r="H246" i="17"/>
  <c r="H237" i="17"/>
  <c r="H228" i="17"/>
  <c r="H219" i="17"/>
  <c r="H213" i="17"/>
  <c r="H212" i="17"/>
  <c r="H211" i="17"/>
  <c r="H210" i="17"/>
  <c r="H204" i="17"/>
  <c r="H203" i="17"/>
  <c r="H202" i="17"/>
  <c r="H201" i="17"/>
  <c r="G277" i="17"/>
  <c r="G268" i="17"/>
  <c r="G259" i="17"/>
  <c r="G250" i="17"/>
  <c r="G241" i="17"/>
  <c r="G232" i="17"/>
  <c r="G223" i="17"/>
  <c r="G214" i="17"/>
  <c r="G205" i="17"/>
  <c r="AA118" i="17"/>
  <c r="Z118" i="17"/>
  <c r="Y118" i="17"/>
  <c r="X118" i="17"/>
  <c r="W118" i="17"/>
  <c r="V118" i="17"/>
  <c r="U118" i="17"/>
  <c r="T118" i="17"/>
  <c r="S118" i="17"/>
  <c r="R118" i="17"/>
  <c r="Q118" i="17"/>
  <c r="P118" i="17"/>
  <c r="O118" i="17"/>
  <c r="N118" i="17"/>
  <c r="M118" i="17"/>
  <c r="L176" i="17"/>
  <c r="K176" i="17"/>
  <c r="J176" i="17"/>
  <c r="I176" i="17"/>
  <c r="L171" i="17"/>
  <c r="K171" i="17"/>
  <c r="J171" i="17"/>
  <c r="I171" i="17"/>
  <c r="L166" i="17"/>
  <c r="K166" i="17"/>
  <c r="J166" i="17"/>
  <c r="I166" i="17"/>
  <c r="L164" i="17"/>
  <c r="K164" i="17"/>
  <c r="J164" i="17"/>
  <c r="I164" i="17"/>
  <c r="L151" i="17"/>
  <c r="K151" i="17"/>
  <c r="J151" i="17"/>
  <c r="I151" i="17"/>
  <c r="L156" i="17"/>
  <c r="K156" i="17"/>
  <c r="J156" i="17"/>
  <c r="I156" i="17"/>
  <c r="L140" i="17"/>
  <c r="K140" i="17"/>
  <c r="J140" i="17"/>
  <c r="I140" i="17"/>
  <c r="H176" i="17"/>
  <c r="H171" i="17"/>
  <c r="H166" i="17"/>
  <c r="H164" i="17"/>
  <c r="H156" i="17"/>
  <c r="H151" i="17"/>
  <c r="L145" i="17"/>
  <c r="K145" i="17"/>
  <c r="J145" i="17"/>
  <c r="I145" i="17"/>
  <c r="H145" i="17"/>
  <c r="H140" i="17"/>
  <c r="G86" i="17"/>
  <c r="G81" i="17"/>
  <c r="G67" i="17"/>
  <c r="AA70" i="17"/>
  <c r="Z70" i="17"/>
  <c r="Y70" i="17"/>
  <c r="X70" i="17"/>
  <c r="W70" i="17"/>
  <c r="V70" i="17"/>
  <c r="U70" i="17"/>
  <c r="T70" i="17"/>
  <c r="S70" i="17"/>
  <c r="R70" i="17"/>
  <c r="Q70" i="17"/>
  <c r="P70" i="17"/>
  <c r="O70" i="17"/>
  <c r="N70" i="17"/>
  <c r="M70" i="17"/>
  <c r="L70" i="17"/>
  <c r="K70" i="17"/>
  <c r="J70" i="17"/>
  <c r="I70" i="17"/>
  <c r="AA69" i="17"/>
  <c r="Z69" i="17"/>
  <c r="Y69" i="17"/>
  <c r="X69" i="17"/>
  <c r="W69" i="17"/>
  <c r="V69" i="17"/>
  <c r="U69" i="17"/>
  <c r="T69" i="17"/>
  <c r="S69" i="17"/>
  <c r="R69" i="17"/>
  <c r="Q69" i="17"/>
  <c r="P69" i="17"/>
  <c r="O69" i="17"/>
  <c r="N69" i="17"/>
  <c r="M69" i="17"/>
  <c r="L69" i="17"/>
  <c r="K69" i="17"/>
  <c r="J69" i="17"/>
  <c r="I69" i="17"/>
  <c r="H70" i="17"/>
  <c r="H69" i="17"/>
  <c r="G62" i="17"/>
  <c r="G56" i="17"/>
  <c r="G51" i="17"/>
  <c r="AA48" i="17"/>
  <c r="Z48" i="17"/>
  <c r="Y48" i="17"/>
  <c r="X48" i="17"/>
  <c r="W48" i="17"/>
  <c r="V48" i="17"/>
  <c r="U48" i="17"/>
  <c r="T48" i="17"/>
  <c r="S48" i="17"/>
  <c r="R48" i="17"/>
  <c r="Q48" i="17"/>
  <c r="P48" i="17"/>
  <c r="O48" i="17"/>
  <c r="N48" i="17"/>
  <c r="M48" i="17"/>
  <c r="L48" i="17"/>
  <c r="K48" i="17"/>
  <c r="J48" i="17"/>
  <c r="I48" i="17"/>
  <c r="AA40" i="17"/>
  <c r="Z40" i="17"/>
  <c r="Y40" i="17"/>
  <c r="X40" i="17"/>
  <c r="W40" i="17"/>
  <c r="V40" i="17"/>
  <c r="U40" i="17"/>
  <c r="T40" i="17"/>
  <c r="S40" i="17"/>
  <c r="R40" i="17"/>
  <c r="Q40" i="17"/>
  <c r="P40" i="17"/>
  <c r="O40" i="17"/>
  <c r="N40" i="17"/>
  <c r="M40" i="17"/>
  <c r="L40" i="17"/>
  <c r="K40" i="17"/>
  <c r="J40" i="17"/>
  <c r="I40" i="17"/>
  <c r="H40" i="17"/>
  <c r="AA39" i="17"/>
  <c r="Z39" i="17"/>
  <c r="Y39" i="17"/>
  <c r="X39" i="17"/>
  <c r="W39" i="17"/>
  <c r="V39" i="17"/>
  <c r="U39" i="17"/>
  <c r="T39" i="17"/>
  <c r="S39" i="17"/>
  <c r="R39" i="17"/>
  <c r="Q39" i="17"/>
  <c r="P39" i="17"/>
  <c r="O39" i="17"/>
  <c r="N39" i="17"/>
  <c r="M39" i="17"/>
  <c r="L39" i="17"/>
  <c r="K39" i="17"/>
  <c r="J39" i="17"/>
  <c r="I39" i="17"/>
  <c r="H39" i="17"/>
  <c r="G40" i="17"/>
  <c r="G39" i="17"/>
  <c r="AA35" i="17"/>
  <c r="Z35" i="17"/>
  <c r="Y35" i="17"/>
  <c r="X35" i="17"/>
  <c r="W35" i="17"/>
  <c r="V35" i="17"/>
  <c r="U35" i="17"/>
  <c r="T35" i="17"/>
  <c r="S35" i="17"/>
  <c r="R35" i="17"/>
  <c r="Q35" i="17"/>
  <c r="P35" i="17"/>
  <c r="O35" i="17"/>
  <c r="N35" i="17"/>
  <c r="M35" i="17"/>
  <c r="L35" i="17"/>
  <c r="K35" i="17"/>
  <c r="J35" i="17"/>
  <c r="I35" i="17"/>
  <c r="H35" i="17"/>
  <c r="AA34" i="17"/>
  <c r="Z34" i="17"/>
  <c r="Y34" i="17"/>
  <c r="X34" i="17"/>
  <c r="W34" i="17"/>
  <c r="V34" i="17"/>
  <c r="U34" i="17"/>
  <c r="T34" i="17"/>
  <c r="S34" i="17"/>
  <c r="R34" i="17"/>
  <c r="Q34" i="17"/>
  <c r="P34" i="17"/>
  <c r="O34" i="17"/>
  <c r="N34" i="17"/>
  <c r="M34" i="17"/>
  <c r="L34" i="17"/>
  <c r="K34" i="17"/>
  <c r="J34" i="17"/>
  <c r="I34" i="17"/>
  <c r="H34" i="17"/>
  <c r="G35" i="17"/>
  <c r="G34" i="17"/>
  <c r="AA30" i="17"/>
  <c r="Z30" i="17"/>
  <c r="Y30" i="17"/>
  <c r="X30" i="17"/>
  <c r="W30" i="17"/>
  <c r="V30" i="17"/>
  <c r="U30" i="17"/>
  <c r="T30" i="17"/>
  <c r="S30" i="17"/>
  <c r="R30" i="17"/>
  <c r="Q30" i="17"/>
  <c r="P30" i="17"/>
  <c r="O30" i="17"/>
  <c r="N30" i="17"/>
  <c r="M30" i="17"/>
  <c r="L30" i="17"/>
  <c r="K30" i="17"/>
  <c r="J30" i="17"/>
  <c r="I30" i="17"/>
  <c r="H30" i="17"/>
  <c r="AA28" i="17"/>
  <c r="Z28" i="17"/>
  <c r="Y28" i="17"/>
  <c r="X28" i="17"/>
  <c r="W28" i="17"/>
  <c r="V28" i="17"/>
  <c r="U28" i="17"/>
  <c r="T28" i="17"/>
  <c r="S28" i="17"/>
  <c r="R28" i="17"/>
  <c r="Q28" i="17"/>
  <c r="P28" i="17"/>
  <c r="O28" i="17"/>
  <c r="N28" i="17"/>
  <c r="M28" i="17"/>
  <c r="L28" i="17"/>
  <c r="K28" i="17"/>
  <c r="J28" i="17"/>
  <c r="I28" i="17"/>
  <c r="H28" i="17"/>
  <c r="G30" i="17"/>
  <c r="G28" i="17"/>
  <c r="AA23" i="17"/>
  <c r="Z23" i="17"/>
  <c r="Y23" i="17"/>
  <c r="X23" i="17"/>
  <c r="W23" i="17"/>
  <c r="V23" i="17"/>
  <c r="U23" i="17"/>
  <c r="T23" i="17"/>
  <c r="S23" i="17"/>
  <c r="R23" i="17"/>
  <c r="Q23" i="17"/>
  <c r="P23" i="17"/>
  <c r="O23" i="17"/>
  <c r="N23" i="17"/>
  <c r="M23" i="17"/>
  <c r="L23" i="17"/>
  <c r="K23" i="17"/>
  <c r="J23" i="17"/>
  <c r="I23" i="17"/>
  <c r="H23" i="17"/>
  <c r="AA22" i="17"/>
  <c r="Z22" i="17"/>
  <c r="Y22" i="17"/>
  <c r="X22" i="17"/>
  <c r="W22" i="17"/>
  <c r="V22" i="17"/>
  <c r="U22" i="17"/>
  <c r="T22" i="17"/>
  <c r="S22" i="17"/>
  <c r="R22" i="17"/>
  <c r="Q22" i="17"/>
  <c r="P22" i="17"/>
  <c r="O22" i="17"/>
  <c r="N22" i="17"/>
  <c r="M22" i="17"/>
  <c r="L22" i="17"/>
  <c r="K22" i="17"/>
  <c r="J22" i="17"/>
  <c r="I22" i="17"/>
  <c r="H22" i="17"/>
  <c r="G23" i="17"/>
  <c r="G22" i="17"/>
  <c r="AA18" i="17"/>
  <c r="Z18" i="17"/>
  <c r="Y18" i="17"/>
  <c r="X18" i="17"/>
  <c r="W18" i="17"/>
  <c r="V18" i="17"/>
  <c r="U18" i="17"/>
  <c r="T18" i="17"/>
  <c r="S18" i="17"/>
  <c r="R18" i="17"/>
  <c r="Q18" i="17"/>
  <c r="P18" i="17"/>
  <c r="O18" i="17"/>
  <c r="N18" i="17"/>
  <c r="M18" i="17"/>
  <c r="L18" i="17"/>
  <c r="K18" i="17"/>
  <c r="J18" i="17"/>
  <c r="I18" i="17"/>
  <c r="H18" i="17"/>
  <c r="G18" i="17"/>
  <c r="AA15" i="17"/>
  <c r="Z15" i="17"/>
  <c r="Y15" i="17"/>
  <c r="X15" i="17"/>
  <c r="W15" i="17"/>
  <c r="V15" i="17"/>
  <c r="U15" i="17"/>
  <c r="T15" i="17"/>
  <c r="S15" i="17"/>
  <c r="R15" i="17"/>
  <c r="Q15" i="17"/>
  <c r="P15" i="17"/>
  <c r="O15" i="17"/>
  <c r="N15" i="17"/>
  <c r="M15" i="17"/>
  <c r="L15" i="17"/>
  <c r="K15" i="17"/>
  <c r="J15" i="17"/>
  <c r="I15" i="17"/>
  <c r="H15" i="17"/>
  <c r="AA14" i="17"/>
  <c r="Z14" i="17"/>
  <c r="Y14" i="17"/>
  <c r="X14" i="17"/>
  <c r="W14" i="17"/>
  <c r="V14" i="17"/>
  <c r="U14" i="17"/>
  <c r="T14" i="17"/>
  <c r="S14" i="17"/>
  <c r="R14" i="17"/>
  <c r="Q14" i="17"/>
  <c r="P14" i="17"/>
  <c r="O14" i="17"/>
  <c r="N14" i="17"/>
  <c r="M14" i="17"/>
  <c r="L14" i="17"/>
  <c r="K14" i="17"/>
  <c r="J14" i="17"/>
  <c r="I14" i="17"/>
  <c r="H14" i="17"/>
  <c r="AA13" i="17"/>
  <c r="Z13" i="17"/>
  <c r="Y13" i="17"/>
  <c r="X13" i="17"/>
  <c r="W13" i="17"/>
  <c r="V13" i="17"/>
  <c r="U13" i="17"/>
  <c r="T13" i="17"/>
  <c r="S13" i="17"/>
  <c r="R13" i="17"/>
  <c r="Q13" i="17"/>
  <c r="P13" i="17"/>
  <c r="O13" i="17"/>
  <c r="N13" i="17"/>
  <c r="M13" i="17"/>
  <c r="L13" i="17"/>
  <c r="K13" i="17"/>
  <c r="J13" i="17"/>
  <c r="I13" i="17"/>
  <c r="H13" i="17"/>
  <c r="AA12" i="17"/>
  <c r="Z12" i="17"/>
  <c r="Y12" i="17"/>
  <c r="X12" i="17"/>
  <c r="W12" i="17"/>
  <c r="V12" i="17"/>
  <c r="U12" i="17"/>
  <c r="T12" i="17"/>
  <c r="S12" i="17"/>
  <c r="R12" i="17"/>
  <c r="Q12" i="17"/>
  <c r="P12" i="17"/>
  <c r="O12" i="17"/>
  <c r="N12" i="17"/>
  <c r="M12" i="17"/>
  <c r="L12" i="17"/>
  <c r="K12" i="17"/>
  <c r="J12" i="17"/>
  <c r="I12" i="17"/>
  <c r="H12" i="17"/>
  <c r="G15" i="17"/>
  <c r="G14" i="17"/>
  <c r="G13" i="17"/>
  <c r="G12" i="17"/>
  <c r="AA109" i="15"/>
  <c r="Z109" i="15"/>
  <c r="Y109" i="15"/>
  <c r="X109" i="15"/>
  <c r="W109" i="15"/>
  <c r="V109" i="15"/>
  <c r="U109" i="15"/>
  <c r="T109" i="15"/>
  <c r="S109" i="15"/>
  <c r="R109" i="15"/>
  <c r="Q109" i="15"/>
  <c r="P109" i="15"/>
  <c r="O109" i="15"/>
  <c r="N109" i="15"/>
  <c r="M109" i="15"/>
  <c r="L109" i="15"/>
  <c r="L32" i="28" s="1"/>
  <c r="L98" i="28" s="1"/>
  <c r="K109" i="15"/>
  <c r="K32" i="28" s="1"/>
  <c r="K98" i="28" s="1"/>
  <c r="J109" i="15"/>
  <c r="J32" i="28" s="1"/>
  <c r="J98" i="28" s="1"/>
  <c r="I109" i="15"/>
  <c r="I32" i="28" s="1"/>
  <c r="I98" i="28" s="1"/>
  <c r="H109" i="15"/>
  <c r="H32" i="28" s="1"/>
  <c r="H98" i="28" s="1"/>
  <c r="G133" i="15"/>
  <c r="L114" i="15"/>
  <c r="K114" i="15"/>
  <c r="J114" i="15"/>
  <c r="I114" i="15"/>
  <c r="H114" i="15"/>
  <c r="H457" i="17"/>
  <c r="Q353" i="17" l="1"/>
  <c r="P440" i="17"/>
  <c r="P491" i="17"/>
  <c r="P404" i="17"/>
  <c r="A21" i="19"/>
  <c r="J58" i="24"/>
  <c r="J71" i="24"/>
  <c r="L4" i="24"/>
  <c r="K47" i="24"/>
  <c r="K57" i="24" s="1"/>
  <c r="K48" i="24"/>
  <c r="I60" i="24"/>
  <c r="I62" i="24" s="1"/>
  <c r="I81" i="24" s="1"/>
  <c r="I83" i="24" s="1"/>
  <c r="G92" i="18"/>
  <c r="G92" i="14"/>
  <c r="G87" i="18"/>
  <c r="G87" i="14"/>
  <c r="L40" i="24"/>
  <c r="K40" i="24"/>
  <c r="I112" i="24"/>
  <c r="I126" i="24" s="1"/>
  <c r="H112" i="24"/>
  <c r="H126" i="24" s="1"/>
  <c r="H140" i="24" s="1"/>
  <c r="H60" i="24"/>
  <c r="H62" i="24" s="1"/>
  <c r="H81" i="24" s="1"/>
  <c r="H83" i="24" s="1"/>
  <c r="H130" i="14"/>
  <c r="H83" i="28"/>
  <c r="H109" i="28" s="1"/>
  <c r="H130" i="18"/>
  <c r="H160" i="18" s="1"/>
  <c r="H191" i="18" s="1"/>
  <c r="J130" i="14"/>
  <c r="J160" i="14" s="1"/>
  <c r="J191" i="14" s="1"/>
  <c r="J83" i="28"/>
  <c r="J109" i="28" s="1"/>
  <c r="J130" i="18"/>
  <c r="J160" i="18" s="1"/>
  <c r="J191" i="18" s="1"/>
  <c r="L130" i="14"/>
  <c r="L160" i="14" s="1"/>
  <c r="L191" i="14" s="1"/>
  <c r="L83" i="28"/>
  <c r="L109" i="28" s="1"/>
  <c r="L130" i="18"/>
  <c r="L160" i="18" s="1"/>
  <c r="L191" i="18" s="1"/>
  <c r="N130" i="14"/>
  <c r="N160" i="14" s="1"/>
  <c r="N191" i="14" s="1"/>
  <c r="N130" i="18"/>
  <c r="N160" i="18" s="1"/>
  <c r="N191" i="18" s="1"/>
  <c r="P130" i="14"/>
  <c r="P160" i="14" s="1"/>
  <c r="P191" i="14" s="1"/>
  <c r="P130" i="18"/>
  <c r="P160" i="18" s="1"/>
  <c r="P191" i="18" s="1"/>
  <c r="R130" i="14"/>
  <c r="R160" i="14" s="1"/>
  <c r="R191" i="14" s="1"/>
  <c r="R130" i="18"/>
  <c r="R160" i="18" s="1"/>
  <c r="R191" i="18" s="1"/>
  <c r="T130" i="14"/>
  <c r="T160" i="14" s="1"/>
  <c r="T191" i="14" s="1"/>
  <c r="T130" i="18"/>
  <c r="T160" i="18" s="1"/>
  <c r="T191" i="18" s="1"/>
  <c r="V130" i="14"/>
  <c r="V160" i="14" s="1"/>
  <c r="V191" i="14" s="1"/>
  <c r="V130" i="18"/>
  <c r="V160" i="18" s="1"/>
  <c r="V191" i="18" s="1"/>
  <c r="X130" i="14"/>
  <c r="X160" i="14" s="1"/>
  <c r="X191" i="14" s="1"/>
  <c r="X130" i="18"/>
  <c r="X160" i="18" s="1"/>
  <c r="X191" i="18" s="1"/>
  <c r="Z130" i="14"/>
  <c r="Z160" i="14" s="1"/>
  <c r="Z191" i="14" s="1"/>
  <c r="Z130" i="18"/>
  <c r="Z160" i="18" s="1"/>
  <c r="Z191" i="18" s="1"/>
  <c r="I130" i="14"/>
  <c r="I160" i="14" s="1"/>
  <c r="I191" i="14" s="1"/>
  <c r="I83" i="28"/>
  <c r="I109" i="28" s="1"/>
  <c r="I130" i="18"/>
  <c r="I160" i="18" s="1"/>
  <c r="I191" i="18" s="1"/>
  <c r="K130" i="14"/>
  <c r="K160" i="14" s="1"/>
  <c r="K191" i="14" s="1"/>
  <c r="K83" i="28"/>
  <c r="K109" i="28" s="1"/>
  <c r="K130" i="18"/>
  <c r="K160" i="18" s="1"/>
  <c r="K191" i="18" s="1"/>
  <c r="M130" i="14"/>
  <c r="M160" i="14" s="1"/>
  <c r="M191" i="14" s="1"/>
  <c r="M130" i="18"/>
  <c r="M160" i="18" s="1"/>
  <c r="M191" i="18" s="1"/>
  <c r="O130" i="14"/>
  <c r="O160" i="14" s="1"/>
  <c r="O191" i="14" s="1"/>
  <c r="O130" i="18"/>
  <c r="O160" i="18" s="1"/>
  <c r="O191" i="18" s="1"/>
  <c r="Q130" i="14"/>
  <c r="Q160" i="14" s="1"/>
  <c r="Q191" i="14" s="1"/>
  <c r="Q130" i="18"/>
  <c r="Q160" i="18" s="1"/>
  <c r="Q191" i="18" s="1"/>
  <c r="S130" i="14"/>
  <c r="S160" i="14" s="1"/>
  <c r="S191" i="14" s="1"/>
  <c r="S130" i="18"/>
  <c r="S160" i="18" s="1"/>
  <c r="S191" i="18" s="1"/>
  <c r="U130" i="14"/>
  <c r="U160" i="14" s="1"/>
  <c r="U191" i="14" s="1"/>
  <c r="U130" i="18"/>
  <c r="U160" i="18" s="1"/>
  <c r="U191" i="18" s="1"/>
  <c r="W130" i="14"/>
  <c r="W160" i="14" s="1"/>
  <c r="W191" i="14" s="1"/>
  <c r="W130" i="18"/>
  <c r="W160" i="18" s="1"/>
  <c r="W191" i="18" s="1"/>
  <c r="Y130" i="14"/>
  <c r="Y160" i="14" s="1"/>
  <c r="Y191" i="14" s="1"/>
  <c r="Y130" i="18"/>
  <c r="Y160" i="18" s="1"/>
  <c r="Y191" i="18" s="1"/>
  <c r="AA130" i="14"/>
  <c r="AA160" i="14" s="1"/>
  <c r="AA191" i="14" s="1"/>
  <c r="AA130" i="18"/>
  <c r="AA160" i="18" s="1"/>
  <c r="AA191" i="18" s="1"/>
  <c r="J192" i="24"/>
  <c r="I114" i="24"/>
  <c r="I116" i="24" s="1"/>
  <c r="I118" i="24" s="1"/>
  <c r="J165" i="24"/>
  <c r="H53" i="19"/>
  <c r="H24" i="19"/>
  <c r="H192" i="24"/>
  <c r="I192" i="24"/>
  <c r="I165" i="24"/>
  <c r="K192" i="24"/>
  <c r="K165" i="24"/>
  <c r="H165" i="24"/>
  <c r="L165" i="24"/>
  <c r="L192" i="24"/>
  <c r="J179" i="24"/>
  <c r="I50" i="24"/>
  <c r="I52" i="24" s="1"/>
  <c r="I70" i="24" s="1"/>
  <c r="I72" i="24" s="1"/>
  <c r="J50" i="24"/>
  <c r="J52" i="24" s="1"/>
  <c r="J70" i="24" s="1"/>
  <c r="J72" i="24" s="1"/>
  <c r="G14" i="14"/>
  <c r="G14" i="18"/>
  <c r="G16" i="14"/>
  <c r="G16" i="18"/>
  <c r="H14" i="14"/>
  <c r="H14" i="18"/>
  <c r="J14" i="14"/>
  <c r="J14" i="18"/>
  <c r="L14" i="14"/>
  <c r="L14" i="18"/>
  <c r="N14" i="14"/>
  <c r="N14" i="18"/>
  <c r="P14" i="14"/>
  <c r="P14" i="18"/>
  <c r="R14" i="14"/>
  <c r="R14" i="18"/>
  <c r="T14" i="14"/>
  <c r="T14" i="18"/>
  <c r="V14" i="14"/>
  <c r="V14" i="18"/>
  <c r="X14" i="14"/>
  <c r="X14" i="18"/>
  <c r="Z14" i="14"/>
  <c r="Z14" i="18"/>
  <c r="H15" i="14"/>
  <c r="H15" i="18"/>
  <c r="J15" i="14"/>
  <c r="J15" i="18"/>
  <c r="L15" i="14"/>
  <c r="L15" i="18"/>
  <c r="N15" i="14"/>
  <c r="N15" i="18"/>
  <c r="P15" i="14"/>
  <c r="P15" i="18"/>
  <c r="R15" i="14"/>
  <c r="R15" i="18"/>
  <c r="T15" i="14"/>
  <c r="T15" i="18"/>
  <c r="V15" i="14"/>
  <c r="V15" i="18"/>
  <c r="X15" i="14"/>
  <c r="X15" i="18"/>
  <c r="Z15" i="14"/>
  <c r="Z15" i="18"/>
  <c r="H16" i="14"/>
  <c r="H16" i="18"/>
  <c r="J16" i="14"/>
  <c r="J16" i="18"/>
  <c r="L16" i="14"/>
  <c r="L16" i="18"/>
  <c r="N16" i="14"/>
  <c r="N16" i="18"/>
  <c r="P16" i="14"/>
  <c r="P16" i="18"/>
  <c r="R16" i="14"/>
  <c r="R16" i="18"/>
  <c r="T16" i="14"/>
  <c r="T16" i="18"/>
  <c r="V16" i="14"/>
  <c r="V16" i="18"/>
  <c r="X16" i="14"/>
  <c r="X16" i="18"/>
  <c r="Z16" i="14"/>
  <c r="Z16" i="18"/>
  <c r="H17" i="14"/>
  <c r="H17" i="18"/>
  <c r="J17" i="14"/>
  <c r="J17" i="18"/>
  <c r="L17" i="14"/>
  <c r="L17" i="18"/>
  <c r="N17" i="14"/>
  <c r="N17" i="18"/>
  <c r="P17" i="14"/>
  <c r="P17" i="18"/>
  <c r="R17" i="14"/>
  <c r="R17" i="18"/>
  <c r="T17" i="14"/>
  <c r="T17" i="18"/>
  <c r="V17" i="14"/>
  <c r="V17" i="18"/>
  <c r="X17" i="14"/>
  <c r="X17" i="18"/>
  <c r="Z17" i="14"/>
  <c r="Z17" i="18"/>
  <c r="G21" i="14"/>
  <c r="G21" i="18"/>
  <c r="I21" i="14"/>
  <c r="I21" i="18"/>
  <c r="I83" i="18" s="1"/>
  <c r="K21" i="14"/>
  <c r="K21" i="18"/>
  <c r="M21" i="14"/>
  <c r="M21" i="18"/>
  <c r="O21" i="14"/>
  <c r="O21" i="18"/>
  <c r="Q21" i="14"/>
  <c r="Q21" i="18"/>
  <c r="S21" i="14"/>
  <c r="S21" i="18"/>
  <c r="U21" i="14"/>
  <c r="U21" i="18"/>
  <c r="W21" i="14"/>
  <c r="W21" i="18"/>
  <c r="Y21" i="14"/>
  <c r="Y21" i="18"/>
  <c r="AA21" i="14"/>
  <c r="AA21" i="18"/>
  <c r="G25" i="14"/>
  <c r="G25" i="18"/>
  <c r="I24" i="14"/>
  <c r="I24" i="18"/>
  <c r="K24" i="14"/>
  <c r="K24" i="18"/>
  <c r="M24" i="14"/>
  <c r="M24" i="18"/>
  <c r="O24" i="14"/>
  <c r="O24" i="18"/>
  <c r="Q24" i="14"/>
  <c r="Q24" i="18"/>
  <c r="S24" i="14"/>
  <c r="S24" i="18"/>
  <c r="U24" i="14"/>
  <c r="U24" i="18"/>
  <c r="W24" i="14"/>
  <c r="W24" i="18"/>
  <c r="Y24" i="14"/>
  <c r="Y24" i="18"/>
  <c r="AA24" i="14"/>
  <c r="AA24" i="18"/>
  <c r="I25" i="14"/>
  <c r="I25" i="18"/>
  <c r="K25" i="14"/>
  <c r="K25" i="18"/>
  <c r="M25" i="14"/>
  <c r="M25" i="18"/>
  <c r="O25" i="14"/>
  <c r="O25" i="18"/>
  <c r="Q25" i="14"/>
  <c r="Q25" i="18"/>
  <c r="S25" i="14"/>
  <c r="S25" i="18"/>
  <c r="U25" i="14"/>
  <c r="U25" i="18"/>
  <c r="W25" i="14"/>
  <c r="W25" i="18"/>
  <c r="Y25" i="14"/>
  <c r="Y25" i="18"/>
  <c r="AA25" i="14"/>
  <c r="AA25" i="18"/>
  <c r="G32" i="14"/>
  <c r="G32" i="18"/>
  <c r="I29" i="17"/>
  <c r="I30" i="18"/>
  <c r="K29" i="17"/>
  <c r="K30" i="18"/>
  <c r="M29" i="17"/>
  <c r="M30" i="18"/>
  <c r="O29" i="17"/>
  <c r="O30" i="18"/>
  <c r="Q29" i="17"/>
  <c r="Q30" i="18"/>
  <c r="S29" i="17"/>
  <c r="S30" i="18"/>
  <c r="U29" i="17"/>
  <c r="U30" i="18"/>
  <c r="W29" i="17"/>
  <c r="W30" i="18"/>
  <c r="Y29" i="17"/>
  <c r="Y30" i="18"/>
  <c r="AA29" i="17"/>
  <c r="AA30" i="18"/>
  <c r="I32" i="14"/>
  <c r="I32" i="18"/>
  <c r="I65" i="18" s="1"/>
  <c r="K32" i="14"/>
  <c r="K32" i="18"/>
  <c r="M32" i="14"/>
  <c r="M32" i="18"/>
  <c r="O32" i="14"/>
  <c r="O32" i="18"/>
  <c r="Q32" i="14"/>
  <c r="Q32" i="18"/>
  <c r="S32" i="14"/>
  <c r="S32" i="18"/>
  <c r="U32" i="14"/>
  <c r="U32" i="18"/>
  <c r="W32" i="14"/>
  <c r="W32" i="18"/>
  <c r="Y32" i="14"/>
  <c r="Y32" i="18"/>
  <c r="AA32" i="14"/>
  <c r="AA32" i="18"/>
  <c r="G37" i="14"/>
  <c r="G37" i="18"/>
  <c r="I36" i="14"/>
  <c r="I36" i="18"/>
  <c r="K36" i="14"/>
  <c r="K36" i="18"/>
  <c r="M36" i="14"/>
  <c r="M36" i="18"/>
  <c r="O36" i="14"/>
  <c r="O36" i="18"/>
  <c r="Q36" i="14"/>
  <c r="Q36" i="18"/>
  <c r="S36" i="14"/>
  <c r="S36" i="18"/>
  <c r="U36" i="14"/>
  <c r="U36" i="18"/>
  <c r="W36" i="14"/>
  <c r="W36" i="18"/>
  <c r="Y36" i="14"/>
  <c r="Y36" i="18"/>
  <c r="AA36" i="14"/>
  <c r="AA36" i="18"/>
  <c r="I37" i="14"/>
  <c r="I37" i="18"/>
  <c r="I59" i="18" s="1"/>
  <c r="K37" i="14"/>
  <c r="K37" i="18"/>
  <c r="M37" i="14"/>
  <c r="M37" i="18"/>
  <c r="O37" i="14"/>
  <c r="O37" i="18"/>
  <c r="Q37" i="14"/>
  <c r="Q37" i="18"/>
  <c r="S37" i="14"/>
  <c r="S37" i="18"/>
  <c r="U37" i="14"/>
  <c r="U37" i="18"/>
  <c r="W37" i="14"/>
  <c r="W37" i="18"/>
  <c r="Y37" i="14"/>
  <c r="Y37" i="18"/>
  <c r="AA37" i="14"/>
  <c r="AA37" i="18"/>
  <c r="G42" i="14"/>
  <c r="G42" i="18"/>
  <c r="I41" i="14"/>
  <c r="I41" i="18"/>
  <c r="K41" i="14"/>
  <c r="K41" i="18"/>
  <c r="M41" i="14"/>
  <c r="M41" i="18"/>
  <c r="O41" i="14"/>
  <c r="O41" i="18"/>
  <c r="Q41" i="14"/>
  <c r="Q41" i="18"/>
  <c r="S41" i="14"/>
  <c r="S41" i="18"/>
  <c r="U41" i="14"/>
  <c r="U41" i="18"/>
  <c r="W41" i="14"/>
  <c r="W41" i="18"/>
  <c r="Y41" i="14"/>
  <c r="Y41" i="18"/>
  <c r="AA41" i="14"/>
  <c r="AA41" i="18"/>
  <c r="I42" i="14"/>
  <c r="I42" i="18"/>
  <c r="I54" i="18" s="1"/>
  <c r="K42" i="14"/>
  <c r="K42" i="18"/>
  <c r="M42" i="14"/>
  <c r="M42" i="18"/>
  <c r="O42" i="14"/>
  <c r="O42" i="18"/>
  <c r="Q42" i="14"/>
  <c r="Q42" i="18"/>
  <c r="S42" i="14"/>
  <c r="S42" i="18"/>
  <c r="U42" i="14"/>
  <c r="U42" i="18"/>
  <c r="W42" i="14"/>
  <c r="W42" i="18"/>
  <c r="Y42" i="14"/>
  <c r="Y42" i="18"/>
  <c r="AA42" i="14"/>
  <c r="AA42" i="18"/>
  <c r="G53" i="14"/>
  <c r="G53" i="18"/>
  <c r="H53" i="18" s="1"/>
  <c r="I53" i="18" s="1"/>
  <c r="G64" i="14"/>
  <c r="G64" i="18"/>
  <c r="H64" i="18" s="1"/>
  <c r="I64" i="18" s="1"/>
  <c r="J64" i="18" s="1"/>
  <c r="H72" i="14"/>
  <c r="H72" i="18"/>
  <c r="J71" i="14"/>
  <c r="J71" i="18"/>
  <c r="L71" i="14"/>
  <c r="L71" i="18"/>
  <c r="N71" i="14"/>
  <c r="N71" i="18"/>
  <c r="P71" i="14"/>
  <c r="P71" i="18"/>
  <c r="R71" i="14"/>
  <c r="R71" i="18"/>
  <c r="T71" i="14"/>
  <c r="T71" i="18"/>
  <c r="V71" i="14"/>
  <c r="V71" i="18"/>
  <c r="X71" i="14"/>
  <c r="X71" i="18"/>
  <c r="Z71" i="14"/>
  <c r="Z71" i="18"/>
  <c r="I72" i="14"/>
  <c r="I72" i="18"/>
  <c r="K72" i="14"/>
  <c r="K72" i="18"/>
  <c r="M72" i="14"/>
  <c r="M72" i="18"/>
  <c r="O72" i="14"/>
  <c r="O72" i="18"/>
  <c r="Q72" i="14"/>
  <c r="Q72" i="18"/>
  <c r="S72" i="14"/>
  <c r="S72" i="18"/>
  <c r="U72" i="14"/>
  <c r="U72" i="18"/>
  <c r="W72" i="14"/>
  <c r="W72" i="18"/>
  <c r="Y72" i="14"/>
  <c r="Y72" i="18"/>
  <c r="AA72" i="14"/>
  <c r="AA72" i="18"/>
  <c r="H87" i="18"/>
  <c r="I87" i="18" s="1"/>
  <c r="G15" i="14"/>
  <c r="G15" i="18"/>
  <c r="G17" i="14"/>
  <c r="G17" i="18"/>
  <c r="I14" i="14"/>
  <c r="I14" i="18"/>
  <c r="K14" i="14"/>
  <c r="K14" i="18"/>
  <c r="M14" i="14"/>
  <c r="M14" i="18"/>
  <c r="O14" i="14"/>
  <c r="O14" i="18"/>
  <c r="Q14" i="14"/>
  <c r="Q14" i="18"/>
  <c r="S14" i="14"/>
  <c r="S14" i="18"/>
  <c r="U14" i="14"/>
  <c r="U14" i="18"/>
  <c r="W14" i="14"/>
  <c r="W14" i="18"/>
  <c r="Y14" i="14"/>
  <c r="Y14" i="18"/>
  <c r="AA14" i="14"/>
  <c r="AA14" i="18"/>
  <c r="I15" i="14"/>
  <c r="I15" i="18"/>
  <c r="K15" i="14"/>
  <c r="K15" i="18"/>
  <c r="M15" i="14"/>
  <c r="M15" i="18"/>
  <c r="O15" i="14"/>
  <c r="O15" i="18"/>
  <c r="Q15" i="14"/>
  <c r="Q15" i="18"/>
  <c r="S15" i="14"/>
  <c r="S15" i="18"/>
  <c r="U15" i="14"/>
  <c r="U15" i="18"/>
  <c r="W15" i="14"/>
  <c r="W15" i="18"/>
  <c r="Y15" i="14"/>
  <c r="Y15" i="18"/>
  <c r="AA15" i="14"/>
  <c r="AA15" i="18"/>
  <c r="I16" i="14"/>
  <c r="I16" i="18"/>
  <c r="K16" i="14"/>
  <c r="K16" i="18"/>
  <c r="M16" i="14"/>
  <c r="M16" i="18"/>
  <c r="O16" i="14"/>
  <c r="O16" i="18"/>
  <c r="Q16" i="14"/>
  <c r="Q16" i="18"/>
  <c r="S16" i="14"/>
  <c r="S16" i="18"/>
  <c r="U16" i="14"/>
  <c r="U16" i="18"/>
  <c r="W16" i="14"/>
  <c r="W16" i="18"/>
  <c r="Y16" i="14"/>
  <c r="Y16" i="18"/>
  <c r="AA16" i="14"/>
  <c r="AA16" i="18"/>
  <c r="I17" i="14"/>
  <c r="I17" i="18"/>
  <c r="K17" i="14"/>
  <c r="K17" i="18"/>
  <c r="M17" i="14"/>
  <c r="M17" i="18"/>
  <c r="O17" i="14"/>
  <c r="O17" i="18"/>
  <c r="Q17" i="14"/>
  <c r="Q17" i="18"/>
  <c r="S17" i="14"/>
  <c r="S17" i="18"/>
  <c r="U17" i="14"/>
  <c r="U17" i="18"/>
  <c r="W17" i="14"/>
  <c r="W17" i="18"/>
  <c r="Y17" i="14"/>
  <c r="Y17" i="18"/>
  <c r="AA17" i="14"/>
  <c r="AA17" i="18"/>
  <c r="H21" i="14"/>
  <c r="H21" i="18"/>
  <c r="H83" i="18" s="1"/>
  <c r="J21" i="14"/>
  <c r="J21" i="18"/>
  <c r="L21" i="14"/>
  <c r="L21" i="18"/>
  <c r="N21" i="14"/>
  <c r="N21" i="18"/>
  <c r="P21" i="14"/>
  <c r="P21" i="18"/>
  <c r="R21" i="14"/>
  <c r="R21" i="18"/>
  <c r="T21" i="14"/>
  <c r="T21" i="18"/>
  <c r="V21" i="14"/>
  <c r="V21" i="18"/>
  <c r="X21" i="14"/>
  <c r="X21" i="18"/>
  <c r="Z21" i="14"/>
  <c r="Z21" i="18"/>
  <c r="G24" i="14"/>
  <c r="G24" i="18"/>
  <c r="G26" i="18" s="1"/>
  <c r="H24" i="14"/>
  <c r="H24" i="18"/>
  <c r="J24" i="14"/>
  <c r="J24" i="18"/>
  <c r="L24" i="14"/>
  <c r="L24" i="18"/>
  <c r="N24" i="14"/>
  <c r="N24" i="18"/>
  <c r="P24" i="14"/>
  <c r="P24" i="18"/>
  <c r="R24" i="14"/>
  <c r="R24" i="18"/>
  <c r="T24" i="14"/>
  <c r="T24" i="18"/>
  <c r="V24" i="14"/>
  <c r="V24" i="18"/>
  <c r="X24" i="14"/>
  <c r="X24" i="18"/>
  <c r="Z24" i="14"/>
  <c r="Z24" i="18"/>
  <c r="H25" i="14"/>
  <c r="H25" i="18"/>
  <c r="H93" i="18" s="1"/>
  <c r="J25" i="14"/>
  <c r="J25" i="18"/>
  <c r="L25" i="14"/>
  <c r="L25" i="18"/>
  <c r="N25" i="14"/>
  <c r="N25" i="18"/>
  <c r="P25" i="14"/>
  <c r="P25" i="18"/>
  <c r="R25" i="14"/>
  <c r="R25" i="18"/>
  <c r="T25" i="14"/>
  <c r="T25" i="18"/>
  <c r="V25" i="14"/>
  <c r="V25" i="18"/>
  <c r="X25" i="14"/>
  <c r="X25" i="18"/>
  <c r="Z25" i="14"/>
  <c r="Z25" i="18"/>
  <c r="G30" i="14"/>
  <c r="G30" i="18"/>
  <c r="H29" i="17"/>
  <c r="H30" i="18"/>
  <c r="H70" i="18" s="1"/>
  <c r="J29" i="17"/>
  <c r="J30" i="18"/>
  <c r="L29" i="17"/>
  <c r="L30" i="18"/>
  <c r="N29" i="17"/>
  <c r="N30" i="18"/>
  <c r="P29" i="17"/>
  <c r="P30" i="18"/>
  <c r="R29" i="17"/>
  <c r="R30" i="18"/>
  <c r="T29" i="17"/>
  <c r="T30" i="18"/>
  <c r="V29" i="17"/>
  <c r="V30" i="18"/>
  <c r="X29" i="17"/>
  <c r="X30" i="18"/>
  <c r="Z29" i="17"/>
  <c r="Z30" i="18"/>
  <c r="H32" i="14"/>
  <c r="H32" i="18"/>
  <c r="H65" i="18" s="1"/>
  <c r="J32" i="14"/>
  <c r="J32" i="18"/>
  <c r="L32" i="14"/>
  <c r="L32" i="18"/>
  <c r="N32" i="14"/>
  <c r="N32" i="18"/>
  <c r="P32" i="14"/>
  <c r="P32" i="18"/>
  <c r="R32" i="14"/>
  <c r="R32" i="18"/>
  <c r="T32" i="14"/>
  <c r="T32" i="18"/>
  <c r="V32" i="14"/>
  <c r="V32" i="18"/>
  <c r="X32" i="14"/>
  <c r="X32" i="18"/>
  <c r="Z32" i="14"/>
  <c r="Z32" i="18"/>
  <c r="G36" i="14"/>
  <c r="G36" i="18"/>
  <c r="G38" i="18" s="1"/>
  <c r="H36" i="14"/>
  <c r="H36" i="18"/>
  <c r="J36" i="14"/>
  <c r="J36" i="18"/>
  <c r="L36" i="14"/>
  <c r="L36" i="18"/>
  <c r="N36" i="14"/>
  <c r="N36" i="18"/>
  <c r="P36" i="14"/>
  <c r="P36" i="18"/>
  <c r="R36" i="14"/>
  <c r="R36" i="18"/>
  <c r="T36" i="14"/>
  <c r="T36" i="18"/>
  <c r="V36" i="14"/>
  <c r="V36" i="18"/>
  <c r="X36" i="14"/>
  <c r="X36" i="18"/>
  <c r="Z36" i="14"/>
  <c r="Z36" i="18"/>
  <c r="H37" i="14"/>
  <c r="H37" i="18"/>
  <c r="H59" i="18" s="1"/>
  <c r="J37" i="14"/>
  <c r="J37" i="18"/>
  <c r="L37" i="14"/>
  <c r="L37" i="18"/>
  <c r="N37" i="14"/>
  <c r="N37" i="18"/>
  <c r="P37" i="14"/>
  <c r="P37" i="18"/>
  <c r="R37" i="14"/>
  <c r="R37" i="18"/>
  <c r="T37" i="14"/>
  <c r="T37" i="18"/>
  <c r="V37" i="14"/>
  <c r="V37" i="18"/>
  <c r="X37" i="14"/>
  <c r="X37" i="18"/>
  <c r="Z37" i="14"/>
  <c r="Z37" i="18"/>
  <c r="G41" i="14"/>
  <c r="G41" i="18"/>
  <c r="H41" i="14"/>
  <c r="H41" i="18"/>
  <c r="J41" i="14"/>
  <c r="J41" i="18"/>
  <c r="L41" i="14"/>
  <c r="L41" i="18"/>
  <c r="N41" i="14"/>
  <c r="N41" i="18"/>
  <c r="P41" i="14"/>
  <c r="P41" i="18"/>
  <c r="R41" i="14"/>
  <c r="R41" i="18"/>
  <c r="T41" i="14"/>
  <c r="T41" i="18"/>
  <c r="V41" i="14"/>
  <c r="V41" i="18"/>
  <c r="X41" i="14"/>
  <c r="X41" i="18"/>
  <c r="Z41" i="14"/>
  <c r="Z41" i="18"/>
  <c r="H42" i="14"/>
  <c r="H42" i="18"/>
  <c r="H54" i="18" s="1"/>
  <c r="J42" i="14"/>
  <c r="J42" i="18"/>
  <c r="L42" i="14"/>
  <c r="L42" i="18"/>
  <c r="N42" i="14"/>
  <c r="N42" i="18"/>
  <c r="P42" i="14"/>
  <c r="P42" i="18"/>
  <c r="R42" i="14"/>
  <c r="R42" i="18"/>
  <c r="T42" i="14"/>
  <c r="T42" i="18"/>
  <c r="V42" i="14"/>
  <c r="V42" i="18"/>
  <c r="X42" i="14"/>
  <c r="X42" i="18"/>
  <c r="Z42" i="14"/>
  <c r="Z42" i="18"/>
  <c r="G58" i="14"/>
  <c r="G58" i="18"/>
  <c r="H58" i="18" s="1"/>
  <c r="H60" i="18" s="1"/>
  <c r="H98" i="18" s="1"/>
  <c r="H71" i="14"/>
  <c r="H71" i="18"/>
  <c r="I71" i="14"/>
  <c r="I71" i="18"/>
  <c r="K71" i="14"/>
  <c r="K71" i="18"/>
  <c r="M71" i="14"/>
  <c r="M71" i="18"/>
  <c r="O71" i="14"/>
  <c r="O71" i="18"/>
  <c r="Q71" i="14"/>
  <c r="Q71" i="18"/>
  <c r="S71" i="14"/>
  <c r="S71" i="18"/>
  <c r="U71" i="14"/>
  <c r="U71" i="18"/>
  <c r="W71" i="14"/>
  <c r="W71" i="18"/>
  <c r="Y71" i="14"/>
  <c r="Y71" i="18"/>
  <c r="AA71" i="14"/>
  <c r="AA71" i="18"/>
  <c r="J72" i="14"/>
  <c r="J72" i="18"/>
  <c r="L72" i="14"/>
  <c r="L72" i="18"/>
  <c r="N72" i="14"/>
  <c r="N72" i="18"/>
  <c r="P72" i="14"/>
  <c r="P72" i="18"/>
  <c r="R72" i="14"/>
  <c r="R72" i="18"/>
  <c r="T72" i="14"/>
  <c r="T72" i="18"/>
  <c r="V72" i="14"/>
  <c r="V72" i="18"/>
  <c r="X72" i="14"/>
  <c r="X72" i="18"/>
  <c r="Z72" i="14"/>
  <c r="Z72" i="18"/>
  <c r="G69" i="14"/>
  <c r="G69" i="18"/>
  <c r="H69" i="18" s="1"/>
  <c r="I69" i="18" s="1"/>
  <c r="J69" i="18" s="1"/>
  <c r="H92" i="18"/>
  <c r="K4" i="19"/>
  <c r="I88" i="18"/>
  <c r="I93" i="18"/>
  <c r="I70" i="18"/>
  <c r="J4" i="18"/>
  <c r="H118" i="17"/>
  <c r="J118" i="17"/>
  <c r="L118" i="17"/>
  <c r="I118" i="17"/>
  <c r="K118" i="17"/>
  <c r="H30" i="14"/>
  <c r="J30" i="14"/>
  <c r="L30" i="14"/>
  <c r="N30" i="14"/>
  <c r="P30" i="14"/>
  <c r="R30" i="14"/>
  <c r="T30" i="14"/>
  <c r="V30" i="14"/>
  <c r="X30" i="14"/>
  <c r="Z30" i="14"/>
  <c r="I30" i="14"/>
  <c r="K30" i="14"/>
  <c r="M30" i="14"/>
  <c r="O30" i="14"/>
  <c r="Q30" i="14"/>
  <c r="S30" i="14"/>
  <c r="U30" i="14"/>
  <c r="W30" i="14"/>
  <c r="Y30" i="14"/>
  <c r="AA30" i="14"/>
  <c r="I125" i="17"/>
  <c r="J125" i="17" s="1"/>
  <c r="K125" i="17" s="1"/>
  <c r="L125" i="17" s="1"/>
  <c r="M125" i="17" s="1"/>
  <c r="N125" i="17" s="1"/>
  <c r="O125" i="17" s="1"/>
  <c r="P125" i="17" s="1"/>
  <c r="Q125" i="17" s="1"/>
  <c r="R125" i="17" s="1"/>
  <c r="S125" i="17" s="1"/>
  <c r="T125" i="17" s="1"/>
  <c r="U125" i="17" s="1"/>
  <c r="V125" i="17" s="1"/>
  <c r="W125" i="17" s="1"/>
  <c r="X125" i="17" s="1"/>
  <c r="Y125" i="17" s="1"/>
  <c r="Z125" i="17" s="1"/>
  <c r="AA125" i="17" s="1"/>
  <c r="AA113" i="17"/>
  <c r="Z113" i="17"/>
  <c r="Y113" i="17"/>
  <c r="X113" i="17"/>
  <c r="W113" i="17"/>
  <c r="V113" i="17"/>
  <c r="U113" i="17"/>
  <c r="T113" i="17"/>
  <c r="S113" i="17"/>
  <c r="R113" i="17"/>
  <c r="Q113" i="17"/>
  <c r="P113" i="17"/>
  <c r="O113" i="17"/>
  <c r="N113" i="17"/>
  <c r="M113" i="17"/>
  <c r="L113" i="17"/>
  <c r="K113" i="17"/>
  <c r="J113" i="17"/>
  <c r="I113" i="17"/>
  <c r="H113" i="17"/>
  <c r="K50" i="24" l="1"/>
  <c r="K52" i="24" s="1"/>
  <c r="K70" i="24" s="1"/>
  <c r="A35" i="19"/>
  <c r="A50" i="19" s="1"/>
  <c r="R353" i="17"/>
  <c r="Q440" i="17"/>
  <c r="Q491" i="17"/>
  <c r="Q404" i="17"/>
  <c r="K58" i="24"/>
  <c r="K71" i="24"/>
  <c r="L47" i="24"/>
  <c r="L48" i="24"/>
  <c r="J82" i="24"/>
  <c r="J112" i="24"/>
  <c r="J60" i="24"/>
  <c r="J62" i="24" s="1"/>
  <c r="J81" i="24" s="1"/>
  <c r="J83" i="24" s="1"/>
  <c r="H114" i="24"/>
  <c r="H116" i="24" s="1"/>
  <c r="H118" i="24" s="1"/>
  <c r="H94" i="18"/>
  <c r="H55" i="18"/>
  <c r="H97" i="18" s="1"/>
  <c r="I168" i="24"/>
  <c r="I182" i="24" s="1"/>
  <c r="I196" i="24" s="1"/>
  <c r="I128" i="24"/>
  <c r="I130" i="24" s="1"/>
  <c r="I139" i="24" s="1"/>
  <c r="H168" i="24"/>
  <c r="H182" i="24" s="1"/>
  <c r="H196" i="24" s="1"/>
  <c r="H128" i="24"/>
  <c r="H130" i="24" s="1"/>
  <c r="H139" i="24" s="1"/>
  <c r="H160" i="14"/>
  <c r="H191" i="14" s="1"/>
  <c r="H66" i="18"/>
  <c r="I58" i="18"/>
  <c r="I60" i="18" s="1"/>
  <c r="I98" i="18" s="1"/>
  <c r="I73" i="18"/>
  <c r="I24" i="19"/>
  <c r="I53" i="19"/>
  <c r="J53" i="19"/>
  <c r="J24" i="19"/>
  <c r="K179" i="24"/>
  <c r="I179" i="24"/>
  <c r="L179" i="24"/>
  <c r="H179" i="24"/>
  <c r="Z43" i="18"/>
  <c r="X43" i="18"/>
  <c r="V43" i="18"/>
  <c r="T43" i="18"/>
  <c r="R43" i="18"/>
  <c r="P43" i="18"/>
  <c r="N43" i="18"/>
  <c r="L43" i="18"/>
  <c r="J43" i="18"/>
  <c r="H43" i="18"/>
  <c r="G43" i="18"/>
  <c r="Z38" i="18"/>
  <c r="X38" i="18"/>
  <c r="V38" i="18"/>
  <c r="T38" i="18"/>
  <c r="R38" i="18"/>
  <c r="P38" i="18"/>
  <c r="N38" i="18"/>
  <c r="L38" i="18"/>
  <c r="J38" i="18"/>
  <c r="H38" i="18"/>
  <c r="H73" i="18"/>
  <c r="Z26" i="18"/>
  <c r="X26" i="18"/>
  <c r="V26" i="18"/>
  <c r="T26" i="18"/>
  <c r="R26" i="18"/>
  <c r="P26" i="18"/>
  <c r="N26" i="18"/>
  <c r="L26" i="18"/>
  <c r="J26" i="18"/>
  <c r="H26" i="18"/>
  <c r="H88" i="18"/>
  <c r="H89" i="18" s="1"/>
  <c r="AA18" i="18"/>
  <c r="Y18" i="18"/>
  <c r="W18" i="18"/>
  <c r="U18" i="18"/>
  <c r="S18" i="18"/>
  <c r="Q18" i="18"/>
  <c r="O18" i="18"/>
  <c r="M18" i="18"/>
  <c r="K18" i="18"/>
  <c r="I18" i="18"/>
  <c r="AA43" i="18"/>
  <c r="Y43" i="18"/>
  <c r="W43" i="18"/>
  <c r="U43" i="18"/>
  <c r="S43" i="18"/>
  <c r="Q43" i="18"/>
  <c r="O43" i="18"/>
  <c r="M43" i="18"/>
  <c r="K43" i="18"/>
  <c r="I43" i="18"/>
  <c r="AA38" i="18"/>
  <c r="Y38" i="18"/>
  <c r="W38" i="18"/>
  <c r="U38" i="18"/>
  <c r="S38" i="18"/>
  <c r="Q38" i="18"/>
  <c r="O38" i="18"/>
  <c r="M38" i="18"/>
  <c r="K38" i="18"/>
  <c r="I38" i="18"/>
  <c r="AA26" i="18"/>
  <c r="Y26" i="18"/>
  <c r="W26" i="18"/>
  <c r="U26" i="18"/>
  <c r="S26" i="18"/>
  <c r="Q26" i="18"/>
  <c r="O26" i="18"/>
  <c r="M26" i="18"/>
  <c r="K26" i="18"/>
  <c r="I26" i="18"/>
  <c r="Z18" i="18"/>
  <c r="X18" i="18"/>
  <c r="V18" i="18"/>
  <c r="T18" i="18"/>
  <c r="R18" i="18"/>
  <c r="P18" i="18"/>
  <c r="N18" i="18"/>
  <c r="L18" i="18"/>
  <c r="J18" i="18"/>
  <c r="H18" i="18"/>
  <c r="G18" i="18"/>
  <c r="I92" i="18"/>
  <c r="J92" i="18" s="1"/>
  <c r="Z31" i="14"/>
  <c r="Z31" i="18"/>
  <c r="Z33" i="18" s="1"/>
  <c r="X31" i="14"/>
  <c r="X31" i="18"/>
  <c r="X33" i="18" s="1"/>
  <c r="V31" i="14"/>
  <c r="V31" i="18"/>
  <c r="V33" i="18" s="1"/>
  <c r="T31" i="14"/>
  <c r="T31" i="18"/>
  <c r="T33" i="18" s="1"/>
  <c r="R31" i="14"/>
  <c r="R31" i="18"/>
  <c r="R33" i="18" s="1"/>
  <c r="P31" i="14"/>
  <c r="P31" i="18"/>
  <c r="P33" i="18" s="1"/>
  <c r="N31" i="14"/>
  <c r="N31" i="18"/>
  <c r="N33" i="18" s="1"/>
  <c r="L31" i="14"/>
  <c r="L31" i="18"/>
  <c r="L33" i="18" s="1"/>
  <c r="J31" i="14"/>
  <c r="J31" i="18"/>
  <c r="J33" i="18" s="1"/>
  <c r="H31" i="14"/>
  <c r="H31" i="18"/>
  <c r="H33" i="18" s="1"/>
  <c r="AA31" i="14"/>
  <c r="AA31" i="18"/>
  <c r="AA33" i="18" s="1"/>
  <c r="Y31" i="14"/>
  <c r="Y31" i="18"/>
  <c r="Y33" i="18" s="1"/>
  <c r="W31" i="14"/>
  <c r="W31" i="18"/>
  <c r="W33" i="18" s="1"/>
  <c r="U31" i="14"/>
  <c r="U31" i="18"/>
  <c r="U33" i="18" s="1"/>
  <c r="S31" i="14"/>
  <c r="S31" i="18"/>
  <c r="S33" i="18" s="1"/>
  <c r="Q31" i="14"/>
  <c r="Q31" i="18"/>
  <c r="Q33" i="18" s="1"/>
  <c r="O31" i="14"/>
  <c r="O31" i="18"/>
  <c r="O33" i="18" s="1"/>
  <c r="M31" i="14"/>
  <c r="M31" i="18"/>
  <c r="M33" i="18" s="1"/>
  <c r="K31" i="14"/>
  <c r="K31" i="18"/>
  <c r="K33" i="18" s="1"/>
  <c r="I31" i="14"/>
  <c r="I31" i="18"/>
  <c r="I33" i="18" s="1"/>
  <c r="L4" i="19"/>
  <c r="J93" i="18"/>
  <c r="J83" i="18"/>
  <c r="J70" i="18"/>
  <c r="J73" i="18" s="1"/>
  <c r="J59" i="18"/>
  <c r="J58" i="18"/>
  <c r="K4" i="18"/>
  <c r="K64" i="18" s="1"/>
  <c r="J88" i="18"/>
  <c r="J87" i="18"/>
  <c r="J65" i="18"/>
  <c r="J54" i="18"/>
  <c r="J53" i="18"/>
  <c r="I55" i="18"/>
  <c r="I97" i="18" s="1"/>
  <c r="I66" i="18"/>
  <c r="I99" i="18" s="1"/>
  <c r="I89" i="18"/>
  <c r="K69" i="18"/>
  <c r="G498" i="17"/>
  <c r="AA457" i="17"/>
  <c r="Z457" i="17"/>
  <c r="Y457" i="17"/>
  <c r="X457" i="17"/>
  <c r="W457" i="17"/>
  <c r="V457" i="17"/>
  <c r="U457" i="17"/>
  <c r="T457" i="17"/>
  <c r="S457" i="17"/>
  <c r="R457" i="17"/>
  <c r="Q457" i="17"/>
  <c r="P457" i="17"/>
  <c r="O457" i="17"/>
  <c r="N457" i="17"/>
  <c r="M457" i="17"/>
  <c r="L457" i="17"/>
  <c r="K457" i="17"/>
  <c r="J457" i="17"/>
  <c r="I457" i="17"/>
  <c r="G447" i="17"/>
  <c r="G411" i="17"/>
  <c r="AA370" i="17"/>
  <c r="Z370" i="17"/>
  <c r="Y370" i="17"/>
  <c r="X370" i="17"/>
  <c r="W370" i="17"/>
  <c r="V370" i="17"/>
  <c r="U370" i="17"/>
  <c r="T370" i="17"/>
  <c r="S370" i="17"/>
  <c r="R370" i="17"/>
  <c r="Q370" i="17"/>
  <c r="P370" i="17"/>
  <c r="O370" i="17"/>
  <c r="N370" i="17"/>
  <c r="M370" i="17"/>
  <c r="L370" i="17"/>
  <c r="K370" i="17"/>
  <c r="J370" i="17"/>
  <c r="I370" i="17"/>
  <c r="H370" i="17"/>
  <c r="G360" i="17"/>
  <c r="AA116" i="17"/>
  <c r="Z116" i="17"/>
  <c r="Y116" i="17"/>
  <c r="X116" i="17"/>
  <c r="W116" i="17"/>
  <c r="V116" i="17"/>
  <c r="U116" i="17"/>
  <c r="T116" i="17"/>
  <c r="S116" i="17"/>
  <c r="R116" i="17"/>
  <c r="Q116" i="17"/>
  <c r="P116" i="17"/>
  <c r="O116" i="17"/>
  <c r="N116" i="17"/>
  <c r="M116" i="17"/>
  <c r="L116" i="17"/>
  <c r="K116" i="17"/>
  <c r="J116" i="17"/>
  <c r="I116" i="17"/>
  <c r="H116" i="17"/>
  <c r="AA297" i="17"/>
  <c r="Z297" i="17"/>
  <c r="Y297" i="17"/>
  <c r="X297" i="17"/>
  <c r="W297" i="17"/>
  <c r="V297" i="17"/>
  <c r="U297" i="17"/>
  <c r="T297" i="17"/>
  <c r="S297" i="17"/>
  <c r="R297" i="17"/>
  <c r="Q297" i="17"/>
  <c r="P297" i="17"/>
  <c r="O297" i="17"/>
  <c r="N297" i="17"/>
  <c r="M297" i="17"/>
  <c r="L297" i="17"/>
  <c r="K297" i="17"/>
  <c r="J297" i="17"/>
  <c r="I297" i="17"/>
  <c r="G286" i="17"/>
  <c r="AA285" i="17"/>
  <c r="Z285" i="17"/>
  <c r="Y285" i="17"/>
  <c r="X285" i="17"/>
  <c r="W285" i="17"/>
  <c r="V285" i="17"/>
  <c r="U285" i="17"/>
  <c r="T285" i="17"/>
  <c r="S285" i="17"/>
  <c r="R285" i="17"/>
  <c r="Q285" i="17"/>
  <c r="P285" i="17"/>
  <c r="O285" i="17"/>
  <c r="N285" i="17"/>
  <c r="M285" i="17"/>
  <c r="L285" i="17"/>
  <c r="K285" i="17"/>
  <c r="J285" i="17"/>
  <c r="I285" i="17"/>
  <c r="H285" i="17"/>
  <c r="AA284" i="17"/>
  <c r="Z284" i="17"/>
  <c r="Y284" i="17"/>
  <c r="X284" i="17"/>
  <c r="W284" i="17"/>
  <c r="V284" i="17"/>
  <c r="U284" i="17"/>
  <c r="T284" i="17"/>
  <c r="S284" i="17"/>
  <c r="R284" i="17"/>
  <c r="Q284" i="17"/>
  <c r="P284" i="17"/>
  <c r="O284" i="17"/>
  <c r="N284" i="17"/>
  <c r="M284" i="17"/>
  <c r="L284" i="17"/>
  <c r="K284" i="17"/>
  <c r="J284" i="17"/>
  <c r="I284" i="17"/>
  <c r="H284" i="17"/>
  <c r="H126" i="18" s="1"/>
  <c r="AA283" i="17"/>
  <c r="Z283" i="17"/>
  <c r="Y283" i="17"/>
  <c r="X283" i="17"/>
  <c r="W283" i="17"/>
  <c r="V283" i="17"/>
  <c r="U283" i="17"/>
  <c r="T283" i="17"/>
  <c r="S283" i="17"/>
  <c r="R283" i="17"/>
  <c r="Q283" i="17"/>
  <c r="P283" i="17"/>
  <c r="O283" i="17"/>
  <c r="N283" i="17"/>
  <c r="M283" i="17"/>
  <c r="L283" i="17"/>
  <c r="K283" i="17"/>
  <c r="J283" i="17"/>
  <c r="I283" i="17"/>
  <c r="H283" i="17"/>
  <c r="AA282" i="17"/>
  <c r="Z282" i="17"/>
  <c r="Y282" i="17"/>
  <c r="X282" i="17"/>
  <c r="W282" i="17"/>
  <c r="V282" i="17"/>
  <c r="U282" i="17"/>
  <c r="T282" i="17"/>
  <c r="S282" i="17"/>
  <c r="R282" i="17"/>
  <c r="Q282" i="17"/>
  <c r="P282" i="17"/>
  <c r="O282" i="17"/>
  <c r="N282" i="17"/>
  <c r="M282" i="17"/>
  <c r="L282" i="17"/>
  <c r="K282" i="17"/>
  <c r="J282" i="17"/>
  <c r="I282" i="17"/>
  <c r="H282" i="17"/>
  <c r="H272" i="17"/>
  <c r="H277" i="17" s="1"/>
  <c r="I272" i="17" s="1"/>
  <c r="I277" i="17" s="1"/>
  <c r="J272" i="17" s="1"/>
  <c r="J277" i="17" s="1"/>
  <c r="K272" i="17" s="1"/>
  <c r="K277" i="17" s="1"/>
  <c r="L272" i="17" s="1"/>
  <c r="L277" i="17" s="1"/>
  <c r="M272" i="17" s="1"/>
  <c r="M277" i="17" s="1"/>
  <c r="N272" i="17" s="1"/>
  <c r="N277" i="17" s="1"/>
  <c r="O272" i="17" s="1"/>
  <c r="O277" i="17" s="1"/>
  <c r="P272" i="17" s="1"/>
  <c r="P277" i="17" s="1"/>
  <c r="Q272" i="17" s="1"/>
  <c r="Q277" i="17" s="1"/>
  <c r="R272" i="17" s="1"/>
  <c r="R277" i="17" s="1"/>
  <c r="S272" i="17" s="1"/>
  <c r="S277" i="17" s="1"/>
  <c r="T272" i="17" s="1"/>
  <c r="T277" i="17" s="1"/>
  <c r="U272" i="17" s="1"/>
  <c r="U277" i="17" s="1"/>
  <c r="V272" i="17" s="1"/>
  <c r="V277" i="17" s="1"/>
  <c r="W272" i="17" s="1"/>
  <c r="W277" i="17" s="1"/>
  <c r="X272" i="17" s="1"/>
  <c r="X277" i="17" s="1"/>
  <c r="Y272" i="17" s="1"/>
  <c r="Y277" i="17" s="1"/>
  <c r="Z272" i="17" s="1"/>
  <c r="Z277" i="17" s="1"/>
  <c r="AA272" i="17" s="1"/>
  <c r="AA277" i="17" s="1"/>
  <c r="H263" i="17"/>
  <c r="H268" i="17" s="1"/>
  <c r="I263" i="17" s="1"/>
  <c r="I268" i="17" s="1"/>
  <c r="J263" i="17" s="1"/>
  <c r="J268" i="17" s="1"/>
  <c r="K263" i="17" s="1"/>
  <c r="K268" i="17" s="1"/>
  <c r="L263" i="17" s="1"/>
  <c r="L268" i="17" s="1"/>
  <c r="M263" i="17" s="1"/>
  <c r="M268" i="17" s="1"/>
  <c r="N263" i="17" s="1"/>
  <c r="N268" i="17" s="1"/>
  <c r="O263" i="17" s="1"/>
  <c r="O268" i="17" s="1"/>
  <c r="P263" i="17" s="1"/>
  <c r="P268" i="17" s="1"/>
  <c r="Q263" i="17" s="1"/>
  <c r="Q268" i="17" s="1"/>
  <c r="R263" i="17" s="1"/>
  <c r="R268" i="17" s="1"/>
  <c r="S263" i="17" s="1"/>
  <c r="S268" i="17" s="1"/>
  <c r="T263" i="17" s="1"/>
  <c r="T268" i="17" s="1"/>
  <c r="U263" i="17" s="1"/>
  <c r="U268" i="17" s="1"/>
  <c r="V263" i="17" s="1"/>
  <c r="V268" i="17" s="1"/>
  <c r="W263" i="17" s="1"/>
  <c r="W268" i="17" s="1"/>
  <c r="X263" i="17" s="1"/>
  <c r="X268" i="17" s="1"/>
  <c r="Y263" i="17" s="1"/>
  <c r="Y268" i="17" s="1"/>
  <c r="Z263" i="17" s="1"/>
  <c r="Z268" i="17" s="1"/>
  <c r="AA263" i="17" s="1"/>
  <c r="AA268" i="17" s="1"/>
  <c r="H254" i="17"/>
  <c r="H259" i="17" s="1"/>
  <c r="I254" i="17" s="1"/>
  <c r="I259" i="17" s="1"/>
  <c r="J254" i="17" s="1"/>
  <c r="J259" i="17" s="1"/>
  <c r="K254" i="17" s="1"/>
  <c r="K259" i="17" s="1"/>
  <c r="L254" i="17" s="1"/>
  <c r="L259" i="17" s="1"/>
  <c r="M254" i="17" s="1"/>
  <c r="M259" i="17" s="1"/>
  <c r="N254" i="17" s="1"/>
  <c r="N259" i="17" s="1"/>
  <c r="O254" i="17" s="1"/>
  <c r="O259" i="17" s="1"/>
  <c r="P254" i="17" s="1"/>
  <c r="P259" i="17" s="1"/>
  <c r="Q254" i="17" s="1"/>
  <c r="Q259" i="17" s="1"/>
  <c r="R254" i="17" s="1"/>
  <c r="R259" i="17" s="1"/>
  <c r="S254" i="17" s="1"/>
  <c r="S259" i="17" s="1"/>
  <c r="T254" i="17" s="1"/>
  <c r="T259" i="17" s="1"/>
  <c r="U254" i="17" s="1"/>
  <c r="U259" i="17" s="1"/>
  <c r="V254" i="17" s="1"/>
  <c r="V259" i="17" s="1"/>
  <c r="W254" i="17" s="1"/>
  <c r="W259" i="17" s="1"/>
  <c r="X254" i="17" s="1"/>
  <c r="X259" i="17" s="1"/>
  <c r="Y254" i="17" s="1"/>
  <c r="Y259" i="17" s="1"/>
  <c r="Z254" i="17" s="1"/>
  <c r="Z259" i="17" s="1"/>
  <c r="AA254" i="17" s="1"/>
  <c r="AA259" i="17" s="1"/>
  <c r="H245" i="17"/>
  <c r="H250" i="17" s="1"/>
  <c r="I245" i="17" s="1"/>
  <c r="I250" i="17" s="1"/>
  <c r="J245" i="17" s="1"/>
  <c r="J250" i="17" s="1"/>
  <c r="K245" i="17" s="1"/>
  <c r="K250" i="17" s="1"/>
  <c r="L245" i="17" s="1"/>
  <c r="L250" i="17" s="1"/>
  <c r="M245" i="17" s="1"/>
  <c r="M250" i="17" s="1"/>
  <c r="N245" i="17" s="1"/>
  <c r="N250" i="17" s="1"/>
  <c r="O245" i="17" s="1"/>
  <c r="O250" i="17" s="1"/>
  <c r="P245" i="17" s="1"/>
  <c r="P250" i="17" s="1"/>
  <c r="Q245" i="17" s="1"/>
  <c r="Q250" i="17" s="1"/>
  <c r="R245" i="17" s="1"/>
  <c r="R250" i="17" s="1"/>
  <c r="S245" i="17" s="1"/>
  <c r="S250" i="17" s="1"/>
  <c r="T245" i="17" s="1"/>
  <c r="T250" i="17" s="1"/>
  <c r="U245" i="17" s="1"/>
  <c r="U250" i="17" s="1"/>
  <c r="V245" i="17" s="1"/>
  <c r="V250" i="17" s="1"/>
  <c r="W245" i="17" s="1"/>
  <c r="W250" i="17" s="1"/>
  <c r="X245" i="17" s="1"/>
  <c r="X250" i="17" s="1"/>
  <c r="Y245" i="17" s="1"/>
  <c r="Y250" i="17" s="1"/>
  <c r="Z245" i="17" s="1"/>
  <c r="Z250" i="17" s="1"/>
  <c r="AA245" i="17" s="1"/>
  <c r="AA250" i="17" s="1"/>
  <c r="H236" i="17"/>
  <c r="H241" i="17" s="1"/>
  <c r="I236" i="17" s="1"/>
  <c r="I241" i="17" s="1"/>
  <c r="J236" i="17" s="1"/>
  <c r="J241" i="17" s="1"/>
  <c r="K236" i="17" s="1"/>
  <c r="K241" i="17" s="1"/>
  <c r="L236" i="17" s="1"/>
  <c r="L241" i="17" s="1"/>
  <c r="M236" i="17" s="1"/>
  <c r="M241" i="17" s="1"/>
  <c r="N236" i="17" s="1"/>
  <c r="N241" i="17" s="1"/>
  <c r="O236" i="17" s="1"/>
  <c r="O241" i="17" s="1"/>
  <c r="P236" i="17" s="1"/>
  <c r="P241" i="17" s="1"/>
  <c r="Q236" i="17" s="1"/>
  <c r="Q241" i="17" s="1"/>
  <c r="R236" i="17" s="1"/>
  <c r="R241" i="17" s="1"/>
  <c r="S236" i="17" s="1"/>
  <c r="S241" i="17" s="1"/>
  <c r="T236" i="17" s="1"/>
  <c r="T241" i="17" s="1"/>
  <c r="U236" i="17" s="1"/>
  <c r="U241" i="17" s="1"/>
  <c r="V236" i="17" s="1"/>
  <c r="V241" i="17" s="1"/>
  <c r="W236" i="17" s="1"/>
  <c r="W241" i="17" s="1"/>
  <c r="X236" i="17" s="1"/>
  <c r="X241" i="17" s="1"/>
  <c r="Y236" i="17" s="1"/>
  <c r="Y241" i="17" s="1"/>
  <c r="Z236" i="17" s="1"/>
  <c r="Z241" i="17" s="1"/>
  <c r="AA236" i="17" s="1"/>
  <c r="AA241" i="17" s="1"/>
  <c r="H227" i="17"/>
  <c r="H232" i="17" s="1"/>
  <c r="I227" i="17" s="1"/>
  <c r="I232" i="17" s="1"/>
  <c r="J227" i="17" s="1"/>
  <c r="J232" i="17" s="1"/>
  <c r="K227" i="17" s="1"/>
  <c r="K232" i="17" s="1"/>
  <c r="L227" i="17" s="1"/>
  <c r="L232" i="17" s="1"/>
  <c r="M227" i="17" s="1"/>
  <c r="M232" i="17" s="1"/>
  <c r="N227" i="17" s="1"/>
  <c r="N232" i="17" s="1"/>
  <c r="O227" i="17" s="1"/>
  <c r="O232" i="17" s="1"/>
  <c r="P227" i="17" s="1"/>
  <c r="P232" i="17" s="1"/>
  <c r="Q227" i="17" s="1"/>
  <c r="Q232" i="17" s="1"/>
  <c r="R227" i="17" s="1"/>
  <c r="R232" i="17" s="1"/>
  <c r="S227" i="17" s="1"/>
  <c r="S232" i="17" s="1"/>
  <c r="T227" i="17" s="1"/>
  <c r="T232" i="17" s="1"/>
  <c r="U227" i="17" s="1"/>
  <c r="U232" i="17" s="1"/>
  <c r="V227" i="17" s="1"/>
  <c r="V232" i="17" s="1"/>
  <c r="W227" i="17" s="1"/>
  <c r="W232" i="17" s="1"/>
  <c r="X227" i="17" s="1"/>
  <c r="X232" i="17" s="1"/>
  <c r="Y227" i="17" s="1"/>
  <c r="Y232" i="17" s="1"/>
  <c r="Z227" i="17" s="1"/>
  <c r="Z232" i="17" s="1"/>
  <c r="AA227" i="17" s="1"/>
  <c r="AA232" i="17" s="1"/>
  <c r="H218" i="17"/>
  <c r="H223" i="17" s="1"/>
  <c r="I218" i="17" s="1"/>
  <c r="I223" i="17" s="1"/>
  <c r="J218" i="17" s="1"/>
  <c r="J223" i="17" s="1"/>
  <c r="K218" i="17" s="1"/>
  <c r="K223" i="17" s="1"/>
  <c r="L218" i="17" s="1"/>
  <c r="L223" i="17" s="1"/>
  <c r="M218" i="17" s="1"/>
  <c r="M223" i="17" s="1"/>
  <c r="N218" i="17" s="1"/>
  <c r="N223" i="17" s="1"/>
  <c r="O218" i="17" s="1"/>
  <c r="O223" i="17" s="1"/>
  <c r="P218" i="17" s="1"/>
  <c r="P223" i="17" s="1"/>
  <c r="Q218" i="17" s="1"/>
  <c r="Q223" i="17" s="1"/>
  <c r="R218" i="17" s="1"/>
  <c r="R223" i="17" s="1"/>
  <c r="S218" i="17" s="1"/>
  <c r="S223" i="17" s="1"/>
  <c r="T218" i="17" s="1"/>
  <c r="T223" i="17" s="1"/>
  <c r="U218" i="17" s="1"/>
  <c r="U223" i="17" s="1"/>
  <c r="V218" i="17" s="1"/>
  <c r="V223" i="17" s="1"/>
  <c r="W218" i="17" s="1"/>
  <c r="W223" i="17" s="1"/>
  <c r="X218" i="17" s="1"/>
  <c r="X223" i="17" s="1"/>
  <c r="Y218" i="17" s="1"/>
  <c r="Y223" i="17" s="1"/>
  <c r="Z218" i="17" s="1"/>
  <c r="Z223" i="17" s="1"/>
  <c r="AA218" i="17" s="1"/>
  <c r="AA223" i="17" s="1"/>
  <c r="H209" i="17"/>
  <c r="H214" i="17" s="1"/>
  <c r="I209" i="17" s="1"/>
  <c r="H200" i="17"/>
  <c r="H205" i="17" s="1"/>
  <c r="I200" i="17" s="1"/>
  <c r="I205" i="17" s="1"/>
  <c r="J200" i="17" s="1"/>
  <c r="J205" i="17" s="1"/>
  <c r="K200" i="17" s="1"/>
  <c r="K205" i="17" s="1"/>
  <c r="L200" i="17" s="1"/>
  <c r="L205" i="17" s="1"/>
  <c r="M200" i="17" s="1"/>
  <c r="M205" i="17" s="1"/>
  <c r="N200" i="17" s="1"/>
  <c r="N205" i="17" s="1"/>
  <c r="O200" i="17" s="1"/>
  <c r="O205" i="17" s="1"/>
  <c r="P200" i="17" s="1"/>
  <c r="P205" i="17" s="1"/>
  <c r="Q200" i="17" s="1"/>
  <c r="Q205" i="17" s="1"/>
  <c r="R200" i="17" s="1"/>
  <c r="R205" i="17" s="1"/>
  <c r="S200" i="17" s="1"/>
  <c r="S205" i="17" s="1"/>
  <c r="T200" i="17" s="1"/>
  <c r="T205" i="17" s="1"/>
  <c r="U200" i="17" s="1"/>
  <c r="U205" i="17" s="1"/>
  <c r="V200" i="17" s="1"/>
  <c r="V205" i="17" s="1"/>
  <c r="W200" i="17" s="1"/>
  <c r="W205" i="17" s="1"/>
  <c r="X200" i="17" s="1"/>
  <c r="X205" i="17" s="1"/>
  <c r="Y200" i="17" s="1"/>
  <c r="Y205" i="17" s="1"/>
  <c r="Z200" i="17" s="1"/>
  <c r="Z205" i="17" s="1"/>
  <c r="AA200" i="17" s="1"/>
  <c r="AA205" i="17" s="1"/>
  <c r="D182" i="17"/>
  <c r="D181" i="17"/>
  <c r="L159" i="17"/>
  <c r="K159" i="17"/>
  <c r="J159" i="17"/>
  <c r="I159" i="17"/>
  <c r="L158" i="17"/>
  <c r="K158" i="17"/>
  <c r="J158" i="17"/>
  <c r="I158" i="17"/>
  <c r="H158" i="17"/>
  <c r="L137" i="17"/>
  <c r="K137" i="17"/>
  <c r="J137" i="17"/>
  <c r="I137" i="17"/>
  <c r="A132" i="17"/>
  <c r="D92" i="17"/>
  <c r="D91" i="17"/>
  <c r="H67" i="17"/>
  <c r="I67" i="17" s="1"/>
  <c r="AA41" i="17"/>
  <c r="Z41" i="17"/>
  <c r="Y41" i="17"/>
  <c r="X41" i="17"/>
  <c r="W41" i="17"/>
  <c r="V41" i="17"/>
  <c r="U41" i="17"/>
  <c r="T41" i="17"/>
  <c r="S41" i="17"/>
  <c r="R41" i="17"/>
  <c r="Q41" i="17"/>
  <c r="P41" i="17"/>
  <c r="O41" i="17"/>
  <c r="N41" i="17"/>
  <c r="M41" i="17"/>
  <c r="L41" i="17"/>
  <c r="K41" i="17"/>
  <c r="J41" i="17"/>
  <c r="I41" i="17"/>
  <c r="H41" i="17"/>
  <c r="G41" i="17"/>
  <c r="AA36" i="17"/>
  <c r="Z36" i="17"/>
  <c r="Y36" i="17"/>
  <c r="X36" i="17"/>
  <c r="W36" i="17"/>
  <c r="V36" i="17"/>
  <c r="U36" i="17"/>
  <c r="T36" i="17"/>
  <c r="S36" i="17"/>
  <c r="R36" i="17"/>
  <c r="Q36" i="17"/>
  <c r="P36" i="17"/>
  <c r="O36" i="17"/>
  <c r="N36" i="17"/>
  <c r="M36" i="17"/>
  <c r="L36" i="17"/>
  <c r="K36" i="17"/>
  <c r="J36" i="17"/>
  <c r="I36" i="17"/>
  <c r="H36" i="17"/>
  <c r="G36" i="17"/>
  <c r="AA31" i="17"/>
  <c r="Z43" i="17"/>
  <c r="Y31" i="17"/>
  <c r="X43" i="17"/>
  <c r="W31" i="17"/>
  <c r="V43" i="17"/>
  <c r="U31" i="17"/>
  <c r="T43" i="17"/>
  <c r="S31" i="17"/>
  <c r="R43" i="17"/>
  <c r="Q31" i="17"/>
  <c r="P43" i="17"/>
  <c r="O31" i="17"/>
  <c r="N43" i="17"/>
  <c r="M31" i="17"/>
  <c r="L43" i="17"/>
  <c r="K31" i="17"/>
  <c r="J43" i="17"/>
  <c r="I31" i="17"/>
  <c r="H43" i="17"/>
  <c r="G29" i="17"/>
  <c r="G31" i="18" s="1"/>
  <c r="G33" i="18" s="1"/>
  <c r="AA24" i="17"/>
  <c r="Z24" i="17"/>
  <c r="Y24" i="17"/>
  <c r="X24" i="17"/>
  <c r="W24" i="17"/>
  <c r="V24" i="17"/>
  <c r="U24" i="17"/>
  <c r="T24" i="17"/>
  <c r="S24" i="17"/>
  <c r="R24" i="17"/>
  <c r="Q24" i="17"/>
  <c r="P24" i="17"/>
  <c r="O24" i="17"/>
  <c r="N24" i="17"/>
  <c r="M24" i="17"/>
  <c r="L24" i="17"/>
  <c r="K24" i="17"/>
  <c r="J24" i="17"/>
  <c r="I24" i="17"/>
  <c r="H24" i="17"/>
  <c r="G24" i="17"/>
  <c r="AA16" i="17"/>
  <c r="AA19" i="17" s="1"/>
  <c r="Z16" i="17"/>
  <c r="Z19" i="17" s="1"/>
  <c r="Y16" i="17"/>
  <c r="Y19" i="17" s="1"/>
  <c r="X16" i="17"/>
  <c r="X19" i="17" s="1"/>
  <c r="W16" i="17"/>
  <c r="W19" i="17" s="1"/>
  <c r="V16" i="17"/>
  <c r="V19" i="17" s="1"/>
  <c r="U16" i="17"/>
  <c r="U19" i="17" s="1"/>
  <c r="T16" i="17"/>
  <c r="T19" i="17" s="1"/>
  <c r="S16" i="17"/>
  <c r="S19" i="17" s="1"/>
  <c r="R16" i="17"/>
  <c r="R19" i="17" s="1"/>
  <c r="Q16" i="17"/>
  <c r="Q19" i="17" s="1"/>
  <c r="P16" i="17"/>
  <c r="P19" i="17" s="1"/>
  <c r="O16" i="17"/>
  <c r="O19" i="17" s="1"/>
  <c r="N16" i="17"/>
  <c r="N19" i="17" s="1"/>
  <c r="M16" i="17"/>
  <c r="M19" i="17" s="1"/>
  <c r="L16" i="17"/>
  <c r="L19" i="17" s="1"/>
  <c r="K16" i="17"/>
  <c r="K19" i="17" s="1"/>
  <c r="J16" i="17"/>
  <c r="J19" i="17" s="1"/>
  <c r="I16" i="17"/>
  <c r="I19" i="17" s="1"/>
  <c r="H16" i="17"/>
  <c r="H19" i="17" s="1"/>
  <c r="G16" i="17"/>
  <c r="G19" i="17" s="1"/>
  <c r="B9" i="17"/>
  <c r="H4" i="17"/>
  <c r="A2" i="17"/>
  <c r="I184" i="24" l="1"/>
  <c r="I186" i="24" s="1"/>
  <c r="I195" i="24" s="1"/>
  <c r="K72" i="24"/>
  <c r="G96" i="28"/>
  <c r="G103" i="28" s="1"/>
  <c r="E205" i="24"/>
  <c r="S353" i="17"/>
  <c r="R440" i="17"/>
  <c r="R491" i="17"/>
  <c r="R404" i="17"/>
  <c r="H378" i="17"/>
  <c r="I357" i="17"/>
  <c r="I408" i="17"/>
  <c r="K357" i="17"/>
  <c r="K408" i="17"/>
  <c r="M357" i="17"/>
  <c r="M495" i="17" s="1"/>
  <c r="M554" i="17" s="1"/>
  <c r="M408" i="17"/>
  <c r="O357" i="17"/>
  <c r="O512" i="17" s="1"/>
  <c r="O408" i="17"/>
  <c r="Q357" i="17"/>
  <c r="Q495" i="17" s="1"/>
  <c r="Q554" i="17" s="1"/>
  <c r="Q408" i="17"/>
  <c r="S357" i="17"/>
  <c r="S512" i="17" s="1"/>
  <c r="S408" i="17"/>
  <c r="U357" i="17"/>
  <c r="U495" i="17" s="1"/>
  <c r="U554" i="17" s="1"/>
  <c r="U408" i="17"/>
  <c r="W357" i="17"/>
  <c r="W512" i="17" s="1"/>
  <c r="W408" i="17"/>
  <c r="Y357" i="17"/>
  <c r="Y495" i="17" s="1"/>
  <c r="Y554" i="17" s="1"/>
  <c r="Y408" i="17"/>
  <c r="AA357" i="17"/>
  <c r="AA512" i="17" s="1"/>
  <c r="AA408" i="17"/>
  <c r="H408" i="17"/>
  <c r="H357" i="17"/>
  <c r="J408" i="17"/>
  <c r="J357" i="17"/>
  <c r="L408" i="17"/>
  <c r="L357" i="17"/>
  <c r="N408" i="17"/>
  <c r="N357" i="17"/>
  <c r="P408" i="17"/>
  <c r="P524" i="17" s="1"/>
  <c r="P357" i="17"/>
  <c r="R408" i="17"/>
  <c r="R524" i="17" s="1"/>
  <c r="R357" i="17"/>
  <c r="R495" i="17" s="1"/>
  <c r="R554" i="17" s="1"/>
  <c r="T408" i="17"/>
  <c r="T161" i="18" s="1"/>
  <c r="T192" i="18" s="1"/>
  <c r="T357" i="17"/>
  <c r="V408" i="17"/>
  <c r="V357" i="17"/>
  <c r="V495" i="17" s="1"/>
  <c r="V554" i="17" s="1"/>
  <c r="X408" i="17"/>
  <c r="X524" i="17" s="1"/>
  <c r="X357" i="17"/>
  <c r="X495" i="17" s="1"/>
  <c r="X554" i="17" s="1"/>
  <c r="Z408" i="17"/>
  <c r="Z357" i="17"/>
  <c r="Z512" i="17" s="1"/>
  <c r="G107" i="28"/>
  <c r="G114" i="28" s="1"/>
  <c r="J126" i="24"/>
  <c r="J114" i="24"/>
  <c r="J116" i="24" s="1"/>
  <c r="J118" i="24" s="1"/>
  <c r="L58" i="24"/>
  <c r="L71" i="24"/>
  <c r="H170" i="24"/>
  <c r="H172" i="24" s="1"/>
  <c r="H174" i="24" s="1"/>
  <c r="L57" i="24"/>
  <c r="L50" i="24"/>
  <c r="L52" i="24" s="1"/>
  <c r="L70" i="24" s="1"/>
  <c r="K82" i="24"/>
  <c r="K112" i="24"/>
  <c r="K60" i="24"/>
  <c r="K62" i="24" s="1"/>
  <c r="K81" i="24" s="1"/>
  <c r="K83" i="24" s="1"/>
  <c r="I170" i="24"/>
  <c r="I172" i="24" s="1"/>
  <c r="I174" i="24" s="1"/>
  <c r="N495" i="17"/>
  <c r="N554" i="17" s="1"/>
  <c r="H44" i="28"/>
  <c r="J44" i="28"/>
  <c r="L44" i="28"/>
  <c r="N512" i="17"/>
  <c r="N524" i="17"/>
  <c r="P512" i="17"/>
  <c r="P495" i="17"/>
  <c r="P554" i="17" s="1"/>
  <c r="R512" i="17"/>
  <c r="T512" i="17"/>
  <c r="T495" i="17"/>
  <c r="T554" i="17" s="1"/>
  <c r="T524" i="17"/>
  <c r="V512" i="17"/>
  <c r="V524" i="17"/>
  <c r="X512" i="17"/>
  <c r="Z495" i="17"/>
  <c r="Z554" i="17" s="1"/>
  <c r="Z524" i="17"/>
  <c r="H43" i="28"/>
  <c r="G509" i="17"/>
  <c r="G516" i="17" s="1"/>
  <c r="J377" i="17"/>
  <c r="L377" i="17"/>
  <c r="N377" i="17"/>
  <c r="P377" i="17"/>
  <c r="R377" i="17"/>
  <c r="T377" i="17"/>
  <c r="V377" i="17"/>
  <c r="X377" i="17"/>
  <c r="Z377" i="17"/>
  <c r="I44" i="28"/>
  <c r="K44" i="28"/>
  <c r="M512" i="17"/>
  <c r="M524" i="17"/>
  <c r="O524" i="17"/>
  <c r="Q524" i="17"/>
  <c r="S524" i="17"/>
  <c r="U524" i="17"/>
  <c r="W524" i="17"/>
  <c r="Y524" i="17"/>
  <c r="AA524" i="17"/>
  <c r="I377" i="17"/>
  <c r="K377" i="17"/>
  <c r="M377" i="17"/>
  <c r="O377" i="17"/>
  <c r="Q377" i="17"/>
  <c r="S377" i="17"/>
  <c r="U377" i="17"/>
  <c r="W377" i="17"/>
  <c r="Y377" i="17"/>
  <c r="AA377" i="17"/>
  <c r="I141" i="24"/>
  <c r="I25" i="19" s="1"/>
  <c r="I94" i="18"/>
  <c r="I197" i="24"/>
  <c r="I54" i="19" s="1"/>
  <c r="H141" i="24"/>
  <c r="H25" i="19" s="1"/>
  <c r="H184" i="24"/>
  <c r="H186" i="24" s="1"/>
  <c r="H195" i="24" s="1"/>
  <c r="H197" i="24" s="1"/>
  <c r="H54" i="19" s="1"/>
  <c r="H74" i="17"/>
  <c r="H76" i="17"/>
  <c r="H99" i="18"/>
  <c r="H111" i="18" s="1"/>
  <c r="H459" i="17"/>
  <c r="H372" i="17"/>
  <c r="H48" i="28" s="1"/>
  <c r="H460" i="17"/>
  <c r="H373" i="17"/>
  <c r="H49" i="28" s="1"/>
  <c r="H157" i="18"/>
  <c r="H189" i="18" s="1"/>
  <c r="H9" i="19" s="1"/>
  <c r="H311" i="17"/>
  <c r="J465" i="17"/>
  <c r="J54" i="28" s="1"/>
  <c r="J494" i="17"/>
  <c r="J553" i="17" s="1"/>
  <c r="J443" i="17"/>
  <c r="J540" i="17" s="1"/>
  <c r="J407" i="17"/>
  <c r="J523" i="17" s="1"/>
  <c r="J356" i="17"/>
  <c r="J511" i="17" s="1"/>
  <c r="L465" i="17"/>
  <c r="L54" i="28" s="1"/>
  <c r="L494" i="17"/>
  <c r="L553" i="17" s="1"/>
  <c r="L443" i="17"/>
  <c r="L540" i="17" s="1"/>
  <c r="L407" i="17"/>
  <c r="L523" i="17" s="1"/>
  <c r="L356" i="17"/>
  <c r="L511" i="17" s="1"/>
  <c r="N465" i="17"/>
  <c r="N494" i="17"/>
  <c r="N553" i="17" s="1"/>
  <c r="N443" i="17"/>
  <c r="N540" i="17" s="1"/>
  <c r="N407" i="17"/>
  <c r="N523" i="17" s="1"/>
  <c r="N356" i="17"/>
  <c r="N511" i="17" s="1"/>
  <c r="P465" i="17"/>
  <c r="P494" i="17"/>
  <c r="P553" i="17" s="1"/>
  <c r="P443" i="17"/>
  <c r="P540" i="17" s="1"/>
  <c r="P407" i="17"/>
  <c r="P523" i="17" s="1"/>
  <c r="P356" i="17"/>
  <c r="P511" i="17" s="1"/>
  <c r="R465" i="17"/>
  <c r="R494" i="17"/>
  <c r="R553" i="17" s="1"/>
  <c r="R443" i="17"/>
  <c r="R540" i="17" s="1"/>
  <c r="R407" i="17"/>
  <c r="R523" i="17" s="1"/>
  <c r="R356" i="17"/>
  <c r="R511" i="17" s="1"/>
  <c r="T465" i="17"/>
  <c r="T494" i="17"/>
  <c r="T553" i="17" s="1"/>
  <c r="T443" i="17"/>
  <c r="T540" i="17" s="1"/>
  <c r="T407" i="17"/>
  <c r="T523" i="17" s="1"/>
  <c r="T356" i="17"/>
  <c r="T511" i="17" s="1"/>
  <c r="V465" i="17"/>
  <c r="V494" i="17"/>
  <c r="V553" i="17" s="1"/>
  <c r="V443" i="17"/>
  <c r="V540" i="17" s="1"/>
  <c r="V407" i="17"/>
  <c r="V523" i="17" s="1"/>
  <c r="V356" i="17"/>
  <c r="V511" i="17" s="1"/>
  <c r="X465" i="17"/>
  <c r="X494" i="17"/>
  <c r="X553" i="17" s="1"/>
  <c r="X443" i="17"/>
  <c r="X540" i="17" s="1"/>
  <c r="X407" i="17"/>
  <c r="X523" i="17" s="1"/>
  <c r="X356" i="17"/>
  <c r="X511" i="17" s="1"/>
  <c r="Z465" i="17"/>
  <c r="Z494" i="17"/>
  <c r="Z553" i="17" s="1"/>
  <c r="Z443" i="17"/>
  <c r="Z540" i="17" s="1"/>
  <c r="Z407" i="17"/>
  <c r="Z523" i="17" s="1"/>
  <c r="Z356" i="17"/>
  <c r="Z511" i="17" s="1"/>
  <c r="I465" i="17"/>
  <c r="I54" i="28" s="1"/>
  <c r="I494" i="17"/>
  <c r="I553" i="17" s="1"/>
  <c r="I443" i="17"/>
  <c r="I540" i="17" s="1"/>
  <c r="I407" i="17"/>
  <c r="I523" i="17" s="1"/>
  <c r="I356" i="17"/>
  <c r="I511" i="17" s="1"/>
  <c r="K465" i="17"/>
  <c r="K54" i="28" s="1"/>
  <c r="K494" i="17"/>
  <c r="K553" i="17" s="1"/>
  <c r="K443" i="17"/>
  <c r="K540" i="17" s="1"/>
  <c r="K407" i="17"/>
  <c r="K523" i="17" s="1"/>
  <c r="K356" i="17"/>
  <c r="K511" i="17" s="1"/>
  <c r="M465" i="17"/>
  <c r="M494" i="17"/>
  <c r="M553" i="17" s="1"/>
  <c r="M443" i="17"/>
  <c r="M540" i="17" s="1"/>
  <c r="M407" i="17"/>
  <c r="M523" i="17" s="1"/>
  <c r="M356" i="17"/>
  <c r="M511" i="17" s="1"/>
  <c r="O465" i="17"/>
  <c r="O494" i="17"/>
  <c r="O553" i="17" s="1"/>
  <c r="O443" i="17"/>
  <c r="O540" i="17" s="1"/>
  <c r="O407" i="17"/>
  <c r="O523" i="17" s="1"/>
  <c r="O356" i="17"/>
  <c r="O511" i="17" s="1"/>
  <c r="Q465" i="17"/>
  <c r="Q494" i="17"/>
  <c r="Q553" i="17" s="1"/>
  <c r="Q443" i="17"/>
  <c r="Q540" i="17" s="1"/>
  <c r="Q407" i="17"/>
  <c r="Q523" i="17" s="1"/>
  <c r="Q356" i="17"/>
  <c r="Q511" i="17" s="1"/>
  <c r="S465" i="17"/>
  <c r="S494" i="17"/>
  <c r="S553" i="17" s="1"/>
  <c r="S443" i="17"/>
  <c r="S540" i="17" s="1"/>
  <c r="S407" i="17"/>
  <c r="S523" i="17" s="1"/>
  <c r="S356" i="17"/>
  <c r="S511" i="17" s="1"/>
  <c r="U465" i="17"/>
  <c r="U494" i="17"/>
  <c r="U553" i="17" s="1"/>
  <c r="U443" i="17"/>
  <c r="U540" i="17" s="1"/>
  <c r="U407" i="17"/>
  <c r="U523" i="17" s="1"/>
  <c r="U356" i="17"/>
  <c r="U511" i="17" s="1"/>
  <c r="W465" i="17"/>
  <c r="W494" i="17"/>
  <c r="W553" i="17" s="1"/>
  <c r="W443" i="17"/>
  <c r="W540" i="17" s="1"/>
  <c r="W407" i="17"/>
  <c r="W523" i="17" s="1"/>
  <c r="W356" i="17"/>
  <c r="W511" i="17" s="1"/>
  <c r="Y465" i="17"/>
  <c r="Y494" i="17"/>
  <c r="Y553" i="17" s="1"/>
  <c r="Y443" i="17"/>
  <c r="Y540" i="17" s="1"/>
  <c r="Y407" i="17"/>
  <c r="Y523" i="17" s="1"/>
  <c r="Y356" i="17"/>
  <c r="Y511" i="17" s="1"/>
  <c r="AA465" i="17"/>
  <c r="AA494" i="17"/>
  <c r="AA553" i="17" s="1"/>
  <c r="AA443" i="17"/>
  <c r="AA540" i="17" s="1"/>
  <c r="AA407" i="17"/>
  <c r="AA523" i="17" s="1"/>
  <c r="AA356" i="17"/>
  <c r="AA511" i="17" s="1"/>
  <c r="H119" i="17"/>
  <c r="A197" i="17"/>
  <c r="A290" i="17" s="1"/>
  <c r="A301" i="17" s="1"/>
  <c r="H120" i="18"/>
  <c r="J120" i="18"/>
  <c r="L120" i="18"/>
  <c r="N120" i="18"/>
  <c r="P120" i="18"/>
  <c r="R120" i="18"/>
  <c r="T120" i="18"/>
  <c r="V120" i="18"/>
  <c r="X120" i="18"/>
  <c r="Z120" i="18"/>
  <c r="H119" i="18"/>
  <c r="J60" i="18"/>
  <c r="J98" i="18" s="1"/>
  <c r="G22" i="14"/>
  <c r="G22" i="18"/>
  <c r="K22" i="14"/>
  <c r="K22" i="18"/>
  <c r="K81" i="18" s="1"/>
  <c r="M22" i="14"/>
  <c r="M22" i="18"/>
  <c r="Q22" i="14"/>
  <c r="Q22" i="18"/>
  <c r="U22" i="14"/>
  <c r="U22" i="18"/>
  <c r="Y22" i="14"/>
  <c r="Y22" i="18"/>
  <c r="H22" i="14"/>
  <c r="H22" i="18"/>
  <c r="H81" i="18" s="1"/>
  <c r="J22" i="14"/>
  <c r="J22" i="18"/>
  <c r="J81" i="18" s="1"/>
  <c r="L22" i="14"/>
  <c r="L22" i="18"/>
  <c r="N22" i="14"/>
  <c r="N22" i="18"/>
  <c r="P22" i="14"/>
  <c r="P22" i="18"/>
  <c r="R22" i="14"/>
  <c r="R22" i="18"/>
  <c r="T22" i="14"/>
  <c r="T22" i="18"/>
  <c r="V22" i="14"/>
  <c r="V22" i="18"/>
  <c r="X22" i="14"/>
  <c r="X22" i="18"/>
  <c r="Z22" i="14"/>
  <c r="Z22" i="18"/>
  <c r="H125" i="14"/>
  <c r="H125" i="18"/>
  <c r="J125" i="14"/>
  <c r="J125" i="18"/>
  <c r="L125" i="14"/>
  <c r="L125" i="18"/>
  <c r="N125" i="14"/>
  <c r="N125" i="18"/>
  <c r="P125" i="14"/>
  <c r="P125" i="18"/>
  <c r="R125" i="14"/>
  <c r="R125" i="18"/>
  <c r="T125" i="14"/>
  <c r="T125" i="18"/>
  <c r="V125" i="14"/>
  <c r="V125" i="18"/>
  <c r="X125" i="14"/>
  <c r="X125" i="18"/>
  <c r="Z125" i="14"/>
  <c r="Z125" i="18"/>
  <c r="J126" i="14"/>
  <c r="J126" i="18"/>
  <c r="L126" i="14"/>
  <c r="L126" i="18"/>
  <c r="N126" i="14"/>
  <c r="N126" i="18"/>
  <c r="P126" i="14"/>
  <c r="P126" i="18"/>
  <c r="R126" i="14"/>
  <c r="R126" i="18"/>
  <c r="T126" i="14"/>
  <c r="T126" i="18"/>
  <c r="V126" i="14"/>
  <c r="V126" i="18"/>
  <c r="X126" i="14"/>
  <c r="X126" i="18"/>
  <c r="Z126" i="14"/>
  <c r="Z126" i="18"/>
  <c r="I45" i="18"/>
  <c r="K45" i="18"/>
  <c r="M45" i="18"/>
  <c r="O45" i="18"/>
  <c r="Q45" i="18"/>
  <c r="S45" i="18"/>
  <c r="U45" i="18"/>
  <c r="W45" i="18"/>
  <c r="Y45" i="18"/>
  <c r="AA45" i="18"/>
  <c r="G45" i="18"/>
  <c r="I22" i="14"/>
  <c r="I22" i="18"/>
  <c r="I81" i="18" s="1"/>
  <c r="O22" i="14"/>
  <c r="O22" i="18"/>
  <c r="S22" i="14"/>
  <c r="S22" i="18"/>
  <c r="W22" i="14"/>
  <c r="W22" i="18"/>
  <c r="AA22" i="14"/>
  <c r="AA22" i="18"/>
  <c r="I120" i="14"/>
  <c r="I120" i="18"/>
  <c r="K120" i="14"/>
  <c r="K120" i="18"/>
  <c r="M120" i="14"/>
  <c r="M120" i="18"/>
  <c r="O120" i="14"/>
  <c r="O120" i="18"/>
  <c r="Q120" i="14"/>
  <c r="Q120" i="18"/>
  <c r="S120" i="14"/>
  <c r="S120" i="18"/>
  <c r="U120" i="14"/>
  <c r="U120" i="18"/>
  <c r="W120" i="14"/>
  <c r="W120" i="18"/>
  <c r="Y120" i="14"/>
  <c r="Y120" i="18"/>
  <c r="AA120" i="14"/>
  <c r="AA120" i="18"/>
  <c r="I125" i="14"/>
  <c r="I125" i="18"/>
  <c r="K125" i="14"/>
  <c r="K125" i="18"/>
  <c r="M125" i="14"/>
  <c r="M125" i="18"/>
  <c r="O125" i="14"/>
  <c r="O125" i="18"/>
  <c r="Q125" i="14"/>
  <c r="Q125" i="18"/>
  <c r="S125" i="14"/>
  <c r="S125" i="18"/>
  <c r="U125" i="14"/>
  <c r="U125" i="18"/>
  <c r="W125" i="14"/>
  <c r="W125" i="18"/>
  <c r="Y125" i="14"/>
  <c r="Y125" i="18"/>
  <c r="AA125" i="14"/>
  <c r="AA125" i="18"/>
  <c r="I126" i="14"/>
  <c r="I126" i="18"/>
  <c r="K126" i="14"/>
  <c r="K126" i="18"/>
  <c r="M126" i="14"/>
  <c r="M126" i="18"/>
  <c r="O126" i="14"/>
  <c r="O126" i="18"/>
  <c r="Q126" i="14"/>
  <c r="Q126" i="18"/>
  <c r="S126" i="14"/>
  <c r="S126" i="18"/>
  <c r="U126" i="14"/>
  <c r="U126" i="18"/>
  <c r="W126" i="14"/>
  <c r="W126" i="18"/>
  <c r="Y126" i="14"/>
  <c r="Y126" i="18"/>
  <c r="AA126" i="14"/>
  <c r="AA126" i="18"/>
  <c r="H45" i="18"/>
  <c r="J45" i="18"/>
  <c r="J46" i="18" s="1"/>
  <c r="L45" i="18"/>
  <c r="L46" i="18" s="1"/>
  <c r="N45" i="18"/>
  <c r="N46" i="18" s="1"/>
  <c r="P45" i="18"/>
  <c r="P46" i="18" s="1"/>
  <c r="R45" i="18"/>
  <c r="R46" i="18" s="1"/>
  <c r="T45" i="18"/>
  <c r="T46" i="18" s="1"/>
  <c r="V45" i="18"/>
  <c r="V46" i="18" s="1"/>
  <c r="X45" i="18"/>
  <c r="X46" i="18" s="1"/>
  <c r="Z45" i="18"/>
  <c r="Z46" i="18" s="1"/>
  <c r="H157" i="14"/>
  <c r="H189" i="14" s="1"/>
  <c r="M4" i="19"/>
  <c r="J55" i="18"/>
  <c r="J97" i="18" s="1"/>
  <c r="J66" i="18"/>
  <c r="J99" i="18" s="1"/>
  <c r="J89" i="18"/>
  <c r="K88" i="18"/>
  <c r="K87" i="18"/>
  <c r="K65" i="18"/>
  <c r="K54" i="18"/>
  <c r="K53" i="18"/>
  <c r="K93" i="18"/>
  <c r="K92" i="18"/>
  <c r="K83" i="18"/>
  <c r="K70" i="18"/>
  <c r="K59" i="18"/>
  <c r="K58" i="18"/>
  <c r="L4" i="18"/>
  <c r="L64" i="18" s="1"/>
  <c r="J94" i="18"/>
  <c r="L69" i="18"/>
  <c r="K73" i="18"/>
  <c r="I111" i="18"/>
  <c r="G31" i="17"/>
  <c r="G31" i="14"/>
  <c r="I117" i="17"/>
  <c r="K117" i="17"/>
  <c r="M117" i="17"/>
  <c r="O117" i="17"/>
  <c r="Q117" i="17"/>
  <c r="S117" i="17"/>
  <c r="U117" i="17"/>
  <c r="W117" i="17"/>
  <c r="Y117" i="17"/>
  <c r="AA117" i="17"/>
  <c r="H368" i="17"/>
  <c r="H455" i="17" s="1"/>
  <c r="H120" i="14"/>
  <c r="J368" i="17"/>
  <c r="J455" i="17" s="1"/>
  <c r="J120" i="14"/>
  <c r="L368" i="17"/>
  <c r="L455" i="17" s="1"/>
  <c r="L120" i="14"/>
  <c r="N368" i="17"/>
  <c r="N455" i="17" s="1"/>
  <c r="N120" i="14"/>
  <c r="P368" i="17"/>
  <c r="P455" i="17" s="1"/>
  <c r="P120" i="14"/>
  <c r="R368" i="17"/>
  <c r="R455" i="17" s="1"/>
  <c r="R120" i="14"/>
  <c r="T368" i="17"/>
  <c r="T455" i="17" s="1"/>
  <c r="T120" i="14"/>
  <c r="V368" i="17"/>
  <c r="V455" i="17" s="1"/>
  <c r="V120" i="14"/>
  <c r="X368" i="17"/>
  <c r="X455" i="17" s="1"/>
  <c r="X120" i="14"/>
  <c r="Z368" i="17"/>
  <c r="Z455" i="17" s="1"/>
  <c r="Z120" i="14"/>
  <c r="H117" i="17"/>
  <c r="H126" i="14"/>
  <c r="J117" i="17"/>
  <c r="L117" i="17"/>
  <c r="N117" i="17"/>
  <c r="P117" i="17"/>
  <c r="R117" i="17"/>
  <c r="T117" i="17"/>
  <c r="V117" i="17"/>
  <c r="X117" i="17"/>
  <c r="Z117" i="17"/>
  <c r="H281" i="17"/>
  <c r="H119" i="14"/>
  <c r="I214" i="17"/>
  <c r="J209" i="17" s="1"/>
  <c r="H177" i="17"/>
  <c r="H178" i="17" s="1"/>
  <c r="H167" i="17"/>
  <c r="H157" i="17"/>
  <c r="H160" i="17" s="1"/>
  <c r="H146" i="17"/>
  <c r="H172" i="17"/>
  <c r="H173" i="17" s="1"/>
  <c r="H165" i="17"/>
  <c r="H152" i="17"/>
  <c r="H141" i="17"/>
  <c r="H87" i="17"/>
  <c r="H82" i="17"/>
  <c r="H77" i="17"/>
  <c r="H75" i="17"/>
  <c r="H68" i="17"/>
  <c r="H71" i="17" s="1"/>
  <c r="H63" i="17"/>
  <c r="H52" i="17"/>
  <c r="H57" i="17"/>
  <c r="J115" i="17"/>
  <c r="L115" i="17"/>
  <c r="N115" i="17"/>
  <c r="P115" i="17"/>
  <c r="R115" i="17"/>
  <c r="T115" i="17"/>
  <c r="V115" i="17"/>
  <c r="X115" i="17"/>
  <c r="Z115" i="17"/>
  <c r="I115" i="17"/>
  <c r="K115" i="17"/>
  <c r="M115" i="17"/>
  <c r="O115" i="17"/>
  <c r="Q115" i="17"/>
  <c r="S115" i="17"/>
  <c r="U115" i="17"/>
  <c r="W115" i="17"/>
  <c r="Y115" i="17"/>
  <c r="AA115" i="17"/>
  <c r="H507" i="17"/>
  <c r="H537" i="17" s="1"/>
  <c r="H550" i="17" s="1"/>
  <c r="H520" i="17" s="1"/>
  <c r="J67" i="17"/>
  <c r="I4" i="17"/>
  <c r="H5" i="17"/>
  <c r="H31" i="17"/>
  <c r="J31" i="17"/>
  <c r="L31" i="17"/>
  <c r="N31" i="17"/>
  <c r="P31" i="17"/>
  <c r="R31" i="17"/>
  <c r="T31" i="17"/>
  <c r="V31" i="17"/>
  <c r="X31" i="17"/>
  <c r="Z31" i="17"/>
  <c r="G43" i="17"/>
  <c r="H44" i="17" s="1"/>
  <c r="I43" i="17"/>
  <c r="I44" i="17" s="1"/>
  <c r="K43" i="17"/>
  <c r="K44" i="17" s="1"/>
  <c r="M43" i="17"/>
  <c r="M44" i="17" s="1"/>
  <c r="O43" i="17"/>
  <c r="O44" i="17" s="1"/>
  <c r="Q43" i="17"/>
  <c r="Q44" i="17" s="1"/>
  <c r="S43" i="17"/>
  <c r="S44" i="17" s="1"/>
  <c r="U43" i="17"/>
  <c r="U44" i="17" s="1"/>
  <c r="W43" i="17"/>
  <c r="W44" i="17" s="1"/>
  <c r="Y43" i="17"/>
  <c r="Y44" i="17" s="1"/>
  <c r="AA43" i="17"/>
  <c r="AA44" i="17" s="1"/>
  <c r="H51" i="17"/>
  <c r="H56" i="17"/>
  <c r="I56" i="17" s="1"/>
  <c r="H62" i="17"/>
  <c r="H86" i="17"/>
  <c r="H81" i="17"/>
  <c r="B46" i="17"/>
  <c r="C109" i="17" s="1"/>
  <c r="I368" i="17"/>
  <c r="I455" i="17" s="1"/>
  <c r="K368" i="17"/>
  <c r="K455" i="17" s="1"/>
  <c r="M368" i="17"/>
  <c r="M455" i="17" s="1"/>
  <c r="Q368" i="17"/>
  <c r="Q455" i="17" s="1"/>
  <c r="S368" i="17"/>
  <c r="S455" i="17" s="1"/>
  <c r="U368" i="17"/>
  <c r="U455" i="17" s="1"/>
  <c r="Y368" i="17"/>
  <c r="Y455" i="17" s="1"/>
  <c r="AA368" i="17"/>
  <c r="AA455" i="17" s="1"/>
  <c r="O368" i="17"/>
  <c r="O455" i="17" s="1"/>
  <c r="G157" i="18"/>
  <c r="G189" i="18" s="1"/>
  <c r="G9" i="19" s="1"/>
  <c r="W368" i="17"/>
  <c r="W455" i="17" s="1"/>
  <c r="H297" i="17"/>
  <c r="P161" i="18"/>
  <c r="P192" i="18" s="1"/>
  <c r="L72" i="24" l="1"/>
  <c r="K24" i="19"/>
  <c r="K53" i="19"/>
  <c r="AA495" i="17"/>
  <c r="AA554" i="17" s="1"/>
  <c r="Y512" i="17"/>
  <c r="W495" i="17"/>
  <c r="W554" i="17" s="1"/>
  <c r="U512" i="17"/>
  <c r="S495" i="17"/>
  <c r="S554" i="17" s="1"/>
  <c r="Q512" i="17"/>
  <c r="O495" i="17"/>
  <c r="O554" i="17" s="1"/>
  <c r="T353" i="17"/>
  <c r="S440" i="17"/>
  <c r="S491" i="17"/>
  <c r="S404" i="17"/>
  <c r="L60" i="24"/>
  <c r="L62" i="24" s="1"/>
  <c r="L81" i="24" s="1"/>
  <c r="K126" i="24"/>
  <c r="K114" i="24"/>
  <c r="K116" i="24" s="1"/>
  <c r="K118" i="24" s="1"/>
  <c r="L24" i="19"/>
  <c r="L53" i="19"/>
  <c r="L82" i="24"/>
  <c r="L112" i="24"/>
  <c r="J168" i="24"/>
  <c r="J128" i="24"/>
  <c r="J130" i="24" s="1"/>
  <c r="J139" i="24" s="1"/>
  <c r="H377" i="17"/>
  <c r="H466" i="17"/>
  <c r="H55" i="28" s="1"/>
  <c r="H131" i="14"/>
  <c r="H131" i="18"/>
  <c r="L512" i="17"/>
  <c r="L495" i="17"/>
  <c r="L554" i="17" s="1"/>
  <c r="L524" i="17"/>
  <c r="J512" i="17"/>
  <c r="J495" i="17"/>
  <c r="J554" i="17" s="1"/>
  <c r="J524" i="17"/>
  <c r="H512" i="17"/>
  <c r="H495" i="17"/>
  <c r="H554" i="17" s="1"/>
  <c r="H524" i="17"/>
  <c r="I378" i="17"/>
  <c r="K512" i="17"/>
  <c r="K495" i="17"/>
  <c r="K554" i="17" s="1"/>
  <c r="K524" i="17"/>
  <c r="I512" i="17"/>
  <c r="I495" i="17"/>
  <c r="I554" i="17" s="1"/>
  <c r="I524" i="17"/>
  <c r="G538" i="17"/>
  <c r="G545" i="17" s="1"/>
  <c r="G82" i="18"/>
  <c r="H82" i="18" s="1"/>
  <c r="G82" i="14"/>
  <c r="G80" i="18"/>
  <c r="H80" i="18" s="1"/>
  <c r="G80" i="14"/>
  <c r="K33" i="28"/>
  <c r="H45" i="28"/>
  <c r="H47" i="28" s="1"/>
  <c r="H5" i="15"/>
  <c r="H5" i="28"/>
  <c r="H23" i="19"/>
  <c r="I76" i="17"/>
  <c r="I74" i="17"/>
  <c r="H147" i="14"/>
  <c r="H178" i="14" s="1"/>
  <c r="H147" i="18"/>
  <c r="H178" i="18" s="1"/>
  <c r="I459" i="17"/>
  <c r="I372" i="17"/>
  <c r="I48" i="28" s="1"/>
  <c r="I460" i="17"/>
  <c r="I373" i="17"/>
  <c r="I49" i="28" s="1"/>
  <c r="H286" i="17"/>
  <c r="I43" i="28" s="1"/>
  <c r="I311" i="17"/>
  <c r="I394" i="17" s="1"/>
  <c r="H465" i="17"/>
  <c r="H54" i="28" s="1"/>
  <c r="H494" i="17"/>
  <c r="H553" i="17" s="1"/>
  <c r="H443" i="17"/>
  <c r="H540" i="17" s="1"/>
  <c r="H407" i="17"/>
  <c r="H523" i="17" s="1"/>
  <c r="H356" i="17"/>
  <c r="H511" i="17" s="1"/>
  <c r="H29" i="28"/>
  <c r="H80" i="28" s="1"/>
  <c r="H95" i="28" s="1"/>
  <c r="H106" i="28" s="1"/>
  <c r="I119" i="17"/>
  <c r="G66" i="24"/>
  <c r="G23" i="19"/>
  <c r="H121" i="18"/>
  <c r="H124" i="18" s="1"/>
  <c r="H127" i="18" s="1"/>
  <c r="H128" i="18" s="1"/>
  <c r="H133" i="18"/>
  <c r="H134" i="18" s="1"/>
  <c r="K94" i="18"/>
  <c r="K55" i="18"/>
  <c r="K97" i="18" s="1"/>
  <c r="K66" i="18"/>
  <c r="K99" i="18" s="1"/>
  <c r="K111" i="18" s="1"/>
  <c r="K89" i="18"/>
  <c r="AA46" i="18"/>
  <c r="W46" i="18"/>
  <c r="S46" i="18"/>
  <c r="O46" i="18"/>
  <c r="K46" i="18"/>
  <c r="H46" i="18"/>
  <c r="Y46" i="18"/>
  <c r="U46" i="18"/>
  <c r="Q46" i="18"/>
  <c r="M46" i="18"/>
  <c r="I46" i="18"/>
  <c r="H5" i="24"/>
  <c r="H37" i="19"/>
  <c r="H66" i="24"/>
  <c r="G37" i="19"/>
  <c r="N4" i="19"/>
  <c r="H5" i="18"/>
  <c r="H5" i="19"/>
  <c r="K60" i="18"/>
  <c r="K98" i="18" s="1"/>
  <c r="M69" i="18"/>
  <c r="L93" i="18"/>
  <c r="L92" i="18"/>
  <c r="L83" i="18"/>
  <c r="L70" i="18"/>
  <c r="L73" i="18" s="1"/>
  <c r="L59" i="18"/>
  <c r="L58" i="18"/>
  <c r="M4" i="18"/>
  <c r="M64" i="18" s="1"/>
  <c r="L88" i="18"/>
  <c r="L87" i="18"/>
  <c r="L81" i="18"/>
  <c r="L65" i="18"/>
  <c r="L54" i="18"/>
  <c r="L53" i="18"/>
  <c r="J111" i="18"/>
  <c r="I281" i="17"/>
  <c r="I286" i="17" s="1"/>
  <c r="J43" i="28" s="1"/>
  <c r="P444" i="17"/>
  <c r="P541" i="17" s="1"/>
  <c r="P161" i="14"/>
  <c r="P192" i="14" s="1"/>
  <c r="G157" i="14"/>
  <c r="G189" i="14" s="1"/>
  <c r="T444" i="17"/>
  <c r="T541" i="17" s="1"/>
  <c r="T161" i="14"/>
  <c r="T192" i="14" s="1"/>
  <c r="H133" i="14"/>
  <c r="H134" i="14" s="1"/>
  <c r="G5" i="17"/>
  <c r="H5" i="14"/>
  <c r="I119" i="14"/>
  <c r="I121" i="14" s="1"/>
  <c r="H367" i="17"/>
  <c r="H454" i="17" s="1"/>
  <c r="H318" i="17"/>
  <c r="H322" i="17" s="1"/>
  <c r="J214" i="17"/>
  <c r="K209" i="17" s="1"/>
  <c r="I172" i="17"/>
  <c r="I173" i="17" s="1"/>
  <c r="I165" i="17"/>
  <c r="I152" i="17"/>
  <c r="I153" i="17" s="1"/>
  <c r="I141" i="17"/>
  <c r="I87" i="17"/>
  <c r="I82" i="17"/>
  <c r="I77" i="17"/>
  <c r="I75" i="17"/>
  <c r="I68" i="17"/>
  <c r="I71" i="17" s="1"/>
  <c r="I177" i="17"/>
  <c r="I178" i="17" s="1"/>
  <c r="I167" i="17"/>
  <c r="I157" i="17"/>
  <c r="I160" i="17" s="1"/>
  <c r="I146" i="17"/>
  <c r="I147" i="17" s="1"/>
  <c r="I182" i="17" s="1"/>
  <c r="I62" i="17"/>
  <c r="I86" i="17"/>
  <c r="I57" i="17"/>
  <c r="I81" i="17"/>
  <c r="I63" i="17"/>
  <c r="I52" i="17"/>
  <c r="H115" i="17"/>
  <c r="H142" i="17"/>
  <c r="H181" i="17" s="1"/>
  <c r="H53" i="17"/>
  <c r="H91" i="17" s="1"/>
  <c r="X161" i="18"/>
  <c r="X192" i="18" s="1"/>
  <c r="A315" i="17"/>
  <c r="H147" i="17"/>
  <c r="H182" i="17" s="1"/>
  <c r="H58" i="17"/>
  <c r="H92" i="17" s="1"/>
  <c r="H153" i="17"/>
  <c r="H183" i="17" s="1"/>
  <c r="H195" i="17" s="1"/>
  <c r="H64" i="17"/>
  <c r="H93" i="17" s="1"/>
  <c r="H83" i="17"/>
  <c r="H88" i="17"/>
  <c r="I468" i="17"/>
  <c r="Z161" i="18"/>
  <c r="Z192" i="18" s="1"/>
  <c r="R161" i="18"/>
  <c r="R192" i="18" s="1"/>
  <c r="I507" i="17"/>
  <c r="I537" i="17" s="1"/>
  <c r="I550" i="17" s="1"/>
  <c r="I520" i="17" s="1"/>
  <c r="I29" i="28"/>
  <c r="I80" i="28" s="1"/>
  <c r="I95" i="28" s="1"/>
  <c r="I106" i="28" s="1"/>
  <c r="G507" i="17"/>
  <c r="G537" i="17" s="1"/>
  <c r="G550" i="17" s="1"/>
  <c r="G520" i="17" s="1"/>
  <c r="H481" i="17"/>
  <c r="H468" i="17"/>
  <c r="H430" i="17"/>
  <c r="H394" i="17"/>
  <c r="H380" i="17"/>
  <c r="H381" i="17" s="1"/>
  <c r="H343" i="17"/>
  <c r="H19" i="28" s="1"/>
  <c r="AA161" i="18"/>
  <c r="AA192" i="18" s="1"/>
  <c r="Y161" i="18"/>
  <c r="Y192" i="18" s="1"/>
  <c r="O161" i="18"/>
  <c r="O192" i="18" s="1"/>
  <c r="M161" i="18"/>
  <c r="M192" i="18" s="1"/>
  <c r="B135" i="17"/>
  <c r="B199" i="17" s="1"/>
  <c r="B208" i="17" s="1"/>
  <c r="H168" i="17"/>
  <c r="K67" i="17"/>
  <c r="Z44" i="17"/>
  <c r="V44" i="17"/>
  <c r="P44" i="17"/>
  <c r="N44" i="17"/>
  <c r="V161" i="18"/>
  <c r="V192" i="18" s="1"/>
  <c r="N161" i="18"/>
  <c r="N192" i="18" s="1"/>
  <c r="I367" i="17"/>
  <c r="I454" i="17" s="1"/>
  <c r="W161" i="18"/>
  <c r="W192" i="18" s="1"/>
  <c r="U161" i="18"/>
  <c r="U192" i="18" s="1"/>
  <c r="S161" i="18"/>
  <c r="S192" i="18" s="1"/>
  <c r="Q161" i="18"/>
  <c r="Q192" i="18" s="1"/>
  <c r="H78" i="17"/>
  <c r="I51" i="17"/>
  <c r="I5" i="17"/>
  <c r="J4" i="17"/>
  <c r="X44" i="17"/>
  <c r="R44" i="17"/>
  <c r="L44" i="17"/>
  <c r="T44" i="17"/>
  <c r="J44" i="17"/>
  <c r="I343" i="17" l="1"/>
  <c r="I19" i="28" s="1"/>
  <c r="H120" i="17"/>
  <c r="H126" i="17" s="1"/>
  <c r="H112" i="17"/>
  <c r="H114" i="17" s="1"/>
  <c r="G5" i="28"/>
  <c r="G5" i="15"/>
  <c r="A326" i="17"/>
  <c r="I33" i="28"/>
  <c r="I99" i="28" s="1"/>
  <c r="J33" i="28"/>
  <c r="J99" i="28" s="1"/>
  <c r="U353" i="17"/>
  <c r="T440" i="17"/>
  <c r="T491" i="17"/>
  <c r="T404" i="17"/>
  <c r="I380" i="17"/>
  <c r="I381" i="17" s="1"/>
  <c r="I430" i="17"/>
  <c r="I481" i="17"/>
  <c r="I133" i="14"/>
  <c r="I134" i="14" s="1"/>
  <c r="I318" i="17"/>
  <c r="I322" i="17" s="1"/>
  <c r="I119" i="18"/>
  <c r="I121" i="18" s="1"/>
  <c r="I124" i="18" s="1"/>
  <c r="I127" i="18" s="1"/>
  <c r="I128" i="18" s="1"/>
  <c r="I84" i="28"/>
  <c r="I110" i="28" s="1"/>
  <c r="J84" i="28"/>
  <c r="J110" i="28" s="1"/>
  <c r="K84" i="28"/>
  <c r="K110" i="28" s="1"/>
  <c r="K99" i="28"/>
  <c r="J141" i="24"/>
  <c r="J25" i="19" s="1"/>
  <c r="L83" i="24"/>
  <c r="J182" i="24"/>
  <c r="J170" i="24"/>
  <c r="J172" i="24" s="1"/>
  <c r="J174" i="24" s="1"/>
  <c r="L126" i="24"/>
  <c r="L114" i="24"/>
  <c r="L116" i="24" s="1"/>
  <c r="L118" i="24" s="1"/>
  <c r="K168" i="24"/>
  <c r="K128" i="24"/>
  <c r="K130" i="24" s="1"/>
  <c r="K139" i="24" s="1"/>
  <c r="G551" i="17"/>
  <c r="G558" i="17" s="1"/>
  <c r="J378" i="17"/>
  <c r="H344" i="17"/>
  <c r="H395" i="17" s="1"/>
  <c r="H410" i="17" s="1"/>
  <c r="H526" i="17" s="1"/>
  <c r="I131" i="14"/>
  <c r="I131" i="18"/>
  <c r="I466" i="17"/>
  <c r="I55" i="28" s="1"/>
  <c r="G29" i="28"/>
  <c r="L33" i="28"/>
  <c r="H33" i="28"/>
  <c r="H469" i="17"/>
  <c r="H57" i="28"/>
  <c r="H58" i="28" s="1"/>
  <c r="I469" i="17"/>
  <c r="I57" i="28"/>
  <c r="I58" i="28" s="1"/>
  <c r="I77" i="18"/>
  <c r="I82" i="18" s="1"/>
  <c r="I77" i="14"/>
  <c r="I5" i="15"/>
  <c r="I5" i="28"/>
  <c r="J76" i="17"/>
  <c r="J74" i="17"/>
  <c r="I133" i="18"/>
  <c r="I134" i="18" s="1"/>
  <c r="I147" i="14"/>
  <c r="I178" i="14" s="1"/>
  <c r="I147" i="18"/>
  <c r="I178" i="18" s="1"/>
  <c r="J459" i="17"/>
  <c r="J372" i="17"/>
  <c r="J48" i="28" s="1"/>
  <c r="J460" i="17"/>
  <c r="J373" i="17"/>
  <c r="J49" i="28" s="1"/>
  <c r="J157" i="18"/>
  <c r="J189" i="18" s="1"/>
  <c r="J311" i="17"/>
  <c r="J161" i="18"/>
  <c r="J192" i="18" s="1"/>
  <c r="H161" i="18"/>
  <c r="H192" i="18" s="1"/>
  <c r="L161" i="18"/>
  <c r="L192" i="18" s="1"/>
  <c r="I161" i="18"/>
  <c r="I192" i="18" s="1"/>
  <c r="K161" i="18"/>
  <c r="K192" i="18" s="1"/>
  <c r="J119" i="17"/>
  <c r="I369" i="17"/>
  <c r="I456" i="17" s="1"/>
  <c r="G77" i="24"/>
  <c r="G135" i="24" s="1"/>
  <c r="G191" i="24" s="1"/>
  <c r="G52" i="19"/>
  <c r="H77" i="24"/>
  <c r="H135" i="24" s="1"/>
  <c r="H191" i="24" s="1"/>
  <c r="H52" i="19"/>
  <c r="I64" i="17"/>
  <c r="L55" i="18"/>
  <c r="L97" i="18" s="1"/>
  <c r="L66" i="18"/>
  <c r="L99" i="18" s="1"/>
  <c r="L89" i="18"/>
  <c r="L94" i="18"/>
  <c r="J119" i="14"/>
  <c r="J121" i="14" s="1"/>
  <c r="J119" i="18"/>
  <c r="J121" i="18" s="1"/>
  <c r="J124" i="18" s="1"/>
  <c r="J127" i="18" s="1"/>
  <c r="J128" i="18" s="1"/>
  <c r="H136" i="18"/>
  <c r="H84" i="18"/>
  <c r="G5" i="24"/>
  <c r="I5" i="24"/>
  <c r="I5" i="19"/>
  <c r="G5" i="19"/>
  <c r="O4" i="19"/>
  <c r="I157" i="14"/>
  <c r="I189" i="14" s="1"/>
  <c r="I157" i="18"/>
  <c r="I189" i="18" s="1"/>
  <c r="L60" i="18"/>
  <c r="L98" i="18" s="1"/>
  <c r="I5" i="14"/>
  <c r="I5" i="18"/>
  <c r="J157" i="14"/>
  <c r="J189" i="14" s="1"/>
  <c r="G5" i="14"/>
  <c r="G5" i="18"/>
  <c r="M88" i="18"/>
  <c r="M87" i="18"/>
  <c r="M81" i="18"/>
  <c r="M65" i="18"/>
  <c r="M54" i="18"/>
  <c r="M53" i="18"/>
  <c r="M93" i="18"/>
  <c r="M92" i="18"/>
  <c r="M83" i="18"/>
  <c r="M70" i="18"/>
  <c r="M73" i="18" s="1"/>
  <c r="M59" i="18"/>
  <c r="M58" i="18"/>
  <c r="N4" i="18"/>
  <c r="N64" i="18" s="1"/>
  <c r="N69" i="18"/>
  <c r="Q444" i="17"/>
  <c r="Q541" i="17" s="1"/>
  <c r="Q161" i="14"/>
  <c r="Q192" i="14" s="1"/>
  <c r="S444" i="17"/>
  <c r="S541" i="17" s="1"/>
  <c r="S161" i="14"/>
  <c r="S192" i="14" s="1"/>
  <c r="U444" i="17"/>
  <c r="U541" i="17" s="1"/>
  <c r="U161" i="14"/>
  <c r="U192" i="14" s="1"/>
  <c r="W444" i="17"/>
  <c r="W541" i="17" s="1"/>
  <c r="W161" i="14"/>
  <c r="W192" i="14" s="1"/>
  <c r="I444" i="17"/>
  <c r="I541" i="17" s="1"/>
  <c r="I161" i="14"/>
  <c r="I192" i="14" s="1"/>
  <c r="K444" i="17"/>
  <c r="K541" i="17" s="1"/>
  <c r="K161" i="14"/>
  <c r="K192" i="14" s="1"/>
  <c r="M444" i="17"/>
  <c r="M541" i="17" s="1"/>
  <c r="M161" i="14"/>
  <c r="M192" i="14" s="1"/>
  <c r="O444" i="17"/>
  <c r="O541" i="17" s="1"/>
  <c r="O161" i="14"/>
  <c r="O192" i="14" s="1"/>
  <c r="Y444" i="17"/>
  <c r="Y541" i="17" s="1"/>
  <c r="Y161" i="14"/>
  <c r="Y192" i="14" s="1"/>
  <c r="AA444" i="17"/>
  <c r="AA541" i="17" s="1"/>
  <c r="AA161" i="14"/>
  <c r="AA192" i="14" s="1"/>
  <c r="H444" i="17"/>
  <c r="H541" i="17" s="1"/>
  <c r="H161" i="14"/>
  <c r="H192" i="14" s="1"/>
  <c r="L444" i="17"/>
  <c r="L541" i="17" s="1"/>
  <c r="L161" i="14"/>
  <c r="L192" i="14" s="1"/>
  <c r="N444" i="17"/>
  <c r="N541" i="17" s="1"/>
  <c r="N161" i="14"/>
  <c r="N192" i="14" s="1"/>
  <c r="V444" i="17"/>
  <c r="V541" i="17" s="1"/>
  <c r="V161" i="14"/>
  <c r="V192" i="14" s="1"/>
  <c r="J444" i="17"/>
  <c r="J541" i="17" s="1"/>
  <c r="J161" i="14"/>
  <c r="J192" i="14" s="1"/>
  <c r="R444" i="17"/>
  <c r="R541" i="17" s="1"/>
  <c r="R161" i="14"/>
  <c r="R192" i="14" s="1"/>
  <c r="Z444" i="17"/>
  <c r="Z541" i="17" s="1"/>
  <c r="Z161" i="14"/>
  <c r="Z192" i="14" s="1"/>
  <c r="X444" i="17"/>
  <c r="X541" i="17" s="1"/>
  <c r="X161" i="14"/>
  <c r="X192" i="14" s="1"/>
  <c r="H369" i="17"/>
  <c r="H456" i="17" s="1"/>
  <c r="H458" i="17" s="1"/>
  <c r="K214" i="17"/>
  <c r="L209" i="17" s="1"/>
  <c r="J177" i="17"/>
  <c r="J178" i="17" s="1"/>
  <c r="J167" i="17"/>
  <c r="J157" i="17"/>
  <c r="J146" i="17"/>
  <c r="J147" i="17" s="1"/>
  <c r="J182" i="17" s="1"/>
  <c r="J172" i="17"/>
  <c r="J173" i="17" s="1"/>
  <c r="J165" i="17"/>
  <c r="J152" i="17"/>
  <c r="J153" i="17" s="1"/>
  <c r="J141" i="17"/>
  <c r="J87" i="17"/>
  <c r="J82" i="17"/>
  <c r="J77" i="17"/>
  <c r="J75" i="17"/>
  <c r="J68" i="17"/>
  <c r="J71" i="17" s="1"/>
  <c r="J63" i="17"/>
  <c r="J52" i="17"/>
  <c r="J51" i="17"/>
  <c r="J77" i="18"/>
  <c r="J57" i="17"/>
  <c r="J86" i="17"/>
  <c r="J56" i="17"/>
  <c r="J81" i="17"/>
  <c r="J62" i="17"/>
  <c r="I112" i="17"/>
  <c r="I114" i="17" s="1"/>
  <c r="I120" i="17" s="1"/>
  <c r="I126" i="17" s="1"/>
  <c r="A417" i="17"/>
  <c r="A503" i="17" s="1"/>
  <c r="I53" i="17"/>
  <c r="I91" i="17" s="1"/>
  <c r="I58" i="17"/>
  <c r="I92" i="17" s="1"/>
  <c r="I93" i="17"/>
  <c r="I105" i="17" s="1"/>
  <c r="I83" i="17"/>
  <c r="I88" i="17"/>
  <c r="B217" i="17"/>
  <c r="B226" i="17" s="1"/>
  <c r="J160" i="17"/>
  <c r="J142" i="17"/>
  <c r="J181" i="17" s="1"/>
  <c r="J5" i="17"/>
  <c r="K4" i="17"/>
  <c r="I78" i="17"/>
  <c r="I168" i="17"/>
  <c r="J507" i="17"/>
  <c r="J537" i="17" s="1"/>
  <c r="J550" i="17" s="1"/>
  <c r="J520" i="17" s="1"/>
  <c r="J29" i="28"/>
  <c r="J80" i="28" s="1"/>
  <c r="J95" i="28" s="1"/>
  <c r="J106" i="28" s="1"/>
  <c r="H105" i="17"/>
  <c r="I142" i="17"/>
  <c r="I181" i="17" s="1"/>
  <c r="I183" i="17"/>
  <c r="I195" i="17" s="1"/>
  <c r="H94" i="17"/>
  <c r="J281" i="17"/>
  <c r="L67" i="17"/>
  <c r="H184" i="17"/>
  <c r="H194" i="17" s="1"/>
  <c r="A533" i="17" l="1"/>
  <c r="V353" i="17"/>
  <c r="U440" i="17"/>
  <c r="U491" i="17"/>
  <c r="U404" i="17"/>
  <c r="J318" i="17"/>
  <c r="J322" i="17" s="1"/>
  <c r="I344" i="17"/>
  <c r="I395" i="17" s="1"/>
  <c r="I410" i="17" s="1"/>
  <c r="I526" i="17" s="1"/>
  <c r="L84" i="28"/>
  <c r="L110" i="28" s="1"/>
  <c r="L99" i="28"/>
  <c r="H84" i="28"/>
  <c r="H110" i="28" s="1"/>
  <c r="H99" i="28"/>
  <c r="G80" i="28"/>
  <c r="G95" i="28" s="1"/>
  <c r="K141" i="24"/>
  <c r="K25" i="19" s="1"/>
  <c r="K182" i="24"/>
  <c r="K170" i="24"/>
  <c r="K172" i="24" s="1"/>
  <c r="K174" i="24" s="1"/>
  <c r="L128" i="24"/>
  <c r="L130" i="24" s="1"/>
  <c r="L139" i="24" s="1"/>
  <c r="L168" i="24"/>
  <c r="L141" i="24"/>
  <c r="L25" i="19" s="1"/>
  <c r="J196" i="24"/>
  <c r="J184" i="24"/>
  <c r="J186" i="24" s="1"/>
  <c r="J195" i="24" s="1"/>
  <c r="G521" i="17"/>
  <c r="G528" i="17" s="1"/>
  <c r="H148" i="18"/>
  <c r="H179" i="18" s="1"/>
  <c r="H148" i="14"/>
  <c r="H179" i="14" s="1"/>
  <c r="H482" i="17"/>
  <c r="H497" i="17" s="1"/>
  <c r="H556" i="17" s="1"/>
  <c r="H431" i="17"/>
  <c r="H359" i="17"/>
  <c r="H514" i="17" s="1"/>
  <c r="H20" i="28"/>
  <c r="K378" i="17"/>
  <c r="J131" i="14"/>
  <c r="J131" i="18"/>
  <c r="H70" i="28"/>
  <c r="I70" i="28"/>
  <c r="I80" i="18"/>
  <c r="J80" i="18" s="1"/>
  <c r="B6" i="26"/>
  <c r="H159" i="18"/>
  <c r="H35" i="28"/>
  <c r="H71" i="28"/>
  <c r="J82" i="18"/>
  <c r="J5" i="15"/>
  <c r="J5" i="28"/>
  <c r="K76" i="17"/>
  <c r="K74" i="17"/>
  <c r="K77" i="14" s="1"/>
  <c r="J343" i="17"/>
  <c r="J19" i="28" s="1"/>
  <c r="J70" i="28" s="1"/>
  <c r="J147" i="14"/>
  <c r="J178" i="14" s="1"/>
  <c r="J147" i="18"/>
  <c r="J178" i="18" s="1"/>
  <c r="K459" i="17"/>
  <c r="K372" i="17"/>
  <c r="K48" i="28" s="1"/>
  <c r="K460" i="17"/>
  <c r="K373" i="17"/>
  <c r="K49" i="28" s="1"/>
  <c r="J468" i="17"/>
  <c r="J133" i="18"/>
  <c r="J134" i="18" s="1"/>
  <c r="J430" i="17"/>
  <c r="J394" i="17"/>
  <c r="J133" i="14"/>
  <c r="J134" i="14" s="1"/>
  <c r="J481" i="17"/>
  <c r="J380" i="17"/>
  <c r="J381" i="17" s="1"/>
  <c r="K311" i="17"/>
  <c r="J78" i="17"/>
  <c r="K119" i="17"/>
  <c r="H371" i="17"/>
  <c r="H374" i="17" s="1"/>
  <c r="I371" i="17"/>
  <c r="I136" i="18"/>
  <c r="I159" i="18" s="1"/>
  <c r="H142" i="18"/>
  <c r="H152" i="18" s="1"/>
  <c r="H154" i="18" s="1"/>
  <c r="M60" i="18"/>
  <c r="M98" i="18" s="1"/>
  <c r="H100" i="18"/>
  <c r="H110" i="18" s="1"/>
  <c r="I84" i="18"/>
  <c r="I100" i="18" s="1"/>
  <c r="J5" i="24"/>
  <c r="I9" i="19"/>
  <c r="J5" i="19"/>
  <c r="J9" i="19"/>
  <c r="P4" i="19"/>
  <c r="J5" i="14"/>
  <c r="J5" i="18"/>
  <c r="O69" i="18"/>
  <c r="N93" i="18"/>
  <c r="N92" i="18"/>
  <c r="N83" i="18"/>
  <c r="N70" i="18"/>
  <c r="N73" i="18" s="1"/>
  <c r="N59" i="18"/>
  <c r="N58" i="18"/>
  <c r="O4" i="18"/>
  <c r="O64" i="18" s="1"/>
  <c r="N88" i="18"/>
  <c r="N87" i="18"/>
  <c r="N81" i="18"/>
  <c r="N65" i="18"/>
  <c r="N54" i="18"/>
  <c r="N53" i="18"/>
  <c r="M94" i="18"/>
  <c r="M55" i="18"/>
  <c r="M97" i="18" s="1"/>
  <c r="M66" i="18"/>
  <c r="M99" i="18" s="1"/>
  <c r="M89" i="18"/>
  <c r="L111" i="18"/>
  <c r="I458" i="17"/>
  <c r="J73" i="17"/>
  <c r="J77" i="14"/>
  <c r="L214" i="17"/>
  <c r="M209" i="17" s="1"/>
  <c r="K172" i="17"/>
  <c r="K173" i="17" s="1"/>
  <c r="K165" i="17"/>
  <c r="K152" i="17"/>
  <c r="K153" i="17" s="1"/>
  <c r="K141" i="17"/>
  <c r="K142" i="17" s="1"/>
  <c r="K181" i="17" s="1"/>
  <c r="K87" i="17"/>
  <c r="K82" i="17"/>
  <c r="K77" i="17"/>
  <c r="K75" i="17"/>
  <c r="K68" i="17"/>
  <c r="K71" i="17" s="1"/>
  <c r="K177" i="17"/>
  <c r="K178" i="17" s="1"/>
  <c r="K167" i="17"/>
  <c r="K157" i="17"/>
  <c r="K160" i="17" s="1"/>
  <c r="K146" i="17"/>
  <c r="K147" i="17" s="1"/>
  <c r="K182" i="17" s="1"/>
  <c r="K62" i="17"/>
  <c r="K56" i="17"/>
  <c r="K57" i="17"/>
  <c r="K63" i="17"/>
  <c r="K52" i="17"/>
  <c r="K51" i="17"/>
  <c r="K81" i="17"/>
  <c r="K86" i="17"/>
  <c r="I374" i="17"/>
  <c r="B235" i="17"/>
  <c r="B244" i="17" s="1"/>
  <c r="B253" i="17" s="1"/>
  <c r="H95" i="17"/>
  <c r="H461" i="17"/>
  <c r="K507" i="17"/>
  <c r="K537" i="17" s="1"/>
  <c r="K550" i="17" s="1"/>
  <c r="K520" i="17" s="1"/>
  <c r="K29" i="28"/>
  <c r="K80" i="28" s="1"/>
  <c r="K95" i="28" s="1"/>
  <c r="K106" i="28" s="1"/>
  <c r="H185" i="17"/>
  <c r="H421" i="17" s="1"/>
  <c r="H442" i="17" s="1"/>
  <c r="H539" i="17" s="1"/>
  <c r="M67" i="17"/>
  <c r="J367" i="17"/>
  <c r="J454" i="17" s="1"/>
  <c r="J286" i="17"/>
  <c r="K43" i="28" s="1"/>
  <c r="H104" i="17"/>
  <c r="K5" i="17"/>
  <c r="L4" i="17"/>
  <c r="J53" i="17"/>
  <c r="J91" i="17" s="1"/>
  <c r="J58" i="17"/>
  <c r="J92" i="17" s="1"/>
  <c r="J64" i="17"/>
  <c r="J168" i="17"/>
  <c r="J83" i="17"/>
  <c r="J88" i="17"/>
  <c r="J183" i="17"/>
  <c r="I184" i="17"/>
  <c r="I194" i="17" s="1"/>
  <c r="I94" i="17"/>
  <c r="I104" i="17" s="1"/>
  <c r="K77" i="18" l="1"/>
  <c r="W353" i="17"/>
  <c r="V440" i="17"/>
  <c r="V491" i="17"/>
  <c r="V404" i="17"/>
  <c r="I148" i="14"/>
  <c r="I179" i="14" s="1"/>
  <c r="I431" i="17"/>
  <c r="I20" i="28"/>
  <c r="I71" i="28" s="1"/>
  <c r="I148" i="18"/>
  <c r="I179" i="18" s="1"/>
  <c r="I482" i="17"/>
  <c r="I497" i="17" s="1"/>
  <c r="I556" i="17" s="1"/>
  <c r="I359" i="17"/>
  <c r="I514" i="17" s="1"/>
  <c r="J344" i="17"/>
  <c r="H86" i="28"/>
  <c r="H112" i="28" s="1"/>
  <c r="H101" i="28"/>
  <c r="G106" i="28"/>
  <c r="J197" i="24"/>
  <c r="J54" i="19" s="1"/>
  <c r="K196" i="24"/>
  <c r="K184" i="24"/>
  <c r="K186" i="24" s="1"/>
  <c r="K195" i="24" s="1"/>
  <c r="L182" i="24"/>
  <c r="L170" i="24"/>
  <c r="L172" i="24" s="1"/>
  <c r="L174" i="24" s="1"/>
  <c r="L378" i="17"/>
  <c r="K131" i="14"/>
  <c r="K131" i="18"/>
  <c r="H10" i="28"/>
  <c r="H31" i="28" s="1"/>
  <c r="H97" i="28" s="1"/>
  <c r="B4" i="26"/>
  <c r="H162" i="18"/>
  <c r="C6" i="26"/>
  <c r="H14" i="28"/>
  <c r="H24" i="28" s="1"/>
  <c r="H26" i="28" s="1"/>
  <c r="H34" i="28" s="1"/>
  <c r="H100" i="28" s="1"/>
  <c r="K80" i="18"/>
  <c r="J469" i="17"/>
  <c r="J57" i="28"/>
  <c r="J58" i="28" s="1"/>
  <c r="K82" i="18"/>
  <c r="K5" i="15"/>
  <c r="K5" i="28"/>
  <c r="J23" i="19"/>
  <c r="L76" i="17"/>
  <c r="L74" i="17"/>
  <c r="K481" i="17"/>
  <c r="K147" i="14"/>
  <c r="K178" i="14" s="1"/>
  <c r="K147" i="18"/>
  <c r="K178" i="18" s="1"/>
  <c r="L459" i="17"/>
  <c r="L372" i="17"/>
  <c r="L48" i="28" s="1"/>
  <c r="L460" i="17"/>
  <c r="L373" i="17"/>
  <c r="L49" i="28" s="1"/>
  <c r="H425" i="17"/>
  <c r="I142" i="18"/>
  <c r="I152" i="18" s="1"/>
  <c r="I154" i="18" s="1"/>
  <c r="K394" i="17"/>
  <c r="K430" i="17"/>
  <c r="K343" i="17"/>
  <c r="K19" i="28" s="1"/>
  <c r="K468" i="17"/>
  <c r="K380" i="17"/>
  <c r="K381" i="17" s="1"/>
  <c r="H191" i="17"/>
  <c r="K133" i="14"/>
  <c r="K134" i="14" s="1"/>
  <c r="K133" i="18"/>
  <c r="K134" i="18" s="1"/>
  <c r="J395" i="17"/>
  <c r="J410" i="17" s="1"/>
  <c r="J526" i="17" s="1"/>
  <c r="L311" i="17"/>
  <c r="L119" i="17"/>
  <c r="J136" i="18"/>
  <c r="J159" i="18" s="1"/>
  <c r="I23" i="19"/>
  <c r="K119" i="14"/>
  <c r="K121" i="14" s="1"/>
  <c r="K119" i="18"/>
  <c r="K121" i="18" s="1"/>
  <c r="K124" i="18" s="1"/>
  <c r="K127" i="18" s="1"/>
  <c r="K128" i="18" s="1"/>
  <c r="N60" i="18"/>
  <c r="N98" i="18" s="1"/>
  <c r="J84" i="18"/>
  <c r="J100" i="18" s="1"/>
  <c r="I110" i="18"/>
  <c r="I101" i="18"/>
  <c r="C5" i="26" s="1"/>
  <c r="H101" i="18"/>
  <c r="B5" i="26" s="1"/>
  <c r="K5" i="24"/>
  <c r="K183" i="17"/>
  <c r="J37" i="19"/>
  <c r="J66" i="24"/>
  <c r="I37" i="19"/>
  <c r="I66" i="24"/>
  <c r="K5" i="19"/>
  <c r="Q4" i="19"/>
  <c r="K157" i="14"/>
  <c r="K189" i="14" s="1"/>
  <c r="K157" i="18"/>
  <c r="K189" i="18" s="1"/>
  <c r="N55" i="18"/>
  <c r="N97" i="18" s="1"/>
  <c r="N66" i="18"/>
  <c r="N99" i="18" s="1"/>
  <c r="N89" i="18"/>
  <c r="O88" i="18"/>
  <c r="O87" i="18"/>
  <c r="O81" i="18"/>
  <c r="O65" i="18"/>
  <c r="O54" i="18"/>
  <c r="O53" i="18"/>
  <c r="O93" i="18"/>
  <c r="O92" i="18"/>
  <c r="O83" i="18"/>
  <c r="O70" i="18"/>
  <c r="O59" i="18"/>
  <c r="O58" i="18"/>
  <c r="P4" i="18"/>
  <c r="P64" i="18" s="1"/>
  <c r="N94" i="18"/>
  <c r="K5" i="14"/>
  <c r="K5" i="18"/>
  <c r="L157" i="14"/>
  <c r="L189" i="14" s="1"/>
  <c r="L157" i="18"/>
  <c r="L189" i="18" s="1"/>
  <c r="P69" i="18"/>
  <c r="O73" i="18"/>
  <c r="M111" i="18"/>
  <c r="K73" i="17"/>
  <c r="M214" i="17"/>
  <c r="N209" i="17" s="1"/>
  <c r="L177" i="17"/>
  <c r="L167" i="17"/>
  <c r="L157" i="17"/>
  <c r="L160" i="17" s="1"/>
  <c r="L146" i="17"/>
  <c r="L172" i="17"/>
  <c r="L165" i="17"/>
  <c r="L152" i="17"/>
  <c r="L141" i="17"/>
  <c r="L87" i="17"/>
  <c r="L82" i="17"/>
  <c r="L77" i="17"/>
  <c r="L75" i="17"/>
  <c r="L68" i="17"/>
  <c r="L71" i="17" s="1"/>
  <c r="L63" i="17"/>
  <c r="L52" i="17"/>
  <c r="L57" i="17"/>
  <c r="L81" i="17"/>
  <c r="L56" i="17"/>
  <c r="L86" i="17"/>
  <c r="L51" i="17"/>
  <c r="L62" i="17"/>
  <c r="J112" i="17"/>
  <c r="J114" i="17" s="1"/>
  <c r="J120" i="17" s="1"/>
  <c r="J126" i="17" s="1"/>
  <c r="H101" i="17"/>
  <c r="H129" i="17"/>
  <c r="K88" i="17"/>
  <c r="J93" i="17"/>
  <c r="J105" i="17" s="1"/>
  <c r="K168" i="17"/>
  <c r="K184" i="17" s="1"/>
  <c r="K194" i="17" s="1"/>
  <c r="J94" i="17"/>
  <c r="J104" i="17" s="1"/>
  <c r="K78" i="17"/>
  <c r="K195" i="17"/>
  <c r="K281" i="17"/>
  <c r="J369" i="17"/>
  <c r="J456" i="17" s="1"/>
  <c r="I461" i="17"/>
  <c r="N67" i="17"/>
  <c r="H333" i="17"/>
  <c r="H188" i="17"/>
  <c r="H189" i="17"/>
  <c r="H99" i="17"/>
  <c r="H190" i="17"/>
  <c r="H98" i="17"/>
  <c r="H100" i="17"/>
  <c r="J195" i="17"/>
  <c r="I95" i="17"/>
  <c r="I185" i="17"/>
  <c r="I421" i="17" s="1"/>
  <c r="I442" i="17" s="1"/>
  <c r="I539" i="17" s="1"/>
  <c r="J184" i="17"/>
  <c r="L153" i="17"/>
  <c r="L5" i="17"/>
  <c r="M4" i="17"/>
  <c r="K53" i="17"/>
  <c r="K91" i="17" s="1"/>
  <c r="K58" i="17"/>
  <c r="K92" i="17" s="1"/>
  <c r="K64" i="17"/>
  <c r="K83" i="17"/>
  <c r="L507" i="17"/>
  <c r="L537" i="17" s="1"/>
  <c r="L550" i="17" s="1"/>
  <c r="L520" i="17" s="1"/>
  <c r="B262" i="17"/>
  <c r="B271" i="17" s="1"/>
  <c r="H103" i="28" l="1"/>
  <c r="X353" i="17"/>
  <c r="W440" i="17"/>
  <c r="W491" i="17"/>
  <c r="W404" i="17"/>
  <c r="I35" i="28"/>
  <c r="I86" i="28" s="1"/>
  <c r="I112" i="28" s="1"/>
  <c r="K318" i="17"/>
  <c r="K322" i="17" s="1"/>
  <c r="J148" i="14"/>
  <c r="J179" i="14" s="1"/>
  <c r="J431" i="17"/>
  <c r="J20" i="28"/>
  <c r="J71" i="28" s="1"/>
  <c r="J148" i="18"/>
  <c r="J179" i="18" s="1"/>
  <c r="J482" i="17"/>
  <c r="J497" i="17" s="1"/>
  <c r="J556" i="17" s="1"/>
  <c r="J359" i="17"/>
  <c r="J514" i="17" s="1"/>
  <c r="L196" i="24"/>
  <c r="L184" i="24"/>
  <c r="L186" i="24" s="1"/>
  <c r="L195" i="24" s="1"/>
  <c r="K197" i="24"/>
  <c r="K54" i="19" s="1"/>
  <c r="B3" i="26"/>
  <c r="H355" i="17"/>
  <c r="H510" i="17" s="1"/>
  <c r="H337" i="17"/>
  <c r="M378" i="17"/>
  <c r="L131" i="14"/>
  <c r="L131" i="18"/>
  <c r="H36" i="28"/>
  <c r="I10" i="28"/>
  <c r="I14" i="28" s="1"/>
  <c r="I24" i="28" s="1"/>
  <c r="I26" i="28" s="1"/>
  <c r="I34" i="28" s="1"/>
  <c r="I100" i="28" s="1"/>
  <c r="C4" i="26"/>
  <c r="J35" i="28"/>
  <c r="K70" i="28"/>
  <c r="J142" i="18"/>
  <c r="D6" i="26"/>
  <c r="I162" i="18"/>
  <c r="K469" i="17"/>
  <c r="K57" i="28"/>
  <c r="K58" i="28" s="1"/>
  <c r="L77" i="14"/>
  <c r="L77" i="18"/>
  <c r="L80" i="18" s="1"/>
  <c r="L5" i="15"/>
  <c r="L5" i="28"/>
  <c r="M76" i="17"/>
  <c r="M74" i="17"/>
  <c r="L147" i="14"/>
  <c r="L178" i="14" s="1"/>
  <c r="L147" i="18"/>
  <c r="L178" i="18" s="1"/>
  <c r="M459" i="17"/>
  <c r="M372" i="17"/>
  <c r="M460" i="17"/>
  <c r="M373" i="17"/>
  <c r="I425" i="17"/>
  <c r="M157" i="14"/>
  <c r="M189" i="14" s="1"/>
  <c r="L481" i="17"/>
  <c r="L380" i="17"/>
  <c r="L381" i="17" s="1"/>
  <c r="L430" i="17"/>
  <c r="L343" i="17"/>
  <c r="L19" i="28" s="1"/>
  <c r="L133" i="14"/>
  <c r="L134" i="14" s="1"/>
  <c r="L394" i="17"/>
  <c r="L468" i="17"/>
  <c r="L133" i="18"/>
  <c r="L134" i="18" s="1"/>
  <c r="M311" i="17"/>
  <c r="M119" i="17"/>
  <c r="J371" i="17"/>
  <c r="J374" i="17" s="1"/>
  <c r="L29" i="28"/>
  <c r="L80" i="28" s="1"/>
  <c r="L95" i="28" s="1"/>
  <c r="L106" i="28" s="1"/>
  <c r="I77" i="24"/>
  <c r="I52" i="19"/>
  <c r="J77" i="24"/>
  <c r="J135" i="24" s="1"/>
  <c r="J191" i="24" s="1"/>
  <c r="J52" i="19"/>
  <c r="H107" i="18"/>
  <c r="I107" i="18"/>
  <c r="O94" i="18"/>
  <c r="O55" i="18"/>
  <c r="O97" i="18" s="1"/>
  <c r="O66" i="18"/>
  <c r="O99" i="18" s="1"/>
  <c r="O111" i="18" s="1"/>
  <c r="O89" i="18"/>
  <c r="J110" i="18"/>
  <c r="J101" i="18"/>
  <c r="D5" i="26" s="1"/>
  <c r="K136" i="18"/>
  <c r="H104" i="18"/>
  <c r="H169" i="18"/>
  <c r="H105" i="18"/>
  <c r="H106" i="18"/>
  <c r="I104" i="18"/>
  <c r="I106" i="18"/>
  <c r="I169" i="18"/>
  <c r="I105" i="18"/>
  <c r="K84" i="18"/>
  <c r="L5" i="24"/>
  <c r="L5" i="19"/>
  <c r="L9" i="19"/>
  <c r="K9" i="19"/>
  <c r="R4" i="19"/>
  <c r="L5" i="14"/>
  <c r="L5" i="18"/>
  <c r="Q69" i="18"/>
  <c r="O60" i="18"/>
  <c r="O98" i="18" s="1"/>
  <c r="P93" i="18"/>
  <c r="P92" i="18"/>
  <c r="P83" i="18"/>
  <c r="P70" i="18"/>
  <c r="P73" i="18" s="1"/>
  <c r="P59" i="18"/>
  <c r="P58" i="18"/>
  <c r="Q4" i="18"/>
  <c r="Q64" i="18" s="1"/>
  <c r="P88" i="18"/>
  <c r="P87" i="18"/>
  <c r="P81" i="18"/>
  <c r="P65" i="18"/>
  <c r="P54" i="18"/>
  <c r="P53" i="18"/>
  <c r="N111" i="18"/>
  <c r="J458" i="17"/>
  <c r="N214" i="17"/>
  <c r="O209" i="17" s="1"/>
  <c r="M87" i="17"/>
  <c r="M82" i="17"/>
  <c r="M77" i="17"/>
  <c r="M75" i="17"/>
  <c r="M68" i="17"/>
  <c r="M71" i="17" s="1"/>
  <c r="M57" i="17"/>
  <c r="M63" i="17"/>
  <c r="M52" i="17"/>
  <c r="M51" i="17"/>
  <c r="M56" i="17"/>
  <c r="M62" i="17"/>
  <c r="M86" i="17"/>
  <c r="M81" i="17"/>
  <c r="J95" i="17"/>
  <c r="I101" i="17"/>
  <c r="I129" i="17"/>
  <c r="L53" i="17"/>
  <c r="L91" i="17" s="1"/>
  <c r="L168" i="17"/>
  <c r="K93" i="17"/>
  <c r="K105" i="17" s="1"/>
  <c r="L58" i="17"/>
  <c r="L92" i="17" s="1"/>
  <c r="L64" i="17"/>
  <c r="L178" i="17"/>
  <c r="I191" i="17"/>
  <c r="K185" i="17"/>
  <c r="K421" i="17" s="1"/>
  <c r="L78" i="17"/>
  <c r="L83" i="17"/>
  <c r="L88" i="17"/>
  <c r="L142" i="17"/>
  <c r="L181" i="17" s="1"/>
  <c r="L147" i="17"/>
  <c r="L182" i="17" s="1"/>
  <c r="L183" i="17"/>
  <c r="L195" i="17" s="1"/>
  <c r="L173" i="17"/>
  <c r="J194" i="17"/>
  <c r="I333" i="17"/>
  <c r="I99" i="17"/>
  <c r="I189" i="17"/>
  <c r="I98" i="17"/>
  <c r="I100" i="17"/>
  <c r="I190" i="17"/>
  <c r="I188" i="17"/>
  <c r="K286" i="17"/>
  <c r="L43" i="28" s="1"/>
  <c r="K367" i="17"/>
  <c r="K454" i="17" s="1"/>
  <c r="M5" i="17"/>
  <c r="M5" i="15" s="1"/>
  <c r="N4" i="17"/>
  <c r="J185" i="17"/>
  <c r="J421" i="17" s="1"/>
  <c r="H348" i="17"/>
  <c r="O67" i="17"/>
  <c r="K94" i="17"/>
  <c r="K104" i="17" s="1"/>
  <c r="L82" i="18" l="1"/>
  <c r="I135" i="24"/>
  <c r="I191" i="24" s="1"/>
  <c r="I101" i="28"/>
  <c r="Y353" i="17"/>
  <c r="X440" i="17"/>
  <c r="X491" i="17"/>
  <c r="X404" i="17"/>
  <c r="J152" i="18"/>
  <c r="J154" i="18" s="1"/>
  <c r="K344" i="17"/>
  <c r="M157" i="18"/>
  <c r="M189" i="18" s="1"/>
  <c r="J86" i="28"/>
  <c r="J112" i="28" s="1"/>
  <c r="J101" i="28"/>
  <c r="L197" i="24"/>
  <c r="L54" i="19" s="1"/>
  <c r="I31" i="28"/>
  <c r="I97" i="28" s="1"/>
  <c r="N378" i="17"/>
  <c r="M131" i="14"/>
  <c r="M131" i="18"/>
  <c r="C3" i="26"/>
  <c r="I355" i="17"/>
  <c r="I510" i="17" s="1"/>
  <c r="I337" i="17"/>
  <c r="J10" i="28"/>
  <c r="D4" i="26"/>
  <c r="K10" i="28"/>
  <c r="E4" i="26"/>
  <c r="E6" i="26"/>
  <c r="K159" i="18"/>
  <c r="L70" i="28"/>
  <c r="J162" i="18"/>
  <c r="H50" i="28"/>
  <c r="H51" i="28" s="1"/>
  <c r="H60" i="28" s="1"/>
  <c r="M77" i="18"/>
  <c r="M82" i="18" s="1"/>
  <c r="M77" i="14"/>
  <c r="M80" i="18"/>
  <c r="L469" i="17"/>
  <c r="L57" i="28"/>
  <c r="L58" i="28" s="1"/>
  <c r="L23" i="19"/>
  <c r="N76" i="17"/>
  <c r="N74" i="17"/>
  <c r="M147" i="14"/>
  <c r="M178" i="14" s="1"/>
  <c r="M147" i="18"/>
  <c r="M178" i="18" s="1"/>
  <c r="I190" i="18"/>
  <c r="I173" i="18"/>
  <c r="I183" i="18" s="1"/>
  <c r="I185" i="18" s="1"/>
  <c r="I193" i="18" s="1"/>
  <c r="H190" i="18"/>
  <c r="H173" i="18"/>
  <c r="H183" i="18" s="1"/>
  <c r="H185" i="18" s="1"/>
  <c r="H193" i="18" s="1"/>
  <c r="N459" i="17"/>
  <c r="N372" i="17"/>
  <c r="N460" i="17"/>
  <c r="N373" i="17"/>
  <c r="J190" i="17"/>
  <c r="P55" i="18"/>
  <c r="P97" i="18" s="1"/>
  <c r="P66" i="18"/>
  <c r="P99" i="18" s="1"/>
  <c r="N311" i="17"/>
  <c r="M481" i="17"/>
  <c r="M430" i="17"/>
  <c r="M380" i="17"/>
  <c r="M381" i="17" s="1"/>
  <c r="M133" i="18"/>
  <c r="M134" i="18" s="1"/>
  <c r="M133" i="14"/>
  <c r="M134" i="14" s="1"/>
  <c r="M468" i="17"/>
  <c r="M469" i="17" s="1"/>
  <c r="M394" i="17"/>
  <c r="M343" i="17"/>
  <c r="N119" i="17"/>
  <c r="M507" i="17"/>
  <c r="M537" i="17" s="1"/>
  <c r="M550" i="17" s="1"/>
  <c r="M520" i="17" s="1"/>
  <c r="P89" i="18"/>
  <c r="P94" i="18"/>
  <c r="J107" i="18"/>
  <c r="K23" i="19"/>
  <c r="F28" i="19"/>
  <c r="F58" i="19"/>
  <c r="F29" i="19"/>
  <c r="F57" i="19"/>
  <c r="K142" i="18"/>
  <c r="L84" i="18"/>
  <c r="L119" i="14"/>
  <c r="L121" i="14" s="1"/>
  <c r="L119" i="18"/>
  <c r="L121" i="18" s="1"/>
  <c r="L124" i="18" s="1"/>
  <c r="L127" i="18" s="1"/>
  <c r="L128" i="18" s="1"/>
  <c r="K100" i="18"/>
  <c r="K110" i="18" s="1"/>
  <c r="J104" i="18"/>
  <c r="J106" i="18"/>
  <c r="J169" i="18"/>
  <c r="J105" i="18"/>
  <c r="K37" i="19"/>
  <c r="K66" i="24"/>
  <c r="L37" i="19"/>
  <c r="L66" i="24"/>
  <c r="M5" i="19"/>
  <c r="M9" i="19"/>
  <c r="J333" i="17"/>
  <c r="D3" i="26" s="1"/>
  <c r="S4" i="19"/>
  <c r="Q88" i="18"/>
  <c r="Q87" i="18"/>
  <c r="Q81" i="18"/>
  <c r="Q65" i="18"/>
  <c r="Q54" i="18"/>
  <c r="Q53" i="18"/>
  <c r="Q93" i="18"/>
  <c r="Q92" i="18"/>
  <c r="Q83" i="18"/>
  <c r="Q70" i="18"/>
  <c r="Q73" i="18" s="1"/>
  <c r="Q59" i="18"/>
  <c r="Q58" i="18"/>
  <c r="R4" i="18"/>
  <c r="R64" i="18" s="1"/>
  <c r="R69" i="18"/>
  <c r="M5" i="14"/>
  <c r="M5" i="18"/>
  <c r="P60" i="18"/>
  <c r="P98" i="18" s="1"/>
  <c r="O214" i="17"/>
  <c r="P209" i="17" s="1"/>
  <c r="N87" i="17"/>
  <c r="N82" i="17"/>
  <c r="N77" i="17"/>
  <c r="N75" i="17"/>
  <c r="N68" i="17"/>
  <c r="N71" i="17" s="1"/>
  <c r="N81" i="17"/>
  <c r="N62" i="17"/>
  <c r="N56" i="17"/>
  <c r="N63" i="17"/>
  <c r="N52" i="17"/>
  <c r="N57" i="17"/>
  <c r="N86" i="17"/>
  <c r="N51" i="17"/>
  <c r="J101" i="17"/>
  <c r="J99" i="17"/>
  <c r="J188" i="17"/>
  <c r="J129" i="17"/>
  <c r="J100" i="17"/>
  <c r="J189" i="17"/>
  <c r="J98" i="17"/>
  <c r="J191" i="17"/>
  <c r="L184" i="17"/>
  <c r="L194" i="17" s="1"/>
  <c r="K112" i="17"/>
  <c r="K114" i="17" s="1"/>
  <c r="K120" i="17" s="1"/>
  <c r="K126" i="17" s="1"/>
  <c r="L93" i="17"/>
  <c r="L105" i="17" s="1"/>
  <c r="M78" i="17"/>
  <c r="M53" i="17"/>
  <c r="M91" i="17" s="1"/>
  <c r="J461" i="17"/>
  <c r="N5" i="17"/>
  <c r="N5" i="15" s="1"/>
  <c r="O4" i="17"/>
  <c r="M58" i="17"/>
  <c r="M92" i="17" s="1"/>
  <c r="M64" i="17"/>
  <c r="M83" i="17"/>
  <c r="M88" i="17"/>
  <c r="K369" i="17"/>
  <c r="K456" i="17" s="1"/>
  <c r="L281" i="17"/>
  <c r="L94" i="17"/>
  <c r="L104" i="17" s="1"/>
  <c r="K95" i="17"/>
  <c r="P67" i="17"/>
  <c r="N507" i="17"/>
  <c r="N537" i="17" s="1"/>
  <c r="N550" i="17" s="1"/>
  <c r="N520" i="17" s="1"/>
  <c r="I348" i="17"/>
  <c r="I103" i="28" l="1"/>
  <c r="F74" i="24"/>
  <c r="Z353" i="17"/>
  <c r="Y440" i="17"/>
  <c r="Y491" i="17"/>
  <c r="Y404" i="17"/>
  <c r="K148" i="18"/>
  <c r="K179" i="18" s="1"/>
  <c r="K482" i="17"/>
  <c r="K497" i="17" s="1"/>
  <c r="K556" i="17" s="1"/>
  <c r="K359" i="17"/>
  <c r="K514" i="17" s="1"/>
  <c r="K148" i="14"/>
  <c r="K179" i="14" s="1"/>
  <c r="K431" i="17"/>
  <c r="K20" i="28"/>
  <c r="K71" i="28" s="1"/>
  <c r="K152" i="18"/>
  <c r="K154" i="18" s="1"/>
  <c r="K162" i="18" s="1"/>
  <c r="L318" i="17"/>
  <c r="L322" i="17" s="1"/>
  <c r="K395" i="17"/>
  <c r="K410" i="17" s="1"/>
  <c r="K526" i="17" s="1"/>
  <c r="I36" i="28"/>
  <c r="O378" i="17"/>
  <c r="N131" i="14"/>
  <c r="N131" i="18"/>
  <c r="K35" i="28"/>
  <c r="F30" i="19"/>
  <c r="H65" i="28"/>
  <c r="H75" i="28" s="1"/>
  <c r="H77" i="28" s="1"/>
  <c r="H82" i="28"/>
  <c r="H108" i="28" s="1"/>
  <c r="N77" i="14"/>
  <c r="N77" i="18"/>
  <c r="N82" i="18" s="1"/>
  <c r="O74" i="17"/>
  <c r="O76" i="17"/>
  <c r="N147" i="14"/>
  <c r="N147" i="18"/>
  <c r="N178" i="18" s="1"/>
  <c r="J190" i="18"/>
  <c r="J173" i="18"/>
  <c r="J183" i="18" s="1"/>
  <c r="J185" i="18" s="1"/>
  <c r="J193" i="18" s="1"/>
  <c r="O459" i="17"/>
  <c r="O372" i="17"/>
  <c r="O460" i="17"/>
  <c r="O373" i="17"/>
  <c r="K129" i="17"/>
  <c r="L185" i="17"/>
  <c r="L421" i="17" s="1"/>
  <c r="O311" i="17"/>
  <c r="N133" i="18"/>
  <c r="N134" i="18" s="1"/>
  <c r="N178" i="14"/>
  <c r="N468" i="17"/>
  <c r="N469" i="17" s="1"/>
  <c r="N394" i="17"/>
  <c r="N343" i="17"/>
  <c r="N133" i="14"/>
  <c r="N134" i="14" s="1"/>
  <c r="N481" i="17"/>
  <c r="N430" i="17"/>
  <c r="N380" i="17"/>
  <c r="N381" i="17" s="1"/>
  <c r="K371" i="17"/>
  <c r="K374" i="17" s="1"/>
  <c r="O119" i="17"/>
  <c r="F59" i="19"/>
  <c r="M37" i="19"/>
  <c r="M52" i="19" s="1"/>
  <c r="M23" i="19"/>
  <c r="L77" i="24"/>
  <c r="L135" i="24" s="1"/>
  <c r="L191" i="24" s="1"/>
  <c r="L52" i="19"/>
  <c r="K77" i="24"/>
  <c r="K52" i="19"/>
  <c r="L136" i="18"/>
  <c r="Q94" i="18"/>
  <c r="Q55" i="18"/>
  <c r="Q97" i="18" s="1"/>
  <c r="Q66" i="18"/>
  <c r="Q99" i="18" s="1"/>
  <c r="K101" i="18"/>
  <c r="M84" i="18"/>
  <c r="M100" i="18" s="1"/>
  <c r="L100" i="18"/>
  <c r="L110" i="18" s="1"/>
  <c r="N5" i="19"/>
  <c r="T4" i="19"/>
  <c r="N5" i="14"/>
  <c r="N5" i="18"/>
  <c r="N157" i="14"/>
  <c r="N189" i="14" s="1"/>
  <c r="N157" i="18"/>
  <c r="N189" i="18" s="1"/>
  <c r="Q60" i="18"/>
  <c r="Q98" i="18" s="1"/>
  <c r="S69" i="18"/>
  <c r="R93" i="18"/>
  <c r="R92" i="18"/>
  <c r="R83" i="18"/>
  <c r="R70" i="18"/>
  <c r="R73" i="18" s="1"/>
  <c r="R59" i="18"/>
  <c r="R58" i="18"/>
  <c r="S4" i="18"/>
  <c r="S64" i="18" s="1"/>
  <c r="R88" i="18"/>
  <c r="R87" i="18"/>
  <c r="R81" i="18"/>
  <c r="R65" i="18"/>
  <c r="R54" i="18"/>
  <c r="R53" i="18"/>
  <c r="Q89" i="18"/>
  <c r="P111" i="18"/>
  <c r="K458" i="17"/>
  <c r="P214" i="17"/>
  <c r="Q209" i="17" s="1"/>
  <c r="O87" i="17"/>
  <c r="O82" i="17"/>
  <c r="O77" i="17"/>
  <c r="O75" i="17"/>
  <c r="O68" i="17"/>
  <c r="O71" i="17" s="1"/>
  <c r="O57" i="17"/>
  <c r="O63" i="17"/>
  <c r="O52" i="17"/>
  <c r="O62" i="17"/>
  <c r="O64" i="17" s="1"/>
  <c r="O51" i="17"/>
  <c r="O86" i="17"/>
  <c r="O56" i="17"/>
  <c r="O81" i="17"/>
  <c r="M94" i="17"/>
  <c r="M104" i="17" s="1"/>
  <c r="N53" i="17"/>
  <c r="N91" i="17" s="1"/>
  <c r="M93" i="17"/>
  <c r="M105" i="17" s="1"/>
  <c r="N58" i="17"/>
  <c r="N92" i="17" s="1"/>
  <c r="N64" i="17"/>
  <c r="Q67" i="17"/>
  <c r="K333" i="17"/>
  <c r="E3" i="26" s="1"/>
  <c r="K189" i="17"/>
  <c r="K190" i="17"/>
  <c r="K188" i="17"/>
  <c r="K100" i="17"/>
  <c r="K98" i="17"/>
  <c r="K191" i="17"/>
  <c r="K99" i="17"/>
  <c r="L95" i="17"/>
  <c r="N78" i="17"/>
  <c r="N83" i="17"/>
  <c r="N88" i="17"/>
  <c r="K101" i="17"/>
  <c r="L367" i="17"/>
  <c r="L454" i="17" s="1"/>
  <c r="L286" i="17"/>
  <c r="L102" i="28" s="1"/>
  <c r="L113" i="28" s="1"/>
  <c r="O5" i="17"/>
  <c r="O5" i="15" s="1"/>
  <c r="P4" i="17"/>
  <c r="F85" i="24" l="1"/>
  <c r="F86" i="24" s="1"/>
  <c r="AA353" i="17"/>
  <c r="Z440" i="17"/>
  <c r="Z491" i="17"/>
  <c r="Z404" i="17"/>
  <c r="L344" i="17"/>
  <c r="K86" i="28"/>
  <c r="K112" i="28" s="1"/>
  <c r="K101" i="28"/>
  <c r="P378" i="17"/>
  <c r="O131" i="14"/>
  <c r="O131" i="18"/>
  <c r="L10" i="28"/>
  <c r="F4" i="26"/>
  <c r="F6" i="26"/>
  <c r="L159" i="18"/>
  <c r="E5" i="26"/>
  <c r="H78" i="28"/>
  <c r="H85" i="28"/>
  <c r="O77" i="18"/>
  <c r="O82" i="18" s="1"/>
  <c r="O77" i="14"/>
  <c r="N80" i="18"/>
  <c r="N84" i="18" s="1"/>
  <c r="I45" i="28"/>
  <c r="I47" i="28" s="1"/>
  <c r="P76" i="17"/>
  <c r="P74" i="17"/>
  <c r="O147" i="14"/>
  <c r="O178" i="14" s="1"/>
  <c r="O147" i="18"/>
  <c r="O178" i="18" s="1"/>
  <c r="P459" i="17"/>
  <c r="P372" i="17"/>
  <c r="P460" i="17"/>
  <c r="P373" i="17"/>
  <c r="E209" i="24"/>
  <c r="E213" i="24" s="1"/>
  <c r="E219" i="24" s="1"/>
  <c r="E221" i="24" s="1"/>
  <c r="I220" i="24" s="1"/>
  <c r="K135" i="24"/>
  <c r="K191" i="24" s="1"/>
  <c r="L395" i="17"/>
  <c r="L410" i="17" s="1"/>
  <c r="L526" i="17" s="1"/>
  <c r="P311" i="17"/>
  <c r="O133" i="18"/>
  <c r="O134" i="18" s="1"/>
  <c r="O133" i="14"/>
  <c r="O134" i="14" s="1"/>
  <c r="O468" i="17"/>
  <c r="O469" i="17" s="1"/>
  <c r="O394" i="17"/>
  <c r="O343" i="17"/>
  <c r="O481" i="17"/>
  <c r="O430" i="17"/>
  <c r="O380" i="17"/>
  <c r="O381" i="17" s="1"/>
  <c r="R89" i="18"/>
  <c r="R94" i="18"/>
  <c r="P119" i="17"/>
  <c r="O507" i="17"/>
  <c r="O537" i="17" s="1"/>
  <c r="O550" i="17" s="1"/>
  <c r="O520" i="17" s="1"/>
  <c r="R55" i="18"/>
  <c r="R97" i="18" s="1"/>
  <c r="R66" i="18"/>
  <c r="R99" i="18" s="1"/>
  <c r="R111" i="18" s="1"/>
  <c r="K107" i="18"/>
  <c r="M110" i="18"/>
  <c r="M101" i="18"/>
  <c r="G5" i="26" s="1"/>
  <c r="K106" i="18"/>
  <c r="K169" i="18"/>
  <c r="K104" i="18"/>
  <c r="K105" i="18"/>
  <c r="M119" i="14"/>
  <c r="M121" i="14" s="1"/>
  <c r="M119" i="18"/>
  <c r="M121" i="18" s="1"/>
  <c r="M124" i="18" s="1"/>
  <c r="M127" i="18" s="1"/>
  <c r="M128" i="18" s="1"/>
  <c r="L101" i="18"/>
  <c r="L142" i="18"/>
  <c r="O5" i="19"/>
  <c r="N9" i="19"/>
  <c r="U4" i="19"/>
  <c r="O5" i="14"/>
  <c r="O5" i="18"/>
  <c r="P157" i="14"/>
  <c r="P189" i="14" s="1"/>
  <c r="P157" i="18"/>
  <c r="P189" i="18" s="1"/>
  <c r="R60" i="18"/>
  <c r="R98" i="18" s="1"/>
  <c r="T69" i="18"/>
  <c r="Q111" i="18"/>
  <c r="O157" i="14"/>
  <c r="O189" i="14" s="1"/>
  <c r="O157" i="18"/>
  <c r="O189" i="18" s="1"/>
  <c r="S88" i="18"/>
  <c r="S87" i="18"/>
  <c r="S81" i="18"/>
  <c r="S65" i="18"/>
  <c r="S54" i="18"/>
  <c r="S53" i="18"/>
  <c r="S93" i="18"/>
  <c r="S92" i="18"/>
  <c r="S83" i="18"/>
  <c r="S70" i="18"/>
  <c r="S73" i="18" s="1"/>
  <c r="S59" i="18"/>
  <c r="S58" i="18"/>
  <c r="T4" i="18"/>
  <c r="T64" i="18" s="1"/>
  <c r="M95" i="17"/>
  <c r="M333" i="17" s="1"/>
  <c r="G3" i="26" s="1"/>
  <c r="Q214" i="17"/>
  <c r="R209" i="17" s="1"/>
  <c r="P87" i="17"/>
  <c r="P82" i="17"/>
  <c r="P77" i="17"/>
  <c r="P75" i="17"/>
  <c r="P68" i="17"/>
  <c r="P71" i="17" s="1"/>
  <c r="P56" i="17"/>
  <c r="P51" i="17"/>
  <c r="P63" i="17"/>
  <c r="P52" i="17"/>
  <c r="P57" i="17"/>
  <c r="P81" i="17"/>
  <c r="P86" i="17"/>
  <c r="P62" i="17"/>
  <c r="O53" i="17"/>
  <c r="O91" i="17" s="1"/>
  <c r="O58" i="17"/>
  <c r="O92" i="17" s="1"/>
  <c r="L101" i="17"/>
  <c r="L129" i="17"/>
  <c r="L112" i="17"/>
  <c r="L114" i="17" s="1"/>
  <c r="L120" i="17" s="1"/>
  <c r="L126" i="17" s="1"/>
  <c r="N93" i="17"/>
  <c r="N105" i="17" s="1"/>
  <c r="O93" i="17"/>
  <c r="O105" i="17" s="1"/>
  <c r="O83" i="17"/>
  <c r="O88" i="17"/>
  <c r="O78" i="17"/>
  <c r="M281" i="17"/>
  <c r="L369" i="17"/>
  <c r="L456" i="17" s="1"/>
  <c r="K461" i="17"/>
  <c r="L333" i="17"/>
  <c r="F3" i="26" s="1"/>
  <c r="L98" i="17"/>
  <c r="L99" i="17"/>
  <c r="L100" i="17"/>
  <c r="L191" i="17"/>
  <c r="L189" i="17"/>
  <c r="L190" i="17"/>
  <c r="L188" i="17"/>
  <c r="R67" i="17"/>
  <c r="P5" i="17"/>
  <c r="P5" i="15" s="1"/>
  <c r="Q4" i="17"/>
  <c r="P507" i="17"/>
  <c r="P537" i="17" s="1"/>
  <c r="P550" i="17" s="1"/>
  <c r="P520" i="17" s="1"/>
  <c r="N94" i="17"/>
  <c r="N104" i="17" s="1"/>
  <c r="AA440" i="17" l="1"/>
  <c r="AA491" i="17"/>
  <c r="AA404" i="17"/>
  <c r="M318" i="17"/>
  <c r="M322" i="17" s="1"/>
  <c r="L148" i="18"/>
  <c r="L179" i="18" s="1"/>
  <c r="L482" i="17"/>
  <c r="L497" i="17" s="1"/>
  <c r="L556" i="17" s="1"/>
  <c r="L359" i="17"/>
  <c r="L514" i="17" s="1"/>
  <c r="L148" i="14"/>
  <c r="L179" i="14" s="1"/>
  <c r="L431" i="17"/>
  <c r="L20" i="28"/>
  <c r="L71" i="28" s="1"/>
  <c r="H87" i="28"/>
  <c r="H111" i="28"/>
  <c r="H114" i="28" s="1"/>
  <c r="Q378" i="17"/>
  <c r="P131" i="14"/>
  <c r="P131" i="18"/>
  <c r="O80" i="18"/>
  <c r="O84" i="18" s="1"/>
  <c r="F5" i="26"/>
  <c r="I50" i="28"/>
  <c r="I51" i="28" s="1"/>
  <c r="I60" i="28" s="1"/>
  <c r="P77" i="14"/>
  <c r="P77" i="18"/>
  <c r="Q74" i="17"/>
  <c r="Q76" i="17"/>
  <c r="P147" i="14"/>
  <c r="P178" i="14" s="1"/>
  <c r="P147" i="18"/>
  <c r="P178" i="18" s="1"/>
  <c r="E215" i="24"/>
  <c r="I214" i="24" s="1"/>
  <c r="K190" i="18"/>
  <c r="K173" i="18"/>
  <c r="K183" i="18" s="1"/>
  <c r="K185" i="18" s="1"/>
  <c r="K193" i="18" s="1"/>
  <c r="Q459" i="17"/>
  <c r="Q372" i="17"/>
  <c r="Q460" i="17"/>
  <c r="Q373" i="17"/>
  <c r="M129" i="17"/>
  <c r="M101" i="17"/>
  <c r="I219" i="24"/>
  <c r="I221" i="24" s="1"/>
  <c r="P430" i="17"/>
  <c r="P133" i="18"/>
  <c r="P134" i="18" s="1"/>
  <c r="P133" i="14"/>
  <c r="P134" i="14" s="1"/>
  <c r="P468" i="17"/>
  <c r="P469" i="17" s="1"/>
  <c r="P394" i="17"/>
  <c r="P481" i="17"/>
  <c r="P380" i="17"/>
  <c r="P381" i="17" s="1"/>
  <c r="P343" i="17"/>
  <c r="Q311" i="17"/>
  <c r="M98" i="17"/>
  <c r="Q119" i="17"/>
  <c r="L371" i="17"/>
  <c r="L374" i="17" s="1"/>
  <c r="N37" i="19"/>
  <c r="N52" i="19" s="1"/>
  <c r="N23" i="19"/>
  <c r="L107" i="18"/>
  <c r="M107" i="18"/>
  <c r="M136" i="18"/>
  <c r="S60" i="18"/>
  <c r="S98" i="18" s="1"/>
  <c r="L169" i="18"/>
  <c r="L105" i="18"/>
  <c r="L104" i="18"/>
  <c r="L106" i="18"/>
  <c r="N100" i="18"/>
  <c r="N110" i="18" s="1"/>
  <c r="M104" i="18"/>
  <c r="M106" i="18"/>
  <c r="M169" i="18"/>
  <c r="M105" i="18"/>
  <c r="P5" i="19"/>
  <c r="P9" i="19"/>
  <c r="O9" i="19"/>
  <c r="M99" i="17"/>
  <c r="M100" i="17"/>
  <c r="V4" i="19"/>
  <c r="Q157" i="14"/>
  <c r="Q189" i="14" s="1"/>
  <c r="Q157" i="18"/>
  <c r="Q189" i="18" s="1"/>
  <c r="P5" i="14"/>
  <c r="P5" i="18"/>
  <c r="T93" i="18"/>
  <c r="T92" i="18"/>
  <c r="T83" i="18"/>
  <c r="T70" i="18"/>
  <c r="T73" i="18" s="1"/>
  <c r="T59" i="18"/>
  <c r="T58" i="18"/>
  <c r="U4" i="18"/>
  <c r="U64" i="18" s="1"/>
  <c r="T88" i="18"/>
  <c r="T87" i="18"/>
  <c r="T81" i="18"/>
  <c r="T65" i="18"/>
  <c r="T54" i="18"/>
  <c r="T53" i="18"/>
  <c r="S94" i="18"/>
  <c r="S55" i="18"/>
  <c r="S97" i="18" s="1"/>
  <c r="S66" i="18"/>
  <c r="S99" i="18" s="1"/>
  <c r="S89" i="18"/>
  <c r="U69" i="18"/>
  <c r="L458" i="17"/>
  <c r="R214" i="17"/>
  <c r="S209" i="17" s="1"/>
  <c r="Q87" i="17"/>
  <c r="Q82" i="17"/>
  <c r="Q77" i="17"/>
  <c r="Q75" i="17"/>
  <c r="Q68" i="17"/>
  <c r="Q71" i="17" s="1"/>
  <c r="Q57" i="17"/>
  <c r="Q63" i="17"/>
  <c r="Q52" i="17"/>
  <c r="Q62" i="17"/>
  <c r="Q64" i="17" s="1"/>
  <c r="Q81" i="17"/>
  <c r="Q51" i="17"/>
  <c r="Q86" i="17"/>
  <c r="Q56" i="17"/>
  <c r="P83" i="17"/>
  <c r="P88" i="17"/>
  <c r="P78" i="17"/>
  <c r="M421" i="17"/>
  <c r="G4" i="26" s="1"/>
  <c r="Q5" i="17"/>
  <c r="Q5" i="15" s="1"/>
  <c r="R4" i="17"/>
  <c r="P53" i="17"/>
  <c r="P91" i="17" s="1"/>
  <c r="P58" i="17"/>
  <c r="P92" i="17" s="1"/>
  <c r="P64" i="17"/>
  <c r="S67" i="17"/>
  <c r="Q507" i="17"/>
  <c r="Q537" i="17" s="1"/>
  <c r="Q550" i="17" s="1"/>
  <c r="Q520" i="17" s="1"/>
  <c r="M367" i="17"/>
  <c r="M454" i="17" s="1"/>
  <c r="M286" i="17"/>
  <c r="N95" i="17"/>
  <c r="O94" i="17"/>
  <c r="O104" i="17" s="1"/>
  <c r="M344" i="17" l="1"/>
  <c r="M395" i="17" s="1"/>
  <c r="M410" i="17" s="1"/>
  <c r="M526" i="17" s="1"/>
  <c r="L35" i="28"/>
  <c r="L101" i="28" s="1"/>
  <c r="L152" i="18"/>
  <c r="L154" i="18" s="1"/>
  <c r="L162" i="18" s="1"/>
  <c r="L86" i="28"/>
  <c r="L112" i="28" s="1"/>
  <c r="P80" i="18"/>
  <c r="R378" i="17"/>
  <c r="Q131" i="14"/>
  <c r="Q131" i="18"/>
  <c r="G6" i="26"/>
  <c r="M159" i="18"/>
  <c r="P82" i="18"/>
  <c r="Q77" i="18"/>
  <c r="Q77" i="14"/>
  <c r="I82" i="28"/>
  <c r="I108" i="28" s="1"/>
  <c r="I65" i="28"/>
  <c r="I75" i="28" s="1"/>
  <c r="I77" i="28" s="1"/>
  <c r="J45" i="28"/>
  <c r="J47" i="28" s="1"/>
  <c r="J50" i="28" s="1"/>
  <c r="J51" i="28" s="1"/>
  <c r="R76" i="17"/>
  <c r="R74" i="17"/>
  <c r="Q147" i="14"/>
  <c r="Q178" i="14" s="1"/>
  <c r="Q147" i="18"/>
  <c r="Q178" i="18" s="1"/>
  <c r="I213" i="24"/>
  <c r="I215" i="24" s="1"/>
  <c r="M190" i="18"/>
  <c r="M173" i="18"/>
  <c r="L190" i="18"/>
  <c r="L173" i="18"/>
  <c r="L183" i="18" s="1"/>
  <c r="L185" i="18" s="1"/>
  <c r="L193" i="18" s="1"/>
  <c r="R459" i="17"/>
  <c r="R372" i="17"/>
  <c r="R460" i="17"/>
  <c r="R373" i="17"/>
  <c r="T89" i="18"/>
  <c r="T94" i="18"/>
  <c r="R311" i="17"/>
  <c r="Q468" i="17"/>
  <c r="Q469" i="17" s="1"/>
  <c r="Q394" i="17"/>
  <c r="Q343" i="17"/>
  <c r="Q133" i="18"/>
  <c r="Q134" i="18" s="1"/>
  <c r="Q133" i="14"/>
  <c r="Q134" i="14" s="1"/>
  <c r="Q481" i="17"/>
  <c r="Q430" i="17"/>
  <c r="Q380" i="17"/>
  <c r="Q381" i="17" s="1"/>
  <c r="R119" i="17"/>
  <c r="T55" i="18"/>
  <c r="T97" i="18" s="1"/>
  <c r="T66" i="18"/>
  <c r="T99" i="18" s="1"/>
  <c r="T111" i="18" s="1"/>
  <c r="O37" i="19"/>
  <c r="O52" i="19" s="1"/>
  <c r="O23" i="19"/>
  <c r="P37" i="19"/>
  <c r="P52" i="19" s="1"/>
  <c r="P23" i="19"/>
  <c r="N101" i="18"/>
  <c r="H5" i="26" s="1"/>
  <c r="O100" i="18"/>
  <c r="O101" i="18" s="1"/>
  <c r="N119" i="14"/>
  <c r="N121" i="14" s="1"/>
  <c r="N119" i="18"/>
  <c r="N121" i="18" s="1"/>
  <c r="N124" i="18" s="1"/>
  <c r="N127" i="18" s="1"/>
  <c r="N128" i="18" s="1"/>
  <c r="M142" i="18"/>
  <c r="P84" i="18"/>
  <c r="Q5" i="19"/>
  <c r="Q9" i="19"/>
  <c r="W4" i="19"/>
  <c r="R157" i="14"/>
  <c r="R189" i="14" s="1"/>
  <c r="R157" i="18"/>
  <c r="R189" i="18" s="1"/>
  <c r="Q5" i="14"/>
  <c r="Q5" i="18"/>
  <c r="T60" i="18"/>
  <c r="T98" i="18" s="1"/>
  <c r="V69" i="18"/>
  <c r="U88" i="18"/>
  <c r="U87" i="18"/>
  <c r="U81" i="18"/>
  <c r="U65" i="18"/>
  <c r="U54" i="18"/>
  <c r="U53" i="18"/>
  <c r="U93" i="18"/>
  <c r="U92" i="18"/>
  <c r="U83" i="18"/>
  <c r="U70" i="18"/>
  <c r="U73" i="18" s="1"/>
  <c r="U59" i="18"/>
  <c r="U58" i="18"/>
  <c r="V4" i="18"/>
  <c r="V64" i="18" s="1"/>
  <c r="S111" i="18"/>
  <c r="S214" i="17"/>
  <c r="T209" i="17" s="1"/>
  <c r="R87" i="17"/>
  <c r="R82" i="17"/>
  <c r="R77" i="17"/>
  <c r="R75" i="17"/>
  <c r="R68" i="17"/>
  <c r="R71" i="17" s="1"/>
  <c r="R81" i="17"/>
  <c r="R63" i="17"/>
  <c r="R52" i="17"/>
  <c r="R57" i="17"/>
  <c r="R56" i="17"/>
  <c r="R86" i="17"/>
  <c r="R51" i="17"/>
  <c r="R62" i="17"/>
  <c r="P94" i="17"/>
  <c r="P104" i="17" s="1"/>
  <c r="Q83" i="17"/>
  <c r="Q88" i="17"/>
  <c r="N129" i="17"/>
  <c r="M112" i="17"/>
  <c r="M114" i="17" s="1"/>
  <c r="M120" i="17" s="1"/>
  <c r="M126" i="17" s="1"/>
  <c r="Q53" i="17"/>
  <c r="Q91" i="17" s="1"/>
  <c r="P93" i="17"/>
  <c r="P105" i="17" s="1"/>
  <c r="Q93" i="17"/>
  <c r="Q105" i="17" s="1"/>
  <c r="Q58" i="17"/>
  <c r="Q92" i="17" s="1"/>
  <c r="O95" i="17"/>
  <c r="L461" i="17"/>
  <c r="N101" i="17"/>
  <c r="M369" i="17"/>
  <c r="M456" i="17" s="1"/>
  <c r="T67" i="17"/>
  <c r="Q78" i="17"/>
  <c r="N333" i="17"/>
  <c r="H3" i="26" s="1"/>
  <c r="N100" i="17"/>
  <c r="N98" i="17"/>
  <c r="N99" i="17"/>
  <c r="N281" i="17"/>
  <c r="R507" i="17"/>
  <c r="R537" i="17" s="1"/>
  <c r="R550" i="17" s="1"/>
  <c r="R520" i="17" s="1"/>
  <c r="R5" i="17"/>
  <c r="R5" i="15" s="1"/>
  <c r="S4" i="17"/>
  <c r="M431" i="17" l="1"/>
  <c r="Q80" i="18"/>
  <c r="M148" i="14"/>
  <c r="M179" i="14" s="1"/>
  <c r="M359" i="17"/>
  <c r="M514" i="17" s="1"/>
  <c r="M482" i="17"/>
  <c r="M497" i="17" s="1"/>
  <c r="M556" i="17" s="1"/>
  <c r="M148" i="18"/>
  <c r="M179" i="18" s="1"/>
  <c r="M183" i="18" s="1"/>
  <c r="M185" i="18" s="1"/>
  <c r="M193" i="18" s="1"/>
  <c r="N318" i="17"/>
  <c r="N322" i="17" s="1"/>
  <c r="N344" i="17" s="1"/>
  <c r="N395" i="17" s="1"/>
  <c r="N410" i="17" s="1"/>
  <c r="N526" i="17" s="1"/>
  <c r="S378" i="17"/>
  <c r="R131" i="14"/>
  <c r="R131" i="18"/>
  <c r="Q82" i="18"/>
  <c r="I5" i="26"/>
  <c r="R77" i="14"/>
  <c r="R77" i="18"/>
  <c r="R80" i="18" s="1"/>
  <c r="I85" i="28"/>
  <c r="I78" i="28"/>
  <c r="S74" i="17"/>
  <c r="S76" i="17"/>
  <c r="R147" i="14"/>
  <c r="R178" i="14" s="1"/>
  <c r="R147" i="18"/>
  <c r="R178" i="18" s="1"/>
  <c r="S459" i="17"/>
  <c r="S372" i="17"/>
  <c r="S460" i="17"/>
  <c r="S373" i="17"/>
  <c r="U60" i="18"/>
  <c r="U98" i="18" s="1"/>
  <c r="S311" i="17"/>
  <c r="R481" i="17"/>
  <c r="R430" i="17"/>
  <c r="R380" i="17"/>
  <c r="R381" i="17" s="1"/>
  <c r="R133" i="18"/>
  <c r="R134" i="18" s="1"/>
  <c r="R133" i="14"/>
  <c r="R134" i="14" s="1"/>
  <c r="R468" i="17"/>
  <c r="R469" i="17" s="1"/>
  <c r="R394" i="17"/>
  <c r="R343" i="17"/>
  <c r="M371" i="17"/>
  <c r="M374" i="17" s="1"/>
  <c r="S119" i="17"/>
  <c r="Q37" i="19"/>
  <c r="Q52" i="19" s="1"/>
  <c r="Q23" i="19"/>
  <c r="N107" i="18"/>
  <c r="N136" i="18"/>
  <c r="Q84" i="18"/>
  <c r="O110" i="18"/>
  <c r="P100" i="18"/>
  <c r="P110" i="18" s="1"/>
  <c r="O107" i="18"/>
  <c r="O106" i="18"/>
  <c r="O169" i="18"/>
  <c r="O104" i="18"/>
  <c r="O105" i="18"/>
  <c r="N106" i="18"/>
  <c r="N169" i="18"/>
  <c r="N105" i="18"/>
  <c r="N104" i="18"/>
  <c r="R5" i="19"/>
  <c r="R9" i="19"/>
  <c r="X4" i="19"/>
  <c r="S157" i="14"/>
  <c r="S189" i="14" s="1"/>
  <c r="S157" i="18"/>
  <c r="S189" i="18" s="1"/>
  <c r="R5" i="14"/>
  <c r="R5" i="18"/>
  <c r="V93" i="18"/>
  <c r="V92" i="18"/>
  <c r="V83" i="18"/>
  <c r="V70" i="18"/>
  <c r="V73" i="18" s="1"/>
  <c r="V59" i="18"/>
  <c r="V58" i="18"/>
  <c r="W4" i="18"/>
  <c r="W64" i="18" s="1"/>
  <c r="V88" i="18"/>
  <c r="V87" i="18"/>
  <c r="V81" i="18"/>
  <c r="V65" i="18"/>
  <c r="V54" i="18"/>
  <c r="V53" i="18"/>
  <c r="U94" i="18"/>
  <c r="U55" i="18"/>
  <c r="U97" i="18" s="1"/>
  <c r="U66" i="18"/>
  <c r="U99" i="18" s="1"/>
  <c r="U89" i="18"/>
  <c r="W69" i="18"/>
  <c r="M458" i="17"/>
  <c r="T214" i="17"/>
  <c r="U209" i="17" s="1"/>
  <c r="S87" i="17"/>
  <c r="S82" i="17"/>
  <c r="S77" i="17"/>
  <c r="S75" i="17"/>
  <c r="S68" i="17"/>
  <c r="S71" i="17" s="1"/>
  <c r="S51" i="17"/>
  <c r="S56" i="17"/>
  <c r="S57" i="17"/>
  <c r="S63" i="17"/>
  <c r="S52" i="17"/>
  <c r="S62" i="17"/>
  <c r="S86" i="17"/>
  <c r="S81" i="17"/>
  <c r="O101" i="17"/>
  <c r="O129" i="17"/>
  <c r="P95" i="17"/>
  <c r="R83" i="17"/>
  <c r="R88" i="17"/>
  <c r="R78" i="17"/>
  <c r="N421" i="17"/>
  <c r="Q94" i="17"/>
  <c r="Q104" i="17" s="1"/>
  <c r="U67" i="17"/>
  <c r="O333" i="17"/>
  <c r="I3" i="26" s="1"/>
  <c r="O98" i="17"/>
  <c r="O99" i="17"/>
  <c r="O100" i="17"/>
  <c r="S5" i="17"/>
  <c r="S5" i="15" s="1"/>
  <c r="T4" i="17"/>
  <c r="R53" i="17"/>
  <c r="R91" i="17" s="1"/>
  <c r="R58" i="17"/>
  <c r="R92" i="17" s="1"/>
  <c r="R64" i="17"/>
  <c r="N367" i="17"/>
  <c r="N454" i="17" s="1"/>
  <c r="N286" i="17"/>
  <c r="S507" i="17"/>
  <c r="S537" i="17" s="1"/>
  <c r="S550" i="17" s="1"/>
  <c r="S520" i="17" s="1"/>
  <c r="M152" i="18" l="1"/>
  <c r="M154" i="18" s="1"/>
  <c r="M162" i="18" s="1"/>
  <c r="I87" i="28"/>
  <c r="I111" i="28"/>
  <c r="I114" i="28" s="1"/>
  <c r="R82" i="18"/>
  <c r="N148" i="18"/>
  <c r="N179" i="18" s="1"/>
  <c r="N148" i="14"/>
  <c r="N179" i="14" s="1"/>
  <c r="N482" i="17"/>
  <c r="N497" i="17" s="1"/>
  <c r="N556" i="17" s="1"/>
  <c r="N431" i="17"/>
  <c r="N359" i="17"/>
  <c r="N514" i="17" s="1"/>
  <c r="T378" i="17"/>
  <c r="S131" i="14"/>
  <c r="S131" i="18"/>
  <c r="H6" i="26"/>
  <c r="N159" i="18"/>
  <c r="K45" i="28"/>
  <c r="K47" i="28" s="1"/>
  <c r="K50" i="28" s="1"/>
  <c r="K51" i="28" s="1"/>
  <c r="S77" i="18"/>
  <c r="S80" i="18" s="1"/>
  <c r="S77" i="14"/>
  <c r="T76" i="17"/>
  <c r="T74" i="17"/>
  <c r="S147" i="14"/>
  <c r="S178" i="14" s="1"/>
  <c r="S147" i="18"/>
  <c r="S178" i="18" s="1"/>
  <c r="N190" i="18"/>
  <c r="N173" i="18"/>
  <c r="N183" i="18" s="1"/>
  <c r="N185" i="18" s="1"/>
  <c r="N193" i="18" s="1"/>
  <c r="O190" i="18"/>
  <c r="O173" i="18"/>
  <c r="T459" i="17"/>
  <c r="T372" i="17"/>
  <c r="T460" i="17"/>
  <c r="T373" i="17"/>
  <c r="P333" i="17"/>
  <c r="J3" i="26" s="1"/>
  <c r="S133" i="18"/>
  <c r="S134" i="18" s="1"/>
  <c r="S133" i="14"/>
  <c r="S134" i="14" s="1"/>
  <c r="S481" i="17"/>
  <c r="S430" i="17"/>
  <c r="S380" i="17"/>
  <c r="S381" i="17" s="1"/>
  <c r="S468" i="17"/>
  <c r="S469" i="17" s="1"/>
  <c r="S394" i="17"/>
  <c r="S343" i="17"/>
  <c r="T311" i="17"/>
  <c r="T119" i="17"/>
  <c r="R37" i="19"/>
  <c r="R52" i="19" s="1"/>
  <c r="R23" i="19"/>
  <c r="O119" i="14"/>
  <c r="O121" i="14" s="1"/>
  <c r="O119" i="18"/>
  <c r="O121" i="18" s="1"/>
  <c r="O124" i="18" s="1"/>
  <c r="O127" i="18" s="1"/>
  <c r="O128" i="18" s="1"/>
  <c r="V55" i="18"/>
  <c r="V97" i="18" s="1"/>
  <c r="V66" i="18"/>
  <c r="V99" i="18" s="1"/>
  <c r="V111" i="18" s="1"/>
  <c r="V89" i="18"/>
  <c r="V94" i="18"/>
  <c r="Q100" i="18"/>
  <c r="Q101" i="18" s="1"/>
  <c r="P101" i="18"/>
  <c r="N142" i="18"/>
  <c r="R84" i="18"/>
  <c r="S5" i="19"/>
  <c r="S9" i="19"/>
  <c r="Y4" i="19"/>
  <c r="S5" i="14"/>
  <c r="S5" i="18"/>
  <c r="V60" i="18"/>
  <c r="V98" i="18" s="1"/>
  <c r="T157" i="14"/>
  <c r="T189" i="14" s="1"/>
  <c r="T157" i="18"/>
  <c r="T189" i="18" s="1"/>
  <c r="X69" i="18"/>
  <c r="W88" i="18"/>
  <c r="W87" i="18"/>
  <c r="W81" i="18"/>
  <c r="W65" i="18"/>
  <c r="W54" i="18"/>
  <c r="W53" i="18"/>
  <c r="W93" i="18"/>
  <c r="W92" i="18"/>
  <c r="W83" i="18"/>
  <c r="W70" i="18"/>
  <c r="W73" i="18" s="1"/>
  <c r="W59" i="18"/>
  <c r="W58" i="18"/>
  <c r="X4" i="18"/>
  <c r="X64" i="18" s="1"/>
  <c r="U111" i="18"/>
  <c r="S88" i="17"/>
  <c r="U214" i="17"/>
  <c r="V209" i="17" s="1"/>
  <c r="T87" i="17"/>
  <c r="T82" i="17"/>
  <c r="T77" i="17"/>
  <c r="T75" i="17"/>
  <c r="T68" i="17"/>
  <c r="T71" i="17" s="1"/>
  <c r="P99" i="17"/>
  <c r="T81" i="17"/>
  <c r="T62" i="17"/>
  <c r="T56" i="17"/>
  <c r="T63" i="17"/>
  <c r="T52" i="17"/>
  <c r="T57" i="17"/>
  <c r="T86" i="17"/>
  <c r="T51" i="17"/>
  <c r="P100" i="17"/>
  <c r="S83" i="17"/>
  <c r="N112" i="17"/>
  <c r="N114" i="17" s="1"/>
  <c r="N120" i="17" s="1"/>
  <c r="N126" i="17" s="1"/>
  <c r="P129" i="17"/>
  <c r="R93" i="17"/>
  <c r="R105" i="17" s="1"/>
  <c r="P98" i="17"/>
  <c r="P101" i="17"/>
  <c r="R94" i="17"/>
  <c r="R104" i="17" s="1"/>
  <c r="M461" i="17"/>
  <c r="T5" i="17"/>
  <c r="T5" i="15" s="1"/>
  <c r="U4" i="17"/>
  <c r="S53" i="17"/>
  <c r="S91" i="17" s="1"/>
  <c r="S58" i="17"/>
  <c r="S92" i="17" s="1"/>
  <c r="S64" i="17"/>
  <c r="V67" i="17"/>
  <c r="O281" i="17"/>
  <c r="N369" i="17"/>
  <c r="N456" i="17" s="1"/>
  <c r="S78" i="17"/>
  <c r="O421" i="17"/>
  <c r="T507" i="17"/>
  <c r="T537" i="17" s="1"/>
  <c r="T550" i="17" s="1"/>
  <c r="T520" i="17" s="1"/>
  <c r="Q95" i="17"/>
  <c r="P421" i="17" l="1"/>
  <c r="O318" i="17"/>
  <c r="O322" i="17" s="1"/>
  <c r="N152" i="18"/>
  <c r="N154" i="18" s="1"/>
  <c r="N162" i="18" s="1"/>
  <c r="O344" i="17"/>
  <c r="O395" i="17" s="1"/>
  <c r="O410" i="17" s="1"/>
  <c r="O526" i="17" s="1"/>
  <c r="U378" i="17"/>
  <c r="T131" i="14"/>
  <c r="T131" i="18"/>
  <c r="J5" i="26"/>
  <c r="K5" i="26"/>
  <c r="S82" i="18"/>
  <c r="S84" i="18" s="1"/>
  <c r="T77" i="14"/>
  <c r="T77" i="18"/>
  <c r="T80" i="18" s="1"/>
  <c r="U74" i="17"/>
  <c r="U76" i="17"/>
  <c r="T147" i="14"/>
  <c r="T178" i="14" s="1"/>
  <c r="T147" i="18"/>
  <c r="T178" i="18" s="1"/>
  <c r="U459" i="17"/>
  <c r="U372" i="17"/>
  <c r="U460" i="17"/>
  <c r="U373" i="17"/>
  <c r="U311" i="17"/>
  <c r="T481" i="17"/>
  <c r="T468" i="17"/>
  <c r="T469" i="17" s="1"/>
  <c r="T394" i="17"/>
  <c r="T133" i="18"/>
  <c r="T134" i="18" s="1"/>
  <c r="T133" i="14"/>
  <c r="T134" i="14" s="1"/>
  <c r="T343" i="17"/>
  <c r="T430" i="17"/>
  <c r="T380" i="17"/>
  <c r="T381" i="17" s="1"/>
  <c r="N371" i="17"/>
  <c r="N374" i="17" s="1"/>
  <c r="U119" i="17"/>
  <c r="S37" i="19"/>
  <c r="S52" i="19" s="1"/>
  <c r="S23" i="19"/>
  <c r="P107" i="18"/>
  <c r="O136" i="18"/>
  <c r="W94" i="18"/>
  <c r="W55" i="18"/>
  <c r="W97" i="18" s="1"/>
  <c r="W66" i="18"/>
  <c r="W99" i="18" s="1"/>
  <c r="W89" i="18"/>
  <c r="R100" i="18"/>
  <c r="R110" i="18" s="1"/>
  <c r="P105" i="18"/>
  <c r="P106" i="18"/>
  <c r="P169" i="18"/>
  <c r="P104" i="18"/>
  <c r="Q110" i="18"/>
  <c r="Q107" i="18"/>
  <c r="Q169" i="18"/>
  <c r="Q104" i="18"/>
  <c r="Q105" i="18"/>
  <c r="Q106" i="18"/>
  <c r="T5" i="19"/>
  <c r="T9" i="19"/>
  <c r="Z4" i="19"/>
  <c r="U157" i="14"/>
  <c r="U189" i="14" s="1"/>
  <c r="U157" i="18"/>
  <c r="U189" i="18" s="1"/>
  <c r="T5" i="14"/>
  <c r="T5" i="18"/>
  <c r="X93" i="18"/>
  <c r="X92" i="18"/>
  <c r="X83" i="18"/>
  <c r="X70" i="18"/>
  <c r="X73" i="18" s="1"/>
  <c r="X59" i="18"/>
  <c r="X58" i="18"/>
  <c r="Y4" i="18"/>
  <c r="Y64" i="18" s="1"/>
  <c r="X88" i="18"/>
  <c r="X87" i="18"/>
  <c r="X81" i="18"/>
  <c r="X65" i="18"/>
  <c r="X54" i="18"/>
  <c r="X53" i="18"/>
  <c r="Y69" i="18"/>
  <c r="W60" i="18"/>
  <c r="W98" i="18" s="1"/>
  <c r="T83" i="17"/>
  <c r="N458" i="17"/>
  <c r="V214" i="17"/>
  <c r="W209" i="17" s="1"/>
  <c r="U87" i="17"/>
  <c r="U82" i="17"/>
  <c r="U77" i="17"/>
  <c r="U75" i="17"/>
  <c r="U68" i="17"/>
  <c r="U71" i="17" s="1"/>
  <c r="U62" i="17"/>
  <c r="U57" i="17"/>
  <c r="U63" i="17"/>
  <c r="U52" i="17"/>
  <c r="U51" i="17"/>
  <c r="U86" i="17"/>
  <c r="U56" i="17"/>
  <c r="U81" i="17"/>
  <c r="T88" i="17"/>
  <c r="Q101" i="17"/>
  <c r="Q129" i="17"/>
  <c r="S93" i="17"/>
  <c r="S105" i="17" s="1"/>
  <c r="T78" i="17"/>
  <c r="R95" i="17"/>
  <c r="S94" i="17"/>
  <c r="O286" i="17"/>
  <c r="O367" i="17"/>
  <c r="O454" i="17" s="1"/>
  <c r="U5" i="17"/>
  <c r="U5" i="15" s="1"/>
  <c r="V4" i="17"/>
  <c r="T53" i="17"/>
  <c r="T91" i="17" s="1"/>
  <c r="T58" i="17"/>
  <c r="T92" i="17" s="1"/>
  <c r="T64" i="17"/>
  <c r="Q333" i="17"/>
  <c r="K3" i="26" s="1"/>
  <c r="Q100" i="17"/>
  <c r="Q98" i="17"/>
  <c r="Q99" i="17"/>
  <c r="W67" i="17"/>
  <c r="U507" i="17"/>
  <c r="U537" i="17" s="1"/>
  <c r="U550" i="17" s="1"/>
  <c r="U520" i="17" s="1"/>
  <c r="O148" i="18" l="1"/>
  <c r="O148" i="14"/>
  <c r="O179" i="14" s="1"/>
  <c r="O482" i="17"/>
  <c r="O497" i="17" s="1"/>
  <c r="O556" i="17" s="1"/>
  <c r="O431" i="17"/>
  <c r="O359" i="17"/>
  <c r="O514" i="17" s="1"/>
  <c r="V378" i="17"/>
  <c r="U131" i="14"/>
  <c r="U131" i="18"/>
  <c r="I6" i="26"/>
  <c r="O159" i="18"/>
  <c r="T82" i="18"/>
  <c r="T84" i="18" s="1"/>
  <c r="U77" i="18"/>
  <c r="U80" i="18" s="1"/>
  <c r="U77" i="14"/>
  <c r="L45" i="28"/>
  <c r="L47" i="28" s="1"/>
  <c r="L50" i="28" s="1"/>
  <c r="L51" i="28" s="1"/>
  <c r="V76" i="17"/>
  <c r="V74" i="17"/>
  <c r="U147" i="14"/>
  <c r="U178" i="14" s="1"/>
  <c r="U147" i="18"/>
  <c r="U178" i="18" s="1"/>
  <c r="Q190" i="18"/>
  <c r="Q173" i="18"/>
  <c r="P190" i="18"/>
  <c r="P173" i="18"/>
  <c r="V459" i="17"/>
  <c r="V372" i="17"/>
  <c r="V460" i="17"/>
  <c r="V373" i="17"/>
  <c r="U133" i="18"/>
  <c r="U134" i="18" s="1"/>
  <c r="U481" i="17"/>
  <c r="U430" i="17"/>
  <c r="U380" i="17"/>
  <c r="U381" i="17" s="1"/>
  <c r="U133" i="14"/>
  <c r="U134" i="14" s="1"/>
  <c r="U468" i="17"/>
  <c r="U469" i="17" s="1"/>
  <c r="U394" i="17"/>
  <c r="U343" i="17"/>
  <c r="V311" i="17"/>
  <c r="V119" i="17"/>
  <c r="X60" i="18"/>
  <c r="X98" i="18" s="1"/>
  <c r="T37" i="19"/>
  <c r="T52" i="19" s="1"/>
  <c r="T23" i="19"/>
  <c r="P119" i="14"/>
  <c r="P121" i="14" s="1"/>
  <c r="P119" i="18"/>
  <c r="P121" i="18" s="1"/>
  <c r="P124" i="18" s="1"/>
  <c r="P127" i="18" s="1"/>
  <c r="P128" i="18" s="1"/>
  <c r="S100" i="18"/>
  <c r="S110" i="18" s="1"/>
  <c r="O142" i="18"/>
  <c r="R101" i="18"/>
  <c r="L5" i="26" s="1"/>
  <c r="O179" i="18"/>
  <c r="O183" i="18" s="1"/>
  <c r="O185" i="18" s="1"/>
  <c r="O193" i="18" s="1"/>
  <c r="U5" i="19"/>
  <c r="U9" i="19"/>
  <c r="AA4" i="19"/>
  <c r="U5" i="14"/>
  <c r="U5" i="18"/>
  <c r="X55" i="18"/>
  <c r="X97" i="18" s="1"/>
  <c r="X66" i="18"/>
  <c r="X99" i="18" s="1"/>
  <c r="X89" i="18"/>
  <c r="Y88" i="18"/>
  <c r="Y87" i="18"/>
  <c r="Y81" i="18"/>
  <c r="Y65" i="18"/>
  <c r="Y54" i="18"/>
  <c r="Y53" i="18"/>
  <c r="Y93" i="18"/>
  <c r="Y92" i="18"/>
  <c r="Y83" i="18"/>
  <c r="Y70" i="18"/>
  <c r="Y59" i="18"/>
  <c r="Y58" i="18"/>
  <c r="Z4" i="18"/>
  <c r="Z64" i="18" s="1"/>
  <c r="X94" i="18"/>
  <c r="V157" i="14"/>
  <c r="V189" i="14" s="1"/>
  <c r="V157" i="18"/>
  <c r="V189" i="18" s="1"/>
  <c r="Z69" i="18"/>
  <c r="Y73" i="18"/>
  <c r="W111" i="18"/>
  <c r="W214" i="17"/>
  <c r="X209" i="17" s="1"/>
  <c r="S95" i="17"/>
  <c r="V87" i="17"/>
  <c r="V82" i="17"/>
  <c r="V77" i="17"/>
  <c r="V75" i="17"/>
  <c r="V68" i="17"/>
  <c r="V71" i="17" s="1"/>
  <c r="V56" i="17"/>
  <c r="V51" i="17"/>
  <c r="V63" i="17"/>
  <c r="V52" i="17"/>
  <c r="V57" i="17"/>
  <c r="V81" i="17"/>
  <c r="V86" i="17"/>
  <c r="V62" i="17"/>
  <c r="U83" i="17"/>
  <c r="U88" i="17"/>
  <c r="O112" i="17"/>
  <c r="O114" i="17" s="1"/>
  <c r="O120" i="17" s="1"/>
  <c r="O126" i="17" s="1"/>
  <c r="R129" i="17"/>
  <c r="T93" i="17"/>
  <c r="T105" i="17" s="1"/>
  <c r="T94" i="17"/>
  <c r="R333" i="17"/>
  <c r="L3" i="26" s="1"/>
  <c r="R98" i="17"/>
  <c r="R100" i="17"/>
  <c r="R101" i="17"/>
  <c r="R99" i="17"/>
  <c r="U78" i="17"/>
  <c r="S104" i="17"/>
  <c r="N461" i="17"/>
  <c r="V5" i="17"/>
  <c r="V5" i="15" s="1"/>
  <c r="W4" i="17"/>
  <c r="U53" i="17"/>
  <c r="U91" i="17" s="1"/>
  <c r="U58" i="17"/>
  <c r="U92" i="17" s="1"/>
  <c r="U64" i="17"/>
  <c r="O369" i="17"/>
  <c r="O456" i="17" s="1"/>
  <c r="V507" i="17"/>
  <c r="V537" i="17" s="1"/>
  <c r="V550" i="17" s="1"/>
  <c r="V520" i="17" s="1"/>
  <c r="X67" i="17"/>
  <c r="Q421" i="17"/>
  <c r="P281" i="17"/>
  <c r="P318" i="17" l="1"/>
  <c r="P322" i="17" s="1"/>
  <c r="S101" i="17"/>
  <c r="W378" i="17"/>
  <c r="V131" i="14"/>
  <c r="V131" i="18"/>
  <c r="V77" i="14"/>
  <c r="V77" i="18"/>
  <c r="V80" i="18" s="1"/>
  <c r="U82" i="18"/>
  <c r="U84" i="18" s="1"/>
  <c r="W74" i="17"/>
  <c r="W76" i="17"/>
  <c r="V147" i="14"/>
  <c r="V178" i="14" s="1"/>
  <c r="V147" i="18"/>
  <c r="V178" i="18" s="1"/>
  <c r="W459" i="17"/>
  <c r="W372" i="17"/>
  <c r="W460" i="17"/>
  <c r="W373" i="17"/>
  <c r="S129" i="17"/>
  <c r="V58" i="17"/>
  <c r="V92" i="17" s="1"/>
  <c r="S333" i="17"/>
  <c r="M3" i="26" s="1"/>
  <c r="S98" i="17"/>
  <c r="S100" i="17"/>
  <c r="R421" i="17"/>
  <c r="W311" i="17"/>
  <c r="Y94" i="18"/>
  <c r="Y55" i="18"/>
  <c r="Y97" i="18" s="1"/>
  <c r="V133" i="18"/>
  <c r="V134" i="18" s="1"/>
  <c r="V481" i="17"/>
  <c r="V430" i="17"/>
  <c r="V380" i="17"/>
  <c r="V381" i="17" s="1"/>
  <c r="V133" i="14"/>
  <c r="V134" i="14" s="1"/>
  <c r="V468" i="17"/>
  <c r="V469" i="17" s="1"/>
  <c r="V394" i="17"/>
  <c r="V343" i="17"/>
  <c r="O371" i="17"/>
  <c r="O374" i="17" s="1"/>
  <c r="W119" i="17"/>
  <c r="Y89" i="18"/>
  <c r="Y66" i="18"/>
  <c r="Y99" i="18" s="1"/>
  <c r="Y111" i="18" s="1"/>
  <c r="U37" i="19"/>
  <c r="U52" i="19" s="1"/>
  <c r="U23" i="19"/>
  <c r="R107" i="18"/>
  <c r="O152" i="18"/>
  <c r="O154" i="18" s="1"/>
  <c r="T100" i="18"/>
  <c r="T110" i="18" s="1"/>
  <c r="P136" i="18"/>
  <c r="R169" i="18"/>
  <c r="R106" i="18"/>
  <c r="R105" i="18"/>
  <c r="R104" i="18"/>
  <c r="S101" i="18"/>
  <c r="V5" i="19"/>
  <c r="V9" i="19"/>
  <c r="W157" i="14"/>
  <c r="W189" i="14" s="1"/>
  <c r="W157" i="18"/>
  <c r="W189" i="18" s="1"/>
  <c r="AA69" i="18"/>
  <c r="Z93" i="18"/>
  <c r="Z92" i="18"/>
  <c r="Z83" i="18"/>
  <c r="Z70" i="18"/>
  <c r="Z73" i="18" s="1"/>
  <c r="Z59" i="18"/>
  <c r="Z58" i="18"/>
  <c r="AA4" i="18"/>
  <c r="AA64" i="18" s="1"/>
  <c r="Z88" i="18"/>
  <c r="Z87" i="18"/>
  <c r="Z81" i="18"/>
  <c r="Z65" i="18"/>
  <c r="Z54" i="18"/>
  <c r="Z53" i="18"/>
  <c r="V5" i="14"/>
  <c r="V5" i="18"/>
  <c r="Y60" i="18"/>
  <c r="Y98" i="18" s="1"/>
  <c r="X111" i="18"/>
  <c r="S99" i="17"/>
  <c r="O458" i="17"/>
  <c r="X214" i="17"/>
  <c r="Y209" i="17" s="1"/>
  <c r="W87" i="17"/>
  <c r="W82" i="17"/>
  <c r="W77" i="17"/>
  <c r="W75" i="17"/>
  <c r="W68" i="17"/>
  <c r="W71" i="17" s="1"/>
  <c r="W62" i="17"/>
  <c r="W81" i="17"/>
  <c r="W51" i="17"/>
  <c r="W57" i="17"/>
  <c r="W63" i="17"/>
  <c r="W52" i="17"/>
  <c r="W86" i="17"/>
  <c r="W56" i="17"/>
  <c r="T95" i="17"/>
  <c r="U93" i="17"/>
  <c r="U105" i="17" s="1"/>
  <c r="T104" i="17"/>
  <c r="V53" i="17"/>
  <c r="V91" i="17" s="1"/>
  <c r="V64" i="17"/>
  <c r="U94" i="17"/>
  <c r="U104" i="17" s="1"/>
  <c r="Y67" i="17"/>
  <c r="W507" i="17"/>
  <c r="W537" i="17" s="1"/>
  <c r="W550" i="17" s="1"/>
  <c r="W520" i="17" s="1"/>
  <c r="P367" i="17"/>
  <c r="P454" i="17" s="1"/>
  <c r="P286" i="17"/>
  <c r="V78" i="17"/>
  <c r="V83" i="17"/>
  <c r="V88" i="17"/>
  <c r="W5" i="17"/>
  <c r="W5" i="15" s="1"/>
  <c r="X4" i="17"/>
  <c r="P344" i="17" l="1"/>
  <c r="P395" i="17" s="1"/>
  <c r="P410" i="17" s="1"/>
  <c r="P526" i="17" s="1"/>
  <c r="V82" i="18"/>
  <c r="P148" i="18"/>
  <c r="X378" i="17"/>
  <c r="W131" i="14"/>
  <c r="W131" i="18"/>
  <c r="J6" i="26"/>
  <c r="P159" i="18"/>
  <c r="O162" i="18"/>
  <c r="M5" i="26"/>
  <c r="W77" i="18"/>
  <c r="W80" i="18" s="1"/>
  <c r="W77" i="14"/>
  <c r="S421" i="17"/>
  <c r="X76" i="17"/>
  <c r="X74" i="17"/>
  <c r="W147" i="14"/>
  <c r="W147" i="18"/>
  <c r="W178" i="18" s="1"/>
  <c r="R190" i="18"/>
  <c r="R173" i="18"/>
  <c r="X459" i="17"/>
  <c r="X372" i="17"/>
  <c r="X460" i="17"/>
  <c r="X373" i="17"/>
  <c r="T129" i="17"/>
  <c r="W133" i="18"/>
  <c r="W134" i="18" s="1"/>
  <c r="W178" i="14"/>
  <c r="W133" i="14"/>
  <c r="W134" i="14" s="1"/>
  <c r="W468" i="17"/>
  <c r="W469" i="17" s="1"/>
  <c r="W394" i="17"/>
  <c r="W343" i="17"/>
  <c r="W481" i="17"/>
  <c r="W430" i="17"/>
  <c r="W380" i="17"/>
  <c r="W381" i="17" s="1"/>
  <c r="X311" i="17"/>
  <c r="X119" i="17"/>
  <c r="Z89" i="18"/>
  <c r="Z94" i="18"/>
  <c r="Z55" i="18"/>
  <c r="Z97" i="18" s="1"/>
  <c r="Z66" i="18"/>
  <c r="Z99" i="18" s="1"/>
  <c r="V37" i="19"/>
  <c r="V52" i="19" s="1"/>
  <c r="V23" i="19"/>
  <c r="S107" i="18"/>
  <c r="Q119" i="14"/>
  <c r="Q121" i="14" s="1"/>
  <c r="Q119" i="18"/>
  <c r="Q121" i="18" s="1"/>
  <c r="Q124" i="18" s="1"/>
  <c r="Q127" i="18" s="1"/>
  <c r="Q128" i="18" s="1"/>
  <c r="U100" i="18"/>
  <c r="U110" i="18" s="1"/>
  <c r="S104" i="18"/>
  <c r="S106" i="18"/>
  <c r="S169" i="18"/>
  <c r="S105" i="18"/>
  <c r="V84" i="18"/>
  <c r="P142" i="18"/>
  <c r="T101" i="18"/>
  <c r="N5" i="26" s="1"/>
  <c r="P179" i="18"/>
  <c r="P183" i="18" s="1"/>
  <c r="P185" i="18" s="1"/>
  <c r="P193" i="18" s="1"/>
  <c r="W9" i="19"/>
  <c r="W5" i="19"/>
  <c r="X157" i="14"/>
  <c r="X189" i="14" s="1"/>
  <c r="X157" i="18"/>
  <c r="X189" i="18" s="1"/>
  <c r="Z60" i="18"/>
  <c r="Z98" i="18" s="1"/>
  <c r="W5" i="14"/>
  <c r="W5" i="18"/>
  <c r="AA88" i="18"/>
  <c r="AA87" i="18"/>
  <c r="AA81" i="18"/>
  <c r="AA65" i="18"/>
  <c r="AA54" i="18"/>
  <c r="AA53" i="18"/>
  <c r="AA93" i="18"/>
  <c r="AA92" i="18"/>
  <c r="AA83" i="18"/>
  <c r="AA70" i="18"/>
  <c r="AA73" i="18" s="1"/>
  <c r="AA59" i="18"/>
  <c r="AA58" i="18"/>
  <c r="T333" i="17"/>
  <c r="N3" i="26" s="1"/>
  <c r="T100" i="17"/>
  <c r="Y214" i="17"/>
  <c r="Z209" i="17" s="1"/>
  <c r="X87" i="17"/>
  <c r="X82" i="17"/>
  <c r="X77" i="17"/>
  <c r="X75" i="17"/>
  <c r="X68" i="17"/>
  <c r="X71" i="17" s="1"/>
  <c r="X81" i="17"/>
  <c r="X63" i="17"/>
  <c r="X52" i="17"/>
  <c r="X57" i="17"/>
  <c r="X56" i="17"/>
  <c r="X86" i="17"/>
  <c r="X51" i="17"/>
  <c r="X62" i="17"/>
  <c r="P112" i="17"/>
  <c r="P114" i="17" s="1"/>
  <c r="P120" i="17" s="1"/>
  <c r="P126" i="17" s="1"/>
  <c r="T101" i="17"/>
  <c r="T98" i="17"/>
  <c r="T99" i="17"/>
  <c r="U95" i="17"/>
  <c r="V93" i="17"/>
  <c r="V105" i="17" s="1"/>
  <c r="W78" i="17"/>
  <c r="W83" i="17"/>
  <c r="X5" i="17"/>
  <c r="X5" i="15" s="1"/>
  <c r="Y4" i="17"/>
  <c r="W53" i="17"/>
  <c r="W91" i="17" s="1"/>
  <c r="W58" i="17"/>
  <c r="W92" i="17" s="1"/>
  <c r="W64" i="17"/>
  <c r="W88" i="17"/>
  <c r="V94" i="17"/>
  <c r="V104" i="17" s="1"/>
  <c r="Z67" i="17"/>
  <c r="X507" i="17"/>
  <c r="X537" i="17" s="1"/>
  <c r="X550" i="17" s="1"/>
  <c r="X520" i="17" s="1"/>
  <c r="Q281" i="17"/>
  <c r="P369" i="17"/>
  <c r="P456" i="17" s="1"/>
  <c r="O461" i="17"/>
  <c r="P359" i="17" l="1"/>
  <c r="P514" i="17" s="1"/>
  <c r="P482" i="17"/>
  <c r="P497" i="17" s="1"/>
  <c r="P556" i="17" s="1"/>
  <c r="P431" i="17"/>
  <c r="P148" i="14"/>
  <c r="P179" i="14" s="1"/>
  <c r="Q318" i="17"/>
  <c r="Q322" i="17" s="1"/>
  <c r="Q344" i="17" s="1"/>
  <c r="Q395" i="17" s="1"/>
  <c r="Q410" i="17" s="1"/>
  <c r="Q526" i="17" s="1"/>
  <c r="Y378" i="17"/>
  <c r="X131" i="14"/>
  <c r="X131" i="18"/>
  <c r="X77" i="14"/>
  <c r="X77" i="18"/>
  <c r="X80" i="18" s="1"/>
  <c r="W82" i="18"/>
  <c r="T421" i="17"/>
  <c r="Y74" i="17"/>
  <c r="Y76" i="17"/>
  <c r="X147" i="14"/>
  <c r="X178" i="14" s="1"/>
  <c r="X147" i="18"/>
  <c r="X178" i="18" s="1"/>
  <c r="S190" i="18"/>
  <c r="S173" i="18"/>
  <c r="Y459" i="17"/>
  <c r="Y372" i="17"/>
  <c r="Y460" i="17"/>
  <c r="Y373" i="17"/>
  <c r="U100" i="17"/>
  <c r="Y311" i="17"/>
  <c r="X133" i="18"/>
  <c r="X134" i="18" s="1"/>
  <c r="X481" i="17"/>
  <c r="X430" i="17"/>
  <c r="X380" i="17"/>
  <c r="X381" i="17" s="1"/>
  <c r="X133" i="14"/>
  <c r="X134" i="14" s="1"/>
  <c r="X468" i="17"/>
  <c r="X469" i="17" s="1"/>
  <c r="X394" i="17"/>
  <c r="X343" i="17"/>
  <c r="P371" i="17"/>
  <c r="P374" i="17" s="1"/>
  <c r="Y119" i="17"/>
  <c r="AA60" i="18"/>
  <c r="AA98" i="18" s="1"/>
  <c r="T107" i="18"/>
  <c r="W37" i="19"/>
  <c r="W52" i="19" s="1"/>
  <c r="W23" i="19"/>
  <c r="Q136" i="18"/>
  <c r="V100" i="18"/>
  <c r="V101" i="18" s="1"/>
  <c r="T106" i="18"/>
  <c r="T169" i="18"/>
  <c r="T105" i="18"/>
  <c r="T104" i="18"/>
  <c r="P152" i="18"/>
  <c r="P154" i="18" s="1"/>
  <c r="U101" i="18"/>
  <c r="O5" i="26" s="1"/>
  <c r="X5" i="19"/>
  <c r="X9" i="19"/>
  <c r="Y157" i="14"/>
  <c r="Y189" i="14" s="1"/>
  <c r="Y157" i="18"/>
  <c r="Y189" i="18" s="1"/>
  <c r="X5" i="14"/>
  <c r="X5" i="18"/>
  <c r="AA94" i="18"/>
  <c r="AA55" i="18"/>
  <c r="AA97" i="18" s="1"/>
  <c r="AA66" i="18"/>
  <c r="AA99" i="18" s="1"/>
  <c r="AA111" i="18" s="1"/>
  <c r="AA89" i="18"/>
  <c r="Z111" i="18"/>
  <c r="P458" i="17"/>
  <c r="Z214" i="17"/>
  <c r="AA209" i="17" s="1"/>
  <c r="AA214" i="17" s="1"/>
  <c r="Y87" i="17"/>
  <c r="Y82" i="17"/>
  <c r="Y77" i="17"/>
  <c r="Y75" i="17"/>
  <c r="Y68" i="17"/>
  <c r="Y71" i="17" s="1"/>
  <c r="Y57" i="17"/>
  <c r="Y63" i="17"/>
  <c r="Y52" i="17"/>
  <c r="Y51" i="17"/>
  <c r="Y56" i="17"/>
  <c r="Y62" i="17"/>
  <c r="Y86" i="17"/>
  <c r="Y81" i="17"/>
  <c r="U98" i="17"/>
  <c r="U99" i="17"/>
  <c r="X78" i="17"/>
  <c r="X88" i="17"/>
  <c r="X83" i="17"/>
  <c r="U101" i="17"/>
  <c r="U129" i="17"/>
  <c r="U333" i="17"/>
  <c r="O3" i="26" s="1"/>
  <c r="W93" i="17"/>
  <c r="W105" i="17" s="1"/>
  <c r="AA67" i="17"/>
  <c r="Q367" i="17"/>
  <c r="Q454" i="17" s="1"/>
  <c r="Q286" i="17"/>
  <c r="V95" i="17"/>
  <c r="Y5" i="17"/>
  <c r="Y5" i="15" s="1"/>
  <c r="Z4" i="17"/>
  <c r="X53" i="17"/>
  <c r="X91" i="17" s="1"/>
  <c r="X58" i="17"/>
  <c r="X92" i="17" s="1"/>
  <c r="X64" i="17"/>
  <c r="Y507" i="17"/>
  <c r="Y537" i="17" s="1"/>
  <c r="Y550" i="17" s="1"/>
  <c r="Y520" i="17" s="1"/>
  <c r="W94" i="17"/>
  <c r="W104" i="17" s="1"/>
  <c r="Q148" i="18" l="1"/>
  <c r="Q148" i="14"/>
  <c r="Q179" i="14" s="1"/>
  <c r="Q482" i="17"/>
  <c r="Q497" i="17" s="1"/>
  <c r="Q556" i="17" s="1"/>
  <c r="Q431" i="17"/>
  <c r="Q359" i="17"/>
  <c r="Q514" i="17" s="1"/>
  <c r="Z378" i="17"/>
  <c r="Y131" i="14"/>
  <c r="Y131" i="18"/>
  <c r="K6" i="26"/>
  <c r="Q159" i="18"/>
  <c r="P162" i="18"/>
  <c r="X82" i="18"/>
  <c r="X84" i="18" s="1"/>
  <c r="W84" i="18"/>
  <c r="W100" i="18" s="1"/>
  <c r="W110" i="18" s="1"/>
  <c r="P5" i="26"/>
  <c r="Y77" i="18"/>
  <c r="Y80" i="18" s="1"/>
  <c r="Y77" i="14"/>
  <c r="Z76" i="17"/>
  <c r="Z74" i="17"/>
  <c r="Y147" i="14"/>
  <c r="Y178" i="14" s="1"/>
  <c r="Y147" i="18"/>
  <c r="Y178" i="18" s="1"/>
  <c r="T190" i="18"/>
  <c r="T173" i="18"/>
  <c r="Z459" i="17"/>
  <c r="Z372" i="17"/>
  <c r="Z460" i="17"/>
  <c r="Z373" i="17"/>
  <c r="Y468" i="17"/>
  <c r="Y469" i="17" s="1"/>
  <c r="Y394" i="17"/>
  <c r="Y343" i="17"/>
  <c r="Y133" i="18"/>
  <c r="Y134" i="18" s="1"/>
  <c r="Y133" i="14"/>
  <c r="Y134" i="14" s="1"/>
  <c r="Y481" i="17"/>
  <c r="Y430" i="17"/>
  <c r="Y380" i="17"/>
  <c r="Y381" i="17" s="1"/>
  <c r="Z311" i="17"/>
  <c r="U421" i="17"/>
  <c r="Z119" i="17"/>
  <c r="X37" i="19"/>
  <c r="X52" i="19" s="1"/>
  <c r="X23" i="19"/>
  <c r="U107" i="18"/>
  <c r="R119" i="14"/>
  <c r="R121" i="14" s="1"/>
  <c r="R119" i="18"/>
  <c r="R121" i="18" s="1"/>
  <c r="R124" i="18" s="1"/>
  <c r="R127" i="18" s="1"/>
  <c r="R128" i="18" s="1"/>
  <c r="V110" i="18"/>
  <c r="U106" i="18"/>
  <c r="U104" i="18"/>
  <c r="U169" i="18"/>
  <c r="U105" i="18"/>
  <c r="Q142" i="18"/>
  <c r="V107" i="18"/>
  <c r="V169" i="18"/>
  <c r="V104" i="18"/>
  <c r="V105" i="18"/>
  <c r="V106" i="18"/>
  <c r="Q179" i="18"/>
  <c r="Q183" i="18" s="1"/>
  <c r="Q185" i="18" s="1"/>
  <c r="Q193" i="18" s="1"/>
  <c r="Y5" i="19"/>
  <c r="Y9" i="19"/>
  <c r="Y64" i="17"/>
  <c r="Y93" i="17" s="1"/>
  <c r="Y105" i="17" s="1"/>
  <c r="Z157" i="14"/>
  <c r="Z189" i="14" s="1"/>
  <c r="Z157" i="18"/>
  <c r="Z189" i="18" s="1"/>
  <c r="Y5" i="14"/>
  <c r="Y5" i="18"/>
  <c r="Z87" i="17"/>
  <c r="Z82" i="17"/>
  <c r="Z77" i="17"/>
  <c r="Z75" i="17"/>
  <c r="Z68" i="17"/>
  <c r="Z71" i="17" s="1"/>
  <c r="Z63" i="17"/>
  <c r="Z52" i="17"/>
  <c r="Z57" i="17"/>
  <c r="Z81" i="17"/>
  <c r="Z62" i="17"/>
  <c r="Z64" i="17" s="1"/>
  <c r="Z56" i="17"/>
  <c r="Z86" i="17"/>
  <c r="Z51" i="17"/>
  <c r="X94" i="17"/>
  <c r="X104" i="17" s="1"/>
  <c r="Q112" i="17"/>
  <c r="Q114" i="17" s="1"/>
  <c r="Q120" i="17" s="1"/>
  <c r="Q126" i="17" s="1"/>
  <c r="V101" i="17"/>
  <c r="V129" i="17"/>
  <c r="X93" i="17"/>
  <c r="X105" i="17" s="1"/>
  <c r="Y53" i="17"/>
  <c r="Y91" i="17" s="1"/>
  <c r="Y58" i="17"/>
  <c r="Y92" i="17" s="1"/>
  <c r="W95" i="17"/>
  <c r="Y78" i="17"/>
  <c r="Y83" i="17"/>
  <c r="Y88" i="17"/>
  <c r="V333" i="17"/>
  <c r="P3" i="26" s="1"/>
  <c r="V100" i="17"/>
  <c r="V98" i="17"/>
  <c r="V99" i="17"/>
  <c r="Q369" i="17"/>
  <c r="Q456" i="17" s="1"/>
  <c r="P461" i="17"/>
  <c r="Z507" i="17"/>
  <c r="Z537" i="17" s="1"/>
  <c r="Z550" i="17" s="1"/>
  <c r="Z520" i="17" s="1"/>
  <c r="Z5" i="17"/>
  <c r="Z5" i="15" s="1"/>
  <c r="AA4" i="17"/>
  <c r="R281" i="17"/>
  <c r="R318" i="17" l="1"/>
  <c r="R322" i="17" s="1"/>
  <c r="AA378" i="17"/>
  <c r="Z131" i="14"/>
  <c r="Z131" i="18"/>
  <c r="R344" i="17"/>
  <c r="R395" i="17" s="1"/>
  <c r="R410" i="17" s="1"/>
  <c r="R526" i="17" s="1"/>
  <c r="Z77" i="14"/>
  <c r="Z77" i="18"/>
  <c r="Z80" i="18" s="1"/>
  <c r="Y82" i="18"/>
  <c r="AA74" i="17"/>
  <c r="AA76" i="17"/>
  <c r="Z147" i="14"/>
  <c r="Z178" i="14" s="1"/>
  <c r="Z147" i="18"/>
  <c r="Z178" i="18" s="1"/>
  <c r="V190" i="18"/>
  <c r="V173" i="18"/>
  <c r="U190" i="18"/>
  <c r="U173" i="18"/>
  <c r="AA459" i="17"/>
  <c r="AA372" i="17"/>
  <c r="AA460" i="17"/>
  <c r="AA373" i="17"/>
  <c r="W129" i="17"/>
  <c r="AA311" i="17"/>
  <c r="Z468" i="17"/>
  <c r="Z469" i="17" s="1"/>
  <c r="Z394" i="17"/>
  <c r="Z343" i="17"/>
  <c r="Z133" i="18"/>
  <c r="Z134" i="18" s="1"/>
  <c r="Z133" i="14"/>
  <c r="Z134" i="14" s="1"/>
  <c r="Z481" i="17"/>
  <c r="Z430" i="17"/>
  <c r="Z380" i="17"/>
  <c r="Z381" i="17" s="1"/>
  <c r="Q371" i="17"/>
  <c r="Q374" i="17" s="1"/>
  <c r="AA119" i="17"/>
  <c r="Y37" i="19"/>
  <c r="Y52" i="19" s="1"/>
  <c r="Y23" i="19"/>
  <c r="Q152" i="18"/>
  <c r="Q154" i="18" s="1"/>
  <c r="W101" i="18"/>
  <c r="Q5" i="26" s="1"/>
  <c r="X100" i="18"/>
  <c r="X110" i="18" s="1"/>
  <c r="R136" i="18"/>
  <c r="Y84" i="18"/>
  <c r="Z5" i="19"/>
  <c r="Z9" i="19"/>
  <c r="AA157" i="14"/>
  <c r="AA189" i="14" s="1"/>
  <c r="AA157" i="18"/>
  <c r="AA189" i="18" s="1"/>
  <c r="Z5" i="14"/>
  <c r="Z5" i="18"/>
  <c r="Q458" i="17"/>
  <c r="AA87" i="17"/>
  <c r="AA82" i="17"/>
  <c r="AA77" i="17"/>
  <c r="AA75" i="17"/>
  <c r="AA68" i="17"/>
  <c r="AA71" i="17" s="1"/>
  <c r="AA62" i="17"/>
  <c r="AA57" i="17"/>
  <c r="AA63" i="17"/>
  <c r="AA52" i="17"/>
  <c r="AA51" i="17"/>
  <c r="AA86" i="17"/>
  <c r="AA56" i="17"/>
  <c r="AA81" i="17"/>
  <c r="X95" i="17"/>
  <c r="Z93" i="17"/>
  <c r="Z105" i="17" s="1"/>
  <c r="Z53" i="17"/>
  <c r="Z91" i="17" s="1"/>
  <c r="Z58" i="17"/>
  <c r="Z92" i="17" s="1"/>
  <c r="R367" i="17"/>
  <c r="R454" i="17" s="1"/>
  <c r="R286" i="17"/>
  <c r="Z78" i="17"/>
  <c r="Z83" i="17"/>
  <c r="Z88" i="17"/>
  <c r="V421" i="17"/>
  <c r="AA507" i="17"/>
  <c r="AA537" i="17" s="1"/>
  <c r="AA550" i="17" s="1"/>
  <c r="AA520" i="17" s="1"/>
  <c r="AA5" i="17"/>
  <c r="AA5" i="15" s="1"/>
  <c r="Y94" i="17"/>
  <c r="Y104" i="17" s="1"/>
  <c r="W333" i="17"/>
  <c r="Q3" i="26" s="1"/>
  <c r="W98" i="17"/>
  <c r="W99" i="17"/>
  <c r="W100" i="17"/>
  <c r="W101" i="17"/>
  <c r="R148" i="18" l="1"/>
  <c r="R148" i="14"/>
  <c r="R179" i="14" s="1"/>
  <c r="R482" i="17"/>
  <c r="R497" i="17" s="1"/>
  <c r="R556" i="17" s="1"/>
  <c r="R431" i="17"/>
  <c r="R359" i="17"/>
  <c r="R514" i="17" s="1"/>
  <c r="AA131" i="14"/>
  <c r="AA131" i="18"/>
  <c r="L6" i="26"/>
  <c r="R159" i="18"/>
  <c r="Q162" i="18"/>
  <c r="Z82" i="18"/>
  <c r="Z84" i="18" s="1"/>
  <c r="AA77" i="18"/>
  <c r="AA80" i="18" s="1"/>
  <c r="AA77" i="14"/>
  <c r="AA147" i="14"/>
  <c r="AA178" i="14" s="1"/>
  <c r="AA147" i="18"/>
  <c r="AA178" i="18" s="1"/>
  <c r="X129" i="17"/>
  <c r="AA133" i="18"/>
  <c r="AA134" i="18" s="1"/>
  <c r="AA133" i="14"/>
  <c r="AA134" i="14" s="1"/>
  <c r="AA481" i="17"/>
  <c r="AA430" i="17"/>
  <c r="AA380" i="17"/>
  <c r="AA381" i="17" s="1"/>
  <c r="AA468" i="17"/>
  <c r="AA469" i="17" s="1"/>
  <c r="AA394" i="17"/>
  <c r="AA343" i="17"/>
  <c r="Z37" i="19"/>
  <c r="Z52" i="19" s="1"/>
  <c r="Z23" i="19"/>
  <c r="W107" i="18"/>
  <c r="S119" i="14"/>
  <c r="S121" i="14" s="1"/>
  <c r="S119" i="18"/>
  <c r="S121" i="18" s="1"/>
  <c r="S124" i="18" s="1"/>
  <c r="S127" i="18" s="1"/>
  <c r="S128" i="18" s="1"/>
  <c r="Y100" i="18"/>
  <c r="Y110" i="18" s="1"/>
  <c r="R142" i="18"/>
  <c r="X101" i="18"/>
  <c r="W106" i="18"/>
  <c r="W105" i="18"/>
  <c r="W169" i="18"/>
  <c r="W104" i="18"/>
  <c r="R179" i="18"/>
  <c r="R183" i="18" s="1"/>
  <c r="R185" i="18" s="1"/>
  <c r="R193" i="18" s="1"/>
  <c r="AA9" i="19"/>
  <c r="AA5" i="19"/>
  <c r="AA5" i="14"/>
  <c r="AA5" i="18"/>
  <c r="AA88" i="17"/>
  <c r="X101" i="17"/>
  <c r="X100" i="17"/>
  <c r="X333" i="17"/>
  <c r="R3" i="26" s="1"/>
  <c r="X99" i="17"/>
  <c r="X98" i="17"/>
  <c r="R112" i="17"/>
  <c r="R114" i="17" s="1"/>
  <c r="R120" i="17" s="1"/>
  <c r="R126" i="17" s="1"/>
  <c r="W421" i="17"/>
  <c r="AA53" i="17"/>
  <c r="AA91" i="17" s="1"/>
  <c r="AA58" i="17"/>
  <c r="AA92" i="17" s="1"/>
  <c r="AA64" i="17"/>
  <c r="Y95" i="17"/>
  <c r="AA78" i="17"/>
  <c r="AA83" i="17"/>
  <c r="Z94" i="17"/>
  <c r="Z104" i="17" s="1"/>
  <c r="S281" i="17"/>
  <c r="R369" i="17"/>
  <c r="R456" i="17" s="1"/>
  <c r="Q461" i="17"/>
  <c r="S318" i="17" l="1"/>
  <c r="S322" i="17" s="1"/>
  <c r="R5" i="26"/>
  <c r="AA82" i="18"/>
  <c r="AA84" i="18" s="1"/>
  <c r="AA100" i="18" s="1"/>
  <c r="AA101" i="18" s="1"/>
  <c r="W190" i="18"/>
  <c r="W173" i="18"/>
  <c r="X107" i="18"/>
  <c r="X421" i="17"/>
  <c r="R371" i="17"/>
  <c r="R374" i="17" s="1"/>
  <c r="AA37" i="19"/>
  <c r="AA52" i="19" s="1"/>
  <c r="AA23" i="19"/>
  <c r="H58" i="19"/>
  <c r="G58" i="19" s="1"/>
  <c r="H57" i="19"/>
  <c r="H29" i="19"/>
  <c r="G29" i="19" s="1"/>
  <c r="H28" i="19"/>
  <c r="X104" i="18"/>
  <c r="X169" i="18"/>
  <c r="X105" i="18"/>
  <c r="X106" i="18"/>
  <c r="Y101" i="18"/>
  <c r="S136" i="18"/>
  <c r="Z100" i="18"/>
  <c r="Z110" i="18" s="1"/>
  <c r="R152" i="18"/>
  <c r="R154" i="18" s="1"/>
  <c r="R458" i="17"/>
  <c r="Y129" i="17"/>
  <c r="AA93" i="17"/>
  <c r="AA105" i="17" s="1"/>
  <c r="Y333" i="17"/>
  <c r="S3" i="26" s="1"/>
  <c r="Y100" i="17"/>
  <c r="Y98" i="17"/>
  <c r="Y99" i="17"/>
  <c r="S286" i="17"/>
  <c r="S367" i="17"/>
  <c r="S454" i="17" s="1"/>
  <c r="Z95" i="17"/>
  <c r="AA94" i="17"/>
  <c r="Y101" i="17"/>
  <c r="S344" i="17" l="1"/>
  <c r="S395" i="17" s="1"/>
  <c r="S410" i="17" s="1"/>
  <c r="S526" i="17" s="1"/>
  <c r="M6" i="26"/>
  <c r="S159" i="18"/>
  <c r="R162" i="18"/>
  <c r="AA110" i="18"/>
  <c r="U5" i="26"/>
  <c r="S5" i="26"/>
  <c r="X190" i="18"/>
  <c r="X173" i="18"/>
  <c r="Y107" i="18"/>
  <c r="AA107" i="18"/>
  <c r="G28" i="19"/>
  <c r="G30" i="19" s="1"/>
  <c r="H30" i="19"/>
  <c r="H59" i="19"/>
  <c r="G57" i="19"/>
  <c r="G59" i="19" s="1"/>
  <c r="S142" i="18"/>
  <c r="Y106" i="18"/>
  <c r="Y169" i="18"/>
  <c r="Y104" i="18"/>
  <c r="Y105" i="18"/>
  <c r="AA104" i="18"/>
  <c r="AA169" i="18"/>
  <c r="AA105" i="18"/>
  <c r="AA106" i="18"/>
  <c r="T119" i="14"/>
  <c r="T121" i="14" s="1"/>
  <c r="T119" i="18"/>
  <c r="T121" i="18" s="1"/>
  <c r="T124" i="18" s="1"/>
  <c r="T127" i="18" s="1"/>
  <c r="T128" i="18" s="1"/>
  <c r="Z101" i="18"/>
  <c r="S112" i="17"/>
  <c r="S114" i="17" s="1"/>
  <c r="S120" i="17" s="1"/>
  <c r="S126" i="17" s="1"/>
  <c r="AA95" i="17"/>
  <c r="Z129" i="17"/>
  <c r="Z333" i="17"/>
  <c r="T3" i="26" s="1"/>
  <c r="Z100" i="17"/>
  <c r="Z98" i="17"/>
  <c r="Z99" i="17"/>
  <c r="S369" i="17"/>
  <c r="S456" i="17" s="1"/>
  <c r="T281" i="17"/>
  <c r="R461" i="17"/>
  <c r="AA104" i="17"/>
  <c r="Z101" i="17"/>
  <c r="Y421" i="17"/>
  <c r="S359" i="17" l="1"/>
  <c r="S514" i="17" s="1"/>
  <c r="S482" i="17"/>
  <c r="S497" i="17" s="1"/>
  <c r="S556" i="17" s="1"/>
  <c r="S148" i="18"/>
  <c r="S179" i="18" s="1"/>
  <c r="S183" i="18" s="1"/>
  <c r="S185" i="18" s="1"/>
  <c r="S193" i="18" s="1"/>
  <c r="S431" i="17"/>
  <c r="S148" i="14"/>
  <c r="S179" i="14" s="1"/>
  <c r="T318" i="17"/>
  <c r="T322" i="17" s="1"/>
  <c r="T5" i="26"/>
  <c r="AA190" i="18"/>
  <c r="AA173" i="18"/>
  <c r="Y190" i="18"/>
  <c r="Y173" i="18"/>
  <c r="AA129" i="17"/>
  <c r="F129" i="17" s="1"/>
  <c r="Z107" i="18"/>
  <c r="S371" i="17"/>
  <c r="S374" i="17" s="1"/>
  <c r="Z104" i="18"/>
  <c r="Z105" i="18"/>
  <c r="Z106" i="18"/>
  <c r="Z169" i="18"/>
  <c r="S152" i="18"/>
  <c r="S154" i="18" s="1"/>
  <c r="T136" i="18"/>
  <c r="S458" i="17"/>
  <c r="AA100" i="17"/>
  <c r="AA99" i="17"/>
  <c r="AA101" i="17"/>
  <c r="AA98" i="17"/>
  <c r="AA333" i="17"/>
  <c r="U3" i="26" s="1"/>
  <c r="T367" i="17"/>
  <c r="T454" i="17" s="1"/>
  <c r="T286" i="17"/>
  <c r="Z421" i="17"/>
  <c r="T344" i="17" l="1"/>
  <c r="T395" i="17" s="1"/>
  <c r="T410" i="17" s="1"/>
  <c r="T526" i="17" s="1"/>
  <c r="N6" i="26"/>
  <c r="T159" i="18"/>
  <c r="S162" i="18"/>
  <c r="Z190" i="18"/>
  <c r="Z173" i="18"/>
  <c r="AA421" i="17"/>
  <c r="U119" i="14"/>
  <c r="U121" i="14" s="1"/>
  <c r="U119" i="18"/>
  <c r="U121" i="18" s="1"/>
  <c r="U124" i="18" s="1"/>
  <c r="U127" i="18" s="1"/>
  <c r="U128" i="18" s="1"/>
  <c r="T142" i="18"/>
  <c r="T112" i="17"/>
  <c r="T114" i="17" s="1"/>
  <c r="T120" i="17" s="1"/>
  <c r="T126" i="17" s="1"/>
  <c r="U281" i="17"/>
  <c r="T369" i="17"/>
  <c r="T456" i="17" s="1"/>
  <c r="S461" i="17"/>
  <c r="T431" i="17" l="1"/>
  <c r="T359" i="17"/>
  <c r="T514" i="17" s="1"/>
  <c r="T482" i="17"/>
  <c r="T497" i="17" s="1"/>
  <c r="T556" i="17" s="1"/>
  <c r="T148" i="14"/>
  <c r="T179" i="14" s="1"/>
  <c r="T148" i="18"/>
  <c r="T179" i="18" s="1"/>
  <c r="T183" i="18" s="1"/>
  <c r="T185" i="18" s="1"/>
  <c r="T193" i="18" s="1"/>
  <c r="U318" i="17"/>
  <c r="U322" i="17" s="1"/>
  <c r="T371" i="17"/>
  <c r="T374" i="17" s="1"/>
  <c r="U136" i="18"/>
  <c r="T152" i="18"/>
  <c r="T154" i="18" s="1"/>
  <c r="T458" i="17"/>
  <c r="U367" i="17"/>
  <c r="U454" i="17" s="1"/>
  <c r="U286" i="17"/>
  <c r="U344" i="17" l="1"/>
  <c r="U395" i="17" s="1"/>
  <c r="U410" i="17" s="1"/>
  <c r="U526" i="17" s="1"/>
  <c r="O6" i="26"/>
  <c r="U159" i="18"/>
  <c r="T162" i="18"/>
  <c r="V119" i="14"/>
  <c r="V121" i="14" s="1"/>
  <c r="V119" i="18"/>
  <c r="V121" i="18" s="1"/>
  <c r="V124" i="18" s="1"/>
  <c r="V127" i="18" s="1"/>
  <c r="V128" i="18" s="1"/>
  <c r="U142" i="18"/>
  <c r="U112" i="17"/>
  <c r="U114" i="17" s="1"/>
  <c r="U120" i="17" s="1"/>
  <c r="U126" i="17" s="1"/>
  <c r="V281" i="17"/>
  <c r="T461" i="17"/>
  <c r="U369" i="17"/>
  <c r="U456" i="17" s="1"/>
  <c r="U431" i="17" l="1"/>
  <c r="U359" i="17"/>
  <c r="U514" i="17" s="1"/>
  <c r="U148" i="14"/>
  <c r="U179" i="14" s="1"/>
  <c r="U482" i="17"/>
  <c r="U497" i="17" s="1"/>
  <c r="U556" i="17" s="1"/>
  <c r="U148" i="18"/>
  <c r="U179" i="18" s="1"/>
  <c r="U183" i="18" s="1"/>
  <c r="U185" i="18" s="1"/>
  <c r="U193" i="18" s="1"/>
  <c r="V318" i="17"/>
  <c r="V322" i="17" s="1"/>
  <c r="U371" i="17"/>
  <c r="U374" i="17" s="1"/>
  <c r="V136" i="18"/>
  <c r="U152" i="18"/>
  <c r="U154" i="18" s="1"/>
  <c r="U458" i="17"/>
  <c r="V367" i="17"/>
  <c r="V454" i="17" s="1"/>
  <c r="V286" i="17"/>
  <c r="V344" i="17" l="1"/>
  <c r="V395" i="17" s="1"/>
  <c r="V410" i="17" s="1"/>
  <c r="V526" i="17" s="1"/>
  <c r="P6" i="26"/>
  <c r="V159" i="18"/>
  <c r="U162" i="18"/>
  <c r="W119" i="14"/>
  <c r="W121" i="14" s="1"/>
  <c r="W119" i="18"/>
  <c r="W121" i="18" s="1"/>
  <c r="W124" i="18" s="1"/>
  <c r="W127" i="18" s="1"/>
  <c r="W128" i="18" s="1"/>
  <c r="V142" i="18"/>
  <c r="V112" i="17"/>
  <c r="V114" i="17" s="1"/>
  <c r="V120" i="17" s="1"/>
  <c r="V126" i="17" s="1"/>
  <c r="W281" i="17"/>
  <c r="V369" i="17"/>
  <c r="V456" i="17" s="1"/>
  <c r="U461" i="17"/>
  <c r="V431" i="17" l="1"/>
  <c r="V359" i="17"/>
  <c r="V514" i="17" s="1"/>
  <c r="V148" i="14"/>
  <c r="V179" i="14" s="1"/>
  <c r="V482" i="17"/>
  <c r="V497" i="17" s="1"/>
  <c r="V556" i="17" s="1"/>
  <c r="V148" i="18"/>
  <c r="V179" i="18" s="1"/>
  <c r="V183" i="18" s="1"/>
  <c r="V185" i="18" s="1"/>
  <c r="V193" i="18" s="1"/>
  <c r="W318" i="17"/>
  <c r="W322" i="17" s="1"/>
  <c r="V371" i="17"/>
  <c r="V374" i="17" s="1"/>
  <c r="W136" i="18"/>
  <c r="V152" i="18"/>
  <c r="V154" i="18" s="1"/>
  <c r="V458" i="17"/>
  <c r="W286" i="17"/>
  <c r="W367" i="17"/>
  <c r="W454" i="17" s="1"/>
  <c r="W344" i="17" l="1"/>
  <c r="W395" i="17" s="1"/>
  <c r="W410" i="17" s="1"/>
  <c r="W526" i="17" s="1"/>
  <c r="Q6" i="26"/>
  <c r="W159" i="18"/>
  <c r="V162" i="18"/>
  <c r="X119" i="14"/>
  <c r="X121" i="14" s="1"/>
  <c r="X119" i="18"/>
  <c r="X121" i="18" s="1"/>
  <c r="X124" i="18" s="1"/>
  <c r="X127" i="18" s="1"/>
  <c r="X128" i="18" s="1"/>
  <c r="W142" i="18"/>
  <c r="W112" i="17"/>
  <c r="W114" i="17" s="1"/>
  <c r="W120" i="17" s="1"/>
  <c r="W126" i="17" s="1"/>
  <c r="V461" i="17"/>
  <c r="X281" i="17"/>
  <c r="W369" i="17"/>
  <c r="W456" i="17" s="1"/>
  <c r="W431" i="17" l="1"/>
  <c r="W359" i="17"/>
  <c r="W514" i="17" s="1"/>
  <c r="W148" i="14"/>
  <c r="W179" i="14" s="1"/>
  <c r="W482" i="17"/>
  <c r="W497" i="17" s="1"/>
  <c r="W556" i="17" s="1"/>
  <c r="W148" i="18"/>
  <c r="W179" i="18" s="1"/>
  <c r="W183" i="18" s="1"/>
  <c r="W185" i="18" s="1"/>
  <c r="W193" i="18" s="1"/>
  <c r="X318" i="17"/>
  <c r="X322" i="17" s="1"/>
  <c r="W371" i="17"/>
  <c r="W374" i="17" s="1"/>
  <c r="X136" i="18"/>
  <c r="W152" i="18"/>
  <c r="W154" i="18" s="1"/>
  <c r="W458" i="17"/>
  <c r="X367" i="17"/>
  <c r="X454" i="17" s="1"/>
  <c r="X286" i="17"/>
  <c r="X344" i="17" l="1"/>
  <c r="X395" i="17" s="1"/>
  <c r="X410" i="17" s="1"/>
  <c r="X526" i="17" s="1"/>
  <c r="R6" i="26"/>
  <c r="X159" i="18"/>
  <c r="W162" i="18"/>
  <c r="Y119" i="14"/>
  <c r="Y121" i="14" s="1"/>
  <c r="Y119" i="18"/>
  <c r="Y121" i="18" s="1"/>
  <c r="Y124" i="18" s="1"/>
  <c r="Y127" i="18" s="1"/>
  <c r="Y128" i="18" s="1"/>
  <c r="X142" i="18"/>
  <c r="X112" i="17"/>
  <c r="X114" i="17" s="1"/>
  <c r="X120" i="17" s="1"/>
  <c r="X126" i="17" s="1"/>
  <c r="Y281" i="17"/>
  <c r="X369" i="17"/>
  <c r="X456" i="17" s="1"/>
  <c r="W461" i="17"/>
  <c r="X431" i="17" l="1"/>
  <c r="X359" i="17"/>
  <c r="X514" i="17" s="1"/>
  <c r="X148" i="14"/>
  <c r="X179" i="14" s="1"/>
  <c r="X482" i="17"/>
  <c r="X497" i="17" s="1"/>
  <c r="X556" i="17" s="1"/>
  <c r="X148" i="18"/>
  <c r="X179" i="18" s="1"/>
  <c r="X183" i="18" s="1"/>
  <c r="X185" i="18" s="1"/>
  <c r="X193" i="18" s="1"/>
  <c r="Y318" i="17"/>
  <c r="Y322" i="17" s="1"/>
  <c r="X371" i="17"/>
  <c r="X374" i="17" s="1"/>
  <c r="Y136" i="18"/>
  <c r="X152" i="18"/>
  <c r="X154" i="18" s="1"/>
  <c r="X458" i="17"/>
  <c r="Y367" i="17"/>
  <c r="Y454" i="17" s="1"/>
  <c r="Y286" i="17"/>
  <c r="Y344" i="17" l="1"/>
  <c r="Y395" i="17" s="1"/>
  <c r="Y410" i="17" s="1"/>
  <c r="Y526" i="17" s="1"/>
  <c r="S6" i="26"/>
  <c r="Y159" i="18"/>
  <c r="X162" i="18"/>
  <c r="Z119" i="14"/>
  <c r="Z121" i="14" s="1"/>
  <c r="Z119" i="18"/>
  <c r="Z121" i="18" s="1"/>
  <c r="Z124" i="18" s="1"/>
  <c r="Z127" i="18" s="1"/>
  <c r="Z128" i="18" s="1"/>
  <c r="Y142" i="18"/>
  <c r="Y112" i="17"/>
  <c r="Y114" i="17" s="1"/>
  <c r="Y120" i="17" s="1"/>
  <c r="Y126" i="17" s="1"/>
  <c r="Y369" i="17"/>
  <c r="Y456" i="17" s="1"/>
  <c r="X461" i="17"/>
  <c r="Z281" i="17"/>
  <c r="Y431" i="17" l="1"/>
  <c r="Y359" i="17"/>
  <c r="Y514" i="17" s="1"/>
  <c r="Y482" i="17"/>
  <c r="Y497" i="17" s="1"/>
  <c r="Y556" i="17" s="1"/>
  <c r="Y148" i="14"/>
  <c r="Y179" i="14" s="1"/>
  <c r="Y148" i="18"/>
  <c r="Y179" i="18" s="1"/>
  <c r="Y183" i="18" s="1"/>
  <c r="Y185" i="18" s="1"/>
  <c r="Y193" i="18" s="1"/>
  <c r="Z318" i="17"/>
  <c r="Z322" i="17" s="1"/>
  <c r="Y371" i="17"/>
  <c r="Y374" i="17" s="1"/>
  <c r="Z136" i="18"/>
  <c r="Y458" i="17"/>
  <c r="Z367" i="17"/>
  <c r="Z454" i="17" s="1"/>
  <c r="Z286" i="17"/>
  <c r="Y152" i="18" l="1"/>
  <c r="Y154" i="18" s="1"/>
  <c r="Y162" i="18" s="1"/>
  <c r="Z344" i="17"/>
  <c r="Z395" i="17" s="1"/>
  <c r="Z410" i="17" s="1"/>
  <c r="Z526" i="17" s="1"/>
  <c r="T6" i="26"/>
  <c r="Z159" i="18"/>
  <c r="Z142" i="18"/>
  <c r="AA119" i="14"/>
  <c r="AA121" i="14" s="1"/>
  <c r="AA119" i="18"/>
  <c r="AA121" i="18" s="1"/>
  <c r="AA124" i="18" s="1"/>
  <c r="AA127" i="18" s="1"/>
  <c r="AA128" i="18" s="1"/>
  <c r="Z112" i="17"/>
  <c r="Z114" i="17" s="1"/>
  <c r="Z120" i="17" s="1"/>
  <c r="Z126" i="17" s="1"/>
  <c r="AA281" i="17"/>
  <c r="Z369" i="17"/>
  <c r="Z456" i="17" s="1"/>
  <c r="Y461" i="17"/>
  <c r="Z359" i="17" l="1"/>
  <c r="Z514" i="17" s="1"/>
  <c r="Z482" i="17"/>
  <c r="Z497" i="17" s="1"/>
  <c r="Z556" i="17" s="1"/>
  <c r="Z431" i="17"/>
  <c r="Z148" i="14"/>
  <c r="Z179" i="14" s="1"/>
  <c r="Z148" i="18"/>
  <c r="Z179" i="18" s="1"/>
  <c r="Z183" i="18" s="1"/>
  <c r="Z185" i="18" s="1"/>
  <c r="Z193" i="18" s="1"/>
  <c r="AA318" i="17"/>
  <c r="AA322" i="17" s="1"/>
  <c r="Z371" i="17"/>
  <c r="Z374" i="17" s="1"/>
  <c r="AA136" i="18"/>
  <c r="Z152" i="18"/>
  <c r="Z154" i="18" s="1"/>
  <c r="Z458" i="17"/>
  <c r="AA286" i="17"/>
  <c r="AA367" i="17"/>
  <c r="AA454" i="17" s="1"/>
  <c r="AA515" i="17" l="1"/>
  <c r="AA527" i="17"/>
  <c r="AA344" i="17"/>
  <c r="AA395" i="17" s="1"/>
  <c r="AA410" i="17" s="1"/>
  <c r="AA526" i="17" s="1"/>
  <c r="U6" i="26"/>
  <c r="AA159" i="18"/>
  <c r="Z162" i="18"/>
  <c r="AA142" i="18"/>
  <c r="AA112" i="17"/>
  <c r="AA114" i="17" s="1"/>
  <c r="AA120" i="17" s="1"/>
  <c r="AA126" i="17" s="1"/>
  <c r="F126" i="17" s="1"/>
  <c r="F130" i="17" s="1"/>
  <c r="AA369" i="17"/>
  <c r="AA456" i="17" s="1"/>
  <c r="Z461" i="17"/>
  <c r="AA544" i="17" l="1"/>
  <c r="AA557" i="17"/>
  <c r="AA148" i="18"/>
  <c r="AA179" i="18" s="1"/>
  <c r="AA183" i="18" s="1"/>
  <c r="AA185" i="18" s="1"/>
  <c r="AA193" i="18" s="1"/>
  <c r="AA359" i="17"/>
  <c r="AA514" i="17" s="1"/>
  <c r="AA482" i="17"/>
  <c r="AA497" i="17" s="1"/>
  <c r="AA556" i="17" s="1"/>
  <c r="AA431" i="17"/>
  <c r="AA148" i="14"/>
  <c r="AA179" i="14" s="1"/>
  <c r="AA371" i="17"/>
  <c r="AA374" i="17" s="1"/>
  <c r="AA458" i="17"/>
  <c r="AA152" i="18" l="1"/>
  <c r="AA154" i="18" s="1"/>
  <c r="AA162" i="18" s="1"/>
  <c r="AA461" i="17"/>
  <c r="A2" i="14" l="1"/>
  <c r="H4" i="15" l="1"/>
  <c r="A2" i="15"/>
  <c r="I4" i="15" l="1"/>
  <c r="I122" i="14"/>
  <c r="J122" i="14"/>
  <c r="K122" i="14"/>
  <c r="L122" i="14"/>
  <c r="M122" i="14"/>
  <c r="N122" i="14"/>
  <c r="O122" i="14"/>
  <c r="P122" i="14"/>
  <c r="Q122" i="14"/>
  <c r="R122" i="14"/>
  <c r="S122" i="14"/>
  <c r="T122" i="14"/>
  <c r="U122" i="14"/>
  <c r="V122" i="14"/>
  <c r="W122" i="14"/>
  <c r="X122" i="14"/>
  <c r="Y122" i="14"/>
  <c r="Z122" i="14"/>
  <c r="AA122" i="14"/>
  <c r="H122" i="14"/>
  <c r="H121" i="14"/>
  <c r="H124" i="14" l="1"/>
  <c r="J4" i="15"/>
  <c r="K4" i="15" l="1"/>
  <c r="L4" i="15" l="1"/>
  <c r="H69" i="14"/>
  <c r="I69" i="14" s="1"/>
  <c r="B11" i="14"/>
  <c r="Z43" i="14"/>
  <c r="Y43" i="14"/>
  <c r="X43" i="14"/>
  <c r="V43" i="14"/>
  <c r="U43" i="14"/>
  <c r="T43" i="14"/>
  <c r="R43" i="14"/>
  <c r="Q43" i="14"/>
  <c r="P43" i="14"/>
  <c r="N43" i="14"/>
  <c r="M43" i="14"/>
  <c r="L43" i="14"/>
  <c r="J43" i="14"/>
  <c r="I43" i="14"/>
  <c r="H43" i="14"/>
  <c r="Z38" i="14"/>
  <c r="Y38" i="14"/>
  <c r="X38" i="14"/>
  <c r="V38" i="14"/>
  <c r="U38" i="14"/>
  <c r="T38" i="14"/>
  <c r="R38" i="14"/>
  <c r="Q38" i="14"/>
  <c r="P38" i="14"/>
  <c r="M38" i="14"/>
  <c r="L38" i="14"/>
  <c r="J38" i="14"/>
  <c r="I38" i="14"/>
  <c r="H38" i="14"/>
  <c r="AA33" i="14"/>
  <c r="Z45" i="14"/>
  <c r="X45" i="14"/>
  <c r="W33" i="14"/>
  <c r="V45" i="14"/>
  <c r="U33" i="14"/>
  <c r="T45" i="14"/>
  <c r="S33" i="14"/>
  <c r="R45" i="14"/>
  <c r="P45" i="14"/>
  <c r="O33" i="14"/>
  <c r="N45" i="14"/>
  <c r="M33" i="14"/>
  <c r="L45" i="14"/>
  <c r="K33" i="14"/>
  <c r="J45" i="14"/>
  <c r="H45" i="14"/>
  <c r="AA26" i="14"/>
  <c r="Z26" i="14"/>
  <c r="X26" i="14"/>
  <c r="W26" i="14"/>
  <c r="V26" i="14"/>
  <c r="T26" i="14"/>
  <c r="S26" i="14"/>
  <c r="R26" i="14"/>
  <c r="P26" i="14"/>
  <c r="O26" i="14"/>
  <c r="N26" i="14"/>
  <c r="L26" i="14"/>
  <c r="K26" i="14"/>
  <c r="J26" i="14"/>
  <c r="H26" i="14"/>
  <c r="D98" i="14"/>
  <c r="D97" i="14"/>
  <c r="AA43" i="14"/>
  <c r="W43" i="14"/>
  <c r="S43" i="14"/>
  <c r="O43" i="14"/>
  <c r="K43" i="14"/>
  <c r="AA38" i="14"/>
  <c r="W38" i="14"/>
  <c r="S38" i="14"/>
  <c r="O38" i="14"/>
  <c r="K38" i="14"/>
  <c r="Y33" i="14"/>
  <c r="Q33" i="14"/>
  <c r="I33" i="14"/>
  <c r="Y26" i="14"/>
  <c r="U26" i="14"/>
  <c r="Q26" i="14"/>
  <c r="M26" i="14"/>
  <c r="I26" i="14"/>
  <c r="H4" i="14"/>
  <c r="H80" i="14" l="1"/>
  <c r="H82" i="14"/>
  <c r="M4" i="15"/>
  <c r="AA18" i="14"/>
  <c r="G18" i="14"/>
  <c r="K18" i="14"/>
  <c r="O18" i="14"/>
  <c r="S18" i="14"/>
  <c r="W18" i="14"/>
  <c r="G43" i="14"/>
  <c r="N38" i="14"/>
  <c r="H93" i="14"/>
  <c r="I18" i="14"/>
  <c r="M18" i="14"/>
  <c r="Q18" i="14"/>
  <c r="U18" i="14"/>
  <c r="Y18" i="14"/>
  <c r="G33" i="14"/>
  <c r="H18" i="14"/>
  <c r="H81" i="14" s="1"/>
  <c r="J18" i="14"/>
  <c r="L18" i="14"/>
  <c r="N18" i="14"/>
  <c r="P18" i="14"/>
  <c r="R18" i="14"/>
  <c r="T18" i="14"/>
  <c r="V18" i="14"/>
  <c r="X18" i="14"/>
  <c r="Z18" i="14"/>
  <c r="G26" i="14"/>
  <c r="G38" i="14"/>
  <c r="J69" i="14"/>
  <c r="I4" i="14"/>
  <c r="H33" i="14"/>
  <c r="J33" i="14"/>
  <c r="L33" i="14"/>
  <c r="N33" i="14"/>
  <c r="P33" i="14"/>
  <c r="R33" i="14"/>
  <c r="T33" i="14"/>
  <c r="V33" i="14"/>
  <c r="X33" i="14"/>
  <c r="Z33" i="14"/>
  <c r="G45" i="14"/>
  <c r="H46" i="14" s="1"/>
  <c r="I45" i="14"/>
  <c r="I46" i="14" s="1"/>
  <c r="K45" i="14"/>
  <c r="K46" i="14" s="1"/>
  <c r="M45" i="14"/>
  <c r="M46" i="14" s="1"/>
  <c r="O45" i="14"/>
  <c r="O46" i="14" s="1"/>
  <c r="Q45" i="14"/>
  <c r="Q46" i="14" s="1"/>
  <c r="S45" i="14"/>
  <c r="S46" i="14" s="1"/>
  <c r="U45" i="14"/>
  <c r="U46" i="14" s="1"/>
  <c r="W45" i="14"/>
  <c r="W46" i="14" s="1"/>
  <c r="Y45" i="14"/>
  <c r="Y46" i="14" s="1"/>
  <c r="AA45" i="14"/>
  <c r="AA46" i="14" s="1"/>
  <c r="H53" i="14"/>
  <c r="H54" i="14"/>
  <c r="H58" i="14"/>
  <c r="H59" i="14"/>
  <c r="H64" i="14"/>
  <c r="H65" i="14"/>
  <c r="H70" i="14"/>
  <c r="H73" i="14" s="1"/>
  <c r="H83" i="14"/>
  <c r="H87" i="14"/>
  <c r="H88" i="14"/>
  <c r="H92" i="14"/>
  <c r="B48" i="14"/>
  <c r="I64" i="14" l="1"/>
  <c r="I82" i="14"/>
  <c r="I80" i="14"/>
  <c r="H84" i="14"/>
  <c r="N4" i="15"/>
  <c r="H94" i="14"/>
  <c r="I124" i="14"/>
  <c r="H66" i="14"/>
  <c r="H99" i="14" s="1"/>
  <c r="H60" i="14"/>
  <c r="H98" i="14" s="1"/>
  <c r="H55" i="14"/>
  <c r="H97" i="14" s="1"/>
  <c r="H89" i="14"/>
  <c r="K69" i="14"/>
  <c r="Z46" i="14"/>
  <c r="V46" i="14"/>
  <c r="R46" i="14"/>
  <c r="N46" i="14"/>
  <c r="J46" i="14"/>
  <c r="I93" i="14"/>
  <c r="I92" i="14"/>
  <c r="I88" i="14"/>
  <c r="I87" i="14"/>
  <c r="I83" i="14"/>
  <c r="I81" i="14"/>
  <c r="I70" i="14"/>
  <c r="I73" i="14" s="1"/>
  <c r="I65" i="14"/>
  <c r="I59" i="14"/>
  <c r="I58" i="14"/>
  <c r="I54" i="14"/>
  <c r="I53" i="14"/>
  <c r="J4" i="14"/>
  <c r="X46" i="14"/>
  <c r="T46" i="14"/>
  <c r="P46" i="14"/>
  <c r="L46" i="14"/>
  <c r="J64" i="14" l="1"/>
  <c r="J82" i="14"/>
  <c r="J80" i="14"/>
  <c r="O4" i="15"/>
  <c r="J124" i="14"/>
  <c r="I84" i="14"/>
  <c r="I89" i="14"/>
  <c r="I94" i="14"/>
  <c r="J93" i="14"/>
  <c r="J92" i="14"/>
  <c r="J88" i="14"/>
  <c r="J87" i="14"/>
  <c r="J83" i="14"/>
  <c r="J81" i="14"/>
  <c r="J70" i="14"/>
  <c r="J73" i="14" s="1"/>
  <c r="J65" i="14"/>
  <c r="J59" i="14"/>
  <c r="J58" i="14"/>
  <c r="J54" i="14"/>
  <c r="J53" i="14"/>
  <c r="K4" i="14"/>
  <c r="I55" i="14"/>
  <c r="I97" i="14" s="1"/>
  <c r="I60" i="14"/>
  <c r="I98" i="14" s="1"/>
  <c r="I66" i="14"/>
  <c r="I99" i="14" s="1"/>
  <c r="I111" i="14" s="1"/>
  <c r="L69" i="14"/>
  <c r="H111" i="14"/>
  <c r="H100" i="14"/>
  <c r="K64" i="14" l="1"/>
  <c r="K80" i="14"/>
  <c r="K82" i="14"/>
  <c r="A114" i="14"/>
  <c r="P4" i="15"/>
  <c r="K124" i="14"/>
  <c r="J55" i="14"/>
  <c r="J97" i="14" s="1"/>
  <c r="J60" i="14"/>
  <c r="J98" i="14" s="1"/>
  <c r="J66" i="14"/>
  <c r="J99" i="14" s="1"/>
  <c r="J111" i="14" s="1"/>
  <c r="I100" i="14"/>
  <c r="I110" i="14" s="1"/>
  <c r="H101" i="14"/>
  <c r="J84" i="14"/>
  <c r="J89" i="14"/>
  <c r="J94" i="14"/>
  <c r="H110" i="14"/>
  <c r="M69" i="14"/>
  <c r="K93" i="14"/>
  <c r="K92" i="14"/>
  <c r="K88" i="14"/>
  <c r="K87" i="14"/>
  <c r="K83" i="14"/>
  <c r="K81" i="14"/>
  <c r="K70" i="14"/>
  <c r="K73" i="14" s="1"/>
  <c r="K65" i="14"/>
  <c r="K59" i="14"/>
  <c r="K58" i="14"/>
  <c r="K54" i="14"/>
  <c r="K53" i="14"/>
  <c r="L4" i="14"/>
  <c r="L64" i="14" l="1"/>
  <c r="B7" i="26"/>
  <c r="L82" i="14"/>
  <c r="L80" i="14"/>
  <c r="H169" i="14"/>
  <c r="Q4" i="15"/>
  <c r="I101" i="14"/>
  <c r="L124" i="14"/>
  <c r="K84" i="14"/>
  <c r="K89" i="14"/>
  <c r="K94" i="14"/>
  <c r="N69" i="14"/>
  <c r="H105" i="14"/>
  <c r="H104" i="14"/>
  <c r="H106" i="14"/>
  <c r="L93" i="14"/>
  <c r="L92" i="14"/>
  <c r="L88" i="14"/>
  <c r="L87" i="14"/>
  <c r="L83" i="14"/>
  <c r="L81" i="14"/>
  <c r="L70" i="14"/>
  <c r="L73" i="14" s="1"/>
  <c r="L65" i="14"/>
  <c r="L59" i="14"/>
  <c r="L58" i="14"/>
  <c r="L54" i="14"/>
  <c r="L53" i="14"/>
  <c r="M4" i="14"/>
  <c r="K55" i="14"/>
  <c r="K97" i="14" s="1"/>
  <c r="K60" i="14"/>
  <c r="K98" i="14" s="1"/>
  <c r="K66" i="14"/>
  <c r="K99" i="14" s="1"/>
  <c r="K111" i="14" s="1"/>
  <c r="J100" i="14"/>
  <c r="J110" i="14" s="1"/>
  <c r="H107" i="14"/>
  <c r="M64" i="14" l="1"/>
  <c r="C7" i="26"/>
  <c r="M80" i="14"/>
  <c r="M82" i="14"/>
  <c r="H173" i="14"/>
  <c r="H183" i="14" s="1"/>
  <c r="H185" i="14" s="1"/>
  <c r="H193" i="14" s="1"/>
  <c r="H190" i="14"/>
  <c r="I169" i="14"/>
  <c r="I105" i="14"/>
  <c r="I104" i="14"/>
  <c r="I107" i="14"/>
  <c r="R4" i="15"/>
  <c r="I106" i="14"/>
  <c r="M124" i="14"/>
  <c r="K100" i="14"/>
  <c r="K110" i="14" s="1"/>
  <c r="L55" i="14"/>
  <c r="L97" i="14" s="1"/>
  <c r="L60" i="14"/>
  <c r="L98" i="14" s="1"/>
  <c r="L66" i="14"/>
  <c r="L99" i="14" s="1"/>
  <c r="L111" i="14" s="1"/>
  <c r="K101" i="14"/>
  <c r="L84" i="14"/>
  <c r="L89" i="14"/>
  <c r="L94" i="14"/>
  <c r="O69" i="14"/>
  <c r="J101" i="14"/>
  <c r="M92" i="14"/>
  <c r="M88" i="14"/>
  <c r="M87" i="14"/>
  <c r="M83" i="14"/>
  <c r="M81" i="14"/>
  <c r="M70" i="14"/>
  <c r="M73" i="14" s="1"/>
  <c r="M65" i="14"/>
  <c r="M59" i="14"/>
  <c r="M58" i="14"/>
  <c r="M54" i="14"/>
  <c r="M53" i="14"/>
  <c r="N4" i="14"/>
  <c r="M93" i="14"/>
  <c r="N64" i="14" l="1"/>
  <c r="D7" i="26"/>
  <c r="E7" i="26"/>
  <c r="N80" i="14"/>
  <c r="N82" i="14"/>
  <c r="I173" i="14"/>
  <c r="I183" i="14" s="1"/>
  <c r="I185" i="14" s="1"/>
  <c r="I193" i="14" s="1"/>
  <c r="I190" i="14"/>
  <c r="K169" i="14"/>
  <c r="J169" i="14"/>
  <c r="H127" i="14"/>
  <c r="H128" i="14" s="1"/>
  <c r="K107" i="14"/>
  <c r="S4" i="15"/>
  <c r="N124" i="14"/>
  <c r="J107" i="14"/>
  <c r="K104" i="14"/>
  <c r="M55" i="14"/>
  <c r="M97" i="14" s="1"/>
  <c r="M60" i="14"/>
  <c r="M98" i="14" s="1"/>
  <c r="M66" i="14"/>
  <c r="M99" i="14" s="1"/>
  <c r="M111" i="14" s="1"/>
  <c r="K105" i="14"/>
  <c r="N93" i="14"/>
  <c r="N92" i="14"/>
  <c r="N88" i="14"/>
  <c r="N87" i="14"/>
  <c r="N83" i="14"/>
  <c r="N81" i="14"/>
  <c r="N70" i="14"/>
  <c r="N73" i="14" s="1"/>
  <c r="N65" i="14"/>
  <c r="N59" i="14"/>
  <c r="N58" i="14"/>
  <c r="N54" i="14"/>
  <c r="N53" i="14"/>
  <c r="O4" i="14"/>
  <c r="M84" i="14"/>
  <c r="M89" i="14"/>
  <c r="M94" i="14"/>
  <c r="J106" i="14"/>
  <c r="J105" i="14"/>
  <c r="J104" i="14"/>
  <c r="P69" i="14"/>
  <c r="L100" i="14"/>
  <c r="L110" i="14" s="1"/>
  <c r="K106" i="14"/>
  <c r="O64" i="14" l="1"/>
  <c r="O80" i="14"/>
  <c r="O82" i="14"/>
  <c r="J173" i="14"/>
  <c r="J190" i="14"/>
  <c r="K173" i="14"/>
  <c r="K183" i="14" s="1"/>
  <c r="K185" i="14" s="1"/>
  <c r="K193" i="14" s="1"/>
  <c r="K190" i="14"/>
  <c r="J183" i="14"/>
  <c r="J185" i="14" s="1"/>
  <c r="J193" i="14" s="1"/>
  <c r="I127" i="14"/>
  <c r="I128" i="14" s="1"/>
  <c r="T4" i="15"/>
  <c r="O124" i="14"/>
  <c r="N55" i="14"/>
  <c r="N97" i="14" s="1"/>
  <c r="N60" i="14"/>
  <c r="N98" i="14" s="1"/>
  <c r="N66" i="14"/>
  <c r="N99" i="14" s="1"/>
  <c r="N111" i="14" s="1"/>
  <c r="L101" i="14"/>
  <c r="F7" i="26" s="1"/>
  <c r="Q69" i="14"/>
  <c r="N84" i="14"/>
  <c r="N89" i="14"/>
  <c r="N94" i="14"/>
  <c r="M100" i="14"/>
  <c r="M110" i="14" s="1"/>
  <c r="O93" i="14"/>
  <c r="O92" i="14"/>
  <c r="O88" i="14"/>
  <c r="O87" i="14"/>
  <c r="O83" i="14"/>
  <c r="O81" i="14"/>
  <c r="O70" i="14"/>
  <c r="O73" i="14" s="1"/>
  <c r="O65" i="14"/>
  <c r="O59" i="14"/>
  <c r="O58" i="14"/>
  <c r="O54" i="14"/>
  <c r="O53" i="14"/>
  <c r="P4" i="14"/>
  <c r="P80" i="14" l="1"/>
  <c r="P64" i="14"/>
  <c r="P82" i="14"/>
  <c r="L169" i="14"/>
  <c r="J127" i="14"/>
  <c r="J128" i="14" s="1"/>
  <c r="K127" i="14"/>
  <c r="K128" i="14" s="1"/>
  <c r="U4" i="15"/>
  <c r="P124" i="14"/>
  <c r="L107" i="14"/>
  <c r="O84" i="14"/>
  <c r="O89" i="14"/>
  <c r="O94" i="14"/>
  <c r="P93" i="14"/>
  <c r="P92" i="14"/>
  <c r="P88" i="14"/>
  <c r="P87" i="14"/>
  <c r="P83" i="14"/>
  <c r="P81" i="14"/>
  <c r="P70" i="14"/>
  <c r="P73" i="14" s="1"/>
  <c r="P65" i="14"/>
  <c r="P59" i="14"/>
  <c r="P58" i="14"/>
  <c r="P54" i="14"/>
  <c r="P53" i="14"/>
  <c r="Q4" i="14"/>
  <c r="Q80" i="14" s="1"/>
  <c r="O55" i="14"/>
  <c r="O97" i="14" s="1"/>
  <c r="O60" i="14"/>
  <c r="O98" i="14" s="1"/>
  <c r="O66" i="14"/>
  <c r="O99" i="14" s="1"/>
  <c r="O111" i="14" s="1"/>
  <c r="R69" i="14"/>
  <c r="M101" i="14"/>
  <c r="N100" i="14"/>
  <c r="N110" i="14" s="1"/>
  <c r="L106" i="14"/>
  <c r="L104" i="14"/>
  <c r="L105" i="14"/>
  <c r="Q64" i="14" l="1"/>
  <c r="G7" i="26"/>
  <c r="Q82" i="14"/>
  <c r="L173" i="14"/>
  <c r="L183" i="14" s="1"/>
  <c r="L185" i="14" s="1"/>
  <c r="L193" i="14" s="1"/>
  <c r="L190" i="14"/>
  <c r="M169" i="14"/>
  <c r="V4" i="15"/>
  <c r="Q124" i="14"/>
  <c r="M107" i="14"/>
  <c r="P55" i="14"/>
  <c r="P97" i="14" s="1"/>
  <c r="P60" i="14"/>
  <c r="P98" i="14" s="1"/>
  <c r="P66" i="14"/>
  <c r="P99" i="14" s="1"/>
  <c r="P111" i="14" s="1"/>
  <c r="O100" i="14"/>
  <c r="O110" i="14" s="1"/>
  <c r="N101" i="14"/>
  <c r="M104" i="14"/>
  <c r="M105" i="14"/>
  <c r="M106" i="14"/>
  <c r="S69" i="14"/>
  <c r="P84" i="14"/>
  <c r="P89" i="14"/>
  <c r="P94" i="14"/>
  <c r="Q92" i="14"/>
  <c r="Q88" i="14"/>
  <c r="Q87" i="14"/>
  <c r="Q83" i="14"/>
  <c r="Q81" i="14"/>
  <c r="Q70" i="14"/>
  <c r="Q73" i="14" s="1"/>
  <c r="Q65" i="14"/>
  <c r="Q59" i="14"/>
  <c r="Q58" i="14"/>
  <c r="Q54" i="14"/>
  <c r="Q53" i="14"/>
  <c r="R4" i="14"/>
  <c r="R80" i="14" s="1"/>
  <c r="Q93" i="14"/>
  <c r="R64" i="14" l="1"/>
  <c r="H7" i="26"/>
  <c r="R82" i="14"/>
  <c r="M173" i="14"/>
  <c r="M183" i="14" s="1"/>
  <c r="M185" i="14" s="1"/>
  <c r="M193" i="14" s="1"/>
  <c r="M190" i="14"/>
  <c r="N169" i="14"/>
  <c r="L127" i="14"/>
  <c r="L128" i="14" s="1"/>
  <c r="W4" i="15"/>
  <c r="R124" i="14"/>
  <c r="O101" i="14"/>
  <c r="N107" i="14"/>
  <c r="Q55" i="14"/>
  <c r="Q97" i="14" s="1"/>
  <c r="Q60" i="14"/>
  <c r="Q98" i="14" s="1"/>
  <c r="Q66" i="14"/>
  <c r="Q99" i="14" s="1"/>
  <c r="Q111" i="14" s="1"/>
  <c r="R93" i="14"/>
  <c r="R92" i="14"/>
  <c r="R88" i="14"/>
  <c r="R87" i="14"/>
  <c r="R83" i="14"/>
  <c r="R81" i="14"/>
  <c r="R70" i="14"/>
  <c r="R73" i="14" s="1"/>
  <c r="R65" i="14"/>
  <c r="R59" i="14"/>
  <c r="R58" i="14"/>
  <c r="R54" i="14"/>
  <c r="R53" i="14"/>
  <c r="S4" i="14"/>
  <c r="S80" i="14" s="1"/>
  <c r="Q84" i="14"/>
  <c r="Q89" i="14"/>
  <c r="Q94" i="14"/>
  <c r="P100" i="14"/>
  <c r="P110" i="14" s="1"/>
  <c r="N104" i="14"/>
  <c r="N105" i="14"/>
  <c r="N106" i="14"/>
  <c r="T69" i="14"/>
  <c r="S64" i="14" l="1"/>
  <c r="I7" i="26"/>
  <c r="S82" i="14"/>
  <c r="N173" i="14"/>
  <c r="N183" i="14" s="1"/>
  <c r="N185" i="14" s="1"/>
  <c r="N193" i="14" s="1"/>
  <c r="N190" i="14"/>
  <c r="O169" i="14"/>
  <c r="M127" i="14"/>
  <c r="M128" i="14" s="1"/>
  <c r="O105" i="14"/>
  <c r="X4" i="15"/>
  <c r="S124" i="14"/>
  <c r="O106" i="14"/>
  <c r="O104" i="14"/>
  <c r="O107" i="14"/>
  <c r="R55" i="14"/>
  <c r="R97" i="14" s="1"/>
  <c r="R60" i="14"/>
  <c r="R98" i="14" s="1"/>
  <c r="R66" i="14"/>
  <c r="R99" i="14" s="1"/>
  <c r="R111" i="14" s="1"/>
  <c r="U69" i="14"/>
  <c r="P101" i="14"/>
  <c r="Q100" i="14"/>
  <c r="Q110" i="14" s="1"/>
  <c r="R84" i="14"/>
  <c r="R89" i="14"/>
  <c r="R94" i="14"/>
  <c r="S93" i="14"/>
  <c r="S92" i="14"/>
  <c r="S88" i="14"/>
  <c r="S87" i="14"/>
  <c r="S83" i="14"/>
  <c r="S81" i="14"/>
  <c r="S70" i="14"/>
  <c r="S73" i="14" s="1"/>
  <c r="S65" i="14"/>
  <c r="S59" i="14"/>
  <c r="S58" i="14"/>
  <c r="S54" i="14"/>
  <c r="S53" i="14"/>
  <c r="T4" i="14"/>
  <c r="T80" i="14" s="1"/>
  <c r="T64" i="14" l="1"/>
  <c r="J7" i="26"/>
  <c r="T82" i="14"/>
  <c r="O173" i="14"/>
  <c r="O183" i="14" s="1"/>
  <c r="O185" i="14" s="1"/>
  <c r="O193" i="14" s="1"/>
  <c r="O190" i="14"/>
  <c r="P169" i="14"/>
  <c r="N127" i="14"/>
  <c r="N128" i="14" s="1"/>
  <c r="Y4" i="15"/>
  <c r="T124" i="14"/>
  <c r="P107" i="14"/>
  <c r="S84" i="14"/>
  <c r="S94" i="14"/>
  <c r="S89" i="14"/>
  <c r="T93" i="14"/>
  <c r="T92" i="14"/>
  <c r="T88" i="14"/>
  <c r="T87" i="14"/>
  <c r="T83" i="14"/>
  <c r="T81" i="14"/>
  <c r="T70" i="14"/>
  <c r="T73" i="14" s="1"/>
  <c r="T65" i="14"/>
  <c r="T59" i="14"/>
  <c r="T58" i="14"/>
  <c r="T54" i="14"/>
  <c r="T53" i="14"/>
  <c r="U4" i="14"/>
  <c r="U80" i="14" s="1"/>
  <c r="S55" i="14"/>
  <c r="S97" i="14" s="1"/>
  <c r="S60" i="14"/>
  <c r="S98" i="14" s="1"/>
  <c r="S66" i="14"/>
  <c r="S99" i="14" s="1"/>
  <c r="S111" i="14" s="1"/>
  <c r="Q101" i="14"/>
  <c r="P106" i="14"/>
  <c r="P104" i="14"/>
  <c r="P105" i="14"/>
  <c r="R100" i="14"/>
  <c r="R110" i="14" s="1"/>
  <c r="V69" i="14"/>
  <c r="U64" i="14" l="1"/>
  <c r="K7" i="26"/>
  <c r="U82" i="14"/>
  <c r="P173" i="14"/>
  <c r="P190" i="14"/>
  <c r="P183" i="14"/>
  <c r="P185" i="14" s="1"/>
  <c r="P193" i="14" s="1"/>
  <c r="Q169" i="14"/>
  <c r="O127" i="14"/>
  <c r="O128" i="14" s="1"/>
  <c r="Z4" i="15"/>
  <c r="U124" i="14"/>
  <c r="Q107" i="14"/>
  <c r="S100" i="14"/>
  <c r="S110" i="14" s="1"/>
  <c r="T55" i="14"/>
  <c r="T97" i="14" s="1"/>
  <c r="T60" i="14"/>
  <c r="T98" i="14" s="1"/>
  <c r="T66" i="14"/>
  <c r="T99" i="14" s="1"/>
  <c r="T111" i="14" s="1"/>
  <c r="W69" i="14"/>
  <c r="R101" i="14"/>
  <c r="T84" i="14"/>
  <c r="T89" i="14"/>
  <c r="T94" i="14"/>
  <c r="Q106" i="14"/>
  <c r="Q104" i="14"/>
  <c r="Q105" i="14"/>
  <c r="U92" i="14"/>
  <c r="U88" i="14"/>
  <c r="U87" i="14"/>
  <c r="U83" i="14"/>
  <c r="U81" i="14"/>
  <c r="U70" i="14"/>
  <c r="U73" i="14" s="1"/>
  <c r="U65" i="14"/>
  <c r="U59" i="14"/>
  <c r="U58" i="14"/>
  <c r="U54" i="14"/>
  <c r="U53" i="14"/>
  <c r="V4" i="14"/>
  <c r="V80" i="14" s="1"/>
  <c r="U93" i="14"/>
  <c r="V64" i="14" l="1"/>
  <c r="L7" i="26"/>
  <c r="V82" i="14"/>
  <c r="Q173" i="14"/>
  <c r="Q183" i="14" s="1"/>
  <c r="Q185" i="14" s="1"/>
  <c r="Q193" i="14" s="1"/>
  <c r="Q190" i="14"/>
  <c r="R169" i="14"/>
  <c r="P127" i="14"/>
  <c r="P128" i="14" s="1"/>
  <c r="AA4" i="15"/>
  <c r="V124" i="14"/>
  <c r="R107" i="14"/>
  <c r="S101" i="14"/>
  <c r="U84" i="14"/>
  <c r="U89" i="14"/>
  <c r="V93" i="14"/>
  <c r="V92" i="14"/>
  <c r="V88" i="14"/>
  <c r="V87" i="14"/>
  <c r="V83" i="14"/>
  <c r="V81" i="14"/>
  <c r="V70" i="14"/>
  <c r="V73" i="14" s="1"/>
  <c r="V65" i="14"/>
  <c r="V59" i="14"/>
  <c r="V58" i="14"/>
  <c r="V54" i="14"/>
  <c r="V53" i="14"/>
  <c r="W4" i="14"/>
  <c r="W80" i="14" s="1"/>
  <c r="U55" i="14"/>
  <c r="U97" i="14" s="1"/>
  <c r="U60" i="14"/>
  <c r="U98" i="14" s="1"/>
  <c r="U66" i="14"/>
  <c r="U99" i="14" s="1"/>
  <c r="U111" i="14" s="1"/>
  <c r="T100" i="14"/>
  <c r="T110" i="14" s="1"/>
  <c r="R105" i="14"/>
  <c r="R106" i="14"/>
  <c r="R104" i="14"/>
  <c r="U94" i="14"/>
  <c r="X69" i="14"/>
  <c r="W64" i="14" l="1"/>
  <c r="M7" i="26"/>
  <c r="W82" i="14"/>
  <c r="R173" i="14"/>
  <c r="R183" i="14" s="1"/>
  <c r="R185" i="14" s="1"/>
  <c r="R193" i="14" s="1"/>
  <c r="R190" i="14"/>
  <c r="S169" i="14"/>
  <c r="Q127" i="14"/>
  <c r="Q128" i="14" s="1"/>
  <c r="S106" i="14"/>
  <c r="S105" i="14"/>
  <c r="W124" i="14"/>
  <c r="S107" i="14"/>
  <c r="S104" i="14"/>
  <c r="U100" i="14"/>
  <c r="U110" i="14" s="1"/>
  <c r="V55" i="14"/>
  <c r="V97" i="14" s="1"/>
  <c r="V60" i="14"/>
  <c r="V98" i="14" s="1"/>
  <c r="V66" i="14"/>
  <c r="V99" i="14" s="1"/>
  <c r="V111" i="14" s="1"/>
  <c r="Y69" i="14"/>
  <c r="T101" i="14"/>
  <c r="V84" i="14"/>
  <c r="V89" i="14"/>
  <c r="V94" i="14"/>
  <c r="W93" i="14"/>
  <c r="W92" i="14"/>
  <c r="W88" i="14"/>
  <c r="W87" i="14"/>
  <c r="W83" i="14"/>
  <c r="W81" i="14"/>
  <c r="W70" i="14"/>
  <c r="W73" i="14" s="1"/>
  <c r="W65" i="14"/>
  <c r="W59" i="14"/>
  <c r="W58" i="14"/>
  <c r="W54" i="14"/>
  <c r="W53" i="14"/>
  <c r="X4" i="14"/>
  <c r="X80" i="14" s="1"/>
  <c r="X64" i="14" l="1"/>
  <c r="U101" i="14"/>
  <c r="U169" i="14" s="1"/>
  <c r="N7" i="26"/>
  <c r="X82" i="14"/>
  <c r="S173" i="14"/>
  <c r="S183" i="14" s="1"/>
  <c r="S185" i="14" s="1"/>
  <c r="S193" i="14" s="1"/>
  <c r="S190" i="14"/>
  <c r="T169" i="14"/>
  <c r="R127" i="14"/>
  <c r="R128" i="14" s="1"/>
  <c r="X124" i="14"/>
  <c r="T107" i="14"/>
  <c r="W55" i="14"/>
  <c r="W97" i="14" s="1"/>
  <c r="W60" i="14"/>
  <c r="W98" i="14" s="1"/>
  <c r="W66" i="14"/>
  <c r="W99" i="14" s="1"/>
  <c r="W111" i="14" s="1"/>
  <c r="X93" i="14"/>
  <c r="X92" i="14"/>
  <c r="X88" i="14"/>
  <c r="X87" i="14"/>
  <c r="X83" i="14"/>
  <c r="X81" i="14"/>
  <c r="X70" i="14"/>
  <c r="X73" i="14" s="1"/>
  <c r="X65" i="14"/>
  <c r="X59" i="14"/>
  <c r="X58" i="14"/>
  <c r="X54" i="14"/>
  <c r="X53" i="14"/>
  <c r="Y4" i="14"/>
  <c r="Y80" i="14" s="1"/>
  <c r="W84" i="14"/>
  <c r="W89" i="14"/>
  <c r="W94" i="14"/>
  <c r="U105" i="14"/>
  <c r="V100" i="14"/>
  <c r="V110" i="14" s="1"/>
  <c r="T106" i="14"/>
  <c r="T104" i="14"/>
  <c r="T105" i="14"/>
  <c r="Z69" i="14"/>
  <c r="Y64" i="14" l="1"/>
  <c r="U106" i="14"/>
  <c r="U107" i="14"/>
  <c r="U104" i="14"/>
  <c r="O7" i="26"/>
  <c r="Y82" i="14"/>
  <c r="T173" i="14"/>
  <c r="T190" i="14"/>
  <c r="U173" i="14"/>
  <c r="U183" i="14" s="1"/>
  <c r="U185" i="14" s="1"/>
  <c r="U193" i="14" s="1"/>
  <c r="U190" i="14"/>
  <c r="T183" i="14"/>
  <c r="T185" i="14" s="1"/>
  <c r="T193" i="14" s="1"/>
  <c r="S127" i="14"/>
  <c r="S128" i="14" s="1"/>
  <c r="Y124" i="14"/>
  <c r="X55" i="14"/>
  <c r="X97" i="14" s="1"/>
  <c r="X60" i="14"/>
  <c r="X98" i="14" s="1"/>
  <c r="X66" i="14"/>
  <c r="X99" i="14" s="1"/>
  <c r="X111" i="14" s="1"/>
  <c r="AA69" i="14"/>
  <c r="V101" i="14"/>
  <c r="X84" i="14"/>
  <c r="X89" i="14"/>
  <c r="X94" i="14"/>
  <c r="W100" i="14"/>
  <c r="W110" i="14" s="1"/>
  <c r="Y92" i="14"/>
  <c r="Y88" i="14"/>
  <c r="Y87" i="14"/>
  <c r="Y83" i="14"/>
  <c r="Y81" i="14"/>
  <c r="Y70" i="14"/>
  <c r="Y73" i="14" s="1"/>
  <c r="Y65" i="14"/>
  <c r="Y59" i="14"/>
  <c r="Y58" i="14"/>
  <c r="Y54" i="14"/>
  <c r="Y53" i="14"/>
  <c r="Z4" i="14"/>
  <c r="Z80" i="14" s="1"/>
  <c r="Y93" i="14"/>
  <c r="Z64" i="14" l="1"/>
  <c r="P7" i="26"/>
  <c r="Z82" i="14"/>
  <c r="V169" i="14"/>
  <c r="T127" i="14"/>
  <c r="T128" i="14" s="1"/>
  <c r="U127" i="14"/>
  <c r="U128" i="14" s="1"/>
  <c r="Z124" i="14"/>
  <c r="V107" i="14"/>
  <c r="Y84" i="14"/>
  <c r="Y89" i="14"/>
  <c r="Z93" i="14"/>
  <c r="Z92" i="14"/>
  <c r="Z88" i="14"/>
  <c r="Z87" i="14"/>
  <c r="Z83" i="14"/>
  <c r="Z81" i="14"/>
  <c r="Z70" i="14"/>
  <c r="Z73" i="14" s="1"/>
  <c r="Z65" i="14"/>
  <c r="Z59" i="14"/>
  <c r="Z58" i="14"/>
  <c r="Z54" i="14"/>
  <c r="Z53" i="14"/>
  <c r="AA4" i="14"/>
  <c r="AA80" i="14" s="1"/>
  <c r="Y55" i="14"/>
  <c r="Y97" i="14" s="1"/>
  <c r="Y60" i="14"/>
  <c r="Y98" i="14" s="1"/>
  <c r="Y66" i="14"/>
  <c r="Y99" i="14" s="1"/>
  <c r="Y111" i="14" s="1"/>
  <c r="W101" i="14"/>
  <c r="X100" i="14"/>
  <c r="X110" i="14" s="1"/>
  <c r="Y94" i="14"/>
  <c r="V104" i="14"/>
  <c r="V105" i="14"/>
  <c r="V106" i="14"/>
  <c r="AA64" i="14" l="1"/>
  <c r="Q7" i="26"/>
  <c r="AA82" i="14"/>
  <c r="V173" i="14"/>
  <c r="V183" i="14" s="1"/>
  <c r="V185" i="14" s="1"/>
  <c r="V193" i="14" s="1"/>
  <c r="V190" i="14"/>
  <c r="W169" i="14"/>
  <c r="AA124" i="14"/>
  <c r="W107" i="14"/>
  <c r="Y100" i="14"/>
  <c r="Y110" i="14" s="1"/>
  <c r="Z55" i="14"/>
  <c r="Z97" i="14" s="1"/>
  <c r="Z60" i="14"/>
  <c r="Z98" i="14" s="1"/>
  <c r="Z66" i="14"/>
  <c r="Z99" i="14" s="1"/>
  <c r="Z111" i="14" s="1"/>
  <c r="Z84" i="14"/>
  <c r="Z89" i="14"/>
  <c r="Z94" i="14"/>
  <c r="X101" i="14"/>
  <c r="W106" i="14"/>
  <c r="W104" i="14"/>
  <c r="W105" i="14"/>
  <c r="AA93" i="14"/>
  <c r="AA92" i="14"/>
  <c r="AA88" i="14"/>
  <c r="AA87" i="14"/>
  <c r="AA83" i="14"/>
  <c r="AA81" i="14"/>
  <c r="AA70" i="14"/>
  <c r="AA73" i="14" s="1"/>
  <c r="AA65" i="14"/>
  <c r="AA59" i="14"/>
  <c r="AA58" i="14"/>
  <c r="AA54" i="14"/>
  <c r="AA53" i="14"/>
  <c r="A2" i="8"/>
  <c r="R7" i="26" l="1"/>
  <c r="W173" i="14"/>
  <c r="W183" i="14" s="1"/>
  <c r="W185" i="14" s="1"/>
  <c r="W193" i="14" s="1"/>
  <c r="W190" i="14"/>
  <c r="X169" i="14"/>
  <c r="V127" i="14"/>
  <c r="V128" i="14" s="1"/>
  <c r="X107" i="14"/>
  <c r="Y101" i="14"/>
  <c r="AA84" i="14"/>
  <c r="AA89" i="14"/>
  <c r="AA94" i="14"/>
  <c r="AA55" i="14"/>
  <c r="AA97" i="14" s="1"/>
  <c r="AA60" i="14"/>
  <c r="AA98" i="14" s="1"/>
  <c r="AA66" i="14"/>
  <c r="AA99" i="14" s="1"/>
  <c r="AA111" i="14" s="1"/>
  <c r="Z100" i="14"/>
  <c r="Z110" i="14" s="1"/>
  <c r="X106" i="14"/>
  <c r="X104" i="14"/>
  <c r="X105" i="14"/>
  <c r="S7" i="26" l="1"/>
  <c r="X173" i="14"/>
  <c r="X183" i="14" s="1"/>
  <c r="X185" i="14" s="1"/>
  <c r="X193" i="14" s="1"/>
  <c r="X190" i="14"/>
  <c r="Y169" i="14"/>
  <c r="W127" i="14"/>
  <c r="W128" i="14" s="1"/>
  <c r="Y104" i="14"/>
  <c r="Y106" i="14"/>
  <c r="Y105" i="14"/>
  <c r="Y107" i="14"/>
  <c r="AA100" i="14"/>
  <c r="AA110" i="14" s="1"/>
  <c r="Z101" i="14"/>
  <c r="T7" i="26" l="1"/>
  <c r="Y173" i="14"/>
  <c r="Y183" i="14" s="1"/>
  <c r="Y185" i="14" s="1"/>
  <c r="Y193" i="14" s="1"/>
  <c r="Y190" i="14"/>
  <c r="Z169" i="14"/>
  <c r="X127" i="14"/>
  <c r="X128" i="14" s="1"/>
  <c r="AA101" i="14"/>
  <c r="Z107" i="14"/>
  <c r="Z106" i="14"/>
  <c r="Z104" i="14"/>
  <c r="Z105" i="14"/>
  <c r="U7" i="26" l="1"/>
  <c r="Z173" i="14"/>
  <c r="Z183" i="14" s="1"/>
  <c r="Z185" i="14" s="1"/>
  <c r="Z193" i="14" s="1"/>
  <c r="Z190" i="14"/>
  <c r="AA169" i="14"/>
  <c r="Y127" i="14"/>
  <c r="Y128" i="14" s="1"/>
  <c r="AA104" i="14"/>
  <c r="AA107" i="14"/>
  <c r="AA106" i="14"/>
  <c r="AA105" i="14"/>
  <c r="AA173" i="14" l="1"/>
  <c r="AA183" i="14" s="1"/>
  <c r="AA185" i="14" s="1"/>
  <c r="AA193" i="14" s="1"/>
  <c r="AA190" i="14"/>
  <c r="Z127" i="14"/>
  <c r="Z128" i="14" s="1"/>
  <c r="AA127" i="14" l="1"/>
  <c r="AA128" i="14" s="1"/>
  <c r="W462" i="17"/>
  <c r="X462" i="17"/>
  <c r="L375" i="17"/>
  <c r="O136" i="14"/>
  <c r="K136" i="14"/>
  <c r="Q462" i="17"/>
  <c r="I375" i="17"/>
  <c r="R462" i="17"/>
  <c r="M375" i="17"/>
  <c r="N375" i="17"/>
  <c r="S462" i="17"/>
  <c r="I462" i="17"/>
  <c r="Q375" i="17"/>
  <c r="M462" i="17"/>
  <c r="Y462" i="17"/>
  <c r="U375" i="17"/>
  <c r="N462" i="17"/>
  <c r="AA375" i="17"/>
  <c r="R136" i="14"/>
  <c r="P136" i="14"/>
  <c r="J8" i="26" s="1"/>
  <c r="Y136" i="14"/>
  <c r="S8" i="26" s="1"/>
  <c r="T375" i="17"/>
  <c r="Z136" i="14"/>
  <c r="T8" i="26" s="1"/>
  <c r="I350" i="17"/>
  <c r="I358" i="17" s="1"/>
  <c r="I513" i="17" s="1"/>
  <c r="I516" i="17" s="1"/>
  <c r="AA462" i="17"/>
  <c r="P375" i="17"/>
  <c r="Z462" i="17"/>
  <c r="Y375" i="17"/>
  <c r="S136" i="14"/>
  <c r="L462" i="17"/>
  <c r="R375" i="17"/>
  <c r="P462" i="17"/>
  <c r="T462" i="17"/>
  <c r="Q136" i="14"/>
  <c r="K8" i="26" s="1"/>
  <c r="S375" i="17"/>
  <c r="W136" i="14"/>
  <c r="N136" i="14"/>
  <c r="T136" i="14"/>
  <c r="L136" i="14"/>
  <c r="U136" i="14"/>
  <c r="V462" i="17"/>
  <c r="X375" i="17"/>
  <c r="H462" i="17"/>
  <c r="V136" i="14"/>
  <c r="M136" i="14"/>
  <c r="G8" i="26" s="1"/>
  <c r="I136" i="14"/>
  <c r="C8" i="26" s="1"/>
  <c r="X136" i="14"/>
  <c r="R8" i="26" s="1"/>
  <c r="O375" i="17"/>
  <c r="Z375" i="17"/>
  <c r="V375" i="17"/>
  <c r="J462" i="17"/>
  <c r="J136" i="14"/>
  <c r="AA136" i="14"/>
  <c r="U8" i="26" s="1"/>
  <c r="H350" i="17"/>
  <c r="H358" i="17" s="1"/>
  <c r="H513" i="17" s="1"/>
  <c r="H516" i="17" s="1"/>
  <c r="H136" i="14"/>
  <c r="B8" i="26" s="1"/>
  <c r="J375" i="17"/>
  <c r="O462" i="17"/>
  <c r="K375" i="17"/>
  <c r="W375" i="17"/>
  <c r="U462" i="17"/>
  <c r="K462" i="17"/>
  <c r="H375" i="17"/>
  <c r="H435" i="17" l="1"/>
  <c r="H437" i="17" s="1"/>
  <c r="H445" i="17" s="1"/>
  <c r="H542" i="17" s="1"/>
  <c r="J159" i="14"/>
  <c r="D8" i="26"/>
  <c r="V159" i="14"/>
  <c r="P8" i="26"/>
  <c r="U159" i="14"/>
  <c r="O8" i="26"/>
  <c r="L159" i="14"/>
  <c r="F8" i="26"/>
  <c r="N159" i="14"/>
  <c r="H8" i="26"/>
  <c r="R159" i="14"/>
  <c r="L8" i="26"/>
  <c r="O159" i="14"/>
  <c r="I8" i="26"/>
  <c r="T159" i="14"/>
  <c r="N8" i="26"/>
  <c r="W159" i="14"/>
  <c r="Q8" i="26"/>
  <c r="S159" i="14"/>
  <c r="M8" i="26"/>
  <c r="K159" i="14"/>
  <c r="E8" i="26"/>
  <c r="AA142" i="14"/>
  <c r="AA152" i="14" s="1"/>
  <c r="AA154" i="14" s="1"/>
  <c r="AA162" i="14" s="1"/>
  <c r="AA159" i="14"/>
  <c r="X142" i="14"/>
  <c r="X152" i="14" s="1"/>
  <c r="X154" i="14" s="1"/>
  <c r="X159" i="14"/>
  <c r="I142" i="14"/>
  <c r="I152" i="14" s="1"/>
  <c r="I154" i="14" s="1"/>
  <c r="I159" i="14"/>
  <c r="M142" i="14"/>
  <c r="M152" i="14" s="1"/>
  <c r="M154" i="14" s="1"/>
  <c r="M159" i="14"/>
  <c r="P142" i="14"/>
  <c r="P152" i="14" s="1"/>
  <c r="P154" i="14" s="1"/>
  <c r="P159" i="14"/>
  <c r="H142" i="14"/>
  <c r="H152" i="14" s="1"/>
  <c r="H154" i="14" s="1"/>
  <c r="H159" i="14"/>
  <c r="Q142" i="14"/>
  <c r="Q152" i="14" s="1"/>
  <c r="Q154" i="14" s="1"/>
  <c r="Q159" i="14"/>
  <c r="Z142" i="14"/>
  <c r="Z152" i="14" s="1"/>
  <c r="Z154" i="14" s="1"/>
  <c r="Z159" i="14"/>
  <c r="Y142" i="14"/>
  <c r="Y152" i="14" s="1"/>
  <c r="Y154" i="14" s="1"/>
  <c r="Y159" i="14"/>
  <c r="I471" i="17"/>
  <c r="I493" i="17" s="1"/>
  <c r="I552" i="17" s="1"/>
  <c r="H383" i="17"/>
  <c r="H388" i="17" s="1"/>
  <c r="H399" i="17" s="1"/>
  <c r="H401" i="17" s="1"/>
  <c r="H409" i="17" s="1"/>
  <c r="H525" i="17" s="1"/>
  <c r="U163" i="18"/>
  <c r="X163" i="18"/>
  <c r="Y163" i="18"/>
  <c r="J163" i="18"/>
  <c r="O163" i="18"/>
  <c r="K163" i="18"/>
  <c r="Y194" i="18"/>
  <c r="Y195" i="18" s="1"/>
  <c r="Y11" i="19" s="1"/>
  <c r="N446" i="17"/>
  <c r="N543" i="17" s="1"/>
  <c r="N163" i="18"/>
  <c r="N155" i="18" s="1"/>
  <c r="V446" i="17"/>
  <c r="V543" i="17" s="1"/>
  <c r="V163" i="18"/>
  <c r="V155" i="18" s="1"/>
  <c r="H446" i="17"/>
  <c r="H543" i="17" s="1"/>
  <c r="H163" i="18"/>
  <c r="H155" i="18" s="1"/>
  <c r="AA446" i="17"/>
  <c r="AA543" i="17" s="1"/>
  <c r="AA163" i="18"/>
  <c r="AA155" i="18" s="1"/>
  <c r="R163" i="14"/>
  <c r="R194" i="14" s="1"/>
  <c r="R195" i="14" s="1"/>
  <c r="R39" i="19" s="1"/>
  <c r="R163" i="18"/>
  <c r="R155" i="18" s="1"/>
  <c r="L446" i="17"/>
  <c r="L543" i="17" s="1"/>
  <c r="L163" i="18"/>
  <c r="L155" i="18" s="1"/>
  <c r="X194" i="18"/>
  <c r="X195" i="18" s="1"/>
  <c r="X11" i="19" s="1"/>
  <c r="I446" i="17"/>
  <c r="I543" i="17" s="1"/>
  <c r="I163" i="18"/>
  <c r="I155" i="18" s="1"/>
  <c r="Z446" i="17"/>
  <c r="Z543" i="17" s="1"/>
  <c r="Z163" i="18"/>
  <c r="Z155" i="18" s="1"/>
  <c r="M446" i="17"/>
  <c r="M543" i="17" s="1"/>
  <c r="M163" i="18"/>
  <c r="M155" i="18" s="1"/>
  <c r="P446" i="17"/>
  <c r="P543" i="17" s="1"/>
  <c r="P163" i="18"/>
  <c r="P155" i="18" s="1"/>
  <c r="T446" i="17"/>
  <c r="T543" i="17" s="1"/>
  <c r="T163" i="18"/>
  <c r="T155" i="18" s="1"/>
  <c r="W446" i="17"/>
  <c r="W543" i="17" s="1"/>
  <c r="W163" i="18"/>
  <c r="W155" i="18" s="1"/>
  <c r="S446" i="17"/>
  <c r="S543" i="17" s="1"/>
  <c r="S163" i="18"/>
  <c r="S155" i="18" s="1"/>
  <c r="Q446" i="17"/>
  <c r="Q543" i="17" s="1"/>
  <c r="Q163" i="18"/>
  <c r="Q155" i="18" s="1"/>
  <c r="Q163" i="14"/>
  <c r="Q194" i="14" s="1"/>
  <c r="Q195" i="14" s="1"/>
  <c r="Q39" i="19" s="1"/>
  <c r="V163" i="14"/>
  <c r="V194" i="14" s="1"/>
  <c r="V195" i="14" s="1"/>
  <c r="V39" i="19" s="1"/>
  <c r="P163" i="14"/>
  <c r="P194" i="14" s="1"/>
  <c r="P195" i="14" s="1"/>
  <c r="P39" i="19" s="1"/>
  <c r="T163" i="14"/>
  <c r="T194" i="14" s="1"/>
  <c r="T195" i="14" s="1"/>
  <c r="T39" i="19" s="1"/>
  <c r="N163" i="14"/>
  <c r="N194" i="14" s="1"/>
  <c r="N195" i="14" s="1"/>
  <c r="N39" i="19" s="1"/>
  <c r="H163" i="14"/>
  <c r="H194" i="14" s="1"/>
  <c r="H195" i="14" s="1"/>
  <c r="H39" i="19" s="1"/>
  <c r="M163" i="14"/>
  <c r="M194" i="14" s="1"/>
  <c r="M195" i="14" s="1"/>
  <c r="M39" i="19" s="1"/>
  <c r="AA163" i="14"/>
  <c r="AA194" i="14" s="1"/>
  <c r="AA195" i="14" s="1"/>
  <c r="AA39" i="19" s="1"/>
  <c r="R446" i="17"/>
  <c r="R543" i="17" s="1"/>
  <c r="Z163" i="14"/>
  <c r="Z194" i="14" s="1"/>
  <c r="Z195" i="14" s="1"/>
  <c r="Z39" i="19" s="1"/>
  <c r="W163" i="14"/>
  <c r="W194" i="14" s="1"/>
  <c r="W195" i="14" s="1"/>
  <c r="W39" i="19" s="1"/>
  <c r="L163" i="14"/>
  <c r="L194" i="14" s="1"/>
  <c r="L195" i="14" s="1"/>
  <c r="L39" i="19" s="1"/>
  <c r="S163" i="14"/>
  <c r="S194" i="14" s="1"/>
  <c r="S195" i="14" s="1"/>
  <c r="S39" i="19" s="1"/>
  <c r="I163" i="14"/>
  <c r="I194" i="14" s="1"/>
  <c r="I195" i="14" s="1"/>
  <c r="I39" i="19" s="1"/>
  <c r="O142" i="14"/>
  <c r="O152" i="14" s="1"/>
  <c r="O154" i="14" s="1"/>
  <c r="J142" i="14"/>
  <c r="J152" i="14" s="1"/>
  <c r="J154" i="14" s="1"/>
  <c r="U142" i="14"/>
  <c r="U152" i="14" s="1"/>
  <c r="U154" i="14" s="1"/>
  <c r="H360" i="17"/>
  <c r="V142" i="14"/>
  <c r="V152" i="14" s="1"/>
  <c r="V154" i="14" s="1"/>
  <c r="H471" i="17"/>
  <c r="U446" i="17"/>
  <c r="U543" i="17" s="1"/>
  <c r="U163" i="14"/>
  <c r="U194" i="14" s="1"/>
  <c r="U195" i="14" s="1"/>
  <c r="U39" i="19" s="1"/>
  <c r="S142" i="14"/>
  <c r="S152" i="14" s="1"/>
  <c r="S154" i="14" s="1"/>
  <c r="I360" i="17"/>
  <c r="I435" i="17"/>
  <c r="I437" i="17" s="1"/>
  <c r="I445" i="17" s="1"/>
  <c r="I542" i="17" s="1"/>
  <c r="I545" i="17" s="1"/>
  <c r="K142" i="14"/>
  <c r="K152" i="14" s="1"/>
  <c r="K154" i="14" s="1"/>
  <c r="X163" i="14"/>
  <c r="X194" i="14" s="1"/>
  <c r="X195" i="14" s="1"/>
  <c r="X39" i="19" s="1"/>
  <c r="X446" i="17"/>
  <c r="X543" i="17" s="1"/>
  <c r="L142" i="14"/>
  <c r="L152" i="14" s="1"/>
  <c r="L154" i="14" s="1"/>
  <c r="W142" i="14"/>
  <c r="W152" i="14" s="1"/>
  <c r="W154" i="14" s="1"/>
  <c r="Y446" i="17"/>
  <c r="Y543" i="17" s="1"/>
  <c r="Y163" i="14"/>
  <c r="Y194" i="14" s="1"/>
  <c r="Y195" i="14" s="1"/>
  <c r="Y39" i="19" s="1"/>
  <c r="J446" i="17"/>
  <c r="J543" i="17" s="1"/>
  <c r="J163" i="14"/>
  <c r="J194" i="14" s="1"/>
  <c r="J195" i="14" s="1"/>
  <c r="J39" i="19" s="1"/>
  <c r="R142" i="14"/>
  <c r="R152" i="14" s="1"/>
  <c r="R154" i="14" s="1"/>
  <c r="N142" i="14"/>
  <c r="N152" i="14" s="1"/>
  <c r="N154" i="14" s="1"/>
  <c r="T142" i="14"/>
  <c r="T152" i="14" s="1"/>
  <c r="T154" i="14" s="1"/>
  <c r="I383" i="17"/>
  <c r="I406" i="17" s="1"/>
  <c r="I522" i="17" s="1"/>
  <c r="O446" i="17"/>
  <c r="O543" i="17" s="1"/>
  <c r="O163" i="14"/>
  <c r="O194" i="14" s="1"/>
  <c r="O195" i="14" s="1"/>
  <c r="O39" i="19" s="1"/>
  <c r="K446" i="17"/>
  <c r="K543" i="17" s="1"/>
  <c r="K163" i="14"/>
  <c r="K194" i="14" s="1"/>
  <c r="K195" i="14" s="1"/>
  <c r="K39" i="19" s="1"/>
  <c r="H545" i="17" l="1"/>
  <c r="H447" i="17"/>
  <c r="H10" i="19" s="1"/>
  <c r="H38" i="19" s="1"/>
  <c r="O194" i="18"/>
  <c r="O195" i="18" s="1"/>
  <c r="O11" i="19" s="1"/>
  <c r="O155" i="18"/>
  <c r="Y164" i="18"/>
  <c r="Y155" i="18"/>
  <c r="U194" i="18"/>
  <c r="U195" i="18" s="1"/>
  <c r="U11" i="19" s="1"/>
  <c r="U155" i="18"/>
  <c r="K194" i="18"/>
  <c r="K195" i="18" s="1"/>
  <c r="K11" i="19" s="1"/>
  <c r="K155" i="18"/>
  <c r="J194" i="18"/>
  <c r="J195" i="18" s="1"/>
  <c r="J11" i="19" s="1"/>
  <c r="J155" i="18"/>
  <c r="X164" i="18"/>
  <c r="X155" i="18"/>
  <c r="T162" i="14"/>
  <c r="T164" i="14" s="1"/>
  <c r="T155" i="14"/>
  <c r="N162" i="14"/>
  <c r="N155" i="14"/>
  <c r="L162" i="14"/>
  <c r="L155" i="14"/>
  <c r="S162" i="14"/>
  <c r="S155" i="14"/>
  <c r="V162" i="14"/>
  <c r="V164" i="14" s="1"/>
  <c r="V155" i="14"/>
  <c r="J162" i="14"/>
  <c r="J155" i="14"/>
  <c r="Y162" i="14"/>
  <c r="Y155" i="14"/>
  <c r="Z162" i="14"/>
  <c r="Z164" i="14" s="1"/>
  <c r="Z155" i="14"/>
  <c r="Q162" i="14"/>
  <c r="Q164" i="14" s="1"/>
  <c r="Q155" i="14"/>
  <c r="H155" i="14"/>
  <c r="P162" i="14"/>
  <c r="P164" i="14" s="1"/>
  <c r="P155" i="14"/>
  <c r="M162" i="14"/>
  <c r="M155" i="14"/>
  <c r="I162" i="14"/>
  <c r="I155" i="14"/>
  <c r="X162" i="14"/>
  <c r="X155" i="14"/>
  <c r="R162" i="14"/>
  <c r="R155" i="14"/>
  <c r="W162" i="14"/>
  <c r="W155" i="14"/>
  <c r="K162" i="14"/>
  <c r="K155" i="14"/>
  <c r="U162" i="14"/>
  <c r="U155" i="14"/>
  <c r="O162" i="14"/>
  <c r="O164" i="14" s="1"/>
  <c r="O155" i="14"/>
  <c r="AA155" i="14"/>
  <c r="H162" i="14"/>
  <c r="H164" i="14" s="1"/>
  <c r="M164" i="14"/>
  <c r="I476" i="17"/>
  <c r="I486" i="17" s="1"/>
  <c r="I488" i="17" s="1"/>
  <c r="I496" i="17" s="1"/>
  <c r="I555" i="17" s="1"/>
  <c r="I558" i="17" s="1"/>
  <c r="I447" i="17"/>
  <c r="I10" i="19" s="1"/>
  <c r="I38" i="19" s="1"/>
  <c r="H402" i="17"/>
  <c r="R164" i="14"/>
  <c r="K164" i="18"/>
  <c r="H406" i="17"/>
  <c r="J164" i="18"/>
  <c r="AA164" i="14"/>
  <c r="O164" i="18"/>
  <c r="H476" i="17"/>
  <c r="H486" i="17" s="1"/>
  <c r="H488" i="17" s="1"/>
  <c r="H489" i="17" s="1"/>
  <c r="H493" i="17"/>
  <c r="H552" i="17" s="1"/>
  <c r="U164" i="18"/>
  <c r="J164" i="14"/>
  <c r="X164" i="14"/>
  <c r="Q194" i="18"/>
  <c r="Q195" i="18" s="1"/>
  <c r="Q11" i="19" s="1"/>
  <c r="Q164" i="18"/>
  <c r="S194" i="18"/>
  <c r="S195" i="18" s="1"/>
  <c r="S11" i="19" s="1"/>
  <c r="S164" i="18"/>
  <c r="W194" i="18"/>
  <c r="W195" i="18" s="1"/>
  <c r="W11" i="19" s="1"/>
  <c r="W164" i="18"/>
  <c r="T194" i="18"/>
  <c r="T195" i="18" s="1"/>
  <c r="T11" i="19" s="1"/>
  <c r="T164" i="18"/>
  <c r="P194" i="18"/>
  <c r="P195" i="18" s="1"/>
  <c r="P11" i="19" s="1"/>
  <c r="P164" i="18"/>
  <c r="M194" i="18"/>
  <c r="M195" i="18" s="1"/>
  <c r="M11" i="19" s="1"/>
  <c r="M164" i="18"/>
  <c r="N164" i="14"/>
  <c r="W164" i="14"/>
  <c r="L164" i="14"/>
  <c r="K164" i="14"/>
  <c r="Y164" i="14"/>
  <c r="U164" i="14"/>
  <c r="I164" i="14"/>
  <c r="Z194" i="18"/>
  <c r="Z195" i="18" s="1"/>
  <c r="Z11" i="19" s="1"/>
  <c r="Z164" i="18"/>
  <c r="I194" i="18"/>
  <c r="I195" i="18" s="1"/>
  <c r="I11" i="19" s="1"/>
  <c r="I164" i="18"/>
  <c r="L194" i="18"/>
  <c r="L195" i="18" s="1"/>
  <c r="L11" i="19" s="1"/>
  <c r="L164" i="18"/>
  <c r="R194" i="18"/>
  <c r="R195" i="18" s="1"/>
  <c r="R11" i="19" s="1"/>
  <c r="R164" i="18"/>
  <c r="AA194" i="18"/>
  <c r="AA195" i="18" s="1"/>
  <c r="AA11" i="19" s="1"/>
  <c r="AA164" i="18"/>
  <c r="H194" i="18"/>
  <c r="H195" i="18" s="1"/>
  <c r="H11" i="19" s="1"/>
  <c r="H164" i="18"/>
  <c r="V194" i="18"/>
  <c r="V195" i="18" s="1"/>
  <c r="V11" i="19" s="1"/>
  <c r="V164" i="18"/>
  <c r="N194" i="18"/>
  <c r="N195" i="18" s="1"/>
  <c r="N11" i="19" s="1"/>
  <c r="N164" i="18"/>
  <c r="G197" i="14"/>
  <c r="S164" i="14"/>
  <c r="I388" i="17"/>
  <c r="I399" i="17" s="1"/>
  <c r="I401" i="17" s="1"/>
  <c r="I402" i="17" s="1"/>
  <c r="I498" i="17" l="1"/>
  <c r="H411" i="17"/>
  <c r="H522" i="17"/>
  <c r="H528" i="17" s="1"/>
  <c r="I489" i="17"/>
  <c r="F43" i="19"/>
  <c r="H43" i="19"/>
  <c r="G166" i="18"/>
  <c r="G197" i="18"/>
  <c r="G166" i="14"/>
  <c r="G198" i="14" s="1"/>
  <c r="H496" i="17"/>
  <c r="H555" i="17" s="1"/>
  <c r="H558" i="17" s="1"/>
  <c r="I409" i="17"/>
  <c r="I411" i="17" l="1"/>
  <c r="I525" i="17"/>
  <c r="I528" i="17" s="1"/>
  <c r="H498" i="17"/>
  <c r="G43" i="19"/>
  <c r="H15" i="19"/>
  <c r="F15" i="19"/>
  <c r="G198" i="18"/>
  <c r="G15" i="19" l="1"/>
  <c r="L355" i="17"/>
  <c r="L510" i="17" s="1"/>
  <c r="P355" i="17"/>
  <c r="P510" i="17" s="1"/>
  <c r="N355" i="17"/>
  <c r="N510" i="17" s="1"/>
  <c r="P337" i="17"/>
  <c r="P348" i="17" s="1"/>
  <c r="P350" i="17" s="1"/>
  <c r="P358" i="17" s="1"/>
  <c r="P513" i="17" s="1"/>
  <c r="O355" i="17"/>
  <c r="O510" i="17" s="1"/>
  <c r="Z337" i="17"/>
  <c r="Z348" i="17" s="1"/>
  <c r="Z350" i="17" s="1"/>
  <c r="Z358" i="17" s="1"/>
  <c r="Z513" i="17" s="1"/>
  <c r="U355" i="17"/>
  <c r="U510" i="17" s="1"/>
  <c r="U337" i="17"/>
  <c r="U348" i="17" s="1"/>
  <c r="U350" i="17" s="1"/>
  <c r="U358" i="17" s="1"/>
  <c r="U513" i="17" s="1"/>
  <c r="V355" i="17"/>
  <c r="V510" i="17" s="1"/>
  <c r="S355" i="17"/>
  <c r="S510" i="17" s="1"/>
  <c r="Q355" i="17"/>
  <c r="Q510" i="17" s="1"/>
  <c r="M355" i="17"/>
  <c r="M510" i="17" s="1"/>
  <c r="M337" i="17"/>
  <c r="M348" i="17" s="1"/>
  <c r="M350" i="17" s="1"/>
  <c r="M358" i="17" s="1"/>
  <c r="M513" i="17" s="1"/>
  <c r="J337" i="17"/>
  <c r="J348" i="17" s="1"/>
  <c r="J350" i="17" s="1"/>
  <c r="J358" i="17" s="1"/>
  <c r="J513" i="17" s="1"/>
  <c r="Y355" i="17"/>
  <c r="Y510" i="17" s="1"/>
  <c r="R355" i="17"/>
  <c r="R510" i="17" s="1"/>
  <c r="T355" i="17"/>
  <c r="T510" i="17" s="1"/>
  <c r="Z355" i="17"/>
  <c r="Z510" i="17" s="1"/>
  <c r="Z516" i="17" s="1"/>
  <c r="AA355" i="17"/>
  <c r="AA510" i="17" s="1"/>
  <c r="K355" i="17"/>
  <c r="K510" i="17" s="1"/>
  <c r="X442" i="17"/>
  <c r="X539" i="17" s="1"/>
  <c r="N337" i="17"/>
  <c r="N348" i="17" s="1"/>
  <c r="N350" i="17" s="1"/>
  <c r="N358" i="17" s="1"/>
  <c r="N513" i="17" s="1"/>
  <c r="W355" i="17"/>
  <c r="W510" i="17" s="1"/>
  <c r="X355" i="17"/>
  <c r="X510" i="17" s="1"/>
  <c r="X337" i="17"/>
  <c r="X348" i="17" s="1"/>
  <c r="X350" i="17" s="1"/>
  <c r="X358" i="17" s="1"/>
  <c r="X513" i="17" s="1"/>
  <c r="O337" i="17"/>
  <c r="O348" i="17" s="1"/>
  <c r="O350" i="17" s="1"/>
  <c r="O358" i="17" s="1"/>
  <c r="O513" i="17" s="1"/>
  <c r="V337" i="17"/>
  <c r="V348" i="17" s="1"/>
  <c r="V350" i="17" s="1"/>
  <c r="V358" i="17" s="1"/>
  <c r="V513" i="17" s="1"/>
  <c r="L337" i="17"/>
  <c r="L348" i="17" s="1"/>
  <c r="L350" i="17" s="1"/>
  <c r="L358" i="17" s="1"/>
  <c r="L513" i="17" s="1"/>
  <c r="W337" i="17"/>
  <c r="W348" i="17" s="1"/>
  <c r="W350" i="17" s="1"/>
  <c r="W358" i="17" s="1"/>
  <c r="W513" i="17" s="1"/>
  <c r="Y425" i="17"/>
  <c r="Y435" i="17" s="1"/>
  <c r="Y437" i="17" s="1"/>
  <c r="Y445" i="17" s="1"/>
  <c r="Y542" i="17" s="1"/>
  <c r="R425" i="17"/>
  <c r="R435" i="17" s="1"/>
  <c r="R437" i="17" s="1"/>
  <c r="R445" i="17" s="1"/>
  <c r="R542" i="17" s="1"/>
  <c r="S425" i="17"/>
  <c r="S435" i="17" s="1"/>
  <c r="S437" i="17" s="1"/>
  <c r="S445" i="17" s="1"/>
  <c r="S542" i="17" s="1"/>
  <c r="T425" i="17"/>
  <c r="T435" i="17" s="1"/>
  <c r="T437" i="17" s="1"/>
  <c r="T445" i="17" s="1"/>
  <c r="T542" i="17" s="1"/>
  <c r="K425" i="17"/>
  <c r="K435" i="17" s="1"/>
  <c r="K437" i="17" s="1"/>
  <c r="K445" i="17" s="1"/>
  <c r="K542" i="17" s="1"/>
  <c r="U425" i="17"/>
  <c r="U435" i="17" s="1"/>
  <c r="U437" i="17" s="1"/>
  <c r="U445" i="17" s="1"/>
  <c r="U542" i="17" s="1"/>
  <c r="L425" i="17"/>
  <c r="L435" i="17" s="1"/>
  <c r="L437" i="17" s="1"/>
  <c r="L445" i="17" s="1"/>
  <c r="L542" i="17" s="1"/>
  <c r="V425" i="17"/>
  <c r="V435" i="17" s="1"/>
  <c r="V437" i="17" s="1"/>
  <c r="V445" i="17" s="1"/>
  <c r="V542" i="17" s="1"/>
  <c r="W425" i="17"/>
  <c r="W435" i="17" s="1"/>
  <c r="W437" i="17" s="1"/>
  <c r="W445" i="17" s="1"/>
  <c r="W542" i="17" s="1"/>
  <c r="AA337" i="17"/>
  <c r="AA348" i="17" s="1"/>
  <c r="AA350" i="17" s="1"/>
  <c r="AA358" i="17" s="1"/>
  <c r="AA513" i="17" s="1"/>
  <c r="Y337" i="17"/>
  <c r="Y348" i="17" s="1"/>
  <c r="Y350" i="17" s="1"/>
  <c r="Y358" i="17" s="1"/>
  <c r="Y513" i="17" s="1"/>
  <c r="K337" i="17"/>
  <c r="K348" i="17" s="1"/>
  <c r="K350" i="17" s="1"/>
  <c r="K358" i="17" s="1"/>
  <c r="K513" i="17" s="1"/>
  <c r="R337" i="17"/>
  <c r="R348" i="17" s="1"/>
  <c r="R350" i="17" s="1"/>
  <c r="R358" i="17" s="1"/>
  <c r="R513" i="17" s="1"/>
  <c r="S337" i="17"/>
  <c r="S348" i="17" s="1"/>
  <c r="S350" i="17" s="1"/>
  <c r="S358" i="17" s="1"/>
  <c r="S513" i="17" s="1"/>
  <c r="T337" i="17"/>
  <c r="T348" i="17" s="1"/>
  <c r="T350" i="17" s="1"/>
  <c r="T358" i="17" s="1"/>
  <c r="T513" i="17" s="1"/>
  <c r="Q337" i="17"/>
  <c r="Q348" i="17" s="1"/>
  <c r="Q350" i="17" s="1"/>
  <c r="Q358" i="17" s="1"/>
  <c r="Q513" i="17" s="1"/>
  <c r="M425" i="17"/>
  <c r="M435" i="17" s="1"/>
  <c r="M437" i="17" s="1"/>
  <c r="M445" i="17" s="1"/>
  <c r="M542" i="17" s="1"/>
  <c r="X425" i="17"/>
  <c r="X435" i="17" s="1"/>
  <c r="X437" i="17" s="1"/>
  <c r="X445" i="17" s="1"/>
  <c r="X542" i="17" s="1"/>
  <c r="J425" i="17"/>
  <c r="J435" i="17" s="1"/>
  <c r="J437" i="17" s="1"/>
  <c r="J445" i="17" s="1"/>
  <c r="J542" i="17" s="1"/>
  <c r="U442" i="17"/>
  <c r="U539" i="17" s="1"/>
  <c r="U545" i="17" s="1"/>
  <c r="P442" i="17"/>
  <c r="P539" i="17" s="1"/>
  <c r="Z442" i="17"/>
  <c r="Z539" i="17" s="1"/>
  <c r="R442" i="17"/>
  <c r="R539" i="17" s="1"/>
  <c r="R545" i="17" s="1"/>
  <c r="M442" i="17"/>
  <c r="M539" i="17" s="1"/>
  <c r="W442" i="17"/>
  <c r="W539" i="17" s="1"/>
  <c r="W545" i="17" s="1"/>
  <c r="T442" i="17"/>
  <c r="T539" i="17" s="1"/>
  <c r="T545" i="17" s="1"/>
  <c r="S442" i="17"/>
  <c r="S539" i="17" s="1"/>
  <c r="S545" i="17" s="1"/>
  <c r="O442" i="17"/>
  <c r="O539" i="17" s="1"/>
  <c r="Q442" i="17"/>
  <c r="Q539" i="17" s="1"/>
  <c r="L442" i="17"/>
  <c r="L539" i="17" s="1"/>
  <c r="L545" i="17" s="1"/>
  <c r="Y442" i="17"/>
  <c r="Y539" i="17" s="1"/>
  <c r="Y545" i="17" s="1"/>
  <c r="K442" i="17"/>
  <c r="K539" i="17" s="1"/>
  <c r="K545" i="17" s="1"/>
  <c r="U383" i="17"/>
  <c r="U406" i="17" s="1"/>
  <c r="U522" i="17" s="1"/>
  <c r="M383" i="17"/>
  <c r="M406" i="17" s="1"/>
  <c r="M522" i="17" s="1"/>
  <c r="S383" i="17"/>
  <c r="S406" i="17" s="1"/>
  <c r="S522" i="17" s="1"/>
  <c r="T383" i="17"/>
  <c r="T406" i="17" s="1"/>
  <c r="T522" i="17" s="1"/>
  <c r="V442" i="17"/>
  <c r="V539" i="17" s="1"/>
  <c r="V545" i="17" s="1"/>
  <c r="W383" i="17"/>
  <c r="N442" i="17"/>
  <c r="N539" i="17" s="1"/>
  <c r="N383" i="17"/>
  <c r="N388" i="17" s="1"/>
  <c r="N399" i="17" s="1"/>
  <c r="N401" i="17" s="1"/>
  <c r="Z425" i="17"/>
  <c r="Z435" i="17" s="1"/>
  <c r="Z437" i="17" s="1"/>
  <c r="Z445" i="17" s="1"/>
  <c r="Z542" i="17" s="1"/>
  <c r="O425" i="17"/>
  <c r="O435" i="17" s="1"/>
  <c r="O437" i="17" s="1"/>
  <c r="O445" i="17" s="1"/>
  <c r="O542" i="17" s="1"/>
  <c r="N425" i="17"/>
  <c r="N435" i="17" s="1"/>
  <c r="N437" i="17" s="1"/>
  <c r="N445" i="17" s="1"/>
  <c r="N542" i="17" s="1"/>
  <c r="Q425" i="17"/>
  <c r="Q435" i="17" s="1"/>
  <c r="Q437" i="17" s="1"/>
  <c r="Q445" i="17" s="1"/>
  <c r="Q542" i="17" s="1"/>
  <c r="P425" i="17"/>
  <c r="P435" i="17" s="1"/>
  <c r="P437" i="17" s="1"/>
  <c r="P445" i="17" s="1"/>
  <c r="P542" i="17" s="1"/>
  <c r="Y466" i="17"/>
  <c r="Y471" i="17" s="1"/>
  <c r="Y476" i="17" s="1"/>
  <c r="Y486" i="17" s="1"/>
  <c r="Y488" i="17" s="1"/>
  <c r="Y383" i="17"/>
  <c r="N466" i="17"/>
  <c r="N471" i="17" s="1"/>
  <c r="AA425" i="17"/>
  <c r="AA435" i="17" s="1"/>
  <c r="AA437" i="17" s="1"/>
  <c r="AA445" i="17" s="1"/>
  <c r="AA542" i="17" s="1"/>
  <c r="AA442" i="17"/>
  <c r="AA539" i="17" s="1"/>
  <c r="P466" i="17"/>
  <c r="P471" i="17" s="1"/>
  <c r="K383" i="17"/>
  <c r="K388" i="17" s="1"/>
  <c r="K399" i="17" s="1"/>
  <c r="K401" i="17" s="1"/>
  <c r="M466" i="17"/>
  <c r="M471" i="17" s="1"/>
  <c r="M476" i="17" s="1"/>
  <c r="M486" i="17" s="1"/>
  <c r="M488" i="17" s="1"/>
  <c r="O383" i="17"/>
  <c r="W466" i="17"/>
  <c r="W471" i="17" s="1"/>
  <c r="W493" i="17" s="1"/>
  <c r="W552" i="17" s="1"/>
  <c r="L383" i="17"/>
  <c r="AA383" i="17"/>
  <c r="AA406" i="17" s="1"/>
  <c r="AA522" i="17" s="1"/>
  <c r="P383" i="17"/>
  <c r="Q383" i="17"/>
  <c r="Q406" i="17" s="1"/>
  <c r="Q522" i="17" s="1"/>
  <c r="V383" i="17"/>
  <c r="V406" i="17" s="1"/>
  <c r="V522" i="17" s="1"/>
  <c r="V466" i="17"/>
  <c r="V471" i="17" s="1"/>
  <c r="K466" i="17"/>
  <c r="K471" i="17" s="1"/>
  <c r="K476" i="17" s="1"/>
  <c r="K486" i="17" s="1"/>
  <c r="K488" i="17" s="1"/>
  <c r="X383" i="17"/>
  <c r="X406" i="17" s="1"/>
  <c r="X522" i="17" s="1"/>
  <c r="R383" i="17"/>
  <c r="R406" i="17" s="1"/>
  <c r="R522" i="17" s="1"/>
  <c r="J383" i="17"/>
  <c r="J388" i="17" s="1"/>
  <c r="J399" i="17" s="1"/>
  <c r="J401" i="17" s="1"/>
  <c r="Q466" i="17"/>
  <c r="Q471" i="17" s="1"/>
  <c r="J355" i="17"/>
  <c r="J510" i="17" s="1"/>
  <c r="J516" i="17" s="1"/>
  <c r="X466" i="17"/>
  <c r="X471" i="17" s="1"/>
  <c r="X476" i="17" s="1"/>
  <c r="X486" i="17" s="1"/>
  <c r="X488" i="17" s="1"/>
  <c r="S466" i="17"/>
  <c r="S471" i="17" s="1"/>
  <c r="S476" i="17" s="1"/>
  <c r="S486" i="17" s="1"/>
  <c r="S488" i="17" s="1"/>
  <c r="AA466" i="17"/>
  <c r="AA471" i="17" s="1"/>
  <c r="Z383" i="17"/>
  <c r="Z406" i="17" s="1"/>
  <c r="Z522" i="17" s="1"/>
  <c r="Z466" i="17"/>
  <c r="Z471" i="17" s="1"/>
  <c r="Z493" i="17" s="1"/>
  <c r="Z552" i="17" s="1"/>
  <c r="O466" i="17"/>
  <c r="O471" i="17" s="1"/>
  <c r="O476" i="17" s="1"/>
  <c r="O486" i="17" s="1"/>
  <c r="O488" i="17" s="1"/>
  <c r="L466" i="17"/>
  <c r="L471" i="17" s="1"/>
  <c r="L476" i="17" s="1"/>
  <c r="L486" i="17" s="1"/>
  <c r="L488" i="17" s="1"/>
  <c r="R466" i="17"/>
  <c r="R471" i="17" s="1"/>
  <c r="T466" i="17"/>
  <c r="T471" i="17" s="1"/>
  <c r="U466" i="17"/>
  <c r="U471" i="17" s="1"/>
  <c r="J466" i="17"/>
  <c r="J442" i="17"/>
  <c r="J539" i="17" s="1"/>
  <c r="J545" i="17" s="1"/>
  <c r="AA545" i="17" l="1"/>
  <c r="O545" i="17"/>
  <c r="M545" i="17"/>
  <c r="Z545" i="17"/>
  <c r="X545" i="17"/>
  <c r="N545" i="17"/>
  <c r="Q545" i="17"/>
  <c r="P545" i="17"/>
  <c r="X516" i="17"/>
  <c r="M516" i="17"/>
  <c r="W516" i="17"/>
  <c r="AA516" i="17"/>
  <c r="T516" i="17"/>
  <c r="Y516" i="17"/>
  <c r="Q516" i="17"/>
  <c r="V516" i="17"/>
  <c r="U516" i="17"/>
  <c r="O516" i="17"/>
  <c r="N516" i="17"/>
  <c r="L516" i="17"/>
  <c r="K516" i="17"/>
  <c r="R516" i="17"/>
  <c r="S516" i="17"/>
  <c r="P516" i="17"/>
  <c r="J360" i="17"/>
  <c r="R388" i="17"/>
  <c r="R399" i="17" s="1"/>
  <c r="R401" i="17" s="1"/>
  <c r="R409" i="17" s="1"/>
  <c r="W476" i="17"/>
  <c r="W486" i="17" s="1"/>
  <c r="W488" i="17" s="1"/>
  <c r="W496" i="17" s="1"/>
  <c r="T388" i="17"/>
  <c r="T399" i="17" s="1"/>
  <c r="T401" i="17" s="1"/>
  <c r="T402" i="17" s="1"/>
  <c r="U388" i="17"/>
  <c r="U399" i="17" s="1"/>
  <c r="U401" i="17" s="1"/>
  <c r="U409" i="17" s="1"/>
  <c r="Y447" i="17"/>
  <c r="Y10" i="19" s="1"/>
  <c r="Y38" i="19" s="1"/>
  <c r="J447" i="17"/>
  <c r="Z388" i="17"/>
  <c r="Z399" i="17" s="1"/>
  <c r="Z401" i="17" s="1"/>
  <c r="Z409" i="17" s="1"/>
  <c r="Q388" i="17"/>
  <c r="Q399" i="17" s="1"/>
  <c r="Q401" i="17" s="1"/>
  <c r="Q402" i="17" s="1"/>
  <c r="AA388" i="17"/>
  <c r="AA399" i="17" s="1"/>
  <c r="AA401" i="17" s="1"/>
  <c r="AA409" i="17" s="1"/>
  <c r="K406" i="17"/>
  <c r="K522" i="17" s="1"/>
  <c r="N406" i="17"/>
  <c r="N522" i="17" s="1"/>
  <c r="U476" i="17"/>
  <c r="U486" i="17" s="1"/>
  <c r="U488" i="17" s="1"/>
  <c r="U493" i="17"/>
  <c r="U552" i="17" s="1"/>
  <c r="R476" i="17"/>
  <c r="R486" i="17" s="1"/>
  <c r="R488" i="17" s="1"/>
  <c r="R493" i="17"/>
  <c r="R552" i="17" s="1"/>
  <c r="S496" i="17"/>
  <c r="S555" i="17" s="1"/>
  <c r="S489" i="17"/>
  <c r="X489" i="17"/>
  <c r="X496" i="17"/>
  <c r="X555" i="17" s="1"/>
  <c r="Q493" i="17"/>
  <c r="Q552" i="17" s="1"/>
  <c r="Q476" i="17"/>
  <c r="Q486" i="17" s="1"/>
  <c r="Q488" i="17" s="1"/>
  <c r="W489" i="17"/>
  <c r="K402" i="17"/>
  <c r="K409" i="17"/>
  <c r="K525" i="17" s="1"/>
  <c r="T493" i="17"/>
  <c r="T552" i="17" s="1"/>
  <c r="T476" i="17"/>
  <c r="T486" i="17" s="1"/>
  <c r="T488" i="17" s="1"/>
  <c r="L496" i="17"/>
  <c r="L555" i="17" s="1"/>
  <c r="L489" i="17"/>
  <c r="O489" i="17"/>
  <c r="O496" i="17"/>
  <c r="O555" i="17" s="1"/>
  <c r="AA493" i="17"/>
  <c r="AA552" i="17" s="1"/>
  <c r="AA476" i="17"/>
  <c r="AA486" i="17" s="1"/>
  <c r="AA488" i="17" s="1"/>
  <c r="J402" i="17"/>
  <c r="J409" i="17"/>
  <c r="J525" i="17" s="1"/>
  <c r="K496" i="17"/>
  <c r="K555" i="17" s="1"/>
  <c r="K489" i="17"/>
  <c r="V476" i="17"/>
  <c r="V486" i="17" s="1"/>
  <c r="V488" i="17" s="1"/>
  <c r="V493" i="17"/>
  <c r="V552" i="17" s="1"/>
  <c r="M496" i="17"/>
  <c r="M555" i="17" s="1"/>
  <c r="M489" i="17"/>
  <c r="J14" i="28"/>
  <c r="J24" i="28" s="1"/>
  <c r="J26" i="28" s="1"/>
  <c r="J34" i="28" s="1"/>
  <c r="J100" i="28" s="1"/>
  <c r="J55" i="28"/>
  <c r="J60" i="28" s="1"/>
  <c r="J31" i="28"/>
  <c r="J406" i="17"/>
  <c r="X388" i="17"/>
  <c r="X399" i="17" s="1"/>
  <c r="X401" i="17" s="1"/>
  <c r="K493" i="17"/>
  <c r="K552" i="17" s="1"/>
  <c r="K558" i="17" s="1"/>
  <c r="K31" i="28"/>
  <c r="K97" i="28" s="1"/>
  <c r="K14" i="28"/>
  <c r="K24" i="28" s="1"/>
  <c r="K26" i="28" s="1"/>
  <c r="K34" i="28" s="1"/>
  <c r="K100" i="28" s="1"/>
  <c r="K55" i="28"/>
  <c r="K60" i="28" s="1"/>
  <c r="V388" i="17"/>
  <c r="V399" i="17" s="1"/>
  <c r="V401" i="17" s="1"/>
  <c r="P406" i="17"/>
  <c r="P522" i="17" s="1"/>
  <c r="P388" i="17"/>
  <c r="P399" i="17" s="1"/>
  <c r="P401" i="17" s="1"/>
  <c r="O406" i="17"/>
  <c r="O522" i="17" s="1"/>
  <c r="O388" i="17"/>
  <c r="O399" i="17" s="1"/>
  <c r="O401" i="17" s="1"/>
  <c r="K411" i="17"/>
  <c r="X493" i="17"/>
  <c r="X552" i="17" s="1"/>
  <c r="X558" i="17" s="1"/>
  <c r="P493" i="17"/>
  <c r="P552" i="17" s="1"/>
  <c r="P476" i="17"/>
  <c r="P486" i="17" s="1"/>
  <c r="P488" i="17" s="1"/>
  <c r="AA447" i="17"/>
  <c r="N493" i="17"/>
  <c r="N552" i="17" s="1"/>
  <c r="N476" i="17"/>
  <c r="N486" i="17" s="1"/>
  <c r="N488" i="17" s="1"/>
  <c r="Y406" i="17"/>
  <c r="Y522" i="17" s="1"/>
  <c r="Y388" i="17"/>
  <c r="Y399" i="17" s="1"/>
  <c r="Y401" i="17" s="1"/>
  <c r="Y493" i="17"/>
  <c r="Y552" i="17" s="1"/>
  <c r="N402" i="17"/>
  <c r="N409" i="17"/>
  <c r="N525" i="17" s="1"/>
  <c r="T409" i="17"/>
  <c r="U402" i="17"/>
  <c r="J10" i="19"/>
  <c r="J471" i="17"/>
  <c r="L493" i="17"/>
  <c r="L552" i="17" s="1"/>
  <c r="L558" i="17" s="1"/>
  <c r="L31" i="28"/>
  <c r="L97" i="28" s="1"/>
  <c r="L14" i="28"/>
  <c r="L24" i="28" s="1"/>
  <c r="L26" i="28" s="1"/>
  <c r="L34" i="28" s="1"/>
  <c r="L100" i="28" s="1"/>
  <c r="L55" i="28"/>
  <c r="L60" i="28" s="1"/>
  <c r="O493" i="17"/>
  <c r="Z476" i="17"/>
  <c r="Z486" i="17" s="1"/>
  <c r="Z488" i="17" s="1"/>
  <c r="S493" i="17"/>
  <c r="S552" i="17" s="1"/>
  <c r="S558" i="17" s="1"/>
  <c r="Q409" i="17"/>
  <c r="Q525" i="17" s="1"/>
  <c r="Q528" i="17" s="1"/>
  <c r="L406" i="17"/>
  <c r="L522" i="17" s="1"/>
  <c r="L388" i="17"/>
  <c r="L399" i="17" s="1"/>
  <c r="L401" i="17" s="1"/>
  <c r="M493" i="17"/>
  <c r="Y489" i="17"/>
  <c r="Y496" i="17"/>
  <c r="Y555" i="17" s="1"/>
  <c r="N447" i="17"/>
  <c r="N10" i="19" s="1"/>
  <c r="N38" i="19" s="1"/>
  <c r="W406" i="17"/>
  <c r="W522" i="17" s="1"/>
  <c r="W388" i="17"/>
  <c r="W399" i="17" s="1"/>
  <c r="W401" i="17" s="1"/>
  <c r="V447" i="17"/>
  <c r="V10" i="19" s="1"/>
  <c r="V38" i="19" s="1"/>
  <c r="S388" i="17"/>
  <c r="S399" i="17" s="1"/>
  <c r="S401" i="17" s="1"/>
  <c r="M388" i="17"/>
  <c r="M399" i="17" s="1"/>
  <c r="M401" i="17" s="1"/>
  <c r="Q447" i="17"/>
  <c r="Q10" i="19" s="1"/>
  <c r="Q38" i="19" s="1"/>
  <c r="O447" i="17"/>
  <c r="O10" i="19" s="1"/>
  <c r="O38" i="19" s="1"/>
  <c r="T447" i="17"/>
  <c r="T10" i="19" s="1"/>
  <c r="T38" i="19" s="1"/>
  <c r="M447" i="17"/>
  <c r="M10" i="19" s="1"/>
  <c r="M38" i="19" s="1"/>
  <c r="R447" i="17"/>
  <c r="R10" i="19" s="1"/>
  <c r="R38" i="19" s="1"/>
  <c r="X360" i="17"/>
  <c r="AA360" i="17"/>
  <c r="Z360" i="17"/>
  <c r="T360" i="17"/>
  <c r="R360" i="17"/>
  <c r="Y360" i="17"/>
  <c r="U360" i="17"/>
  <c r="K447" i="17"/>
  <c r="K10" i="19" s="1"/>
  <c r="K38" i="19" s="1"/>
  <c r="L447" i="17"/>
  <c r="L10" i="19" s="1"/>
  <c r="L38" i="19" s="1"/>
  <c r="S447" i="17"/>
  <c r="S10" i="19" s="1"/>
  <c r="S38" i="19" s="1"/>
  <c r="W447" i="17"/>
  <c r="W10" i="19" s="1"/>
  <c r="W38" i="19" s="1"/>
  <c r="Z447" i="17"/>
  <c r="Z10" i="19" s="1"/>
  <c r="Z38" i="19" s="1"/>
  <c r="P447" i="17"/>
  <c r="P10" i="19" s="1"/>
  <c r="P38" i="19" s="1"/>
  <c r="U447" i="17"/>
  <c r="U10" i="19" s="1"/>
  <c r="U38" i="19" s="1"/>
  <c r="W360" i="17"/>
  <c r="M360" i="17"/>
  <c r="V360" i="17"/>
  <c r="X447" i="17"/>
  <c r="X10" i="19" s="1"/>
  <c r="X38" i="19" s="1"/>
  <c r="K360" i="17"/>
  <c r="Q360" i="17"/>
  <c r="S360" i="17"/>
  <c r="O360" i="17"/>
  <c r="P360" i="17"/>
  <c r="N360" i="17"/>
  <c r="L360" i="17"/>
  <c r="K103" i="28" l="1"/>
  <c r="L103" i="28"/>
  <c r="Y558" i="17"/>
  <c r="N528" i="17"/>
  <c r="K528" i="17"/>
  <c r="AA402" i="17"/>
  <c r="R402" i="17"/>
  <c r="J36" i="28"/>
  <c r="J97" i="28"/>
  <c r="J103" i="28" s="1"/>
  <c r="Q411" i="17"/>
  <c r="O498" i="17"/>
  <c r="O552" i="17"/>
  <c r="O558" i="17" s="1"/>
  <c r="T411" i="17"/>
  <c r="T525" i="17"/>
  <c r="T528" i="17" s="1"/>
  <c r="J411" i="17"/>
  <c r="J522" i="17"/>
  <c r="J528" i="17" s="1"/>
  <c r="AA411" i="17"/>
  <c r="AA525" i="17"/>
  <c r="AA528" i="17" s="1"/>
  <c r="Z411" i="17"/>
  <c r="Z525" i="17"/>
  <c r="Z528" i="17" s="1"/>
  <c r="R411" i="17"/>
  <c r="R525" i="17"/>
  <c r="R528" i="17" s="1"/>
  <c r="F546" i="17"/>
  <c r="M498" i="17"/>
  <c r="M552" i="17"/>
  <c r="M558" i="17" s="1"/>
  <c r="U411" i="17"/>
  <c r="U525" i="17"/>
  <c r="U528" i="17" s="1"/>
  <c r="W498" i="17"/>
  <c r="W555" i="17"/>
  <c r="W558" i="17" s="1"/>
  <c r="F517" i="17"/>
  <c r="G362" i="17"/>
  <c r="AA10" i="19"/>
  <c r="AA38" i="19" s="1"/>
  <c r="G449" i="17"/>
  <c r="X498" i="17"/>
  <c r="K498" i="17"/>
  <c r="Z402" i="17"/>
  <c r="S498" i="17"/>
  <c r="L498" i="17"/>
  <c r="N411" i="17"/>
  <c r="M402" i="17"/>
  <c r="M409" i="17"/>
  <c r="L402" i="17"/>
  <c r="L409" i="17"/>
  <c r="J38" i="19"/>
  <c r="F14" i="19"/>
  <c r="F16" i="19" s="1"/>
  <c r="H14" i="19"/>
  <c r="Y402" i="17"/>
  <c r="Y409" i="17"/>
  <c r="Y525" i="17" s="1"/>
  <c r="Y528" i="17" s="1"/>
  <c r="N489" i="17"/>
  <c r="N496" i="17"/>
  <c r="P496" i="17"/>
  <c r="P489" i="17"/>
  <c r="O409" i="17"/>
  <c r="O525" i="17" s="1"/>
  <c r="O528" i="17" s="1"/>
  <c r="O402" i="17"/>
  <c r="K82" i="28"/>
  <c r="K108" i="28" s="1"/>
  <c r="K65" i="28"/>
  <c r="K75" i="28" s="1"/>
  <c r="K77" i="28" s="1"/>
  <c r="K36" i="28"/>
  <c r="X402" i="17"/>
  <c r="X409" i="17"/>
  <c r="V489" i="17"/>
  <c r="V496" i="17"/>
  <c r="Q489" i="17"/>
  <c r="Q496" i="17"/>
  <c r="R496" i="17"/>
  <c r="R555" i="17" s="1"/>
  <c r="R558" i="17" s="1"/>
  <c r="R489" i="17"/>
  <c r="U496" i="17"/>
  <c r="U489" i="17"/>
  <c r="S409" i="17"/>
  <c r="S402" i="17"/>
  <c r="W409" i="17"/>
  <c r="W402" i="17"/>
  <c r="Z496" i="17"/>
  <c r="Z489" i="17"/>
  <c r="L82" i="28"/>
  <c r="L108" i="28" s="1"/>
  <c r="L65" i="28"/>
  <c r="L75" i="28" s="1"/>
  <c r="L77" i="28" s="1"/>
  <c r="L36" i="28"/>
  <c r="J476" i="17"/>
  <c r="J486" i="17" s="1"/>
  <c r="J488" i="17" s="1"/>
  <c r="J493" i="17"/>
  <c r="J552" i="17" s="1"/>
  <c r="Y498" i="17"/>
  <c r="Y411" i="17"/>
  <c r="O411" i="17"/>
  <c r="P402" i="17"/>
  <c r="P409" i="17"/>
  <c r="V402" i="17"/>
  <c r="V409" i="17"/>
  <c r="J65" i="28"/>
  <c r="J75" i="28" s="1"/>
  <c r="J77" i="28" s="1"/>
  <c r="J82" i="28"/>
  <c r="J108" i="28" s="1"/>
  <c r="AA496" i="17"/>
  <c r="AA489" i="17"/>
  <c r="T489" i="17"/>
  <c r="T496" i="17"/>
  <c r="R498" i="17"/>
  <c r="F104" i="28" l="1"/>
  <c r="G38" i="28"/>
  <c r="T498" i="17"/>
  <c r="T555" i="17"/>
  <c r="T558" i="17" s="1"/>
  <c r="Q498" i="17"/>
  <c r="Q555" i="17"/>
  <c r="Q558" i="17" s="1"/>
  <c r="V498" i="17"/>
  <c r="V555" i="17"/>
  <c r="V558" i="17" s="1"/>
  <c r="X411" i="17"/>
  <c r="X525" i="17"/>
  <c r="X528" i="17" s="1"/>
  <c r="P498" i="17"/>
  <c r="P555" i="17"/>
  <c r="P558" i="17" s="1"/>
  <c r="L411" i="17"/>
  <c r="L525" i="17"/>
  <c r="L528" i="17" s="1"/>
  <c r="M411" i="17"/>
  <c r="M525" i="17"/>
  <c r="M528" i="17" s="1"/>
  <c r="V411" i="17"/>
  <c r="V525" i="17"/>
  <c r="V528" i="17" s="1"/>
  <c r="P411" i="17"/>
  <c r="P525" i="17"/>
  <c r="P528" i="17" s="1"/>
  <c r="AA498" i="17"/>
  <c r="AA555" i="17"/>
  <c r="AA558" i="17" s="1"/>
  <c r="Z498" i="17"/>
  <c r="Z555" i="17"/>
  <c r="Z558" i="17" s="1"/>
  <c r="W411" i="17"/>
  <c r="W525" i="17"/>
  <c r="W528" i="17" s="1"/>
  <c r="S411" i="17"/>
  <c r="S525" i="17"/>
  <c r="U498" i="17"/>
  <c r="U555" i="17"/>
  <c r="U558" i="17" s="1"/>
  <c r="N498" i="17"/>
  <c r="N555" i="17"/>
  <c r="N558" i="17" s="1"/>
  <c r="G413" i="17"/>
  <c r="G414" i="17" s="1"/>
  <c r="J496" i="17"/>
  <c r="J555" i="17" s="1"/>
  <c r="J558" i="17" s="1"/>
  <c r="J489" i="17"/>
  <c r="L85" i="28"/>
  <c r="L78" i="28"/>
  <c r="K85" i="28"/>
  <c r="K78" i="28"/>
  <c r="J78" i="28"/>
  <c r="J85" i="28"/>
  <c r="J498" i="17"/>
  <c r="H16" i="19"/>
  <c r="G14" i="19"/>
  <c r="G16" i="19" s="1"/>
  <c r="F42" i="19"/>
  <c r="F44" i="19" s="1"/>
  <c r="H42" i="19"/>
  <c r="S528" i="17" l="1"/>
  <c r="F529" i="17" s="1"/>
  <c r="K87" i="28"/>
  <c r="K111" i="28"/>
  <c r="K114" i="28" s="1"/>
  <c r="L87" i="28"/>
  <c r="L111" i="28"/>
  <c r="L114" i="28" s="1"/>
  <c r="J87" i="28"/>
  <c r="G89" i="28" s="1"/>
  <c r="J111" i="28"/>
  <c r="F559" i="17"/>
  <c r="G500" i="17"/>
  <c r="G501" i="17" s="1"/>
  <c r="G90" i="28"/>
  <c r="G42" i="19"/>
  <c r="G44" i="19" s="1"/>
  <c r="H44" i="19"/>
  <c r="F115" i="28" l="1"/>
  <c r="J114" i="28"/>
</calcChain>
</file>

<file path=xl/comments1.xml><?xml version="1.0" encoding="utf-8"?>
<comments xmlns="http://schemas.openxmlformats.org/spreadsheetml/2006/main">
  <authors>
    <author>Jo Perry</author>
  </authors>
  <commentList>
    <comment ref="G414" authorId="0">
      <text>
        <r>
          <rPr>
            <b/>
            <sz val="9"/>
            <color indexed="81"/>
            <rFont val="Tahoma"/>
            <charset val="1"/>
          </rPr>
          <t>Jo Perry:</t>
        </r>
        <r>
          <rPr>
            <sz val="9"/>
            <color indexed="81"/>
            <rFont val="Tahoma"/>
            <charset val="1"/>
          </rPr>
          <t xml:space="preserve">
Goal seek such that this cell is equal to zero by changing the input in cell E473</t>
        </r>
      </text>
    </comment>
    <comment ref="G501" authorId="0">
      <text>
        <r>
          <rPr>
            <b/>
            <sz val="9"/>
            <color indexed="81"/>
            <rFont val="Tahoma"/>
            <charset val="1"/>
          </rPr>
          <t>Jo Perry:</t>
        </r>
        <r>
          <rPr>
            <sz val="9"/>
            <color indexed="81"/>
            <rFont val="Tahoma"/>
            <charset val="1"/>
          </rPr>
          <t xml:space="preserve">
Goal seek such that this cell is equal to zero by changing the input in cell E560</t>
        </r>
      </text>
    </comment>
  </commentList>
</comments>
</file>

<file path=xl/comments2.xml><?xml version="1.0" encoding="utf-8"?>
<comments xmlns="http://schemas.openxmlformats.org/spreadsheetml/2006/main">
  <authors>
    <author>Jo Perry</author>
  </authors>
  <commentList>
    <comment ref="G90" authorId="0">
      <text>
        <r>
          <rPr>
            <b/>
            <sz val="9"/>
            <color indexed="81"/>
            <rFont val="Tahoma"/>
            <charset val="1"/>
          </rPr>
          <t>Jo Perry:</t>
        </r>
        <r>
          <rPr>
            <sz val="9"/>
            <color indexed="81"/>
            <rFont val="Tahoma"/>
            <charset val="1"/>
          </rPr>
          <t xml:space="preserve">
Goal seek such that this cell is equal to zero by changing the input in cell E46</t>
        </r>
      </text>
    </comment>
  </commentList>
</comments>
</file>

<file path=xl/comments3.xml><?xml version="1.0" encoding="utf-8"?>
<comments xmlns="http://schemas.openxmlformats.org/spreadsheetml/2006/main">
  <authors>
    <author>Jo Perry</author>
  </authors>
  <commentList>
    <comment ref="G198" authorId="0">
      <text>
        <r>
          <rPr>
            <b/>
            <sz val="9"/>
            <color indexed="81"/>
            <rFont val="Tahoma"/>
            <charset val="1"/>
          </rPr>
          <t>Jo Perry:</t>
        </r>
        <r>
          <rPr>
            <sz val="9"/>
            <color indexed="81"/>
            <rFont val="Tahoma"/>
            <charset val="1"/>
          </rPr>
          <t xml:space="preserve">
Goal seek such that this cell is equal to zero by changing the input in cell F200</t>
        </r>
      </text>
    </comment>
  </commentList>
</comments>
</file>

<file path=xl/comments4.xml><?xml version="1.0" encoding="utf-8"?>
<comments xmlns="http://schemas.openxmlformats.org/spreadsheetml/2006/main">
  <authors>
    <author>Jo Perry</author>
  </authors>
  <commentList>
    <comment ref="G198" authorId="0">
      <text>
        <r>
          <rPr>
            <b/>
            <sz val="9"/>
            <color indexed="81"/>
            <rFont val="Tahoma"/>
            <charset val="1"/>
          </rPr>
          <t>Jo Perry:</t>
        </r>
        <r>
          <rPr>
            <sz val="9"/>
            <color indexed="81"/>
            <rFont val="Tahoma"/>
            <charset val="1"/>
          </rPr>
          <t xml:space="preserve">
Goal seek such that this cell is equal to zero by changing the input in cell F200</t>
        </r>
      </text>
    </comment>
  </commentList>
</comments>
</file>

<file path=xl/comments5.xml><?xml version="1.0" encoding="utf-8"?>
<comments xmlns="http://schemas.openxmlformats.org/spreadsheetml/2006/main">
  <authors>
    <author>Jo Perry</author>
  </authors>
  <commentList>
    <comment ref="F86" authorId="0">
      <text>
        <r>
          <rPr>
            <b/>
            <sz val="9"/>
            <color indexed="81"/>
            <rFont val="Tahoma"/>
            <charset val="1"/>
          </rPr>
          <t>Jo Perry:</t>
        </r>
        <r>
          <rPr>
            <sz val="9"/>
            <color indexed="81"/>
            <rFont val="Tahoma"/>
            <charset val="1"/>
          </rPr>
          <t xml:space="preserve">
Goal seek such that this cell is equal to zero by changing the input in cell E11</t>
        </r>
      </text>
    </comment>
  </commentList>
</comments>
</file>

<file path=xl/sharedStrings.xml><?xml version="1.0" encoding="utf-8"?>
<sst xmlns="http://schemas.openxmlformats.org/spreadsheetml/2006/main" count="1165" uniqueCount="357">
  <si>
    <t>Period Number</t>
  </si>
  <si>
    <t>Year</t>
  </si>
  <si>
    <t>less</t>
  </si>
  <si>
    <t>Depreciation</t>
  </si>
  <si>
    <t>plus</t>
  </si>
  <si>
    <t>Tax</t>
  </si>
  <si>
    <t>WACC</t>
  </si>
  <si>
    <t>RIV</t>
  </si>
  <si>
    <t>Purpose</t>
  </si>
  <si>
    <t>Revenue</t>
  </si>
  <si>
    <t>Land</t>
  </si>
  <si>
    <t>Total</t>
  </si>
  <si>
    <t>Required Revenue</t>
  </si>
  <si>
    <t>Capex</t>
  </si>
  <si>
    <t>Opex</t>
  </si>
  <si>
    <t xml:space="preserve">Total </t>
  </si>
  <si>
    <t>Opening RAB</t>
  </si>
  <si>
    <t>Profitability Calculations for Christchurch Airport
Commerce Commission Analysis under Section 56G of the Commerce Act 1986</t>
  </si>
  <si>
    <t>Airfield</t>
  </si>
  <si>
    <t>Terminal International</t>
  </si>
  <si>
    <t>Total Opex</t>
  </si>
  <si>
    <t>Revaluation</t>
  </si>
  <si>
    <t>Aircraft Movements</t>
  </si>
  <si>
    <t>International</t>
  </si>
  <si>
    <t>Terminal domestic jet</t>
  </si>
  <si>
    <t>Cargo Departing</t>
  </si>
  <si>
    <t>Total Departing Movements</t>
  </si>
  <si>
    <t>Small Aircraft</t>
  </si>
  <si>
    <t>Large Aircraft</t>
  </si>
  <si>
    <t>MCTOW</t>
  </si>
  <si>
    <t>Jet departing MCTOW</t>
  </si>
  <si>
    <t>Turbo departing MCTOW</t>
  </si>
  <si>
    <t>Pax and Departing Seats</t>
  </si>
  <si>
    <t>Total PAX</t>
  </si>
  <si>
    <t>Departing PAX</t>
  </si>
  <si>
    <t>Departing seats</t>
  </si>
  <si>
    <t>average loading</t>
  </si>
  <si>
    <t>Domestic Jet</t>
  </si>
  <si>
    <t>Domestic Turbo Prop</t>
  </si>
  <si>
    <t>PAX growth %</t>
  </si>
  <si>
    <t>Terminal domestic regional lounge</t>
  </si>
  <si>
    <t>Total Departing MCTOW</t>
  </si>
  <si>
    <t>Terminal domestic prop revenue</t>
  </si>
  <si>
    <t>20 Year CPI Forecast</t>
  </si>
  <si>
    <t>Terminal domestic jet revenue</t>
  </si>
  <si>
    <t>Total terminal domestic prop departing seats</t>
  </si>
  <si>
    <t>Terminal domestic jet cost per departing seat</t>
  </si>
  <si>
    <t>Total terminal domestic prop revenue</t>
  </si>
  <si>
    <t>Opening Price</t>
  </si>
  <si>
    <t>Terminal international revenue</t>
  </si>
  <si>
    <t>Terminal international cost per departing seat</t>
  </si>
  <si>
    <t>Total international  departing seats</t>
  </si>
  <si>
    <t>Total terminal domestic jet departing seats</t>
  </si>
  <si>
    <t>Total terminal domestic jet revenue</t>
  </si>
  <si>
    <t>Terminal domestic prop cost per departing seat</t>
  </si>
  <si>
    <t>Total terminal international revenue</t>
  </si>
  <si>
    <t>Fixed PSC Charges</t>
  </si>
  <si>
    <t>International PAX</t>
  </si>
  <si>
    <t>% Adult Passengers</t>
  </si>
  <si>
    <t>% infant paying PAX</t>
  </si>
  <si>
    <t>Total Fixed Revenue</t>
  </si>
  <si>
    <t>Airfield Revenue</t>
  </si>
  <si>
    <t>Variable revenue</t>
  </si>
  <si>
    <t>Total terminal international variable revenue</t>
  </si>
  <si>
    <t>Fixed revenue</t>
  </si>
  <si>
    <t>Fixed airfield revenue</t>
  </si>
  <si>
    <t>Fixed Charges per departure large aircraft</t>
  </si>
  <si>
    <t>Large aircraft movements</t>
  </si>
  <si>
    <t>Fixed Charges per departure small aircraft</t>
  </si>
  <si>
    <t>Small aircraft movements</t>
  </si>
  <si>
    <t>Revenue from Fixed Airfield Charges</t>
  </si>
  <si>
    <t>Variable jet revenue</t>
  </si>
  <si>
    <t>Variable turbo revenue</t>
  </si>
  <si>
    <t>Variable charge Jet</t>
  </si>
  <si>
    <t>Total variable jet revenue</t>
  </si>
  <si>
    <t>Variable charge turbo</t>
  </si>
  <si>
    <t>Total variable turbo revenue</t>
  </si>
  <si>
    <t>Total revenue</t>
  </si>
  <si>
    <t>fixed terminal international revenue as a % of total terminal international revenue</t>
  </si>
  <si>
    <t>fixed airfield revenue as a % of total airfield revenue</t>
  </si>
  <si>
    <t>terminal domestic prop revenue as % of total revenue</t>
  </si>
  <si>
    <t>terminal domestic turbo revenue as % of total revenue</t>
  </si>
  <si>
    <t>terminal international revenue as % of total revenue</t>
  </si>
  <si>
    <t>terminal airfield revenue as % of total revenue</t>
  </si>
  <si>
    <t xml:space="preserve"> Opening</t>
  </si>
  <si>
    <t xml:space="preserve"> Capex</t>
  </si>
  <si>
    <t xml:space="preserve"> Depreciation</t>
  </si>
  <si>
    <t xml:space="preserve"> Depreciation adjustment (from valuation)</t>
  </si>
  <si>
    <t xml:space="preserve"> Closing</t>
  </si>
  <si>
    <t>Terminal Domestic Jet</t>
  </si>
  <si>
    <t>Terminal Domestic Turbo Prop</t>
  </si>
  <si>
    <t xml:space="preserve"> Forecast Accounting Depreciation</t>
  </si>
  <si>
    <t xml:space="preserve"> Airfield</t>
  </si>
  <si>
    <t xml:space="preserve"> Terminal International</t>
  </si>
  <si>
    <t xml:space="preserve"> Terminal Domestic - Jet</t>
  </si>
  <si>
    <t xml:space="preserve"> Terminal Domestic - Turboprop</t>
  </si>
  <si>
    <t>All assets</t>
  </si>
  <si>
    <t xml:space="preserve"> Buildings</t>
  </si>
  <si>
    <t xml:space="preserve"> Computers &amp; Furniture</t>
  </si>
  <si>
    <t xml:space="preserve"> Motor vehicles</t>
  </si>
  <si>
    <t xml:space="preserve"> Plant &amp; equipment</t>
  </si>
  <si>
    <t xml:space="preserve"> Airfield Runway Apron Taxi</t>
  </si>
  <si>
    <t xml:space="preserve"> Infrastructure</t>
  </si>
  <si>
    <t xml:space="preserve"> Terminal facilities</t>
  </si>
  <si>
    <t xml:space="preserve"> Software</t>
  </si>
  <si>
    <t xml:space="preserve"> Opening Asset Base</t>
  </si>
  <si>
    <t xml:space="preserve"> Leverage</t>
  </si>
  <si>
    <t xml:space="preserve"> Cost of Debt</t>
  </si>
  <si>
    <t xml:space="preserve"> Notional deductible interest</t>
  </si>
  <si>
    <t xml:space="preserve"> Operating Profit / (Loss)</t>
  </si>
  <si>
    <t xml:space="preserve"> plus</t>
  </si>
  <si>
    <t xml:space="preserve"> Other permanent differences—not deductible</t>
  </si>
  <si>
    <t xml:space="preserve"> Other temporary adjustments—current period</t>
  </si>
  <si>
    <t xml:space="preserve"> less</t>
  </si>
  <si>
    <t xml:space="preserve"> Tax depreciation</t>
  </si>
  <si>
    <t xml:space="preserve"> Other permanent differences—non taxable</t>
  </si>
  <si>
    <t xml:space="preserve"> Other temporary adjustments—prior period</t>
  </si>
  <si>
    <t xml:space="preserve"> Regulatory taxable income (loss) </t>
  </si>
  <si>
    <t xml:space="preserve"> Regulatory tax allowance</t>
  </si>
  <si>
    <t>Factor applied to opening prices to generate target return</t>
  </si>
  <si>
    <t>Return on Capital</t>
  </si>
  <si>
    <t xml:space="preserve">Opening RAB </t>
  </si>
  <si>
    <t>50%  of Capex</t>
  </si>
  <si>
    <t>Plus</t>
  </si>
  <si>
    <t xml:space="preserve">less </t>
  </si>
  <si>
    <t>other revenue</t>
  </si>
  <si>
    <t>revaluations</t>
  </si>
  <si>
    <t>Post tax WACC</t>
  </si>
  <si>
    <t>Target return on capital</t>
  </si>
  <si>
    <t>Notional interest adjustment</t>
  </si>
  <si>
    <t>NPV</t>
  </si>
  <si>
    <t>General Inputs</t>
  </si>
  <si>
    <t>Start of First period</t>
  </si>
  <si>
    <t>End of First period</t>
  </si>
  <si>
    <t>Months in Year</t>
  </si>
  <si>
    <t>Months in First Period</t>
  </si>
  <si>
    <t>Proportionate Capex</t>
  </si>
  <si>
    <t>tax adjusted</t>
  </si>
  <si>
    <t>tax depreciation</t>
  </si>
  <si>
    <t>notional deductible interest</t>
  </si>
  <si>
    <t>Required revenue for post tax return (including wash up)</t>
  </si>
  <si>
    <t xml:space="preserve"> </t>
  </si>
  <si>
    <t>Operational Expenditure</t>
  </si>
  <si>
    <t xml:space="preserve">Revaluations </t>
  </si>
  <si>
    <t>Revaluations (prior to PSE2)</t>
  </si>
  <si>
    <t>military revenue</t>
  </si>
  <si>
    <t>Average Asset Base</t>
  </si>
  <si>
    <t>Pre tax WACC</t>
  </si>
  <si>
    <t>Capital Charge</t>
  </si>
  <si>
    <t>NPV of required revenue</t>
  </si>
  <si>
    <t>period</t>
  </si>
  <si>
    <t>NPV of Forecast Revenue</t>
  </si>
  <si>
    <t>CPI pricing</t>
  </si>
  <si>
    <t>CPI costs</t>
  </si>
  <si>
    <t>Passenger Volumes and Aircraft Movement</t>
  </si>
  <si>
    <t>Opening Levelised prices</t>
  </si>
  <si>
    <t>Actual Price Path for PSE2</t>
  </si>
  <si>
    <t>Military Revenue</t>
  </si>
  <si>
    <t>Military Revenue in 2013</t>
  </si>
  <si>
    <t>Opening Values</t>
  </si>
  <si>
    <t>Forecast Capex</t>
  </si>
  <si>
    <t>Forecast Depreciation</t>
  </si>
  <si>
    <t>Forecast Revaluation</t>
  </si>
  <si>
    <t>Forecast Depreciation on Revaluation</t>
  </si>
  <si>
    <t>Operating Expenditure</t>
  </si>
  <si>
    <t>Costs/Other Revenue</t>
  </si>
  <si>
    <t>Tax Rate</t>
  </si>
  <si>
    <t>Capex Proportion in RIV</t>
  </si>
  <si>
    <t>Required revenue for post tax return (including wash up and glide path)</t>
  </si>
  <si>
    <t>Depreciation by Segment</t>
  </si>
  <si>
    <t>20 Year CPI Forecast - for prices</t>
  </si>
  <si>
    <t>estimated using goal seek</t>
  </si>
  <si>
    <t>Check</t>
  </si>
  <si>
    <t xml:space="preserve"> Total accounting depreciation</t>
  </si>
  <si>
    <t>Discount rate (midpoint WACC)</t>
  </si>
  <si>
    <t>CC midpoint WACC (as at October 2012)</t>
  </si>
  <si>
    <t>CC 75th percentile WACC  (as at October 2012)</t>
  </si>
  <si>
    <t>PSE2</t>
  </si>
  <si>
    <t>Years 6 - 20</t>
  </si>
  <si>
    <t>Discount Rate</t>
  </si>
  <si>
    <t>Difference</t>
  </si>
  <si>
    <t>Leased asset Assumptions</t>
  </si>
  <si>
    <t>Total leased asset revenue</t>
  </si>
  <si>
    <t>Total leased asset operating expenditure</t>
  </si>
  <si>
    <t>Leased asset roll forward</t>
  </si>
  <si>
    <t>Opening asset value</t>
  </si>
  <si>
    <t>Closing asset value</t>
  </si>
  <si>
    <t>Tax depreciation</t>
  </si>
  <si>
    <t>Calculation of revenues required to earn mid point return</t>
  </si>
  <si>
    <t>check</t>
  </si>
  <si>
    <t>tax allowance</t>
  </si>
  <si>
    <t>Taxable income</t>
  </si>
  <si>
    <t>Operating Profit</t>
  </si>
  <si>
    <t xml:space="preserve">Difference </t>
  </si>
  <si>
    <t>Actual Revenue</t>
  </si>
  <si>
    <t>opex</t>
  </si>
  <si>
    <t>Capital charge</t>
  </si>
  <si>
    <t>Expected return on actual revenues calculation</t>
  </si>
  <si>
    <t>Capex Proportion for cash flows</t>
  </si>
  <si>
    <t>Tax calculation</t>
  </si>
  <si>
    <t>Difference in cash flows using actual revenue and required revenue</t>
  </si>
  <si>
    <t>Cash flows using revenue required to target midpoint cost of capital</t>
  </si>
  <si>
    <t>Calculation of revenues required to earn 75th percentile return</t>
  </si>
  <si>
    <t>Weighted average return calculation</t>
  </si>
  <si>
    <t xml:space="preserve">Pricing Asset </t>
  </si>
  <si>
    <t>Leased Assets</t>
  </si>
  <si>
    <t>Weighted Average Return</t>
  </si>
  <si>
    <t>Christchurch Airport proof levelised price is NPV neutral</t>
  </si>
  <si>
    <t>Expected Return over 20 years</t>
  </si>
  <si>
    <t>Expected Return over PSE2</t>
  </si>
  <si>
    <t>Total Tax Depreciation</t>
  </si>
  <si>
    <t>Levelised price path adjusted for revaluation wash ups</t>
  </si>
  <si>
    <t>PSE2 actual price path + 15 year adjusted levelised price path</t>
  </si>
  <si>
    <t>Expected Return %</t>
  </si>
  <si>
    <t>Commission's Building Block Price Path</t>
  </si>
  <si>
    <t>PSE2 actual price path + 15 year adjusted levelised price path + leased assets</t>
  </si>
  <si>
    <t>Ca</t>
  </si>
  <si>
    <t>Building block based revenue requirement</t>
  </si>
  <si>
    <t>Cash flows using revenue required to target 75th percentile  cost of capital</t>
  </si>
  <si>
    <t>Target revenue to achieve 75th percentile return over 20 years</t>
  </si>
  <si>
    <t>Proposed levelised revenue to meet  75th percentile target return</t>
  </si>
  <si>
    <t>Target revenue to achieve mid-point return over 20 years</t>
  </si>
  <si>
    <t>Proposed levelised revenue to meet target mid-point return</t>
  </si>
  <si>
    <t>Cash flows using price path target midpoint return</t>
  </si>
  <si>
    <t>NPV of cash flows using price path targeting midpoint return</t>
  </si>
  <si>
    <t>NPV of cash flows using price path targeting 75th percentile return</t>
  </si>
  <si>
    <t>Cash flows using forecast revenues required to target 75th percentile return</t>
  </si>
  <si>
    <t>Notional deductible interest forecast</t>
  </si>
  <si>
    <t>Estimated building block required revenue</t>
  </si>
  <si>
    <t>Estimated regulatory tax allowance based on building block required revenue (using post tax WACC)</t>
  </si>
  <si>
    <t>Estimated regulatory tax allowance based on revenue using the levelised price path</t>
  </si>
  <si>
    <t>Estimated regulatory tax allowance based on revenue using the actual price path</t>
  </si>
  <si>
    <t>Cash flows based on required revenue using actual price path</t>
  </si>
  <si>
    <t>Cash flows based on building block required revenue (using post tax WACC)</t>
  </si>
  <si>
    <t>Estimated regulatory tax allowance based on proposed levelised revenue to meet target mid-point return</t>
  </si>
  <si>
    <t>Cash flows based on proposed levelised revenue to meet target mid-point return</t>
  </si>
  <si>
    <t>Estimated regulatory tax allowance based on building block required revenue targeting mid-point return (using post tax WACC)</t>
  </si>
  <si>
    <t>Estimated regulatory tax allowance based on building block required revenue targeting 75th percentile return (using post tax WACC)</t>
  </si>
  <si>
    <t>Cash flows based on based on building block required revenue targeting 75th percentile return</t>
  </si>
  <si>
    <t>Estimated regulatory tax allowance based on proposed levelised revenue to meet  75th percentile target return</t>
  </si>
  <si>
    <t>Estimated tax on actual revenue (partial first year period)</t>
  </si>
  <si>
    <t>Estimated tax on building blocks required revenue (partial first year period)</t>
  </si>
  <si>
    <t>Cash flows based on actual revenue</t>
  </si>
  <si>
    <t>Building block required revenue to target mid-point return</t>
  </si>
  <si>
    <t>Building block based revenue requirement to target mid-point return</t>
  </si>
  <si>
    <t>Estimated tax allowance on building block required revenue to target mid-point return</t>
  </si>
  <si>
    <t>Estimated tax on building block required revenue to target mid-point return (partial first period)</t>
  </si>
  <si>
    <t>Building block based revenue requirement to target 75th percentile return</t>
  </si>
  <si>
    <t>Building block required revenue to target 75th percentile return</t>
  </si>
  <si>
    <t>Estimated tax allowance on building block required revenue to target 75th percentile return</t>
  </si>
  <si>
    <t>Estimated tax on building block required revenue to target 75th percentile return (partial first period)</t>
  </si>
  <si>
    <t>Cash flows based on  building block required revenue to target mid-point return</t>
  </si>
  <si>
    <t>Cash flows based on  building block required revenue to target 75th percentile return</t>
  </si>
  <si>
    <t>IRR - BB Path</t>
  </si>
  <si>
    <t>Check on estimated tax allowance on required revenue</t>
  </si>
  <si>
    <t>Other revenue in 2013</t>
  </si>
  <si>
    <t>IRR based on expected cash flows from Christchurch Airport's levelised price path</t>
  </si>
  <si>
    <t>IRR based on expected cash flows from building blocks revenue consistent with Christchurch Airport's levelised price path</t>
  </si>
  <si>
    <t>Estimated IRR based on Christchurch Airport's levelised price path</t>
  </si>
  <si>
    <t>Estimated IRR based on Christchurch Airport's actual price path</t>
  </si>
  <si>
    <t>IRR based on expected cash flows from building blocks revenue consistent with Christchurch Airport's actual price path</t>
  </si>
  <si>
    <t>IRR based on expected cash flows from Christchurch Airport's actual price path</t>
  </si>
  <si>
    <t>IRR based on expected cash flows from Christchurch Airport's actual revenues</t>
  </si>
  <si>
    <t>Post tax cash flow</t>
  </si>
  <si>
    <t>Estimate of expected IRR over PSE2 using Christchurch Airport's actual revenue</t>
  </si>
  <si>
    <t>Calculate PV of post-tax cash flows using target post-tax cost of capital as the discount rate</t>
  </si>
  <si>
    <t>Established weighted average return based on average asset values for pricing and leased assets over PSE2 (analysis assumes target return for leased assets in PSE2 is representative of returns over 20 years)</t>
  </si>
  <si>
    <t>Target Returns on Asset Base</t>
  </si>
  <si>
    <t>Christchurch Airport's Price Path</t>
  </si>
  <si>
    <t xml:space="preserve">Goal Seek the scaling factor such that NPV equivalence is achieved for the following cash flows: </t>
  </si>
  <si>
    <t>Christchurch Airport's Scaled Price Path</t>
  </si>
  <si>
    <t>Target revenue to achieve returns in acceptable range</t>
  </si>
  <si>
    <t>For leased assets we have estimated the required revenue under the building blocks methodology that would achieve a return within the acceptable range of cost of capital.</t>
  </si>
  <si>
    <t>Revenue Paths to be graphed</t>
  </si>
  <si>
    <t xml:space="preserve">Standard Building Block IM model </t>
  </si>
  <si>
    <t>Revaluation wash-up for PSE1</t>
  </si>
  <si>
    <t>Cash flows based on required revenue using levelised price path</t>
  </si>
  <si>
    <t>Total airfield revenue</t>
  </si>
  <si>
    <t>Cash flows based on proposed levelised revenue to meet  75th percentile target return</t>
  </si>
  <si>
    <t>Building blocks required revenue</t>
  </si>
  <si>
    <t>NPV of cash flows</t>
  </si>
  <si>
    <t>Cash flows based on building blocks required revenue</t>
  </si>
  <si>
    <t>Cash flows using forecast revenues required to target midpoint return</t>
  </si>
  <si>
    <t>Excess cash flows using midpoint WACC for pricing assets</t>
  </si>
  <si>
    <t>Excess cash flows using midpoint WACC for leased assets</t>
  </si>
  <si>
    <t>Excess cash flows using 75th percentile WACC for pricing assets</t>
  </si>
  <si>
    <t>Excess cash flows using 75th percentile WACC for leased assets</t>
  </si>
  <si>
    <t>Christchurch Airport expected revenue compared to Commission estimates of required revenue at 75th percentile cost of capital</t>
  </si>
  <si>
    <t>Christchurch Airport expected revenue compared to Commission estimates of required revenue at mid-point cost of capital</t>
  </si>
  <si>
    <t xml:space="preserve">Goal Seek the target post-tax cost of capital such that NPV equivalence is achieved for the following cash flows: </t>
  </si>
  <si>
    <t>Revenue required to achieve mid-point post-tax cost of capital</t>
  </si>
  <si>
    <t>post-tax cash flow</t>
  </si>
  <si>
    <t>Christchurch Airport's levelised price path (LRMC) from pricing model including adjustment for wash-ups</t>
  </si>
  <si>
    <t>Christchurch Airport's actual leased asset revenue forecast for PSE2</t>
  </si>
  <si>
    <t>Christchurch Airport's levelised price path (LRMC) from pricing model including adjustment for wash-ups with scaling factor applied to each opening price</t>
  </si>
  <si>
    <t>Christchurch Airport's actual price path for PSE2 +  levelised price path for the remaining 15 years</t>
  </si>
  <si>
    <t>Christchurch Airport's target pre-tax WACC</t>
  </si>
  <si>
    <t>Christchurch Airport Asset Base</t>
  </si>
  <si>
    <t>Christchurch Airport Levelised Price Profile</t>
  </si>
  <si>
    <t>Christchurch Airport 20 Year passenger forecasts</t>
  </si>
  <si>
    <t>Christchurch Airport 20 Year Levelised Price (unadjusted)</t>
  </si>
  <si>
    <t>Christchurch Airport Proposed Price Path</t>
  </si>
  <si>
    <t>Christchurch Airport Total Forecast Asset Base</t>
  </si>
  <si>
    <t>Christchurch Airport 20 year Forecast Opex</t>
  </si>
  <si>
    <t>Christchurch Airport 20 year tax depreciation forecast</t>
  </si>
  <si>
    <t xml:space="preserve"> Tax depreciation (as per Christchurch Airport estimate)</t>
  </si>
  <si>
    <t>Estimated post tax return based on Christchurch Airport's levelised price (including full wash up)</t>
  </si>
  <si>
    <t>Christchurch Airport levelised price path revenue</t>
  </si>
  <si>
    <t>Estimated post tax return based on Christchurch Airport's actual price path</t>
  </si>
  <si>
    <t>Christchurch Airport actual price path revenue</t>
  </si>
  <si>
    <t>Estimate of expected return over PSE2 using Christchurch Airport's actual price path</t>
  </si>
  <si>
    <t>Implied price growth rate for Airfield revenue (from Christchurch Airport levelised price model)</t>
  </si>
  <si>
    <t>Cash flows using Christchurch Airport's actual price path</t>
  </si>
  <si>
    <t>NPV of cash flows using Christchurch Airport's actual price path</t>
  </si>
  <si>
    <t>Cash flows using Christchurch Airports  forecast revenue</t>
  </si>
  <si>
    <t>Cash flows using Christchurch Airport's  forecast revenue</t>
  </si>
  <si>
    <t>NPV of cash flows using Christchurch Airport's forecast revenue</t>
  </si>
  <si>
    <t>We have split the excess cash flows into those expected to be earned in the period for PSE2 and those expected to be earned in the 15 years to 2032.</t>
  </si>
  <si>
    <t>We have compared the post-tax cash flows generated by the revenue required to achieve a target return with the post-tax cash flows expected under Christchurch Airport's actual price path.  For leased assets we have assumed that the average of the cash flows expected in PSE2 will continue for the following 15 years.  This is calculated on the Excess cash flows sheet.</t>
  </si>
  <si>
    <t>PSE2 actual price path + leased assets</t>
  </si>
  <si>
    <t>PSE2 actual price path</t>
  </si>
  <si>
    <t>Christchurch Airport's actual price path from pricing model for PSE2 only</t>
  </si>
  <si>
    <t>Key Assumptions</t>
  </si>
  <si>
    <t xml:space="preserve">We have not made any explicit assumptions for the timing of cash flows.  Unless otherwise specified, we have used end of year discounting on cash flows in each year except in the instance of capital expenditure (capex) as discussed in point 2. </t>
  </si>
  <si>
    <t>We have separately calculated the expected returns on pricing and leased assets.  We have then estimated the weighted average return for all regulatory assets by assuming the expected return for leased assets in PSE2 is reflective of future returns for the following 15 years.</t>
  </si>
  <si>
    <t>The calculation of IM compliant revenue is based on the building blocks allowable revenue before tax formula used in the Commerce Commission Gas Transmission Services Input Methodologies Determination December 2010.  This was considered an appropriate building blocks approach as it uses a similar tax payable basis for estimating tax costs.</t>
  </si>
  <si>
    <t xml:space="preserve">Standard post-tax building block IM model </t>
  </si>
  <si>
    <t>Standard post-tax building block IM model  set to target a return at the post-tax mid-point cost of capital</t>
  </si>
  <si>
    <t>Standard post-tax building block IM model  set to target a return at the post-tax 75th percentile cost of capital</t>
  </si>
  <si>
    <t>The purpose of this spreadsheet is to determine:</t>
  </si>
  <si>
    <t>In determining the expected return for Christchurch Airport over 20 years we have estimated the target returns expected to be achieved under the following three scenarios:</t>
  </si>
  <si>
    <t>To estimate the present value of the excess cash flows, the cash flows have been discounted by the  IM compliant cost of capital used to generate the revenues.</t>
  </si>
  <si>
    <t>IM cost of capital %</t>
  </si>
  <si>
    <t>Revenue required to achieve 75th percentile post-tax cost of capital</t>
  </si>
  <si>
    <t>Finally, to calculate Christchurch Airport's expected return over the 4 year 7 months of PSE2 we have estimated returns under the following scenarios:</t>
  </si>
  <si>
    <t>With the exception of the partial period to 30 June 2013, capex is assumed to have mid-year timings as this is consistent with the proportionate investment in the RIV calculation. To approximate this, we have assumed that half of the capex forecast for each year of the regulatory period occurs at the beginning of that year, with the remaining half occurring at the end of the year. Capex that is assumed to occur at the beginning of the year is discounted using the end-of-year discount rate from the previous year. Capex assumed to occur at the end of the year is discounted using the end-of-year discount rate from that year.   in the first period we have assumed that all the remaining capex in the period will occur at the end of the period.  This is because the opening asset value already reflects capital expenditure up until the commissioning date of the ITP (March 2013)</t>
  </si>
  <si>
    <t xml:space="preserve">The calculations of expected returns are  based on a tax payable approach consistent with the IMs.
</t>
  </si>
  <si>
    <t>In the absence of tax depreciation forecasts in the pricing model, we have used the tax depreciation on pricing assets from Christchurch Airport's tax building block calculation model dated 18 June 2013 (provided in Christchurch Airport's cross submission to the conference).</t>
  </si>
  <si>
    <t>To estimate the excess cash flows expected to earned by Christchurch Airport over 20 years as compared to  the cash flows that would have been expected to be earned had Christchurch Airport established a levelised price</t>
  </si>
  <si>
    <t xml:space="preserve"> targeting either a mid point or 75th percentile IM compliant cost of capital we have:</t>
  </si>
  <si>
    <t>Estimated the levelised price path for pricing assets that would have been required to  target a return at either the mid-point or 75th cost of capital by scaling the levelised price established by Christchurch Airport.</t>
  </si>
  <si>
    <t>With the exception of the WACC,  the inputs used in these calculations have been provided by Christchurch Airport.  We have assumed these inputs are compliant with the IMs unless otherwise noted. The IM compliant cost of capital is based on the Commission’s estimate of the cost of capital for Christchurch  Airport as at 1 October 2012 . The opening asset values are based on information provided by Christchurch Airport in its price setting disclosure.</t>
  </si>
  <si>
    <t>the excess cash flows expected to be earned by Christchurch Airport over 20 years as compared to the  cash flows that would have been expected to be earned had Christchurch Airport established a levelised price</t>
  </si>
  <si>
    <t>the expected return for Christchurch Airport over the 20 year period for which the levelised price was established;</t>
  </si>
  <si>
    <t xml:space="preserve">targeting an acceptable range of returns; and </t>
  </si>
  <si>
    <t>the expected return for Christchurch Airport over the 4 years 7 months of PSE2.</t>
  </si>
  <si>
    <t>We have calculated returns as at 30 November 2012, reflecting the date at which Christchurch Airport's pricing decision came into effect.  This results in a partial first year period of 7 months.</t>
  </si>
  <si>
    <t>Christchurch Airport levelised price path</t>
  </si>
  <si>
    <t>Christchurch Airport actual price path for PSE2</t>
  </si>
  <si>
    <t>CC estimated levelised price path to target mid-point WACC</t>
  </si>
  <si>
    <t>CC estimated building blocks revenue to target mid-point WACC</t>
  </si>
  <si>
    <t>CC estimated levelised price path to target 75th percentile WACC</t>
  </si>
  <si>
    <t>CC estimated building blocks revenue to target 75th percentile WACC</t>
  </si>
  <si>
    <t>PSE1</t>
  </si>
  <si>
    <t>Asset value  as at beginning PSE2</t>
  </si>
  <si>
    <t>Asset value as at end of PSE2</t>
  </si>
  <si>
    <t>Average value during PSE2</t>
  </si>
</sst>
</file>

<file path=xl/styles.xml><?xml version="1.0" encoding="utf-8"?>
<styleSheet xmlns="http://schemas.openxmlformats.org/spreadsheetml/2006/main" xmlns:mc="http://schemas.openxmlformats.org/markup-compatibility/2006" xmlns:x14ac="http://schemas.microsoft.com/office/spreadsheetml/2009/9/ac" mc:Ignorable="x14ac">
  <numFmts count="129">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0;[Red]\(#,##0\);\-"/>
    <numFmt numFmtId="167" formatCode="#,##0;\-#,##0;&quot;-&quot;"/>
    <numFmt numFmtId="168" formatCode="0;\-0;#"/>
    <numFmt numFmtId="169" formatCode="#,###"/>
    <numFmt numFmtId="170" formatCode="&quot;$&quot;#,##0.0,,&quot;m&quot;_);\(&quot;$&quot;#,##0.0,,&quot;m&quot;\)"/>
    <numFmt numFmtId="171" formatCode="&quot;$&quot;#,##0.0,,&quot;k&quot;_);\(&quot;$&quot;#,##0.0,,&quot;k&quot;\)"/>
    <numFmt numFmtId="172" formatCode="#,##0&quot;m&quot;;\-#,##0&quot;m&quot;"/>
    <numFmt numFmtId="173" formatCode="#,##0.0&quot;¢&quot;;\-#,##0.0&quot;¢&quot;"/>
    <numFmt numFmtId="174" formatCode="#,##0.0&quot;x&quot;;\-#,##0.0&quot;x&quot;"/>
    <numFmt numFmtId="175" formatCode="#,##0.0&quot;m&quot;;\-#,##0.0&quot;m&quot;"/>
    <numFmt numFmtId="176" formatCode="&quot;$&quot;#,##0.0&quot;m&quot;"/>
    <numFmt numFmtId="177" formatCode="#,###_);\(#,###\)"/>
    <numFmt numFmtId="178" formatCode="_-* #,##0_-;\-* #,##0_-;_-* &quot;-&quot;??_-;_-@_-"/>
    <numFmt numFmtId="179" formatCode="_(* #,##0_);_(* \(#,##0\);_(* &quot;-&quot;??_);_(@_)"/>
    <numFmt numFmtId="180" formatCode="0.0%"/>
    <numFmt numFmtId="181" formatCode="&quot;$&quot;#,##0_);\(&quot;$&quot;#,##0\)"/>
    <numFmt numFmtId="182" formatCode="_(&quot;$&quot;* #,##0_);_(&quot;$&quot;* \(#,##0\);_(&quot;$&quot;* &quot;-&quot;_);_(@_)"/>
    <numFmt numFmtId="183" formatCode="_(* #,##0_);_(* \(#,##0\);_(* &quot;-&quot;_);_(@_)"/>
    <numFmt numFmtId="184" formatCode="_(#,##0_);\(#,##0\);_(&quot;-&quot;_)"/>
    <numFmt numFmtId="185" formatCode="_(@_)"/>
    <numFmt numFmtId="186" formatCode="_([$-1409]h:mm\ AM/PM;@"/>
    <numFmt numFmtId="187" formatCode="_(* 0000_);_(* \(0000\);_(* &quot;–&quot;??_);_(@_)"/>
    <numFmt numFmtId="188" formatCode="_([$-1409]d\ mmmm\ yyyy;_(@"/>
    <numFmt numFmtId="189" formatCode="[$-1409]d\ mmm\ yy;@"/>
    <numFmt numFmtId="190" formatCode="_(* #,##0.00%_);_(* \(#,##0.00%\);_(* &quot;–&quot;???_);_(* @_)"/>
    <numFmt numFmtId="191" formatCode="_(* #,##0%_);_(* \(#,##0%\);_(* &quot;–&quot;???_);_(* @_)"/>
    <numFmt numFmtId="192" formatCode="_(* #,##0.0%_);_(* \(#,##0.0%\);_(* &quot;–&quot;???_);_(* @_)"/>
    <numFmt numFmtId="193" formatCode="_(* #,##0_);_(* \(#,##0\);_(* &quot;–&quot;??_);_(* @_)"/>
    <numFmt numFmtId="194" formatCode="_(* #,##0.0_);_(* \(#,##0.0\);_(* &quot;–&quot;???_);_(* @_)"/>
    <numFmt numFmtId="195" formatCode="_(* #,##0.00_);_(* \(#,##0.00\);_(* &quot;–&quot;???_);_(* @_)"/>
    <numFmt numFmtId="196" formatCode="_(* #,##0.0000_);_(* \(#,##0.0000\);_(* &quot;–&quot;??_);_(* @_)"/>
    <numFmt numFmtId="197" formatCode="_(* @_)"/>
    <numFmt numFmtId="198" formatCode="_(* [$-1409]d\ mmm\ yyyy\ h\ AM/PM_);_(* @"/>
    <numFmt numFmtId="199" formatCode="_ * #,##0.00_ ;_ * \-#,##0.00_ ;_ * &quot;-&quot;??_ ;_ @_ "/>
    <numFmt numFmtId="200" formatCode="_(* #,##0.000_);_(* \(#,##0.000\);_(* &quot;–&quot;??_);_(* @_)"/>
    <numFmt numFmtId="201" formatCode="_(* #,##0_);_(* \(#,##0\);_(* &quot;–&quot;??_);\(@_)"/>
    <numFmt numFmtId="202" formatCode="[$-C09]d\ mmmm\ yyyy;@"/>
    <numFmt numFmtId="203" formatCode="&quot;$&quot;* #,##0.000_);&quot;$&quot;* \(#,##0.000\)"/>
    <numFmt numFmtId="204" formatCode="#,##0_);\(#,##0\);0_);* @_)"/>
    <numFmt numFmtId="205" formatCode="#,##0.0_);\(#,##0.0\);0.0_);* @_)"/>
    <numFmt numFmtId="206" formatCode="#,##0.00_);\(#,##0.00\);0.00_);* @_)"/>
    <numFmt numFmtId="207" formatCode="#,##0.000_);\(#,##0.000\);0.000_);* @_)"/>
    <numFmt numFmtId="208" formatCode="#,##0.0000_);\(#,##0.0000\);0.0000_);* @_)"/>
    <numFmt numFmtId="209" formatCode="0;\-0;0;* @"/>
    <numFmt numFmtId="210" formatCode="0%;\-0%;0%;* @_%"/>
    <numFmt numFmtId="211" formatCode="0.0%;\-0.0%;0.0%;* @_%"/>
    <numFmt numFmtId="212" formatCode="0.00%;\-0.00%;0.00%;* @_%"/>
    <numFmt numFmtId="213" formatCode="0.000%;\-0.000%;0.000%;* @_%"/>
    <numFmt numFmtId="214" formatCode="&quot;$&quot;* #,##0_);&quot;$&quot;* \(#,##0\);&quot;$&quot;* 0_);* @_)"/>
    <numFmt numFmtId="215" formatCode="&quot;$&quot;* #,##0.0_);&quot;$&quot;* \(#,##0.0\);&quot;$&quot;* 0.0_);* @_)"/>
    <numFmt numFmtId="216" formatCode="&quot;$&quot;* #,##0.00_);&quot;$&quot;* \(#,##0.00\);&quot;$&quot;* 0.00_);* @_)"/>
    <numFmt numFmtId="217" formatCode="&quot;$&quot;* #,##0.000_);&quot;$&quot;* \(#,##0.000\);&quot;$&quot;* 0.000_);* @_)"/>
    <numFmt numFmtId="218" formatCode="&quot;$&quot;* #,##0.0000_);&quot;$&quot;* \(#,##0.0000\);&quot;$&quot;* 0.0000_);* @_)"/>
    <numFmt numFmtId="219" formatCode="d\-mmm\-yyyy;[Red]&quot;Not date&quot;;&quot;-&quot;;[Red]* &quot;Not date&quot;"/>
    <numFmt numFmtId="220" formatCode="d\-mmm\-yyyy\ h:mm\ \a\.m\./\p\.m\.;[Red]* &quot;Not date&quot;;&quot;-&quot;;[Red]* &quot;Not date&quot;"/>
    <numFmt numFmtId="221" formatCode="d/mm/yyyy;[Red]* &quot;Not date&quot;;&quot;-&quot;;[Red]* &quot;Not date&quot;"/>
    <numFmt numFmtId="222" formatCode="mmm\-yy;[Red]* &quot;Not date&quot;;&quot;-&quot;;[Red]* &quot;Not date&quot;"/>
    <numFmt numFmtId="223" formatCode="h:mm\ \a\.m\./\p\.m\.;[Red]* &quot;Not time&quot;;\-;[Red]* &quot;Not time&quot;"/>
    <numFmt numFmtId="224" formatCode="[h]:mm;[Red]* &quot;Not time&quot;;[h]:mm;[Red]* &quot;Not time&quot;"/>
    <numFmt numFmtId="225" formatCode="d\-mmm\-yyyy;[Red]* &quot;Not date&quot;;&quot;-&quot;;[Red]* &quot;Not date&quot;"/>
    <numFmt numFmtId="226" formatCode="d\-mmm\-yyyy\ h:mm\ \a\.m\./\p\.m\.;[Red]* &quot;Not time&quot;;0;[Red]* &quot;Not time&quot;"/>
    <numFmt numFmtId="227" formatCode="mm/dd/yyyy;[Red]* &quot;Not date&quot;;&quot;-&quot;;[Red]* &quot;Not date&quot;"/>
    <numFmt numFmtId="228" formatCode="_-[$€-2]* #,##0.00_-;\-[$€-2]* #,##0.00_-;_-[$€-2]* &quot;-&quot;??_-"/>
    <numFmt numFmtId="229" formatCode="_)d\-mmm\-yy_);_)d\-mmm\-yy_);_)&quot;-&quot;_)"/>
    <numFmt numFmtId="230" formatCode="_(###0_);\(###0\);_(&quot;-&quot;_)"/>
    <numFmt numFmtId="231" formatCode="_(#,##0.0%_);\(#,##0.0%\);_(&quot;-&quot;_)"/>
    <numFmt numFmtId="232" formatCode="_(&quot;$&quot;#,##0.00_);\(&quot;$&quot;#,##0.00\);_(&quot;-&quot;_)"/>
    <numFmt numFmtId="233" formatCode="_(#,##0,_);\(#,##0,\);_(&quot;-&quot;_)"/>
    <numFmt numFmtId="234" formatCode="dd/mm/yy"/>
    <numFmt numFmtId="235" formatCode="#,##0\x_);\(#,##0\x\);#,##0\x_)"/>
    <numFmt numFmtId="236" formatCode="#,##0%_);\(#,##0%\);#,##0%_)"/>
    <numFmt numFmtId="237" formatCode="_(#,##0.0\x_);\(#,##0.0\x\);_(&quot;-&quot;_)"/>
    <numFmt numFmtId="238" formatCode="_(&quot;$&quot;#,##0.0_);\(&quot;$&quot;#,##0.0\);_(&quot;-&quot;_)"/>
    <numFmt numFmtId="239" formatCode="_(#,##0.0_);\(#,##0.0\);_(&quot;-&quot;_)"/>
    <numFmt numFmtId="240" formatCode="_(###0_);\(###0\);_(###0_)"/>
    <numFmt numFmtId="241" formatCode="_(* &quot;$&quot;#,##0_)_;;_(* \(&quot;$&quot;#,##0\)_;;_(* &quot;$&quot;#,##0_)_;"/>
    <numFmt numFmtId="242" formatCode="d/m/yy__;"/>
    <numFmt numFmtId="243" formatCode="_(* #,##0\x_)_;;_(* \(#,##0\x\)_;;_(* #,##0\x_)_;"/>
    <numFmt numFmtId="244" formatCode="_(* #,##0_)_;;_(* \(#,##0\)_;;_(* #,##0_)_;"/>
    <numFmt numFmtId="245" formatCode="_(* #,##0%_)_;;_(* \(#,##0%\)_;;_(* #,##0%_)_;"/>
    <numFmt numFmtId="246" formatCode="###0_)_;;\(###0\)_;;###0_)_;"/>
    <numFmt numFmtId="247" formatCode="&quot;$&quot;#,##0;\(&quot;$&quot;#,##0\);&quot;$&quot;#,##0"/>
    <numFmt numFmtId="248" formatCode="d/m/yy"/>
    <numFmt numFmtId="249" formatCode="#,##0\x;\(#,##0\x\);#,##0\x"/>
    <numFmt numFmtId="250" formatCode="#,##0;\(#,##0\)"/>
    <numFmt numFmtId="251" formatCode="#,##0%;\(#,##0%\);#,##0%"/>
    <numFmt numFmtId="252" formatCode="###0;\(###0\);###0"/>
    <numFmt numFmtId="253" formatCode="_)d\-mmm\-yy_)"/>
    <numFmt numFmtId="254" formatCode="#,##0_)\ ;[Red]\(#,##0\);&quot;- &quot;\ "/>
    <numFmt numFmtId="255" formatCode="&quot;$&quot;#,##0.00;\(&quot;$&quot;#,##0.00\)"/>
    <numFmt numFmtId="256" formatCode="d\-mmm\-yyyy"/>
    <numFmt numFmtId="257" formatCode="0.0000"/>
    <numFmt numFmtId="258" formatCode="dd/mm/yy__;"/>
    <numFmt numFmtId="259" formatCode="dd\-mmm\-yy"/>
    <numFmt numFmtId="260" formatCode="_-* #,##0.00_-;\(#,##0.00\);_-* &quot;-&quot;??_-;_-@_-"/>
    <numFmt numFmtId="261" formatCode="_(* &quot;$&quot;#,##0_)_;;[Blue]_(* \(&quot;$&quot;#,##0\)_;;_(* &quot;$&quot;#,##0_)_;"/>
    <numFmt numFmtId="262" formatCode="_(* #,##0\x_)_;;[Blue]_(* \(#,##0\x\)_;;_(* #,##0\x_)_;"/>
    <numFmt numFmtId="263" formatCode="_(* #,##0_)_;;[Blue]_(* \(#,##0\)_;;_(* #,##0_)_;"/>
    <numFmt numFmtId="264" formatCode="_(* #,##0%_)_;;[Blue]_(* \(#,##0%\)_;;_(* #,##0%_)_;"/>
    <numFmt numFmtId="265" formatCode="###0_);\(###0\);###0_)"/>
    <numFmt numFmtId="266" formatCode="_(#,##0_);\(#,##0\);_(#,##0_)"/>
    <numFmt numFmtId="267" formatCode="#,##0_);[Blue]\(#,##0\);#,##0_)"/>
    <numFmt numFmtId="268" formatCode="0.00_)"/>
    <numFmt numFmtId="269" formatCode="General_)"/>
    <numFmt numFmtId="270" formatCode="0.00%;\(0.00%\)"/>
    <numFmt numFmtId="271" formatCode="_-* #,##0_-;[Red]\(\ #,##0\);_-* &quot;-&quot;??_-;_-@_-"/>
    <numFmt numFmtId="272" formatCode="mmm"/>
    <numFmt numFmtId="273" formatCode="d\ mmm\ yyyy"/>
    <numFmt numFmtId="274" formatCode="[&lt;=99999999]000\ \-\ 000\ \-\ 000;000\ \-\ 0000\ \-\ 000"/>
    <numFmt numFmtId="275" formatCode="[&lt;=9999999]\(0\3\)\ \-\ 000\ \-\ 0000\ ;\(00\)\ \-\ 000\ \-\ 0000"/>
    <numFmt numFmtId="276" formatCode="\T\G##0"/>
    <numFmt numFmtId="277" formatCode="#,##0_);\(#,##0\);&quot;-  &quot;;&quot; &quot;@"/>
    <numFmt numFmtId="278" formatCode="0.00%_);\-0.00%_);&quot;-  &quot;;&quot; &quot;@"/>
    <numFmt numFmtId="279" formatCode="#,##0.0000_);\(#,##0.0000\);&quot;-  &quot;;&quot; &quot;@"/>
    <numFmt numFmtId="280" formatCode="dd\ mmm\ yyyy_);;&quot;-  &quot;;&quot; &quot;@"/>
    <numFmt numFmtId="281" formatCode="dd\ mmm\ yy_);;&quot;-  &quot;;&quot; &quot;@"/>
    <numFmt numFmtId="282" formatCode="#,##0\ ;\(#,##0\)"/>
    <numFmt numFmtId="283" formatCode="#,##0.00;[Red]\(#,##0.00\);\-"/>
    <numFmt numFmtId="284" formatCode="yyyy"/>
    <numFmt numFmtId="285" formatCode="&quot;Inflation rate of&quot;\ 0.0%\ &quot; p.a.&quot;"/>
    <numFmt numFmtId="286" formatCode="[=1]\”yyes\”;"/>
    <numFmt numFmtId="287" formatCode="_(* #,##0.0_);_(* \(#,##0.0\);_(* &quot;-&quot;??_);_(@_)"/>
    <numFmt numFmtId="288" formatCode="_(* #,##0.000_);_(* \(#,##0.000\);_(* &quot;-&quot;??_);_(@_)"/>
    <numFmt numFmtId="289" formatCode="#,##0.0;[Red]\(#,##0.0\);\-"/>
    <numFmt numFmtId="290" formatCode="0.0"/>
  </numFmts>
  <fonts count="196">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18"/>
      <color theme="0"/>
      <name val="Calibri"/>
      <family val="2"/>
      <scheme val="minor"/>
    </font>
    <font>
      <b/>
      <sz val="14"/>
      <color theme="0"/>
      <name val="Calibri"/>
      <family val="2"/>
      <scheme val="minor"/>
    </font>
    <font>
      <i/>
      <sz val="11"/>
      <color theme="1"/>
      <name val="Calibri"/>
      <family val="2"/>
      <scheme val="minor"/>
    </font>
    <font>
      <sz val="10"/>
      <color theme="1"/>
      <name val="Calibri"/>
      <family val="4"/>
      <scheme val="minor"/>
    </font>
    <font>
      <sz val="11"/>
      <color rgb="FF0070C0"/>
      <name val="Calibri"/>
      <family val="2"/>
      <scheme val="minor"/>
    </font>
    <font>
      <b/>
      <sz val="10"/>
      <color indexed="8"/>
      <name val="Arial"/>
      <family val="2"/>
    </font>
    <font>
      <sz val="10"/>
      <name val="Arial"/>
      <family val="2"/>
    </font>
    <font>
      <sz val="10"/>
      <color indexed="12"/>
      <name val="Arial"/>
      <family val="2"/>
    </font>
    <font>
      <sz val="12"/>
      <name val="Weiss"/>
    </font>
    <font>
      <sz val="12"/>
      <name val="Helv"/>
    </font>
    <font>
      <b/>
      <sz val="10"/>
      <name val="Arial Rounded MT Bold"/>
      <family val="2"/>
    </font>
    <font>
      <b/>
      <outline/>
      <sz val="10"/>
      <color indexed="33"/>
      <name val="Arial Black"/>
      <family val="2"/>
    </font>
    <font>
      <b/>
      <sz val="12"/>
      <name val="Copperplate31bc"/>
    </font>
    <font>
      <sz val="12"/>
      <color indexed="9"/>
      <name val="Weiss"/>
    </font>
    <font>
      <u/>
      <sz val="10"/>
      <name val="Arial"/>
      <family val="2"/>
    </font>
    <font>
      <sz val="10"/>
      <name val="Geneva"/>
    </font>
    <font>
      <b/>
      <sz val="10"/>
      <name val="Arial"/>
      <family val="2"/>
    </font>
    <font>
      <sz val="10"/>
      <color theme="1"/>
      <name val="Arial"/>
      <family val="2"/>
    </font>
    <font>
      <sz val="10"/>
      <name val="Palatino"/>
    </font>
    <font>
      <sz val="11"/>
      <color theme="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i/>
      <sz val="11"/>
      <color rgb="FF7F7F7F"/>
      <name val="Calibri"/>
      <family val="2"/>
      <scheme val="minor"/>
    </font>
    <font>
      <b/>
      <sz val="12"/>
      <color theme="1"/>
      <name val="Cambria"/>
      <family val="1"/>
      <scheme val="major"/>
    </font>
    <font>
      <sz val="8"/>
      <color theme="1"/>
      <name val="Tahoma"/>
      <family val="2"/>
    </font>
    <font>
      <sz val="12"/>
      <name val="Arial"/>
      <family val="2"/>
    </font>
    <font>
      <sz val="10"/>
      <color indexed="8"/>
      <name val="Arial"/>
      <family val="2"/>
    </font>
    <font>
      <sz val="11"/>
      <name val="CG Omega"/>
    </font>
    <font>
      <sz val="10"/>
      <color indexed="10"/>
      <name val="Arial"/>
      <family val="2"/>
    </font>
    <font>
      <sz val="10"/>
      <color theme="1"/>
      <name val="Cambria"/>
      <family val="1"/>
      <scheme val="major"/>
    </font>
    <font>
      <sz val="10"/>
      <color theme="8"/>
      <name val="Calibri"/>
      <family val="4"/>
      <scheme val="minor"/>
    </font>
    <font>
      <b/>
      <sz val="13"/>
      <color theme="4"/>
      <name val="Calibri"/>
      <family val="4"/>
      <scheme val="minor"/>
    </font>
    <font>
      <i/>
      <sz val="8"/>
      <color theme="1"/>
      <name val="Calibri"/>
      <family val="4"/>
      <scheme val="minor"/>
    </font>
    <font>
      <u/>
      <sz val="10"/>
      <color theme="11"/>
      <name val="Cambria"/>
      <family val="1"/>
      <scheme val="major"/>
    </font>
    <font>
      <b/>
      <sz val="11"/>
      <color theme="1"/>
      <name val="Cambria"/>
      <family val="1"/>
      <scheme val="major"/>
    </font>
    <font>
      <b/>
      <sz val="10"/>
      <color theme="1"/>
      <name val="Cambria"/>
      <family val="1"/>
      <scheme val="major"/>
    </font>
    <font>
      <u/>
      <sz val="10"/>
      <color theme="4"/>
      <name val="Cambria"/>
      <family val="1"/>
      <scheme val="major"/>
    </font>
    <font>
      <b/>
      <sz val="13"/>
      <color theme="1"/>
      <name val="Cambria"/>
      <family val="1"/>
      <scheme val="major"/>
    </font>
    <font>
      <b/>
      <sz val="10"/>
      <color theme="1"/>
      <name val="Calibri"/>
      <family val="4"/>
      <scheme val="minor"/>
    </font>
    <font>
      <sz val="8"/>
      <color theme="1"/>
      <name val="Cambria"/>
      <family val="1"/>
      <scheme val="maj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9"/>
      <name val="TIMES"/>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i/>
      <sz val="8"/>
      <name val="Arial"/>
      <family val="2"/>
    </font>
    <font>
      <sz val="8"/>
      <color indexed="8"/>
      <name val="Arial"/>
      <family val="2"/>
    </font>
    <font>
      <b/>
      <sz val="12"/>
      <name val="Arial"/>
      <family val="2"/>
    </font>
    <font>
      <b/>
      <sz val="13"/>
      <name val="Arial"/>
      <family val="2"/>
    </font>
    <font>
      <b/>
      <sz val="13"/>
      <color indexed="12"/>
      <name val="Arial"/>
      <family val="2"/>
    </font>
    <font>
      <sz val="10"/>
      <color indexed="30"/>
      <name val="Arial"/>
      <family val="2"/>
    </font>
    <font>
      <u/>
      <sz val="11"/>
      <color theme="10"/>
      <name val="Calibri"/>
      <family val="2"/>
    </font>
    <font>
      <sz val="16"/>
      <color theme="4"/>
      <name val="Arial"/>
      <family val="2"/>
    </font>
    <font>
      <u/>
      <sz val="11"/>
      <color indexed="12"/>
      <name val="Calibri"/>
      <family val="2"/>
    </font>
    <font>
      <b/>
      <sz val="14"/>
      <name val="Arial"/>
      <family val="2"/>
    </font>
    <font>
      <b/>
      <sz val="8"/>
      <name val="Arial"/>
      <family val="2"/>
    </font>
    <font>
      <sz val="10"/>
      <name val="MS Sans Serif"/>
      <family val="2"/>
    </font>
    <font>
      <sz val="11"/>
      <color indexed="8"/>
      <name val="Arial Mäori"/>
      <family val="2"/>
    </font>
    <font>
      <u/>
      <sz val="8"/>
      <color indexed="12"/>
      <name val="Arial"/>
      <family val="2"/>
    </font>
    <font>
      <sz val="8"/>
      <color indexed="12"/>
      <name val="Arial"/>
      <family val="2"/>
    </font>
    <font>
      <b/>
      <sz val="8"/>
      <color indexed="12"/>
      <name val="Arial"/>
      <family val="2"/>
    </font>
    <font>
      <sz val="8"/>
      <color theme="1"/>
      <name val="Arial"/>
      <family val="2"/>
    </font>
    <font>
      <sz val="8"/>
      <color theme="0"/>
      <name val="Arial"/>
      <family val="2"/>
    </font>
    <font>
      <sz val="8"/>
      <color rgb="FF9C0006"/>
      <name val="Arial"/>
      <family val="2"/>
    </font>
    <font>
      <b/>
      <sz val="11"/>
      <color indexed="52"/>
      <name val="Calibri"/>
      <family val="2"/>
      <scheme val="minor"/>
    </font>
    <font>
      <b/>
      <sz val="8"/>
      <color rgb="FFFA7D00"/>
      <name val="Arial"/>
      <family val="2"/>
    </font>
    <font>
      <b/>
      <sz val="8"/>
      <color theme="0"/>
      <name val="Arial"/>
      <family val="2"/>
    </font>
    <font>
      <i/>
      <sz val="8"/>
      <color rgb="FF7F7F7F"/>
      <name val="Arial"/>
      <family val="2"/>
    </font>
    <font>
      <sz val="8"/>
      <color rgb="FF006100"/>
      <name val="Arial"/>
      <family val="2"/>
    </font>
    <font>
      <b/>
      <sz val="15"/>
      <color theme="3"/>
      <name val="Arial"/>
      <family val="2"/>
    </font>
    <font>
      <b/>
      <sz val="13"/>
      <color theme="3"/>
      <name val="Arial"/>
      <family val="2"/>
    </font>
    <font>
      <b/>
      <sz val="11"/>
      <color theme="3"/>
      <name val="Arial"/>
      <family val="2"/>
    </font>
    <font>
      <sz val="8"/>
      <color rgb="FF3F3F76"/>
      <name val="Arial"/>
      <family val="2"/>
    </font>
    <font>
      <sz val="8"/>
      <color rgb="FFFA7D00"/>
      <name val="Arial"/>
      <family val="2"/>
    </font>
    <font>
      <sz val="11"/>
      <color indexed="60"/>
      <name val="Calibri"/>
      <family val="2"/>
      <scheme val="minor"/>
    </font>
    <font>
      <sz val="8"/>
      <color rgb="FF9C6500"/>
      <name val="Arial"/>
      <family val="2"/>
    </font>
    <font>
      <b/>
      <sz val="8"/>
      <color rgb="FF3F3F3F"/>
      <name val="Arial"/>
      <family val="2"/>
    </font>
    <font>
      <b/>
      <sz val="8"/>
      <color theme="1"/>
      <name val="Arial"/>
      <family val="2"/>
    </font>
    <font>
      <sz val="8"/>
      <color rgb="FFFF0000"/>
      <name val="Arial"/>
      <family val="2"/>
    </font>
    <font>
      <sz val="8"/>
      <name val="Calibri"/>
      <family val="2"/>
      <scheme val="minor"/>
    </font>
    <font>
      <b/>
      <sz val="8"/>
      <name val="Calibri"/>
      <family val="2"/>
      <scheme val="minor"/>
    </font>
    <font>
      <b/>
      <sz val="14"/>
      <name val="Cambria"/>
      <family val="2"/>
      <scheme val="major"/>
    </font>
    <font>
      <b/>
      <sz val="12"/>
      <name val="Cambria"/>
      <family val="2"/>
      <scheme val="major"/>
    </font>
    <font>
      <b/>
      <u/>
      <sz val="8"/>
      <color indexed="56"/>
      <name val="Calibri"/>
      <family val="2"/>
      <scheme val="minor"/>
    </font>
    <font>
      <b/>
      <sz val="10"/>
      <color indexed="56"/>
      <name val="Wingdings"/>
      <charset val="2"/>
    </font>
    <font>
      <sz val="8"/>
      <name val="Cambria"/>
      <family val="2"/>
      <scheme val="major"/>
    </font>
    <font>
      <b/>
      <sz val="8"/>
      <name val="Cambria"/>
      <family val="2"/>
      <scheme val="major"/>
    </font>
    <font>
      <b/>
      <sz val="9"/>
      <name val="Cambria"/>
      <family val="2"/>
      <scheme val="major"/>
    </font>
    <font>
      <sz val="8"/>
      <color indexed="60"/>
      <name val="Arial"/>
      <family val="2"/>
    </font>
    <font>
      <sz val="12"/>
      <name val="Times New Roman"/>
      <family val="1"/>
    </font>
    <font>
      <sz val="10"/>
      <color indexed="12"/>
      <name val="Times New Roman"/>
      <family val="1"/>
    </font>
    <font>
      <sz val="8"/>
      <name val="Tahoma"/>
      <family val="2"/>
    </font>
    <font>
      <sz val="8"/>
      <name val="Palatino"/>
      <family val="1"/>
    </font>
    <font>
      <b/>
      <sz val="14"/>
      <color indexed="60"/>
      <name val="Arial"/>
      <family val="2"/>
    </font>
    <font>
      <sz val="10"/>
      <name val="Times New Roman"/>
      <family val="1"/>
    </font>
    <font>
      <sz val="8"/>
      <color indexed="29"/>
      <name val="Arial"/>
      <family val="2"/>
    </font>
    <font>
      <sz val="10"/>
      <color indexed="12"/>
      <name val="Arial Narrow"/>
      <family val="2"/>
    </font>
    <font>
      <sz val="10"/>
      <name val="Arial Narrow"/>
      <family val="2"/>
    </font>
    <font>
      <sz val="10"/>
      <name val="Frutiger 45 Light"/>
      <family val="2"/>
    </font>
    <font>
      <sz val="7"/>
      <name val="Palatino"/>
      <family val="1"/>
    </font>
    <font>
      <b/>
      <sz val="8"/>
      <color indexed="60"/>
      <name val="Arial"/>
      <family val="2"/>
    </font>
    <font>
      <sz val="6"/>
      <color indexed="16"/>
      <name val="Palatino"/>
      <family val="1"/>
    </font>
    <font>
      <b/>
      <sz val="10"/>
      <name val="Cambria"/>
      <family val="2"/>
      <scheme val="major"/>
    </font>
    <font>
      <b/>
      <sz val="9"/>
      <name val="Arial"/>
      <family val="2"/>
    </font>
    <font>
      <u/>
      <sz val="8"/>
      <color theme="10"/>
      <name val="Tahoma"/>
      <family val="2"/>
    </font>
    <font>
      <b/>
      <u/>
      <sz val="8"/>
      <color indexed="56"/>
      <name val="Arial"/>
      <family val="2"/>
    </font>
    <font>
      <b/>
      <u/>
      <sz val="10"/>
      <color indexed="56"/>
      <name val="Calibri"/>
      <family val="2"/>
      <scheme val="minor"/>
    </font>
    <font>
      <b/>
      <u/>
      <sz val="9"/>
      <color indexed="56"/>
      <name val="Calibri"/>
      <family val="2"/>
      <scheme val="minor"/>
    </font>
    <font>
      <sz val="8"/>
      <color indexed="56"/>
      <name val="Calibri"/>
      <family val="2"/>
      <scheme val="minor"/>
    </font>
    <font>
      <b/>
      <sz val="10"/>
      <color indexed="60"/>
      <name val="Arial"/>
      <family val="2"/>
    </font>
    <font>
      <b/>
      <sz val="9"/>
      <color indexed="60"/>
      <name val="Arial"/>
      <family val="2"/>
    </font>
    <font>
      <b/>
      <sz val="12"/>
      <color indexed="60"/>
      <name val="Arial"/>
      <family val="2"/>
    </font>
    <font>
      <sz val="10"/>
      <color theme="1" tint="0.34998626667073579"/>
      <name val="Arial Narrow"/>
      <family val="2"/>
    </font>
    <font>
      <b/>
      <sz val="12"/>
      <color indexed="9"/>
      <name val="Arial"/>
      <family val="2"/>
    </font>
    <font>
      <b/>
      <sz val="10"/>
      <color indexed="9"/>
      <name val="Arial"/>
      <family val="2"/>
    </font>
    <font>
      <b/>
      <i/>
      <sz val="16"/>
      <name val="Helv"/>
    </font>
    <font>
      <b/>
      <sz val="14"/>
      <color indexed="8"/>
      <name val="Arial"/>
      <family val="2"/>
    </font>
    <font>
      <b/>
      <sz val="9"/>
      <color indexed="8"/>
      <name val="Arial"/>
      <family val="2"/>
    </font>
    <font>
      <b/>
      <sz val="8"/>
      <color indexed="8"/>
      <name val="Arial"/>
      <family val="2"/>
    </font>
    <font>
      <b/>
      <sz val="12"/>
      <color indexed="8"/>
      <name val="Arial"/>
      <family val="2"/>
    </font>
    <font>
      <sz val="22"/>
      <name val="UBSHeadline"/>
      <family val="1"/>
    </font>
    <font>
      <b/>
      <sz val="10"/>
      <name val="Tahoma"/>
      <family val="2"/>
    </font>
    <font>
      <b/>
      <sz val="10"/>
      <color indexed="8"/>
      <name val="Tahoma"/>
      <family val="2"/>
    </font>
    <font>
      <b/>
      <sz val="9"/>
      <name val="Tahoma"/>
      <family val="2"/>
    </font>
    <font>
      <b/>
      <sz val="9"/>
      <color indexed="8"/>
      <name val="Tahoma"/>
      <family val="2"/>
    </font>
    <font>
      <b/>
      <sz val="8"/>
      <name val="Tahoma"/>
      <family val="2"/>
    </font>
    <font>
      <b/>
      <sz val="8"/>
      <color indexed="8"/>
      <name val="Tahoma"/>
      <family val="2"/>
    </font>
    <font>
      <sz val="8"/>
      <color indexed="8"/>
      <name val="Tahoma"/>
      <family val="2"/>
    </font>
    <font>
      <b/>
      <u/>
      <sz val="8"/>
      <color indexed="56"/>
      <name val="Tahoma"/>
      <family val="2"/>
    </font>
    <font>
      <b/>
      <sz val="12"/>
      <name val="Tahoma"/>
      <family val="2"/>
    </font>
    <font>
      <b/>
      <sz val="12"/>
      <color indexed="8"/>
      <name val="Tahoma"/>
      <family val="2"/>
    </font>
    <font>
      <b/>
      <sz val="13"/>
      <name val="Tahoma"/>
      <family val="2"/>
    </font>
    <font>
      <b/>
      <sz val="13"/>
      <name val="Cambria"/>
      <family val="2"/>
      <scheme val="major"/>
    </font>
    <font>
      <b/>
      <sz val="14"/>
      <name val="Tahoma"/>
      <family val="2"/>
    </font>
    <font>
      <b/>
      <sz val="14"/>
      <color indexed="8"/>
      <name val="Tahoma"/>
      <family val="2"/>
    </font>
    <font>
      <b/>
      <sz val="9"/>
      <name val="Palatino"/>
      <family val="1"/>
    </font>
    <font>
      <sz val="9"/>
      <color indexed="21"/>
      <name val="Helvetica-Black"/>
    </font>
    <font>
      <u/>
      <sz val="10"/>
      <name val="Arial Narrow"/>
      <family val="2"/>
    </font>
    <font>
      <sz val="9"/>
      <name val="Helvetica-Black"/>
    </font>
    <font>
      <b/>
      <i/>
      <sz val="14"/>
      <color indexed="9"/>
      <name val="Times New Roman"/>
      <family val="1"/>
    </font>
    <font>
      <b/>
      <u/>
      <sz val="9.5"/>
      <color indexed="56"/>
      <name val="Arial"/>
      <family val="2"/>
    </font>
    <font>
      <b/>
      <u/>
      <sz val="9"/>
      <color indexed="56"/>
      <name val="Arial"/>
      <family val="2"/>
    </font>
    <font>
      <sz val="8"/>
      <color indexed="56"/>
      <name val="Arial"/>
      <family val="2"/>
    </font>
    <font>
      <sz val="7.5"/>
      <color indexed="56"/>
      <name val="Arial"/>
      <family val="2"/>
    </font>
    <font>
      <b/>
      <sz val="10"/>
      <name val="Arial Narrow"/>
      <family val="2"/>
    </font>
    <font>
      <sz val="10"/>
      <color indexed="10"/>
      <name val="Arial Narrow"/>
      <family val="2"/>
    </font>
    <font>
      <sz val="10"/>
      <color theme="1"/>
      <name val="Arial Mäori"/>
      <family val="2"/>
    </font>
    <font>
      <sz val="8"/>
      <color theme="1"/>
      <name val="Calibri"/>
      <family val="2"/>
      <scheme val="minor"/>
    </font>
    <font>
      <u/>
      <sz val="11"/>
      <color theme="10"/>
      <name val="Calibri"/>
      <family val="2"/>
      <scheme val="minor"/>
    </font>
    <font>
      <sz val="9"/>
      <color theme="1"/>
      <name val="Verdana"/>
      <family val="2"/>
    </font>
    <font>
      <sz val="12"/>
      <name val="Arial MT"/>
    </font>
    <font>
      <sz val="11"/>
      <color rgb="FF000000"/>
      <name val="Calibri"/>
      <family val="2"/>
      <scheme val="minor"/>
    </font>
    <font>
      <sz val="10"/>
      <name val="Frutiger 45 Light"/>
    </font>
    <font>
      <sz val="10"/>
      <name val="Verdana"/>
      <family val="2"/>
    </font>
    <font>
      <sz val="9"/>
      <name val="Futura UBS Bk"/>
      <family val="2"/>
    </font>
    <font>
      <sz val="11"/>
      <name val="CG Times (WN)"/>
    </font>
    <font>
      <b/>
      <sz val="12"/>
      <color indexed="61"/>
      <name val="Arial"/>
      <family val="2"/>
    </font>
    <font>
      <u/>
      <sz val="11"/>
      <color theme="1"/>
      <name val="Calibri"/>
      <family val="2"/>
      <scheme val="minor"/>
    </font>
    <font>
      <sz val="9"/>
      <name val="Calibri"/>
      <family val="2"/>
      <scheme val="minor"/>
    </font>
    <font>
      <sz val="9"/>
      <color theme="0"/>
      <name val="Verdana"/>
      <family val="2"/>
    </font>
    <font>
      <b/>
      <i/>
      <sz val="11"/>
      <color theme="1"/>
      <name val="Calibri"/>
      <family val="2"/>
      <scheme val="minor"/>
    </font>
    <font>
      <sz val="11"/>
      <color theme="4" tint="-0.249977111117893"/>
      <name val="Calibri"/>
      <family val="2"/>
      <scheme val="minor"/>
    </font>
    <font>
      <sz val="10"/>
      <color theme="1"/>
      <name val="Calibri"/>
      <family val="2"/>
      <scheme val="minor"/>
    </font>
    <font>
      <i/>
      <sz val="10"/>
      <color theme="1"/>
      <name val="Calibri"/>
      <family val="2"/>
      <scheme val="minor"/>
    </font>
    <font>
      <sz val="9"/>
      <color indexed="81"/>
      <name val="Tahoma"/>
      <charset val="1"/>
    </font>
    <font>
      <b/>
      <sz val="9"/>
      <color indexed="81"/>
      <name val="Tahoma"/>
      <charset val="1"/>
    </font>
    <font>
      <u/>
      <sz val="11"/>
      <color theme="4"/>
      <name val="Calibri"/>
      <family val="2"/>
      <scheme val="minor"/>
    </font>
    <font>
      <sz val="11"/>
      <color rgb="FF9C6500"/>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s>
  <fills count="78">
    <fill>
      <patternFill patternType="none"/>
    </fill>
    <fill>
      <patternFill patternType="gray125"/>
    </fill>
    <fill>
      <patternFill patternType="solid">
        <fgColor rgb="FFCC0000"/>
        <bgColor indexed="64"/>
      </patternFill>
    </fill>
    <fill>
      <patternFill patternType="solid">
        <fgColor theme="0" tint="-0.14999847407452621"/>
        <bgColor indexed="64"/>
      </patternFill>
    </fill>
    <fill>
      <patternFill patternType="solid">
        <fgColor rgb="FFFFFF99"/>
        <bgColor indexed="64"/>
      </patternFill>
    </fill>
    <fill>
      <patternFill patternType="solid">
        <fgColor theme="2"/>
        <bgColor indexed="64"/>
      </patternFill>
    </fill>
    <fill>
      <patternFill patternType="gray06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bgColor indexed="64"/>
      </patternFill>
    </fill>
    <fill>
      <patternFill patternType="solid">
        <fgColor theme="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22"/>
        <bgColor indexed="64"/>
      </patternFill>
    </fill>
    <fill>
      <patternFill patternType="gray0625">
        <bgColor indexed="22"/>
      </patternFill>
    </fill>
    <fill>
      <patternFill patternType="solid">
        <fgColor indexed="47"/>
        <bgColor indexed="64"/>
      </patternFill>
    </fill>
    <fill>
      <patternFill patternType="solid">
        <fgColor indexed="26"/>
        <bgColor indexed="64"/>
      </patternFill>
    </fill>
    <fill>
      <patternFill patternType="solid">
        <fgColor theme="2" tint="-0.249977111117893"/>
        <bgColor indexed="65"/>
      </patternFill>
    </fill>
    <fill>
      <patternFill patternType="solid">
        <fgColor indexed="37"/>
        <bgColor indexed="64"/>
      </patternFill>
    </fill>
    <fill>
      <patternFill patternType="solid">
        <fgColor indexed="32"/>
        <bgColor indexed="64"/>
      </patternFill>
    </fill>
    <fill>
      <patternFill patternType="solid">
        <fgColor indexed="17"/>
        <bgColor indexed="64"/>
      </patternFill>
    </fill>
    <fill>
      <patternFill patternType="solid">
        <fgColor indexed="16"/>
        <bgColor indexed="64"/>
      </patternFill>
    </fill>
    <fill>
      <patternFill patternType="solid">
        <fgColor indexed="8"/>
        <bgColor indexed="64"/>
      </patternFill>
    </fill>
    <fill>
      <patternFill patternType="solid">
        <fgColor rgb="FFFFFF00"/>
      </patternFill>
    </fill>
    <fill>
      <patternFill patternType="solid">
        <fgColor indexed="18"/>
        <bgColor indexed="64"/>
      </patternFill>
    </fill>
    <fill>
      <patternFill patternType="solid">
        <fgColor indexed="9"/>
      </patternFill>
    </fill>
    <fill>
      <patternFill patternType="solid">
        <fgColor rgb="FF92D050"/>
        <bgColor indexed="64"/>
      </patternFill>
    </fill>
  </fills>
  <borders count="2899">
    <border>
      <left/>
      <right/>
      <top/>
      <bottom/>
      <diagonal/>
    </border>
    <border>
      <left/>
      <right/>
      <top style="thin">
        <color indexed="64"/>
      </top>
      <bottom style="thin">
        <color indexed="64"/>
      </bottom>
      <diagonal/>
    </border>
    <border>
      <left style="hair">
        <color auto="1"/>
      </left>
      <right style="hair">
        <color auto="1"/>
      </right>
      <top style="hair">
        <color auto="1"/>
      </top>
      <bottom style="hair">
        <color auto="1"/>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5"/>
      </left>
      <right style="thin">
        <color theme="5"/>
      </right>
      <top style="thin">
        <color theme="5"/>
      </top>
      <bottom style="thin">
        <color theme="5"/>
      </bottom>
      <diagonal/>
    </border>
    <border>
      <left style="medium">
        <color theme="5"/>
      </left>
      <right style="medium">
        <color theme="5"/>
      </right>
      <top style="medium">
        <color theme="5"/>
      </top>
      <bottom style="medium">
        <color theme="5"/>
      </bottom>
      <diagonal/>
    </border>
    <border>
      <left/>
      <right style="thin">
        <color theme="5"/>
      </right>
      <top/>
      <bottom style="thin">
        <color theme="5"/>
      </bottom>
      <diagonal/>
    </border>
    <border>
      <left style="thin">
        <color theme="5"/>
      </left>
      <right style="thin">
        <color theme="5"/>
      </right>
      <top style="medium">
        <color theme="5"/>
      </top>
      <bottom style="medium">
        <color theme="5"/>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bottom style="thin">
        <color indexed="64"/>
      </bottom>
      <diagonal/>
    </border>
    <border>
      <left style="thin">
        <color indexed="64"/>
      </left>
      <right/>
      <top/>
      <bottom/>
      <diagonal/>
    </border>
    <border>
      <left style="medium">
        <color indexed="64"/>
      </left>
      <right style="thin">
        <color indexed="64"/>
      </right>
      <top style="medium">
        <color indexed="64"/>
      </top>
      <bottom/>
      <diagonal/>
    </border>
    <border>
      <left style="medium">
        <color indexed="22"/>
      </left>
      <right style="medium">
        <color indexed="22"/>
      </right>
      <top style="medium">
        <color indexed="22"/>
      </top>
      <bottom style="medium">
        <color indexed="22"/>
      </bottom>
      <diagonal/>
    </border>
    <border>
      <left style="thin">
        <color indexed="18"/>
      </left>
      <right style="thin">
        <color indexed="18"/>
      </right>
      <top style="thin">
        <color indexed="18"/>
      </top>
      <bottom style="thin">
        <color indexed="18"/>
      </bottom>
      <diagonal/>
    </border>
    <border>
      <left style="medium">
        <color indexed="18"/>
      </left>
      <right style="medium">
        <color indexed="18"/>
      </right>
      <top style="medium">
        <color indexed="18"/>
      </top>
      <bottom style="medium">
        <color indexed="18"/>
      </bottom>
      <diagonal/>
    </border>
    <border>
      <left/>
      <right/>
      <top/>
      <bottom style="dotted">
        <color indexed="64"/>
      </bottom>
      <diagonal/>
    </border>
    <border>
      <left style="medium">
        <color indexed="64"/>
      </left>
      <right style="medium">
        <color indexed="64"/>
      </right>
      <top style="medium">
        <color indexed="64"/>
      </top>
      <bottom style="medium">
        <color indexed="64"/>
      </bottom>
      <diagonal/>
    </border>
    <border>
      <left style="hair">
        <color indexed="12"/>
      </left>
      <right style="hair">
        <color indexed="12"/>
      </right>
      <top style="hair">
        <color indexed="12"/>
      </top>
      <bottom style="hair">
        <color indexed="12"/>
      </bottom>
      <diagonal/>
    </border>
    <border>
      <left style="thin">
        <color indexed="55"/>
      </left>
      <right style="thin">
        <color indexed="55"/>
      </right>
      <top style="thin">
        <color indexed="55"/>
      </top>
      <bottom style="thin">
        <color indexed="55"/>
      </bottom>
      <diagonal/>
    </border>
    <border>
      <left/>
      <right/>
      <top style="thin">
        <color indexed="55"/>
      </top>
      <bottom style="thin">
        <color indexed="55"/>
      </bottom>
      <diagonal/>
    </border>
    <border>
      <left style="thin">
        <color indexed="8"/>
      </left>
      <right style="thin">
        <color indexed="8"/>
      </right>
      <top style="thin">
        <color indexed="8"/>
      </top>
      <bottom style="thin">
        <color indexed="8"/>
      </bottom>
      <diagonal/>
    </border>
    <border>
      <left/>
      <right/>
      <top style="thin">
        <color auto="1"/>
      </top>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top style="thin">
        <color indexed="64"/>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top style="thin">
        <color indexed="64"/>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top style="thin">
        <color indexed="64"/>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top style="thin">
        <color indexed="64"/>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right/>
      <top style="thin">
        <color auto="1"/>
      </top>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s>
  <cellStyleXfs count="61362">
    <xf numFmtId="0" fontId="0" fillId="0" borderId="0"/>
    <xf numFmtId="9" fontId="1" fillId="0" borderId="0" applyFont="0" applyFill="0" applyBorder="0" applyAlignment="0" applyProtection="0"/>
    <xf numFmtId="0" fontId="7" fillId="5" borderId="0"/>
    <xf numFmtId="169"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6" fontId="12" fillId="0" borderId="0" applyFont="0" applyFill="0" applyBorder="0" applyAlignment="0" applyProtection="0"/>
    <xf numFmtId="167"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67" fontId="13"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8" fontId="12" fillId="0" borderId="0" applyFont="0" applyFill="0" applyBorder="0" applyAlignment="0" applyProtection="0"/>
    <xf numFmtId="174" fontId="10" fillId="0" borderId="0" applyFont="0" applyFill="0" applyBorder="0" applyAlignment="0" applyProtection="0"/>
    <xf numFmtId="37" fontId="12" fillId="0" borderId="0"/>
    <xf numFmtId="37" fontId="12" fillId="0" borderId="0"/>
    <xf numFmtId="0" fontId="14" fillId="0" borderId="0" applyNumberFormat="0" applyFill="0" applyBorder="0" applyAlignment="0" applyProtection="0"/>
    <xf numFmtId="37" fontId="12" fillId="0" borderId="3" applyNumberFormat="0" applyFont="0" applyFill="0" applyAlignment="0" applyProtection="0"/>
    <xf numFmtId="167" fontId="15" fillId="0" borderId="0" applyFill="0" applyBorder="0" applyAlignment="0" applyProtection="0"/>
    <xf numFmtId="165" fontId="1" fillId="0" borderId="0" applyFont="0" applyFill="0" applyBorder="0" applyAlignment="0" applyProtection="0"/>
    <xf numFmtId="37" fontId="12" fillId="0" borderId="0" applyFont="0" applyFill="0" applyBorder="0" applyAlignment="0" applyProtection="0"/>
    <xf numFmtId="167" fontId="11" fillId="0" borderId="0" applyFill="0" applyBorder="0">
      <protection locked="0"/>
    </xf>
    <xf numFmtId="15" fontId="12" fillId="0" borderId="0" applyFont="0" applyFill="0" applyBorder="0" applyAlignment="0" applyProtection="0"/>
    <xf numFmtId="37" fontId="16" fillId="6" borderId="0" applyNumberFormat="0" applyBorder="0" applyAlignment="0" applyProtection="0"/>
    <xf numFmtId="167" fontId="9" fillId="0" borderId="0" applyFill="0" applyBorder="0"/>
    <xf numFmtId="167" fontId="10" fillId="0" borderId="0" applyFill="0" applyBorder="0"/>
    <xf numFmtId="175" fontId="12"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 fontId="12" fillId="0" borderId="0" applyFont="0" applyFill="0" applyBorder="0" applyAlignment="0" applyProtection="0"/>
    <xf numFmtId="167" fontId="10" fillId="0" borderId="0"/>
    <xf numFmtId="0" fontId="11" fillId="0" borderId="0" applyFill="0" applyBorder="0">
      <protection locked="0"/>
    </xf>
    <xf numFmtId="39" fontId="12" fillId="0" borderId="0" applyFont="0" applyFill="0" applyBorder="0" applyAlignment="0" applyProtection="0"/>
    <xf numFmtId="167" fontId="12" fillId="6" borderId="0" applyNumberFormat="0" applyFont="0" applyBorder="0" applyAlignment="0" applyProtection="0"/>
    <xf numFmtId="9" fontId="19" fillId="0" borderId="0" applyFont="0" applyFill="0" applyBorder="0" applyAlignment="0" applyProtection="0"/>
    <xf numFmtId="0" fontId="18" fillId="0" borderId="0" applyFill="0" applyBorder="0" applyAlignment="0"/>
    <xf numFmtId="167" fontId="12" fillId="0" borderId="0" applyFont="0" applyFill="0" applyBorder="0" applyAlignment="0" applyProtection="0"/>
    <xf numFmtId="37" fontId="13" fillId="0" borderId="0" applyNumberFormat="0" applyFill="0" applyBorder="0" applyAlignment="0" applyProtection="0"/>
    <xf numFmtId="37" fontId="12" fillId="0" borderId="0" applyNumberFormat="0" applyFont="0" applyBorder="0" applyAlignment="0" applyProtection="0"/>
    <xf numFmtId="37" fontId="12" fillId="0" borderId="0" applyNumberFormat="0" applyFont="0" applyFill="0" applyBorder="0" applyProtection="0"/>
    <xf numFmtId="37" fontId="17" fillId="0" borderId="0" applyNumberFormat="0" applyFill="0" applyBorder="0" applyAlignment="0" applyProtection="0"/>
    <xf numFmtId="37" fontId="12" fillId="0" borderId="0" applyNumberFormat="0" applyFont="0" applyFill="0" applyBorder="0" applyProtection="0">
      <alignment horizontal="right" vertical="top" wrapText="1"/>
    </xf>
    <xf numFmtId="170" fontId="13" fillId="0" borderId="0" applyFont="0" applyFill="0" applyBorder="0" applyAlignment="0" applyProtection="0"/>
    <xf numFmtId="167" fontId="12" fillId="0" borderId="0" applyFont="0" applyFill="0" applyBorder="0" applyAlignment="0" applyProtection="0"/>
    <xf numFmtId="171" fontId="13" fillId="0" borderId="0" applyFont="0" applyFill="0" applyBorder="0" applyAlignment="0" applyProtection="0"/>
    <xf numFmtId="167" fontId="12" fillId="0" borderId="0" applyFont="0" applyFill="0" applyBorder="0" applyAlignment="0" applyProtection="0"/>
    <xf numFmtId="165" fontId="1" fillId="0" borderId="0" applyFont="0" applyFill="0" applyBorder="0" applyAlignment="0" applyProtection="0"/>
    <xf numFmtId="0" fontId="21" fillId="0" borderId="0"/>
    <xf numFmtId="165" fontId="21" fillId="0" borderId="0" applyFont="0" applyFill="0" applyBorder="0" applyAlignment="0" applyProtection="0"/>
    <xf numFmtId="9" fontId="21" fillId="0" borderId="0" applyFont="0" applyFill="0" applyBorder="0" applyAlignment="0" applyProtection="0"/>
    <xf numFmtId="0" fontId="22" fillId="0" borderId="0"/>
    <xf numFmtId="165" fontId="22" fillId="0" borderId="0" applyFont="0" applyFill="0" applyBorder="0" applyAlignment="0" applyProtection="0"/>
    <xf numFmtId="9" fontId="22"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9" fontId="23" fillId="0" borderId="0" applyFont="0" applyFill="0" applyBorder="0" applyAlignment="0" applyProtection="0"/>
    <xf numFmtId="164" fontId="23" fillId="0" borderId="0" applyFont="0" applyFill="0" applyBorder="0" applyAlignment="0" applyProtection="0"/>
    <xf numFmtId="165" fontId="23" fillId="0" borderId="0" applyFont="0" applyFill="0" applyBorder="0" applyAlignment="0" applyProtection="0"/>
    <xf numFmtId="0" fontId="23" fillId="0" borderId="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5" fontId="1" fillId="0" borderId="0" applyFont="0" applyFill="0" applyBorder="0" applyAlignment="0" applyProtection="0"/>
    <xf numFmtId="0" fontId="25" fillId="0" borderId="7" applyNumberFormat="0" applyFill="0" applyAlignment="0" applyProtection="0"/>
    <xf numFmtId="0" fontId="26" fillId="0" borderId="8" applyNumberFormat="0" applyFill="0" applyAlignment="0" applyProtection="0"/>
    <xf numFmtId="0" fontId="27" fillId="0" borderId="9" applyNumberFormat="0" applyFill="0" applyAlignment="0" applyProtection="0"/>
    <xf numFmtId="0" fontId="27" fillId="0" borderId="0" applyNumberFormat="0" applyFill="0" applyBorder="0" applyAlignment="0" applyProtection="0"/>
    <xf numFmtId="0" fontId="1" fillId="14" borderId="14" applyNumberFormat="0" applyFont="0" applyAlignment="0" applyProtection="0"/>
    <xf numFmtId="0" fontId="32" fillId="0" borderId="0" applyNumberFormat="0" applyFill="0" applyBorder="0" applyAlignment="0" applyProtection="0"/>
    <xf numFmtId="274" fontId="127" fillId="0" borderId="0">
      <alignment horizontal="right"/>
    </xf>
    <xf numFmtId="279" fontId="176" fillId="0" borderId="0" applyFont="0" applyFill="0" applyBorder="0" applyProtection="0">
      <alignment vertical="top"/>
    </xf>
    <xf numFmtId="278" fontId="176" fillId="0" borderId="0" applyFont="0" applyFill="0" applyBorder="0" applyProtection="0">
      <alignment vertical="top"/>
    </xf>
    <xf numFmtId="165" fontId="173" fillId="0" borderId="0" applyFont="0" applyFill="0" applyBorder="0" applyAlignment="0" applyProtection="0"/>
    <xf numFmtId="277" fontId="176" fillId="0" borderId="0" applyFont="0" applyFill="0" applyBorder="0" applyProtection="0">
      <alignment vertical="top"/>
    </xf>
    <xf numFmtId="0" fontId="173" fillId="0" borderId="0"/>
    <xf numFmtId="277" fontId="176" fillId="0" borderId="0" applyFont="0" applyFill="0" applyBorder="0" applyProtection="0">
      <alignment vertical="top"/>
    </xf>
    <xf numFmtId="9"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73" fillId="0" borderId="0" applyFont="0" applyFill="0" applyBorder="0" applyAlignment="0" applyProtection="0"/>
    <xf numFmtId="188" fontId="39" fillId="0" borderId="0" applyFont="0" applyFill="0" applyBorder="0" applyProtection="0">
      <protection locked="0"/>
    </xf>
    <xf numFmtId="0" fontId="174" fillId="76" borderId="0"/>
    <xf numFmtId="0" fontId="1" fillId="0" borderId="0"/>
    <xf numFmtId="189" fontId="20" fillId="39" borderId="0" applyFont="0" applyFill="0" applyBorder="0" applyAlignment="0" applyProtection="0">
      <alignment horizontal="center" wrapText="1"/>
    </xf>
    <xf numFmtId="49" fontId="74" fillId="0" borderId="42">
      <alignment horizontal="left" vertical="top" wrapText="1"/>
      <protection locked="0"/>
    </xf>
    <xf numFmtId="165" fontId="20" fillId="0" borderId="0" applyFont="0" applyFill="0" applyBorder="0" applyAlignment="0" applyProtection="0"/>
    <xf numFmtId="0" fontId="73" fillId="63" borderId="42" applyFill="0">
      <alignment horizontal="center"/>
    </xf>
    <xf numFmtId="165" fontId="173" fillId="0" borderId="0" applyFont="0" applyFill="0" applyBorder="0" applyAlignment="0" applyProtection="0"/>
    <xf numFmtId="0" fontId="173" fillId="0" borderId="0"/>
    <xf numFmtId="0" fontId="1" fillId="0" borderId="0"/>
    <xf numFmtId="0" fontId="10" fillId="0" borderId="0"/>
    <xf numFmtId="165" fontId="1" fillId="0" borderId="0" applyFont="0" applyFill="0" applyBorder="0" applyAlignment="0" applyProtection="0"/>
    <xf numFmtId="0" fontId="7" fillId="0" borderId="0"/>
    <xf numFmtId="165" fontId="10" fillId="0" borderId="0" applyFont="0" applyFill="0" applyBorder="0" applyAlignment="0" applyProtection="0"/>
    <xf numFmtId="0" fontId="10" fillId="0" borderId="0"/>
    <xf numFmtId="188" fontId="73" fillId="63" borderId="42" applyFill="0">
      <alignment horizontal="center" vertical="center"/>
    </xf>
    <xf numFmtId="0" fontId="10" fillId="0" borderId="0"/>
    <xf numFmtId="9" fontId="8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0" fontId="175" fillId="0" borderId="0"/>
    <xf numFmtId="165" fontId="10" fillId="0" borderId="0" applyFont="0" applyFill="0" applyBorder="0" applyAlignment="0" applyProtection="0"/>
    <xf numFmtId="0" fontId="33" fillId="0" borderId="0" applyNumberFormat="0" applyFill="0" applyAlignment="0" applyProtection="0"/>
    <xf numFmtId="0" fontId="34" fillId="0" borderId="0"/>
    <xf numFmtId="9" fontId="34" fillId="0" borderId="0" applyFont="0" applyFill="0" applyBorder="0" applyAlignment="0" applyProtection="0"/>
    <xf numFmtId="0" fontId="34" fillId="0" borderId="0"/>
    <xf numFmtId="165" fontId="10" fillId="0" borderId="0" applyFont="0" applyFill="0" applyBorder="0" applyAlignment="0" applyProtection="0"/>
    <xf numFmtId="193" fontId="39" fillId="0" borderId="0" applyFont="0" applyFill="0" applyBorder="0" applyAlignment="0" applyProtection="0">
      <alignment horizontal="left"/>
      <protection locked="0"/>
    </xf>
    <xf numFmtId="0" fontId="7" fillId="0" borderId="0"/>
    <xf numFmtId="194" fontId="39" fillId="0" borderId="0" applyFont="0" applyFill="0" applyBorder="0" applyAlignment="0" applyProtection="0">
      <protection locked="0"/>
    </xf>
    <xf numFmtId="195" fontId="39" fillId="0" borderId="0" applyFont="0" applyFill="0" applyBorder="0" applyAlignment="0" applyProtection="0">
      <protection locked="0"/>
    </xf>
    <xf numFmtId="196" fontId="39" fillId="0" borderId="0" applyFont="0" applyFill="0" applyBorder="0" applyAlignment="0" applyProtection="0"/>
    <xf numFmtId="165" fontId="36" fillId="0" borderId="0" applyFont="0" applyFill="0" applyBorder="0" applyAlignment="0" applyProtection="0">
      <alignment vertical="top"/>
    </xf>
    <xf numFmtId="165" fontId="10" fillId="0" borderId="0" applyFont="0" applyFill="0" applyBorder="0" applyAlignment="0" applyProtection="0"/>
    <xf numFmtId="165" fontId="10" fillId="0" borderId="0" applyFont="0" applyFill="0" applyBorder="0" applyAlignment="0" applyProtection="0"/>
    <xf numFmtId="199" fontId="35"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37" fillId="0" borderId="0" applyFont="0" applyFill="0" applyBorder="0" applyAlignment="0" applyProtection="0"/>
    <xf numFmtId="165" fontId="1" fillId="0" borderId="0" applyFont="0" applyFill="0" applyBorder="0" applyAlignment="0" applyProtection="0"/>
    <xf numFmtId="0" fontId="7" fillId="7" borderId="16">
      <alignment horizontal="left" vertical="top" wrapText="1" indent="1"/>
      <protection locked="0"/>
    </xf>
    <xf numFmtId="164" fontId="1" fillId="0" borderId="0" applyFont="0" applyFill="0" applyBorder="0" applyAlignment="0" applyProtection="0"/>
    <xf numFmtId="0" fontId="40" fillId="7" borderId="16" applyNumberFormat="0">
      <protection locked="0"/>
    </xf>
    <xf numFmtId="188" fontId="39" fillId="0" borderId="0" applyFont="0" applyFill="0" applyBorder="0" applyProtection="0">
      <protection locked="0"/>
    </xf>
    <xf numFmtId="189" fontId="39" fillId="0" borderId="0" applyFont="0" applyFill="0" applyBorder="0" applyAlignment="0" applyProtection="0">
      <alignment wrapText="1"/>
    </xf>
    <xf numFmtId="198" fontId="39" fillId="0" borderId="0" applyFont="0" applyFill="0" applyBorder="0" applyAlignment="0" applyProtection="0">
      <protection locked="0"/>
    </xf>
    <xf numFmtId="198" fontId="39" fillId="0" borderId="0" applyFont="0" applyFill="0" applyBorder="0" applyAlignment="0" applyProtection="0">
      <protection locked="0"/>
    </xf>
    <xf numFmtId="0" fontId="41" fillId="0" borderId="16" applyFill="0">
      <alignment horizontal="center"/>
    </xf>
    <xf numFmtId="188" fontId="41" fillId="0" borderId="16" applyFill="0">
      <alignment horizontal="center" vertical="center"/>
    </xf>
    <xf numFmtId="49" fontId="42" fillId="0" borderId="0" applyFill="0" applyProtection="0">
      <alignment horizontal="left" indent="1"/>
    </xf>
    <xf numFmtId="49" fontId="42" fillId="0" borderId="0" applyFill="0" applyProtection="0">
      <alignment horizontal="left" indent="1"/>
    </xf>
    <xf numFmtId="0" fontId="43" fillId="0" borderId="0" applyNumberFormat="0" applyFill="0" applyBorder="0" applyAlignment="0" applyProtection="0">
      <alignment vertical="top"/>
      <protection locked="0"/>
    </xf>
    <xf numFmtId="0" fontId="33" fillId="0" borderId="0" applyNumberFormat="0" applyFill="0" applyAlignment="0"/>
    <xf numFmtId="0" fontId="44" fillId="0" borderId="0" applyNumberFormat="0" applyFill="0" applyAlignment="0"/>
    <xf numFmtId="49" fontId="45" fillId="39" borderId="0" applyFill="0" applyBorder="0">
      <alignment horizontal="left"/>
    </xf>
    <xf numFmtId="0" fontId="39" fillId="39" borderId="0" applyFill="0" applyBorder="0">
      <alignment wrapText="1"/>
    </xf>
    <xf numFmtId="0" fontId="7" fillId="5" borderId="17" applyNumberFormat="0">
      <alignment horizontal="left"/>
    </xf>
    <xf numFmtId="0" fontId="46" fillId="0" borderId="0" applyNumberFormat="0" applyFill="0" applyBorder="0" applyAlignment="0" applyProtection="0">
      <alignment vertical="top"/>
      <protection locked="0"/>
    </xf>
    <xf numFmtId="49" fontId="47" fillId="0" borderId="0" applyFill="0" applyBorder="0">
      <alignment horizontal="right" indent="1"/>
    </xf>
    <xf numFmtId="49" fontId="48" fillId="0" borderId="0" applyFill="0" applyBorder="0">
      <alignment horizontal="center" wrapText="1"/>
    </xf>
    <xf numFmtId="0" fontId="48" fillId="0" borderId="0" applyFill="0" applyBorder="0">
      <alignment horizontal="centerContinuous" wrapText="1"/>
    </xf>
    <xf numFmtId="0" fontId="48" fillId="0" borderId="0" applyFill="0" applyBorder="0">
      <alignment horizontal="center" wrapText="1"/>
    </xf>
    <xf numFmtId="49" fontId="7" fillId="0" borderId="0" applyFill="0" applyBorder="0">
      <alignment horizontal="left" indent="1"/>
    </xf>
    <xf numFmtId="49" fontId="7" fillId="0" borderId="0" applyFill="0" applyBorder="0">
      <alignment horizontal="left" wrapText="1" indent="2"/>
    </xf>
    <xf numFmtId="0" fontId="7" fillId="5" borderId="16" applyNumberFormat="0">
      <alignment horizontal="left"/>
    </xf>
    <xf numFmtId="0" fontId="10" fillId="0" borderId="0"/>
    <xf numFmtId="0" fontId="1" fillId="0" borderId="0"/>
    <xf numFmtId="0" fontId="37" fillId="0" borderId="0"/>
    <xf numFmtId="0" fontId="38" fillId="0" borderId="0"/>
    <xf numFmtId="49" fontId="49" fillId="5" borderId="18">
      <alignment horizontal="right" indent="2"/>
    </xf>
    <xf numFmtId="9" fontId="39" fillId="0" borderId="0" applyFont="0" applyFill="0" applyBorder="0" applyAlignment="0" applyProtection="0"/>
    <xf numFmtId="191" fontId="39" fillId="0" borderId="0" applyFont="0" applyFill="0" applyBorder="0" applyAlignment="0" applyProtection="0">
      <protection locked="0"/>
    </xf>
    <xf numFmtId="192" fontId="39" fillId="0" borderId="0" applyFont="0" applyFill="0" applyBorder="0" applyAlignment="0" applyProtection="0">
      <protection locked="0"/>
    </xf>
    <xf numFmtId="190" fontId="39" fillId="0" borderId="0" applyFont="0" applyFill="0" applyBorder="0" applyAlignment="0" applyProtection="0">
      <protection locked="0"/>
    </xf>
    <xf numFmtId="9" fontId="10"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0" fontId="7" fillId="5" borderId="19" applyNumberFormat="0">
      <alignment horizontal="left"/>
    </xf>
    <xf numFmtId="185" fontId="39" fillId="0" borderId="0" applyFont="0" applyFill="0" applyBorder="0" applyAlignment="0" applyProtection="0">
      <alignment horizontal="left"/>
      <protection locked="0"/>
    </xf>
    <xf numFmtId="197" fontId="39" fillId="0" borderId="0" applyFont="0" applyFill="0" applyBorder="0">
      <alignment horizontal="left"/>
      <protection locked="0"/>
    </xf>
    <xf numFmtId="186" fontId="39" fillId="0" borderId="0" applyFont="0" applyFill="0" applyBorder="0" applyAlignment="0" applyProtection="0">
      <alignment horizontal="left"/>
      <protection locked="0"/>
    </xf>
    <xf numFmtId="186" fontId="39" fillId="0" borderId="0" applyFont="0" applyFill="0" applyBorder="0" applyAlignment="0" applyProtection="0">
      <alignment horizontal="left"/>
      <protection locked="0"/>
    </xf>
    <xf numFmtId="0" fontId="39" fillId="40" borderId="0"/>
    <xf numFmtId="187" fontId="39" fillId="0" borderId="0" applyFont="0" applyFill="0" applyBorder="0" applyAlignment="0" applyProtection="0">
      <alignment horizontal="left"/>
      <protection locked="0"/>
    </xf>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49" fontId="42" fillId="0" borderId="0" applyFill="0" applyProtection="0">
      <alignment horizontal="left" indent="1"/>
    </xf>
    <xf numFmtId="49" fontId="42" fillId="0" borderId="0" applyFill="0" applyProtection="0">
      <alignment horizontal="left" indent="1"/>
    </xf>
    <xf numFmtId="49" fontId="42" fillId="0" borderId="0" applyFill="0" applyProtection="0">
      <alignment horizontal="left" indent="1"/>
    </xf>
    <xf numFmtId="188" fontId="39" fillId="0" borderId="0" applyFont="0" applyFill="0" applyBorder="0" applyProtection="0">
      <protection locked="0"/>
    </xf>
    <xf numFmtId="188" fontId="39" fillId="0" borderId="0" applyFont="0" applyFill="0" applyBorder="0" applyProtection="0">
      <protection locked="0"/>
    </xf>
    <xf numFmtId="164" fontId="1" fillId="0" borderId="0" applyFont="0" applyFill="0" applyBorder="0" applyAlignment="0" applyProtection="0"/>
    <xf numFmtId="49" fontId="42" fillId="0" borderId="0" applyFill="0" applyProtection="0">
      <alignment horizontal="left" indent="1"/>
    </xf>
    <xf numFmtId="164" fontId="1" fillId="0" borderId="0" applyFont="0" applyFill="0" applyBorder="0" applyAlignment="0" applyProtection="0"/>
    <xf numFmtId="188" fontId="39" fillId="0" borderId="0" applyFont="0" applyFill="0" applyBorder="0" applyProtection="0">
      <protection locked="0"/>
    </xf>
    <xf numFmtId="188" fontId="39" fillId="0" borderId="0" applyFont="0" applyFill="0" applyBorder="0" applyProtection="0">
      <protection locked="0"/>
    </xf>
    <xf numFmtId="165" fontId="10" fillId="0" borderId="0" applyFont="0" applyFill="0" applyBorder="0" applyAlignment="0" applyProtection="0"/>
    <xf numFmtId="165" fontId="7"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49" fontId="42" fillId="0" borderId="0" applyFill="0" applyProtection="0">
      <alignment horizontal="left" indent="1"/>
    </xf>
    <xf numFmtId="188" fontId="39" fillId="0" borderId="0" applyFont="0" applyFill="0" applyBorder="0" applyProtection="0">
      <protection locked="0"/>
    </xf>
    <xf numFmtId="188" fontId="39" fillId="0" borderId="0" applyFont="0" applyFill="0" applyBorder="0" applyProtection="0">
      <protection locked="0"/>
    </xf>
    <xf numFmtId="49" fontId="42" fillId="0" borderId="0" applyFill="0" applyProtection="0">
      <alignment horizontal="left" indent="1"/>
    </xf>
    <xf numFmtId="188" fontId="39" fillId="0" borderId="0" applyFont="0" applyFill="0" applyBorder="0" applyProtection="0">
      <protection locked="0"/>
    </xf>
    <xf numFmtId="164" fontId="1" fillId="0" borderId="0" applyFont="0" applyFill="0" applyBorder="0" applyAlignment="0" applyProtection="0"/>
    <xf numFmtId="49" fontId="42" fillId="0" borderId="0" applyFill="0" applyProtection="0">
      <alignment horizontal="left" indent="1"/>
    </xf>
    <xf numFmtId="188" fontId="39" fillId="0" borderId="0" applyFont="0" applyFill="0" applyBorder="0" applyProtection="0">
      <protection locked="0"/>
    </xf>
    <xf numFmtId="164" fontId="1" fillId="0" borderId="0" applyFont="0" applyFill="0" applyBorder="0" applyAlignment="0" applyProtection="0"/>
    <xf numFmtId="188" fontId="39" fillId="0" borderId="0" applyFont="0" applyFill="0" applyBorder="0" applyProtection="0">
      <protection locked="0"/>
    </xf>
    <xf numFmtId="164" fontId="1" fillId="0" borderId="0" applyFont="0" applyFill="0" applyBorder="0" applyAlignment="0" applyProtection="0"/>
    <xf numFmtId="188" fontId="39" fillId="0" borderId="0" applyFont="0" applyFill="0" applyBorder="0" applyProtection="0">
      <protection locked="0"/>
    </xf>
    <xf numFmtId="188" fontId="39" fillId="0" borderId="0" applyFont="0" applyFill="0" applyBorder="0" applyProtection="0">
      <protection locked="0"/>
    </xf>
    <xf numFmtId="164" fontId="1" fillId="0" borderId="0" applyFont="0" applyFill="0" applyBorder="0" applyAlignment="0" applyProtection="0"/>
    <xf numFmtId="188" fontId="39" fillId="0" borderId="0" applyFont="0" applyFill="0" applyBorder="0" applyProtection="0">
      <protection locked="0"/>
    </xf>
    <xf numFmtId="188" fontId="39" fillId="0" borderId="0" applyFont="0" applyFill="0" applyBorder="0" applyProtection="0">
      <protection locked="0"/>
    </xf>
    <xf numFmtId="164" fontId="1" fillId="0" borderId="0" applyFont="0" applyFill="0" applyBorder="0" applyAlignment="0" applyProtection="0"/>
    <xf numFmtId="188" fontId="39" fillId="0" borderId="0" applyFont="0" applyFill="0" applyBorder="0" applyProtection="0">
      <protection locked="0"/>
    </xf>
    <xf numFmtId="165" fontId="10" fillId="0" borderId="0" applyFont="0" applyFill="0" applyBorder="0" applyAlignment="0" applyProtection="0"/>
    <xf numFmtId="165" fontId="10" fillId="0" borderId="0" applyFont="0" applyFill="0" applyBorder="0" applyAlignment="0" applyProtection="0"/>
    <xf numFmtId="188" fontId="39" fillId="0" borderId="0" applyFont="0" applyFill="0" applyBorder="0" applyProtection="0">
      <protection locked="0"/>
    </xf>
    <xf numFmtId="164" fontId="1" fillId="0" borderId="0" applyFont="0" applyFill="0" applyBorder="0" applyAlignment="0" applyProtection="0"/>
    <xf numFmtId="188" fontId="39" fillId="0" borderId="0" applyFont="0" applyFill="0" applyBorder="0" applyProtection="0">
      <protection locked="0"/>
    </xf>
    <xf numFmtId="164" fontId="1" fillId="0" borderId="0" applyFont="0" applyFill="0" applyBorder="0" applyAlignment="0" applyProtection="0"/>
    <xf numFmtId="165" fontId="7" fillId="0" borderId="0" applyFont="0" applyFill="0" applyBorder="0" applyAlignment="0" applyProtection="0"/>
    <xf numFmtId="188" fontId="39" fillId="0" borderId="0" applyFont="0" applyFill="0" applyBorder="0" applyProtection="0">
      <protection locked="0"/>
    </xf>
    <xf numFmtId="164" fontId="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9" fontId="39" fillId="0" borderId="0" applyFont="0" applyFill="0" applyBorder="0" applyAlignment="0" applyProtection="0"/>
    <xf numFmtId="188" fontId="39" fillId="0" borderId="0" applyFont="0" applyFill="0" applyBorder="0" applyProtection="0">
      <protection locked="0"/>
    </xf>
    <xf numFmtId="188" fontId="39" fillId="0" borderId="0" applyFont="0" applyFill="0" applyBorder="0" applyProtection="0">
      <protection locked="0"/>
    </xf>
    <xf numFmtId="165" fontId="7" fillId="0" borderId="0" applyFont="0" applyFill="0" applyBorder="0" applyAlignment="0" applyProtection="0"/>
    <xf numFmtId="188" fontId="39" fillId="0" borderId="0" applyFont="0" applyFill="0" applyBorder="0" applyProtection="0">
      <protection locked="0"/>
    </xf>
    <xf numFmtId="164" fontId="1" fillId="0" borderId="0" applyFont="0" applyFill="0" applyBorder="0" applyAlignment="0" applyProtection="0"/>
    <xf numFmtId="188" fontId="39" fillId="0" borderId="0" applyFont="0" applyFill="0" applyBorder="0" applyProtection="0">
      <protection locked="0"/>
    </xf>
    <xf numFmtId="164" fontId="1" fillId="0" borderId="0" applyFont="0" applyFill="0" applyBorder="0" applyAlignment="0" applyProtection="0"/>
    <xf numFmtId="164" fontId="1" fillId="0" borderId="0" applyFont="0" applyFill="0" applyBorder="0" applyAlignment="0" applyProtection="0"/>
    <xf numFmtId="188" fontId="39" fillId="0" borderId="0" applyFont="0" applyFill="0" applyBorder="0" applyProtection="0">
      <protection locked="0"/>
    </xf>
    <xf numFmtId="164" fontId="1" fillId="0" borderId="0" applyFont="0" applyFill="0" applyBorder="0" applyAlignment="0" applyProtection="0"/>
    <xf numFmtId="188" fontId="39" fillId="0" borderId="0" applyFont="0" applyFill="0" applyBorder="0" applyProtection="0">
      <protection locked="0"/>
    </xf>
    <xf numFmtId="164" fontId="1" fillId="0" borderId="0" applyFont="0" applyFill="0" applyBorder="0" applyAlignment="0" applyProtection="0"/>
    <xf numFmtId="188" fontId="39" fillId="0" borderId="0" applyFont="0" applyFill="0" applyBorder="0" applyProtection="0">
      <protection locked="0"/>
    </xf>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0" fillId="0" borderId="0" applyFont="0" applyFill="0" applyBorder="0" applyAlignment="0" applyProtection="0"/>
    <xf numFmtId="9" fontId="39" fillId="0" borderId="0" applyFont="0" applyFill="0" applyBorder="0" applyAlignment="0" applyProtection="0"/>
    <xf numFmtId="164" fontId="1" fillId="0" borderId="0" applyFont="0" applyFill="0" applyBorder="0" applyAlignment="0" applyProtection="0"/>
    <xf numFmtId="165" fontId="10" fillId="0" borderId="0" applyFont="0" applyFill="0" applyBorder="0" applyAlignment="0" applyProtection="0"/>
    <xf numFmtId="9" fontId="39" fillId="0" borderId="0" applyFont="0" applyFill="0" applyBorder="0" applyAlignment="0" applyProtection="0"/>
    <xf numFmtId="165" fontId="10" fillId="0" borderId="0" applyFont="0" applyFill="0" applyBorder="0" applyAlignment="0" applyProtection="0"/>
    <xf numFmtId="164" fontId="1" fillId="0" borderId="0" applyFont="0" applyFill="0" applyBorder="0" applyAlignment="0" applyProtection="0"/>
    <xf numFmtId="165" fontId="10" fillId="0" borderId="0" applyFont="0" applyFill="0" applyBorder="0" applyAlignment="0" applyProtection="0"/>
    <xf numFmtId="9"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50" fillId="41" borderId="0" applyNumberFormat="0" applyBorder="0" applyAlignment="0" applyProtection="0"/>
    <xf numFmtId="0" fontId="50" fillId="42" borderId="0" applyNumberFormat="0" applyBorder="0" applyAlignment="0" applyProtection="0"/>
    <xf numFmtId="0" fontId="50" fillId="43" borderId="0" applyNumberFormat="0" applyBorder="0" applyAlignment="0" applyProtection="0"/>
    <xf numFmtId="0" fontId="50" fillId="44" borderId="0" applyNumberFormat="0" applyBorder="0" applyAlignment="0" applyProtection="0"/>
    <xf numFmtId="0" fontId="50" fillId="45" borderId="0" applyNumberFormat="0" applyBorder="0" applyAlignment="0" applyProtection="0"/>
    <xf numFmtId="0" fontId="50" fillId="46" borderId="0" applyNumberFormat="0" applyBorder="0" applyAlignment="0" applyProtection="0"/>
    <xf numFmtId="0" fontId="50" fillId="47" borderId="0" applyNumberFormat="0" applyBorder="0" applyAlignment="0" applyProtection="0"/>
    <xf numFmtId="0" fontId="50" fillId="48" borderId="0" applyNumberFormat="0" applyBorder="0" applyAlignment="0" applyProtection="0"/>
    <xf numFmtId="0" fontId="50" fillId="49" borderId="0" applyNumberFormat="0" applyBorder="0" applyAlignment="0" applyProtection="0"/>
    <xf numFmtId="0" fontId="50" fillId="44" borderId="0" applyNumberFormat="0" applyBorder="0" applyAlignment="0" applyProtection="0"/>
    <xf numFmtId="0" fontId="50" fillId="47" borderId="0" applyNumberFormat="0" applyBorder="0" applyAlignment="0" applyProtection="0"/>
    <xf numFmtId="0" fontId="50" fillId="50" borderId="0" applyNumberFormat="0" applyBorder="0" applyAlignment="0" applyProtection="0"/>
    <xf numFmtId="0" fontId="51" fillId="51" borderId="0" applyNumberFormat="0" applyBorder="0" applyAlignment="0" applyProtection="0"/>
    <xf numFmtId="0" fontId="51" fillId="48" borderId="0" applyNumberFormat="0" applyBorder="0" applyAlignment="0" applyProtection="0"/>
    <xf numFmtId="0" fontId="51" fillId="49" borderId="0" applyNumberFormat="0" applyBorder="0" applyAlignment="0" applyProtection="0"/>
    <xf numFmtId="0" fontId="51" fillId="52" borderId="0" applyNumberFormat="0" applyBorder="0" applyAlignment="0" applyProtection="0"/>
    <xf numFmtId="0" fontId="51" fillId="53" borderId="0" applyNumberFormat="0" applyBorder="0" applyAlignment="0" applyProtection="0"/>
    <xf numFmtId="0" fontId="51" fillId="54" borderId="0" applyNumberFormat="0" applyBorder="0" applyAlignment="0" applyProtection="0"/>
    <xf numFmtId="0" fontId="51" fillId="55" borderId="0" applyNumberFormat="0" applyBorder="0" applyAlignment="0" applyProtection="0"/>
    <xf numFmtId="0" fontId="51" fillId="56" borderId="0" applyNumberFormat="0" applyBorder="0" applyAlignment="0" applyProtection="0"/>
    <xf numFmtId="0" fontId="51" fillId="57" borderId="0" applyNumberFormat="0" applyBorder="0" applyAlignment="0" applyProtection="0"/>
    <xf numFmtId="0" fontId="51" fillId="52" borderId="0" applyNumberFormat="0" applyBorder="0" applyAlignment="0" applyProtection="0"/>
    <xf numFmtId="0" fontId="51" fillId="53" borderId="0" applyNumberFormat="0" applyBorder="0" applyAlignment="0" applyProtection="0"/>
    <xf numFmtId="0" fontId="51" fillId="58" borderId="0" applyNumberFormat="0" applyBorder="0" applyAlignment="0" applyProtection="0"/>
    <xf numFmtId="0" fontId="52" fillId="42" borderId="0" applyNumberFormat="0" applyBorder="0" applyAlignment="0" applyProtection="0"/>
    <xf numFmtId="0" fontId="53" fillId="59" borderId="20" applyNumberFormat="0" applyAlignment="0" applyProtection="0"/>
    <xf numFmtId="0" fontId="54" fillId="60" borderId="21" applyNumberFormat="0" applyAlignment="0" applyProtection="0"/>
    <xf numFmtId="0" fontId="55" fillId="0" borderId="0"/>
    <xf numFmtId="0" fontId="55" fillId="0" borderId="0"/>
    <xf numFmtId="0" fontId="56" fillId="0" borderId="0" applyNumberFormat="0" applyFill="0" applyBorder="0" applyAlignment="0" applyProtection="0"/>
    <xf numFmtId="0" fontId="57" fillId="43" borderId="0" applyNumberFormat="0" applyBorder="0" applyAlignment="0" applyProtection="0"/>
    <xf numFmtId="0" fontId="58" fillId="0" borderId="22" applyNumberFormat="0" applyFill="0" applyAlignment="0" applyProtection="0"/>
    <xf numFmtId="0" fontId="59" fillId="0" borderId="23" applyNumberFormat="0" applyFill="0" applyAlignment="0" applyProtection="0"/>
    <xf numFmtId="0" fontId="60" fillId="0" borderId="24" applyNumberFormat="0" applyFill="0" applyAlignment="0" applyProtection="0"/>
    <xf numFmtId="0" fontId="60" fillId="0" borderId="0" applyNumberFormat="0" applyFill="0" applyBorder="0" applyAlignment="0" applyProtection="0"/>
    <xf numFmtId="0" fontId="61" fillId="46" borderId="20" applyNumberFormat="0" applyAlignment="0" applyProtection="0"/>
    <xf numFmtId="0" fontId="62" fillId="0" borderId="25" applyNumberFormat="0" applyFill="0" applyAlignment="0" applyProtection="0"/>
    <xf numFmtId="0" fontId="63" fillId="61" borderId="0" applyNumberFormat="0" applyBorder="0" applyAlignment="0" applyProtection="0"/>
    <xf numFmtId="0" fontId="55" fillId="0" borderId="0"/>
    <xf numFmtId="0" fontId="10" fillId="62" borderId="26" applyNumberFormat="0" applyFont="0" applyAlignment="0" applyProtection="0"/>
    <xf numFmtId="0" fontId="10" fillId="62" borderId="26" applyNumberFormat="0" applyFont="0" applyAlignment="0" applyProtection="0"/>
    <xf numFmtId="0" fontId="64" fillId="59" borderId="27" applyNumberFormat="0" applyAlignment="0" applyProtection="0"/>
    <xf numFmtId="9" fontId="10" fillId="0" borderId="0" applyFon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65" fillId="0" borderId="0" applyNumberFormat="0" applyFill="0" applyBorder="0" applyAlignment="0" applyProtection="0"/>
    <xf numFmtId="0" fontId="66" fillId="0" borderId="28" applyNumberFormat="0" applyFill="0" applyAlignment="0" applyProtection="0"/>
    <xf numFmtId="0" fontId="67" fillId="0" borderId="0" applyNumberForma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276" fontId="20" fillId="0" borderId="42">
      <alignment horizontal="center"/>
    </xf>
    <xf numFmtId="275" fontId="127" fillId="0" borderId="0">
      <alignment horizontal="right"/>
    </xf>
    <xf numFmtId="0" fontId="74" fillId="0" borderId="42" applyNumberFormat="0">
      <alignment horizontal="left"/>
      <protection locked="0"/>
    </xf>
    <xf numFmtId="165" fontId="1" fillId="0" borderId="0" applyFont="0" applyFill="0" applyBorder="0" applyAlignment="0" applyProtection="0"/>
    <xf numFmtId="0" fontId="7" fillId="0" borderId="0"/>
    <xf numFmtId="0" fontId="7" fillId="7" borderId="16">
      <alignment vertical="top" wrapText="1"/>
      <protection locked="0"/>
    </xf>
    <xf numFmtId="188" fontId="39" fillId="0" borderId="0" applyFont="0" applyFill="0" applyBorder="0" applyProtection="0">
      <protection locked="0"/>
    </xf>
    <xf numFmtId="49" fontId="45" fillId="39" borderId="0" applyFill="0" applyBorder="0">
      <alignment horizontal="left"/>
    </xf>
    <xf numFmtId="0" fontId="39" fillId="39" borderId="0" applyFill="0" applyBorder="0">
      <alignment wrapText="1"/>
    </xf>
    <xf numFmtId="9" fontId="39" fillId="0" borderId="0" applyFont="0" applyFill="0" applyBorder="0" applyAlignment="0" applyProtection="0"/>
    <xf numFmtId="0" fontId="7" fillId="7" borderId="16">
      <alignment horizontal="left" vertical="top" wrapText="1" indent="1"/>
      <protection locked="0"/>
    </xf>
    <xf numFmtId="0" fontId="7" fillId="14" borderId="14" applyNumberFormat="0" applyFont="0" applyAlignment="0" applyProtection="0"/>
    <xf numFmtId="165" fontId="10" fillId="0" borderId="0" applyFont="0" applyFill="0" applyBorder="0" applyAlignment="0" applyProtection="0"/>
    <xf numFmtId="165" fontId="10" fillId="0" borderId="0" applyFont="0" applyFill="0" applyBorder="0" applyAlignment="0" applyProtection="0"/>
    <xf numFmtId="0" fontId="46"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39" fillId="39" borderId="0" applyFill="0" applyBorder="0"/>
    <xf numFmtId="9" fontId="39" fillId="0" borderId="0" applyFont="0" applyFill="0" applyBorder="0" applyAlignment="0" applyProtection="0"/>
    <xf numFmtId="165" fontId="7" fillId="0" borderId="0" applyFont="0" applyFill="0" applyBorder="0" applyAlignment="0" applyProtection="0"/>
    <xf numFmtId="9" fontId="39" fillId="0" borderId="0" applyFont="0" applyFill="0" applyBorder="0" applyAlignment="0" applyProtection="0"/>
    <xf numFmtId="0" fontId="7" fillId="14" borderId="14" applyNumberFormat="0" applyFont="0" applyAlignment="0" applyProtection="0"/>
    <xf numFmtId="9" fontId="39" fillId="0" borderId="0" applyFont="0" applyFill="0" applyBorder="0" applyAlignment="0" applyProtection="0"/>
    <xf numFmtId="202" fontId="10" fillId="0" borderId="0"/>
    <xf numFmtId="193" fontId="10" fillId="0" borderId="4" applyFont="0" applyFill="0" applyBorder="0" applyAlignment="0" applyProtection="0">
      <alignment horizontal="left"/>
      <protection locked="0"/>
    </xf>
    <xf numFmtId="200" fontId="10" fillId="5" borderId="4"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10" fillId="39" borderId="0"/>
    <xf numFmtId="0" fontId="73" fillId="63" borderId="4" applyFill="0">
      <alignment horizontal="center"/>
    </xf>
    <xf numFmtId="188" fontId="73" fillId="63" borderId="4" applyFill="0">
      <alignment horizontal="center" vertical="center"/>
    </xf>
    <xf numFmtId="49" fontId="69" fillId="39" borderId="0" applyFill="0">
      <alignment horizontal="left" indent="1"/>
    </xf>
    <xf numFmtId="0" fontId="71" fillId="0" borderId="0" applyNumberFormat="0" applyFill="0" applyAlignment="0"/>
    <xf numFmtId="0" fontId="71" fillId="63" borderId="0" applyNumberFormat="0" applyFill="0" applyAlignment="0"/>
    <xf numFmtId="201" fontId="7" fillId="5" borderId="17" applyNumberFormat="0">
      <alignment horizontal="left"/>
    </xf>
    <xf numFmtId="0" fontId="7" fillId="5" borderId="17" applyNumberFormat="0" applyFill="0">
      <alignment horizontal="left"/>
    </xf>
    <xf numFmtId="0" fontId="75" fillId="0" borderId="0" applyNumberFormat="0" applyFill="0" applyBorder="0" applyAlignment="0" applyProtection="0">
      <alignment vertical="top"/>
      <protection locked="0"/>
    </xf>
    <xf numFmtId="49" fontId="72" fillId="63" borderId="0" applyFill="0" applyBorder="0">
      <alignment horizontal="right" indent="1"/>
    </xf>
    <xf numFmtId="49" fontId="20" fillId="39" borderId="0" applyFill="0" applyBorder="0">
      <alignment horizontal="center" wrapText="1"/>
    </xf>
    <xf numFmtId="0" fontId="20" fillId="39" borderId="0" applyFill="0" applyBorder="0">
      <alignment horizontal="centerContinuous" wrapText="1"/>
    </xf>
    <xf numFmtId="201" fontId="7" fillId="5" borderId="16" applyNumberFormat="0">
      <alignment horizontal="left"/>
    </xf>
    <xf numFmtId="0" fontId="7" fillId="5" borderId="16" applyNumberFormat="0">
      <alignment horizontal="left"/>
    </xf>
    <xf numFmtId="180" fontId="1" fillId="0" borderId="0"/>
    <xf numFmtId="180" fontId="1" fillId="0" borderId="0"/>
    <xf numFmtId="180" fontId="1" fillId="0" borderId="0"/>
    <xf numFmtId="0" fontId="10" fillId="0" borderId="0" applyBorder="0"/>
    <xf numFmtId="0" fontId="10" fillId="0" borderId="0"/>
    <xf numFmtId="0" fontId="10" fillId="0" borderId="0"/>
    <xf numFmtId="49" fontId="68" fillId="39" borderId="29">
      <alignment horizontal="right" indent="2"/>
    </xf>
    <xf numFmtId="49" fontId="49" fillId="5" borderId="18" applyFill="0">
      <alignment horizontal="right" indent="2"/>
    </xf>
    <xf numFmtId="9" fontId="39" fillId="0" borderId="0" applyFont="0" applyFill="0" applyBorder="0" applyAlignment="0" applyProtection="0"/>
    <xf numFmtId="9" fontId="50" fillId="0" borderId="0" applyFont="0" applyFill="0" applyBorder="0" applyAlignment="0" applyProtection="0"/>
    <xf numFmtId="165" fontId="36" fillId="0" borderId="31" applyFont="0" applyAlignment="0">
      <alignment vertical="top" wrapText="1"/>
    </xf>
    <xf numFmtId="0" fontId="7" fillId="5" borderId="19" applyNumberFormat="0" applyFill="0">
      <alignment horizontal="left"/>
    </xf>
    <xf numFmtId="185" fontId="74" fillId="0" borderId="4" applyFont="0" applyFill="0" applyBorder="0" applyAlignment="0" applyProtection="0">
      <alignment horizontal="left"/>
      <protection locked="0"/>
    </xf>
    <xf numFmtId="197" fontId="74" fillId="0" borderId="4">
      <alignment horizontal="left"/>
      <protection locked="0"/>
    </xf>
    <xf numFmtId="0" fontId="76" fillId="0" borderId="0" applyNumberFormat="0" applyFill="0" applyBorder="0" applyAlignment="0" applyProtection="0"/>
    <xf numFmtId="0" fontId="10" fillId="63" borderId="0"/>
    <xf numFmtId="165" fontId="1" fillId="0" borderId="0" applyFont="0" applyFill="0" applyBorder="0" applyAlignment="0" applyProtection="0"/>
    <xf numFmtId="0" fontId="50" fillId="41" borderId="0" applyNumberFormat="0" applyBorder="0" applyAlignment="0" applyProtection="0"/>
    <xf numFmtId="0" fontId="1" fillId="41" borderId="0" applyNumberFormat="0" applyBorder="0" applyAlignment="0" applyProtection="0"/>
    <xf numFmtId="0" fontId="85" fillId="16" borderId="0" applyNumberFormat="0" applyBorder="0" applyAlignment="0" applyProtection="0"/>
    <xf numFmtId="0" fontId="50" fillId="42" borderId="0" applyNumberFormat="0" applyBorder="0" applyAlignment="0" applyProtection="0"/>
    <xf numFmtId="0" fontId="1" fillId="42" borderId="0" applyNumberFormat="0" applyBorder="0" applyAlignment="0" applyProtection="0"/>
    <xf numFmtId="0" fontId="85" fillId="20" borderId="0" applyNumberFormat="0" applyBorder="0" applyAlignment="0" applyProtection="0"/>
    <xf numFmtId="0" fontId="50" fillId="43" borderId="0" applyNumberFormat="0" applyBorder="0" applyAlignment="0" applyProtection="0"/>
    <xf numFmtId="0" fontId="1" fillId="43" borderId="0" applyNumberFormat="0" applyBorder="0" applyAlignment="0" applyProtection="0"/>
    <xf numFmtId="0" fontId="85" fillId="24" borderId="0" applyNumberFormat="0" applyBorder="0" applyAlignment="0" applyProtection="0"/>
    <xf numFmtId="0" fontId="50" fillId="44" borderId="0" applyNumberFormat="0" applyBorder="0" applyAlignment="0" applyProtection="0"/>
    <xf numFmtId="0" fontId="1" fillId="44" borderId="0" applyNumberFormat="0" applyBorder="0" applyAlignment="0" applyProtection="0"/>
    <xf numFmtId="0" fontId="85" fillId="28" borderId="0" applyNumberFormat="0" applyBorder="0" applyAlignment="0" applyProtection="0"/>
    <xf numFmtId="0" fontId="50" fillId="45" borderId="0" applyNumberFormat="0" applyBorder="0" applyAlignment="0" applyProtection="0"/>
    <xf numFmtId="0" fontId="85" fillId="32" borderId="0" applyNumberFormat="0" applyBorder="0" applyAlignment="0" applyProtection="0"/>
    <xf numFmtId="0" fontId="50" fillId="46" borderId="0" applyNumberFormat="0" applyBorder="0" applyAlignment="0" applyProtection="0"/>
    <xf numFmtId="0" fontId="1" fillId="59" borderId="0" applyNumberFormat="0" applyBorder="0" applyAlignment="0" applyProtection="0"/>
    <xf numFmtId="0" fontId="85" fillId="36" borderId="0" applyNumberFormat="0" applyBorder="0" applyAlignment="0" applyProtection="0"/>
    <xf numFmtId="0" fontId="50" fillId="47" borderId="0" applyNumberFormat="0" applyBorder="0" applyAlignment="0" applyProtection="0"/>
    <xf numFmtId="0" fontId="1" fillId="47" borderId="0" applyNumberFormat="0" applyBorder="0" applyAlignment="0" applyProtection="0"/>
    <xf numFmtId="0" fontId="85" fillId="17" borderId="0" applyNumberFormat="0" applyBorder="0" applyAlignment="0" applyProtection="0"/>
    <xf numFmtId="0" fontId="50" fillId="48" borderId="0" applyNumberFormat="0" applyBorder="0" applyAlignment="0" applyProtection="0"/>
    <xf numFmtId="0" fontId="85" fillId="21" borderId="0" applyNumberFormat="0" applyBorder="0" applyAlignment="0" applyProtection="0"/>
    <xf numFmtId="0" fontId="50" fillId="49" borderId="0" applyNumberFormat="0" applyBorder="0" applyAlignment="0" applyProtection="0"/>
    <xf numFmtId="0" fontId="1" fillId="49" borderId="0" applyNumberFormat="0" applyBorder="0" applyAlignment="0" applyProtection="0"/>
    <xf numFmtId="0" fontId="85" fillId="25" borderId="0" applyNumberFormat="0" applyBorder="0" applyAlignment="0" applyProtection="0"/>
    <xf numFmtId="0" fontId="50" fillId="44" borderId="0" applyNumberFormat="0" applyBorder="0" applyAlignment="0" applyProtection="0"/>
    <xf numFmtId="0" fontId="1" fillId="44" borderId="0" applyNumberFormat="0" applyBorder="0" applyAlignment="0" applyProtection="0"/>
    <xf numFmtId="0" fontId="85" fillId="29" borderId="0" applyNumberFormat="0" applyBorder="0" applyAlignment="0" applyProtection="0"/>
    <xf numFmtId="0" fontId="50" fillId="47" borderId="0" applyNumberFormat="0" applyBorder="0" applyAlignment="0" applyProtection="0"/>
    <xf numFmtId="0" fontId="1" fillId="47" borderId="0" applyNumberFormat="0" applyBorder="0" applyAlignment="0" applyProtection="0"/>
    <xf numFmtId="0" fontId="85" fillId="33" borderId="0" applyNumberFormat="0" applyBorder="0" applyAlignment="0" applyProtection="0"/>
    <xf numFmtId="0" fontId="50" fillId="50" borderId="0" applyNumberFormat="0" applyBorder="0" applyAlignment="0" applyProtection="0"/>
    <xf numFmtId="0" fontId="1" fillId="50" borderId="0" applyNumberFormat="0" applyBorder="0" applyAlignment="0" applyProtection="0"/>
    <xf numFmtId="0" fontId="85" fillId="37" borderId="0" applyNumberFormat="0" applyBorder="0" applyAlignment="0" applyProtection="0"/>
    <xf numFmtId="0" fontId="51" fillId="51" borderId="0" applyNumberFormat="0" applyBorder="0" applyAlignment="0" applyProtection="0"/>
    <xf numFmtId="0" fontId="3" fillId="51" borderId="0" applyNumberFormat="0" applyBorder="0" applyAlignment="0" applyProtection="0"/>
    <xf numFmtId="0" fontId="86" fillId="18" borderId="0" applyNumberFormat="0" applyBorder="0" applyAlignment="0" applyProtection="0"/>
    <xf numFmtId="0" fontId="51" fillId="48" borderId="0" applyNumberFormat="0" applyBorder="0" applyAlignment="0" applyProtection="0"/>
    <xf numFmtId="0" fontId="3" fillId="48" borderId="0" applyNumberFormat="0" applyBorder="0" applyAlignment="0" applyProtection="0"/>
    <xf numFmtId="0" fontId="86" fillId="22" borderId="0" applyNumberFormat="0" applyBorder="0" applyAlignment="0" applyProtection="0"/>
    <xf numFmtId="0" fontId="51" fillId="49" borderId="0" applyNumberFormat="0" applyBorder="0" applyAlignment="0" applyProtection="0"/>
    <xf numFmtId="0" fontId="3" fillId="49" borderId="0" applyNumberFormat="0" applyBorder="0" applyAlignment="0" applyProtection="0"/>
    <xf numFmtId="0" fontId="86" fillId="26" borderId="0" applyNumberFormat="0" applyBorder="0" applyAlignment="0" applyProtection="0"/>
    <xf numFmtId="0" fontId="51" fillId="52" borderId="0" applyNumberFormat="0" applyBorder="0" applyAlignment="0" applyProtection="0"/>
    <xf numFmtId="0" fontId="3" fillId="52" borderId="0" applyNumberFormat="0" applyBorder="0" applyAlignment="0" applyProtection="0"/>
    <xf numFmtId="0" fontId="86" fillId="30" borderId="0" applyNumberFormat="0" applyBorder="0" applyAlignment="0" applyProtection="0"/>
    <xf numFmtId="0" fontId="51" fillId="53" borderId="0" applyNumberFormat="0" applyBorder="0" applyAlignment="0" applyProtection="0"/>
    <xf numFmtId="0" fontId="3" fillId="53" borderId="0" applyNumberFormat="0" applyBorder="0" applyAlignment="0" applyProtection="0"/>
    <xf numFmtId="0" fontId="86" fillId="34" borderId="0" applyNumberFormat="0" applyBorder="0" applyAlignment="0" applyProtection="0"/>
    <xf numFmtId="0" fontId="51" fillId="54" borderId="0" applyNumberFormat="0" applyBorder="0" applyAlignment="0" applyProtection="0"/>
    <xf numFmtId="0" fontId="3" fillId="54" borderId="0" applyNumberFormat="0" applyBorder="0" applyAlignment="0" applyProtection="0"/>
    <xf numFmtId="0" fontId="86" fillId="38" borderId="0" applyNumberFormat="0" applyBorder="0" applyAlignment="0" applyProtection="0"/>
    <xf numFmtId="0" fontId="51" fillId="55" borderId="0" applyNumberFormat="0" applyBorder="0" applyAlignment="0" applyProtection="0"/>
    <xf numFmtId="0" fontId="3" fillId="55" borderId="0" applyNumberFormat="0" applyBorder="0" applyAlignment="0" applyProtection="0"/>
    <xf numFmtId="0" fontId="86" fillId="15" borderId="0" applyNumberFormat="0" applyBorder="0" applyAlignment="0" applyProtection="0"/>
    <xf numFmtId="0" fontId="51" fillId="56" borderId="0" applyNumberFormat="0" applyBorder="0" applyAlignment="0" applyProtection="0"/>
    <xf numFmtId="0" fontId="3" fillId="56" borderId="0" applyNumberFormat="0" applyBorder="0" applyAlignment="0" applyProtection="0"/>
    <xf numFmtId="0" fontId="86" fillId="19" borderId="0" applyNumberFormat="0" applyBorder="0" applyAlignment="0" applyProtection="0"/>
    <xf numFmtId="0" fontId="51" fillId="57" borderId="0" applyNumberFormat="0" applyBorder="0" applyAlignment="0" applyProtection="0"/>
    <xf numFmtId="0" fontId="3" fillId="57" borderId="0" applyNumberFormat="0" applyBorder="0" applyAlignment="0" applyProtection="0"/>
    <xf numFmtId="0" fontId="86" fillId="23" borderId="0" applyNumberFormat="0" applyBorder="0" applyAlignment="0" applyProtection="0"/>
    <xf numFmtId="0" fontId="51" fillId="52" borderId="0" applyNumberFormat="0" applyBorder="0" applyAlignment="0" applyProtection="0"/>
    <xf numFmtId="0" fontId="3" fillId="52" borderId="0" applyNumberFormat="0" applyBorder="0" applyAlignment="0" applyProtection="0"/>
    <xf numFmtId="0" fontId="86" fillId="27" borderId="0" applyNumberFormat="0" applyBorder="0" applyAlignment="0" applyProtection="0"/>
    <xf numFmtId="0" fontId="51" fillId="53" borderId="0" applyNumberFormat="0" applyBorder="0" applyAlignment="0" applyProtection="0"/>
    <xf numFmtId="0" fontId="86" fillId="31" borderId="0" applyNumberFormat="0" applyBorder="0" applyAlignment="0" applyProtection="0"/>
    <xf numFmtId="0" fontId="51" fillId="58" borderId="0" applyNumberFormat="0" applyBorder="0" applyAlignment="0" applyProtection="0"/>
    <xf numFmtId="0" fontId="3" fillId="58" borderId="0" applyNumberFormat="0" applyBorder="0" applyAlignment="0" applyProtection="0"/>
    <xf numFmtId="0" fontId="86" fillId="35" borderId="0" applyNumberFormat="0" applyBorder="0" applyAlignment="0" applyProtection="0"/>
    <xf numFmtId="0" fontId="52" fillId="42" borderId="0" applyNumberFormat="0" applyBorder="0" applyAlignment="0" applyProtection="0"/>
    <xf numFmtId="0" fontId="29" fillId="42" borderId="0" applyNumberFormat="0" applyBorder="0" applyAlignment="0" applyProtection="0"/>
    <xf numFmtId="0" fontId="87" fillId="9" borderId="0" applyNumberFormat="0" applyBorder="0" applyAlignment="0" applyProtection="0"/>
    <xf numFmtId="0" fontId="53" fillId="59" borderId="20" applyNumberFormat="0" applyAlignment="0" applyProtection="0"/>
    <xf numFmtId="0" fontId="88" fillId="59" borderId="10" applyNumberFormat="0" applyAlignment="0" applyProtection="0"/>
    <xf numFmtId="0" fontId="89" fillId="12" borderId="10" applyNumberFormat="0" applyAlignment="0" applyProtection="0"/>
    <xf numFmtId="204" fontId="68" fillId="0" borderId="0" applyFill="0" applyBorder="0"/>
    <xf numFmtId="204" fontId="68" fillId="0" borderId="0" applyFill="0" applyBorder="0"/>
    <xf numFmtId="205" fontId="68" fillId="0" borderId="0" applyFill="0" applyBorder="0"/>
    <xf numFmtId="205" fontId="68" fillId="0" borderId="0" applyFill="0" applyBorder="0"/>
    <xf numFmtId="206" fontId="68" fillId="0" borderId="0" applyFill="0" applyBorder="0"/>
    <xf numFmtId="206" fontId="68" fillId="0" borderId="0" applyFill="0" applyBorder="0"/>
    <xf numFmtId="207" fontId="68" fillId="0" borderId="0" applyFill="0" applyBorder="0"/>
    <xf numFmtId="207" fontId="68" fillId="0" borderId="0" applyFill="0" applyBorder="0"/>
    <xf numFmtId="208" fontId="68" fillId="0" borderId="0" applyFill="0" applyBorder="0"/>
    <xf numFmtId="208" fontId="68" fillId="0" borderId="0" applyFill="0" applyBorder="0"/>
    <xf numFmtId="219" fontId="68" fillId="0" borderId="0" applyFill="0" applyBorder="0"/>
    <xf numFmtId="219" fontId="68" fillId="0" borderId="0" applyFill="0" applyBorder="0"/>
    <xf numFmtId="220" fontId="68" fillId="0" borderId="0" applyFill="0" applyBorder="0"/>
    <xf numFmtId="220" fontId="68" fillId="0" borderId="0" applyFill="0" applyBorder="0"/>
    <xf numFmtId="221" fontId="68" fillId="0" borderId="0" applyFill="0" applyBorder="0"/>
    <xf numFmtId="221" fontId="68" fillId="0" borderId="0" applyFill="0" applyBorder="0"/>
    <xf numFmtId="227" fontId="68" fillId="0" borderId="0" applyFill="0" applyBorder="0"/>
    <xf numFmtId="227" fontId="68" fillId="0" borderId="0" applyFill="0" applyBorder="0"/>
    <xf numFmtId="222" fontId="68" fillId="0" borderId="0" applyFill="0" applyBorder="0"/>
    <xf numFmtId="222" fontId="68" fillId="0" borderId="0" applyFill="0" applyBorder="0"/>
    <xf numFmtId="222" fontId="68" fillId="0" borderId="0" applyFill="0" applyBorder="0">
      <alignment horizontal="center"/>
    </xf>
    <xf numFmtId="222" fontId="68" fillId="0" borderId="0" applyFill="0" applyBorder="0">
      <alignment horizontal="center"/>
    </xf>
    <xf numFmtId="209" fontId="68" fillId="0" borderId="0" applyFill="0" applyBorder="0"/>
    <xf numFmtId="209" fontId="68" fillId="0" borderId="0" applyFill="0" applyBorder="0"/>
    <xf numFmtId="0" fontId="54" fillId="60" borderId="21" applyNumberFormat="0" applyAlignment="0" applyProtection="0"/>
    <xf numFmtId="0" fontId="90" fillId="13" borderId="13" applyNumberFormat="0" applyAlignment="0" applyProtection="0"/>
    <xf numFmtId="223" fontId="68" fillId="0" borderId="0" applyFill="0" applyBorder="0"/>
    <xf numFmtId="223" fontId="68" fillId="0" borderId="0" applyFill="0" applyBorder="0"/>
    <xf numFmtId="224" fontId="68" fillId="0" borderId="0" applyFill="0" applyBorder="0"/>
    <xf numFmtId="224" fontId="68" fillId="0" borderId="0" applyFill="0" applyBorder="0"/>
    <xf numFmtId="165" fontId="10" fillId="0" borderId="0" applyFont="0" applyFill="0" applyBorder="0" applyAlignment="0" applyProtection="0"/>
    <xf numFmtId="165" fontId="50" fillId="0" borderId="0" applyFont="0" applyFill="0" applyBorder="0" applyAlignment="0" applyProtection="0"/>
    <xf numFmtId="165" fontId="1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0" fillId="0" borderId="0" applyFont="0" applyFill="0" applyBorder="0" applyAlignment="0" applyProtection="0"/>
    <xf numFmtId="0" fontId="1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0" fillId="0" borderId="0" applyFont="0" applyFill="0" applyBorder="0" applyAlignment="0" applyProtection="0"/>
    <xf numFmtId="210" fontId="68" fillId="0" borderId="0" applyFill="0" applyBorder="0"/>
    <xf numFmtId="210" fontId="68" fillId="0" borderId="0" applyFill="0" applyBorder="0"/>
    <xf numFmtId="211" fontId="70" fillId="0" borderId="0" applyFill="0" applyBorder="0"/>
    <xf numFmtId="212" fontId="68" fillId="0" borderId="0" applyFill="0" applyBorder="0"/>
    <xf numFmtId="212" fontId="68" fillId="0" borderId="0" applyFill="0" applyBorder="0"/>
    <xf numFmtId="213" fontId="68" fillId="0" borderId="0" applyFill="0" applyBorder="0"/>
    <xf numFmtId="213" fontId="68" fillId="0" borderId="0" applyFill="0" applyBorder="0"/>
    <xf numFmtId="214" fontId="68" fillId="0" borderId="0" applyFill="0" applyBorder="0"/>
    <xf numFmtId="214" fontId="68" fillId="0" borderId="0" applyFill="0" applyBorder="0"/>
    <xf numFmtId="215" fontId="68" fillId="0" borderId="0" applyFill="0" applyBorder="0"/>
    <xf numFmtId="215" fontId="68" fillId="0" borderId="0" applyFill="0" applyBorder="0"/>
    <xf numFmtId="216" fontId="68" fillId="0" borderId="0" applyFill="0" applyBorder="0"/>
    <xf numFmtId="216" fontId="68" fillId="0" borderId="0" applyFill="0" applyBorder="0"/>
    <xf numFmtId="217" fontId="68" fillId="0" borderId="0" applyFill="0" applyBorder="0"/>
    <xf numFmtId="217" fontId="68" fillId="0" borderId="0" applyFill="0" applyBorder="0"/>
    <xf numFmtId="218" fontId="68" fillId="0" borderId="0" applyFill="0" applyBorder="0"/>
    <xf numFmtId="218" fontId="68" fillId="0" borderId="0" applyFill="0" applyBorder="0"/>
    <xf numFmtId="164" fontId="10" fillId="0" borderId="0" applyFont="0" applyFill="0" applyBorder="0" applyAlignment="0" applyProtection="0"/>
    <xf numFmtId="0" fontId="56" fillId="0" borderId="0" applyNumberFormat="0" applyFill="0" applyBorder="0" applyAlignment="0" applyProtection="0"/>
    <xf numFmtId="0" fontId="91" fillId="0" borderId="0" applyNumberFormat="0" applyFill="0" applyBorder="0" applyAlignment="0" applyProtection="0"/>
    <xf numFmtId="0" fontId="57" fillId="43" borderId="0" applyNumberFormat="0" applyBorder="0" applyAlignment="0" applyProtection="0"/>
    <xf numFmtId="0" fontId="28" fillId="43" borderId="0" applyNumberFormat="0" applyBorder="0" applyAlignment="0" applyProtection="0"/>
    <xf numFmtId="0" fontId="92" fillId="8" borderId="0" applyNumberFormat="0" applyBorder="0" applyAlignment="0" applyProtection="0"/>
    <xf numFmtId="0" fontId="78" fillId="0" borderId="0" applyFill="0" applyBorder="0"/>
    <xf numFmtId="0" fontId="78" fillId="0" borderId="0" applyFill="0" applyBorder="0"/>
    <xf numFmtId="0" fontId="71" fillId="0" borderId="0" applyFill="0" applyBorder="0"/>
    <xf numFmtId="0" fontId="71" fillId="0" borderId="0" applyFill="0" applyBorder="0"/>
    <xf numFmtId="0" fontId="20" fillId="0" borderId="0" applyFill="0" applyBorder="0"/>
    <xf numFmtId="0" fontId="20" fillId="0" borderId="0" applyFill="0" applyBorder="0"/>
    <xf numFmtId="0" fontId="79" fillId="0" borderId="0" applyFill="0" applyBorder="0"/>
    <xf numFmtId="0" fontId="79" fillId="0" borderId="0" applyFill="0" applyBorder="0"/>
    <xf numFmtId="0" fontId="58" fillId="0" borderId="22" applyNumberFormat="0" applyFill="0" applyAlignment="0" applyProtection="0"/>
    <xf numFmtId="0" fontId="58" fillId="0" borderId="22" applyNumberFormat="0" applyFill="0" applyAlignment="0" applyProtection="0"/>
    <xf numFmtId="0" fontId="93" fillId="0" borderId="7" applyNumberFormat="0" applyFill="0" applyAlignment="0" applyProtection="0"/>
    <xf numFmtId="0" fontId="59" fillId="0" borderId="23" applyNumberFormat="0" applyFill="0" applyAlignment="0" applyProtection="0"/>
    <xf numFmtId="0" fontId="59" fillId="0" borderId="23" applyNumberFormat="0" applyFill="0" applyAlignment="0" applyProtection="0"/>
    <xf numFmtId="0" fontId="94" fillId="0" borderId="8" applyNumberFormat="0" applyFill="0" applyAlignment="0" applyProtection="0"/>
    <xf numFmtId="0" fontId="60" fillId="0" borderId="24" applyNumberFormat="0" applyFill="0" applyAlignment="0" applyProtection="0"/>
    <xf numFmtId="0" fontId="95" fillId="0" borderId="9" applyNumberFormat="0" applyFill="0" applyAlignment="0" applyProtection="0"/>
    <xf numFmtId="0" fontId="60" fillId="0" borderId="0" applyNumberFormat="0" applyFill="0" applyBorder="0" applyAlignment="0" applyProtection="0"/>
    <xf numFmtId="0" fontId="95" fillId="0" borderId="0" applyNumberFormat="0" applyFill="0" applyBorder="0" applyAlignment="0" applyProtection="0"/>
    <xf numFmtId="0" fontId="82" fillId="0" borderId="0" applyFill="0" applyBorder="0">
      <alignment horizontal="left"/>
      <protection hidden="1"/>
    </xf>
    <xf numFmtId="0" fontId="82" fillId="0" borderId="0" applyFill="0" applyBorder="0">
      <alignment horizontal="left" indent="1"/>
      <protection hidden="1"/>
    </xf>
    <xf numFmtId="0" fontId="82" fillId="0" borderId="0" applyFill="0" applyBorder="0">
      <alignment horizontal="left" indent="2"/>
      <protection hidden="1"/>
    </xf>
    <xf numFmtId="0" fontId="82" fillId="0" borderId="0" applyFill="0" applyBorder="0">
      <alignment horizontal="left" indent="3"/>
      <protection hidden="1"/>
    </xf>
    <xf numFmtId="180" fontId="77" fillId="0" borderId="0" applyNumberFormat="0" applyFill="0" applyBorder="0" applyAlignment="0" applyProtection="0">
      <alignment vertical="top"/>
      <protection locked="0"/>
    </xf>
    <xf numFmtId="180" fontId="75" fillId="0" borderId="0" applyNumberFormat="0" applyFill="0" applyBorder="0" applyAlignment="0" applyProtection="0">
      <alignment vertical="top"/>
      <protection locked="0"/>
    </xf>
    <xf numFmtId="203" fontId="82" fillId="0" borderId="0" applyNumberFormat="0" applyFill="0" applyBorder="0" applyAlignment="0" applyProtection="0">
      <protection locked="0"/>
    </xf>
    <xf numFmtId="204" fontId="83" fillId="0" borderId="0" applyFill="0" applyBorder="0">
      <protection locked="0"/>
    </xf>
    <xf numFmtId="205" fontId="83" fillId="0" borderId="0" applyFill="0" applyBorder="0">
      <protection locked="0"/>
    </xf>
    <xf numFmtId="206" fontId="83" fillId="0" borderId="0" applyFill="0" applyBorder="0">
      <protection locked="0"/>
    </xf>
    <xf numFmtId="207" fontId="83" fillId="0" borderId="0" applyFill="0" applyBorder="0">
      <protection locked="0"/>
    </xf>
    <xf numFmtId="208" fontId="83" fillId="0" borderId="0" applyFill="0" applyBorder="0">
      <protection locked="0"/>
    </xf>
    <xf numFmtId="225" fontId="83" fillId="0" borderId="0" applyFill="0" applyBorder="0">
      <protection locked="0"/>
    </xf>
    <xf numFmtId="226" fontId="83" fillId="0" borderId="0" applyFill="0" applyBorder="0">
      <protection locked="0"/>
    </xf>
    <xf numFmtId="221" fontId="83" fillId="0" borderId="0" applyFill="0" applyBorder="0">
      <protection locked="0"/>
    </xf>
    <xf numFmtId="227" fontId="83" fillId="0" borderId="0" applyFill="0" applyBorder="0">
      <protection locked="0"/>
    </xf>
    <xf numFmtId="222" fontId="83" fillId="0" borderId="0" applyFill="0" applyBorder="0">
      <protection locked="0"/>
    </xf>
    <xf numFmtId="209" fontId="83" fillId="0" borderId="0" applyFill="0" applyBorder="0">
      <protection locked="0"/>
    </xf>
    <xf numFmtId="209" fontId="84" fillId="0" borderId="0" applyFill="0" applyBorder="0">
      <protection locked="0"/>
    </xf>
    <xf numFmtId="209" fontId="83" fillId="0" borderId="0" applyFill="0" applyBorder="0">
      <protection locked="0"/>
    </xf>
    <xf numFmtId="49" fontId="83" fillId="0" borderId="0" applyFill="0" applyBorder="0">
      <alignment vertical="top"/>
      <protection locked="0"/>
    </xf>
    <xf numFmtId="49" fontId="84" fillId="0" borderId="0" applyFill="0" applyBorder="0">
      <alignment vertical="top"/>
      <protection locked="0"/>
    </xf>
    <xf numFmtId="0" fontId="83" fillId="0" borderId="0" applyFill="0" applyBorder="0">
      <alignment vertical="top" wrapText="1"/>
      <protection locked="0"/>
    </xf>
    <xf numFmtId="223" fontId="83" fillId="0" borderId="0" applyFill="0" applyBorder="0">
      <protection locked="0"/>
    </xf>
    <xf numFmtId="224" fontId="83" fillId="0" borderId="0" applyFill="0" applyBorder="0">
      <protection locked="0"/>
    </xf>
    <xf numFmtId="0" fontId="61" fillId="46" borderId="20" applyNumberFormat="0" applyAlignment="0" applyProtection="0"/>
    <xf numFmtId="0" fontId="30" fillId="59" borderId="10" applyNumberFormat="0" applyAlignment="0" applyProtection="0"/>
    <xf numFmtId="0" fontId="96" fillId="11" borderId="10" applyNumberFormat="0" applyAlignment="0" applyProtection="0"/>
    <xf numFmtId="210" fontId="83" fillId="0" borderId="0" applyFill="0" applyBorder="0">
      <protection locked="0"/>
    </xf>
    <xf numFmtId="211" fontId="83" fillId="0" borderId="0" applyFill="0" applyBorder="0">
      <protection locked="0"/>
    </xf>
    <xf numFmtId="212" fontId="83" fillId="0" borderId="0" applyFill="0" applyBorder="0">
      <protection locked="0"/>
    </xf>
    <xf numFmtId="213" fontId="83" fillId="0" borderId="0" applyFill="0" applyBorder="0">
      <protection locked="0"/>
    </xf>
    <xf numFmtId="214" fontId="83" fillId="0" borderId="0" applyFill="0" applyBorder="0">
      <protection locked="0"/>
    </xf>
    <xf numFmtId="215" fontId="83" fillId="0" borderId="0" applyFill="0" applyBorder="0">
      <protection locked="0"/>
    </xf>
    <xf numFmtId="216" fontId="83" fillId="0" borderId="0" applyFill="0" applyBorder="0">
      <protection locked="0"/>
    </xf>
    <xf numFmtId="217" fontId="83" fillId="0" borderId="0" applyFill="0" applyBorder="0">
      <protection locked="0"/>
    </xf>
    <xf numFmtId="218" fontId="83" fillId="0" borderId="0" applyFill="0" applyBorder="0">
      <protection locked="0"/>
    </xf>
    <xf numFmtId="49" fontId="83" fillId="0" borderId="0" applyFill="0" applyBorder="0">
      <alignment horizontal="left" vertical="top"/>
      <protection locked="0"/>
    </xf>
    <xf numFmtId="49" fontId="83" fillId="0" borderId="0" applyFill="0" applyBorder="0">
      <alignment horizontal="left" vertical="top" indent="1"/>
      <protection locked="0"/>
    </xf>
    <xf numFmtId="49" fontId="83" fillId="0" borderId="0" applyFill="0" applyBorder="0">
      <alignment horizontal="left" vertical="top" indent="2"/>
      <protection locked="0"/>
    </xf>
    <xf numFmtId="49" fontId="83" fillId="0" borderId="0" applyFill="0" applyBorder="0">
      <alignment horizontal="left" vertical="top" indent="3"/>
      <protection locked="0"/>
    </xf>
    <xf numFmtId="49" fontId="83" fillId="0" borderId="0" applyFill="0" applyBorder="0">
      <alignment horizontal="left" vertical="top" indent="4"/>
      <protection locked="0"/>
    </xf>
    <xf numFmtId="49" fontId="83" fillId="0" borderId="0" applyFill="0" applyBorder="0">
      <alignment horizontal="center"/>
      <protection locked="0"/>
    </xf>
    <xf numFmtId="49" fontId="83" fillId="0" borderId="0" applyFill="0" applyBorder="0">
      <alignment horizontal="center" wrapText="1"/>
      <protection locked="0"/>
    </xf>
    <xf numFmtId="0" fontId="62" fillId="0" borderId="25" applyNumberFormat="0" applyFill="0" applyAlignment="0" applyProtection="0"/>
    <xf numFmtId="0" fontId="97" fillId="0" borderId="12" applyNumberFormat="0" applyFill="0" applyAlignment="0" applyProtection="0"/>
    <xf numFmtId="49" fontId="68" fillId="0" borderId="0" applyFill="0" applyBorder="0">
      <alignment vertical="top"/>
    </xf>
    <xf numFmtId="49" fontId="68" fillId="0" borderId="0" applyFill="0" applyBorder="0">
      <alignment vertical="top"/>
    </xf>
    <xf numFmtId="0" fontId="68" fillId="0" borderId="0" applyFill="0" applyBorder="0">
      <alignment vertical="top" wrapText="1"/>
    </xf>
    <xf numFmtId="0" fontId="68" fillId="0" borderId="0" applyFill="0" applyBorder="0">
      <alignment vertical="top" wrapText="1"/>
    </xf>
    <xf numFmtId="0" fontId="63" fillId="61" borderId="0" applyNumberFormat="0" applyBorder="0" applyAlignment="0" applyProtection="0"/>
    <xf numFmtId="0" fontId="98" fillId="10" borderId="0" applyNumberFormat="0" applyBorder="0" applyAlignment="0" applyProtection="0"/>
    <xf numFmtId="0" fontId="99" fillId="10" borderId="0" applyNumberFormat="0" applyBorder="0" applyAlignment="0" applyProtection="0"/>
    <xf numFmtId="0" fontId="10" fillId="0" borderId="0" applyBorder="0"/>
    <xf numFmtId="0" fontId="10" fillId="0" borderId="0" applyBorder="0"/>
    <xf numFmtId="0" fontId="10" fillId="0" borderId="0" applyBorder="0"/>
    <xf numFmtId="0" fontId="10" fillId="0" borderId="0" applyBorder="0"/>
    <xf numFmtId="0" fontId="10" fillId="0" borderId="0" applyBorder="0"/>
    <xf numFmtId="180" fontId="50" fillId="0" borderId="0"/>
    <xf numFmtId="0" fontId="10" fillId="0" borderId="0" applyBorder="0"/>
    <xf numFmtId="180" fontId="50" fillId="0" borderId="0"/>
    <xf numFmtId="180" fontId="50" fillId="0" borderId="0"/>
    <xf numFmtId="180" fontId="50" fillId="0" borderId="0"/>
    <xf numFmtId="180" fontId="1" fillId="0" borderId="0"/>
    <xf numFmtId="0" fontId="85" fillId="0" borderId="0"/>
    <xf numFmtId="0" fontId="10" fillId="0" borderId="0"/>
    <xf numFmtId="180" fontId="50" fillId="0" borderId="0"/>
    <xf numFmtId="0" fontId="10" fillId="0" borderId="0"/>
    <xf numFmtId="0" fontId="10" fillId="0" borderId="0"/>
    <xf numFmtId="0" fontId="10" fillId="0" borderId="0"/>
    <xf numFmtId="0" fontId="10" fillId="0" borderId="0"/>
    <xf numFmtId="180" fontId="1" fillId="0" borderId="0"/>
    <xf numFmtId="180" fontId="1" fillId="0" borderId="0"/>
    <xf numFmtId="0" fontId="81" fillId="0" borderId="0"/>
    <xf numFmtId="0" fontId="50" fillId="0" borderId="0"/>
    <xf numFmtId="202" fontId="50" fillId="0" borderId="0"/>
    <xf numFmtId="0" fontId="1" fillId="0" borderId="0"/>
    <xf numFmtId="0" fontId="10" fillId="0" borderId="0"/>
    <xf numFmtId="0" fontId="10" fillId="0" borderId="0"/>
    <xf numFmtId="0" fontId="10" fillId="0" borderId="0"/>
    <xf numFmtId="0" fontId="1" fillId="0" borderId="0"/>
    <xf numFmtId="180" fontId="50" fillId="0" borderId="0"/>
    <xf numFmtId="0" fontId="36" fillId="0" borderId="0"/>
    <xf numFmtId="202" fontId="36" fillId="0" borderId="0"/>
    <xf numFmtId="180" fontId="1" fillId="0" borderId="0"/>
    <xf numFmtId="0" fontId="10" fillId="0" borderId="0"/>
    <xf numFmtId="180" fontId="1" fillId="0" borderId="0"/>
    <xf numFmtId="180" fontId="50" fillId="0" borderId="0"/>
    <xf numFmtId="180" fontId="1" fillId="0" borderId="0"/>
    <xf numFmtId="202" fontId="10" fillId="0" borderId="0" applyBorder="0"/>
    <xf numFmtId="202" fontId="10" fillId="0" borderId="0"/>
    <xf numFmtId="0" fontId="10" fillId="0" borderId="0"/>
    <xf numFmtId="0" fontId="80" fillId="0" borderId="0"/>
    <xf numFmtId="0" fontId="80" fillId="0" borderId="0"/>
    <xf numFmtId="0" fontId="10" fillId="0" borderId="0" applyBorder="0"/>
    <xf numFmtId="0" fontId="36" fillId="0" borderId="0"/>
    <xf numFmtId="0" fontId="1" fillId="0" borderId="0"/>
    <xf numFmtId="0" fontId="10" fillId="0" borderId="0" applyBorder="0"/>
    <xf numFmtId="0" fontId="10" fillId="62" borderId="26" applyNumberFormat="0" applyFont="0" applyAlignment="0" applyProtection="0"/>
    <xf numFmtId="0" fontId="50" fillId="14" borderId="14" applyNumberFormat="0" applyFont="0" applyAlignment="0" applyProtection="0"/>
    <xf numFmtId="0" fontId="70" fillId="14" borderId="14" applyNumberFormat="0" applyFont="0" applyAlignment="0" applyProtection="0"/>
    <xf numFmtId="0" fontId="64" fillId="59" borderId="27" applyNumberFormat="0" applyAlignment="0" applyProtection="0"/>
    <xf numFmtId="0" fontId="31" fillId="59" borderId="11" applyNumberFormat="0" applyAlignment="0" applyProtection="0"/>
    <xf numFmtId="0" fontId="100" fillId="12" borderId="11" applyNumberFormat="0" applyAlignment="0" applyProtection="0"/>
    <xf numFmtId="9" fontId="50" fillId="0" borderId="0" applyFont="0" applyFill="0" applyBorder="0" applyAlignment="0" applyProtection="0"/>
    <xf numFmtId="9" fontId="10" fillId="0" borderId="0" applyFont="0" applyFill="0" applyBorder="0" applyAlignment="0" applyProtection="0"/>
    <xf numFmtId="9" fontId="50" fillId="0" borderId="0" applyFont="0" applyFill="0" applyBorder="0" applyAlignment="0" applyProtection="0"/>
    <xf numFmtId="9" fontId="10" fillId="0" borderId="0" applyFont="0" applyFill="0" applyBorder="0" applyAlignment="0" applyProtection="0"/>
    <xf numFmtId="9" fontId="5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50" fillId="0" borderId="0" applyFont="0" applyFill="0" applyBorder="0" applyAlignment="0" applyProtection="0"/>
    <xf numFmtId="9" fontId="70" fillId="0" borderId="0" applyFont="0" applyFill="0" applyBorder="0" applyAlignment="0" applyProtection="0"/>
    <xf numFmtId="0" fontId="79" fillId="0" borderId="0" applyFill="0" applyBorder="0">
      <alignment vertical="top"/>
    </xf>
    <xf numFmtId="0" fontId="79" fillId="0" borderId="0" applyFill="0" applyBorder="0">
      <alignment vertical="top"/>
    </xf>
    <xf numFmtId="0" fontId="79" fillId="0" borderId="0" applyFill="0" applyBorder="0">
      <alignment horizontal="left" vertical="top" indent="1"/>
    </xf>
    <xf numFmtId="0" fontId="79" fillId="0" borderId="0" applyFill="0" applyBorder="0">
      <alignment horizontal="left" vertical="top" indent="1"/>
    </xf>
    <xf numFmtId="0" fontId="79" fillId="0" borderId="0" applyFill="0" applyBorder="0">
      <alignment horizontal="left" vertical="top" indent="2"/>
    </xf>
    <xf numFmtId="0" fontId="79" fillId="0" borderId="0" applyFill="0" applyBorder="0">
      <alignment horizontal="left" vertical="top" indent="2"/>
    </xf>
    <xf numFmtId="0" fontId="79" fillId="0" borderId="0" applyFill="0" applyBorder="0">
      <alignment horizontal="left" vertical="top" indent="3"/>
    </xf>
    <xf numFmtId="0" fontId="79" fillId="0" borderId="0" applyFill="0" applyBorder="0">
      <alignment horizontal="left" vertical="top" indent="3"/>
    </xf>
    <xf numFmtId="0" fontId="68" fillId="0" borderId="0" applyFill="0" applyBorder="0">
      <alignment vertical="top"/>
    </xf>
    <xf numFmtId="0" fontId="68" fillId="0" borderId="0" applyFill="0" applyBorder="0">
      <alignment vertical="top"/>
    </xf>
    <xf numFmtId="0" fontId="68" fillId="0" borderId="0" applyFill="0" applyBorder="0">
      <alignment horizontal="left" vertical="top" indent="1"/>
    </xf>
    <xf numFmtId="0" fontId="68" fillId="0" borderId="0" applyFill="0" applyBorder="0">
      <alignment horizontal="left" vertical="top" indent="1"/>
    </xf>
    <xf numFmtId="0" fontId="68" fillId="0" borderId="0" applyFill="0" applyBorder="0">
      <alignment horizontal="left" vertical="top" indent="2"/>
    </xf>
    <xf numFmtId="0" fontId="68" fillId="0" borderId="0" applyFill="0" applyBorder="0">
      <alignment horizontal="left" vertical="top" indent="2"/>
    </xf>
    <xf numFmtId="0" fontId="68" fillId="0" borderId="0" applyFill="0" applyBorder="0">
      <alignment horizontal="left" vertical="top" indent="3"/>
    </xf>
    <xf numFmtId="0" fontId="68" fillId="0" borderId="0" applyFill="0" applyBorder="0">
      <alignment horizontal="left" vertical="top" indent="3"/>
    </xf>
    <xf numFmtId="0" fontId="68" fillId="0" borderId="0" applyFill="0" applyBorder="0">
      <alignment horizontal="left" vertical="top" indent="4"/>
    </xf>
    <xf numFmtId="0" fontId="68" fillId="0" borderId="0" applyFill="0" applyBorder="0">
      <alignment horizontal="left" vertical="top" indent="4"/>
    </xf>
    <xf numFmtId="165" fontId="36" fillId="0" borderId="31" applyFont="0" applyAlignment="0">
      <alignment vertical="top" wrapText="1"/>
    </xf>
    <xf numFmtId="165" fontId="36" fillId="0" borderId="31" applyFont="0" applyAlignment="0">
      <alignment vertical="top" wrapText="1"/>
    </xf>
    <xf numFmtId="0" fontId="65" fillId="0" borderId="0" applyNumberFormat="0" applyFill="0" applyBorder="0" applyAlignment="0" applyProtection="0"/>
    <xf numFmtId="0" fontId="65" fillId="0" borderId="0" applyNumberFormat="0" applyFill="0" applyBorder="0" applyAlignment="0" applyProtection="0"/>
    <xf numFmtId="0" fontId="24" fillId="0" borderId="0" applyNumberFormat="0" applyFill="0" applyBorder="0" applyAlignment="0" applyProtection="0"/>
    <xf numFmtId="0" fontId="66" fillId="0" borderId="28" applyNumberFormat="0" applyFill="0" applyAlignment="0" applyProtection="0"/>
    <xf numFmtId="0" fontId="2" fillId="0" borderId="28" applyNumberFormat="0" applyFill="0" applyAlignment="0" applyProtection="0"/>
    <xf numFmtId="0" fontId="101" fillId="0" borderId="15" applyNumberFormat="0" applyFill="0" applyAlignment="0" applyProtection="0"/>
    <xf numFmtId="0" fontId="68" fillId="0" borderId="0" applyFill="0" applyBorder="0">
      <alignment horizontal="center"/>
    </xf>
    <xf numFmtId="0" fontId="68" fillId="0" borderId="0" applyFill="0" applyBorder="0">
      <alignment horizontal="center"/>
    </xf>
    <xf numFmtId="0" fontId="68" fillId="0" borderId="0" applyFill="0" applyBorder="0">
      <alignment horizontal="center" wrapText="1"/>
    </xf>
    <xf numFmtId="0" fontId="68" fillId="0" borderId="0" applyFill="0" applyBorder="0">
      <alignment horizontal="center" wrapText="1"/>
    </xf>
    <xf numFmtId="0" fontId="67" fillId="0" borderId="0" applyNumberFormat="0" applyFill="0" applyBorder="0" applyAlignment="0" applyProtection="0"/>
    <xf numFmtId="0" fontId="102" fillId="0" borderId="0" applyNumberFormat="0" applyFill="0" applyBorder="0" applyAlignment="0" applyProtection="0"/>
    <xf numFmtId="0" fontId="10" fillId="0" borderId="0"/>
    <xf numFmtId="9" fontId="10" fillId="0" borderId="0" applyFont="0" applyFill="0" applyBorder="0" applyAlignment="0" applyProtection="0"/>
    <xf numFmtId="0" fontId="10" fillId="0" borderId="0"/>
    <xf numFmtId="0" fontId="56" fillId="0" borderId="0" applyNumberFormat="0" applyFill="0" applyBorder="0" applyAlignment="0" applyProtection="0"/>
    <xf numFmtId="0" fontId="10" fillId="0" borderId="0" applyBorder="0"/>
    <xf numFmtId="0" fontId="10" fillId="0" borderId="0" applyBorder="0"/>
    <xf numFmtId="0" fontId="10" fillId="0" borderId="0" applyBorder="0"/>
    <xf numFmtId="0" fontId="10" fillId="0" borderId="0" applyBorder="0"/>
    <xf numFmtId="0" fontId="10" fillId="0" borderId="0" applyBorder="0"/>
    <xf numFmtId="0" fontId="10" fillId="0" borderId="0" applyBorder="0"/>
    <xf numFmtId="165" fontId="10" fillId="0" borderId="0" applyFont="0" applyFill="0" applyBorder="0" applyAlignment="0" applyProtection="0"/>
    <xf numFmtId="165" fontId="10" fillId="0" borderId="0" applyFon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165" fontId="10" fillId="0" borderId="0" applyFont="0" applyFill="0" applyBorder="0" applyAlignment="0" applyProtection="0"/>
    <xf numFmtId="165" fontId="5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165" fontId="36" fillId="0" borderId="31" applyFont="0" applyAlignment="0">
      <alignment vertical="top" wrapText="1"/>
    </xf>
    <xf numFmtId="9" fontId="10" fillId="0" borderId="0" applyFont="0" applyFill="0" applyBorder="0" applyAlignment="0" applyProtection="0"/>
    <xf numFmtId="9" fontId="10" fillId="0" borderId="0" applyFont="0" applyFill="0" applyBorder="0" applyAlignment="0" applyProtection="0"/>
    <xf numFmtId="165" fontId="10" fillId="0" borderId="0" applyFont="0" applyFill="0" applyBorder="0" applyAlignment="0" applyProtection="0"/>
    <xf numFmtId="9" fontId="10" fillId="0" borderId="0" applyFont="0" applyFill="0" applyBorder="0" applyAlignment="0" applyProtection="0"/>
    <xf numFmtId="165"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165" fontId="10" fillId="0" borderId="0" applyFont="0" applyFill="0" applyBorder="0" applyAlignment="0" applyProtection="0"/>
    <xf numFmtId="165" fontId="5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165" fontId="36" fillId="0" borderId="31" applyFont="0" applyAlignment="0">
      <alignment vertical="top" wrapText="1"/>
    </xf>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 fillId="0" borderId="0"/>
    <xf numFmtId="0" fontId="7" fillId="0" borderId="0"/>
    <xf numFmtId="165" fontId="10" fillId="0" borderId="0" applyFont="0" applyFill="0" applyBorder="0" applyAlignment="0" applyProtection="0"/>
    <xf numFmtId="49" fontId="42" fillId="0" borderId="0" applyFill="0" applyProtection="0">
      <alignment horizontal="left" indent="1"/>
    </xf>
    <xf numFmtId="0" fontId="33" fillId="0" borderId="0" applyNumberFormat="0" applyFill="0" applyAlignment="0"/>
    <xf numFmtId="0" fontId="44" fillId="0" borderId="0" applyNumberFormat="0" applyFill="0" applyAlignment="0"/>
    <xf numFmtId="49" fontId="45" fillId="39" borderId="0" applyFill="0" applyBorder="0">
      <alignment horizontal="left"/>
    </xf>
    <xf numFmtId="0" fontId="39" fillId="39" borderId="0" applyFill="0" applyBorder="0"/>
    <xf numFmtId="0" fontId="46" fillId="0" borderId="0" applyNumberFormat="0" applyFill="0" applyBorder="0" applyAlignment="0" applyProtection="0">
      <alignment vertical="top"/>
      <protection locked="0"/>
    </xf>
    <xf numFmtId="9" fontId="39" fillId="0" borderId="0" applyFont="0" applyFill="0" applyBorder="0" applyAlignment="0" applyProtection="0"/>
    <xf numFmtId="165" fontId="10"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165"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43" fillId="0" borderId="0" applyNumberFormat="0" applyFill="0" applyBorder="0" applyAlignment="0" applyProtection="0">
      <alignment vertical="top"/>
      <protection locked="0"/>
    </xf>
    <xf numFmtId="0" fontId="39" fillId="39" borderId="0" applyFill="0" applyBorder="0">
      <alignment wrapText="1"/>
    </xf>
    <xf numFmtId="0" fontId="46"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10" fillId="0" borderId="0"/>
    <xf numFmtId="165" fontId="10" fillId="0" borderId="0" applyFont="0" applyFill="0" applyBorder="0" applyAlignment="0" applyProtection="0"/>
    <xf numFmtId="9" fontId="39" fillId="0" borderId="0" applyFont="0" applyFill="0" applyBorder="0" applyAlignment="0" applyProtection="0"/>
    <xf numFmtId="0" fontId="76" fillId="0" borderId="0" applyNumberForma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0" fillId="0" borderId="0" applyFont="0" applyFill="0" applyBorder="0" applyAlignment="0" applyProtection="0"/>
    <xf numFmtId="165" fontId="1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62" fillId="0" borderId="25" applyNumberFormat="0" applyFill="0" applyAlignment="0" applyProtection="0"/>
    <xf numFmtId="0" fontId="10" fillId="0" borderId="0" applyBorder="0"/>
    <xf numFmtId="0" fontId="10" fillId="0" borderId="0" applyBorder="0"/>
    <xf numFmtId="0" fontId="10" fillId="0" borderId="0" applyBorder="0"/>
    <xf numFmtId="0" fontId="10" fillId="0" borderId="0" applyBorder="0"/>
    <xf numFmtId="0" fontId="10" fillId="0" borderId="0" applyBorder="0"/>
    <xf numFmtId="0" fontId="10" fillId="0" borderId="0" applyBorder="0"/>
    <xf numFmtId="0" fontId="70" fillId="14" borderId="14" applyNumberFormat="0" applyFont="0" applyAlignment="0" applyProtection="0"/>
    <xf numFmtId="9" fontId="50" fillId="0" borderId="0" applyFont="0" applyFill="0" applyBorder="0" applyAlignment="0" applyProtection="0"/>
    <xf numFmtId="0" fontId="10" fillId="0" borderId="0"/>
    <xf numFmtId="9" fontId="10" fillId="0" borderId="0" applyFont="0" applyFill="0" applyBorder="0" applyAlignment="0" applyProtection="0"/>
    <xf numFmtId="165" fontId="10" fillId="0" borderId="0" applyFont="0" applyFill="0" applyBorder="0" applyAlignment="0" applyProtection="0"/>
    <xf numFmtId="0" fontId="10" fillId="0" borderId="0" applyBorder="0"/>
    <xf numFmtId="0" fontId="10" fillId="0" borderId="0" applyBorder="0"/>
    <xf numFmtId="0" fontId="10" fillId="0" borderId="0" applyBorder="0"/>
    <xf numFmtId="0" fontId="10" fillId="0" borderId="0" applyBorder="0"/>
    <xf numFmtId="0" fontId="10" fillId="0" borderId="0" applyBorder="0"/>
    <xf numFmtId="0" fontId="10" fillId="0" borderId="0" applyBorder="0"/>
    <xf numFmtId="9" fontId="10" fillId="0" borderId="0" applyFont="0" applyFill="0" applyBorder="0" applyAlignment="0" applyProtection="0"/>
    <xf numFmtId="165" fontId="10" fillId="0" borderId="0" applyFont="0" applyFill="0" applyBorder="0" applyAlignment="0" applyProtection="0"/>
    <xf numFmtId="9" fontId="10" fillId="0" borderId="0" applyFont="0" applyFill="0" applyBorder="0" applyAlignment="0" applyProtection="0"/>
    <xf numFmtId="165" fontId="10" fillId="0" borderId="0" applyFont="0" applyFill="0" applyBorder="0" applyAlignment="0" applyProtection="0"/>
    <xf numFmtId="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165"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165" fontId="36" fillId="0" borderId="31" applyFont="0" applyAlignment="0">
      <alignment vertical="top" wrapText="1"/>
    </xf>
    <xf numFmtId="165" fontId="10" fillId="0" borderId="0" applyFont="0" applyFill="0" applyBorder="0" applyAlignment="0" applyProtection="0"/>
    <xf numFmtId="165" fontId="10" fillId="0" borderId="0" applyFont="0" applyFill="0" applyBorder="0" applyAlignment="0" applyProtection="0"/>
    <xf numFmtId="164" fontId="1" fillId="0" borderId="0" applyFont="0" applyFill="0" applyBorder="0" applyAlignment="0" applyProtection="0"/>
    <xf numFmtId="0" fontId="39" fillId="39" borderId="0" applyFill="0" applyBorder="0">
      <alignment wrapText="1"/>
    </xf>
    <xf numFmtId="0" fontId="7" fillId="14" borderId="14" applyNumberFormat="0" applyFont="0" applyAlignment="0" applyProtection="0"/>
    <xf numFmtId="49" fontId="42" fillId="0" borderId="0" applyFill="0" applyProtection="0">
      <alignment horizontal="left" indent="1"/>
    </xf>
    <xf numFmtId="165" fontId="1" fillId="0" borderId="0" applyFont="0" applyFill="0" applyBorder="0" applyAlignment="0" applyProtection="0"/>
    <xf numFmtId="0" fontId="7" fillId="14" borderId="14" applyNumberFormat="0" applyFont="0" applyAlignment="0" applyProtection="0"/>
    <xf numFmtId="228" fontId="103" fillId="0" borderId="0" applyFill="0" applyBorder="0">
      <alignment vertical="center"/>
    </xf>
    <xf numFmtId="228" fontId="105" fillId="0" borderId="0" applyFill="0" applyBorder="0">
      <alignment vertical="center"/>
    </xf>
    <xf numFmtId="228" fontId="106" fillId="0" borderId="0" applyFill="0" applyBorder="0">
      <alignment vertical="center"/>
    </xf>
    <xf numFmtId="228" fontId="107" fillId="0" borderId="0" applyFill="0" applyBorder="0">
      <alignment vertical="center"/>
    </xf>
    <xf numFmtId="228" fontId="108" fillId="0" borderId="0" applyFill="0" applyBorder="0">
      <alignment horizontal="center" vertical="center"/>
    </xf>
    <xf numFmtId="228" fontId="108" fillId="0" borderId="0" applyFill="0" applyBorder="0">
      <alignment horizontal="center" vertical="center"/>
    </xf>
    <xf numFmtId="228" fontId="104" fillId="0" borderId="0" applyFill="0" applyBorder="0">
      <alignment vertical="center"/>
    </xf>
    <xf numFmtId="228" fontId="109" fillId="0" borderId="0" applyFill="0" applyBorder="0">
      <alignment vertical="center"/>
    </xf>
    <xf numFmtId="229" fontId="103" fillId="0" borderId="0" applyFill="0" applyBorder="0">
      <alignment vertical="center"/>
    </xf>
    <xf numFmtId="230" fontId="103" fillId="0" borderId="0" applyFill="0" applyBorder="0">
      <alignment vertical="center"/>
    </xf>
    <xf numFmtId="184" fontId="103" fillId="0" borderId="0" applyFill="0" applyBorder="0">
      <alignment vertical="center"/>
    </xf>
    <xf numFmtId="228" fontId="110" fillId="0" borderId="0" applyFill="0" applyBorder="0">
      <alignment vertical="center"/>
    </xf>
    <xf numFmtId="231" fontId="103" fillId="0" borderId="0" applyFill="0" applyBorder="0">
      <alignment vertical="center"/>
    </xf>
    <xf numFmtId="228" fontId="111" fillId="0" borderId="0" applyFill="0" applyBorder="0">
      <alignment vertical="center"/>
    </xf>
    <xf numFmtId="232" fontId="103" fillId="0" borderId="0" applyFill="0" applyBorder="0">
      <alignment vertical="center"/>
    </xf>
    <xf numFmtId="233" fontId="103" fillId="0" borderId="0" applyFill="0" applyBorder="0">
      <alignment vertical="center"/>
    </xf>
    <xf numFmtId="228" fontId="10" fillId="0" borderId="0" applyFill="0" applyBorder="0" applyProtection="0">
      <protection locked="0"/>
    </xf>
    <xf numFmtId="228" fontId="10" fillId="0" borderId="0" applyFill="0" applyBorder="0" applyProtection="0">
      <protection locked="0"/>
    </xf>
    <xf numFmtId="228" fontId="10" fillId="0" borderId="0" applyFill="0" applyBorder="0" applyProtection="0">
      <protection locked="0"/>
    </xf>
    <xf numFmtId="228" fontId="10" fillId="0" borderId="0" applyFill="0" applyBorder="0" applyProtection="0">
      <protection locked="0"/>
    </xf>
    <xf numFmtId="228" fontId="10" fillId="0" borderId="0" applyFill="0" applyBorder="0" applyProtection="0">
      <protection locked="0"/>
    </xf>
    <xf numFmtId="228" fontId="10" fillId="0" borderId="0" applyFill="0" applyBorder="0" applyProtection="0">
      <protection locked="0"/>
    </xf>
    <xf numFmtId="181" fontId="112" fillId="0" borderId="32">
      <alignment horizontal="center" vertical="center"/>
      <protection locked="0"/>
    </xf>
    <xf numFmtId="234" fontId="112" fillId="0" borderId="32">
      <alignment horizontal="center" vertical="center"/>
      <protection locked="0"/>
    </xf>
    <xf numFmtId="235" fontId="112" fillId="0" borderId="32">
      <alignment horizontal="center" vertical="center"/>
      <protection locked="0"/>
    </xf>
    <xf numFmtId="37" fontId="112" fillId="0" borderId="32">
      <alignment horizontal="center" vertical="center"/>
      <protection locked="0"/>
    </xf>
    <xf numFmtId="236" fontId="112" fillId="0" borderId="32">
      <alignment horizontal="center" vertical="center"/>
      <protection locked="0"/>
    </xf>
    <xf numFmtId="228" fontId="112" fillId="0" borderId="32">
      <alignment horizontal="center" vertical="center"/>
      <protection locked="0"/>
    </xf>
    <xf numFmtId="37" fontId="112" fillId="0" borderId="32">
      <alignment horizontal="center" vertical="center"/>
      <protection locked="0"/>
    </xf>
    <xf numFmtId="228" fontId="113" fillId="0" borderId="0"/>
    <xf numFmtId="228" fontId="113" fillId="0" borderId="0"/>
    <xf numFmtId="228" fontId="113" fillId="0" borderId="0"/>
    <xf numFmtId="3" fontId="114" fillId="39" borderId="4">
      <alignment horizontal="center"/>
      <protection locked="0"/>
    </xf>
    <xf numFmtId="3" fontId="114" fillId="39" borderId="0">
      <alignment horizontal="center"/>
      <protection locked="0"/>
    </xf>
    <xf numFmtId="232" fontId="103" fillId="0" borderId="33">
      <alignment vertical="center"/>
      <protection locked="0"/>
    </xf>
    <xf numFmtId="17" fontId="11" fillId="39" borderId="4">
      <alignment horizontal="center"/>
      <protection locked="0"/>
    </xf>
    <xf numFmtId="229" fontId="103" fillId="0" borderId="33">
      <alignment vertical="center"/>
      <protection locked="0"/>
    </xf>
    <xf numFmtId="228" fontId="103" fillId="0" borderId="33">
      <alignment vertical="center"/>
      <protection locked="0"/>
    </xf>
    <xf numFmtId="237" fontId="103" fillId="0" borderId="33">
      <alignment vertical="center"/>
      <protection locked="0"/>
    </xf>
    <xf numFmtId="184" fontId="103" fillId="0" borderId="33">
      <alignment vertical="center"/>
      <protection locked="0"/>
    </xf>
    <xf numFmtId="233" fontId="103" fillId="0" borderId="33">
      <alignment vertical="center"/>
      <protection locked="0"/>
    </xf>
    <xf numFmtId="233" fontId="103" fillId="0" borderId="33">
      <alignment vertical="center"/>
      <protection locked="0"/>
    </xf>
    <xf numFmtId="231" fontId="103" fillId="0" borderId="33">
      <alignment vertical="center"/>
      <protection locked="0"/>
    </xf>
    <xf numFmtId="231" fontId="103" fillId="0" borderId="33">
      <alignment vertical="center"/>
      <protection locked="0"/>
    </xf>
    <xf numFmtId="230" fontId="103" fillId="0" borderId="33">
      <alignment vertical="center"/>
      <protection locked="0"/>
    </xf>
    <xf numFmtId="238" fontId="68" fillId="0" borderId="34">
      <alignment horizontal="center" vertical="center"/>
      <protection locked="0"/>
    </xf>
    <xf numFmtId="15" fontId="68" fillId="0" borderId="34">
      <alignment horizontal="center" vertical="center"/>
      <protection locked="0"/>
    </xf>
    <xf numFmtId="237" fontId="68" fillId="0" borderId="34">
      <alignment horizontal="center" vertical="center"/>
      <protection locked="0"/>
    </xf>
    <xf numFmtId="239" fontId="68" fillId="0" borderId="34">
      <alignment horizontal="center" vertical="center"/>
      <protection locked="0"/>
    </xf>
    <xf numFmtId="231" fontId="68" fillId="0" borderId="34">
      <alignment horizontal="center" vertical="center"/>
      <protection locked="0"/>
    </xf>
    <xf numFmtId="240" fontId="68" fillId="0" borderId="34">
      <alignment horizontal="center" vertical="center"/>
      <protection locked="0"/>
    </xf>
    <xf numFmtId="241" fontId="112" fillId="0" borderId="32">
      <alignment vertical="center"/>
      <protection locked="0"/>
    </xf>
    <xf numFmtId="242" fontId="112" fillId="0" borderId="32">
      <alignment horizontal="right" vertical="center"/>
      <protection locked="0"/>
    </xf>
    <xf numFmtId="243" fontId="112" fillId="0" borderId="32">
      <alignment vertical="center"/>
      <protection locked="0"/>
    </xf>
    <xf numFmtId="244" fontId="112" fillId="0" borderId="32">
      <alignment vertical="center"/>
      <protection locked="0"/>
    </xf>
    <xf numFmtId="245" fontId="112" fillId="0" borderId="32">
      <alignment vertical="center"/>
      <protection locked="0"/>
    </xf>
    <xf numFmtId="228" fontId="112" fillId="0" borderId="32">
      <alignment vertical="center"/>
      <protection locked="0"/>
    </xf>
    <xf numFmtId="246" fontId="112" fillId="0" borderId="32">
      <alignment horizontal="right" vertical="center"/>
      <protection locked="0"/>
    </xf>
    <xf numFmtId="228" fontId="68" fillId="0" borderId="34">
      <alignment vertical="center"/>
      <protection locked="0"/>
    </xf>
    <xf numFmtId="247" fontId="112" fillId="0" borderId="32">
      <alignment horizontal="center" vertical="center"/>
      <protection locked="0"/>
    </xf>
    <xf numFmtId="248" fontId="112" fillId="0" borderId="32">
      <alignment horizontal="center" vertical="center"/>
      <protection locked="0"/>
    </xf>
    <xf numFmtId="249" fontId="112" fillId="0" borderId="32">
      <alignment horizontal="center" vertical="center"/>
      <protection locked="0"/>
    </xf>
    <xf numFmtId="250" fontId="112" fillId="0" borderId="32">
      <alignment horizontal="center" vertical="center"/>
      <protection locked="0"/>
    </xf>
    <xf numFmtId="251" fontId="112" fillId="0" borderId="32">
      <alignment horizontal="center" vertical="center"/>
      <protection locked="0"/>
    </xf>
    <xf numFmtId="228" fontId="112" fillId="0" borderId="32">
      <alignment horizontal="center" vertical="center"/>
      <protection locked="0"/>
    </xf>
    <xf numFmtId="252" fontId="112" fillId="0" borderId="32">
      <alignment horizontal="center" vertical="center"/>
      <protection locked="0"/>
    </xf>
    <xf numFmtId="238" fontId="68" fillId="0" borderId="34">
      <alignment horizontal="right" vertical="center"/>
      <protection locked="0"/>
    </xf>
    <xf numFmtId="253" fontId="68" fillId="0" borderId="34">
      <alignment horizontal="right" vertical="center"/>
      <protection locked="0"/>
    </xf>
    <xf numFmtId="237" fontId="68" fillId="0" borderId="34">
      <alignment horizontal="right" vertical="center"/>
      <protection locked="0"/>
    </xf>
    <xf numFmtId="239" fontId="68" fillId="0" borderId="34">
      <alignment horizontal="right" vertical="center"/>
      <protection locked="0"/>
    </xf>
    <xf numFmtId="231" fontId="68" fillId="0" borderId="34">
      <alignment horizontal="right" vertical="center"/>
      <protection locked="0"/>
    </xf>
    <xf numFmtId="240" fontId="68" fillId="0" borderId="34">
      <alignment horizontal="right" vertical="center"/>
      <protection locked="0"/>
    </xf>
    <xf numFmtId="254" fontId="10" fillId="39" borderId="4">
      <alignment horizontal="right"/>
      <protection locked="0"/>
    </xf>
    <xf numFmtId="228" fontId="68" fillId="0" borderId="0" applyNumberFormat="0" applyFont="0" applyFill="0" applyBorder="0">
      <alignment horizontal="center" vertical="center"/>
      <protection locked="0"/>
    </xf>
    <xf numFmtId="228" fontId="115" fillId="0" borderId="0" applyNumberFormat="0" applyFont="0" applyFill="0" applyBorder="0">
      <alignment horizontal="center" vertical="center"/>
      <protection locked="0"/>
    </xf>
    <xf numFmtId="238" fontId="68" fillId="0" borderId="0" applyFill="0" applyBorder="0">
      <alignment horizontal="center" vertical="center"/>
    </xf>
    <xf numFmtId="15" fontId="68" fillId="0" borderId="0" applyFill="0" applyBorder="0">
      <alignment horizontal="center" vertical="center"/>
    </xf>
    <xf numFmtId="237" fontId="68" fillId="0" borderId="0" applyFill="0" applyBorder="0">
      <alignment horizontal="center" vertical="center"/>
    </xf>
    <xf numFmtId="239" fontId="68" fillId="0" borderId="0" applyFill="0" applyBorder="0">
      <alignment horizontal="center" vertical="center"/>
    </xf>
    <xf numFmtId="231" fontId="68" fillId="0" borderId="0" applyFill="0" applyBorder="0">
      <alignment horizontal="center" vertical="center"/>
    </xf>
    <xf numFmtId="240" fontId="68" fillId="0" borderId="0" applyFill="0" applyBorder="0">
      <alignment horizontal="center" vertical="center"/>
    </xf>
    <xf numFmtId="228" fontId="10" fillId="0" borderId="0">
      <alignment horizontal="center"/>
    </xf>
    <xf numFmtId="196" fontId="10" fillId="39" borderId="4" applyFont="0" applyFill="0" applyBorder="0" applyAlignment="0">
      <alignment horizontal="left"/>
    </xf>
    <xf numFmtId="228" fontId="116" fillId="0" borderId="0" applyFont="0" applyFill="0" applyBorder="0" applyAlignment="0" applyProtection="0">
      <alignment horizontal="right"/>
    </xf>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9" fontId="74" fillId="0" borderId="4">
      <alignment horizontal="left" vertical="top" wrapText="1"/>
      <protection locked="0"/>
    </xf>
    <xf numFmtId="228" fontId="117" fillId="0" borderId="0" applyFill="0" applyBorder="0">
      <alignment vertical="center"/>
    </xf>
    <xf numFmtId="228" fontId="118" fillId="0" borderId="0"/>
    <xf numFmtId="228" fontId="119" fillId="0" borderId="0" applyFill="0" applyBorder="0">
      <alignment vertical="center"/>
    </xf>
    <xf numFmtId="250" fontId="120" fillId="0" borderId="0" applyFill="0" applyBorder="0">
      <protection locked="0"/>
    </xf>
    <xf numFmtId="255" fontId="121" fillId="0" borderId="0" applyFill="0" applyBorder="0"/>
    <xf numFmtId="255" fontId="120" fillId="0" borderId="0" applyFill="0" applyBorder="0">
      <protection locked="0"/>
    </xf>
    <xf numFmtId="228" fontId="116" fillId="0" borderId="0" applyFont="0" applyFill="0" applyBorder="0" applyAlignment="0" applyProtection="0">
      <alignment horizontal="right"/>
    </xf>
    <xf numFmtId="164" fontId="1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228" fontId="74" fillId="0" borderId="4" applyNumberFormat="0">
      <alignment horizontal="left"/>
      <protection locked="0"/>
    </xf>
    <xf numFmtId="254" fontId="10" fillId="39" borderId="4">
      <alignment horizontal="right"/>
      <protection locked="0"/>
    </xf>
    <xf numFmtId="254" fontId="10" fillId="39" borderId="4">
      <alignment horizontal="right"/>
      <protection locked="0"/>
    </xf>
    <xf numFmtId="228" fontId="10" fillId="39" borderId="0"/>
    <xf numFmtId="256" fontId="121" fillId="0" borderId="0" applyFill="0" applyBorder="0"/>
    <xf numFmtId="228" fontId="20" fillId="39" borderId="0" applyFont="0" applyFill="0" applyBorder="0" applyAlignment="0" applyProtection="0">
      <alignment horizontal="center" wrapText="1"/>
    </xf>
    <xf numFmtId="228" fontId="116" fillId="0" borderId="0" applyFont="0" applyFill="0" applyBorder="0" applyAlignment="0" applyProtection="0"/>
    <xf numFmtId="15" fontId="120" fillId="0" borderId="0" applyFill="0" applyBorder="0">
      <protection locked="0"/>
    </xf>
    <xf numFmtId="1" fontId="121" fillId="0" borderId="0" applyFill="0" applyBorder="0">
      <alignment horizontal="right"/>
    </xf>
    <xf numFmtId="2" fontId="121" fillId="0" borderId="0" applyFill="0" applyBorder="0">
      <alignment horizontal="right"/>
    </xf>
    <xf numFmtId="2" fontId="120" fillId="0" borderId="0" applyFill="0" applyBorder="0">
      <protection locked="0"/>
    </xf>
    <xf numFmtId="257" fontId="121" fillId="0" borderId="0" applyFill="0" applyBorder="0">
      <alignment horizontal="right"/>
    </xf>
    <xf numFmtId="257" fontId="120" fillId="0" borderId="0" applyFill="0" applyBorder="0">
      <protection locked="0"/>
    </xf>
    <xf numFmtId="228" fontId="116" fillId="0" borderId="35" applyNumberFormat="0" applyFont="0" applyFill="0" applyAlignment="0" applyProtection="0"/>
    <xf numFmtId="228" fontId="73" fillId="63" borderId="4" applyFill="0">
      <alignment horizontal="center"/>
    </xf>
    <xf numFmtId="228" fontId="73" fillId="63" borderId="4" applyFill="0">
      <alignment horizontal="center" vertical="center"/>
    </xf>
    <xf numFmtId="228" fontId="122" fillId="0" borderId="0" applyNumberFormat="0" applyFont="0" applyFill="0" applyBorder="0" applyAlignment="0" applyProtection="0">
      <alignment vertical="center"/>
    </xf>
    <xf numFmtId="241" fontId="112" fillId="0" borderId="32">
      <alignment horizontal="center" vertical="center"/>
      <protection locked="0"/>
    </xf>
    <xf numFmtId="258" fontId="112" fillId="0" borderId="32">
      <alignment horizontal="right" vertical="center"/>
      <protection locked="0"/>
    </xf>
    <xf numFmtId="243" fontId="112" fillId="0" borderId="32">
      <alignment horizontal="center" vertical="center"/>
      <protection locked="0"/>
    </xf>
    <xf numFmtId="244" fontId="112" fillId="0" borderId="32">
      <alignment horizontal="center" vertical="center"/>
      <protection locked="0"/>
    </xf>
    <xf numFmtId="245" fontId="112" fillId="0" borderId="32">
      <alignment horizontal="center" vertical="center"/>
      <protection locked="0"/>
    </xf>
    <xf numFmtId="228" fontId="112" fillId="0" borderId="32">
      <alignment vertical="center"/>
      <protection locked="0"/>
    </xf>
    <xf numFmtId="246" fontId="112" fillId="0" borderId="32">
      <alignment horizontal="right" vertical="center"/>
      <protection locked="0"/>
    </xf>
    <xf numFmtId="228" fontId="123" fillId="0" borderId="0" applyFill="0" applyBorder="0" applyProtection="0">
      <alignment horizontal="left"/>
    </xf>
    <xf numFmtId="241" fontId="112" fillId="0" borderId="0" applyFill="0" applyBorder="0">
      <alignment horizontal="right" vertical="center"/>
    </xf>
    <xf numFmtId="242" fontId="112" fillId="0" borderId="0" applyFill="0" applyBorder="0">
      <alignment horizontal="right" vertical="center"/>
    </xf>
    <xf numFmtId="243" fontId="112" fillId="0" borderId="0" applyFill="0" applyBorder="0">
      <alignment horizontal="right" vertical="center"/>
    </xf>
    <xf numFmtId="244" fontId="112" fillId="0" borderId="0" applyFill="0" applyBorder="0">
      <alignment horizontal="right" vertical="center"/>
    </xf>
    <xf numFmtId="245" fontId="112" fillId="0" borderId="0" applyFill="0" applyBorder="0">
      <alignment horizontal="right" vertical="center"/>
    </xf>
    <xf numFmtId="228" fontId="124" fillId="0" borderId="0" applyFill="0" applyBorder="0">
      <alignment horizontal="right" vertical="center"/>
    </xf>
    <xf numFmtId="246" fontId="112" fillId="0" borderId="0" applyFill="0" applyBorder="0">
      <alignment horizontal="right" vertical="center"/>
    </xf>
    <xf numFmtId="38" fontId="68" fillId="64" borderId="0" applyNumberFormat="0" applyBorder="0" applyAlignment="0" applyProtection="0"/>
    <xf numFmtId="9" fontId="11" fillId="39" borderId="0">
      <alignment horizontal="right"/>
      <protection locked="0"/>
    </xf>
    <xf numFmtId="228" fontId="116" fillId="0" borderId="0" applyFont="0" applyFill="0" applyBorder="0" applyAlignment="0" applyProtection="0">
      <alignment horizontal="right"/>
    </xf>
    <xf numFmtId="228" fontId="10" fillId="65" borderId="0"/>
    <xf numFmtId="228" fontId="125" fillId="0" borderId="0" applyProtection="0">
      <alignment horizontal="right"/>
    </xf>
    <xf numFmtId="228" fontId="20" fillId="0" borderId="7" applyFill="0" applyBorder="0">
      <alignment vertical="center"/>
    </xf>
    <xf numFmtId="228" fontId="20" fillId="0" borderId="0" applyFill="0" applyBorder="0">
      <alignment vertical="center"/>
    </xf>
    <xf numFmtId="228" fontId="126" fillId="0" borderId="0" applyFill="0" applyBorder="0">
      <alignment vertical="center"/>
    </xf>
    <xf numFmtId="228" fontId="71" fillId="63" borderId="0" applyNumberFormat="0" applyFill="0" applyAlignment="0"/>
    <xf numFmtId="228" fontId="127" fillId="0" borderId="8" applyFill="0" applyBorder="0">
      <alignment vertical="center"/>
    </xf>
    <xf numFmtId="228" fontId="127" fillId="0" borderId="0" applyFill="0" applyBorder="0">
      <alignment vertical="center"/>
    </xf>
    <xf numFmtId="228" fontId="79" fillId="0" borderId="9" applyFill="0" applyBorder="0">
      <alignment vertical="center"/>
    </xf>
    <xf numFmtId="228" fontId="79" fillId="0" borderId="0" applyFill="0" applyBorder="0">
      <alignment vertical="center"/>
    </xf>
    <xf numFmtId="228" fontId="68" fillId="0" borderId="0" applyFill="0" applyBorder="0">
      <alignment vertical="center"/>
    </xf>
    <xf numFmtId="250" fontId="121" fillId="0" borderId="0" applyFill="0" applyBorder="0"/>
    <xf numFmtId="201" fontId="10" fillId="39" borderId="36" applyNumberFormat="0">
      <alignment horizontal="left"/>
    </xf>
    <xf numFmtId="228" fontId="128" fillId="0" borderId="0" applyNumberFormat="0" applyFill="0" applyBorder="0" applyAlignment="0" applyProtection="0">
      <alignment vertical="top"/>
      <protection locked="0"/>
    </xf>
    <xf numFmtId="228" fontId="82" fillId="0" borderId="0" applyNumberFormat="0" applyFill="0" applyBorder="0" applyAlignment="0" applyProtection="0">
      <alignment vertical="top"/>
      <protection locked="0"/>
    </xf>
    <xf numFmtId="228" fontId="108" fillId="0" borderId="0" applyFill="0" applyBorder="0">
      <alignment horizontal="center" vertical="center"/>
      <protection locked="0"/>
    </xf>
    <xf numFmtId="228" fontId="108" fillId="0" borderId="0" applyFill="0" applyBorder="0">
      <alignment horizontal="center" vertical="center"/>
      <protection locked="0"/>
    </xf>
    <xf numFmtId="228" fontId="129" fillId="0" borderId="0" applyFill="0" applyBorder="0">
      <alignment horizontal="left" vertical="center"/>
      <protection locked="0"/>
    </xf>
    <xf numFmtId="228" fontId="130" fillId="0" borderId="0" applyFill="0" applyBorder="0">
      <alignment vertical="center"/>
    </xf>
    <xf numFmtId="228" fontId="131" fillId="0" borderId="0" applyFill="0" applyBorder="0">
      <alignment vertical="center"/>
    </xf>
    <xf numFmtId="228" fontId="132" fillId="0" borderId="0" applyFill="0" applyBorder="0">
      <alignment vertical="center"/>
    </xf>
    <xf numFmtId="228" fontId="132" fillId="0" borderId="0" applyFill="0" applyBorder="0">
      <alignment vertical="center"/>
    </xf>
    <xf numFmtId="259" fontId="114" fillId="66" borderId="37"/>
    <xf numFmtId="260" fontId="114" fillId="39" borderId="37"/>
    <xf numFmtId="10" fontId="68" fillId="67" borderId="4" applyNumberFormat="0" applyBorder="0" applyAlignment="0" applyProtection="0"/>
    <xf numFmtId="178" fontId="10" fillId="39" borderId="4">
      <alignment horizontal="center"/>
      <protection locked="0"/>
    </xf>
    <xf numFmtId="178" fontId="10" fillId="39" borderId="4">
      <alignment horizontal="center"/>
      <protection locked="0"/>
    </xf>
    <xf numFmtId="228" fontId="117" fillId="0" borderId="0" applyFill="0" applyBorder="0">
      <alignment vertical="center"/>
    </xf>
    <xf numFmtId="261" fontId="112" fillId="0" borderId="0" applyFill="0" applyBorder="0">
      <alignment horizontal="center" vertical="center"/>
    </xf>
    <xf numFmtId="258" fontId="112" fillId="0" borderId="0" applyFill="0" applyBorder="0">
      <alignment horizontal="right" vertical="center"/>
    </xf>
    <xf numFmtId="262" fontId="112" fillId="0" borderId="0" applyFill="0" applyBorder="0">
      <alignment horizontal="center" vertical="center"/>
    </xf>
    <xf numFmtId="263" fontId="112" fillId="0" borderId="0" applyFill="0" applyBorder="0">
      <alignment horizontal="center" vertical="center"/>
    </xf>
    <xf numFmtId="264" fontId="112" fillId="0" borderId="0" applyFill="0" applyBorder="0">
      <alignment horizontal="center" vertical="center"/>
    </xf>
    <xf numFmtId="246" fontId="112" fillId="0" borderId="0" applyFill="0" applyBorder="0">
      <alignment horizontal="right" vertical="center"/>
    </xf>
    <xf numFmtId="228" fontId="133" fillId="0" borderId="0" applyFill="0" applyBorder="0">
      <alignment vertical="center"/>
    </xf>
    <xf numFmtId="228" fontId="134" fillId="0" borderId="0" applyFill="0" applyBorder="0">
      <alignment vertical="center"/>
    </xf>
    <xf numFmtId="228" fontId="124" fillId="0" borderId="0" applyFill="0" applyBorder="0">
      <alignment vertical="center"/>
    </xf>
    <xf numFmtId="228" fontId="112" fillId="0" borderId="0" applyFill="0" applyBorder="0">
      <alignment vertical="center"/>
    </xf>
    <xf numFmtId="181" fontId="112" fillId="0" borderId="0" applyFill="0" applyBorder="0">
      <alignment horizontal="center" vertical="center"/>
    </xf>
    <xf numFmtId="234" fontId="112" fillId="0" borderId="0" applyFill="0" applyBorder="0">
      <alignment horizontal="center" vertical="center"/>
    </xf>
    <xf numFmtId="235" fontId="112" fillId="0" borderId="0" applyFill="0" applyBorder="0">
      <alignment horizontal="center" vertical="center"/>
    </xf>
    <xf numFmtId="37" fontId="112" fillId="0" borderId="0" applyFill="0" applyBorder="0">
      <alignment horizontal="center" vertical="center"/>
    </xf>
    <xf numFmtId="236" fontId="112" fillId="0" borderId="0" applyFill="0" applyBorder="0">
      <alignment horizontal="center" vertical="center"/>
    </xf>
    <xf numFmtId="228" fontId="112" fillId="0" borderId="0" applyFill="0" applyBorder="0">
      <alignment horizontal="center" vertical="center"/>
    </xf>
    <xf numFmtId="265" fontId="112" fillId="0" borderId="0" applyFill="0" applyBorder="0">
      <alignment horizontal="center" vertical="center"/>
    </xf>
    <xf numFmtId="228" fontId="135" fillId="0" borderId="0" applyFill="0" applyBorder="0">
      <alignment vertical="center"/>
    </xf>
    <xf numFmtId="228" fontId="121" fillId="0" borderId="38" applyNumberFormat="0"/>
    <xf numFmtId="228" fontId="103" fillId="0" borderId="0" applyFill="0" applyBorder="0">
      <alignment vertical="center"/>
    </xf>
    <xf numFmtId="228" fontId="20" fillId="39" borderId="0" applyFill="0" applyBorder="0">
      <alignment horizontal="centerContinuous" wrapText="1"/>
    </xf>
    <xf numFmtId="49" fontId="10" fillId="39" borderId="0" applyFill="0" applyBorder="0">
      <alignment horizontal="left" indent="1"/>
    </xf>
    <xf numFmtId="228" fontId="121" fillId="0" borderId="39" applyNumberFormat="0" applyFill="0" applyAlignment="0" applyProtection="0"/>
    <xf numFmtId="228" fontId="136" fillId="68" borderId="38" applyNumberFormat="0">
      <alignment horizontal="right"/>
    </xf>
    <xf numFmtId="201" fontId="10" fillId="39" borderId="4" applyNumberFormat="0">
      <alignment horizontal="left"/>
    </xf>
    <xf numFmtId="228" fontId="79" fillId="0" borderId="4" applyFill="0">
      <alignment horizontal="center" vertical="center"/>
    </xf>
    <xf numFmtId="228" fontId="104" fillId="0" borderId="4" applyFill="0">
      <alignment horizontal="center" vertical="center"/>
    </xf>
    <xf numFmtId="228" fontId="68" fillId="0" borderId="4" applyFill="0">
      <alignment horizontal="center" vertical="center"/>
    </xf>
    <xf numFmtId="228" fontId="103" fillId="0" borderId="4" applyFill="0">
      <alignment horizontal="center" vertical="center"/>
    </xf>
    <xf numFmtId="184" fontId="68" fillId="0" borderId="4" applyFill="0">
      <alignment horizontal="center" vertical="center"/>
    </xf>
    <xf numFmtId="266" fontId="103" fillId="0" borderId="4" applyFill="0">
      <alignment horizontal="center" vertical="center"/>
    </xf>
    <xf numFmtId="228" fontId="112" fillId="0" borderId="40" applyFill="0">
      <alignment horizontal="center" vertical="center"/>
    </xf>
    <xf numFmtId="228" fontId="124" fillId="0" borderId="40" applyFill="0">
      <alignment horizontal="center" vertical="center"/>
    </xf>
    <xf numFmtId="267" fontId="112" fillId="0" borderId="40" applyFill="0">
      <alignment horizontal="center" vertical="center"/>
    </xf>
    <xf numFmtId="37" fontId="70" fillId="0" borderId="40" applyFill="0">
      <alignment horizontal="center" vertical="center"/>
    </xf>
    <xf numFmtId="228" fontId="137" fillId="69" borderId="0"/>
    <xf numFmtId="247" fontId="112" fillId="0" borderId="0" applyFill="0" applyBorder="0">
      <alignment horizontal="center" vertical="center"/>
    </xf>
    <xf numFmtId="248" fontId="112" fillId="0" borderId="0" applyFill="0" applyBorder="0">
      <alignment horizontal="center" vertical="center"/>
    </xf>
    <xf numFmtId="249" fontId="112" fillId="0" borderId="0" applyFill="0" applyBorder="0">
      <alignment horizontal="center" vertical="center"/>
    </xf>
    <xf numFmtId="250" fontId="112" fillId="0" borderId="0" applyFill="0" applyBorder="0">
      <alignment horizontal="center" vertical="center"/>
    </xf>
    <xf numFmtId="251" fontId="112" fillId="0" borderId="0" applyFill="0" applyBorder="0">
      <alignment horizontal="center" vertical="center"/>
    </xf>
    <xf numFmtId="228" fontId="112" fillId="0" borderId="0" applyFill="0" applyBorder="0">
      <alignment horizontal="center" vertical="center"/>
    </xf>
    <xf numFmtId="252" fontId="112" fillId="0" borderId="0" applyFill="0" applyBorder="0">
      <alignment horizontal="center" vertical="center"/>
    </xf>
    <xf numFmtId="228" fontId="138" fillId="70" borderId="0"/>
    <xf numFmtId="228" fontId="71" fillId="0" borderId="0" applyFill="0" applyBorder="0">
      <alignment horizontal="left" vertical="center"/>
    </xf>
    <xf numFmtId="228" fontId="116" fillId="0" borderId="0" applyFont="0" applyFill="0" applyBorder="0" applyAlignment="0" applyProtection="0">
      <alignment horizontal="right"/>
    </xf>
    <xf numFmtId="237" fontId="103" fillId="0" borderId="0" applyFill="0" applyBorder="0">
      <alignment vertical="center"/>
    </xf>
    <xf numFmtId="268" fontId="139" fillId="0" borderId="0"/>
    <xf numFmtId="228" fontId="68" fillId="0" borderId="0"/>
    <xf numFmtId="228" fontId="10" fillId="0" borderId="0">
      <alignment vertical="top"/>
    </xf>
    <xf numFmtId="228" fontId="1" fillId="0" borderId="0"/>
    <xf numFmtId="228" fontId="1" fillId="0" borderId="0"/>
    <xf numFmtId="228" fontId="10" fillId="0" borderId="0" applyFill="0" applyBorder="0" applyProtection="0">
      <protection locked="0"/>
    </xf>
    <xf numFmtId="228" fontId="1" fillId="0" borderId="0"/>
    <xf numFmtId="228" fontId="1" fillId="0" borderId="0"/>
    <xf numFmtId="228" fontId="10" fillId="0" borderId="0" applyFill="0" applyBorder="0" applyProtection="0">
      <protection locked="0"/>
    </xf>
    <xf numFmtId="228" fontId="10" fillId="0" borderId="0" applyFill="0" applyBorder="0" applyProtection="0">
      <protection locked="0"/>
    </xf>
    <xf numFmtId="228" fontId="34" fillId="0" borderId="0"/>
    <xf numFmtId="228" fontId="34" fillId="0" borderId="0"/>
    <xf numFmtId="228" fontId="120" fillId="0" borderId="0" applyFill="0" applyBorder="0">
      <protection locked="0"/>
    </xf>
    <xf numFmtId="228" fontId="140" fillId="0" borderId="0" applyFill="0" applyBorder="0">
      <alignment vertical="center"/>
    </xf>
    <xf numFmtId="241" fontId="70" fillId="0" borderId="0" applyFill="0" applyBorder="0">
      <alignment horizontal="center" vertical="center"/>
    </xf>
    <xf numFmtId="258" fontId="70" fillId="0" borderId="0" applyFill="0" applyBorder="0">
      <alignment horizontal="right" vertical="center"/>
    </xf>
    <xf numFmtId="243" fontId="70" fillId="0" borderId="0" applyFill="0" applyBorder="0">
      <alignment horizontal="center" vertical="center"/>
    </xf>
    <xf numFmtId="244" fontId="70" fillId="0" borderId="0" applyFill="0" applyBorder="0">
      <alignment horizontal="center" vertical="center"/>
    </xf>
    <xf numFmtId="245" fontId="70" fillId="0" borderId="0" applyFill="0" applyBorder="0">
      <alignment horizontal="center" vertical="center"/>
    </xf>
    <xf numFmtId="228" fontId="70" fillId="0" borderId="0" applyFill="0" applyBorder="0">
      <alignment horizontal="right" vertical="center"/>
    </xf>
    <xf numFmtId="246" fontId="70" fillId="0" borderId="0" applyFill="0" applyBorder="0">
      <alignment horizontal="right" vertical="center"/>
    </xf>
    <xf numFmtId="228" fontId="9" fillId="0" borderId="0" applyFill="0" applyBorder="0">
      <alignment vertical="center"/>
    </xf>
    <xf numFmtId="228" fontId="141" fillId="0" borderId="0" applyFill="0" applyBorder="0">
      <alignment vertical="center"/>
    </xf>
    <xf numFmtId="228" fontId="142" fillId="0" borderId="0" applyFill="0" applyBorder="0">
      <alignment vertical="center"/>
    </xf>
    <xf numFmtId="228" fontId="70" fillId="0" borderId="0" applyFill="0" applyBorder="0">
      <alignment vertical="center"/>
    </xf>
    <xf numFmtId="181" fontId="70" fillId="0" borderId="0" applyFill="0" applyBorder="0">
      <alignment horizontal="center" vertical="center"/>
    </xf>
    <xf numFmtId="234" fontId="70" fillId="0" borderId="0" applyFill="0" applyBorder="0">
      <alignment horizontal="center" vertical="center"/>
    </xf>
    <xf numFmtId="235" fontId="70" fillId="0" borderId="0" applyFill="0" applyBorder="0">
      <alignment horizontal="center" vertical="center"/>
    </xf>
    <xf numFmtId="37" fontId="70" fillId="0" borderId="0" applyFill="0" applyBorder="0">
      <alignment horizontal="center" vertical="center"/>
    </xf>
    <xf numFmtId="236" fontId="70" fillId="0" borderId="0" applyFill="0" applyBorder="0">
      <alignment horizontal="center" vertical="center"/>
    </xf>
    <xf numFmtId="228" fontId="70" fillId="0" borderId="0" applyFill="0" applyBorder="0">
      <alignment horizontal="center" vertical="center"/>
    </xf>
    <xf numFmtId="265" fontId="70" fillId="0" borderId="0" applyFill="0" applyBorder="0">
      <alignment horizontal="center" vertical="center"/>
    </xf>
    <xf numFmtId="228" fontId="143" fillId="0" borderId="0" applyFill="0" applyBorder="0">
      <alignment vertical="center"/>
    </xf>
    <xf numFmtId="269" fontId="144" fillId="0" borderId="3">
      <alignment vertical="center"/>
    </xf>
    <xf numFmtId="191" fontId="74" fillId="0" borderId="4" applyFont="0" applyFill="0" applyBorder="0" applyAlignment="0" applyProtection="0">
      <alignment horizontal="left"/>
      <protection locked="0"/>
    </xf>
    <xf numFmtId="192" fontId="74" fillId="0" borderId="4" applyFont="0" applyFill="0" applyBorder="0" applyAlignment="0" applyProtection="0">
      <alignment horizontal="left"/>
      <protection locked="0"/>
    </xf>
    <xf numFmtId="190" fontId="74" fillId="0" borderId="4" applyFont="0" applyFill="0" applyBorder="0" applyAlignment="0" applyProtection="0">
      <alignment horizontal="left"/>
      <protection locked="0"/>
    </xf>
    <xf numFmtId="270" fontId="120" fillId="0" borderId="0" applyFill="0" applyBorder="0">
      <protection locked="0"/>
    </xf>
    <xf numFmtId="10"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28" fontId="79" fillId="0" borderId="0" applyFill="0" applyBorder="0">
      <alignment vertical="center"/>
    </xf>
    <xf numFmtId="238" fontId="115" fillId="0" borderId="0" applyFill="0" applyBorder="0">
      <alignment horizontal="right" vertical="center"/>
    </xf>
    <xf numFmtId="232" fontId="103" fillId="0" borderId="0" applyFill="0" applyBorder="0">
      <alignment vertical="center"/>
    </xf>
    <xf numFmtId="253" fontId="115" fillId="0" borderId="0" applyFill="0" applyBorder="0">
      <alignment horizontal="right" vertical="center"/>
    </xf>
    <xf numFmtId="229" fontId="103" fillId="0" borderId="0" applyFill="0" applyBorder="0">
      <alignment vertical="center"/>
    </xf>
    <xf numFmtId="228" fontId="145" fillId="0" borderId="0" applyFill="0" applyBorder="0">
      <alignment vertical="center"/>
    </xf>
    <xf numFmtId="228" fontId="126" fillId="0" borderId="0" applyFill="0" applyBorder="0">
      <alignment vertical="center"/>
    </xf>
    <xf numFmtId="228" fontId="146" fillId="0" borderId="0" applyFill="0" applyBorder="0">
      <alignment vertical="center"/>
    </xf>
    <xf numFmtId="228" fontId="147" fillId="0" borderId="0" applyFill="0" applyBorder="0">
      <alignment vertical="center"/>
    </xf>
    <xf numFmtId="228" fontId="111" fillId="0" borderId="0" applyFill="0" applyBorder="0">
      <alignment vertical="center"/>
    </xf>
    <xf numFmtId="228" fontId="148" fillId="0" borderId="0" applyFill="0" applyBorder="0">
      <alignment vertical="center"/>
    </xf>
    <xf numFmtId="228" fontId="149" fillId="0" borderId="0" applyFill="0" applyBorder="0">
      <alignment vertical="center"/>
    </xf>
    <xf numFmtId="228" fontId="110" fillId="0" borderId="0" applyFill="0" applyBorder="0">
      <alignment vertical="center"/>
    </xf>
    <xf numFmtId="228" fontId="150" fillId="0" borderId="0" applyFill="0" applyBorder="0">
      <alignment vertical="center"/>
    </xf>
    <xf numFmtId="228" fontId="115" fillId="0" borderId="0" applyFill="0" applyBorder="0">
      <alignment vertical="center"/>
    </xf>
    <xf numFmtId="228" fontId="109" fillId="0" borderId="0" applyFill="0" applyBorder="0">
      <alignment vertical="center"/>
    </xf>
    <xf numFmtId="228" fontId="151" fillId="0" borderId="0" applyFill="0" applyBorder="0">
      <alignment vertical="center"/>
    </xf>
    <xf numFmtId="228" fontId="108" fillId="0" borderId="0" applyFill="0" applyBorder="0">
      <alignment horizontal="center" vertical="center"/>
      <protection locked="0"/>
    </xf>
    <xf numFmtId="228" fontId="108" fillId="0" borderId="0" applyFill="0" applyBorder="0">
      <alignment horizontal="center" vertical="center"/>
    </xf>
    <xf numFmtId="228" fontId="108" fillId="0" borderId="0" applyFill="0" applyBorder="0">
      <alignment horizontal="center" vertical="center"/>
      <protection locked="0"/>
    </xf>
    <xf numFmtId="228" fontId="108" fillId="0" borderId="0" applyFill="0" applyBorder="0">
      <alignment horizontal="center" vertical="center"/>
    </xf>
    <xf numFmtId="228" fontId="152" fillId="0" borderId="0" applyFill="0" applyBorder="0">
      <alignment horizontal="left" vertical="center"/>
      <protection locked="0"/>
    </xf>
    <xf numFmtId="228" fontId="107" fillId="0" borderId="0" applyFill="0" applyBorder="0">
      <alignment vertical="center"/>
    </xf>
    <xf numFmtId="228" fontId="153" fillId="0" borderId="0" applyFill="0" applyBorder="0">
      <alignment horizontal="left" vertical="center"/>
    </xf>
    <xf numFmtId="228" fontId="106" fillId="0" borderId="0" applyFill="0" applyBorder="0">
      <alignment vertical="center"/>
    </xf>
    <xf numFmtId="228" fontId="154" fillId="0" borderId="0" applyFill="0" applyBorder="0">
      <alignment horizontal="left" vertical="center"/>
    </xf>
    <xf numFmtId="237" fontId="115" fillId="0" borderId="0" applyFill="0" applyBorder="0">
      <alignment horizontal="right" vertical="center"/>
    </xf>
    <xf numFmtId="237" fontId="103" fillId="0" borderId="0" applyFill="0" applyBorder="0">
      <alignment vertical="center"/>
    </xf>
    <xf numFmtId="237" fontId="151" fillId="0" borderId="0" applyFill="0" applyBorder="0">
      <alignment horizontal="right" vertical="center"/>
    </xf>
    <xf numFmtId="228" fontId="115" fillId="0" borderId="0" applyFill="0" applyBorder="0">
      <alignment vertical="center"/>
    </xf>
    <xf numFmtId="228" fontId="103" fillId="0" borderId="0" applyFill="0" applyBorder="0">
      <alignment vertical="center"/>
    </xf>
    <xf numFmtId="228" fontId="151" fillId="0" borderId="0" applyFill="0" applyBorder="0">
      <alignment vertical="center"/>
    </xf>
    <xf numFmtId="239" fontId="115" fillId="0" borderId="0" applyFill="0" applyBorder="0">
      <alignment horizontal="right" vertical="center"/>
    </xf>
    <xf numFmtId="184" fontId="103" fillId="0" borderId="0" applyFill="0" applyBorder="0">
      <alignment vertical="center"/>
    </xf>
    <xf numFmtId="239" fontId="151" fillId="0" borderId="0" applyFill="0" applyBorder="0">
      <alignment horizontal="right" vertical="center"/>
    </xf>
    <xf numFmtId="231" fontId="115" fillId="0" borderId="0" applyFill="0" applyBorder="0">
      <alignment horizontal="right" vertical="center"/>
    </xf>
    <xf numFmtId="231" fontId="103" fillId="0" borderId="0" applyFill="0" applyBorder="0">
      <alignment vertical="center"/>
    </xf>
    <xf numFmtId="231" fontId="151" fillId="0" borderId="0" applyFill="0" applyBorder="0">
      <alignment horizontal="right" vertical="center"/>
    </xf>
    <xf numFmtId="228" fontId="149" fillId="0" borderId="0" applyFill="0" applyBorder="0">
      <alignment vertical="center"/>
    </xf>
    <xf numFmtId="228" fontId="104" fillId="0" borderId="0" applyFill="0" applyBorder="0">
      <alignment vertical="center"/>
    </xf>
    <xf numFmtId="239" fontId="155" fillId="0" borderId="0" applyFill="0" applyBorder="0">
      <alignment horizontal="left" vertical="center"/>
    </xf>
    <xf numFmtId="228" fontId="156" fillId="0" borderId="0" applyFill="0" applyBorder="0">
      <alignment vertical="center"/>
    </xf>
    <xf numFmtId="228" fontId="157" fillId="0" borderId="0" applyFill="0" applyBorder="0">
      <alignment horizontal="left" vertical="center"/>
    </xf>
    <xf numFmtId="228" fontId="105" fillId="0" borderId="0" applyFill="0" applyBorder="0">
      <alignment vertical="center"/>
    </xf>
    <xf numFmtId="228" fontId="158" fillId="0" borderId="0" applyFill="0" applyBorder="0">
      <alignment horizontal="left" vertical="center"/>
    </xf>
    <xf numFmtId="228" fontId="109" fillId="0" borderId="0" applyFill="0" applyBorder="0">
      <alignment vertical="center"/>
      <protection locked="0"/>
    </xf>
    <xf numFmtId="228" fontId="130" fillId="0" borderId="0" applyFill="0" applyBorder="0">
      <alignment vertical="center"/>
    </xf>
    <xf numFmtId="228" fontId="131" fillId="0" borderId="0" applyFill="0" applyBorder="0">
      <alignment vertical="center"/>
    </xf>
    <xf numFmtId="228" fontId="132" fillId="0" borderId="0" applyFill="0" applyBorder="0">
      <alignment vertical="center"/>
    </xf>
    <xf numFmtId="228" fontId="132" fillId="0" borderId="0" applyFill="0" applyBorder="0">
      <alignment vertical="center"/>
    </xf>
    <xf numFmtId="240" fontId="115" fillId="0" borderId="0" applyFill="0" applyBorder="0">
      <alignment horizontal="right" vertical="center"/>
    </xf>
    <xf numFmtId="230" fontId="103" fillId="0" borderId="0" applyFill="0" applyBorder="0">
      <alignment vertical="center"/>
    </xf>
    <xf numFmtId="240" fontId="151" fillId="0" borderId="0" applyFill="0" applyBorder="0">
      <alignment horizontal="right" vertical="center"/>
    </xf>
    <xf numFmtId="238" fontId="68" fillId="0" borderId="0" applyFill="0" applyBorder="0">
      <alignment horizontal="right" vertical="center"/>
    </xf>
    <xf numFmtId="253" fontId="68" fillId="0" borderId="0" applyFill="0" applyBorder="0">
      <alignment horizontal="right" vertical="center"/>
    </xf>
    <xf numFmtId="237" fontId="68" fillId="0" borderId="0" applyFill="0" applyBorder="0">
      <alignment horizontal="right" vertical="center"/>
    </xf>
    <xf numFmtId="239" fontId="68" fillId="0" borderId="0" applyFill="0" applyBorder="0">
      <alignment horizontal="right" vertical="center"/>
    </xf>
    <xf numFmtId="231" fontId="68" fillId="0" borderId="0" applyFill="0" applyBorder="0">
      <alignment horizontal="right" vertical="center"/>
    </xf>
    <xf numFmtId="240" fontId="68" fillId="0" borderId="0" applyFill="0" applyBorder="0">
      <alignment horizontal="right" vertical="center"/>
    </xf>
    <xf numFmtId="271" fontId="11" fillId="0" borderId="4">
      <alignment horizontal="right"/>
    </xf>
    <xf numFmtId="228" fontId="72" fillId="0" borderId="0" applyFill="0" applyBorder="0">
      <alignment horizontal="left" vertical="center"/>
    </xf>
    <xf numFmtId="228" fontId="156" fillId="0" borderId="0" applyFill="0" applyBorder="0">
      <alignment vertical="center"/>
    </xf>
    <xf numFmtId="228" fontId="78" fillId="0" borderId="0" applyFill="0" applyBorder="0">
      <alignment horizontal="left" vertical="center"/>
    </xf>
    <xf numFmtId="228" fontId="109" fillId="0" borderId="0" applyFill="0" applyBorder="0">
      <alignment vertical="center"/>
      <protection locked="0"/>
    </xf>
    <xf numFmtId="228" fontId="138" fillId="71" borderId="0"/>
    <xf numFmtId="183" fontId="114" fillId="39" borderId="0">
      <alignment horizontal="center"/>
      <protection locked="0"/>
    </xf>
    <xf numFmtId="228" fontId="159" fillId="0" borderId="0" applyBorder="0" applyProtection="0">
      <alignment vertical="center"/>
    </xf>
    <xf numFmtId="228" fontId="159" fillId="0" borderId="3" applyBorder="0" applyProtection="0">
      <alignment horizontal="right" vertical="center"/>
    </xf>
    <xf numFmtId="228" fontId="160" fillId="72" borderId="0" applyBorder="0" applyProtection="0">
      <alignment horizontal="centerContinuous" vertical="center"/>
    </xf>
    <xf numFmtId="228" fontId="160" fillId="73" borderId="3" applyBorder="0" applyProtection="0">
      <alignment horizontal="centerContinuous" vertical="center"/>
    </xf>
    <xf numFmtId="228" fontId="161" fillId="0" borderId="0" applyFill="0" applyBorder="0" applyAlignment="0"/>
    <xf numFmtId="228" fontId="162" fillId="0" borderId="0" applyFill="0" applyBorder="0" applyProtection="0">
      <alignment horizontal="left"/>
    </xf>
    <xf numFmtId="228" fontId="123" fillId="0" borderId="30" applyFill="0" applyBorder="0" applyProtection="0">
      <alignment horizontal="left" vertical="top"/>
    </xf>
    <xf numFmtId="165" fontId="121" fillId="74" borderId="38" applyNumberFormat="0" applyAlignment="0">
      <alignment horizontal="left"/>
    </xf>
    <xf numFmtId="49" fontId="122" fillId="0" borderId="3">
      <alignment vertical="center"/>
    </xf>
    <xf numFmtId="228" fontId="103" fillId="0" borderId="0" applyFill="0" applyBorder="0">
      <alignment vertical="center"/>
    </xf>
    <xf numFmtId="228" fontId="163" fillId="75" borderId="0"/>
    <xf numFmtId="228" fontId="164" fillId="0" borderId="0" applyFill="0" applyBorder="0">
      <alignment horizontal="left" vertical="center"/>
      <protection locked="0"/>
    </xf>
    <xf numFmtId="228" fontId="165" fillId="0" borderId="0" applyFill="0" applyBorder="0">
      <alignment horizontal="left" vertical="center"/>
      <protection locked="0"/>
    </xf>
    <xf numFmtId="228" fontId="166" fillId="0" borderId="0" applyFill="0" applyBorder="0">
      <alignment horizontal="left" vertical="center"/>
      <protection locked="0"/>
    </xf>
    <xf numFmtId="228" fontId="167" fillId="0" borderId="0" applyFill="0" applyBorder="0">
      <alignment horizontal="left" vertical="center"/>
      <protection locked="0"/>
    </xf>
    <xf numFmtId="228" fontId="10" fillId="63" borderId="0"/>
    <xf numFmtId="250" fontId="168" fillId="0" borderId="1" applyFill="0"/>
    <xf numFmtId="250" fontId="168" fillId="0" borderId="6" applyFill="0"/>
    <xf numFmtId="250" fontId="168" fillId="0" borderId="6" applyFill="0"/>
    <xf numFmtId="250" fontId="121" fillId="0" borderId="1" applyFill="0"/>
    <xf numFmtId="250" fontId="121" fillId="0" borderId="6" applyFill="0"/>
    <xf numFmtId="250" fontId="121" fillId="0" borderId="6" applyFill="0"/>
    <xf numFmtId="183" fontId="10" fillId="0" borderId="0" applyFont="0" applyFill="0" applyBorder="0" applyAlignment="0" applyProtection="0"/>
    <xf numFmtId="165" fontId="10" fillId="0" borderId="0" applyFont="0" applyFill="0" applyBorder="0" applyAlignment="0" applyProtection="0"/>
    <xf numFmtId="271" fontId="11" fillId="63" borderId="4">
      <alignment horizontal="right"/>
    </xf>
    <xf numFmtId="271" fontId="11" fillId="0" borderId="4">
      <alignment horizontal="right"/>
    </xf>
    <xf numFmtId="182" fontId="10" fillId="0" borderId="0" applyFont="0" applyFill="0" applyBorder="0" applyAlignment="0" applyProtection="0"/>
    <xf numFmtId="164" fontId="10" fillId="0" borderId="0" applyFont="0" applyFill="0" applyBorder="0" applyAlignment="0" applyProtection="0"/>
    <xf numFmtId="228" fontId="169" fillId="0" borderId="0" applyNumberFormat="0" applyFill="0" applyBorder="0"/>
    <xf numFmtId="187" fontId="74" fillId="0" borderId="4" applyFont="0" applyFill="0" applyBorder="0" applyAlignment="0" applyProtection="0">
      <alignment horizontal="left"/>
      <protection locked="0"/>
    </xf>
    <xf numFmtId="0" fontId="34" fillId="0" borderId="0"/>
    <xf numFmtId="256" fontId="121" fillId="0" borderId="0" applyFill="0" applyBorder="0"/>
    <xf numFmtId="9" fontId="103" fillId="0" borderId="0" applyFont="0" applyFill="0" applyBorder="0" applyAlignment="0" applyProtection="0"/>
    <xf numFmtId="228" fontId="103" fillId="0" borderId="0" applyFill="0" applyBorder="0">
      <alignment vertical="center"/>
    </xf>
    <xf numFmtId="256" fontId="121" fillId="0" borderId="0" applyFill="0" applyBorder="0"/>
    <xf numFmtId="256" fontId="121" fillId="0" borderId="0" applyFill="0" applyBorder="0"/>
    <xf numFmtId="256" fontId="121" fillId="0" borderId="0" applyFill="0" applyBorder="0"/>
    <xf numFmtId="256" fontId="121" fillId="0" borderId="0" applyFill="0" applyBorder="0"/>
    <xf numFmtId="256" fontId="121" fillId="0" borderId="0" applyFill="0" applyBorder="0"/>
    <xf numFmtId="256" fontId="121" fillId="0" borderId="0" applyFill="0" applyBorder="0"/>
    <xf numFmtId="228" fontId="103" fillId="0" borderId="0" applyFill="0" applyBorder="0">
      <alignment vertical="center"/>
    </xf>
    <xf numFmtId="228" fontId="103" fillId="0" borderId="0" applyFill="0" applyBorder="0">
      <alignment vertical="center"/>
    </xf>
    <xf numFmtId="228" fontId="103" fillId="0" borderId="0" applyFill="0" applyBorder="0">
      <alignment vertical="center"/>
    </xf>
    <xf numFmtId="228" fontId="103" fillId="0" borderId="0" applyFill="0" applyBorder="0">
      <alignment vertical="center"/>
    </xf>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228" fontId="103" fillId="0" borderId="0" applyFill="0" applyBorder="0">
      <alignment vertical="center"/>
    </xf>
    <xf numFmtId="10" fontId="68" fillId="67" borderId="42" applyNumberFormat="0" applyBorder="0" applyAlignment="0" applyProtection="0"/>
    <xf numFmtId="201" fontId="10" fillId="39" borderId="42" applyNumberFormat="0">
      <alignment horizontal="left"/>
    </xf>
    <xf numFmtId="271" fontId="11" fillId="0" borderId="42">
      <alignment horizontal="right"/>
    </xf>
    <xf numFmtId="190" fontId="74" fillId="0" borderId="42" applyFont="0" applyFill="0" applyBorder="0" applyAlignment="0" applyProtection="0">
      <alignment horizontal="left"/>
      <protection locked="0"/>
    </xf>
    <xf numFmtId="192" fontId="74" fillId="0" borderId="42" applyFont="0" applyFill="0" applyBorder="0" applyAlignment="0" applyProtection="0">
      <alignment horizontal="left"/>
      <protection locked="0"/>
    </xf>
    <xf numFmtId="191" fontId="74" fillId="0" borderId="42" applyFont="0" applyFill="0" applyBorder="0" applyAlignment="0" applyProtection="0">
      <alignment horizontal="left"/>
      <protection locked="0"/>
    </xf>
    <xf numFmtId="256" fontId="121" fillId="0" borderId="0" applyFill="0" applyBorder="0"/>
    <xf numFmtId="256" fontId="121" fillId="0" borderId="0" applyFill="0" applyBorder="0"/>
    <xf numFmtId="266" fontId="103" fillId="0" borderId="42" applyFill="0">
      <alignment horizontal="center" vertical="center"/>
    </xf>
    <xf numFmtId="184" fontId="68" fillId="0" borderId="42" applyFill="0">
      <alignment horizontal="center" vertical="center"/>
    </xf>
    <xf numFmtId="228" fontId="103" fillId="0" borderId="42" applyFill="0">
      <alignment horizontal="center" vertical="center"/>
    </xf>
    <xf numFmtId="228" fontId="68" fillId="0" borderId="42" applyFill="0">
      <alignment horizontal="center" vertical="center"/>
    </xf>
    <xf numFmtId="228" fontId="104" fillId="0" borderId="42" applyFill="0">
      <alignment horizontal="center" vertical="center"/>
    </xf>
    <xf numFmtId="228" fontId="79" fillId="0" borderId="42" applyFill="0">
      <alignment horizontal="center" vertical="center"/>
    </xf>
    <xf numFmtId="178" fontId="10" fillId="39" borderId="42">
      <alignment horizontal="center"/>
      <protection locked="0"/>
    </xf>
    <xf numFmtId="178" fontId="10" fillId="39" borderId="42">
      <alignment horizontal="center"/>
      <protection locked="0"/>
    </xf>
    <xf numFmtId="254" fontId="10" fillId="39" borderId="42">
      <alignment horizontal="right"/>
      <protection locked="0"/>
    </xf>
    <xf numFmtId="228" fontId="74" fillId="0" borderId="42" applyNumberFormat="0">
      <alignment horizontal="left"/>
      <protection locked="0"/>
    </xf>
    <xf numFmtId="49" fontId="74" fillId="0" borderId="42">
      <alignment horizontal="left" vertical="top" wrapText="1"/>
      <protection locked="0"/>
    </xf>
    <xf numFmtId="196" fontId="10" fillId="39" borderId="42" applyFont="0" applyFill="0" applyBorder="0" applyAlignment="0">
      <alignment horizontal="left"/>
    </xf>
    <xf numFmtId="256" fontId="121" fillId="0" borderId="0" applyFill="0" applyBorder="0"/>
    <xf numFmtId="17" fontId="11" fillId="39" borderId="42">
      <alignment horizontal="center"/>
      <protection locked="0"/>
    </xf>
    <xf numFmtId="228" fontId="103" fillId="0" borderId="0" applyFill="0" applyBorder="0">
      <alignment vertical="center"/>
    </xf>
    <xf numFmtId="254" fontId="10" fillId="39" borderId="42">
      <alignment horizontal="right"/>
      <protection locked="0"/>
    </xf>
    <xf numFmtId="256" fontId="121" fillId="0" borderId="0" applyFill="0" applyBorder="0"/>
    <xf numFmtId="228" fontId="103" fillId="0" borderId="0" applyFill="0" applyBorder="0">
      <alignment vertical="center"/>
    </xf>
    <xf numFmtId="228" fontId="73" fillId="63" borderId="42" applyFill="0">
      <alignment horizontal="center" vertical="center"/>
    </xf>
    <xf numFmtId="228" fontId="103" fillId="0" borderId="0" applyFill="0" applyBorder="0">
      <alignment vertical="center"/>
    </xf>
    <xf numFmtId="9" fontId="103" fillId="0" borderId="0" applyFont="0" applyFill="0" applyBorder="0" applyAlignment="0" applyProtection="0"/>
    <xf numFmtId="228" fontId="73" fillId="63" borderId="42" applyFill="0">
      <alignment horizontal="center"/>
    </xf>
    <xf numFmtId="3" fontId="114" fillId="39" borderId="42">
      <alignment horizontal="center"/>
      <protection locked="0"/>
    </xf>
    <xf numFmtId="9" fontId="103" fillId="0" borderId="0" applyFont="0" applyFill="0" applyBorder="0" applyAlignment="0" applyProtection="0"/>
    <xf numFmtId="9" fontId="103" fillId="0" borderId="0" applyFont="0" applyFill="0" applyBorder="0" applyAlignment="0" applyProtection="0"/>
    <xf numFmtId="185" fontId="74" fillId="0" borderId="42" applyFont="0" applyFill="0" applyBorder="0" applyAlignment="0" applyProtection="0">
      <alignment horizontal="left"/>
      <protection locked="0"/>
    </xf>
    <xf numFmtId="250" fontId="168" fillId="0" borderId="43" applyFill="0"/>
    <xf numFmtId="250" fontId="168" fillId="0" borderId="41" applyFill="0"/>
    <xf numFmtId="250" fontId="168" fillId="0" borderId="41" applyFill="0"/>
    <xf numFmtId="250" fontId="121" fillId="0" borderId="43" applyFill="0"/>
    <xf numFmtId="250" fontId="121" fillId="0" borderId="41" applyFill="0"/>
    <xf numFmtId="250" fontId="121" fillId="0" borderId="41" applyFill="0"/>
    <xf numFmtId="271" fontId="11" fillId="63" borderId="42">
      <alignment horizontal="right"/>
    </xf>
    <xf numFmtId="271" fontId="11" fillId="0" borderId="42">
      <alignment horizontal="right"/>
    </xf>
    <xf numFmtId="187" fontId="74" fillId="0" borderId="42" applyFont="0" applyFill="0" applyBorder="0" applyAlignment="0" applyProtection="0">
      <alignment horizontal="left"/>
      <protection locked="0"/>
    </xf>
    <xf numFmtId="9" fontId="103" fillId="0" borderId="0" applyFont="0" applyFill="0" applyBorder="0" applyAlignment="0" applyProtection="0"/>
    <xf numFmtId="199" fontId="35" fillId="0" borderId="0" applyFont="0" applyFill="0" applyBorder="0" applyAlignment="0" applyProtection="0"/>
    <xf numFmtId="165" fontId="36" fillId="0" borderId="0" applyFont="0" applyFill="0" applyBorder="0" applyAlignment="0" applyProtection="0">
      <alignment vertical="top"/>
    </xf>
    <xf numFmtId="0" fontId="7" fillId="14" borderId="14" applyNumberFormat="0" applyFont="0" applyAlignment="0" applyProtection="0"/>
    <xf numFmtId="0" fontId="7" fillId="14" borderId="14" applyNumberFormat="0" applyFont="0" applyAlignment="0" applyProtection="0"/>
    <xf numFmtId="165" fontId="1" fillId="0" borderId="0" applyFont="0" applyFill="0" applyBorder="0" applyAlignment="0" applyProtection="0"/>
    <xf numFmtId="164" fontId="1" fillId="0" borderId="0" applyFont="0" applyFill="0" applyBorder="0" applyAlignment="0" applyProtection="0"/>
    <xf numFmtId="0" fontId="38" fillId="0" borderId="0"/>
    <xf numFmtId="9" fontId="37" fillId="0" borderId="0" applyFont="0" applyFill="0" applyBorder="0" applyAlignment="0" applyProtection="0"/>
    <xf numFmtId="165" fontId="7" fillId="0" borderId="0" applyFont="0" applyFill="0" applyBorder="0" applyAlignment="0" applyProtection="0"/>
    <xf numFmtId="9" fontId="39" fillId="0" borderId="0" applyFont="0" applyFill="0" applyBorder="0" applyAlignment="0" applyProtection="0"/>
    <xf numFmtId="0" fontId="7" fillId="14" borderId="14" applyNumberFormat="0" applyFont="0" applyAlignment="0" applyProtection="0"/>
    <xf numFmtId="180" fontId="1" fillId="0" borderId="0"/>
    <xf numFmtId="165" fontId="10" fillId="0" borderId="0" applyFont="0" applyFill="0" applyBorder="0" applyAlignment="0" applyProtection="0"/>
    <xf numFmtId="165" fontId="10" fillId="0" borderId="0" applyFont="0" applyFill="0" applyBorder="0" applyAlignment="0" applyProtection="0"/>
    <xf numFmtId="165" fontId="50" fillId="0" borderId="0" applyFont="0" applyFill="0" applyBorder="0" applyAlignment="0" applyProtection="0"/>
    <xf numFmtId="164" fontId="10" fillId="0" borderId="0" applyFont="0" applyFill="0" applyBorder="0" applyAlignment="0" applyProtection="0"/>
    <xf numFmtId="9" fontId="7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7" fillId="0" borderId="0" applyFont="0" applyFill="0" applyBorder="0" applyAlignment="0" applyProtection="0"/>
    <xf numFmtId="9" fontId="39" fillId="0" borderId="0" applyFont="0" applyFill="0" applyBorder="0" applyAlignment="0" applyProtection="0"/>
    <xf numFmtId="0" fontId="7" fillId="14" borderId="14" applyNumberFormat="0" applyFont="0" applyAlignment="0" applyProtection="0"/>
    <xf numFmtId="165" fontId="10" fillId="0" borderId="0" applyFont="0" applyFill="0" applyBorder="0" applyAlignment="0" applyProtection="0"/>
    <xf numFmtId="49" fontId="42" fillId="0" borderId="0" applyFill="0" applyProtection="0">
      <alignment horizontal="left" indent="1"/>
    </xf>
    <xf numFmtId="49" fontId="42" fillId="0" borderId="0" applyFill="0" applyProtection="0">
      <alignment horizontal="left" indent="1"/>
    </xf>
    <xf numFmtId="49" fontId="42" fillId="0" borderId="0" applyFill="0" applyProtection="0">
      <alignment horizontal="left" indent="1"/>
    </xf>
    <xf numFmtId="0" fontId="7" fillId="14" borderId="14" applyNumberFormat="0" applyFont="0" applyAlignment="0" applyProtection="0"/>
    <xf numFmtId="0" fontId="7" fillId="14" borderId="14" applyNumberFormat="0" applyFont="0" applyAlignment="0" applyProtection="0"/>
    <xf numFmtId="165" fontId="1" fillId="0" borderId="0" applyFont="0" applyFill="0" applyBorder="0" applyAlignment="0" applyProtection="0"/>
    <xf numFmtId="165" fontId="1" fillId="0" borderId="0" applyFont="0" applyFill="0" applyBorder="0" applyAlignment="0" applyProtection="0"/>
    <xf numFmtId="9" fontId="39" fillId="0" borderId="0" applyFont="0" applyFill="0" applyBorder="0" applyAlignment="0" applyProtection="0"/>
    <xf numFmtId="49" fontId="42" fillId="0" borderId="0" applyFill="0" applyProtection="0">
      <alignment horizontal="left" indent="1"/>
    </xf>
    <xf numFmtId="165" fontId="1" fillId="0" borderId="0" applyFont="0" applyFill="0" applyBorder="0" applyAlignment="0" applyProtection="0"/>
    <xf numFmtId="49" fontId="42" fillId="0" borderId="0" applyFill="0" applyProtection="0">
      <alignment horizontal="left" indent="1"/>
    </xf>
    <xf numFmtId="9" fontId="39" fillId="0" borderId="0" applyFont="0" applyFill="0" applyBorder="0" applyAlignment="0" applyProtection="0"/>
    <xf numFmtId="49" fontId="42" fillId="0" borderId="0" applyFill="0" applyProtection="0">
      <alignment horizontal="left" indent="1"/>
    </xf>
    <xf numFmtId="9" fontId="39" fillId="0" borderId="0" applyFont="0" applyFill="0" applyBorder="0" applyAlignment="0" applyProtection="0"/>
    <xf numFmtId="165" fontId="1" fillId="0" borderId="0" applyFont="0" applyFill="0" applyBorder="0" applyAlignment="0" applyProtection="0"/>
    <xf numFmtId="9" fontId="39" fillId="0" borderId="0" applyFont="0" applyFill="0" applyBorder="0" applyAlignment="0" applyProtection="0"/>
    <xf numFmtId="165" fontId="10" fillId="0" borderId="0" applyFont="0" applyFill="0" applyBorder="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7" fillId="14" borderId="14" applyNumberFormat="0" applyFont="0" applyAlignment="0" applyProtection="0"/>
    <xf numFmtId="0" fontId="7" fillId="14" borderId="14" applyNumberFormat="0" applyFont="0" applyAlignment="0" applyProtection="0"/>
    <xf numFmtId="0" fontId="10" fillId="0" borderId="0"/>
    <xf numFmtId="9" fontId="10" fillId="0" borderId="0" applyFont="0" applyFill="0" applyBorder="0" applyAlignment="0" applyProtection="0"/>
    <xf numFmtId="165" fontId="10" fillId="0" borderId="0" applyFont="0" applyFill="0" applyBorder="0" applyAlignment="0" applyProtection="0"/>
    <xf numFmtId="0" fontId="10" fillId="0" borderId="0" applyBorder="0"/>
    <xf numFmtId="0" fontId="10" fillId="0" borderId="0" applyBorder="0"/>
    <xf numFmtId="0" fontId="10" fillId="0" borderId="0" applyBorder="0"/>
    <xf numFmtId="0" fontId="10" fillId="0" borderId="0" applyBorder="0"/>
    <xf numFmtId="0" fontId="10" fillId="0" borderId="0" applyBorder="0"/>
    <xf numFmtId="0" fontId="10" fillId="0" borderId="0" applyBorder="0"/>
    <xf numFmtId="9" fontId="10" fillId="0" borderId="0" applyFont="0" applyFill="0" applyBorder="0" applyAlignment="0" applyProtection="0"/>
    <xf numFmtId="165" fontId="10" fillId="0" borderId="0" applyFont="0" applyFill="0" applyBorder="0" applyAlignment="0" applyProtection="0"/>
    <xf numFmtId="9" fontId="10" fillId="0" borderId="0" applyFont="0" applyFill="0" applyBorder="0" applyAlignment="0" applyProtection="0"/>
    <xf numFmtId="165" fontId="10" fillId="0" borderId="0" applyFont="0" applyFill="0" applyBorder="0" applyAlignment="0" applyProtection="0"/>
    <xf numFmtId="0" fontId="7" fillId="14" borderId="14" applyNumberFormat="0" applyFont="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165" fontId="1" fillId="0" borderId="0" applyFont="0" applyFill="0" applyBorder="0" applyAlignment="0" applyProtection="0"/>
    <xf numFmtId="0" fontId="7" fillId="14" borderId="14" applyNumberFormat="0" applyFont="0" applyAlignment="0" applyProtection="0"/>
    <xf numFmtId="165" fontId="1" fillId="0" borderId="0" applyFont="0" applyFill="0" applyBorder="0" applyAlignment="0" applyProtection="0"/>
    <xf numFmtId="165" fontId="10" fillId="0" borderId="0" applyFont="0" applyFill="0" applyBorder="0" applyAlignment="0" applyProtection="0"/>
    <xf numFmtId="49" fontId="42" fillId="0" borderId="0" applyFill="0" applyProtection="0">
      <alignment horizontal="left" indent="1"/>
    </xf>
    <xf numFmtId="0" fontId="10" fillId="0" borderId="0"/>
    <xf numFmtId="49" fontId="42" fillId="0" borderId="0" applyFill="0" applyProtection="0">
      <alignment horizontal="left" indent="1"/>
    </xf>
    <xf numFmtId="0" fontId="10" fillId="0" borderId="0"/>
    <xf numFmtId="0" fontId="7" fillId="14" borderId="14" applyNumberFormat="0" applyFont="0" applyAlignment="0" applyProtection="0"/>
    <xf numFmtId="9" fontId="39" fillId="0" borderId="0" applyFont="0" applyFill="0" applyBorder="0" applyAlignment="0" applyProtection="0"/>
    <xf numFmtId="9" fontId="39" fillId="0" borderId="0" applyFont="0" applyFill="0" applyBorder="0" applyAlignment="0" applyProtection="0"/>
    <xf numFmtId="0" fontId="7" fillId="14" borderId="14" applyNumberFormat="0" applyFont="0" applyAlignment="0" applyProtection="0"/>
    <xf numFmtId="9" fontId="39" fillId="0" borderId="0" applyFont="0" applyFill="0" applyBorder="0" applyAlignment="0" applyProtection="0"/>
    <xf numFmtId="49" fontId="42" fillId="0" borderId="0" applyFill="0" applyProtection="0">
      <alignment horizontal="left" indent="1"/>
    </xf>
    <xf numFmtId="0" fontId="7" fillId="0" borderId="0"/>
    <xf numFmtId="165" fontId="10" fillId="0" borderId="0" applyFont="0" applyFill="0" applyBorder="0" applyAlignment="0" applyProtection="0"/>
    <xf numFmtId="165" fontId="10" fillId="0" borderId="0" applyFont="0" applyFill="0" applyBorder="0" applyAlignment="0" applyProtection="0"/>
    <xf numFmtId="0" fontId="7" fillId="14" borderId="14" applyNumberFormat="0" applyFont="0" applyAlignment="0" applyProtection="0"/>
    <xf numFmtId="165" fontId="1" fillId="0" borderId="0" applyFont="0" applyFill="0" applyBorder="0" applyAlignment="0" applyProtection="0"/>
    <xf numFmtId="0" fontId="7" fillId="14" borderId="14" applyNumberFormat="0" applyFont="0" applyAlignment="0" applyProtection="0"/>
    <xf numFmtId="165" fontId="1" fillId="0" borderId="0" applyFont="0" applyFill="0" applyBorder="0" applyAlignment="0" applyProtection="0"/>
    <xf numFmtId="0" fontId="10" fillId="0" borderId="0" applyBorder="0"/>
    <xf numFmtId="165" fontId="1" fillId="0" borderId="0" applyFont="0" applyFill="0" applyBorder="0" applyAlignment="0" applyProtection="0"/>
    <xf numFmtId="165" fontId="10" fillId="0" borderId="0" applyFont="0" applyFill="0" applyBorder="0" applyAlignment="0" applyProtection="0"/>
    <xf numFmtId="0" fontId="10" fillId="0" borderId="0" applyBorder="0"/>
    <xf numFmtId="165" fontId="1" fillId="0" borderId="0" applyFont="0" applyFill="0" applyBorder="0" applyAlignment="0" applyProtection="0"/>
    <xf numFmtId="0" fontId="10" fillId="0" borderId="0" applyBorder="0"/>
    <xf numFmtId="0" fontId="10" fillId="0" borderId="0" applyBorder="0"/>
    <xf numFmtId="0" fontId="7" fillId="0" borderId="0"/>
    <xf numFmtId="0" fontId="10" fillId="0" borderId="0"/>
    <xf numFmtId="0" fontId="10" fillId="0" borderId="0" applyBorder="0"/>
    <xf numFmtId="0" fontId="10" fillId="0" borderId="0" applyBorder="0"/>
    <xf numFmtId="0" fontId="10" fillId="0" borderId="0" applyBorder="0"/>
    <xf numFmtId="0" fontId="10" fillId="0" borderId="0" applyBorder="0"/>
    <xf numFmtId="0" fontId="7" fillId="14" borderId="14" applyNumberFormat="0" applyFont="0" applyAlignment="0" applyProtection="0"/>
    <xf numFmtId="0" fontId="7" fillId="14" borderId="14" applyNumberFormat="0" applyFont="0" applyAlignment="0" applyProtection="0"/>
    <xf numFmtId="0" fontId="10" fillId="0" borderId="0" applyBorder="0"/>
    <xf numFmtId="0" fontId="10" fillId="0" borderId="0" applyBorder="0"/>
    <xf numFmtId="0" fontId="10" fillId="0" borderId="0" applyBorder="0"/>
    <xf numFmtId="0" fontId="10" fillId="0" borderId="0" applyBorder="0"/>
    <xf numFmtId="165" fontId="1" fillId="0" borderId="0" applyFont="0" applyFill="0" applyBorder="0" applyAlignment="0" applyProtection="0"/>
    <xf numFmtId="0" fontId="10" fillId="0" borderId="0" applyBorder="0"/>
    <xf numFmtId="0" fontId="10" fillId="0" borderId="0" applyBorder="0"/>
    <xf numFmtId="0" fontId="10" fillId="0" borderId="0"/>
    <xf numFmtId="49" fontId="42" fillId="0" borderId="0" applyFill="0" applyProtection="0">
      <alignment horizontal="left" indent="1"/>
    </xf>
    <xf numFmtId="0" fontId="10" fillId="0" borderId="0" applyBorder="0"/>
    <xf numFmtId="0" fontId="10" fillId="0" borderId="0" applyBorder="0"/>
    <xf numFmtId="49" fontId="42" fillId="0" borderId="0" applyFill="0" applyProtection="0">
      <alignment horizontal="left" indent="1"/>
    </xf>
    <xf numFmtId="49" fontId="42" fillId="0" borderId="0" applyFill="0" applyProtection="0">
      <alignment horizontal="left" indent="1"/>
    </xf>
    <xf numFmtId="0" fontId="10" fillId="0" borderId="0" applyBorder="0"/>
    <xf numFmtId="9" fontId="39" fillId="0" borderId="0" applyFont="0" applyFill="0" applyBorder="0" applyAlignment="0" applyProtection="0"/>
    <xf numFmtId="49" fontId="42" fillId="0" borderId="0" applyFill="0" applyProtection="0">
      <alignment horizontal="left" indent="1"/>
    </xf>
    <xf numFmtId="49" fontId="42" fillId="0" borderId="0" applyFill="0" applyProtection="0">
      <alignment horizontal="left" indent="1"/>
    </xf>
    <xf numFmtId="0" fontId="10" fillId="0" borderId="0" applyBorder="0"/>
    <xf numFmtId="0" fontId="10" fillId="0" borderId="0" applyBorder="0"/>
    <xf numFmtId="49" fontId="42" fillId="0" borderId="0" applyFill="0" applyProtection="0">
      <alignment horizontal="left" indent="1"/>
    </xf>
    <xf numFmtId="165" fontId="1" fillId="0" borderId="0" applyFont="0" applyFill="0" applyBorder="0" applyAlignment="0" applyProtection="0"/>
    <xf numFmtId="0" fontId="10" fillId="0" borderId="0" applyBorder="0"/>
    <xf numFmtId="9" fontId="39" fillId="0" borderId="0" applyFont="0" applyFill="0" applyBorder="0" applyAlignment="0" applyProtection="0"/>
    <xf numFmtId="0" fontId="10" fillId="0" borderId="0" applyBorder="0"/>
    <xf numFmtId="0" fontId="10" fillId="0" borderId="0" applyBorder="0"/>
    <xf numFmtId="165" fontId="1" fillId="0" borderId="0" applyFont="0" applyFill="0" applyBorder="0" applyAlignment="0" applyProtection="0"/>
    <xf numFmtId="165" fontId="1" fillId="0" borderId="0" applyFont="0" applyFill="0" applyBorder="0" applyAlignment="0" applyProtection="0"/>
    <xf numFmtId="0" fontId="10" fillId="0" borderId="0" applyBorder="0"/>
    <xf numFmtId="0" fontId="10" fillId="0" borderId="0" applyBorder="0"/>
    <xf numFmtId="0" fontId="10" fillId="0" borderId="0"/>
    <xf numFmtId="0" fontId="7" fillId="14" borderId="14" applyNumberFormat="0" applyFont="0" applyAlignment="0" applyProtection="0"/>
    <xf numFmtId="0" fontId="10" fillId="0" borderId="0" applyBorder="0"/>
    <xf numFmtId="0" fontId="10" fillId="0" borderId="0" applyBorder="0"/>
    <xf numFmtId="0" fontId="10" fillId="0" borderId="0" applyBorder="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49" fontId="42" fillId="0" borderId="0" applyFill="0" applyProtection="0">
      <alignment horizontal="left" indent="1"/>
    </xf>
    <xf numFmtId="9" fontId="39" fillId="0" borderId="0" applyFont="0" applyFill="0" applyBorder="0" applyAlignment="0" applyProtection="0"/>
    <xf numFmtId="49" fontId="42" fillId="0" borderId="0" applyFill="0" applyProtection="0">
      <alignment horizontal="left" indent="1"/>
    </xf>
    <xf numFmtId="9" fontId="39" fillId="0" borderId="0" applyFont="0" applyFill="0" applyBorder="0" applyAlignment="0" applyProtection="0"/>
    <xf numFmtId="49" fontId="42" fillId="0" borderId="0" applyFill="0" applyProtection="0">
      <alignment horizontal="left" indent="1"/>
    </xf>
    <xf numFmtId="49" fontId="42" fillId="0" borderId="0" applyFill="0" applyProtection="0">
      <alignment horizontal="left" indent="1"/>
    </xf>
    <xf numFmtId="49" fontId="42" fillId="0" borderId="0" applyFill="0" applyProtection="0">
      <alignment horizontal="left" indent="1"/>
    </xf>
    <xf numFmtId="9" fontId="39" fillId="0" borderId="0" applyFont="0" applyFill="0" applyBorder="0" applyAlignment="0" applyProtection="0"/>
    <xf numFmtId="49" fontId="42" fillId="0" borderId="0" applyFill="0" applyProtection="0">
      <alignment horizontal="left" indent="1"/>
    </xf>
    <xf numFmtId="9" fontId="39" fillId="0" borderId="0" applyFont="0" applyFill="0" applyBorder="0" applyAlignment="0" applyProtection="0"/>
    <xf numFmtId="49" fontId="42" fillId="0" borderId="0" applyFill="0" applyProtection="0">
      <alignment horizontal="left" indent="1"/>
    </xf>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49" fontId="42" fillId="0" borderId="0" applyFill="0" applyProtection="0">
      <alignment horizontal="left" indent="1"/>
    </xf>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49" fontId="42" fillId="0" borderId="0" applyFill="0" applyProtection="0">
      <alignment horizontal="left" indent="1"/>
    </xf>
    <xf numFmtId="9" fontId="39" fillId="0" borderId="0" applyFont="0" applyFill="0" applyBorder="0" applyAlignment="0" applyProtection="0"/>
    <xf numFmtId="49" fontId="42" fillId="0" borderId="0" applyFill="0" applyProtection="0">
      <alignment horizontal="left" indent="1"/>
    </xf>
    <xf numFmtId="9" fontId="39" fillId="0" borderId="0" applyFont="0" applyFill="0" applyBorder="0" applyAlignment="0" applyProtection="0"/>
    <xf numFmtId="49" fontId="42" fillId="0" borderId="0" applyFill="0" applyProtection="0">
      <alignment horizontal="left" indent="1"/>
    </xf>
    <xf numFmtId="9" fontId="39" fillId="0" borderId="0" applyFont="0" applyFill="0" applyBorder="0" applyAlignment="0" applyProtection="0"/>
    <xf numFmtId="49" fontId="42" fillId="0" borderId="0" applyFill="0" applyProtection="0">
      <alignment horizontal="left" indent="1"/>
    </xf>
    <xf numFmtId="9" fontId="39" fillId="0" borderId="0" applyFont="0" applyFill="0" applyBorder="0" applyAlignment="0" applyProtection="0"/>
    <xf numFmtId="49" fontId="42" fillId="0" borderId="0" applyFill="0" applyProtection="0">
      <alignment horizontal="left" indent="1"/>
    </xf>
    <xf numFmtId="9" fontId="39" fillId="0" borderId="0" applyFont="0" applyFill="0" applyBorder="0" applyAlignment="0" applyProtection="0"/>
    <xf numFmtId="49" fontId="42" fillId="0" borderId="0" applyFill="0" applyProtection="0">
      <alignment horizontal="left" indent="1"/>
    </xf>
    <xf numFmtId="9" fontId="39" fillId="0" borderId="0" applyFont="0" applyFill="0" applyBorder="0" applyAlignment="0" applyProtection="0"/>
    <xf numFmtId="49" fontId="42" fillId="0" borderId="0" applyFill="0" applyProtection="0">
      <alignment horizontal="left" indent="1"/>
    </xf>
    <xf numFmtId="49" fontId="42" fillId="0" borderId="0" applyFill="0" applyProtection="0">
      <alignment horizontal="left" indent="1"/>
    </xf>
    <xf numFmtId="49" fontId="42" fillId="0" borderId="0" applyFill="0" applyProtection="0">
      <alignment horizontal="left" indent="1"/>
    </xf>
    <xf numFmtId="9" fontId="39" fillId="0" borderId="0" applyFont="0" applyFill="0" applyBorder="0" applyAlignment="0" applyProtection="0"/>
    <xf numFmtId="49" fontId="42" fillId="0" borderId="0" applyFill="0" applyProtection="0">
      <alignment horizontal="left" indent="1"/>
    </xf>
    <xf numFmtId="9" fontId="39" fillId="0" borderId="0" applyFont="0" applyFill="0" applyBorder="0" applyAlignment="0" applyProtection="0"/>
    <xf numFmtId="9" fontId="39" fillId="0" borderId="0" applyFont="0" applyFill="0" applyBorder="0" applyAlignment="0" applyProtection="0"/>
    <xf numFmtId="49" fontId="42" fillId="0" borderId="0" applyFill="0" applyProtection="0">
      <alignment horizontal="left" indent="1"/>
    </xf>
    <xf numFmtId="9" fontId="39" fillId="0" borderId="0" applyFont="0" applyFill="0" applyBorder="0" applyAlignment="0" applyProtection="0"/>
    <xf numFmtId="49" fontId="42" fillId="0" borderId="0" applyFill="0" applyProtection="0">
      <alignment horizontal="left" indent="1"/>
    </xf>
    <xf numFmtId="9" fontId="39" fillId="0" borderId="0" applyFont="0" applyFill="0" applyBorder="0" applyAlignment="0" applyProtection="0"/>
    <xf numFmtId="49" fontId="42" fillId="0" borderId="0" applyFill="0" applyProtection="0">
      <alignment horizontal="left" indent="1"/>
    </xf>
    <xf numFmtId="49" fontId="42" fillId="0" borderId="0" applyFill="0" applyProtection="0">
      <alignment horizontal="left" indent="1"/>
    </xf>
    <xf numFmtId="9" fontId="39" fillId="0" borderId="0" applyFont="0" applyFill="0" applyBorder="0" applyAlignment="0" applyProtection="0"/>
    <xf numFmtId="49" fontId="42" fillId="0" borderId="0" applyFill="0" applyProtection="0">
      <alignment horizontal="left" indent="1"/>
    </xf>
    <xf numFmtId="9" fontId="39" fillId="0" borderId="0" applyFont="0" applyFill="0" applyBorder="0" applyAlignment="0" applyProtection="0"/>
    <xf numFmtId="49" fontId="42" fillId="0" borderId="0" applyFill="0" applyProtection="0">
      <alignment horizontal="left" indent="1"/>
    </xf>
    <xf numFmtId="9" fontId="39" fillId="0" borderId="0" applyFont="0" applyFill="0" applyBorder="0" applyAlignment="0" applyProtection="0"/>
    <xf numFmtId="49" fontId="42" fillId="0" borderId="0" applyFill="0" applyProtection="0">
      <alignment horizontal="left" indent="1"/>
    </xf>
    <xf numFmtId="9" fontId="39" fillId="0" borderId="0" applyFont="0" applyFill="0" applyBorder="0" applyAlignment="0" applyProtection="0"/>
    <xf numFmtId="49" fontId="42" fillId="0" borderId="0" applyFill="0" applyProtection="0">
      <alignment horizontal="left" indent="1"/>
    </xf>
    <xf numFmtId="9" fontId="39" fillId="0" borderId="0" applyFont="0" applyFill="0" applyBorder="0" applyAlignment="0" applyProtection="0"/>
    <xf numFmtId="49" fontId="42" fillId="0" borderId="0" applyFill="0" applyProtection="0">
      <alignment horizontal="left" indent="1"/>
    </xf>
    <xf numFmtId="9" fontId="39" fillId="0" borderId="0" applyFont="0" applyFill="0" applyBorder="0" applyAlignment="0" applyProtection="0"/>
    <xf numFmtId="49" fontId="42" fillId="0" borderId="0" applyFill="0" applyProtection="0">
      <alignment horizontal="left" indent="1"/>
    </xf>
    <xf numFmtId="49" fontId="42" fillId="0" borderId="0" applyFill="0" applyProtection="0">
      <alignment horizontal="left" indent="1"/>
    </xf>
    <xf numFmtId="49" fontId="42" fillId="0" borderId="0" applyFill="0" applyProtection="0">
      <alignment horizontal="left" indent="1"/>
    </xf>
    <xf numFmtId="49" fontId="42" fillId="0" borderId="0" applyFill="0" applyProtection="0">
      <alignment horizontal="left" indent="1"/>
    </xf>
    <xf numFmtId="49" fontId="42" fillId="0" borderId="0" applyFill="0" applyProtection="0">
      <alignment horizontal="left" indent="1"/>
    </xf>
    <xf numFmtId="9" fontId="39" fillId="0" borderId="0" applyFont="0" applyFill="0" applyBorder="0" applyAlignment="0" applyProtection="0"/>
    <xf numFmtId="49" fontId="42" fillId="0" borderId="0" applyFill="0" applyProtection="0">
      <alignment horizontal="left" indent="1"/>
    </xf>
    <xf numFmtId="49" fontId="42" fillId="0" borderId="0" applyFill="0" applyProtection="0">
      <alignment horizontal="left" indent="1"/>
    </xf>
    <xf numFmtId="49" fontId="42" fillId="0" borderId="0" applyFill="0" applyProtection="0">
      <alignment horizontal="left" indent="1"/>
    </xf>
    <xf numFmtId="49" fontId="42" fillId="0" borderId="0" applyFill="0" applyProtection="0">
      <alignment horizontal="left" indent="1"/>
    </xf>
    <xf numFmtId="49" fontId="42" fillId="0" borderId="0" applyFill="0" applyProtection="0">
      <alignment horizontal="left" indent="1"/>
    </xf>
    <xf numFmtId="9" fontId="39" fillId="0" borderId="0" applyFont="0" applyFill="0" applyBorder="0" applyAlignment="0" applyProtection="0"/>
    <xf numFmtId="49" fontId="42" fillId="0" borderId="0" applyFill="0" applyProtection="0">
      <alignment horizontal="left" indent="1"/>
    </xf>
    <xf numFmtId="49" fontId="42" fillId="0" borderId="0" applyFill="0" applyProtection="0">
      <alignment horizontal="left" indent="1"/>
    </xf>
    <xf numFmtId="49" fontId="42" fillId="0" borderId="0" applyFill="0" applyProtection="0">
      <alignment horizontal="left" indent="1"/>
    </xf>
    <xf numFmtId="49" fontId="42" fillId="0" borderId="0" applyFill="0" applyProtection="0">
      <alignment horizontal="left" indent="1"/>
    </xf>
    <xf numFmtId="49" fontId="42" fillId="0" borderId="0" applyFill="0" applyProtection="0">
      <alignment horizontal="left" indent="1"/>
    </xf>
    <xf numFmtId="49" fontId="42" fillId="0" borderId="0" applyFill="0" applyProtection="0">
      <alignment horizontal="left" indent="1"/>
    </xf>
    <xf numFmtId="49" fontId="42" fillId="0" borderId="0" applyFill="0" applyProtection="0">
      <alignment horizontal="left" indent="1"/>
    </xf>
    <xf numFmtId="49" fontId="42" fillId="0" borderId="0" applyFill="0" applyProtection="0">
      <alignment horizontal="left" indent="1"/>
    </xf>
    <xf numFmtId="49" fontId="42" fillId="0" borderId="0" applyFill="0" applyProtection="0">
      <alignment horizontal="left" indent="1"/>
    </xf>
    <xf numFmtId="49" fontId="42" fillId="0" borderId="0" applyFill="0" applyProtection="0">
      <alignment horizontal="left" indent="1"/>
    </xf>
    <xf numFmtId="49" fontId="42" fillId="0" borderId="0" applyFill="0" applyProtection="0">
      <alignment horizontal="left" indent="1"/>
    </xf>
    <xf numFmtId="49" fontId="42" fillId="0" borderId="0" applyFill="0" applyProtection="0">
      <alignment horizontal="left" indent="1"/>
    </xf>
    <xf numFmtId="49" fontId="42" fillId="0" borderId="0" applyFill="0" applyProtection="0">
      <alignment horizontal="left" indent="1"/>
    </xf>
    <xf numFmtId="49" fontId="42" fillId="0" borderId="0" applyFill="0" applyProtection="0">
      <alignment horizontal="left" indent="1"/>
    </xf>
    <xf numFmtId="49" fontId="42" fillId="0" borderId="0" applyFill="0" applyProtection="0">
      <alignment horizontal="left" indent="1"/>
    </xf>
    <xf numFmtId="49" fontId="42" fillId="0" borderId="0" applyFill="0" applyProtection="0">
      <alignment horizontal="left" indent="1"/>
    </xf>
    <xf numFmtId="49" fontId="42" fillId="0" borderId="0" applyFill="0" applyProtection="0">
      <alignment horizontal="left" indent="1"/>
    </xf>
    <xf numFmtId="49" fontId="42" fillId="0" borderId="0" applyFill="0" applyProtection="0">
      <alignment horizontal="left" indent="1"/>
    </xf>
    <xf numFmtId="9" fontId="39" fillId="0" borderId="0" applyFont="0" applyFill="0" applyBorder="0" applyAlignment="0" applyProtection="0"/>
    <xf numFmtId="49" fontId="42" fillId="0" borderId="0" applyFill="0" applyProtection="0">
      <alignment horizontal="left" indent="1"/>
    </xf>
    <xf numFmtId="49" fontId="42" fillId="0" borderId="0" applyFill="0" applyProtection="0">
      <alignment horizontal="left" indent="1"/>
    </xf>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49" fontId="42" fillId="0" borderId="0" applyFill="0" applyProtection="0">
      <alignment horizontal="left" indent="1"/>
    </xf>
    <xf numFmtId="49" fontId="42" fillId="0" borderId="0" applyFill="0" applyProtection="0">
      <alignment horizontal="left" indent="1"/>
    </xf>
    <xf numFmtId="49" fontId="42" fillId="0" borderId="0" applyFill="0" applyProtection="0">
      <alignment horizontal="left" indent="1"/>
    </xf>
    <xf numFmtId="49" fontId="42" fillId="0" borderId="0" applyFill="0" applyProtection="0">
      <alignment horizontal="left" indent="1"/>
    </xf>
    <xf numFmtId="49" fontId="42" fillId="0" borderId="0" applyFill="0" applyProtection="0">
      <alignment horizontal="left" indent="1"/>
    </xf>
    <xf numFmtId="49" fontId="42" fillId="0" borderId="0" applyFill="0" applyProtection="0">
      <alignment horizontal="left" indent="1"/>
    </xf>
    <xf numFmtId="49" fontId="42" fillId="0" borderId="0" applyFill="0" applyProtection="0">
      <alignment horizontal="left" indent="1"/>
    </xf>
    <xf numFmtId="49" fontId="42" fillId="0" borderId="0" applyFill="0" applyProtection="0">
      <alignment horizontal="left" indent="1"/>
    </xf>
    <xf numFmtId="49" fontId="42" fillId="0" borderId="0" applyFill="0" applyProtection="0">
      <alignment horizontal="left" indent="1"/>
    </xf>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49" fontId="42" fillId="0" borderId="0" applyFill="0" applyProtection="0">
      <alignment horizontal="left" indent="1"/>
    </xf>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49" fontId="42" fillId="0" borderId="0" applyFill="0" applyProtection="0">
      <alignment horizontal="left" indent="1"/>
    </xf>
    <xf numFmtId="9" fontId="39" fillId="0" borderId="0" applyFont="0" applyFill="0" applyBorder="0" applyAlignment="0" applyProtection="0"/>
    <xf numFmtId="49" fontId="42" fillId="0" borderId="0" applyFill="0" applyProtection="0">
      <alignment horizontal="left" indent="1"/>
    </xf>
    <xf numFmtId="49" fontId="42" fillId="0" borderId="0" applyFill="0" applyProtection="0">
      <alignment horizontal="left" indent="1"/>
    </xf>
    <xf numFmtId="9" fontId="39" fillId="0" borderId="0" applyFont="0" applyFill="0" applyBorder="0" applyAlignment="0" applyProtection="0"/>
    <xf numFmtId="49" fontId="42" fillId="0" borderId="0" applyFill="0" applyProtection="0">
      <alignment horizontal="left" indent="1"/>
    </xf>
    <xf numFmtId="9" fontId="39" fillId="0" borderId="0" applyFont="0" applyFill="0" applyBorder="0" applyAlignment="0" applyProtection="0"/>
    <xf numFmtId="49" fontId="42" fillId="0" borderId="0" applyFill="0" applyProtection="0">
      <alignment horizontal="left" indent="1"/>
    </xf>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49" fontId="42" fillId="0" borderId="0" applyFill="0" applyProtection="0">
      <alignment horizontal="left" indent="1"/>
    </xf>
    <xf numFmtId="49" fontId="42" fillId="0" borderId="0" applyFill="0" applyProtection="0">
      <alignment horizontal="left" indent="1"/>
    </xf>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49" fontId="42" fillId="0" borderId="0" applyFill="0" applyProtection="0">
      <alignment horizontal="left" indent="1"/>
    </xf>
    <xf numFmtId="49" fontId="42" fillId="0" borderId="0" applyFill="0" applyProtection="0">
      <alignment horizontal="left" indent="1"/>
    </xf>
    <xf numFmtId="49" fontId="42" fillId="0" borderId="0" applyFill="0" applyProtection="0">
      <alignment horizontal="left" indent="1"/>
    </xf>
    <xf numFmtId="49" fontId="42" fillId="0" borderId="0" applyFill="0" applyProtection="0">
      <alignment horizontal="left" indent="1"/>
    </xf>
    <xf numFmtId="49" fontId="42" fillId="0" borderId="0" applyFill="0" applyProtection="0">
      <alignment horizontal="left" indent="1"/>
    </xf>
    <xf numFmtId="49" fontId="42" fillId="0" borderId="0" applyFill="0" applyProtection="0">
      <alignment horizontal="left" indent="1"/>
    </xf>
    <xf numFmtId="49" fontId="42" fillId="0" borderId="0" applyFill="0" applyProtection="0">
      <alignment horizontal="left" indent="1"/>
    </xf>
    <xf numFmtId="49" fontId="42" fillId="0" borderId="0" applyFill="0" applyProtection="0">
      <alignment horizontal="left" indent="1"/>
    </xf>
    <xf numFmtId="49" fontId="42" fillId="0" borderId="0" applyFill="0" applyProtection="0">
      <alignment horizontal="left" indent="1"/>
    </xf>
    <xf numFmtId="49" fontId="42" fillId="0" borderId="0" applyFill="0" applyProtection="0">
      <alignment horizontal="left" indent="1"/>
    </xf>
    <xf numFmtId="49" fontId="42" fillId="0" borderId="0" applyFill="0" applyProtection="0">
      <alignment horizontal="left" indent="1"/>
    </xf>
    <xf numFmtId="9" fontId="39" fillId="0" borderId="0" applyFont="0" applyFill="0" applyBorder="0" applyAlignment="0" applyProtection="0"/>
    <xf numFmtId="9" fontId="39" fillId="0" borderId="0" applyFont="0" applyFill="0" applyBorder="0" applyAlignment="0" applyProtection="0"/>
    <xf numFmtId="49" fontId="42" fillId="0" borderId="0" applyFill="0" applyProtection="0">
      <alignment horizontal="left" indent="1"/>
    </xf>
    <xf numFmtId="49" fontId="42" fillId="0" borderId="0" applyFill="0" applyProtection="0">
      <alignment horizontal="left" indent="1"/>
    </xf>
    <xf numFmtId="49" fontId="42" fillId="0" borderId="0" applyFill="0" applyProtection="0">
      <alignment horizontal="left" indent="1"/>
    </xf>
    <xf numFmtId="49" fontId="42" fillId="0" borderId="0" applyFill="0" applyProtection="0">
      <alignment horizontal="left" indent="1"/>
    </xf>
    <xf numFmtId="49" fontId="42" fillId="0" borderId="0" applyFill="0" applyProtection="0">
      <alignment horizontal="left" indent="1"/>
    </xf>
    <xf numFmtId="49" fontId="42" fillId="0" borderId="0" applyFill="0" applyProtection="0">
      <alignment horizontal="left" indent="1"/>
    </xf>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49" fontId="42" fillId="0" borderId="0" applyFill="0" applyProtection="0">
      <alignment horizontal="left" indent="1"/>
    </xf>
    <xf numFmtId="49" fontId="42" fillId="0" borderId="0" applyFill="0" applyProtection="0">
      <alignment horizontal="left" indent="1"/>
    </xf>
    <xf numFmtId="49" fontId="42" fillId="0" borderId="0" applyFill="0" applyProtection="0">
      <alignment horizontal="left" indent="1"/>
    </xf>
    <xf numFmtId="49" fontId="42" fillId="0" borderId="0" applyFill="0" applyProtection="0">
      <alignment horizontal="left" indent="1"/>
    </xf>
    <xf numFmtId="49" fontId="42" fillId="0" borderId="0" applyFill="0" applyProtection="0">
      <alignment horizontal="left" indent="1"/>
    </xf>
    <xf numFmtId="9" fontId="39" fillId="0" borderId="0" applyFont="0" applyFill="0" applyBorder="0" applyAlignment="0" applyProtection="0"/>
    <xf numFmtId="49" fontId="42" fillId="0" borderId="0" applyFill="0" applyProtection="0">
      <alignment horizontal="left" indent="1"/>
    </xf>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49" fontId="42" fillId="0" borderId="0" applyFill="0" applyProtection="0">
      <alignment horizontal="left" indent="1"/>
    </xf>
    <xf numFmtId="49" fontId="42" fillId="0" borderId="0" applyFill="0" applyProtection="0">
      <alignment horizontal="left" indent="1"/>
    </xf>
    <xf numFmtId="49" fontId="42" fillId="0" borderId="0" applyFill="0" applyProtection="0">
      <alignment horizontal="left" indent="1"/>
    </xf>
    <xf numFmtId="49" fontId="42" fillId="0" borderId="0" applyFill="0" applyProtection="0">
      <alignment horizontal="left" indent="1"/>
    </xf>
    <xf numFmtId="49" fontId="42" fillId="0" borderId="0" applyFill="0" applyProtection="0">
      <alignment horizontal="left" indent="1"/>
    </xf>
    <xf numFmtId="0" fontId="170" fillId="0" borderId="0"/>
    <xf numFmtId="202" fontId="10" fillId="0" borderId="0"/>
    <xf numFmtId="202" fontId="1" fillId="0" borderId="0"/>
    <xf numFmtId="202" fontId="10" fillId="0" borderId="0" applyBorder="0"/>
    <xf numFmtId="0" fontId="1" fillId="41" borderId="0" applyNumberFormat="0" applyBorder="0" applyAlignment="0" applyProtection="0"/>
    <xf numFmtId="0" fontId="85" fillId="16" borderId="0" applyNumberFormat="0" applyBorder="0" applyAlignment="0" applyProtection="0"/>
    <xf numFmtId="0" fontId="50" fillId="41" borderId="0" applyNumberFormat="0" applyBorder="0" applyAlignment="0" applyProtection="0"/>
    <xf numFmtId="0" fontId="1" fillId="42" borderId="0" applyNumberFormat="0" applyBorder="0" applyAlignment="0" applyProtection="0"/>
    <xf numFmtId="0" fontId="85" fillId="20" borderId="0" applyNumberFormat="0" applyBorder="0" applyAlignment="0" applyProtection="0"/>
    <xf numFmtId="0" fontId="50" fillId="42" borderId="0" applyNumberFormat="0" applyBorder="0" applyAlignment="0" applyProtection="0"/>
    <xf numFmtId="0" fontId="1" fillId="43" borderId="0" applyNumberFormat="0" applyBorder="0" applyAlignment="0" applyProtection="0"/>
    <xf numFmtId="0" fontId="85" fillId="24" borderId="0" applyNumberFormat="0" applyBorder="0" applyAlignment="0" applyProtection="0"/>
    <xf numFmtId="0" fontId="50" fillId="43" borderId="0" applyNumberFormat="0" applyBorder="0" applyAlignment="0" applyProtection="0"/>
    <xf numFmtId="0" fontId="1" fillId="44" borderId="0" applyNumberFormat="0" applyBorder="0" applyAlignment="0" applyProtection="0"/>
    <xf numFmtId="0" fontId="85" fillId="28" borderId="0" applyNumberFormat="0" applyBorder="0" applyAlignment="0" applyProtection="0"/>
    <xf numFmtId="0" fontId="50" fillId="44" borderId="0" applyNumberFormat="0" applyBorder="0" applyAlignment="0" applyProtection="0"/>
    <xf numFmtId="0" fontId="85" fillId="32" borderId="0" applyNumberFormat="0" applyBorder="0" applyAlignment="0" applyProtection="0"/>
    <xf numFmtId="0" fontId="50" fillId="45" borderId="0" applyNumberFormat="0" applyBorder="0" applyAlignment="0" applyProtection="0"/>
    <xf numFmtId="0" fontId="1" fillId="59" borderId="0" applyNumberFormat="0" applyBorder="0" applyAlignment="0" applyProtection="0"/>
    <xf numFmtId="0" fontId="85" fillId="36" borderId="0" applyNumberFormat="0" applyBorder="0" applyAlignment="0" applyProtection="0"/>
    <xf numFmtId="0" fontId="50" fillId="46" borderId="0" applyNumberFormat="0" applyBorder="0" applyAlignment="0" applyProtection="0"/>
    <xf numFmtId="0" fontId="1" fillId="47" borderId="0" applyNumberFormat="0" applyBorder="0" applyAlignment="0" applyProtection="0"/>
    <xf numFmtId="0" fontId="85" fillId="17" borderId="0" applyNumberFormat="0" applyBorder="0" applyAlignment="0" applyProtection="0"/>
    <xf numFmtId="0" fontId="50" fillId="47" borderId="0" applyNumberFormat="0" applyBorder="0" applyAlignment="0" applyProtection="0"/>
    <xf numFmtId="0" fontId="85" fillId="21" borderId="0" applyNumberFormat="0" applyBorder="0" applyAlignment="0" applyProtection="0"/>
    <xf numFmtId="0" fontId="50" fillId="48" borderId="0" applyNumberFormat="0" applyBorder="0" applyAlignment="0" applyProtection="0"/>
    <xf numFmtId="0" fontId="1" fillId="49" borderId="0" applyNumberFormat="0" applyBorder="0" applyAlignment="0" applyProtection="0"/>
    <xf numFmtId="0" fontId="85" fillId="25" borderId="0" applyNumberFormat="0" applyBorder="0" applyAlignment="0" applyProtection="0"/>
    <xf numFmtId="0" fontId="50" fillId="49" borderId="0" applyNumberFormat="0" applyBorder="0" applyAlignment="0" applyProtection="0"/>
    <xf numFmtId="0" fontId="1" fillId="44" borderId="0" applyNumberFormat="0" applyBorder="0" applyAlignment="0" applyProtection="0"/>
    <xf numFmtId="0" fontId="85" fillId="29" borderId="0" applyNumberFormat="0" applyBorder="0" applyAlignment="0" applyProtection="0"/>
    <xf numFmtId="0" fontId="50" fillId="44" borderId="0" applyNumberFormat="0" applyBorder="0" applyAlignment="0" applyProtection="0"/>
    <xf numFmtId="0" fontId="1" fillId="47" borderId="0" applyNumberFormat="0" applyBorder="0" applyAlignment="0" applyProtection="0"/>
    <xf numFmtId="0" fontId="85" fillId="33" borderId="0" applyNumberFormat="0" applyBorder="0" applyAlignment="0" applyProtection="0"/>
    <xf numFmtId="0" fontId="50" fillId="47" borderId="0" applyNumberFormat="0" applyBorder="0" applyAlignment="0" applyProtection="0"/>
    <xf numFmtId="0" fontId="1" fillId="50" borderId="0" applyNumberFormat="0" applyBorder="0" applyAlignment="0" applyProtection="0"/>
    <xf numFmtId="0" fontId="85" fillId="37" borderId="0" applyNumberFormat="0" applyBorder="0" applyAlignment="0" applyProtection="0"/>
    <xf numFmtId="0" fontId="50" fillId="50" borderId="0" applyNumberFormat="0" applyBorder="0" applyAlignment="0" applyProtection="0"/>
    <xf numFmtId="0" fontId="3" fillId="51" borderId="0" applyNumberFormat="0" applyBorder="0" applyAlignment="0" applyProtection="0"/>
    <xf numFmtId="0" fontId="86" fillId="18" borderId="0" applyNumberFormat="0" applyBorder="0" applyAlignment="0" applyProtection="0"/>
    <xf numFmtId="0" fontId="51" fillId="51" borderId="0" applyNumberFormat="0" applyBorder="0" applyAlignment="0" applyProtection="0"/>
    <xf numFmtId="0" fontId="3" fillId="48" borderId="0" applyNumberFormat="0" applyBorder="0" applyAlignment="0" applyProtection="0"/>
    <xf numFmtId="0" fontId="86" fillId="22" borderId="0" applyNumberFormat="0" applyBorder="0" applyAlignment="0" applyProtection="0"/>
    <xf numFmtId="0" fontId="51" fillId="48" borderId="0" applyNumberFormat="0" applyBorder="0" applyAlignment="0" applyProtection="0"/>
    <xf numFmtId="0" fontId="3" fillId="49" borderId="0" applyNumberFormat="0" applyBorder="0" applyAlignment="0" applyProtection="0"/>
    <xf numFmtId="0" fontId="86" fillId="26" borderId="0" applyNumberFormat="0" applyBorder="0" applyAlignment="0" applyProtection="0"/>
    <xf numFmtId="0" fontId="51" fillId="49" borderId="0" applyNumberFormat="0" applyBorder="0" applyAlignment="0" applyProtection="0"/>
    <xf numFmtId="0" fontId="3" fillId="52" borderId="0" applyNumberFormat="0" applyBorder="0" applyAlignment="0" applyProtection="0"/>
    <xf numFmtId="0" fontId="86" fillId="30" borderId="0" applyNumberFormat="0" applyBorder="0" applyAlignment="0" applyProtection="0"/>
    <xf numFmtId="0" fontId="51" fillId="52" borderId="0" applyNumberFormat="0" applyBorder="0" applyAlignment="0" applyProtection="0"/>
    <xf numFmtId="0" fontId="3" fillId="53" borderId="0" applyNumberFormat="0" applyBorder="0" applyAlignment="0" applyProtection="0"/>
    <xf numFmtId="0" fontId="86" fillId="34" borderId="0" applyNumberFormat="0" applyBorder="0" applyAlignment="0" applyProtection="0"/>
    <xf numFmtId="0" fontId="51" fillId="53" borderId="0" applyNumberFormat="0" applyBorder="0" applyAlignment="0" applyProtection="0"/>
    <xf numFmtId="0" fontId="3" fillId="54" borderId="0" applyNumberFormat="0" applyBorder="0" applyAlignment="0" applyProtection="0"/>
    <xf numFmtId="0" fontId="86" fillId="38" borderId="0" applyNumberFormat="0" applyBorder="0" applyAlignment="0" applyProtection="0"/>
    <xf numFmtId="0" fontId="51" fillId="54" borderId="0" applyNumberFormat="0" applyBorder="0" applyAlignment="0" applyProtection="0"/>
    <xf numFmtId="0" fontId="3" fillId="55" borderId="0" applyNumberFormat="0" applyBorder="0" applyAlignment="0" applyProtection="0"/>
    <xf numFmtId="0" fontId="86" fillId="15" borderId="0" applyNumberFormat="0" applyBorder="0" applyAlignment="0" applyProtection="0"/>
    <xf numFmtId="0" fontId="51" fillId="55" borderId="0" applyNumberFormat="0" applyBorder="0" applyAlignment="0" applyProtection="0"/>
    <xf numFmtId="0" fontId="3" fillId="56" borderId="0" applyNumberFormat="0" applyBorder="0" applyAlignment="0" applyProtection="0"/>
    <xf numFmtId="0" fontId="86" fillId="19" borderId="0" applyNumberFormat="0" applyBorder="0" applyAlignment="0" applyProtection="0"/>
    <xf numFmtId="0" fontId="51" fillId="56" borderId="0" applyNumberFormat="0" applyBorder="0" applyAlignment="0" applyProtection="0"/>
    <xf numFmtId="0" fontId="3" fillId="57" borderId="0" applyNumberFormat="0" applyBorder="0" applyAlignment="0" applyProtection="0"/>
    <xf numFmtId="0" fontId="86" fillId="23" borderId="0" applyNumberFormat="0" applyBorder="0" applyAlignment="0" applyProtection="0"/>
    <xf numFmtId="0" fontId="51" fillId="57" borderId="0" applyNumberFormat="0" applyBorder="0" applyAlignment="0" applyProtection="0"/>
    <xf numFmtId="0" fontId="3" fillId="52" borderId="0" applyNumberFormat="0" applyBorder="0" applyAlignment="0" applyProtection="0"/>
    <xf numFmtId="0" fontId="86" fillId="27" borderId="0" applyNumberFormat="0" applyBorder="0" applyAlignment="0" applyProtection="0"/>
    <xf numFmtId="0" fontId="51" fillId="52" borderId="0" applyNumberFormat="0" applyBorder="0" applyAlignment="0" applyProtection="0"/>
    <xf numFmtId="0" fontId="86" fillId="31" borderId="0" applyNumberFormat="0" applyBorder="0" applyAlignment="0" applyProtection="0"/>
    <xf numFmtId="0" fontId="51" fillId="53" borderId="0" applyNumberFormat="0" applyBorder="0" applyAlignment="0" applyProtection="0"/>
    <xf numFmtId="0" fontId="3" fillId="58" borderId="0" applyNumberFormat="0" applyBorder="0" applyAlignment="0" applyProtection="0"/>
    <xf numFmtId="0" fontId="86" fillId="35" borderId="0" applyNumberFormat="0" applyBorder="0" applyAlignment="0" applyProtection="0"/>
    <xf numFmtId="0" fontId="51" fillId="58" borderId="0" applyNumberFormat="0" applyBorder="0" applyAlignment="0" applyProtection="0"/>
    <xf numFmtId="0" fontId="29" fillId="42" borderId="0" applyNumberFormat="0" applyBorder="0" applyAlignment="0" applyProtection="0"/>
    <xf numFmtId="0" fontId="87" fillId="9" borderId="0" applyNumberFormat="0" applyBorder="0" applyAlignment="0" applyProtection="0"/>
    <xf numFmtId="0" fontId="52" fillId="42" borderId="0" applyNumberFormat="0" applyBorder="0" applyAlignment="0" applyProtection="0"/>
    <xf numFmtId="0" fontId="88" fillId="59" borderId="10" applyNumberFormat="0" applyAlignment="0" applyProtection="0"/>
    <xf numFmtId="0" fontId="89" fillId="12" borderId="10" applyNumberFormat="0" applyAlignment="0" applyProtection="0"/>
    <xf numFmtId="0" fontId="53" fillId="59" borderId="20" applyNumberFormat="0" applyAlignment="0" applyProtection="0"/>
    <xf numFmtId="0" fontId="90" fillId="13" borderId="13" applyNumberFormat="0" applyAlignment="0" applyProtection="0"/>
    <xf numFmtId="0" fontId="54" fillId="60" borderId="21" applyNumberFormat="0" applyAlignment="0" applyProtection="0"/>
    <xf numFmtId="0" fontId="10" fillId="0" borderId="0" applyBorder="0"/>
    <xf numFmtId="0" fontId="7" fillId="7" borderId="16">
      <alignment horizontal="left" vertical="top" wrapText="1" indent="1"/>
      <protection locked="0"/>
    </xf>
    <xf numFmtId="0" fontId="7" fillId="7" borderId="16">
      <alignment horizontal="left" vertical="top" wrapText="1" indent="1"/>
      <protection locked="0"/>
    </xf>
    <xf numFmtId="0" fontId="7" fillId="7" borderId="16">
      <alignment vertical="top" wrapText="1"/>
      <protection locked="0"/>
    </xf>
    <xf numFmtId="0" fontId="7" fillId="7" borderId="16">
      <alignment vertical="top" wrapText="1"/>
      <protection locked="0"/>
    </xf>
    <xf numFmtId="0" fontId="40" fillId="7" borderId="16" applyNumberFormat="0">
      <protection locked="0"/>
    </xf>
    <xf numFmtId="0" fontId="10" fillId="39" borderId="0"/>
    <xf numFmtId="0" fontId="10" fillId="39" borderId="0"/>
    <xf numFmtId="0" fontId="7" fillId="5" borderId="0"/>
    <xf numFmtId="0" fontId="7" fillId="5" borderId="0"/>
    <xf numFmtId="189" fontId="39" fillId="0" borderId="0" applyFont="0" applyFill="0" applyBorder="0" applyAlignment="0" applyProtection="0">
      <alignment wrapText="1"/>
    </xf>
    <xf numFmtId="189" fontId="39" fillId="0" borderId="0" applyFont="0" applyFill="0" applyBorder="0" applyAlignment="0" applyProtection="0">
      <alignment wrapText="1"/>
    </xf>
    <xf numFmtId="188" fontId="39" fillId="0" borderId="0" applyFont="0" applyFill="0" applyBorder="0" applyProtection="0">
      <protection locked="0"/>
    </xf>
    <xf numFmtId="188" fontId="39" fillId="0" borderId="0" applyFont="0" applyFill="0" applyBorder="0" applyProtection="0">
      <protection locked="0"/>
    </xf>
    <xf numFmtId="198" fontId="39" fillId="0" borderId="0" applyFont="0" applyFill="0" applyBorder="0" applyAlignment="0" applyProtection="0">
      <protection locked="0"/>
    </xf>
    <xf numFmtId="198" fontId="39" fillId="0" borderId="0" applyFont="0" applyFill="0" applyBorder="0" applyAlignment="0" applyProtection="0">
      <protection locked="0"/>
    </xf>
    <xf numFmtId="198" fontId="39" fillId="0" borderId="0" applyFont="0" applyFill="0" applyBorder="0" applyAlignment="0" applyProtection="0">
      <protection locked="0"/>
    </xf>
    <xf numFmtId="198" fontId="39" fillId="0" borderId="0" applyFont="0" applyFill="0" applyBorder="0" applyAlignment="0" applyProtection="0">
      <protection locked="0"/>
    </xf>
    <xf numFmtId="188" fontId="39" fillId="0" borderId="0" applyFont="0" applyFill="0" applyBorder="0" applyProtection="0">
      <protection locked="0"/>
    </xf>
    <xf numFmtId="0" fontId="73" fillId="63" borderId="4" applyFill="0">
      <alignment horizontal="center"/>
    </xf>
    <xf numFmtId="0" fontId="73" fillId="63" borderId="4" applyFill="0">
      <alignment horizontal="center"/>
    </xf>
    <xf numFmtId="0" fontId="41" fillId="0" borderId="16" applyFill="0">
      <alignment horizontal="center"/>
    </xf>
    <xf numFmtId="0" fontId="41" fillId="0" borderId="16" applyFill="0">
      <alignment horizontal="center"/>
    </xf>
    <xf numFmtId="188" fontId="73" fillId="63" borderId="4" applyFill="0">
      <alignment horizontal="center" vertical="center"/>
    </xf>
    <xf numFmtId="188" fontId="73" fillId="63" borderId="4" applyFill="0">
      <alignment horizontal="center" vertical="center"/>
    </xf>
    <xf numFmtId="188" fontId="41" fillId="0" borderId="16" applyFill="0">
      <alignment horizontal="center" vertical="center"/>
    </xf>
    <xf numFmtId="188" fontId="41" fillId="0" borderId="16" applyFill="0">
      <alignment horizontal="center" vertical="center"/>
    </xf>
    <xf numFmtId="0" fontId="56" fillId="0" borderId="0" applyNumberFormat="0" applyFill="0" applyBorder="0" applyAlignment="0" applyProtection="0"/>
    <xf numFmtId="0" fontId="91"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43"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28" fillId="43" borderId="0" applyNumberFormat="0" applyBorder="0" applyAlignment="0" applyProtection="0"/>
    <xf numFmtId="0" fontId="92" fillId="8" borderId="0" applyNumberFormat="0" applyBorder="0" applyAlignment="0" applyProtection="0"/>
    <xf numFmtId="0" fontId="57" fillId="43" borderId="0" applyNumberFormat="0" applyBorder="0" applyAlignment="0" applyProtection="0"/>
    <xf numFmtId="0" fontId="78" fillId="0" borderId="0" applyFill="0" applyBorder="0"/>
    <xf numFmtId="0" fontId="78" fillId="0" borderId="0" applyFill="0" applyBorder="0"/>
    <xf numFmtId="0" fontId="78" fillId="0" borderId="0" applyFill="0" applyBorder="0"/>
    <xf numFmtId="0" fontId="78" fillId="0" borderId="0" applyFill="0" applyBorder="0"/>
    <xf numFmtId="0" fontId="71" fillId="0" borderId="0" applyFill="0" applyBorder="0"/>
    <xf numFmtId="0" fontId="71" fillId="0" borderId="0" applyFill="0" applyBorder="0"/>
    <xf numFmtId="0" fontId="71" fillId="0" borderId="0" applyFill="0" applyBorder="0"/>
    <xf numFmtId="0" fontId="71" fillId="0" borderId="0" applyFill="0" applyBorder="0"/>
    <xf numFmtId="0" fontId="20" fillId="0" borderId="0" applyFill="0" applyBorder="0"/>
    <xf numFmtId="0" fontId="20" fillId="0" borderId="0" applyFill="0" applyBorder="0"/>
    <xf numFmtId="0" fontId="20" fillId="0" borderId="0" applyFill="0" applyBorder="0"/>
    <xf numFmtId="0" fontId="20" fillId="0" borderId="0" applyFill="0" applyBorder="0"/>
    <xf numFmtId="0" fontId="79" fillId="0" borderId="0" applyFill="0" applyBorder="0"/>
    <xf numFmtId="0" fontId="79" fillId="0" borderId="0" applyFill="0" applyBorder="0"/>
    <xf numFmtId="0" fontId="79" fillId="0" borderId="0" applyFill="0" applyBorder="0"/>
    <xf numFmtId="0" fontId="79" fillId="0" borderId="0" applyFill="0" applyBorder="0"/>
    <xf numFmtId="0" fontId="71" fillId="0" borderId="0" applyNumberFormat="0" applyFill="0" applyAlignment="0"/>
    <xf numFmtId="0" fontId="58" fillId="0" borderId="22" applyNumberFormat="0" applyFill="0" applyAlignment="0" applyProtection="0"/>
    <xf numFmtId="0" fontId="33" fillId="0" borderId="0" applyNumberFormat="0" applyFill="0" applyAlignment="0"/>
    <xf numFmtId="0" fontId="33" fillId="0" borderId="0" applyNumberFormat="0" applyFill="0" applyAlignment="0"/>
    <xf numFmtId="0" fontId="93" fillId="0" borderId="7" applyNumberFormat="0" applyFill="0" applyAlignment="0" applyProtection="0"/>
    <xf numFmtId="0" fontId="58" fillId="0" borderId="22" applyNumberFormat="0" applyFill="0" applyAlignment="0" applyProtection="0"/>
    <xf numFmtId="0" fontId="71" fillId="63" borderId="0" applyNumberFormat="0" applyFill="0" applyAlignment="0"/>
    <xf numFmtId="0" fontId="33" fillId="0" borderId="0" applyNumberFormat="0" applyFill="0" applyAlignment="0" applyProtection="0"/>
    <xf numFmtId="0" fontId="59" fillId="0" borderId="23" applyNumberFormat="0" applyFill="0" applyAlignment="0" applyProtection="0"/>
    <xf numFmtId="0" fontId="44" fillId="0" borderId="0" applyNumberFormat="0" applyFill="0" applyAlignment="0"/>
    <xf numFmtId="0" fontId="44" fillId="0" borderId="0" applyNumberFormat="0" applyFill="0" applyAlignment="0"/>
    <xf numFmtId="0" fontId="94" fillId="0" borderId="8" applyNumberFormat="0" applyFill="0" applyAlignment="0" applyProtection="0"/>
    <xf numFmtId="0" fontId="59" fillId="0" borderId="23" applyNumberFormat="0" applyFill="0" applyAlignment="0" applyProtection="0"/>
    <xf numFmtId="0" fontId="60" fillId="0" borderId="24" applyNumberFormat="0" applyFill="0" applyAlignment="0" applyProtection="0"/>
    <xf numFmtId="0" fontId="95" fillId="0" borderId="9" applyNumberFormat="0" applyFill="0" applyAlignment="0" applyProtection="0"/>
    <xf numFmtId="0" fontId="60" fillId="0" borderId="24" applyNumberFormat="0" applyFill="0" applyAlignment="0" applyProtection="0"/>
    <xf numFmtId="0" fontId="60" fillId="0" borderId="0" applyNumberFormat="0" applyFill="0" applyBorder="0" applyAlignment="0" applyProtection="0"/>
    <xf numFmtId="0" fontId="39" fillId="39" borderId="0" applyFill="0" applyBorder="0"/>
    <xf numFmtId="0" fontId="39" fillId="39" borderId="0" applyFill="0" applyBorder="0"/>
    <xf numFmtId="0" fontId="39" fillId="39" borderId="0" applyFill="0" applyBorder="0">
      <alignment wrapText="1"/>
    </xf>
    <xf numFmtId="0" fontId="39" fillId="39" borderId="0" applyFill="0" applyBorder="0">
      <alignment wrapText="1"/>
    </xf>
    <xf numFmtId="0" fontId="39" fillId="39" borderId="0" applyFill="0" applyBorder="0"/>
    <xf numFmtId="0" fontId="95" fillId="0" borderId="0" applyNumberFormat="0" applyFill="0" applyBorder="0" applyAlignment="0" applyProtection="0"/>
    <xf numFmtId="0" fontId="39" fillId="39" borderId="0" applyFill="0" applyBorder="0">
      <alignment wrapText="1"/>
    </xf>
    <xf numFmtId="0" fontId="39" fillId="39" borderId="0" applyFill="0" applyBorder="0">
      <alignment wrapText="1"/>
    </xf>
    <xf numFmtId="0" fontId="39" fillId="39" borderId="0" applyFill="0" applyBorder="0">
      <alignment wrapText="1"/>
    </xf>
    <xf numFmtId="0" fontId="39" fillId="39" borderId="0" applyFill="0" applyBorder="0">
      <alignment wrapText="1"/>
    </xf>
    <xf numFmtId="0" fontId="60" fillId="0" borderId="0" applyNumberFormat="0" applyFill="0" applyBorder="0" applyAlignment="0" applyProtection="0"/>
    <xf numFmtId="0" fontId="7" fillId="5" borderId="17" applyNumberFormat="0" applyFill="0">
      <alignment horizontal="left"/>
    </xf>
    <xf numFmtId="0" fontId="7" fillId="5" borderId="17" applyNumberFormat="0">
      <alignment horizontal="left"/>
    </xf>
    <xf numFmtId="0" fontId="82" fillId="0" borderId="0" applyFill="0" applyBorder="0">
      <alignment horizontal="left"/>
      <protection hidden="1"/>
    </xf>
    <xf numFmtId="0" fontId="82" fillId="0" borderId="0" applyFill="0" applyBorder="0">
      <alignment horizontal="left"/>
      <protection hidden="1"/>
    </xf>
    <xf numFmtId="0" fontId="82" fillId="0" borderId="0" applyFill="0" applyBorder="0">
      <alignment horizontal="left" indent="1"/>
      <protection hidden="1"/>
    </xf>
    <xf numFmtId="0" fontId="82" fillId="0" borderId="0" applyFill="0" applyBorder="0">
      <alignment horizontal="left" indent="1"/>
      <protection hidden="1"/>
    </xf>
    <xf numFmtId="0" fontId="82" fillId="0" borderId="0" applyFill="0" applyBorder="0">
      <alignment horizontal="left" indent="2"/>
      <protection hidden="1"/>
    </xf>
    <xf numFmtId="0" fontId="82" fillId="0" borderId="0" applyFill="0" applyBorder="0">
      <alignment horizontal="left" indent="2"/>
      <protection hidden="1"/>
    </xf>
    <xf numFmtId="0" fontId="82" fillId="0" borderId="0" applyFill="0" applyBorder="0">
      <alignment horizontal="left" indent="3"/>
      <protection hidden="1"/>
    </xf>
    <xf numFmtId="0" fontId="82" fillId="0" borderId="0" applyFill="0" applyBorder="0">
      <alignment horizontal="left" indent="3"/>
      <protection hidden="1"/>
    </xf>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0" fontId="83" fillId="0" borderId="0" applyFill="0" applyBorder="0">
      <alignment vertical="top" wrapText="1"/>
      <protection locked="0"/>
    </xf>
    <xf numFmtId="0" fontId="83" fillId="0" borderId="0" applyFill="0" applyBorder="0">
      <alignment vertical="top" wrapText="1"/>
      <protection locked="0"/>
    </xf>
    <xf numFmtId="0" fontId="30" fillId="59" borderId="10" applyNumberFormat="0" applyAlignment="0" applyProtection="0"/>
    <xf numFmtId="0" fontId="96" fillId="11" borderId="10" applyNumberFormat="0" applyAlignment="0" applyProtection="0"/>
    <xf numFmtId="0" fontId="61" fillId="46" borderId="20" applyNumberFormat="0" applyAlignment="0" applyProtection="0"/>
    <xf numFmtId="0" fontId="20" fillId="39" borderId="0" applyFill="0" applyBorder="0">
      <alignment horizontal="centerContinuous" wrapText="1"/>
    </xf>
    <xf numFmtId="0" fontId="20" fillId="39" borderId="0" applyFill="0" applyBorder="0">
      <alignment horizontal="centerContinuous" wrapText="1"/>
    </xf>
    <xf numFmtId="0" fontId="48" fillId="0" borderId="0" applyFill="0" applyBorder="0">
      <alignment horizontal="centerContinuous" wrapText="1"/>
    </xf>
    <xf numFmtId="0" fontId="48" fillId="0" borderId="0" applyFill="0" applyBorder="0">
      <alignment horizontal="centerContinuous" wrapText="1"/>
    </xf>
    <xf numFmtId="0" fontId="48" fillId="0" borderId="0" applyFill="0" applyBorder="0">
      <alignment horizontal="center" wrapText="1"/>
    </xf>
    <xf numFmtId="0" fontId="48" fillId="0" borderId="0" applyFill="0" applyBorder="0">
      <alignment horizontal="center" wrapText="1"/>
    </xf>
    <xf numFmtId="0" fontId="7" fillId="5" borderId="16" applyNumberFormat="0">
      <alignment horizontal="left"/>
    </xf>
    <xf numFmtId="0" fontId="7" fillId="5" borderId="16" applyNumberFormat="0">
      <alignment horizontal="left"/>
    </xf>
    <xf numFmtId="0" fontId="62" fillId="0" borderId="25" applyNumberFormat="0" applyFill="0" applyAlignment="0" applyProtection="0"/>
    <xf numFmtId="0" fontId="62" fillId="0" borderId="25" applyNumberFormat="0" applyFill="0" applyAlignment="0" applyProtection="0"/>
    <xf numFmtId="0" fontId="97" fillId="0" borderId="12" applyNumberFormat="0" applyFill="0" applyAlignment="0" applyProtection="0"/>
    <xf numFmtId="0" fontId="62" fillId="0" borderId="25" applyNumberFormat="0" applyFill="0" applyAlignment="0" applyProtection="0"/>
    <xf numFmtId="0" fontId="68" fillId="0" borderId="0" applyFill="0" applyBorder="0">
      <alignment vertical="top" wrapText="1"/>
    </xf>
    <xf numFmtId="0" fontId="68" fillId="0" borderId="0" applyFill="0" applyBorder="0">
      <alignment vertical="top" wrapText="1"/>
    </xf>
    <xf numFmtId="0" fontId="68" fillId="0" borderId="0" applyFill="0" applyBorder="0">
      <alignment vertical="top" wrapText="1"/>
    </xf>
    <xf numFmtId="0" fontId="68" fillId="0" borderId="0" applyFill="0" applyBorder="0">
      <alignment vertical="top" wrapText="1"/>
    </xf>
    <xf numFmtId="0" fontId="98" fillId="10" borderId="0" applyNumberFormat="0" applyBorder="0" applyAlignment="0" applyProtection="0"/>
    <xf numFmtId="0" fontId="99" fillId="10" borderId="0" applyNumberFormat="0" applyBorder="0" applyAlignment="0" applyProtection="0"/>
    <xf numFmtId="0" fontId="63" fillId="61" borderId="0" applyNumberFormat="0" applyBorder="0" applyAlignment="0" applyProtection="0"/>
    <xf numFmtId="0" fontId="10" fillId="0" borderId="0" applyBorder="0"/>
    <xf numFmtId="0" fontId="10" fillId="0" borderId="0" applyBorder="0"/>
    <xf numFmtId="0" fontId="10" fillId="0" borderId="0"/>
    <xf numFmtId="0" fontId="10" fillId="0" borderId="0" applyBorder="0"/>
    <xf numFmtId="0" fontId="10" fillId="0" borderId="0" applyBorder="0"/>
    <xf numFmtId="0" fontId="10" fillId="0" borderId="0" applyBorder="0"/>
    <xf numFmtId="0" fontId="10" fillId="0" borderId="0" applyBorder="0"/>
    <xf numFmtId="0" fontId="10" fillId="0" borderId="0" applyBorder="0"/>
    <xf numFmtId="0" fontId="10" fillId="0" borderId="0" applyBorder="0"/>
    <xf numFmtId="0" fontId="10" fillId="0" borderId="0" applyBorder="0"/>
    <xf numFmtId="0" fontId="10" fillId="0" borderId="0" applyBorder="0"/>
    <xf numFmtId="0" fontId="10" fillId="0" borderId="0" applyBorder="0"/>
    <xf numFmtId="0" fontId="10" fillId="0" borderId="0" applyBorder="0"/>
    <xf numFmtId="0" fontId="10" fillId="0" borderId="0" applyBorder="0"/>
    <xf numFmtId="0" fontId="10" fillId="0" borderId="0" applyBorder="0"/>
    <xf numFmtId="0" fontId="10" fillId="0" borderId="0" applyBorder="0"/>
    <xf numFmtId="0" fontId="10" fillId="0" borderId="0" applyBorder="0"/>
    <xf numFmtId="0" fontId="10" fillId="0" borderId="0" applyBorder="0"/>
    <xf numFmtId="0" fontId="10" fillId="0" borderId="0" applyBorder="0"/>
    <xf numFmtId="0" fontId="10" fillId="0" borderId="0" applyBorder="0"/>
    <xf numFmtId="0" fontId="10" fillId="0" borderId="0" applyBorder="0"/>
    <xf numFmtId="0" fontId="10" fillId="0" borderId="0" applyBorder="0"/>
    <xf numFmtId="0" fontId="10" fillId="0" borderId="0" applyBorder="0"/>
    <xf numFmtId="0" fontId="10" fillId="0" borderId="0" applyBorder="0"/>
    <xf numFmtId="0" fontId="10" fillId="0" borderId="0" applyBorder="0"/>
    <xf numFmtId="0" fontId="10" fillId="0" borderId="0" applyBorder="0"/>
    <xf numFmtId="0" fontId="10" fillId="0" borderId="0" applyBorder="0"/>
    <xf numFmtId="0" fontId="10" fillId="0" borderId="0" applyBorder="0"/>
    <xf numFmtId="0" fontId="10" fillId="0" borderId="0" applyBorder="0"/>
    <xf numFmtId="0" fontId="10" fillId="0" borderId="0" applyBorder="0"/>
    <xf numFmtId="0" fontId="10" fillId="0" borderId="0" applyBorder="0"/>
    <xf numFmtId="0" fontId="10" fillId="0" borderId="0" applyBorder="0"/>
    <xf numFmtId="0" fontId="10" fillId="0" borderId="0" applyBorder="0"/>
    <xf numFmtId="0" fontId="10" fillId="0" borderId="0" applyBorder="0"/>
    <xf numFmtId="0" fontId="10" fillId="0" borderId="0" applyBorder="0"/>
    <xf numFmtId="0" fontId="10" fillId="0" borderId="0" applyBorder="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7" fillId="0" borderId="0"/>
    <xf numFmtId="0" fontId="7" fillId="0" borderId="0"/>
    <xf numFmtId="0" fontId="7" fillId="0" borderId="0"/>
    <xf numFmtId="0" fontId="85" fillId="0" borderId="0"/>
    <xf numFmtId="0" fontId="85" fillId="0" borderId="0"/>
    <xf numFmtId="0" fontId="10" fillId="0" borderId="0" applyBorder="0"/>
    <xf numFmtId="0" fontId="10" fillId="0" borderId="0" applyBorder="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50" fillId="0" borderId="0"/>
    <xf numFmtId="0" fontId="50" fillId="0" borderId="0"/>
    <xf numFmtId="0" fontId="1" fillId="0" borderId="0"/>
    <xf numFmtId="0" fontId="1" fillId="0" borderId="0"/>
    <xf numFmtId="0" fontId="10" fillId="0" borderId="0"/>
    <xf numFmtId="0" fontId="10" fillId="0" borderId="0"/>
    <xf numFmtId="0" fontId="36" fillId="0" borderId="0"/>
    <xf numFmtId="0" fontId="36" fillId="0" borderId="0"/>
    <xf numFmtId="0" fontId="10" fillId="0" borderId="0" applyBorder="0"/>
    <xf numFmtId="0" fontId="10" fillId="0" borderId="0" applyBorder="0"/>
    <xf numFmtId="0" fontId="10" fillId="0" borderId="0"/>
    <xf numFmtId="0" fontId="10" fillId="0" borderId="0"/>
    <xf numFmtId="0" fontId="80" fillId="0" borderId="0"/>
    <xf numFmtId="0" fontId="80" fillId="0" borderId="0"/>
    <xf numFmtId="0" fontId="80" fillId="0" borderId="0"/>
    <xf numFmtId="0" fontId="80" fillId="0" borderId="0"/>
    <xf numFmtId="0" fontId="10" fillId="0" borderId="0" applyBorder="0"/>
    <xf numFmtId="0" fontId="10" fillId="0" borderId="0" applyBorder="0"/>
    <xf numFmtId="0" fontId="10" fillId="0" borderId="0"/>
    <xf numFmtId="0" fontId="10" fillId="0" borderId="0"/>
    <xf numFmtId="0" fontId="1" fillId="0" borderId="0"/>
    <xf numFmtId="0" fontId="1" fillId="0" borderId="0"/>
    <xf numFmtId="0" fontId="10" fillId="0" borderId="0" applyBorder="0"/>
    <xf numFmtId="0" fontId="10" fillId="0" borderId="0" applyBorder="0"/>
    <xf numFmtId="0" fontId="10" fillId="0" borderId="0" applyBorder="0"/>
    <xf numFmtId="0" fontId="10" fillId="0" borderId="0" applyBorder="0"/>
    <xf numFmtId="0" fontId="10" fillId="0" borderId="0" applyBorder="0"/>
    <xf numFmtId="0" fontId="10" fillId="0" borderId="0" applyBorder="0"/>
    <xf numFmtId="0" fontId="10" fillId="0" borderId="0" applyBorder="0"/>
    <xf numFmtId="0" fontId="36"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7" fillId="14" borderId="14" applyNumberFormat="0" applyFont="0" applyAlignment="0" applyProtection="0"/>
    <xf numFmtId="0" fontId="70" fillId="14" borderId="14" applyNumberFormat="0" applyFont="0" applyAlignment="0" applyProtection="0"/>
    <xf numFmtId="0" fontId="70" fillId="14" borderId="14" applyNumberFormat="0" applyFont="0" applyAlignment="0" applyProtection="0"/>
    <xf numFmtId="0" fontId="10" fillId="62" borderId="26" applyNumberFormat="0" applyFont="0" applyAlignment="0" applyProtection="0"/>
    <xf numFmtId="0" fontId="31" fillId="59" borderId="11" applyNumberFormat="0" applyAlignment="0" applyProtection="0"/>
    <xf numFmtId="0" fontId="100" fillId="12" borderId="11" applyNumberFormat="0" applyAlignment="0" applyProtection="0"/>
    <xf numFmtId="0" fontId="64" fillId="59" borderId="27" applyNumberFormat="0" applyAlignment="0" applyProtection="0"/>
    <xf numFmtId="0" fontId="79" fillId="0" borderId="0" applyFill="0" applyBorder="0">
      <alignment vertical="top"/>
    </xf>
    <xf numFmtId="0" fontId="79" fillId="0" borderId="0" applyFill="0" applyBorder="0">
      <alignment vertical="top"/>
    </xf>
    <xf numFmtId="0" fontId="79" fillId="0" borderId="0" applyFill="0" applyBorder="0">
      <alignment vertical="top"/>
    </xf>
    <xf numFmtId="0" fontId="79" fillId="0" borderId="0" applyFill="0" applyBorder="0">
      <alignment vertical="top"/>
    </xf>
    <xf numFmtId="0" fontId="79" fillId="0" borderId="0" applyFill="0" applyBorder="0">
      <alignment horizontal="left" vertical="top" indent="1"/>
    </xf>
    <xf numFmtId="0" fontId="79" fillId="0" borderId="0" applyFill="0" applyBorder="0">
      <alignment horizontal="left" vertical="top" indent="1"/>
    </xf>
    <xf numFmtId="0" fontId="79" fillId="0" borderId="0" applyFill="0" applyBorder="0">
      <alignment horizontal="left" vertical="top" indent="1"/>
    </xf>
    <xf numFmtId="0" fontId="79" fillId="0" borderId="0" applyFill="0" applyBorder="0">
      <alignment horizontal="left" vertical="top" indent="1"/>
    </xf>
    <xf numFmtId="0" fontId="79" fillId="0" borderId="0" applyFill="0" applyBorder="0">
      <alignment horizontal="left" vertical="top" indent="2"/>
    </xf>
    <xf numFmtId="0" fontId="79" fillId="0" borderId="0" applyFill="0" applyBorder="0">
      <alignment horizontal="left" vertical="top" indent="2"/>
    </xf>
    <xf numFmtId="0" fontId="79" fillId="0" borderId="0" applyFill="0" applyBorder="0">
      <alignment horizontal="left" vertical="top" indent="2"/>
    </xf>
    <xf numFmtId="0" fontId="79" fillId="0" borderId="0" applyFill="0" applyBorder="0">
      <alignment horizontal="left" vertical="top" indent="2"/>
    </xf>
    <xf numFmtId="0" fontId="79" fillId="0" borderId="0" applyFill="0" applyBorder="0">
      <alignment horizontal="left" vertical="top" indent="3"/>
    </xf>
    <xf numFmtId="0" fontId="79" fillId="0" borderId="0" applyFill="0" applyBorder="0">
      <alignment horizontal="left" vertical="top" indent="3"/>
    </xf>
    <xf numFmtId="0" fontId="79" fillId="0" borderId="0" applyFill="0" applyBorder="0">
      <alignment horizontal="left" vertical="top" indent="3"/>
    </xf>
    <xf numFmtId="0" fontId="79" fillId="0" borderId="0" applyFill="0" applyBorder="0">
      <alignment horizontal="left" vertical="top" indent="3"/>
    </xf>
    <xf numFmtId="0" fontId="68" fillId="0" borderId="0" applyFill="0" applyBorder="0">
      <alignment vertical="top"/>
    </xf>
    <xf numFmtId="0" fontId="68" fillId="0" borderId="0" applyFill="0" applyBorder="0">
      <alignment vertical="top"/>
    </xf>
    <xf numFmtId="0" fontId="68" fillId="0" borderId="0" applyFill="0" applyBorder="0">
      <alignment vertical="top"/>
    </xf>
    <xf numFmtId="0" fontId="68" fillId="0" borderId="0" applyFill="0" applyBorder="0">
      <alignment vertical="top"/>
    </xf>
    <xf numFmtId="0" fontId="68" fillId="0" borderId="0" applyFill="0" applyBorder="0">
      <alignment horizontal="left" vertical="top" indent="1"/>
    </xf>
    <xf numFmtId="0" fontId="68" fillId="0" borderId="0" applyFill="0" applyBorder="0">
      <alignment horizontal="left" vertical="top" indent="1"/>
    </xf>
    <xf numFmtId="0" fontId="68" fillId="0" borderId="0" applyFill="0" applyBorder="0">
      <alignment horizontal="left" vertical="top" indent="1"/>
    </xf>
    <xf numFmtId="0" fontId="68" fillId="0" borderId="0" applyFill="0" applyBorder="0">
      <alignment horizontal="left" vertical="top" indent="1"/>
    </xf>
    <xf numFmtId="0" fontId="68" fillId="0" borderId="0" applyFill="0" applyBorder="0">
      <alignment horizontal="left" vertical="top" indent="2"/>
    </xf>
    <xf numFmtId="0" fontId="68" fillId="0" borderId="0" applyFill="0" applyBorder="0">
      <alignment horizontal="left" vertical="top" indent="2"/>
    </xf>
    <xf numFmtId="0" fontId="68" fillId="0" borderId="0" applyFill="0" applyBorder="0">
      <alignment horizontal="left" vertical="top" indent="2"/>
    </xf>
    <xf numFmtId="0" fontId="68" fillId="0" borderId="0" applyFill="0" applyBorder="0">
      <alignment horizontal="left" vertical="top" indent="2"/>
    </xf>
    <xf numFmtId="0" fontId="68" fillId="0" borderId="0" applyFill="0" applyBorder="0">
      <alignment horizontal="left" vertical="top" indent="3"/>
    </xf>
    <xf numFmtId="0" fontId="68" fillId="0" borderId="0" applyFill="0" applyBorder="0">
      <alignment horizontal="left" vertical="top" indent="3"/>
    </xf>
    <xf numFmtId="0" fontId="68" fillId="0" borderId="0" applyFill="0" applyBorder="0">
      <alignment horizontal="left" vertical="top" indent="3"/>
    </xf>
    <xf numFmtId="0" fontId="68" fillId="0" borderId="0" applyFill="0" applyBorder="0">
      <alignment horizontal="left" vertical="top" indent="3"/>
    </xf>
    <xf numFmtId="0" fontId="68" fillId="0" borderId="0" applyFill="0" applyBorder="0">
      <alignment horizontal="left" vertical="top" indent="4"/>
    </xf>
    <xf numFmtId="0" fontId="68" fillId="0" borderId="0" applyFill="0" applyBorder="0">
      <alignment horizontal="left" vertical="top" indent="4"/>
    </xf>
    <xf numFmtId="0" fontId="68" fillId="0" borderId="0" applyFill="0" applyBorder="0">
      <alignment horizontal="left" vertical="top" indent="4"/>
    </xf>
    <xf numFmtId="0" fontId="68" fillId="0" borderId="0" applyFill="0" applyBorder="0">
      <alignment horizontal="left" vertical="top" indent="4"/>
    </xf>
    <xf numFmtId="0" fontId="7" fillId="5" borderId="19" applyNumberFormat="0" applyFill="0">
      <alignment horizontal="left"/>
    </xf>
    <xf numFmtId="0" fontId="7" fillId="5" borderId="19" applyNumberFormat="0">
      <alignment horizontal="left"/>
    </xf>
    <xf numFmtId="186" fontId="39" fillId="0" borderId="0" applyFont="0" applyFill="0" applyBorder="0" applyAlignment="0" applyProtection="0">
      <alignment horizontal="left"/>
      <protection locked="0"/>
    </xf>
    <xf numFmtId="186" fontId="39" fillId="0" borderId="0" applyFont="0" applyFill="0" applyBorder="0" applyAlignment="0" applyProtection="0">
      <alignment horizontal="left"/>
      <protection locked="0"/>
    </xf>
    <xf numFmtId="186" fontId="39" fillId="0" borderId="0" applyFont="0" applyFill="0" applyBorder="0" applyAlignment="0" applyProtection="0">
      <alignment horizontal="left"/>
      <protection locked="0"/>
    </xf>
    <xf numFmtId="186" fontId="39" fillId="0" borderId="0" applyFont="0" applyFill="0" applyBorder="0" applyAlignment="0" applyProtection="0">
      <alignment horizontal="left"/>
      <protection locked="0"/>
    </xf>
    <xf numFmtId="0" fontId="65"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24" fillId="0" borderId="0" applyNumberFormat="0" applyFill="0" applyBorder="0" applyAlignment="0" applyProtection="0"/>
    <xf numFmtId="0" fontId="65" fillId="0" borderId="0" applyNumberFormat="0" applyFill="0" applyBorder="0" applyAlignment="0" applyProtection="0"/>
    <xf numFmtId="0" fontId="10" fillId="63" borderId="0"/>
    <xf numFmtId="0" fontId="10" fillId="63" borderId="0"/>
    <xf numFmtId="0" fontId="39" fillId="40" borderId="0"/>
    <xf numFmtId="0" fontId="39" fillId="40" borderId="0"/>
    <xf numFmtId="0" fontId="2" fillId="0" borderId="28" applyNumberFormat="0" applyFill="0" applyAlignment="0" applyProtection="0"/>
    <xf numFmtId="0" fontId="101" fillId="0" borderId="15" applyNumberFormat="0" applyFill="0" applyAlignment="0" applyProtection="0"/>
    <xf numFmtId="0" fontId="66" fillId="0" borderId="28" applyNumberFormat="0" applyFill="0" applyAlignment="0" applyProtection="0"/>
    <xf numFmtId="0" fontId="68" fillId="0" borderId="0" applyFill="0" applyBorder="0">
      <alignment horizontal="center"/>
    </xf>
    <xf numFmtId="0" fontId="68" fillId="0" borderId="0" applyFill="0" applyBorder="0">
      <alignment horizontal="center"/>
    </xf>
    <xf numFmtId="0" fontId="68" fillId="0" borderId="0" applyFill="0" applyBorder="0">
      <alignment horizontal="center"/>
    </xf>
    <xf numFmtId="0" fontId="68" fillId="0" borderId="0" applyFill="0" applyBorder="0">
      <alignment horizontal="center"/>
    </xf>
    <xf numFmtId="0" fontId="68" fillId="0" borderId="0" applyFill="0" applyBorder="0">
      <alignment horizontal="center" wrapText="1"/>
    </xf>
    <xf numFmtId="0" fontId="68" fillId="0" borderId="0" applyFill="0" applyBorder="0">
      <alignment horizontal="center" wrapText="1"/>
    </xf>
    <xf numFmtId="0" fontId="68" fillId="0" borderId="0" applyFill="0" applyBorder="0">
      <alignment horizontal="center" wrapText="1"/>
    </xf>
    <xf numFmtId="0" fontId="68" fillId="0" borderId="0" applyFill="0" applyBorder="0">
      <alignment horizontal="center" wrapText="1"/>
    </xf>
    <xf numFmtId="0" fontId="102" fillId="0" borderId="0" applyNumberFormat="0" applyFill="0" applyBorder="0" applyAlignment="0" applyProtection="0"/>
    <xf numFmtId="0" fontId="67" fillId="0" borderId="0" applyNumberFormat="0" applyFill="0" applyBorder="0" applyAlignment="0" applyProtection="0"/>
    <xf numFmtId="0" fontId="7" fillId="0" borderId="0"/>
    <xf numFmtId="49" fontId="42" fillId="0" borderId="0" applyFill="0" applyProtection="0">
      <alignment horizontal="left" indent="1"/>
    </xf>
    <xf numFmtId="0" fontId="39" fillId="39" borderId="0" applyFill="0" applyBorder="0">
      <alignment wrapText="1"/>
    </xf>
    <xf numFmtId="9" fontId="39" fillId="0" borderId="0" applyFont="0" applyFill="0" applyBorder="0" applyAlignment="0" applyProtection="0"/>
    <xf numFmtId="9" fontId="39" fillId="0" borderId="0" applyFont="0" applyFill="0" applyBorder="0" applyAlignment="0" applyProtection="0"/>
    <xf numFmtId="0" fontId="39" fillId="39" borderId="0" applyFill="0" applyBorder="0">
      <alignment wrapText="1"/>
    </xf>
    <xf numFmtId="49" fontId="42" fillId="0" borderId="0" applyFill="0" applyProtection="0">
      <alignment horizontal="left" indent="1"/>
    </xf>
    <xf numFmtId="0" fontId="7"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7" fillId="0" borderId="0"/>
    <xf numFmtId="49" fontId="42" fillId="0" borderId="0" applyFill="0" applyProtection="0">
      <alignment horizontal="left" indent="1"/>
    </xf>
    <xf numFmtId="0" fontId="39" fillId="39" borderId="0" applyFill="0" applyBorder="0">
      <alignment wrapText="1"/>
    </xf>
    <xf numFmtId="0" fontId="39" fillId="39" borderId="0" applyFill="0" applyBorder="0">
      <alignment wrapText="1"/>
    </xf>
    <xf numFmtId="9" fontId="39" fillId="0" borderId="0" applyFont="0" applyFill="0" applyBorder="0" applyAlignment="0" applyProtection="0"/>
    <xf numFmtId="49" fontId="42" fillId="0" borderId="0" applyFill="0" applyProtection="0">
      <alignment horizontal="left" indent="1"/>
    </xf>
    <xf numFmtId="49" fontId="42" fillId="0" borderId="0" applyFill="0" applyProtection="0">
      <alignment horizontal="left" indent="1"/>
    </xf>
    <xf numFmtId="9" fontId="39" fillId="0" borderId="0" applyFont="0" applyFill="0" applyBorder="0" applyAlignment="0" applyProtection="0"/>
    <xf numFmtId="0" fontId="39" fillId="39" borderId="0" applyFill="0" applyBorder="0">
      <alignment wrapText="1"/>
    </xf>
    <xf numFmtId="0" fontId="7" fillId="0" borderId="0"/>
    <xf numFmtId="9" fontId="39" fillId="0" borderId="0" applyFont="0" applyFill="0" applyBorder="0" applyAlignment="0" applyProtection="0"/>
    <xf numFmtId="0" fontId="39" fillId="39" borderId="0" applyFill="0" applyBorder="0">
      <alignment wrapText="1"/>
    </xf>
    <xf numFmtId="49" fontId="42" fillId="0" borderId="0" applyFill="0" applyProtection="0">
      <alignment horizontal="left" indent="1"/>
    </xf>
    <xf numFmtId="49" fontId="42" fillId="0" borderId="0" applyFill="0" applyProtection="0">
      <alignment horizontal="left" indent="1"/>
    </xf>
    <xf numFmtId="0" fontId="7" fillId="0" borderId="0"/>
    <xf numFmtId="0" fontId="7" fillId="0" borderId="0"/>
    <xf numFmtId="49" fontId="42" fillId="0" borderId="0" applyFill="0" applyProtection="0">
      <alignment horizontal="left" indent="1"/>
    </xf>
    <xf numFmtId="0" fontId="7" fillId="0" borderId="0"/>
    <xf numFmtId="0" fontId="7" fillId="0" borderId="0"/>
    <xf numFmtId="0" fontId="10" fillId="0" borderId="0" applyBorder="0"/>
    <xf numFmtId="9" fontId="39" fillId="0" borderId="0" applyFont="0" applyFill="0" applyBorder="0" applyAlignment="0" applyProtection="0"/>
    <xf numFmtId="0" fontId="10" fillId="0" borderId="0"/>
    <xf numFmtId="0" fontId="7" fillId="14" borderId="14" applyNumberFormat="0" applyFont="0" applyAlignment="0" applyProtection="0"/>
    <xf numFmtId="0" fontId="10" fillId="0" borderId="0"/>
    <xf numFmtId="0" fontId="10" fillId="0" borderId="0" applyBorder="0"/>
    <xf numFmtId="165" fontId="1" fillId="0" borderId="0" applyFont="0" applyFill="0" applyBorder="0" applyAlignment="0" applyProtection="0"/>
    <xf numFmtId="0" fontId="10" fillId="0" borderId="0"/>
    <xf numFmtId="0" fontId="10" fillId="0" borderId="0" applyBorder="0"/>
    <xf numFmtId="0" fontId="10" fillId="0" borderId="0"/>
    <xf numFmtId="165" fontId="1" fillId="0" borderId="0" applyFont="0" applyFill="0" applyBorder="0" applyAlignment="0" applyProtection="0"/>
    <xf numFmtId="0" fontId="10" fillId="0" borderId="0" applyBorder="0"/>
    <xf numFmtId="0" fontId="10" fillId="0" borderId="0" applyBorder="0"/>
    <xf numFmtId="0" fontId="10" fillId="0" borderId="0" applyBorder="0"/>
    <xf numFmtId="0" fontId="10" fillId="0" borderId="0"/>
    <xf numFmtId="0" fontId="10" fillId="0" borderId="0" applyBorder="0"/>
    <xf numFmtId="0" fontId="7" fillId="14" borderId="14" applyNumberFormat="0" applyFont="0" applyAlignment="0" applyProtection="0"/>
    <xf numFmtId="0" fontId="10" fillId="0" borderId="0" applyBorder="0"/>
    <xf numFmtId="165" fontId="10" fillId="0" borderId="0" applyFont="0" applyFill="0" applyBorder="0" applyAlignment="0" applyProtection="0"/>
    <xf numFmtId="0" fontId="10" fillId="0" borderId="0" applyBorder="0"/>
    <xf numFmtId="0" fontId="10" fillId="0" borderId="0" applyBorder="0"/>
    <xf numFmtId="0" fontId="10" fillId="0" borderId="0" applyBorder="0"/>
    <xf numFmtId="0" fontId="10" fillId="0" borderId="0" applyBorder="0"/>
    <xf numFmtId="0" fontId="7" fillId="14" borderId="14" applyNumberFormat="0" applyFont="0" applyAlignment="0" applyProtection="0"/>
    <xf numFmtId="0" fontId="7" fillId="0" borderId="0"/>
    <xf numFmtId="0" fontId="7" fillId="14" borderId="14" applyNumberFormat="0" applyFont="0" applyAlignment="0" applyProtection="0"/>
    <xf numFmtId="165" fontId="1" fillId="0" borderId="0" applyFont="0" applyFill="0" applyBorder="0" applyAlignment="0" applyProtection="0"/>
    <xf numFmtId="9" fontId="39" fillId="0" borderId="0" applyFont="0" applyFill="0" applyBorder="0" applyAlignment="0" applyProtection="0"/>
    <xf numFmtId="0" fontId="10" fillId="0" borderId="0" applyBorder="0"/>
    <xf numFmtId="0" fontId="10" fillId="0" borderId="0" applyBorder="0"/>
    <xf numFmtId="0" fontId="10" fillId="0" borderId="0" applyBorder="0"/>
    <xf numFmtId="165" fontId="10" fillId="0" borderId="0" applyFont="0" applyFill="0" applyBorder="0" applyAlignment="0" applyProtection="0"/>
    <xf numFmtId="0" fontId="7" fillId="0" borderId="0"/>
    <xf numFmtId="165" fontId="1" fillId="0" borderId="0" applyFont="0" applyFill="0" applyBorder="0" applyAlignment="0" applyProtection="0"/>
    <xf numFmtId="0" fontId="10" fillId="0" borderId="0"/>
    <xf numFmtId="9" fontId="39" fillId="0" borderId="0" applyFont="0" applyFill="0" applyBorder="0" applyAlignment="0" applyProtection="0"/>
    <xf numFmtId="0" fontId="10" fillId="0" borderId="0"/>
    <xf numFmtId="9" fontId="39" fillId="0" borderId="0" applyFont="0" applyFill="0" applyBorder="0" applyAlignment="0" applyProtection="0"/>
    <xf numFmtId="165" fontId="10" fillId="0" borderId="0" applyFont="0" applyFill="0" applyBorder="0" applyAlignment="0" applyProtection="0"/>
    <xf numFmtId="0" fontId="7" fillId="0" borderId="0"/>
    <xf numFmtId="165" fontId="10" fillId="0" borderId="0" applyFont="0" applyFill="0" applyBorder="0" applyAlignment="0" applyProtection="0"/>
    <xf numFmtId="0" fontId="7" fillId="0" borderId="0"/>
    <xf numFmtId="165" fontId="10" fillId="0" borderId="0" applyFont="0" applyFill="0" applyBorder="0" applyAlignment="0" applyProtection="0"/>
    <xf numFmtId="0" fontId="7" fillId="0" borderId="0"/>
    <xf numFmtId="165" fontId="1" fillId="0" borderId="0" applyFont="0" applyFill="0" applyBorder="0" applyAlignment="0" applyProtection="0"/>
    <xf numFmtId="165" fontId="1" fillId="0" borderId="0" applyFont="0" applyFill="0" applyBorder="0" applyAlignment="0" applyProtection="0"/>
    <xf numFmtId="0" fontId="10" fillId="0" borderId="0" applyBorder="0"/>
    <xf numFmtId="0" fontId="7" fillId="14" borderId="14" applyNumberFormat="0" applyFont="0" applyAlignment="0" applyProtection="0"/>
    <xf numFmtId="165" fontId="1" fillId="0" borderId="0" applyFont="0" applyFill="0" applyBorder="0" applyAlignment="0" applyProtection="0"/>
    <xf numFmtId="0" fontId="7" fillId="14" borderId="14" applyNumberFormat="0" applyFont="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202" fontId="10" fillId="0" borderId="0"/>
    <xf numFmtId="165" fontId="1" fillId="0" borderId="0" applyFont="0" applyFill="0" applyBorder="0" applyAlignment="0" applyProtection="0"/>
    <xf numFmtId="0" fontId="7" fillId="14" borderId="14" applyNumberFormat="0" applyFont="0" applyAlignment="0" applyProtection="0"/>
    <xf numFmtId="0" fontId="10" fillId="0" borderId="0"/>
    <xf numFmtId="165" fontId="1" fillId="0" borderId="0" applyFont="0" applyFill="0" applyBorder="0" applyAlignment="0" applyProtection="0"/>
    <xf numFmtId="0" fontId="7" fillId="14" borderId="14" applyNumberFormat="0" applyFont="0" applyAlignment="0" applyProtection="0"/>
    <xf numFmtId="165" fontId="1" fillId="0" borderId="0" applyFont="0" applyFill="0" applyBorder="0" applyAlignment="0" applyProtection="0"/>
    <xf numFmtId="202" fontId="10" fillId="0" borderId="0" applyBorder="0"/>
    <xf numFmtId="0" fontId="10" fillId="0" borderId="0" applyBorder="0"/>
    <xf numFmtId="0" fontId="10" fillId="0" borderId="0" applyBorder="0"/>
    <xf numFmtId="0" fontId="7" fillId="14" borderId="14" applyNumberFormat="0" applyFont="0" applyAlignment="0" applyProtection="0"/>
    <xf numFmtId="0" fontId="7" fillId="14" borderId="14" applyNumberFormat="0" applyFont="0" applyAlignment="0" applyProtection="0"/>
    <xf numFmtId="9" fontId="39" fillId="0" borderId="0" applyFont="0" applyFill="0" applyBorder="0" applyAlignment="0" applyProtection="0"/>
    <xf numFmtId="49" fontId="42" fillId="0" borderId="0" applyFill="0" applyProtection="0">
      <alignment horizontal="left" indent="1"/>
    </xf>
    <xf numFmtId="165" fontId="7" fillId="0" borderId="0" applyFont="0" applyFill="0" applyBorder="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65" fontId="1" fillId="0" borderId="0" applyFont="0" applyFill="0" applyBorder="0" applyAlignment="0" applyProtection="0"/>
    <xf numFmtId="0" fontId="7" fillId="14" borderId="14" applyNumberFormat="0" applyFont="0" applyAlignment="0" applyProtection="0"/>
    <xf numFmtId="165" fontId="1" fillId="0" borderId="0" applyFont="0" applyFill="0" applyBorder="0" applyAlignment="0" applyProtection="0"/>
    <xf numFmtId="0" fontId="10" fillId="0" borderId="0" applyBorder="0"/>
    <xf numFmtId="0" fontId="7" fillId="14" borderId="14" applyNumberFormat="0" applyFont="0" applyAlignment="0" applyProtection="0"/>
    <xf numFmtId="0" fontId="7" fillId="14" borderId="14" applyNumberFormat="0" applyFont="0" applyAlignment="0" applyProtection="0"/>
    <xf numFmtId="200" fontId="10" fillId="5" borderId="4" applyFont="0" applyFill="0" applyBorder="0" applyAlignment="0" applyProtection="0"/>
    <xf numFmtId="193" fontId="10" fillId="0" borderId="4" applyFont="0" applyFill="0" applyBorder="0" applyAlignment="0" applyProtection="0">
      <alignment horizontal="left"/>
      <protection locked="0"/>
    </xf>
    <xf numFmtId="9" fontId="39" fillId="0" borderId="0" applyFont="0" applyFill="0" applyBorder="0" applyAlignment="0" applyProtection="0"/>
    <xf numFmtId="0" fontId="39" fillId="39" borderId="0" applyFill="0" applyBorder="0"/>
    <xf numFmtId="165" fontId="50" fillId="0" borderId="0" applyFont="0" applyFill="0" applyBorder="0" applyAlignment="0" applyProtection="0"/>
    <xf numFmtId="165" fontId="50" fillId="0" borderId="0" applyFont="0" applyFill="0" applyBorder="0" applyAlignment="0" applyProtection="0"/>
    <xf numFmtId="180" fontId="1" fillId="0" borderId="0"/>
    <xf numFmtId="180" fontId="1" fillId="0" borderId="0"/>
    <xf numFmtId="180" fontId="1" fillId="0" borderId="0"/>
    <xf numFmtId="165" fontId="5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0" fillId="0" borderId="0" applyFont="0" applyFill="0" applyBorder="0" applyAlignment="0" applyProtection="0"/>
    <xf numFmtId="164" fontId="10" fillId="0" borderId="0" applyFont="0" applyFill="0" applyBorder="0" applyAlignment="0" applyProtection="0"/>
    <xf numFmtId="0" fontId="50" fillId="14" borderId="14" applyNumberFormat="0" applyFont="0" applyAlignment="0" applyProtection="0"/>
    <xf numFmtId="9" fontId="10" fillId="0" borderId="0" applyFont="0" applyFill="0" applyBorder="0" applyAlignment="0" applyProtection="0"/>
    <xf numFmtId="0" fontId="7" fillId="14" borderId="14" applyNumberFormat="0" applyFont="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0" fillId="0" borderId="0">
      <alignment wrapText="1"/>
    </xf>
    <xf numFmtId="0" fontId="10" fillId="0" borderId="0">
      <alignment wrapText="1"/>
    </xf>
    <xf numFmtId="164" fontId="1" fillId="0" borderId="0" applyFont="0" applyFill="0" applyBorder="0" applyAlignment="0" applyProtection="0"/>
    <xf numFmtId="0" fontId="171" fillId="0" borderId="0"/>
    <xf numFmtId="199" fontId="1" fillId="0" borderId="0" applyFont="0" applyFill="0" applyBorder="0" applyAlignment="0" applyProtection="0"/>
    <xf numFmtId="165" fontId="37" fillId="0" borderId="0" applyFont="0" applyFill="0" applyBorder="0" applyAlignment="0" applyProtection="0"/>
    <xf numFmtId="199" fontId="35" fillId="0" borderId="0" applyFont="0" applyFill="0" applyBorder="0" applyAlignment="0" applyProtection="0"/>
    <xf numFmtId="165" fontId="7" fillId="0" borderId="0" applyFont="0" applyFill="0" applyBorder="0" applyAlignment="0" applyProtection="0"/>
    <xf numFmtId="0" fontId="37" fillId="0" borderId="0"/>
    <xf numFmtId="9" fontId="1" fillId="0" borderId="0" applyFont="0" applyFill="0" applyBorder="0" applyAlignment="0" applyProtection="0"/>
    <xf numFmtId="9" fontId="37" fillId="0" borderId="0" applyFont="0" applyFill="0" applyBorder="0" applyAlignment="0" applyProtection="0"/>
    <xf numFmtId="165" fontId="7" fillId="0" borderId="0" applyFont="0" applyFill="0" applyBorder="0" applyAlignment="0" applyProtection="0"/>
    <xf numFmtId="0" fontId="10" fillId="0" borderId="0"/>
    <xf numFmtId="273" fontId="118" fillId="0" borderId="0">
      <alignment horizontal="left"/>
    </xf>
    <xf numFmtId="272" fontId="80" fillId="0" borderId="0"/>
    <xf numFmtId="0" fontId="73" fillId="63" borderId="4" applyFill="0">
      <alignment horizontal="center"/>
    </xf>
    <xf numFmtId="188" fontId="73" fillId="63" borderId="4" applyFill="0">
      <alignment horizontal="center" vertical="center"/>
    </xf>
    <xf numFmtId="185" fontId="74" fillId="0" borderId="4" applyFont="0" applyFill="0" applyBorder="0" applyAlignment="0" applyProtection="0">
      <alignment horizontal="left"/>
      <protection locked="0"/>
    </xf>
    <xf numFmtId="197" fontId="74" fillId="0" borderId="4">
      <alignment horizontal="left"/>
      <protection locked="0"/>
    </xf>
    <xf numFmtId="0" fontId="53" fillId="59" borderId="20" applyNumberFormat="0" applyAlignment="0" applyProtection="0"/>
    <xf numFmtId="0" fontId="61" fillId="46" borderId="20" applyNumberFormat="0" applyAlignment="0" applyProtection="0"/>
    <xf numFmtId="0" fontId="64" fillId="59" borderId="27" applyNumberFormat="0" applyAlignment="0" applyProtection="0"/>
    <xf numFmtId="0" fontId="66" fillId="0" borderId="28" applyNumberFormat="0" applyFill="0" applyAlignment="0" applyProtection="0"/>
    <xf numFmtId="0" fontId="2" fillId="0" borderId="28" applyNumberFormat="0" applyFill="0" applyAlignment="0" applyProtection="0"/>
    <xf numFmtId="0" fontId="53" fillId="59" borderId="20" applyNumberFormat="0" applyAlignment="0" applyProtection="0"/>
    <xf numFmtId="0" fontId="73" fillId="63" borderId="4" applyFill="0">
      <alignment horizontal="center"/>
    </xf>
    <xf numFmtId="188" fontId="73" fillId="63" borderId="4" applyFill="0">
      <alignment horizontal="center" vertical="center"/>
    </xf>
    <xf numFmtId="0" fontId="61" fillId="46" borderId="20" applyNumberFormat="0" applyAlignment="0" applyProtection="0"/>
    <xf numFmtId="0" fontId="7" fillId="14" borderId="14" applyNumberFormat="0" applyFont="0" applyAlignment="0" applyProtection="0"/>
    <xf numFmtId="0" fontId="64" fillId="59" borderId="27" applyNumberFormat="0" applyAlignment="0" applyProtection="0"/>
    <xf numFmtId="0" fontId="2" fillId="0" borderId="28" applyNumberFormat="0" applyFill="0" applyAlignment="0" applyProtection="0"/>
    <xf numFmtId="0" fontId="66" fillId="0" borderId="28" applyNumberFormat="0" applyFill="0" applyAlignment="0" applyProtection="0"/>
    <xf numFmtId="165" fontId="10" fillId="0" borderId="0" applyFont="0" applyFill="0" applyBorder="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65" fontId="10" fillId="0" borderId="0" applyFont="0" applyFill="0" applyBorder="0" applyAlignment="0" applyProtection="0"/>
    <xf numFmtId="0" fontId="7" fillId="14" borderId="14" applyNumberFormat="0" applyFont="0" applyAlignment="0" applyProtection="0"/>
    <xf numFmtId="0" fontId="53" fillId="59" borderId="20" applyNumberFormat="0" applyAlignment="0" applyProtection="0"/>
    <xf numFmtId="9" fontId="39" fillId="0" borderId="0" applyFont="0" applyFill="0" applyBorder="0" applyAlignment="0" applyProtection="0"/>
    <xf numFmtId="0" fontId="10" fillId="0" borderId="0"/>
    <xf numFmtId="0" fontId="7" fillId="14" borderId="14" applyNumberFormat="0" applyFont="0" applyAlignment="0" applyProtection="0"/>
    <xf numFmtId="0" fontId="61" fillId="46" borderId="20" applyNumberFormat="0" applyAlignment="0" applyProtection="0"/>
    <xf numFmtId="49" fontId="42" fillId="0" borderId="0" applyFill="0" applyProtection="0">
      <alignment horizontal="left" indent="1"/>
    </xf>
    <xf numFmtId="49" fontId="42" fillId="0" borderId="0" applyFill="0" applyProtection="0">
      <alignment horizontal="left" indent="1"/>
    </xf>
    <xf numFmtId="0" fontId="10" fillId="62" borderId="26" applyNumberFormat="0" applyFont="0" applyAlignment="0" applyProtection="0"/>
    <xf numFmtId="0" fontId="64" fillId="59" borderId="27" applyNumberFormat="0" applyAlignment="0" applyProtection="0"/>
    <xf numFmtId="0" fontId="10" fillId="0" borderId="0"/>
    <xf numFmtId="0" fontId="7" fillId="14" borderId="14" applyNumberFormat="0" applyFont="0" applyAlignment="0" applyProtection="0"/>
    <xf numFmtId="0" fontId="66" fillId="0" borderId="28" applyNumberFormat="0" applyFill="0" applyAlignment="0" applyProtection="0"/>
    <xf numFmtId="0" fontId="2" fillId="0" borderId="28" applyNumberFormat="0" applyFill="0" applyAlignment="0" applyProtection="0"/>
    <xf numFmtId="49" fontId="42" fillId="0" borderId="0" applyFill="0" applyProtection="0">
      <alignment horizontal="left" indent="1"/>
    </xf>
    <xf numFmtId="0" fontId="7" fillId="14" borderId="14" applyNumberFormat="0" applyFont="0" applyAlignment="0" applyProtection="0"/>
    <xf numFmtId="165" fontId="10" fillId="0" borderId="0" applyFont="0" applyFill="0" applyBorder="0" applyAlignment="0" applyProtection="0"/>
    <xf numFmtId="0" fontId="7" fillId="14" borderId="14" applyNumberFormat="0" applyFont="0" applyAlignment="0" applyProtection="0"/>
    <xf numFmtId="0" fontId="7" fillId="14" borderId="14" applyNumberFormat="0" applyFont="0" applyAlignment="0" applyProtection="0"/>
    <xf numFmtId="49" fontId="42" fillId="0" borderId="0" applyFill="0" applyProtection="0">
      <alignment horizontal="left" indent="1"/>
    </xf>
    <xf numFmtId="9" fontId="39" fillId="0" borderId="0" applyFont="0" applyFill="0" applyBorder="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0" borderId="0"/>
    <xf numFmtId="9" fontId="39" fillId="0" borderId="0" applyFont="0" applyFill="0" applyBorder="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10" fillId="0" borderId="0"/>
    <xf numFmtId="165" fontId="36" fillId="0" borderId="0" applyFont="0" applyFill="0" applyBorder="0" applyAlignment="0" applyProtection="0">
      <alignment vertical="top"/>
    </xf>
    <xf numFmtId="0" fontId="7" fillId="14" borderId="14" applyNumberFormat="0" applyFont="0" applyAlignment="0" applyProtection="0"/>
    <xf numFmtId="0" fontId="53" fillId="59" borderId="20"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65" fontId="10" fillId="0" borderId="0" applyFont="0" applyFill="0" applyBorder="0" applyAlignment="0" applyProtection="0"/>
    <xf numFmtId="0" fontId="61" fillId="46" borderId="20" applyNumberFormat="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7" fillId="0" borderId="0"/>
    <xf numFmtId="0" fontId="7" fillId="14" borderId="14" applyNumberFormat="0" applyFont="0" applyAlignment="0" applyProtection="0"/>
    <xf numFmtId="0" fontId="10" fillId="62" borderId="26" applyNumberFormat="0" applyFont="0" applyAlignment="0" applyProtection="0"/>
    <xf numFmtId="0" fontId="64" fillId="59" borderId="27" applyNumberFormat="0" applyAlignment="0" applyProtection="0"/>
    <xf numFmtId="0" fontId="7" fillId="14" borderId="14" applyNumberFormat="0" applyFont="0" applyAlignment="0" applyProtection="0"/>
    <xf numFmtId="0" fontId="7" fillId="0" borderId="0"/>
    <xf numFmtId="0" fontId="2" fillId="0" borderId="28" applyNumberFormat="0" applyFill="0" applyAlignment="0" applyProtection="0"/>
    <xf numFmtId="0" fontId="66" fillId="0" borderId="28" applyNumberFormat="0" applyFill="0" applyAlignment="0" applyProtection="0"/>
    <xf numFmtId="0" fontId="10" fillId="0" borderId="0"/>
    <xf numFmtId="9" fontId="39" fillId="0" borderId="0" applyFont="0" applyFill="0" applyBorder="0" applyAlignment="0" applyProtection="0"/>
    <xf numFmtId="165" fontId="10" fillId="0" borderId="0" applyFont="0" applyFill="0" applyBorder="0" applyAlignment="0" applyProtection="0"/>
    <xf numFmtId="0" fontId="7" fillId="0" borderId="0"/>
    <xf numFmtId="0" fontId="7" fillId="14" borderId="14" applyNumberFormat="0" applyFont="0" applyAlignment="0" applyProtection="0"/>
    <xf numFmtId="0" fontId="7" fillId="14" borderId="14" applyNumberFormat="0" applyFont="0" applyAlignment="0" applyProtection="0"/>
    <xf numFmtId="0" fontId="172" fillId="0" borderId="0" applyNumberFormat="0" applyFill="0" applyBorder="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65" fontId="7" fillId="0" borderId="0" applyFont="0" applyFill="0" applyBorder="0" applyAlignment="0" applyProtection="0"/>
    <xf numFmtId="165" fontId="10" fillId="0" borderId="0" applyFont="0" applyFill="0" applyBorder="0" applyAlignment="0" applyProtection="0"/>
    <xf numFmtId="0" fontId="7" fillId="14" borderId="14" applyNumberFormat="0" applyFont="0" applyAlignment="0" applyProtection="0"/>
    <xf numFmtId="0" fontId="10" fillId="0" borderId="0"/>
    <xf numFmtId="165" fontId="10" fillId="0" borderId="0" applyFont="0" applyFill="0" applyBorder="0" applyAlignment="0" applyProtection="0"/>
    <xf numFmtId="49" fontId="42" fillId="0" borderId="0" applyFill="0" applyProtection="0">
      <alignment horizontal="left" indent="1"/>
    </xf>
    <xf numFmtId="9" fontId="39" fillId="0" borderId="0" applyFont="0" applyFill="0" applyBorder="0" applyAlignment="0" applyProtection="0"/>
    <xf numFmtId="0" fontId="7" fillId="14" borderId="14" applyNumberFormat="0" applyFont="0" applyAlignment="0" applyProtection="0"/>
    <xf numFmtId="0" fontId="7" fillId="0" borderId="0"/>
    <xf numFmtId="0" fontId="7" fillId="14" borderId="14" applyNumberFormat="0" applyFont="0" applyAlignment="0" applyProtection="0"/>
    <xf numFmtId="0" fontId="7" fillId="0" borderId="0"/>
    <xf numFmtId="165" fontId="10" fillId="0" borderId="0" applyFont="0" applyFill="0" applyBorder="0" applyAlignment="0" applyProtection="0"/>
    <xf numFmtId="165" fontId="36" fillId="0" borderId="0" applyFont="0" applyFill="0" applyBorder="0" applyAlignment="0" applyProtection="0">
      <alignment vertical="top"/>
    </xf>
    <xf numFmtId="165" fontId="10" fillId="0" borderId="0" applyFont="0" applyFill="0" applyBorder="0" applyAlignment="0" applyProtection="0"/>
    <xf numFmtId="165" fontId="10" fillId="0" borderId="0" applyFont="0" applyFill="0" applyBorder="0" applyAlignment="0" applyProtection="0"/>
    <xf numFmtId="9" fontId="39" fillId="0" borderId="0" applyFont="0" applyFill="0" applyBorder="0" applyAlignment="0" applyProtection="0"/>
    <xf numFmtId="165" fontId="1" fillId="0" borderId="0" applyFont="0" applyFill="0" applyBorder="0" applyAlignment="0" applyProtection="0"/>
    <xf numFmtId="0" fontId="10" fillId="0" borderId="0"/>
    <xf numFmtId="49" fontId="42" fillId="0" borderId="0" applyFill="0" applyProtection="0">
      <alignment horizontal="left" indent="1"/>
    </xf>
    <xf numFmtId="49" fontId="42" fillId="0" borderId="0" applyFill="0" applyProtection="0">
      <alignment horizontal="left" indent="1"/>
    </xf>
    <xf numFmtId="0" fontId="10" fillId="0" borderId="0"/>
    <xf numFmtId="9" fontId="39" fillId="0" borderId="0" applyFont="0" applyFill="0" applyBorder="0" applyAlignment="0" applyProtection="0"/>
    <xf numFmtId="165" fontId="10" fillId="0" borderId="0" applyFont="0" applyFill="0" applyBorder="0" applyAlignment="0" applyProtection="0"/>
    <xf numFmtId="0" fontId="7" fillId="0" borderId="0"/>
    <xf numFmtId="0" fontId="7" fillId="0" borderId="0"/>
    <xf numFmtId="188" fontId="39" fillId="0" borderId="0" applyFont="0" applyFill="0" applyBorder="0" applyProtection="0">
      <protection locked="0"/>
    </xf>
    <xf numFmtId="0" fontId="39" fillId="39" borderId="0" applyFill="0" applyBorder="0">
      <alignment wrapText="1"/>
    </xf>
    <xf numFmtId="0" fontId="10" fillId="0" borderId="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6" fillId="0" borderId="0" applyFont="0" applyFill="0" applyBorder="0" applyAlignment="0" applyProtection="0">
      <alignment vertical="top"/>
    </xf>
    <xf numFmtId="165" fontId="10" fillId="0" borderId="0" applyFont="0" applyFill="0" applyBorder="0" applyAlignment="0" applyProtection="0"/>
    <xf numFmtId="165" fontId="1"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73" fillId="16" borderId="0" applyNumberFormat="0" applyBorder="0" applyAlignment="0" applyProtection="0"/>
    <xf numFmtId="0" fontId="173" fillId="16" borderId="0" applyNumberFormat="0" applyBorder="0" applyAlignment="0" applyProtection="0"/>
    <xf numFmtId="0" fontId="173" fillId="16" borderId="0" applyNumberFormat="0" applyBorder="0" applyAlignment="0" applyProtection="0"/>
    <xf numFmtId="165" fontId="176" fillId="0" borderId="0" applyFont="0" applyFill="0" applyBorder="0" applyAlignment="0" applyProtection="0"/>
    <xf numFmtId="165" fontId="1" fillId="0" borderId="0" applyFont="0" applyFill="0" applyBorder="0" applyAlignment="0" applyProtection="0"/>
    <xf numFmtId="165" fontId="177" fillId="0" borderId="0" applyFont="0" applyFill="0" applyBorder="0" applyAlignment="0" applyProtection="0"/>
    <xf numFmtId="165" fontId="1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80" fontId="176" fillId="0" borderId="0" applyFont="0" applyFill="0" applyBorder="0" applyProtection="0">
      <alignment vertical="top"/>
    </xf>
    <xf numFmtId="281" fontId="176" fillId="0" borderId="0" applyFont="0" applyFill="0" applyBorder="0" applyProtection="0">
      <alignment vertical="top"/>
    </xf>
    <xf numFmtId="180" fontId="10" fillId="63" borderId="42" applyNumberFormat="0" applyFont="0" applyBorder="0" applyAlignment="0" applyProtection="0"/>
    <xf numFmtId="180" fontId="10" fillId="63" borderId="42" applyNumberFormat="0" applyFont="0" applyBorder="0" applyAlignment="0" applyProtection="0"/>
    <xf numFmtId="0" fontId="178" fillId="63" borderId="0" applyNumberFormat="0" applyFont="0" applyAlignment="0"/>
    <xf numFmtId="0" fontId="1" fillId="0" borderId="0"/>
    <xf numFmtId="0" fontId="1" fillId="0" borderId="0"/>
    <xf numFmtId="0" fontId="1" fillId="0" borderId="0"/>
    <xf numFmtId="277" fontId="176" fillId="0" borderId="0" applyFont="0" applyFill="0" applyBorder="0" applyProtection="0">
      <alignment vertical="top"/>
    </xf>
    <xf numFmtId="0" fontId="173" fillId="0" borderId="0"/>
    <xf numFmtId="2" fontId="179" fillId="0" borderId="0"/>
    <xf numFmtId="9" fontId="176" fillId="0" borderId="0" applyFont="0" applyFill="0" applyBorder="0" applyAlignment="0" applyProtection="0"/>
    <xf numFmtId="9" fontId="173" fillId="0" borderId="0" applyFont="0" applyFill="0" applyBorder="0" applyAlignment="0" applyProtection="0"/>
    <xf numFmtId="282" fontId="10" fillId="0" borderId="0"/>
    <xf numFmtId="0" fontId="180" fillId="73" borderId="0"/>
    <xf numFmtId="277" fontId="10" fillId="0" borderId="0" applyFont="0" applyFill="0" applyBorder="0" applyProtection="0">
      <alignment vertical="top"/>
    </xf>
    <xf numFmtId="277" fontId="21" fillId="0" borderId="0" applyFont="0" applyFill="0" applyBorder="0" applyProtection="0">
      <alignment vertical="top"/>
    </xf>
    <xf numFmtId="164" fontId="21" fillId="0" borderId="0" applyFont="0" applyFill="0" applyBorder="0" applyAlignment="0" applyProtection="0"/>
    <xf numFmtId="278" fontId="21" fillId="0" borderId="0" applyFont="0" applyFill="0" applyBorder="0" applyProtection="0">
      <alignment vertical="top"/>
    </xf>
    <xf numFmtId="165" fontId="21" fillId="0" borderId="0" applyFont="0" applyFill="0" applyBorder="0" applyAlignment="0" applyProtection="0"/>
    <xf numFmtId="164" fontId="21" fillId="0" borderId="0" applyFont="0" applyFill="0" applyBorder="0" applyAlignment="0" applyProtection="0"/>
    <xf numFmtId="0" fontId="10" fillId="0" borderId="0"/>
    <xf numFmtId="279" fontId="10" fillId="0" borderId="0" applyFont="0" applyFill="0" applyBorder="0" applyProtection="0">
      <alignment vertical="top"/>
    </xf>
    <xf numFmtId="280" fontId="10" fillId="0" borderId="0" applyFont="0" applyFill="0" applyBorder="0" applyProtection="0">
      <alignment vertical="top"/>
    </xf>
    <xf numFmtId="281" fontId="10" fillId="0" borderId="0" applyFont="0" applyFill="0" applyBorder="0" applyProtection="0">
      <alignment vertical="top"/>
    </xf>
    <xf numFmtId="43" fontId="1" fillId="0" borderId="0" applyFont="0" applyFill="0" applyBorder="0" applyAlignment="0" applyProtection="0"/>
    <xf numFmtId="277" fontId="176" fillId="0" borderId="0" applyFont="0" applyFill="0" applyBorder="0" applyProtection="0">
      <alignment vertical="top"/>
    </xf>
    <xf numFmtId="0" fontId="183" fillId="18" borderId="0" applyNumberFormat="0" applyBorder="0" applyAlignment="0" applyProtection="0"/>
    <xf numFmtId="277" fontId="176" fillId="0" borderId="0" applyFont="0" applyFill="0" applyBorder="0" applyProtection="0">
      <alignment vertical="top"/>
    </xf>
    <xf numFmtId="43" fontId="10" fillId="0" borderId="0" applyFont="0" applyFill="0" applyBorder="0" applyAlignment="0" applyProtection="0"/>
    <xf numFmtId="43" fontId="176" fillId="0" borderId="0" applyFont="0" applyFill="0" applyBorder="0" applyAlignment="0" applyProtection="0"/>
    <xf numFmtId="43" fontId="17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0" fillId="0" borderId="0"/>
    <xf numFmtId="0" fontId="80" fillId="0" borderId="0" applyAlignment="0">
      <alignment vertical="top" wrapText="1"/>
      <protection locked="0"/>
    </xf>
    <xf numFmtId="0" fontId="176" fillId="0" borderId="0"/>
    <xf numFmtId="0" fontId="115" fillId="0" borderId="0"/>
    <xf numFmtId="0" fontId="1" fillId="0" borderId="0"/>
    <xf numFmtId="0" fontId="173" fillId="0" borderId="0"/>
    <xf numFmtId="0" fontId="173" fillId="0" borderId="0"/>
    <xf numFmtId="0" fontId="173" fillId="0" borderId="0"/>
    <xf numFmtId="278" fontId="176" fillId="0" borderId="0" applyFont="0" applyFill="0" applyBorder="0" applyProtection="0">
      <alignment vertical="top"/>
    </xf>
    <xf numFmtId="9" fontId="115" fillId="0" borderId="0" applyFont="0" applyFill="0" applyBorder="0" applyAlignment="0" applyProtection="0"/>
    <xf numFmtId="44" fontId="1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266" fontId="103" fillId="0" borderId="132" applyFill="0">
      <alignment horizontal="center" vertical="center"/>
    </xf>
    <xf numFmtId="43" fontId="1" fillId="0" borderId="0" applyFont="0" applyFill="0" applyBorder="0" applyAlignment="0" applyProtection="0"/>
    <xf numFmtId="277" fontId="176" fillId="0" borderId="0" applyFont="0" applyFill="0" applyBorder="0" applyProtection="0">
      <alignment vertical="top"/>
    </xf>
    <xf numFmtId="165" fontId="1" fillId="0" borderId="0" applyFont="0" applyFill="0" applyBorder="0" applyAlignment="0" applyProtection="0"/>
    <xf numFmtId="37" fontId="12" fillId="0" borderId="0" applyFont="0" applyFill="0" applyBorder="0" applyAlignment="0" applyProtection="0"/>
    <xf numFmtId="167" fontId="10" fillId="0" borderId="0"/>
    <xf numFmtId="9" fontId="19" fillId="0" borderId="0" applyFont="0" applyFill="0" applyBorder="0" applyAlignment="0" applyProtection="0"/>
    <xf numFmtId="0" fontId="10" fillId="0" borderId="0"/>
    <xf numFmtId="165" fontId="1" fillId="0" borderId="0" applyFont="0" applyFill="0" applyBorder="0" applyAlignment="0" applyProtection="0"/>
    <xf numFmtId="0" fontId="21" fillId="0" borderId="0"/>
    <xf numFmtId="165" fontId="21" fillId="0" borderId="0" applyFont="0" applyFill="0" applyBorder="0" applyAlignment="0" applyProtection="0"/>
    <xf numFmtId="9" fontId="21" fillId="0" borderId="0" applyFont="0" applyFill="0" applyBorder="0" applyAlignment="0" applyProtection="0"/>
    <xf numFmtId="0" fontId="22" fillId="0" borderId="0"/>
    <xf numFmtId="165" fontId="22" fillId="0" borderId="0" applyFont="0" applyFill="0" applyBorder="0" applyAlignment="0" applyProtection="0"/>
    <xf numFmtId="9" fontId="22"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9" fontId="23" fillId="0" borderId="0" applyFont="0" applyFill="0" applyBorder="0" applyAlignment="0" applyProtection="0"/>
    <xf numFmtId="165" fontId="23" fillId="0" borderId="0" applyFont="0" applyFill="0" applyBorder="0" applyAlignment="0" applyProtection="0"/>
    <xf numFmtId="0" fontId="23" fillId="0" borderId="0"/>
    <xf numFmtId="0" fontId="7" fillId="14" borderId="14" applyNumberFormat="0" applyFont="0" applyAlignment="0" applyProtection="0"/>
    <xf numFmtId="164" fontId="10" fillId="0" borderId="0" applyFont="0" applyFill="0" applyBorder="0" applyAlignment="0" applyProtection="0"/>
    <xf numFmtId="0" fontId="7" fillId="14" borderId="14" applyNumberFormat="0" applyFont="0" applyAlignment="0" applyProtection="0"/>
    <xf numFmtId="165" fontId="1" fillId="0" borderId="0" applyFont="0" applyFill="0" applyBorder="0" applyAlignment="0" applyProtection="0"/>
    <xf numFmtId="37" fontId="70" fillId="0" borderId="68" applyFill="0">
      <alignment horizontal="center" vertical="center"/>
    </xf>
    <xf numFmtId="0" fontId="7" fillId="14" borderId="14" applyNumberFormat="0" applyFont="0" applyAlignment="0" applyProtection="0"/>
    <xf numFmtId="0" fontId="7" fillId="14" borderId="14" applyNumberFormat="0" applyFont="0" applyAlignment="0" applyProtection="0"/>
    <xf numFmtId="49" fontId="74" fillId="0" borderId="51">
      <alignment horizontal="left" vertical="top" wrapText="1"/>
      <protection locked="0"/>
    </xf>
    <xf numFmtId="0" fontId="73" fillId="63" borderId="51" applyFill="0">
      <alignment horizontal="center"/>
    </xf>
    <xf numFmtId="188" fontId="73" fillId="63" borderId="51" applyFill="0">
      <alignment horizontal="center" vertical="center"/>
    </xf>
    <xf numFmtId="0" fontId="34" fillId="0" borderId="0"/>
    <xf numFmtId="0" fontId="34" fillId="0" borderId="0"/>
    <xf numFmtId="165" fontId="10" fillId="0" borderId="0" applyFont="0" applyFill="0" applyBorder="0" applyAlignment="0" applyProtection="0"/>
    <xf numFmtId="0" fontId="7" fillId="0" borderId="0"/>
    <xf numFmtId="199" fontId="35" fillId="0" borderId="0" applyFont="0" applyFill="0" applyBorder="0" applyAlignment="0" applyProtection="0"/>
    <xf numFmtId="165" fontId="37" fillId="0" borderId="0" applyFont="0" applyFill="0" applyBorder="0" applyAlignment="0" applyProtection="0"/>
    <xf numFmtId="165" fontId="1" fillId="0" borderId="0" applyFont="0" applyFill="0" applyBorder="0" applyAlignment="0" applyProtection="0"/>
    <xf numFmtId="49" fontId="74" fillId="0" borderId="132">
      <alignment horizontal="left" vertical="top" wrapText="1"/>
      <protection locked="0"/>
    </xf>
    <xf numFmtId="228" fontId="74" fillId="0" borderId="132" applyNumberFormat="0">
      <alignment horizontal="left"/>
      <protection locked="0"/>
    </xf>
    <xf numFmtId="0" fontId="1" fillId="0" borderId="0"/>
    <xf numFmtId="0" fontId="38" fillId="0" borderId="0"/>
    <xf numFmtId="9" fontId="1" fillId="0" borderId="0" applyFont="0" applyFill="0" applyBorder="0" applyAlignment="0" applyProtection="0"/>
    <xf numFmtId="9" fontId="10" fillId="0" borderId="0" applyFont="0" applyFill="0" applyBorder="0" applyAlignment="0" applyProtection="0"/>
    <xf numFmtId="43" fontId="1" fillId="0" borderId="0" applyFont="0" applyFill="0" applyBorder="0" applyAlignment="0" applyProtection="0"/>
    <xf numFmtId="0" fontId="10" fillId="62" borderId="126" applyNumberFormat="0" applyFont="0" applyAlignment="0" applyProtection="0"/>
    <xf numFmtId="0" fontId="53" fillId="59" borderId="125" applyNumberFormat="0" applyAlignment="0" applyProtection="0"/>
    <xf numFmtId="250" fontId="168" fillId="0" borderId="133" applyFill="0"/>
    <xf numFmtId="228" fontId="73" fillId="63" borderId="132" applyFill="0">
      <alignment horizontal="center"/>
    </xf>
    <xf numFmtId="0" fontId="7" fillId="14" borderId="14" applyNumberFormat="0" applyFont="0" applyAlignment="0" applyProtection="0"/>
    <xf numFmtId="17" fontId="11" fillId="39" borderId="132">
      <alignment horizontal="center"/>
      <protection locked="0"/>
    </xf>
    <xf numFmtId="200" fontId="10" fillId="5" borderId="123" applyFont="0" applyFill="0" applyBorder="0" applyAlignment="0" applyProtection="0"/>
    <xf numFmtId="0" fontId="74" fillId="0" borderId="132" applyNumberFormat="0">
      <alignment horizontal="left"/>
      <protection locked="0"/>
    </xf>
    <xf numFmtId="254" fontId="10" fillId="39" borderId="132">
      <alignment horizontal="right"/>
      <protection locked="0"/>
    </xf>
    <xf numFmtId="187" fontId="74" fillId="0" borderId="132" applyFont="0" applyFill="0" applyBorder="0" applyAlignment="0" applyProtection="0">
      <alignment horizontal="left"/>
      <protection locked="0"/>
    </xf>
    <xf numFmtId="271" fontId="11" fillId="63" borderId="132">
      <alignment horizontal="right"/>
    </xf>
    <xf numFmtId="0" fontId="7" fillId="14" borderId="14" applyNumberFormat="0" applyFont="0" applyAlignment="0" applyProtection="0"/>
    <xf numFmtId="271" fontId="11" fillId="0" borderId="132">
      <alignment horizontal="right"/>
    </xf>
    <xf numFmtId="0" fontId="50" fillId="41" borderId="0" applyNumberFormat="0" applyBorder="0" applyAlignment="0" applyProtection="0"/>
    <xf numFmtId="0" fontId="66" fillId="0" borderId="128" applyNumberFormat="0" applyFill="0" applyAlignment="0" applyProtection="0"/>
    <xf numFmtId="0" fontId="51" fillId="51" borderId="0" applyNumberFormat="0" applyBorder="0" applyAlignment="0" applyProtection="0"/>
    <xf numFmtId="0" fontId="53" fillId="59" borderId="44" applyNumberFormat="0" applyAlignment="0" applyProtection="0"/>
    <xf numFmtId="187" fontId="74" fillId="0" borderId="123" applyFont="0" applyFill="0" applyBorder="0" applyAlignment="0" applyProtection="0">
      <alignment horizontal="left"/>
      <protection locked="0"/>
    </xf>
    <xf numFmtId="0" fontId="61" fillId="46" borderId="44" applyNumberFormat="0" applyAlignment="0" applyProtection="0"/>
    <xf numFmtId="0" fontId="10" fillId="62" borderId="45" applyNumberFormat="0" applyFont="0" applyAlignment="0" applyProtection="0"/>
    <xf numFmtId="0" fontId="10" fillId="62" borderId="45" applyNumberFormat="0" applyFont="0" applyAlignment="0" applyProtection="0"/>
    <xf numFmtId="0" fontId="64" fillId="59" borderId="46" applyNumberFormat="0" applyAlignment="0" applyProtection="0"/>
    <xf numFmtId="0" fontId="10" fillId="0" borderId="0"/>
    <xf numFmtId="0" fontId="66" fillId="0" borderId="47" applyNumberFormat="0" applyFill="0" applyAlignment="0" applyProtection="0"/>
    <xf numFmtId="0" fontId="10" fillId="0" borderId="0"/>
    <xf numFmtId="0" fontId="10" fillId="0" borderId="0"/>
    <xf numFmtId="0" fontId="10" fillId="0" borderId="0"/>
    <xf numFmtId="276" fontId="20" fillId="0" borderId="51">
      <alignment horizontal="center"/>
    </xf>
    <xf numFmtId="0" fontId="74" fillId="0" borderId="51" applyNumberFormat="0">
      <alignment horizontal="left"/>
      <protection locked="0"/>
    </xf>
    <xf numFmtId="250" fontId="121" fillId="0" borderId="133" applyFill="0"/>
    <xf numFmtId="0" fontId="10" fillId="62" borderId="126" applyNumberFormat="0" applyFont="0" applyAlignment="0" applyProtection="0"/>
    <xf numFmtId="228" fontId="121" fillId="0" borderId="130" applyNumberFormat="0"/>
    <xf numFmtId="193" fontId="10" fillId="0" borderId="42" applyFont="0" applyFill="0" applyBorder="0" applyAlignment="0" applyProtection="0">
      <alignment horizontal="left"/>
      <protection locked="0"/>
    </xf>
    <xf numFmtId="200" fontId="10" fillId="5" borderId="42" applyFont="0" applyFill="0" applyBorder="0" applyAlignment="0" applyProtection="0"/>
    <xf numFmtId="0" fontId="73" fillId="63" borderId="42" applyFill="0">
      <alignment horizontal="center"/>
    </xf>
    <xf numFmtId="188" fontId="73" fillId="63" borderId="42" applyFill="0">
      <alignment horizontal="center" vertical="center"/>
    </xf>
    <xf numFmtId="230" fontId="103" fillId="0" borderId="129">
      <alignment vertical="center"/>
      <protection locked="0"/>
    </xf>
    <xf numFmtId="185" fontId="74" fillId="0" borderId="42" applyFont="0" applyFill="0" applyBorder="0" applyAlignment="0" applyProtection="0">
      <alignment horizontal="left"/>
      <protection locked="0"/>
    </xf>
    <xf numFmtId="197" fontId="74" fillId="0" borderId="42">
      <alignment horizontal="left"/>
      <protection locked="0"/>
    </xf>
    <xf numFmtId="0" fontId="85" fillId="16" borderId="0" applyNumberFormat="0" applyBorder="0" applyAlignment="0" applyProtection="0"/>
    <xf numFmtId="0" fontId="2" fillId="0" borderId="128" applyNumberFormat="0" applyFill="0" applyAlignment="0" applyProtection="0"/>
    <xf numFmtId="0" fontId="53" fillId="59" borderId="44" applyNumberFormat="0" applyAlignment="0" applyProtection="0"/>
    <xf numFmtId="0" fontId="7" fillId="14" borderId="14" applyNumberFormat="0" applyFont="0" applyAlignment="0" applyProtection="0"/>
    <xf numFmtId="0" fontId="7" fillId="14" borderId="14" applyNumberFormat="0" applyFont="0" applyAlignment="0" applyProtection="0"/>
    <xf numFmtId="228" fontId="73" fillId="63" borderId="123" applyFill="0">
      <alignment horizontal="center"/>
    </xf>
    <xf numFmtId="233" fontId="103" fillId="0" borderId="129">
      <alignment vertical="center"/>
      <protection locked="0"/>
    </xf>
    <xf numFmtId="237" fontId="103" fillId="0" borderId="129">
      <alignment vertical="center"/>
      <protection locked="0"/>
    </xf>
    <xf numFmtId="0" fontId="7" fillId="14" borderId="14" applyNumberFormat="0" applyFont="0" applyAlignment="0" applyProtection="0"/>
    <xf numFmtId="0" fontId="61" fillId="46" borderId="44" applyNumberFormat="0" applyAlignment="0" applyProtection="0"/>
    <xf numFmtId="202" fontId="10" fillId="0" borderId="0" applyBorder="0"/>
    <xf numFmtId="202" fontId="10" fillId="0" borderId="0"/>
    <xf numFmtId="0" fontId="10" fillId="62" borderId="45" applyNumberFormat="0" applyFont="0" applyAlignment="0" applyProtection="0"/>
    <xf numFmtId="0" fontId="64" fillId="59" borderId="46" applyNumberFormat="0" applyAlignment="0" applyProtection="0"/>
    <xf numFmtId="49" fontId="74" fillId="0" borderId="132">
      <alignment horizontal="left" vertical="top" wrapText="1"/>
      <protection locked="0"/>
    </xf>
    <xf numFmtId="0" fontId="66" fillId="0" borderId="47" applyNumberFormat="0" applyFill="0" applyAlignment="0" applyProtection="0"/>
    <xf numFmtId="0" fontId="2" fillId="0" borderId="47" applyNumberFormat="0" applyFill="0" applyAlignment="0" applyProtection="0"/>
    <xf numFmtId="0" fontId="10" fillId="0" borderId="0" applyBorder="0"/>
    <xf numFmtId="0" fontId="10" fillId="0" borderId="0" applyBorder="0"/>
    <xf numFmtId="165" fontId="70" fillId="0" borderId="0" applyFont="0" applyFill="0" applyBorder="0" applyAlignment="0" applyProtection="0"/>
    <xf numFmtId="0" fontId="7" fillId="14" borderId="14" applyNumberFormat="0" applyFont="0" applyAlignment="0" applyProtection="0"/>
    <xf numFmtId="0" fontId="64" fillId="59" borderId="127" applyNumberFormat="0" applyAlignment="0" applyProtection="0"/>
    <xf numFmtId="0" fontId="7" fillId="14" borderId="14" applyNumberFormat="0" applyFont="0" applyAlignment="0" applyProtection="0"/>
    <xf numFmtId="0" fontId="53" fillId="59" borderId="125"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3" fillId="0" borderId="132" applyFill="0">
      <alignment horizontal="center" vertical="center"/>
    </xf>
    <xf numFmtId="196" fontId="10" fillId="39" borderId="123" applyFont="0" applyFill="0" applyBorder="0" applyAlignment="0">
      <alignment horizontal="left"/>
    </xf>
    <xf numFmtId="232" fontId="103" fillId="0" borderId="48">
      <alignment vertical="center"/>
      <protection locked="0"/>
    </xf>
    <xf numFmtId="229" fontId="103" fillId="0" borderId="48">
      <alignment vertical="center"/>
      <protection locked="0"/>
    </xf>
    <xf numFmtId="228" fontId="103" fillId="0" borderId="48">
      <alignment vertical="center"/>
      <protection locked="0"/>
    </xf>
    <xf numFmtId="237" fontId="103" fillId="0" borderId="48">
      <alignment vertical="center"/>
      <protection locked="0"/>
    </xf>
    <xf numFmtId="184" fontId="103" fillId="0" borderId="48">
      <alignment vertical="center"/>
      <protection locked="0"/>
    </xf>
    <xf numFmtId="233" fontId="103" fillId="0" borderId="48">
      <alignment vertical="center"/>
      <protection locked="0"/>
    </xf>
    <xf numFmtId="233" fontId="103" fillId="0" borderId="48">
      <alignment vertical="center"/>
      <protection locked="0"/>
    </xf>
    <xf numFmtId="231" fontId="103" fillId="0" borderId="48">
      <alignment vertical="center"/>
      <protection locked="0"/>
    </xf>
    <xf numFmtId="231" fontId="103" fillId="0" borderId="48">
      <alignment vertical="center"/>
      <protection locked="0"/>
    </xf>
    <xf numFmtId="230" fontId="103" fillId="0" borderId="48">
      <alignment vertical="center"/>
      <protection locked="0"/>
    </xf>
    <xf numFmtId="0" fontId="61" fillId="46" borderId="125" applyNumberFormat="0" applyAlignment="0" applyProtection="0"/>
    <xf numFmtId="196" fontId="10" fillId="39" borderId="42" applyFont="0" applyFill="0" applyBorder="0" applyAlignment="0">
      <alignment horizontal="left"/>
    </xf>
    <xf numFmtId="49" fontId="74" fillId="0" borderId="42">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228" fontId="74" fillId="0" borderId="42" applyNumberFormat="0">
      <alignment horizontal="left"/>
      <protection locked="0"/>
    </xf>
    <xf numFmtId="0" fontId="7" fillId="14" borderId="14" applyNumberFormat="0" applyFont="0" applyAlignment="0" applyProtection="0"/>
    <xf numFmtId="196" fontId="10" fillId="39" borderId="132" applyFont="0" applyFill="0" applyBorder="0" applyAlignment="0">
      <alignment horizontal="left"/>
    </xf>
    <xf numFmtId="228" fontId="68" fillId="0" borderId="132" applyFill="0">
      <alignment horizontal="center" vertical="center"/>
    </xf>
    <xf numFmtId="192" fontId="74" fillId="0" borderId="132" applyFont="0" applyFill="0" applyBorder="0" applyAlignment="0" applyProtection="0">
      <alignment horizontal="left"/>
      <protection locked="0"/>
    </xf>
    <xf numFmtId="190" fontId="74" fillId="0" borderId="132" applyFont="0" applyFill="0" applyBorder="0" applyAlignment="0" applyProtection="0">
      <alignment horizontal="left"/>
      <protection locked="0"/>
    </xf>
    <xf numFmtId="271" fontId="11" fillId="0" borderId="132">
      <alignment horizontal="right"/>
    </xf>
    <xf numFmtId="201" fontId="10" fillId="39" borderId="132" applyNumberFormat="0">
      <alignment horizontal="left"/>
    </xf>
    <xf numFmtId="10" fontId="68" fillId="67" borderId="132" applyNumberFormat="0" applyBorder="0" applyAlignment="0" applyProtection="0"/>
    <xf numFmtId="228" fontId="73" fillId="63" borderId="42" applyFill="0">
      <alignment horizontal="center"/>
    </xf>
    <xf numFmtId="228" fontId="73" fillId="63" borderId="42" applyFill="0">
      <alignment horizontal="center" vertical="center"/>
    </xf>
    <xf numFmtId="201" fontId="10" fillId="39" borderId="123" applyNumberFormat="0">
      <alignment horizontal="left"/>
    </xf>
    <xf numFmtId="228" fontId="136" fillId="68" borderId="130" applyNumberFormat="0">
      <alignment horizontal="right"/>
    </xf>
    <xf numFmtId="178" fontId="10" fillId="39" borderId="123">
      <alignment horizontal="center"/>
      <protection locked="0"/>
    </xf>
    <xf numFmtId="231" fontId="103" fillId="0" borderId="129">
      <alignment vertical="center"/>
      <protection locked="0"/>
    </xf>
    <xf numFmtId="178" fontId="10" fillId="39" borderId="42">
      <alignment horizontal="center"/>
      <protection locked="0"/>
    </xf>
    <xf numFmtId="178" fontId="10" fillId="39" borderId="42">
      <alignment horizontal="center"/>
      <protection locked="0"/>
    </xf>
    <xf numFmtId="228" fontId="121" fillId="0" borderId="49" applyNumberFormat="0"/>
    <xf numFmtId="228" fontId="136" fillId="68" borderId="49" applyNumberFormat="0">
      <alignment horizontal="right"/>
    </xf>
    <xf numFmtId="201" fontId="10" fillId="39" borderId="42" applyNumberFormat="0">
      <alignment horizontal="left"/>
    </xf>
    <xf numFmtId="228" fontId="112" fillId="0" borderId="50" applyFill="0">
      <alignment horizontal="center" vertical="center"/>
    </xf>
    <xf numFmtId="228" fontId="124" fillId="0" borderId="50" applyFill="0">
      <alignment horizontal="center" vertical="center"/>
    </xf>
    <xf numFmtId="267" fontId="112" fillId="0" borderId="50" applyFill="0">
      <alignment horizontal="center" vertical="center"/>
    </xf>
    <xf numFmtId="37" fontId="70" fillId="0" borderId="50" applyFill="0">
      <alignment horizontal="center" vertical="center"/>
    </xf>
    <xf numFmtId="0" fontId="53" fillId="59" borderId="125" applyNumberFormat="0" applyAlignment="0" applyProtection="0"/>
    <xf numFmtId="191" fontId="74" fillId="0" borderId="42" applyFont="0" applyFill="0" applyBorder="0" applyAlignment="0" applyProtection="0">
      <alignment horizontal="left"/>
      <protection locked="0"/>
    </xf>
    <xf numFmtId="192" fontId="74" fillId="0" borderId="42" applyFont="0" applyFill="0" applyBorder="0" applyAlignment="0" applyProtection="0">
      <alignment horizontal="left"/>
      <protection locked="0"/>
    </xf>
    <xf numFmtId="190" fontId="74" fillId="0" borderId="42" applyFont="0" applyFill="0" applyBorder="0" applyAlignment="0" applyProtection="0">
      <alignment horizontal="left"/>
      <protection locked="0"/>
    </xf>
    <xf numFmtId="0" fontId="66" fillId="0" borderId="128" applyNumberFormat="0" applyFill="0" applyAlignment="0" applyProtection="0"/>
    <xf numFmtId="250" fontId="168" fillId="0" borderId="41" applyFill="0"/>
    <xf numFmtId="250" fontId="121" fillId="0" borderId="43" applyFill="0"/>
    <xf numFmtId="250" fontId="121" fillId="0" borderId="41" applyFill="0"/>
    <xf numFmtId="0" fontId="176" fillId="0" borderId="0"/>
    <xf numFmtId="187" fontId="74" fillId="0" borderId="42" applyFont="0" applyFill="0" applyBorder="0" applyAlignment="0" applyProtection="0">
      <alignment horizontal="left"/>
      <protection locked="0"/>
    </xf>
    <xf numFmtId="228" fontId="73" fillId="63" borderId="132" applyFill="0">
      <alignment horizontal="center" vertical="center"/>
    </xf>
    <xf numFmtId="3" fontId="114" fillId="39" borderId="132">
      <alignment horizontal="center"/>
      <protection locked="0"/>
    </xf>
    <xf numFmtId="10" fontId="68" fillId="67" borderId="51" applyNumberFormat="0" applyBorder="0" applyAlignment="0" applyProtection="0"/>
    <xf numFmtId="201" fontId="10" fillId="39" borderId="51" applyNumberFormat="0">
      <alignment horizontal="left"/>
    </xf>
    <xf numFmtId="271" fontId="11" fillId="0" borderId="51">
      <alignment horizontal="right"/>
    </xf>
    <xf numFmtId="190" fontId="74" fillId="0" borderId="51" applyFont="0" applyFill="0" applyBorder="0" applyAlignment="0" applyProtection="0">
      <alignment horizontal="left"/>
      <protection locked="0"/>
    </xf>
    <xf numFmtId="192" fontId="74" fillId="0" borderId="51" applyFont="0" applyFill="0" applyBorder="0" applyAlignment="0" applyProtection="0">
      <alignment horizontal="left"/>
      <protection locked="0"/>
    </xf>
    <xf numFmtId="191" fontId="74" fillId="0" borderId="51" applyFont="0" applyFill="0" applyBorder="0" applyAlignment="0" applyProtection="0">
      <alignment horizontal="left"/>
      <protection locked="0"/>
    </xf>
    <xf numFmtId="266" fontId="103" fillId="0" borderId="51" applyFill="0">
      <alignment horizontal="center" vertical="center"/>
    </xf>
    <xf numFmtId="184" fontId="68" fillId="0" borderId="51" applyFill="0">
      <alignment horizontal="center" vertical="center"/>
    </xf>
    <xf numFmtId="228" fontId="103" fillId="0" borderId="51" applyFill="0">
      <alignment horizontal="center" vertical="center"/>
    </xf>
    <xf numFmtId="228" fontId="68" fillId="0" borderId="51" applyFill="0">
      <alignment horizontal="center" vertical="center"/>
    </xf>
    <xf numFmtId="228" fontId="104" fillId="0" borderId="51" applyFill="0">
      <alignment horizontal="center" vertical="center"/>
    </xf>
    <xf numFmtId="228" fontId="79" fillId="0" borderId="51" applyFill="0">
      <alignment horizontal="center" vertical="center"/>
    </xf>
    <xf numFmtId="178" fontId="10" fillId="39" borderId="51">
      <alignment horizontal="center"/>
      <protection locked="0"/>
    </xf>
    <xf numFmtId="178" fontId="10" fillId="39" borderId="51">
      <alignment horizontal="center"/>
      <protection locked="0"/>
    </xf>
    <xf numFmtId="254" fontId="10" fillId="39" borderId="51">
      <alignment horizontal="right"/>
      <protection locked="0"/>
    </xf>
    <xf numFmtId="228" fontId="74" fillId="0" borderId="51" applyNumberFormat="0">
      <alignment horizontal="left"/>
      <protection locked="0"/>
    </xf>
    <xf numFmtId="49" fontId="74" fillId="0" borderId="51">
      <alignment horizontal="left" vertical="top" wrapText="1"/>
      <protection locked="0"/>
    </xf>
    <xf numFmtId="196" fontId="10" fillId="39" borderId="51" applyFont="0" applyFill="0" applyBorder="0" applyAlignment="0">
      <alignment horizontal="left"/>
    </xf>
    <xf numFmtId="17" fontId="11" fillId="39" borderId="51">
      <alignment horizontal="center"/>
      <protection locked="0"/>
    </xf>
    <xf numFmtId="254" fontId="10" fillId="39" borderId="51">
      <alignment horizontal="right"/>
      <protection locked="0"/>
    </xf>
    <xf numFmtId="228" fontId="73" fillId="63" borderId="51" applyFill="0">
      <alignment horizontal="center" vertical="center"/>
    </xf>
    <xf numFmtId="228" fontId="73" fillId="63" borderId="51" applyFill="0">
      <alignment horizontal="center"/>
    </xf>
    <xf numFmtId="3" fontId="114" fillId="39" borderId="51">
      <alignment horizontal="center"/>
      <protection locked="0"/>
    </xf>
    <xf numFmtId="185" fontId="74" fillId="0" borderId="51" applyFont="0" applyFill="0" applyBorder="0" applyAlignment="0" applyProtection="0">
      <alignment horizontal="left"/>
      <protection locked="0"/>
    </xf>
    <xf numFmtId="250" fontId="168" fillId="0" borderId="52" applyFill="0"/>
    <xf numFmtId="250" fontId="121" fillId="0" borderId="52" applyFill="0"/>
    <xf numFmtId="271" fontId="11" fillId="63" borderId="51">
      <alignment horizontal="right"/>
    </xf>
    <xf numFmtId="271" fontId="11" fillId="0" borderId="51">
      <alignment horizontal="right"/>
    </xf>
    <xf numFmtId="187" fontId="74" fillId="0" borderId="51"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25"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5" fontId="74" fillId="0" borderId="123" applyFont="0" applyFill="0" applyBorder="0" applyAlignment="0" applyProtection="0">
      <alignment horizontal="left"/>
      <protection locked="0"/>
    </xf>
    <xf numFmtId="190" fontId="74" fillId="0" borderId="123" applyFont="0" applyFill="0" applyBorder="0" applyAlignment="0" applyProtection="0">
      <alignment horizontal="left"/>
      <protection locked="0"/>
    </xf>
    <xf numFmtId="192" fontId="74" fillId="0" borderId="123" applyFont="0" applyFill="0" applyBorder="0" applyAlignment="0" applyProtection="0">
      <alignment horizontal="left"/>
      <protection locked="0"/>
    </xf>
    <xf numFmtId="191" fontId="74" fillId="0" borderId="123" applyFont="0" applyFill="0" applyBorder="0" applyAlignment="0" applyProtection="0">
      <alignment horizontal="left"/>
      <protection locked="0"/>
    </xf>
    <xf numFmtId="197" fontId="74" fillId="0" borderId="123">
      <alignment horizontal="left"/>
      <protection locked="0"/>
    </xf>
    <xf numFmtId="0" fontId="73" fillId="63" borderId="123" applyFill="0">
      <alignment horizontal="center"/>
    </xf>
    <xf numFmtId="267" fontId="112" fillId="0" borderId="131" applyFill="0">
      <alignment horizontal="center" vertical="center"/>
    </xf>
    <xf numFmtId="228" fontId="112" fillId="0" borderId="131" applyFill="0">
      <alignment horizontal="center" vertical="center"/>
    </xf>
    <xf numFmtId="188" fontId="73" fillId="63" borderId="123" applyFill="0">
      <alignment horizontal="center" vertical="center"/>
    </xf>
    <xf numFmtId="228" fontId="124" fillId="0" borderId="131" applyFill="0">
      <alignment horizontal="center" vertical="center"/>
    </xf>
    <xf numFmtId="37" fontId="70" fillId="0" borderId="131" applyFill="0">
      <alignment horizontal="center" vertical="center"/>
    </xf>
    <xf numFmtId="193" fontId="10" fillId="0" borderId="123" applyFont="0" applyFill="0" applyBorder="0" applyAlignment="0" applyProtection="0">
      <alignment horizontal="left"/>
      <protection locked="0"/>
    </xf>
    <xf numFmtId="250" fontId="121" fillId="0" borderId="124" applyFill="0"/>
    <xf numFmtId="0" fontId="1" fillId="41" borderId="0" applyNumberFormat="0" applyBorder="0" applyAlignment="0" applyProtection="0"/>
    <xf numFmtId="0" fontId="64" fillId="59" borderId="127" applyNumberFormat="0" applyAlignment="0" applyProtection="0"/>
    <xf numFmtId="0" fontId="10" fillId="62" borderId="126" applyNumberFormat="0" applyFont="0" applyAlignment="0" applyProtection="0"/>
    <xf numFmtId="0" fontId="7" fillId="14" borderId="14" applyNumberFormat="0" applyFont="0" applyAlignment="0" applyProtection="0"/>
    <xf numFmtId="0" fontId="53" fillId="59" borderId="44" applyNumberFormat="0" applyAlignment="0" applyProtection="0"/>
    <xf numFmtId="185" fontId="74" fillId="0" borderId="132" applyFont="0" applyFill="0" applyBorder="0" applyAlignment="0" applyProtection="0">
      <alignment horizontal="left"/>
      <protection locked="0"/>
    </xf>
    <xf numFmtId="254" fontId="10" fillId="39" borderId="132">
      <alignment horizontal="right"/>
      <protection locked="0"/>
    </xf>
    <xf numFmtId="178" fontId="10" fillId="39" borderId="132">
      <alignment horizontal="center"/>
      <protection locked="0"/>
    </xf>
    <xf numFmtId="178" fontId="10" fillId="39" borderId="132">
      <alignment horizontal="center"/>
      <protection locked="0"/>
    </xf>
    <xf numFmtId="228" fontId="79" fillId="0" borderId="132" applyFill="0">
      <alignment horizontal="center" vertical="center"/>
    </xf>
    <xf numFmtId="184" fontId="68" fillId="0" borderId="132" applyFill="0">
      <alignment horizontal="center" vertical="center"/>
    </xf>
    <xf numFmtId="0" fontId="73" fillId="63" borderId="42" applyFill="0">
      <alignment horizontal="center"/>
    </xf>
    <xf numFmtId="188" fontId="73" fillId="63" borderId="42" applyFill="0">
      <alignment horizontal="center" vertical="center"/>
    </xf>
    <xf numFmtId="178" fontId="10" fillId="39" borderId="123">
      <alignment horizontal="center"/>
      <protection locked="0"/>
    </xf>
    <xf numFmtId="228" fontId="73" fillId="63" borderId="123" applyFill="0">
      <alignment horizontal="center" vertical="center"/>
    </xf>
    <xf numFmtId="228" fontId="74" fillId="0" borderId="123" applyNumberFormat="0">
      <alignment horizontal="left"/>
      <protection locked="0"/>
    </xf>
    <xf numFmtId="49" fontId="74" fillId="0" borderId="123">
      <alignment horizontal="left" vertical="top" wrapText="1"/>
      <protection locked="0"/>
    </xf>
    <xf numFmtId="231" fontId="103" fillId="0" borderId="129">
      <alignment vertical="center"/>
      <protection locked="0"/>
    </xf>
    <xf numFmtId="233" fontId="103" fillId="0" borderId="129">
      <alignment vertical="center"/>
      <protection locked="0"/>
    </xf>
    <xf numFmtId="184" fontId="103" fillId="0" borderId="129">
      <alignment vertical="center"/>
      <protection locked="0"/>
    </xf>
    <xf numFmtId="228" fontId="103" fillId="0" borderId="129">
      <alignment vertical="center"/>
      <protection locked="0"/>
    </xf>
    <xf numFmtId="229" fontId="103" fillId="0" borderId="129">
      <alignment vertical="center"/>
      <protection locked="0"/>
    </xf>
    <xf numFmtId="232" fontId="103" fillId="0" borderId="129">
      <alignment vertical="center"/>
      <protection locked="0"/>
    </xf>
    <xf numFmtId="0" fontId="61" fillId="46" borderId="44" applyNumberFormat="0" applyAlignment="0" applyProtection="0"/>
    <xf numFmtId="0" fontId="2" fillId="0" borderId="128" applyNumberFormat="0" applyFill="0" applyAlignment="0" applyProtection="0"/>
    <xf numFmtId="0" fontId="66" fillId="0" borderId="128" applyNumberFormat="0" applyFill="0" applyAlignment="0" applyProtection="0"/>
    <xf numFmtId="0" fontId="7" fillId="14" borderId="14" applyNumberFormat="0" applyFont="0" applyAlignment="0" applyProtection="0"/>
    <xf numFmtId="0" fontId="10" fillId="62" borderId="45" applyNumberFormat="0" applyFont="0" applyAlignment="0" applyProtection="0"/>
    <xf numFmtId="0" fontId="64" fillId="59" borderId="46" applyNumberFormat="0" applyAlignment="0" applyProtection="0"/>
    <xf numFmtId="188" fontId="73" fillId="63" borderId="132" applyFill="0">
      <alignment horizontal="center" vertical="center"/>
    </xf>
    <xf numFmtId="0" fontId="73" fillId="63" borderId="132" applyFill="0">
      <alignment horizontal="center"/>
    </xf>
    <xf numFmtId="0" fontId="7" fillId="14" borderId="14" applyNumberFormat="0" applyFont="0" applyAlignment="0" applyProtection="0"/>
    <xf numFmtId="0" fontId="7" fillId="14" borderId="14" applyNumberFormat="0" applyFont="0" applyAlignment="0" applyProtection="0"/>
    <xf numFmtId="37" fontId="70" fillId="0" borderId="149" applyFill="0">
      <alignment horizontal="center" vertical="center"/>
    </xf>
    <xf numFmtId="0" fontId="2" fillId="0" borderId="47" applyNumberFormat="0" applyFill="0" applyAlignment="0" applyProtection="0"/>
    <xf numFmtId="0" fontId="66" fillId="0" borderId="47" applyNumberFormat="0" applyFill="0" applyAlignment="0" applyProtection="0"/>
    <xf numFmtId="276" fontId="20" fillId="0" borderId="132">
      <alignment horizont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00" fontId="10" fillId="5" borderId="42" applyFont="0" applyFill="0" applyBorder="0" applyAlignment="0" applyProtection="0"/>
    <xf numFmtId="193" fontId="10" fillId="0" borderId="42" applyFont="0" applyFill="0" applyBorder="0" applyAlignment="0" applyProtection="0">
      <alignment horizontal="left"/>
      <protection locked="0"/>
    </xf>
    <xf numFmtId="0" fontId="7" fillId="14" borderId="14" applyNumberFormat="0" applyFont="0" applyAlignment="0" applyProtection="0"/>
    <xf numFmtId="228" fontId="104" fillId="0" borderId="132" applyFill="0">
      <alignment horizontal="center" vertical="center"/>
    </xf>
    <xf numFmtId="0" fontId="73" fillId="63" borderId="42" applyFill="0">
      <alignment horizontal="center"/>
    </xf>
    <xf numFmtId="188" fontId="73" fillId="63" borderId="42" applyFill="0">
      <alignment horizontal="center" vertical="center"/>
    </xf>
    <xf numFmtId="185" fontId="74" fillId="0" borderId="42" applyFont="0" applyFill="0" applyBorder="0" applyAlignment="0" applyProtection="0">
      <alignment horizontal="left"/>
      <protection locked="0"/>
    </xf>
    <xf numFmtId="197" fontId="74" fillId="0" borderId="42">
      <alignment horizontal="left"/>
      <protection locked="0"/>
    </xf>
    <xf numFmtId="0" fontId="53" fillId="59" borderId="44" applyNumberFormat="0" applyAlignment="0" applyProtection="0"/>
    <xf numFmtId="0" fontId="61" fillId="46" borderId="44" applyNumberFormat="0" applyAlignment="0" applyProtection="0"/>
    <xf numFmtId="0" fontId="64" fillId="59" borderId="46" applyNumberFormat="0" applyAlignment="0" applyProtection="0"/>
    <xf numFmtId="0" fontId="66" fillId="0" borderId="47" applyNumberFormat="0" applyFill="0" applyAlignment="0" applyProtection="0"/>
    <xf numFmtId="0" fontId="2" fillId="0" borderId="47" applyNumberFormat="0" applyFill="0" applyAlignment="0" applyProtection="0"/>
    <xf numFmtId="0" fontId="53" fillId="59" borderId="44" applyNumberFormat="0" applyAlignment="0" applyProtection="0"/>
    <xf numFmtId="0" fontId="73" fillId="63" borderId="42" applyFill="0">
      <alignment horizontal="center"/>
    </xf>
    <xf numFmtId="188" fontId="73" fillId="63" borderId="42" applyFill="0">
      <alignment horizontal="center" vertical="center"/>
    </xf>
    <xf numFmtId="0" fontId="61" fillId="46" borderId="44" applyNumberFormat="0" applyAlignment="0" applyProtection="0"/>
    <xf numFmtId="0" fontId="7" fillId="14" borderId="14" applyNumberFormat="0" applyFont="0" applyAlignment="0" applyProtection="0"/>
    <xf numFmtId="0" fontId="64" fillId="59" borderId="46" applyNumberFormat="0" applyAlignment="0" applyProtection="0"/>
    <xf numFmtId="0" fontId="2" fillId="0" borderId="47" applyNumberFormat="0" applyFill="0" applyAlignment="0" applyProtection="0"/>
    <xf numFmtId="0" fontId="66" fillId="0" borderId="47"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44" applyNumberFormat="0" applyAlignment="0" applyProtection="0"/>
    <xf numFmtId="0" fontId="7" fillId="14" borderId="14" applyNumberFormat="0" applyFont="0" applyAlignment="0" applyProtection="0"/>
    <xf numFmtId="0" fontId="61" fillId="46" borderId="44" applyNumberFormat="0" applyAlignment="0" applyProtection="0"/>
    <xf numFmtId="0" fontId="10" fillId="62" borderId="45" applyNumberFormat="0" applyFont="0" applyAlignment="0" applyProtection="0"/>
    <xf numFmtId="0" fontId="64" fillId="59" borderId="46" applyNumberFormat="0" applyAlignment="0" applyProtection="0"/>
    <xf numFmtId="0" fontId="64" fillId="59" borderId="127" applyNumberFormat="0" applyAlignment="0" applyProtection="0"/>
    <xf numFmtId="0" fontId="7" fillId="14" borderId="14" applyNumberFormat="0" applyFont="0" applyAlignment="0" applyProtection="0"/>
    <xf numFmtId="0" fontId="66" fillId="0" borderId="47" applyNumberFormat="0" applyFill="0" applyAlignment="0" applyProtection="0"/>
    <xf numFmtId="0" fontId="2" fillId="0" borderId="47"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25"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44"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44" applyNumberFormat="0" applyAlignment="0" applyProtection="0"/>
    <xf numFmtId="0" fontId="7" fillId="14" borderId="14" applyNumberFormat="0" applyFont="0" applyAlignment="0" applyProtection="0"/>
    <xf numFmtId="0" fontId="10" fillId="62" borderId="45" applyNumberFormat="0" applyFont="0" applyAlignment="0" applyProtection="0"/>
    <xf numFmtId="0" fontId="64" fillId="59" borderId="46" applyNumberFormat="0" applyAlignment="0" applyProtection="0"/>
    <xf numFmtId="0" fontId="7" fillId="14" borderId="14" applyNumberFormat="0" applyFont="0" applyAlignment="0" applyProtection="0"/>
    <xf numFmtId="0" fontId="2" fillId="0" borderId="47" applyNumberFormat="0" applyFill="0" applyAlignment="0" applyProtection="0"/>
    <xf numFmtId="0" fontId="66" fillId="0" borderId="47"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10" fillId="62" borderId="126" applyNumberFormat="0" applyFont="0" applyAlignment="0" applyProtection="0"/>
    <xf numFmtId="188" fontId="73" fillId="63" borderId="123" applyFill="0">
      <alignment horizontal="center" vertical="center"/>
    </xf>
    <xf numFmtId="188" fontId="73" fillId="63" borderId="123" applyFill="0">
      <alignment horizontal="center" vertical="center"/>
    </xf>
    <xf numFmtId="180" fontId="10" fillId="63" borderId="51" applyNumberFormat="0" applyFont="0" applyBorder="0" applyAlignment="0" applyProtection="0"/>
    <xf numFmtId="180" fontId="10" fillId="63" borderId="51" applyNumberFormat="0" applyFont="0" applyBorder="0" applyAlignment="0" applyProtection="0"/>
    <xf numFmtId="49" fontId="74" fillId="0" borderId="78">
      <alignment horizontal="left" vertical="top" wrapText="1"/>
      <protection locked="0"/>
    </xf>
    <xf numFmtId="277" fontId="176" fillId="0" borderId="0" applyFont="0" applyFill="0" applyBorder="0" applyProtection="0">
      <alignment vertical="top"/>
    </xf>
    <xf numFmtId="0" fontId="73" fillId="63" borderId="123" applyFill="0">
      <alignment horizontal="center"/>
    </xf>
    <xf numFmtId="191" fontId="74" fillId="0" borderId="132" applyFont="0" applyFill="0" applyBorder="0" applyAlignment="0" applyProtection="0">
      <alignment horizontal="left"/>
      <protection locked="0"/>
    </xf>
    <xf numFmtId="49" fontId="74" fillId="0" borderId="105">
      <alignment horizontal="left" vertical="top" wrapText="1"/>
      <protection locked="0"/>
    </xf>
    <xf numFmtId="0" fontId="10" fillId="62" borderId="72" applyNumberFormat="0" applyFont="0" applyAlignment="0" applyProtection="0"/>
    <xf numFmtId="201" fontId="10" fillId="39" borderId="87" applyNumberFormat="0">
      <alignment horizontal="left"/>
    </xf>
    <xf numFmtId="231" fontId="103" fillId="0" borderId="75">
      <alignment vertical="center"/>
      <protection locked="0"/>
    </xf>
    <xf numFmtId="0" fontId="7" fillId="14" borderId="14" applyNumberFormat="0" applyFont="0" applyAlignment="0" applyProtection="0"/>
    <xf numFmtId="202" fontId="10" fillId="0" borderId="0"/>
    <xf numFmtId="184" fontId="103" fillId="0" borderId="111">
      <alignment vertical="center"/>
      <protection locked="0"/>
    </xf>
    <xf numFmtId="278" fontId="176" fillId="0" borderId="0" applyFont="0" applyFill="0" applyBorder="0" applyProtection="0">
      <alignment vertical="top"/>
    </xf>
    <xf numFmtId="0" fontId="7" fillId="14" borderId="14" applyNumberFormat="0" applyFont="0" applyAlignment="0" applyProtection="0"/>
    <xf numFmtId="277" fontId="176" fillId="0" borderId="0" applyFont="0" applyFill="0" applyBorder="0" applyProtection="0">
      <alignment vertical="top"/>
    </xf>
    <xf numFmtId="0" fontId="7" fillId="14" borderId="14" applyNumberFormat="0" applyFont="0" applyAlignment="0" applyProtection="0"/>
    <xf numFmtId="277" fontId="176" fillId="0" borderId="0" applyFont="0" applyFill="0" applyBorder="0" applyProtection="0">
      <alignment vertical="top"/>
    </xf>
    <xf numFmtId="44" fontId="176" fillId="0" borderId="0" applyFont="0" applyFill="0" applyBorder="0" applyAlignment="0" applyProtection="0"/>
    <xf numFmtId="44" fontId="176" fillId="0" borderId="0" applyFont="0" applyFill="0" applyBorder="0" applyAlignment="0" applyProtection="0"/>
    <xf numFmtId="187" fontId="74" fillId="0" borderId="114" applyFont="0" applyFill="0" applyBorder="0" applyAlignment="0" applyProtection="0">
      <alignment horizontal="left"/>
      <protection locked="0"/>
    </xf>
    <xf numFmtId="0" fontId="7" fillId="14" borderId="14" applyNumberFormat="0" applyFont="0" applyAlignment="0" applyProtection="0"/>
    <xf numFmtId="178" fontId="10" fillId="39" borderId="87">
      <alignment horizontal="center"/>
      <protection locked="0"/>
    </xf>
    <xf numFmtId="0" fontId="7" fillId="14" borderId="14" applyNumberFormat="0" applyFont="0" applyAlignment="0" applyProtection="0"/>
    <xf numFmtId="278" fontId="176" fillId="0" borderId="0" applyFont="0" applyFill="0" applyBorder="0" applyProtection="0">
      <alignment vertical="top"/>
    </xf>
    <xf numFmtId="228" fontId="73" fillId="63" borderId="123" applyFill="0">
      <alignment horizontal="center" vertical="center"/>
    </xf>
    <xf numFmtId="167" fontId="10" fillId="0" borderId="0"/>
    <xf numFmtId="231" fontId="103" fillId="0" borderId="111">
      <alignment vertical="center"/>
      <protection locked="0"/>
    </xf>
    <xf numFmtId="0" fontId="53" fillId="59" borderId="80" applyNumberFormat="0" applyAlignment="0" applyProtection="0"/>
    <xf numFmtId="165" fontId="1" fillId="0" borderId="0" applyFont="0" applyFill="0" applyBorder="0" applyAlignment="0" applyProtection="0"/>
    <xf numFmtId="0" fontId="53" fillId="59" borderId="116" applyNumberFormat="0" applyAlignment="0" applyProtection="0"/>
    <xf numFmtId="0" fontId="22" fillId="0" borderId="0"/>
    <xf numFmtId="201" fontId="10" fillId="39" borderId="78" applyNumberFormat="0">
      <alignment horizontal="left"/>
    </xf>
    <xf numFmtId="184" fontId="68" fillId="0" borderId="78" applyFill="0">
      <alignment horizontal="center" vertical="center"/>
    </xf>
    <xf numFmtId="167" fontId="10" fillId="0" borderId="0"/>
    <xf numFmtId="228" fontId="73" fillId="63" borderId="105" applyFill="0">
      <alignment horizontal="center"/>
    </xf>
    <xf numFmtId="271" fontId="11" fillId="0" borderId="96">
      <alignment horizontal="right"/>
    </xf>
    <xf numFmtId="165" fontId="1" fillId="0" borderId="0" applyFont="0" applyFill="0" applyBorder="0" applyAlignment="0" applyProtection="0"/>
    <xf numFmtId="267" fontId="112" fillId="0" borderId="68" applyFill="0">
      <alignment horizontal="center" vertical="center"/>
    </xf>
    <xf numFmtId="233" fontId="103" fillId="0" borderId="75">
      <alignment vertical="center"/>
      <protection locked="0"/>
    </xf>
    <xf numFmtId="228" fontId="79" fillId="0" borderId="78" applyFill="0">
      <alignment horizontal="center" vertical="center"/>
    </xf>
    <xf numFmtId="228" fontId="73" fillId="63" borderId="123" applyFill="0">
      <alignment horizontal="center"/>
    </xf>
    <xf numFmtId="232" fontId="103" fillId="0" borderId="111">
      <alignment vertical="center"/>
      <protection locked="0"/>
    </xf>
    <xf numFmtId="271" fontId="11" fillId="0" borderId="105">
      <alignment horizontal="right"/>
    </xf>
    <xf numFmtId="0" fontId="53" fillId="59" borderId="116" applyNumberFormat="0" applyAlignment="0" applyProtection="0"/>
    <xf numFmtId="49" fontId="74" fillId="0" borderId="60">
      <alignment horizontal="left" vertical="top" wrapText="1"/>
      <protection locked="0"/>
    </xf>
    <xf numFmtId="0" fontId="7" fillId="14" borderId="14" applyNumberFormat="0" applyFont="0" applyAlignment="0" applyProtection="0"/>
    <xf numFmtId="0" fontId="73" fillId="63" borderId="60" applyFill="0">
      <alignment horizontal="center"/>
    </xf>
    <xf numFmtId="188" fontId="73" fillId="63" borderId="60" applyFill="0">
      <alignment horizontal="center" vertical="center"/>
    </xf>
    <xf numFmtId="0" fontId="7" fillId="14" borderId="14" applyNumberFormat="0" applyFont="0" applyAlignment="0" applyProtection="0"/>
    <xf numFmtId="187" fontId="74" fillId="0" borderId="96" applyFont="0" applyFill="0" applyBorder="0" applyAlignment="0" applyProtection="0">
      <alignment horizontal="left"/>
      <protection locked="0"/>
    </xf>
    <xf numFmtId="0" fontId="34" fillId="0" borderId="0"/>
    <xf numFmtId="250" fontId="121" fillId="0" borderId="106" applyFill="0"/>
    <xf numFmtId="10" fontId="68" fillId="67" borderId="114" applyNumberFormat="0" applyBorder="0" applyAlignment="0" applyProtection="0"/>
    <xf numFmtId="0" fontId="7" fillId="0" borderId="0"/>
    <xf numFmtId="228" fontId="124" fillId="0" borderId="77" applyFill="0">
      <alignment horizontal="center" vertical="center"/>
    </xf>
    <xf numFmtId="0" fontId="7" fillId="14" borderId="14" applyNumberFormat="0" applyFont="0" applyAlignment="0" applyProtection="0"/>
    <xf numFmtId="0" fontId="74" fillId="0" borderId="96" applyNumberFormat="0">
      <alignment horizontal="left"/>
      <protection locked="0"/>
    </xf>
    <xf numFmtId="228" fontId="124" fillId="0" borderId="68" applyFill="0">
      <alignment horizontal="center" vertical="center"/>
    </xf>
    <xf numFmtId="0" fontId="7" fillId="14" borderId="14" applyNumberFormat="0" applyFont="0" applyAlignment="0" applyProtection="0"/>
    <xf numFmtId="271" fontId="11" fillId="0" borderId="87">
      <alignment horizontal="right"/>
    </xf>
    <xf numFmtId="229" fontId="103" fillId="0" borderId="111">
      <alignment vertical="center"/>
      <protection locked="0"/>
    </xf>
    <xf numFmtId="271" fontId="11" fillId="63" borderId="105">
      <alignment horizontal="right"/>
    </xf>
    <xf numFmtId="201" fontId="10" fillId="39" borderId="96" applyNumberFormat="0">
      <alignment horizontal="left"/>
    </xf>
    <xf numFmtId="3" fontId="114" fillId="39" borderId="105">
      <alignment horizontal="center"/>
      <protection locked="0"/>
    </xf>
    <xf numFmtId="0" fontId="22" fillId="0" borderId="0"/>
    <xf numFmtId="185" fontId="74" fillId="0" borderId="105" applyFont="0" applyFill="0" applyBorder="0" applyAlignment="0" applyProtection="0">
      <alignment horizontal="left"/>
      <protection locked="0"/>
    </xf>
    <xf numFmtId="228" fontId="103" fillId="0" borderId="93">
      <alignment vertical="center"/>
      <protection locked="0"/>
    </xf>
    <xf numFmtId="193" fontId="10" fillId="0" borderId="60"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105" applyFont="0" applyFill="0" applyBorder="0" applyAlignment="0" applyProtection="0">
      <alignment horizontal="left"/>
      <protection locked="0"/>
    </xf>
    <xf numFmtId="271" fontId="11" fillId="0" borderId="87">
      <alignment horizontal="right"/>
    </xf>
    <xf numFmtId="49" fontId="74" fillId="0" borderId="87">
      <alignment horizontal="left" vertical="top" wrapText="1"/>
      <protection locked="0"/>
    </xf>
    <xf numFmtId="49" fontId="74" fillId="0" borderId="96">
      <alignment horizontal="left" vertical="top" wrapText="1"/>
      <protection locked="0"/>
    </xf>
    <xf numFmtId="197" fontId="74" fillId="0" borderId="96">
      <alignment horizontal="left"/>
      <protection locked="0"/>
    </xf>
    <xf numFmtId="233" fontId="103" fillId="0" borderId="111">
      <alignment vertical="center"/>
      <protection locked="0"/>
    </xf>
    <xf numFmtId="200" fontId="10" fillId="5" borderId="60" applyFont="0" applyFill="0" applyBorder="0" applyAlignment="0" applyProtection="0"/>
    <xf numFmtId="228" fontId="73" fillId="63" borderId="105" applyFill="0">
      <alignment horizontal="center"/>
    </xf>
    <xf numFmtId="196" fontId="10" fillId="39" borderId="105" applyFont="0" applyFill="0" applyBorder="0" applyAlignment="0">
      <alignment horizontal="left"/>
    </xf>
    <xf numFmtId="0" fontId="7" fillId="14" borderId="14" applyNumberFormat="0" applyFont="0" applyAlignment="0" applyProtection="0"/>
    <xf numFmtId="228" fontId="74" fillId="0" borderId="123" applyNumberFormat="0">
      <alignment horizontal="left"/>
      <protection locked="0"/>
    </xf>
    <xf numFmtId="0" fontId="7" fillId="14" borderId="14" applyNumberFormat="0" applyFont="0" applyAlignment="0" applyProtection="0"/>
    <xf numFmtId="0" fontId="7" fillId="14" borderId="14" applyNumberFormat="0" applyFont="0" applyAlignment="0" applyProtection="0"/>
    <xf numFmtId="0" fontId="66" fillId="0" borderId="83" applyNumberFormat="0" applyFill="0" applyAlignment="0" applyProtection="0"/>
    <xf numFmtId="0" fontId="7" fillId="14" borderId="14" applyNumberFormat="0" applyFont="0" applyAlignment="0" applyProtection="0"/>
    <xf numFmtId="271" fontId="11" fillId="63" borderId="96">
      <alignment horizontal="right"/>
    </xf>
    <xf numFmtId="0" fontId="7" fillId="14" borderId="14" applyNumberFormat="0" applyFont="0" applyAlignment="0" applyProtection="0"/>
    <xf numFmtId="0" fontId="7" fillId="14" borderId="14" applyNumberFormat="0" applyFont="0" applyAlignment="0" applyProtection="0"/>
    <xf numFmtId="228" fontId="103" fillId="0" borderId="75">
      <alignment vertical="center"/>
      <protection locked="0"/>
    </xf>
    <xf numFmtId="0" fontId="7" fillId="14" borderId="14" applyNumberFormat="0" applyFont="0" applyAlignment="0" applyProtection="0"/>
    <xf numFmtId="0" fontId="10" fillId="62" borderId="108" applyNumberFormat="0" applyFont="0" applyAlignment="0" applyProtection="0"/>
    <xf numFmtId="0" fontId="7" fillId="14" borderId="14" applyNumberFormat="0" applyFont="0" applyAlignment="0" applyProtection="0"/>
    <xf numFmtId="0" fontId="2" fillId="0" borderId="92" applyNumberFormat="0" applyFill="0" applyAlignment="0" applyProtection="0"/>
    <xf numFmtId="228" fontId="136" fillId="68" borderId="121" applyNumberFormat="0">
      <alignment horizontal="right"/>
    </xf>
    <xf numFmtId="0" fontId="7" fillId="14" borderId="14" applyNumberFormat="0" applyFont="0" applyAlignment="0" applyProtection="0"/>
    <xf numFmtId="0" fontId="7" fillId="14" borderId="14" applyNumberFormat="0" applyFont="0" applyAlignment="0" applyProtection="0"/>
    <xf numFmtId="10" fontId="68" fillId="67" borderId="105" applyNumberFormat="0" applyBorder="0" applyAlignment="0" applyProtection="0"/>
    <xf numFmtId="188" fontId="73" fillId="63" borderId="60" applyFill="0">
      <alignment horizontal="center" vertical="center"/>
    </xf>
    <xf numFmtId="0" fontId="7" fillId="14" borderId="14" applyNumberFormat="0" applyFont="0" applyAlignment="0" applyProtection="0"/>
    <xf numFmtId="254" fontId="10" fillId="39" borderId="87">
      <alignment horizontal="right"/>
      <protection locked="0"/>
    </xf>
    <xf numFmtId="271" fontId="11" fillId="63" borderId="114">
      <alignment horizontal="right"/>
    </xf>
    <xf numFmtId="178" fontId="10" fillId="39" borderId="105">
      <alignment horizontal="center"/>
      <protection locked="0"/>
    </xf>
    <xf numFmtId="191" fontId="74" fillId="0" borderId="78" applyFont="0" applyFill="0" applyBorder="0" applyAlignment="0" applyProtection="0">
      <alignment horizontal="left"/>
      <protection locked="0"/>
    </xf>
    <xf numFmtId="0" fontId="7" fillId="14" borderId="14" applyNumberFormat="0" applyFont="0" applyAlignment="0" applyProtection="0"/>
    <xf numFmtId="0" fontId="73" fillId="63" borderId="105" applyFill="0">
      <alignment horizontal="center"/>
    </xf>
    <xf numFmtId="17" fontId="11" fillId="39" borderId="78">
      <alignment horizontal="center"/>
      <protection locked="0"/>
    </xf>
    <xf numFmtId="0" fontId="2" fillId="0" borderId="65" applyNumberFormat="0" applyFill="0" applyAlignment="0" applyProtection="0"/>
    <xf numFmtId="191" fontId="74" fillId="0" borderId="105" applyFont="0" applyFill="0" applyBorder="0" applyAlignment="0" applyProtection="0">
      <alignment horizontal="left"/>
      <protection locked="0"/>
    </xf>
    <xf numFmtId="0" fontId="53" fillId="59" borderId="107" applyNumberFormat="0" applyAlignment="0" applyProtection="0"/>
    <xf numFmtId="0" fontId="53" fillId="59" borderId="53" applyNumberFormat="0" applyAlignment="0" applyProtection="0"/>
    <xf numFmtId="188" fontId="73" fillId="63" borderId="105" applyFill="0">
      <alignment horizontal="center" vertical="center"/>
    </xf>
    <xf numFmtId="0" fontId="7" fillId="14" borderId="14" applyNumberFormat="0" applyFont="0" applyAlignment="0" applyProtection="0"/>
    <xf numFmtId="228" fontId="136" fillId="68" borderId="67" applyNumberFormat="0">
      <alignment horizontal="right"/>
    </xf>
    <xf numFmtId="0" fontId="10" fillId="62" borderId="81" applyNumberFormat="0" applyFont="0" applyAlignment="0" applyProtection="0"/>
    <xf numFmtId="0" fontId="61" fillId="46" borderId="53" applyNumberFormat="0" applyAlignment="0" applyProtection="0"/>
    <xf numFmtId="0" fontId="7" fillId="14" borderId="14" applyNumberFormat="0" applyFont="0" applyAlignment="0" applyProtection="0"/>
    <xf numFmtId="231" fontId="103" fillId="0" borderId="102">
      <alignment vertical="center"/>
      <protection locked="0"/>
    </xf>
    <xf numFmtId="0" fontId="10" fillId="62" borderId="54" applyNumberFormat="0" applyFont="0" applyAlignment="0" applyProtection="0"/>
    <xf numFmtId="0" fontId="10" fillId="62" borderId="54" applyNumberFormat="0" applyFont="0" applyAlignment="0" applyProtection="0"/>
    <xf numFmtId="0" fontId="64" fillId="59" borderId="55" applyNumberFormat="0" applyAlignment="0" applyProtection="0"/>
    <xf numFmtId="250" fontId="121" fillId="0" borderId="41" applyFill="0"/>
    <xf numFmtId="0" fontId="66" fillId="0" borderId="56" applyNumberFormat="0" applyFill="0" applyAlignment="0" applyProtection="0"/>
    <xf numFmtId="0" fontId="2" fillId="0" borderId="101" applyNumberFormat="0" applyFill="0" applyAlignment="0" applyProtection="0"/>
    <xf numFmtId="271" fontId="11" fillId="0" borderId="69">
      <alignment horizontal="right"/>
    </xf>
    <xf numFmtId="266" fontId="103" fillId="0" borderId="69" applyFill="0">
      <alignment horizontal="center" vertical="center"/>
    </xf>
    <xf numFmtId="10" fontId="68" fillId="67" borderId="69" applyNumberFormat="0" applyBorder="0" applyAlignment="0" applyProtection="0"/>
    <xf numFmtId="276" fontId="20" fillId="0" borderId="69">
      <alignment horizontal="center"/>
    </xf>
    <xf numFmtId="0" fontId="10" fillId="0" borderId="0"/>
    <xf numFmtId="0" fontId="10" fillId="0" borderId="0"/>
    <xf numFmtId="0" fontId="10" fillId="0" borderId="0"/>
    <xf numFmtId="0" fontId="10" fillId="0" borderId="0"/>
    <xf numFmtId="276" fontId="20" fillId="0" borderId="60">
      <alignment horizontal="center"/>
    </xf>
    <xf numFmtId="0" fontId="74" fillId="0" borderId="60" applyNumberFormat="0">
      <alignment horizontal="left"/>
      <protection locked="0"/>
    </xf>
    <xf numFmtId="0" fontId="61" fillId="46" borderId="98" applyNumberFormat="0" applyAlignment="0" applyProtection="0"/>
    <xf numFmtId="0" fontId="7" fillId="14" borderId="14" applyNumberFormat="0" applyFont="0" applyAlignment="0" applyProtection="0"/>
    <xf numFmtId="0" fontId="7" fillId="14" borderId="14" applyNumberFormat="0" applyFont="0" applyAlignment="0" applyProtection="0"/>
    <xf numFmtId="228" fontId="112" fillId="0" borderId="77" applyFill="0">
      <alignment horizontal="center" vertical="center"/>
    </xf>
    <xf numFmtId="0" fontId="7" fillId="14" borderId="14" applyNumberFormat="0" applyFont="0" applyAlignment="0" applyProtection="0"/>
    <xf numFmtId="0" fontId="10" fillId="0" borderId="0"/>
    <xf numFmtId="0" fontId="7" fillId="14" borderId="14" applyNumberFormat="0" applyFont="0" applyAlignment="0" applyProtection="0"/>
    <xf numFmtId="184" fontId="103" fillId="0" borderId="102">
      <alignment vertical="center"/>
      <protection locked="0"/>
    </xf>
    <xf numFmtId="0" fontId="7" fillId="14" borderId="14" applyNumberFormat="0" applyFont="0" applyAlignment="0" applyProtection="0"/>
    <xf numFmtId="228" fontId="104" fillId="0" borderId="78" applyFill="0">
      <alignment horizontal="center" vertical="center"/>
    </xf>
    <xf numFmtId="228" fontId="112" fillId="0" borderId="68" applyFill="0">
      <alignment horizontal="center" vertical="center"/>
    </xf>
    <xf numFmtId="228" fontId="73" fillId="63" borderId="114" applyFill="0">
      <alignment horizontal="center"/>
    </xf>
    <xf numFmtId="228" fontId="103" fillId="0" borderId="96" applyFill="0">
      <alignment horizontal="center" vertical="center"/>
    </xf>
    <xf numFmtId="185" fontId="74" fillId="0" borderId="96" applyFont="0" applyFill="0" applyBorder="0" applyAlignment="0" applyProtection="0">
      <alignment horizontal="left"/>
      <protection locked="0"/>
    </xf>
    <xf numFmtId="0" fontId="61" fillId="46" borderId="62" applyNumberFormat="0" applyAlignment="0" applyProtection="0"/>
    <xf numFmtId="0" fontId="7" fillId="14" borderId="14" applyNumberFormat="0" applyFont="0" applyAlignment="0" applyProtection="0"/>
    <xf numFmtId="49" fontId="74" fillId="0" borderId="105">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193" fontId="10" fillId="0" borderId="60"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71"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02" fontId="10" fillId="0" borderId="0"/>
    <xf numFmtId="0" fontId="7" fillId="14" borderId="14" applyNumberFormat="0" applyFont="0" applyAlignment="0" applyProtection="0"/>
    <xf numFmtId="250" fontId="168" fillId="0" borderId="41" applyFill="0"/>
    <xf numFmtId="0" fontId="7" fillId="14" borderId="14" applyNumberFormat="0" applyFont="0" applyAlignment="0" applyProtection="0"/>
    <xf numFmtId="0" fontId="7" fillId="14" borderId="14" applyNumberFormat="0" applyFont="0" applyAlignment="0" applyProtection="0"/>
    <xf numFmtId="178" fontId="10" fillId="39" borderId="78">
      <alignment horizontal="center"/>
      <protection locked="0"/>
    </xf>
    <xf numFmtId="254" fontId="10" fillId="39" borderId="78">
      <alignment horizontal="right"/>
      <protection locked="0"/>
    </xf>
    <xf numFmtId="178" fontId="10" fillId="39" borderId="78">
      <alignment horizontal="center"/>
      <protection locked="0"/>
    </xf>
    <xf numFmtId="0" fontId="7" fillId="14" borderId="14" applyNumberFormat="0" applyFont="0" applyAlignment="0" applyProtection="0"/>
    <xf numFmtId="0" fontId="7" fillId="14" borderId="14" applyNumberFormat="0" applyFont="0" applyAlignment="0" applyProtection="0"/>
    <xf numFmtId="196" fontId="10" fillId="39" borderId="78" applyFont="0" applyFill="0" applyBorder="0" applyAlignment="0">
      <alignment horizontal="left"/>
    </xf>
    <xf numFmtId="0" fontId="7" fillId="14" borderId="14" applyNumberFormat="0" applyFont="0" applyAlignment="0" applyProtection="0"/>
    <xf numFmtId="0" fontId="7" fillId="14" borderId="14" applyNumberFormat="0" applyFont="0" applyAlignment="0" applyProtection="0"/>
    <xf numFmtId="178" fontId="10" fillId="39" borderId="60">
      <alignment horizontal="center"/>
      <protection locked="0"/>
    </xf>
    <xf numFmtId="201" fontId="10" fillId="39" borderId="105" applyNumberFormat="0">
      <alignment horizontal="left"/>
    </xf>
    <xf numFmtId="0" fontId="66" fillId="0" borderId="65" applyNumberFormat="0" applyFill="0" applyAlignment="0" applyProtection="0"/>
    <xf numFmtId="167" fontId="10" fillId="0" borderId="0"/>
    <xf numFmtId="196" fontId="10" fillId="39" borderId="96" applyFont="0" applyFill="0" applyBorder="0" applyAlignment="0">
      <alignment horizontal="left"/>
    </xf>
    <xf numFmtId="165" fontId="1" fillId="0" borderId="0" applyFont="0" applyFill="0" applyBorder="0" applyAlignment="0" applyProtection="0"/>
    <xf numFmtId="0" fontId="7" fillId="14" borderId="14" applyNumberFormat="0" applyFont="0" applyAlignment="0" applyProtection="0"/>
    <xf numFmtId="178" fontId="10" fillId="39" borderId="60">
      <alignment horizontal="center"/>
      <protection locked="0"/>
    </xf>
    <xf numFmtId="0" fontId="7" fillId="14" borderId="14" applyNumberFormat="0" applyFont="0" applyAlignment="0" applyProtection="0"/>
    <xf numFmtId="49" fontId="74" fillId="0" borderId="96">
      <alignment horizontal="left" vertical="top" wrapText="1"/>
      <protection locked="0"/>
    </xf>
    <xf numFmtId="0" fontId="7" fillId="14" borderId="14" applyNumberFormat="0" applyFont="0" applyAlignment="0" applyProtection="0"/>
    <xf numFmtId="0" fontId="53" fillId="59" borderId="53" applyNumberFormat="0" applyAlignment="0" applyProtection="0"/>
    <xf numFmtId="271" fontId="11" fillId="0" borderId="123">
      <alignment horizontal="right"/>
    </xf>
    <xf numFmtId="191" fontId="74" fillId="0" borderId="96" applyFont="0" applyFill="0" applyBorder="0" applyAlignment="0" applyProtection="0">
      <alignment horizontal="left"/>
      <protection locked="0"/>
    </xf>
    <xf numFmtId="230" fontId="103" fillId="0" borderId="102">
      <alignment vertical="center"/>
      <protection locked="0"/>
    </xf>
    <xf numFmtId="233" fontId="103" fillId="0" borderId="120">
      <alignment vertical="center"/>
      <protection locked="0"/>
    </xf>
    <xf numFmtId="190" fontId="74" fillId="0" borderId="105" applyFont="0" applyFill="0" applyBorder="0" applyAlignment="0" applyProtection="0">
      <alignment horizontal="left"/>
      <protection locked="0"/>
    </xf>
    <xf numFmtId="196" fontId="10" fillId="39" borderId="96" applyFont="0" applyFill="0" applyBorder="0" applyAlignment="0">
      <alignment horizontal="left"/>
    </xf>
    <xf numFmtId="0" fontId="7" fillId="14" borderId="14" applyNumberFormat="0" applyFont="0" applyAlignment="0" applyProtection="0"/>
    <xf numFmtId="0" fontId="66" fillId="0" borderId="83" applyNumberFormat="0" applyFill="0" applyAlignment="0" applyProtection="0"/>
    <xf numFmtId="0" fontId="53" fillId="59" borderId="98" applyNumberFormat="0" applyAlignment="0" applyProtection="0"/>
    <xf numFmtId="254" fontId="10" fillId="39" borderId="96">
      <alignment horizontal="right"/>
      <protection locked="0"/>
    </xf>
    <xf numFmtId="178" fontId="10" fillId="39" borderId="105">
      <alignment horizontal="center"/>
      <protection locked="0"/>
    </xf>
    <xf numFmtId="228" fontId="103" fillId="0" borderId="114" applyFill="0">
      <alignment horizontal="center" vertical="center"/>
    </xf>
    <xf numFmtId="254" fontId="10" fillId="39" borderId="105">
      <alignment horizontal="right"/>
      <protection locked="0"/>
    </xf>
    <xf numFmtId="0" fontId="66" fillId="0" borderId="74" applyNumberFormat="0" applyFill="0" applyAlignment="0" applyProtection="0"/>
    <xf numFmtId="0" fontId="7" fillId="14" borderId="14" applyNumberFormat="0" applyFont="0" applyAlignment="0" applyProtection="0"/>
    <xf numFmtId="0" fontId="53" fillId="59" borderId="62" applyNumberFormat="0" applyAlignment="0" applyProtection="0"/>
    <xf numFmtId="0" fontId="2" fillId="0" borderId="74" applyNumberFormat="0" applyFill="0" applyAlignment="0" applyProtection="0"/>
    <xf numFmtId="0" fontId="73" fillId="63" borderId="105" applyFill="0">
      <alignment horizontal="center"/>
    </xf>
    <xf numFmtId="0" fontId="7" fillId="14" borderId="14" applyNumberFormat="0" applyFont="0" applyAlignment="0" applyProtection="0"/>
    <xf numFmtId="0" fontId="7" fillId="14" borderId="14" applyNumberFormat="0" applyFont="0" applyAlignment="0" applyProtection="0"/>
    <xf numFmtId="271" fontId="11" fillId="0" borderId="114">
      <alignment horizontal="right"/>
    </xf>
    <xf numFmtId="228" fontId="73" fillId="63" borderId="105" applyFill="0">
      <alignment horizontal="center" vertical="center"/>
    </xf>
    <xf numFmtId="187" fontId="74" fillId="0" borderId="60" applyFont="0" applyFill="0" applyBorder="0" applyAlignment="0" applyProtection="0">
      <alignment horizontal="left"/>
      <protection locked="0"/>
    </xf>
    <xf numFmtId="0" fontId="7" fillId="14" borderId="14" applyNumberFormat="0" applyFont="0" applyAlignment="0" applyProtection="0"/>
    <xf numFmtId="250" fontId="168" fillId="0" borderId="106" applyFill="0"/>
    <xf numFmtId="0" fontId="7" fillId="14" borderId="14" applyNumberFormat="0" applyFont="0" applyAlignment="0" applyProtection="0"/>
    <xf numFmtId="17" fontId="11" fillId="39" borderId="114">
      <alignment horizontal="center"/>
      <protection locked="0"/>
    </xf>
    <xf numFmtId="0" fontId="53" fillId="59" borderId="89" applyNumberFormat="0" applyAlignment="0" applyProtection="0"/>
    <xf numFmtId="188" fontId="73" fillId="63" borderId="96" applyFill="0">
      <alignment horizontal="center" vertical="center"/>
    </xf>
    <xf numFmtId="229" fontId="103" fillId="0" borderId="75">
      <alignment vertical="center"/>
      <protection locked="0"/>
    </xf>
    <xf numFmtId="231" fontId="103" fillId="0" borderId="75">
      <alignment vertical="center"/>
      <protection locked="0"/>
    </xf>
    <xf numFmtId="10" fontId="68" fillId="67" borderId="87" applyNumberFormat="0" applyBorder="0" applyAlignment="0" applyProtection="0"/>
    <xf numFmtId="250" fontId="121" fillId="0" borderId="41" applyFill="0"/>
    <xf numFmtId="49" fontId="74" fillId="0" borderId="114">
      <alignment horizontal="left" vertical="top" wrapText="1"/>
      <protection locked="0"/>
    </xf>
    <xf numFmtId="266" fontId="103" fillId="0" borderId="123" applyFill="0">
      <alignment horizontal="center" vertical="center"/>
    </xf>
    <xf numFmtId="178" fontId="10" fillId="39" borderId="96">
      <alignment horizontal="center"/>
      <protection locked="0"/>
    </xf>
    <xf numFmtId="267" fontId="112" fillId="0" borderId="113" applyFill="0">
      <alignment horizontal="center" vertical="center"/>
    </xf>
    <xf numFmtId="0" fontId="61" fillId="46" borderId="53" applyNumberFormat="0" applyAlignment="0" applyProtection="0"/>
    <xf numFmtId="230" fontId="103" fillId="0" borderId="66">
      <alignment vertical="center"/>
      <protection locked="0"/>
    </xf>
    <xf numFmtId="254" fontId="10" fillId="39" borderId="114">
      <alignment horizontal="right"/>
      <protection locked="0"/>
    </xf>
    <xf numFmtId="178" fontId="10" fillId="39" borderId="114">
      <alignment horizontal="center"/>
      <protection locked="0"/>
    </xf>
    <xf numFmtId="185" fontId="74" fillId="0" borderId="123" applyFont="0" applyFill="0" applyBorder="0" applyAlignment="0" applyProtection="0">
      <alignment horizontal="left"/>
      <protection locked="0"/>
    </xf>
    <xf numFmtId="0" fontId="7" fillId="14" borderId="14" applyNumberFormat="0" applyFont="0" applyAlignment="0" applyProtection="0"/>
    <xf numFmtId="165" fontId="1" fillId="0" borderId="0" applyFont="0" applyFill="0" applyBorder="0" applyAlignment="0" applyProtection="0"/>
    <xf numFmtId="3" fontId="114" fillId="39" borderId="96">
      <alignment horizontal="center"/>
      <protection locked="0"/>
    </xf>
    <xf numFmtId="0" fontId="7" fillId="14" borderId="14" applyNumberFormat="0" applyFont="0" applyAlignment="0" applyProtection="0"/>
    <xf numFmtId="0" fontId="66" fillId="0" borderId="74" applyNumberFormat="0" applyFill="0" applyAlignment="0" applyProtection="0"/>
    <xf numFmtId="0" fontId="66" fillId="0" borderId="83" applyNumberFormat="0" applyFill="0" applyAlignment="0" applyProtection="0"/>
    <xf numFmtId="271" fontId="11" fillId="63" borderId="87">
      <alignment horizontal="right"/>
    </xf>
    <xf numFmtId="0" fontId="7" fillId="14" borderId="14" applyNumberFormat="0" applyFont="0" applyAlignment="0" applyProtection="0"/>
    <xf numFmtId="229" fontId="103" fillId="0" borderId="93">
      <alignment vertical="center"/>
      <protection locked="0"/>
    </xf>
    <xf numFmtId="0" fontId="7" fillId="14" borderId="14" applyNumberFormat="0" applyFont="0" applyAlignment="0" applyProtection="0"/>
    <xf numFmtId="228" fontId="103" fillId="0" borderId="87" applyFill="0">
      <alignment horizontal="center" vertical="center"/>
    </xf>
    <xf numFmtId="0" fontId="2" fillId="0" borderId="119" applyNumberFormat="0" applyFill="0" applyAlignment="0" applyProtection="0"/>
    <xf numFmtId="0" fontId="61" fillId="46" borderId="116" applyNumberFormat="0" applyAlignment="0" applyProtection="0"/>
    <xf numFmtId="0" fontId="66" fillId="0" borderId="110" applyNumberFormat="0" applyFill="0" applyAlignment="0" applyProtection="0"/>
    <xf numFmtId="202" fontId="10" fillId="0" borderId="0"/>
    <xf numFmtId="0" fontId="7" fillId="14" borderId="14" applyNumberFormat="0" applyFont="0" applyAlignment="0" applyProtection="0"/>
    <xf numFmtId="0" fontId="7" fillId="14" borderId="14" applyNumberFormat="0" applyFont="0" applyAlignment="0" applyProtection="0"/>
    <xf numFmtId="0" fontId="10" fillId="62" borderId="54" applyNumberFormat="0" applyFont="0" applyAlignment="0" applyProtection="0"/>
    <xf numFmtId="0" fontId="64" fillId="59" borderId="55" applyNumberFormat="0" applyAlignment="0" applyProtection="0"/>
    <xf numFmtId="0" fontId="10" fillId="62" borderId="99" applyNumberFormat="0" applyFont="0" applyAlignment="0" applyProtection="0"/>
    <xf numFmtId="231" fontId="103" fillId="0" borderId="102">
      <alignment vertical="center"/>
      <protection locked="0"/>
    </xf>
    <xf numFmtId="0" fontId="7" fillId="14" borderId="14" applyNumberFormat="0" applyFont="0" applyAlignment="0" applyProtection="0"/>
    <xf numFmtId="250" fontId="121" fillId="0" borderId="88" applyFill="0"/>
    <xf numFmtId="0" fontId="7" fillId="14" borderId="14" applyNumberFormat="0" applyFont="0" applyAlignment="0" applyProtection="0"/>
    <xf numFmtId="0" fontId="7" fillId="14" borderId="14" applyNumberFormat="0" applyFont="0" applyAlignment="0" applyProtection="0"/>
    <xf numFmtId="0" fontId="66" fillId="0" borderId="56" applyNumberFormat="0" applyFill="0" applyAlignment="0" applyProtection="0"/>
    <xf numFmtId="0" fontId="2" fillId="0" borderId="56" applyNumberFormat="0" applyFill="0" applyAlignment="0" applyProtection="0"/>
    <xf numFmtId="0" fontId="7" fillId="14" borderId="14" applyNumberFormat="0" applyFont="0" applyAlignment="0" applyProtection="0"/>
    <xf numFmtId="0" fontId="61" fillId="46" borderId="107" applyNumberFormat="0" applyAlignment="0" applyProtection="0"/>
    <xf numFmtId="0" fontId="7" fillId="14" borderId="14" applyNumberFormat="0" applyFont="0" applyAlignment="0" applyProtection="0"/>
    <xf numFmtId="228" fontId="124" fillId="0" borderId="113" applyFill="0">
      <alignment horizontal="center" vertical="center"/>
    </xf>
    <xf numFmtId="0" fontId="10" fillId="0" borderId="0"/>
    <xf numFmtId="231" fontId="103" fillId="0" borderId="111">
      <alignment vertical="center"/>
      <protection locked="0"/>
    </xf>
    <xf numFmtId="0" fontId="66" fillId="0" borderId="101" applyNumberFormat="0" applyFill="0" applyAlignment="0" applyProtection="0"/>
    <xf numFmtId="237" fontId="103" fillId="0" borderId="111">
      <alignment vertical="center"/>
      <protection locked="0"/>
    </xf>
    <xf numFmtId="233" fontId="103" fillId="0" borderId="75">
      <alignment vertical="center"/>
      <protection locked="0"/>
    </xf>
    <xf numFmtId="0" fontId="10" fillId="0" borderId="0"/>
    <xf numFmtId="0" fontId="74" fillId="0" borderId="78" applyNumberFormat="0">
      <alignment horizontal="left"/>
      <protection locked="0"/>
    </xf>
    <xf numFmtId="231" fontId="103" fillId="0" borderId="84">
      <alignment vertical="center"/>
      <protection locked="0"/>
    </xf>
    <xf numFmtId="267" fontId="112" fillId="0" borderId="77" applyFill="0">
      <alignment horizontal="center" vertical="center"/>
    </xf>
    <xf numFmtId="167" fontId="10" fillId="0" borderId="0"/>
    <xf numFmtId="0" fontId="10" fillId="62" borderId="90" applyNumberFormat="0" applyFont="0" applyAlignment="0" applyProtection="0"/>
    <xf numFmtId="37" fontId="70" fillId="0" borderId="104" applyFill="0">
      <alignment horizontal="center" vertical="center"/>
    </xf>
    <xf numFmtId="229" fontId="103" fillId="0" borderId="102">
      <alignment vertical="center"/>
      <protection locked="0"/>
    </xf>
    <xf numFmtId="185" fontId="74" fillId="0" borderId="78" applyFont="0" applyFill="0" applyBorder="0" applyAlignment="0" applyProtection="0">
      <alignment horizontal="left"/>
      <protection locked="0"/>
    </xf>
    <xf numFmtId="3" fontId="114" fillId="39" borderId="78">
      <alignment horizontal="center"/>
      <protection locked="0"/>
    </xf>
    <xf numFmtId="228" fontId="68" fillId="0" borderId="78" applyFill="0">
      <alignment horizontal="center" vertical="center"/>
    </xf>
    <xf numFmtId="188" fontId="73" fillId="63" borderId="78" applyFill="0">
      <alignment horizontal="center" vertical="center"/>
    </xf>
    <xf numFmtId="0" fontId="66" fillId="0" borderId="65" applyNumberFormat="0" applyFill="0" applyAlignment="0" applyProtection="0"/>
    <xf numFmtId="0" fontId="64" fillId="59" borderId="64" applyNumberFormat="0" applyAlignment="0" applyProtection="0"/>
    <xf numFmtId="0" fontId="10" fillId="62" borderId="63" applyNumberFormat="0" applyFont="0" applyAlignment="0" applyProtection="0"/>
    <xf numFmtId="188" fontId="73" fillId="63" borderId="69" applyFill="0">
      <alignment horizontal="center" vertical="center"/>
    </xf>
    <xf numFmtId="0" fontId="10" fillId="62" borderId="63" applyNumberFormat="0" applyFont="0" applyAlignment="0" applyProtection="0"/>
    <xf numFmtId="228" fontId="73" fillId="63" borderId="87" applyFill="0">
      <alignment horizontal="center" vertical="center"/>
    </xf>
    <xf numFmtId="0" fontId="7" fillId="14" borderId="14" applyNumberFormat="0" applyFont="0" applyAlignment="0" applyProtection="0"/>
    <xf numFmtId="17" fontId="11" fillId="39" borderId="96">
      <alignment horizontal="center"/>
      <protection locked="0"/>
    </xf>
    <xf numFmtId="200" fontId="10" fillId="5" borderId="96" applyFont="0" applyFill="0" applyBorder="0" applyAlignment="0" applyProtection="0"/>
    <xf numFmtId="184" fontId="103" fillId="0" borderId="84">
      <alignment vertical="center"/>
      <protection locked="0"/>
    </xf>
    <xf numFmtId="37" fontId="70" fillId="0" borderId="77" applyFill="0">
      <alignment horizontal="center" vertical="center"/>
    </xf>
    <xf numFmtId="228" fontId="73" fillId="63" borderId="114" applyFill="0">
      <alignment horizontal="center" vertical="center"/>
    </xf>
    <xf numFmtId="228" fontId="136" fillId="68" borderId="94" applyNumberFormat="0">
      <alignment horizontal="right"/>
    </xf>
    <xf numFmtId="0" fontId="10" fillId="62" borderId="81" applyNumberFormat="0" applyFont="0" applyAlignment="0" applyProtection="0"/>
    <xf numFmtId="0" fontId="7" fillId="14" borderId="14" applyNumberFormat="0" applyFont="0" applyAlignment="0" applyProtection="0"/>
    <xf numFmtId="254" fontId="10" fillId="39" borderId="78">
      <alignment horizontal="right"/>
      <protection locked="0"/>
    </xf>
    <xf numFmtId="178" fontId="10" fillId="39" borderId="96">
      <alignment horizontal="center"/>
      <protection locked="0"/>
    </xf>
    <xf numFmtId="192" fontId="74" fillId="0" borderId="105" applyFont="0" applyFill="0" applyBorder="0" applyAlignment="0" applyProtection="0">
      <alignment horizontal="left"/>
      <protection locked="0"/>
    </xf>
    <xf numFmtId="271" fontId="11" fillId="0" borderId="78">
      <alignment horizontal="right"/>
    </xf>
    <xf numFmtId="0" fontId="7" fillId="14" borderId="14" applyNumberFormat="0" applyFont="0" applyAlignment="0" applyProtection="0"/>
    <xf numFmtId="0" fontId="7" fillId="14" borderId="14" applyNumberFormat="0" applyFont="0" applyAlignment="0" applyProtection="0"/>
    <xf numFmtId="187" fontId="74" fillId="0" borderId="78"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64" fillId="59" borderId="82" applyNumberFormat="0" applyAlignment="0" applyProtection="0"/>
    <xf numFmtId="250" fontId="121" fillId="0" borderId="115" applyFill="0"/>
    <xf numFmtId="237" fontId="103" fillId="0" borderId="84">
      <alignment vertical="center"/>
      <protection locked="0"/>
    </xf>
    <xf numFmtId="0" fontId="10" fillId="62" borderId="117" applyNumberFormat="0" applyFont="0" applyAlignment="0" applyProtection="0"/>
    <xf numFmtId="0" fontId="10" fillId="0" borderId="0"/>
    <xf numFmtId="0" fontId="7" fillId="14" borderId="14" applyNumberFormat="0" applyFont="0" applyAlignment="0" applyProtection="0"/>
    <xf numFmtId="0" fontId="7" fillId="14" borderId="14" applyNumberFormat="0" applyFont="0" applyAlignment="0" applyProtection="0"/>
    <xf numFmtId="190" fontId="74" fillId="0" borderId="60" applyFont="0" applyFill="0" applyBorder="0" applyAlignment="0" applyProtection="0">
      <alignment horizontal="left"/>
      <protection locked="0"/>
    </xf>
    <xf numFmtId="0" fontId="7" fillId="14" borderId="14" applyNumberFormat="0" applyFont="0" applyAlignment="0" applyProtection="0"/>
    <xf numFmtId="233" fontId="103" fillId="0" borderId="93">
      <alignment vertical="center"/>
      <protection locked="0"/>
    </xf>
    <xf numFmtId="228" fontId="68" fillId="0" borderId="114" applyFill="0">
      <alignment horizontal="center" vertical="center"/>
    </xf>
    <xf numFmtId="228" fontId="103" fillId="0" borderId="84">
      <alignment vertical="center"/>
      <protection locked="0"/>
    </xf>
    <xf numFmtId="178" fontId="10" fillId="39" borderId="60">
      <alignment horizontal="center"/>
      <protection locked="0"/>
    </xf>
    <xf numFmtId="0" fontId="74" fillId="0" borderId="105" applyNumberFormat="0">
      <alignment horizontal="left"/>
      <protection locked="0"/>
    </xf>
    <xf numFmtId="0" fontId="53" fillId="59" borderId="89" applyNumberFormat="0" applyAlignment="0" applyProtection="0"/>
    <xf numFmtId="0" fontId="61" fillId="46" borderId="89" applyNumberFormat="0" applyAlignment="0" applyProtection="0"/>
    <xf numFmtId="0" fontId="7" fillId="14" borderId="14" applyNumberFormat="0" applyFont="0" applyAlignment="0" applyProtection="0"/>
    <xf numFmtId="188" fontId="73" fillId="63" borderId="96" applyFill="0">
      <alignment horizontal="center" vertical="center"/>
    </xf>
    <xf numFmtId="228" fontId="73" fillId="63" borderId="78" applyFill="0">
      <alignment horizontal="center" vertical="center"/>
    </xf>
    <xf numFmtId="228" fontId="73" fillId="63" borderId="96" applyFill="0">
      <alignment horizontal="center"/>
    </xf>
    <xf numFmtId="228" fontId="112" fillId="0" borderId="113" applyFill="0">
      <alignment horizontal="center" vertical="center"/>
    </xf>
    <xf numFmtId="49" fontId="74" fillId="0" borderId="123">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7" fontId="74" fillId="0" borderId="87" applyFont="0" applyFill="0" applyBorder="0" applyAlignment="0" applyProtection="0">
      <alignment horizontal="left"/>
      <protection locked="0"/>
    </xf>
    <xf numFmtId="187" fontId="74" fillId="0" borderId="105" applyFont="0" applyFill="0" applyBorder="0" applyAlignment="0" applyProtection="0">
      <alignment horizontal="left"/>
      <protection locked="0"/>
    </xf>
    <xf numFmtId="37" fontId="70" fillId="0" borderId="113" applyFill="0">
      <alignment horizontal="center" vertical="center"/>
    </xf>
    <xf numFmtId="0" fontId="10" fillId="0" borderId="0"/>
    <xf numFmtId="233" fontId="103" fillId="0" borderId="102">
      <alignment vertical="center"/>
      <protection locked="0"/>
    </xf>
    <xf numFmtId="271" fontId="11" fillId="63" borderId="78">
      <alignment horizontal="right"/>
    </xf>
    <xf numFmtId="0" fontId="7" fillId="14" borderId="14" applyNumberFormat="0" applyFont="0" applyAlignment="0" applyProtection="0"/>
    <xf numFmtId="0" fontId="53" fillId="59" borderId="71" applyNumberFormat="0" applyAlignment="0" applyProtection="0"/>
    <xf numFmtId="228" fontId="73" fillId="63" borderId="105" applyFill="0">
      <alignment horizontal="center" vertical="center"/>
    </xf>
    <xf numFmtId="0" fontId="10" fillId="62" borderId="90" applyNumberFormat="0" applyFont="0" applyAlignment="0" applyProtection="0"/>
    <xf numFmtId="0" fontId="7" fillId="14" borderId="14" applyNumberFormat="0" applyFont="0" applyAlignment="0" applyProtection="0"/>
    <xf numFmtId="254" fontId="10" fillId="39" borderId="105">
      <alignment horizontal="right"/>
      <protection locked="0"/>
    </xf>
    <xf numFmtId="0" fontId="7" fillId="14" borderId="14" applyNumberFormat="0" applyFont="0" applyAlignment="0" applyProtection="0"/>
    <xf numFmtId="228" fontId="73" fillId="63" borderId="78" applyFill="0">
      <alignment horizontal="center"/>
    </xf>
    <xf numFmtId="0" fontId="7" fillId="14" borderId="14" applyNumberFormat="0" applyFont="0" applyAlignment="0" applyProtection="0"/>
    <xf numFmtId="250" fontId="168" fillId="0" borderId="79" applyFill="0"/>
    <xf numFmtId="228" fontId="74" fillId="0" borderId="114" applyNumberFormat="0">
      <alignment horizontal="left"/>
      <protection locked="0"/>
    </xf>
    <xf numFmtId="228" fontId="103" fillId="0" borderId="78" applyFill="0">
      <alignment horizontal="center" vertical="center"/>
    </xf>
    <xf numFmtId="228" fontId="121" fillId="0" borderId="76" applyNumberFormat="0"/>
    <xf numFmtId="0" fontId="7" fillId="14" borderId="14" applyNumberFormat="0" applyFont="0" applyAlignment="0" applyProtection="0"/>
    <xf numFmtId="231" fontId="103" fillId="0" borderId="120">
      <alignment vertical="center"/>
      <protection locked="0"/>
    </xf>
    <xf numFmtId="0" fontId="10" fillId="62" borderId="90" applyNumberFormat="0" applyFont="0" applyAlignment="0" applyProtection="0"/>
    <xf numFmtId="0" fontId="7" fillId="14" borderId="14" applyNumberFormat="0" applyFont="0" applyAlignment="0" applyProtection="0"/>
    <xf numFmtId="17" fontId="11" fillId="39" borderId="105">
      <alignment horizontal="center"/>
      <protection locked="0"/>
    </xf>
    <xf numFmtId="0" fontId="61" fillId="46" borderId="80" applyNumberFormat="0" applyAlignment="0" applyProtection="0"/>
    <xf numFmtId="178" fontId="10" fillId="39" borderId="60">
      <alignment horizontal="center"/>
      <protection locked="0"/>
    </xf>
    <xf numFmtId="0" fontId="7" fillId="14" borderId="14" applyNumberFormat="0" applyFont="0" applyAlignment="0" applyProtection="0"/>
    <xf numFmtId="0" fontId="7" fillId="14" borderId="14" applyNumberFormat="0" applyFont="0" applyAlignment="0" applyProtection="0"/>
    <xf numFmtId="0" fontId="64" fillId="59" borderId="64" applyNumberFormat="0" applyAlignment="0" applyProtection="0"/>
    <xf numFmtId="0" fontId="10" fillId="62" borderId="63" applyNumberFormat="0" applyFont="0" applyAlignment="0" applyProtection="0"/>
    <xf numFmtId="0" fontId="7" fillId="14" borderId="14" applyNumberFormat="0" applyFont="0" applyAlignment="0" applyProtection="0"/>
    <xf numFmtId="232" fontId="103" fillId="0" borderId="57">
      <alignment vertical="center"/>
      <protection locked="0"/>
    </xf>
    <xf numFmtId="229" fontId="103" fillId="0" borderId="57">
      <alignment vertical="center"/>
      <protection locked="0"/>
    </xf>
    <xf numFmtId="228" fontId="103" fillId="0" borderId="57">
      <alignment vertical="center"/>
      <protection locked="0"/>
    </xf>
    <xf numFmtId="237" fontId="103" fillId="0" borderId="57">
      <alignment vertical="center"/>
      <protection locked="0"/>
    </xf>
    <xf numFmtId="184" fontId="103" fillId="0" borderId="57">
      <alignment vertical="center"/>
      <protection locked="0"/>
    </xf>
    <xf numFmtId="233" fontId="103" fillId="0" borderId="57">
      <alignment vertical="center"/>
      <protection locked="0"/>
    </xf>
    <xf numFmtId="233" fontId="103" fillId="0" borderId="57">
      <alignment vertical="center"/>
      <protection locked="0"/>
    </xf>
    <xf numFmtId="231" fontId="103" fillId="0" borderId="57">
      <alignment vertical="center"/>
      <protection locked="0"/>
    </xf>
    <xf numFmtId="231" fontId="103" fillId="0" borderId="57">
      <alignment vertical="center"/>
      <protection locked="0"/>
    </xf>
    <xf numFmtId="230" fontId="103" fillId="0" borderId="57">
      <alignment vertical="center"/>
      <protection locked="0"/>
    </xf>
    <xf numFmtId="0" fontId="7" fillId="14" borderId="14" applyNumberFormat="0" applyFont="0" applyAlignment="0" applyProtection="0"/>
    <xf numFmtId="0" fontId="7" fillId="14" borderId="14" applyNumberFormat="0" applyFont="0" applyAlignment="0" applyProtection="0"/>
    <xf numFmtId="228" fontId="112" fillId="0" borderId="86" applyFill="0">
      <alignment horizontal="center" vertical="center"/>
    </xf>
    <xf numFmtId="230" fontId="103" fillId="0" borderId="93">
      <alignment vertical="center"/>
      <protection locked="0"/>
    </xf>
    <xf numFmtId="232" fontId="103" fillId="0" borderId="93">
      <alignment vertical="center"/>
      <protection locked="0"/>
    </xf>
    <xf numFmtId="0" fontId="7" fillId="14" borderId="14" applyNumberFormat="0" applyFont="0" applyAlignment="0" applyProtection="0"/>
    <xf numFmtId="0" fontId="7" fillId="14" borderId="14" applyNumberFormat="0" applyFont="0" applyAlignment="0" applyProtection="0"/>
    <xf numFmtId="178" fontId="10" fillId="39" borderId="105">
      <alignment horizontal="center"/>
      <protection locked="0"/>
    </xf>
    <xf numFmtId="230" fontId="103" fillId="0" borderId="111">
      <alignment vertical="center"/>
      <protection locked="0"/>
    </xf>
    <xf numFmtId="0" fontId="61" fillId="46" borderId="98" applyNumberFormat="0" applyAlignment="0" applyProtection="0"/>
    <xf numFmtId="0" fontId="61" fillId="46" borderId="71" applyNumberFormat="0" applyAlignment="0" applyProtection="0"/>
    <xf numFmtId="0" fontId="10" fillId="62" borderId="81" applyNumberFormat="0" applyFont="0" applyAlignment="0" applyProtection="0"/>
    <xf numFmtId="0" fontId="10" fillId="62" borderId="81" applyNumberFormat="0" applyFont="0" applyAlignment="0" applyProtection="0"/>
    <xf numFmtId="0" fontId="64" fillId="59" borderId="91"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71" applyNumberFormat="0" applyAlignment="0" applyProtection="0"/>
    <xf numFmtId="250" fontId="121" fillId="0" borderId="70" applyFill="0"/>
    <xf numFmtId="266" fontId="103" fillId="0" borderId="78" applyFill="0">
      <alignment horizontal="center" vertical="center"/>
    </xf>
    <xf numFmtId="0" fontId="7" fillId="14" borderId="14" applyNumberFormat="0" applyFont="0" applyAlignment="0" applyProtection="0"/>
    <xf numFmtId="0" fontId="64" fillId="59" borderId="100" applyNumberFormat="0" applyAlignment="0" applyProtection="0"/>
    <xf numFmtId="10" fontId="68" fillId="67" borderId="78" applyNumberFormat="0" applyBorder="0" applyAlignment="0" applyProtection="0"/>
    <xf numFmtId="0" fontId="7" fillId="14" borderId="14" applyNumberFormat="0" applyFont="0" applyAlignment="0" applyProtection="0"/>
    <xf numFmtId="0" fontId="64" fillId="59" borderId="118" applyNumberFormat="0" applyAlignment="0" applyProtection="0"/>
    <xf numFmtId="0" fontId="7" fillId="14" borderId="14" applyNumberFormat="0" applyFont="0" applyAlignment="0" applyProtection="0"/>
    <xf numFmtId="201" fontId="10" fillId="39" borderId="96" applyNumberFormat="0">
      <alignment horizontal="left"/>
    </xf>
    <xf numFmtId="49" fontId="74" fillId="0" borderId="114">
      <alignment horizontal="left" vertical="top" wrapText="1"/>
      <protection locked="0"/>
    </xf>
    <xf numFmtId="0" fontId="7" fillId="14" borderId="14" applyNumberFormat="0" applyFont="0" applyAlignment="0" applyProtection="0"/>
    <xf numFmtId="0" fontId="53" fillId="59" borderId="80" applyNumberFormat="0" applyAlignment="0" applyProtection="0"/>
    <xf numFmtId="250" fontId="121" fillId="0" borderId="97" applyFill="0"/>
    <xf numFmtId="228" fontId="112" fillId="0" borderId="122" applyFill="0">
      <alignment horizontal="center" vertical="center"/>
    </xf>
    <xf numFmtId="0" fontId="7" fillId="14" borderId="14" applyNumberFormat="0" applyFont="0" applyAlignment="0" applyProtection="0"/>
    <xf numFmtId="0" fontId="10" fillId="62" borderId="117" applyNumberFormat="0" applyFont="0" applyAlignment="0" applyProtection="0"/>
    <xf numFmtId="228" fontId="121" fillId="0" borderId="112" applyNumberFormat="0"/>
    <xf numFmtId="231" fontId="103" fillId="0" borderId="66">
      <alignment vertical="center"/>
      <protection locked="0"/>
    </xf>
    <xf numFmtId="233" fontId="103" fillId="0" borderId="66">
      <alignment vertical="center"/>
      <protection locked="0"/>
    </xf>
    <xf numFmtId="233" fontId="103" fillId="0" borderId="66">
      <alignment vertical="center"/>
      <protection locked="0"/>
    </xf>
    <xf numFmtId="184" fontId="103" fillId="0" borderId="66">
      <alignment vertical="center"/>
      <protection locked="0"/>
    </xf>
    <xf numFmtId="237" fontId="103" fillId="0" borderId="66">
      <alignment vertical="center"/>
      <protection locked="0"/>
    </xf>
    <xf numFmtId="228" fontId="103" fillId="0" borderId="66">
      <alignment vertical="center"/>
      <protection locked="0"/>
    </xf>
    <xf numFmtId="229" fontId="103" fillId="0" borderId="66">
      <alignment vertical="center"/>
      <protection locked="0"/>
    </xf>
    <xf numFmtId="232" fontId="103" fillId="0" borderId="66">
      <alignment vertical="center"/>
      <protection locked="0"/>
    </xf>
    <xf numFmtId="228" fontId="121" fillId="0" borderId="58" applyNumberFormat="0"/>
    <xf numFmtId="0" fontId="10" fillId="62" borderId="90" applyNumberFormat="0" applyFont="0" applyAlignment="0" applyProtection="0"/>
    <xf numFmtId="228" fontId="136" fillId="68" borderId="58" applyNumberFormat="0">
      <alignment horizontal="right"/>
    </xf>
    <xf numFmtId="228" fontId="112" fillId="0" borderId="59" applyFill="0">
      <alignment horizontal="center" vertical="center"/>
    </xf>
    <xf numFmtId="228" fontId="124" fillId="0" borderId="59" applyFill="0">
      <alignment horizontal="center" vertical="center"/>
    </xf>
    <xf numFmtId="267" fontId="112" fillId="0" borderId="59" applyFill="0">
      <alignment horizontal="center" vertical="center"/>
    </xf>
    <xf numFmtId="37" fontId="70" fillId="0" borderId="59" applyFill="0">
      <alignment horizontal="center" vertical="center"/>
    </xf>
    <xf numFmtId="184" fontId="103" fillId="0" borderId="93">
      <alignment vertical="center"/>
      <protection locked="0"/>
    </xf>
    <xf numFmtId="165" fontId="1" fillId="0" borderId="0" applyFont="0" applyFill="0" applyBorder="0" applyAlignment="0" applyProtection="0"/>
    <xf numFmtId="0" fontId="7" fillId="14" borderId="14" applyNumberFormat="0" applyFont="0" applyAlignment="0" applyProtection="0"/>
    <xf numFmtId="165" fontId="1" fillId="0" borderId="0" applyFont="0" applyFill="0" applyBorder="0" applyAlignment="0" applyProtection="0"/>
    <xf numFmtId="196" fontId="10" fillId="39" borderId="87" applyFont="0" applyFill="0" applyBorder="0" applyAlignment="0">
      <alignment horizontal="left"/>
    </xf>
    <xf numFmtId="250" fontId="168" fillId="0" borderId="41" applyFill="0"/>
    <xf numFmtId="228" fontId="121" fillId="0" borderId="103" applyNumberFormat="0"/>
    <xf numFmtId="191" fontId="74" fillId="0" borderId="105"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21" fillId="0" borderId="79" applyFill="0"/>
    <xf numFmtId="0" fontId="74" fillId="0" borderId="87" applyNumberFormat="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4" fillId="0" borderId="114"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96" applyFont="0" applyFill="0" applyBorder="0" applyAlignment="0" applyProtection="0">
      <alignment horizontal="left"/>
      <protection locked="0"/>
    </xf>
    <xf numFmtId="254" fontId="10" fillId="39" borderId="123">
      <alignment horizontal="right"/>
      <protection locked="0"/>
    </xf>
    <xf numFmtId="0" fontId="7" fillId="14" borderId="14" applyNumberFormat="0" applyFont="0" applyAlignment="0" applyProtection="0"/>
    <xf numFmtId="254" fontId="10" fillId="39" borderId="96">
      <alignment horizontal="right"/>
      <protection locked="0"/>
    </xf>
    <xf numFmtId="187" fontId="74" fillId="0" borderId="96" applyFont="0" applyFill="0" applyBorder="0" applyAlignment="0" applyProtection="0">
      <alignment horizontal="left"/>
      <protection locked="0"/>
    </xf>
    <xf numFmtId="49" fontId="74" fillId="0" borderId="69">
      <alignment horizontal="left" vertical="top" wrapText="1"/>
      <protection locked="0"/>
    </xf>
    <xf numFmtId="200" fontId="10" fillId="5" borderId="96" applyFont="0" applyFill="0" applyBorder="0" applyAlignment="0" applyProtection="0"/>
    <xf numFmtId="0" fontId="10" fillId="62" borderId="72" applyNumberFormat="0" applyFont="0" applyAlignment="0" applyProtection="0"/>
    <xf numFmtId="0" fontId="7" fillId="14" borderId="14" applyNumberFormat="0" applyFont="0" applyAlignment="0" applyProtection="0"/>
    <xf numFmtId="192" fontId="74" fillId="0" borderId="87" applyFont="0" applyFill="0" applyBorder="0" applyAlignment="0" applyProtection="0">
      <alignment horizontal="left"/>
      <protection locked="0"/>
    </xf>
    <xf numFmtId="0" fontId="7" fillId="14" borderId="14" applyNumberFormat="0" applyFont="0" applyAlignment="0" applyProtection="0"/>
    <xf numFmtId="165" fontId="1" fillId="0" borderId="0" applyFont="0" applyFill="0" applyBorder="0" applyAlignment="0" applyProtection="0"/>
    <xf numFmtId="0" fontId="7" fillId="14" borderId="14" applyNumberFormat="0" applyFont="0" applyAlignment="0" applyProtection="0"/>
    <xf numFmtId="250" fontId="168" fillId="0" borderId="41" applyFill="0"/>
    <xf numFmtId="0" fontId="7" fillId="14" borderId="14" applyNumberFormat="0" applyFont="0" applyAlignment="0" applyProtection="0"/>
    <xf numFmtId="250" fontId="121" fillId="0" borderId="52" applyFill="0"/>
    <xf numFmtId="250" fontId="121" fillId="0" borderId="41" applyFill="0"/>
    <xf numFmtId="0" fontId="7" fillId="14" borderId="14" applyNumberFormat="0" applyFont="0" applyAlignment="0" applyProtection="0"/>
    <xf numFmtId="0" fontId="64" fillId="59" borderId="100" applyNumberFormat="0" applyAlignment="0" applyProtection="0"/>
    <xf numFmtId="250" fontId="121" fillId="0" borderId="115" applyFill="0"/>
    <xf numFmtId="231" fontId="103" fillId="0" borderId="84">
      <alignment vertical="center"/>
      <protection locked="0"/>
    </xf>
    <xf numFmtId="250" fontId="168" fillId="0" borderId="115" applyFill="0"/>
    <xf numFmtId="0" fontId="66" fillId="0" borderId="65" applyNumberFormat="0" applyFill="0" applyAlignment="0" applyProtection="0"/>
    <xf numFmtId="10" fontId="68" fillId="67" borderId="60" applyNumberFormat="0" applyBorder="0" applyAlignment="0" applyProtection="0"/>
    <xf numFmtId="201" fontId="10" fillId="39" borderId="60" applyNumberFormat="0">
      <alignment horizontal="left"/>
    </xf>
    <xf numFmtId="271" fontId="11" fillId="0" borderId="60">
      <alignment horizontal="right"/>
    </xf>
    <xf numFmtId="190" fontId="74" fillId="0" borderId="60" applyFont="0" applyFill="0" applyBorder="0" applyAlignment="0" applyProtection="0">
      <alignment horizontal="left"/>
      <protection locked="0"/>
    </xf>
    <xf numFmtId="192" fontId="74" fillId="0" borderId="60" applyFont="0" applyFill="0" applyBorder="0" applyAlignment="0" applyProtection="0">
      <alignment horizontal="left"/>
      <protection locked="0"/>
    </xf>
    <xf numFmtId="191" fontId="74" fillId="0" borderId="60" applyFont="0" applyFill="0" applyBorder="0" applyAlignment="0" applyProtection="0">
      <alignment horizontal="left"/>
      <protection locked="0"/>
    </xf>
    <xf numFmtId="266" fontId="103" fillId="0" borderId="60" applyFill="0">
      <alignment horizontal="center" vertical="center"/>
    </xf>
    <xf numFmtId="184" fontId="68" fillId="0" borderId="60" applyFill="0">
      <alignment horizontal="center" vertical="center"/>
    </xf>
    <xf numFmtId="228" fontId="103" fillId="0" borderId="60" applyFill="0">
      <alignment horizontal="center" vertical="center"/>
    </xf>
    <xf numFmtId="228" fontId="68" fillId="0" borderId="60" applyFill="0">
      <alignment horizontal="center" vertical="center"/>
    </xf>
    <xf numFmtId="228" fontId="104" fillId="0" borderId="60" applyFill="0">
      <alignment horizontal="center" vertical="center"/>
    </xf>
    <xf numFmtId="228" fontId="79" fillId="0" borderId="60" applyFill="0">
      <alignment horizontal="center" vertical="center"/>
    </xf>
    <xf numFmtId="178" fontId="10" fillId="39" borderId="60">
      <alignment horizontal="center"/>
      <protection locked="0"/>
    </xf>
    <xf numFmtId="178" fontId="10" fillId="39" borderId="60">
      <alignment horizontal="center"/>
      <protection locked="0"/>
    </xf>
    <xf numFmtId="254" fontId="10" fillId="39" borderId="60">
      <alignment horizontal="right"/>
      <protection locked="0"/>
    </xf>
    <xf numFmtId="228" fontId="74" fillId="0" borderId="60" applyNumberFormat="0">
      <alignment horizontal="left"/>
      <protection locked="0"/>
    </xf>
    <xf numFmtId="49" fontId="74" fillId="0" borderId="60">
      <alignment horizontal="left" vertical="top" wrapText="1"/>
      <protection locked="0"/>
    </xf>
    <xf numFmtId="196" fontId="10" fillId="39" borderId="60" applyFont="0" applyFill="0" applyBorder="0" applyAlignment="0">
      <alignment horizontal="left"/>
    </xf>
    <xf numFmtId="17" fontId="11" fillId="39" borderId="60">
      <alignment horizontal="center"/>
      <protection locked="0"/>
    </xf>
    <xf numFmtId="254" fontId="10" fillId="39" borderId="60">
      <alignment horizontal="right"/>
      <protection locked="0"/>
    </xf>
    <xf numFmtId="228" fontId="73" fillId="63" borderId="60" applyFill="0">
      <alignment horizontal="center" vertical="center"/>
    </xf>
    <xf numFmtId="228" fontId="73" fillId="63" borderId="60" applyFill="0">
      <alignment horizontal="center"/>
    </xf>
    <xf numFmtId="3" fontId="114" fillId="39" borderId="60">
      <alignment horizontal="center"/>
      <protection locked="0"/>
    </xf>
    <xf numFmtId="0" fontId="7" fillId="14" borderId="14" applyNumberFormat="0" applyFont="0" applyAlignment="0" applyProtection="0"/>
    <xf numFmtId="185" fontId="74" fillId="0" borderId="60" applyFont="0" applyFill="0" applyBorder="0" applyAlignment="0" applyProtection="0">
      <alignment horizontal="left"/>
      <protection locked="0"/>
    </xf>
    <xf numFmtId="250" fontId="168" fillId="0" borderId="61" applyFill="0"/>
    <xf numFmtId="0" fontId="7" fillId="14" borderId="14" applyNumberFormat="0" applyFont="0" applyAlignment="0" applyProtection="0"/>
    <xf numFmtId="250" fontId="121" fillId="0" borderId="61" applyFill="0"/>
    <xf numFmtId="271" fontId="11" fillId="63" borderId="60">
      <alignment horizontal="right"/>
    </xf>
    <xf numFmtId="271" fontId="11" fillId="0" borderId="60">
      <alignment horizontal="right"/>
    </xf>
    <xf numFmtId="187" fontId="74" fillId="0" borderId="60" applyFont="0" applyFill="0" applyBorder="0" applyAlignment="0" applyProtection="0">
      <alignment horizontal="left"/>
      <protection locked="0"/>
    </xf>
    <xf numFmtId="228" fontId="74" fillId="0" borderId="96" applyNumberFormat="0">
      <alignment horizontal="left"/>
      <protection locked="0"/>
    </xf>
    <xf numFmtId="237" fontId="103" fillId="0" borderId="93">
      <alignment vertical="center"/>
      <protection locked="0"/>
    </xf>
    <xf numFmtId="250" fontId="121" fillId="0" borderId="97" applyFill="0"/>
    <xf numFmtId="0" fontId="64" fillId="59" borderId="73" applyNumberFormat="0" applyAlignment="0" applyProtection="0"/>
    <xf numFmtId="0" fontId="61" fillId="46" borderId="62" applyNumberFormat="0" applyAlignment="0" applyProtection="0"/>
    <xf numFmtId="196" fontId="10" fillId="39" borderId="69" applyFont="0" applyFill="0" applyBorder="0" applyAlignment="0">
      <alignment horizontal="left"/>
    </xf>
    <xf numFmtId="0" fontId="53" fillId="59" borderId="89" applyNumberFormat="0" applyAlignment="0" applyProtection="0"/>
    <xf numFmtId="0" fontId="7" fillId="14" borderId="14" applyNumberFormat="0" applyFont="0" applyAlignment="0" applyProtection="0"/>
    <xf numFmtId="0" fontId="7" fillId="14" borderId="14" applyNumberFormat="0" applyFont="0" applyAlignment="0" applyProtection="0"/>
    <xf numFmtId="201" fontId="10" fillId="39" borderId="69" applyNumberFormat="0">
      <alignment horizontal="left"/>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2" fillId="0" borderId="83" applyNumberFormat="0" applyFill="0" applyAlignment="0" applyProtection="0"/>
    <xf numFmtId="0" fontId="53" fillId="59" borderId="107" applyNumberFormat="0" applyAlignment="0" applyProtection="0"/>
    <xf numFmtId="0" fontId="74" fillId="0" borderId="69" applyNumberFormat="0">
      <alignment horizontal="left"/>
      <protection locked="0"/>
    </xf>
    <xf numFmtId="185" fontId="74" fillId="0" borderId="114" applyFont="0" applyFill="0" applyBorder="0" applyAlignment="0" applyProtection="0">
      <alignment horizontal="left"/>
      <protection locked="0"/>
    </xf>
    <xf numFmtId="0" fontId="10" fillId="0" borderId="0"/>
    <xf numFmtId="0" fontId="7" fillId="14" borderId="14" applyNumberFormat="0" applyFont="0" applyAlignment="0" applyProtection="0"/>
    <xf numFmtId="0" fontId="7" fillId="14" borderId="14" applyNumberFormat="0" applyFont="0" applyAlignment="0" applyProtection="0"/>
    <xf numFmtId="0" fontId="73" fillId="63" borderId="60" applyFill="0">
      <alignment horizontal="center"/>
    </xf>
    <xf numFmtId="178" fontId="10" fillId="39" borderId="60">
      <alignment horizontal="center"/>
      <protection locked="0"/>
    </xf>
    <xf numFmtId="0" fontId="53" fillId="59" borderId="62" applyNumberFormat="0" applyAlignment="0" applyProtection="0"/>
    <xf numFmtId="3" fontId="114" fillId="39" borderId="87">
      <alignment horizontal="center"/>
      <protection locked="0"/>
    </xf>
    <xf numFmtId="0" fontId="10" fillId="62" borderId="72" applyNumberFormat="0" applyFont="0" applyAlignment="0" applyProtection="0"/>
    <xf numFmtId="0" fontId="7" fillId="14" borderId="14" applyNumberFormat="0" applyFont="0" applyAlignment="0" applyProtection="0"/>
    <xf numFmtId="193" fontId="10" fillId="0" borderId="96" applyFont="0" applyFill="0" applyBorder="0" applyAlignment="0" applyProtection="0">
      <alignment horizontal="left"/>
      <protection locked="0"/>
    </xf>
    <xf numFmtId="0" fontId="7" fillId="14" borderId="14" applyNumberFormat="0" applyFont="0" applyAlignment="0" applyProtection="0"/>
    <xf numFmtId="178" fontId="10" fillId="39" borderId="87">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3" fillId="63" borderId="96" applyFill="0">
      <alignment horizontal="center"/>
    </xf>
    <xf numFmtId="0" fontId="2" fillId="0" borderId="110"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4" fontId="10" fillId="39" borderId="69">
      <alignment horizontal="right"/>
      <protection locked="0"/>
    </xf>
    <xf numFmtId="178" fontId="10" fillId="39" borderId="69">
      <alignment horizontal="center"/>
      <protection locked="0"/>
    </xf>
    <xf numFmtId="228" fontId="74" fillId="0" borderId="69" applyNumberFormat="0">
      <alignment horizontal="left"/>
      <protection locked="0"/>
    </xf>
    <xf numFmtId="197" fontId="74" fillId="0" borderId="60">
      <alignment horizontal="left"/>
      <protection locked="0"/>
    </xf>
    <xf numFmtId="178" fontId="10" fillId="39" borderId="69">
      <alignment horizontal="center"/>
      <protection locked="0"/>
    </xf>
    <xf numFmtId="228" fontId="79" fillId="0" borderId="69" applyFill="0">
      <alignment horizontal="center" vertical="center"/>
    </xf>
    <xf numFmtId="49" fontId="74" fillId="0" borderId="69">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228" fontId="79" fillId="0" borderId="123" applyFill="0">
      <alignment horizontal="center" vertical="center"/>
    </xf>
    <xf numFmtId="0" fontId="7" fillId="14" borderId="14" applyNumberFormat="0" applyFont="0" applyAlignment="0" applyProtection="0"/>
    <xf numFmtId="254" fontId="10" fillId="39" borderId="87">
      <alignment horizontal="right"/>
      <protection locked="0"/>
    </xf>
    <xf numFmtId="49" fontId="74" fillId="0" borderId="123">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66" fillId="0" borderId="74"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62" applyNumberFormat="0" applyAlignment="0" applyProtection="0"/>
    <xf numFmtId="0" fontId="64" fillId="59" borderId="91" applyNumberFormat="0" applyAlignment="0" applyProtection="0"/>
    <xf numFmtId="237" fontId="103" fillId="0" borderId="102">
      <alignment vertical="center"/>
      <protection locked="0"/>
    </xf>
    <xf numFmtId="0" fontId="7" fillId="14" borderId="14" applyNumberFormat="0" applyFont="0" applyAlignment="0" applyProtection="0"/>
    <xf numFmtId="232" fontId="103" fillId="0" borderId="102">
      <alignment vertical="center"/>
      <protection locked="0"/>
    </xf>
    <xf numFmtId="254" fontId="10" fillId="39" borderId="114">
      <alignment horizontal="right"/>
      <protection locked="0"/>
    </xf>
    <xf numFmtId="0" fontId="7" fillId="14" borderId="14" applyNumberFormat="0" applyFont="0" applyAlignment="0" applyProtection="0"/>
    <xf numFmtId="17" fontId="11" fillId="39" borderId="123">
      <alignment horizontal="center"/>
      <protection locked="0"/>
    </xf>
    <xf numFmtId="250" fontId="121" fillId="0" borderId="41" applyFill="0"/>
    <xf numFmtId="0" fontId="66" fillId="0" borderId="110" applyNumberFormat="0" applyFill="0" applyAlignment="0" applyProtection="0"/>
    <xf numFmtId="167" fontId="10" fillId="0" borderId="0"/>
    <xf numFmtId="178" fontId="10" fillId="39" borderId="60">
      <alignment horizontal="center"/>
      <protection locked="0"/>
    </xf>
    <xf numFmtId="192" fontId="74" fillId="0" borderId="96" applyFont="0" applyFill="0" applyBorder="0" applyAlignment="0" applyProtection="0">
      <alignment horizontal="left"/>
      <protection locked="0"/>
    </xf>
    <xf numFmtId="250" fontId="121" fillId="0" borderId="61" applyFill="0"/>
    <xf numFmtId="228" fontId="68" fillId="0" borderId="96" applyFill="0">
      <alignment horizontal="center" vertical="center"/>
    </xf>
    <xf numFmtId="178" fontId="10" fillId="39" borderId="114">
      <alignment horizontal="center"/>
      <protection locked="0"/>
    </xf>
    <xf numFmtId="0" fontId="7" fillId="14" borderId="14" applyNumberFormat="0" applyFont="0" applyAlignment="0" applyProtection="0"/>
    <xf numFmtId="250" fontId="121" fillId="0" borderId="41" applyFill="0"/>
    <xf numFmtId="0" fontId="73" fillId="63" borderId="78" applyFill="0">
      <alignment horizontal="center"/>
    </xf>
    <xf numFmtId="0" fontId="7" fillId="14" borderId="14" applyNumberFormat="0" applyFont="0" applyAlignment="0" applyProtection="0"/>
    <xf numFmtId="267" fontId="112" fillId="0" borderId="104"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1" fontId="74" fillId="0" borderId="96" applyFont="0" applyFill="0" applyBorder="0" applyAlignment="0" applyProtection="0">
      <alignment horizontal="left"/>
      <protection locked="0"/>
    </xf>
    <xf numFmtId="0" fontId="7" fillId="14" borderId="14" applyNumberFormat="0" applyFont="0" applyAlignment="0" applyProtection="0"/>
    <xf numFmtId="228" fontId="103" fillId="0" borderId="102">
      <alignment vertical="center"/>
      <protection locked="0"/>
    </xf>
    <xf numFmtId="276" fontId="20" fillId="0" borderId="96">
      <alignment horizontal="center"/>
    </xf>
    <xf numFmtId="228" fontId="73" fillId="63" borderId="87" applyFill="0">
      <alignment horizont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2" fillId="0" borderId="83" applyNumberFormat="0" applyFill="0" applyAlignment="0" applyProtection="0"/>
    <xf numFmtId="0" fontId="73" fillId="63" borderId="87" applyFill="0">
      <alignment horizontal="center"/>
    </xf>
    <xf numFmtId="0" fontId="7" fillId="14" borderId="14" applyNumberFormat="0" applyFont="0" applyAlignment="0" applyProtection="0"/>
    <xf numFmtId="0" fontId="7" fillId="14" borderId="14" applyNumberFormat="0" applyFont="0" applyAlignment="0" applyProtection="0"/>
    <xf numFmtId="267" fontId="112" fillId="0" borderId="122" applyFill="0">
      <alignment horizontal="center" vertical="center"/>
    </xf>
    <xf numFmtId="0" fontId="61" fillId="46" borderId="116" applyNumberFormat="0" applyAlignment="0" applyProtection="0"/>
    <xf numFmtId="228" fontId="136" fillId="68" borderId="85" applyNumberFormat="0">
      <alignment horizontal="right"/>
    </xf>
    <xf numFmtId="187" fontId="74" fillId="0" borderId="69" applyFont="0" applyFill="0" applyBorder="0" applyAlignment="0" applyProtection="0">
      <alignment horizontal="left"/>
      <protection locked="0"/>
    </xf>
    <xf numFmtId="0" fontId="7" fillId="14" borderId="14" applyNumberFormat="0" applyFont="0" applyAlignment="0" applyProtection="0"/>
    <xf numFmtId="271" fontId="11" fillId="0" borderId="69">
      <alignment horizontal="right"/>
    </xf>
    <xf numFmtId="185" fontId="74" fillId="0" borderId="69" applyFont="0" applyFill="0" applyBorder="0" applyAlignment="0" applyProtection="0">
      <alignment horizontal="left"/>
      <protection locked="0"/>
    </xf>
    <xf numFmtId="250" fontId="121" fillId="0" borderId="70" applyFill="0"/>
    <xf numFmtId="228" fontId="73" fillId="63" borderId="69" applyFill="0">
      <alignment horizontal="center"/>
    </xf>
    <xf numFmtId="271" fontId="11" fillId="63" borderId="69">
      <alignment horizontal="right"/>
    </xf>
    <xf numFmtId="250" fontId="168" fillId="0" borderId="70" applyFill="0"/>
    <xf numFmtId="3" fontId="114" fillId="39" borderId="69">
      <alignment horizontal="center"/>
      <protection locked="0"/>
    </xf>
    <xf numFmtId="237" fontId="103" fillId="0" borderId="75">
      <alignment vertical="center"/>
      <protection locked="0"/>
    </xf>
    <xf numFmtId="0" fontId="7" fillId="14" borderId="14" applyNumberFormat="0" applyFont="0" applyAlignment="0" applyProtection="0"/>
    <xf numFmtId="228" fontId="79" fillId="0" borderId="114" applyFill="0">
      <alignment horizontal="center" vertical="center"/>
    </xf>
    <xf numFmtId="200" fontId="10" fillId="5" borderId="60" applyFont="0" applyFill="0" applyBorder="0" applyAlignment="0" applyProtection="0"/>
    <xf numFmtId="0" fontId="7" fillId="14" borderId="14" applyNumberFormat="0" applyFont="0" applyAlignment="0" applyProtection="0"/>
    <xf numFmtId="0" fontId="7" fillId="14" borderId="14" applyNumberFormat="0" applyFont="0" applyAlignment="0" applyProtection="0"/>
    <xf numFmtId="184" fontId="103" fillId="0" borderId="120">
      <alignment vertical="center"/>
      <protection locked="0"/>
    </xf>
    <xf numFmtId="0" fontId="7" fillId="14" borderId="14" applyNumberFormat="0" applyFont="0" applyAlignment="0" applyProtection="0"/>
    <xf numFmtId="0" fontId="7" fillId="14" borderId="14" applyNumberFormat="0" applyFont="0" applyAlignment="0" applyProtection="0"/>
    <xf numFmtId="0" fontId="53" fillId="59" borderId="98" applyNumberFormat="0" applyAlignment="0" applyProtection="0"/>
    <xf numFmtId="276" fontId="20" fillId="0" borderId="114">
      <alignment horizontal="center"/>
    </xf>
    <xf numFmtId="0" fontId="7" fillId="14" borderId="14" applyNumberFormat="0" applyFont="0" applyAlignment="0" applyProtection="0"/>
    <xf numFmtId="0" fontId="7" fillId="14" borderId="14" applyNumberFormat="0" applyFont="0" applyAlignment="0" applyProtection="0"/>
    <xf numFmtId="228" fontId="74" fillId="0" borderId="78" applyNumberFormat="0">
      <alignment horizontal="left"/>
      <protection locked="0"/>
    </xf>
    <xf numFmtId="0" fontId="7" fillId="14" borderId="14" applyNumberFormat="0" applyFont="0" applyAlignment="0" applyProtection="0"/>
    <xf numFmtId="49" fontId="74" fillId="0" borderId="78">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10" fillId="62" borderId="108" applyNumberFormat="0" applyFont="0" applyAlignment="0" applyProtection="0"/>
    <xf numFmtId="0" fontId="2" fillId="0" borderId="74" applyNumberFormat="0" applyFill="0" applyAlignment="0" applyProtection="0"/>
    <xf numFmtId="178" fontId="10" fillId="39" borderId="96">
      <alignment horizontal="center"/>
      <protection locked="0"/>
    </xf>
    <xf numFmtId="0" fontId="7" fillId="14" borderId="14" applyNumberFormat="0" applyFont="0" applyAlignment="0" applyProtection="0"/>
    <xf numFmtId="232" fontId="103" fillId="0" borderId="120">
      <alignment vertical="center"/>
      <protection locked="0"/>
    </xf>
    <xf numFmtId="228" fontId="74" fillId="0" borderId="105" applyNumberFormat="0">
      <alignment horizontal="left"/>
      <protection locked="0"/>
    </xf>
    <xf numFmtId="228" fontId="112" fillId="0" borderId="95" applyFill="0">
      <alignment horizontal="center" vertical="center"/>
    </xf>
    <xf numFmtId="37" fontId="70" fillId="0" borderId="86" applyFill="0">
      <alignment horizontal="center" vertical="center"/>
    </xf>
    <xf numFmtId="0" fontId="7" fillId="14" borderId="14" applyNumberFormat="0" applyFont="0" applyAlignment="0" applyProtection="0"/>
    <xf numFmtId="0" fontId="64" fillId="59" borderId="73" applyNumberFormat="0" applyAlignment="0" applyProtection="0"/>
    <xf numFmtId="0" fontId="53" fillId="59" borderId="53" applyNumberFormat="0" applyAlignment="0" applyProtection="0"/>
    <xf numFmtId="0" fontId="7" fillId="14" borderId="14" applyNumberFormat="0" applyFont="0" applyAlignment="0" applyProtection="0"/>
    <xf numFmtId="0" fontId="64" fillId="59" borderId="109" applyNumberFormat="0" applyAlignment="0" applyProtection="0"/>
    <xf numFmtId="0" fontId="7" fillId="14" borderId="14" applyNumberFormat="0" applyFont="0" applyAlignment="0" applyProtection="0"/>
    <xf numFmtId="228" fontId="121" fillId="0" borderId="121" applyNumberFormat="0"/>
    <xf numFmtId="233" fontId="103" fillId="0" borderId="102">
      <alignment vertical="center"/>
      <protection locked="0"/>
    </xf>
    <xf numFmtId="0" fontId="7" fillId="14" borderId="14" applyNumberFormat="0" applyFont="0" applyAlignment="0" applyProtection="0"/>
    <xf numFmtId="0" fontId="7" fillId="14" borderId="14" applyNumberFormat="0" applyFont="0" applyAlignment="0" applyProtection="0"/>
    <xf numFmtId="233" fontId="103" fillId="0" borderId="93">
      <alignment vertical="center"/>
      <protection locked="0"/>
    </xf>
    <xf numFmtId="0" fontId="7" fillId="14" borderId="14" applyNumberFormat="0" applyFont="0" applyAlignment="0" applyProtection="0"/>
    <xf numFmtId="0" fontId="66" fillId="0" borderId="92" applyNumberFormat="0" applyFill="0" applyAlignment="0" applyProtection="0"/>
    <xf numFmtId="192" fontId="74" fillId="0" borderId="60" applyFont="0" applyFill="0" applyBorder="0" applyAlignment="0" applyProtection="0">
      <alignment horizontal="left"/>
      <protection locked="0"/>
    </xf>
    <xf numFmtId="191" fontId="74" fillId="0" borderId="60"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3" fillId="63" borderId="123" applyFill="0">
      <alignment horizontal="center"/>
    </xf>
    <xf numFmtId="0" fontId="7" fillId="14" borderId="14" applyNumberFormat="0" applyFont="0" applyAlignment="0" applyProtection="0"/>
    <xf numFmtId="201" fontId="10" fillId="39" borderId="60" applyNumberFormat="0">
      <alignment horizontal="left"/>
    </xf>
    <xf numFmtId="228" fontId="121" fillId="0" borderId="67" applyNumberFormat="0"/>
    <xf numFmtId="0" fontId="7" fillId="14" borderId="14" applyNumberFormat="0" applyFont="0" applyAlignment="0" applyProtection="0"/>
    <xf numFmtId="0" fontId="7" fillId="14" borderId="14" applyNumberFormat="0" applyFont="0" applyAlignment="0" applyProtection="0"/>
    <xf numFmtId="0" fontId="64" fillId="59" borderId="82" applyNumberFormat="0" applyAlignment="0" applyProtection="0"/>
    <xf numFmtId="232" fontId="103" fillId="0" borderId="75">
      <alignment vertical="center"/>
      <protection locked="0"/>
    </xf>
    <xf numFmtId="178" fontId="10" fillId="39" borderId="60">
      <alignment horizontal="center"/>
      <protection locked="0"/>
    </xf>
    <xf numFmtId="0" fontId="64" fillId="59" borderId="100" applyNumberFormat="0" applyAlignment="0" applyProtection="0"/>
    <xf numFmtId="178" fontId="10" fillId="39" borderId="60">
      <alignment horizontal="center"/>
      <protection locked="0"/>
    </xf>
    <xf numFmtId="232" fontId="103" fillId="0" borderId="84">
      <alignment vertical="center"/>
      <protection locked="0"/>
    </xf>
    <xf numFmtId="228" fontId="136" fillId="68" borderId="112" applyNumberFormat="0">
      <alignment horizontal="right"/>
    </xf>
    <xf numFmtId="184" fontId="68" fillId="0" borderId="87" applyFill="0">
      <alignment horizontal="center" vertical="center"/>
    </xf>
    <xf numFmtId="0" fontId="7" fillId="14" borderId="14" applyNumberFormat="0" applyFont="0" applyAlignment="0" applyProtection="0"/>
    <xf numFmtId="228" fontId="74" fillId="0" borderId="60" applyNumberFormat="0">
      <alignment horizontal="left"/>
      <protection locked="0"/>
    </xf>
    <xf numFmtId="49" fontId="74" fillId="0" borderId="87">
      <alignment horizontal="left" vertical="top" wrapText="1"/>
      <protection locked="0"/>
    </xf>
    <xf numFmtId="0" fontId="7" fillId="14" borderId="14" applyNumberFormat="0" applyFont="0" applyAlignment="0" applyProtection="0"/>
    <xf numFmtId="49" fontId="74" fillId="0" borderId="60">
      <alignment horizontal="left" vertical="top" wrapText="1"/>
      <protection locked="0"/>
    </xf>
    <xf numFmtId="196" fontId="10" fillId="39" borderId="60" applyFont="0" applyFill="0" applyBorder="0" applyAlignment="0">
      <alignment horizontal="left"/>
    </xf>
    <xf numFmtId="0" fontId="66" fillId="0" borderId="119" applyNumberFormat="0" applyFill="0" applyAlignment="0" applyProtection="0"/>
    <xf numFmtId="231" fontId="103" fillId="0" borderId="66">
      <alignment vertical="center"/>
      <protection locked="0"/>
    </xf>
    <xf numFmtId="0" fontId="61" fillId="46" borderId="53" applyNumberFormat="0" applyAlignment="0" applyProtection="0"/>
    <xf numFmtId="228" fontId="124" fillId="0" borderId="122" applyFill="0">
      <alignment horizontal="center" vertical="center"/>
    </xf>
    <xf numFmtId="0" fontId="7" fillId="14" borderId="14" applyNumberFormat="0" applyFont="0" applyAlignment="0" applyProtection="0"/>
    <xf numFmtId="228" fontId="104" fillId="0" borderId="123" applyFill="0">
      <alignment horizontal="center" vertical="center"/>
    </xf>
    <xf numFmtId="0" fontId="73" fillId="63" borderId="96" applyFill="0">
      <alignment horizontal="center"/>
    </xf>
    <xf numFmtId="250" fontId="168" fillId="0" borderId="97" applyFill="0"/>
    <xf numFmtId="0" fontId="74" fillId="0" borderId="114" applyNumberFormat="0">
      <alignment horizontal="left"/>
      <protection locked="0"/>
    </xf>
    <xf numFmtId="192" fontId="74" fillId="0" borderId="105" applyFont="0" applyFill="0" applyBorder="0" applyAlignment="0" applyProtection="0">
      <alignment horizontal="left"/>
      <protection locked="0"/>
    </xf>
    <xf numFmtId="0" fontId="7" fillId="14" borderId="14" applyNumberFormat="0" applyFont="0" applyAlignment="0" applyProtection="0"/>
    <xf numFmtId="228" fontId="73" fillId="63" borderId="96" applyFill="0">
      <alignment horizontal="center" vertical="center"/>
    </xf>
    <xf numFmtId="228" fontId="103" fillId="0" borderId="111">
      <alignment vertical="center"/>
      <protection locked="0"/>
    </xf>
    <xf numFmtId="0" fontId="10" fillId="62" borderId="99" applyNumberFormat="0" applyFont="0" applyAlignment="0" applyProtection="0"/>
    <xf numFmtId="230" fontId="103" fillId="0" borderId="84">
      <alignment vertical="center"/>
      <protection locked="0"/>
    </xf>
    <xf numFmtId="228" fontId="74" fillId="0" borderId="87" applyNumberFormat="0">
      <alignment horizontal="left"/>
      <protection locked="0"/>
    </xf>
    <xf numFmtId="0" fontId="53" fillId="59" borderId="116" applyNumberFormat="0" applyAlignment="0" applyProtection="0"/>
    <xf numFmtId="0" fontId="66" fillId="0" borderId="92" applyNumberFormat="0" applyFill="0" applyAlignment="0" applyProtection="0"/>
    <xf numFmtId="185" fontId="74" fillId="0" borderId="105" applyFont="0" applyFill="0" applyBorder="0" applyAlignment="0" applyProtection="0">
      <alignment horizontal="left"/>
      <protection locked="0"/>
    </xf>
    <xf numFmtId="0" fontId="61" fillId="46" borderId="71" applyNumberFormat="0" applyAlignment="0" applyProtection="0"/>
    <xf numFmtId="0" fontId="53" fillId="59" borderId="71" applyNumberFormat="0" applyAlignment="0" applyProtection="0"/>
    <xf numFmtId="0" fontId="73" fillId="63" borderId="114" applyFill="0">
      <alignment horizontal="center"/>
    </xf>
    <xf numFmtId="0" fontId="7" fillId="14" borderId="14" applyNumberFormat="0" applyFont="0" applyAlignment="0" applyProtection="0"/>
    <xf numFmtId="233" fontId="103" fillId="0" borderId="111">
      <alignment vertic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8" fontId="73" fillId="63" borderId="87" applyFill="0">
      <alignment horizontal="center" vertical="center"/>
    </xf>
    <xf numFmtId="0" fontId="7" fillId="14" borderId="14" applyNumberFormat="0" applyFont="0" applyAlignment="0" applyProtection="0"/>
    <xf numFmtId="250" fontId="121" fillId="0" borderId="106" applyFill="0"/>
    <xf numFmtId="0" fontId="7" fillId="14" borderId="14" applyNumberFormat="0" applyFont="0" applyAlignment="0" applyProtection="0"/>
    <xf numFmtId="0" fontId="7" fillId="14" borderId="14" applyNumberFormat="0" applyFont="0" applyAlignment="0" applyProtection="0"/>
    <xf numFmtId="0" fontId="64" fillId="59" borderId="64" applyNumberFormat="0" applyAlignment="0" applyProtection="0"/>
    <xf numFmtId="0" fontId="7" fillId="14" borderId="14" applyNumberFormat="0" applyFont="0" applyAlignment="0" applyProtection="0"/>
    <xf numFmtId="184" fontId="103" fillId="0" borderId="75">
      <alignment vertical="center"/>
      <protection locked="0"/>
    </xf>
    <xf numFmtId="230" fontId="103" fillId="0" borderId="75">
      <alignment vertical="center"/>
      <protection locked="0"/>
    </xf>
    <xf numFmtId="196" fontId="10" fillId="39" borderId="123" applyFont="0" applyFill="0" applyBorder="0" applyAlignment="0">
      <alignment horizontal="left"/>
    </xf>
    <xf numFmtId="0" fontId="53" fillId="59" borderId="98" applyNumberFormat="0" applyAlignment="0" applyProtection="0"/>
    <xf numFmtId="3" fontId="114" fillId="39" borderId="123">
      <alignment horizontal="center"/>
      <protection locked="0"/>
    </xf>
    <xf numFmtId="0" fontId="7" fillId="14" borderId="14" applyNumberFormat="0" applyFont="0" applyAlignment="0" applyProtection="0"/>
    <xf numFmtId="0" fontId="10" fillId="62" borderId="54" applyNumberFormat="0" applyFont="0" applyAlignment="0" applyProtection="0"/>
    <xf numFmtId="0" fontId="64" fillId="59" borderId="55" applyNumberFormat="0" applyAlignment="0" applyProtection="0"/>
    <xf numFmtId="0" fontId="7" fillId="14" borderId="14" applyNumberFormat="0" applyFont="0" applyAlignment="0" applyProtection="0"/>
    <xf numFmtId="0" fontId="2" fillId="0" borderId="92" applyNumberFormat="0" applyFill="0" applyAlignment="0" applyProtection="0"/>
    <xf numFmtId="0" fontId="7" fillId="14" borderId="14" applyNumberFormat="0" applyFont="0" applyAlignment="0" applyProtection="0"/>
    <xf numFmtId="188" fontId="73" fillId="63" borderId="105" applyFill="0">
      <alignment horizontal="center" vertical="center"/>
    </xf>
    <xf numFmtId="233" fontId="103" fillId="0" borderId="84">
      <alignment vertical="center"/>
      <protection locked="0"/>
    </xf>
    <xf numFmtId="190" fontId="74" fillId="0" borderId="87" applyFont="0" applyFill="0" applyBorder="0" applyAlignment="0" applyProtection="0">
      <alignment horizontal="left"/>
      <protection locked="0"/>
    </xf>
    <xf numFmtId="228" fontId="124" fillId="0" borderId="86" applyFill="0">
      <alignment horizontal="center" vertical="center"/>
    </xf>
    <xf numFmtId="0" fontId="7" fillId="0" borderId="0"/>
    <xf numFmtId="0" fontId="73" fillId="63" borderId="69" applyFill="0">
      <alignment horizontal="center"/>
    </xf>
    <xf numFmtId="0" fontId="7" fillId="14" borderId="14" applyNumberFormat="0" applyFont="0" applyAlignment="0" applyProtection="0"/>
    <xf numFmtId="233" fontId="103" fillId="0" borderId="84">
      <alignment vertical="center"/>
      <protection locked="0"/>
    </xf>
    <xf numFmtId="0" fontId="7" fillId="14" borderId="14" applyNumberFormat="0" applyFont="0" applyAlignment="0" applyProtection="0"/>
    <xf numFmtId="0" fontId="2" fillId="0" borderId="56" applyNumberFormat="0" applyFill="0" applyAlignment="0" applyProtection="0"/>
    <xf numFmtId="0" fontId="66" fillId="0" borderId="56" applyNumberFormat="0" applyFill="0" applyAlignment="0" applyProtection="0"/>
    <xf numFmtId="167" fontId="10" fillId="0" borderId="0"/>
    <xf numFmtId="0" fontId="7" fillId="14" borderId="14" applyNumberFormat="0" applyFont="0" applyAlignment="0" applyProtection="0"/>
    <xf numFmtId="0" fontId="2" fillId="0" borderId="65" applyNumberFormat="0" applyFill="0" applyAlignment="0" applyProtection="0"/>
    <xf numFmtId="196" fontId="10" fillId="39" borderId="114" applyFont="0" applyFill="0" applyBorder="0" applyAlignment="0">
      <alignment horizontal="left"/>
    </xf>
    <xf numFmtId="228" fontId="73" fillId="63" borderId="69" applyFill="0">
      <alignment horizontal="center" vertical="center"/>
    </xf>
    <xf numFmtId="228" fontId="73" fillId="63" borderId="60" applyFill="0">
      <alignment horizontal="center"/>
    </xf>
    <xf numFmtId="228" fontId="73" fillId="63" borderId="60" applyFill="0">
      <alignment horizontal="center" vertical="center"/>
    </xf>
    <xf numFmtId="17" fontId="11" fillId="39" borderId="69">
      <alignment horizontal="center"/>
      <protection locked="0"/>
    </xf>
    <xf numFmtId="0" fontId="53" fillId="59" borderId="80" applyNumberFormat="0" applyAlignment="0" applyProtection="0"/>
    <xf numFmtId="191" fontId="74" fillId="0" borderId="114" applyFont="0" applyFill="0" applyBorder="0" applyAlignment="0" applyProtection="0">
      <alignment horizontal="left"/>
      <protection locked="0"/>
    </xf>
    <xf numFmtId="0" fontId="7" fillId="14" borderId="14" applyNumberFormat="0" applyFont="0" applyAlignment="0" applyProtection="0"/>
    <xf numFmtId="0" fontId="61" fillId="46" borderId="80" applyNumberFormat="0" applyAlignment="0" applyProtection="0"/>
    <xf numFmtId="254" fontId="10" fillId="39" borderId="69">
      <alignment horizontal="right"/>
      <protection locked="0"/>
    </xf>
    <xf numFmtId="228" fontId="121" fillId="0" borderId="85" applyNumberFormat="0"/>
    <xf numFmtId="0" fontId="7" fillId="14" borderId="14" applyNumberFormat="0" applyFont="0" applyAlignment="0" applyProtection="0"/>
    <xf numFmtId="0" fontId="7" fillId="14" borderId="14" applyNumberFormat="0" applyFont="0" applyAlignment="0" applyProtection="0"/>
    <xf numFmtId="231" fontId="103" fillId="0" borderId="93">
      <alignment vertical="center"/>
      <protection locked="0"/>
    </xf>
    <xf numFmtId="250" fontId="168" fillId="0" borderId="41" applyFill="0"/>
    <xf numFmtId="0" fontId="61" fillId="46" borderId="89" applyNumberFormat="0" applyAlignment="0" applyProtection="0"/>
    <xf numFmtId="0" fontId="7" fillId="14" borderId="14" applyNumberFormat="0" applyFont="0" applyAlignment="0" applyProtection="0"/>
    <xf numFmtId="250" fontId="168" fillId="0" borderId="88" applyFill="0"/>
    <xf numFmtId="0" fontId="64" fillId="59" borderId="82" applyNumberFormat="0" applyAlignment="0" applyProtection="0"/>
    <xf numFmtId="0" fontId="7" fillId="14" borderId="14" applyNumberFormat="0" applyFont="0" applyAlignment="0" applyProtection="0"/>
    <xf numFmtId="178" fontId="10" fillId="39" borderId="105">
      <alignment horizontal="center"/>
      <protection locked="0"/>
    </xf>
    <xf numFmtId="0" fontId="7" fillId="14" borderId="14" applyNumberFormat="0" applyFont="0" applyAlignment="0" applyProtection="0"/>
    <xf numFmtId="185" fontId="74" fillId="0" borderId="60" applyFont="0" applyFill="0" applyBorder="0" applyAlignment="0" applyProtection="0">
      <alignment horizontal="left"/>
      <protection locked="0"/>
    </xf>
    <xf numFmtId="0" fontId="7" fillId="14" borderId="14" applyNumberFormat="0" applyFont="0" applyAlignment="0" applyProtection="0"/>
    <xf numFmtId="167" fontId="10" fillId="0" borderId="0"/>
    <xf numFmtId="231" fontId="103" fillId="0" borderId="93">
      <alignment vertical="center"/>
      <protection locked="0"/>
    </xf>
    <xf numFmtId="228" fontId="103" fillId="0" borderId="105" applyFill="0">
      <alignment horizontal="center" vertical="center"/>
    </xf>
    <xf numFmtId="0" fontId="64" fillId="59" borderId="118" applyNumberFormat="0" applyAlignment="0" applyProtection="0"/>
    <xf numFmtId="231" fontId="103" fillId="0" borderId="120">
      <alignment vertical="center"/>
      <protection locked="0"/>
    </xf>
    <xf numFmtId="0" fontId="7" fillId="14" borderId="14" applyNumberFormat="0" applyFont="0" applyAlignment="0" applyProtection="0"/>
    <xf numFmtId="0" fontId="7" fillId="14" borderId="14" applyNumberFormat="0" applyFont="0" applyAlignment="0" applyProtection="0"/>
    <xf numFmtId="49" fontId="74" fillId="0" borderId="96">
      <alignment horizontal="left" vertical="top" wrapText="1"/>
      <protection locked="0"/>
    </xf>
    <xf numFmtId="0" fontId="66" fillId="0" borderId="101" applyNumberFormat="0" applyFill="0" applyAlignment="0" applyProtection="0"/>
    <xf numFmtId="0" fontId="7" fillId="14" borderId="14" applyNumberFormat="0" applyFont="0" applyAlignment="0" applyProtection="0"/>
    <xf numFmtId="228" fontId="112" fillId="0" borderId="104"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4" fillId="0" borderId="69"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67" fontId="10" fillId="0" borderId="0"/>
    <xf numFmtId="0" fontId="7" fillId="14" borderId="14" applyNumberFormat="0" applyFont="0" applyAlignment="0" applyProtection="0"/>
    <xf numFmtId="0" fontId="7" fillId="14" borderId="14" applyNumberFormat="0" applyFont="0" applyAlignment="0" applyProtection="0"/>
    <xf numFmtId="0" fontId="64" fillId="59" borderId="109" applyNumberFormat="0" applyAlignment="0" applyProtection="0"/>
    <xf numFmtId="228" fontId="73" fillId="63" borderId="96"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10" fillId="62" borderId="63" applyNumberFormat="0" applyFont="0" applyAlignment="0" applyProtection="0"/>
    <xf numFmtId="0" fontId="7" fillId="14" borderId="14" applyNumberFormat="0" applyFont="0" applyAlignment="0" applyProtection="0"/>
    <xf numFmtId="228" fontId="74" fillId="0" borderId="96" applyNumberFormat="0">
      <alignment horizontal="left"/>
      <protection locked="0"/>
    </xf>
    <xf numFmtId="0" fontId="7" fillId="14" borderId="14" applyNumberFormat="0" applyFont="0" applyAlignment="0" applyProtection="0"/>
    <xf numFmtId="0" fontId="64" fillId="59" borderId="91" applyNumberFormat="0" applyAlignment="0" applyProtection="0"/>
    <xf numFmtId="10" fontId="68" fillId="67" borderId="123" applyNumberFormat="0" applyBorder="0" applyAlignment="0" applyProtection="0"/>
    <xf numFmtId="0" fontId="53" fillId="59" borderId="53" applyNumberFormat="0" applyAlignment="0" applyProtection="0"/>
    <xf numFmtId="0" fontId="61" fillId="46" borderId="53" applyNumberFormat="0" applyAlignment="0" applyProtection="0"/>
    <xf numFmtId="0" fontId="64" fillId="59" borderId="55" applyNumberFormat="0" applyAlignment="0" applyProtection="0"/>
    <xf numFmtId="0" fontId="66" fillId="0" borderId="56" applyNumberFormat="0" applyFill="0" applyAlignment="0" applyProtection="0"/>
    <xf numFmtId="0" fontId="2" fillId="0" borderId="56" applyNumberFormat="0" applyFill="0" applyAlignment="0" applyProtection="0"/>
    <xf numFmtId="0" fontId="53" fillId="59" borderId="53" applyNumberFormat="0" applyAlignment="0" applyProtection="0"/>
    <xf numFmtId="0" fontId="61" fillId="46" borderId="53" applyNumberFormat="0" applyAlignment="0" applyProtection="0"/>
    <xf numFmtId="0" fontId="7" fillId="14" borderId="14" applyNumberFormat="0" applyFont="0" applyAlignment="0" applyProtection="0"/>
    <xf numFmtId="0" fontId="64" fillId="59" borderId="55" applyNumberFormat="0" applyAlignment="0" applyProtection="0"/>
    <xf numFmtId="0" fontId="2" fillId="0" borderId="56" applyNumberFormat="0" applyFill="0" applyAlignment="0" applyProtection="0"/>
    <xf numFmtId="0" fontId="66" fillId="0" borderId="56"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53" applyNumberFormat="0" applyAlignment="0" applyProtection="0"/>
    <xf numFmtId="229" fontId="103" fillId="0" borderId="84">
      <alignment vertical="center"/>
      <protection locked="0"/>
    </xf>
    <xf numFmtId="0" fontId="7" fillId="14" borderId="14" applyNumberFormat="0" applyFont="0" applyAlignment="0" applyProtection="0"/>
    <xf numFmtId="0" fontId="61" fillId="46" borderId="53" applyNumberFormat="0" applyAlignment="0" applyProtection="0"/>
    <xf numFmtId="228" fontId="68" fillId="0" borderId="69" applyFill="0">
      <alignment horizontal="center" vertical="center"/>
    </xf>
    <xf numFmtId="184" fontId="68" fillId="0" borderId="69" applyFill="0">
      <alignment horizontal="center" vertical="center"/>
    </xf>
    <xf numFmtId="0" fontId="10" fillId="62" borderId="54" applyNumberFormat="0" applyFont="0" applyAlignment="0" applyProtection="0"/>
    <xf numFmtId="0" fontId="64" fillId="59" borderId="55" applyNumberFormat="0" applyAlignment="0" applyProtection="0"/>
    <xf numFmtId="228" fontId="124" fillId="0" borderId="95" applyFill="0">
      <alignment horizontal="center" vertical="center"/>
    </xf>
    <xf numFmtId="0" fontId="7" fillId="14" borderId="14" applyNumberFormat="0" applyFont="0" applyAlignment="0" applyProtection="0"/>
    <xf numFmtId="0" fontId="66" fillId="0" borderId="56" applyNumberFormat="0" applyFill="0" applyAlignment="0" applyProtection="0"/>
    <xf numFmtId="0" fontId="2" fillId="0" borderId="56" applyNumberFormat="0" applyFill="0" applyAlignment="0" applyProtection="0"/>
    <xf numFmtId="228" fontId="103" fillId="0" borderId="69" applyFill="0">
      <alignment horizontal="center" vertical="center"/>
    </xf>
    <xf numFmtId="0" fontId="7" fillId="14" borderId="14" applyNumberFormat="0" applyFont="0" applyAlignment="0" applyProtection="0"/>
    <xf numFmtId="266" fontId="103" fillId="0" borderId="105"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02" fontId="10" fillId="0" borderId="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53"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53" applyNumberFormat="0" applyAlignment="0" applyProtection="0"/>
    <xf numFmtId="0" fontId="7" fillId="14" borderId="14" applyNumberFormat="0" applyFont="0" applyAlignment="0" applyProtection="0"/>
    <xf numFmtId="0" fontId="10" fillId="62" borderId="54" applyNumberFormat="0" applyFont="0" applyAlignment="0" applyProtection="0"/>
    <xf numFmtId="0" fontId="64" fillId="59" borderId="55" applyNumberFormat="0" applyAlignment="0" applyProtection="0"/>
    <xf numFmtId="0" fontId="7" fillId="14" borderId="14" applyNumberFormat="0" applyFont="0" applyAlignment="0" applyProtection="0"/>
    <xf numFmtId="37" fontId="70" fillId="0" borderId="122" applyFill="0">
      <alignment horizontal="center" vertical="center"/>
    </xf>
    <xf numFmtId="0" fontId="2" fillId="0" borderId="56" applyNumberFormat="0" applyFill="0" applyAlignment="0" applyProtection="0"/>
    <xf numFmtId="0" fontId="66" fillId="0" borderId="56"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73" applyNumberFormat="0" applyAlignment="0" applyProtection="0"/>
    <xf numFmtId="191" fontId="74" fillId="0" borderId="69"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201" fontId="10" fillId="39" borderId="105" applyNumberFormat="0">
      <alignment horizontal="left"/>
    </xf>
    <xf numFmtId="0" fontId="73" fillId="63" borderId="60" applyFill="0">
      <alignment horizontal="center"/>
    </xf>
    <xf numFmtId="0" fontId="7" fillId="14" borderId="14" applyNumberFormat="0" applyFont="0" applyAlignment="0" applyProtection="0"/>
    <xf numFmtId="276" fontId="20" fillId="0" borderId="87">
      <alignment horizontal="center"/>
    </xf>
    <xf numFmtId="192" fontId="74" fillId="0" borderId="69" applyFont="0" applyFill="0" applyBorder="0" applyAlignment="0" applyProtection="0">
      <alignment horizontal="left"/>
      <protection locked="0"/>
    </xf>
    <xf numFmtId="190" fontId="74" fillId="0" borderId="69" applyFont="0" applyFill="0" applyBorder="0" applyAlignment="0" applyProtection="0">
      <alignment horizontal="left"/>
      <protection locked="0"/>
    </xf>
    <xf numFmtId="0" fontId="10" fillId="62" borderId="72" applyNumberFormat="0" applyFont="0" applyAlignment="0" applyProtection="0"/>
    <xf numFmtId="188" fontId="73" fillId="63" borderId="60" applyFill="0">
      <alignment horizontal="center" vertical="center"/>
    </xf>
    <xf numFmtId="0" fontId="7" fillId="14" borderId="14" applyNumberFormat="0" applyFont="0" applyAlignment="0" applyProtection="0"/>
    <xf numFmtId="0" fontId="10" fillId="62" borderId="99" applyNumberFormat="0" applyFont="0" applyAlignment="0" applyProtection="0"/>
    <xf numFmtId="0" fontId="2" fillId="0" borderId="110" applyNumberFormat="0" applyFill="0" applyAlignment="0" applyProtection="0"/>
    <xf numFmtId="0" fontId="61" fillId="46" borderId="62"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0" fontId="10" fillId="63" borderId="60" applyNumberFormat="0" applyFont="0" applyBorder="0" applyAlignment="0" applyProtection="0"/>
    <xf numFmtId="180" fontId="10" fillId="63" borderId="60" applyNumberFormat="0" applyFont="0" applyBorder="0" applyAlignment="0" applyProtection="0"/>
    <xf numFmtId="0" fontId="66" fillId="0" borderId="101" applyNumberFormat="0" applyFill="0" applyAlignment="0" applyProtection="0"/>
    <xf numFmtId="276" fontId="20" fillId="0" borderId="78">
      <alignment horizontal="center"/>
    </xf>
    <xf numFmtId="192" fontId="74" fillId="0" borderId="96" applyFont="0" applyFill="0" applyBorder="0" applyAlignment="0" applyProtection="0">
      <alignment horizontal="left"/>
      <protection locked="0"/>
    </xf>
    <xf numFmtId="267" fontId="112" fillId="0" borderId="95" applyFill="0">
      <alignment horizontal="center" vertical="center"/>
    </xf>
    <xf numFmtId="0" fontId="7" fillId="14" borderId="14" applyNumberFormat="0" applyFont="0" applyAlignment="0" applyProtection="0"/>
    <xf numFmtId="250" fontId="121" fillId="0" borderId="79" applyFill="0"/>
    <xf numFmtId="0" fontId="7" fillId="14" borderId="14" applyNumberFormat="0" applyFont="0" applyAlignment="0" applyProtection="0"/>
    <xf numFmtId="0" fontId="7" fillId="14" borderId="14" applyNumberFormat="0" applyFont="0" applyAlignment="0" applyProtection="0"/>
    <xf numFmtId="250" fontId="121" fillId="0" borderId="124" applyFill="0"/>
    <xf numFmtId="0" fontId="7" fillId="14" borderId="14" applyNumberFormat="0" applyFont="0" applyAlignment="0" applyProtection="0"/>
    <xf numFmtId="228" fontId="136" fillId="68" borderId="76" applyNumberFormat="0">
      <alignment horizontal="right"/>
    </xf>
    <xf numFmtId="10" fontId="68" fillId="67" borderId="96" applyNumberFormat="0" applyBorder="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3" fillId="63" borderId="60" applyFill="0">
      <alignment horizontal="center"/>
    </xf>
    <xf numFmtId="188" fontId="73" fillId="63" borderId="60" applyFill="0">
      <alignment horizontal="center" vertical="center"/>
    </xf>
    <xf numFmtId="185" fontId="74" fillId="0" borderId="60" applyFont="0" applyFill="0" applyBorder="0" applyAlignment="0" applyProtection="0">
      <alignment horizontal="left"/>
      <protection locked="0"/>
    </xf>
    <xf numFmtId="197" fontId="74" fillId="0" borderId="60">
      <alignment horizontal="left"/>
      <protection locked="0"/>
    </xf>
    <xf numFmtId="0" fontId="53" fillId="59" borderId="62" applyNumberFormat="0" applyAlignment="0" applyProtection="0"/>
    <xf numFmtId="0" fontId="61" fillId="46" borderId="62" applyNumberFormat="0" applyAlignment="0" applyProtection="0"/>
    <xf numFmtId="0" fontId="64" fillId="59" borderId="64" applyNumberFormat="0" applyAlignment="0" applyProtection="0"/>
    <xf numFmtId="0" fontId="66" fillId="0" borderId="65" applyNumberFormat="0" applyFill="0" applyAlignment="0" applyProtection="0"/>
    <xf numFmtId="0" fontId="2" fillId="0" borderId="65" applyNumberFormat="0" applyFill="0" applyAlignment="0" applyProtection="0"/>
    <xf numFmtId="0" fontId="53" fillId="59" borderId="62" applyNumberFormat="0" applyAlignment="0" applyProtection="0"/>
    <xf numFmtId="0" fontId="73" fillId="63" borderId="60" applyFill="0">
      <alignment horizontal="center"/>
    </xf>
    <xf numFmtId="188" fontId="73" fillId="63" borderId="60" applyFill="0">
      <alignment horizontal="center" vertical="center"/>
    </xf>
    <xf numFmtId="0" fontId="61" fillId="46" borderId="62" applyNumberFormat="0" applyAlignment="0" applyProtection="0"/>
    <xf numFmtId="0" fontId="7" fillId="14" borderId="14" applyNumberFormat="0" applyFont="0" applyAlignment="0" applyProtection="0"/>
    <xf numFmtId="0" fontId="64" fillId="59" borderId="64" applyNumberFormat="0" applyAlignment="0" applyProtection="0"/>
    <xf numFmtId="0" fontId="2" fillId="0" borderId="65" applyNumberFormat="0" applyFill="0" applyAlignment="0" applyProtection="0"/>
    <xf numFmtId="0" fontId="66" fillId="0" borderId="65"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62" applyNumberFormat="0" applyAlignment="0" applyProtection="0"/>
    <xf numFmtId="0" fontId="7" fillId="14" borderId="14" applyNumberFormat="0" applyFont="0" applyAlignment="0" applyProtection="0"/>
    <xf numFmtId="0" fontId="61" fillId="46" borderId="62" applyNumberFormat="0" applyAlignment="0" applyProtection="0"/>
    <xf numFmtId="192" fontId="74" fillId="0" borderId="78" applyFont="0" applyFill="0" applyBorder="0" applyAlignment="0" applyProtection="0">
      <alignment horizontal="left"/>
      <protection locked="0"/>
    </xf>
    <xf numFmtId="271" fontId="11" fillId="0" borderId="78">
      <alignment horizontal="right"/>
    </xf>
    <xf numFmtId="0" fontId="10" fillId="62" borderId="63" applyNumberFormat="0" applyFont="0" applyAlignment="0" applyProtection="0"/>
    <xf numFmtId="0" fontId="64" fillId="59" borderId="64" applyNumberFormat="0" applyAlignment="0" applyProtection="0"/>
    <xf numFmtId="0" fontId="61" fillId="46" borderId="80" applyNumberFormat="0" applyAlignment="0" applyProtection="0"/>
    <xf numFmtId="0" fontId="7" fillId="14" borderId="14" applyNumberFormat="0" applyFont="0" applyAlignment="0" applyProtection="0"/>
    <xf numFmtId="0" fontId="66" fillId="0" borderId="65" applyNumberFormat="0" applyFill="0" applyAlignment="0" applyProtection="0"/>
    <xf numFmtId="0" fontId="2" fillId="0" borderId="65" applyNumberFormat="0" applyFill="0" applyAlignment="0" applyProtection="0"/>
    <xf numFmtId="190" fontId="74" fillId="0" borderId="78"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62"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62" applyNumberFormat="0" applyAlignment="0" applyProtection="0"/>
    <xf numFmtId="0" fontId="7" fillId="14" borderId="14" applyNumberFormat="0" applyFont="0" applyAlignment="0" applyProtection="0"/>
    <xf numFmtId="0" fontId="10" fillId="62" borderId="63" applyNumberFormat="0" applyFont="0" applyAlignment="0" applyProtection="0"/>
    <xf numFmtId="0" fontId="64" fillId="59" borderId="64" applyNumberFormat="0" applyAlignment="0" applyProtection="0"/>
    <xf numFmtId="0" fontId="7" fillId="14" borderId="14" applyNumberFormat="0" applyFont="0" applyAlignment="0" applyProtection="0"/>
    <xf numFmtId="0" fontId="2" fillId="0" borderId="65" applyNumberFormat="0" applyFill="0" applyAlignment="0" applyProtection="0"/>
    <xf numFmtId="0" fontId="66" fillId="0" borderId="65" applyNumberFormat="0" applyFill="0" applyAlignment="0" applyProtection="0"/>
    <xf numFmtId="0" fontId="66" fillId="0" borderId="92" applyNumberFormat="0" applyFill="0" applyAlignment="0" applyProtection="0"/>
    <xf numFmtId="267" fontId="112" fillId="0" borderId="86"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10" fillId="62" borderId="99"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3" fontId="114" fillId="39" borderId="114">
      <alignment horizontal="center"/>
      <protection locked="0"/>
    </xf>
    <xf numFmtId="0" fontId="7" fillId="14" borderId="14" applyNumberFormat="0" applyFont="0" applyAlignment="0" applyProtection="0"/>
    <xf numFmtId="0" fontId="7" fillId="14" borderId="14" applyNumberFormat="0" applyFont="0" applyAlignment="0" applyProtection="0"/>
    <xf numFmtId="187" fontId="74" fillId="0" borderId="105" applyFont="0" applyFill="0" applyBorder="0" applyAlignment="0" applyProtection="0">
      <alignment horizontal="left"/>
      <protection locked="0"/>
    </xf>
    <xf numFmtId="185" fontId="74" fillId="0" borderId="96" applyFont="0" applyFill="0" applyBorder="0" applyAlignment="0" applyProtection="0">
      <alignment horizontal="left"/>
      <protection locked="0"/>
    </xf>
    <xf numFmtId="250" fontId="121" fillId="0" borderId="88" applyFill="0"/>
    <xf numFmtId="0" fontId="7" fillId="14" borderId="14" applyNumberFormat="0" applyFont="0" applyAlignment="0" applyProtection="0"/>
    <xf numFmtId="0" fontId="66" fillId="0" borderId="119" applyNumberFormat="0" applyFill="0" applyAlignment="0" applyProtection="0"/>
    <xf numFmtId="0" fontId="66" fillId="0" borderId="110" applyNumberFormat="0" applyFill="0" applyAlignment="0" applyProtection="0"/>
    <xf numFmtId="0" fontId="61" fillId="46" borderId="107" applyNumberFormat="0" applyAlignment="0" applyProtection="0"/>
    <xf numFmtId="185" fontId="74" fillId="0" borderId="87" applyFont="0" applyFill="0" applyBorder="0" applyAlignment="0" applyProtection="0">
      <alignment horizontal="left"/>
      <protection locked="0"/>
    </xf>
    <xf numFmtId="180" fontId="10" fillId="63" borderId="69" applyNumberFormat="0" applyFont="0" applyBorder="0" applyAlignment="0" applyProtection="0"/>
    <xf numFmtId="180" fontId="10" fillId="63" borderId="69" applyNumberFormat="0" applyFont="0" applyBorder="0" applyAlignment="0" applyProtection="0"/>
    <xf numFmtId="178" fontId="10" fillId="39" borderId="123">
      <alignment horizontal="center"/>
      <protection locked="0"/>
    </xf>
    <xf numFmtId="193" fontId="10" fillId="0" borderId="96" applyFont="0" applyFill="0" applyBorder="0" applyAlignment="0" applyProtection="0">
      <alignment horizontal="left"/>
      <protection locked="0"/>
    </xf>
    <xf numFmtId="17" fontId="11" fillId="39" borderId="87">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10" fillId="62" borderId="108" applyNumberFormat="0" applyFont="0" applyAlignment="0" applyProtection="0"/>
    <xf numFmtId="0" fontId="2" fillId="0" borderId="119"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71" fontId="11" fillId="0" borderId="96">
      <alignment horizontal="right"/>
    </xf>
    <xf numFmtId="0" fontId="7" fillId="14" borderId="14" applyNumberFormat="0" applyFont="0" applyAlignment="0" applyProtection="0"/>
    <xf numFmtId="0" fontId="53" fillId="59" borderId="71" applyNumberFormat="0" applyAlignment="0" applyProtection="0"/>
    <xf numFmtId="0" fontId="61" fillId="46" borderId="71" applyNumberFormat="0" applyAlignment="0" applyProtection="0"/>
    <xf numFmtId="0" fontId="64" fillId="59" borderId="73" applyNumberFormat="0" applyAlignment="0" applyProtection="0"/>
    <xf numFmtId="0" fontId="66" fillId="0" borderId="74" applyNumberFormat="0" applyFill="0" applyAlignment="0" applyProtection="0"/>
    <xf numFmtId="0" fontId="2" fillId="0" borderId="74" applyNumberFormat="0" applyFill="0" applyAlignment="0" applyProtection="0"/>
    <xf numFmtId="0" fontId="53" fillId="59" borderId="71" applyNumberFormat="0" applyAlignment="0" applyProtection="0"/>
    <xf numFmtId="0" fontId="61" fillId="46" borderId="71" applyNumberFormat="0" applyAlignment="0" applyProtection="0"/>
    <xf numFmtId="0" fontId="7" fillId="14" borderId="14" applyNumberFormat="0" applyFont="0" applyAlignment="0" applyProtection="0"/>
    <xf numFmtId="0" fontId="64" fillId="59" borderId="73" applyNumberFormat="0" applyAlignment="0" applyProtection="0"/>
    <xf numFmtId="0" fontId="2" fillId="0" borderId="74" applyNumberFormat="0" applyFill="0" applyAlignment="0" applyProtection="0"/>
    <xf numFmtId="0" fontId="66" fillId="0" borderId="74" applyNumberFormat="0" applyFill="0" applyAlignment="0" applyProtection="0"/>
    <xf numFmtId="197" fontId="74" fillId="0" borderId="105">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71" applyNumberFormat="0" applyAlignment="0" applyProtection="0"/>
    <xf numFmtId="228" fontId="121" fillId="0" borderId="94" applyNumberFormat="0"/>
    <xf numFmtId="0" fontId="7" fillId="14" borderId="14" applyNumberFormat="0" applyFont="0" applyAlignment="0" applyProtection="0"/>
    <xf numFmtId="0" fontId="61" fillId="46" borderId="71" applyNumberFormat="0" applyAlignment="0" applyProtection="0"/>
    <xf numFmtId="228" fontId="79" fillId="0" borderId="87" applyFill="0">
      <alignment horizontal="center" vertical="center"/>
    </xf>
    <xf numFmtId="228" fontId="68" fillId="0" borderId="87" applyFill="0">
      <alignment horizontal="center" vertical="center"/>
    </xf>
    <xf numFmtId="0" fontId="10" fillId="62" borderId="72" applyNumberFormat="0" applyFont="0" applyAlignment="0" applyProtection="0"/>
    <xf numFmtId="0" fontId="64" fillId="59" borderId="73" applyNumberFormat="0" applyAlignment="0" applyProtection="0"/>
    <xf numFmtId="0" fontId="7" fillId="14" borderId="14" applyNumberFormat="0" applyFont="0" applyAlignment="0" applyProtection="0"/>
    <xf numFmtId="0" fontId="66" fillId="0" borderId="74" applyNumberFormat="0" applyFill="0" applyAlignment="0" applyProtection="0"/>
    <xf numFmtId="0" fontId="2" fillId="0" borderId="74" applyNumberFormat="0" applyFill="0" applyAlignment="0" applyProtection="0"/>
    <xf numFmtId="228" fontId="104" fillId="0" borderId="87"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66" fontId="103" fillId="0" borderId="87" applyFill="0">
      <alignment horizontal="center" vertical="center"/>
    </xf>
    <xf numFmtId="37" fontId="70" fillId="0" borderId="95"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71"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71" applyNumberFormat="0" applyAlignment="0" applyProtection="0"/>
    <xf numFmtId="254" fontId="10" fillId="39" borderId="123">
      <alignment horizontal="right"/>
      <protection locked="0"/>
    </xf>
    <xf numFmtId="0" fontId="7" fillId="14" borderId="14" applyNumberFormat="0" applyFont="0" applyAlignment="0" applyProtection="0"/>
    <xf numFmtId="0" fontId="10" fillId="62" borderId="72" applyNumberFormat="0" applyFont="0" applyAlignment="0" applyProtection="0"/>
    <xf numFmtId="0" fontId="64" fillId="59" borderId="73" applyNumberFormat="0" applyAlignment="0" applyProtection="0"/>
    <xf numFmtId="0" fontId="7" fillId="14" borderId="14" applyNumberFormat="0" applyFont="0" applyAlignment="0" applyProtection="0"/>
    <xf numFmtId="0" fontId="2" fillId="0" borderId="74" applyNumberFormat="0" applyFill="0" applyAlignment="0" applyProtection="0"/>
    <xf numFmtId="0" fontId="66" fillId="0" borderId="74" applyNumberFormat="0" applyFill="0" applyAlignment="0" applyProtection="0"/>
    <xf numFmtId="165" fontId="1" fillId="0" borderId="0" applyFont="0" applyFill="0" applyBorder="0" applyAlignment="0" applyProtection="0"/>
    <xf numFmtId="0" fontId="7" fillId="14" borderId="14" applyNumberFormat="0" applyFont="0" applyAlignment="0" applyProtection="0"/>
    <xf numFmtId="0" fontId="7" fillId="14" borderId="14" applyNumberFormat="0" applyFont="0" applyAlignment="0" applyProtection="0"/>
    <xf numFmtId="187" fontId="74" fillId="0" borderId="123"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02" fontId="10" fillId="0" borderId="0"/>
    <xf numFmtId="0" fontId="7" fillId="14" borderId="14" applyNumberFormat="0" applyFont="0" applyAlignment="0" applyProtection="0"/>
    <xf numFmtId="228" fontId="103" fillId="0" borderId="120">
      <alignment vertical="center"/>
      <protection locked="0"/>
    </xf>
    <xf numFmtId="178" fontId="10" fillId="39" borderId="105">
      <alignment horizontal="center"/>
      <protection locked="0"/>
    </xf>
    <xf numFmtId="0" fontId="7" fillId="14" borderId="14" applyNumberFormat="0" applyFont="0" applyAlignment="0" applyProtection="0"/>
    <xf numFmtId="191" fontId="74" fillId="0" borderId="87" applyFont="0" applyFill="0" applyBorder="0" applyAlignment="0" applyProtection="0">
      <alignment horizontal="left"/>
      <protection locked="0"/>
    </xf>
    <xf numFmtId="0" fontId="7" fillId="14" borderId="14" applyNumberFormat="0" applyFont="0" applyAlignment="0" applyProtection="0"/>
    <xf numFmtId="190" fontId="74" fillId="0" borderId="96" applyFont="0" applyFill="0" applyBorder="0" applyAlignment="0" applyProtection="0">
      <alignment horizontal="left"/>
      <protection locked="0"/>
    </xf>
    <xf numFmtId="0" fontId="7" fillId="14" borderId="14" applyNumberFormat="0" applyFont="0" applyAlignment="0" applyProtection="0"/>
    <xf numFmtId="0" fontId="73" fillId="63" borderId="96" applyFill="0">
      <alignment horizontal="center"/>
    </xf>
    <xf numFmtId="0" fontId="7" fillId="14" borderId="14" applyNumberFormat="0" applyFont="0" applyAlignment="0" applyProtection="0"/>
    <xf numFmtId="180" fontId="10" fillId="63" borderId="78" applyNumberFormat="0" applyFont="0" applyBorder="0" applyAlignment="0" applyProtection="0"/>
    <xf numFmtId="180" fontId="10" fillId="63" borderId="78" applyNumberFormat="0" applyFont="0" applyBorder="0" applyAlignment="0" applyProtection="0"/>
    <xf numFmtId="0" fontId="66" fillId="0" borderId="119" applyNumberFormat="0" applyFill="0" applyAlignment="0" applyProtection="0"/>
    <xf numFmtId="276" fontId="20" fillId="0" borderId="105">
      <alignment horizontal="center"/>
    </xf>
    <xf numFmtId="0" fontId="7" fillId="14" borderId="14" applyNumberFormat="0" applyFont="0" applyAlignment="0" applyProtection="0"/>
    <xf numFmtId="0" fontId="53" fillId="59" borderId="80" applyNumberFormat="0" applyAlignment="0" applyProtection="0"/>
    <xf numFmtId="0" fontId="61" fillId="46" borderId="80" applyNumberFormat="0" applyAlignment="0" applyProtection="0"/>
    <xf numFmtId="0" fontId="64" fillId="59" borderId="82" applyNumberFormat="0" applyAlignment="0" applyProtection="0"/>
    <xf numFmtId="0" fontId="66" fillId="0" borderId="83" applyNumberFormat="0" applyFill="0" applyAlignment="0" applyProtection="0"/>
    <xf numFmtId="0" fontId="2" fillId="0" borderId="83" applyNumberFormat="0" applyFill="0" applyAlignment="0" applyProtection="0"/>
    <xf numFmtId="0" fontId="53" fillId="59" borderId="80" applyNumberFormat="0" applyAlignment="0" applyProtection="0"/>
    <xf numFmtId="184" fontId="68" fillId="0" borderId="105" applyFill="0">
      <alignment horizontal="center" vertical="center"/>
    </xf>
    <xf numFmtId="0" fontId="61" fillId="46" borderId="80" applyNumberFormat="0" applyAlignment="0" applyProtection="0"/>
    <xf numFmtId="0" fontId="7" fillId="14" borderId="14" applyNumberFormat="0" applyFont="0" applyAlignment="0" applyProtection="0"/>
    <xf numFmtId="0" fontId="64" fillId="59" borderId="82" applyNumberFormat="0" applyAlignment="0" applyProtection="0"/>
    <xf numFmtId="0" fontId="2" fillId="0" borderId="83" applyNumberFormat="0" applyFill="0" applyAlignment="0" applyProtection="0"/>
    <xf numFmtId="0" fontId="66" fillId="0" borderId="83"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80" applyNumberFormat="0" applyAlignment="0" applyProtection="0"/>
    <xf numFmtId="271" fontId="11" fillId="0" borderId="105">
      <alignment horizontal="right"/>
    </xf>
    <xf numFmtId="0" fontId="7" fillId="14" borderId="14" applyNumberFormat="0" applyFont="0" applyAlignment="0" applyProtection="0"/>
    <xf numFmtId="0" fontId="61" fillId="46" borderId="80" applyNumberFormat="0" applyAlignment="0" applyProtection="0"/>
    <xf numFmtId="178" fontId="10" fillId="39" borderId="96">
      <alignment horizontal="center"/>
      <protection locked="0"/>
    </xf>
    <xf numFmtId="228" fontId="104" fillId="0" borderId="96" applyFill="0">
      <alignment horizontal="center" vertical="center"/>
    </xf>
    <xf numFmtId="0" fontId="10" fillId="62" borderId="81" applyNumberFormat="0" applyFont="0" applyAlignment="0" applyProtection="0"/>
    <xf numFmtId="0" fontId="64" fillId="59" borderId="82" applyNumberFormat="0" applyAlignment="0" applyProtection="0"/>
    <xf numFmtId="0" fontId="7" fillId="14" borderId="14" applyNumberFormat="0" applyFont="0" applyAlignment="0" applyProtection="0"/>
    <xf numFmtId="0" fontId="66" fillId="0" borderId="83" applyNumberFormat="0" applyFill="0" applyAlignment="0" applyProtection="0"/>
    <xf numFmtId="0" fontId="2" fillId="0" borderId="83" applyNumberFormat="0" applyFill="0" applyAlignment="0" applyProtection="0"/>
    <xf numFmtId="228" fontId="79" fillId="0" borderId="96"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4" fontId="68" fillId="0" borderId="96"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80"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80"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10" fillId="62" borderId="81" applyNumberFormat="0" applyFont="0" applyAlignment="0" applyProtection="0"/>
    <xf numFmtId="0" fontId="64" fillId="59" borderId="82" applyNumberFormat="0" applyAlignment="0" applyProtection="0"/>
    <xf numFmtId="0" fontId="7" fillId="14" borderId="14" applyNumberFormat="0" applyFont="0" applyAlignment="0" applyProtection="0"/>
    <xf numFmtId="202" fontId="10" fillId="0" borderId="0"/>
    <xf numFmtId="0" fontId="2" fillId="0" borderId="83" applyNumberFormat="0" applyFill="0" applyAlignment="0" applyProtection="0"/>
    <xf numFmtId="0" fontId="66" fillId="0" borderId="83" applyNumberFormat="0" applyFill="0" applyAlignment="0" applyProtection="0"/>
    <xf numFmtId="228" fontId="136" fillId="68" borderId="103" applyNumberFormat="0">
      <alignment horizontal="right"/>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73" fillId="63" borderId="96" applyFill="0">
      <alignment horizontal="center"/>
    </xf>
    <xf numFmtId="0" fontId="7" fillId="14" borderId="14" applyNumberFormat="0" applyFont="0" applyAlignment="0" applyProtection="0"/>
    <xf numFmtId="266" fontId="103" fillId="0" borderId="96"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68" fillId="0" borderId="124" applyFill="0"/>
    <xf numFmtId="250" fontId="168" fillId="0" borderId="41" applyFill="0"/>
    <xf numFmtId="188" fontId="73" fillId="63" borderId="114" applyFill="0">
      <alignment horizontal="center" vertical="center"/>
    </xf>
    <xf numFmtId="0" fontId="2" fillId="0" borderId="101" applyNumberFormat="0" applyFill="0" applyAlignment="0" applyProtection="0"/>
    <xf numFmtId="0" fontId="61" fillId="46" borderId="89" applyNumberFormat="0" applyAlignment="0" applyProtection="0"/>
    <xf numFmtId="0" fontId="7" fillId="14" borderId="14" applyNumberFormat="0" applyFont="0" applyAlignment="0" applyProtection="0"/>
    <xf numFmtId="0" fontId="64" fillId="59" borderId="109" applyNumberFormat="0" applyAlignment="0" applyProtection="0"/>
    <xf numFmtId="180" fontId="10" fillId="63" borderId="87" applyNumberFormat="0" applyFont="0" applyBorder="0" applyAlignment="0" applyProtection="0"/>
    <xf numFmtId="180" fontId="10" fillId="63" borderId="87" applyNumberFormat="0" applyFont="0" applyBorder="0" applyAlignment="0" applyProtection="0"/>
    <xf numFmtId="0" fontId="10" fillId="62" borderId="108" applyNumberFormat="0" applyFont="0" applyAlignment="0" applyProtection="0"/>
    <xf numFmtId="228" fontId="124" fillId="0" borderId="104" applyFill="0">
      <alignment horizontal="center" vertical="center"/>
    </xf>
    <xf numFmtId="271" fontId="11" fillId="63" borderId="123">
      <alignment horizontal="right"/>
    </xf>
    <xf numFmtId="0" fontId="53" fillId="59" borderId="89" applyNumberFormat="0" applyAlignment="0" applyProtection="0"/>
    <xf numFmtId="0" fontId="61" fillId="46" borderId="89" applyNumberFormat="0" applyAlignment="0" applyProtection="0"/>
    <xf numFmtId="0" fontId="64" fillId="59" borderId="91" applyNumberFormat="0" applyAlignment="0" applyProtection="0"/>
    <xf numFmtId="0" fontId="66" fillId="0" borderId="92" applyNumberFormat="0" applyFill="0" applyAlignment="0" applyProtection="0"/>
    <xf numFmtId="0" fontId="2" fillId="0" borderId="92" applyNumberFormat="0" applyFill="0" applyAlignment="0" applyProtection="0"/>
    <xf numFmtId="0" fontId="53" fillId="59" borderId="89" applyNumberFormat="0" applyAlignment="0" applyProtection="0"/>
    <xf numFmtId="0" fontId="61" fillId="46" borderId="89" applyNumberFormat="0" applyAlignment="0" applyProtection="0"/>
    <xf numFmtId="0" fontId="7" fillId="14" borderId="14" applyNumberFormat="0" applyFont="0" applyAlignment="0" applyProtection="0"/>
    <xf numFmtId="0" fontId="64" fillId="59" borderId="91" applyNumberFormat="0" applyAlignment="0" applyProtection="0"/>
    <xf numFmtId="0" fontId="2" fillId="0" borderId="92" applyNumberFormat="0" applyFill="0" applyAlignment="0" applyProtection="0"/>
    <xf numFmtId="0" fontId="66" fillId="0" borderId="92"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89"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89" applyNumberFormat="0" applyAlignment="0" applyProtection="0"/>
    <xf numFmtId="196" fontId="10" fillId="39" borderId="105" applyFont="0" applyFill="0" applyBorder="0" applyAlignment="0">
      <alignment horizontal="left"/>
    </xf>
    <xf numFmtId="228" fontId="74" fillId="0" borderId="105" applyNumberFormat="0">
      <alignment horizontal="left"/>
      <protection locked="0"/>
    </xf>
    <xf numFmtId="0" fontId="10" fillId="62" borderId="90" applyNumberFormat="0" applyFont="0" applyAlignment="0" applyProtection="0"/>
    <xf numFmtId="0" fontId="64" fillId="59" borderId="91" applyNumberFormat="0" applyAlignment="0" applyProtection="0"/>
    <xf numFmtId="0" fontId="7" fillId="14" borderId="14" applyNumberFormat="0" applyFont="0" applyAlignment="0" applyProtection="0"/>
    <xf numFmtId="0" fontId="66" fillId="0" borderId="92" applyNumberFormat="0" applyFill="0" applyAlignment="0" applyProtection="0"/>
    <xf numFmtId="0" fontId="2" fillId="0" borderId="92" applyNumberFormat="0" applyFill="0" applyAlignment="0" applyProtection="0"/>
    <xf numFmtId="49" fontId="74" fillId="0" borderId="105">
      <alignment horizontal="left" vertical="top" wrapText="1"/>
      <protection locked="0"/>
    </xf>
    <xf numFmtId="0" fontId="7" fillId="14" borderId="14" applyNumberFormat="0" applyFont="0" applyAlignment="0" applyProtection="0"/>
    <xf numFmtId="233" fontId="103" fillId="0" borderId="120">
      <alignment vertical="center"/>
      <protection locked="0"/>
    </xf>
    <xf numFmtId="0" fontId="7" fillId="14" borderId="14" applyNumberFormat="0" applyFont="0" applyAlignment="0" applyProtection="0"/>
    <xf numFmtId="0" fontId="7" fillId="14" borderId="14" applyNumberFormat="0" applyFont="0" applyAlignment="0" applyProtection="0"/>
    <xf numFmtId="178" fontId="10" fillId="39" borderId="105">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89"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89" applyNumberFormat="0" applyAlignment="0" applyProtection="0"/>
    <xf numFmtId="0" fontId="7" fillId="14" borderId="14" applyNumberFormat="0" applyFont="0" applyAlignment="0" applyProtection="0"/>
    <xf numFmtId="0" fontId="10" fillId="62" borderId="90" applyNumberFormat="0" applyFont="0" applyAlignment="0" applyProtection="0"/>
    <xf numFmtId="0" fontId="64" fillId="59" borderId="91" applyNumberFormat="0" applyAlignment="0" applyProtection="0"/>
    <xf numFmtId="0" fontId="7" fillId="14" borderId="14" applyNumberFormat="0" applyFont="0" applyAlignment="0" applyProtection="0"/>
    <xf numFmtId="0" fontId="2" fillId="0" borderId="92" applyNumberFormat="0" applyFill="0" applyAlignment="0" applyProtection="0"/>
    <xf numFmtId="0" fontId="66" fillId="0" borderId="92"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79" fillId="0" borderId="105"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37" fontId="103" fillId="0" borderId="120">
      <alignment vertical="center"/>
      <protection locked="0"/>
    </xf>
    <xf numFmtId="228" fontId="104" fillId="0" borderId="105" applyFill="0">
      <alignment horizontal="center" vertical="center"/>
    </xf>
    <xf numFmtId="228" fontId="68" fillId="0" borderId="105" applyFill="0">
      <alignment horizontal="center" vertical="center"/>
    </xf>
    <xf numFmtId="0" fontId="7" fillId="14" borderId="14" applyNumberFormat="0" applyFont="0" applyAlignment="0" applyProtection="0"/>
    <xf numFmtId="0" fontId="61" fillId="46" borderId="98" applyNumberFormat="0" applyAlignment="0" applyProtection="0"/>
    <xf numFmtId="180" fontId="10" fillId="63" borderId="96" applyNumberFormat="0" applyFont="0" applyBorder="0" applyAlignment="0" applyProtection="0"/>
    <xf numFmtId="180" fontId="10" fillId="63" borderId="96" applyNumberFormat="0" applyFont="0" applyBorder="0" applyAlignment="0" applyProtection="0"/>
    <xf numFmtId="0" fontId="7" fillId="14" borderId="14" applyNumberFormat="0" applyFont="0" applyAlignment="0" applyProtection="0"/>
    <xf numFmtId="188" fontId="73" fillId="63" borderId="96" applyFill="0">
      <alignment horizontal="center" vertical="center"/>
    </xf>
    <xf numFmtId="229" fontId="103" fillId="0" borderId="120">
      <alignment vertical="center"/>
      <protection locked="0"/>
    </xf>
    <xf numFmtId="0" fontId="74" fillId="0" borderId="123" applyNumberFormat="0">
      <alignment horizontal="left"/>
      <protection locked="0"/>
    </xf>
    <xf numFmtId="271" fontId="11" fillId="0" borderId="123">
      <alignment horizontal="right"/>
    </xf>
    <xf numFmtId="0" fontId="7" fillId="14" borderId="14" applyNumberFormat="0" applyFont="0" applyAlignment="0" applyProtection="0"/>
    <xf numFmtId="201" fontId="10" fillId="39" borderId="123" applyNumberFormat="0">
      <alignment horizontal="left"/>
    </xf>
    <xf numFmtId="0" fontId="73" fillId="63" borderId="96" applyFill="0">
      <alignment horizontal="center"/>
    </xf>
    <xf numFmtId="188" fontId="73" fillId="63" borderId="96" applyFill="0">
      <alignment horizontal="center" vertical="center"/>
    </xf>
    <xf numFmtId="185" fontId="74" fillId="0" borderId="96" applyFont="0" applyFill="0" applyBorder="0" applyAlignment="0" applyProtection="0">
      <alignment horizontal="left"/>
      <protection locked="0"/>
    </xf>
    <xf numFmtId="197" fontId="74" fillId="0" borderId="96">
      <alignment horizontal="left"/>
      <protection locked="0"/>
    </xf>
    <xf numFmtId="0" fontId="53" fillId="59" borderId="98" applyNumberFormat="0" applyAlignment="0" applyProtection="0"/>
    <xf numFmtId="0" fontId="61" fillId="46" borderId="98" applyNumberFormat="0" applyAlignment="0" applyProtection="0"/>
    <xf numFmtId="0" fontId="64" fillId="59" borderId="100" applyNumberFormat="0" applyAlignment="0" applyProtection="0"/>
    <xf numFmtId="0" fontId="66" fillId="0" borderId="101" applyNumberFormat="0" applyFill="0" applyAlignment="0" applyProtection="0"/>
    <xf numFmtId="0" fontId="2" fillId="0" borderId="101" applyNumberFormat="0" applyFill="0" applyAlignment="0" applyProtection="0"/>
    <xf numFmtId="0" fontId="53" fillId="59" borderId="98" applyNumberFormat="0" applyAlignment="0" applyProtection="0"/>
    <xf numFmtId="0" fontId="73" fillId="63" borderId="96" applyFill="0">
      <alignment horizontal="center"/>
    </xf>
    <xf numFmtId="188" fontId="73" fillId="63" borderId="96" applyFill="0">
      <alignment horizontal="center" vertical="center"/>
    </xf>
    <xf numFmtId="0" fontId="61" fillId="46" borderId="98" applyNumberFormat="0" applyAlignment="0" applyProtection="0"/>
    <xf numFmtId="0" fontId="7" fillId="14" borderId="14" applyNumberFormat="0" applyFont="0" applyAlignment="0" applyProtection="0"/>
    <xf numFmtId="0" fontId="64" fillId="59" borderId="100" applyNumberFormat="0" applyAlignment="0" applyProtection="0"/>
    <xf numFmtId="0" fontId="2" fillId="0" borderId="101" applyNumberFormat="0" applyFill="0" applyAlignment="0" applyProtection="0"/>
    <xf numFmtId="0" fontId="66" fillId="0" borderId="101"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98" applyNumberFormat="0" applyAlignment="0" applyProtection="0"/>
    <xf numFmtId="0" fontId="73" fillId="63" borderId="105" applyFill="0">
      <alignment horizontal="center"/>
    </xf>
    <xf numFmtId="0" fontId="7" fillId="14" borderId="14" applyNumberFormat="0" applyFont="0" applyAlignment="0" applyProtection="0"/>
    <xf numFmtId="0" fontId="61" fillId="46" borderId="98" applyNumberFormat="0" applyAlignment="0" applyProtection="0"/>
    <xf numFmtId="184" fontId="68" fillId="0" borderId="114" applyFill="0">
      <alignment horizontal="center" vertical="center"/>
    </xf>
    <xf numFmtId="0" fontId="7" fillId="14" borderId="14" applyNumberFormat="0" applyFont="0" applyAlignment="0" applyProtection="0"/>
    <xf numFmtId="0" fontId="10" fillId="62" borderId="99" applyNumberFormat="0" applyFont="0" applyAlignment="0" applyProtection="0"/>
    <xf numFmtId="0" fontId="64" fillId="59" borderId="100" applyNumberFormat="0" applyAlignment="0" applyProtection="0"/>
    <xf numFmtId="0" fontId="10" fillId="62" borderId="117" applyNumberFormat="0" applyFont="0" applyAlignment="0" applyProtection="0"/>
    <xf numFmtId="0" fontId="7" fillId="14" borderId="14" applyNumberFormat="0" applyFont="0" applyAlignment="0" applyProtection="0"/>
    <xf numFmtId="0" fontId="66" fillId="0" borderId="101" applyNumberFormat="0" applyFill="0" applyAlignment="0" applyProtection="0"/>
    <xf numFmtId="0" fontId="2" fillId="0" borderId="101" applyNumberFormat="0" applyFill="0" applyAlignment="0" applyProtection="0"/>
    <xf numFmtId="266" fontId="103" fillId="0" borderId="114"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2" fontId="74" fillId="0" borderId="114"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8" fontId="73" fillId="63" borderId="105"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118" applyNumberFormat="0" applyAlignment="0" applyProtection="0"/>
    <xf numFmtId="0" fontId="7" fillId="14" borderId="14" applyNumberFormat="0" applyFont="0" applyAlignment="0" applyProtection="0"/>
    <xf numFmtId="0" fontId="53" fillId="59" borderId="98"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98" applyNumberFormat="0" applyAlignment="0" applyProtection="0"/>
    <xf numFmtId="230" fontId="103" fillId="0" borderId="120">
      <alignment vertical="center"/>
      <protection locked="0"/>
    </xf>
    <xf numFmtId="0" fontId="7" fillId="14" borderId="14" applyNumberFormat="0" applyFont="0" applyAlignment="0" applyProtection="0"/>
    <xf numFmtId="0" fontId="10" fillId="62" borderId="99" applyNumberFormat="0" applyFont="0" applyAlignment="0" applyProtection="0"/>
    <xf numFmtId="0" fontId="64" fillId="59" borderId="100" applyNumberFormat="0" applyAlignment="0" applyProtection="0"/>
    <xf numFmtId="0" fontId="7" fillId="14" borderId="14" applyNumberFormat="0" applyFont="0" applyAlignment="0" applyProtection="0"/>
    <xf numFmtId="0" fontId="2" fillId="0" borderId="101" applyNumberFormat="0" applyFill="0" applyAlignment="0" applyProtection="0"/>
    <xf numFmtId="0" fontId="66" fillId="0" borderId="101" applyNumberFormat="0" applyFill="0" applyAlignment="0" applyProtection="0"/>
    <xf numFmtId="0" fontId="61" fillId="46" borderId="107"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114"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200" fontId="10" fillId="5" borderId="105" applyFont="0" applyFill="0" applyBorder="0" applyAlignment="0" applyProtection="0"/>
    <xf numFmtId="271" fontId="11" fillId="0" borderId="114">
      <alignment horizontal="right"/>
    </xf>
    <xf numFmtId="201" fontId="10" fillId="39" borderId="114" applyNumberFormat="0">
      <alignment horizontal="left"/>
    </xf>
    <xf numFmtId="178" fontId="10" fillId="39" borderId="123">
      <alignment horizontal="center"/>
      <protection locked="0"/>
    </xf>
    <xf numFmtId="180" fontId="10" fillId="63" borderId="105" applyNumberFormat="0" applyFont="0" applyBorder="0" applyAlignment="0" applyProtection="0"/>
    <xf numFmtId="180" fontId="10" fillId="63" borderId="105" applyNumberFormat="0" applyFont="0" applyBorder="0" applyAlignment="0" applyProtection="0"/>
    <xf numFmtId="276" fontId="20" fillId="0" borderId="123">
      <alignment horizontal="center"/>
    </xf>
    <xf numFmtId="0" fontId="53" fillId="59" borderId="107" applyNumberFormat="0" applyAlignment="0" applyProtection="0"/>
    <xf numFmtId="193" fontId="10" fillId="0" borderId="105" applyFont="0" applyFill="0" applyBorder="0" applyAlignment="0" applyProtection="0">
      <alignment horizontal="left"/>
      <protection locked="0"/>
    </xf>
    <xf numFmtId="0" fontId="7" fillId="14" borderId="14" applyNumberFormat="0" applyFont="0" applyAlignment="0" applyProtection="0"/>
    <xf numFmtId="200" fontId="10" fillId="5" borderId="105" applyFont="0" applyFill="0" applyBorder="0" applyAlignment="0" applyProtection="0"/>
    <xf numFmtId="193" fontId="10" fillId="0" borderId="105" applyFont="0" applyFill="0" applyBorder="0" applyAlignment="0" applyProtection="0">
      <alignment horizontal="left"/>
      <protection locked="0"/>
    </xf>
    <xf numFmtId="0" fontId="7" fillId="14" borderId="14" applyNumberFormat="0" applyFont="0" applyAlignment="0" applyProtection="0"/>
    <xf numFmtId="0" fontId="10" fillId="62" borderId="117" applyNumberFormat="0" applyFont="0" applyAlignment="0" applyProtection="0"/>
    <xf numFmtId="0" fontId="73" fillId="63" borderId="105" applyFill="0">
      <alignment horizontal="center"/>
    </xf>
    <xf numFmtId="188" fontId="73" fillId="63" borderId="105" applyFill="0">
      <alignment horizontal="center" vertical="center"/>
    </xf>
    <xf numFmtId="185" fontId="74" fillId="0" borderId="105" applyFont="0" applyFill="0" applyBorder="0" applyAlignment="0" applyProtection="0">
      <alignment horizontal="left"/>
      <protection locked="0"/>
    </xf>
    <xf numFmtId="197" fontId="74" fillId="0" borderId="105">
      <alignment horizontal="left"/>
      <protection locked="0"/>
    </xf>
    <xf numFmtId="0" fontId="53" fillId="59" borderId="107" applyNumberFormat="0" applyAlignment="0" applyProtection="0"/>
    <xf numFmtId="0" fontId="61" fillId="46" borderId="107" applyNumberFormat="0" applyAlignment="0" applyProtection="0"/>
    <xf numFmtId="0" fontId="64" fillId="59" borderId="109" applyNumberFormat="0" applyAlignment="0" applyProtection="0"/>
    <xf numFmtId="0" fontId="66" fillId="0" borderId="110" applyNumberFormat="0" applyFill="0" applyAlignment="0" applyProtection="0"/>
    <xf numFmtId="0" fontId="2" fillId="0" borderId="110" applyNumberFormat="0" applyFill="0" applyAlignment="0" applyProtection="0"/>
    <xf numFmtId="0" fontId="53" fillId="59" borderId="107" applyNumberFormat="0" applyAlignment="0" applyProtection="0"/>
    <xf numFmtId="0" fontId="73" fillId="63" borderId="105" applyFill="0">
      <alignment horizontal="center"/>
    </xf>
    <xf numFmtId="188" fontId="73" fillId="63" borderId="105" applyFill="0">
      <alignment horizontal="center" vertical="center"/>
    </xf>
    <xf numFmtId="0" fontId="61" fillId="46" borderId="107" applyNumberFormat="0" applyAlignment="0" applyProtection="0"/>
    <xf numFmtId="0" fontId="7" fillId="14" borderId="14" applyNumberFormat="0" applyFont="0" applyAlignment="0" applyProtection="0"/>
    <xf numFmtId="0" fontId="64" fillId="59" borderId="109" applyNumberFormat="0" applyAlignment="0" applyProtection="0"/>
    <xf numFmtId="0" fontId="2" fillId="0" borderId="110" applyNumberFormat="0" applyFill="0" applyAlignment="0" applyProtection="0"/>
    <xf numFmtId="0" fontId="66" fillId="0" borderId="110"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07" applyNumberFormat="0" applyAlignment="0" applyProtection="0"/>
    <xf numFmtId="0" fontId="7" fillId="14" borderId="14" applyNumberFormat="0" applyFont="0" applyAlignment="0" applyProtection="0"/>
    <xf numFmtId="0" fontId="61" fillId="46" borderId="107" applyNumberFormat="0" applyAlignment="0" applyProtection="0"/>
    <xf numFmtId="228" fontId="68" fillId="0" borderId="123" applyFill="0">
      <alignment horizontal="center" vertical="center"/>
    </xf>
    <xf numFmtId="184" fontId="68" fillId="0" borderId="123" applyFill="0">
      <alignment horizontal="center" vertical="center"/>
    </xf>
    <xf numFmtId="0" fontId="10" fillId="62" borderId="108" applyNumberFormat="0" applyFont="0" applyAlignment="0" applyProtection="0"/>
    <xf numFmtId="0" fontId="64" fillId="59" borderId="109" applyNumberFormat="0" applyAlignment="0" applyProtection="0"/>
    <xf numFmtId="0" fontId="7" fillId="14" borderId="14" applyNumberFormat="0" applyFont="0" applyAlignment="0" applyProtection="0"/>
    <xf numFmtId="0" fontId="66" fillId="0" borderId="110" applyNumberFormat="0" applyFill="0" applyAlignment="0" applyProtection="0"/>
    <xf numFmtId="0" fontId="2" fillId="0" borderId="110" applyNumberFormat="0" applyFill="0" applyAlignment="0" applyProtection="0"/>
    <xf numFmtId="228" fontId="103" fillId="0" borderId="123"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07"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07" applyNumberFormat="0" applyAlignment="0" applyProtection="0"/>
    <xf numFmtId="0" fontId="7" fillId="14" borderId="14" applyNumberFormat="0" applyFont="0" applyAlignment="0" applyProtection="0"/>
    <xf numFmtId="0" fontId="10" fillId="62" borderId="108" applyNumberFormat="0" applyFont="0" applyAlignment="0" applyProtection="0"/>
    <xf numFmtId="0" fontId="64" fillId="59" borderId="109" applyNumberFormat="0" applyAlignment="0" applyProtection="0"/>
    <xf numFmtId="0" fontId="7" fillId="14" borderId="14" applyNumberFormat="0" applyFont="0" applyAlignment="0" applyProtection="0"/>
    <xf numFmtId="0" fontId="2" fillId="0" borderId="110" applyNumberFormat="0" applyFill="0" applyAlignment="0" applyProtection="0"/>
    <xf numFmtId="0" fontId="66" fillId="0" borderId="110"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16" applyNumberFormat="0" applyAlignment="0" applyProtection="0"/>
    <xf numFmtId="0" fontId="7" fillId="14" borderId="14" applyNumberFormat="0" applyFont="0" applyAlignment="0" applyProtection="0"/>
    <xf numFmtId="191" fontId="74" fillId="0" borderId="123"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192" fontId="74" fillId="0" borderId="123" applyFont="0" applyFill="0" applyBorder="0" applyAlignment="0" applyProtection="0">
      <alignment horizontal="left"/>
      <protection locked="0"/>
    </xf>
    <xf numFmtId="190" fontId="74" fillId="0" borderId="123" applyFont="0" applyFill="0" applyBorder="0" applyAlignment="0" applyProtection="0">
      <alignment horizontal="left"/>
      <protection locked="0"/>
    </xf>
    <xf numFmtId="180" fontId="10" fillId="63" borderId="114" applyNumberFormat="0" applyFont="0" applyBorder="0" applyAlignment="0" applyProtection="0"/>
    <xf numFmtId="180" fontId="10" fillId="63" borderId="114" applyNumberFormat="0" applyFont="0" applyBorder="0" applyAlignment="0" applyProtection="0"/>
    <xf numFmtId="0" fontId="7" fillId="14" borderId="14" applyNumberFormat="0" applyFont="0" applyAlignment="0" applyProtection="0"/>
    <xf numFmtId="0" fontId="53" fillId="59" borderId="116" applyNumberFormat="0" applyAlignment="0" applyProtection="0"/>
    <xf numFmtId="0" fontId="61" fillId="46" borderId="116" applyNumberFormat="0" applyAlignment="0" applyProtection="0"/>
    <xf numFmtId="0" fontId="64" fillId="59" borderId="118" applyNumberFormat="0" applyAlignment="0" applyProtection="0"/>
    <xf numFmtId="0" fontId="66" fillId="0" borderId="119" applyNumberFormat="0" applyFill="0" applyAlignment="0" applyProtection="0"/>
    <xf numFmtId="0" fontId="2" fillId="0" borderId="119" applyNumberFormat="0" applyFill="0" applyAlignment="0" applyProtection="0"/>
    <xf numFmtId="0" fontId="53" fillId="59" borderId="116" applyNumberFormat="0" applyAlignment="0" applyProtection="0"/>
    <xf numFmtId="0" fontId="61" fillId="46" borderId="116" applyNumberFormat="0" applyAlignment="0" applyProtection="0"/>
    <xf numFmtId="0" fontId="7" fillId="14" borderId="14" applyNumberFormat="0" applyFont="0" applyAlignment="0" applyProtection="0"/>
    <xf numFmtId="0" fontId="64" fillId="59" borderId="118" applyNumberFormat="0" applyAlignment="0" applyProtection="0"/>
    <xf numFmtId="0" fontId="2" fillId="0" borderId="119" applyNumberFormat="0" applyFill="0" applyAlignment="0" applyProtection="0"/>
    <xf numFmtId="0" fontId="66" fillId="0" borderId="119"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16" applyNumberFormat="0" applyAlignment="0" applyProtection="0"/>
    <xf numFmtId="0" fontId="7" fillId="14" borderId="14" applyNumberFormat="0" applyFont="0" applyAlignment="0" applyProtection="0"/>
    <xf numFmtId="0" fontId="61" fillId="46" borderId="116" applyNumberFormat="0" applyAlignment="0" applyProtection="0"/>
    <xf numFmtId="0" fontId="10" fillId="62" borderId="117" applyNumberFormat="0" applyFont="0" applyAlignment="0" applyProtection="0"/>
    <xf numFmtId="0" fontId="64" fillId="59" borderId="118" applyNumberFormat="0" applyAlignment="0" applyProtection="0"/>
    <xf numFmtId="0" fontId="7" fillId="14" borderId="14" applyNumberFormat="0" applyFont="0" applyAlignment="0" applyProtection="0"/>
    <xf numFmtId="0" fontId="66" fillId="0" borderId="119" applyNumberFormat="0" applyFill="0" applyAlignment="0" applyProtection="0"/>
    <xf numFmtId="0" fontId="2" fillId="0" borderId="119"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16"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16" applyNumberFormat="0" applyAlignment="0" applyProtection="0"/>
    <xf numFmtId="0" fontId="7" fillId="14" borderId="14" applyNumberFormat="0" applyFont="0" applyAlignment="0" applyProtection="0"/>
    <xf numFmtId="0" fontId="10" fillId="62" borderId="117" applyNumberFormat="0" applyFont="0" applyAlignment="0" applyProtection="0"/>
    <xf numFmtId="0" fontId="64" fillId="59" borderId="118" applyNumberFormat="0" applyAlignment="0" applyProtection="0"/>
    <xf numFmtId="0" fontId="7" fillId="14" borderId="14" applyNumberFormat="0" applyFont="0" applyAlignment="0" applyProtection="0"/>
    <xf numFmtId="0" fontId="2" fillId="0" borderId="119" applyNumberFormat="0" applyFill="0" applyAlignment="0" applyProtection="0"/>
    <xf numFmtId="0" fontId="66" fillId="0" borderId="119"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0" fontId="10" fillId="63" borderId="123" applyNumberFormat="0" applyFont="0" applyBorder="0" applyAlignment="0" applyProtection="0"/>
    <xf numFmtId="180" fontId="10" fillId="63" borderId="123" applyNumberFormat="0" applyFont="0" applyBorder="0" applyAlignment="0" applyProtection="0"/>
    <xf numFmtId="277" fontId="176" fillId="0" borderId="0" applyFont="0" applyFill="0" applyBorder="0" applyProtection="0">
      <alignment vertical="top"/>
    </xf>
    <xf numFmtId="277" fontId="176" fillId="0" borderId="0" applyFont="0" applyFill="0" applyBorder="0" applyProtection="0">
      <alignment vertical="top"/>
    </xf>
    <xf numFmtId="278" fontId="176" fillId="0" borderId="0" applyFont="0" applyFill="0" applyBorder="0" applyProtection="0">
      <alignment vertical="top"/>
    </xf>
    <xf numFmtId="278" fontId="176" fillId="0" borderId="0" applyFont="0" applyFill="0" applyBorder="0" applyProtection="0">
      <alignment vertical="top"/>
    </xf>
    <xf numFmtId="277" fontId="176" fillId="0" borderId="0" applyFont="0" applyFill="0" applyBorder="0" applyProtection="0">
      <alignment vertical="top"/>
    </xf>
    <xf numFmtId="277" fontId="176" fillId="0" borderId="0" applyFont="0" applyFill="0" applyBorder="0" applyProtection="0">
      <alignment vertical="top"/>
    </xf>
    <xf numFmtId="277" fontId="176" fillId="0" borderId="0" applyFont="0" applyFill="0" applyBorder="0" applyProtection="0">
      <alignment vertical="top"/>
    </xf>
    <xf numFmtId="278" fontId="176" fillId="0" borderId="0" applyFont="0" applyFill="0" applyBorder="0" applyProtection="0">
      <alignment vertical="top"/>
    </xf>
    <xf numFmtId="278" fontId="176" fillId="0" borderId="0" applyFont="0" applyFill="0" applyBorder="0" applyProtection="0">
      <alignment vertical="top"/>
    </xf>
    <xf numFmtId="277" fontId="176" fillId="0" borderId="0" applyFont="0" applyFill="0" applyBorder="0" applyProtection="0">
      <alignment vertical="top"/>
    </xf>
    <xf numFmtId="277" fontId="176" fillId="0" borderId="0" applyFont="0" applyFill="0" applyBorder="0" applyProtection="0">
      <alignment vertical="top"/>
    </xf>
    <xf numFmtId="278" fontId="176" fillId="0" borderId="0" applyFont="0" applyFill="0" applyBorder="0" applyProtection="0">
      <alignment vertical="top"/>
    </xf>
    <xf numFmtId="277" fontId="176" fillId="0" borderId="0" applyFont="0" applyFill="0" applyBorder="0" applyProtection="0">
      <alignment vertical="top"/>
    </xf>
    <xf numFmtId="277" fontId="176" fillId="0" borderId="0" applyFont="0" applyFill="0" applyBorder="0" applyProtection="0">
      <alignment vertical="top"/>
    </xf>
    <xf numFmtId="277" fontId="176" fillId="0" borderId="0" applyFont="0" applyFill="0" applyBorder="0" applyProtection="0">
      <alignment vertical="top"/>
    </xf>
    <xf numFmtId="277" fontId="176" fillId="0" borderId="0" applyFont="0" applyFill="0" applyBorder="0" applyProtection="0">
      <alignment vertical="top"/>
    </xf>
    <xf numFmtId="277" fontId="176" fillId="0" borderId="0" applyFont="0" applyFill="0" applyBorder="0" applyProtection="0">
      <alignment vertical="top"/>
    </xf>
    <xf numFmtId="44" fontId="176" fillId="0" borderId="0" applyFont="0" applyFill="0" applyBorder="0" applyAlignment="0" applyProtection="0"/>
    <xf numFmtId="44" fontId="176" fillId="0" borderId="0" applyFont="0" applyFill="0" applyBorder="0" applyAlignment="0" applyProtection="0"/>
    <xf numFmtId="278" fontId="176" fillId="0" borderId="0" applyFont="0" applyFill="0" applyBorder="0" applyProtection="0">
      <alignment vertical="top"/>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00" fontId="10" fillId="5" borderId="123" applyFont="0" applyFill="0" applyBorder="0" applyAlignment="0" applyProtection="0"/>
    <xf numFmtId="193" fontId="10" fillId="0" borderId="123" applyFont="0" applyFill="0" applyBorder="0" applyAlignment="0" applyProtection="0">
      <alignment horizontal="left"/>
      <protection locked="0"/>
    </xf>
    <xf numFmtId="0" fontId="7" fillId="14" borderId="14" applyNumberFormat="0" applyFont="0" applyAlignment="0" applyProtection="0"/>
    <xf numFmtId="0" fontId="73" fillId="63" borderId="123" applyFill="0">
      <alignment horizontal="center"/>
    </xf>
    <xf numFmtId="188" fontId="73" fillId="63" borderId="123" applyFill="0">
      <alignment horizontal="center" vertical="center"/>
    </xf>
    <xf numFmtId="185" fontId="74" fillId="0" borderId="123" applyFont="0" applyFill="0" applyBorder="0" applyAlignment="0" applyProtection="0">
      <alignment horizontal="left"/>
      <protection locked="0"/>
    </xf>
    <xf numFmtId="197" fontId="74" fillId="0" borderId="123">
      <alignment horizontal="left"/>
      <protection locked="0"/>
    </xf>
    <xf numFmtId="0" fontId="53" fillId="59" borderId="125" applyNumberFormat="0" applyAlignment="0" applyProtection="0"/>
    <xf numFmtId="0" fontId="61" fillId="46" borderId="125" applyNumberFormat="0" applyAlignment="0" applyProtection="0"/>
    <xf numFmtId="0" fontId="64" fillId="59" borderId="127" applyNumberFormat="0" applyAlignment="0" applyProtection="0"/>
    <xf numFmtId="0" fontId="66" fillId="0" borderId="128" applyNumberFormat="0" applyFill="0" applyAlignment="0" applyProtection="0"/>
    <xf numFmtId="0" fontId="2" fillId="0" borderId="128" applyNumberFormat="0" applyFill="0" applyAlignment="0" applyProtection="0"/>
    <xf numFmtId="0" fontId="53" fillId="59" borderId="125" applyNumberFormat="0" applyAlignment="0" applyProtection="0"/>
    <xf numFmtId="0" fontId="73" fillId="63" borderId="123" applyFill="0">
      <alignment horizontal="center"/>
    </xf>
    <xf numFmtId="188" fontId="73" fillId="63" borderId="123" applyFill="0">
      <alignment horizontal="center" vertical="center"/>
    </xf>
    <xf numFmtId="0" fontId="61" fillId="46" borderId="125" applyNumberFormat="0" applyAlignment="0" applyProtection="0"/>
    <xf numFmtId="0" fontId="7" fillId="14" borderId="14" applyNumberFormat="0" applyFont="0" applyAlignment="0" applyProtection="0"/>
    <xf numFmtId="0" fontId="64" fillId="59" borderId="127" applyNumberFormat="0" applyAlignment="0" applyProtection="0"/>
    <xf numFmtId="0" fontId="2" fillId="0" borderId="128" applyNumberFormat="0" applyFill="0" applyAlignment="0" applyProtection="0"/>
    <xf numFmtId="0" fontId="66" fillId="0" borderId="128"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25" applyNumberFormat="0" applyAlignment="0" applyProtection="0"/>
    <xf numFmtId="0" fontId="7" fillId="14" borderId="14" applyNumberFormat="0" applyFont="0" applyAlignment="0" applyProtection="0"/>
    <xf numFmtId="0" fontId="61" fillId="46" borderId="125" applyNumberFormat="0" applyAlignment="0" applyProtection="0"/>
    <xf numFmtId="0" fontId="10" fillId="62" borderId="126" applyNumberFormat="0" applyFont="0" applyAlignment="0" applyProtection="0"/>
    <xf numFmtId="0" fontId="64" fillId="59" borderId="127" applyNumberFormat="0" applyAlignment="0" applyProtection="0"/>
    <xf numFmtId="0" fontId="7" fillId="14" borderId="14" applyNumberFormat="0" applyFont="0" applyAlignment="0" applyProtection="0"/>
    <xf numFmtId="0" fontId="66" fillId="0" borderId="128" applyNumberFormat="0" applyFill="0" applyAlignment="0" applyProtection="0"/>
    <xf numFmtId="0" fontId="2" fillId="0" borderId="128"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25"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25" applyNumberFormat="0" applyAlignment="0" applyProtection="0"/>
    <xf numFmtId="0" fontId="7" fillId="14" borderId="14" applyNumberFormat="0" applyFont="0" applyAlignment="0" applyProtection="0"/>
    <xf numFmtId="0" fontId="10" fillId="62" borderId="126" applyNumberFormat="0" applyFont="0" applyAlignment="0" applyProtection="0"/>
    <xf numFmtId="0" fontId="64" fillId="59" borderId="127" applyNumberFormat="0" applyAlignment="0" applyProtection="0"/>
    <xf numFmtId="0" fontId="7" fillId="14" borderId="14" applyNumberFormat="0" applyFont="0" applyAlignment="0" applyProtection="0"/>
    <xf numFmtId="0" fontId="2" fillId="0" borderId="128" applyNumberFormat="0" applyFill="0" applyAlignment="0" applyProtection="0"/>
    <xf numFmtId="0" fontId="66" fillId="0" borderId="128"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8" fontId="73" fillId="63" borderId="204" applyFill="0">
      <alignment horizontal="center" vertical="center"/>
    </xf>
    <xf numFmtId="180" fontId="10" fillId="63" borderId="132" applyNumberFormat="0" applyFont="0" applyBorder="0" applyAlignment="0" applyProtection="0"/>
    <xf numFmtId="180" fontId="10" fillId="63" borderId="132" applyNumberFormat="0" applyFont="0" applyBorder="0" applyAlignment="0" applyProtection="0"/>
    <xf numFmtId="49" fontId="74" fillId="0" borderId="159">
      <alignment horizontal="left" vertical="top" wrapText="1"/>
      <protection locked="0"/>
    </xf>
    <xf numFmtId="49" fontId="74" fillId="0" borderId="186">
      <alignment horizontal="left" vertical="top" wrapText="1"/>
      <protection locked="0"/>
    </xf>
    <xf numFmtId="0" fontId="10" fillId="62" borderId="153" applyNumberFormat="0" applyFont="0" applyAlignment="0" applyProtection="0"/>
    <xf numFmtId="201" fontId="10" fillId="39" borderId="168" applyNumberFormat="0">
      <alignment horizontal="left"/>
    </xf>
    <xf numFmtId="231" fontId="103" fillId="0" borderId="156">
      <alignment vertical="center"/>
      <protection locked="0"/>
    </xf>
    <xf numFmtId="0" fontId="7" fillId="14" borderId="14" applyNumberFormat="0" applyFont="0" applyAlignment="0" applyProtection="0"/>
    <xf numFmtId="184" fontId="103" fillId="0" borderId="192">
      <alignment vertical="center"/>
      <protection locked="0"/>
    </xf>
    <xf numFmtId="0" fontId="7" fillId="14" borderId="14" applyNumberFormat="0" applyFont="0" applyAlignment="0" applyProtection="0"/>
    <xf numFmtId="0" fontId="7" fillId="14" borderId="14" applyNumberFormat="0" applyFont="0" applyAlignment="0" applyProtection="0"/>
    <xf numFmtId="187" fontId="74" fillId="0" borderId="195" applyFont="0" applyFill="0" applyBorder="0" applyAlignment="0" applyProtection="0">
      <alignment horizontal="left"/>
      <protection locked="0"/>
    </xf>
    <xf numFmtId="0" fontId="7" fillId="14" borderId="14" applyNumberFormat="0" applyFont="0" applyAlignment="0" applyProtection="0"/>
    <xf numFmtId="178" fontId="10" fillId="39" borderId="168">
      <alignment horizontal="center"/>
      <protection locked="0"/>
    </xf>
    <xf numFmtId="0" fontId="7" fillId="14" borderId="14" applyNumberFormat="0" applyFont="0" applyAlignment="0" applyProtection="0"/>
    <xf numFmtId="228" fontId="73" fillId="63" borderId="204" applyFill="0">
      <alignment horizontal="center" vertical="center"/>
    </xf>
    <xf numFmtId="231" fontId="103" fillId="0" borderId="192">
      <alignment vertical="center"/>
      <protection locked="0"/>
    </xf>
    <xf numFmtId="0" fontId="53" fillId="59" borderId="161" applyNumberFormat="0" applyAlignment="0" applyProtection="0"/>
    <xf numFmtId="0" fontId="53" fillId="59" borderId="197" applyNumberFormat="0" applyAlignment="0" applyProtection="0"/>
    <xf numFmtId="201" fontId="10" fillId="39" borderId="159" applyNumberFormat="0">
      <alignment horizontal="left"/>
    </xf>
    <xf numFmtId="184" fontId="68" fillId="0" borderId="159" applyFill="0">
      <alignment horizontal="center" vertical="center"/>
    </xf>
    <xf numFmtId="228" fontId="73" fillId="63" borderId="186" applyFill="0">
      <alignment horizontal="center"/>
    </xf>
    <xf numFmtId="271" fontId="11" fillId="0" borderId="177">
      <alignment horizontal="right"/>
    </xf>
    <xf numFmtId="267" fontId="112" fillId="0" borderId="149" applyFill="0">
      <alignment horizontal="center" vertical="center"/>
    </xf>
    <xf numFmtId="233" fontId="103" fillId="0" borderId="156">
      <alignment vertical="center"/>
      <protection locked="0"/>
    </xf>
    <xf numFmtId="228" fontId="79" fillId="0" borderId="159" applyFill="0">
      <alignment horizontal="center" vertical="center"/>
    </xf>
    <xf numFmtId="228" fontId="73" fillId="63" borderId="204" applyFill="0">
      <alignment horizontal="center"/>
    </xf>
    <xf numFmtId="232" fontId="103" fillId="0" borderId="192">
      <alignment vertical="center"/>
      <protection locked="0"/>
    </xf>
    <xf numFmtId="271" fontId="11" fillId="0" borderId="186">
      <alignment horizontal="right"/>
    </xf>
    <xf numFmtId="0" fontId="53" fillId="59" borderId="197" applyNumberFormat="0" applyAlignment="0" applyProtection="0"/>
    <xf numFmtId="49" fontId="74" fillId="0" borderId="141">
      <alignment horizontal="left" vertical="top" wrapText="1"/>
      <protection locked="0"/>
    </xf>
    <xf numFmtId="0" fontId="7" fillId="14" borderId="14" applyNumberFormat="0" applyFont="0" applyAlignment="0" applyProtection="0"/>
    <xf numFmtId="0" fontId="73" fillId="63" borderId="141" applyFill="0">
      <alignment horizontal="center"/>
    </xf>
    <xf numFmtId="188" fontId="73" fillId="63" borderId="141" applyFill="0">
      <alignment horizontal="center" vertical="center"/>
    </xf>
    <xf numFmtId="0" fontId="7" fillId="14" borderId="14" applyNumberFormat="0" applyFont="0" applyAlignment="0" applyProtection="0"/>
    <xf numFmtId="187" fontId="74" fillId="0" borderId="177" applyFont="0" applyFill="0" applyBorder="0" applyAlignment="0" applyProtection="0">
      <alignment horizontal="left"/>
      <protection locked="0"/>
    </xf>
    <xf numFmtId="250" fontId="121" fillId="0" borderId="187" applyFill="0"/>
    <xf numFmtId="10" fontId="68" fillId="67" borderId="195" applyNumberFormat="0" applyBorder="0" applyAlignment="0" applyProtection="0"/>
    <xf numFmtId="228" fontId="124" fillId="0" borderId="158" applyFill="0">
      <alignment horizontal="center" vertical="center"/>
    </xf>
    <xf numFmtId="0" fontId="7" fillId="14" borderId="14" applyNumberFormat="0" applyFont="0" applyAlignment="0" applyProtection="0"/>
    <xf numFmtId="0" fontId="74" fillId="0" borderId="177" applyNumberFormat="0">
      <alignment horizontal="left"/>
      <protection locked="0"/>
    </xf>
    <xf numFmtId="228" fontId="124" fillId="0" borderId="149" applyFill="0">
      <alignment horizontal="center" vertical="center"/>
    </xf>
    <xf numFmtId="0" fontId="7" fillId="14" borderId="14" applyNumberFormat="0" applyFont="0" applyAlignment="0" applyProtection="0"/>
    <xf numFmtId="271" fontId="11" fillId="0" borderId="168">
      <alignment horizontal="right"/>
    </xf>
    <xf numFmtId="229" fontId="103" fillId="0" borderId="192">
      <alignment vertical="center"/>
      <protection locked="0"/>
    </xf>
    <xf numFmtId="271" fontId="11" fillId="63" borderId="186">
      <alignment horizontal="right"/>
    </xf>
    <xf numFmtId="201" fontId="10" fillId="39" borderId="177" applyNumberFormat="0">
      <alignment horizontal="left"/>
    </xf>
    <xf numFmtId="3" fontId="114" fillId="39" borderId="186">
      <alignment horizontal="center"/>
      <protection locked="0"/>
    </xf>
    <xf numFmtId="185" fontId="74" fillId="0" borderId="186" applyFont="0" applyFill="0" applyBorder="0" applyAlignment="0" applyProtection="0">
      <alignment horizontal="left"/>
      <protection locked="0"/>
    </xf>
    <xf numFmtId="228" fontId="103" fillId="0" borderId="174">
      <alignment vertical="center"/>
      <protection locked="0"/>
    </xf>
    <xf numFmtId="193" fontId="10" fillId="0" borderId="141"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186" applyFont="0" applyFill="0" applyBorder="0" applyAlignment="0" applyProtection="0">
      <alignment horizontal="left"/>
      <protection locked="0"/>
    </xf>
    <xf numFmtId="271" fontId="11" fillId="0" borderId="168">
      <alignment horizontal="right"/>
    </xf>
    <xf numFmtId="49" fontId="74" fillId="0" borderId="168">
      <alignment horizontal="left" vertical="top" wrapText="1"/>
      <protection locked="0"/>
    </xf>
    <xf numFmtId="49" fontId="74" fillId="0" borderId="177">
      <alignment horizontal="left" vertical="top" wrapText="1"/>
      <protection locked="0"/>
    </xf>
    <xf numFmtId="197" fontId="74" fillId="0" borderId="177">
      <alignment horizontal="left"/>
      <protection locked="0"/>
    </xf>
    <xf numFmtId="233" fontId="103" fillId="0" borderId="192">
      <alignment vertical="center"/>
      <protection locked="0"/>
    </xf>
    <xf numFmtId="200" fontId="10" fillId="5" borderId="141" applyFont="0" applyFill="0" applyBorder="0" applyAlignment="0" applyProtection="0"/>
    <xf numFmtId="228" fontId="73" fillId="63" borderId="186" applyFill="0">
      <alignment horizontal="center"/>
    </xf>
    <xf numFmtId="196" fontId="10" fillId="39" borderId="186" applyFont="0" applyFill="0" applyBorder="0" applyAlignment="0">
      <alignment horizontal="left"/>
    </xf>
    <xf numFmtId="0" fontId="7" fillId="14" borderId="14" applyNumberFormat="0" applyFont="0" applyAlignment="0" applyProtection="0"/>
    <xf numFmtId="228" fontId="74" fillId="0" borderId="204" applyNumberFormat="0">
      <alignment horizontal="left"/>
      <protection locked="0"/>
    </xf>
    <xf numFmtId="0" fontId="7" fillId="14" borderId="14" applyNumberFormat="0" applyFont="0" applyAlignment="0" applyProtection="0"/>
    <xf numFmtId="0" fontId="7" fillId="14" borderId="14" applyNumberFormat="0" applyFont="0" applyAlignment="0" applyProtection="0"/>
    <xf numFmtId="0" fontId="66" fillId="0" borderId="164" applyNumberFormat="0" applyFill="0" applyAlignment="0" applyProtection="0"/>
    <xf numFmtId="0" fontId="7" fillId="14" borderId="14" applyNumberFormat="0" applyFont="0" applyAlignment="0" applyProtection="0"/>
    <xf numFmtId="271" fontId="11" fillId="63" borderId="177">
      <alignment horizontal="right"/>
    </xf>
    <xf numFmtId="0" fontId="7" fillId="14" borderId="14" applyNumberFormat="0" applyFont="0" applyAlignment="0" applyProtection="0"/>
    <xf numFmtId="0" fontId="7" fillId="14" borderId="14" applyNumberFormat="0" applyFont="0" applyAlignment="0" applyProtection="0"/>
    <xf numFmtId="228" fontId="103" fillId="0" borderId="156">
      <alignment vertical="center"/>
      <protection locked="0"/>
    </xf>
    <xf numFmtId="0" fontId="7" fillId="14" borderId="14" applyNumberFormat="0" applyFont="0" applyAlignment="0" applyProtection="0"/>
    <xf numFmtId="0" fontId="10" fillId="62" borderId="189" applyNumberFormat="0" applyFont="0" applyAlignment="0" applyProtection="0"/>
    <xf numFmtId="0" fontId="7" fillId="14" borderId="14" applyNumberFormat="0" applyFont="0" applyAlignment="0" applyProtection="0"/>
    <xf numFmtId="0" fontId="2" fillId="0" borderId="173" applyNumberFormat="0" applyFill="0" applyAlignment="0" applyProtection="0"/>
    <xf numFmtId="228" fontId="136" fillId="68" borderId="202" applyNumberFormat="0">
      <alignment horizontal="right"/>
    </xf>
    <xf numFmtId="0" fontId="7" fillId="14" borderId="14" applyNumberFormat="0" applyFont="0" applyAlignment="0" applyProtection="0"/>
    <xf numFmtId="0" fontId="7" fillId="14" borderId="14" applyNumberFormat="0" applyFont="0" applyAlignment="0" applyProtection="0"/>
    <xf numFmtId="10" fontId="68" fillId="67" borderId="186" applyNumberFormat="0" applyBorder="0" applyAlignment="0" applyProtection="0"/>
    <xf numFmtId="188" fontId="73" fillId="63" borderId="141" applyFill="0">
      <alignment horizontal="center" vertical="center"/>
    </xf>
    <xf numFmtId="0" fontId="7" fillId="14" borderId="14" applyNumberFormat="0" applyFont="0" applyAlignment="0" applyProtection="0"/>
    <xf numFmtId="254" fontId="10" fillId="39" borderId="168">
      <alignment horizontal="right"/>
      <protection locked="0"/>
    </xf>
    <xf numFmtId="271" fontId="11" fillId="63" borderId="195">
      <alignment horizontal="right"/>
    </xf>
    <xf numFmtId="178" fontId="10" fillId="39" borderId="186">
      <alignment horizontal="center"/>
      <protection locked="0"/>
    </xf>
    <xf numFmtId="191" fontId="74" fillId="0" borderId="159" applyFont="0" applyFill="0" applyBorder="0" applyAlignment="0" applyProtection="0">
      <alignment horizontal="left"/>
      <protection locked="0"/>
    </xf>
    <xf numFmtId="0" fontId="7" fillId="14" borderId="14" applyNumberFormat="0" applyFont="0" applyAlignment="0" applyProtection="0"/>
    <xf numFmtId="0" fontId="73" fillId="63" borderId="186" applyFill="0">
      <alignment horizontal="center"/>
    </xf>
    <xf numFmtId="17" fontId="11" fillId="39" borderId="159">
      <alignment horizontal="center"/>
      <protection locked="0"/>
    </xf>
    <xf numFmtId="0" fontId="2" fillId="0" borderId="146" applyNumberFormat="0" applyFill="0" applyAlignment="0" applyProtection="0"/>
    <xf numFmtId="191" fontId="74" fillId="0" borderId="186" applyFont="0" applyFill="0" applyBorder="0" applyAlignment="0" applyProtection="0">
      <alignment horizontal="left"/>
      <protection locked="0"/>
    </xf>
    <xf numFmtId="0" fontId="53" fillId="59" borderId="188" applyNumberFormat="0" applyAlignment="0" applyProtection="0"/>
    <xf numFmtId="0" fontId="53" fillId="59" borderId="134" applyNumberFormat="0" applyAlignment="0" applyProtection="0"/>
    <xf numFmtId="188" fontId="73" fillId="63" borderId="186" applyFill="0">
      <alignment horizontal="center" vertical="center"/>
    </xf>
    <xf numFmtId="0" fontId="7" fillId="14" borderId="14" applyNumberFormat="0" applyFont="0" applyAlignment="0" applyProtection="0"/>
    <xf numFmtId="228" fontId="136" fillId="68" borderId="148" applyNumberFormat="0">
      <alignment horizontal="right"/>
    </xf>
    <xf numFmtId="0" fontId="10" fillId="62" borderId="162" applyNumberFormat="0" applyFont="0" applyAlignment="0" applyProtection="0"/>
    <xf numFmtId="0" fontId="61" fillId="46" borderId="134" applyNumberFormat="0" applyAlignment="0" applyProtection="0"/>
    <xf numFmtId="0" fontId="7" fillId="14" borderId="14" applyNumberFormat="0" applyFont="0" applyAlignment="0" applyProtection="0"/>
    <xf numFmtId="231" fontId="103" fillId="0" borderId="183">
      <alignment vertical="center"/>
      <protection locked="0"/>
    </xf>
    <xf numFmtId="0" fontId="10" fillId="62" borderId="135" applyNumberFormat="0" applyFont="0" applyAlignment="0" applyProtection="0"/>
    <xf numFmtId="0" fontId="10" fillId="62" borderId="135" applyNumberFormat="0" applyFont="0" applyAlignment="0" applyProtection="0"/>
    <xf numFmtId="0" fontId="64" fillId="59" borderId="136" applyNumberFormat="0" applyAlignment="0" applyProtection="0"/>
    <xf numFmtId="0" fontId="66" fillId="0" borderId="137" applyNumberFormat="0" applyFill="0" applyAlignment="0" applyProtection="0"/>
    <xf numFmtId="0" fontId="2" fillId="0" borderId="182" applyNumberFormat="0" applyFill="0" applyAlignment="0" applyProtection="0"/>
    <xf numFmtId="271" fontId="11" fillId="0" borderId="150">
      <alignment horizontal="right"/>
    </xf>
    <xf numFmtId="266" fontId="103" fillId="0" borderId="150" applyFill="0">
      <alignment horizontal="center" vertical="center"/>
    </xf>
    <xf numFmtId="10" fontId="68" fillId="67" borderId="150" applyNumberFormat="0" applyBorder="0" applyAlignment="0" applyProtection="0"/>
    <xf numFmtId="276" fontId="20" fillId="0" borderId="150">
      <alignment horizontal="center"/>
    </xf>
    <xf numFmtId="276" fontId="20" fillId="0" borderId="141">
      <alignment horizontal="center"/>
    </xf>
    <xf numFmtId="0" fontId="74" fillId="0" borderId="141" applyNumberFormat="0">
      <alignment horizontal="left"/>
      <protection locked="0"/>
    </xf>
    <xf numFmtId="0" fontId="61" fillId="46" borderId="179" applyNumberFormat="0" applyAlignment="0" applyProtection="0"/>
    <xf numFmtId="0" fontId="7" fillId="14" borderId="14" applyNumberFormat="0" applyFont="0" applyAlignment="0" applyProtection="0"/>
    <xf numFmtId="0" fontId="7" fillId="14" borderId="14" applyNumberFormat="0" applyFont="0" applyAlignment="0" applyProtection="0"/>
    <xf numFmtId="228" fontId="112" fillId="0" borderId="158" applyFill="0">
      <alignment horizontal="center" vertical="center"/>
    </xf>
    <xf numFmtId="0" fontId="7" fillId="14" borderId="14" applyNumberFormat="0" applyFont="0" applyAlignment="0" applyProtection="0"/>
    <xf numFmtId="0" fontId="7" fillId="14" borderId="14" applyNumberFormat="0" applyFont="0" applyAlignment="0" applyProtection="0"/>
    <xf numFmtId="184" fontId="103" fillId="0" borderId="183">
      <alignment vertical="center"/>
      <protection locked="0"/>
    </xf>
    <xf numFmtId="0" fontId="7" fillId="14" borderId="14" applyNumberFormat="0" applyFont="0" applyAlignment="0" applyProtection="0"/>
    <xf numFmtId="228" fontId="104" fillId="0" borderId="159" applyFill="0">
      <alignment horizontal="center" vertical="center"/>
    </xf>
    <xf numFmtId="228" fontId="112" fillId="0" borderId="149" applyFill="0">
      <alignment horizontal="center" vertical="center"/>
    </xf>
    <xf numFmtId="228" fontId="73" fillId="63" borderId="195" applyFill="0">
      <alignment horizontal="center"/>
    </xf>
    <xf numFmtId="228" fontId="103" fillId="0" borderId="177" applyFill="0">
      <alignment horizontal="center" vertical="center"/>
    </xf>
    <xf numFmtId="185" fontId="74" fillId="0" borderId="177" applyFont="0" applyFill="0" applyBorder="0" applyAlignment="0" applyProtection="0">
      <alignment horizontal="left"/>
      <protection locked="0"/>
    </xf>
    <xf numFmtId="0" fontId="61" fillId="46" borderId="143" applyNumberFormat="0" applyAlignment="0" applyProtection="0"/>
    <xf numFmtId="0" fontId="7" fillId="14" borderId="14" applyNumberFormat="0" applyFont="0" applyAlignment="0" applyProtection="0"/>
    <xf numFmtId="49" fontId="74" fillId="0" borderId="186">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193" fontId="10" fillId="0" borderId="141"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52"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78" fontId="10" fillId="39" borderId="159">
      <alignment horizontal="center"/>
      <protection locked="0"/>
    </xf>
    <xf numFmtId="254" fontId="10" fillId="39" borderId="159">
      <alignment horizontal="right"/>
      <protection locked="0"/>
    </xf>
    <xf numFmtId="178" fontId="10" fillId="39" borderId="159">
      <alignment horizontal="center"/>
      <protection locked="0"/>
    </xf>
    <xf numFmtId="0" fontId="7" fillId="14" borderId="14" applyNumberFormat="0" applyFont="0" applyAlignment="0" applyProtection="0"/>
    <xf numFmtId="0" fontId="7" fillId="14" borderId="14" applyNumberFormat="0" applyFont="0" applyAlignment="0" applyProtection="0"/>
    <xf numFmtId="196" fontId="10" fillId="39" borderId="159" applyFont="0" applyFill="0" applyBorder="0" applyAlignment="0">
      <alignment horizontal="left"/>
    </xf>
    <xf numFmtId="0" fontId="7" fillId="14" borderId="14" applyNumberFormat="0" applyFont="0" applyAlignment="0" applyProtection="0"/>
    <xf numFmtId="0" fontId="7" fillId="14" borderId="14" applyNumberFormat="0" applyFont="0" applyAlignment="0" applyProtection="0"/>
    <xf numFmtId="178" fontId="10" fillId="39" borderId="141">
      <alignment horizontal="center"/>
      <protection locked="0"/>
    </xf>
    <xf numFmtId="201" fontId="10" fillId="39" borderId="186" applyNumberFormat="0">
      <alignment horizontal="left"/>
    </xf>
    <xf numFmtId="0" fontId="66" fillId="0" borderId="146" applyNumberFormat="0" applyFill="0" applyAlignment="0" applyProtection="0"/>
    <xf numFmtId="196" fontId="10" fillId="39" borderId="177" applyFont="0" applyFill="0" applyBorder="0" applyAlignment="0">
      <alignment horizontal="left"/>
    </xf>
    <xf numFmtId="0" fontId="7" fillId="14" borderId="14" applyNumberFormat="0" applyFont="0" applyAlignment="0" applyProtection="0"/>
    <xf numFmtId="178" fontId="10" fillId="39" borderId="141">
      <alignment horizontal="center"/>
      <protection locked="0"/>
    </xf>
    <xf numFmtId="0" fontId="7" fillId="14" borderId="14" applyNumberFormat="0" applyFont="0" applyAlignment="0" applyProtection="0"/>
    <xf numFmtId="49" fontId="74" fillId="0" borderId="177">
      <alignment horizontal="left" vertical="top" wrapText="1"/>
      <protection locked="0"/>
    </xf>
    <xf numFmtId="0" fontId="7" fillId="14" borderId="14" applyNumberFormat="0" applyFont="0" applyAlignment="0" applyProtection="0"/>
    <xf numFmtId="0" fontId="53" fillId="59" borderId="134" applyNumberFormat="0" applyAlignment="0" applyProtection="0"/>
    <xf numFmtId="271" fontId="11" fillId="0" borderId="204">
      <alignment horizontal="right"/>
    </xf>
    <xf numFmtId="191" fontId="74" fillId="0" borderId="177" applyFont="0" applyFill="0" applyBorder="0" applyAlignment="0" applyProtection="0">
      <alignment horizontal="left"/>
      <protection locked="0"/>
    </xf>
    <xf numFmtId="230" fontId="103" fillId="0" borderId="183">
      <alignment vertical="center"/>
      <protection locked="0"/>
    </xf>
    <xf numFmtId="233" fontId="103" fillId="0" borderId="201">
      <alignment vertical="center"/>
      <protection locked="0"/>
    </xf>
    <xf numFmtId="190" fontId="74" fillId="0" borderId="186" applyFont="0" applyFill="0" applyBorder="0" applyAlignment="0" applyProtection="0">
      <alignment horizontal="left"/>
      <protection locked="0"/>
    </xf>
    <xf numFmtId="196" fontId="10" fillId="39" borderId="177" applyFont="0" applyFill="0" applyBorder="0" applyAlignment="0">
      <alignment horizontal="left"/>
    </xf>
    <xf numFmtId="0" fontId="7" fillId="14" borderId="14" applyNumberFormat="0" applyFont="0" applyAlignment="0" applyProtection="0"/>
    <xf numFmtId="0" fontId="66" fillId="0" borderId="164" applyNumberFormat="0" applyFill="0" applyAlignment="0" applyProtection="0"/>
    <xf numFmtId="0" fontId="53" fillId="59" borderId="179" applyNumberFormat="0" applyAlignment="0" applyProtection="0"/>
    <xf numFmtId="254" fontId="10" fillId="39" borderId="177">
      <alignment horizontal="right"/>
      <protection locked="0"/>
    </xf>
    <xf numFmtId="178" fontId="10" fillId="39" borderId="186">
      <alignment horizontal="center"/>
      <protection locked="0"/>
    </xf>
    <xf numFmtId="228" fontId="103" fillId="0" borderId="195" applyFill="0">
      <alignment horizontal="center" vertical="center"/>
    </xf>
    <xf numFmtId="254" fontId="10" fillId="39" borderId="186">
      <alignment horizontal="right"/>
      <protection locked="0"/>
    </xf>
    <xf numFmtId="0" fontId="66" fillId="0" borderId="155" applyNumberFormat="0" applyFill="0" applyAlignment="0" applyProtection="0"/>
    <xf numFmtId="0" fontId="7" fillId="14" borderId="14" applyNumberFormat="0" applyFont="0" applyAlignment="0" applyProtection="0"/>
    <xf numFmtId="0" fontId="53" fillId="59" borderId="143" applyNumberFormat="0" applyAlignment="0" applyProtection="0"/>
    <xf numFmtId="0" fontId="2" fillId="0" borderId="155" applyNumberFormat="0" applyFill="0" applyAlignment="0" applyProtection="0"/>
    <xf numFmtId="0" fontId="73" fillId="63" borderId="186" applyFill="0">
      <alignment horizontal="center"/>
    </xf>
    <xf numFmtId="0" fontId="7" fillId="14" borderId="14" applyNumberFormat="0" applyFont="0" applyAlignment="0" applyProtection="0"/>
    <xf numFmtId="0" fontId="7" fillId="14" borderId="14" applyNumberFormat="0" applyFont="0" applyAlignment="0" applyProtection="0"/>
    <xf numFmtId="271" fontId="11" fillId="0" borderId="195">
      <alignment horizontal="right"/>
    </xf>
    <xf numFmtId="228" fontId="73" fillId="63" borderId="186" applyFill="0">
      <alignment horizontal="center" vertical="center"/>
    </xf>
    <xf numFmtId="187" fontId="74" fillId="0" borderId="141" applyFont="0" applyFill="0" applyBorder="0" applyAlignment="0" applyProtection="0">
      <alignment horizontal="left"/>
      <protection locked="0"/>
    </xf>
    <xf numFmtId="0" fontId="7" fillId="14" borderId="14" applyNumberFormat="0" applyFont="0" applyAlignment="0" applyProtection="0"/>
    <xf numFmtId="250" fontId="168" fillId="0" borderId="187" applyFill="0"/>
    <xf numFmtId="0" fontId="7" fillId="14" borderId="14" applyNumberFormat="0" applyFont="0" applyAlignment="0" applyProtection="0"/>
    <xf numFmtId="17" fontId="11" fillId="39" borderId="195">
      <alignment horizontal="center"/>
      <protection locked="0"/>
    </xf>
    <xf numFmtId="0" fontId="53" fillId="59" borderId="170" applyNumberFormat="0" applyAlignment="0" applyProtection="0"/>
    <xf numFmtId="188" fontId="73" fillId="63" borderId="177" applyFill="0">
      <alignment horizontal="center" vertical="center"/>
    </xf>
    <xf numFmtId="229" fontId="103" fillId="0" borderId="156">
      <alignment vertical="center"/>
      <protection locked="0"/>
    </xf>
    <xf numFmtId="231" fontId="103" fillId="0" borderId="156">
      <alignment vertical="center"/>
      <protection locked="0"/>
    </xf>
    <xf numFmtId="10" fontId="68" fillId="67" borderId="168" applyNumberFormat="0" applyBorder="0" applyAlignment="0" applyProtection="0"/>
    <xf numFmtId="49" fontId="74" fillId="0" borderId="195">
      <alignment horizontal="left" vertical="top" wrapText="1"/>
      <protection locked="0"/>
    </xf>
    <xf numFmtId="266" fontId="103" fillId="0" borderId="204" applyFill="0">
      <alignment horizontal="center" vertical="center"/>
    </xf>
    <xf numFmtId="178" fontId="10" fillId="39" borderId="177">
      <alignment horizontal="center"/>
      <protection locked="0"/>
    </xf>
    <xf numFmtId="267" fontId="112" fillId="0" borderId="194" applyFill="0">
      <alignment horizontal="center" vertical="center"/>
    </xf>
    <xf numFmtId="0" fontId="61" fillId="46" borderId="134" applyNumberFormat="0" applyAlignment="0" applyProtection="0"/>
    <xf numFmtId="230" fontId="103" fillId="0" borderId="147">
      <alignment vertical="center"/>
      <protection locked="0"/>
    </xf>
    <xf numFmtId="254" fontId="10" fillId="39" borderId="195">
      <alignment horizontal="right"/>
      <protection locked="0"/>
    </xf>
    <xf numFmtId="178" fontId="10" fillId="39" borderId="195">
      <alignment horizontal="center"/>
      <protection locked="0"/>
    </xf>
    <xf numFmtId="185" fontId="74" fillId="0" borderId="204" applyFont="0" applyFill="0" applyBorder="0" applyAlignment="0" applyProtection="0">
      <alignment horizontal="left"/>
      <protection locked="0"/>
    </xf>
    <xf numFmtId="0" fontId="7" fillId="14" borderId="14" applyNumberFormat="0" applyFont="0" applyAlignment="0" applyProtection="0"/>
    <xf numFmtId="3" fontId="114" fillId="39" borderId="177">
      <alignment horizontal="center"/>
      <protection locked="0"/>
    </xf>
    <xf numFmtId="0" fontId="7" fillId="14" borderId="14" applyNumberFormat="0" applyFont="0" applyAlignment="0" applyProtection="0"/>
    <xf numFmtId="0" fontId="66" fillId="0" borderId="155" applyNumberFormat="0" applyFill="0" applyAlignment="0" applyProtection="0"/>
    <xf numFmtId="0" fontId="66" fillId="0" borderId="164" applyNumberFormat="0" applyFill="0" applyAlignment="0" applyProtection="0"/>
    <xf numFmtId="271" fontId="11" fillId="63" borderId="168">
      <alignment horizontal="right"/>
    </xf>
    <xf numFmtId="0" fontId="7" fillId="14" borderId="14" applyNumberFormat="0" applyFont="0" applyAlignment="0" applyProtection="0"/>
    <xf numFmtId="229" fontId="103" fillId="0" borderId="174">
      <alignment vertical="center"/>
      <protection locked="0"/>
    </xf>
    <xf numFmtId="0" fontId="7" fillId="14" borderId="14" applyNumberFormat="0" applyFont="0" applyAlignment="0" applyProtection="0"/>
    <xf numFmtId="228" fontId="103" fillId="0" borderId="168" applyFill="0">
      <alignment horizontal="center" vertical="center"/>
    </xf>
    <xf numFmtId="0" fontId="2" fillId="0" borderId="200" applyNumberFormat="0" applyFill="0" applyAlignment="0" applyProtection="0"/>
    <xf numFmtId="0" fontId="61" fillId="46" borderId="197" applyNumberFormat="0" applyAlignment="0" applyProtection="0"/>
    <xf numFmtId="0" fontId="66" fillId="0" borderId="191"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10" fillId="62" borderId="135" applyNumberFormat="0" applyFont="0" applyAlignment="0" applyProtection="0"/>
    <xf numFmtId="0" fontId="64" fillId="59" borderId="136" applyNumberFormat="0" applyAlignment="0" applyProtection="0"/>
    <xf numFmtId="0" fontId="10" fillId="62" borderId="180" applyNumberFormat="0" applyFont="0" applyAlignment="0" applyProtection="0"/>
    <xf numFmtId="231" fontId="103" fillId="0" borderId="183">
      <alignment vertical="center"/>
      <protection locked="0"/>
    </xf>
    <xf numFmtId="0" fontId="7" fillId="14" borderId="14" applyNumberFormat="0" applyFont="0" applyAlignment="0" applyProtection="0"/>
    <xf numFmtId="250" fontId="121" fillId="0" borderId="169" applyFill="0"/>
    <xf numFmtId="0" fontId="7" fillId="14" borderId="14" applyNumberFormat="0" applyFont="0" applyAlignment="0" applyProtection="0"/>
    <xf numFmtId="0" fontId="7" fillId="14" borderId="14" applyNumberFormat="0" applyFont="0" applyAlignment="0" applyProtection="0"/>
    <xf numFmtId="0" fontId="66" fillId="0" borderId="137" applyNumberFormat="0" applyFill="0" applyAlignment="0" applyProtection="0"/>
    <xf numFmtId="0" fontId="2" fillId="0" borderId="137" applyNumberFormat="0" applyFill="0" applyAlignment="0" applyProtection="0"/>
    <xf numFmtId="0" fontId="7" fillId="14" borderId="14" applyNumberFormat="0" applyFont="0" applyAlignment="0" applyProtection="0"/>
    <xf numFmtId="0" fontId="61" fillId="46" borderId="188" applyNumberFormat="0" applyAlignment="0" applyProtection="0"/>
    <xf numFmtId="0" fontId="7" fillId="14" borderId="14" applyNumberFormat="0" applyFont="0" applyAlignment="0" applyProtection="0"/>
    <xf numFmtId="228" fontId="124" fillId="0" borderId="194" applyFill="0">
      <alignment horizontal="center" vertical="center"/>
    </xf>
    <xf numFmtId="231" fontId="103" fillId="0" borderId="192">
      <alignment vertical="center"/>
      <protection locked="0"/>
    </xf>
    <xf numFmtId="0" fontId="66" fillId="0" borderId="182" applyNumberFormat="0" applyFill="0" applyAlignment="0" applyProtection="0"/>
    <xf numFmtId="237" fontId="103" fillId="0" borderId="192">
      <alignment vertical="center"/>
      <protection locked="0"/>
    </xf>
    <xf numFmtId="233" fontId="103" fillId="0" borderId="156">
      <alignment vertical="center"/>
      <protection locked="0"/>
    </xf>
    <xf numFmtId="0" fontId="74" fillId="0" borderId="159" applyNumberFormat="0">
      <alignment horizontal="left"/>
      <protection locked="0"/>
    </xf>
    <xf numFmtId="231" fontId="103" fillId="0" borderId="165">
      <alignment vertical="center"/>
      <protection locked="0"/>
    </xf>
    <xf numFmtId="267" fontId="112" fillId="0" borderId="158" applyFill="0">
      <alignment horizontal="center" vertical="center"/>
    </xf>
    <xf numFmtId="0" fontId="10" fillId="62" borderId="171" applyNumberFormat="0" applyFont="0" applyAlignment="0" applyProtection="0"/>
    <xf numFmtId="37" fontId="70" fillId="0" borderId="185" applyFill="0">
      <alignment horizontal="center" vertical="center"/>
    </xf>
    <xf numFmtId="229" fontId="103" fillId="0" borderId="183">
      <alignment vertical="center"/>
      <protection locked="0"/>
    </xf>
    <xf numFmtId="185" fontId="74" fillId="0" borderId="159" applyFont="0" applyFill="0" applyBorder="0" applyAlignment="0" applyProtection="0">
      <alignment horizontal="left"/>
      <protection locked="0"/>
    </xf>
    <xf numFmtId="3" fontId="114" fillId="39" borderId="159">
      <alignment horizontal="center"/>
      <protection locked="0"/>
    </xf>
    <xf numFmtId="228" fontId="68" fillId="0" borderId="159" applyFill="0">
      <alignment horizontal="center" vertical="center"/>
    </xf>
    <xf numFmtId="188" fontId="73" fillId="63" borderId="159" applyFill="0">
      <alignment horizontal="center" vertical="center"/>
    </xf>
    <xf numFmtId="0" fontId="66" fillId="0" borderId="146" applyNumberFormat="0" applyFill="0" applyAlignment="0" applyProtection="0"/>
    <xf numFmtId="0" fontId="64" fillId="59" borderId="145" applyNumberFormat="0" applyAlignment="0" applyProtection="0"/>
    <xf numFmtId="0" fontId="10" fillId="62" borderId="144" applyNumberFormat="0" applyFont="0" applyAlignment="0" applyProtection="0"/>
    <xf numFmtId="188" fontId="73" fillId="63" borderId="150" applyFill="0">
      <alignment horizontal="center" vertical="center"/>
    </xf>
    <xf numFmtId="0" fontId="10" fillId="62" borderId="144" applyNumberFormat="0" applyFont="0" applyAlignment="0" applyProtection="0"/>
    <xf numFmtId="228" fontId="73" fillId="63" borderId="168" applyFill="0">
      <alignment horizontal="center" vertical="center"/>
    </xf>
    <xf numFmtId="0" fontId="7" fillId="14" borderId="14" applyNumberFormat="0" applyFont="0" applyAlignment="0" applyProtection="0"/>
    <xf numFmtId="17" fontId="11" fillId="39" borderId="177">
      <alignment horizontal="center"/>
      <protection locked="0"/>
    </xf>
    <xf numFmtId="200" fontId="10" fillId="5" borderId="177" applyFont="0" applyFill="0" applyBorder="0" applyAlignment="0" applyProtection="0"/>
    <xf numFmtId="184" fontId="103" fillId="0" borderId="165">
      <alignment vertical="center"/>
      <protection locked="0"/>
    </xf>
    <xf numFmtId="37" fontId="70" fillId="0" borderId="158" applyFill="0">
      <alignment horizontal="center" vertical="center"/>
    </xf>
    <xf numFmtId="228" fontId="73" fillId="63" borderId="195" applyFill="0">
      <alignment horizontal="center" vertical="center"/>
    </xf>
    <xf numFmtId="228" fontId="136" fillId="68" borderId="175" applyNumberFormat="0">
      <alignment horizontal="right"/>
    </xf>
    <xf numFmtId="0" fontId="10" fillId="62" borderId="162" applyNumberFormat="0" applyFont="0" applyAlignment="0" applyProtection="0"/>
    <xf numFmtId="0" fontId="7" fillId="14" borderId="14" applyNumberFormat="0" applyFont="0" applyAlignment="0" applyProtection="0"/>
    <xf numFmtId="254" fontId="10" fillId="39" borderId="159">
      <alignment horizontal="right"/>
      <protection locked="0"/>
    </xf>
    <xf numFmtId="178" fontId="10" fillId="39" borderId="177">
      <alignment horizontal="center"/>
      <protection locked="0"/>
    </xf>
    <xf numFmtId="192" fontId="74" fillId="0" borderId="186" applyFont="0" applyFill="0" applyBorder="0" applyAlignment="0" applyProtection="0">
      <alignment horizontal="left"/>
      <protection locked="0"/>
    </xf>
    <xf numFmtId="271" fontId="11" fillId="0" borderId="159">
      <alignment horizontal="right"/>
    </xf>
    <xf numFmtId="0" fontId="7" fillId="14" borderId="14" applyNumberFormat="0" applyFont="0" applyAlignment="0" applyProtection="0"/>
    <xf numFmtId="0" fontId="7" fillId="14" borderId="14" applyNumberFormat="0" applyFont="0" applyAlignment="0" applyProtection="0"/>
    <xf numFmtId="187" fontId="74" fillId="0" borderId="159"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64" fillId="59" borderId="163" applyNumberFormat="0" applyAlignment="0" applyProtection="0"/>
    <xf numFmtId="250" fontId="121" fillId="0" borderId="196" applyFill="0"/>
    <xf numFmtId="237" fontId="103" fillId="0" borderId="165">
      <alignment vertical="center"/>
      <protection locked="0"/>
    </xf>
    <xf numFmtId="0" fontId="10" fillId="62" borderId="198"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141" applyFont="0" applyFill="0" applyBorder="0" applyAlignment="0" applyProtection="0">
      <alignment horizontal="left"/>
      <protection locked="0"/>
    </xf>
    <xf numFmtId="0" fontId="7" fillId="14" borderId="14" applyNumberFormat="0" applyFont="0" applyAlignment="0" applyProtection="0"/>
    <xf numFmtId="233" fontId="103" fillId="0" borderId="174">
      <alignment vertical="center"/>
      <protection locked="0"/>
    </xf>
    <xf numFmtId="228" fontId="68" fillId="0" borderId="195" applyFill="0">
      <alignment horizontal="center" vertical="center"/>
    </xf>
    <xf numFmtId="228" fontId="103" fillId="0" borderId="165">
      <alignment vertical="center"/>
      <protection locked="0"/>
    </xf>
    <xf numFmtId="178" fontId="10" fillId="39" borderId="141">
      <alignment horizontal="center"/>
      <protection locked="0"/>
    </xf>
    <xf numFmtId="0" fontId="74" fillId="0" borderId="186" applyNumberFormat="0">
      <alignment horizontal="left"/>
      <protection locked="0"/>
    </xf>
    <xf numFmtId="0" fontId="53" fillId="59" borderId="170" applyNumberFormat="0" applyAlignment="0" applyProtection="0"/>
    <xf numFmtId="0" fontId="61" fillId="46" borderId="170" applyNumberFormat="0" applyAlignment="0" applyProtection="0"/>
    <xf numFmtId="0" fontId="7" fillId="14" borderId="14" applyNumberFormat="0" applyFont="0" applyAlignment="0" applyProtection="0"/>
    <xf numFmtId="188" fontId="73" fillId="63" borderId="177" applyFill="0">
      <alignment horizontal="center" vertical="center"/>
    </xf>
    <xf numFmtId="228" fontId="73" fillId="63" borderId="159" applyFill="0">
      <alignment horizontal="center" vertical="center"/>
    </xf>
    <xf numFmtId="228" fontId="73" fillId="63" borderId="177" applyFill="0">
      <alignment horizontal="center"/>
    </xf>
    <xf numFmtId="228" fontId="112" fillId="0" borderId="194" applyFill="0">
      <alignment horizontal="center" vertical="center"/>
    </xf>
    <xf numFmtId="49" fontId="74" fillId="0" borderId="204">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7" fontId="74" fillId="0" borderId="168" applyFont="0" applyFill="0" applyBorder="0" applyAlignment="0" applyProtection="0">
      <alignment horizontal="left"/>
      <protection locked="0"/>
    </xf>
    <xf numFmtId="187" fontId="74" fillId="0" borderId="186" applyFont="0" applyFill="0" applyBorder="0" applyAlignment="0" applyProtection="0">
      <alignment horizontal="left"/>
      <protection locked="0"/>
    </xf>
    <xf numFmtId="37" fontId="70" fillId="0" borderId="194" applyFill="0">
      <alignment horizontal="center" vertical="center"/>
    </xf>
    <xf numFmtId="233" fontId="103" fillId="0" borderId="183">
      <alignment vertical="center"/>
      <protection locked="0"/>
    </xf>
    <xf numFmtId="271" fontId="11" fillId="63" borderId="159">
      <alignment horizontal="right"/>
    </xf>
    <xf numFmtId="0" fontId="7" fillId="14" borderId="14" applyNumberFormat="0" applyFont="0" applyAlignment="0" applyProtection="0"/>
    <xf numFmtId="0" fontId="53" fillId="59" borderId="152" applyNumberFormat="0" applyAlignment="0" applyProtection="0"/>
    <xf numFmtId="228" fontId="73" fillId="63" borderId="186" applyFill="0">
      <alignment horizontal="center" vertical="center"/>
    </xf>
    <xf numFmtId="0" fontId="10" fillId="62" borderId="171" applyNumberFormat="0" applyFont="0" applyAlignment="0" applyProtection="0"/>
    <xf numFmtId="0" fontId="7" fillId="14" borderId="14" applyNumberFormat="0" applyFont="0" applyAlignment="0" applyProtection="0"/>
    <xf numFmtId="254" fontId="10" fillId="39" borderId="186">
      <alignment horizontal="right"/>
      <protection locked="0"/>
    </xf>
    <xf numFmtId="0" fontId="7" fillId="14" borderId="14" applyNumberFormat="0" applyFont="0" applyAlignment="0" applyProtection="0"/>
    <xf numFmtId="228" fontId="73" fillId="63" borderId="159" applyFill="0">
      <alignment horizontal="center"/>
    </xf>
    <xf numFmtId="0" fontId="7" fillId="14" borderId="14" applyNumberFormat="0" applyFont="0" applyAlignment="0" applyProtection="0"/>
    <xf numFmtId="250" fontId="168" fillId="0" borderId="160" applyFill="0"/>
    <xf numFmtId="228" fontId="74" fillId="0" borderId="195" applyNumberFormat="0">
      <alignment horizontal="left"/>
      <protection locked="0"/>
    </xf>
    <xf numFmtId="228" fontId="103" fillId="0" borderId="159" applyFill="0">
      <alignment horizontal="center" vertical="center"/>
    </xf>
    <xf numFmtId="228" fontId="121" fillId="0" borderId="157" applyNumberFormat="0"/>
    <xf numFmtId="0" fontId="7" fillId="14" borderId="14" applyNumberFormat="0" applyFont="0" applyAlignment="0" applyProtection="0"/>
    <xf numFmtId="231" fontId="103" fillId="0" borderId="201">
      <alignment vertical="center"/>
      <protection locked="0"/>
    </xf>
    <xf numFmtId="0" fontId="10" fillId="62" borderId="171" applyNumberFormat="0" applyFont="0" applyAlignment="0" applyProtection="0"/>
    <xf numFmtId="0" fontId="7" fillId="14" borderId="14" applyNumberFormat="0" applyFont="0" applyAlignment="0" applyProtection="0"/>
    <xf numFmtId="17" fontId="11" fillId="39" borderId="186">
      <alignment horizontal="center"/>
      <protection locked="0"/>
    </xf>
    <xf numFmtId="0" fontId="61" fillId="46" borderId="161" applyNumberFormat="0" applyAlignment="0" applyProtection="0"/>
    <xf numFmtId="178" fontId="10" fillId="39" borderId="141">
      <alignment horizontal="center"/>
      <protection locked="0"/>
    </xf>
    <xf numFmtId="0" fontId="7" fillId="14" borderId="14" applyNumberFormat="0" applyFont="0" applyAlignment="0" applyProtection="0"/>
    <xf numFmtId="0" fontId="7" fillId="14" borderId="14" applyNumberFormat="0" applyFont="0" applyAlignment="0" applyProtection="0"/>
    <xf numFmtId="0" fontId="64" fillId="59" borderId="145" applyNumberFormat="0" applyAlignment="0" applyProtection="0"/>
    <xf numFmtId="0" fontId="10" fillId="62" borderId="144" applyNumberFormat="0" applyFont="0" applyAlignment="0" applyProtection="0"/>
    <xf numFmtId="0" fontId="7" fillId="14" borderId="14" applyNumberFormat="0" applyFont="0" applyAlignment="0" applyProtection="0"/>
    <xf numFmtId="232" fontId="103" fillId="0" borderId="138">
      <alignment vertical="center"/>
      <protection locked="0"/>
    </xf>
    <xf numFmtId="229" fontId="103" fillId="0" borderId="138">
      <alignment vertical="center"/>
      <protection locked="0"/>
    </xf>
    <xf numFmtId="228" fontId="103" fillId="0" borderId="138">
      <alignment vertical="center"/>
      <protection locked="0"/>
    </xf>
    <xf numFmtId="237" fontId="103" fillId="0" borderId="138">
      <alignment vertical="center"/>
      <protection locked="0"/>
    </xf>
    <xf numFmtId="184" fontId="103" fillId="0" borderId="138">
      <alignment vertical="center"/>
      <protection locked="0"/>
    </xf>
    <xf numFmtId="233" fontId="103" fillId="0" borderId="138">
      <alignment vertical="center"/>
      <protection locked="0"/>
    </xf>
    <xf numFmtId="233" fontId="103" fillId="0" borderId="138">
      <alignment vertical="center"/>
      <protection locked="0"/>
    </xf>
    <xf numFmtId="231" fontId="103" fillId="0" borderId="138">
      <alignment vertical="center"/>
      <protection locked="0"/>
    </xf>
    <xf numFmtId="231" fontId="103" fillId="0" borderId="138">
      <alignment vertical="center"/>
      <protection locked="0"/>
    </xf>
    <xf numFmtId="230" fontId="103" fillId="0" borderId="138">
      <alignment vertical="center"/>
      <protection locked="0"/>
    </xf>
    <xf numFmtId="0" fontId="7" fillId="14" borderId="14" applyNumberFormat="0" applyFont="0" applyAlignment="0" applyProtection="0"/>
    <xf numFmtId="0" fontId="7" fillId="14" borderId="14" applyNumberFormat="0" applyFont="0" applyAlignment="0" applyProtection="0"/>
    <xf numFmtId="228" fontId="112" fillId="0" borderId="167" applyFill="0">
      <alignment horizontal="center" vertical="center"/>
    </xf>
    <xf numFmtId="230" fontId="103" fillId="0" borderId="174">
      <alignment vertical="center"/>
      <protection locked="0"/>
    </xf>
    <xf numFmtId="232" fontId="103" fillId="0" borderId="174">
      <alignment vertical="center"/>
      <protection locked="0"/>
    </xf>
    <xf numFmtId="0" fontId="7" fillId="14" borderId="14" applyNumberFormat="0" applyFont="0" applyAlignment="0" applyProtection="0"/>
    <xf numFmtId="0" fontId="7" fillId="14" borderId="14" applyNumberFormat="0" applyFont="0" applyAlignment="0" applyProtection="0"/>
    <xf numFmtId="178" fontId="10" fillId="39" borderId="186">
      <alignment horizontal="center"/>
      <protection locked="0"/>
    </xf>
    <xf numFmtId="230" fontId="103" fillId="0" borderId="192">
      <alignment vertical="center"/>
      <protection locked="0"/>
    </xf>
    <xf numFmtId="0" fontId="61" fillId="46" borderId="179" applyNumberFormat="0" applyAlignment="0" applyProtection="0"/>
    <xf numFmtId="0" fontId="61" fillId="46" borderId="152" applyNumberFormat="0" applyAlignment="0" applyProtection="0"/>
    <xf numFmtId="0" fontId="10" fillId="62" borderId="162" applyNumberFormat="0" applyFont="0" applyAlignment="0" applyProtection="0"/>
    <xf numFmtId="0" fontId="10" fillId="62" borderId="162" applyNumberFormat="0" applyFont="0" applyAlignment="0" applyProtection="0"/>
    <xf numFmtId="0" fontId="64" fillId="59" borderId="172"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52" applyNumberFormat="0" applyAlignment="0" applyProtection="0"/>
    <xf numFmtId="250" fontId="121" fillId="0" borderId="151" applyFill="0"/>
    <xf numFmtId="266" fontId="103" fillId="0" borderId="159" applyFill="0">
      <alignment horizontal="center" vertical="center"/>
    </xf>
    <xf numFmtId="0" fontId="7" fillId="14" borderId="14" applyNumberFormat="0" applyFont="0" applyAlignment="0" applyProtection="0"/>
    <xf numFmtId="0" fontId="64" fillId="59" borderId="181" applyNumberFormat="0" applyAlignment="0" applyProtection="0"/>
    <xf numFmtId="10" fontId="68" fillId="67" borderId="159" applyNumberFormat="0" applyBorder="0" applyAlignment="0" applyProtection="0"/>
    <xf numFmtId="0" fontId="7" fillId="14" borderId="14" applyNumberFormat="0" applyFont="0" applyAlignment="0" applyProtection="0"/>
    <xf numFmtId="0" fontId="64" fillId="59" borderId="199" applyNumberFormat="0" applyAlignment="0" applyProtection="0"/>
    <xf numFmtId="0" fontId="7" fillId="14" borderId="14" applyNumberFormat="0" applyFont="0" applyAlignment="0" applyProtection="0"/>
    <xf numFmtId="201" fontId="10" fillId="39" borderId="177" applyNumberFormat="0">
      <alignment horizontal="left"/>
    </xf>
    <xf numFmtId="49" fontId="74" fillId="0" borderId="195">
      <alignment horizontal="left" vertical="top" wrapText="1"/>
      <protection locked="0"/>
    </xf>
    <xf numFmtId="0" fontId="7" fillId="14" borderId="14" applyNumberFormat="0" applyFont="0" applyAlignment="0" applyProtection="0"/>
    <xf numFmtId="0" fontId="53" fillId="59" borderId="161" applyNumberFormat="0" applyAlignment="0" applyProtection="0"/>
    <xf numFmtId="250" fontId="121" fillId="0" borderId="178" applyFill="0"/>
    <xf numFmtId="228" fontId="112" fillId="0" borderId="203" applyFill="0">
      <alignment horizontal="center" vertical="center"/>
    </xf>
    <xf numFmtId="0" fontId="7" fillId="14" borderId="14" applyNumberFormat="0" applyFont="0" applyAlignment="0" applyProtection="0"/>
    <xf numFmtId="0" fontId="10" fillId="62" borderId="198" applyNumberFormat="0" applyFont="0" applyAlignment="0" applyProtection="0"/>
    <xf numFmtId="228" fontId="121" fillId="0" borderId="193" applyNumberFormat="0"/>
    <xf numFmtId="231" fontId="103" fillId="0" borderId="147">
      <alignment vertical="center"/>
      <protection locked="0"/>
    </xf>
    <xf numFmtId="233" fontId="103" fillId="0" borderId="147">
      <alignment vertical="center"/>
      <protection locked="0"/>
    </xf>
    <xf numFmtId="233" fontId="103" fillId="0" borderId="147">
      <alignment vertical="center"/>
      <protection locked="0"/>
    </xf>
    <xf numFmtId="184" fontId="103" fillId="0" borderId="147">
      <alignment vertical="center"/>
      <protection locked="0"/>
    </xf>
    <xf numFmtId="237" fontId="103" fillId="0" borderId="147">
      <alignment vertical="center"/>
      <protection locked="0"/>
    </xf>
    <xf numFmtId="228" fontId="103" fillId="0" borderId="147">
      <alignment vertical="center"/>
      <protection locked="0"/>
    </xf>
    <xf numFmtId="229" fontId="103" fillId="0" borderId="147">
      <alignment vertical="center"/>
      <protection locked="0"/>
    </xf>
    <xf numFmtId="232" fontId="103" fillId="0" borderId="147">
      <alignment vertical="center"/>
      <protection locked="0"/>
    </xf>
    <xf numFmtId="228" fontId="121" fillId="0" borderId="139" applyNumberFormat="0"/>
    <xf numFmtId="0" fontId="10" fillId="62" borderId="171" applyNumberFormat="0" applyFont="0" applyAlignment="0" applyProtection="0"/>
    <xf numFmtId="228" fontId="136" fillId="68" borderId="139" applyNumberFormat="0">
      <alignment horizontal="right"/>
    </xf>
    <xf numFmtId="228" fontId="112" fillId="0" borderId="140" applyFill="0">
      <alignment horizontal="center" vertical="center"/>
    </xf>
    <xf numFmtId="228" fontId="124" fillId="0" borderId="140" applyFill="0">
      <alignment horizontal="center" vertical="center"/>
    </xf>
    <xf numFmtId="267" fontId="112" fillId="0" borderId="140" applyFill="0">
      <alignment horizontal="center" vertical="center"/>
    </xf>
    <xf numFmtId="37" fontId="70" fillId="0" borderId="140" applyFill="0">
      <alignment horizontal="center" vertical="center"/>
    </xf>
    <xf numFmtId="184" fontId="103" fillId="0" borderId="174">
      <alignment vertical="center"/>
      <protection locked="0"/>
    </xf>
    <xf numFmtId="0" fontId="7" fillId="14" borderId="14" applyNumberFormat="0" applyFont="0" applyAlignment="0" applyProtection="0"/>
    <xf numFmtId="196" fontId="10" fillId="39" borderId="168" applyFont="0" applyFill="0" applyBorder="0" applyAlignment="0">
      <alignment horizontal="left"/>
    </xf>
    <xf numFmtId="228" fontId="121" fillId="0" borderId="184" applyNumberFormat="0"/>
    <xf numFmtId="191" fontId="74" fillId="0" borderId="186"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21" fillId="0" borderId="160" applyFill="0"/>
    <xf numFmtId="0" fontId="74" fillId="0" borderId="168" applyNumberFormat="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4" fillId="0" borderId="195"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177" applyFont="0" applyFill="0" applyBorder="0" applyAlignment="0" applyProtection="0">
      <alignment horizontal="left"/>
      <protection locked="0"/>
    </xf>
    <xf numFmtId="254" fontId="10" fillId="39" borderId="204">
      <alignment horizontal="right"/>
      <protection locked="0"/>
    </xf>
    <xf numFmtId="0" fontId="7" fillId="14" borderId="14" applyNumberFormat="0" applyFont="0" applyAlignment="0" applyProtection="0"/>
    <xf numFmtId="254" fontId="10" fillId="39" borderId="177">
      <alignment horizontal="right"/>
      <protection locked="0"/>
    </xf>
    <xf numFmtId="187" fontId="74" fillId="0" borderId="177" applyFont="0" applyFill="0" applyBorder="0" applyAlignment="0" applyProtection="0">
      <alignment horizontal="left"/>
      <protection locked="0"/>
    </xf>
    <xf numFmtId="49" fontId="74" fillId="0" borderId="150">
      <alignment horizontal="left" vertical="top" wrapText="1"/>
      <protection locked="0"/>
    </xf>
    <xf numFmtId="200" fontId="10" fillId="5" borderId="177" applyFont="0" applyFill="0" applyBorder="0" applyAlignment="0" applyProtection="0"/>
    <xf numFmtId="0" fontId="10" fillId="62" borderId="153" applyNumberFormat="0" applyFont="0" applyAlignment="0" applyProtection="0"/>
    <xf numFmtId="0" fontId="7" fillId="14" borderId="14" applyNumberFormat="0" applyFont="0" applyAlignment="0" applyProtection="0"/>
    <xf numFmtId="192" fontId="74" fillId="0" borderId="168"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21" fillId="0" borderId="133" applyFill="0"/>
    <xf numFmtId="0" fontId="7" fillId="14" borderId="14" applyNumberFormat="0" applyFont="0" applyAlignment="0" applyProtection="0"/>
    <xf numFmtId="0" fontId="64" fillId="59" borderId="181" applyNumberFormat="0" applyAlignment="0" applyProtection="0"/>
    <xf numFmtId="250" fontId="121" fillId="0" borderId="196" applyFill="0"/>
    <xf numFmtId="231" fontId="103" fillId="0" borderId="165">
      <alignment vertical="center"/>
      <protection locked="0"/>
    </xf>
    <xf numFmtId="250" fontId="168" fillId="0" borderId="196" applyFill="0"/>
    <xf numFmtId="0" fontId="66" fillId="0" borderId="146" applyNumberFormat="0" applyFill="0" applyAlignment="0" applyProtection="0"/>
    <xf numFmtId="10" fontId="68" fillId="67" borderId="141" applyNumberFormat="0" applyBorder="0" applyAlignment="0" applyProtection="0"/>
    <xf numFmtId="201" fontId="10" fillId="39" borderId="141" applyNumberFormat="0">
      <alignment horizontal="left"/>
    </xf>
    <xf numFmtId="271" fontId="11" fillId="0" borderId="141">
      <alignment horizontal="right"/>
    </xf>
    <xf numFmtId="190" fontId="74" fillId="0" borderId="141" applyFont="0" applyFill="0" applyBorder="0" applyAlignment="0" applyProtection="0">
      <alignment horizontal="left"/>
      <protection locked="0"/>
    </xf>
    <xf numFmtId="192" fontId="74" fillId="0" borderId="141" applyFont="0" applyFill="0" applyBorder="0" applyAlignment="0" applyProtection="0">
      <alignment horizontal="left"/>
      <protection locked="0"/>
    </xf>
    <xf numFmtId="191" fontId="74" fillId="0" borderId="141" applyFont="0" applyFill="0" applyBorder="0" applyAlignment="0" applyProtection="0">
      <alignment horizontal="left"/>
      <protection locked="0"/>
    </xf>
    <xf numFmtId="266" fontId="103" fillId="0" borderId="141" applyFill="0">
      <alignment horizontal="center" vertical="center"/>
    </xf>
    <xf numFmtId="184" fontId="68" fillId="0" borderId="141" applyFill="0">
      <alignment horizontal="center" vertical="center"/>
    </xf>
    <xf numFmtId="228" fontId="103" fillId="0" borderId="141" applyFill="0">
      <alignment horizontal="center" vertical="center"/>
    </xf>
    <xf numFmtId="228" fontId="68" fillId="0" borderId="141" applyFill="0">
      <alignment horizontal="center" vertical="center"/>
    </xf>
    <xf numFmtId="228" fontId="104" fillId="0" borderId="141" applyFill="0">
      <alignment horizontal="center" vertical="center"/>
    </xf>
    <xf numFmtId="228" fontId="79" fillId="0" borderId="141" applyFill="0">
      <alignment horizontal="center" vertical="center"/>
    </xf>
    <xf numFmtId="178" fontId="10" fillId="39" borderId="141">
      <alignment horizontal="center"/>
      <protection locked="0"/>
    </xf>
    <xf numFmtId="178" fontId="10" fillId="39" borderId="141">
      <alignment horizontal="center"/>
      <protection locked="0"/>
    </xf>
    <xf numFmtId="254" fontId="10" fillId="39" borderId="141">
      <alignment horizontal="right"/>
      <protection locked="0"/>
    </xf>
    <xf numFmtId="228" fontId="74" fillId="0" borderId="141" applyNumberFormat="0">
      <alignment horizontal="left"/>
      <protection locked="0"/>
    </xf>
    <xf numFmtId="49" fontId="74" fillId="0" borderId="141">
      <alignment horizontal="left" vertical="top" wrapText="1"/>
      <protection locked="0"/>
    </xf>
    <xf numFmtId="196" fontId="10" fillId="39" borderId="141" applyFont="0" applyFill="0" applyBorder="0" applyAlignment="0">
      <alignment horizontal="left"/>
    </xf>
    <xf numFmtId="17" fontId="11" fillId="39" borderId="141">
      <alignment horizontal="center"/>
      <protection locked="0"/>
    </xf>
    <xf numFmtId="254" fontId="10" fillId="39" borderId="141">
      <alignment horizontal="right"/>
      <protection locked="0"/>
    </xf>
    <xf numFmtId="228" fontId="73" fillId="63" borderId="141" applyFill="0">
      <alignment horizontal="center" vertical="center"/>
    </xf>
    <xf numFmtId="228" fontId="73" fillId="63" borderId="141" applyFill="0">
      <alignment horizontal="center"/>
    </xf>
    <xf numFmtId="3" fontId="114" fillId="39" borderId="141">
      <alignment horizontal="center"/>
      <protection locked="0"/>
    </xf>
    <xf numFmtId="0" fontId="7" fillId="14" borderId="14" applyNumberFormat="0" applyFont="0" applyAlignment="0" applyProtection="0"/>
    <xf numFmtId="185" fontId="74" fillId="0" borderId="141" applyFont="0" applyFill="0" applyBorder="0" applyAlignment="0" applyProtection="0">
      <alignment horizontal="left"/>
      <protection locked="0"/>
    </xf>
    <xf numFmtId="250" fontId="168" fillId="0" borderId="142" applyFill="0"/>
    <xf numFmtId="0" fontId="7" fillId="14" borderId="14" applyNumberFormat="0" applyFont="0" applyAlignment="0" applyProtection="0"/>
    <xf numFmtId="250" fontId="121" fillId="0" borderId="142" applyFill="0"/>
    <xf numFmtId="271" fontId="11" fillId="63" borderId="141">
      <alignment horizontal="right"/>
    </xf>
    <xf numFmtId="271" fontId="11" fillId="0" borderId="141">
      <alignment horizontal="right"/>
    </xf>
    <xf numFmtId="187" fontId="74" fillId="0" borderId="141" applyFont="0" applyFill="0" applyBorder="0" applyAlignment="0" applyProtection="0">
      <alignment horizontal="left"/>
      <protection locked="0"/>
    </xf>
    <xf numFmtId="228" fontId="74" fillId="0" borderId="177" applyNumberFormat="0">
      <alignment horizontal="left"/>
      <protection locked="0"/>
    </xf>
    <xf numFmtId="237" fontId="103" fillId="0" borderId="174">
      <alignment vertical="center"/>
      <protection locked="0"/>
    </xf>
    <xf numFmtId="250" fontId="121" fillId="0" borderId="178" applyFill="0"/>
    <xf numFmtId="0" fontId="64" fillId="59" borderId="154" applyNumberFormat="0" applyAlignment="0" applyProtection="0"/>
    <xf numFmtId="0" fontId="61" fillId="46" borderId="143" applyNumberFormat="0" applyAlignment="0" applyProtection="0"/>
    <xf numFmtId="196" fontId="10" fillId="39" borderId="150" applyFont="0" applyFill="0" applyBorder="0" applyAlignment="0">
      <alignment horizontal="left"/>
    </xf>
    <xf numFmtId="0" fontId="53" fillId="59" borderId="170" applyNumberFormat="0" applyAlignment="0" applyProtection="0"/>
    <xf numFmtId="0" fontId="7" fillId="14" borderId="14" applyNumberFormat="0" applyFont="0" applyAlignment="0" applyProtection="0"/>
    <xf numFmtId="0" fontId="7" fillId="14" borderId="14" applyNumberFormat="0" applyFont="0" applyAlignment="0" applyProtection="0"/>
    <xf numFmtId="201" fontId="10" fillId="39" borderId="150" applyNumberFormat="0">
      <alignment horizontal="left"/>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2" fillId="0" borderId="164" applyNumberFormat="0" applyFill="0" applyAlignment="0" applyProtection="0"/>
    <xf numFmtId="0" fontId="53" fillId="59" borderId="188" applyNumberFormat="0" applyAlignment="0" applyProtection="0"/>
    <xf numFmtId="0" fontId="74" fillId="0" borderId="150" applyNumberFormat="0">
      <alignment horizontal="left"/>
      <protection locked="0"/>
    </xf>
    <xf numFmtId="185" fontId="74" fillId="0" borderId="195"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3" fillId="63" borderId="141" applyFill="0">
      <alignment horizontal="center"/>
    </xf>
    <xf numFmtId="178" fontId="10" fillId="39" borderId="141">
      <alignment horizontal="center"/>
      <protection locked="0"/>
    </xf>
    <xf numFmtId="0" fontId="53" fillId="59" borderId="143" applyNumberFormat="0" applyAlignment="0" applyProtection="0"/>
    <xf numFmtId="3" fontId="114" fillId="39" borderId="168">
      <alignment horizontal="center"/>
      <protection locked="0"/>
    </xf>
    <xf numFmtId="0" fontId="10" fillId="62" borderId="153" applyNumberFormat="0" applyFont="0" applyAlignment="0" applyProtection="0"/>
    <xf numFmtId="0" fontId="7" fillId="14" borderId="14" applyNumberFormat="0" applyFont="0" applyAlignment="0" applyProtection="0"/>
    <xf numFmtId="193" fontId="10" fillId="0" borderId="177" applyFont="0" applyFill="0" applyBorder="0" applyAlignment="0" applyProtection="0">
      <alignment horizontal="left"/>
      <protection locked="0"/>
    </xf>
    <xf numFmtId="0" fontId="7" fillId="14" borderId="14" applyNumberFormat="0" applyFont="0" applyAlignment="0" applyProtection="0"/>
    <xf numFmtId="178" fontId="10" fillId="39" borderId="168">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3" fillId="63" borderId="177" applyFill="0">
      <alignment horizontal="center"/>
    </xf>
    <xf numFmtId="0" fontId="2" fillId="0" borderId="191"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4" fontId="10" fillId="39" borderId="150">
      <alignment horizontal="right"/>
      <protection locked="0"/>
    </xf>
    <xf numFmtId="178" fontId="10" fillId="39" borderId="150">
      <alignment horizontal="center"/>
      <protection locked="0"/>
    </xf>
    <xf numFmtId="228" fontId="74" fillId="0" borderId="150" applyNumberFormat="0">
      <alignment horizontal="left"/>
      <protection locked="0"/>
    </xf>
    <xf numFmtId="197" fontId="74" fillId="0" borderId="141">
      <alignment horizontal="left"/>
      <protection locked="0"/>
    </xf>
    <xf numFmtId="178" fontId="10" fillId="39" borderId="150">
      <alignment horizontal="center"/>
      <protection locked="0"/>
    </xf>
    <xf numFmtId="228" fontId="79" fillId="0" borderId="150" applyFill="0">
      <alignment horizontal="center" vertical="center"/>
    </xf>
    <xf numFmtId="49" fontId="74" fillId="0" borderId="150">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228" fontId="79" fillId="0" borderId="204" applyFill="0">
      <alignment horizontal="center" vertical="center"/>
    </xf>
    <xf numFmtId="0" fontId="7" fillId="14" borderId="14" applyNumberFormat="0" applyFont="0" applyAlignment="0" applyProtection="0"/>
    <xf numFmtId="254" fontId="10" fillId="39" borderId="168">
      <alignment horizontal="right"/>
      <protection locked="0"/>
    </xf>
    <xf numFmtId="49" fontId="74" fillId="0" borderId="204">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66" fillId="0" borderId="155"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43" applyNumberFormat="0" applyAlignment="0" applyProtection="0"/>
    <xf numFmtId="0" fontId="64" fillId="59" borderId="172" applyNumberFormat="0" applyAlignment="0" applyProtection="0"/>
    <xf numFmtId="237" fontId="103" fillId="0" borderId="183">
      <alignment vertical="center"/>
      <protection locked="0"/>
    </xf>
    <xf numFmtId="0" fontId="7" fillId="14" borderId="14" applyNumberFormat="0" applyFont="0" applyAlignment="0" applyProtection="0"/>
    <xf numFmtId="232" fontId="103" fillId="0" borderId="183">
      <alignment vertical="center"/>
      <protection locked="0"/>
    </xf>
    <xf numFmtId="254" fontId="10" fillId="39" borderId="195">
      <alignment horizontal="right"/>
      <protection locked="0"/>
    </xf>
    <xf numFmtId="0" fontId="7" fillId="14" borderId="14" applyNumberFormat="0" applyFont="0" applyAlignment="0" applyProtection="0"/>
    <xf numFmtId="17" fontId="11" fillId="39" borderId="204">
      <alignment horizontal="center"/>
      <protection locked="0"/>
    </xf>
    <xf numFmtId="0" fontId="66" fillId="0" borderId="191" applyNumberFormat="0" applyFill="0" applyAlignment="0" applyProtection="0"/>
    <xf numFmtId="178" fontId="10" fillId="39" borderId="141">
      <alignment horizontal="center"/>
      <protection locked="0"/>
    </xf>
    <xf numFmtId="192" fontId="74" fillId="0" borderId="177" applyFont="0" applyFill="0" applyBorder="0" applyAlignment="0" applyProtection="0">
      <alignment horizontal="left"/>
      <protection locked="0"/>
    </xf>
    <xf numFmtId="250" fontId="121" fillId="0" borderId="142" applyFill="0"/>
    <xf numFmtId="228" fontId="68" fillId="0" borderId="177" applyFill="0">
      <alignment horizontal="center" vertical="center"/>
    </xf>
    <xf numFmtId="178" fontId="10" fillId="39" borderId="195">
      <alignment horizontal="center"/>
      <protection locked="0"/>
    </xf>
    <xf numFmtId="0" fontId="7" fillId="14" borderId="14" applyNumberFormat="0" applyFont="0" applyAlignment="0" applyProtection="0"/>
    <xf numFmtId="0" fontId="73" fillId="63" borderId="159" applyFill="0">
      <alignment horizontal="center"/>
    </xf>
    <xf numFmtId="0" fontId="7" fillId="14" borderId="14" applyNumberFormat="0" applyFont="0" applyAlignment="0" applyProtection="0"/>
    <xf numFmtId="267" fontId="112" fillId="0" borderId="185"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1" fontId="74" fillId="0" borderId="177" applyFont="0" applyFill="0" applyBorder="0" applyAlignment="0" applyProtection="0">
      <alignment horizontal="left"/>
      <protection locked="0"/>
    </xf>
    <xf numFmtId="0" fontId="7" fillId="14" borderId="14" applyNumberFormat="0" applyFont="0" applyAlignment="0" applyProtection="0"/>
    <xf numFmtId="228" fontId="103" fillId="0" borderId="183">
      <alignment vertical="center"/>
      <protection locked="0"/>
    </xf>
    <xf numFmtId="276" fontId="20" fillId="0" borderId="177">
      <alignment horizontal="center"/>
    </xf>
    <xf numFmtId="228" fontId="73" fillId="63" borderId="168" applyFill="0">
      <alignment horizont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2" fillId="0" borderId="164" applyNumberFormat="0" applyFill="0" applyAlignment="0" applyProtection="0"/>
    <xf numFmtId="0" fontId="73" fillId="63" borderId="168" applyFill="0">
      <alignment horizontal="center"/>
    </xf>
    <xf numFmtId="0" fontId="7" fillId="14" borderId="14" applyNumberFormat="0" applyFont="0" applyAlignment="0" applyProtection="0"/>
    <xf numFmtId="0" fontId="7" fillId="14" borderId="14" applyNumberFormat="0" applyFont="0" applyAlignment="0" applyProtection="0"/>
    <xf numFmtId="267" fontId="112" fillId="0" borderId="203" applyFill="0">
      <alignment horizontal="center" vertical="center"/>
    </xf>
    <xf numFmtId="0" fontId="61" fillId="46" borderId="197" applyNumberFormat="0" applyAlignment="0" applyProtection="0"/>
    <xf numFmtId="228" fontId="136" fillId="68" borderId="166" applyNumberFormat="0">
      <alignment horizontal="right"/>
    </xf>
    <xf numFmtId="187" fontId="74" fillId="0" borderId="150" applyFont="0" applyFill="0" applyBorder="0" applyAlignment="0" applyProtection="0">
      <alignment horizontal="left"/>
      <protection locked="0"/>
    </xf>
    <xf numFmtId="0" fontId="7" fillId="14" borderId="14" applyNumberFormat="0" applyFont="0" applyAlignment="0" applyProtection="0"/>
    <xf numFmtId="271" fontId="11" fillId="0" borderId="150">
      <alignment horizontal="right"/>
    </xf>
    <xf numFmtId="185" fontId="74" fillId="0" borderId="150" applyFont="0" applyFill="0" applyBorder="0" applyAlignment="0" applyProtection="0">
      <alignment horizontal="left"/>
      <protection locked="0"/>
    </xf>
    <xf numFmtId="250" fontId="121" fillId="0" borderId="151" applyFill="0"/>
    <xf numFmtId="228" fontId="73" fillId="63" borderId="150" applyFill="0">
      <alignment horizontal="center"/>
    </xf>
    <xf numFmtId="271" fontId="11" fillId="63" borderId="150">
      <alignment horizontal="right"/>
    </xf>
    <xf numFmtId="250" fontId="168" fillId="0" borderId="151" applyFill="0"/>
    <xf numFmtId="3" fontId="114" fillId="39" borderId="150">
      <alignment horizontal="center"/>
      <protection locked="0"/>
    </xf>
    <xf numFmtId="237" fontId="103" fillId="0" borderId="156">
      <alignment vertical="center"/>
      <protection locked="0"/>
    </xf>
    <xf numFmtId="0" fontId="7" fillId="14" borderId="14" applyNumberFormat="0" applyFont="0" applyAlignment="0" applyProtection="0"/>
    <xf numFmtId="228" fontId="79" fillId="0" borderId="195" applyFill="0">
      <alignment horizontal="center" vertical="center"/>
    </xf>
    <xf numFmtId="200" fontId="10" fillId="5" borderId="141" applyFont="0" applyFill="0" applyBorder="0" applyAlignment="0" applyProtection="0"/>
    <xf numFmtId="0" fontId="7" fillId="14" borderId="14" applyNumberFormat="0" applyFont="0" applyAlignment="0" applyProtection="0"/>
    <xf numFmtId="0" fontId="7" fillId="14" borderId="14" applyNumberFormat="0" applyFont="0" applyAlignment="0" applyProtection="0"/>
    <xf numFmtId="184" fontId="103" fillId="0" borderId="201">
      <alignment vertical="center"/>
      <protection locked="0"/>
    </xf>
    <xf numFmtId="0" fontId="7" fillId="14" borderId="14" applyNumberFormat="0" applyFont="0" applyAlignment="0" applyProtection="0"/>
    <xf numFmtId="0" fontId="7" fillId="14" borderId="14" applyNumberFormat="0" applyFont="0" applyAlignment="0" applyProtection="0"/>
    <xf numFmtId="0" fontId="53" fillId="59" borderId="179" applyNumberFormat="0" applyAlignment="0" applyProtection="0"/>
    <xf numFmtId="276" fontId="20" fillId="0" borderId="195">
      <alignment horizontal="center"/>
    </xf>
    <xf numFmtId="0" fontId="7" fillId="14" borderId="14" applyNumberFormat="0" applyFont="0" applyAlignment="0" applyProtection="0"/>
    <xf numFmtId="0" fontId="7" fillId="14" borderId="14" applyNumberFormat="0" applyFont="0" applyAlignment="0" applyProtection="0"/>
    <xf numFmtId="228" fontId="74" fillId="0" borderId="159" applyNumberFormat="0">
      <alignment horizontal="left"/>
      <protection locked="0"/>
    </xf>
    <xf numFmtId="0" fontId="7" fillId="14" borderId="14" applyNumberFormat="0" applyFont="0" applyAlignment="0" applyProtection="0"/>
    <xf numFmtId="49" fontId="74" fillId="0" borderId="159">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10" fillId="62" borderId="189" applyNumberFormat="0" applyFont="0" applyAlignment="0" applyProtection="0"/>
    <xf numFmtId="0" fontId="2" fillId="0" borderId="155" applyNumberFormat="0" applyFill="0" applyAlignment="0" applyProtection="0"/>
    <xf numFmtId="178" fontId="10" fillId="39" borderId="177">
      <alignment horizontal="center"/>
      <protection locked="0"/>
    </xf>
    <xf numFmtId="0" fontId="7" fillId="14" borderId="14" applyNumberFormat="0" applyFont="0" applyAlignment="0" applyProtection="0"/>
    <xf numFmtId="232" fontId="103" fillId="0" borderId="201">
      <alignment vertical="center"/>
      <protection locked="0"/>
    </xf>
    <xf numFmtId="228" fontId="74" fillId="0" borderId="186" applyNumberFormat="0">
      <alignment horizontal="left"/>
      <protection locked="0"/>
    </xf>
    <xf numFmtId="228" fontId="112" fillId="0" borderId="176" applyFill="0">
      <alignment horizontal="center" vertical="center"/>
    </xf>
    <xf numFmtId="37" fontId="70" fillId="0" borderId="167" applyFill="0">
      <alignment horizontal="center" vertical="center"/>
    </xf>
    <xf numFmtId="0" fontId="7" fillId="14" borderId="14" applyNumberFormat="0" applyFont="0" applyAlignment="0" applyProtection="0"/>
    <xf numFmtId="0" fontId="64" fillId="59" borderId="154" applyNumberFormat="0" applyAlignment="0" applyProtection="0"/>
    <xf numFmtId="0" fontId="53" fillId="59" borderId="134" applyNumberFormat="0" applyAlignment="0" applyProtection="0"/>
    <xf numFmtId="0" fontId="7" fillId="14" borderId="14" applyNumberFormat="0" applyFont="0" applyAlignment="0" applyProtection="0"/>
    <xf numFmtId="0" fontId="64" fillId="59" borderId="190" applyNumberFormat="0" applyAlignment="0" applyProtection="0"/>
    <xf numFmtId="0" fontId="7" fillId="14" borderId="14" applyNumberFormat="0" applyFont="0" applyAlignment="0" applyProtection="0"/>
    <xf numFmtId="228" fontId="121" fillId="0" borderId="202" applyNumberFormat="0"/>
    <xf numFmtId="233" fontId="103" fillId="0" borderId="183">
      <alignment vertical="center"/>
      <protection locked="0"/>
    </xf>
    <xf numFmtId="0" fontId="7" fillId="14" borderId="14" applyNumberFormat="0" applyFont="0" applyAlignment="0" applyProtection="0"/>
    <xf numFmtId="0" fontId="7" fillId="14" borderId="14" applyNumberFormat="0" applyFont="0" applyAlignment="0" applyProtection="0"/>
    <xf numFmtId="233" fontId="103" fillId="0" borderId="174">
      <alignment vertical="center"/>
      <protection locked="0"/>
    </xf>
    <xf numFmtId="0" fontId="7" fillId="14" borderId="14" applyNumberFormat="0" applyFont="0" applyAlignment="0" applyProtection="0"/>
    <xf numFmtId="0" fontId="66" fillId="0" borderId="173" applyNumberFormat="0" applyFill="0" applyAlignment="0" applyProtection="0"/>
    <xf numFmtId="192" fontId="74" fillId="0" borderId="141" applyFont="0" applyFill="0" applyBorder="0" applyAlignment="0" applyProtection="0">
      <alignment horizontal="left"/>
      <protection locked="0"/>
    </xf>
    <xf numFmtId="191" fontId="74" fillId="0" borderId="141"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3" fillId="63" borderId="204" applyFill="0">
      <alignment horizontal="center"/>
    </xf>
    <xf numFmtId="0" fontId="7" fillId="14" borderId="14" applyNumberFormat="0" applyFont="0" applyAlignment="0" applyProtection="0"/>
    <xf numFmtId="201" fontId="10" fillId="39" borderId="141" applyNumberFormat="0">
      <alignment horizontal="left"/>
    </xf>
    <xf numFmtId="228" fontId="121" fillId="0" borderId="148" applyNumberFormat="0"/>
    <xf numFmtId="0" fontId="7" fillId="14" borderId="14" applyNumberFormat="0" applyFont="0" applyAlignment="0" applyProtection="0"/>
    <xf numFmtId="0" fontId="7" fillId="14" borderId="14" applyNumberFormat="0" applyFont="0" applyAlignment="0" applyProtection="0"/>
    <xf numFmtId="0" fontId="64" fillId="59" borderId="163" applyNumberFormat="0" applyAlignment="0" applyProtection="0"/>
    <xf numFmtId="232" fontId="103" fillId="0" borderId="156">
      <alignment vertical="center"/>
      <protection locked="0"/>
    </xf>
    <xf numFmtId="178" fontId="10" fillId="39" borderId="141">
      <alignment horizontal="center"/>
      <protection locked="0"/>
    </xf>
    <xf numFmtId="0" fontId="64" fillId="59" borderId="181" applyNumberFormat="0" applyAlignment="0" applyProtection="0"/>
    <xf numFmtId="178" fontId="10" fillId="39" borderId="141">
      <alignment horizontal="center"/>
      <protection locked="0"/>
    </xf>
    <xf numFmtId="232" fontId="103" fillId="0" borderId="165">
      <alignment vertical="center"/>
      <protection locked="0"/>
    </xf>
    <xf numFmtId="228" fontId="136" fillId="68" borderId="193" applyNumberFormat="0">
      <alignment horizontal="right"/>
    </xf>
    <xf numFmtId="184" fontId="68" fillId="0" borderId="168" applyFill="0">
      <alignment horizontal="center" vertical="center"/>
    </xf>
    <xf numFmtId="0" fontId="7" fillId="14" borderId="14" applyNumberFormat="0" applyFont="0" applyAlignment="0" applyProtection="0"/>
    <xf numFmtId="228" fontId="74" fillId="0" borderId="141" applyNumberFormat="0">
      <alignment horizontal="left"/>
      <protection locked="0"/>
    </xf>
    <xf numFmtId="49" fontId="74" fillId="0" borderId="168">
      <alignment horizontal="left" vertical="top" wrapText="1"/>
      <protection locked="0"/>
    </xf>
    <xf numFmtId="0" fontId="7" fillId="14" borderId="14" applyNumberFormat="0" applyFont="0" applyAlignment="0" applyProtection="0"/>
    <xf numFmtId="49" fontId="74" fillId="0" borderId="141">
      <alignment horizontal="left" vertical="top" wrapText="1"/>
      <protection locked="0"/>
    </xf>
    <xf numFmtId="196" fontId="10" fillId="39" borderId="141" applyFont="0" applyFill="0" applyBorder="0" applyAlignment="0">
      <alignment horizontal="left"/>
    </xf>
    <xf numFmtId="0" fontId="66" fillId="0" borderId="200" applyNumberFormat="0" applyFill="0" applyAlignment="0" applyProtection="0"/>
    <xf numFmtId="231" fontId="103" fillId="0" borderId="147">
      <alignment vertical="center"/>
      <protection locked="0"/>
    </xf>
    <xf numFmtId="0" fontId="61" fillId="46" borderId="134" applyNumberFormat="0" applyAlignment="0" applyProtection="0"/>
    <xf numFmtId="228" fontId="124" fillId="0" borderId="203" applyFill="0">
      <alignment horizontal="center" vertical="center"/>
    </xf>
    <xf numFmtId="0" fontId="7" fillId="14" borderId="14" applyNumberFormat="0" applyFont="0" applyAlignment="0" applyProtection="0"/>
    <xf numFmtId="228" fontId="104" fillId="0" borderId="204" applyFill="0">
      <alignment horizontal="center" vertical="center"/>
    </xf>
    <xf numFmtId="0" fontId="73" fillId="63" borderId="177" applyFill="0">
      <alignment horizontal="center"/>
    </xf>
    <xf numFmtId="250" fontId="168" fillId="0" borderId="178" applyFill="0"/>
    <xf numFmtId="0" fontId="74" fillId="0" borderId="195" applyNumberFormat="0">
      <alignment horizontal="left"/>
      <protection locked="0"/>
    </xf>
    <xf numFmtId="192" fontId="74" fillId="0" borderId="186" applyFont="0" applyFill="0" applyBorder="0" applyAlignment="0" applyProtection="0">
      <alignment horizontal="left"/>
      <protection locked="0"/>
    </xf>
    <xf numFmtId="0" fontId="7" fillId="14" borderId="14" applyNumberFormat="0" applyFont="0" applyAlignment="0" applyProtection="0"/>
    <xf numFmtId="228" fontId="73" fillId="63" borderId="177" applyFill="0">
      <alignment horizontal="center" vertical="center"/>
    </xf>
    <xf numFmtId="228" fontId="103" fillId="0" borderId="192">
      <alignment vertical="center"/>
      <protection locked="0"/>
    </xf>
    <xf numFmtId="0" fontId="10" fillId="62" borderId="180" applyNumberFormat="0" applyFont="0" applyAlignment="0" applyProtection="0"/>
    <xf numFmtId="230" fontId="103" fillId="0" borderId="165">
      <alignment vertical="center"/>
      <protection locked="0"/>
    </xf>
    <xf numFmtId="228" fontId="74" fillId="0" borderId="168" applyNumberFormat="0">
      <alignment horizontal="left"/>
      <protection locked="0"/>
    </xf>
    <xf numFmtId="0" fontId="53" fillId="59" borderId="197" applyNumberFormat="0" applyAlignment="0" applyProtection="0"/>
    <xf numFmtId="0" fontId="66" fillId="0" borderId="173" applyNumberFormat="0" applyFill="0" applyAlignment="0" applyProtection="0"/>
    <xf numFmtId="185" fontId="74" fillId="0" borderId="186" applyFont="0" applyFill="0" applyBorder="0" applyAlignment="0" applyProtection="0">
      <alignment horizontal="left"/>
      <protection locked="0"/>
    </xf>
    <xf numFmtId="0" fontId="61" fillId="46" borderId="152" applyNumberFormat="0" applyAlignment="0" applyProtection="0"/>
    <xf numFmtId="0" fontId="53" fillId="59" borderId="152" applyNumberFormat="0" applyAlignment="0" applyProtection="0"/>
    <xf numFmtId="0" fontId="73" fillId="63" borderId="195" applyFill="0">
      <alignment horizontal="center"/>
    </xf>
    <xf numFmtId="0" fontId="7" fillId="14" borderId="14" applyNumberFormat="0" applyFont="0" applyAlignment="0" applyProtection="0"/>
    <xf numFmtId="233" fontId="103" fillId="0" borderId="192">
      <alignment vertic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8" fontId="73" fillId="63" borderId="168" applyFill="0">
      <alignment horizontal="center" vertical="center"/>
    </xf>
    <xf numFmtId="0" fontId="7" fillId="14" borderId="14" applyNumberFormat="0" applyFont="0" applyAlignment="0" applyProtection="0"/>
    <xf numFmtId="250" fontId="121" fillId="0" borderId="187" applyFill="0"/>
    <xf numFmtId="0" fontId="7" fillId="14" borderId="14" applyNumberFormat="0" applyFont="0" applyAlignment="0" applyProtection="0"/>
    <xf numFmtId="0" fontId="7" fillId="14" borderId="14" applyNumberFormat="0" applyFont="0" applyAlignment="0" applyProtection="0"/>
    <xf numFmtId="0" fontId="64" fillId="59" borderId="145" applyNumberFormat="0" applyAlignment="0" applyProtection="0"/>
    <xf numFmtId="0" fontId="7" fillId="14" borderId="14" applyNumberFormat="0" applyFont="0" applyAlignment="0" applyProtection="0"/>
    <xf numFmtId="184" fontId="103" fillId="0" borderId="156">
      <alignment vertical="center"/>
      <protection locked="0"/>
    </xf>
    <xf numFmtId="230" fontId="103" fillId="0" borderId="156">
      <alignment vertical="center"/>
      <protection locked="0"/>
    </xf>
    <xf numFmtId="196" fontId="10" fillId="39" borderId="204" applyFont="0" applyFill="0" applyBorder="0" applyAlignment="0">
      <alignment horizontal="left"/>
    </xf>
    <xf numFmtId="0" fontId="53" fillId="59" borderId="179" applyNumberFormat="0" applyAlignment="0" applyProtection="0"/>
    <xf numFmtId="3" fontId="114" fillId="39" borderId="204">
      <alignment horizontal="center"/>
      <protection locked="0"/>
    </xf>
    <xf numFmtId="0" fontId="7" fillId="14" borderId="14" applyNumberFormat="0" applyFont="0" applyAlignment="0" applyProtection="0"/>
    <xf numFmtId="0" fontId="10" fillId="62" borderId="135" applyNumberFormat="0" applyFont="0" applyAlignment="0" applyProtection="0"/>
    <xf numFmtId="0" fontId="64" fillId="59" borderId="136" applyNumberFormat="0" applyAlignment="0" applyProtection="0"/>
    <xf numFmtId="0" fontId="7" fillId="14" borderId="14" applyNumberFormat="0" applyFont="0" applyAlignment="0" applyProtection="0"/>
    <xf numFmtId="0" fontId="2" fillId="0" borderId="173" applyNumberFormat="0" applyFill="0" applyAlignment="0" applyProtection="0"/>
    <xf numFmtId="0" fontId="7" fillId="14" borderId="14" applyNumberFormat="0" applyFont="0" applyAlignment="0" applyProtection="0"/>
    <xf numFmtId="188" fontId="73" fillId="63" borderId="186" applyFill="0">
      <alignment horizontal="center" vertical="center"/>
    </xf>
    <xf numFmtId="233" fontId="103" fillId="0" borderId="165">
      <alignment vertical="center"/>
      <protection locked="0"/>
    </xf>
    <xf numFmtId="190" fontId="74" fillId="0" borderId="168" applyFont="0" applyFill="0" applyBorder="0" applyAlignment="0" applyProtection="0">
      <alignment horizontal="left"/>
      <protection locked="0"/>
    </xf>
    <xf numFmtId="228" fontId="124" fillId="0" borderId="167" applyFill="0">
      <alignment horizontal="center" vertical="center"/>
    </xf>
    <xf numFmtId="0" fontId="73" fillId="63" borderId="150" applyFill="0">
      <alignment horizontal="center"/>
    </xf>
    <xf numFmtId="0" fontId="7" fillId="14" borderId="14" applyNumberFormat="0" applyFont="0" applyAlignment="0" applyProtection="0"/>
    <xf numFmtId="233" fontId="103" fillId="0" borderId="165">
      <alignment vertical="center"/>
      <protection locked="0"/>
    </xf>
    <xf numFmtId="0" fontId="7" fillId="14" borderId="14" applyNumberFormat="0" applyFont="0" applyAlignment="0" applyProtection="0"/>
    <xf numFmtId="0" fontId="2" fillId="0" borderId="137" applyNumberFormat="0" applyFill="0" applyAlignment="0" applyProtection="0"/>
    <xf numFmtId="0" fontId="66" fillId="0" borderId="137" applyNumberFormat="0" applyFill="0" applyAlignment="0" applyProtection="0"/>
    <xf numFmtId="0" fontId="7" fillId="14" borderId="14" applyNumberFormat="0" applyFont="0" applyAlignment="0" applyProtection="0"/>
    <xf numFmtId="0" fontId="2" fillId="0" borderId="146" applyNumberFormat="0" applyFill="0" applyAlignment="0" applyProtection="0"/>
    <xf numFmtId="196" fontId="10" fillId="39" borderId="195" applyFont="0" applyFill="0" applyBorder="0" applyAlignment="0">
      <alignment horizontal="left"/>
    </xf>
    <xf numFmtId="228" fontId="73" fillId="63" borderId="150" applyFill="0">
      <alignment horizontal="center" vertical="center"/>
    </xf>
    <xf numFmtId="228" fontId="73" fillId="63" borderId="141" applyFill="0">
      <alignment horizontal="center"/>
    </xf>
    <xf numFmtId="228" fontId="73" fillId="63" borderId="141" applyFill="0">
      <alignment horizontal="center" vertical="center"/>
    </xf>
    <xf numFmtId="17" fontId="11" fillId="39" borderId="150">
      <alignment horizontal="center"/>
      <protection locked="0"/>
    </xf>
    <xf numFmtId="0" fontId="53" fillId="59" borderId="161" applyNumberFormat="0" applyAlignment="0" applyProtection="0"/>
    <xf numFmtId="191" fontId="74" fillId="0" borderId="195" applyFont="0" applyFill="0" applyBorder="0" applyAlignment="0" applyProtection="0">
      <alignment horizontal="left"/>
      <protection locked="0"/>
    </xf>
    <xf numFmtId="0" fontId="7" fillId="14" borderId="14" applyNumberFormat="0" applyFont="0" applyAlignment="0" applyProtection="0"/>
    <xf numFmtId="0" fontId="61" fillId="46" borderId="161" applyNumberFormat="0" applyAlignment="0" applyProtection="0"/>
    <xf numFmtId="254" fontId="10" fillId="39" borderId="150">
      <alignment horizontal="right"/>
      <protection locked="0"/>
    </xf>
    <xf numFmtId="228" fontId="121" fillId="0" borderId="166" applyNumberFormat="0"/>
    <xf numFmtId="0" fontId="7" fillId="14" borderId="14" applyNumberFormat="0" applyFont="0" applyAlignment="0" applyProtection="0"/>
    <xf numFmtId="0" fontId="7" fillId="14" borderId="14" applyNumberFormat="0" applyFont="0" applyAlignment="0" applyProtection="0"/>
    <xf numFmtId="231" fontId="103" fillId="0" borderId="174">
      <alignment vertical="center"/>
      <protection locked="0"/>
    </xf>
    <xf numFmtId="0" fontId="61" fillId="46" borderId="170" applyNumberFormat="0" applyAlignment="0" applyProtection="0"/>
    <xf numFmtId="0" fontId="7" fillId="14" borderId="14" applyNumberFormat="0" applyFont="0" applyAlignment="0" applyProtection="0"/>
    <xf numFmtId="250" fontId="168" fillId="0" borderId="169" applyFill="0"/>
    <xf numFmtId="0" fontId="64" fillId="59" borderId="163" applyNumberFormat="0" applyAlignment="0" applyProtection="0"/>
    <xf numFmtId="0" fontId="7" fillId="14" borderId="14" applyNumberFormat="0" applyFont="0" applyAlignment="0" applyProtection="0"/>
    <xf numFmtId="178" fontId="10" fillId="39" borderId="186">
      <alignment horizontal="center"/>
      <protection locked="0"/>
    </xf>
    <xf numFmtId="0" fontId="7" fillId="14" borderId="14" applyNumberFormat="0" applyFont="0" applyAlignment="0" applyProtection="0"/>
    <xf numFmtId="185" fontId="74" fillId="0" borderId="141" applyFont="0" applyFill="0" applyBorder="0" applyAlignment="0" applyProtection="0">
      <alignment horizontal="left"/>
      <protection locked="0"/>
    </xf>
    <xf numFmtId="0" fontId="7" fillId="14" borderId="14" applyNumberFormat="0" applyFont="0" applyAlignment="0" applyProtection="0"/>
    <xf numFmtId="231" fontId="103" fillId="0" borderId="174">
      <alignment vertical="center"/>
      <protection locked="0"/>
    </xf>
    <xf numFmtId="228" fontId="103" fillId="0" borderId="186" applyFill="0">
      <alignment horizontal="center" vertical="center"/>
    </xf>
    <xf numFmtId="0" fontId="64" fillId="59" borderId="199" applyNumberFormat="0" applyAlignment="0" applyProtection="0"/>
    <xf numFmtId="231" fontId="103" fillId="0" borderId="201">
      <alignment vertical="center"/>
      <protection locked="0"/>
    </xf>
    <xf numFmtId="0" fontId="7" fillId="14" borderId="14" applyNumberFormat="0" applyFont="0" applyAlignment="0" applyProtection="0"/>
    <xf numFmtId="0" fontId="7" fillId="14" borderId="14" applyNumberFormat="0" applyFont="0" applyAlignment="0" applyProtection="0"/>
    <xf numFmtId="49" fontId="74" fillId="0" borderId="177">
      <alignment horizontal="left" vertical="top" wrapText="1"/>
      <protection locked="0"/>
    </xf>
    <xf numFmtId="0" fontId="66" fillId="0" borderId="182" applyNumberFormat="0" applyFill="0" applyAlignment="0" applyProtection="0"/>
    <xf numFmtId="0" fontId="7" fillId="14" borderId="14" applyNumberFormat="0" applyFont="0" applyAlignment="0" applyProtection="0"/>
    <xf numFmtId="228" fontId="112" fillId="0" borderId="185"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4" fillId="0" borderId="150"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190" applyNumberFormat="0" applyAlignment="0" applyProtection="0"/>
    <xf numFmtId="228" fontId="73" fillId="63" borderId="177"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10" fillId="62" borderId="144" applyNumberFormat="0" applyFont="0" applyAlignment="0" applyProtection="0"/>
    <xf numFmtId="0" fontId="7" fillId="14" borderId="14" applyNumberFormat="0" applyFont="0" applyAlignment="0" applyProtection="0"/>
    <xf numFmtId="228" fontId="74" fillId="0" borderId="177" applyNumberFormat="0">
      <alignment horizontal="left"/>
      <protection locked="0"/>
    </xf>
    <xf numFmtId="0" fontId="7" fillId="14" borderId="14" applyNumberFormat="0" applyFont="0" applyAlignment="0" applyProtection="0"/>
    <xf numFmtId="0" fontId="64" fillId="59" borderId="172" applyNumberFormat="0" applyAlignment="0" applyProtection="0"/>
    <xf numFmtId="10" fontId="68" fillId="67" borderId="204" applyNumberFormat="0" applyBorder="0" applyAlignment="0" applyProtection="0"/>
    <xf numFmtId="0" fontId="53" fillId="59" borderId="134" applyNumberFormat="0" applyAlignment="0" applyProtection="0"/>
    <xf numFmtId="0" fontId="61" fillId="46" borderId="134" applyNumberFormat="0" applyAlignment="0" applyProtection="0"/>
    <xf numFmtId="0" fontId="64" fillId="59" borderId="136" applyNumberFormat="0" applyAlignment="0" applyProtection="0"/>
    <xf numFmtId="0" fontId="66" fillId="0" borderId="137" applyNumberFormat="0" applyFill="0" applyAlignment="0" applyProtection="0"/>
    <xf numFmtId="0" fontId="2" fillId="0" borderId="137" applyNumberFormat="0" applyFill="0" applyAlignment="0" applyProtection="0"/>
    <xf numFmtId="0" fontId="53" fillId="59" borderId="134" applyNumberFormat="0" applyAlignment="0" applyProtection="0"/>
    <xf numFmtId="0" fontId="61" fillId="46" borderId="134" applyNumberFormat="0" applyAlignment="0" applyProtection="0"/>
    <xf numFmtId="0" fontId="7" fillId="14" borderId="14" applyNumberFormat="0" applyFont="0" applyAlignment="0" applyProtection="0"/>
    <xf numFmtId="0" fontId="64" fillId="59" borderId="136" applyNumberFormat="0" applyAlignment="0" applyProtection="0"/>
    <xf numFmtId="0" fontId="2" fillId="0" borderId="137" applyNumberFormat="0" applyFill="0" applyAlignment="0" applyProtection="0"/>
    <xf numFmtId="0" fontId="66" fillId="0" borderId="137"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34" applyNumberFormat="0" applyAlignment="0" applyProtection="0"/>
    <xf numFmtId="229" fontId="103" fillId="0" borderId="165">
      <alignment vertical="center"/>
      <protection locked="0"/>
    </xf>
    <xf numFmtId="0" fontId="7" fillId="14" borderId="14" applyNumberFormat="0" applyFont="0" applyAlignment="0" applyProtection="0"/>
    <xf numFmtId="0" fontId="61" fillId="46" borderId="134" applyNumberFormat="0" applyAlignment="0" applyProtection="0"/>
    <xf numFmtId="228" fontId="68" fillId="0" borderId="150" applyFill="0">
      <alignment horizontal="center" vertical="center"/>
    </xf>
    <xf numFmtId="184" fontId="68" fillId="0" borderId="150" applyFill="0">
      <alignment horizontal="center" vertical="center"/>
    </xf>
    <xf numFmtId="0" fontId="10" fillId="62" borderId="135" applyNumberFormat="0" applyFont="0" applyAlignment="0" applyProtection="0"/>
    <xf numFmtId="0" fontId="64" fillId="59" borderId="136" applyNumberFormat="0" applyAlignment="0" applyProtection="0"/>
    <xf numFmtId="228" fontId="124" fillId="0" borderId="176" applyFill="0">
      <alignment horizontal="center" vertical="center"/>
    </xf>
    <xf numFmtId="0" fontId="7" fillId="14" borderId="14" applyNumberFormat="0" applyFont="0" applyAlignment="0" applyProtection="0"/>
    <xf numFmtId="0" fontId="66" fillId="0" borderId="137" applyNumberFormat="0" applyFill="0" applyAlignment="0" applyProtection="0"/>
    <xf numFmtId="0" fontId="2" fillId="0" borderId="137" applyNumberFormat="0" applyFill="0" applyAlignment="0" applyProtection="0"/>
    <xf numFmtId="228" fontId="103" fillId="0" borderId="150" applyFill="0">
      <alignment horizontal="center" vertical="center"/>
    </xf>
    <xf numFmtId="0" fontId="7" fillId="14" borderId="14" applyNumberFormat="0" applyFont="0" applyAlignment="0" applyProtection="0"/>
    <xf numFmtId="266" fontId="103" fillId="0" borderId="186"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34"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34" applyNumberFormat="0" applyAlignment="0" applyProtection="0"/>
    <xf numFmtId="0" fontId="7" fillId="14" borderId="14" applyNumberFormat="0" applyFont="0" applyAlignment="0" applyProtection="0"/>
    <xf numFmtId="0" fontId="10" fillId="62" borderId="135" applyNumberFormat="0" applyFont="0" applyAlignment="0" applyProtection="0"/>
    <xf numFmtId="0" fontId="64" fillId="59" borderId="136" applyNumberFormat="0" applyAlignment="0" applyProtection="0"/>
    <xf numFmtId="0" fontId="7" fillId="14" borderId="14" applyNumberFormat="0" applyFont="0" applyAlignment="0" applyProtection="0"/>
    <xf numFmtId="37" fontId="70" fillId="0" borderId="203" applyFill="0">
      <alignment horizontal="center" vertical="center"/>
    </xf>
    <xf numFmtId="0" fontId="2" fillId="0" borderId="137" applyNumberFormat="0" applyFill="0" applyAlignment="0" applyProtection="0"/>
    <xf numFmtId="0" fontId="66" fillId="0" borderId="137"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154" applyNumberFormat="0" applyAlignment="0" applyProtection="0"/>
    <xf numFmtId="191" fontId="74" fillId="0" borderId="150"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201" fontId="10" fillId="39" borderId="186" applyNumberFormat="0">
      <alignment horizontal="left"/>
    </xf>
    <xf numFmtId="0" fontId="73" fillId="63" borderId="141" applyFill="0">
      <alignment horizontal="center"/>
    </xf>
    <xf numFmtId="0" fontId="7" fillId="14" borderId="14" applyNumberFormat="0" applyFont="0" applyAlignment="0" applyProtection="0"/>
    <xf numFmtId="276" fontId="20" fillId="0" borderId="168">
      <alignment horizontal="center"/>
    </xf>
    <xf numFmtId="192" fontId="74" fillId="0" borderId="150" applyFont="0" applyFill="0" applyBorder="0" applyAlignment="0" applyProtection="0">
      <alignment horizontal="left"/>
      <protection locked="0"/>
    </xf>
    <xf numFmtId="190" fontId="74" fillId="0" borderId="150" applyFont="0" applyFill="0" applyBorder="0" applyAlignment="0" applyProtection="0">
      <alignment horizontal="left"/>
      <protection locked="0"/>
    </xf>
    <xf numFmtId="0" fontId="10" fillId="62" borderId="153" applyNumberFormat="0" applyFont="0" applyAlignment="0" applyProtection="0"/>
    <xf numFmtId="188" fontId="73" fillId="63" borderId="141" applyFill="0">
      <alignment horizontal="center" vertical="center"/>
    </xf>
    <xf numFmtId="0" fontId="7" fillId="14" borderId="14" applyNumberFormat="0" applyFont="0" applyAlignment="0" applyProtection="0"/>
    <xf numFmtId="0" fontId="10" fillId="62" borderId="180" applyNumberFormat="0" applyFont="0" applyAlignment="0" applyProtection="0"/>
    <xf numFmtId="0" fontId="2" fillId="0" borderId="191" applyNumberFormat="0" applyFill="0" applyAlignment="0" applyProtection="0"/>
    <xf numFmtId="0" fontId="61" fillId="46" borderId="143"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0" fontId="10" fillId="63" borderId="141" applyNumberFormat="0" applyFont="0" applyBorder="0" applyAlignment="0" applyProtection="0"/>
    <xf numFmtId="180" fontId="10" fillId="63" borderId="141" applyNumberFormat="0" applyFont="0" applyBorder="0" applyAlignment="0" applyProtection="0"/>
    <xf numFmtId="0" fontId="66" fillId="0" borderId="182" applyNumberFormat="0" applyFill="0" applyAlignment="0" applyProtection="0"/>
    <xf numFmtId="276" fontId="20" fillId="0" borderId="159">
      <alignment horizontal="center"/>
    </xf>
    <xf numFmtId="192" fontId="74" fillId="0" borderId="177" applyFont="0" applyFill="0" applyBorder="0" applyAlignment="0" applyProtection="0">
      <alignment horizontal="left"/>
      <protection locked="0"/>
    </xf>
    <xf numFmtId="267" fontId="112" fillId="0" borderId="176" applyFill="0">
      <alignment horizontal="center" vertical="center"/>
    </xf>
    <xf numFmtId="0" fontId="7" fillId="14" borderId="14" applyNumberFormat="0" applyFont="0" applyAlignment="0" applyProtection="0"/>
    <xf numFmtId="250" fontId="121" fillId="0" borderId="160" applyFill="0"/>
    <xf numFmtId="0" fontId="7" fillId="14" borderId="14" applyNumberFormat="0" applyFont="0" applyAlignment="0" applyProtection="0"/>
    <xf numFmtId="0" fontId="7" fillId="14" borderId="14" applyNumberFormat="0" applyFont="0" applyAlignment="0" applyProtection="0"/>
    <xf numFmtId="250" fontId="121" fillId="0" borderId="205" applyFill="0"/>
    <xf numFmtId="0" fontId="7" fillId="14" borderId="14" applyNumberFormat="0" applyFont="0" applyAlignment="0" applyProtection="0"/>
    <xf numFmtId="228" fontId="136" fillId="68" borderId="157" applyNumberFormat="0">
      <alignment horizontal="right"/>
    </xf>
    <xf numFmtId="10" fontId="68" fillId="67" borderId="177" applyNumberFormat="0" applyBorder="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3" fillId="63" borderId="141" applyFill="0">
      <alignment horizontal="center"/>
    </xf>
    <xf numFmtId="188" fontId="73" fillId="63" borderId="141" applyFill="0">
      <alignment horizontal="center" vertical="center"/>
    </xf>
    <xf numFmtId="185" fontId="74" fillId="0" borderId="141" applyFont="0" applyFill="0" applyBorder="0" applyAlignment="0" applyProtection="0">
      <alignment horizontal="left"/>
      <protection locked="0"/>
    </xf>
    <xf numFmtId="197" fontId="74" fillId="0" borderId="141">
      <alignment horizontal="left"/>
      <protection locked="0"/>
    </xf>
    <xf numFmtId="0" fontId="53" fillId="59" borderId="143" applyNumberFormat="0" applyAlignment="0" applyProtection="0"/>
    <xf numFmtId="0" fontId="61" fillId="46" borderId="143" applyNumberFormat="0" applyAlignment="0" applyProtection="0"/>
    <xf numFmtId="0" fontId="64" fillId="59" borderId="145" applyNumberFormat="0" applyAlignment="0" applyProtection="0"/>
    <xf numFmtId="0" fontId="66" fillId="0" borderId="146" applyNumberFormat="0" applyFill="0" applyAlignment="0" applyProtection="0"/>
    <xf numFmtId="0" fontId="2" fillId="0" borderId="146" applyNumberFormat="0" applyFill="0" applyAlignment="0" applyProtection="0"/>
    <xf numFmtId="0" fontId="53" fillId="59" borderId="143" applyNumberFormat="0" applyAlignment="0" applyProtection="0"/>
    <xf numFmtId="0" fontId="73" fillId="63" borderId="141" applyFill="0">
      <alignment horizontal="center"/>
    </xf>
    <xf numFmtId="188" fontId="73" fillId="63" borderId="141" applyFill="0">
      <alignment horizontal="center" vertical="center"/>
    </xf>
    <xf numFmtId="0" fontId="61" fillId="46" borderId="143" applyNumberFormat="0" applyAlignment="0" applyProtection="0"/>
    <xf numFmtId="0" fontId="7" fillId="14" borderId="14" applyNumberFormat="0" applyFont="0" applyAlignment="0" applyProtection="0"/>
    <xf numFmtId="0" fontId="64" fillId="59" borderId="145" applyNumberFormat="0" applyAlignment="0" applyProtection="0"/>
    <xf numFmtId="0" fontId="2" fillId="0" borderId="146" applyNumberFormat="0" applyFill="0" applyAlignment="0" applyProtection="0"/>
    <xf numFmtId="0" fontId="66" fillId="0" borderId="146"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43" applyNumberFormat="0" applyAlignment="0" applyProtection="0"/>
    <xf numFmtId="0" fontId="7" fillId="14" borderId="14" applyNumberFormat="0" applyFont="0" applyAlignment="0" applyProtection="0"/>
    <xf numFmtId="0" fontId="61" fillId="46" borderId="143" applyNumberFormat="0" applyAlignment="0" applyProtection="0"/>
    <xf numFmtId="192" fontId="74" fillId="0" borderId="159" applyFont="0" applyFill="0" applyBorder="0" applyAlignment="0" applyProtection="0">
      <alignment horizontal="left"/>
      <protection locked="0"/>
    </xf>
    <xf numFmtId="271" fontId="11" fillId="0" borderId="159">
      <alignment horizontal="right"/>
    </xf>
    <xf numFmtId="0" fontId="10" fillId="62" borderId="144" applyNumberFormat="0" applyFont="0" applyAlignment="0" applyProtection="0"/>
    <xf numFmtId="0" fontId="64" fillId="59" borderId="145" applyNumberFormat="0" applyAlignment="0" applyProtection="0"/>
    <xf numFmtId="0" fontId="61" fillId="46" borderId="161" applyNumberFormat="0" applyAlignment="0" applyProtection="0"/>
    <xf numFmtId="0" fontId="7" fillId="14" borderId="14" applyNumberFormat="0" applyFont="0" applyAlignment="0" applyProtection="0"/>
    <xf numFmtId="0" fontId="66" fillId="0" borderId="146" applyNumberFormat="0" applyFill="0" applyAlignment="0" applyProtection="0"/>
    <xf numFmtId="0" fontId="2" fillId="0" borderId="146" applyNumberFormat="0" applyFill="0" applyAlignment="0" applyProtection="0"/>
    <xf numFmtId="190" fontId="74" fillId="0" borderId="159"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43"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43" applyNumberFormat="0" applyAlignment="0" applyProtection="0"/>
    <xf numFmtId="0" fontId="7" fillId="14" borderId="14" applyNumberFormat="0" applyFont="0" applyAlignment="0" applyProtection="0"/>
    <xf numFmtId="0" fontId="10" fillId="62" borderId="144" applyNumberFormat="0" applyFont="0" applyAlignment="0" applyProtection="0"/>
    <xf numFmtId="0" fontId="64" fillId="59" borderId="145" applyNumberFormat="0" applyAlignment="0" applyProtection="0"/>
    <xf numFmtId="0" fontId="7" fillId="14" borderId="14" applyNumberFormat="0" applyFont="0" applyAlignment="0" applyProtection="0"/>
    <xf numFmtId="0" fontId="2" fillId="0" borderId="146" applyNumberFormat="0" applyFill="0" applyAlignment="0" applyProtection="0"/>
    <xf numFmtId="0" fontId="66" fillId="0" borderId="146" applyNumberFormat="0" applyFill="0" applyAlignment="0" applyProtection="0"/>
    <xf numFmtId="0" fontId="66" fillId="0" borderId="173" applyNumberFormat="0" applyFill="0" applyAlignment="0" applyProtection="0"/>
    <xf numFmtId="267" fontId="112" fillId="0" borderId="167"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10" fillId="62" borderId="180"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3" fontId="114" fillId="39" borderId="195">
      <alignment horizontal="center"/>
      <protection locked="0"/>
    </xf>
    <xf numFmtId="0" fontId="7" fillId="14" borderId="14" applyNumberFormat="0" applyFont="0" applyAlignment="0" applyProtection="0"/>
    <xf numFmtId="0" fontId="7" fillId="14" borderId="14" applyNumberFormat="0" applyFont="0" applyAlignment="0" applyProtection="0"/>
    <xf numFmtId="187" fontId="74" fillId="0" borderId="186" applyFont="0" applyFill="0" applyBorder="0" applyAlignment="0" applyProtection="0">
      <alignment horizontal="left"/>
      <protection locked="0"/>
    </xf>
    <xf numFmtId="185" fontId="74" fillId="0" borderId="177" applyFont="0" applyFill="0" applyBorder="0" applyAlignment="0" applyProtection="0">
      <alignment horizontal="left"/>
      <protection locked="0"/>
    </xf>
    <xf numFmtId="250" fontId="121" fillId="0" borderId="169" applyFill="0"/>
    <xf numFmtId="0" fontId="7" fillId="14" borderId="14" applyNumberFormat="0" applyFont="0" applyAlignment="0" applyProtection="0"/>
    <xf numFmtId="0" fontId="66" fillId="0" borderId="200" applyNumberFormat="0" applyFill="0" applyAlignment="0" applyProtection="0"/>
    <xf numFmtId="0" fontId="66" fillId="0" borderId="191" applyNumberFormat="0" applyFill="0" applyAlignment="0" applyProtection="0"/>
    <xf numFmtId="0" fontId="61" fillId="46" borderId="188" applyNumberFormat="0" applyAlignment="0" applyProtection="0"/>
    <xf numFmtId="185" fontId="74" fillId="0" borderId="168" applyFont="0" applyFill="0" applyBorder="0" applyAlignment="0" applyProtection="0">
      <alignment horizontal="left"/>
      <protection locked="0"/>
    </xf>
    <xf numFmtId="180" fontId="10" fillId="63" borderId="150" applyNumberFormat="0" applyFont="0" applyBorder="0" applyAlignment="0" applyProtection="0"/>
    <xf numFmtId="180" fontId="10" fillId="63" borderId="150" applyNumberFormat="0" applyFont="0" applyBorder="0" applyAlignment="0" applyProtection="0"/>
    <xf numFmtId="178" fontId="10" fillId="39" borderId="204">
      <alignment horizontal="center"/>
      <protection locked="0"/>
    </xf>
    <xf numFmtId="193" fontId="10" fillId="0" borderId="177" applyFont="0" applyFill="0" applyBorder="0" applyAlignment="0" applyProtection="0">
      <alignment horizontal="left"/>
      <protection locked="0"/>
    </xf>
    <xf numFmtId="17" fontId="11" fillId="39" borderId="168">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10" fillId="62" borderId="189" applyNumberFormat="0" applyFont="0" applyAlignment="0" applyProtection="0"/>
    <xf numFmtId="0" fontId="2" fillId="0" borderId="200"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71" fontId="11" fillId="0" borderId="177">
      <alignment horizontal="right"/>
    </xf>
    <xf numFmtId="0" fontId="7" fillId="14" borderId="14" applyNumberFormat="0" applyFont="0" applyAlignment="0" applyProtection="0"/>
    <xf numFmtId="0" fontId="53" fillId="59" borderId="152" applyNumberFormat="0" applyAlignment="0" applyProtection="0"/>
    <xf numFmtId="0" fontId="61" fillId="46" borderId="152" applyNumberFormat="0" applyAlignment="0" applyProtection="0"/>
    <xf numFmtId="0" fontId="64" fillId="59" borderId="154" applyNumberFormat="0" applyAlignment="0" applyProtection="0"/>
    <xf numFmtId="0" fontId="66" fillId="0" borderId="155" applyNumberFormat="0" applyFill="0" applyAlignment="0" applyProtection="0"/>
    <xf numFmtId="0" fontId="2" fillId="0" borderId="155" applyNumberFormat="0" applyFill="0" applyAlignment="0" applyProtection="0"/>
    <xf numFmtId="0" fontId="53" fillId="59" borderId="152" applyNumberFormat="0" applyAlignment="0" applyProtection="0"/>
    <xf numFmtId="0" fontId="61" fillId="46" borderId="152" applyNumberFormat="0" applyAlignment="0" applyProtection="0"/>
    <xf numFmtId="0" fontId="7" fillId="14" borderId="14" applyNumberFormat="0" applyFont="0" applyAlignment="0" applyProtection="0"/>
    <xf numFmtId="0" fontId="64" fillId="59" borderId="154" applyNumberFormat="0" applyAlignment="0" applyProtection="0"/>
    <xf numFmtId="0" fontId="2" fillId="0" borderId="155" applyNumberFormat="0" applyFill="0" applyAlignment="0" applyProtection="0"/>
    <xf numFmtId="0" fontId="66" fillId="0" borderId="155" applyNumberFormat="0" applyFill="0" applyAlignment="0" applyProtection="0"/>
    <xf numFmtId="197" fontId="74" fillId="0" borderId="186">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52" applyNumberFormat="0" applyAlignment="0" applyProtection="0"/>
    <xf numFmtId="228" fontId="121" fillId="0" borderId="175" applyNumberFormat="0"/>
    <xf numFmtId="0" fontId="7" fillId="14" borderId="14" applyNumberFormat="0" applyFont="0" applyAlignment="0" applyProtection="0"/>
    <xf numFmtId="0" fontId="61" fillId="46" borderId="152" applyNumberFormat="0" applyAlignment="0" applyProtection="0"/>
    <xf numFmtId="228" fontId="79" fillId="0" borderId="168" applyFill="0">
      <alignment horizontal="center" vertical="center"/>
    </xf>
    <xf numFmtId="228" fontId="68" fillId="0" borderId="168" applyFill="0">
      <alignment horizontal="center" vertical="center"/>
    </xf>
    <xf numFmtId="0" fontId="10" fillId="62" borderId="153" applyNumberFormat="0" applyFont="0" applyAlignment="0" applyProtection="0"/>
    <xf numFmtId="0" fontId="64" fillId="59" borderId="154" applyNumberFormat="0" applyAlignment="0" applyProtection="0"/>
    <xf numFmtId="0" fontId="7" fillId="14" borderId="14" applyNumberFormat="0" applyFont="0" applyAlignment="0" applyProtection="0"/>
    <xf numFmtId="0" fontId="66" fillId="0" borderId="155" applyNumberFormat="0" applyFill="0" applyAlignment="0" applyProtection="0"/>
    <xf numFmtId="0" fontId="2" fillId="0" borderId="155" applyNumberFormat="0" applyFill="0" applyAlignment="0" applyProtection="0"/>
    <xf numFmtId="228" fontId="104" fillId="0" borderId="168"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66" fontId="103" fillId="0" borderId="168" applyFill="0">
      <alignment horizontal="center" vertical="center"/>
    </xf>
    <xf numFmtId="37" fontId="70" fillId="0" borderId="176"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52"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52" applyNumberFormat="0" applyAlignment="0" applyProtection="0"/>
    <xf numFmtId="254" fontId="10" fillId="39" borderId="204">
      <alignment horizontal="right"/>
      <protection locked="0"/>
    </xf>
    <xf numFmtId="0" fontId="7" fillId="14" borderId="14" applyNumberFormat="0" applyFont="0" applyAlignment="0" applyProtection="0"/>
    <xf numFmtId="0" fontId="10" fillId="62" borderId="153" applyNumberFormat="0" applyFont="0" applyAlignment="0" applyProtection="0"/>
    <xf numFmtId="0" fontId="64" fillId="59" borderId="154" applyNumberFormat="0" applyAlignment="0" applyProtection="0"/>
    <xf numFmtId="0" fontId="7" fillId="14" borderId="14" applyNumberFormat="0" applyFont="0" applyAlignment="0" applyProtection="0"/>
    <xf numFmtId="0" fontId="2" fillId="0" borderId="155" applyNumberFormat="0" applyFill="0" applyAlignment="0" applyProtection="0"/>
    <xf numFmtId="0" fontId="66" fillId="0" borderId="155"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187" fontId="74" fillId="0" borderId="204"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3" fillId="0" borderId="201">
      <alignment vertical="center"/>
      <protection locked="0"/>
    </xf>
    <xf numFmtId="178" fontId="10" fillId="39" borderId="186">
      <alignment horizontal="center"/>
      <protection locked="0"/>
    </xf>
    <xf numFmtId="0" fontId="7" fillId="14" borderId="14" applyNumberFormat="0" applyFont="0" applyAlignment="0" applyProtection="0"/>
    <xf numFmtId="191" fontId="74" fillId="0" borderId="168" applyFont="0" applyFill="0" applyBorder="0" applyAlignment="0" applyProtection="0">
      <alignment horizontal="left"/>
      <protection locked="0"/>
    </xf>
    <xf numFmtId="0" fontId="7" fillId="14" borderId="14" applyNumberFormat="0" applyFont="0" applyAlignment="0" applyProtection="0"/>
    <xf numFmtId="190" fontId="74" fillId="0" borderId="177" applyFont="0" applyFill="0" applyBorder="0" applyAlignment="0" applyProtection="0">
      <alignment horizontal="left"/>
      <protection locked="0"/>
    </xf>
    <xf numFmtId="0" fontId="7" fillId="14" borderId="14" applyNumberFormat="0" applyFont="0" applyAlignment="0" applyProtection="0"/>
    <xf numFmtId="0" fontId="73" fillId="63" borderId="177" applyFill="0">
      <alignment horizontal="center"/>
    </xf>
    <xf numFmtId="0" fontId="7" fillId="14" borderId="14" applyNumberFormat="0" applyFont="0" applyAlignment="0" applyProtection="0"/>
    <xf numFmtId="180" fontId="10" fillId="63" borderId="159" applyNumberFormat="0" applyFont="0" applyBorder="0" applyAlignment="0" applyProtection="0"/>
    <xf numFmtId="180" fontId="10" fillId="63" borderId="159" applyNumberFormat="0" applyFont="0" applyBorder="0" applyAlignment="0" applyProtection="0"/>
    <xf numFmtId="0" fontId="66" fillId="0" borderId="200" applyNumberFormat="0" applyFill="0" applyAlignment="0" applyProtection="0"/>
    <xf numFmtId="276" fontId="20" fillId="0" borderId="186">
      <alignment horizontal="center"/>
    </xf>
    <xf numFmtId="0" fontId="7" fillId="14" borderId="14" applyNumberFormat="0" applyFont="0" applyAlignment="0" applyProtection="0"/>
    <xf numFmtId="0" fontId="53" fillId="59" borderId="161" applyNumberFormat="0" applyAlignment="0" applyProtection="0"/>
    <xf numFmtId="0" fontId="61" fillId="46" borderId="161" applyNumberFormat="0" applyAlignment="0" applyProtection="0"/>
    <xf numFmtId="0" fontId="64" fillId="59" borderId="163" applyNumberFormat="0" applyAlignment="0" applyProtection="0"/>
    <xf numFmtId="0" fontId="66" fillId="0" borderId="164" applyNumberFormat="0" applyFill="0" applyAlignment="0" applyProtection="0"/>
    <xf numFmtId="0" fontId="2" fillId="0" borderId="164" applyNumberFormat="0" applyFill="0" applyAlignment="0" applyProtection="0"/>
    <xf numFmtId="0" fontId="53" fillId="59" borderId="161" applyNumberFormat="0" applyAlignment="0" applyProtection="0"/>
    <xf numFmtId="184" fontId="68" fillId="0" borderId="186" applyFill="0">
      <alignment horizontal="center" vertical="center"/>
    </xf>
    <xf numFmtId="0" fontId="61" fillId="46" borderId="161" applyNumberFormat="0" applyAlignment="0" applyProtection="0"/>
    <xf numFmtId="0" fontId="7" fillId="14" borderId="14" applyNumberFormat="0" applyFont="0" applyAlignment="0" applyProtection="0"/>
    <xf numFmtId="0" fontId="64" fillId="59" borderId="163" applyNumberFormat="0" applyAlignment="0" applyProtection="0"/>
    <xf numFmtId="0" fontId="2" fillId="0" borderId="164" applyNumberFormat="0" applyFill="0" applyAlignment="0" applyProtection="0"/>
    <xf numFmtId="0" fontId="66" fillId="0" borderId="164"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61" applyNumberFormat="0" applyAlignment="0" applyProtection="0"/>
    <xf numFmtId="271" fontId="11" fillId="0" borderId="186">
      <alignment horizontal="right"/>
    </xf>
    <xf numFmtId="0" fontId="7" fillId="14" borderId="14" applyNumberFormat="0" applyFont="0" applyAlignment="0" applyProtection="0"/>
    <xf numFmtId="0" fontId="61" fillId="46" borderId="161" applyNumberFormat="0" applyAlignment="0" applyProtection="0"/>
    <xf numFmtId="178" fontId="10" fillId="39" borderId="177">
      <alignment horizontal="center"/>
      <protection locked="0"/>
    </xf>
    <xf numFmtId="228" fontId="104" fillId="0" borderId="177" applyFill="0">
      <alignment horizontal="center" vertical="center"/>
    </xf>
    <xf numFmtId="0" fontId="10" fillId="62" borderId="162" applyNumberFormat="0" applyFont="0" applyAlignment="0" applyProtection="0"/>
    <xf numFmtId="0" fontId="64" fillId="59" borderId="163" applyNumberFormat="0" applyAlignment="0" applyProtection="0"/>
    <xf numFmtId="0" fontId="7" fillId="14" borderId="14" applyNumberFormat="0" applyFont="0" applyAlignment="0" applyProtection="0"/>
    <xf numFmtId="0" fontId="66" fillId="0" borderId="164" applyNumberFormat="0" applyFill="0" applyAlignment="0" applyProtection="0"/>
    <xf numFmtId="0" fontId="2" fillId="0" borderId="164" applyNumberFormat="0" applyFill="0" applyAlignment="0" applyProtection="0"/>
    <xf numFmtId="228" fontId="79" fillId="0" borderId="177"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4" fontId="68" fillId="0" borderId="177"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61"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61"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10" fillId="62" borderId="162" applyNumberFormat="0" applyFont="0" applyAlignment="0" applyProtection="0"/>
    <xf numFmtId="0" fontId="64" fillId="59" borderId="163" applyNumberFormat="0" applyAlignment="0" applyProtection="0"/>
    <xf numFmtId="0" fontId="7" fillId="14" borderId="14" applyNumberFormat="0" applyFont="0" applyAlignment="0" applyProtection="0"/>
    <xf numFmtId="0" fontId="2" fillId="0" borderId="164" applyNumberFormat="0" applyFill="0" applyAlignment="0" applyProtection="0"/>
    <xf numFmtId="0" fontId="66" fillId="0" borderId="164" applyNumberFormat="0" applyFill="0" applyAlignment="0" applyProtection="0"/>
    <xf numFmtId="228" fontId="136" fillId="68" borderId="184" applyNumberFormat="0">
      <alignment horizontal="right"/>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73" fillId="63" borderId="177" applyFill="0">
      <alignment horizontal="center"/>
    </xf>
    <xf numFmtId="0" fontId="7" fillId="14" borderId="14" applyNumberFormat="0" applyFont="0" applyAlignment="0" applyProtection="0"/>
    <xf numFmtId="266" fontId="103" fillId="0" borderId="177"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68" fillId="0" borderId="205" applyFill="0"/>
    <xf numFmtId="188" fontId="73" fillId="63" borderId="195" applyFill="0">
      <alignment horizontal="center" vertical="center"/>
    </xf>
    <xf numFmtId="0" fontId="2" fillId="0" borderId="182" applyNumberFormat="0" applyFill="0" applyAlignment="0" applyProtection="0"/>
    <xf numFmtId="0" fontId="61" fillId="46" borderId="170" applyNumberFormat="0" applyAlignment="0" applyProtection="0"/>
    <xf numFmtId="0" fontId="7" fillId="14" borderId="14" applyNumberFormat="0" applyFont="0" applyAlignment="0" applyProtection="0"/>
    <xf numFmtId="0" fontId="64" fillId="59" borderId="190" applyNumberFormat="0" applyAlignment="0" applyProtection="0"/>
    <xf numFmtId="180" fontId="10" fillId="63" borderId="168" applyNumberFormat="0" applyFont="0" applyBorder="0" applyAlignment="0" applyProtection="0"/>
    <xf numFmtId="180" fontId="10" fillId="63" borderId="168" applyNumberFormat="0" applyFont="0" applyBorder="0" applyAlignment="0" applyProtection="0"/>
    <xf numFmtId="0" fontId="10" fillId="62" borderId="189" applyNumberFormat="0" applyFont="0" applyAlignment="0" applyProtection="0"/>
    <xf numFmtId="228" fontId="124" fillId="0" borderId="185" applyFill="0">
      <alignment horizontal="center" vertical="center"/>
    </xf>
    <xf numFmtId="271" fontId="11" fillId="63" borderId="204">
      <alignment horizontal="right"/>
    </xf>
    <xf numFmtId="0" fontId="53" fillId="59" borderId="170" applyNumberFormat="0" applyAlignment="0" applyProtection="0"/>
    <xf numFmtId="0" fontId="61" fillId="46" borderId="170" applyNumberFormat="0" applyAlignment="0" applyProtection="0"/>
    <xf numFmtId="0" fontId="64" fillId="59" borderId="172" applyNumberFormat="0" applyAlignment="0" applyProtection="0"/>
    <xf numFmtId="0" fontId="66" fillId="0" borderId="173" applyNumberFormat="0" applyFill="0" applyAlignment="0" applyProtection="0"/>
    <xf numFmtId="0" fontId="2" fillId="0" borderId="173" applyNumberFormat="0" applyFill="0" applyAlignment="0" applyProtection="0"/>
    <xf numFmtId="0" fontId="53" fillId="59" borderId="170" applyNumberFormat="0" applyAlignment="0" applyProtection="0"/>
    <xf numFmtId="0" fontId="61" fillId="46" borderId="170" applyNumberFormat="0" applyAlignment="0" applyProtection="0"/>
    <xf numFmtId="0" fontId="7" fillId="14" borderId="14" applyNumberFormat="0" applyFont="0" applyAlignment="0" applyProtection="0"/>
    <xf numFmtId="0" fontId="64" fillId="59" borderId="172" applyNumberFormat="0" applyAlignment="0" applyProtection="0"/>
    <xf numFmtId="0" fontId="2" fillId="0" borderId="173" applyNumberFormat="0" applyFill="0" applyAlignment="0" applyProtection="0"/>
    <xf numFmtId="0" fontId="66" fillId="0" borderId="173"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70"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70" applyNumberFormat="0" applyAlignment="0" applyProtection="0"/>
    <xf numFmtId="196" fontId="10" fillId="39" borderId="186" applyFont="0" applyFill="0" applyBorder="0" applyAlignment="0">
      <alignment horizontal="left"/>
    </xf>
    <xf numFmtId="228" fontId="74" fillId="0" borderId="186" applyNumberFormat="0">
      <alignment horizontal="left"/>
      <protection locked="0"/>
    </xf>
    <xf numFmtId="0" fontId="10" fillId="62" borderId="171" applyNumberFormat="0" applyFont="0" applyAlignment="0" applyProtection="0"/>
    <xf numFmtId="0" fontId="64" fillId="59" borderId="172" applyNumberFormat="0" applyAlignment="0" applyProtection="0"/>
    <xf numFmtId="0" fontId="7" fillId="14" borderId="14" applyNumberFormat="0" applyFont="0" applyAlignment="0" applyProtection="0"/>
    <xf numFmtId="0" fontId="66" fillId="0" borderId="173" applyNumberFormat="0" applyFill="0" applyAlignment="0" applyProtection="0"/>
    <xf numFmtId="0" fontId="2" fillId="0" borderId="173" applyNumberFormat="0" applyFill="0" applyAlignment="0" applyProtection="0"/>
    <xf numFmtId="49" fontId="74" fillId="0" borderId="186">
      <alignment horizontal="left" vertical="top" wrapText="1"/>
      <protection locked="0"/>
    </xf>
    <xf numFmtId="0" fontId="7" fillId="14" borderId="14" applyNumberFormat="0" applyFont="0" applyAlignment="0" applyProtection="0"/>
    <xf numFmtId="233" fontId="103" fillId="0" borderId="201">
      <alignment vertical="center"/>
      <protection locked="0"/>
    </xf>
    <xf numFmtId="0" fontId="7" fillId="14" borderId="14" applyNumberFormat="0" applyFont="0" applyAlignment="0" applyProtection="0"/>
    <xf numFmtId="0" fontId="7" fillId="14" borderId="14" applyNumberFormat="0" applyFont="0" applyAlignment="0" applyProtection="0"/>
    <xf numFmtId="178" fontId="10" fillId="39" borderId="186">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70"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70" applyNumberFormat="0" applyAlignment="0" applyProtection="0"/>
    <xf numFmtId="0" fontId="7" fillId="14" borderId="14" applyNumberFormat="0" applyFont="0" applyAlignment="0" applyProtection="0"/>
    <xf numFmtId="0" fontId="10" fillId="62" borderId="171" applyNumberFormat="0" applyFont="0" applyAlignment="0" applyProtection="0"/>
    <xf numFmtId="0" fontId="64" fillId="59" borderId="172" applyNumberFormat="0" applyAlignment="0" applyProtection="0"/>
    <xf numFmtId="0" fontId="7" fillId="14" borderId="14" applyNumberFormat="0" applyFont="0" applyAlignment="0" applyProtection="0"/>
    <xf numFmtId="0" fontId="2" fillId="0" borderId="173" applyNumberFormat="0" applyFill="0" applyAlignment="0" applyProtection="0"/>
    <xf numFmtId="0" fontId="66" fillId="0" borderId="173"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79" fillId="0" borderId="186"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37" fontId="103" fillId="0" borderId="201">
      <alignment vertical="center"/>
      <protection locked="0"/>
    </xf>
    <xf numFmtId="228" fontId="104" fillId="0" borderId="186" applyFill="0">
      <alignment horizontal="center" vertical="center"/>
    </xf>
    <xf numFmtId="228" fontId="68" fillId="0" borderId="186" applyFill="0">
      <alignment horizontal="center" vertical="center"/>
    </xf>
    <xf numFmtId="0" fontId="7" fillId="14" borderId="14" applyNumberFormat="0" applyFont="0" applyAlignment="0" applyProtection="0"/>
    <xf numFmtId="0" fontId="61" fillId="46" borderId="179" applyNumberFormat="0" applyAlignment="0" applyProtection="0"/>
    <xf numFmtId="180" fontId="10" fillId="63" borderId="177" applyNumberFormat="0" applyFont="0" applyBorder="0" applyAlignment="0" applyProtection="0"/>
    <xf numFmtId="180" fontId="10" fillId="63" borderId="177" applyNumberFormat="0" applyFont="0" applyBorder="0" applyAlignment="0" applyProtection="0"/>
    <xf numFmtId="0" fontId="7" fillId="14" borderId="14" applyNumberFormat="0" applyFont="0" applyAlignment="0" applyProtection="0"/>
    <xf numFmtId="188" fontId="73" fillId="63" borderId="177" applyFill="0">
      <alignment horizontal="center" vertical="center"/>
    </xf>
    <xf numFmtId="229" fontId="103" fillId="0" borderId="201">
      <alignment vertical="center"/>
      <protection locked="0"/>
    </xf>
    <xf numFmtId="0" fontId="74" fillId="0" borderId="204" applyNumberFormat="0">
      <alignment horizontal="left"/>
      <protection locked="0"/>
    </xf>
    <xf numFmtId="271" fontId="11" fillId="0" borderId="204">
      <alignment horizontal="right"/>
    </xf>
    <xf numFmtId="0" fontId="7" fillId="14" borderId="14" applyNumberFormat="0" applyFont="0" applyAlignment="0" applyProtection="0"/>
    <xf numFmtId="201" fontId="10" fillId="39" borderId="204" applyNumberFormat="0">
      <alignment horizontal="left"/>
    </xf>
    <xf numFmtId="0" fontId="73" fillId="63" borderId="177" applyFill="0">
      <alignment horizontal="center"/>
    </xf>
    <xf numFmtId="188" fontId="73" fillId="63" borderId="177" applyFill="0">
      <alignment horizontal="center" vertical="center"/>
    </xf>
    <xf numFmtId="185" fontId="74" fillId="0" borderId="177" applyFont="0" applyFill="0" applyBorder="0" applyAlignment="0" applyProtection="0">
      <alignment horizontal="left"/>
      <protection locked="0"/>
    </xf>
    <xf numFmtId="197" fontId="74" fillId="0" borderId="177">
      <alignment horizontal="left"/>
      <protection locked="0"/>
    </xf>
    <xf numFmtId="0" fontId="53" fillId="59" borderId="179" applyNumberFormat="0" applyAlignment="0" applyProtection="0"/>
    <xf numFmtId="0" fontId="61" fillId="46" borderId="179" applyNumberFormat="0" applyAlignment="0" applyProtection="0"/>
    <xf numFmtId="0" fontId="64" fillId="59" borderId="181" applyNumberFormat="0" applyAlignment="0" applyProtection="0"/>
    <xf numFmtId="0" fontId="66" fillId="0" borderId="182" applyNumberFormat="0" applyFill="0" applyAlignment="0" applyProtection="0"/>
    <xf numFmtId="0" fontId="2" fillId="0" borderId="182" applyNumberFormat="0" applyFill="0" applyAlignment="0" applyProtection="0"/>
    <xf numFmtId="0" fontId="53" fillId="59" borderId="179" applyNumberFormat="0" applyAlignment="0" applyProtection="0"/>
    <xf numFmtId="0" fontId="73" fillId="63" borderId="177" applyFill="0">
      <alignment horizontal="center"/>
    </xf>
    <xf numFmtId="188" fontId="73" fillId="63" borderId="177" applyFill="0">
      <alignment horizontal="center" vertical="center"/>
    </xf>
    <xf numFmtId="0" fontId="61" fillId="46" borderId="179" applyNumberFormat="0" applyAlignment="0" applyProtection="0"/>
    <xf numFmtId="0" fontId="7" fillId="14" borderId="14" applyNumberFormat="0" applyFont="0" applyAlignment="0" applyProtection="0"/>
    <xf numFmtId="0" fontId="64" fillId="59" borderId="181" applyNumberFormat="0" applyAlignment="0" applyProtection="0"/>
    <xf numFmtId="0" fontId="2" fillId="0" borderId="182" applyNumberFormat="0" applyFill="0" applyAlignment="0" applyProtection="0"/>
    <xf numFmtId="0" fontId="66" fillId="0" borderId="182"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79" applyNumberFormat="0" applyAlignment="0" applyProtection="0"/>
    <xf numFmtId="0" fontId="73" fillId="63" borderId="186" applyFill="0">
      <alignment horizontal="center"/>
    </xf>
    <xf numFmtId="0" fontId="7" fillId="14" borderId="14" applyNumberFormat="0" applyFont="0" applyAlignment="0" applyProtection="0"/>
    <xf numFmtId="0" fontId="61" fillId="46" borderId="179" applyNumberFormat="0" applyAlignment="0" applyProtection="0"/>
    <xf numFmtId="184" fontId="68" fillId="0" borderId="195" applyFill="0">
      <alignment horizontal="center" vertical="center"/>
    </xf>
    <xf numFmtId="0" fontId="7" fillId="14" borderId="14" applyNumberFormat="0" applyFont="0" applyAlignment="0" applyProtection="0"/>
    <xf numFmtId="0" fontId="10" fillId="62" borderId="180" applyNumberFormat="0" applyFont="0" applyAlignment="0" applyProtection="0"/>
    <xf numFmtId="0" fontId="64" fillId="59" borderId="181" applyNumberFormat="0" applyAlignment="0" applyProtection="0"/>
    <xf numFmtId="0" fontId="10" fillId="62" borderId="198" applyNumberFormat="0" applyFont="0" applyAlignment="0" applyProtection="0"/>
    <xf numFmtId="0" fontId="7" fillId="14" borderId="14" applyNumberFormat="0" applyFont="0" applyAlignment="0" applyProtection="0"/>
    <xf numFmtId="0" fontId="66" fillId="0" borderId="182" applyNumberFormat="0" applyFill="0" applyAlignment="0" applyProtection="0"/>
    <xf numFmtId="0" fontId="2" fillId="0" borderId="182" applyNumberFormat="0" applyFill="0" applyAlignment="0" applyProtection="0"/>
    <xf numFmtId="266" fontId="103" fillId="0" borderId="195"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2" fontId="74" fillId="0" borderId="195"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8" fontId="73" fillId="63" borderId="186"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199" applyNumberFormat="0" applyAlignment="0" applyProtection="0"/>
    <xf numFmtId="0" fontId="7" fillId="14" borderId="14" applyNumberFormat="0" applyFont="0" applyAlignment="0" applyProtection="0"/>
    <xf numFmtId="0" fontId="53" fillId="59" borderId="179"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79" applyNumberFormat="0" applyAlignment="0" applyProtection="0"/>
    <xf numFmtId="230" fontId="103" fillId="0" borderId="201">
      <alignment vertical="center"/>
      <protection locked="0"/>
    </xf>
    <xf numFmtId="0" fontId="7" fillId="14" borderId="14" applyNumberFormat="0" applyFont="0" applyAlignment="0" applyProtection="0"/>
    <xf numFmtId="0" fontId="10" fillId="62" borderId="180" applyNumberFormat="0" applyFont="0" applyAlignment="0" applyProtection="0"/>
    <xf numFmtId="0" fontId="64" fillId="59" borderId="181" applyNumberFormat="0" applyAlignment="0" applyProtection="0"/>
    <xf numFmtId="0" fontId="7" fillId="14" borderId="14" applyNumberFormat="0" applyFont="0" applyAlignment="0" applyProtection="0"/>
    <xf numFmtId="0" fontId="2" fillId="0" borderId="182" applyNumberFormat="0" applyFill="0" applyAlignment="0" applyProtection="0"/>
    <xf numFmtId="0" fontId="66" fillId="0" borderId="182" applyNumberFormat="0" applyFill="0" applyAlignment="0" applyProtection="0"/>
    <xf numFmtId="0" fontId="61" fillId="46" borderId="188"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195"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200" fontId="10" fillId="5" borderId="186" applyFont="0" applyFill="0" applyBorder="0" applyAlignment="0" applyProtection="0"/>
    <xf numFmtId="271" fontId="11" fillId="0" borderId="195">
      <alignment horizontal="right"/>
    </xf>
    <xf numFmtId="201" fontId="10" fillId="39" borderId="195" applyNumberFormat="0">
      <alignment horizontal="left"/>
    </xf>
    <xf numFmtId="178" fontId="10" fillId="39" borderId="204">
      <alignment horizontal="center"/>
      <protection locked="0"/>
    </xf>
    <xf numFmtId="180" fontId="10" fillId="63" borderId="186" applyNumberFormat="0" applyFont="0" applyBorder="0" applyAlignment="0" applyProtection="0"/>
    <xf numFmtId="180" fontId="10" fillId="63" borderId="186" applyNumberFormat="0" applyFont="0" applyBorder="0" applyAlignment="0" applyProtection="0"/>
    <xf numFmtId="276" fontId="20" fillId="0" borderId="204">
      <alignment horizontal="center"/>
    </xf>
    <xf numFmtId="0" fontId="53" fillId="59" borderId="188" applyNumberFormat="0" applyAlignment="0" applyProtection="0"/>
    <xf numFmtId="193" fontId="10" fillId="0" borderId="186" applyFont="0" applyFill="0" applyBorder="0" applyAlignment="0" applyProtection="0">
      <alignment horizontal="left"/>
      <protection locked="0"/>
    </xf>
    <xf numFmtId="0" fontId="7" fillId="14" borderId="14" applyNumberFormat="0" applyFont="0" applyAlignment="0" applyProtection="0"/>
    <xf numFmtId="200" fontId="10" fillId="5" borderId="186" applyFont="0" applyFill="0" applyBorder="0" applyAlignment="0" applyProtection="0"/>
    <xf numFmtId="193" fontId="10" fillId="0" borderId="186" applyFont="0" applyFill="0" applyBorder="0" applyAlignment="0" applyProtection="0">
      <alignment horizontal="left"/>
      <protection locked="0"/>
    </xf>
    <xf numFmtId="0" fontId="7" fillId="14" borderId="14" applyNumberFormat="0" applyFont="0" applyAlignment="0" applyProtection="0"/>
    <xf numFmtId="0" fontId="10" fillId="62" borderId="198" applyNumberFormat="0" applyFont="0" applyAlignment="0" applyProtection="0"/>
    <xf numFmtId="0" fontId="73" fillId="63" borderId="186" applyFill="0">
      <alignment horizontal="center"/>
    </xf>
    <xf numFmtId="188" fontId="73" fillId="63" borderId="186" applyFill="0">
      <alignment horizontal="center" vertical="center"/>
    </xf>
    <xf numFmtId="185" fontId="74" fillId="0" borderId="186" applyFont="0" applyFill="0" applyBorder="0" applyAlignment="0" applyProtection="0">
      <alignment horizontal="left"/>
      <protection locked="0"/>
    </xf>
    <xf numFmtId="197" fontId="74" fillId="0" borderId="186">
      <alignment horizontal="left"/>
      <protection locked="0"/>
    </xf>
    <xf numFmtId="0" fontId="53" fillId="59" borderId="188" applyNumberFormat="0" applyAlignment="0" applyProtection="0"/>
    <xf numFmtId="0" fontId="61" fillId="46" borderId="188" applyNumberFormat="0" applyAlignment="0" applyProtection="0"/>
    <xf numFmtId="0" fontId="64" fillId="59" borderId="190" applyNumberFormat="0" applyAlignment="0" applyProtection="0"/>
    <xf numFmtId="0" fontId="66" fillId="0" borderId="191" applyNumberFormat="0" applyFill="0" applyAlignment="0" applyProtection="0"/>
    <xf numFmtId="0" fontId="2" fillId="0" borderId="191" applyNumberFormat="0" applyFill="0" applyAlignment="0" applyProtection="0"/>
    <xf numFmtId="0" fontId="53" fillId="59" borderId="188" applyNumberFormat="0" applyAlignment="0" applyProtection="0"/>
    <xf numFmtId="0" fontId="73" fillId="63" borderId="186" applyFill="0">
      <alignment horizontal="center"/>
    </xf>
    <xf numFmtId="188" fontId="73" fillId="63" borderId="186" applyFill="0">
      <alignment horizontal="center" vertical="center"/>
    </xf>
    <xf numFmtId="0" fontId="61" fillId="46" borderId="188" applyNumberFormat="0" applyAlignment="0" applyProtection="0"/>
    <xf numFmtId="0" fontId="7" fillId="14" borderId="14" applyNumberFormat="0" applyFont="0" applyAlignment="0" applyProtection="0"/>
    <xf numFmtId="0" fontId="64" fillId="59" borderId="190" applyNumberFormat="0" applyAlignment="0" applyProtection="0"/>
    <xf numFmtId="0" fontId="2" fillId="0" borderId="191" applyNumberFormat="0" applyFill="0" applyAlignment="0" applyProtection="0"/>
    <xf numFmtId="0" fontId="66" fillId="0" borderId="191"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88" applyNumberFormat="0" applyAlignment="0" applyProtection="0"/>
    <xf numFmtId="0" fontId="7" fillId="14" borderId="14" applyNumberFormat="0" applyFont="0" applyAlignment="0" applyProtection="0"/>
    <xf numFmtId="0" fontId="61" fillId="46" borderId="188" applyNumberFormat="0" applyAlignment="0" applyProtection="0"/>
    <xf numFmtId="228" fontId="68" fillId="0" borderId="204" applyFill="0">
      <alignment horizontal="center" vertical="center"/>
    </xf>
    <xf numFmtId="184" fontId="68" fillId="0" borderId="204" applyFill="0">
      <alignment horizontal="center" vertical="center"/>
    </xf>
    <xf numFmtId="0" fontId="10" fillId="62" borderId="189" applyNumberFormat="0" applyFont="0" applyAlignment="0" applyProtection="0"/>
    <xf numFmtId="0" fontId="64" fillId="59" borderId="190" applyNumberFormat="0" applyAlignment="0" applyProtection="0"/>
    <xf numFmtId="0" fontId="7" fillId="14" borderId="14" applyNumberFormat="0" applyFont="0" applyAlignment="0" applyProtection="0"/>
    <xf numFmtId="0" fontId="66" fillId="0" borderId="191" applyNumberFormat="0" applyFill="0" applyAlignment="0" applyProtection="0"/>
    <xf numFmtId="0" fontId="2" fillId="0" borderId="191" applyNumberFormat="0" applyFill="0" applyAlignment="0" applyProtection="0"/>
    <xf numFmtId="228" fontId="103" fillId="0" borderId="204"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88"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88" applyNumberFormat="0" applyAlignment="0" applyProtection="0"/>
    <xf numFmtId="0" fontId="7" fillId="14" borderId="14" applyNumberFormat="0" applyFont="0" applyAlignment="0" applyProtection="0"/>
    <xf numFmtId="0" fontId="10" fillId="62" borderId="189" applyNumberFormat="0" applyFont="0" applyAlignment="0" applyProtection="0"/>
    <xf numFmtId="0" fontId="64" fillId="59" borderId="190" applyNumberFormat="0" applyAlignment="0" applyProtection="0"/>
    <xf numFmtId="0" fontId="7" fillId="14" borderId="14" applyNumberFormat="0" applyFont="0" applyAlignment="0" applyProtection="0"/>
    <xf numFmtId="0" fontId="2" fillId="0" borderId="191" applyNumberFormat="0" applyFill="0" applyAlignment="0" applyProtection="0"/>
    <xf numFmtId="0" fontId="66" fillId="0" borderId="191"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97" applyNumberFormat="0" applyAlignment="0" applyProtection="0"/>
    <xf numFmtId="0" fontId="7" fillId="14" borderId="14" applyNumberFormat="0" applyFont="0" applyAlignment="0" applyProtection="0"/>
    <xf numFmtId="191" fontId="74" fillId="0" borderId="204"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192" fontId="74" fillId="0" borderId="204" applyFont="0" applyFill="0" applyBorder="0" applyAlignment="0" applyProtection="0">
      <alignment horizontal="left"/>
      <protection locked="0"/>
    </xf>
    <xf numFmtId="190" fontId="74" fillId="0" borderId="204" applyFont="0" applyFill="0" applyBorder="0" applyAlignment="0" applyProtection="0">
      <alignment horizontal="left"/>
      <protection locked="0"/>
    </xf>
    <xf numFmtId="180" fontId="10" fillId="63" borderId="195" applyNumberFormat="0" applyFont="0" applyBorder="0" applyAlignment="0" applyProtection="0"/>
    <xf numFmtId="180" fontId="10" fillId="63" borderId="195" applyNumberFormat="0" applyFont="0" applyBorder="0" applyAlignment="0" applyProtection="0"/>
    <xf numFmtId="0" fontId="7" fillId="14" borderId="14" applyNumberFormat="0" applyFont="0" applyAlignment="0" applyProtection="0"/>
    <xf numFmtId="0" fontId="53" fillId="59" borderId="197" applyNumberFormat="0" applyAlignment="0" applyProtection="0"/>
    <xf numFmtId="0" fontId="61" fillId="46" borderId="197" applyNumberFormat="0" applyAlignment="0" applyProtection="0"/>
    <xf numFmtId="0" fontId="64" fillId="59" borderId="199" applyNumberFormat="0" applyAlignment="0" applyProtection="0"/>
    <xf numFmtId="0" fontId="66" fillId="0" borderId="200" applyNumberFormat="0" applyFill="0" applyAlignment="0" applyProtection="0"/>
    <xf numFmtId="0" fontId="2" fillId="0" borderId="200" applyNumberFormat="0" applyFill="0" applyAlignment="0" applyProtection="0"/>
    <xf numFmtId="0" fontId="53" fillId="59" borderId="197" applyNumberFormat="0" applyAlignment="0" applyProtection="0"/>
    <xf numFmtId="0" fontId="61" fillId="46" borderId="197" applyNumberFormat="0" applyAlignment="0" applyProtection="0"/>
    <xf numFmtId="0" fontId="7" fillId="14" borderId="14" applyNumberFormat="0" applyFont="0" applyAlignment="0" applyProtection="0"/>
    <xf numFmtId="0" fontId="64" fillId="59" borderId="199" applyNumberFormat="0" applyAlignment="0" applyProtection="0"/>
    <xf numFmtId="0" fontId="2" fillId="0" borderId="200" applyNumberFormat="0" applyFill="0" applyAlignment="0" applyProtection="0"/>
    <xf numFmtId="0" fontId="66" fillId="0" borderId="200"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97" applyNumberFormat="0" applyAlignment="0" applyProtection="0"/>
    <xf numFmtId="0" fontId="7" fillId="14" borderId="14" applyNumberFormat="0" applyFont="0" applyAlignment="0" applyProtection="0"/>
    <xf numFmtId="0" fontId="61" fillId="46" borderId="197" applyNumberFormat="0" applyAlignment="0" applyProtection="0"/>
    <xf numFmtId="0" fontId="10" fillId="62" borderId="198" applyNumberFormat="0" applyFont="0" applyAlignment="0" applyProtection="0"/>
    <xf numFmtId="0" fontId="64" fillId="59" borderId="199" applyNumberFormat="0" applyAlignment="0" applyProtection="0"/>
    <xf numFmtId="0" fontId="7" fillId="14" borderId="14" applyNumberFormat="0" applyFont="0" applyAlignment="0" applyProtection="0"/>
    <xf numFmtId="0" fontId="66" fillId="0" borderId="200" applyNumberFormat="0" applyFill="0" applyAlignment="0" applyProtection="0"/>
    <xf numFmtId="0" fontId="2" fillId="0" borderId="200"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97"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97" applyNumberFormat="0" applyAlignment="0" applyProtection="0"/>
    <xf numFmtId="0" fontId="7" fillId="14" borderId="14" applyNumberFormat="0" applyFont="0" applyAlignment="0" applyProtection="0"/>
    <xf numFmtId="0" fontId="10" fillId="62" borderId="198" applyNumberFormat="0" applyFont="0" applyAlignment="0" applyProtection="0"/>
    <xf numFmtId="0" fontId="64" fillId="59" borderId="199" applyNumberFormat="0" applyAlignment="0" applyProtection="0"/>
    <xf numFmtId="0" fontId="7" fillId="14" borderId="14" applyNumberFormat="0" applyFont="0" applyAlignment="0" applyProtection="0"/>
    <xf numFmtId="0" fontId="2" fillId="0" borderId="200" applyNumberFormat="0" applyFill="0" applyAlignment="0" applyProtection="0"/>
    <xf numFmtId="0" fontId="66" fillId="0" borderId="200"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0" fontId="10" fillId="63" borderId="204" applyNumberFormat="0" applyFont="0" applyBorder="0" applyAlignment="0" applyProtection="0"/>
    <xf numFmtId="180" fontId="10" fillId="63" borderId="204" applyNumberFormat="0" applyFont="0" applyBorder="0" applyAlignment="0" applyProtection="0"/>
    <xf numFmtId="0" fontId="7" fillId="14" borderId="14" applyNumberFormat="0" applyFont="0" applyAlignment="0" applyProtection="0"/>
    <xf numFmtId="43" fontId="1" fillId="0" borderId="0" applyFont="0" applyFill="0" applyBorder="0" applyAlignment="0" applyProtection="0"/>
    <xf numFmtId="250" fontId="168" fillId="0" borderId="1438" applyFill="0"/>
    <xf numFmtId="0" fontId="7" fillId="14" borderId="14" applyNumberFormat="0" applyFont="0" applyAlignment="0" applyProtection="0"/>
    <xf numFmtId="191" fontId="74" fillId="0" borderId="643"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254" fontId="10" fillId="39" borderId="1437">
      <alignment horizontal="right"/>
      <protection locked="0"/>
    </xf>
    <xf numFmtId="200" fontId="10" fillId="5" borderId="1958" applyFont="0" applyFill="0" applyBorder="0" applyAlignment="0" applyProtection="0"/>
    <xf numFmtId="0" fontId="7" fillId="14" borderId="14" applyNumberFormat="0" applyFont="0" applyAlignment="0" applyProtection="0"/>
    <xf numFmtId="0" fontId="7" fillId="14" borderId="14" applyNumberFormat="0" applyFont="0" applyAlignment="0" applyProtection="0"/>
    <xf numFmtId="0" fontId="10" fillId="0" borderId="0"/>
    <xf numFmtId="0" fontId="10" fillId="0" borderId="0"/>
    <xf numFmtId="0" fontId="7" fillId="14" borderId="14" applyNumberFormat="0" applyFont="0" applyAlignment="0" applyProtection="0"/>
    <xf numFmtId="0" fontId="176" fillId="0" borderId="0"/>
    <xf numFmtId="0" fontId="64" fillId="59" borderId="429" applyNumberFormat="0" applyAlignment="0" applyProtection="0"/>
    <xf numFmtId="0" fontId="10" fillId="0" borderId="0"/>
    <xf numFmtId="193" fontId="10" fillId="0" borderId="1433" applyFont="0" applyFill="0" applyBorder="0" applyAlignment="0" applyProtection="0">
      <alignment horizontal="left"/>
      <protection locked="0"/>
    </xf>
    <xf numFmtId="0" fontId="7" fillId="14" borderId="14" applyNumberFormat="0" applyFont="0" applyAlignment="0" applyProtection="0"/>
    <xf numFmtId="228" fontId="73" fillId="63" borderId="643" applyFill="0">
      <alignment horizontal="center"/>
    </xf>
    <xf numFmtId="0" fontId="7" fillId="14" borderId="14" applyNumberFormat="0" applyFont="0" applyAlignment="0" applyProtection="0"/>
    <xf numFmtId="0" fontId="7" fillId="14" borderId="14" applyNumberFormat="0" applyFont="0" applyAlignment="0" applyProtection="0"/>
    <xf numFmtId="178" fontId="10" fillId="39" borderId="1433">
      <alignment horizontal="center"/>
      <protection locked="0"/>
    </xf>
    <xf numFmtId="0" fontId="7" fillId="14" borderId="14" applyNumberFormat="0" applyFont="0" applyAlignment="0" applyProtection="0"/>
    <xf numFmtId="0" fontId="7" fillId="14" borderId="14" applyNumberFormat="0" applyFont="0" applyAlignment="0" applyProtection="0"/>
    <xf numFmtId="254" fontId="10" fillId="39" borderId="2722">
      <alignment horizontal="right"/>
      <protection locked="0"/>
    </xf>
    <xf numFmtId="228" fontId="73" fillId="63" borderId="425" applyFill="0">
      <alignment horizontal="center" vertical="center"/>
    </xf>
    <xf numFmtId="250" fontId="121" fillId="0" borderId="1884" applyFill="0"/>
    <xf numFmtId="0" fontId="7" fillId="14" borderId="14" applyNumberFormat="0" applyFont="0" applyAlignment="0" applyProtection="0"/>
    <xf numFmtId="0" fontId="7" fillId="14" borderId="14" applyNumberFormat="0" applyFont="0" applyAlignment="0" applyProtection="0"/>
    <xf numFmtId="178" fontId="10" fillId="39" borderId="1117">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3" fillId="63" borderId="1117" applyFill="0">
      <alignment horizontal="center"/>
    </xf>
    <xf numFmtId="0" fontId="7" fillId="14" borderId="14" applyNumberFormat="0" applyFont="0" applyAlignment="0" applyProtection="0"/>
    <xf numFmtId="192" fontId="74" fillId="0" borderId="1654" applyFont="0" applyFill="0" applyBorder="0" applyAlignment="0" applyProtection="0">
      <alignment horizontal="left"/>
      <protection locked="0"/>
    </xf>
    <xf numFmtId="196" fontId="10" fillId="39" borderId="506" applyFont="0" applyFill="0" applyBorder="0" applyAlignment="0">
      <alignment horizontal="left"/>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2" fontId="74" fillId="0" borderId="277"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201" fontId="10" fillId="39" borderId="661" applyNumberFormat="0">
      <alignment horizontal="left"/>
    </xf>
    <xf numFmtId="0" fontId="7" fillId="14" borderId="14" applyNumberFormat="0" applyFont="0" applyAlignment="0" applyProtection="0"/>
    <xf numFmtId="188" fontId="73" fillId="63" borderId="1958" applyFill="0">
      <alignment horizontal="center" vertical="center"/>
    </xf>
    <xf numFmtId="0" fontId="7" fillId="14" borderId="14" applyNumberFormat="0" applyFont="0" applyAlignment="0" applyProtection="0"/>
    <xf numFmtId="267" fontId="112" fillId="0" borderId="1436" applyFill="0">
      <alignment horizontal="center" vertical="center"/>
    </xf>
    <xf numFmtId="0" fontId="7" fillId="14" borderId="14" applyNumberFormat="0" applyFont="0" applyAlignment="0" applyProtection="0"/>
    <xf numFmtId="232" fontId="103" fillId="0" borderId="1123">
      <alignment vertical="center"/>
      <protection locked="0"/>
    </xf>
    <xf numFmtId="196" fontId="10" fillId="39" borderId="1198" applyFont="0" applyFill="0" applyBorder="0" applyAlignment="0">
      <alignment horizontal="left"/>
    </xf>
    <xf numFmtId="178" fontId="10" fillId="39" borderId="887">
      <alignment horizontal="center"/>
      <protection locked="0"/>
    </xf>
    <xf numFmtId="0" fontId="10" fillId="62" borderId="1202"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2" fontId="74" fillId="0" borderId="434" applyFont="0" applyFill="0" applyBorder="0" applyAlignment="0" applyProtection="0">
      <alignment horizontal="left"/>
      <protection locked="0"/>
    </xf>
    <xf numFmtId="0" fontId="7" fillId="14" borderId="14" applyNumberFormat="0" applyFont="0" applyAlignment="0" applyProtection="0"/>
    <xf numFmtId="0" fontId="73" fillId="63" borderId="814" applyFill="0">
      <alignment horizontal="center"/>
    </xf>
    <xf numFmtId="0" fontId="61" fillId="46" borderId="654"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1" fontId="74" fillId="0" borderId="277" applyFont="0" applyFill="0" applyBorder="0" applyAlignment="0" applyProtection="0">
      <alignment horizontal="left"/>
      <protection locked="0"/>
    </xf>
    <xf numFmtId="228" fontId="112" fillId="0" borderId="660" applyFill="0">
      <alignment horizontal="center" vertical="center"/>
    </xf>
    <xf numFmtId="0" fontId="7" fillId="14" borderId="14" applyNumberFormat="0" applyFont="0" applyAlignment="0" applyProtection="0"/>
    <xf numFmtId="0" fontId="7" fillId="14" borderId="14" applyNumberFormat="0" applyFont="0" applyAlignment="0" applyProtection="0"/>
    <xf numFmtId="228" fontId="74" fillId="0" borderId="2639" applyNumberFormat="0">
      <alignment horizontal="left"/>
      <protection locked="0"/>
    </xf>
    <xf numFmtId="0" fontId="7" fillId="14" borderId="14" applyNumberFormat="0" applyFont="0" applyAlignment="0" applyProtection="0"/>
    <xf numFmtId="10" fontId="68" fillId="67" borderId="661" applyNumberFormat="0" applyBorder="0" applyAlignment="0" applyProtection="0"/>
    <xf numFmtId="10" fontId="68" fillId="67" borderId="1886" applyNumberFormat="0" applyBorder="0" applyAlignment="0" applyProtection="0"/>
    <xf numFmtId="0" fontId="64" fillId="59" borderId="2334" applyNumberFormat="0" applyAlignment="0" applyProtection="0"/>
    <xf numFmtId="250" fontId="121" fillId="0" borderId="1435" applyFill="0"/>
    <xf numFmtId="0" fontId="176" fillId="0" borderId="0"/>
    <xf numFmtId="0" fontId="7" fillId="14" borderId="14" applyNumberFormat="0" applyFont="0" applyAlignment="0" applyProtection="0"/>
    <xf numFmtId="185" fontId="74" fillId="0" borderId="579" applyFont="0" applyFill="0" applyBorder="0" applyAlignment="0" applyProtection="0">
      <alignment horizontal="left"/>
      <protection locked="0"/>
    </xf>
    <xf numFmtId="191" fontId="74" fillId="0" borderId="742" applyFont="0" applyFill="0" applyBorder="0" applyAlignment="0" applyProtection="0">
      <alignment horizontal="left"/>
      <protection locked="0"/>
    </xf>
    <xf numFmtId="0" fontId="7" fillId="14" borderId="14" applyNumberFormat="0" applyFont="0" applyAlignment="0" applyProtection="0"/>
    <xf numFmtId="0" fontId="2" fillId="0" borderId="1122"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21" fillId="0" borderId="2558" applyFill="0"/>
    <xf numFmtId="0" fontId="7" fillId="14" borderId="14" applyNumberFormat="0" applyFont="0" applyAlignment="0" applyProtection="0"/>
    <xf numFmtId="0" fontId="53" fillId="59" borderId="427" applyNumberFormat="0" applyAlignment="0" applyProtection="0"/>
    <xf numFmtId="196" fontId="10" fillId="39" borderId="1437" applyFont="0" applyFill="0" applyBorder="0" applyAlignment="0">
      <alignment horizontal="left"/>
    </xf>
    <xf numFmtId="185" fontId="74" fillId="0" borderId="742"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00" fontId="10" fillId="5" borderId="425" applyFont="0" applyFill="0" applyBorder="0" applyAlignment="0" applyProtection="0"/>
    <xf numFmtId="0" fontId="7" fillId="14" borderId="14" applyNumberFormat="0" applyFont="0" applyAlignment="0" applyProtection="0"/>
    <xf numFmtId="0" fontId="10" fillId="62" borderId="428"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78" fontId="10" fillId="39" borderId="2176">
      <alignment horizontal="center"/>
      <protection locked="0"/>
    </xf>
    <xf numFmtId="0" fontId="7" fillId="14" borderId="14" applyNumberFormat="0" applyFont="0" applyAlignment="0" applyProtection="0"/>
    <xf numFmtId="37" fontId="70" fillId="0" borderId="222"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3" fillId="0" borderId="896" applyFill="0">
      <alignment horizontal="center" vertical="center"/>
    </xf>
    <xf numFmtId="197" fontId="74" fillId="0" borderId="2104">
      <alignment horizontal="left"/>
      <protection locked="0"/>
    </xf>
    <xf numFmtId="0" fontId="73" fillId="63" borderId="733" applyFill="0">
      <alignment horizontal="center"/>
    </xf>
    <xf numFmtId="178" fontId="10" fillId="39" borderId="643">
      <alignment horizontal="center"/>
      <protection locked="0"/>
    </xf>
    <xf numFmtId="254" fontId="10" fillId="39" borderId="742">
      <alignment horizontal="right"/>
      <protection locked="0"/>
    </xf>
    <xf numFmtId="0" fontId="7" fillId="14" borderId="14" applyNumberFormat="0" applyFont="0" applyAlignment="0" applyProtection="0"/>
    <xf numFmtId="0" fontId="73" fillId="63" borderId="814" applyFill="0">
      <alignment horizontal="center"/>
    </xf>
    <xf numFmtId="0" fontId="7" fillId="14" borderId="14" applyNumberFormat="0" applyFont="0" applyAlignment="0" applyProtection="0"/>
    <xf numFmtId="250" fontId="121" fillId="0" borderId="1656" applyFill="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21" fillId="0" borderId="1728" applyFill="0"/>
    <xf numFmtId="0" fontId="7" fillId="14" borderId="14" applyNumberFormat="0" applyFont="0" applyAlignment="0" applyProtection="0"/>
    <xf numFmtId="197" fontId="74" fillId="0" borderId="1582">
      <alignment horizontal="left"/>
      <protection locked="0"/>
    </xf>
    <xf numFmtId="0" fontId="7" fillId="14" borderId="14" applyNumberFormat="0" applyFont="0" applyAlignment="0" applyProtection="0"/>
    <xf numFmtId="0" fontId="7" fillId="14" borderId="14" applyNumberFormat="0" applyFont="0" applyAlignment="0" applyProtection="0"/>
    <xf numFmtId="250" fontId="168" fillId="0" borderId="2033" applyFill="0"/>
    <xf numFmtId="201" fontId="10" fillId="39" borderId="1800" applyNumberFormat="0">
      <alignment horizontal="left"/>
    </xf>
    <xf numFmtId="188" fontId="73" fillId="63" borderId="733" applyFill="0">
      <alignment horizontal="center" vertical="center"/>
    </xf>
    <xf numFmtId="0" fontId="7" fillId="14" borderId="14" applyNumberFormat="0" applyFont="0" applyAlignment="0" applyProtection="0"/>
    <xf numFmtId="0" fontId="64" fillId="59" borderId="1203" applyNumberFormat="0" applyAlignment="0" applyProtection="0"/>
    <xf numFmtId="196" fontId="10" fillId="39" borderId="2411" applyFont="0" applyFill="0" applyBorder="0" applyAlignment="0">
      <alignment horizontal="left"/>
    </xf>
    <xf numFmtId="0" fontId="73" fillId="63" borderId="353" applyFill="0">
      <alignment horizontal="center"/>
    </xf>
    <xf numFmtId="187" fontId="74" fillId="0" borderId="1126" applyFont="0" applyFill="0" applyBorder="0" applyAlignment="0" applyProtection="0">
      <alignment horizontal="left"/>
      <protection locked="0"/>
    </xf>
    <xf numFmtId="184" fontId="68" fillId="0" borderId="661" applyFill="0">
      <alignment horizontal="center" vertical="center"/>
    </xf>
    <xf numFmtId="228" fontId="73" fillId="63" borderId="968" applyFill="0">
      <alignment horizontal="center" vertical="center"/>
    </xf>
    <xf numFmtId="0" fontId="64" fillId="59" borderId="891" applyNumberFormat="0" applyAlignment="0" applyProtection="0"/>
    <xf numFmtId="228" fontId="79" fillId="0" borderId="1126" applyFill="0">
      <alignment horizontal="center" vertical="center"/>
    </xf>
    <xf numFmtId="178" fontId="10" fillId="39" borderId="353">
      <alignment horizontal="center"/>
      <protection locked="0"/>
    </xf>
    <xf numFmtId="0" fontId="7" fillId="14" borderId="14" applyNumberFormat="0" applyFont="0" applyAlignment="0" applyProtection="0"/>
    <xf numFmtId="184" fontId="68" fillId="0" borderId="1208" applyFill="0">
      <alignment horizontal="center" vertical="center"/>
    </xf>
    <xf numFmtId="228" fontId="73" fillId="63" borderId="1882" applyFill="0">
      <alignment horizontal="center"/>
    </xf>
    <xf numFmtId="192" fontId="74" fillId="0" borderId="1727" applyFont="0" applyFill="0" applyBorder="0" applyAlignment="0" applyProtection="0">
      <alignment horizontal="left"/>
      <protection locked="0"/>
    </xf>
    <xf numFmtId="0" fontId="73" fillId="63" borderId="1433" applyFill="0">
      <alignment horizontal="center"/>
    </xf>
    <xf numFmtId="0" fontId="7" fillId="14" borderId="14" applyNumberFormat="0" applyFont="0" applyAlignment="0" applyProtection="0"/>
    <xf numFmtId="250" fontId="168" fillId="0" borderId="1435" applyFill="0"/>
    <xf numFmtId="0" fontId="7" fillId="14" borderId="14" applyNumberFormat="0" applyFont="0" applyAlignment="0" applyProtection="0"/>
    <xf numFmtId="0" fontId="73" fillId="63" borderId="353" applyFill="0">
      <alignment horizontal="center"/>
    </xf>
    <xf numFmtId="17" fontId="11" fillId="39" borderId="1886">
      <alignment horizontal="center"/>
      <protection locked="0"/>
    </xf>
    <xf numFmtId="201" fontId="10" fillId="39" borderId="1352" applyNumberFormat="0">
      <alignment horizontal="left"/>
    </xf>
    <xf numFmtId="0" fontId="2" fillId="0" borderId="430"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178" fontId="10" fillId="39" borderId="2639">
      <alignment horizontal="center"/>
      <protection locked="0"/>
    </xf>
    <xf numFmtId="0" fontId="7" fillId="14" borderId="14" applyNumberFormat="0" applyFont="0" applyAlignment="0" applyProtection="0"/>
    <xf numFmtId="0" fontId="66" fillId="0" borderId="1806" applyNumberFormat="0" applyFill="0" applyAlignment="0" applyProtection="0"/>
    <xf numFmtId="0" fontId="53" fillId="59" borderId="654" applyNumberFormat="0" applyAlignment="0" applyProtection="0"/>
    <xf numFmtId="271" fontId="11" fillId="0" borderId="972">
      <alignment horizontal="right"/>
    </xf>
    <xf numFmtId="0" fontId="7" fillId="14" borderId="14" applyNumberFormat="0" applyFont="0" applyAlignment="0" applyProtection="0"/>
    <xf numFmtId="188" fontId="73" fillId="63" borderId="506" applyFill="0">
      <alignment horizontal="center" vertical="center"/>
    </xf>
    <xf numFmtId="250" fontId="121" fillId="0" borderId="278" applyFill="0"/>
    <xf numFmtId="193" fontId="10" fillId="0" borderId="1882" applyFont="0" applyFill="0" applyBorder="0" applyAlignment="0" applyProtection="0">
      <alignment horizontal="left"/>
      <protection locked="0"/>
    </xf>
    <xf numFmtId="250" fontId="168" fillId="0" borderId="435" applyFill="0"/>
    <xf numFmtId="231" fontId="103" fillId="0" borderId="658">
      <alignment vertical="center"/>
      <protection locked="0"/>
    </xf>
    <xf numFmtId="37" fontId="70" fillId="0" borderId="280" applyFill="0">
      <alignment horizontal="center" vertical="center"/>
    </xf>
    <xf numFmtId="0" fontId="7" fillId="14" borderId="14" applyNumberFormat="0" applyFont="0" applyAlignment="0" applyProtection="0"/>
    <xf numFmtId="250" fontId="168" fillId="0" borderId="973" applyFill="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74" fillId="0" borderId="972" applyNumberFormat="0">
      <alignment horizontal="left"/>
      <protection locked="0"/>
    </xf>
    <xf numFmtId="0" fontId="7" fillId="14" borderId="14" applyNumberFormat="0" applyFont="0" applyAlignment="0" applyProtection="0"/>
    <xf numFmtId="228" fontId="121" fillId="0" borderId="1808" applyNumberFormat="0"/>
    <xf numFmtId="0" fontId="7" fillId="14" borderId="14" applyNumberFormat="0" applyFont="0" applyAlignment="0" applyProtection="0"/>
    <xf numFmtId="185" fontId="74" fillId="0" borderId="643" applyFont="0" applyFill="0" applyBorder="0" applyAlignment="0" applyProtection="0">
      <alignment horizontal="left"/>
      <protection locked="0"/>
    </xf>
    <xf numFmtId="188" fontId="73" fillId="63" borderId="1044" applyFill="0">
      <alignment horizontal="center" vertical="center"/>
    </xf>
    <xf numFmtId="0" fontId="7" fillId="14" borderId="14" applyNumberFormat="0" applyFont="0" applyAlignment="0" applyProtection="0"/>
    <xf numFmtId="0" fontId="61" fillId="46" borderId="654" applyNumberFormat="0" applyAlignment="0" applyProtection="0"/>
    <xf numFmtId="0" fontId="7" fillId="14" borderId="14" applyNumberFormat="0" applyFont="0" applyAlignment="0" applyProtection="0"/>
    <xf numFmtId="0" fontId="61" fillId="46" borderId="1354" applyNumberFormat="0" applyAlignment="0" applyProtection="0"/>
    <xf numFmtId="254" fontId="10" fillId="39" borderId="1361">
      <alignment horizontal="right"/>
      <protection locked="0"/>
    </xf>
    <xf numFmtId="0" fontId="7" fillId="14" borderId="14" applyNumberFormat="0" applyFont="0" applyAlignment="0" applyProtection="0"/>
    <xf numFmtId="0" fontId="7" fillId="14" borderId="14" applyNumberFormat="0" applyFont="0" applyAlignment="0" applyProtection="0"/>
    <xf numFmtId="0" fontId="66" fillId="0" borderId="657"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74" fillId="0" borderId="579" applyNumberFormat="0">
      <alignment horizontal="left"/>
      <protection locked="0"/>
    </xf>
    <xf numFmtId="0" fontId="61" fillId="46" borderId="427" applyNumberFormat="0" applyAlignment="0" applyProtection="0"/>
    <xf numFmtId="0" fontId="7" fillId="14" borderId="14" applyNumberFormat="0" applyFont="0" applyAlignment="0" applyProtection="0"/>
    <xf numFmtId="0" fontId="7" fillId="14" borderId="14" applyNumberFormat="0" applyFont="0" applyAlignment="0" applyProtection="0"/>
    <xf numFmtId="191" fontId="74" fillId="0" borderId="733" applyFont="0" applyFill="0" applyBorder="0" applyAlignment="0" applyProtection="0">
      <alignment horizontal="left"/>
      <protection locked="0"/>
    </xf>
    <xf numFmtId="0" fontId="53" fillId="59" borderId="1201" applyNumberFormat="0" applyAlignment="0" applyProtection="0"/>
    <xf numFmtId="0" fontId="66" fillId="0" borderId="892" applyNumberFormat="0" applyFill="0" applyAlignment="0" applyProtection="0"/>
    <xf numFmtId="197" fontId="74" fillId="0" borderId="579">
      <alignment horizontal="left"/>
      <protection locked="0"/>
    </xf>
    <xf numFmtId="271" fontId="11" fillId="0" borderId="281">
      <alignment horizontal="right"/>
    </xf>
    <xf numFmtId="197" fontId="74" fillId="0" borderId="1352">
      <alignment horizontal="left"/>
      <protection locked="0"/>
    </xf>
    <xf numFmtId="0" fontId="7" fillId="14" borderId="14" applyNumberFormat="0" applyFont="0" applyAlignment="0" applyProtection="0"/>
    <xf numFmtId="0" fontId="7" fillId="14" borderId="14" applyNumberFormat="0" applyFont="0" applyAlignment="0" applyProtection="0"/>
    <xf numFmtId="0" fontId="66" fillId="0" borderId="430" applyNumberFormat="0" applyFill="0" applyAlignment="0" applyProtection="0"/>
    <xf numFmtId="188" fontId="73" fillId="63" borderId="506" applyFill="0">
      <alignment horizontal="center" vertical="center"/>
    </xf>
    <xf numFmtId="0" fontId="7" fillId="14" borderId="14" applyNumberFormat="0" applyFont="0" applyAlignment="0" applyProtection="0"/>
    <xf numFmtId="0" fontId="7" fillId="14" borderId="14" applyNumberFormat="0" applyFont="0" applyAlignment="0" applyProtection="0"/>
    <xf numFmtId="193" fontId="10" fillId="0" borderId="579" applyFont="0" applyFill="0" applyBorder="0" applyAlignment="0" applyProtection="0">
      <alignment horizontal="left"/>
      <protection locked="0"/>
    </xf>
    <xf numFmtId="0" fontId="61" fillId="46" borderId="1120" applyNumberFormat="0" applyAlignment="0" applyProtection="0"/>
    <xf numFmtId="185" fontId="74" fillId="0" borderId="1582" applyFont="0" applyFill="0" applyBorder="0" applyAlignment="0" applyProtection="0">
      <alignment horizontal="left"/>
      <protection locked="0"/>
    </xf>
    <xf numFmtId="197" fontId="74" fillId="0" borderId="579">
      <alignment horizontal="left"/>
      <protection locked="0"/>
    </xf>
    <xf numFmtId="193" fontId="10" fillId="0" borderId="425" applyFont="0" applyFill="0" applyBorder="0" applyAlignment="0" applyProtection="0">
      <alignment horizontal="left"/>
      <protection locked="0"/>
    </xf>
    <xf numFmtId="188" fontId="73" fillId="63" borderId="1800" applyFill="0">
      <alignment horizontal="center" vertical="center"/>
    </xf>
    <xf numFmtId="188" fontId="73" fillId="63" borderId="814" applyFill="0">
      <alignment horizontal="center" vertical="center"/>
    </xf>
    <xf numFmtId="0" fontId="7" fillId="14" borderId="14" applyNumberFormat="0" applyFont="0" applyAlignment="0" applyProtection="0"/>
    <xf numFmtId="37" fontId="70" fillId="0" borderId="832" applyFill="0">
      <alignment horizontal="center" vertical="center"/>
    </xf>
    <xf numFmtId="276" fontId="20" fillId="0" borderId="281">
      <alignment horizontal="center"/>
    </xf>
    <xf numFmtId="0" fontId="7" fillId="14" borderId="14" applyNumberFormat="0" applyFont="0" applyAlignment="0" applyProtection="0"/>
    <xf numFmtId="237" fontId="103" fillId="0" borderId="893">
      <alignment vertical="center"/>
      <protection locked="0"/>
    </xf>
    <xf numFmtId="271" fontId="11" fillId="0" borderId="281">
      <alignment horizontal="right"/>
    </xf>
    <xf numFmtId="197" fontId="74" fillId="0" borderId="425">
      <alignment horizontal="left"/>
      <protection locked="0"/>
    </xf>
    <xf numFmtId="0" fontId="7" fillId="14" borderId="14" applyNumberFormat="0" applyFont="0" applyAlignment="0" applyProtection="0"/>
    <xf numFmtId="178" fontId="10" fillId="39" borderId="281">
      <alignment horizontal="center"/>
      <protection locked="0"/>
    </xf>
    <xf numFmtId="0" fontId="7" fillId="14" borderId="14" applyNumberFormat="0" applyFont="0" applyAlignment="0" applyProtection="0"/>
    <xf numFmtId="250" fontId="121" fillId="0" borderId="1583" applyFill="0"/>
    <xf numFmtId="0" fontId="73" fillId="63" borderId="425" applyFill="0">
      <alignment horizontal="center"/>
    </xf>
    <xf numFmtId="229" fontId="103" fillId="0" borderId="893">
      <alignment vertical="center"/>
      <protection locked="0"/>
    </xf>
    <xf numFmtId="0" fontId="64" fillId="59" borderId="429" applyNumberFormat="0" applyAlignment="0" applyProtection="0"/>
    <xf numFmtId="228" fontId="136" fillId="68" borderId="1206" applyNumberFormat="0">
      <alignment horizontal="right"/>
    </xf>
    <xf numFmtId="0" fontId="7" fillId="14" borderId="14" applyNumberFormat="0" applyFont="0" applyAlignment="0" applyProtection="0"/>
    <xf numFmtId="188" fontId="73" fillId="63" borderId="2794" applyFill="0">
      <alignment horizontal="center" vertical="center"/>
    </xf>
    <xf numFmtId="0" fontId="7" fillId="14" borderId="14" applyNumberFormat="0" applyFont="0" applyAlignment="0" applyProtection="0"/>
    <xf numFmtId="0" fontId="66" fillId="0" borderId="1122" applyNumberFormat="0" applyFill="0" applyAlignment="0" applyProtection="0"/>
    <xf numFmtId="0" fontId="7" fillId="14" borderId="14" applyNumberFormat="0" applyFont="0" applyAlignment="0" applyProtection="0"/>
    <xf numFmtId="254" fontId="10" fillId="39" borderId="1208">
      <alignment horizontal="right"/>
      <protection locked="0"/>
    </xf>
    <xf numFmtId="0" fontId="7" fillId="14" borderId="14" applyNumberFormat="0" applyFont="0" applyAlignment="0" applyProtection="0"/>
    <xf numFmtId="0" fontId="7" fillId="14" borderId="14" applyNumberFormat="0" applyFont="0" applyAlignment="0" applyProtection="0"/>
    <xf numFmtId="188" fontId="73" fillId="63" borderId="2722" applyFill="0">
      <alignment horizontal="center" vertical="center"/>
    </xf>
    <xf numFmtId="228" fontId="74" fillId="0" borderId="968" applyNumberFormat="0">
      <alignment horizontal="left"/>
      <protection locked="0"/>
    </xf>
    <xf numFmtId="0" fontId="7" fillId="14" borderId="14" applyNumberFormat="0" applyFont="0" applyAlignment="0" applyProtection="0"/>
    <xf numFmtId="0" fontId="7" fillId="14" borderId="14" applyNumberFormat="0" applyFont="0" applyAlignment="0" applyProtection="0"/>
    <xf numFmtId="228" fontId="68" fillId="0" borderId="896"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37" fontId="103" fillId="0" borderId="431">
      <alignment vertical="center"/>
      <protection locked="0"/>
    </xf>
    <xf numFmtId="0" fontId="66" fillId="0" borderId="2718"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267" fontId="112" fillId="0" borderId="971" applyFill="0">
      <alignment horizontal="center" vertical="center"/>
    </xf>
    <xf numFmtId="200" fontId="10" fillId="5" borderId="1800" applyFont="0" applyFill="0" applyBorder="0" applyAlignment="0" applyProtection="0"/>
    <xf numFmtId="0" fontId="10" fillId="62" borderId="1202" applyNumberFormat="0" applyFont="0" applyAlignment="0" applyProtection="0"/>
    <xf numFmtId="0" fontId="7" fillId="14" borderId="14" applyNumberFormat="0" applyFont="0" applyAlignment="0" applyProtection="0"/>
    <xf numFmtId="0" fontId="73" fillId="63" borderId="2031" applyFill="0">
      <alignment horizontal="center"/>
    </xf>
    <xf numFmtId="0" fontId="7" fillId="14" borderId="14" applyNumberFormat="0" applyFont="0" applyAlignment="0" applyProtection="0"/>
    <xf numFmtId="0" fontId="7" fillId="14" borderId="14" applyNumberFormat="0" applyFont="0" applyAlignment="0" applyProtection="0"/>
    <xf numFmtId="49" fontId="74" fillId="0" borderId="2484">
      <alignment horizontal="left" vertical="top" wrapText="1"/>
      <protection locked="0"/>
    </xf>
    <xf numFmtId="0" fontId="7" fillId="14" borderId="14" applyNumberFormat="0" applyFont="0" applyAlignment="0" applyProtection="0"/>
    <xf numFmtId="250" fontId="121" fillId="0" borderId="973" applyFill="0"/>
    <xf numFmtId="187" fontId="74" fillId="0" borderId="1810" applyFont="0" applyFill="0" applyBorder="0" applyAlignment="0" applyProtection="0">
      <alignment horizontal="left"/>
      <protection locked="0"/>
    </xf>
    <xf numFmtId="0" fontId="7" fillId="14" borderId="14" applyNumberFormat="0" applyFont="0" applyAlignment="0" applyProtection="0"/>
    <xf numFmtId="193" fontId="10" fillId="0" borderId="1352"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3" fillId="63" borderId="425" applyFill="0">
      <alignment horizontal="center"/>
    </xf>
    <xf numFmtId="190" fontId="74" fillId="0" borderId="814" applyFont="0" applyFill="0" applyBorder="0" applyAlignment="0" applyProtection="0">
      <alignment horizontal="left"/>
      <protection locked="0"/>
    </xf>
    <xf numFmtId="0" fontId="7" fillId="14" borderId="14" applyNumberFormat="0" applyFont="0" applyAlignment="0" applyProtection="0"/>
    <xf numFmtId="0" fontId="66" fillId="0" borderId="1204"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8" fontId="73" fillId="63" borderId="1044" applyFill="0">
      <alignment horizontal="center" vertical="center"/>
    </xf>
    <xf numFmtId="0" fontId="7" fillId="14" borderId="14" applyNumberFormat="0" applyFont="0" applyAlignment="0" applyProtection="0"/>
    <xf numFmtId="192" fontId="74" fillId="0" borderId="1509" applyFont="0" applyFill="0" applyBorder="0" applyAlignment="0" applyProtection="0">
      <alignment horizontal="left"/>
      <protection locked="0"/>
    </xf>
    <xf numFmtId="0" fontId="7" fillId="14" borderId="14" applyNumberFormat="0" applyFont="0" applyAlignment="0" applyProtection="0"/>
    <xf numFmtId="0" fontId="53" fillId="59" borderId="1120" applyNumberFormat="0" applyAlignment="0" applyProtection="0"/>
    <xf numFmtId="0" fontId="66" fillId="0" borderId="1122" applyNumberFormat="0" applyFill="0" applyAlignment="0" applyProtection="0"/>
    <xf numFmtId="0" fontId="7" fillId="14" borderId="14" applyNumberFormat="0" applyFont="0" applyAlignment="0" applyProtection="0"/>
    <xf numFmtId="0" fontId="2" fillId="0" borderId="892" applyNumberFormat="0" applyFill="0" applyAlignment="0" applyProtection="0"/>
    <xf numFmtId="0" fontId="73" fillId="63" borderId="1280" applyFill="0">
      <alignment horizontal="center"/>
    </xf>
    <xf numFmtId="0" fontId="7" fillId="14" borderId="14" applyNumberFormat="0" applyFont="0" applyAlignment="0" applyProtection="0"/>
    <xf numFmtId="250" fontId="121" fillId="0" borderId="1127" applyFill="0"/>
    <xf numFmtId="188" fontId="73" fillId="63" borderId="2794" applyFill="0">
      <alignment horizontal="center" vertical="center"/>
    </xf>
    <xf numFmtId="193" fontId="10" fillId="0" borderId="1654" applyFont="0" applyFill="0" applyBorder="0" applyAlignment="0" applyProtection="0">
      <alignment horizontal="left"/>
      <protection locked="0"/>
    </xf>
    <xf numFmtId="200" fontId="10" fillId="5" borderId="814" applyFont="0" applyFill="0" applyBorder="0" applyAlignment="0" applyProtection="0"/>
    <xf numFmtId="0" fontId="7" fillId="14" borderId="14" applyNumberFormat="0" applyFont="0" applyAlignment="0" applyProtection="0"/>
    <xf numFmtId="0" fontId="7" fillId="14" borderId="14" applyNumberFormat="0" applyFont="0" applyAlignment="0" applyProtection="0"/>
    <xf numFmtId="0" fontId="66" fillId="0" borderId="1204"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228" fontId="104" fillId="0" borderId="1126" applyFill="0">
      <alignment horizontal="center" vertical="center"/>
    </xf>
    <xf numFmtId="0" fontId="7" fillId="14" borderId="14" applyNumberFormat="0" applyFont="0" applyAlignment="0" applyProtection="0"/>
    <xf numFmtId="0" fontId="7" fillId="14" borderId="14" applyNumberFormat="0" applyFont="0" applyAlignment="0" applyProtection="0"/>
    <xf numFmtId="192" fontId="74" fillId="0" borderId="896" applyFont="0" applyFill="0" applyBorder="0" applyAlignment="0" applyProtection="0">
      <alignment horizontal="left"/>
      <protection locked="0"/>
    </xf>
    <xf numFmtId="0" fontId="7" fillId="14" borderId="14" applyNumberFormat="0" applyFont="0" applyAlignment="0" applyProtection="0"/>
    <xf numFmtId="190" fontId="74" fillId="0" borderId="2249"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185" fontId="74" fillId="0" borderId="1810" applyFont="0" applyFill="0" applyBorder="0" applyAlignment="0" applyProtection="0">
      <alignment horizontal="left"/>
      <protection locked="0"/>
    </xf>
    <xf numFmtId="0" fontId="7" fillId="14" borderId="14" applyNumberFormat="0" applyFont="0" applyAlignment="0" applyProtection="0"/>
    <xf numFmtId="37" fontId="70" fillId="0" borderId="370" applyFill="0">
      <alignment horizontal="center" vertical="center"/>
    </xf>
    <xf numFmtId="0" fontId="66" fillId="0" borderId="2563" applyNumberFormat="0" applyFill="0" applyAlignment="0" applyProtection="0"/>
    <xf numFmtId="250" fontId="121" fillId="0" borderId="354" applyFill="0"/>
    <xf numFmtId="0" fontId="7" fillId="14" borderId="14" applyNumberFormat="0" applyFont="0" applyAlignment="0" applyProtection="0"/>
    <xf numFmtId="49" fontId="74" fillId="0" borderId="1208">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61" fillId="46" borderId="1120" applyNumberFormat="0" applyAlignment="0" applyProtection="0"/>
    <xf numFmtId="197" fontId="74" fillId="0" borderId="733">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2" fontId="74" fillId="0" borderId="2484" applyFont="0" applyFill="0" applyBorder="0" applyAlignment="0" applyProtection="0">
      <alignment horizontal="left"/>
      <protection locked="0"/>
    </xf>
    <xf numFmtId="230" fontId="103" fillId="0" borderId="1358">
      <alignment vertic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654" applyNumberFormat="0" applyAlignment="0" applyProtection="0"/>
    <xf numFmtId="197" fontId="74" fillId="0" borderId="2031">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00" fontId="10" fillId="5" borderId="2249" applyFont="0" applyFill="0" applyBorder="0" applyAlignment="0" applyProtection="0"/>
    <xf numFmtId="188" fontId="73" fillId="63" borderId="2794" applyFill="0">
      <alignment horizontal="center" vertical="center"/>
    </xf>
    <xf numFmtId="37" fontId="70" fillId="0" borderId="2721" applyFill="0">
      <alignment horizontal="center" vertical="center"/>
    </xf>
    <xf numFmtId="0" fontId="7" fillId="14" borderId="14" applyNumberFormat="0" applyFont="0" applyAlignment="0" applyProtection="0"/>
    <xf numFmtId="0" fontId="7" fillId="14" borderId="14" applyNumberFormat="0" applyFont="0" applyAlignment="0" applyProtection="0"/>
    <xf numFmtId="188" fontId="73" fillId="63" borderId="1280" applyFill="0">
      <alignment horizontal="center" vertical="center"/>
    </xf>
    <xf numFmtId="0" fontId="64" fillId="59" borderId="1203" applyNumberFormat="0" applyAlignment="0" applyProtection="0"/>
    <xf numFmtId="0" fontId="7" fillId="14" borderId="14" applyNumberFormat="0" applyFont="0" applyAlignment="0" applyProtection="0"/>
    <xf numFmtId="0" fontId="64" fillId="59" borderId="429"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73" fillId="63" borderId="643" applyFill="0">
      <alignment horizontal="center" vertical="center"/>
    </xf>
    <xf numFmtId="0" fontId="7" fillId="14" borderId="14" applyNumberFormat="0" applyFont="0" applyAlignment="0" applyProtection="0"/>
    <xf numFmtId="0" fontId="7" fillId="14" borderId="14" applyNumberFormat="0" applyFont="0" applyAlignment="0" applyProtection="0"/>
    <xf numFmtId="193" fontId="10" fillId="0" borderId="277"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252" applyNumberFormat="0" applyAlignment="0" applyProtection="0"/>
    <xf numFmtId="250" fontId="168" fillId="0" borderId="279" applyFill="0"/>
    <xf numFmtId="0" fontId="53" fillId="59" borderId="654" applyNumberFormat="0" applyAlignment="0" applyProtection="0"/>
    <xf numFmtId="0" fontId="7" fillId="14" borderId="14" applyNumberFormat="0" applyFont="0" applyAlignment="0" applyProtection="0"/>
    <xf numFmtId="0" fontId="7" fillId="14" borderId="14" applyNumberFormat="0" applyFont="0" applyAlignment="0" applyProtection="0"/>
    <xf numFmtId="233" fontId="103" fillId="0" borderId="1123">
      <alignment vertical="center"/>
      <protection locked="0"/>
    </xf>
    <xf numFmtId="250" fontId="168" fillId="0" borderId="1119" applyFill="0"/>
    <xf numFmtId="193" fontId="10" fillId="0" borderId="204" applyFont="0" applyFill="0" applyBorder="0" applyAlignment="0" applyProtection="0">
      <alignment horizontal="left"/>
      <protection locked="0"/>
    </xf>
    <xf numFmtId="200" fontId="10" fillId="5" borderId="204" applyFont="0" applyFill="0" applyBorder="0" applyAlignment="0" applyProtection="0"/>
    <xf numFmtId="0" fontId="7" fillId="14" borderId="14" applyNumberFormat="0" applyFont="0" applyAlignment="0" applyProtection="0"/>
    <xf numFmtId="0" fontId="7" fillId="14" borderId="14" applyNumberFormat="0" applyFont="0" applyAlignment="0" applyProtection="0"/>
    <xf numFmtId="0" fontId="73" fillId="63" borderId="506" applyFill="0">
      <alignment horizontal="center"/>
    </xf>
    <xf numFmtId="0" fontId="73" fillId="63" borderId="204" applyFill="0">
      <alignment horizontal="center"/>
    </xf>
    <xf numFmtId="188" fontId="73" fillId="63" borderId="204" applyFill="0">
      <alignment horizontal="center" vertical="center"/>
    </xf>
    <xf numFmtId="237" fontId="103" fillId="0" borderId="1205">
      <alignment vertical="center"/>
      <protection locked="0"/>
    </xf>
    <xf numFmtId="0" fontId="7" fillId="14" borderId="14" applyNumberFormat="0" applyFont="0" applyAlignment="0" applyProtection="0"/>
    <xf numFmtId="0" fontId="61" fillId="46" borderId="654" applyNumberFormat="0" applyAlignment="0" applyProtection="0"/>
    <xf numFmtId="228" fontId="112" fillId="0" borderId="280" applyFill="0">
      <alignment horizontal="center" vertical="center"/>
    </xf>
    <xf numFmtId="267" fontId="112" fillId="0" borderId="280" applyFill="0">
      <alignment horizontal="center" vertical="center"/>
    </xf>
    <xf numFmtId="196" fontId="10" fillId="39" borderId="277" applyFont="0" applyFill="0" applyBorder="0" applyAlignment="0">
      <alignment horizontal="left"/>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3" fillId="0" borderId="658">
      <alignment vertical="center"/>
      <protection locked="0"/>
    </xf>
    <xf numFmtId="250" fontId="168" fillId="0" borderId="1119" applyFill="0"/>
    <xf numFmtId="0" fontId="2" fillId="0" borderId="738"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250" fontId="168" fillId="0" borderId="816" applyFill="0"/>
    <xf numFmtId="0" fontId="7" fillId="14" borderId="14" applyNumberFormat="0" applyFont="0" applyAlignment="0" applyProtection="0"/>
    <xf numFmtId="185" fontId="74" fillId="0" borderId="204" applyFont="0" applyFill="0" applyBorder="0" applyAlignment="0" applyProtection="0">
      <alignment horizontal="left"/>
      <protection locked="0"/>
    </xf>
    <xf numFmtId="197" fontId="74" fillId="0" borderId="204">
      <alignment horizontal="left"/>
      <protection locked="0"/>
    </xf>
    <xf numFmtId="191" fontId="74" fillId="0" borderId="506" applyFont="0" applyFill="0" applyBorder="0" applyAlignment="0" applyProtection="0">
      <alignment horizontal="left"/>
      <protection locked="0"/>
    </xf>
    <xf numFmtId="193" fontId="10" fillId="0" borderId="887"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8" fontId="73" fillId="63" borderId="2330"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78" fontId="10" fillId="39" borderId="1886">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735" applyNumberFormat="0" applyAlignment="0" applyProtection="0"/>
    <xf numFmtId="0" fontId="7" fillId="14" borderId="14" applyNumberFormat="0" applyFont="0" applyAlignment="0" applyProtection="0"/>
    <xf numFmtId="0" fontId="7" fillId="14" borderId="14" applyNumberFormat="0" applyFont="0" applyAlignment="0" applyProtection="0"/>
    <xf numFmtId="232" fontId="103" fillId="0" borderId="431">
      <alignment vertical="center"/>
      <protection locked="0"/>
    </xf>
    <xf numFmtId="0" fontId="7" fillId="14" borderId="14" applyNumberFormat="0" applyFont="0" applyAlignment="0" applyProtection="0"/>
    <xf numFmtId="0" fontId="7" fillId="14" borderId="14" applyNumberFormat="0" applyFont="0" applyAlignment="0" applyProtection="0"/>
    <xf numFmtId="0" fontId="66" fillId="0" borderId="1357" applyNumberFormat="0" applyFill="0" applyAlignment="0" applyProtection="0"/>
    <xf numFmtId="188" fontId="73" fillId="63" borderId="2330" applyFill="0">
      <alignment horizontal="center" vertical="center"/>
    </xf>
    <xf numFmtId="0" fontId="7" fillId="14" borderId="14" applyNumberFormat="0" applyFont="0" applyAlignment="0" applyProtection="0"/>
    <xf numFmtId="0" fontId="7" fillId="14" borderId="14" applyNumberFormat="0" applyFont="0" applyAlignment="0" applyProtection="0"/>
    <xf numFmtId="178" fontId="10" fillId="39" borderId="1352">
      <alignment horizontal="center"/>
      <protection locked="0"/>
    </xf>
    <xf numFmtId="188" fontId="73" fillId="63" borderId="277" applyFill="0">
      <alignment horizontal="center" vertical="center"/>
    </xf>
    <xf numFmtId="0" fontId="73" fillId="63" borderId="277" applyFill="0">
      <alignment horizontal="center"/>
    </xf>
    <xf numFmtId="188" fontId="73" fillId="63" borderId="277" applyFill="0">
      <alignment horizontal="center" vertical="center"/>
    </xf>
    <xf numFmtId="276" fontId="20" fillId="0" borderId="1208">
      <alignment horizontal="center"/>
    </xf>
    <xf numFmtId="197" fontId="74" fillId="0" borderId="277">
      <alignment horizontal="left"/>
      <protection locked="0"/>
    </xf>
    <xf numFmtId="0" fontId="7" fillId="14" borderId="14" applyNumberFormat="0" applyFont="0" applyAlignment="0" applyProtection="0"/>
    <xf numFmtId="228" fontId="74" fillId="0" borderId="733" applyNumberFormat="0">
      <alignment horizontal="left"/>
      <protection locked="0"/>
    </xf>
    <xf numFmtId="188" fontId="73" fillId="63" borderId="968" applyFill="0">
      <alignment horizontal="center" vertical="center"/>
    </xf>
    <xf numFmtId="196" fontId="10" fillId="39" borderId="2176" applyFont="0" applyFill="0" applyBorder="0" applyAlignment="0">
      <alignment horizontal="left"/>
    </xf>
    <xf numFmtId="0" fontId="7" fillId="14" borderId="14" applyNumberFormat="0" applyFont="0" applyAlignment="0" applyProtection="0"/>
    <xf numFmtId="178" fontId="10" fillId="39" borderId="733">
      <alignment horizontal="center"/>
      <protection locked="0"/>
    </xf>
    <xf numFmtId="267" fontId="112" fillId="0" borderId="1360"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61" fillId="46" borderId="427" applyNumberFormat="0" applyAlignment="0" applyProtection="0"/>
    <xf numFmtId="193" fontId="10" fillId="0" borderId="277" applyFont="0" applyFill="0" applyBorder="0" applyAlignment="0" applyProtection="0">
      <alignment horizontal="left"/>
      <protection locked="0"/>
    </xf>
    <xf numFmtId="188" fontId="73" fillId="63" borderId="733" applyFill="0">
      <alignment horizontal="center" vertical="center"/>
    </xf>
    <xf numFmtId="0" fontId="7" fillId="14" borderId="14" applyNumberFormat="0" applyFont="0" applyAlignment="0" applyProtection="0"/>
    <xf numFmtId="178" fontId="10" fillId="39" borderId="434">
      <alignment horizontal="center"/>
      <protection locked="0"/>
    </xf>
    <xf numFmtId="184" fontId="103" fillId="0" borderId="1205">
      <alignment vertical="center"/>
      <protection locked="0"/>
    </xf>
    <xf numFmtId="0" fontId="7" fillId="14" borderId="14" applyNumberFormat="0" applyFont="0" applyAlignment="0" applyProtection="0"/>
    <xf numFmtId="228" fontId="68" fillId="0" borderId="434" applyFill="0">
      <alignment horizontal="center" vertical="center"/>
    </xf>
    <xf numFmtId="0" fontId="7" fillId="14" borderId="14" applyNumberFormat="0" applyFont="0" applyAlignment="0" applyProtection="0"/>
    <xf numFmtId="228" fontId="74" fillId="0" borderId="434" applyNumberFormat="0">
      <alignment horizontal="left"/>
      <protection locked="0"/>
    </xf>
    <xf numFmtId="193" fontId="10" fillId="0" borderId="733"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228" fontId="73" fillId="63" borderId="1352" applyFill="0">
      <alignment horizontal="center"/>
    </xf>
    <xf numFmtId="0" fontId="7" fillId="14" borderId="14" applyNumberFormat="0" applyFont="0" applyAlignment="0" applyProtection="0"/>
    <xf numFmtId="185" fontId="74" fillId="0" borderId="579" applyFont="0" applyFill="0" applyBorder="0" applyAlignment="0" applyProtection="0">
      <alignment horizontal="left"/>
      <protection locked="0"/>
    </xf>
    <xf numFmtId="184" fontId="103" fillId="0" borderId="2255">
      <alignment vertic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10" fillId="62" borderId="1121" applyNumberFormat="0" applyFont="0" applyAlignment="0" applyProtection="0"/>
    <xf numFmtId="267" fontId="112" fillId="0" borderId="895" applyFill="0">
      <alignment horizontal="center" vertical="center"/>
    </xf>
    <xf numFmtId="250" fontId="121" fillId="0" borderId="2486" applyFill="0"/>
    <xf numFmtId="185" fontId="74" fillId="0" borderId="1126" applyFont="0" applyFill="0" applyBorder="0" applyAlignment="0" applyProtection="0">
      <alignment horizontal="left"/>
      <protection locked="0"/>
    </xf>
    <xf numFmtId="201" fontId="10" fillId="39" borderId="1198" applyNumberFormat="0">
      <alignment horizontal="left"/>
    </xf>
    <xf numFmtId="0" fontId="7" fillId="14" borderId="14" applyNumberFormat="0" applyFont="0" applyAlignment="0" applyProtection="0"/>
    <xf numFmtId="187" fontId="74" fillId="0" borderId="972" applyFont="0" applyFill="0" applyBorder="0" applyAlignment="0" applyProtection="0">
      <alignment horizontal="left"/>
      <protection locked="0"/>
    </xf>
    <xf numFmtId="0" fontId="64" fillId="59" borderId="1805" applyNumberFormat="0" applyAlignment="0" applyProtection="0"/>
    <xf numFmtId="43" fontId="1" fillId="0" borderId="0" applyFont="0" applyFill="0" applyBorder="0" applyAlignment="0" applyProtection="0"/>
    <xf numFmtId="0" fontId="73" fillId="63" borderId="1117" applyFill="0">
      <alignment horizontal="center"/>
    </xf>
    <xf numFmtId="0" fontId="7" fillId="14" borderId="14" applyNumberFormat="0" applyFont="0" applyAlignment="0" applyProtection="0"/>
    <xf numFmtId="190" fontId="74" fillId="0" borderId="896" applyFont="0" applyFill="0" applyBorder="0" applyAlignment="0" applyProtection="0">
      <alignment horizontal="left"/>
      <protection locked="0"/>
    </xf>
    <xf numFmtId="228" fontId="73" fillId="63" borderId="2794"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53" fillId="59" borderId="1201" applyNumberFormat="0" applyAlignment="0" applyProtection="0"/>
    <xf numFmtId="10" fontId="68" fillId="67" borderId="1361" applyNumberFormat="0" applyBorder="0" applyAlignment="0" applyProtection="0"/>
    <xf numFmtId="0" fontId="64" fillId="59" borderId="2562" applyNumberFormat="0" applyAlignment="0" applyProtection="0"/>
    <xf numFmtId="271" fontId="11" fillId="63" borderId="972">
      <alignment horizontal="right"/>
    </xf>
    <xf numFmtId="0" fontId="53" fillId="59" borderId="427" applyNumberFormat="0" applyAlignment="0" applyProtection="0"/>
    <xf numFmtId="0" fontId="2" fillId="0" borderId="1122" applyNumberFormat="0" applyFill="0" applyAlignment="0" applyProtection="0"/>
    <xf numFmtId="0" fontId="7" fillId="14" borderId="14" applyNumberFormat="0" applyFont="0" applyAlignment="0" applyProtection="0"/>
    <xf numFmtId="187" fontId="74" fillId="0" borderId="1280" applyFont="0" applyFill="0" applyBorder="0" applyAlignment="0" applyProtection="0">
      <alignment horizontal="left"/>
      <protection locked="0"/>
    </xf>
    <xf numFmtId="0" fontId="7" fillId="14" borderId="14" applyNumberFormat="0" applyFont="0" applyAlignment="0" applyProtection="0"/>
    <xf numFmtId="185" fontId="74" fillId="0" borderId="643"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178" fontId="10" fillId="39" borderId="1280">
      <alignment horizontal="center"/>
      <protection locked="0"/>
    </xf>
    <xf numFmtId="228" fontId="73" fillId="63" borderId="1280" applyFill="0">
      <alignment horizontal="center"/>
    </xf>
    <xf numFmtId="0" fontId="7" fillId="14" borderId="14" applyNumberFormat="0" applyFont="0" applyAlignment="0" applyProtection="0"/>
    <xf numFmtId="3" fontId="114" fillId="39" borderId="661">
      <alignment horizontal="center"/>
      <protection locked="0"/>
    </xf>
    <xf numFmtId="192" fontId="74" fillId="0" borderId="353" applyFont="0" applyFill="0" applyBorder="0" applyAlignment="0" applyProtection="0">
      <alignment horizontal="left"/>
      <protection locked="0"/>
    </xf>
    <xf numFmtId="0" fontId="7" fillId="14" borderId="14" applyNumberFormat="0" applyFont="0" applyAlignment="0" applyProtection="0"/>
    <xf numFmtId="178" fontId="10" fillId="39" borderId="425">
      <alignment horizontal="center"/>
      <protection locked="0"/>
    </xf>
    <xf numFmtId="231" fontId="103" fillId="0" borderId="431">
      <alignment vertical="center"/>
      <protection locked="0"/>
    </xf>
    <xf numFmtId="188" fontId="73" fillId="63" borderId="579" applyFill="0">
      <alignment horizontal="center" vertical="center"/>
    </xf>
    <xf numFmtId="228" fontId="68" fillId="0" borderId="2258" applyFill="0">
      <alignment horizontal="center" vertical="center"/>
    </xf>
    <xf numFmtId="0" fontId="10" fillId="62" borderId="736" applyNumberFormat="0" applyFont="0" applyAlignment="0" applyProtection="0"/>
    <xf numFmtId="0" fontId="7" fillId="14" borderId="14" applyNumberFormat="0" applyFont="0" applyAlignment="0" applyProtection="0"/>
    <xf numFmtId="228" fontId="73" fillId="63" borderId="814" applyFill="0">
      <alignment horizontal="center" vertical="center"/>
    </xf>
    <xf numFmtId="201" fontId="10" fillId="39" borderId="1126" applyNumberFormat="0">
      <alignment horizontal="left"/>
    </xf>
    <xf numFmtId="0" fontId="7" fillId="14" borderId="14" applyNumberFormat="0" applyFont="0" applyAlignment="0" applyProtection="0"/>
    <xf numFmtId="188" fontId="73" fillId="63" borderId="814" applyFill="0">
      <alignment horizontal="center" vertical="center"/>
    </xf>
    <xf numFmtId="0" fontId="7" fillId="14" borderId="14" applyNumberFormat="0" applyFont="0" applyAlignment="0" applyProtection="0"/>
    <xf numFmtId="0" fontId="7" fillId="14" borderId="14" applyNumberFormat="0" applyFont="0" applyAlignment="0" applyProtection="0"/>
    <xf numFmtId="193" fontId="10" fillId="0" borderId="814" applyFont="0" applyFill="0" applyBorder="0" applyAlignment="0" applyProtection="0">
      <alignment horizontal="left"/>
      <protection locked="0"/>
    </xf>
    <xf numFmtId="185" fontId="74" fillId="0" borderId="353"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37" fontId="70" fillId="0" borderId="741" applyFill="0">
      <alignment horizontal="center" vertical="center"/>
    </xf>
    <xf numFmtId="0" fontId="66" fillId="0" borderId="2254" applyNumberFormat="0" applyFill="0" applyAlignment="0" applyProtection="0"/>
    <xf numFmtId="254" fontId="10" fillId="39" borderId="2722">
      <alignment horizontal="right"/>
      <protection locked="0"/>
    </xf>
    <xf numFmtId="0" fontId="7" fillId="14" borderId="14" applyNumberFormat="0" applyFont="0" applyAlignment="0" applyProtection="0"/>
    <xf numFmtId="0" fontId="10" fillId="62" borderId="890"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66" fontId="103" fillId="0" borderId="896" applyFill="0">
      <alignment horizontal="center" vertical="center"/>
    </xf>
    <xf numFmtId="0" fontId="7" fillId="14" borderId="14" applyNumberFormat="0" applyFont="0" applyAlignment="0" applyProtection="0"/>
    <xf numFmtId="0" fontId="61" fillId="46" borderId="427" applyNumberFormat="0" applyAlignment="0" applyProtection="0"/>
    <xf numFmtId="0" fontId="2" fillId="0" borderId="1204" applyNumberFormat="0" applyFill="0" applyAlignment="0" applyProtection="0"/>
    <xf numFmtId="0" fontId="7" fillId="14" borderId="14" applyNumberFormat="0" applyFont="0" applyAlignment="0" applyProtection="0"/>
    <xf numFmtId="250" fontId="121" fillId="0" borderId="970" applyFill="0"/>
    <xf numFmtId="0" fontId="7" fillId="14" borderId="14" applyNumberFormat="0" applyFont="0" applyAlignment="0" applyProtection="0"/>
    <xf numFmtId="185" fontId="74" fillId="0" borderId="425" applyFont="0" applyFill="0" applyBorder="0" applyAlignment="0" applyProtection="0">
      <alignment horizontal="left"/>
      <protection locked="0"/>
    </xf>
    <xf numFmtId="0" fontId="61" fillId="46" borderId="1201" applyNumberFormat="0" applyAlignment="0" applyProtection="0"/>
    <xf numFmtId="185" fontId="74" fillId="0" borderId="733" applyFont="0" applyFill="0" applyBorder="0" applyAlignment="0" applyProtection="0">
      <alignment horizontal="left"/>
      <protection locked="0"/>
    </xf>
    <xf numFmtId="188" fontId="73" fillId="63" borderId="887"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01" fontId="10" fillId="39" borderId="2639" applyNumberFormat="0">
      <alignment horizontal="left"/>
    </xf>
    <xf numFmtId="250" fontId="168" fillId="0" borderId="581" applyFill="0"/>
    <xf numFmtId="188" fontId="73" fillId="63" borderId="2484" applyFill="0">
      <alignment horizontal="center" vertical="center"/>
    </xf>
    <xf numFmtId="190" fontId="74" fillId="0" borderId="1810" applyFont="0" applyFill="0" applyBorder="0" applyAlignment="0" applyProtection="0">
      <alignment horizontal="left"/>
      <protection locked="0"/>
    </xf>
    <xf numFmtId="0" fontId="7" fillId="14" borderId="14" applyNumberFormat="0" applyFont="0" applyAlignment="0" applyProtection="0"/>
    <xf numFmtId="188" fontId="73" fillId="63" borderId="1800" applyFill="0">
      <alignment horizontal="center" vertical="center"/>
    </xf>
    <xf numFmtId="191" fontId="74" fillId="0" borderId="661" applyFont="0" applyFill="0" applyBorder="0" applyAlignment="0" applyProtection="0">
      <alignment horizontal="left"/>
      <protection locked="0"/>
    </xf>
    <xf numFmtId="0" fontId="7" fillId="14" borderId="14" applyNumberFormat="0" applyFont="0" applyAlignment="0" applyProtection="0"/>
    <xf numFmtId="271" fontId="11" fillId="63" borderId="896">
      <alignment horizontal="right"/>
    </xf>
    <xf numFmtId="197" fontId="74" fillId="0" borderId="1198">
      <alignment horizontal="left"/>
      <protection locked="0"/>
    </xf>
    <xf numFmtId="266" fontId="103" fillId="0" borderId="434" applyFill="0">
      <alignment horizontal="center" vertical="center"/>
    </xf>
    <xf numFmtId="200" fontId="10" fillId="5" borderId="353" applyFont="0" applyFill="0" applyBorder="0" applyAlignment="0" applyProtection="0"/>
    <xf numFmtId="254" fontId="10" fillId="39" borderId="972">
      <alignment horizontal="right"/>
      <protection locked="0"/>
    </xf>
    <xf numFmtId="267" fontId="112" fillId="0" borderId="1125" applyFill="0">
      <alignment horizontal="center" vertical="center"/>
    </xf>
    <xf numFmtId="0" fontId="7" fillId="14" borderId="14" applyNumberFormat="0" applyFont="0" applyAlignment="0" applyProtection="0"/>
    <xf numFmtId="191" fontId="74" fillId="0" borderId="968" applyFont="0" applyFill="0" applyBorder="0" applyAlignment="0" applyProtection="0">
      <alignment horizontal="left"/>
      <protection locked="0"/>
    </xf>
    <xf numFmtId="0" fontId="7" fillId="14" borderId="14" applyNumberFormat="0" applyFont="0" applyAlignment="0" applyProtection="0"/>
    <xf numFmtId="192" fontId="74" fillId="0" borderId="1437" applyFont="0" applyFill="0" applyBorder="0" applyAlignment="0" applyProtection="0">
      <alignment horizontal="left"/>
      <protection locked="0"/>
    </xf>
    <xf numFmtId="0" fontId="7" fillId="14" borderId="14" applyNumberFormat="0" applyFont="0" applyAlignment="0" applyProtection="0"/>
    <xf numFmtId="196" fontId="10" fillId="39" borderId="353" applyFont="0" applyFill="0" applyBorder="0" applyAlignment="0">
      <alignment horizontal="left"/>
    </xf>
    <xf numFmtId="0" fontId="74" fillId="0" borderId="972" applyNumberFormat="0">
      <alignment horizontal="left"/>
      <protection locked="0"/>
    </xf>
    <xf numFmtId="0" fontId="7" fillId="14" borderId="14" applyNumberFormat="0" applyFont="0" applyAlignment="0" applyProtection="0"/>
    <xf numFmtId="0" fontId="64" fillId="59" borderId="1356" applyNumberFormat="0" applyAlignment="0" applyProtection="0"/>
    <xf numFmtId="201" fontId="10" fillId="39" borderId="814" applyNumberFormat="0">
      <alignment horizontal="left"/>
    </xf>
    <xf numFmtId="0" fontId="7" fillId="14" borderId="14" applyNumberFormat="0" applyFont="0" applyAlignment="0" applyProtection="0"/>
    <xf numFmtId="193" fontId="10" fillId="0" borderId="1433" applyFont="0" applyFill="0" applyBorder="0" applyAlignment="0" applyProtection="0">
      <alignment horizontal="left"/>
      <protection locked="0"/>
    </xf>
    <xf numFmtId="197" fontId="74" fillId="0" borderId="1352">
      <alignment horizontal="left"/>
      <protection locked="0"/>
    </xf>
    <xf numFmtId="250" fontId="121" fillId="0" borderId="743" applyFill="0"/>
    <xf numFmtId="0" fontId="7" fillId="14" borderId="14" applyNumberFormat="0" applyFont="0" applyAlignment="0" applyProtection="0"/>
    <xf numFmtId="0" fontId="7" fillId="14" borderId="14" applyNumberFormat="0" applyFont="0" applyAlignment="0" applyProtection="0"/>
    <xf numFmtId="271" fontId="11" fillId="0" borderId="1126">
      <alignment horizontal="right"/>
    </xf>
    <xf numFmtId="0" fontId="7" fillId="14" borderId="14" applyNumberFormat="0" applyFont="0" applyAlignment="0" applyProtection="0"/>
    <xf numFmtId="228" fontId="73" fillId="63" borderId="1800" applyFill="0">
      <alignment horizontal="center"/>
    </xf>
    <xf numFmtId="196" fontId="10" fillId="39" borderId="2249" applyFont="0" applyFill="0" applyBorder="0" applyAlignment="0">
      <alignment horizontal="left"/>
    </xf>
    <xf numFmtId="191" fontId="74" fillId="0" borderId="353" applyFont="0" applyFill="0" applyBorder="0" applyAlignment="0" applyProtection="0">
      <alignment horizontal="left"/>
      <protection locked="0"/>
    </xf>
    <xf numFmtId="250" fontId="121" fillId="0" borderId="1884" applyFill="0"/>
    <xf numFmtId="0" fontId="7" fillId="14" borderId="14" applyNumberFormat="0" applyFont="0" applyAlignment="0" applyProtection="0"/>
    <xf numFmtId="228" fontId="73" fillId="63" borderId="1208" applyFill="0">
      <alignment horizontal="center" vertical="center"/>
    </xf>
    <xf numFmtId="0" fontId="7" fillId="14" borderId="14" applyNumberFormat="0" applyFont="0" applyAlignment="0" applyProtection="0"/>
    <xf numFmtId="0" fontId="7" fillId="14" borderId="14" applyNumberFormat="0" applyFont="0" applyAlignment="0" applyProtection="0"/>
    <xf numFmtId="201" fontId="10" fillId="39" borderId="742" applyNumberFormat="0">
      <alignment horizontal="left"/>
    </xf>
    <xf numFmtId="187" fontId="74" fillId="0" borderId="434" applyFont="0" applyFill="0" applyBorder="0" applyAlignment="0" applyProtection="0">
      <alignment horizontal="left"/>
      <protection locked="0"/>
    </xf>
    <xf numFmtId="271" fontId="11" fillId="0" borderId="434">
      <alignment horizontal="right"/>
    </xf>
    <xf numFmtId="49" fontId="74" fillId="0" borderId="434">
      <alignment horizontal="left" vertical="top" wrapText="1"/>
      <protection locked="0"/>
    </xf>
    <xf numFmtId="178" fontId="10" fillId="39" borderId="434">
      <alignment horizontal="center"/>
      <protection locked="0"/>
    </xf>
    <xf numFmtId="228" fontId="104" fillId="0" borderId="434" applyFill="0">
      <alignment horizontal="center" vertical="center"/>
    </xf>
    <xf numFmtId="200" fontId="10" fillId="5" borderId="968" applyFont="0" applyFill="0" applyBorder="0" applyAlignment="0" applyProtection="0"/>
    <xf numFmtId="49" fontId="74" fillId="0" borderId="277">
      <alignment horizontal="left" vertical="top" wrapText="1"/>
      <protection locked="0"/>
    </xf>
    <xf numFmtId="0" fontId="10" fillId="62" borderId="890" applyNumberFormat="0" applyFont="0" applyAlignment="0" applyProtection="0"/>
    <xf numFmtId="0" fontId="7" fillId="14" borderId="14" applyNumberFormat="0" applyFont="0" applyAlignment="0" applyProtection="0"/>
    <xf numFmtId="0" fontId="53" fillId="59" borderId="2715" applyNumberFormat="0" applyAlignment="0" applyProtection="0"/>
    <xf numFmtId="233" fontId="103" fillId="0" borderId="893">
      <alignment vertic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71" fontId="11" fillId="0" borderId="896">
      <alignment horizontal="right"/>
    </xf>
    <xf numFmtId="185" fontId="74" fillId="0" borderId="425"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73" fillId="63" borderId="1437" applyFill="0">
      <alignment horizontal="center" vertical="center"/>
    </xf>
    <xf numFmtId="0" fontId="64" fillId="59" borderId="429" applyNumberFormat="0" applyAlignment="0" applyProtection="0"/>
    <xf numFmtId="0" fontId="64" fillId="59" borderId="656" applyNumberFormat="0" applyAlignment="0" applyProtection="0"/>
    <xf numFmtId="188" fontId="73" fillId="63" borderId="579" applyFill="0">
      <alignment horizontal="center" vertical="center"/>
    </xf>
    <xf numFmtId="0" fontId="7" fillId="14" borderId="14" applyNumberFormat="0" applyFont="0" applyAlignment="0" applyProtection="0"/>
    <xf numFmtId="231" fontId="103" fillId="0" borderId="893">
      <alignment vertical="center"/>
      <protection locked="0"/>
    </xf>
    <xf numFmtId="178" fontId="10" fillId="39" borderId="643">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21" fillId="0" borderId="432" applyNumberFormat="0"/>
    <xf numFmtId="0" fontId="7" fillId="14" borderId="14" applyNumberFormat="0" applyFont="0" applyAlignment="0" applyProtection="0"/>
    <xf numFmtId="0" fontId="7" fillId="14" borderId="14" applyNumberFormat="0" applyFont="0" applyAlignment="0" applyProtection="0"/>
    <xf numFmtId="188" fontId="73" fillId="63" borderId="2031" applyFill="0">
      <alignment horizontal="center" vertical="center"/>
    </xf>
    <xf numFmtId="0" fontId="7" fillId="14" borderId="14" applyNumberFormat="0" applyFont="0" applyAlignment="0" applyProtection="0"/>
    <xf numFmtId="0" fontId="7" fillId="14" borderId="14" applyNumberFormat="0" applyFont="0" applyAlignment="0" applyProtection="0"/>
    <xf numFmtId="191" fontId="74" fillId="0" borderId="814" applyFont="0" applyFill="0" applyBorder="0" applyAlignment="0" applyProtection="0">
      <alignment horizontal="left"/>
      <protection locked="0"/>
    </xf>
    <xf numFmtId="250" fontId="121" fillId="0" borderId="1960" applyFill="0"/>
    <xf numFmtId="0" fontId="7" fillId="14" borderId="14" applyNumberFormat="0" applyFont="0" applyAlignment="0" applyProtection="0"/>
    <xf numFmtId="197" fontId="74" fillId="0" borderId="1509">
      <alignment horizontal="left"/>
      <protection locked="0"/>
    </xf>
    <xf numFmtId="185" fontId="74" fillId="0" borderId="2330"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6" fontId="10" fillId="39" borderId="896" applyFont="0" applyFill="0" applyBorder="0" applyAlignment="0">
      <alignment horizontal="left"/>
    </xf>
    <xf numFmtId="0" fontId="7" fillId="14" borderId="14" applyNumberFormat="0" applyFont="0" applyAlignment="0" applyProtection="0"/>
    <xf numFmtId="193" fontId="10" fillId="0" borderId="506" applyFont="0" applyFill="0" applyBorder="0" applyAlignment="0" applyProtection="0">
      <alignment horizontal="left"/>
      <protection locked="0"/>
    </xf>
    <xf numFmtId="37" fontId="70" fillId="0" borderId="597" applyFill="0">
      <alignment horizontal="center" vertical="center"/>
    </xf>
    <xf numFmtId="0" fontId="7" fillId="14" borderId="14" applyNumberFormat="0" applyFont="0" applyAlignment="0" applyProtection="0"/>
    <xf numFmtId="188" fontId="73" fillId="63" borderId="425" applyFill="0">
      <alignment horizontal="center" vertical="center"/>
    </xf>
    <xf numFmtId="0" fontId="7" fillId="14" borderId="14" applyNumberFormat="0" applyFont="0" applyAlignment="0" applyProtection="0"/>
    <xf numFmtId="43" fontId="1" fillId="0" borderId="0" applyFont="0" applyFill="0" applyBorder="0" applyAlignment="0" applyProtection="0"/>
    <xf numFmtId="200" fontId="10" fillId="5" borderId="814" applyFont="0" applyFill="0" applyBorder="0" applyAlignment="0" applyProtection="0"/>
    <xf numFmtId="0" fontId="7" fillId="14" borderId="14" applyNumberFormat="0" applyFont="0" applyAlignment="0" applyProtection="0"/>
    <xf numFmtId="49" fontId="74" fillId="0" borderId="1582">
      <alignment horizontal="left" vertical="top" wrapText="1"/>
      <protection locked="0"/>
    </xf>
    <xf numFmtId="188" fontId="73" fillId="63" borderId="277" applyFill="0">
      <alignment horizontal="center" vertical="center"/>
    </xf>
    <xf numFmtId="0" fontId="73" fillId="63" borderId="277" applyFill="0">
      <alignment horizontal="center"/>
    </xf>
    <xf numFmtId="37" fontId="70" fillId="0" borderId="1207" applyFill="0">
      <alignment horizontal="center" vertical="center"/>
    </xf>
    <xf numFmtId="0" fontId="7" fillId="14" borderId="14" applyNumberFormat="0" applyFont="0" applyAlignment="0" applyProtection="0"/>
    <xf numFmtId="188" fontId="73" fillId="63" borderId="1280" applyFill="0">
      <alignment horizontal="center" vertical="center"/>
    </xf>
    <xf numFmtId="0" fontId="53" fillId="59" borderId="2715" applyNumberFormat="0" applyAlignment="0" applyProtection="0"/>
    <xf numFmtId="0" fontId="7" fillId="14" borderId="14" applyNumberFormat="0" applyFont="0" applyAlignment="0" applyProtection="0"/>
    <xf numFmtId="200" fontId="10" fillId="5" borderId="1280" applyFont="0" applyFill="0" applyBorder="0" applyAlignment="0" applyProtection="0"/>
    <xf numFmtId="0" fontId="61" fillId="46" borderId="1354" applyNumberFormat="0" applyAlignment="0" applyProtection="0"/>
    <xf numFmtId="228" fontId="112" fillId="0" borderId="1207" applyFill="0">
      <alignment horizontal="center" vertical="center"/>
    </xf>
    <xf numFmtId="0" fontId="7" fillId="14" borderId="14" applyNumberFormat="0" applyFont="0" applyAlignment="0" applyProtection="0"/>
    <xf numFmtId="0" fontId="7" fillId="14" borderId="14" applyNumberFormat="0" applyFont="0" applyAlignment="0" applyProtection="0"/>
    <xf numFmtId="228" fontId="79" fillId="0" borderId="1810" applyFill="0">
      <alignment horizontal="center" vertical="center"/>
    </xf>
    <xf numFmtId="0" fontId="7" fillId="14" borderId="14" applyNumberFormat="0" applyFont="0" applyAlignment="0" applyProtection="0"/>
    <xf numFmtId="0" fontId="73" fillId="63" borderId="1582" applyFill="0">
      <alignment horizontal="center"/>
    </xf>
    <xf numFmtId="0" fontId="73" fillId="63" borderId="281" applyFill="0">
      <alignment horizontal="center"/>
    </xf>
    <xf numFmtId="0" fontId="7" fillId="14" borderId="14" applyNumberFormat="0" applyFont="0" applyAlignment="0" applyProtection="0"/>
    <xf numFmtId="0" fontId="7" fillId="14" borderId="14" applyNumberFormat="0" applyFont="0" applyAlignment="0" applyProtection="0"/>
    <xf numFmtId="185" fontId="74" fillId="0" borderId="1117" applyFont="0" applyFill="0" applyBorder="0" applyAlignment="0" applyProtection="0">
      <alignment horizontal="left"/>
      <protection locked="0"/>
    </xf>
    <xf numFmtId="37" fontId="70" fillId="0" borderId="298" applyFill="0">
      <alignment horizontal="center" vertical="center"/>
    </xf>
    <xf numFmtId="0" fontId="7" fillId="14" borderId="14" applyNumberFormat="0" applyFont="0" applyAlignment="0" applyProtection="0"/>
    <xf numFmtId="185" fontId="74" fillId="0" borderId="887" applyFont="0" applyFill="0" applyBorder="0" applyAlignment="0" applyProtection="0">
      <alignment horizontal="left"/>
      <protection locked="0"/>
    </xf>
    <xf numFmtId="0" fontId="7" fillId="14" borderId="14" applyNumberFormat="0" applyFont="0" applyAlignment="0" applyProtection="0"/>
    <xf numFmtId="192" fontId="74" fillId="0" borderId="1126"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8" fontId="73" fillId="63" borderId="425" applyFill="0">
      <alignment horizontal="center" vertical="center"/>
    </xf>
    <xf numFmtId="0" fontId="7" fillId="14" borderId="14" applyNumberFormat="0" applyFont="0" applyAlignment="0" applyProtection="0"/>
    <xf numFmtId="0" fontId="7" fillId="14" borderId="14" applyNumberFormat="0" applyFont="0" applyAlignment="0" applyProtection="0"/>
    <xf numFmtId="49" fontId="74" fillId="0" borderId="896">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250" fontId="121" fillId="0" borderId="816" applyFill="0"/>
    <xf numFmtId="0" fontId="10" fillId="0" borderId="0"/>
    <xf numFmtId="228" fontId="136" fillId="68" borderId="432" applyNumberFormat="0">
      <alignment horizontal="right"/>
    </xf>
    <xf numFmtId="0" fontId="7" fillId="14" borderId="14" applyNumberFormat="0" applyFont="0" applyAlignment="0" applyProtection="0"/>
    <xf numFmtId="228" fontId="73" fillId="63" borderId="1126" applyFill="0">
      <alignment horizontal="center" vertical="center"/>
    </xf>
    <xf numFmtId="228" fontId="74" fillId="0" borderId="425" applyNumberFormat="0">
      <alignment horizontal="left"/>
      <protection locked="0"/>
    </xf>
    <xf numFmtId="191" fontId="74" fillId="0" borderId="2258" applyFont="0" applyFill="0" applyBorder="0" applyAlignment="0" applyProtection="0">
      <alignment horizontal="left"/>
      <protection locked="0"/>
    </xf>
    <xf numFmtId="228" fontId="79" fillId="0" borderId="281" applyFill="0">
      <alignment horizontal="center" vertical="center"/>
    </xf>
    <xf numFmtId="10" fontId="68" fillId="67" borderId="281" applyNumberFormat="0" applyBorder="0" applyAlignment="0" applyProtection="0"/>
    <xf numFmtId="228" fontId="73" fillId="63" borderId="281" applyFill="0">
      <alignment horizontal="center" vertical="center"/>
    </xf>
    <xf numFmtId="0" fontId="61" fillId="46" borderId="2332" applyNumberFormat="0" applyAlignment="0" applyProtection="0"/>
    <xf numFmtId="0" fontId="7" fillId="14" borderId="14" applyNumberFormat="0" applyFont="0" applyAlignment="0" applyProtection="0"/>
    <xf numFmtId="43" fontId="1" fillId="0" borderId="0" applyFont="0" applyFill="0" applyBorder="0" applyAlignment="0" applyProtection="0"/>
    <xf numFmtId="0" fontId="7" fillId="14" borderId="14" applyNumberFormat="0" applyFont="0" applyAlignment="0" applyProtection="0"/>
    <xf numFmtId="0" fontId="66" fillId="0" borderId="738" applyNumberFormat="0" applyFill="0" applyAlignment="0" applyProtection="0"/>
    <xf numFmtId="0" fontId="7" fillId="14" borderId="14" applyNumberFormat="0" applyFont="0" applyAlignment="0" applyProtection="0"/>
    <xf numFmtId="188" fontId="73" fillId="63" borderId="506" applyFill="0">
      <alignment horizontal="center" vertical="center"/>
    </xf>
    <xf numFmtId="0" fontId="7" fillId="14" borderId="14" applyNumberFormat="0" applyFont="0" applyAlignment="0" applyProtection="0"/>
    <xf numFmtId="197" fontId="74" fillId="0" borderId="814">
      <alignment horizontal="left"/>
      <protection locked="0"/>
    </xf>
    <xf numFmtId="196" fontId="10" fillId="39" borderId="2794" applyFont="0" applyFill="0" applyBorder="0" applyAlignment="0">
      <alignment horizontal="left"/>
    </xf>
    <xf numFmtId="0" fontId="7" fillId="14" borderId="14" applyNumberFormat="0" applyFont="0" applyAlignment="0" applyProtection="0"/>
    <xf numFmtId="188" fontId="73" fillId="63" borderId="887"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3" fillId="63" borderId="1886" applyFill="0">
      <alignment horizontal="center"/>
    </xf>
    <xf numFmtId="178" fontId="10" fillId="39" borderId="353">
      <alignment horizontal="center"/>
      <protection locked="0"/>
    </xf>
    <xf numFmtId="250" fontId="121" fillId="0" borderId="581" applyFill="0"/>
    <xf numFmtId="178" fontId="10" fillId="39" borderId="425">
      <alignment horizontal="center"/>
      <protection locked="0"/>
    </xf>
    <xf numFmtId="0" fontId="7" fillId="14" borderId="14" applyNumberFormat="0" applyFont="0" applyAlignment="0" applyProtection="0"/>
    <xf numFmtId="0" fontId="7" fillId="14" borderId="14" applyNumberFormat="0" applyFont="0" applyAlignment="0" applyProtection="0"/>
    <xf numFmtId="201" fontId="10" fillId="39" borderId="1582" applyNumberFormat="0">
      <alignment horizontal="left"/>
    </xf>
    <xf numFmtId="0" fontId="7" fillId="14" borderId="14" applyNumberFormat="0" applyFont="0" applyAlignment="0" applyProtection="0"/>
    <xf numFmtId="0" fontId="10" fillId="62" borderId="1121" applyNumberFormat="0" applyFont="0" applyAlignment="0" applyProtection="0"/>
    <xf numFmtId="250" fontId="168" fillId="0" borderId="1046" applyFill="0"/>
    <xf numFmtId="190" fontId="74" fillId="0" borderId="742" applyFont="0" applyFill="0" applyBorder="0" applyAlignment="0" applyProtection="0">
      <alignment horizontal="left"/>
      <protection locked="0"/>
    </xf>
    <xf numFmtId="0" fontId="7" fillId="14" borderId="14" applyNumberFormat="0" applyFont="0" applyAlignment="0" applyProtection="0"/>
    <xf numFmtId="197" fontId="74" fillId="0" borderId="2104">
      <alignment horizontal="left"/>
      <protection locked="0"/>
    </xf>
    <xf numFmtId="0" fontId="7" fillId="14" borderId="14" applyNumberFormat="0" applyFont="0" applyAlignment="0" applyProtection="0"/>
    <xf numFmtId="0" fontId="66" fillId="0" borderId="738" applyNumberFormat="0" applyFill="0" applyAlignment="0" applyProtection="0"/>
    <xf numFmtId="178" fontId="10" fillId="39" borderId="742">
      <alignment horizontal="center"/>
      <protection locked="0"/>
    </xf>
    <xf numFmtId="254" fontId="10" fillId="39" borderId="661">
      <alignment horizontal="right"/>
      <protection locked="0"/>
    </xf>
    <xf numFmtId="0" fontId="53" fillId="59" borderId="654" applyNumberFormat="0" applyAlignment="0" applyProtection="0"/>
    <xf numFmtId="0" fontId="7" fillId="14" borderId="14" applyNumberFormat="0" applyFont="0" applyAlignment="0" applyProtection="0"/>
    <xf numFmtId="0" fontId="73" fillId="63" borderId="814" applyFill="0">
      <alignment horizont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1" fontId="74" fillId="0" borderId="1198" applyFont="0" applyFill="0" applyBorder="0" applyAlignment="0" applyProtection="0">
      <alignment horizontal="left"/>
      <protection locked="0"/>
    </xf>
    <xf numFmtId="0" fontId="7" fillId="14" borderId="14" applyNumberFormat="0" applyFont="0" applyAlignment="0" applyProtection="0"/>
    <xf numFmtId="0" fontId="10" fillId="62" borderId="428" applyNumberFormat="0" applyFont="0" applyAlignment="0" applyProtection="0"/>
    <xf numFmtId="0" fontId="66" fillId="0" borderId="1357" applyNumberFormat="0" applyFill="0" applyAlignment="0" applyProtection="0"/>
    <xf numFmtId="178" fontId="10" fillId="39" borderId="896">
      <alignment horizontal="center"/>
      <protection locked="0"/>
    </xf>
    <xf numFmtId="0" fontId="7" fillId="14" borderId="14" applyNumberFormat="0" applyFont="0" applyAlignment="0" applyProtection="0"/>
    <xf numFmtId="49" fontId="74" fillId="0" borderId="434">
      <alignment horizontal="left" vertical="top" wrapText="1"/>
      <protection locked="0"/>
    </xf>
    <xf numFmtId="228" fontId="112" fillId="0" borderId="1125" applyFill="0">
      <alignment horizontal="center" vertical="center"/>
    </xf>
    <xf numFmtId="0" fontId="7" fillId="14" borderId="14" applyNumberFormat="0" applyFont="0" applyAlignment="0" applyProtection="0"/>
    <xf numFmtId="187" fontId="74" fillId="0" borderId="1208" applyFont="0" applyFill="0" applyBorder="0" applyAlignment="0" applyProtection="0">
      <alignment horizontal="left"/>
      <protection locked="0"/>
    </xf>
    <xf numFmtId="250" fontId="121" fillId="0" borderId="734" applyFill="0"/>
    <xf numFmtId="0" fontId="7" fillId="14" borderId="14" applyNumberFormat="0" applyFont="0" applyAlignment="0" applyProtection="0"/>
    <xf numFmtId="0" fontId="73" fillId="63" borderId="2557" applyFill="0">
      <alignment horizontal="center"/>
    </xf>
    <xf numFmtId="0" fontId="7" fillId="14" borderId="14" applyNumberFormat="0" applyFont="0" applyAlignment="0" applyProtection="0"/>
    <xf numFmtId="188" fontId="73" fillId="63" borderId="661" applyFill="0">
      <alignment horizontal="center" vertical="center"/>
    </xf>
    <xf numFmtId="49" fontId="74" fillId="0" borderId="1509">
      <alignment horizontal="left" vertical="top" wrapText="1"/>
      <protection locked="0"/>
    </xf>
    <xf numFmtId="201" fontId="10" fillId="39" borderId="2567" applyNumberFormat="0">
      <alignment horizontal="left"/>
    </xf>
    <xf numFmtId="200" fontId="10" fillId="5" borderId="1044" applyFont="0" applyFill="0" applyBorder="0" applyAlignment="0" applyProtection="0"/>
    <xf numFmtId="250" fontId="121" fillId="0" borderId="815" applyFill="0"/>
    <xf numFmtId="49" fontId="74" fillId="0" borderId="1352">
      <alignment horizontal="left" vertical="top" wrapText="1"/>
      <protection locked="0"/>
    </xf>
    <xf numFmtId="0" fontId="66" fillId="0" borderId="1122" applyNumberFormat="0" applyFill="0" applyAlignment="0" applyProtection="0"/>
    <xf numFmtId="17" fontId="11" fillId="39" borderId="1810">
      <alignment horizontal="center"/>
      <protection locked="0"/>
    </xf>
    <xf numFmtId="0" fontId="7" fillId="14" borderId="14" applyNumberFormat="0" applyFont="0" applyAlignment="0" applyProtection="0"/>
    <xf numFmtId="0" fontId="2" fillId="0" borderId="1204"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43" fontId="1" fillId="0" borderId="0" applyFont="0" applyFill="0" applyBorder="0" applyAlignment="0" applyProtection="0"/>
    <xf numFmtId="0" fontId="7" fillId="14" borderId="14" applyNumberFormat="0" applyFont="0" applyAlignment="0" applyProtection="0"/>
    <xf numFmtId="0" fontId="7" fillId="14" borderId="14" applyNumberFormat="0" applyFont="0" applyAlignment="0" applyProtection="0"/>
    <xf numFmtId="0" fontId="66" fillId="0" borderId="657" applyNumberFormat="0" applyFill="0" applyAlignment="0" applyProtection="0"/>
    <xf numFmtId="250" fontId="121" fillId="0" borderId="816" applyFill="0"/>
    <xf numFmtId="191" fontId="74" fillId="0" borderId="2639" applyFont="0" applyFill="0" applyBorder="0" applyAlignment="0" applyProtection="0">
      <alignment horizontal="left"/>
      <protection locked="0"/>
    </xf>
    <xf numFmtId="190" fontId="74" fillId="0" borderId="1509"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2" fillId="0" borderId="1806" applyNumberFormat="0" applyFill="0" applyAlignment="0" applyProtection="0"/>
    <xf numFmtId="0" fontId="7" fillId="14" borderId="14" applyNumberFormat="0" applyFont="0" applyAlignment="0" applyProtection="0"/>
    <xf numFmtId="267" fontId="112" fillId="0" borderId="433"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66" fillId="0" borderId="430" applyNumberFormat="0" applyFill="0" applyAlignment="0" applyProtection="0"/>
    <xf numFmtId="0" fontId="66" fillId="0" borderId="657" applyNumberFormat="0" applyFill="0" applyAlignment="0" applyProtection="0"/>
    <xf numFmtId="250" fontId="168" fillId="0" borderId="2413" applyFill="0"/>
    <xf numFmtId="37" fontId="70" fillId="0" borderId="2584" applyFill="0">
      <alignment horizontal="center" vertical="center"/>
    </xf>
    <xf numFmtId="178" fontId="10" fillId="39" borderId="2712">
      <alignment horizontal="center"/>
      <protection locked="0"/>
    </xf>
    <xf numFmtId="0" fontId="73" fillId="63" borderId="1044" applyFill="0">
      <alignment horizontal="center"/>
    </xf>
    <xf numFmtId="200" fontId="10" fillId="5" borderId="277" applyFont="0" applyFill="0" applyBorder="0" applyAlignment="0" applyProtection="0"/>
    <xf numFmtId="0" fontId="61" fillId="46" borderId="889" applyNumberFormat="0" applyAlignment="0" applyProtection="0"/>
    <xf numFmtId="37" fontId="70" fillId="0" borderId="1436" applyFill="0">
      <alignment horizontal="center" vertical="center"/>
    </xf>
    <xf numFmtId="0" fontId="7" fillId="14" borderId="14" applyNumberFormat="0" applyFont="0" applyAlignment="0" applyProtection="0"/>
    <xf numFmtId="184" fontId="103" fillId="0" borderId="739">
      <alignment vertical="center"/>
      <protection locked="0"/>
    </xf>
    <xf numFmtId="228" fontId="124" fillId="0" borderId="433" applyFill="0">
      <alignment horizontal="center" vertical="center"/>
    </xf>
    <xf numFmtId="197" fontId="74" fillId="0" borderId="2639">
      <alignment horizontal="left"/>
      <protection locked="0"/>
    </xf>
    <xf numFmtId="0" fontId="61" fillId="46" borderId="889" applyNumberFormat="0" applyAlignment="0" applyProtection="0"/>
    <xf numFmtId="0" fontId="7" fillId="14" borderId="14" applyNumberFormat="0" applyFont="0" applyAlignment="0" applyProtection="0"/>
    <xf numFmtId="43" fontId="1" fillId="0" borderId="0" applyFont="0" applyFill="0" applyBorder="0" applyAlignment="0" applyProtection="0"/>
    <xf numFmtId="0" fontId="7" fillId="14" borderId="14" applyNumberFormat="0" applyFont="0" applyAlignment="0" applyProtection="0"/>
    <xf numFmtId="197" fontId="74" fillId="0" borderId="506">
      <alignment horizontal="left"/>
      <protection locked="0"/>
    </xf>
    <xf numFmtId="0" fontId="7" fillId="14" borderId="14" applyNumberFormat="0" applyFont="0" applyAlignment="0" applyProtection="0"/>
    <xf numFmtId="0" fontId="7" fillId="14" borderId="14" applyNumberFormat="0" applyFont="0" applyAlignment="0" applyProtection="0"/>
    <xf numFmtId="228" fontId="73" fillId="63" borderId="1654" applyFill="0">
      <alignment horizontal="center"/>
    </xf>
    <xf numFmtId="0" fontId="53" fillId="59" borderId="889" applyNumberFormat="0" applyAlignment="0" applyProtection="0"/>
    <xf numFmtId="37" fontId="70" fillId="0" borderId="660" applyFill="0">
      <alignment horizontal="center" vertical="center"/>
    </xf>
    <xf numFmtId="0" fontId="2" fillId="0" borderId="892" applyNumberFormat="0" applyFill="0" applyAlignment="0" applyProtection="0"/>
    <xf numFmtId="0" fontId="61" fillId="46" borderId="889" applyNumberFormat="0" applyAlignment="0" applyProtection="0"/>
    <xf numFmtId="178" fontId="10" fillId="39" borderId="2411">
      <alignment horizontal="center"/>
      <protection locked="0"/>
    </xf>
    <xf numFmtId="0" fontId="7" fillId="14" borderId="14" applyNumberFormat="0" applyFont="0" applyAlignment="0" applyProtection="0"/>
    <xf numFmtId="0" fontId="73" fillId="63" borderId="277" applyFill="0">
      <alignment horizontal="center"/>
    </xf>
    <xf numFmtId="0" fontId="7" fillId="14" borderId="14" applyNumberFormat="0" applyFont="0" applyAlignment="0" applyProtection="0"/>
    <xf numFmtId="229" fontId="103" fillId="0" borderId="1123">
      <alignment vertical="center"/>
      <protection locked="0"/>
    </xf>
    <xf numFmtId="228" fontId="103" fillId="0" borderId="434" applyFill="0">
      <alignment horizontal="center" vertical="center"/>
    </xf>
    <xf numFmtId="0" fontId="7" fillId="14" borderId="14" applyNumberFormat="0" applyFont="0" applyAlignment="0" applyProtection="0"/>
    <xf numFmtId="0" fontId="2" fillId="0" borderId="738" applyNumberFormat="0" applyFill="0" applyAlignment="0" applyProtection="0"/>
    <xf numFmtId="0" fontId="7" fillId="14" borderId="14" applyNumberFormat="0" applyFont="0" applyAlignment="0" applyProtection="0"/>
    <xf numFmtId="0" fontId="66" fillId="0" borderId="738"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37" fontId="103" fillId="0" borderId="1807">
      <alignment vertical="center"/>
      <protection locked="0"/>
    </xf>
    <xf numFmtId="0" fontId="2" fillId="0" borderId="430" applyNumberFormat="0" applyFill="0" applyAlignment="0" applyProtection="0"/>
    <xf numFmtId="230" fontId="103" fillId="0" borderId="1807">
      <alignment vertical="center"/>
      <protection locked="0"/>
    </xf>
    <xf numFmtId="228" fontId="73" fillId="63" borderId="353" applyFill="0">
      <alignment horizontal="center"/>
    </xf>
    <xf numFmtId="228" fontId="73" fillId="63" borderId="434" applyFill="0">
      <alignment horizontal="center"/>
    </xf>
    <xf numFmtId="0" fontId="73" fillId="63" borderId="1433" applyFill="0">
      <alignment horizontal="center"/>
    </xf>
    <xf numFmtId="10" fontId="68" fillId="67" borderId="1810" applyNumberFormat="0" applyBorder="0" applyAlignment="0" applyProtection="0"/>
    <xf numFmtId="233" fontId="103" fillId="0" borderId="739">
      <alignment vertical="center"/>
      <protection locked="0"/>
    </xf>
    <xf numFmtId="0" fontId="7" fillId="14" borderId="14" applyNumberFormat="0" applyFont="0" applyAlignment="0" applyProtection="0"/>
    <xf numFmtId="250" fontId="121" fillId="0" borderId="1438" applyFill="0"/>
    <xf numFmtId="188" fontId="73" fillId="63" borderId="887" applyFill="0">
      <alignment horizontal="center" vertical="center"/>
    </xf>
    <xf numFmtId="0" fontId="7" fillId="14" borderId="14" applyNumberFormat="0" applyFont="0" applyAlignment="0" applyProtection="0"/>
    <xf numFmtId="0" fontId="73" fillId="63" borderId="1727" applyFill="0">
      <alignment horizontal="center"/>
    </xf>
    <xf numFmtId="0" fontId="7" fillId="14" borderId="14" applyNumberFormat="0" applyFont="0" applyAlignment="0" applyProtection="0"/>
    <xf numFmtId="188" fontId="73" fillId="63" borderId="1044" applyFill="0">
      <alignment horizontal="center" vertical="center"/>
    </xf>
    <xf numFmtId="228" fontId="73" fillId="63" borderId="896"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3" fontId="10" fillId="0" borderId="2330" applyFont="0" applyFill="0" applyBorder="0" applyAlignment="0" applyProtection="0">
      <alignment horizontal="left"/>
      <protection locked="0"/>
    </xf>
    <xf numFmtId="0" fontId="64" fillId="59" borderId="656" applyNumberFormat="0" applyAlignment="0" applyProtection="0"/>
    <xf numFmtId="185" fontId="74" fillId="0" borderId="434" applyFont="0" applyFill="0" applyBorder="0" applyAlignment="0" applyProtection="0">
      <alignment horizontal="left"/>
      <protection locked="0"/>
    </xf>
    <xf numFmtId="0" fontId="2" fillId="0" borderId="738" applyNumberFormat="0" applyFill="0" applyAlignment="0" applyProtection="0"/>
    <xf numFmtId="0" fontId="7" fillId="14" borderId="14" applyNumberFormat="0" applyFont="0" applyAlignment="0" applyProtection="0"/>
    <xf numFmtId="250" fontId="121" fillId="0" borderId="2413" applyFill="0"/>
    <xf numFmtId="0" fontId="7" fillId="14" borderId="14" applyNumberFormat="0" applyFont="0" applyAlignment="0" applyProtection="0"/>
    <xf numFmtId="0" fontId="7" fillId="14" borderId="14" applyNumberFormat="0" applyFont="0" applyAlignment="0" applyProtection="0"/>
    <xf numFmtId="196" fontId="10" fillId="39" borderId="814" applyFont="0" applyFill="0" applyBorder="0" applyAlignment="0">
      <alignment horizontal="left"/>
    </xf>
    <xf numFmtId="0" fontId="7" fillId="14" borderId="14" applyNumberFormat="0" applyFont="0" applyAlignment="0" applyProtection="0"/>
    <xf numFmtId="200" fontId="10" fillId="5" borderId="1280" applyFont="0" applyFill="0" applyBorder="0" applyAlignment="0" applyProtection="0"/>
    <xf numFmtId="185" fontId="74" fillId="0" borderId="1800" applyFont="0" applyFill="0" applyBorder="0" applyAlignment="0" applyProtection="0">
      <alignment horizontal="left"/>
      <protection locked="0"/>
    </xf>
    <xf numFmtId="228" fontId="136" fillId="68" borderId="1359" applyNumberFormat="0">
      <alignment horizontal="right"/>
    </xf>
    <xf numFmtId="185" fontId="74" fillId="0" borderId="1198" applyFont="0" applyFill="0" applyBorder="0" applyAlignment="0" applyProtection="0">
      <alignment horizontal="left"/>
      <protection locked="0"/>
    </xf>
    <xf numFmtId="17" fontId="11" fillId="39" borderId="1361">
      <alignment horizontal="center"/>
      <protection locked="0"/>
    </xf>
    <xf numFmtId="0" fontId="10" fillId="0" borderId="0"/>
    <xf numFmtId="250" fontId="168" fillId="0" borderId="581" applyFill="0"/>
    <xf numFmtId="0" fontId="7" fillId="14" borderId="14" applyNumberFormat="0" applyFont="0" applyAlignment="0" applyProtection="0"/>
    <xf numFmtId="0" fontId="7" fillId="14" borderId="14" applyNumberFormat="0" applyFont="0" applyAlignment="0" applyProtection="0"/>
    <xf numFmtId="185" fontId="74" fillId="0" borderId="2176" applyFont="0" applyFill="0" applyBorder="0" applyAlignment="0" applyProtection="0">
      <alignment horizontal="left"/>
      <protection locked="0"/>
    </xf>
    <xf numFmtId="192" fontId="74" fillId="0" borderId="506" applyFont="0" applyFill="0" applyBorder="0" applyAlignment="0" applyProtection="0">
      <alignment horizontal="left"/>
      <protection locked="0"/>
    </xf>
    <xf numFmtId="37" fontId="70" fillId="0" borderId="1378" applyFill="0">
      <alignment horizontal="center" vertical="center"/>
    </xf>
    <xf numFmtId="0" fontId="7" fillId="14" borderId="14" applyNumberFormat="0" applyFont="0" applyAlignment="0" applyProtection="0"/>
    <xf numFmtId="228" fontId="73" fillId="63" borderId="1352" applyFill="0">
      <alignment horizontal="center" vertical="center"/>
    </xf>
    <xf numFmtId="231" fontId="103" fillId="0" borderId="658">
      <alignment vertical="center"/>
      <protection locked="0"/>
    </xf>
    <xf numFmtId="0" fontId="7" fillId="14" borderId="14" applyNumberFormat="0" applyFont="0" applyAlignment="0" applyProtection="0"/>
    <xf numFmtId="190" fontId="74" fillId="0" borderId="425" applyFont="0" applyFill="0" applyBorder="0" applyAlignment="0" applyProtection="0">
      <alignment horizontal="left"/>
      <protection locked="0"/>
    </xf>
    <xf numFmtId="200" fontId="10" fillId="5" borderId="1727" applyFont="0" applyFill="0" applyBorder="0" applyAlignment="0" applyProtection="0"/>
    <xf numFmtId="250" fontId="121" fillId="0" borderId="1281" applyFill="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10" fillId="62" borderId="655"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43" fontId="1" fillId="0" borderId="0" applyFont="0" applyFill="0" applyBorder="0" applyAlignment="0" applyProtection="0"/>
    <xf numFmtId="0" fontId="7" fillId="14" borderId="14" applyNumberFormat="0" applyFont="0" applyAlignment="0" applyProtection="0"/>
    <xf numFmtId="184" fontId="103" fillId="0" borderId="1123">
      <alignment vertical="center"/>
      <protection locked="0"/>
    </xf>
    <xf numFmtId="0" fontId="7" fillId="14" borderId="14" applyNumberFormat="0" applyFont="0" applyAlignment="0" applyProtection="0"/>
    <xf numFmtId="185" fontId="74" fillId="0" borderId="1654" applyFont="0" applyFill="0" applyBorder="0" applyAlignment="0" applyProtection="0">
      <alignment horizontal="left"/>
      <protection locked="0"/>
    </xf>
    <xf numFmtId="0" fontId="2" fillId="0" borderId="657" applyNumberFormat="0" applyFill="0" applyAlignment="0" applyProtection="0"/>
    <xf numFmtId="0" fontId="61" fillId="46" borderId="1354" applyNumberFormat="0" applyAlignment="0" applyProtection="0"/>
    <xf numFmtId="0" fontId="53" fillId="59" borderId="2252"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3" fontId="10" fillId="0" borderId="353" applyFont="0" applyFill="0" applyBorder="0" applyAlignment="0" applyProtection="0">
      <alignment horizontal="left"/>
      <protection locked="0"/>
    </xf>
    <xf numFmtId="0" fontId="7" fillId="14" borderId="14" applyNumberFormat="0" applyFont="0" applyAlignment="0" applyProtection="0"/>
    <xf numFmtId="250" fontId="168" fillId="0" borderId="816" applyFill="0"/>
    <xf numFmtId="0" fontId="7" fillId="14" borderId="14" applyNumberFormat="0" applyFont="0" applyAlignment="0" applyProtection="0"/>
    <xf numFmtId="3" fontId="114" fillId="39" borderId="1126">
      <alignment horizontal="center"/>
      <protection locked="0"/>
    </xf>
    <xf numFmtId="178" fontId="10" fillId="39" borderId="277">
      <alignment horizontal="center"/>
      <protection locked="0"/>
    </xf>
    <xf numFmtId="228" fontId="74" fillId="0" borderId="353" applyNumberFormat="0">
      <alignment horizontal="left"/>
      <protection locked="0"/>
    </xf>
    <xf numFmtId="178" fontId="10" fillId="39" borderId="506">
      <alignment horizontal="center"/>
      <protection locked="0"/>
    </xf>
    <xf numFmtId="0" fontId="7" fillId="14" borderId="14" applyNumberFormat="0" applyFont="0" applyAlignment="0" applyProtection="0"/>
    <xf numFmtId="193" fontId="10" fillId="0" borderId="1198" applyFont="0" applyFill="0" applyBorder="0" applyAlignment="0" applyProtection="0">
      <alignment horizontal="left"/>
      <protection locked="0"/>
    </xf>
    <xf numFmtId="0" fontId="10" fillId="62" borderId="736"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6" fillId="0" borderId="430" applyNumberFormat="0" applyFill="0" applyAlignment="0" applyProtection="0"/>
    <xf numFmtId="190" fontId="74" fillId="0" borderId="277" applyFont="0" applyFill="0" applyBorder="0" applyAlignment="0" applyProtection="0">
      <alignment horizontal="left"/>
      <protection locked="0"/>
    </xf>
    <xf numFmtId="271" fontId="11" fillId="0" borderId="742">
      <alignment horizontal="right"/>
    </xf>
    <xf numFmtId="254" fontId="10" fillId="39" borderId="434">
      <alignment horizontal="right"/>
      <protection locked="0"/>
    </xf>
    <xf numFmtId="184" fontId="68" fillId="0" borderId="434" applyFill="0">
      <alignment horizontal="center" vertical="center"/>
    </xf>
    <xf numFmtId="0" fontId="7" fillId="14" borderId="14" applyNumberFormat="0" applyFont="0" applyAlignment="0" applyProtection="0"/>
    <xf numFmtId="197" fontId="74" fillId="0" borderId="643">
      <alignment horizontal="left"/>
      <protection locked="0"/>
    </xf>
    <xf numFmtId="0" fontId="7" fillId="14" borderId="14" applyNumberFormat="0" applyFont="0" applyAlignment="0" applyProtection="0"/>
    <xf numFmtId="188" fontId="73" fillId="63" borderId="2639" applyFill="0">
      <alignment horizontal="center" vertical="center"/>
    </xf>
    <xf numFmtId="0" fontId="53" fillId="59" borderId="889" applyNumberFormat="0" applyAlignment="0" applyProtection="0"/>
    <xf numFmtId="271" fontId="11" fillId="0" borderId="434">
      <alignment horizontal="right"/>
    </xf>
    <xf numFmtId="0" fontId="7" fillId="14" borderId="14" applyNumberFormat="0" applyFont="0" applyAlignment="0" applyProtection="0"/>
    <xf numFmtId="0" fontId="7" fillId="14" borderId="14" applyNumberFormat="0" applyFont="0" applyAlignment="0" applyProtection="0"/>
    <xf numFmtId="10" fontId="68" fillId="67" borderId="434" applyNumberFormat="0" applyBorder="0" applyAlignment="0" applyProtection="0"/>
    <xf numFmtId="10" fontId="68" fillId="67" borderId="896" applyNumberFormat="0" applyBorder="0" applyAlignment="0" applyProtection="0"/>
    <xf numFmtId="0" fontId="7" fillId="14" borderId="14" applyNumberFormat="0" applyFont="0" applyAlignment="0" applyProtection="0"/>
    <xf numFmtId="267" fontId="112" fillId="0" borderId="741"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6" fillId="0" borderId="1122" applyNumberFormat="0" applyFill="0" applyAlignment="0" applyProtection="0"/>
    <xf numFmtId="0" fontId="7" fillId="14" borderId="14" applyNumberFormat="0" applyFont="0" applyAlignment="0" applyProtection="0"/>
    <xf numFmtId="0" fontId="10" fillId="62" borderId="1121" applyNumberFormat="0" applyFont="0" applyAlignment="0" applyProtection="0"/>
    <xf numFmtId="188" fontId="73" fillId="63" borderId="1198"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66" fontId="103" fillId="0" borderId="1208" applyFill="0">
      <alignment horizontal="center" vertical="center"/>
    </xf>
    <xf numFmtId="0" fontId="7" fillId="14" borderId="14" applyNumberFormat="0" applyFont="0" applyAlignment="0" applyProtection="0"/>
    <xf numFmtId="37" fontId="70" fillId="0" borderId="433" applyFill="0">
      <alignment horizontal="center" vertical="center"/>
    </xf>
    <xf numFmtId="0" fontId="73" fillId="63" borderId="1582" applyFill="0">
      <alignment horizontal="center"/>
    </xf>
    <xf numFmtId="0" fontId="7" fillId="14" borderId="14" applyNumberFormat="0" applyFont="0" applyAlignment="0" applyProtection="0"/>
    <xf numFmtId="0" fontId="7" fillId="14" borderId="14" applyNumberFormat="0" applyFont="0" applyAlignment="0" applyProtection="0"/>
    <xf numFmtId="188" fontId="73" fillId="63" borderId="2639" applyFill="0">
      <alignment horizontal="center" vertical="center"/>
    </xf>
    <xf numFmtId="188" fontId="73" fillId="63" borderId="742" applyFill="0">
      <alignment horizontal="center" vertical="center"/>
    </xf>
    <xf numFmtId="0" fontId="7" fillId="14" borderId="14" applyNumberFormat="0" applyFont="0" applyAlignment="0" applyProtection="0"/>
    <xf numFmtId="0" fontId="7" fillId="14" borderId="14" applyNumberFormat="0" applyFont="0" applyAlignment="0" applyProtection="0"/>
    <xf numFmtId="191" fontId="74" fillId="0" borderId="1810" applyFont="0" applyFill="0" applyBorder="0" applyAlignment="0" applyProtection="0">
      <alignment horizontal="left"/>
      <protection locked="0"/>
    </xf>
    <xf numFmtId="193" fontId="10" fillId="0" borderId="814"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53" fillId="59" borderId="654" applyNumberFormat="0" applyAlignment="0" applyProtection="0"/>
    <xf numFmtId="0" fontId="7" fillId="14" borderId="14" applyNumberFormat="0" applyFont="0" applyAlignment="0" applyProtection="0"/>
    <xf numFmtId="0" fontId="2" fillId="0" borderId="1204" applyNumberFormat="0" applyFill="0" applyAlignment="0" applyProtection="0"/>
    <xf numFmtId="192" fontId="74" fillId="0" borderId="2258"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250" fontId="121" fillId="0" borderId="1655" applyFill="0"/>
    <xf numFmtId="0" fontId="7" fillId="14" borderId="14" applyNumberFormat="0" applyFont="0" applyAlignment="0" applyProtection="0"/>
    <xf numFmtId="0" fontId="7" fillId="14" borderId="14" applyNumberFormat="0" applyFont="0" applyAlignment="0" applyProtection="0"/>
    <xf numFmtId="37" fontId="70" fillId="0" borderId="1454" applyFill="0">
      <alignment horizontal="center" vertical="center"/>
    </xf>
    <xf numFmtId="200" fontId="10" fillId="5" borderId="887" applyFont="0" applyFill="0" applyBorder="0" applyAlignment="0" applyProtection="0"/>
    <xf numFmtId="188" fontId="73" fillId="63" borderId="2557" applyFill="0">
      <alignment horizontal="center" vertical="center"/>
    </xf>
    <xf numFmtId="0" fontId="7" fillId="14" borderId="14" applyNumberFormat="0" applyFont="0" applyAlignment="0" applyProtection="0"/>
    <xf numFmtId="0" fontId="10" fillId="62" borderId="890" applyNumberFormat="0" applyFont="0" applyAlignment="0" applyProtection="0"/>
    <xf numFmtId="3" fontId="114" fillId="39" borderId="742">
      <alignment horizontal="center"/>
      <protection locked="0"/>
    </xf>
    <xf numFmtId="187" fontId="74" fillId="0" borderId="1882" applyFont="0" applyFill="0" applyBorder="0" applyAlignment="0" applyProtection="0">
      <alignment horizontal="left"/>
      <protection locked="0"/>
    </xf>
    <xf numFmtId="0" fontId="61" fillId="46" borderId="1201" applyNumberFormat="0" applyAlignment="0" applyProtection="0"/>
    <xf numFmtId="188" fontId="73" fillId="63" borderId="814" applyFill="0">
      <alignment horizontal="center" vertical="center"/>
    </xf>
    <xf numFmtId="196" fontId="10" fillId="39" borderId="204" applyFont="0" applyFill="0" applyBorder="0" applyAlignment="0">
      <alignment horizontal="left"/>
    </xf>
    <xf numFmtId="0" fontId="7" fillId="14" borderId="14" applyNumberFormat="0" applyFont="0" applyAlignment="0" applyProtection="0"/>
    <xf numFmtId="0" fontId="7" fillId="14" borderId="14" applyNumberFormat="0" applyFont="0" applyAlignment="0" applyProtection="0"/>
    <xf numFmtId="0" fontId="64" fillId="59" borderId="656" applyNumberFormat="0" applyAlignment="0" applyProtection="0"/>
    <xf numFmtId="0" fontId="7" fillId="14" borderId="14" applyNumberFormat="0" applyFont="0" applyAlignment="0" applyProtection="0"/>
    <xf numFmtId="230" fontId="103" fillId="0" borderId="431">
      <alignment vertical="center"/>
      <protection locked="0"/>
    </xf>
    <xf numFmtId="0" fontId="7" fillId="14" borderId="14" applyNumberFormat="0" applyFont="0" applyAlignment="0" applyProtection="0"/>
    <xf numFmtId="49" fontId="74" fillId="0" borderId="204">
      <alignment horizontal="left" vertical="top" wrapText="1"/>
      <protection locked="0"/>
    </xf>
    <xf numFmtId="228" fontId="104" fillId="0" borderId="1208" applyFill="0">
      <alignment horizontal="center" vertical="center"/>
    </xf>
    <xf numFmtId="0" fontId="7" fillId="14" borderId="14" applyNumberFormat="0" applyFont="0" applyAlignment="0" applyProtection="0"/>
    <xf numFmtId="17" fontId="11" fillId="39" borderId="1437">
      <alignment horizontal="center"/>
      <protection locked="0"/>
    </xf>
    <xf numFmtId="250" fontId="121" fillId="0" borderId="1209" applyFill="0"/>
    <xf numFmtId="0" fontId="7" fillId="14" borderId="14" applyNumberFormat="0" applyFont="0" applyAlignment="0" applyProtection="0"/>
    <xf numFmtId="187" fontId="74" fillId="0" borderId="353" applyFont="0" applyFill="0" applyBorder="0" applyAlignment="0" applyProtection="0">
      <alignment horizontal="left"/>
      <protection locked="0"/>
    </xf>
    <xf numFmtId="0" fontId="10" fillId="0" borderId="0"/>
    <xf numFmtId="184" fontId="68" fillId="0" borderId="896" applyFill="0">
      <alignment horizontal="center" vertical="center"/>
    </xf>
    <xf numFmtId="196" fontId="10" fillId="39" borderId="1208" applyFont="0" applyFill="0" applyBorder="0" applyAlignment="0">
      <alignment horizontal="left"/>
    </xf>
    <xf numFmtId="196" fontId="10" fillId="39" borderId="1117" applyFont="0" applyFill="0" applyBorder="0" applyAlignment="0">
      <alignment horizontal="left"/>
    </xf>
    <xf numFmtId="228" fontId="73" fillId="63" borderId="733" applyFill="0">
      <alignment horizontal="center" vertical="center"/>
    </xf>
    <xf numFmtId="0" fontId="7" fillId="14" borderId="14" applyNumberFormat="0" applyFont="0" applyAlignment="0" applyProtection="0"/>
    <xf numFmtId="228" fontId="74" fillId="0" borderId="204" applyNumberFormat="0">
      <alignment horizontal="left"/>
      <protection locked="0"/>
    </xf>
    <xf numFmtId="0" fontId="10" fillId="0" borderId="0"/>
    <xf numFmtId="201" fontId="10" fillId="39" borderId="2249" applyNumberFormat="0">
      <alignment horizontal="left"/>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33" fontId="103" fillId="0" borderId="739">
      <alignment vertical="center"/>
      <protection locked="0"/>
    </xf>
    <xf numFmtId="0" fontId="7" fillId="14" borderId="14" applyNumberFormat="0" applyFont="0" applyAlignment="0" applyProtection="0"/>
    <xf numFmtId="0" fontId="61" fillId="46" borderId="2332" applyNumberFormat="0" applyAlignment="0" applyProtection="0"/>
    <xf numFmtId="0" fontId="7" fillId="14" borderId="14" applyNumberFormat="0" applyFont="0" applyAlignment="0" applyProtection="0"/>
    <xf numFmtId="228" fontId="73" fillId="63" borderId="204" applyFill="0">
      <alignment horizontal="center"/>
    </xf>
    <xf numFmtId="228" fontId="73" fillId="63" borderId="204"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31" fontId="103" fillId="0" borderId="1358">
      <alignment vertical="center"/>
      <protection locked="0"/>
    </xf>
    <xf numFmtId="250" fontId="121" fillId="0" borderId="279" applyFill="0"/>
    <xf numFmtId="250" fontId="121" fillId="0" borderId="279" applyFill="0"/>
    <xf numFmtId="0" fontId="7" fillId="14" borderId="14" applyNumberFormat="0" applyFont="0" applyAlignment="0" applyProtection="0"/>
    <xf numFmtId="190" fontId="74" fillId="0" borderId="579" applyFont="0" applyFill="0" applyBorder="0" applyAlignment="0" applyProtection="0">
      <alignment horizontal="left"/>
      <protection locked="0"/>
    </xf>
    <xf numFmtId="188" fontId="73" fillId="63" borderId="1582" applyFill="0">
      <alignment horizontal="center" vertical="center"/>
    </xf>
    <xf numFmtId="276" fontId="20" fillId="0" borderId="742">
      <alignment horizontal="center"/>
    </xf>
    <xf numFmtId="0" fontId="7" fillId="14" borderId="14" applyNumberFormat="0" applyFont="0" applyAlignment="0" applyProtection="0"/>
    <xf numFmtId="185" fontId="74" fillId="0" borderId="2567" applyFont="0" applyFill="0" applyBorder="0" applyAlignment="0" applyProtection="0">
      <alignment horizontal="left"/>
      <protection locked="0"/>
    </xf>
    <xf numFmtId="0" fontId="7" fillId="14" borderId="14" applyNumberFormat="0" applyFont="0" applyAlignment="0" applyProtection="0"/>
    <xf numFmtId="191" fontId="74" fillId="0" borderId="1208" applyFont="0" applyFill="0" applyBorder="0" applyAlignment="0" applyProtection="0">
      <alignment horizontal="left"/>
      <protection locked="0"/>
    </xf>
    <xf numFmtId="49" fontId="74" fillId="0" borderId="972">
      <alignment horizontal="left" vertical="top" wrapText="1"/>
      <protection locked="0"/>
    </xf>
    <xf numFmtId="0" fontId="7" fillId="14" borderId="14" applyNumberFormat="0" applyFont="0" applyAlignment="0" applyProtection="0"/>
    <xf numFmtId="188" fontId="73" fillId="63" borderId="1198" applyFill="0">
      <alignment horizontal="center" vertical="center"/>
    </xf>
    <xf numFmtId="254" fontId="10" fillId="39" borderId="742">
      <alignment horizontal="right"/>
      <protection locked="0"/>
    </xf>
    <xf numFmtId="0" fontId="64" fillId="59" borderId="1805" applyNumberFormat="0" applyAlignment="0" applyProtection="0"/>
    <xf numFmtId="0" fontId="2" fillId="0" borderId="430" applyNumberFormat="0" applyFill="0" applyAlignment="0" applyProtection="0"/>
    <xf numFmtId="0" fontId="73" fillId="63" borderId="1117" applyFill="0">
      <alignment horizontal="center"/>
    </xf>
    <xf numFmtId="0" fontId="7" fillId="14" borderId="14" applyNumberFormat="0" applyFont="0" applyAlignment="0" applyProtection="0"/>
    <xf numFmtId="196" fontId="10" fillId="39" borderId="742" applyFont="0" applyFill="0" applyBorder="0" applyAlignment="0">
      <alignment horizontal="left"/>
    </xf>
    <xf numFmtId="187" fontId="74" fillId="0" borderId="661" applyFont="0" applyFill="0" applyBorder="0" applyAlignment="0" applyProtection="0">
      <alignment horizontal="left"/>
      <protection locked="0"/>
    </xf>
    <xf numFmtId="0" fontId="73" fillId="63" borderId="1117" applyFill="0">
      <alignment horizontal="center"/>
    </xf>
    <xf numFmtId="178" fontId="10" fillId="39" borderId="277">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21" fillId="0" borderId="426" applyFill="0"/>
    <xf numFmtId="228" fontId="68" fillId="0" borderId="2567" applyFill="0">
      <alignment horizontal="center" vertical="center"/>
    </xf>
    <xf numFmtId="0" fontId="66" fillId="0" borderId="2335" applyNumberFormat="0" applyFill="0" applyAlignment="0" applyProtection="0"/>
    <xf numFmtId="0" fontId="7" fillId="14" borderId="14" applyNumberFormat="0" applyFont="0" applyAlignment="0" applyProtection="0"/>
    <xf numFmtId="0" fontId="64" fillId="59" borderId="737" applyNumberFormat="0" applyAlignment="0" applyProtection="0"/>
    <xf numFmtId="0" fontId="7" fillId="14" borderId="14" applyNumberFormat="0" applyFont="0" applyAlignment="0" applyProtection="0"/>
    <xf numFmtId="178" fontId="10" fillId="39" borderId="204">
      <alignment horizontal="center"/>
      <protection locked="0"/>
    </xf>
    <xf numFmtId="178" fontId="10" fillId="39" borderId="204">
      <alignment horizontal="center"/>
      <protection locked="0"/>
    </xf>
    <xf numFmtId="228" fontId="73" fillId="63" borderId="277" applyFill="0">
      <alignment horizontal="center"/>
    </xf>
    <xf numFmtId="0" fontId="7" fillId="14" borderId="14" applyNumberFormat="0" applyFont="0" applyAlignment="0" applyProtection="0"/>
    <xf numFmtId="0" fontId="53" fillId="59" borderId="889"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654" applyNumberFormat="0" applyAlignment="0" applyProtection="0"/>
    <xf numFmtId="250" fontId="121" fillId="0" borderId="1511" applyFill="0"/>
    <xf numFmtId="0" fontId="7" fillId="14" borderId="14" applyNumberFormat="0" applyFont="0" applyAlignment="0" applyProtection="0"/>
    <xf numFmtId="200" fontId="10" fillId="5" borderId="1800" applyFont="0" applyFill="0" applyBorder="0" applyAlignment="0" applyProtection="0"/>
    <xf numFmtId="228" fontId="74" fillId="0" borderId="277" applyNumberFormat="0">
      <alignment horizontal="left"/>
      <protection locked="0"/>
    </xf>
    <xf numFmtId="0" fontId="7" fillId="14" borderId="14" applyNumberFormat="0" applyFont="0" applyAlignment="0" applyProtection="0"/>
    <xf numFmtId="0" fontId="10" fillId="62" borderId="1202" applyNumberFormat="0" applyFont="0" applyAlignment="0" applyProtection="0"/>
    <xf numFmtId="0" fontId="7" fillId="14" borderId="14" applyNumberFormat="0" applyFont="0" applyAlignment="0" applyProtection="0"/>
    <xf numFmtId="17" fontId="11" fillId="39" borderId="972">
      <alignment horizontal="center"/>
      <protection locked="0"/>
    </xf>
    <xf numFmtId="0" fontId="7" fillId="14" borderId="14" applyNumberFormat="0" applyFont="0" applyAlignment="0" applyProtection="0"/>
    <xf numFmtId="192" fontId="74" fillId="0" borderId="661" applyFont="0" applyFill="0" applyBorder="0" applyAlignment="0" applyProtection="0">
      <alignment horizontal="left"/>
      <protection locked="0"/>
    </xf>
    <xf numFmtId="0" fontId="73" fillId="63" borderId="887" applyFill="0">
      <alignment horizontal="center"/>
    </xf>
    <xf numFmtId="0" fontId="7" fillId="14" borderId="14" applyNumberFormat="0" applyFont="0" applyAlignment="0" applyProtection="0"/>
    <xf numFmtId="250" fontId="168" fillId="0" borderId="1200" applyFill="0"/>
    <xf numFmtId="201" fontId="10" fillId="39" borderId="204" applyNumberFormat="0">
      <alignment horizontal="left"/>
    </xf>
    <xf numFmtId="0" fontId="7" fillId="14" borderId="14" applyNumberFormat="0" applyFont="0" applyAlignment="0" applyProtection="0"/>
    <xf numFmtId="0" fontId="10" fillId="62" borderId="655"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68" fillId="0" borderId="662" applyFill="0"/>
    <xf numFmtId="0" fontId="7" fillId="14" borderId="14" applyNumberFormat="0" applyFont="0" applyAlignment="0" applyProtection="0"/>
    <xf numFmtId="187" fontId="74" fillId="0" borderId="896" applyFont="0" applyFill="0" applyBorder="0" applyAlignment="0" applyProtection="0">
      <alignment horizontal="left"/>
      <protection locked="0"/>
    </xf>
    <xf numFmtId="0" fontId="73" fillId="63" borderId="2639" applyFill="0">
      <alignment horizontal="center"/>
    </xf>
    <xf numFmtId="250" fontId="168" fillId="0" borderId="2178" applyFill="0"/>
    <xf numFmtId="0" fontId="7" fillId="14" borderId="14" applyNumberFormat="0" applyFont="0" applyAlignment="0" applyProtection="0"/>
    <xf numFmtId="230" fontId="103" fillId="0" borderId="658">
      <alignment vertic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8" fontId="73" fillId="63" borderId="643" applyFill="0">
      <alignment horizontal="center" vertical="center"/>
    </xf>
    <xf numFmtId="0" fontId="73" fillId="63" borderId="968" applyFill="0">
      <alignment horizont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1117" applyFont="0" applyFill="0" applyBorder="0" applyAlignment="0" applyProtection="0">
      <alignment horizontal="left"/>
      <protection locked="0"/>
    </xf>
    <xf numFmtId="190" fontId="74" fillId="0" borderId="1352" applyFont="0" applyFill="0" applyBorder="0" applyAlignment="0" applyProtection="0">
      <alignment horizontal="left"/>
      <protection locked="0"/>
    </xf>
    <xf numFmtId="237" fontId="103" fillId="0" borderId="1123">
      <alignment vertical="center"/>
      <protection locked="0"/>
    </xf>
    <xf numFmtId="0" fontId="7" fillId="14" borderId="14" applyNumberFormat="0" applyFont="0" applyAlignment="0" applyProtection="0"/>
    <xf numFmtId="0" fontId="7" fillId="14" borderId="14" applyNumberFormat="0" applyFont="0" applyAlignment="0" applyProtection="0"/>
    <xf numFmtId="0" fontId="10" fillId="62" borderId="1355" applyNumberFormat="0" applyFont="0" applyAlignment="0" applyProtection="0"/>
    <xf numFmtId="250" fontId="121" fillId="0" borderId="1046" applyFill="0"/>
    <xf numFmtId="0" fontId="7" fillId="14" borderId="14" applyNumberFormat="0" applyFont="0" applyAlignment="0" applyProtection="0"/>
    <xf numFmtId="201" fontId="10" fillId="39" borderId="425" applyNumberFormat="0">
      <alignment horizontal="left"/>
    </xf>
    <xf numFmtId="0" fontId="53" fillId="59" borderId="2560"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1" fontId="74" fillId="0" borderId="204" applyFont="0" applyFill="0" applyBorder="0" applyAlignment="0" applyProtection="0">
      <alignment horizontal="left"/>
      <protection locked="0"/>
    </xf>
    <xf numFmtId="192" fontId="74" fillId="0" borderId="204" applyFont="0" applyFill="0" applyBorder="0" applyAlignment="0" applyProtection="0">
      <alignment horizontal="left"/>
      <protection locked="0"/>
    </xf>
    <xf numFmtId="190" fontId="74" fillId="0" borderId="204" applyFont="0" applyFill="0" applyBorder="0" applyAlignment="0" applyProtection="0">
      <alignment horizontal="left"/>
      <protection locked="0"/>
    </xf>
    <xf numFmtId="0" fontId="7" fillId="14" borderId="14" applyNumberFormat="0" applyFont="0" applyAlignment="0" applyProtection="0"/>
    <xf numFmtId="0" fontId="64" fillId="59" borderId="737" applyNumberFormat="0" applyAlignment="0" applyProtection="0"/>
    <xf numFmtId="0" fontId="7" fillId="14" borderId="14" applyNumberFormat="0" applyFont="0" applyAlignment="0" applyProtection="0"/>
    <xf numFmtId="0" fontId="7" fillId="14" borderId="14" applyNumberFormat="0" applyFont="0" applyAlignment="0" applyProtection="0"/>
    <xf numFmtId="228" fontId="104" fillId="0" borderId="661" applyFill="0">
      <alignment horizontal="center" vertical="center"/>
    </xf>
    <xf numFmtId="196" fontId="10" fillId="39" borderId="887" applyFont="0" applyFill="0" applyBorder="0" applyAlignment="0">
      <alignment horizontal="left"/>
    </xf>
    <xf numFmtId="0" fontId="7" fillId="14" borderId="14" applyNumberFormat="0" applyFont="0" applyAlignment="0" applyProtection="0"/>
    <xf numFmtId="271" fontId="11" fillId="0" borderId="661">
      <alignment horizontal="right"/>
    </xf>
    <xf numFmtId="0" fontId="7" fillId="14" borderId="14" applyNumberFormat="0" applyFont="0" applyAlignment="0" applyProtection="0"/>
    <xf numFmtId="197" fontId="74" fillId="0" borderId="1280">
      <alignment horizontal="left"/>
      <protection locked="0"/>
    </xf>
    <xf numFmtId="0" fontId="7" fillId="14" borderId="14" applyNumberFormat="0" applyFont="0" applyAlignment="0" applyProtection="0"/>
    <xf numFmtId="188" fontId="73" fillId="63" borderId="1117" applyFill="0">
      <alignment horizontal="center" vertical="center"/>
    </xf>
    <xf numFmtId="0" fontId="7" fillId="14" borderId="14" applyNumberFormat="0" applyFont="0" applyAlignment="0" applyProtection="0"/>
    <xf numFmtId="17" fontId="11" fillId="39" borderId="742">
      <alignment horizontal="center"/>
      <protection locked="0"/>
    </xf>
    <xf numFmtId="0" fontId="7" fillId="14" borderId="14" applyNumberFormat="0" applyFont="0" applyAlignment="0" applyProtection="0"/>
    <xf numFmtId="188" fontId="73" fillId="63" borderId="643" applyFill="0">
      <alignment horizontal="center" vertical="center"/>
    </xf>
    <xf numFmtId="0" fontId="66" fillId="0" borderId="892" applyNumberFormat="0" applyFill="0" applyAlignment="0" applyProtection="0"/>
    <xf numFmtId="0" fontId="7" fillId="14" borderId="14" applyNumberFormat="0" applyFont="0" applyAlignment="0" applyProtection="0"/>
    <xf numFmtId="0" fontId="73" fillId="63" borderId="579" applyFill="0">
      <alignment horizontal="center"/>
    </xf>
    <xf numFmtId="267" fontId="112" fillId="0" borderId="660" applyFill="0">
      <alignment horizontal="center" vertical="center"/>
    </xf>
    <xf numFmtId="0" fontId="7" fillId="14" borderId="14" applyNumberFormat="0" applyFont="0" applyAlignment="0" applyProtection="0"/>
    <xf numFmtId="0" fontId="7" fillId="14" borderId="14" applyNumberFormat="0" applyFont="0" applyAlignment="0" applyProtection="0"/>
    <xf numFmtId="37" fontId="70" fillId="0" borderId="451" applyFill="0">
      <alignment horizontal="center" vertical="center"/>
    </xf>
    <xf numFmtId="0" fontId="66" fillId="0" borderId="430" applyNumberFormat="0" applyFill="0" applyAlignment="0" applyProtection="0"/>
    <xf numFmtId="0" fontId="64" fillId="59" borderId="737" applyNumberFormat="0" applyAlignment="0" applyProtection="0"/>
    <xf numFmtId="43" fontId="1" fillId="0" borderId="0" applyFont="0" applyFill="0" applyBorder="0" applyAlignment="0" applyProtection="0"/>
    <xf numFmtId="0" fontId="61" fillId="46" borderId="1120" applyNumberFormat="0" applyAlignment="0" applyProtection="0"/>
    <xf numFmtId="188" fontId="73" fillId="63" borderId="814" applyFill="0">
      <alignment horizontal="center" vertical="center"/>
    </xf>
    <xf numFmtId="0" fontId="10" fillId="0" borderId="0"/>
    <xf numFmtId="0" fontId="7" fillId="14" borderId="14" applyNumberFormat="0" applyFont="0" applyAlignment="0" applyProtection="0"/>
    <xf numFmtId="0" fontId="7" fillId="14" borderId="14" applyNumberFormat="0" applyFont="0" applyAlignment="0" applyProtection="0"/>
    <xf numFmtId="43" fontId="1" fillId="0" borderId="0" applyFont="0" applyFill="0" applyBorder="0" applyAlignment="0" applyProtection="0"/>
    <xf numFmtId="0" fontId="73" fillId="63" borderId="353" applyFill="0">
      <alignment horizontal="center"/>
    </xf>
    <xf numFmtId="185" fontId="74" fillId="0" borderId="1886" applyFont="0" applyFill="0" applyBorder="0" applyAlignment="0" applyProtection="0">
      <alignment horizontal="left"/>
      <protection locked="0"/>
    </xf>
    <xf numFmtId="254" fontId="10" fillId="39" borderId="1810">
      <alignment horizontal="right"/>
      <protection locked="0"/>
    </xf>
    <xf numFmtId="0" fontId="7" fillId="14" borderId="14" applyNumberFormat="0" applyFont="0" applyAlignment="0" applyProtection="0"/>
    <xf numFmtId="250" fontId="168" fillId="0" borderId="2641" applyFill="0"/>
    <xf numFmtId="266" fontId="103" fillId="0" borderId="1437" applyFill="0">
      <alignment horizontal="center" vertical="center"/>
    </xf>
    <xf numFmtId="237" fontId="103" fillId="0" borderId="739">
      <alignment vertical="center"/>
      <protection locked="0"/>
    </xf>
    <xf numFmtId="0" fontId="2" fillId="0" borderId="657"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49" fontId="74" fillId="0" borderId="643">
      <alignment horizontal="left" vertical="top" wrapText="1"/>
      <protection locked="0"/>
    </xf>
    <xf numFmtId="193" fontId="10" fillId="0" borderId="1044" applyFont="0" applyFill="0" applyBorder="0" applyAlignment="0" applyProtection="0">
      <alignment horizontal="left"/>
      <protection locked="0"/>
    </xf>
    <xf numFmtId="0" fontId="10" fillId="62" borderId="2253" applyNumberFormat="0" applyFont="0" applyAlignment="0" applyProtection="0"/>
    <xf numFmtId="0" fontId="7" fillId="14" borderId="14" applyNumberFormat="0" applyFont="0" applyAlignment="0" applyProtection="0"/>
    <xf numFmtId="0" fontId="2" fillId="0" borderId="1204" applyNumberFormat="0" applyFill="0" applyAlignment="0" applyProtection="0"/>
    <xf numFmtId="0" fontId="7" fillId="14" borderId="14" applyNumberFormat="0" applyFont="0" applyAlignment="0" applyProtection="0"/>
    <xf numFmtId="228" fontId="79" fillId="0" borderId="1208" applyFill="0">
      <alignment horizontal="center" vertical="center"/>
    </xf>
    <xf numFmtId="228" fontId="112" fillId="0" borderId="971"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7" fontId="74" fillId="0" borderId="887">
      <alignment horizontal="left"/>
      <protection locked="0"/>
    </xf>
    <xf numFmtId="188" fontId="73" fillId="63" borderId="1044" applyFill="0">
      <alignment horizontal="center" vertical="center"/>
    </xf>
    <xf numFmtId="228" fontId="79" fillId="0" borderId="742" applyFill="0">
      <alignment horizontal="center" vertical="center"/>
    </xf>
    <xf numFmtId="0" fontId="7" fillId="14" borderId="14" applyNumberFormat="0" applyFont="0" applyAlignment="0" applyProtection="0"/>
    <xf numFmtId="0" fontId="53" fillId="59" borderId="427" applyNumberFormat="0" applyAlignment="0" applyProtection="0"/>
    <xf numFmtId="0" fontId="7" fillId="14" borderId="14" applyNumberFormat="0" applyFont="0" applyAlignment="0" applyProtection="0"/>
    <xf numFmtId="228" fontId="121" fillId="0" borderId="1206" applyNumberFormat="0"/>
    <xf numFmtId="0" fontId="53" fillId="59" borderId="427" applyNumberFormat="0" applyAlignment="0" applyProtection="0"/>
    <xf numFmtId="49" fontId="74" fillId="0" borderId="896">
      <alignment horizontal="left" vertical="top" wrapText="1"/>
      <protection locked="0"/>
    </xf>
    <xf numFmtId="0" fontId="73" fillId="63" borderId="2249" applyFill="0">
      <alignment horizontal="center"/>
    </xf>
    <xf numFmtId="0" fontId="61" fillId="46" borderId="1354" applyNumberFormat="0" applyAlignment="0" applyProtection="0"/>
    <xf numFmtId="0" fontId="7" fillId="14" borderId="14" applyNumberFormat="0" applyFont="0" applyAlignment="0" applyProtection="0"/>
    <xf numFmtId="0" fontId="73" fillId="63" borderId="1800" applyFill="0">
      <alignment horizontal="center"/>
    </xf>
    <xf numFmtId="43" fontId="1" fillId="0" borderId="0" applyFont="0" applyFill="0" applyBorder="0" applyAlignment="0" applyProtection="0"/>
    <xf numFmtId="271" fontId="11" fillId="63" borderId="434">
      <alignment horizontal="right"/>
    </xf>
    <xf numFmtId="228" fontId="103" fillId="0" borderId="431">
      <alignment vertical="center"/>
      <protection locked="0"/>
    </xf>
    <xf numFmtId="0" fontId="7" fillId="14" borderId="14" applyNumberFormat="0" applyFont="0" applyAlignment="0" applyProtection="0"/>
    <xf numFmtId="0" fontId="7" fillId="14" borderId="14" applyNumberFormat="0" applyFont="0" applyAlignment="0" applyProtection="0"/>
    <xf numFmtId="187" fontId="74" fillId="0" borderId="968" applyFont="0" applyFill="0" applyBorder="0" applyAlignment="0" applyProtection="0">
      <alignment horizontal="left"/>
      <protection locked="0"/>
    </xf>
    <xf numFmtId="250" fontId="168" fillId="0" borderId="206" applyFill="0"/>
    <xf numFmtId="250" fontId="168" fillId="0" borderId="206" applyFill="0"/>
    <xf numFmtId="250" fontId="121" fillId="0" borderId="205" applyFill="0"/>
    <xf numFmtId="250" fontId="121" fillId="0" borderId="206" applyFill="0"/>
    <xf numFmtId="250" fontId="121" fillId="0" borderId="206" applyFill="0"/>
    <xf numFmtId="184" fontId="103" fillId="0" borderId="431">
      <alignment vertical="center"/>
      <protection locked="0"/>
    </xf>
    <xf numFmtId="0" fontId="7" fillId="14" borderId="14" applyNumberFormat="0" applyFont="0" applyAlignment="0" applyProtection="0"/>
    <xf numFmtId="0" fontId="7" fillId="14" borderId="14" applyNumberFormat="0" applyFont="0" applyAlignment="0" applyProtection="0"/>
    <xf numFmtId="188" fontId="73" fillId="63" borderId="1727" applyFill="0">
      <alignment horizontal="center" vertical="center"/>
    </xf>
    <xf numFmtId="0" fontId="7" fillId="14" borderId="14" applyNumberFormat="0" applyFont="0" applyAlignment="0" applyProtection="0"/>
    <xf numFmtId="185" fontId="74" fillId="0" borderId="506" applyFont="0" applyFill="0" applyBorder="0" applyAlignment="0" applyProtection="0">
      <alignment horizontal="left"/>
      <protection locked="0"/>
    </xf>
    <xf numFmtId="187" fontId="74" fillId="0" borderId="204" applyFont="0" applyFill="0" applyBorder="0" applyAlignment="0" applyProtection="0">
      <alignment horizontal="left"/>
      <protection locked="0"/>
    </xf>
    <xf numFmtId="0" fontId="73" fillId="63" borderId="1352" applyFill="0">
      <alignment horizontal="center"/>
    </xf>
    <xf numFmtId="0" fontId="7" fillId="14" borderId="14" applyNumberFormat="0" applyFont="0" applyAlignment="0" applyProtection="0"/>
    <xf numFmtId="228" fontId="73" fillId="63" borderId="506" applyFill="0">
      <alignment horizontal="center"/>
    </xf>
    <xf numFmtId="197" fontId="74" fillId="0" borderId="733">
      <alignment horizontal="left"/>
      <protection locked="0"/>
    </xf>
    <xf numFmtId="187" fontId="74" fillId="0" borderId="1433" applyFont="0" applyFill="0" applyBorder="0" applyAlignment="0" applyProtection="0">
      <alignment horizontal="left"/>
      <protection locked="0"/>
    </xf>
    <xf numFmtId="0" fontId="7" fillId="14" borderId="14" applyNumberFormat="0" applyFont="0" applyAlignment="0" applyProtection="0"/>
    <xf numFmtId="228" fontId="112" fillId="0" borderId="433" applyFill="0">
      <alignment horizontal="center" vertical="center"/>
    </xf>
    <xf numFmtId="0" fontId="7" fillId="14" borderId="14" applyNumberFormat="0" applyFont="0" applyAlignment="0" applyProtection="0"/>
    <xf numFmtId="190" fontId="74" fillId="0" borderId="1126" applyFont="0" applyFill="0" applyBorder="0" applyAlignment="0" applyProtection="0">
      <alignment horizontal="left"/>
      <protection locked="0"/>
    </xf>
    <xf numFmtId="0" fontId="7" fillId="14" borderId="14" applyNumberFormat="0" applyFont="0" applyAlignment="0" applyProtection="0"/>
    <xf numFmtId="201" fontId="10" fillId="39" borderId="1437" applyNumberFormat="0">
      <alignment horizontal="left"/>
    </xf>
    <xf numFmtId="196" fontId="10" fillId="39" borderId="425" applyFont="0" applyFill="0" applyBorder="0" applyAlignment="0">
      <alignment horizontal="left"/>
    </xf>
    <xf numFmtId="228" fontId="73" fillId="63" borderId="661" applyFill="0">
      <alignment horizontal="center" vertical="center"/>
    </xf>
    <xf numFmtId="0" fontId="66" fillId="0" borderId="892" applyNumberFormat="0" applyFill="0" applyAlignment="0" applyProtection="0"/>
    <xf numFmtId="0" fontId="7" fillId="14" borderId="14" applyNumberFormat="0" applyFont="0" applyAlignment="0" applyProtection="0"/>
    <xf numFmtId="49" fontId="74" fillId="0" borderId="1126">
      <alignment horizontal="left" vertical="top" wrapText="1"/>
      <protection locked="0"/>
    </xf>
    <xf numFmtId="228" fontId="73" fillId="63" borderId="1361" applyFill="0">
      <alignment horizontal="center"/>
    </xf>
    <xf numFmtId="0" fontId="7" fillId="14" borderId="14" applyNumberFormat="0" applyFont="0" applyAlignment="0" applyProtection="0"/>
    <xf numFmtId="200" fontId="10" fillId="5" borderId="1433" applyFont="0" applyFill="0" applyBorder="0" applyAlignment="0" applyProtection="0"/>
    <xf numFmtId="228" fontId="103" fillId="0" borderId="1810" applyFill="0">
      <alignment horizontal="center" vertical="center"/>
    </xf>
    <xf numFmtId="197" fontId="74" fillId="0" borderId="968">
      <alignment horizontal="left"/>
      <protection locked="0"/>
    </xf>
    <xf numFmtId="0" fontId="7" fillId="14" borderId="14" applyNumberFormat="0" applyFont="0" applyAlignment="0" applyProtection="0"/>
    <xf numFmtId="0" fontId="7" fillId="14" borderId="14" applyNumberFormat="0" applyFont="0" applyAlignment="0" applyProtection="0"/>
    <xf numFmtId="228" fontId="74" fillId="0" borderId="2258" applyNumberFormat="0">
      <alignment horizontal="left"/>
      <protection locked="0"/>
    </xf>
    <xf numFmtId="184" fontId="68" fillId="0" borderId="742" applyFill="0">
      <alignment horizontal="center" vertical="center"/>
    </xf>
    <xf numFmtId="0" fontId="7" fillId="14" borderId="14" applyNumberFormat="0" applyFont="0" applyAlignment="0" applyProtection="0"/>
    <xf numFmtId="37" fontId="70" fillId="0" borderId="913" applyFill="0">
      <alignment horizontal="center" vertical="center"/>
    </xf>
    <xf numFmtId="0" fontId="7" fillId="14" borderId="14" applyNumberFormat="0" applyFont="0" applyAlignment="0" applyProtection="0"/>
    <xf numFmtId="197" fontId="74" fillId="0" borderId="425">
      <alignment horizontal="left"/>
      <protection locked="0"/>
    </xf>
    <xf numFmtId="193" fontId="10" fillId="0" borderId="733" applyFont="0" applyFill="0" applyBorder="0" applyAlignment="0" applyProtection="0">
      <alignment horizontal="left"/>
      <protection locked="0"/>
    </xf>
    <xf numFmtId="191" fontId="74" fillId="0" borderId="887" applyFont="0" applyFill="0" applyBorder="0" applyAlignment="0" applyProtection="0">
      <alignment horizontal="left"/>
      <protection locked="0"/>
    </xf>
    <xf numFmtId="193" fontId="10" fillId="0" borderId="643"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2" fillId="0" borderId="892" applyNumberFormat="0" applyFill="0" applyAlignment="0" applyProtection="0"/>
    <xf numFmtId="43" fontId="1" fillId="0" borderId="0" applyFont="0" applyFill="0" applyBorder="0" applyAlignment="0" applyProtection="0"/>
    <xf numFmtId="201" fontId="10" fillId="39" borderId="1361" applyNumberFormat="0">
      <alignment horizontal="left"/>
    </xf>
    <xf numFmtId="228" fontId="68" fillId="0" borderId="1126" applyFill="0">
      <alignment horizontal="center" vertical="center"/>
    </xf>
    <xf numFmtId="0" fontId="61" fillId="46" borderId="735" applyNumberFormat="0" applyAlignment="0" applyProtection="0"/>
    <xf numFmtId="0" fontId="61" fillId="46" borderId="427" applyNumberFormat="0" applyAlignment="0" applyProtection="0"/>
    <xf numFmtId="188" fontId="73" fillId="63" borderId="1126" applyFill="0">
      <alignment horizontal="center" vertical="center"/>
    </xf>
    <xf numFmtId="0" fontId="7" fillId="14" borderId="14" applyNumberFormat="0" applyFont="0" applyAlignment="0" applyProtection="0"/>
    <xf numFmtId="188" fontId="73" fillId="63" borderId="1654" applyFill="0">
      <alignment horizontal="center" vertical="center"/>
    </xf>
    <xf numFmtId="43" fontId="1" fillId="0" borderId="0" applyFont="0" applyFill="0" applyBorder="0" applyAlignment="0" applyProtection="0"/>
    <xf numFmtId="0" fontId="2" fillId="0" borderId="2718" applyNumberFormat="0" applyFill="0" applyAlignment="0" applyProtection="0"/>
    <xf numFmtId="0" fontId="7" fillId="14" borderId="14" applyNumberFormat="0" applyFont="0" applyAlignment="0" applyProtection="0"/>
    <xf numFmtId="271" fontId="11" fillId="0" borderId="1437">
      <alignment horizontal="right"/>
    </xf>
    <xf numFmtId="0" fontId="10" fillId="0" borderId="0"/>
    <xf numFmtId="43" fontId="1" fillId="0" borderId="0" applyFont="0" applyFill="0" applyBorder="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7" fontId="74" fillId="0" borderId="1280">
      <alignment horizontal="left"/>
      <protection locked="0"/>
    </xf>
    <xf numFmtId="250" fontId="121" fillId="0" borderId="435" applyFill="0"/>
    <xf numFmtId="0" fontId="7" fillId="14" borderId="14" applyNumberFormat="0" applyFont="0" applyAlignment="0" applyProtection="0"/>
    <xf numFmtId="0" fontId="7" fillId="14" borderId="14" applyNumberFormat="0" applyFont="0" applyAlignment="0" applyProtection="0"/>
    <xf numFmtId="196" fontId="10" fillId="39" borderId="972" applyFont="0" applyFill="0" applyBorder="0" applyAlignment="0">
      <alignment horizontal="left"/>
    </xf>
    <xf numFmtId="0" fontId="7" fillId="14" borderId="14" applyNumberFormat="0" applyFont="0" applyAlignment="0" applyProtection="0"/>
    <xf numFmtId="0" fontId="61" fillId="46" borderId="1803" applyNumberFormat="0" applyAlignment="0" applyProtection="0"/>
    <xf numFmtId="0" fontId="7" fillId="14" borderId="14" applyNumberFormat="0" applyFont="0" applyAlignment="0" applyProtection="0"/>
    <xf numFmtId="0" fontId="73" fillId="63" borderId="506" applyFill="0">
      <alignment horizontal="center"/>
    </xf>
    <xf numFmtId="200" fontId="10" fillId="5" borderId="579" applyFont="0" applyFill="0" applyBorder="0" applyAlignment="0" applyProtection="0"/>
    <xf numFmtId="0" fontId="7" fillId="14" borderId="14" applyNumberFormat="0" applyFont="0" applyAlignment="0" applyProtection="0"/>
    <xf numFmtId="191" fontId="74" fillId="0" borderId="579" applyFont="0" applyFill="0" applyBorder="0" applyAlignment="0" applyProtection="0">
      <alignment horizontal="left"/>
      <protection locked="0"/>
    </xf>
    <xf numFmtId="188" fontId="73" fillId="63" borderId="353" applyFill="0">
      <alignment horizontal="center" vertical="center"/>
    </xf>
    <xf numFmtId="228" fontId="112" fillId="0" borderId="741" applyFill="0">
      <alignment horizontal="center" vertical="center"/>
    </xf>
    <xf numFmtId="188" fontId="73" fillId="63" borderId="579" applyFill="0">
      <alignment horizontal="center" vertical="center"/>
    </xf>
    <xf numFmtId="197" fontId="74" fillId="0" borderId="2484">
      <alignment horizontal="left"/>
      <protection locked="0"/>
    </xf>
    <xf numFmtId="0" fontId="7" fillId="14" borderId="14" applyNumberFormat="0" applyFont="0" applyAlignment="0" applyProtection="0"/>
    <xf numFmtId="0" fontId="2" fillId="0" borderId="657" applyNumberFormat="0" applyFill="0" applyAlignment="0" applyProtection="0"/>
    <xf numFmtId="228" fontId="73" fillId="63" borderId="1654" applyFill="0">
      <alignment horizontal="center" vertical="center"/>
    </xf>
    <xf numFmtId="0" fontId="7" fillId="14" borderId="14" applyNumberFormat="0" applyFont="0" applyAlignment="0" applyProtection="0"/>
    <xf numFmtId="0" fontId="64" fillId="59" borderId="656" applyNumberFormat="0" applyAlignment="0" applyProtection="0"/>
    <xf numFmtId="0" fontId="7" fillId="14" borderId="14" applyNumberFormat="0" applyFont="0" applyAlignment="0" applyProtection="0"/>
    <xf numFmtId="0" fontId="7" fillId="14" borderId="14" applyNumberFormat="0" applyFont="0" applyAlignment="0" applyProtection="0"/>
    <xf numFmtId="3" fontId="114" fillId="39" borderId="972">
      <alignment horizontal="center"/>
      <protection locked="0"/>
    </xf>
    <xf numFmtId="0" fontId="7" fillId="14" borderId="14" applyNumberFormat="0" applyFont="0" applyAlignment="0" applyProtection="0"/>
    <xf numFmtId="49" fontId="74" fillId="0" borderId="661">
      <alignment horizontal="left" vertical="top" wrapText="1"/>
      <protection locked="0"/>
    </xf>
    <xf numFmtId="228" fontId="103" fillId="0" borderId="893">
      <alignment vertical="center"/>
      <protection locked="0"/>
    </xf>
    <xf numFmtId="188" fontId="73" fillId="63" borderId="643" applyFill="0">
      <alignment horizontal="center" vertical="center"/>
    </xf>
    <xf numFmtId="200" fontId="10" fillId="5" borderId="425" applyFont="0" applyFill="0" applyBorder="0" applyAlignment="0" applyProtection="0"/>
    <xf numFmtId="193" fontId="10" fillId="0" borderId="1509" applyFont="0" applyFill="0" applyBorder="0" applyAlignment="0" applyProtection="0">
      <alignment horizontal="left"/>
      <protection locked="0"/>
    </xf>
    <xf numFmtId="228" fontId="74" fillId="0" borderId="1800" applyNumberFormat="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8" fontId="73" fillId="63" borderId="579" applyFill="0">
      <alignment horizontal="center" vertical="center"/>
    </xf>
    <xf numFmtId="0" fontId="7" fillId="14" borderId="14" applyNumberFormat="0" applyFont="0" applyAlignment="0" applyProtection="0"/>
    <xf numFmtId="49" fontId="74" fillId="0" borderId="1654">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4" fillId="0" borderId="434" applyNumberFormat="0">
      <alignment horizontal="left"/>
      <protection locked="0"/>
    </xf>
    <xf numFmtId="0" fontId="7" fillId="14" borderId="14" applyNumberFormat="0" applyFont="0" applyAlignment="0" applyProtection="0"/>
    <xf numFmtId="0" fontId="53" fillId="59" borderId="654" applyNumberFormat="0" applyAlignment="0" applyProtection="0"/>
    <xf numFmtId="200" fontId="10" fillId="5" borderId="1117" applyFont="0" applyFill="0" applyBorder="0" applyAlignment="0" applyProtection="0"/>
    <xf numFmtId="188" fontId="73" fillId="63" borderId="2031" applyFill="0">
      <alignment horizontal="center" vertical="center"/>
    </xf>
    <xf numFmtId="0" fontId="7" fillId="14" borderId="14" applyNumberFormat="0" applyFont="0" applyAlignment="0" applyProtection="0"/>
    <xf numFmtId="267" fontId="112" fillId="0" borderId="2338" applyFill="0">
      <alignment horizontal="center" vertical="center"/>
    </xf>
    <xf numFmtId="49" fontId="74" fillId="0" borderId="506">
      <alignment horizontal="left" vertical="top" wrapText="1"/>
      <protection locked="0"/>
    </xf>
    <xf numFmtId="0" fontId="7" fillId="14" borderId="14" applyNumberFormat="0" applyFont="0" applyAlignment="0" applyProtection="0"/>
    <xf numFmtId="190" fontId="74" fillId="0" borderId="2258"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3" fillId="0" borderId="1437" applyFill="0">
      <alignment horizontal="center" vertical="center"/>
    </xf>
    <xf numFmtId="201" fontId="10" fillId="39" borderId="733" applyNumberFormat="0">
      <alignment horizontal="left"/>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30" fontId="103" fillId="0" borderId="2255">
      <alignment vertical="center"/>
      <protection locked="0"/>
    </xf>
    <xf numFmtId="229" fontId="103" fillId="0" borderId="2336">
      <alignment vertical="center"/>
      <protection locked="0"/>
    </xf>
    <xf numFmtId="0" fontId="7" fillId="14" borderId="14" applyNumberFormat="0" applyFont="0" applyAlignment="0" applyProtection="0"/>
    <xf numFmtId="178" fontId="10" fillId="39" borderId="1582">
      <alignment horizontal="center"/>
      <protection locked="0"/>
    </xf>
    <xf numFmtId="0" fontId="7" fillId="14" borderId="14" applyNumberFormat="0" applyFont="0" applyAlignment="0" applyProtection="0"/>
    <xf numFmtId="0" fontId="7" fillId="14" borderId="14" applyNumberFormat="0" applyFont="0" applyAlignment="0" applyProtection="0"/>
    <xf numFmtId="178" fontId="10" fillId="39" borderId="2031">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73" fillId="63" borderId="968" applyFill="0">
      <alignment horizont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21" fillId="0" borderId="1124" applyNumberFormat="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68" fillId="0" borderId="1729" applyFill="0"/>
    <xf numFmtId="0" fontId="7" fillId="14" borderId="14" applyNumberFormat="0" applyFont="0" applyAlignment="0" applyProtection="0"/>
    <xf numFmtId="0" fontId="10" fillId="62" borderId="1355" applyNumberFormat="0" applyFont="0" applyAlignment="0" applyProtection="0"/>
    <xf numFmtId="0" fontId="2" fillId="0" borderId="1357" applyNumberFormat="0" applyFill="0" applyAlignment="0" applyProtection="0"/>
    <xf numFmtId="0" fontId="7" fillId="14" borderId="14" applyNumberFormat="0" applyFont="0" applyAlignment="0" applyProtection="0"/>
    <xf numFmtId="197" fontId="74" fillId="0" borderId="353">
      <alignment horizontal="left"/>
      <protection locked="0"/>
    </xf>
    <xf numFmtId="0" fontId="7" fillId="14" borderId="14" applyNumberFormat="0" applyFont="0" applyAlignment="0" applyProtection="0"/>
    <xf numFmtId="266" fontId="103" fillId="0" borderId="1810"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2" fontId="74" fillId="0" borderId="972"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250" fontId="168" fillId="0" borderId="1362" applyFill="0"/>
    <xf numFmtId="0" fontId="7" fillId="14" borderId="14" applyNumberFormat="0" applyFont="0" applyAlignment="0" applyProtection="0"/>
    <xf numFmtId="228" fontId="121" fillId="0" borderId="659" applyNumberFormat="0"/>
    <xf numFmtId="0" fontId="7" fillId="14" borderId="14" applyNumberFormat="0" applyFont="0" applyAlignment="0" applyProtection="0"/>
    <xf numFmtId="0" fontId="7" fillId="14" borderId="14" applyNumberFormat="0" applyFont="0" applyAlignment="0" applyProtection="0"/>
    <xf numFmtId="185" fontId="74" fillId="0" borderId="1654" applyFont="0" applyFill="0" applyBorder="0" applyAlignment="0" applyProtection="0">
      <alignment horizontal="left"/>
      <protection locked="0"/>
    </xf>
    <xf numFmtId="0" fontId="7" fillId="14" borderId="14" applyNumberFormat="0" applyFont="0" applyAlignment="0" applyProtection="0"/>
    <xf numFmtId="185" fontId="74" fillId="0" borderId="2031"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200" fontId="10" fillId="5" borderId="506" applyFont="0" applyFill="0" applyBorder="0" applyAlignment="0" applyProtection="0"/>
    <xf numFmtId="178" fontId="10" fillId="39" borderId="1208">
      <alignment horizontal="center"/>
      <protection locked="0"/>
    </xf>
    <xf numFmtId="233" fontId="103" fillId="0" borderId="2719">
      <alignment vertic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78" fontId="10" fillId="39" borderId="1437">
      <alignment horizontal="center"/>
      <protection locked="0"/>
    </xf>
    <xf numFmtId="0" fontId="73" fillId="63" borderId="968" applyFill="0">
      <alignment horizontal="center"/>
    </xf>
    <xf numFmtId="0" fontId="7" fillId="14" borderId="14" applyNumberFormat="0" applyFont="0" applyAlignment="0" applyProtection="0"/>
    <xf numFmtId="49" fontId="74" fillId="0" borderId="1886">
      <alignment horizontal="left" vertical="top" wrapText="1"/>
      <protection locked="0"/>
    </xf>
    <xf numFmtId="0" fontId="66" fillId="0" borderId="1204" applyNumberFormat="0" applyFill="0" applyAlignment="0" applyProtection="0"/>
    <xf numFmtId="190" fontId="74" fillId="0" borderId="661"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7" fontId="74" fillId="0" borderId="1654">
      <alignment horizontal="left"/>
      <protection locked="0"/>
    </xf>
    <xf numFmtId="276" fontId="20" fillId="0" borderId="972">
      <alignment horizont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66" fontId="103" fillId="0" borderId="2258" applyFill="0">
      <alignment horizontal="center" vertical="center"/>
    </xf>
    <xf numFmtId="190" fontId="74" fillId="0" borderId="1800" applyFont="0" applyFill="0" applyBorder="0" applyAlignment="0" applyProtection="0">
      <alignment horizontal="left"/>
      <protection locked="0"/>
    </xf>
    <xf numFmtId="0" fontId="7" fillId="14" borderId="14" applyNumberFormat="0" applyFont="0" applyAlignment="0" applyProtection="0"/>
    <xf numFmtId="0" fontId="66" fillId="0" borderId="657" applyNumberFormat="0" applyFill="0" applyAlignment="0" applyProtection="0"/>
    <xf numFmtId="0" fontId="7" fillId="14" borderId="14" applyNumberFormat="0" applyFont="0" applyAlignment="0" applyProtection="0"/>
    <xf numFmtId="188" fontId="73" fillId="63" borderId="434" applyFill="0">
      <alignment horizontal="center" vertical="center"/>
    </xf>
    <xf numFmtId="49" fontId="74" fillId="0" borderId="579">
      <alignment horizontal="left" vertical="top" wrapText="1"/>
      <protection locked="0"/>
    </xf>
    <xf numFmtId="0" fontId="7" fillId="14" borderId="14" applyNumberFormat="0" applyFont="0" applyAlignment="0" applyProtection="0"/>
    <xf numFmtId="178" fontId="10" fillId="39" borderId="1044">
      <alignment horizontal="center"/>
      <protection locked="0"/>
    </xf>
    <xf numFmtId="185" fontId="74" fillId="0" borderId="1800" applyFont="0" applyFill="0" applyBorder="0" applyAlignment="0" applyProtection="0">
      <alignment horizontal="left"/>
      <protection locked="0"/>
    </xf>
    <xf numFmtId="0" fontId="7" fillId="14" borderId="14" applyNumberFormat="0" applyFont="0" applyAlignment="0" applyProtection="0"/>
    <xf numFmtId="237" fontId="103" fillId="0" borderId="658">
      <alignment vertical="center"/>
      <protection locked="0"/>
    </xf>
    <xf numFmtId="232" fontId="103" fillId="0" borderId="739">
      <alignment vertic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68" fillId="0" borderId="508" applyFill="0"/>
    <xf numFmtId="0" fontId="7" fillId="14" borderId="14" applyNumberFormat="0" applyFont="0" applyAlignment="0" applyProtection="0"/>
    <xf numFmtId="0" fontId="7" fillId="14" borderId="14" applyNumberFormat="0" applyFont="0" applyAlignment="0" applyProtection="0"/>
    <xf numFmtId="0" fontId="73" fillId="63" borderId="2557" applyFill="0">
      <alignment horizontal="center"/>
    </xf>
    <xf numFmtId="0" fontId="7" fillId="14" borderId="14" applyNumberFormat="0" applyFont="0" applyAlignment="0" applyProtection="0"/>
    <xf numFmtId="178" fontId="10" fillId="39" borderId="1280">
      <alignment horizontal="center"/>
      <protection locked="0"/>
    </xf>
    <xf numFmtId="0" fontId="7" fillId="14" borderId="14" applyNumberFormat="0" applyFont="0" applyAlignment="0" applyProtection="0"/>
    <xf numFmtId="0" fontId="7" fillId="14" borderId="14" applyNumberFormat="0" applyFont="0" applyAlignment="0" applyProtection="0"/>
    <xf numFmtId="0" fontId="61" fillId="46" borderId="427"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9" fontId="103" fillId="0" borderId="1358">
      <alignment vertical="center"/>
      <protection locked="0"/>
    </xf>
    <xf numFmtId="0" fontId="73" fillId="63" borderId="733" applyFill="0">
      <alignment horizont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37" fontId="70" fillId="0" borderId="1125" applyFill="0">
      <alignment horizontal="center" vertical="center"/>
    </xf>
    <xf numFmtId="0" fontId="7" fillId="14" borderId="14" applyNumberFormat="0" applyFont="0" applyAlignment="0" applyProtection="0"/>
    <xf numFmtId="0" fontId="53" fillId="59" borderId="889" applyNumberFormat="0" applyAlignment="0" applyProtection="0"/>
    <xf numFmtId="228" fontId="121" fillId="0" borderId="894" applyNumberFormat="0"/>
    <xf numFmtId="0" fontId="7" fillId="14" borderId="14" applyNumberFormat="0" applyFont="0" applyAlignment="0" applyProtection="0"/>
    <xf numFmtId="231" fontId="103" fillId="0" borderId="1807">
      <alignment vertic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21" fillId="0" borderId="1811" applyFill="0"/>
    <xf numFmtId="0" fontId="7" fillId="14" borderId="14" applyNumberFormat="0" applyFont="0" applyAlignment="0" applyProtection="0"/>
    <xf numFmtId="228" fontId="73" fillId="63" borderId="579" applyFill="0">
      <alignment horizontal="center"/>
    </xf>
    <xf numFmtId="0" fontId="66" fillId="0" borderId="430"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271" fontId="11" fillId="0" borderId="1810">
      <alignment horizontal="right"/>
    </xf>
    <xf numFmtId="0" fontId="7" fillId="14" borderId="14" applyNumberFormat="0" applyFont="0" applyAlignment="0" applyProtection="0"/>
    <xf numFmtId="201" fontId="10" fillId="39" borderId="579" applyNumberFormat="0">
      <alignment horizontal="left"/>
    </xf>
    <xf numFmtId="0" fontId="7" fillId="14" borderId="14" applyNumberFormat="0" applyFont="0" applyAlignment="0" applyProtection="0"/>
    <xf numFmtId="200" fontId="10" fillId="5" borderId="1882" applyFont="0" applyFill="0" applyBorder="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7" fontId="74" fillId="0" borderId="281" applyFont="0" applyFill="0" applyBorder="0" applyAlignment="0" applyProtection="0">
      <alignment horizontal="left"/>
      <protection locked="0"/>
    </xf>
    <xf numFmtId="0" fontId="7" fillId="14" borderId="14" applyNumberFormat="0" applyFont="0" applyAlignment="0" applyProtection="0"/>
    <xf numFmtId="250" fontId="121" fillId="0" borderId="282" applyFill="0"/>
    <xf numFmtId="43" fontId="1" fillId="0" borderId="0" applyFont="0" applyFill="0" applyBorder="0" applyAlignment="0" applyProtection="0"/>
    <xf numFmtId="228" fontId="74" fillId="0" borderId="887" applyNumberFormat="0">
      <alignment horizontal="left"/>
      <protection locked="0"/>
    </xf>
    <xf numFmtId="228" fontId="104" fillId="0" borderId="281" applyFill="0">
      <alignment horizontal="center" vertical="center"/>
    </xf>
    <xf numFmtId="250" fontId="168" fillId="0" borderId="282" applyFill="0"/>
    <xf numFmtId="185" fontId="74" fillId="0" borderId="281" applyFont="0" applyFill="0" applyBorder="0" applyAlignment="0" applyProtection="0">
      <alignment horizontal="left"/>
      <protection locked="0"/>
    </xf>
    <xf numFmtId="200" fontId="10" fillId="5" borderId="353" applyFont="0" applyFill="0" applyBorder="0" applyAlignment="0" applyProtection="0"/>
    <xf numFmtId="17" fontId="11" fillId="39" borderId="434">
      <alignment horizontal="center"/>
      <protection locked="0"/>
    </xf>
    <xf numFmtId="0" fontId="7" fillId="14" borderId="14" applyNumberFormat="0" applyFont="0" applyAlignment="0" applyProtection="0"/>
    <xf numFmtId="3" fontId="114" fillId="39" borderId="281">
      <alignment horizontal="center"/>
      <protection locked="0"/>
    </xf>
    <xf numFmtId="228" fontId="73" fillId="63" borderId="281" applyFill="0">
      <alignment horizontal="center"/>
    </xf>
    <xf numFmtId="0" fontId="7" fillId="14" borderId="14" applyNumberFormat="0" applyFont="0" applyAlignment="0" applyProtection="0"/>
    <xf numFmtId="254" fontId="10" fillId="39" borderId="281">
      <alignment horizontal="right"/>
      <protection locked="0"/>
    </xf>
    <xf numFmtId="0" fontId="7" fillId="14" borderId="14" applyNumberFormat="0" applyFont="0" applyAlignment="0" applyProtection="0"/>
    <xf numFmtId="17" fontId="11" fillId="39" borderId="281">
      <alignment horizontal="center"/>
      <protection locked="0"/>
    </xf>
    <xf numFmtId="188" fontId="73" fillId="63" borderId="1882" applyFill="0">
      <alignment horizontal="center" vertical="center"/>
    </xf>
    <xf numFmtId="196" fontId="10" fillId="39" borderId="281" applyFont="0" applyFill="0" applyBorder="0" applyAlignment="0">
      <alignment horizontal="left"/>
    </xf>
    <xf numFmtId="228" fontId="74" fillId="0" borderId="281" applyNumberFormat="0">
      <alignment horizontal="left"/>
      <protection locked="0"/>
    </xf>
    <xf numFmtId="228" fontId="79" fillId="0" borderId="896" applyFill="0">
      <alignment horizontal="center" vertical="center"/>
    </xf>
    <xf numFmtId="49" fontId="74" fillId="0" borderId="281">
      <alignment horizontal="left" vertical="top" wrapText="1"/>
      <protection locked="0"/>
    </xf>
    <xf numFmtId="254" fontId="10" fillId="39" borderId="281">
      <alignment horizontal="right"/>
      <protection locked="0"/>
    </xf>
    <xf numFmtId="228" fontId="103" fillId="0" borderId="281" applyFill="0">
      <alignment horizontal="center" vertical="center"/>
    </xf>
    <xf numFmtId="266" fontId="103" fillId="0" borderId="281" applyFill="0">
      <alignment horizontal="center" vertical="center"/>
    </xf>
    <xf numFmtId="0" fontId="7" fillId="14" borderId="14" applyNumberFormat="0" applyFont="0" applyAlignment="0" applyProtection="0"/>
    <xf numFmtId="192" fontId="74" fillId="0" borderId="281"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3" fillId="63" borderId="1509" applyFill="0">
      <alignment horizont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37" fontId="70" fillId="0" borderId="2739" applyFill="0">
      <alignment horizontal="center" vertical="center"/>
    </xf>
    <xf numFmtId="228" fontId="68" fillId="0" borderId="281" applyFill="0">
      <alignment horizontal="center" vertical="center"/>
    </xf>
    <xf numFmtId="184" fontId="68" fillId="0" borderId="281" applyFill="0">
      <alignment horizontal="center" vertical="center"/>
    </xf>
    <xf numFmtId="190" fontId="74" fillId="0" borderId="281" applyFont="0" applyFill="0" applyBorder="0" applyAlignment="0" applyProtection="0">
      <alignment horizontal="left"/>
      <protection locked="0"/>
    </xf>
    <xf numFmtId="0" fontId="7" fillId="14" borderId="14" applyNumberFormat="0" applyFont="0" applyAlignment="0" applyProtection="0"/>
    <xf numFmtId="191" fontId="74" fillId="0" borderId="281" applyFont="0" applyFill="0" applyBorder="0" applyAlignment="0" applyProtection="0">
      <alignment horizontal="left"/>
      <protection locked="0"/>
    </xf>
    <xf numFmtId="228" fontId="73" fillId="63" borderId="2330" applyFill="0">
      <alignment horizontal="center"/>
    </xf>
    <xf numFmtId="0" fontId="73" fillId="63" borderId="1800" applyFill="0">
      <alignment horizontal="center"/>
    </xf>
    <xf numFmtId="0" fontId="7" fillId="14" borderId="14" applyNumberFormat="0" applyFont="0" applyAlignment="0" applyProtection="0"/>
    <xf numFmtId="228" fontId="74" fillId="0" borderId="643" applyNumberFormat="0">
      <alignment horizontal="left"/>
      <protection locked="0"/>
    </xf>
    <xf numFmtId="250" fontId="121" fillId="0" borderId="2412" applyFill="0"/>
    <xf numFmtId="196" fontId="10" fillId="39" borderId="579" applyFont="0" applyFill="0" applyBorder="0" applyAlignment="0">
      <alignment horizontal="left"/>
    </xf>
    <xf numFmtId="193" fontId="10" fillId="0" borderId="579" applyFont="0" applyFill="0" applyBorder="0" applyAlignment="0" applyProtection="0">
      <alignment horizontal="left"/>
      <protection locked="0"/>
    </xf>
    <xf numFmtId="188" fontId="73" fillId="63" borderId="353" applyFill="0">
      <alignment horizontal="center" vertical="center"/>
    </xf>
    <xf numFmtId="200" fontId="10" fillId="5" borderId="733" applyFont="0" applyFill="0" applyBorder="0" applyAlignment="0" applyProtection="0"/>
    <xf numFmtId="228" fontId="73" fillId="63" borderId="1126" applyFill="0">
      <alignment horizont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36" fillId="68" borderId="894" applyNumberFormat="0">
      <alignment horizontal="right"/>
    </xf>
    <xf numFmtId="0" fontId="7" fillId="14" borderId="14" applyNumberFormat="0" applyFont="0" applyAlignment="0" applyProtection="0"/>
    <xf numFmtId="188" fontId="73" fillId="63" borderId="506" applyFill="0">
      <alignment horizontal="center" vertical="center"/>
    </xf>
    <xf numFmtId="0" fontId="7" fillId="14" borderId="14" applyNumberFormat="0" applyFont="0" applyAlignment="0" applyProtection="0"/>
    <xf numFmtId="196" fontId="10" fillId="39" borderId="434" applyFont="0" applyFill="0" applyBorder="0" applyAlignment="0">
      <alignment horizontal="left"/>
    </xf>
    <xf numFmtId="0" fontId="7" fillId="14" borderId="14" applyNumberFormat="0" applyFont="0" applyAlignment="0" applyProtection="0"/>
    <xf numFmtId="0" fontId="7" fillId="14" borderId="14" applyNumberFormat="0" applyFont="0" applyAlignment="0" applyProtection="0"/>
    <xf numFmtId="0" fontId="61" fillId="46" borderId="2715" applyNumberFormat="0" applyAlignment="0" applyProtection="0"/>
    <xf numFmtId="178" fontId="10" fillId="39" borderId="896">
      <alignment horizontal="center"/>
      <protection locked="0"/>
    </xf>
    <xf numFmtId="276" fontId="20" fillId="0" borderId="1126">
      <alignment horizontal="center"/>
    </xf>
    <xf numFmtId="0" fontId="7" fillId="14" borderId="14" applyNumberFormat="0" applyFont="0" applyAlignment="0" applyProtection="0"/>
    <xf numFmtId="0" fontId="7" fillId="14" borderId="14" applyNumberFormat="0" applyFont="0" applyAlignment="0" applyProtection="0"/>
    <xf numFmtId="0" fontId="73" fillId="63" borderId="887" applyFill="0">
      <alignment horizontal="center"/>
    </xf>
    <xf numFmtId="0" fontId="7" fillId="14" borderId="14" applyNumberFormat="0" applyFont="0" applyAlignment="0" applyProtection="0"/>
    <xf numFmtId="10" fontId="68" fillId="67" borderId="742" applyNumberFormat="0" applyBorder="0" applyAlignment="0" applyProtection="0"/>
    <xf numFmtId="0" fontId="7" fillId="14" borderId="14" applyNumberFormat="0" applyFont="0" applyAlignment="0" applyProtection="0"/>
    <xf numFmtId="197" fontId="74" fillId="0" borderId="353">
      <alignment horizontal="left"/>
      <protection locked="0"/>
    </xf>
    <xf numFmtId="0" fontId="7" fillId="14" borderId="14" applyNumberFormat="0" applyFont="0" applyAlignment="0" applyProtection="0"/>
    <xf numFmtId="0" fontId="7" fillId="14" borderId="14" applyNumberFormat="0" applyFont="0" applyAlignment="0" applyProtection="0"/>
    <xf numFmtId="228" fontId="104" fillId="0" borderId="2722" applyFill="0">
      <alignment horizontal="center" vertical="center"/>
    </xf>
    <xf numFmtId="192" fontId="74" fillId="0" borderId="887" applyFont="0" applyFill="0" applyBorder="0" applyAlignment="0" applyProtection="0">
      <alignment horizontal="left"/>
      <protection locked="0"/>
    </xf>
    <xf numFmtId="184" fontId="68" fillId="0" borderId="972" applyFill="0">
      <alignment horizontal="center" vertical="center"/>
    </xf>
    <xf numFmtId="228" fontId="124" fillId="0" borderId="2566" applyFill="0">
      <alignment horizontal="center" vertical="center"/>
    </xf>
    <xf numFmtId="231" fontId="103" fillId="0" borderId="1123">
      <alignment vertical="center"/>
      <protection locked="0"/>
    </xf>
    <xf numFmtId="0" fontId="7" fillId="14" borderId="14" applyNumberFormat="0" applyFont="0" applyAlignment="0" applyProtection="0"/>
    <xf numFmtId="187" fontId="74" fillId="0" borderId="277" applyFont="0" applyFill="0" applyBorder="0" applyAlignment="0" applyProtection="0">
      <alignment horizontal="left"/>
      <protection locked="0"/>
    </xf>
    <xf numFmtId="201" fontId="10" fillId="39" borderId="896" applyNumberFormat="0">
      <alignment horizontal="left"/>
    </xf>
    <xf numFmtId="49" fontId="74" fillId="0" borderId="2339">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187" fontId="74" fillId="0" borderId="643"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7" fontId="11" fillId="39" borderId="2722">
      <alignment horizontal="center"/>
      <protection locked="0"/>
    </xf>
    <xf numFmtId="0" fontId="7" fillId="14" borderId="14" applyNumberFormat="0" applyFont="0" applyAlignment="0" applyProtection="0"/>
    <xf numFmtId="233" fontId="103" fillId="0" borderId="893">
      <alignment vertical="center"/>
      <protection locked="0"/>
    </xf>
    <xf numFmtId="0" fontId="7" fillId="14" borderId="14" applyNumberFormat="0" applyFont="0" applyAlignment="0" applyProtection="0"/>
    <xf numFmtId="0" fontId="7" fillId="14" borderId="14" applyNumberFormat="0" applyFont="0" applyAlignment="0" applyProtection="0"/>
    <xf numFmtId="228" fontId="74" fillId="0" borderId="742" applyNumberFormat="0">
      <alignment horizontal="left"/>
      <protection locked="0"/>
    </xf>
    <xf numFmtId="0" fontId="7" fillId="14" borderId="14" applyNumberFormat="0" applyFont="0" applyAlignment="0" applyProtection="0"/>
    <xf numFmtId="0" fontId="10" fillId="0" borderId="0"/>
    <xf numFmtId="197" fontId="74" fillId="0" borderId="277">
      <alignment horizontal="left"/>
      <protection locked="0"/>
    </xf>
    <xf numFmtId="0" fontId="7" fillId="14" borderId="14" applyNumberFormat="0" applyFont="0" applyAlignment="0" applyProtection="0"/>
    <xf numFmtId="0" fontId="73" fillId="63" borderId="579" applyFill="0">
      <alignment horizontal="center"/>
    </xf>
    <xf numFmtId="0" fontId="7" fillId="14" borderId="14" applyNumberFormat="0" applyFont="0" applyAlignment="0" applyProtection="0"/>
    <xf numFmtId="185" fontId="74" fillId="0" borderId="896" applyFont="0" applyFill="0" applyBorder="0" applyAlignment="0" applyProtection="0">
      <alignment horizontal="left"/>
      <protection locked="0"/>
    </xf>
    <xf numFmtId="185" fontId="74" fillId="0" borderId="277"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200" fontId="10" fillId="5" borderId="506" applyFont="0" applyFill="0" applyBorder="0" applyAlignment="0" applyProtection="0"/>
    <xf numFmtId="0" fontId="7" fillId="14" borderId="14" applyNumberFormat="0" applyFont="0" applyAlignment="0" applyProtection="0"/>
    <xf numFmtId="0" fontId="7" fillId="14" borderId="14" applyNumberFormat="0" applyFont="0" applyAlignment="0" applyProtection="0"/>
    <xf numFmtId="0" fontId="10" fillId="0" borderId="0"/>
    <xf numFmtId="193" fontId="10" fillId="0" borderId="1198" applyFont="0" applyFill="0" applyBorder="0" applyAlignment="0" applyProtection="0">
      <alignment horizontal="left"/>
      <protection locked="0"/>
    </xf>
    <xf numFmtId="196" fontId="10" fillId="39" borderId="643" applyFont="0" applyFill="0" applyBorder="0" applyAlignment="0">
      <alignment horizontal="left"/>
    </xf>
    <xf numFmtId="0" fontId="7" fillId="14" borderId="14" applyNumberFormat="0" applyFont="0" applyAlignment="0" applyProtection="0"/>
    <xf numFmtId="228" fontId="73" fillId="63" borderId="742" applyFill="0">
      <alignment horizontal="center"/>
    </xf>
    <xf numFmtId="228" fontId="73" fillId="63" borderId="887" applyFill="0">
      <alignment horizontal="center" vertical="center"/>
    </xf>
    <xf numFmtId="271" fontId="11" fillId="63" borderId="2567">
      <alignment horizontal="right"/>
    </xf>
    <xf numFmtId="0" fontId="7" fillId="14" borderId="14" applyNumberFormat="0" applyFont="0" applyAlignment="0" applyProtection="0"/>
    <xf numFmtId="0" fontId="7" fillId="14" borderId="14" applyNumberFormat="0" applyFont="0" applyAlignment="0" applyProtection="0"/>
    <xf numFmtId="190" fontId="74" fillId="0" borderId="733" applyFont="0" applyFill="0" applyBorder="0" applyAlignment="0" applyProtection="0">
      <alignment horizontal="left"/>
      <protection locked="0"/>
    </xf>
    <xf numFmtId="49" fontId="74" fillId="0" borderId="1280">
      <alignment horizontal="left" vertical="top" wrapText="1"/>
      <protection locked="0"/>
    </xf>
    <xf numFmtId="0" fontId="7" fillId="14" borderId="14" applyNumberFormat="0" applyFont="0" applyAlignment="0" applyProtection="0"/>
    <xf numFmtId="188" fontId="73" fillId="63" borderId="425" applyFill="0">
      <alignment horizontal="center" vertical="center"/>
    </xf>
    <xf numFmtId="0" fontId="7" fillId="14" borderId="14" applyNumberFormat="0" applyFont="0" applyAlignment="0" applyProtection="0"/>
    <xf numFmtId="271" fontId="11" fillId="0" borderId="896">
      <alignment horizontal="right"/>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3" fillId="63" borderId="434" applyFill="0">
      <alignment horizontal="center"/>
    </xf>
    <xf numFmtId="0" fontId="2" fillId="0" borderId="738"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2" fontId="74" fillId="0" borderId="425"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10" fillId="0" borderId="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201"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8" fontId="73" fillId="63" borderId="1433" applyFill="0">
      <alignment horizontal="center" vertical="center"/>
    </xf>
    <xf numFmtId="185" fontId="74" fillId="0" borderId="277" applyFont="0" applyFill="0" applyBorder="0" applyAlignment="0" applyProtection="0">
      <alignment horizontal="left"/>
      <protection locked="0"/>
    </xf>
    <xf numFmtId="0" fontId="73" fillId="63" borderId="277" applyFill="0">
      <alignment horizontal="center"/>
    </xf>
    <xf numFmtId="0" fontId="53" fillId="59" borderId="1354" applyNumberFormat="0" applyAlignment="0" applyProtection="0"/>
    <xf numFmtId="0" fontId="7" fillId="14" borderId="14" applyNumberFormat="0" applyFont="0" applyAlignment="0" applyProtection="0"/>
    <xf numFmtId="0" fontId="7" fillId="14" borderId="14" applyNumberFormat="0" applyFont="0" applyAlignment="0" applyProtection="0"/>
    <xf numFmtId="197" fontId="74" fillId="0" borderId="1958">
      <alignment horizontal="left"/>
      <protection locked="0"/>
    </xf>
    <xf numFmtId="0" fontId="61" fillId="46" borderId="735" applyNumberFormat="0" applyAlignment="0" applyProtection="0"/>
    <xf numFmtId="200" fontId="10" fillId="5" borderId="579" applyFont="0" applyFill="0" applyBorder="0" applyAlignment="0" applyProtection="0"/>
    <xf numFmtId="0" fontId="7" fillId="14" borderId="14" applyNumberFormat="0" applyFont="0" applyAlignment="0" applyProtection="0"/>
    <xf numFmtId="0" fontId="7" fillId="14" borderId="14" applyNumberFormat="0" applyFont="0" applyAlignment="0" applyProtection="0"/>
    <xf numFmtId="37" fontId="70" fillId="0" borderId="2356" applyFill="0">
      <alignment horizontal="center" vertical="center"/>
    </xf>
    <xf numFmtId="0" fontId="73" fillId="63" borderId="2176" applyFill="0">
      <alignment horizontal="center"/>
    </xf>
    <xf numFmtId="0" fontId="7" fillId="14" borderId="14" applyNumberFormat="0" applyFont="0" applyAlignment="0" applyProtection="0"/>
    <xf numFmtId="250" fontId="121" fillId="0" borderId="508" applyFill="0"/>
    <xf numFmtId="200" fontId="10" fillId="5" borderId="277" applyFont="0" applyFill="0" applyBorder="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7" fontId="11" fillId="39" borderId="2567">
      <alignment horizontal="center"/>
      <protection locked="0"/>
    </xf>
    <xf numFmtId="0" fontId="7" fillId="14" borderId="14" applyNumberFormat="0" applyFont="0" applyAlignment="0" applyProtection="0"/>
    <xf numFmtId="0" fontId="7" fillId="14" borderId="14" applyNumberFormat="0" applyFont="0" applyAlignment="0" applyProtection="0"/>
    <xf numFmtId="228" fontId="79" fillId="0" borderId="434" applyFill="0">
      <alignment horizontal="center" vertical="center"/>
    </xf>
    <xf numFmtId="228" fontId="73" fillId="63" borderId="742" applyFill="0">
      <alignment horizontal="center" vertical="center"/>
    </xf>
    <xf numFmtId="228" fontId="103" fillId="0" borderId="739">
      <alignment vertical="center"/>
      <protection locked="0"/>
    </xf>
    <xf numFmtId="43" fontId="1" fillId="0" borderId="0" applyFont="0" applyFill="0" applyBorder="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7" fontId="74" fillId="0" borderId="1044">
      <alignment horizontal="left"/>
      <protection locked="0"/>
    </xf>
    <xf numFmtId="0" fontId="73" fillId="63" borderId="968" applyFill="0">
      <alignment horizontal="center"/>
    </xf>
    <xf numFmtId="0" fontId="53" fillId="59" borderId="2332" applyNumberFormat="0" applyAlignment="0" applyProtection="0"/>
    <xf numFmtId="178" fontId="10" fillId="39" borderId="2567">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31" fontId="103" fillId="0" borderId="2564">
      <alignment vertical="center"/>
      <protection locked="0"/>
    </xf>
    <xf numFmtId="0" fontId="7" fillId="14" borderId="14" applyNumberFormat="0" applyFont="0" applyAlignment="0" applyProtection="0"/>
    <xf numFmtId="0" fontId="73" fillId="63" borderId="425" applyFill="0">
      <alignment horizontal="center"/>
    </xf>
    <xf numFmtId="228" fontId="73" fillId="63" borderId="1433" applyFill="0">
      <alignment horizontal="center" vertical="center"/>
    </xf>
    <xf numFmtId="0" fontId="7" fillId="14" borderId="14" applyNumberFormat="0" applyFont="0" applyAlignment="0" applyProtection="0"/>
    <xf numFmtId="0" fontId="73" fillId="63" borderId="204" applyFill="0">
      <alignment horizontal="center"/>
    </xf>
    <xf numFmtId="196" fontId="10" fillId="39" borderId="1810" applyFont="0" applyFill="0" applyBorder="0" applyAlignment="0">
      <alignment horizontal="left"/>
    </xf>
    <xf numFmtId="0" fontId="7" fillId="14" borderId="14" applyNumberFormat="0" applyFont="0" applyAlignment="0" applyProtection="0"/>
    <xf numFmtId="188" fontId="73" fillId="63" borderId="204" applyFill="0">
      <alignment horizontal="center" vertical="center"/>
    </xf>
    <xf numFmtId="0" fontId="7" fillId="14" borderId="14" applyNumberFormat="0" applyFont="0" applyAlignment="0" applyProtection="0"/>
    <xf numFmtId="0" fontId="73" fillId="63" borderId="1958" applyFill="0">
      <alignment horizontal="center"/>
    </xf>
    <xf numFmtId="0" fontId="53" fillId="59" borderId="1120" applyNumberFormat="0" applyAlignment="0" applyProtection="0"/>
    <xf numFmtId="228" fontId="136" fillId="68" borderId="2565" applyNumberFormat="0">
      <alignment horizontal="right"/>
    </xf>
    <xf numFmtId="0" fontId="10" fillId="0" borderId="0"/>
    <xf numFmtId="271" fontId="11" fillId="63" borderId="281">
      <alignment horizontal="right"/>
    </xf>
    <xf numFmtId="178" fontId="10" fillId="39" borderId="281">
      <alignment horizontal="center"/>
      <protection locked="0"/>
    </xf>
    <xf numFmtId="201" fontId="10" fillId="39" borderId="281" applyNumberFormat="0">
      <alignment horizontal="left"/>
    </xf>
    <xf numFmtId="0" fontId="7" fillId="14" borderId="14" applyNumberFormat="0" applyFont="0" applyAlignment="0" applyProtection="0"/>
    <xf numFmtId="250" fontId="168" fillId="0" borderId="279" applyFill="0"/>
    <xf numFmtId="0" fontId="7" fillId="14" borderId="14" applyNumberFormat="0" applyFont="0" applyAlignment="0" applyProtection="0"/>
    <xf numFmtId="0" fontId="10" fillId="62" borderId="428" applyNumberFormat="0" applyFont="0" applyAlignment="0" applyProtection="0"/>
    <xf numFmtId="0" fontId="7" fillId="14" borderId="14" applyNumberFormat="0" applyFont="0" applyAlignment="0" applyProtection="0"/>
    <xf numFmtId="0" fontId="73" fillId="63" borderId="1044" applyFill="0">
      <alignment horizontal="center"/>
    </xf>
    <xf numFmtId="0" fontId="7" fillId="14" borderId="14" applyNumberFormat="0" applyFont="0" applyAlignment="0" applyProtection="0"/>
    <xf numFmtId="250" fontId="121" fillId="0" borderId="1046" applyFill="0"/>
    <xf numFmtId="0" fontId="66" fillId="0" borderId="2254" applyNumberFormat="0" applyFill="0" applyAlignment="0" applyProtection="0"/>
    <xf numFmtId="43" fontId="1" fillId="0" borderId="0" applyFont="0" applyFill="0" applyBorder="0" applyAlignment="0" applyProtection="0"/>
    <xf numFmtId="0" fontId="7" fillId="14" borderId="14" applyNumberFormat="0" applyFont="0" applyAlignment="0" applyProtection="0"/>
    <xf numFmtId="0" fontId="7" fillId="14" borderId="14" applyNumberFormat="0" applyFont="0" applyAlignment="0" applyProtection="0"/>
    <xf numFmtId="230" fontId="103" fillId="0" borderId="2719">
      <alignment vertical="center"/>
      <protection locked="0"/>
    </xf>
    <xf numFmtId="191" fontId="74" fillId="0" borderId="425" applyFont="0" applyFill="0" applyBorder="0" applyAlignment="0" applyProtection="0">
      <alignment horizontal="left"/>
      <protection locked="0"/>
    </xf>
    <xf numFmtId="37" fontId="70" fillId="0" borderId="1903" applyFill="0">
      <alignment horizontal="center" vertical="center"/>
    </xf>
    <xf numFmtId="0" fontId="7" fillId="14" borderId="14" applyNumberFormat="0" applyFont="0" applyAlignment="0" applyProtection="0"/>
    <xf numFmtId="190" fontId="74" fillId="0" borderId="1886" applyFont="0" applyFill="0" applyBorder="0" applyAlignment="0" applyProtection="0">
      <alignment horizontal="left"/>
      <protection locked="0"/>
    </xf>
    <xf numFmtId="0" fontId="7" fillId="14" borderId="14" applyNumberFormat="0" applyFont="0" applyAlignment="0" applyProtection="0"/>
    <xf numFmtId="192" fontId="74" fillId="0" borderId="814" applyFont="0" applyFill="0" applyBorder="0" applyAlignment="0" applyProtection="0">
      <alignment horizontal="left"/>
      <protection locked="0"/>
    </xf>
    <xf numFmtId="0" fontId="7" fillId="14" borderId="14" applyNumberFormat="0" applyFont="0" applyAlignment="0" applyProtection="0"/>
    <xf numFmtId="0" fontId="73" fillId="63" borderId="1198" applyFill="0">
      <alignment horizontal="center"/>
    </xf>
    <xf numFmtId="0" fontId="7" fillId="14" borderId="14" applyNumberFormat="0" applyFont="0" applyAlignment="0" applyProtection="0"/>
    <xf numFmtId="250" fontId="121" fillId="0" borderId="580" applyFill="0"/>
    <xf numFmtId="185" fontId="74" fillId="0" borderId="1117" applyFont="0" applyFill="0" applyBorder="0" applyAlignment="0" applyProtection="0">
      <alignment horizontal="left"/>
      <protection locked="0"/>
    </xf>
    <xf numFmtId="197" fontId="74" fillId="0" borderId="1044">
      <alignment horizontal="left"/>
      <protection locked="0"/>
    </xf>
    <xf numFmtId="0" fontId="7" fillId="14" borderId="14" applyNumberFormat="0" applyFont="0" applyAlignment="0" applyProtection="0"/>
    <xf numFmtId="178" fontId="10" fillId="39" borderId="2258">
      <alignment horizontal="center"/>
      <protection locked="0"/>
    </xf>
    <xf numFmtId="228" fontId="103" fillId="0" borderId="742" applyFill="0">
      <alignment horizontal="center" vertical="center"/>
    </xf>
    <xf numFmtId="49" fontId="74" fillId="0" borderId="742">
      <alignment horizontal="left" vertical="top" wrapText="1"/>
      <protection locked="0"/>
    </xf>
    <xf numFmtId="0" fontId="7" fillId="14" borderId="14" applyNumberFormat="0" applyFont="0" applyAlignment="0" applyProtection="0"/>
    <xf numFmtId="0" fontId="66" fillId="0" borderId="430" applyNumberFormat="0" applyFill="0" applyAlignment="0" applyProtection="0"/>
    <xf numFmtId="0" fontId="7" fillId="14" borderId="14" applyNumberFormat="0" applyFont="0" applyAlignment="0" applyProtection="0"/>
    <xf numFmtId="0" fontId="10" fillId="0" borderId="0"/>
    <xf numFmtId="0" fontId="7" fillId="14" borderId="14" applyNumberFormat="0" applyFont="0" applyAlignment="0" applyProtection="0"/>
    <xf numFmtId="0" fontId="73" fillId="63" borderId="733" applyFill="0">
      <alignment horizont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7" fontId="74" fillId="0" borderId="506"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232" fontId="103" fillId="0" borderId="893">
      <alignment vertical="center"/>
      <protection locked="0"/>
    </xf>
    <xf numFmtId="228" fontId="124" fillId="0" borderId="280" applyFill="0">
      <alignment horizontal="center" vertical="center"/>
    </xf>
    <xf numFmtId="0" fontId="74" fillId="0" borderId="1361" applyNumberFormat="0">
      <alignment horizontal="left"/>
      <protection locked="0"/>
    </xf>
    <xf numFmtId="0" fontId="10" fillId="0" borderId="0"/>
    <xf numFmtId="0" fontId="7" fillId="14" borderId="14" applyNumberFormat="0" applyFont="0" applyAlignment="0" applyProtection="0"/>
    <xf numFmtId="201" fontId="10" fillId="39" borderId="277" applyNumberFormat="0">
      <alignment horizontal="left"/>
    </xf>
    <xf numFmtId="37" fontId="70" fillId="0" borderId="1672" applyFill="0">
      <alignment horizontal="center" vertical="center"/>
    </xf>
    <xf numFmtId="0" fontId="7" fillId="14" borderId="14" applyNumberFormat="0" applyFont="0" applyAlignment="0" applyProtection="0"/>
    <xf numFmtId="228" fontId="103" fillId="0" borderId="1205">
      <alignment vertical="center"/>
      <protection locked="0"/>
    </xf>
    <xf numFmtId="228" fontId="103" fillId="0" borderId="1123">
      <alignment vertical="center"/>
      <protection locked="0"/>
    </xf>
    <xf numFmtId="37" fontId="70" fillId="0" borderId="678" applyFill="0">
      <alignment horizontal="center" vertical="center"/>
    </xf>
    <xf numFmtId="271" fontId="11" fillId="0" borderId="661">
      <alignment horizontal="right"/>
    </xf>
    <xf numFmtId="0" fontId="7" fillId="14" borderId="14" applyNumberFormat="0" applyFont="0" applyAlignment="0" applyProtection="0"/>
    <xf numFmtId="228" fontId="74" fillId="0" borderId="1958" applyNumberFormat="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2" fontId="74" fillId="0" borderId="1198" applyFont="0" applyFill="0" applyBorder="0" applyAlignment="0" applyProtection="0">
      <alignment horizontal="left"/>
      <protection locked="0"/>
    </xf>
    <xf numFmtId="0" fontId="73" fillId="63" borderId="1361" applyFill="0">
      <alignment horizont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21" fillId="0" borderId="1435" applyFill="0"/>
    <xf numFmtId="0" fontId="7" fillId="14" borderId="14" applyNumberFormat="0" applyFont="0" applyAlignment="0" applyProtection="0"/>
    <xf numFmtId="201" fontId="10" fillId="39" borderId="972" applyNumberFormat="0">
      <alignment horizontal="left"/>
    </xf>
    <xf numFmtId="229" fontId="103" fillId="0" borderId="2564">
      <alignment vertic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68" fillId="0" borderId="661" applyFill="0">
      <alignment horizontal="center" vertical="center"/>
    </xf>
    <xf numFmtId="0" fontId="53" fillId="59" borderId="889" applyNumberFormat="0" applyAlignment="0" applyProtection="0"/>
    <xf numFmtId="0" fontId="7" fillId="14" borderId="14" applyNumberFormat="0" applyFont="0" applyAlignment="0" applyProtection="0"/>
    <xf numFmtId="228" fontId="73" fillId="63" borderId="425" applyFill="0">
      <alignment horizont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429" applyNumberFormat="0" applyAlignment="0" applyProtection="0"/>
    <xf numFmtId="188" fontId="73" fillId="63" borderId="1886" applyFill="0">
      <alignment horizontal="center" vertical="center"/>
    </xf>
    <xf numFmtId="188" fontId="73" fillId="63" borderId="425" applyFill="0">
      <alignment horizontal="center" vertical="center"/>
    </xf>
    <xf numFmtId="0" fontId="7" fillId="14" borderId="14" applyNumberFormat="0" applyFont="0" applyAlignment="0" applyProtection="0"/>
    <xf numFmtId="0" fontId="53" fillId="59" borderId="735" applyNumberFormat="0" applyAlignment="0" applyProtection="0"/>
    <xf numFmtId="43" fontId="1" fillId="0" borderId="0" applyFont="0" applyFill="0" applyBorder="0" applyAlignment="0" applyProtection="0"/>
    <xf numFmtId="0" fontId="7" fillId="14" borderId="14" applyNumberFormat="0" applyFont="0" applyAlignment="0" applyProtection="0"/>
    <xf numFmtId="0" fontId="7" fillId="14" borderId="14" applyNumberFormat="0" applyFont="0" applyAlignment="0" applyProtection="0"/>
    <xf numFmtId="250" fontId="168" fillId="0" borderId="508" applyFill="0"/>
    <xf numFmtId="276" fontId="20" fillId="0" borderId="2722">
      <alignment horizont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5" fontId="74" fillId="0" borderId="1361" applyFont="0" applyFill="0" applyBorder="0" applyAlignment="0" applyProtection="0">
      <alignment horizontal="left"/>
      <protection locked="0"/>
    </xf>
    <xf numFmtId="228" fontId="74" fillId="0" borderId="1208" applyNumberFormat="0">
      <alignment horizontal="left"/>
      <protection locked="0"/>
    </xf>
    <xf numFmtId="0" fontId="7" fillId="14" borderId="14" applyNumberFormat="0" applyFont="0" applyAlignment="0" applyProtection="0"/>
    <xf numFmtId="196" fontId="10" fillId="39" borderId="2104" applyFont="0" applyFill="0" applyBorder="0" applyAlignment="0">
      <alignment horizontal="left"/>
    </xf>
    <xf numFmtId="250" fontId="121" fillId="0" borderId="507" applyFill="0"/>
    <xf numFmtId="0" fontId="66" fillId="0" borderId="892" applyNumberFormat="0" applyFill="0" applyAlignment="0" applyProtection="0"/>
    <xf numFmtId="0" fontId="7" fillId="14" borderId="14" applyNumberFormat="0" applyFont="0" applyAlignment="0" applyProtection="0"/>
    <xf numFmtId="49" fontId="74" fillId="0" borderId="1437">
      <alignment horizontal="left" vertical="top" wrapText="1"/>
      <protection locked="0"/>
    </xf>
    <xf numFmtId="196" fontId="10" fillId="39" borderId="1433" applyFont="0" applyFill="0" applyBorder="0" applyAlignment="0">
      <alignment horizontal="left"/>
    </xf>
    <xf numFmtId="200" fontId="10" fillId="5" borderId="733" applyFont="0" applyFill="0" applyBorder="0" applyAlignment="0" applyProtection="0"/>
    <xf numFmtId="0" fontId="66" fillId="0" borderId="657"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332" applyNumberFormat="0" applyAlignment="0" applyProtection="0"/>
    <xf numFmtId="0" fontId="7" fillId="14" borderId="14" applyNumberFormat="0" applyFont="0" applyAlignment="0" applyProtection="0"/>
    <xf numFmtId="49" fontId="74" fillId="0" borderId="1361">
      <alignment horizontal="left" vertical="top" wrapText="1"/>
      <protection locked="0"/>
    </xf>
    <xf numFmtId="0" fontId="73" fillId="63" borderId="643" applyFill="0">
      <alignment horizontal="center"/>
    </xf>
    <xf numFmtId="0" fontId="61" fillId="46" borderId="427" applyNumberFormat="0" applyAlignment="0" applyProtection="0"/>
    <xf numFmtId="0" fontId="7" fillId="14" borderId="14" applyNumberFormat="0" applyFont="0" applyAlignment="0" applyProtection="0"/>
    <xf numFmtId="185" fontId="74" fillId="0" borderId="506" applyFont="0" applyFill="0" applyBorder="0" applyAlignment="0" applyProtection="0">
      <alignment horizontal="left"/>
      <protection locked="0"/>
    </xf>
    <xf numFmtId="0" fontId="53" fillId="59" borderId="2560" applyNumberFormat="0" applyAlignment="0" applyProtection="0"/>
    <xf numFmtId="49" fontId="74" fillId="0" borderId="972">
      <alignment horizontal="left" vertical="top" wrapText="1"/>
      <protection locked="0"/>
    </xf>
    <xf numFmtId="0" fontId="7" fillId="14" borderId="14" applyNumberFormat="0" applyFont="0" applyAlignment="0" applyProtection="0"/>
    <xf numFmtId="0" fontId="64" fillId="59" borderId="1203" applyNumberFormat="0" applyAlignment="0" applyProtection="0"/>
    <xf numFmtId="250" fontId="121" fillId="0" borderId="1510" applyFill="0"/>
    <xf numFmtId="37" fontId="70" fillId="0" borderId="1062"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66" fillId="0" borderId="738" applyNumberFormat="0" applyFill="0" applyAlignment="0" applyProtection="0"/>
    <xf numFmtId="0" fontId="66" fillId="0" borderId="1357"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2" fillId="0" borderId="430" applyNumberFormat="0" applyFill="0" applyAlignment="0" applyProtection="0"/>
    <xf numFmtId="0" fontId="53" fillId="59" borderId="427" applyNumberFormat="0" applyAlignment="0" applyProtection="0"/>
    <xf numFmtId="0" fontId="7" fillId="14" borderId="14" applyNumberFormat="0" applyFont="0" applyAlignment="0" applyProtection="0"/>
    <xf numFmtId="37" fontId="70" fillId="0" borderId="759" applyFill="0">
      <alignment horizontal="center" vertical="center"/>
    </xf>
    <xf numFmtId="228" fontId="74" fillId="0" borderId="506" applyNumberFormat="0">
      <alignment horizontal="left"/>
      <protection locked="0"/>
    </xf>
    <xf numFmtId="0" fontId="66" fillId="0" borderId="1204" applyNumberFormat="0" applyFill="0" applyAlignment="0" applyProtection="0"/>
    <xf numFmtId="0" fontId="7" fillId="14" borderId="14" applyNumberFormat="0" applyFont="0" applyAlignment="0" applyProtection="0"/>
    <xf numFmtId="0" fontId="61" fillId="46" borderId="889" applyNumberFormat="0" applyAlignment="0" applyProtection="0"/>
    <xf numFmtId="229" fontId="103" fillId="0" borderId="739">
      <alignment vertic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78" fontId="10" fillId="39" borderId="1352">
      <alignment horizontal="center"/>
      <protection locked="0"/>
    </xf>
    <xf numFmtId="0" fontId="7" fillId="14" borderId="14" applyNumberFormat="0" applyFont="0" applyAlignment="0" applyProtection="0"/>
    <xf numFmtId="0" fontId="7" fillId="14" borderId="14" applyNumberFormat="0" applyFont="0" applyAlignment="0" applyProtection="0"/>
    <xf numFmtId="37" fontId="70" fillId="0" borderId="1143" applyFill="0">
      <alignment horizontal="center" vertical="center"/>
    </xf>
    <xf numFmtId="196" fontId="10" fillId="39" borderId="733" applyFont="0" applyFill="0" applyBorder="0" applyAlignment="0">
      <alignment horizontal="left"/>
    </xf>
    <xf numFmtId="230" fontId="103" fillId="0" borderId="893">
      <alignment vertical="center"/>
      <protection locked="0"/>
    </xf>
    <xf numFmtId="0" fontId="66" fillId="0" borderId="1122" applyNumberFormat="0" applyFill="0" applyAlignment="0" applyProtection="0"/>
    <xf numFmtId="0" fontId="73" fillId="63" borderId="1044" applyFill="0">
      <alignment horizontal="center"/>
    </xf>
    <xf numFmtId="0" fontId="2" fillId="0" borderId="657" applyNumberFormat="0" applyFill="0" applyAlignment="0" applyProtection="0"/>
    <xf numFmtId="197" fontId="74" fillId="0" borderId="643">
      <alignment horizontal="left"/>
      <protection locked="0"/>
    </xf>
    <xf numFmtId="0" fontId="7" fillId="14" borderId="14" applyNumberFormat="0" applyFont="0" applyAlignment="0" applyProtection="0"/>
    <xf numFmtId="197" fontId="74" fillId="0" borderId="1727">
      <alignment horizontal="left"/>
      <protection locked="0"/>
    </xf>
    <xf numFmtId="188" fontId="73" fillId="63" borderId="1352" applyFill="0">
      <alignment horizontal="center" vertical="center"/>
    </xf>
    <xf numFmtId="0" fontId="7" fillId="14" borderId="14" applyNumberFormat="0" applyFont="0" applyAlignment="0" applyProtection="0"/>
    <xf numFmtId="196" fontId="10" fillId="39" borderId="2557" applyFont="0" applyFill="0" applyBorder="0" applyAlignment="0">
      <alignment horizontal="left"/>
    </xf>
    <xf numFmtId="0" fontId="73" fillId="63" borderId="1727" applyFill="0">
      <alignment horizontal="center"/>
    </xf>
    <xf numFmtId="0" fontId="7" fillId="14" borderId="14" applyNumberFormat="0" applyFont="0" applyAlignment="0" applyProtection="0"/>
    <xf numFmtId="0" fontId="73" fillId="63" borderId="1208" applyFill="0">
      <alignment horizontal="center"/>
    </xf>
    <xf numFmtId="271" fontId="11" fillId="0" borderId="1886">
      <alignment horizontal="right"/>
    </xf>
    <xf numFmtId="0" fontId="10" fillId="62" borderId="655" applyNumberFormat="0" applyFont="0" applyAlignment="0" applyProtection="0"/>
    <xf numFmtId="228" fontId="73" fillId="63" borderId="353" applyFill="0">
      <alignment horizontal="center" vertical="center"/>
    </xf>
    <xf numFmtId="0" fontId="7" fillId="14" borderId="14" applyNumberFormat="0" applyFont="0" applyAlignment="0" applyProtection="0"/>
    <xf numFmtId="250" fontId="168" fillId="0" borderId="970" applyFill="0"/>
    <xf numFmtId="0" fontId="7" fillId="14" borderId="14" applyNumberFormat="0" applyFont="0" applyAlignment="0" applyProtection="0"/>
    <xf numFmtId="187" fontId="74" fillId="0" borderId="425" applyFont="0" applyFill="0" applyBorder="0" applyAlignment="0" applyProtection="0">
      <alignment horizontal="left"/>
      <protection locked="0"/>
    </xf>
    <xf numFmtId="0" fontId="7" fillId="14" borderId="14" applyNumberFormat="0" applyFont="0" applyAlignment="0" applyProtection="0"/>
    <xf numFmtId="271" fontId="11" fillId="0" borderId="742">
      <alignment horizontal="right"/>
    </xf>
    <xf numFmtId="193" fontId="10" fillId="0" borderId="2104"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3" fontId="114" fillId="39" borderId="434">
      <alignment horizontal="center"/>
      <protection locked="0"/>
    </xf>
    <xf numFmtId="0" fontId="66" fillId="0" borderId="892" applyNumberFormat="0" applyFill="0" applyAlignment="0" applyProtection="0"/>
    <xf numFmtId="228" fontId="73" fillId="63" borderId="434"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32" fontId="103" fillId="0" borderId="658">
      <alignment vertical="center"/>
      <protection locked="0"/>
    </xf>
    <xf numFmtId="49" fontId="74" fillId="0" borderId="1361">
      <alignment horizontal="left" vertical="top" wrapText="1"/>
      <protection locked="0"/>
    </xf>
    <xf numFmtId="0" fontId="7" fillId="14" borderId="14" applyNumberFormat="0" applyFont="0" applyAlignment="0" applyProtection="0"/>
    <xf numFmtId="266" fontId="103" fillId="0" borderId="742" applyFill="0">
      <alignment horizontal="center" vertical="center"/>
    </xf>
    <xf numFmtId="0" fontId="7" fillId="14" borderId="14" applyNumberFormat="0" applyFont="0" applyAlignment="0" applyProtection="0"/>
    <xf numFmtId="0" fontId="61" fillId="46" borderId="2715" applyNumberFormat="0" applyAlignment="0" applyProtection="0"/>
    <xf numFmtId="228" fontId="68" fillId="0" borderId="1208" applyFill="0">
      <alignment horizontal="center" vertical="center"/>
    </xf>
    <xf numFmtId="0" fontId="73" fillId="63" borderId="661" applyFill="0">
      <alignment horizontal="center"/>
    </xf>
    <xf numFmtId="0" fontId="7" fillId="14" borderId="14" applyNumberFormat="0" applyFont="0" applyAlignment="0" applyProtection="0"/>
    <xf numFmtId="188" fontId="73" fillId="63" borderId="887" applyFill="0">
      <alignment horizontal="center" vertical="center"/>
    </xf>
    <xf numFmtId="0" fontId="7" fillId="14" borderId="14" applyNumberFormat="0" applyFont="0" applyAlignment="0" applyProtection="0"/>
    <xf numFmtId="0" fontId="53" fillId="59" borderId="2252" applyNumberFormat="0" applyAlignment="0" applyProtection="0"/>
    <xf numFmtId="0" fontId="10" fillId="62" borderId="1121" applyNumberFormat="0" applyFont="0" applyAlignment="0" applyProtection="0"/>
    <xf numFmtId="188" fontId="73" fillId="63" borderId="281" applyFill="0">
      <alignment horizontal="center" vertical="center"/>
    </xf>
    <xf numFmtId="3" fontId="114" fillId="39" borderId="2722">
      <alignment horizontal="center"/>
      <protection locked="0"/>
    </xf>
    <xf numFmtId="0" fontId="73" fillId="63" borderId="506" applyFill="0">
      <alignment horizontal="center"/>
    </xf>
    <xf numFmtId="228" fontId="73" fillId="63" borderId="1117" applyFill="0">
      <alignment horizontal="center"/>
    </xf>
    <xf numFmtId="178" fontId="10" fillId="39" borderId="2104">
      <alignment horizontal="center"/>
      <protection locked="0"/>
    </xf>
    <xf numFmtId="228" fontId="121" fillId="0" borderId="740" applyNumberFormat="0"/>
    <xf numFmtId="49" fontId="74" fillId="0" borderId="281">
      <alignment horizontal="left" vertical="top" wrapText="1"/>
      <protection locked="0"/>
    </xf>
    <xf numFmtId="178" fontId="10" fillId="39" borderId="972">
      <alignment horizontal="center"/>
      <protection locked="0"/>
    </xf>
    <xf numFmtId="228" fontId="74" fillId="0" borderId="814" applyNumberFormat="0">
      <alignment horizontal="left"/>
      <protection locked="0"/>
    </xf>
    <xf numFmtId="0" fontId="53" fillId="59" borderId="1803" applyNumberFormat="0" applyAlignment="0" applyProtection="0"/>
    <xf numFmtId="190" fontId="74" fillId="0" borderId="434" applyFont="0" applyFill="0" applyBorder="0" applyAlignment="0" applyProtection="0">
      <alignment horizontal="left"/>
      <protection locked="0"/>
    </xf>
    <xf numFmtId="0" fontId="7" fillId="14" borderId="14" applyNumberFormat="0" applyFont="0" applyAlignment="0" applyProtection="0"/>
    <xf numFmtId="49" fontId="74" fillId="0" borderId="425">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10" fillId="0" borderId="0"/>
    <xf numFmtId="0" fontId="7" fillId="14" borderId="14" applyNumberFormat="0" applyFont="0" applyAlignment="0" applyProtection="0"/>
    <xf numFmtId="0" fontId="7" fillId="14" borderId="14" applyNumberFormat="0" applyFont="0" applyAlignment="0" applyProtection="0"/>
    <xf numFmtId="196" fontId="10" fillId="39" borderId="661" applyFont="0" applyFill="0" applyBorder="0" applyAlignment="0">
      <alignment horizontal="left"/>
    </xf>
    <xf numFmtId="0" fontId="7" fillId="14" borderId="14" applyNumberFormat="0" applyFont="0" applyAlignment="0" applyProtection="0"/>
    <xf numFmtId="0" fontId="53" fillId="59" borderId="889" applyNumberFormat="0" applyAlignment="0" applyProtection="0"/>
    <xf numFmtId="0" fontId="7" fillId="14" borderId="14" applyNumberFormat="0" applyFont="0" applyAlignment="0" applyProtection="0"/>
    <xf numFmtId="250" fontId="168" fillId="0" borderId="2259" applyFill="0"/>
    <xf numFmtId="0" fontId="7" fillId="14" borderId="14" applyNumberFormat="0" applyFont="0" applyAlignment="0" applyProtection="0"/>
    <xf numFmtId="193" fontId="10" fillId="0" borderId="1654" applyFont="0" applyFill="0" applyBorder="0" applyAlignment="0" applyProtection="0">
      <alignment horizontal="left"/>
      <protection locked="0"/>
    </xf>
    <xf numFmtId="0" fontId="7" fillId="14" borderId="14" applyNumberFormat="0" applyFont="0" applyAlignment="0" applyProtection="0"/>
    <xf numFmtId="0" fontId="64" fillId="59" borderId="891" applyNumberFormat="0" applyAlignment="0" applyProtection="0"/>
    <xf numFmtId="0" fontId="7" fillId="14" borderId="14" applyNumberFormat="0" applyFont="0" applyAlignment="0" applyProtection="0"/>
    <xf numFmtId="49" fontId="74" fillId="0" borderId="968">
      <alignment horizontal="left" vertical="top" wrapText="1"/>
      <protection locked="0"/>
    </xf>
    <xf numFmtId="0" fontId="66" fillId="0" borderId="2718" applyNumberFormat="0" applyFill="0" applyAlignment="0" applyProtection="0"/>
    <xf numFmtId="188" fontId="73" fillId="63" borderId="1727" applyFill="0">
      <alignment horizontal="center" vertical="center"/>
    </xf>
    <xf numFmtId="188" fontId="73" fillId="63" borderId="353" applyFill="0">
      <alignment horizontal="center" vertical="center"/>
    </xf>
    <xf numFmtId="178" fontId="10" fillId="39" borderId="579">
      <alignment horizontal="center"/>
      <protection locked="0"/>
    </xf>
    <xf numFmtId="233" fontId="103" fillId="0" borderId="431">
      <alignment vertical="center"/>
      <protection locked="0"/>
    </xf>
    <xf numFmtId="188" fontId="73" fillId="63" borderId="2031" applyFill="0">
      <alignment horizontal="center" vertical="center"/>
    </xf>
    <xf numFmtId="233" fontId="103" fillId="0" borderId="658">
      <alignment vertical="center"/>
      <protection locked="0"/>
    </xf>
    <xf numFmtId="0" fontId="10" fillId="62" borderId="1355" applyNumberFormat="0" applyFont="0" applyAlignment="0" applyProtection="0"/>
    <xf numFmtId="178" fontId="10" fillId="39" borderId="1509">
      <alignment horizontal="center"/>
      <protection locked="0"/>
    </xf>
    <xf numFmtId="0" fontId="7" fillId="14" borderId="14" applyNumberFormat="0" applyFont="0" applyAlignment="0" applyProtection="0"/>
    <xf numFmtId="0" fontId="7" fillId="14" borderId="14" applyNumberFormat="0" applyFont="0" applyAlignment="0" applyProtection="0"/>
    <xf numFmtId="228" fontId="68" fillId="0" borderId="972" applyFill="0">
      <alignment horizontal="center" vertical="center"/>
    </xf>
    <xf numFmtId="200" fontId="10" fillId="5" borderId="1958" applyFont="0" applyFill="0" applyBorder="0" applyAlignment="0" applyProtection="0"/>
    <xf numFmtId="185" fontId="74" fillId="0" borderId="814" applyFont="0" applyFill="0" applyBorder="0" applyAlignment="0" applyProtection="0">
      <alignment horizontal="left"/>
      <protection locked="0"/>
    </xf>
    <xf numFmtId="0" fontId="73" fillId="63" borderId="353" applyFill="0">
      <alignment horizontal="center"/>
    </xf>
    <xf numFmtId="0" fontId="7" fillId="14" borderId="14" applyNumberFormat="0" applyFont="0" applyAlignment="0" applyProtection="0"/>
    <xf numFmtId="43" fontId="1" fillId="0" borderId="0" applyFont="0" applyFill="0" applyBorder="0" applyAlignment="0" applyProtection="0"/>
    <xf numFmtId="0" fontId="7" fillId="14" borderId="14" applyNumberFormat="0" applyFont="0" applyAlignment="0" applyProtection="0"/>
    <xf numFmtId="228" fontId="79" fillId="0" borderId="2722" applyFill="0">
      <alignment horizontal="center" vertical="center"/>
    </xf>
    <xf numFmtId="0" fontId="64" fillId="59" borderId="737" applyNumberFormat="0" applyAlignment="0" applyProtection="0"/>
    <xf numFmtId="254" fontId="10" fillId="39" borderId="1126">
      <alignment horizontal="right"/>
      <protection locked="0"/>
    </xf>
    <xf numFmtId="0" fontId="7" fillId="14" borderId="14" applyNumberFormat="0" applyFont="0" applyAlignment="0" applyProtection="0"/>
    <xf numFmtId="197" fontId="74" fillId="0" borderId="1433">
      <alignment horizontal="left"/>
      <protection locked="0"/>
    </xf>
    <xf numFmtId="3" fontId="114" fillId="39" borderId="896">
      <alignment horizontal="center"/>
      <protection locked="0"/>
    </xf>
    <xf numFmtId="276" fontId="20" fillId="0" borderId="434">
      <alignment horizontal="center"/>
    </xf>
    <xf numFmtId="0" fontId="73" fillId="63" borderId="1654" applyFill="0">
      <alignment horizontal="center"/>
    </xf>
    <xf numFmtId="0" fontId="7" fillId="14" borderId="14" applyNumberFormat="0" applyFont="0" applyAlignment="0" applyProtection="0"/>
    <xf numFmtId="178" fontId="10" fillId="39" borderId="968">
      <alignment horizontal="center"/>
      <protection locked="0"/>
    </xf>
    <xf numFmtId="178" fontId="10" fillId="39" borderId="579">
      <alignment horizontal="center"/>
      <protection locked="0"/>
    </xf>
    <xf numFmtId="0" fontId="7" fillId="14" borderId="14" applyNumberFormat="0" applyFont="0" applyAlignment="0" applyProtection="0"/>
    <xf numFmtId="185" fontId="74" fillId="0" borderId="887"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3" fillId="63" borderId="1280" applyFill="0">
      <alignment horizontal="center"/>
    </xf>
    <xf numFmtId="178" fontId="10" fillId="39" borderId="661">
      <alignment horizontal="center"/>
      <protection locked="0"/>
    </xf>
    <xf numFmtId="200" fontId="10" fillId="5" borderId="1582" applyFont="0" applyFill="0" applyBorder="0" applyAlignment="0" applyProtection="0"/>
    <xf numFmtId="0" fontId="7" fillId="14" borderId="14" applyNumberFormat="0" applyFont="0" applyAlignment="0" applyProtection="0"/>
    <xf numFmtId="190" fontId="74" fillId="0" borderId="353"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31" fontId="103" fillId="0" borderId="431">
      <alignment vertical="center"/>
      <protection locked="0"/>
    </xf>
    <xf numFmtId="0" fontId="7" fillId="14" borderId="14" applyNumberFormat="0" applyFont="0" applyAlignment="0" applyProtection="0"/>
    <xf numFmtId="0" fontId="7" fillId="14" borderId="14" applyNumberFormat="0" applyFont="0" applyAlignment="0" applyProtection="0"/>
    <xf numFmtId="228" fontId="73" fillId="63" borderId="896" applyFill="0">
      <alignment horizontal="center"/>
    </xf>
    <xf numFmtId="0" fontId="7" fillId="14" borderId="14" applyNumberFormat="0" applyFont="0" applyAlignment="0" applyProtection="0"/>
    <xf numFmtId="10" fontId="68" fillId="67" borderId="2567" applyNumberFormat="0" applyBorder="0" applyAlignment="0" applyProtection="0"/>
    <xf numFmtId="197" fontId="74" fillId="0" borderId="506">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4" fontId="103" fillId="0" borderId="658">
      <alignment vertical="center"/>
      <protection locked="0"/>
    </xf>
    <xf numFmtId="0" fontId="7" fillId="14" borderId="14" applyNumberFormat="0" applyFont="0" applyAlignment="0" applyProtection="0"/>
    <xf numFmtId="0" fontId="7" fillId="14" borderId="14" applyNumberFormat="0" applyFont="0" applyAlignment="0" applyProtection="0"/>
    <xf numFmtId="228" fontId="104" fillId="0" borderId="972" applyFill="0">
      <alignment horizontal="center" vertical="center"/>
    </xf>
    <xf numFmtId="0" fontId="7" fillId="14" borderId="14" applyNumberFormat="0" applyFont="0" applyAlignment="0" applyProtection="0"/>
    <xf numFmtId="185" fontId="74" fillId="0" borderId="353"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254" fontId="10" fillId="39" borderId="661">
      <alignment horizontal="right"/>
      <protection locked="0"/>
    </xf>
    <xf numFmtId="0" fontId="7" fillId="14" borderId="14" applyNumberFormat="0" applyFont="0" applyAlignment="0" applyProtection="0"/>
    <xf numFmtId="49" fontId="74" fillId="0" borderId="2031">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61" fillId="46" borderId="735" applyNumberFormat="0" applyAlignment="0" applyProtection="0"/>
    <xf numFmtId="0" fontId="7" fillId="14" borderId="14" applyNumberFormat="0" applyFont="0" applyAlignment="0" applyProtection="0"/>
    <xf numFmtId="0" fontId="53" fillId="59" borderId="735" applyNumberFormat="0" applyAlignment="0" applyProtection="0"/>
    <xf numFmtId="37" fontId="70" fillId="0" borderId="524"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01" fontId="10" fillId="39" borderId="506" applyNumberFormat="0">
      <alignment horizontal="left"/>
    </xf>
    <xf numFmtId="0" fontId="53" fillId="59" borderId="427" applyNumberFormat="0" applyAlignment="0" applyProtection="0"/>
    <xf numFmtId="228" fontId="73" fillId="63" borderId="2031" applyFill="0">
      <alignment horizont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73" fillId="63" borderId="506" applyFill="0">
      <alignment horizontal="center" vertical="center"/>
    </xf>
    <xf numFmtId="0" fontId="7" fillId="14" borderId="14" applyNumberFormat="0" applyFont="0" applyAlignment="0" applyProtection="0"/>
    <xf numFmtId="0" fontId="2" fillId="0" borderId="430" applyNumberFormat="0" applyFill="0" applyAlignment="0" applyProtection="0"/>
    <xf numFmtId="0" fontId="10" fillId="62" borderId="655"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654" applyNumberFormat="0" applyAlignment="0" applyProtection="0"/>
    <xf numFmtId="185" fontId="74" fillId="0" borderId="972"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00" fontId="10" fillId="5" borderId="204" applyFont="0" applyFill="0" applyBorder="0" applyAlignment="0" applyProtection="0"/>
    <xf numFmtId="193" fontId="10" fillId="0" borderId="204" applyFont="0" applyFill="0" applyBorder="0" applyAlignment="0" applyProtection="0">
      <alignment horizontal="left"/>
      <protection locked="0"/>
    </xf>
    <xf numFmtId="0" fontId="7" fillId="14" borderId="14" applyNumberFormat="0" applyFont="0" applyAlignment="0" applyProtection="0"/>
    <xf numFmtId="250" fontId="121" fillId="0" borderId="969" applyFill="0"/>
    <xf numFmtId="0" fontId="7" fillId="14" borderId="14" applyNumberFormat="0" applyFont="0" applyAlignment="0" applyProtection="0"/>
    <xf numFmtId="271" fontId="11" fillId="63" borderId="1208">
      <alignment horizontal="right"/>
    </xf>
    <xf numFmtId="192" fontId="74" fillId="0" borderId="1117"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2" fillId="0" borderId="1122" applyNumberFormat="0" applyFill="0" applyAlignment="0" applyProtection="0"/>
    <xf numFmtId="0" fontId="7" fillId="14" borderId="14" applyNumberFormat="0" applyFont="0" applyAlignment="0" applyProtection="0"/>
    <xf numFmtId="228" fontId="68" fillId="0" borderId="742" applyFill="0">
      <alignment horizontal="center" vertical="center"/>
    </xf>
    <xf numFmtId="0" fontId="73" fillId="63" borderId="733" applyFill="0">
      <alignment horizontal="center"/>
    </xf>
    <xf numFmtId="178" fontId="10" fillId="39" borderId="661">
      <alignment horizontal="center"/>
      <protection locked="0"/>
    </xf>
    <xf numFmtId="0" fontId="73" fillId="63" borderId="579" applyFill="0">
      <alignment horizontal="center"/>
    </xf>
    <xf numFmtId="193" fontId="10" fillId="0" borderId="353"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193" fontId="10" fillId="0" borderId="506" applyFont="0" applyFill="0" applyBorder="0" applyAlignment="0" applyProtection="0">
      <alignment horizontal="left"/>
      <protection locked="0"/>
    </xf>
    <xf numFmtId="190" fontId="74" fillId="0" borderId="506"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01" fontId="10" fillId="39" borderId="1509" applyNumberFormat="0">
      <alignment horizontal="left"/>
    </xf>
    <xf numFmtId="254" fontId="10" fillId="39" borderId="1810">
      <alignment horizontal="right"/>
      <protection locked="0"/>
    </xf>
    <xf numFmtId="0" fontId="73" fillId="63" borderId="204" applyFill="0">
      <alignment horizontal="center"/>
    </xf>
    <xf numFmtId="188" fontId="73" fillId="63" borderId="204" applyFill="0">
      <alignment horizontal="center" vertical="center"/>
    </xf>
    <xf numFmtId="185" fontId="74" fillId="0" borderId="204" applyFont="0" applyFill="0" applyBorder="0" applyAlignment="0" applyProtection="0">
      <alignment horizontal="left"/>
      <protection locked="0"/>
    </xf>
    <xf numFmtId="197" fontId="74" fillId="0" borderId="204">
      <alignment horizontal="left"/>
      <protection locked="0"/>
    </xf>
    <xf numFmtId="190" fontId="74" fillId="0" borderId="1361"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8" fontId="73" fillId="63" borderId="1800" applyFill="0">
      <alignment horizontal="center" vertical="center"/>
    </xf>
    <xf numFmtId="0" fontId="61" fillId="46" borderId="889" applyNumberFormat="0" applyAlignment="0" applyProtection="0"/>
    <xf numFmtId="0" fontId="73" fillId="63" borderId="204" applyFill="0">
      <alignment horizontal="center"/>
    </xf>
    <xf numFmtId="188" fontId="73" fillId="63" borderId="204" applyFill="0">
      <alignment horizontal="center" vertical="center"/>
    </xf>
    <xf numFmtId="0" fontId="7" fillId="14" borderId="14" applyNumberFormat="0" applyFont="0" applyAlignment="0" applyProtection="0"/>
    <xf numFmtId="0" fontId="7" fillId="14" borderId="14" applyNumberFormat="0" applyFont="0" applyAlignment="0" applyProtection="0"/>
    <xf numFmtId="232" fontId="103" fillId="0" borderId="2336">
      <alignment vertical="center"/>
      <protection locked="0"/>
    </xf>
    <xf numFmtId="228" fontId="103" fillId="0" borderId="1361"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73" fillId="63" borderId="277" applyFill="0">
      <alignment horizontal="center" vertical="center"/>
    </xf>
    <xf numFmtId="0" fontId="7" fillId="14" borderId="14" applyNumberFormat="0" applyFont="0" applyAlignment="0" applyProtection="0"/>
    <xf numFmtId="0" fontId="7" fillId="14" borderId="14" applyNumberFormat="0" applyFont="0" applyAlignment="0" applyProtection="0"/>
    <xf numFmtId="201" fontId="10" fillId="39" borderId="434" applyNumberFormat="0">
      <alignment horizontal="left"/>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2562" applyNumberFormat="0" applyAlignment="0" applyProtection="0"/>
    <xf numFmtId="201" fontId="10" fillId="39" borderId="643" applyNumberFormat="0">
      <alignment horizontal="left"/>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7" fontId="74" fillId="0" borderId="733"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891" applyNumberFormat="0" applyAlignment="0" applyProtection="0"/>
    <xf numFmtId="233" fontId="103" fillId="0" borderId="1205">
      <alignment vertic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01" fontId="10" fillId="39" borderId="1044" applyNumberFormat="0">
      <alignment horizontal="left"/>
    </xf>
    <xf numFmtId="187" fontId="74" fillId="0" borderId="1117" applyFont="0" applyFill="0" applyBorder="0" applyAlignment="0" applyProtection="0">
      <alignment horizontal="left"/>
      <protection locked="0"/>
    </xf>
    <xf numFmtId="187" fontId="74" fillId="0" borderId="1509" applyFont="0" applyFill="0" applyBorder="0" applyAlignment="0" applyProtection="0">
      <alignment horizontal="left"/>
      <protection locked="0"/>
    </xf>
    <xf numFmtId="0" fontId="7" fillId="14" borderId="14" applyNumberFormat="0" applyFont="0" applyAlignment="0" applyProtection="0"/>
    <xf numFmtId="254" fontId="10" fillId="39" borderId="434">
      <alignment horizontal="right"/>
      <protection locked="0"/>
    </xf>
    <xf numFmtId="193" fontId="10" fillId="0" borderId="425"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656"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49" fontId="74" fillId="0" borderId="353">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68" fillId="0" borderId="743" applyFill="0"/>
    <xf numFmtId="0" fontId="73" fillId="63" borderId="1280" applyFill="0">
      <alignment horizont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7" fontId="74" fillId="0" borderId="1198"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200" fontId="10" fillId="5" borderId="887" applyFont="0" applyFill="0" applyBorder="0" applyAlignment="0" applyProtection="0"/>
    <xf numFmtId="0" fontId="7" fillId="14" borderId="14" applyNumberFormat="0" applyFont="0" applyAlignment="0" applyProtection="0"/>
    <xf numFmtId="0" fontId="7" fillId="14" borderId="14" applyNumberFormat="0" applyFont="0" applyAlignment="0" applyProtection="0"/>
    <xf numFmtId="250" fontId="168" fillId="0" borderId="1200" applyFill="0"/>
    <xf numFmtId="192" fontId="74" fillId="0" borderId="733" applyFont="0" applyFill="0" applyBorder="0" applyAlignment="0" applyProtection="0">
      <alignment horizontal="left"/>
      <protection locked="0"/>
    </xf>
    <xf numFmtId="0" fontId="7" fillId="14" borderId="14" applyNumberFormat="0" applyFont="0" applyAlignment="0" applyProtection="0"/>
    <xf numFmtId="0" fontId="73" fillId="63" borderId="643" applyFill="0">
      <alignment horizontal="center"/>
    </xf>
    <xf numFmtId="0" fontId="7" fillId="14" borderId="14" applyNumberFormat="0" applyFont="0" applyAlignment="0" applyProtection="0"/>
    <xf numFmtId="188" fontId="73" fillId="63" borderId="733" applyFill="0">
      <alignment horizontal="center" vertical="center"/>
    </xf>
    <xf numFmtId="0" fontId="2" fillId="0" borderId="430" applyNumberFormat="0" applyFill="0" applyAlignment="0" applyProtection="0"/>
    <xf numFmtId="0" fontId="7" fillId="14" borderId="14" applyNumberFormat="0" applyFont="0" applyAlignment="0" applyProtection="0"/>
    <xf numFmtId="201" fontId="10" fillId="39" borderId="1280" applyNumberFormat="0">
      <alignment horizontal="left"/>
    </xf>
    <xf numFmtId="188" fontId="73" fillId="63" borderId="2176"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3" fillId="63" borderId="2411" applyFill="0">
      <alignment horizontal="center"/>
    </xf>
    <xf numFmtId="0" fontId="7" fillId="14" borderId="14" applyNumberFormat="0" applyFont="0" applyAlignment="0" applyProtection="0"/>
    <xf numFmtId="188" fontId="73" fillId="63" borderId="277" applyFill="0">
      <alignment horizontal="center" vertical="center"/>
    </xf>
    <xf numFmtId="0" fontId="7" fillId="14" borderId="14" applyNumberFormat="0" applyFont="0" applyAlignment="0" applyProtection="0"/>
    <xf numFmtId="197" fontId="74" fillId="0" borderId="2557">
      <alignment horizontal="left"/>
      <protection locked="0"/>
    </xf>
    <xf numFmtId="233" fontId="103" fillId="0" borderId="658">
      <alignment vertical="center"/>
      <protection locked="0"/>
    </xf>
    <xf numFmtId="0" fontId="7" fillId="14" borderId="14" applyNumberFormat="0" applyFont="0" applyAlignment="0" applyProtection="0"/>
    <xf numFmtId="0" fontId="7" fillId="14" borderId="14" applyNumberFormat="0" applyFont="0" applyAlignment="0" applyProtection="0"/>
    <xf numFmtId="0" fontId="2" fillId="0" borderId="2718" applyNumberFormat="0" applyFill="0" applyAlignment="0" applyProtection="0"/>
    <xf numFmtId="228" fontId="74" fillId="0" borderId="1352" applyNumberFormat="0">
      <alignment horizontal="left"/>
      <protection locked="0"/>
    </xf>
    <xf numFmtId="228" fontId="74" fillId="0" borderId="1117" applyNumberFormat="0">
      <alignment horizontal="left"/>
      <protection locked="0"/>
    </xf>
    <xf numFmtId="0" fontId="7" fillId="14" borderId="14" applyNumberFormat="0" applyFont="0" applyAlignment="0" applyProtection="0"/>
    <xf numFmtId="188" fontId="73" fillId="63" borderId="277" applyFill="0">
      <alignment horizontal="center" vertical="center"/>
    </xf>
    <xf numFmtId="180" fontId="10" fillId="63" borderId="204" applyNumberFormat="0" applyFont="0" applyBorder="0" applyAlignment="0" applyProtection="0"/>
    <xf numFmtId="180" fontId="10" fillId="63" borderId="204" applyNumberFormat="0" applyFont="0" applyBorder="0" applyAlignment="0" applyProtection="0"/>
    <xf numFmtId="49" fontId="74" fillId="0" borderId="232">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188" fontId="73" fillId="63" borderId="353" applyFill="0">
      <alignment horizontal="center" vertical="center"/>
    </xf>
    <xf numFmtId="0" fontId="7" fillId="14" borderId="14" applyNumberFormat="0" applyFont="0" applyAlignment="0" applyProtection="0"/>
    <xf numFmtId="49" fontId="74" fillId="0" borderId="1044">
      <alignment horizontal="left" vertical="top" wrapText="1"/>
      <protection locked="0"/>
    </xf>
    <xf numFmtId="0" fontId="7" fillId="14" borderId="14" applyNumberFormat="0" applyFont="0" applyAlignment="0" applyProtection="0"/>
    <xf numFmtId="228" fontId="124" fillId="0" borderId="1436" applyFill="0">
      <alignment horizontal="center" vertical="center"/>
    </xf>
    <xf numFmtId="49" fontId="74" fillId="0" borderId="1208">
      <alignment horizontal="left" vertical="top" wrapText="1"/>
      <protection locked="0"/>
    </xf>
    <xf numFmtId="0" fontId="10" fillId="62" borderId="736" applyNumberFormat="0" applyFont="0" applyAlignment="0" applyProtection="0"/>
    <xf numFmtId="187" fontId="74" fillId="0" borderId="742"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17" fontId="11" fillId="39" borderId="661">
      <alignment horizontal="center"/>
      <protection locked="0"/>
    </xf>
    <xf numFmtId="0" fontId="7" fillId="14" borderId="14" applyNumberFormat="0" applyFont="0" applyAlignment="0" applyProtection="0"/>
    <xf numFmtId="0" fontId="7" fillId="14" borderId="14" applyNumberFormat="0" applyFont="0" applyAlignment="0" applyProtection="0"/>
    <xf numFmtId="49" fontId="74" fillId="0" borderId="259">
      <alignment horizontal="left" vertical="top" wrapText="1"/>
      <protection locked="0"/>
    </xf>
    <xf numFmtId="0" fontId="10" fillId="62" borderId="226" applyNumberFormat="0" applyFont="0" applyAlignment="0" applyProtection="0"/>
    <xf numFmtId="201" fontId="10" fillId="39" borderId="241" applyNumberFormat="0">
      <alignment horizontal="left"/>
    </xf>
    <xf numFmtId="231" fontId="103" fillId="0" borderId="229">
      <alignment vertical="center"/>
      <protection locked="0"/>
    </xf>
    <xf numFmtId="0" fontId="7" fillId="14" borderId="14" applyNumberFormat="0" applyFont="0" applyAlignment="0" applyProtection="0"/>
    <xf numFmtId="188" fontId="73" fillId="63" borderId="1882" applyFill="0">
      <alignment horizontal="center" vertical="center"/>
    </xf>
    <xf numFmtId="184" fontId="103" fillId="0" borderId="265">
      <alignment vertic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5" fontId="74" fillId="0" borderId="814" applyFont="0" applyFill="0" applyBorder="0" applyAlignment="0" applyProtection="0">
      <alignment horizontal="left"/>
      <protection locked="0"/>
    </xf>
    <xf numFmtId="0" fontId="66" fillId="0" borderId="430" applyNumberFormat="0" applyFill="0" applyAlignment="0" applyProtection="0"/>
    <xf numFmtId="187" fontId="74" fillId="0" borderId="268" applyFont="0" applyFill="0" applyBorder="0" applyAlignment="0" applyProtection="0">
      <alignment horizontal="left"/>
      <protection locked="0"/>
    </xf>
    <xf numFmtId="0" fontId="7" fillId="14" borderId="14" applyNumberFormat="0" applyFont="0" applyAlignment="0" applyProtection="0"/>
    <xf numFmtId="178" fontId="10" fillId="39" borderId="241">
      <alignment horizontal="center"/>
      <protection locked="0"/>
    </xf>
    <xf numFmtId="0" fontId="7" fillId="14" borderId="14" applyNumberFormat="0" applyFont="0" applyAlignment="0" applyProtection="0"/>
    <xf numFmtId="201" fontId="10" fillId="39" borderId="353" applyNumberFormat="0">
      <alignment horizontal="left"/>
    </xf>
    <xf numFmtId="228" fontId="73" fillId="63" borderId="277" applyFill="0">
      <alignment horizontal="center" vertical="center"/>
    </xf>
    <xf numFmtId="0" fontId="53" fillId="59" borderId="1201" applyNumberFormat="0" applyAlignment="0" applyProtection="0"/>
    <xf numFmtId="231" fontId="103" fillId="0" borderId="265">
      <alignment vertical="center"/>
      <protection locked="0"/>
    </xf>
    <xf numFmtId="0" fontId="53" fillId="59" borderId="234" applyNumberFormat="0" applyAlignment="0" applyProtection="0"/>
    <xf numFmtId="0" fontId="53" fillId="59" borderId="270" applyNumberFormat="0" applyAlignment="0" applyProtection="0"/>
    <xf numFmtId="0" fontId="73" fillId="63" borderId="2712" applyFill="0">
      <alignment horizontal="center"/>
    </xf>
    <xf numFmtId="201" fontId="10" fillId="39" borderId="232" applyNumberFormat="0">
      <alignment horizontal="left"/>
    </xf>
    <xf numFmtId="184" fontId="68" fillId="0" borderId="232" applyFill="0">
      <alignment horizontal="center" vertical="center"/>
    </xf>
    <xf numFmtId="0" fontId="61" fillId="46" borderId="1803" applyNumberFormat="0" applyAlignment="0" applyProtection="0"/>
    <xf numFmtId="228" fontId="73" fillId="63" borderId="259" applyFill="0">
      <alignment horizontal="center"/>
    </xf>
    <xf numFmtId="271" fontId="11" fillId="0" borderId="250">
      <alignment horizontal="right"/>
    </xf>
    <xf numFmtId="250" fontId="121" fillId="0" borderId="581" applyFill="0"/>
    <xf numFmtId="267" fontId="112" fillId="0" borderId="222" applyFill="0">
      <alignment horizontal="center" vertical="center"/>
    </xf>
    <xf numFmtId="233" fontId="103" fillId="0" borderId="229">
      <alignment vertical="center"/>
      <protection locked="0"/>
    </xf>
    <xf numFmtId="228" fontId="79" fillId="0" borderId="232" applyFill="0">
      <alignment horizontal="center" vertical="center"/>
    </xf>
    <xf numFmtId="228" fontId="73" fillId="63" borderId="277" applyFill="0">
      <alignment horizontal="center"/>
    </xf>
    <xf numFmtId="232" fontId="103" fillId="0" borderId="265">
      <alignment vertical="center"/>
      <protection locked="0"/>
    </xf>
    <xf numFmtId="271" fontId="11" fillId="0" borderId="259">
      <alignment horizontal="right"/>
    </xf>
    <xf numFmtId="0" fontId="53" fillId="59" borderId="270" applyNumberFormat="0" applyAlignment="0" applyProtection="0"/>
    <xf numFmtId="49" fontId="74" fillId="0" borderId="214">
      <alignment horizontal="left" vertical="top" wrapText="1"/>
      <protection locked="0"/>
    </xf>
    <xf numFmtId="0" fontId="7" fillId="14" borderId="14" applyNumberFormat="0" applyFont="0" applyAlignment="0" applyProtection="0"/>
    <xf numFmtId="0" fontId="73" fillId="63" borderId="214" applyFill="0">
      <alignment horizontal="center"/>
    </xf>
    <xf numFmtId="188" fontId="73" fillId="63" borderId="214" applyFill="0">
      <alignment horizontal="center" vertical="center"/>
    </xf>
    <xf numFmtId="0" fontId="7" fillId="14" borderId="14" applyNumberFormat="0" applyFont="0" applyAlignment="0" applyProtection="0"/>
    <xf numFmtId="187" fontId="74" fillId="0" borderId="250" applyFont="0" applyFill="0" applyBorder="0" applyAlignment="0" applyProtection="0">
      <alignment horizontal="left"/>
      <protection locked="0"/>
    </xf>
    <xf numFmtId="250" fontId="121" fillId="0" borderId="260" applyFill="0"/>
    <xf numFmtId="10" fontId="68" fillId="67" borderId="268" applyNumberFormat="0" applyBorder="0" applyAlignment="0" applyProtection="0"/>
    <xf numFmtId="229" fontId="103" fillId="0" borderId="1807">
      <alignment vertical="center"/>
      <protection locked="0"/>
    </xf>
    <xf numFmtId="228" fontId="124" fillId="0" borderId="231" applyFill="0">
      <alignment horizontal="center" vertical="center"/>
    </xf>
    <xf numFmtId="0" fontId="7" fillId="14" borderId="14" applyNumberFormat="0" applyFont="0" applyAlignment="0" applyProtection="0"/>
    <xf numFmtId="0" fontId="74" fillId="0" borderId="250" applyNumberFormat="0">
      <alignment horizontal="left"/>
      <protection locked="0"/>
    </xf>
    <xf numFmtId="228" fontId="124" fillId="0" borderId="222" applyFill="0">
      <alignment horizontal="center" vertical="center"/>
    </xf>
    <xf numFmtId="0" fontId="7" fillId="14" borderId="14" applyNumberFormat="0" applyFont="0" applyAlignment="0" applyProtection="0"/>
    <xf numFmtId="271" fontId="11" fillId="0" borderId="241">
      <alignment horizontal="right"/>
    </xf>
    <xf numFmtId="229" fontId="103" fillId="0" borderId="265">
      <alignment vertical="center"/>
      <protection locked="0"/>
    </xf>
    <xf numFmtId="271" fontId="11" fillId="63" borderId="259">
      <alignment horizontal="right"/>
    </xf>
    <xf numFmtId="201" fontId="10" fillId="39" borderId="250" applyNumberFormat="0">
      <alignment horizontal="left"/>
    </xf>
    <xf numFmtId="3" fontId="114" fillId="39" borderId="259">
      <alignment horizontal="center"/>
      <protection locked="0"/>
    </xf>
    <xf numFmtId="200" fontId="10" fillId="5" borderId="2176" applyFont="0" applyFill="0" applyBorder="0" applyAlignment="0" applyProtection="0"/>
    <xf numFmtId="185" fontId="74" fillId="0" borderId="259" applyFont="0" applyFill="0" applyBorder="0" applyAlignment="0" applyProtection="0">
      <alignment horizontal="left"/>
      <protection locked="0"/>
    </xf>
    <xf numFmtId="228" fontId="103" fillId="0" borderId="247">
      <alignment vertical="center"/>
      <protection locked="0"/>
    </xf>
    <xf numFmtId="193" fontId="10" fillId="0" borderId="214"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259" applyFont="0" applyFill="0" applyBorder="0" applyAlignment="0" applyProtection="0">
      <alignment horizontal="left"/>
      <protection locked="0"/>
    </xf>
    <xf numFmtId="271" fontId="11" fillId="0" borderId="241">
      <alignment horizontal="right"/>
    </xf>
    <xf numFmtId="49" fontId="74" fillId="0" borderId="241">
      <alignment horizontal="left" vertical="top" wrapText="1"/>
      <protection locked="0"/>
    </xf>
    <xf numFmtId="49" fontId="74" fillId="0" borderId="250">
      <alignment horizontal="left" vertical="top" wrapText="1"/>
      <protection locked="0"/>
    </xf>
    <xf numFmtId="197" fontId="74" fillId="0" borderId="250">
      <alignment horizontal="left"/>
      <protection locked="0"/>
    </xf>
    <xf numFmtId="233" fontId="103" fillId="0" borderId="265">
      <alignment vertical="center"/>
      <protection locked="0"/>
    </xf>
    <xf numFmtId="200" fontId="10" fillId="5" borderId="214" applyFont="0" applyFill="0" applyBorder="0" applyAlignment="0" applyProtection="0"/>
    <xf numFmtId="228" fontId="73" fillId="63" borderId="259" applyFill="0">
      <alignment horizontal="center"/>
    </xf>
    <xf numFmtId="196" fontId="10" fillId="39" borderId="259" applyFont="0" applyFill="0" applyBorder="0" applyAlignment="0">
      <alignment horizontal="left"/>
    </xf>
    <xf numFmtId="0" fontId="7" fillId="14" borderId="14" applyNumberFormat="0" applyFont="0" applyAlignment="0" applyProtection="0"/>
    <xf numFmtId="228" fontId="74" fillId="0" borderId="277" applyNumberFormat="0">
      <alignment horizontal="left"/>
      <protection locked="0"/>
    </xf>
    <xf numFmtId="0" fontId="7" fillId="14" borderId="14" applyNumberFormat="0" applyFont="0" applyAlignment="0" applyProtection="0"/>
    <xf numFmtId="0" fontId="7" fillId="14" borderId="14" applyNumberFormat="0" applyFont="0" applyAlignment="0" applyProtection="0"/>
    <xf numFmtId="0" fontId="66" fillId="0" borderId="237" applyNumberFormat="0" applyFill="0" applyAlignment="0" applyProtection="0"/>
    <xf numFmtId="0" fontId="7" fillId="14" borderId="14" applyNumberFormat="0" applyFont="0" applyAlignment="0" applyProtection="0"/>
    <xf numFmtId="271" fontId="11" fillId="63" borderId="250">
      <alignment horizontal="right"/>
    </xf>
    <xf numFmtId="0" fontId="7" fillId="14" borderId="14" applyNumberFormat="0" applyFont="0" applyAlignment="0" applyProtection="0"/>
    <xf numFmtId="0" fontId="7" fillId="14" borderId="14" applyNumberFormat="0" applyFont="0" applyAlignment="0" applyProtection="0"/>
    <xf numFmtId="228" fontId="103" fillId="0" borderId="229">
      <alignment vertical="center"/>
      <protection locked="0"/>
    </xf>
    <xf numFmtId="0" fontId="7" fillId="14" borderId="14" applyNumberFormat="0" applyFont="0" applyAlignment="0" applyProtection="0"/>
    <xf numFmtId="0" fontId="10" fillId="62" borderId="262" applyNumberFormat="0" applyFont="0" applyAlignment="0" applyProtection="0"/>
    <xf numFmtId="0" fontId="7" fillId="14" borderId="14" applyNumberFormat="0" applyFont="0" applyAlignment="0" applyProtection="0"/>
    <xf numFmtId="0" fontId="2" fillId="0" borderId="246" applyNumberFormat="0" applyFill="0" applyAlignment="0" applyProtection="0"/>
    <xf numFmtId="228" fontId="136" fillId="68" borderId="275" applyNumberFormat="0">
      <alignment horizontal="right"/>
    </xf>
    <xf numFmtId="0" fontId="7" fillId="14" borderId="14" applyNumberFormat="0" applyFont="0" applyAlignment="0" applyProtection="0"/>
    <xf numFmtId="0" fontId="7" fillId="14" borderId="14" applyNumberFormat="0" applyFont="0" applyAlignment="0" applyProtection="0"/>
    <xf numFmtId="10" fontId="68" fillId="67" borderId="259" applyNumberFormat="0" applyBorder="0" applyAlignment="0" applyProtection="0"/>
    <xf numFmtId="188" fontId="73" fillId="63" borderId="214" applyFill="0">
      <alignment horizontal="center" vertical="center"/>
    </xf>
    <xf numFmtId="0" fontId="7" fillId="14" borderId="14" applyNumberFormat="0" applyFont="0" applyAlignment="0" applyProtection="0"/>
    <xf numFmtId="254" fontId="10" fillId="39" borderId="241">
      <alignment horizontal="right"/>
      <protection locked="0"/>
    </xf>
    <xf numFmtId="271" fontId="11" fillId="63" borderId="268">
      <alignment horizontal="right"/>
    </xf>
    <xf numFmtId="178" fontId="10" fillId="39" borderId="259">
      <alignment horizontal="center"/>
      <protection locked="0"/>
    </xf>
    <xf numFmtId="191" fontId="74" fillId="0" borderId="232" applyFont="0" applyFill="0" applyBorder="0" applyAlignment="0" applyProtection="0">
      <alignment horizontal="left"/>
      <protection locked="0"/>
    </xf>
    <xf numFmtId="0" fontId="7" fillId="14" borderId="14" applyNumberFormat="0" applyFont="0" applyAlignment="0" applyProtection="0"/>
    <xf numFmtId="0" fontId="73" fillId="63" borderId="259" applyFill="0">
      <alignment horizontal="center"/>
    </xf>
    <xf numFmtId="17" fontId="11" fillId="39" borderId="232">
      <alignment horizontal="center"/>
      <protection locked="0"/>
    </xf>
    <xf numFmtId="0" fontId="2" fillId="0" borderId="219" applyNumberFormat="0" applyFill="0" applyAlignment="0" applyProtection="0"/>
    <xf numFmtId="191" fontId="74" fillId="0" borderId="259" applyFont="0" applyFill="0" applyBorder="0" applyAlignment="0" applyProtection="0">
      <alignment horizontal="left"/>
      <protection locked="0"/>
    </xf>
    <xf numFmtId="0" fontId="53" fillId="59" borderId="261" applyNumberFormat="0" applyAlignment="0" applyProtection="0"/>
    <xf numFmtId="0" fontId="53" fillId="59" borderId="207" applyNumberFormat="0" applyAlignment="0" applyProtection="0"/>
    <xf numFmtId="188" fontId="73" fillId="63" borderId="259" applyFill="0">
      <alignment horizontal="center" vertical="center"/>
    </xf>
    <xf numFmtId="0" fontId="7" fillId="14" borderId="14" applyNumberFormat="0" applyFont="0" applyAlignment="0" applyProtection="0"/>
    <xf numFmtId="228" fontId="136" fillId="68" borderId="221" applyNumberFormat="0">
      <alignment horizontal="right"/>
    </xf>
    <xf numFmtId="0" fontId="10" fillId="62" borderId="235" applyNumberFormat="0" applyFont="0" applyAlignment="0" applyProtection="0"/>
    <xf numFmtId="0" fontId="61" fillId="46" borderId="207" applyNumberFormat="0" applyAlignment="0" applyProtection="0"/>
    <xf numFmtId="0" fontId="7" fillId="14" borderId="14" applyNumberFormat="0" applyFont="0" applyAlignment="0" applyProtection="0"/>
    <xf numFmtId="231" fontId="103" fillId="0" borderId="256">
      <alignment vertical="center"/>
      <protection locked="0"/>
    </xf>
    <xf numFmtId="0" fontId="10" fillId="62" borderId="208" applyNumberFormat="0" applyFont="0" applyAlignment="0" applyProtection="0"/>
    <xf numFmtId="0" fontId="10" fillId="62" borderId="208" applyNumberFormat="0" applyFont="0" applyAlignment="0" applyProtection="0"/>
    <xf numFmtId="0" fontId="64" fillId="59" borderId="209" applyNumberFormat="0" applyAlignment="0" applyProtection="0"/>
    <xf numFmtId="230" fontId="103" fillId="0" borderId="1123">
      <alignment vertical="center"/>
      <protection locked="0"/>
    </xf>
    <xf numFmtId="0" fontId="66" fillId="0" borderId="210" applyNumberFormat="0" applyFill="0" applyAlignment="0" applyProtection="0"/>
    <xf numFmtId="0" fontId="2" fillId="0" borderId="255" applyNumberFormat="0" applyFill="0" applyAlignment="0" applyProtection="0"/>
    <xf numFmtId="271" fontId="11" fillId="0" borderId="223">
      <alignment horizontal="right"/>
    </xf>
    <xf numFmtId="266" fontId="103" fillId="0" borderId="223" applyFill="0">
      <alignment horizontal="center" vertical="center"/>
    </xf>
    <xf numFmtId="10" fontId="68" fillId="67" borderId="223" applyNumberFormat="0" applyBorder="0" applyAlignment="0" applyProtection="0"/>
    <xf numFmtId="276" fontId="20" fillId="0" borderId="223">
      <alignment horizontal="center"/>
    </xf>
    <xf numFmtId="0" fontId="10" fillId="62" borderId="736" applyNumberFormat="0" applyFont="0" applyAlignment="0" applyProtection="0"/>
    <xf numFmtId="200" fontId="10" fillId="5" borderId="2411" applyFont="0" applyFill="0" applyBorder="0" applyAlignment="0" applyProtection="0"/>
    <xf numFmtId="0" fontId="7" fillId="14" borderId="14" applyNumberFormat="0" applyFont="0" applyAlignment="0" applyProtection="0"/>
    <xf numFmtId="276" fontId="20" fillId="0" borderId="214">
      <alignment horizontal="center"/>
    </xf>
    <xf numFmtId="0" fontId="74" fillId="0" borderId="214" applyNumberFormat="0">
      <alignment horizontal="left"/>
      <protection locked="0"/>
    </xf>
    <xf numFmtId="0" fontId="61" fillId="46" borderId="252" applyNumberFormat="0" applyAlignment="0" applyProtection="0"/>
    <xf numFmtId="0" fontId="7" fillId="14" borderId="14" applyNumberFormat="0" applyFont="0" applyAlignment="0" applyProtection="0"/>
    <xf numFmtId="0" fontId="7" fillId="14" borderId="14" applyNumberFormat="0" applyFont="0" applyAlignment="0" applyProtection="0"/>
    <xf numFmtId="228" fontId="112" fillId="0" borderId="231"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4" fontId="103" fillId="0" borderId="256">
      <alignment vertical="center"/>
      <protection locked="0"/>
    </xf>
    <xf numFmtId="0" fontId="7" fillId="14" borderId="14" applyNumberFormat="0" applyFont="0" applyAlignment="0" applyProtection="0"/>
    <xf numFmtId="228" fontId="104" fillId="0" borderId="232" applyFill="0">
      <alignment horizontal="center" vertical="center"/>
    </xf>
    <xf numFmtId="228" fontId="112" fillId="0" borderId="222" applyFill="0">
      <alignment horizontal="center" vertical="center"/>
    </xf>
    <xf numFmtId="228" fontId="73" fillId="63" borderId="268" applyFill="0">
      <alignment horizontal="center"/>
    </xf>
    <xf numFmtId="228" fontId="103" fillId="0" borderId="250" applyFill="0">
      <alignment horizontal="center" vertical="center"/>
    </xf>
    <xf numFmtId="185" fontId="74" fillId="0" borderId="250" applyFont="0" applyFill="0" applyBorder="0" applyAlignment="0" applyProtection="0">
      <alignment horizontal="left"/>
      <protection locked="0"/>
    </xf>
    <xf numFmtId="0" fontId="61" fillId="46" borderId="216" applyNumberFormat="0" applyAlignment="0" applyProtection="0"/>
    <xf numFmtId="0" fontId="7" fillId="14" borderId="14" applyNumberFormat="0" applyFont="0" applyAlignment="0" applyProtection="0"/>
    <xf numFmtId="49" fontId="74" fillId="0" borderId="259">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193" fontId="10" fillId="0" borderId="214"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25"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78" fontId="10" fillId="39" borderId="232">
      <alignment horizontal="center"/>
      <protection locked="0"/>
    </xf>
    <xf numFmtId="254" fontId="10" fillId="39" borderId="232">
      <alignment horizontal="right"/>
      <protection locked="0"/>
    </xf>
    <xf numFmtId="178" fontId="10" fillId="39" borderId="232">
      <alignment horizontal="center"/>
      <protection locked="0"/>
    </xf>
    <xf numFmtId="0" fontId="7" fillId="14" borderId="14" applyNumberFormat="0" applyFont="0" applyAlignment="0" applyProtection="0"/>
    <xf numFmtId="0" fontId="7" fillId="14" borderId="14" applyNumberFormat="0" applyFont="0" applyAlignment="0" applyProtection="0"/>
    <xf numFmtId="196" fontId="10" fillId="39" borderId="232" applyFont="0" applyFill="0" applyBorder="0" applyAlignment="0">
      <alignment horizontal="left"/>
    </xf>
    <xf numFmtId="0" fontId="7" fillId="14" borderId="14" applyNumberFormat="0" applyFont="0" applyAlignment="0" applyProtection="0"/>
    <xf numFmtId="0" fontId="7" fillId="14" borderId="14" applyNumberFormat="0" applyFont="0" applyAlignment="0" applyProtection="0"/>
    <xf numFmtId="178" fontId="10" fillId="39" borderId="214">
      <alignment horizontal="center"/>
      <protection locked="0"/>
    </xf>
    <xf numFmtId="201" fontId="10" fillId="39" borderId="259" applyNumberFormat="0">
      <alignment horizontal="left"/>
    </xf>
    <xf numFmtId="0" fontId="66" fillId="0" borderId="219" applyNumberFormat="0" applyFill="0" applyAlignment="0" applyProtection="0"/>
    <xf numFmtId="0" fontId="7" fillId="14" borderId="14" applyNumberFormat="0" applyFont="0" applyAlignment="0" applyProtection="0"/>
    <xf numFmtId="196" fontId="10" fillId="39" borderId="250" applyFont="0" applyFill="0" applyBorder="0" applyAlignment="0">
      <alignment horizontal="left"/>
    </xf>
    <xf numFmtId="0" fontId="73" fillId="63" borderId="1198" applyFill="0">
      <alignment horizontal="center"/>
    </xf>
    <xf numFmtId="0" fontId="7" fillId="14" borderId="14" applyNumberFormat="0" applyFont="0" applyAlignment="0" applyProtection="0"/>
    <xf numFmtId="178" fontId="10" fillId="39" borderId="214">
      <alignment horizontal="center"/>
      <protection locked="0"/>
    </xf>
    <xf numFmtId="0" fontId="7" fillId="14" borderId="14" applyNumberFormat="0" applyFont="0" applyAlignment="0" applyProtection="0"/>
    <xf numFmtId="49" fontId="74" fillId="0" borderId="250">
      <alignment horizontal="left" vertical="top" wrapText="1"/>
      <protection locked="0"/>
    </xf>
    <xf numFmtId="0" fontId="7" fillId="14" borderId="14" applyNumberFormat="0" applyFont="0" applyAlignment="0" applyProtection="0"/>
    <xf numFmtId="0" fontId="53" fillId="59" borderId="207" applyNumberFormat="0" applyAlignment="0" applyProtection="0"/>
    <xf numFmtId="271" fontId="11" fillId="0" borderId="277">
      <alignment horizontal="right"/>
    </xf>
    <xf numFmtId="191" fontId="74" fillId="0" borderId="250" applyFont="0" applyFill="0" applyBorder="0" applyAlignment="0" applyProtection="0">
      <alignment horizontal="left"/>
      <protection locked="0"/>
    </xf>
    <xf numFmtId="230" fontId="103" fillId="0" borderId="256">
      <alignment vertical="center"/>
      <protection locked="0"/>
    </xf>
    <xf numFmtId="233" fontId="103" fillId="0" borderId="274">
      <alignment vertical="center"/>
      <protection locked="0"/>
    </xf>
    <xf numFmtId="190" fontId="74" fillId="0" borderId="259" applyFont="0" applyFill="0" applyBorder="0" applyAlignment="0" applyProtection="0">
      <alignment horizontal="left"/>
      <protection locked="0"/>
    </xf>
    <xf numFmtId="196" fontId="10" fillId="39" borderId="250" applyFont="0" applyFill="0" applyBorder="0" applyAlignment="0">
      <alignment horizontal="left"/>
    </xf>
    <xf numFmtId="0" fontId="7" fillId="14" borderId="14" applyNumberFormat="0" applyFont="0" applyAlignment="0" applyProtection="0"/>
    <xf numFmtId="0" fontId="66" fillId="0" borderId="237" applyNumberFormat="0" applyFill="0" applyAlignment="0" applyProtection="0"/>
    <xf numFmtId="0" fontId="53" fillId="59" borderId="252" applyNumberFormat="0" applyAlignment="0" applyProtection="0"/>
    <xf numFmtId="254" fontId="10" fillId="39" borderId="250">
      <alignment horizontal="right"/>
      <protection locked="0"/>
    </xf>
    <xf numFmtId="178" fontId="10" fillId="39" borderId="259">
      <alignment horizontal="center"/>
      <protection locked="0"/>
    </xf>
    <xf numFmtId="228" fontId="103" fillId="0" borderId="268" applyFill="0">
      <alignment horizontal="center" vertical="center"/>
    </xf>
    <xf numFmtId="254" fontId="10" fillId="39" borderId="259">
      <alignment horizontal="right"/>
      <protection locked="0"/>
    </xf>
    <xf numFmtId="0" fontId="66" fillId="0" borderId="228" applyNumberFormat="0" applyFill="0" applyAlignment="0" applyProtection="0"/>
    <xf numFmtId="0" fontId="7" fillId="14" borderId="14" applyNumberFormat="0" applyFont="0" applyAlignment="0" applyProtection="0"/>
    <xf numFmtId="0" fontId="53" fillId="59" borderId="216" applyNumberFormat="0" applyAlignment="0" applyProtection="0"/>
    <xf numFmtId="0" fontId="2" fillId="0" borderId="228" applyNumberFormat="0" applyFill="0" applyAlignment="0" applyProtection="0"/>
    <xf numFmtId="0" fontId="73" fillId="63" borderId="259" applyFill="0">
      <alignment horizontal="center"/>
    </xf>
    <xf numFmtId="0" fontId="7" fillId="14" borderId="14" applyNumberFormat="0" applyFont="0" applyAlignment="0" applyProtection="0"/>
    <xf numFmtId="0" fontId="7" fillId="14" borderId="14" applyNumberFormat="0" applyFont="0" applyAlignment="0" applyProtection="0"/>
    <xf numFmtId="271" fontId="11" fillId="0" borderId="268">
      <alignment horizontal="right"/>
    </xf>
    <xf numFmtId="228" fontId="73" fillId="63" borderId="259" applyFill="0">
      <alignment horizontal="center" vertical="center"/>
    </xf>
    <xf numFmtId="187" fontId="74" fillId="0" borderId="214" applyFont="0" applyFill="0" applyBorder="0" applyAlignment="0" applyProtection="0">
      <alignment horizontal="left"/>
      <protection locked="0"/>
    </xf>
    <xf numFmtId="0" fontId="7" fillId="14" borderId="14" applyNumberFormat="0" applyFont="0" applyAlignment="0" applyProtection="0"/>
    <xf numFmtId="250" fontId="168" fillId="0" borderId="260" applyFill="0"/>
    <xf numFmtId="0" fontId="7" fillId="14" borderId="14" applyNumberFormat="0" applyFont="0" applyAlignment="0" applyProtection="0"/>
    <xf numFmtId="17" fontId="11" fillId="39" borderId="268">
      <alignment horizontal="center"/>
      <protection locked="0"/>
    </xf>
    <xf numFmtId="0" fontId="53" fillId="59" borderId="243" applyNumberFormat="0" applyAlignment="0" applyProtection="0"/>
    <xf numFmtId="188" fontId="73" fillId="63" borderId="250" applyFill="0">
      <alignment horizontal="center" vertical="center"/>
    </xf>
    <xf numFmtId="229" fontId="103" fillId="0" borderId="229">
      <alignment vertical="center"/>
      <protection locked="0"/>
    </xf>
    <xf numFmtId="231" fontId="103" fillId="0" borderId="229">
      <alignment vertical="center"/>
      <protection locked="0"/>
    </xf>
    <xf numFmtId="10" fontId="68" fillId="67" borderId="241" applyNumberFormat="0" applyBorder="0" applyAlignment="0" applyProtection="0"/>
    <xf numFmtId="0" fontId="7" fillId="14" borderId="14" applyNumberFormat="0" applyFont="0" applyAlignment="0" applyProtection="0"/>
    <xf numFmtId="49" fontId="74" fillId="0" borderId="268">
      <alignment horizontal="left" vertical="top" wrapText="1"/>
      <protection locked="0"/>
    </xf>
    <xf numFmtId="266" fontId="103" fillId="0" borderId="277" applyFill="0">
      <alignment horizontal="center" vertical="center"/>
    </xf>
    <xf numFmtId="178" fontId="10" fillId="39" borderId="250">
      <alignment horizontal="center"/>
      <protection locked="0"/>
    </xf>
    <xf numFmtId="267" fontId="112" fillId="0" borderId="267" applyFill="0">
      <alignment horizontal="center" vertical="center"/>
    </xf>
    <xf numFmtId="0" fontId="61" fillId="46" borderId="207" applyNumberFormat="0" applyAlignment="0" applyProtection="0"/>
    <xf numFmtId="230" fontId="103" fillId="0" borderId="220">
      <alignment vertical="center"/>
      <protection locked="0"/>
    </xf>
    <xf numFmtId="254" fontId="10" fillId="39" borderId="268">
      <alignment horizontal="right"/>
      <protection locked="0"/>
    </xf>
    <xf numFmtId="178" fontId="10" fillId="39" borderId="268">
      <alignment horizontal="center"/>
      <protection locked="0"/>
    </xf>
    <xf numFmtId="185" fontId="74" fillId="0" borderId="277" applyFont="0" applyFill="0" applyBorder="0" applyAlignment="0" applyProtection="0">
      <alignment horizontal="left"/>
      <protection locked="0"/>
    </xf>
    <xf numFmtId="0" fontId="7" fillId="14" borderId="14" applyNumberFormat="0" applyFont="0" applyAlignment="0" applyProtection="0"/>
    <xf numFmtId="3" fontId="114" fillId="39" borderId="250">
      <alignment horizontal="center"/>
      <protection locked="0"/>
    </xf>
    <xf numFmtId="0" fontId="7" fillId="14" borderId="14" applyNumberFormat="0" applyFont="0" applyAlignment="0" applyProtection="0"/>
    <xf numFmtId="0" fontId="66" fillId="0" borderId="228" applyNumberFormat="0" applyFill="0" applyAlignment="0" applyProtection="0"/>
    <xf numFmtId="0" fontId="66" fillId="0" borderId="237" applyNumberFormat="0" applyFill="0" applyAlignment="0" applyProtection="0"/>
    <xf numFmtId="271" fontId="11" fillId="63" borderId="241">
      <alignment horizontal="right"/>
    </xf>
    <xf numFmtId="0" fontId="7" fillId="14" borderId="14" applyNumberFormat="0" applyFont="0" applyAlignment="0" applyProtection="0"/>
    <xf numFmtId="229" fontId="103" fillId="0" borderId="247">
      <alignment vertical="center"/>
      <protection locked="0"/>
    </xf>
    <xf numFmtId="0" fontId="7" fillId="14" borderId="14" applyNumberFormat="0" applyFont="0" applyAlignment="0" applyProtection="0"/>
    <xf numFmtId="228" fontId="103" fillId="0" borderId="241" applyFill="0">
      <alignment horizontal="center" vertical="center"/>
    </xf>
    <xf numFmtId="0" fontId="2" fillId="0" borderId="273" applyNumberFormat="0" applyFill="0" applyAlignment="0" applyProtection="0"/>
    <xf numFmtId="0" fontId="61" fillId="46" borderId="270" applyNumberFormat="0" applyAlignment="0" applyProtection="0"/>
    <xf numFmtId="0" fontId="66" fillId="0" borderId="264" applyNumberFormat="0" applyFill="0" applyAlignment="0" applyProtection="0"/>
    <xf numFmtId="187" fontId="74" fillId="0" borderId="1582"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10" fillId="62" borderId="208" applyNumberFormat="0" applyFont="0" applyAlignment="0" applyProtection="0"/>
    <xf numFmtId="0" fontId="64" fillId="59" borderId="209" applyNumberFormat="0" applyAlignment="0" applyProtection="0"/>
    <xf numFmtId="0" fontId="10" fillId="62" borderId="253" applyNumberFormat="0" applyFont="0" applyAlignment="0" applyProtection="0"/>
    <xf numFmtId="231" fontId="103" fillId="0" borderId="256">
      <alignment vertical="center"/>
      <protection locked="0"/>
    </xf>
    <xf numFmtId="0" fontId="7" fillId="14" borderId="14" applyNumberFormat="0" applyFont="0" applyAlignment="0" applyProtection="0"/>
    <xf numFmtId="250" fontId="121" fillId="0" borderId="242" applyFill="0"/>
    <xf numFmtId="0" fontId="7" fillId="14" borderId="14" applyNumberFormat="0" applyFont="0" applyAlignment="0" applyProtection="0"/>
    <xf numFmtId="0" fontId="7" fillId="14" borderId="14" applyNumberFormat="0" applyFont="0" applyAlignment="0" applyProtection="0"/>
    <xf numFmtId="0" fontId="66" fillId="0" borderId="210" applyNumberFormat="0" applyFill="0" applyAlignment="0" applyProtection="0"/>
    <xf numFmtId="0" fontId="2" fillId="0" borderId="210" applyNumberFormat="0" applyFill="0" applyAlignment="0" applyProtection="0"/>
    <xf numFmtId="0" fontId="7" fillId="14" borderId="14" applyNumberFormat="0" applyFont="0" applyAlignment="0" applyProtection="0"/>
    <xf numFmtId="0" fontId="61" fillId="46" borderId="261" applyNumberFormat="0" applyAlignment="0" applyProtection="0"/>
    <xf numFmtId="0" fontId="7" fillId="14" borderId="14" applyNumberFormat="0" applyFont="0" applyAlignment="0" applyProtection="0"/>
    <xf numFmtId="228" fontId="124" fillId="0" borderId="267" applyFill="0">
      <alignment horizontal="center" vertical="center"/>
    </xf>
    <xf numFmtId="0" fontId="7" fillId="14" borderId="14" applyNumberFormat="0" applyFont="0" applyAlignment="0" applyProtection="0"/>
    <xf numFmtId="231" fontId="103" fillId="0" borderId="265">
      <alignment vertical="center"/>
      <protection locked="0"/>
    </xf>
    <xf numFmtId="0" fontId="66" fillId="0" borderId="255" applyNumberFormat="0" applyFill="0" applyAlignment="0" applyProtection="0"/>
    <xf numFmtId="237" fontId="103" fillId="0" borderId="265">
      <alignment vertical="center"/>
      <protection locked="0"/>
    </xf>
    <xf numFmtId="233" fontId="103" fillId="0" borderId="229">
      <alignment vertical="center"/>
      <protection locked="0"/>
    </xf>
    <xf numFmtId="0" fontId="7" fillId="14" borderId="14" applyNumberFormat="0" applyFont="0" applyAlignment="0" applyProtection="0"/>
    <xf numFmtId="0" fontId="74" fillId="0" borderId="232" applyNumberFormat="0">
      <alignment horizontal="left"/>
      <protection locked="0"/>
    </xf>
    <xf numFmtId="231" fontId="103" fillId="0" borderId="238">
      <alignment vertical="center"/>
      <protection locked="0"/>
    </xf>
    <xf numFmtId="267" fontId="112" fillId="0" borderId="231" applyFill="0">
      <alignment horizontal="center" vertical="center"/>
    </xf>
    <xf numFmtId="276" fontId="20" fillId="0" borderId="1886">
      <alignment horizontal="center"/>
    </xf>
    <xf numFmtId="0" fontId="10" fillId="62" borderId="244" applyNumberFormat="0" applyFont="0" applyAlignment="0" applyProtection="0"/>
    <xf numFmtId="37" fontId="70" fillId="0" borderId="258" applyFill="0">
      <alignment horizontal="center" vertical="center"/>
    </xf>
    <xf numFmtId="229" fontId="103" fillId="0" borderId="256">
      <alignment vertical="center"/>
      <protection locked="0"/>
    </xf>
    <xf numFmtId="185" fontId="74" fillId="0" borderId="232" applyFont="0" applyFill="0" applyBorder="0" applyAlignment="0" applyProtection="0">
      <alignment horizontal="left"/>
      <protection locked="0"/>
    </xf>
    <xf numFmtId="3" fontId="114" fillId="39" borderId="232">
      <alignment horizontal="center"/>
      <protection locked="0"/>
    </xf>
    <xf numFmtId="228" fontId="68" fillId="0" borderId="232" applyFill="0">
      <alignment horizontal="center" vertical="center"/>
    </xf>
    <xf numFmtId="188" fontId="73" fillId="63" borderId="232" applyFill="0">
      <alignment horizontal="center" vertical="center"/>
    </xf>
    <xf numFmtId="0" fontId="66" fillId="0" borderId="219" applyNumberFormat="0" applyFill="0" applyAlignment="0" applyProtection="0"/>
    <xf numFmtId="0" fontId="64" fillId="59" borderId="218" applyNumberFormat="0" applyAlignment="0" applyProtection="0"/>
    <xf numFmtId="0" fontId="10" fillId="62" borderId="217" applyNumberFormat="0" applyFont="0" applyAlignment="0" applyProtection="0"/>
    <xf numFmtId="188" fontId="73" fillId="63" borderId="223" applyFill="0">
      <alignment horizontal="center" vertical="center"/>
    </xf>
    <xf numFmtId="0" fontId="10" fillId="62" borderId="217" applyNumberFormat="0" applyFont="0" applyAlignment="0" applyProtection="0"/>
    <xf numFmtId="228" fontId="73" fillId="63" borderId="241" applyFill="0">
      <alignment horizontal="center" vertical="center"/>
    </xf>
    <xf numFmtId="0" fontId="7" fillId="14" borderId="14" applyNumberFormat="0" applyFont="0" applyAlignment="0" applyProtection="0"/>
    <xf numFmtId="17" fontId="11" fillId="39" borderId="250">
      <alignment horizontal="center"/>
      <protection locked="0"/>
    </xf>
    <xf numFmtId="200" fontId="10" fillId="5" borderId="250" applyFont="0" applyFill="0" applyBorder="0" applyAlignment="0" applyProtection="0"/>
    <xf numFmtId="184" fontId="103" fillId="0" borderId="238">
      <alignment vertical="center"/>
      <protection locked="0"/>
    </xf>
    <xf numFmtId="37" fontId="70" fillId="0" borderId="231" applyFill="0">
      <alignment horizontal="center" vertical="center"/>
    </xf>
    <xf numFmtId="228" fontId="73" fillId="63" borderId="268" applyFill="0">
      <alignment horizontal="center" vertical="center"/>
    </xf>
    <xf numFmtId="228" fontId="136" fillId="68" borderId="248" applyNumberFormat="0">
      <alignment horizontal="right"/>
    </xf>
    <xf numFmtId="0" fontId="10" fillId="62" borderId="235" applyNumberFormat="0" applyFont="0" applyAlignment="0" applyProtection="0"/>
    <xf numFmtId="0" fontId="7" fillId="14" borderId="14" applyNumberFormat="0" applyFont="0" applyAlignment="0" applyProtection="0"/>
    <xf numFmtId="254" fontId="10" fillId="39" borderId="232">
      <alignment horizontal="right"/>
      <protection locked="0"/>
    </xf>
    <xf numFmtId="178" fontId="10" fillId="39" borderId="250">
      <alignment horizontal="center"/>
      <protection locked="0"/>
    </xf>
    <xf numFmtId="192" fontId="74" fillId="0" borderId="259" applyFont="0" applyFill="0" applyBorder="0" applyAlignment="0" applyProtection="0">
      <alignment horizontal="left"/>
      <protection locked="0"/>
    </xf>
    <xf numFmtId="271" fontId="11" fillId="0" borderId="232">
      <alignment horizontal="right"/>
    </xf>
    <xf numFmtId="0" fontId="7" fillId="14" borderId="14" applyNumberFormat="0" applyFont="0" applyAlignment="0" applyProtection="0"/>
    <xf numFmtId="0" fontId="7" fillId="14" borderId="14" applyNumberFormat="0" applyFont="0" applyAlignment="0" applyProtection="0"/>
    <xf numFmtId="187" fontId="74" fillId="0" borderId="232"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64" fillId="59" borderId="236" applyNumberFormat="0" applyAlignment="0" applyProtection="0"/>
    <xf numFmtId="250" fontId="121" fillId="0" borderId="269" applyFill="0"/>
    <xf numFmtId="237" fontId="103" fillId="0" borderId="238">
      <alignment vertical="center"/>
      <protection locked="0"/>
    </xf>
    <xf numFmtId="0" fontId="10" fillId="62" borderId="271" applyNumberFormat="0" applyFont="0" applyAlignment="0" applyProtection="0"/>
    <xf numFmtId="0" fontId="53" fillId="59" borderId="735" applyNumberForma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214" applyFont="0" applyFill="0" applyBorder="0" applyAlignment="0" applyProtection="0">
      <alignment horizontal="left"/>
      <protection locked="0"/>
    </xf>
    <xf numFmtId="0" fontId="7" fillId="14" borderId="14" applyNumberFormat="0" applyFont="0" applyAlignment="0" applyProtection="0"/>
    <xf numFmtId="233" fontId="103" fillId="0" borderId="247">
      <alignment vertical="center"/>
      <protection locked="0"/>
    </xf>
    <xf numFmtId="228" fontId="68" fillId="0" borderId="268" applyFill="0">
      <alignment horizontal="center" vertical="center"/>
    </xf>
    <xf numFmtId="228" fontId="103" fillId="0" borderId="238">
      <alignment vertical="center"/>
      <protection locked="0"/>
    </xf>
    <xf numFmtId="178" fontId="10" fillId="39" borderId="214">
      <alignment horizontal="center"/>
      <protection locked="0"/>
    </xf>
    <xf numFmtId="0" fontId="74" fillId="0" borderId="259" applyNumberFormat="0">
      <alignment horizontal="left"/>
      <protection locked="0"/>
    </xf>
    <xf numFmtId="0" fontId="53" fillId="59" borderId="243" applyNumberFormat="0" applyAlignment="0" applyProtection="0"/>
    <xf numFmtId="0" fontId="61" fillId="46" borderId="243" applyNumberFormat="0" applyAlignment="0" applyProtection="0"/>
    <xf numFmtId="0" fontId="7" fillId="14" borderId="14" applyNumberFormat="0" applyFont="0" applyAlignment="0" applyProtection="0"/>
    <xf numFmtId="188" fontId="73" fillId="63" borderId="250" applyFill="0">
      <alignment horizontal="center" vertical="center"/>
    </xf>
    <xf numFmtId="228" fontId="73" fillId="63" borderId="232" applyFill="0">
      <alignment horizontal="center" vertical="center"/>
    </xf>
    <xf numFmtId="228" fontId="73" fillId="63" borderId="250" applyFill="0">
      <alignment horizontal="center"/>
    </xf>
    <xf numFmtId="228" fontId="112" fillId="0" borderId="267" applyFill="0">
      <alignment horizontal="center" vertical="center"/>
    </xf>
    <xf numFmtId="49" fontId="74" fillId="0" borderId="277">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7" fontId="74" fillId="0" borderId="241" applyFont="0" applyFill="0" applyBorder="0" applyAlignment="0" applyProtection="0">
      <alignment horizontal="left"/>
      <protection locked="0"/>
    </xf>
    <xf numFmtId="187" fontId="74" fillId="0" borderId="259" applyFont="0" applyFill="0" applyBorder="0" applyAlignment="0" applyProtection="0">
      <alignment horizontal="left"/>
      <protection locked="0"/>
    </xf>
    <xf numFmtId="37" fontId="70" fillId="0" borderId="267" applyFill="0">
      <alignment horizontal="center" vertical="center"/>
    </xf>
    <xf numFmtId="0" fontId="2" fillId="0" borderId="1204" applyNumberFormat="0" applyFill="0" applyAlignment="0" applyProtection="0"/>
    <xf numFmtId="233" fontId="103" fillId="0" borderId="256">
      <alignment vertical="center"/>
      <protection locked="0"/>
    </xf>
    <xf numFmtId="271" fontId="11" fillId="63" borderId="232">
      <alignment horizontal="right"/>
    </xf>
    <xf numFmtId="0" fontId="7" fillId="14" borderId="14" applyNumberFormat="0" applyFont="0" applyAlignment="0" applyProtection="0"/>
    <xf numFmtId="0" fontId="53" fillId="59" borderId="225" applyNumberFormat="0" applyAlignment="0" applyProtection="0"/>
    <xf numFmtId="228" fontId="73" fillId="63" borderId="259" applyFill="0">
      <alignment horizontal="center" vertical="center"/>
    </xf>
    <xf numFmtId="0" fontId="10" fillId="62" borderId="244" applyNumberFormat="0" applyFont="0" applyAlignment="0" applyProtection="0"/>
    <xf numFmtId="0" fontId="7" fillId="14" borderId="14" applyNumberFormat="0" applyFont="0" applyAlignment="0" applyProtection="0"/>
    <xf numFmtId="254" fontId="10" fillId="39" borderId="259">
      <alignment horizontal="right"/>
      <protection locked="0"/>
    </xf>
    <xf numFmtId="0" fontId="7" fillId="14" borderId="14" applyNumberFormat="0" applyFont="0" applyAlignment="0" applyProtection="0"/>
    <xf numFmtId="228" fontId="73" fillId="63" borderId="232" applyFill="0">
      <alignment horizontal="center"/>
    </xf>
    <xf numFmtId="0" fontId="7" fillId="14" borderId="14" applyNumberFormat="0" applyFont="0" applyAlignment="0" applyProtection="0"/>
    <xf numFmtId="250" fontId="168" fillId="0" borderId="233" applyFill="0"/>
    <xf numFmtId="228" fontId="74" fillId="0" borderId="268" applyNumberFormat="0">
      <alignment horizontal="left"/>
      <protection locked="0"/>
    </xf>
    <xf numFmtId="228" fontId="103" fillId="0" borderId="232" applyFill="0">
      <alignment horizontal="center" vertical="center"/>
    </xf>
    <xf numFmtId="228" fontId="121" fillId="0" borderId="230" applyNumberFormat="0"/>
    <xf numFmtId="0" fontId="7" fillId="14" borderId="14" applyNumberFormat="0" applyFont="0" applyAlignment="0" applyProtection="0"/>
    <xf numFmtId="231" fontId="103" fillId="0" borderId="274">
      <alignment vertical="center"/>
      <protection locked="0"/>
    </xf>
    <xf numFmtId="0" fontId="10" fillId="62" borderId="244" applyNumberFormat="0" applyFont="0" applyAlignment="0" applyProtection="0"/>
    <xf numFmtId="0" fontId="7" fillId="14" borderId="14" applyNumberFormat="0" applyFont="0" applyAlignment="0" applyProtection="0"/>
    <xf numFmtId="17" fontId="11" fillId="39" borderId="259">
      <alignment horizontal="center"/>
      <protection locked="0"/>
    </xf>
    <xf numFmtId="0" fontId="61" fillId="46" borderId="234" applyNumberFormat="0" applyAlignment="0" applyProtection="0"/>
    <xf numFmtId="178" fontId="10" fillId="39" borderId="214">
      <alignment horizontal="center"/>
      <protection locked="0"/>
    </xf>
    <xf numFmtId="0" fontId="7" fillId="14" borderId="14" applyNumberFormat="0" applyFont="0" applyAlignment="0" applyProtection="0"/>
    <xf numFmtId="0" fontId="7" fillId="14" borderId="14" applyNumberFormat="0" applyFont="0" applyAlignment="0" applyProtection="0"/>
    <xf numFmtId="0" fontId="64" fillId="59" borderId="218" applyNumberFormat="0" applyAlignment="0" applyProtection="0"/>
    <xf numFmtId="0" fontId="10" fillId="62" borderId="217" applyNumberFormat="0" applyFont="0" applyAlignment="0" applyProtection="0"/>
    <xf numFmtId="0" fontId="7" fillId="14" borderId="14" applyNumberFormat="0" applyFont="0" applyAlignment="0" applyProtection="0"/>
    <xf numFmtId="232" fontId="103" fillId="0" borderId="211">
      <alignment vertical="center"/>
      <protection locked="0"/>
    </xf>
    <xf numFmtId="229" fontId="103" fillId="0" borderId="211">
      <alignment vertical="center"/>
      <protection locked="0"/>
    </xf>
    <xf numFmtId="228" fontId="103" fillId="0" borderId="211">
      <alignment vertical="center"/>
      <protection locked="0"/>
    </xf>
    <xf numFmtId="237" fontId="103" fillId="0" borderId="211">
      <alignment vertical="center"/>
      <protection locked="0"/>
    </xf>
    <xf numFmtId="184" fontId="103" fillId="0" borderId="211">
      <alignment vertical="center"/>
      <protection locked="0"/>
    </xf>
    <xf numFmtId="233" fontId="103" fillId="0" borderId="211">
      <alignment vertical="center"/>
      <protection locked="0"/>
    </xf>
    <xf numFmtId="233" fontId="103" fillId="0" borderId="211">
      <alignment vertical="center"/>
      <protection locked="0"/>
    </xf>
    <xf numFmtId="231" fontId="103" fillId="0" borderId="211">
      <alignment vertical="center"/>
      <protection locked="0"/>
    </xf>
    <xf numFmtId="231" fontId="103" fillId="0" borderId="211">
      <alignment vertical="center"/>
      <protection locked="0"/>
    </xf>
    <xf numFmtId="230" fontId="103" fillId="0" borderId="211">
      <alignment vertical="center"/>
      <protection locked="0"/>
    </xf>
    <xf numFmtId="0" fontId="7" fillId="14" borderId="14" applyNumberFormat="0" applyFont="0" applyAlignment="0" applyProtection="0"/>
    <xf numFmtId="0" fontId="7" fillId="14" borderId="14" applyNumberFormat="0" applyFont="0" applyAlignment="0" applyProtection="0"/>
    <xf numFmtId="228" fontId="112" fillId="0" borderId="240" applyFill="0">
      <alignment horizontal="center" vertical="center"/>
    </xf>
    <xf numFmtId="230" fontId="103" fillId="0" borderId="247">
      <alignment vertical="center"/>
      <protection locked="0"/>
    </xf>
    <xf numFmtId="232" fontId="103" fillId="0" borderId="247">
      <alignment vertical="center"/>
      <protection locked="0"/>
    </xf>
    <xf numFmtId="0" fontId="7" fillId="14" borderId="14" applyNumberFormat="0" applyFont="0" applyAlignment="0" applyProtection="0"/>
    <xf numFmtId="0" fontId="7" fillId="14" borderId="14" applyNumberFormat="0" applyFont="0" applyAlignment="0" applyProtection="0"/>
    <xf numFmtId="178" fontId="10" fillId="39" borderId="259">
      <alignment horizontal="center"/>
      <protection locked="0"/>
    </xf>
    <xf numFmtId="230" fontId="103" fillId="0" borderId="265">
      <alignment vertical="center"/>
      <protection locked="0"/>
    </xf>
    <xf numFmtId="0" fontId="61" fillId="46" borderId="252" applyNumberFormat="0" applyAlignment="0" applyProtection="0"/>
    <xf numFmtId="0" fontId="61" fillId="46" borderId="225" applyNumberFormat="0" applyAlignment="0" applyProtection="0"/>
    <xf numFmtId="0" fontId="10" fillId="62" borderId="235" applyNumberFormat="0" applyFont="0" applyAlignment="0" applyProtection="0"/>
    <xf numFmtId="0" fontId="10" fillId="62" borderId="235" applyNumberFormat="0" applyFont="0" applyAlignment="0" applyProtection="0"/>
    <xf numFmtId="0" fontId="64" fillId="59" borderId="245"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25" applyNumberFormat="0" applyAlignment="0" applyProtection="0"/>
    <xf numFmtId="250" fontId="121" fillId="0" borderId="224" applyFill="0"/>
    <xf numFmtId="266" fontId="103" fillId="0" borderId="232" applyFill="0">
      <alignment horizontal="center" vertical="center"/>
    </xf>
    <xf numFmtId="0" fontId="7" fillId="14" borderId="14" applyNumberFormat="0" applyFont="0" applyAlignment="0" applyProtection="0"/>
    <xf numFmtId="0" fontId="64" fillId="59" borderId="254" applyNumberFormat="0" applyAlignment="0" applyProtection="0"/>
    <xf numFmtId="10" fontId="68" fillId="67" borderId="232" applyNumberFormat="0" applyBorder="0" applyAlignment="0" applyProtection="0"/>
    <xf numFmtId="0" fontId="7" fillId="14" borderId="14" applyNumberFormat="0" applyFont="0" applyAlignment="0" applyProtection="0"/>
    <xf numFmtId="0" fontId="64" fillId="59" borderId="272" applyNumberFormat="0" applyAlignment="0" applyProtection="0"/>
    <xf numFmtId="0" fontId="7" fillId="14" borderId="14" applyNumberFormat="0" applyFont="0" applyAlignment="0" applyProtection="0"/>
    <xf numFmtId="201" fontId="10" fillId="39" borderId="250" applyNumberFormat="0">
      <alignment horizontal="left"/>
    </xf>
    <xf numFmtId="49" fontId="74" fillId="0" borderId="268">
      <alignment horizontal="left" vertical="top" wrapText="1"/>
      <protection locked="0"/>
    </xf>
    <xf numFmtId="0" fontId="7" fillId="14" borderId="14" applyNumberFormat="0" applyFont="0" applyAlignment="0" applyProtection="0"/>
    <xf numFmtId="0" fontId="53" fillId="59" borderId="234" applyNumberFormat="0" applyAlignment="0" applyProtection="0"/>
    <xf numFmtId="250" fontId="121" fillId="0" borderId="251" applyFill="0"/>
    <xf numFmtId="228" fontId="112" fillId="0" borderId="276" applyFill="0">
      <alignment horizontal="center" vertical="center"/>
    </xf>
    <xf numFmtId="0" fontId="7" fillId="14" borderId="14" applyNumberFormat="0" applyFont="0" applyAlignment="0" applyProtection="0"/>
    <xf numFmtId="0" fontId="10" fillId="62" borderId="271" applyNumberFormat="0" applyFont="0" applyAlignment="0" applyProtection="0"/>
    <xf numFmtId="228" fontId="121" fillId="0" borderId="266" applyNumberFormat="0"/>
    <xf numFmtId="231" fontId="103" fillId="0" borderId="220">
      <alignment vertical="center"/>
      <protection locked="0"/>
    </xf>
    <xf numFmtId="233" fontId="103" fillId="0" borderId="220">
      <alignment vertical="center"/>
      <protection locked="0"/>
    </xf>
    <xf numFmtId="233" fontId="103" fillId="0" borderId="220">
      <alignment vertical="center"/>
      <protection locked="0"/>
    </xf>
    <xf numFmtId="184" fontId="103" fillId="0" borderId="220">
      <alignment vertical="center"/>
      <protection locked="0"/>
    </xf>
    <xf numFmtId="237" fontId="103" fillId="0" borderId="220">
      <alignment vertical="center"/>
      <protection locked="0"/>
    </xf>
    <xf numFmtId="228" fontId="103" fillId="0" borderId="220">
      <alignment vertical="center"/>
      <protection locked="0"/>
    </xf>
    <xf numFmtId="229" fontId="103" fillId="0" borderId="220">
      <alignment vertical="center"/>
      <protection locked="0"/>
    </xf>
    <xf numFmtId="232" fontId="103" fillId="0" borderId="220">
      <alignment vertical="center"/>
      <protection locked="0"/>
    </xf>
    <xf numFmtId="228" fontId="121" fillId="0" borderId="212" applyNumberFormat="0"/>
    <xf numFmtId="0" fontId="10" fillId="62" borderId="244" applyNumberFormat="0" applyFont="0" applyAlignment="0" applyProtection="0"/>
    <xf numFmtId="228" fontId="136" fillId="68" borderId="212" applyNumberFormat="0">
      <alignment horizontal="right"/>
    </xf>
    <xf numFmtId="228" fontId="112" fillId="0" borderId="213" applyFill="0">
      <alignment horizontal="center" vertical="center"/>
    </xf>
    <xf numFmtId="228" fontId="124" fillId="0" borderId="213" applyFill="0">
      <alignment horizontal="center" vertical="center"/>
    </xf>
    <xf numFmtId="267" fontId="112" fillId="0" borderId="213" applyFill="0">
      <alignment horizontal="center" vertical="center"/>
    </xf>
    <xf numFmtId="37" fontId="70" fillId="0" borderId="213" applyFill="0">
      <alignment horizontal="center" vertical="center"/>
    </xf>
    <xf numFmtId="184" fontId="103" fillId="0" borderId="247">
      <alignment vertical="center"/>
      <protection locked="0"/>
    </xf>
    <xf numFmtId="228" fontId="79" fillId="0" borderId="661" applyFill="0">
      <alignment horizontal="center" vertical="center"/>
    </xf>
    <xf numFmtId="0" fontId="7" fillId="14" borderId="14" applyNumberFormat="0" applyFont="0" applyAlignment="0" applyProtection="0"/>
    <xf numFmtId="0" fontId="7" fillId="14" borderId="14" applyNumberFormat="0" applyFont="0" applyAlignment="0" applyProtection="0"/>
    <xf numFmtId="196" fontId="10" fillId="39" borderId="241" applyFont="0" applyFill="0" applyBorder="0" applyAlignment="0">
      <alignment horizontal="left"/>
    </xf>
    <xf numFmtId="228" fontId="121" fillId="0" borderId="257" applyNumberFormat="0"/>
    <xf numFmtId="191" fontId="74" fillId="0" borderId="259"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21" fillId="0" borderId="233" applyFill="0"/>
    <xf numFmtId="0" fontId="74" fillId="0" borderId="241" applyNumberFormat="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4" fillId="0" borderId="268"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250" applyFont="0" applyFill="0" applyBorder="0" applyAlignment="0" applyProtection="0">
      <alignment horizontal="left"/>
      <protection locked="0"/>
    </xf>
    <xf numFmtId="254" fontId="10" fillId="39" borderId="277">
      <alignment horizontal="right"/>
      <protection locked="0"/>
    </xf>
    <xf numFmtId="0" fontId="7" fillId="14" borderId="14" applyNumberFormat="0" applyFont="0" applyAlignment="0" applyProtection="0"/>
    <xf numFmtId="254" fontId="10" fillId="39" borderId="250">
      <alignment horizontal="right"/>
      <protection locked="0"/>
    </xf>
    <xf numFmtId="187" fontId="74" fillId="0" borderId="250" applyFont="0" applyFill="0" applyBorder="0" applyAlignment="0" applyProtection="0">
      <alignment horizontal="left"/>
      <protection locked="0"/>
    </xf>
    <xf numFmtId="49" fontId="74" fillId="0" borderId="223">
      <alignment horizontal="left" vertical="top" wrapText="1"/>
      <protection locked="0"/>
    </xf>
    <xf numFmtId="200" fontId="10" fillId="5" borderId="250" applyFont="0" applyFill="0" applyBorder="0" applyAlignment="0" applyProtection="0"/>
    <xf numFmtId="0" fontId="10" fillId="62" borderId="226" applyNumberFormat="0" applyFont="0" applyAlignment="0" applyProtection="0"/>
    <xf numFmtId="0" fontId="7" fillId="14" borderId="14" applyNumberFormat="0" applyFont="0" applyAlignment="0" applyProtection="0"/>
    <xf numFmtId="192" fontId="74" fillId="0" borderId="241" applyFont="0" applyFill="0" applyBorder="0" applyAlignment="0" applyProtection="0">
      <alignment horizontal="left"/>
      <protection locked="0"/>
    </xf>
    <xf numFmtId="0" fontId="7" fillId="14" borderId="14" applyNumberFormat="0" applyFont="0" applyAlignment="0" applyProtection="0"/>
    <xf numFmtId="0" fontId="73" fillId="63" borderId="1882" applyFill="0">
      <alignment horizont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21" fillId="0" borderId="205" applyFill="0"/>
    <xf numFmtId="0" fontId="7" fillId="14" borderId="14" applyNumberFormat="0" applyFont="0" applyAlignment="0" applyProtection="0"/>
    <xf numFmtId="0" fontId="7" fillId="14" borderId="14" applyNumberFormat="0" applyFont="0" applyAlignment="0" applyProtection="0"/>
    <xf numFmtId="0" fontId="64" fillId="59" borderId="254" applyNumberFormat="0" applyAlignment="0" applyProtection="0"/>
    <xf numFmtId="250" fontId="121" fillId="0" borderId="269" applyFill="0"/>
    <xf numFmtId="231" fontId="103" fillId="0" borderId="238">
      <alignment vertical="center"/>
      <protection locked="0"/>
    </xf>
    <xf numFmtId="250" fontId="168" fillId="0" borderId="269" applyFill="0"/>
    <xf numFmtId="0" fontId="66" fillId="0" borderId="219" applyNumberFormat="0" applyFill="0" applyAlignment="0" applyProtection="0"/>
    <xf numFmtId="10" fontId="68" fillId="67" borderId="214" applyNumberFormat="0" applyBorder="0" applyAlignment="0" applyProtection="0"/>
    <xf numFmtId="201" fontId="10" fillId="39" borderId="214" applyNumberFormat="0">
      <alignment horizontal="left"/>
    </xf>
    <xf numFmtId="271" fontId="11" fillId="0" borderId="214">
      <alignment horizontal="right"/>
    </xf>
    <xf numFmtId="190" fontId="74" fillId="0" borderId="214" applyFont="0" applyFill="0" applyBorder="0" applyAlignment="0" applyProtection="0">
      <alignment horizontal="left"/>
      <protection locked="0"/>
    </xf>
    <xf numFmtId="192" fontId="74" fillId="0" borderId="214" applyFont="0" applyFill="0" applyBorder="0" applyAlignment="0" applyProtection="0">
      <alignment horizontal="left"/>
      <protection locked="0"/>
    </xf>
    <xf numFmtId="191" fontId="74" fillId="0" borderId="214" applyFont="0" applyFill="0" applyBorder="0" applyAlignment="0" applyProtection="0">
      <alignment horizontal="left"/>
      <protection locked="0"/>
    </xf>
    <xf numFmtId="266" fontId="103" fillId="0" borderId="214" applyFill="0">
      <alignment horizontal="center" vertical="center"/>
    </xf>
    <xf numFmtId="184" fontId="68" fillId="0" borderId="214" applyFill="0">
      <alignment horizontal="center" vertical="center"/>
    </xf>
    <xf numFmtId="228" fontId="103" fillId="0" borderId="214" applyFill="0">
      <alignment horizontal="center" vertical="center"/>
    </xf>
    <xf numFmtId="228" fontId="68" fillId="0" borderId="214" applyFill="0">
      <alignment horizontal="center" vertical="center"/>
    </xf>
    <xf numFmtId="228" fontId="104" fillId="0" borderId="214" applyFill="0">
      <alignment horizontal="center" vertical="center"/>
    </xf>
    <xf numFmtId="228" fontId="79" fillId="0" borderId="214" applyFill="0">
      <alignment horizontal="center" vertical="center"/>
    </xf>
    <xf numFmtId="178" fontId="10" fillId="39" borderId="214">
      <alignment horizontal="center"/>
      <protection locked="0"/>
    </xf>
    <xf numFmtId="178" fontId="10" fillId="39" borderId="214">
      <alignment horizontal="center"/>
      <protection locked="0"/>
    </xf>
    <xf numFmtId="254" fontId="10" fillId="39" borderId="214">
      <alignment horizontal="right"/>
      <protection locked="0"/>
    </xf>
    <xf numFmtId="228" fontId="74" fillId="0" borderId="214" applyNumberFormat="0">
      <alignment horizontal="left"/>
      <protection locked="0"/>
    </xf>
    <xf numFmtId="49" fontId="74" fillId="0" borderId="214">
      <alignment horizontal="left" vertical="top" wrapText="1"/>
      <protection locked="0"/>
    </xf>
    <xf numFmtId="196" fontId="10" fillId="39" borderId="214" applyFont="0" applyFill="0" applyBorder="0" applyAlignment="0">
      <alignment horizontal="left"/>
    </xf>
    <xf numFmtId="17" fontId="11" fillId="39" borderId="214">
      <alignment horizontal="center"/>
      <protection locked="0"/>
    </xf>
    <xf numFmtId="254" fontId="10" fillId="39" borderId="214">
      <alignment horizontal="right"/>
      <protection locked="0"/>
    </xf>
    <xf numFmtId="228" fontId="73" fillId="63" borderId="214" applyFill="0">
      <alignment horizontal="center" vertical="center"/>
    </xf>
    <xf numFmtId="228" fontId="73" fillId="63" borderId="214" applyFill="0">
      <alignment horizontal="center"/>
    </xf>
    <xf numFmtId="3" fontId="114" fillId="39" borderId="214">
      <alignment horizontal="center"/>
      <protection locked="0"/>
    </xf>
    <xf numFmtId="0" fontId="7" fillId="14" borderId="14" applyNumberFormat="0" applyFont="0" applyAlignment="0" applyProtection="0"/>
    <xf numFmtId="185" fontId="74" fillId="0" borderId="214" applyFont="0" applyFill="0" applyBorder="0" applyAlignment="0" applyProtection="0">
      <alignment horizontal="left"/>
      <protection locked="0"/>
    </xf>
    <xf numFmtId="250" fontId="168" fillId="0" borderId="215" applyFill="0"/>
    <xf numFmtId="0" fontId="7" fillId="14" borderId="14" applyNumberFormat="0" applyFont="0" applyAlignment="0" applyProtection="0"/>
    <xf numFmtId="250" fontId="121" fillId="0" borderId="215" applyFill="0"/>
    <xf numFmtId="271" fontId="11" fillId="63" borderId="214">
      <alignment horizontal="right"/>
    </xf>
    <xf numFmtId="271" fontId="11" fillId="0" borderId="214">
      <alignment horizontal="right"/>
    </xf>
    <xf numFmtId="187" fontId="74" fillId="0" borderId="214" applyFont="0" applyFill="0" applyBorder="0" applyAlignment="0" applyProtection="0">
      <alignment horizontal="left"/>
      <protection locked="0"/>
    </xf>
    <xf numFmtId="228" fontId="74" fillId="0" borderId="250" applyNumberFormat="0">
      <alignment horizontal="left"/>
      <protection locked="0"/>
    </xf>
    <xf numFmtId="237" fontId="103" fillId="0" borderId="247">
      <alignment vertical="center"/>
      <protection locked="0"/>
    </xf>
    <xf numFmtId="250" fontId="121" fillId="0" borderId="251" applyFill="0"/>
    <xf numFmtId="0" fontId="64" fillId="59" borderId="227" applyNumberFormat="0" applyAlignment="0" applyProtection="0"/>
    <xf numFmtId="0" fontId="61" fillId="46" borderId="216" applyNumberFormat="0" applyAlignment="0" applyProtection="0"/>
    <xf numFmtId="196" fontId="10" fillId="39" borderId="223" applyFont="0" applyFill="0" applyBorder="0" applyAlignment="0">
      <alignment horizontal="left"/>
    </xf>
    <xf numFmtId="0" fontId="53" fillId="59" borderId="243" applyNumberFormat="0" applyAlignment="0" applyProtection="0"/>
    <xf numFmtId="0" fontId="7" fillId="14" borderId="14" applyNumberFormat="0" applyFont="0" applyAlignment="0" applyProtection="0"/>
    <xf numFmtId="0" fontId="7" fillId="14" borderId="14" applyNumberFormat="0" applyFont="0" applyAlignment="0" applyProtection="0"/>
    <xf numFmtId="201" fontId="10" fillId="39" borderId="223" applyNumberFormat="0">
      <alignment horizontal="left"/>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00" fontId="10" fillId="5" borderId="643" applyFont="0" applyFill="0" applyBorder="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2" fillId="0" borderId="237" applyNumberFormat="0" applyFill="0" applyAlignment="0" applyProtection="0"/>
    <xf numFmtId="0" fontId="53" fillId="59" borderId="261" applyNumberFormat="0" applyAlignment="0" applyProtection="0"/>
    <xf numFmtId="0" fontId="74" fillId="0" borderId="223" applyNumberFormat="0">
      <alignment horizontal="left"/>
      <protection locked="0"/>
    </xf>
    <xf numFmtId="185" fontId="74" fillId="0" borderId="268"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3" fillId="63" borderId="214" applyFill="0">
      <alignment horizontal="center"/>
    </xf>
    <xf numFmtId="178" fontId="10" fillId="39" borderId="214">
      <alignment horizontal="center"/>
      <protection locked="0"/>
    </xf>
    <xf numFmtId="0" fontId="53" fillId="59" borderId="216" applyNumberFormat="0" applyAlignment="0" applyProtection="0"/>
    <xf numFmtId="3" fontId="114" fillId="39" borderId="241">
      <alignment horizontal="center"/>
      <protection locked="0"/>
    </xf>
    <xf numFmtId="0" fontId="10" fillId="62" borderId="226" applyNumberFormat="0" applyFont="0" applyAlignment="0" applyProtection="0"/>
    <xf numFmtId="0" fontId="7" fillId="14" borderId="14" applyNumberFormat="0" applyFont="0" applyAlignment="0" applyProtection="0"/>
    <xf numFmtId="193" fontId="10" fillId="0" borderId="250" applyFont="0" applyFill="0" applyBorder="0" applyAlignment="0" applyProtection="0">
      <alignment horizontal="left"/>
      <protection locked="0"/>
    </xf>
    <xf numFmtId="0" fontId="7" fillId="14" borderId="14" applyNumberFormat="0" applyFont="0" applyAlignment="0" applyProtection="0"/>
    <xf numFmtId="178" fontId="10" fillId="39" borderId="241">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3" fillId="63" borderId="250" applyFill="0">
      <alignment horizontal="center"/>
    </xf>
    <xf numFmtId="0" fontId="2" fillId="0" borderId="264"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4" fontId="10" fillId="39" borderId="223">
      <alignment horizontal="right"/>
      <protection locked="0"/>
    </xf>
    <xf numFmtId="178" fontId="10" fillId="39" borderId="223">
      <alignment horizontal="center"/>
      <protection locked="0"/>
    </xf>
    <xf numFmtId="228" fontId="74" fillId="0" borderId="223" applyNumberFormat="0">
      <alignment horizontal="left"/>
      <protection locked="0"/>
    </xf>
    <xf numFmtId="197" fontId="74" fillId="0" borderId="214">
      <alignment horizontal="left"/>
      <protection locked="0"/>
    </xf>
    <xf numFmtId="178" fontId="10" fillId="39" borderId="223">
      <alignment horizontal="center"/>
      <protection locked="0"/>
    </xf>
    <xf numFmtId="228" fontId="79" fillId="0" borderId="223" applyFill="0">
      <alignment horizontal="center" vertical="center"/>
    </xf>
    <xf numFmtId="49" fontId="74" fillId="0" borderId="223">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228" fontId="79" fillId="0" borderId="277" applyFill="0">
      <alignment horizontal="center" vertical="center"/>
    </xf>
    <xf numFmtId="0" fontId="7" fillId="14" borderId="14" applyNumberFormat="0" applyFont="0" applyAlignment="0" applyProtection="0"/>
    <xf numFmtId="254" fontId="10" fillId="39" borderId="241">
      <alignment horizontal="right"/>
      <protection locked="0"/>
    </xf>
    <xf numFmtId="49" fontId="74" fillId="0" borderId="277">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66" fillId="0" borderId="228"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16" applyNumberFormat="0" applyAlignment="0" applyProtection="0"/>
    <xf numFmtId="0" fontId="64" fillId="59" borderId="245" applyNumberFormat="0" applyAlignment="0" applyProtection="0"/>
    <xf numFmtId="237" fontId="103" fillId="0" borderId="256">
      <alignment vertical="center"/>
      <protection locked="0"/>
    </xf>
    <xf numFmtId="0" fontId="7" fillId="14" borderId="14" applyNumberFormat="0" applyFont="0" applyAlignment="0" applyProtection="0"/>
    <xf numFmtId="232" fontId="103" fillId="0" borderId="256">
      <alignment vertical="center"/>
      <protection locked="0"/>
    </xf>
    <xf numFmtId="254" fontId="10" fillId="39" borderId="268">
      <alignment horizontal="right"/>
      <protection locked="0"/>
    </xf>
    <xf numFmtId="0" fontId="7" fillId="14" borderId="14" applyNumberFormat="0" applyFont="0" applyAlignment="0" applyProtection="0"/>
    <xf numFmtId="17" fontId="11" fillId="39" borderId="277">
      <alignment horizontal="center"/>
      <protection locked="0"/>
    </xf>
    <xf numFmtId="0" fontId="7" fillId="14" borderId="14" applyNumberFormat="0" applyFont="0" applyAlignment="0" applyProtection="0"/>
    <xf numFmtId="0" fontId="66" fillId="0" borderId="264" applyNumberFormat="0" applyFill="0" applyAlignment="0" applyProtection="0"/>
    <xf numFmtId="254" fontId="10" fillId="39" borderId="896">
      <alignment horizontal="right"/>
      <protection locked="0"/>
    </xf>
    <xf numFmtId="178" fontId="10" fillId="39" borderId="214">
      <alignment horizontal="center"/>
      <protection locked="0"/>
    </xf>
    <xf numFmtId="192" fontId="74" fillId="0" borderId="250" applyFont="0" applyFill="0" applyBorder="0" applyAlignment="0" applyProtection="0">
      <alignment horizontal="left"/>
      <protection locked="0"/>
    </xf>
    <xf numFmtId="250" fontId="121" fillId="0" borderId="215" applyFill="0"/>
    <xf numFmtId="228" fontId="68" fillId="0" borderId="250" applyFill="0">
      <alignment horizontal="center" vertical="center"/>
    </xf>
    <xf numFmtId="178" fontId="10" fillId="39" borderId="268">
      <alignment horizontal="center"/>
      <protection locked="0"/>
    </xf>
    <xf numFmtId="0" fontId="7" fillId="14" borderId="14" applyNumberFormat="0" applyFont="0" applyAlignment="0" applyProtection="0"/>
    <xf numFmtId="188" fontId="73" fillId="63" borderId="2484" applyFill="0">
      <alignment horizontal="center" vertical="center"/>
    </xf>
    <xf numFmtId="0" fontId="73" fillId="63" borderId="232" applyFill="0">
      <alignment horizontal="center"/>
    </xf>
    <xf numFmtId="0" fontId="7" fillId="14" borderId="14" applyNumberFormat="0" applyFont="0" applyAlignment="0" applyProtection="0"/>
    <xf numFmtId="267" fontId="112" fillId="0" borderId="258"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1" fontId="74" fillId="0" borderId="250" applyFont="0" applyFill="0" applyBorder="0" applyAlignment="0" applyProtection="0">
      <alignment horizontal="left"/>
      <protection locked="0"/>
    </xf>
    <xf numFmtId="0" fontId="7" fillId="14" borderId="14" applyNumberFormat="0" applyFont="0" applyAlignment="0" applyProtection="0"/>
    <xf numFmtId="228" fontId="103" fillId="0" borderId="256">
      <alignment vertical="center"/>
      <protection locked="0"/>
    </xf>
    <xf numFmtId="276" fontId="20" fillId="0" borderId="250">
      <alignment horizontal="center"/>
    </xf>
    <xf numFmtId="228" fontId="73" fillId="63" borderId="241" applyFill="0">
      <alignment horizont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2" fillId="0" borderId="237" applyNumberFormat="0" applyFill="0" applyAlignment="0" applyProtection="0"/>
    <xf numFmtId="0" fontId="73" fillId="63" borderId="241" applyFill="0">
      <alignment horizontal="center"/>
    </xf>
    <xf numFmtId="0" fontId="7" fillId="14" borderId="14" applyNumberFormat="0" applyFont="0" applyAlignment="0" applyProtection="0"/>
    <xf numFmtId="0" fontId="7" fillId="14" borderId="14" applyNumberFormat="0" applyFont="0" applyAlignment="0" applyProtection="0"/>
    <xf numFmtId="267" fontId="112" fillId="0" borderId="276" applyFill="0">
      <alignment horizontal="center" vertical="center"/>
    </xf>
    <xf numFmtId="0" fontId="61" fillId="46" borderId="270" applyNumberFormat="0" applyAlignment="0" applyProtection="0"/>
    <xf numFmtId="228" fontId="136" fillId="68" borderId="239" applyNumberFormat="0">
      <alignment horizontal="right"/>
    </xf>
    <xf numFmtId="187" fontId="74" fillId="0" borderId="223" applyFont="0" applyFill="0" applyBorder="0" applyAlignment="0" applyProtection="0">
      <alignment horizontal="left"/>
      <protection locked="0"/>
    </xf>
    <xf numFmtId="0" fontId="7" fillId="14" borderId="14" applyNumberFormat="0" applyFont="0" applyAlignment="0" applyProtection="0"/>
    <xf numFmtId="271" fontId="11" fillId="0" borderId="223">
      <alignment horizontal="right"/>
    </xf>
    <xf numFmtId="185" fontId="74" fillId="0" borderId="223" applyFont="0" applyFill="0" applyBorder="0" applyAlignment="0" applyProtection="0">
      <alignment horizontal="left"/>
      <protection locked="0"/>
    </xf>
    <xf numFmtId="250" fontId="121" fillId="0" borderId="224" applyFill="0"/>
    <xf numFmtId="228" fontId="73" fillId="63" borderId="223" applyFill="0">
      <alignment horizontal="center"/>
    </xf>
    <xf numFmtId="271" fontId="11" fillId="63" borderId="223">
      <alignment horizontal="right"/>
    </xf>
    <xf numFmtId="250" fontId="168" fillId="0" borderId="224" applyFill="0"/>
    <xf numFmtId="3" fontId="114" fillId="39" borderId="223">
      <alignment horizontal="center"/>
      <protection locked="0"/>
    </xf>
    <xf numFmtId="237" fontId="103" fillId="0" borderId="229">
      <alignment vertical="center"/>
      <protection locked="0"/>
    </xf>
    <xf numFmtId="0" fontId="7" fillId="14" borderId="14" applyNumberFormat="0" applyFont="0" applyAlignment="0" applyProtection="0"/>
    <xf numFmtId="228" fontId="79" fillId="0" borderId="268" applyFill="0">
      <alignment horizontal="center" vertical="center"/>
    </xf>
    <xf numFmtId="200" fontId="10" fillId="5" borderId="214" applyFont="0" applyFill="0" applyBorder="0" applyAlignment="0" applyProtection="0"/>
    <xf numFmtId="0" fontId="7" fillId="14" borderId="14" applyNumberFormat="0" applyFont="0" applyAlignment="0" applyProtection="0"/>
    <xf numFmtId="0" fontId="7" fillId="14" borderId="14" applyNumberFormat="0" applyFont="0" applyAlignment="0" applyProtection="0"/>
    <xf numFmtId="184" fontId="103" fillId="0" borderId="274">
      <alignment vertical="center"/>
      <protection locked="0"/>
    </xf>
    <xf numFmtId="0" fontId="7" fillId="14" borderId="14" applyNumberFormat="0" applyFont="0" applyAlignment="0" applyProtection="0"/>
    <xf numFmtId="0" fontId="7" fillId="14" borderId="14" applyNumberFormat="0" applyFont="0" applyAlignment="0" applyProtection="0"/>
    <xf numFmtId="0" fontId="53" fillId="59" borderId="252" applyNumberFormat="0" applyAlignment="0" applyProtection="0"/>
    <xf numFmtId="276" fontId="20" fillId="0" borderId="268">
      <alignment horizontal="center"/>
    </xf>
    <xf numFmtId="0" fontId="7" fillId="14" borderId="14" applyNumberFormat="0" applyFont="0" applyAlignment="0" applyProtection="0"/>
    <xf numFmtId="0" fontId="7" fillId="14" borderId="14" applyNumberFormat="0" applyFont="0" applyAlignment="0" applyProtection="0"/>
    <xf numFmtId="228" fontId="74" fillId="0" borderId="232" applyNumberFormat="0">
      <alignment horizontal="left"/>
      <protection locked="0"/>
    </xf>
    <xf numFmtId="0" fontId="7" fillId="14" borderId="14" applyNumberFormat="0" applyFont="0" applyAlignment="0" applyProtection="0"/>
    <xf numFmtId="49" fontId="74" fillId="0" borderId="232">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10" fillId="62" borderId="262" applyNumberFormat="0" applyFont="0" applyAlignment="0" applyProtection="0"/>
    <xf numFmtId="0" fontId="2" fillId="0" borderId="228" applyNumberFormat="0" applyFill="0" applyAlignment="0" applyProtection="0"/>
    <xf numFmtId="178" fontId="10" fillId="39" borderId="250">
      <alignment horizontal="center"/>
      <protection locked="0"/>
    </xf>
    <xf numFmtId="0" fontId="7" fillId="14" borderId="14" applyNumberFormat="0" applyFont="0" applyAlignment="0" applyProtection="0"/>
    <xf numFmtId="232" fontId="103" fillId="0" borderId="274">
      <alignment vertical="center"/>
      <protection locked="0"/>
    </xf>
    <xf numFmtId="228" fontId="74" fillId="0" borderId="259" applyNumberFormat="0">
      <alignment horizontal="left"/>
      <protection locked="0"/>
    </xf>
    <xf numFmtId="228" fontId="112" fillId="0" borderId="249" applyFill="0">
      <alignment horizontal="center" vertical="center"/>
    </xf>
    <xf numFmtId="37" fontId="70" fillId="0" borderId="240" applyFill="0">
      <alignment horizontal="center" vertical="center"/>
    </xf>
    <xf numFmtId="0" fontId="7" fillId="14" borderId="14" applyNumberFormat="0" applyFont="0" applyAlignment="0" applyProtection="0"/>
    <xf numFmtId="0" fontId="64" fillId="59" borderId="227" applyNumberFormat="0" applyAlignment="0" applyProtection="0"/>
    <xf numFmtId="0" fontId="53" fillId="59" borderId="207" applyNumberFormat="0" applyAlignment="0" applyProtection="0"/>
    <xf numFmtId="0" fontId="7" fillId="14" borderId="14" applyNumberFormat="0" applyFont="0" applyAlignment="0" applyProtection="0"/>
    <xf numFmtId="0" fontId="64" fillId="59" borderId="263" applyNumberFormat="0" applyAlignment="0" applyProtection="0"/>
    <xf numFmtId="0" fontId="7" fillId="14" borderId="14" applyNumberFormat="0" applyFont="0" applyAlignment="0" applyProtection="0"/>
    <xf numFmtId="228" fontId="121" fillId="0" borderId="275" applyNumberFormat="0"/>
    <xf numFmtId="233" fontId="103" fillId="0" borderId="256">
      <alignment vertical="center"/>
      <protection locked="0"/>
    </xf>
    <xf numFmtId="0" fontId="7" fillId="14" borderId="14" applyNumberFormat="0" applyFont="0" applyAlignment="0" applyProtection="0"/>
    <xf numFmtId="0" fontId="7" fillId="14" borderId="14" applyNumberFormat="0" applyFont="0" applyAlignment="0" applyProtection="0"/>
    <xf numFmtId="233" fontId="103" fillId="0" borderId="247">
      <alignment vertical="center"/>
      <protection locked="0"/>
    </xf>
    <xf numFmtId="0" fontId="7" fillId="14" borderId="14" applyNumberFormat="0" applyFont="0" applyAlignment="0" applyProtection="0"/>
    <xf numFmtId="0" fontId="66" fillId="0" borderId="246" applyNumberFormat="0" applyFill="0" applyAlignment="0" applyProtection="0"/>
    <xf numFmtId="192" fontId="74" fillId="0" borderId="214" applyFont="0" applyFill="0" applyBorder="0" applyAlignment="0" applyProtection="0">
      <alignment horizontal="left"/>
      <protection locked="0"/>
    </xf>
    <xf numFmtId="191" fontId="74" fillId="0" borderId="214"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3" fillId="63" borderId="277" applyFill="0">
      <alignment horizontal="center"/>
    </xf>
    <xf numFmtId="0" fontId="7" fillId="14" borderId="14" applyNumberFormat="0" applyFont="0" applyAlignment="0" applyProtection="0"/>
    <xf numFmtId="201" fontId="10" fillId="39" borderId="214" applyNumberFormat="0">
      <alignment horizontal="left"/>
    </xf>
    <xf numFmtId="228" fontId="121" fillId="0" borderId="221" applyNumberFormat="0"/>
    <xf numFmtId="0" fontId="7" fillId="14" borderId="14" applyNumberFormat="0" applyFont="0" applyAlignment="0" applyProtection="0"/>
    <xf numFmtId="0" fontId="7" fillId="14" borderId="14" applyNumberFormat="0" applyFont="0" applyAlignment="0" applyProtection="0"/>
    <xf numFmtId="0" fontId="64" fillId="59" borderId="236" applyNumberFormat="0" applyAlignment="0" applyProtection="0"/>
    <xf numFmtId="232" fontId="103" fillId="0" borderId="229">
      <alignment vertical="center"/>
      <protection locked="0"/>
    </xf>
    <xf numFmtId="178" fontId="10" fillId="39" borderId="214">
      <alignment horizontal="center"/>
      <protection locked="0"/>
    </xf>
    <xf numFmtId="0" fontId="64" fillId="59" borderId="254" applyNumberFormat="0" applyAlignment="0" applyProtection="0"/>
    <xf numFmtId="178" fontId="10" fillId="39" borderId="214">
      <alignment horizontal="center"/>
      <protection locked="0"/>
    </xf>
    <xf numFmtId="232" fontId="103" fillId="0" borderId="238">
      <alignment vertical="center"/>
      <protection locked="0"/>
    </xf>
    <xf numFmtId="228" fontId="136" fillId="68" borderId="266" applyNumberFormat="0">
      <alignment horizontal="right"/>
    </xf>
    <xf numFmtId="184" fontId="68" fillId="0" borderId="241" applyFill="0">
      <alignment horizontal="center" vertical="center"/>
    </xf>
    <xf numFmtId="0" fontId="7" fillId="14" borderId="14" applyNumberFormat="0" applyFont="0" applyAlignment="0" applyProtection="0"/>
    <xf numFmtId="228" fontId="74" fillId="0" borderId="214" applyNumberFormat="0">
      <alignment horizontal="left"/>
      <protection locked="0"/>
    </xf>
    <xf numFmtId="49" fontId="74" fillId="0" borderId="241">
      <alignment horizontal="left" vertical="top" wrapText="1"/>
      <protection locked="0"/>
    </xf>
    <xf numFmtId="0" fontId="7" fillId="14" borderId="14" applyNumberFormat="0" applyFont="0" applyAlignment="0" applyProtection="0"/>
    <xf numFmtId="49" fontId="74" fillId="0" borderId="214">
      <alignment horizontal="left" vertical="top" wrapText="1"/>
      <protection locked="0"/>
    </xf>
    <xf numFmtId="196" fontId="10" fillId="39" borderId="214" applyFont="0" applyFill="0" applyBorder="0" applyAlignment="0">
      <alignment horizontal="left"/>
    </xf>
    <xf numFmtId="0" fontId="66" fillId="0" borderId="273" applyNumberFormat="0" applyFill="0" applyAlignment="0" applyProtection="0"/>
    <xf numFmtId="231" fontId="103" fillId="0" borderId="220">
      <alignment vertical="center"/>
      <protection locked="0"/>
    </xf>
    <xf numFmtId="0" fontId="61" fillId="46" borderId="207" applyNumberFormat="0" applyAlignment="0" applyProtection="0"/>
    <xf numFmtId="228" fontId="124" fillId="0" borderId="276" applyFill="0">
      <alignment horizontal="center" vertical="center"/>
    </xf>
    <xf numFmtId="0" fontId="7" fillId="14" borderId="14" applyNumberFormat="0" applyFont="0" applyAlignment="0" applyProtection="0"/>
    <xf numFmtId="228" fontId="104" fillId="0" borderId="277" applyFill="0">
      <alignment horizontal="center" vertical="center"/>
    </xf>
    <xf numFmtId="0" fontId="73" fillId="63" borderId="250" applyFill="0">
      <alignment horizontal="center"/>
    </xf>
    <xf numFmtId="250" fontId="168" fillId="0" borderId="251" applyFill="0"/>
    <xf numFmtId="0" fontId="74" fillId="0" borderId="268" applyNumberFormat="0">
      <alignment horizontal="left"/>
      <protection locked="0"/>
    </xf>
    <xf numFmtId="192" fontId="74" fillId="0" borderId="259" applyFont="0" applyFill="0" applyBorder="0" applyAlignment="0" applyProtection="0">
      <alignment horizontal="left"/>
      <protection locked="0"/>
    </xf>
    <xf numFmtId="0" fontId="7" fillId="14" borderId="14" applyNumberFormat="0" applyFont="0" applyAlignment="0" applyProtection="0"/>
    <xf numFmtId="228" fontId="73" fillId="63" borderId="250" applyFill="0">
      <alignment horizontal="center" vertical="center"/>
    </xf>
    <xf numFmtId="228" fontId="103" fillId="0" borderId="265">
      <alignment vertical="center"/>
      <protection locked="0"/>
    </xf>
    <xf numFmtId="0" fontId="10" fillId="62" borderId="253" applyNumberFormat="0" applyFont="0" applyAlignment="0" applyProtection="0"/>
    <xf numFmtId="230" fontId="103" fillId="0" borderId="238">
      <alignment vertical="center"/>
      <protection locked="0"/>
    </xf>
    <xf numFmtId="228" fontId="74" fillId="0" borderId="241" applyNumberFormat="0">
      <alignment horizontal="left"/>
      <protection locked="0"/>
    </xf>
    <xf numFmtId="0" fontId="53" fillId="59" borderId="270" applyNumberFormat="0" applyAlignment="0" applyProtection="0"/>
    <xf numFmtId="0" fontId="66" fillId="0" borderId="246" applyNumberFormat="0" applyFill="0" applyAlignment="0" applyProtection="0"/>
    <xf numFmtId="185" fontId="74" fillId="0" borderId="259" applyFont="0" applyFill="0" applyBorder="0" applyAlignment="0" applyProtection="0">
      <alignment horizontal="left"/>
      <protection locked="0"/>
    </xf>
    <xf numFmtId="0" fontId="61" fillId="46" borderId="225" applyNumberFormat="0" applyAlignment="0" applyProtection="0"/>
    <xf numFmtId="0" fontId="53" fillId="59" borderId="225" applyNumberFormat="0" applyAlignment="0" applyProtection="0"/>
    <xf numFmtId="0" fontId="73" fillId="63" borderId="268" applyFill="0">
      <alignment horizontal="center"/>
    </xf>
    <xf numFmtId="0" fontId="7" fillId="14" borderId="14" applyNumberFormat="0" applyFont="0" applyAlignment="0" applyProtection="0"/>
    <xf numFmtId="233" fontId="103" fillId="0" borderId="265">
      <alignment vertic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8" fontId="73" fillId="63" borderId="241" applyFill="0">
      <alignment horizontal="center" vertical="center"/>
    </xf>
    <xf numFmtId="0" fontId="7" fillId="14" borderId="14" applyNumberFormat="0" applyFont="0" applyAlignment="0" applyProtection="0"/>
    <xf numFmtId="250" fontId="121" fillId="0" borderId="260" applyFill="0"/>
    <xf numFmtId="0" fontId="7" fillId="14" borderId="14" applyNumberFormat="0" applyFont="0" applyAlignment="0" applyProtection="0"/>
    <xf numFmtId="0" fontId="7" fillId="14" borderId="14" applyNumberFormat="0" applyFont="0" applyAlignment="0" applyProtection="0"/>
    <xf numFmtId="0" fontId="64" fillId="59" borderId="218" applyNumberFormat="0" applyAlignment="0" applyProtection="0"/>
    <xf numFmtId="0" fontId="7" fillId="14" borderId="14" applyNumberFormat="0" applyFont="0" applyAlignment="0" applyProtection="0"/>
    <xf numFmtId="184" fontId="103" fillId="0" borderId="229">
      <alignment vertical="center"/>
      <protection locked="0"/>
    </xf>
    <xf numFmtId="230" fontId="103" fillId="0" borderId="229">
      <alignment vertical="center"/>
      <protection locked="0"/>
    </xf>
    <xf numFmtId="196" fontId="10" fillId="39" borderId="277" applyFont="0" applyFill="0" applyBorder="0" applyAlignment="0">
      <alignment horizontal="left"/>
    </xf>
    <xf numFmtId="0" fontId="53" fillId="59" borderId="252" applyNumberFormat="0" applyAlignment="0" applyProtection="0"/>
    <xf numFmtId="3" fontId="114" fillId="39" borderId="277">
      <alignment horizontal="center"/>
      <protection locked="0"/>
    </xf>
    <xf numFmtId="0" fontId="7" fillId="14" borderId="14" applyNumberFormat="0" applyFont="0" applyAlignment="0" applyProtection="0"/>
    <xf numFmtId="0" fontId="10" fillId="62" borderId="208" applyNumberFormat="0" applyFont="0" applyAlignment="0" applyProtection="0"/>
    <xf numFmtId="0" fontId="64" fillId="59" borderId="209" applyNumberFormat="0" applyAlignment="0" applyProtection="0"/>
    <xf numFmtId="0" fontId="7" fillId="14" borderId="14" applyNumberFormat="0" applyFont="0" applyAlignment="0" applyProtection="0"/>
    <xf numFmtId="0" fontId="2" fillId="0" borderId="246" applyNumberFormat="0" applyFill="0" applyAlignment="0" applyProtection="0"/>
    <xf numFmtId="0" fontId="7" fillId="14" borderId="14" applyNumberFormat="0" applyFont="0" applyAlignment="0" applyProtection="0"/>
    <xf numFmtId="188" fontId="73" fillId="63" borderId="259" applyFill="0">
      <alignment horizontal="center" vertical="center"/>
    </xf>
    <xf numFmtId="233" fontId="103" fillId="0" borderId="238">
      <alignment vertical="center"/>
      <protection locked="0"/>
    </xf>
    <xf numFmtId="190" fontId="74" fillId="0" borderId="241" applyFont="0" applyFill="0" applyBorder="0" applyAlignment="0" applyProtection="0">
      <alignment horizontal="left"/>
      <protection locked="0"/>
    </xf>
    <xf numFmtId="228" fontId="124" fillId="0" borderId="240" applyFill="0">
      <alignment horizontal="center" vertical="center"/>
    </xf>
    <xf numFmtId="0" fontId="73" fillId="63" borderId="896" applyFill="0">
      <alignment horizontal="center"/>
    </xf>
    <xf numFmtId="0" fontId="73" fillId="63" borderId="223" applyFill="0">
      <alignment horizontal="center"/>
    </xf>
    <xf numFmtId="0" fontId="7" fillId="14" borderId="14" applyNumberFormat="0" applyFont="0" applyAlignment="0" applyProtection="0"/>
    <xf numFmtId="233" fontId="103" fillId="0" borderId="238">
      <alignment vertical="center"/>
      <protection locked="0"/>
    </xf>
    <xf numFmtId="0" fontId="7" fillId="14" borderId="14" applyNumberFormat="0" applyFont="0" applyAlignment="0" applyProtection="0"/>
    <xf numFmtId="0" fontId="2" fillId="0" borderId="210" applyNumberFormat="0" applyFill="0" applyAlignment="0" applyProtection="0"/>
    <xf numFmtId="0" fontId="66" fillId="0" borderId="210"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2" fillId="0" borderId="219" applyNumberFormat="0" applyFill="0" applyAlignment="0" applyProtection="0"/>
    <xf numFmtId="196" fontId="10" fillId="39" borderId="268" applyFont="0" applyFill="0" applyBorder="0" applyAlignment="0">
      <alignment horizontal="left"/>
    </xf>
    <xf numFmtId="228" fontId="73" fillId="63" borderId="223" applyFill="0">
      <alignment horizontal="center" vertical="center"/>
    </xf>
    <xf numFmtId="228" fontId="73" fillId="63" borderId="214" applyFill="0">
      <alignment horizontal="center"/>
    </xf>
    <xf numFmtId="228" fontId="73" fillId="63" borderId="214" applyFill="0">
      <alignment horizontal="center" vertical="center"/>
    </xf>
    <xf numFmtId="17" fontId="11" fillId="39" borderId="223">
      <alignment horizontal="center"/>
      <protection locked="0"/>
    </xf>
    <xf numFmtId="0" fontId="53" fillId="59" borderId="234" applyNumberFormat="0" applyAlignment="0" applyProtection="0"/>
    <xf numFmtId="191" fontId="74" fillId="0" borderId="268" applyFont="0" applyFill="0" applyBorder="0" applyAlignment="0" applyProtection="0">
      <alignment horizontal="left"/>
      <protection locked="0"/>
    </xf>
    <xf numFmtId="0" fontId="7" fillId="14" borderId="14" applyNumberFormat="0" applyFont="0" applyAlignment="0" applyProtection="0"/>
    <xf numFmtId="0" fontId="61" fillId="46" borderId="234" applyNumberFormat="0" applyAlignment="0" applyProtection="0"/>
    <xf numFmtId="254" fontId="10" fillId="39" borderId="223">
      <alignment horizontal="right"/>
      <protection locked="0"/>
    </xf>
    <xf numFmtId="228" fontId="121" fillId="0" borderId="239" applyNumberFormat="0"/>
    <xf numFmtId="0" fontId="7" fillId="14" borderId="14" applyNumberFormat="0" applyFont="0" applyAlignment="0" applyProtection="0"/>
    <xf numFmtId="0" fontId="7" fillId="14" borderId="14" applyNumberFormat="0" applyFont="0" applyAlignment="0" applyProtection="0"/>
    <xf numFmtId="231" fontId="103" fillId="0" borderId="247">
      <alignment vertical="center"/>
      <protection locked="0"/>
    </xf>
    <xf numFmtId="0" fontId="73" fillId="63" borderId="1126" applyFill="0">
      <alignment horizontal="center"/>
    </xf>
    <xf numFmtId="0" fontId="61" fillId="46" borderId="243" applyNumberFormat="0" applyAlignment="0" applyProtection="0"/>
    <xf numFmtId="0" fontId="7" fillId="14" borderId="14" applyNumberFormat="0" applyFont="0" applyAlignment="0" applyProtection="0"/>
    <xf numFmtId="250" fontId="168" fillId="0" borderId="242" applyFill="0"/>
    <xf numFmtId="0" fontId="64" fillId="59" borderId="236" applyNumberFormat="0" applyAlignment="0" applyProtection="0"/>
    <xf numFmtId="0" fontId="7" fillId="14" borderId="14" applyNumberFormat="0" applyFont="0" applyAlignment="0" applyProtection="0"/>
    <xf numFmtId="178" fontId="10" fillId="39" borderId="259">
      <alignment horizontal="center"/>
      <protection locked="0"/>
    </xf>
    <xf numFmtId="0" fontId="7" fillId="14" borderId="14" applyNumberFormat="0" applyFont="0" applyAlignment="0" applyProtection="0"/>
    <xf numFmtId="185" fontId="74" fillId="0" borderId="214" applyFont="0" applyFill="0" applyBorder="0" applyAlignment="0" applyProtection="0">
      <alignment horizontal="left"/>
      <protection locked="0"/>
    </xf>
    <xf numFmtId="0" fontId="7" fillId="14" borderId="14" applyNumberFormat="0" applyFont="0" applyAlignment="0" applyProtection="0"/>
    <xf numFmtId="0" fontId="64" fillId="59" borderId="737" applyNumberFormat="0" applyAlignment="0" applyProtection="0"/>
    <xf numFmtId="231" fontId="103" fillId="0" borderId="247">
      <alignment vertical="center"/>
      <protection locked="0"/>
    </xf>
    <xf numFmtId="228" fontId="103" fillId="0" borderId="259" applyFill="0">
      <alignment horizontal="center" vertical="center"/>
    </xf>
    <xf numFmtId="0" fontId="64" fillId="59" borderId="272" applyNumberFormat="0" applyAlignment="0" applyProtection="0"/>
    <xf numFmtId="231" fontId="103" fillId="0" borderId="274">
      <alignment vertical="center"/>
      <protection locked="0"/>
    </xf>
    <xf numFmtId="0" fontId="7" fillId="14" borderId="14" applyNumberFormat="0" applyFont="0" applyAlignment="0" applyProtection="0"/>
    <xf numFmtId="0" fontId="7" fillId="14" borderId="14" applyNumberFormat="0" applyFont="0" applyAlignment="0" applyProtection="0"/>
    <xf numFmtId="49" fontId="74" fillId="0" borderId="250">
      <alignment horizontal="left" vertical="top" wrapText="1"/>
      <protection locked="0"/>
    </xf>
    <xf numFmtId="0" fontId="66" fillId="0" borderId="255" applyNumberFormat="0" applyFill="0" applyAlignment="0" applyProtection="0"/>
    <xf numFmtId="0" fontId="7" fillId="14" borderId="14" applyNumberFormat="0" applyFont="0" applyAlignment="0" applyProtection="0"/>
    <xf numFmtId="228" fontId="112" fillId="0" borderId="258"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4" fillId="0" borderId="223"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263" applyNumberFormat="0" applyAlignment="0" applyProtection="0"/>
    <xf numFmtId="228" fontId="73" fillId="63" borderId="250"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10" fillId="62" borderId="217" applyNumberFormat="0" applyFont="0" applyAlignment="0" applyProtection="0"/>
    <xf numFmtId="0" fontId="7" fillId="14" borderId="14" applyNumberFormat="0" applyFont="0" applyAlignment="0" applyProtection="0"/>
    <xf numFmtId="228" fontId="74" fillId="0" borderId="250" applyNumberFormat="0">
      <alignment horizontal="left"/>
      <protection locked="0"/>
    </xf>
    <xf numFmtId="0" fontId="7" fillId="14" borderId="14" applyNumberFormat="0" applyFont="0" applyAlignment="0" applyProtection="0"/>
    <xf numFmtId="0" fontId="64" fillId="59" borderId="245" applyNumberFormat="0" applyAlignment="0" applyProtection="0"/>
    <xf numFmtId="10" fontId="68" fillId="67" borderId="277" applyNumberFormat="0" applyBorder="0" applyAlignment="0" applyProtection="0"/>
    <xf numFmtId="0" fontId="53" fillId="59" borderId="207" applyNumberFormat="0" applyAlignment="0" applyProtection="0"/>
    <xf numFmtId="0" fontId="61" fillId="46" borderId="207" applyNumberFormat="0" applyAlignment="0" applyProtection="0"/>
    <xf numFmtId="0" fontId="64" fillId="59" borderId="209" applyNumberFormat="0" applyAlignment="0" applyProtection="0"/>
    <xf numFmtId="0" fontId="66" fillId="0" borderId="210" applyNumberFormat="0" applyFill="0" applyAlignment="0" applyProtection="0"/>
    <xf numFmtId="0" fontId="2" fillId="0" borderId="210" applyNumberFormat="0" applyFill="0" applyAlignment="0" applyProtection="0"/>
    <xf numFmtId="0" fontId="53" fillId="59" borderId="207" applyNumberFormat="0" applyAlignment="0" applyProtection="0"/>
    <xf numFmtId="0" fontId="61" fillId="46" borderId="207" applyNumberFormat="0" applyAlignment="0" applyProtection="0"/>
    <xf numFmtId="0" fontId="7" fillId="14" borderId="14" applyNumberFormat="0" applyFont="0" applyAlignment="0" applyProtection="0"/>
    <xf numFmtId="0" fontId="64" fillId="59" borderId="209" applyNumberFormat="0" applyAlignment="0" applyProtection="0"/>
    <xf numFmtId="0" fontId="2" fillId="0" borderId="210" applyNumberFormat="0" applyFill="0" applyAlignment="0" applyProtection="0"/>
    <xf numFmtId="0" fontId="66" fillId="0" borderId="210"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07" applyNumberFormat="0" applyAlignment="0" applyProtection="0"/>
    <xf numFmtId="229" fontId="103" fillId="0" borderId="238">
      <alignment vertical="center"/>
      <protection locked="0"/>
    </xf>
    <xf numFmtId="0" fontId="7" fillId="14" borderId="14" applyNumberFormat="0" applyFont="0" applyAlignment="0" applyProtection="0"/>
    <xf numFmtId="0" fontId="61" fillId="46" borderId="207" applyNumberFormat="0" applyAlignment="0" applyProtection="0"/>
    <xf numFmtId="228" fontId="68" fillId="0" borderId="223" applyFill="0">
      <alignment horizontal="center" vertical="center"/>
    </xf>
    <xf numFmtId="184" fontId="68" fillId="0" borderId="223" applyFill="0">
      <alignment horizontal="center" vertical="center"/>
    </xf>
    <xf numFmtId="0" fontId="10" fillId="62" borderId="208" applyNumberFormat="0" applyFont="0" applyAlignment="0" applyProtection="0"/>
    <xf numFmtId="0" fontId="64" fillId="59" borderId="209" applyNumberFormat="0" applyAlignment="0" applyProtection="0"/>
    <xf numFmtId="228" fontId="124" fillId="0" borderId="249" applyFill="0">
      <alignment horizontal="center" vertical="center"/>
    </xf>
    <xf numFmtId="0" fontId="7" fillId="14" borderId="14" applyNumberFormat="0" applyFont="0" applyAlignment="0" applyProtection="0"/>
    <xf numFmtId="0" fontId="66" fillId="0" borderId="210" applyNumberFormat="0" applyFill="0" applyAlignment="0" applyProtection="0"/>
    <xf numFmtId="0" fontId="2" fillId="0" borderId="210" applyNumberFormat="0" applyFill="0" applyAlignment="0" applyProtection="0"/>
    <xf numFmtId="228" fontId="103" fillId="0" borderId="223" applyFill="0">
      <alignment horizontal="center" vertical="center"/>
    </xf>
    <xf numFmtId="0" fontId="7" fillId="14" borderId="14" applyNumberFormat="0" applyFont="0" applyAlignment="0" applyProtection="0"/>
    <xf numFmtId="266" fontId="103" fillId="0" borderId="259"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07"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07" applyNumberFormat="0" applyAlignment="0" applyProtection="0"/>
    <xf numFmtId="0" fontId="7" fillId="14" borderId="14" applyNumberFormat="0" applyFont="0" applyAlignment="0" applyProtection="0"/>
    <xf numFmtId="0" fontId="10" fillId="62" borderId="208" applyNumberFormat="0" applyFont="0" applyAlignment="0" applyProtection="0"/>
    <xf numFmtId="0" fontId="64" fillId="59" borderId="209" applyNumberFormat="0" applyAlignment="0" applyProtection="0"/>
    <xf numFmtId="0" fontId="7" fillId="14" borderId="14" applyNumberFormat="0" applyFont="0" applyAlignment="0" applyProtection="0"/>
    <xf numFmtId="37" fontId="70" fillId="0" borderId="276" applyFill="0">
      <alignment horizontal="center" vertical="center"/>
    </xf>
    <xf numFmtId="0" fontId="2" fillId="0" borderId="210" applyNumberFormat="0" applyFill="0" applyAlignment="0" applyProtection="0"/>
    <xf numFmtId="0" fontId="66" fillId="0" borderId="210"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227" applyNumberFormat="0" applyAlignment="0" applyProtection="0"/>
    <xf numFmtId="191" fontId="74" fillId="0" borderId="223"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201" fontId="10" fillId="39" borderId="259" applyNumberFormat="0">
      <alignment horizontal="left"/>
    </xf>
    <xf numFmtId="0" fontId="73" fillId="63" borderId="214" applyFill="0">
      <alignment horizontal="center"/>
    </xf>
    <xf numFmtId="0" fontId="7" fillId="14" borderId="14" applyNumberFormat="0" applyFont="0" applyAlignment="0" applyProtection="0"/>
    <xf numFmtId="276" fontId="20" fillId="0" borderId="241">
      <alignment horizontal="center"/>
    </xf>
    <xf numFmtId="192" fontId="74" fillId="0" borderId="223" applyFont="0" applyFill="0" applyBorder="0" applyAlignment="0" applyProtection="0">
      <alignment horizontal="left"/>
      <protection locked="0"/>
    </xf>
    <xf numFmtId="190" fontId="74" fillId="0" borderId="223" applyFont="0" applyFill="0" applyBorder="0" applyAlignment="0" applyProtection="0">
      <alignment horizontal="left"/>
      <protection locked="0"/>
    </xf>
    <xf numFmtId="0" fontId="10" fillId="62" borderId="226" applyNumberFormat="0" applyFont="0" applyAlignment="0" applyProtection="0"/>
    <xf numFmtId="188" fontId="73" fillId="63" borderId="214" applyFill="0">
      <alignment horizontal="center" vertical="center"/>
    </xf>
    <xf numFmtId="0" fontId="7" fillId="14" borderId="14" applyNumberFormat="0" applyFont="0" applyAlignment="0" applyProtection="0"/>
    <xf numFmtId="0" fontId="10" fillId="62" borderId="253" applyNumberFormat="0" applyFont="0" applyAlignment="0" applyProtection="0"/>
    <xf numFmtId="0" fontId="2" fillId="0" borderId="264" applyNumberFormat="0" applyFill="0" applyAlignment="0" applyProtection="0"/>
    <xf numFmtId="0" fontId="61" fillId="46" borderId="216" applyNumberFormat="0" applyAlignment="0" applyProtection="0"/>
    <xf numFmtId="250" fontId="168" fillId="0" borderId="1960" applyFill="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0" fontId="10" fillId="63" borderId="214" applyNumberFormat="0" applyFont="0" applyBorder="0" applyAlignment="0" applyProtection="0"/>
    <xf numFmtId="180" fontId="10" fillId="63" borderId="214" applyNumberFormat="0" applyFont="0" applyBorder="0" applyAlignment="0" applyProtection="0"/>
    <xf numFmtId="0" fontId="66" fillId="0" borderId="255" applyNumberFormat="0" applyFill="0" applyAlignment="0" applyProtection="0"/>
    <xf numFmtId="276" fontId="20" fillId="0" borderId="232">
      <alignment horizontal="center"/>
    </xf>
    <xf numFmtId="192" fontId="74" fillId="0" borderId="250" applyFont="0" applyFill="0" applyBorder="0" applyAlignment="0" applyProtection="0">
      <alignment horizontal="left"/>
      <protection locked="0"/>
    </xf>
    <xf numFmtId="267" fontId="112" fillId="0" borderId="249" applyFill="0">
      <alignment horizontal="center" vertical="center"/>
    </xf>
    <xf numFmtId="0" fontId="7" fillId="14" borderId="14" applyNumberFormat="0" applyFont="0" applyAlignment="0" applyProtection="0"/>
    <xf numFmtId="250" fontId="121" fillId="0" borderId="233" applyFill="0"/>
    <xf numFmtId="0" fontId="7" fillId="14" borderId="14" applyNumberFormat="0" applyFont="0" applyAlignment="0" applyProtection="0"/>
    <xf numFmtId="0" fontId="7" fillId="14" borderId="14" applyNumberFormat="0" applyFont="0" applyAlignment="0" applyProtection="0"/>
    <xf numFmtId="250" fontId="121" fillId="0" borderId="278" applyFill="0"/>
    <xf numFmtId="0" fontId="7" fillId="14" borderId="14" applyNumberFormat="0" applyFont="0" applyAlignment="0" applyProtection="0"/>
    <xf numFmtId="228" fontId="136" fillId="68" borderId="230" applyNumberFormat="0">
      <alignment horizontal="right"/>
    </xf>
    <xf numFmtId="10" fontId="68" fillId="67" borderId="250" applyNumberFormat="0" applyBorder="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3" fillId="63" borderId="214" applyFill="0">
      <alignment horizontal="center"/>
    </xf>
    <xf numFmtId="188" fontId="73" fillId="63" borderId="214" applyFill="0">
      <alignment horizontal="center" vertical="center"/>
    </xf>
    <xf numFmtId="185" fontId="74" fillId="0" borderId="214" applyFont="0" applyFill="0" applyBorder="0" applyAlignment="0" applyProtection="0">
      <alignment horizontal="left"/>
      <protection locked="0"/>
    </xf>
    <xf numFmtId="197" fontId="74" fillId="0" borderId="214">
      <alignment horizontal="left"/>
      <protection locked="0"/>
    </xf>
    <xf numFmtId="0" fontId="53" fillId="59" borderId="216" applyNumberFormat="0" applyAlignment="0" applyProtection="0"/>
    <xf numFmtId="0" fontId="61" fillId="46" borderId="216" applyNumberFormat="0" applyAlignment="0" applyProtection="0"/>
    <xf numFmtId="0" fontId="64" fillId="59" borderId="218" applyNumberFormat="0" applyAlignment="0" applyProtection="0"/>
    <xf numFmtId="0" fontId="66" fillId="0" borderId="219" applyNumberFormat="0" applyFill="0" applyAlignment="0" applyProtection="0"/>
    <xf numFmtId="0" fontId="2" fillId="0" borderId="219" applyNumberFormat="0" applyFill="0" applyAlignment="0" applyProtection="0"/>
    <xf numFmtId="0" fontId="53" fillId="59" borderId="216" applyNumberFormat="0" applyAlignment="0" applyProtection="0"/>
    <xf numFmtId="0" fontId="73" fillId="63" borderId="214" applyFill="0">
      <alignment horizontal="center"/>
    </xf>
    <xf numFmtId="188" fontId="73" fillId="63" borderId="214" applyFill="0">
      <alignment horizontal="center" vertical="center"/>
    </xf>
    <xf numFmtId="0" fontId="61" fillId="46" borderId="216" applyNumberFormat="0" applyAlignment="0" applyProtection="0"/>
    <xf numFmtId="0" fontId="7" fillId="14" borderId="14" applyNumberFormat="0" applyFont="0" applyAlignment="0" applyProtection="0"/>
    <xf numFmtId="0" fontId="64" fillId="59" borderId="218" applyNumberFormat="0" applyAlignment="0" applyProtection="0"/>
    <xf numFmtId="0" fontId="2" fillId="0" borderId="219" applyNumberFormat="0" applyFill="0" applyAlignment="0" applyProtection="0"/>
    <xf numFmtId="0" fontId="66" fillId="0" borderId="219"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16" applyNumberFormat="0" applyAlignment="0" applyProtection="0"/>
    <xf numFmtId="0" fontId="7" fillId="14" borderId="14" applyNumberFormat="0" applyFont="0" applyAlignment="0" applyProtection="0"/>
    <xf numFmtId="0" fontId="61" fillId="46" borderId="216" applyNumberFormat="0" applyAlignment="0" applyProtection="0"/>
    <xf numFmtId="192" fontId="74" fillId="0" borderId="232" applyFont="0" applyFill="0" applyBorder="0" applyAlignment="0" applyProtection="0">
      <alignment horizontal="left"/>
      <protection locked="0"/>
    </xf>
    <xf numFmtId="271" fontId="11" fillId="0" borderId="232">
      <alignment horizontal="right"/>
    </xf>
    <xf numFmtId="0" fontId="10" fillId="62" borderId="217" applyNumberFormat="0" applyFont="0" applyAlignment="0" applyProtection="0"/>
    <xf numFmtId="0" fontId="64" fillId="59" borderId="218" applyNumberFormat="0" applyAlignment="0" applyProtection="0"/>
    <xf numFmtId="0" fontId="61" fillId="46" borderId="234" applyNumberFormat="0" applyAlignment="0" applyProtection="0"/>
    <xf numFmtId="0" fontId="7" fillId="14" borderId="14" applyNumberFormat="0" applyFont="0" applyAlignment="0" applyProtection="0"/>
    <xf numFmtId="0" fontId="66" fillId="0" borderId="219" applyNumberFormat="0" applyFill="0" applyAlignment="0" applyProtection="0"/>
    <xf numFmtId="0" fontId="2" fillId="0" borderId="219" applyNumberFormat="0" applyFill="0" applyAlignment="0" applyProtection="0"/>
    <xf numFmtId="190" fontId="74" fillId="0" borderId="232"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16"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16" applyNumberFormat="0" applyAlignment="0" applyProtection="0"/>
    <xf numFmtId="0" fontId="7" fillId="14" borderId="14" applyNumberFormat="0" applyFont="0" applyAlignment="0" applyProtection="0"/>
    <xf numFmtId="0" fontId="10" fillId="62" borderId="217" applyNumberFormat="0" applyFont="0" applyAlignment="0" applyProtection="0"/>
    <xf numFmtId="0" fontId="64" fillId="59" borderId="218" applyNumberFormat="0" applyAlignment="0" applyProtection="0"/>
    <xf numFmtId="0" fontId="7" fillId="14" borderId="14" applyNumberFormat="0" applyFont="0" applyAlignment="0" applyProtection="0"/>
    <xf numFmtId="0" fontId="2" fillId="0" borderId="219" applyNumberFormat="0" applyFill="0" applyAlignment="0" applyProtection="0"/>
    <xf numFmtId="0" fontId="66" fillId="0" borderId="219" applyNumberFormat="0" applyFill="0" applyAlignment="0" applyProtection="0"/>
    <xf numFmtId="0" fontId="66" fillId="0" borderId="246" applyNumberFormat="0" applyFill="0" applyAlignment="0" applyProtection="0"/>
    <xf numFmtId="267" fontId="112" fillId="0" borderId="240"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10" fillId="62" borderId="253"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3" fontId="114" fillId="39" borderId="268">
      <alignment horizontal="center"/>
      <protection locked="0"/>
    </xf>
    <xf numFmtId="0" fontId="7" fillId="14" borderId="14" applyNumberFormat="0" applyFont="0" applyAlignment="0" applyProtection="0"/>
    <xf numFmtId="0" fontId="7" fillId="14" borderId="14" applyNumberFormat="0" applyFont="0" applyAlignment="0" applyProtection="0"/>
    <xf numFmtId="187" fontId="74" fillId="0" borderId="259" applyFont="0" applyFill="0" applyBorder="0" applyAlignment="0" applyProtection="0">
      <alignment horizontal="left"/>
      <protection locked="0"/>
    </xf>
    <xf numFmtId="185" fontId="74" fillId="0" borderId="250" applyFont="0" applyFill="0" applyBorder="0" applyAlignment="0" applyProtection="0">
      <alignment horizontal="left"/>
      <protection locked="0"/>
    </xf>
    <xf numFmtId="250" fontId="121" fillId="0" borderId="242" applyFill="0"/>
    <xf numFmtId="0" fontId="7" fillId="14" borderId="14" applyNumberFormat="0" applyFont="0" applyAlignment="0" applyProtection="0"/>
    <xf numFmtId="0" fontId="66" fillId="0" borderId="273" applyNumberFormat="0" applyFill="0" applyAlignment="0" applyProtection="0"/>
    <xf numFmtId="0" fontId="66" fillId="0" borderId="264" applyNumberFormat="0" applyFill="0" applyAlignment="0" applyProtection="0"/>
    <xf numFmtId="0" fontId="61" fillId="46" borderId="261" applyNumberFormat="0" applyAlignment="0" applyProtection="0"/>
    <xf numFmtId="185" fontId="74" fillId="0" borderId="241" applyFont="0" applyFill="0" applyBorder="0" applyAlignment="0" applyProtection="0">
      <alignment horizontal="left"/>
      <protection locked="0"/>
    </xf>
    <xf numFmtId="180" fontId="10" fillId="63" borderId="223" applyNumberFormat="0" applyFont="0" applyBorder="0" applyAlignment="0" applyProtection="0"/>
    <xf numFmtId="180" fontId="10" fillId="63" borderId="223" applyNumberFormat="0" applyFont="0" applyBorder="0" applyAlignment="0" applyProtection="0"/>
    <xf numFmtId="178" fontId="10" fillId="39" borderId="277">
      <alignment horizontal="center"/>
      <protection locked="0"/>
    </xf>
    <xf numFmtId="193" fontId="10" fillId="0" borderId="250" applyFont="0" applyFill="0" applyBorder="0" applyAlignment="0" applyProtection="0">
      <alignment horizontal="left"/>
      <protection locked="0"/>
    </xf>
    <xf numFmtId="17" fontId="11" fillId="39" borderId="241">
      <alignment horizontal="center"/>
      <protection locked="0"/>
    </xf>
    <xf numFmtId="0" fontId="7" fillId="14" borderId="14" applyNumberFormat="0" applyFont="0" applyAlignment="0" applyProtection="0"/>
    <xf numFmtId="0" fontId="7" fillId="14" borderId="14" applyNumberFormat="0" applyFont="0" applyAlignment="0" applyProtection="0"/>
    <xf numFmtId="0" fontId="10" fillId="62" borderId="262" applyNumberFormat="0" applyFont="0" applyAlignment="0" applyProtection="0"/>
    <xf numFmtId="0" fontId="2" fillId="0" borderId="273"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71" fontId="11" fillId="0" borderId="250">
      <alignment horizontal="right"/>
    </xf>
    <xf numFmtId="0" fontId="7" fillId="14" borderId="14" applyNumberFormat="0" applyFont="0" applyAlignment="0" applyProtection="0"/>
    <xf numFmtId="0" fontId="53" fillId="59" borderId="225" applyNumberFormat="0" applyAlignment="0" applyProtection="0"/>
    <xf numFmtId="0" fontId="61" fillId="46" borderId="225" applyNumberFormat="0" applyAlignment="0" applyProtection="0"/>
    <xf numFmtId="0" fontId="64" fillId="59" borderId="227" applyNumberFormat="0" applyAlignment="0" applyProtection="0"/>
    <xf numFmtId="0" fontId="66" fillId="0" borderId="228" applyNumberFormat="0" applyFill="0" applyAlignment="0" applyProtection="0"/>
    <xf numFmtId="0" fontId="2" fillId="0" borderId="228" applyNumberFormat="0" applyFill="0" applyAlignment="0" applyProtection="0"/>
    <xf numFmtId="0" fontId="53" fillId="59" borderId="225" applyNumberFormat="0" applyAlignment="0" applyProtection="0"/>
    <xf numFmtId="0" fontId="61" fillId="46" borderId="225" applyNumberFormat="0" applyAlignment="0" applyProtection="0"/>
    <xf numFmtId="0" fontId="7" fillId="14" borderId="14" applyNumberFormat="0" applyFont="0" applyAlignment="0" applyProtection="0"/>
    <xf numFmtId="0" fontId="64" fillId="59" borderId="227" applyNumberFormat="0" applyAlignment="0" applyProtection="0"/>
    <xf numFmtId="0" fontId="2" fillId="0" borderId="228" applyNumberFormat="0" applyFill="0" applyAlignment="0" applyProtection="0"/>
    <xf numFmtId="0" fontId="66" fillId="0" borderId="228" applyNumberFormat="0" applyFill="0" applyAlignment="0" applyProtection="0"/>
    <xf numFmtId="197" fontId="74" fillId="0" borderId="259">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25" applyNumberFormat="0" applyAlignment="0" applyProtection="0"/>
    <xf numFmtId="228" fontId="121" fillId="0" borderId="248" applyNumberFormat="0"/>
    <xf numFmtId="0" fontId="7" fillId="14" borderId="14" applyNumberFormat="0" applyFont="0" applyAlignment="0" applyProtection="0"/>
    <xf numFmtId="0" fontId="61" fillId="46" borderId="225" applyNumberFormat="0" applyAlignment="0" applyProtection="0"/>
    <xf numFmtId="228" fontId="79" fillId="0" borderId="241" applyFill="0">
      <alignment horizontal="center" vertical="center"/>
    </xf>
    <xf numFmtId="228" fontId="68" fillId="0" borderId="241" applyFill="0">
      <alignment horizontal="center" vertical="center"/>
    </xf>
    <xf numFmtId="0" fontId="10" fillId="62" borderId="226" applyNumberFormat="0" applyFont="0" applyAlignment="0" applyProtection="0"/>
    <xf numFmtId="0" fontId="64" fillId="59" borderId="227" applyNumberFormat="0" applyAlignment="0" applyProtection="0"/>
    <xf numFmtId="0" fontId="7" fillId="14" borderId="14" applyNumberFormat="0" applyFont="0" applyAlignment="0" applyProtection="0"/>
    <xf numFmtId="0" fontId="66" fillId="0" borderId="228" applyNumberFormat="0" applyFill="0" applyAlignment="0" applyProtection="0"/>
    <xf numFmtId="0" fontId="2" fillId="0" borderId="228" applyNumberFormat="0" applyFill="0" applyAlignment="0" applyProtection="0"/>
    <xf numFmtId="228" fontId="104" fillId="0" borderId="241"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66" fontId="103" fillId="0" borderId="241" applyFill="0">
      <alignment horizontal="center" vertical="center"/>
    </xf>
    <xf numFmtId="37" fontId="70" fillId="0" borderId="249"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25"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25" applyNumberFormat="0" applyAlignment="0" applyProtection="0"/>
    <xf numFmtId="254" fontId="10" fillId="39" borderId="277">
      <alignment horizontal="right"/>
      <protection locked="0"/>
    </xf>
    <xf numFmtId="0" fontId="7" fillId="14" borderId="14" applyNumberFormat="0" applyFont="0" applyAlignment="0" applyProtection="0"/>
    <xf numFmtId="0" fontId="10" fillId="62" borderId="226" applyNumberFormat="0" applyFont="0" applyAlignment="0" applyProtection="0"/>
    <xf numFmtId="0" fontId="64" fillId="59" borderId="227" applyNumberFormat="0" applyAlignment="0" applyProtection="0"/>
    <xf numFmtId="0" fontId="7" fillId="14" borderId="14" applyNumberFormat="0" applyFont="0" applyAlignment="0" applyProtection="0"/>
    <xf numFmtId="0" fontId="2" fillId="0" borderId="228" applyNumberFormat="0" applyFill="0" applyAlignment="0" applyProtection="0"/>
    <xf numFmtId="0" fontId="66" fillId="0" borderId="228"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7" fontId="74" fillId="0" borderId="277"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3" fillId="0" borderId="274">
      <alignment vertical="center"/>
      <protection locked="0"/>
    </xf>
    <xf numFmtId="178" fontId="10" fillId="39" borderId="259">
      <alignment horizontal="center"/>
      <protection locked="0"/>
    </xf>
    <xf numFmtId="0" fontId="7" fillId="14" borderId="14" applyNumberFormat="0" applyFont="0" applyAlignment="0" applyProtection="0"/>
    <xf numFmtId="191" fontId="74" fillId="0" borderId="241" applyFont="0" applyFill="0" applyBorder="0" applyAlignment="0" applyProtection="0">
      <alignment horizontal="left"/>
      <protection locked="0"/>
    </xf>
    <xf numFmtId="0" fontId="7" fillId="14" borderId="14" applyNumberFormat="0" applyFont="0" applyAlignment="0" applyProtection="0"/>
    <xf numFmtId="190" fontId="74" fillId="0" borderId="250" applyFont="0" applyFill="0" applyBorder="0" applyAlignment="0" applyProtection="0">
      <alignment horizontal="left"/>
      <protection locked="0"/>
    </xf>
    <xf numFmtId="0" fontId="7" fillId="14" borderId="14" applyNumberFormat="0" applyFont="0" applyAlignment="0" applyProtection="0"/>
    <xf numFmtId="0" fontId="73" fillId="63" borderId="250" applyFill="0">
      <alignment horizontal="center"/>
    </xf>
    <xf numFmtId="0" fontId="7" fillId="14" borderId="14" applyNumberFormat="0" applyFont="0" applyAlignment="0" applyProtection="0"/>
    <xf numFmtId="180" fontId="10" fillId="63" borderId="232" applyNumberFormat="0" applyFont="0" applyBorder="0" applyAlignment="0" applyProtection="0"/>
    <xf numFmtId="180" fontId="10" fillId="63" borderId="232" applyNumberFormat="0" applyFont="0" applyBorder="0" applyAlignment="0" applyProtection="0"/>
    <xf numFmtId="0" fontId="66" fillId="0" borderId="273" applyNumberFormat="0" applyFill="0" applyAlignment="0" applyProtection="0"/>
    <xf numFmtId="276" fontId="20" fillId="0" borderId="259">
      <alignment horizontal="center"/>
    </xf>
    <xf numFmtId="0" fontId="7" fillId="14" borderId="14" applyNumberFormat="0" applyFont="0" applyAlignment="0" applyProtection="0"/>
    <xf numFmtId="0" fontId="53" fillId="59" borderId="234" applyNumberFormat="0" applyAlignment="0" applyProtection="0"/>
    <xf numFmtId="0" fontId="61" fillId="46" borderId="234" applyNumberFormat="0" applyAlignment="0" applyProtection="0"/>
    <xf numFmtId="0" fontId="64" fillId="59" borderId="236" applyNumberFormat="0" applyAlignment="0" applyProtection="0"/>
    <xf numFmtId="0" fontId="66" fillId="0" borderId="237" applyNumberFormat="0" applyFill="0" applyAlignment="0" applyProtection="0"/>
    <xf numFmtId="0" fontId="2" fillId="0" borderId="237" applyNumberFormat="0" applyFill="0" applyAlignment="0" applyProtection="0"/>
    <xf numFmtId="0" fontId="53" fillId="59" borderId="234" applyNumberFormat="0" applyAlignment="0" applyProtection="0"/>
    <xf numFmtId="184" fontId="68" fillId="0" borderId="259" applyFill="0">
      <alignment horizontal="center" vertical="center"/>
    </xf>
    <xf numFmtId="0" fontId="61" fillId="46" borderId="234" applyNumberFormat="0" applyAlignment="0" applyProtection="0"/>
    <xf numFmtId="0" fontId="7" fillId="14" borderId="14" applyNumberFormat="0" applyFont="0" applyAlignment="0" applyProtection="0"/>
    <xf numFmtId="0" fontId="64" fillId="59" borderId="236" applyNumberFormat="0" applyAlignment="0" applyProtection="0"/>
    <xf numFmtId="0" fontId="2" fillId="0" borderId="237" applyNumberFormat="0" applyFill="0" applyAlignment="0" applyProtection="0"/>
    <xf numFmtId="0" fontId="66" fillId="0" borderId="237"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34" applyNumberFormat="0" applyAlignment="0" applyProtection="0"/>
    <xf numFmtId="271" fontId="11" fillId="0" borderId="259">
      <alignment horizontal="right"/>
    </xf>
    <xf numFmtId="0" fontId="7" fillId="14" borderId="14" applyNumberFormat="0" applyFont="0" applyAlignment="0" applyProtection="0"/>
    <xf numFmtId="0" fontId="61" fillId="46" borderId="234" applyNumberFormat="0" applyAlignment="0" applyProtection="0"/>
    <xf numFmtId="178" fontId="10" fillId="39" borderId="250">
      <alignment horizontal="center"/>
      <protection locked="0"/>
    </xf>
    <xf numFmtId="228" fontId="104" fillId="0" borderId="250" applyFill="0">
      <alignment horizontal="center" vertical="center"/>
    </xf>
    <xf numFmtId="0" fontId="10" fillId="62" borderId="235" applyNumberFormat="0" applyFont="0" applyAlignment="0" applyProtection="0"/>
    <xf numFmtId="0" fontId="64" fillId="59" borderId="236" applyNumberFormat="0" applyAlignment="0" applyProtection="0"/>
    <xf numFmtId="0" fontId="7" fillId="14" borderId="14" applyNumberFormat="0" applyFont="0" applyAlignment="0" applyProtection="0"/>
    <xf numFmtId="0" fontId="66" fillId="0" borderId="237" applyNumberFormat="0" applyFill="0" applyAlignment="0" applyProtection="0"/>
    <xf numFmtId="0" fontId="2" fillId="0" borderId="237" applyNumberFormat="0" applyFill="0" applyAlignment="0" applyProtection="0"/>
    <xf numFmtId="228" fontId="79" fillId="0" borderId="250"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4" fontId="68" fillId="0" borderId="250"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34"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34"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10" fillId="62" borderId="235" applyNumberFormat="0" applyFont="0" applyAlignment="0" applyProtection="0"/>
    <xf numFmtId="0" fontId="64" fillId="59" borderId="236"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2" fillId="0" borderId="237" applyNumberFormat="0" applyFill="0" applyAlignment="0" applyProtection="0"/>
    <xf numFmtId="0" fontId="66" fillId="0" borderId="237" applyNumberFormat="0" applyFill="0" applyAlignment="0" applyProtection="0"/>
    <xf numFmtId="228" fontId="136" fillId="68" borderId="257" applyNumberFormat="0">
      <alignment horizontal="right"/>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73" fillId="63" borderId="250" applyFill="0">
      <alignment horizontal="center"/>
    </xf>
    <xf numFmtId="0" fontId="7" fillId="14" borderId="14" applyNumberFormat="0" applyFont="0" applyAlignment="0" applyProtection="0"/>
    <xf numFmtId="266" fontId="103" fillId="0" borderId="250"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68" fillId="0" borderId="278" applyFill="0"/>
    <xf numFmtId="0" fontId="7" fillId="14" borderId="14" applyNumberFormat="0" applyFont="0" applyAlignment="0" applyProtection="0"/>
    <xf numFmtId="188" fontId="73" fillId="63" borderId="268" applyFill="0">
      <alignment horizontal="center" vertical="center"/>
    </xf>
    <xf numFmtId="0" fontId="2" fillId="0" borderId="255" applyNumberFormat="0" applyFill="0" applyAlignment="0" applyProtection="0"/>
    <xf numFmtId="0" fontId="61" fillId="46" borderId="243" applyNumberFormat="0" applyAlignment="0" applyProtection="0"/>
    <xf numFmtId="0" fontId="7" fillId="14" borderId="14" applyNumberFormat="0" applyFont="0" applyAlignment="0" applyProtection="0"/>
    <xf numFmtId="0" fontId="64" fillId="59" borderId="263" applyNumberFormat="0" applyAlignment="0" applyProtection="0"/>
    <xf numFmtId="180" fontId="10" fillId="63" borderId="241" applyNumberFormat="0" applyFont="0" applyBorder="0" applyAlignment="0" applyProtection="0"/>
    <xf numFmtId="180" fontId="10" fillId="63" borderId="241" applyNumberFormat="0" applyFont="0" applyBorder="0" applyAlignment="0" applyProtection="0"/>
    <xf numFmtId="0" fontId="10" fillId="62" borderId="262" applyNumberFormat="0" applyFont="0" applyAlignment="0" applyProtection="0"/>
    <xf numFmtId="228" fontId="124" fillId="0" borderId="258" applyFill="0">
      <alignment horizontal="center" vertical="center"/>
    </xf>
    <xf numFmtId="271" fontId="11" fillId="63" borderId="277">
      <alignment horizontal="right"/>
    </xf>
    <xf numFmtId="0" fontId="53" fillId="59" borderId="243" applyNumberFormat="0" applyAlignment="0" applyProtection="0"/>
    <xf numFmtId="0" fontId="61" fillId="46" borderId="243" applyNumberFormat="0" applyAlignment="0" applyProtection="0"/>
    <xf numFmtId="0" fontId="64" fillId="59" borderId="245" applyNumberFormat="0" applyAlignment="0" applyProtection="0"/>
    <xf numFmtId="0" fontId="66" fillId="0" borderId="246" applyNumberFormat="0" applyFill="0" applyAlignment="0" applyProtection="0"/>
    <xf numFmtId="0" fontId="2" fillId="0" borderId="246" applyNumberFormat="0" applyFill="0" applyAlignment="0" applyProtection="0"/>
    <xf numFmtId="0" fontId="53" fillId="59" borderId="243" applyNumberFormat="0" applyAlignment="0" applyProtection="0"/>
    <xf numFmtId="0" fontId="61" fillId="46" borderId="243" applyNumberFormat="0" applyAlignment="0" applyProtection="0"/>
    <xf numFmtId="0" fontId="7" fillId="14" borderId="14" applyNumberFormat="0" applyFont="0" applyAlignment="0" applyProtection="0"/>
    <xf numFmtId="0" fontId="64" fillId="59" borderId="245" applyNumberFormat="0" applyAlignment="0" applyProtection="0"/>
    <xf numFmtId="0" fontId="2" fillId="0" borderId="246" applyNumberFormat="0" applyFill="0" applyAlignment="0" applyProtection="0"/>
    <xf numFmtId="0" fontId="66" fillId="0" borderId="246"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43"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43" applyNumberFormat="0" applyAlignment="0" applyProtection="0"/>
    <xf numFmtId="196" fontId="10" fillId="39" borderId="259" applyFont="0" applyFill="0" applyBorder="0" applyAlignment="0">
      <alignment horizontal="left"/>
    </xf>
    <xf numFmtId="228" fontId="74" fillId="0" borderId="259" applyNumberFormat="0">
      <alignment horizontal="left"/>
      <protection locked="0"/>
    </xf>
    <xf numFmtId="0" fontId="10" fillId="62" borderId="244" applyNumberFormat="0" applyFont="0" applyAlignment="0" applyProtection="0"/>
    <xf numFmtId="0" fontId="64" fillId="59" borderId="245" applyNumberFormat="0" applyAlignment="0" applyProtection="0"/>
    <xf numFmtId="0" fontId="7" fillId="14" borderId="14" applyNumberFormat="0" applyFont="0" applyAlignment="0" applyProtection="0"/>
    <xf numFmtId="0" fontId="66" fillId="0" borderId="246" applyNumberFormat="0" applyFill="0" applyAlignment="0" applyProtection="0"/>
    <xf numFmtId="0" fontId="2" fillId="0" borderId="246" applyNumberFormat="0" applyFill="0" applyAlignment="0" applyProtection="0"/>
    <xf numFmtId="49" fontId="74" fillId="0" borderId="259">
      <alignment horizontal="left" vertical="top" wrapText="1"/>
      <protection locked="0"/>
    </xf>
    <xf numFmtId="0" fontId="7" fillId="14" borderId="14" applyNumberFormat="0" applyFont="0" applyAlignment="0" applyProtection="0"/>
    <xf numFmtId="233" fontId="103" fillId="0" borderId="274">
      <alignment vertical="center"/>
      <protection locked="0"/>
    </xf>
    <xf numFmtId="0" fontId="7" fillId="14" borderId="14" applyNumberFormat="0" applyFont="0" applyAlignment="0" applyProtection="0"/>
    <xf numFmtId="0" fontId="7" fillId="14" borderId="14" applyNumberFormat="0" applyFont="0" applyAlignment="0" applyProtection="0"/>
    <xf numFmtId="178" fontId="10" fillId="39" borderId="259">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43"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43" applyNumberFormat="0" applyAlignment="0" applyProtection="0"/>
    <xf numFmtId="0" fontId="7" fillId="14" borderId="14" applyNumberFormat="0" applyFont="0" applyAlignment="0" applyProtection="0"/>
    <xf numFmtId="0" fontId="10" fillId="62" borderId="244" applyNumberFormat="0" applyFont="0" applyAlignment="0" applyProtection="0"/>
    <xf numFmtId="0" fontId="64" fillId="59" borderId="245" applyNumberFormat="0" applyAlignment="0" applyProtection="0"/>
    <xf numFmtId="0" fontId="7" fillId="14" borderId="14" applyNumberFormat="0" applyFont="0" applyAlignment="0" applyProtection="0"/>
    <xf numFmtId="0" fontId="2" fillId="0" borderId="246" applyNumberFormat="0" applyFill="0" applyAlignment="0" applyProtection="0"/>
    <xf numFmtId="0" fontId="66" fillId="0" borderId="246"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79" fillId="0" borderId="259"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37" fontId="103" fillId="0" borderId="274">
      <alignment vertical="center"/>
      <protection locked="0"/>
    </xf>
    <xf numFmtId="228" fontId="104" fillId="0" borderId="259" applyFill="0">
      <alignment horizontal="center" vertical="center"/>
    </xf>
    <xf numFmtId="228" fontId="68" fillId="0" borderId="259" applyFill="0">
      <alignment horizontal="center" vertical="center"/>
    </xf>
    <xf numFmtId="0" fontId="7" fillId="14" borderId="14" applyNumberFormat="0" applyFont="0" applyAlignment="0" applyProtection="0"/>
    <xf numFmtId="0" fontId="61" fillId="46" borderId="252" applyNumberFormat="0" applyAlignment="0" applyProtection="0"/>
    <xf numFmtId="180" fontId="10" fillId="63" borderId="250" applyNumberFormat="0" applyFont="0" applyBorder="0" applyAlignment="0" applyProtection="0"/>
    <xf numFmtId="180" fontId="10" fillId="63" borderId="250" applyNumberFormat="0" applyFont="0" applyBorder="0" applyAlignment="0" applyProtection="0"/>
    <xf numFmtId="0" fontId="7" fillId="14" borderId="14" applyNumberFormat="0" applyFont="0" applyAlignment="0" applyProtection="0"/>
    <xf numFmtId="188" fontId="73" fillId="63" borderId="250" applyFill="0">
      <alignment horizontal="center" vertical="center"/>
    </xf>
    <xf numFmtId="229" fontId="103" fillId="0" borderId="274">
      <alignment vertical="center"/>
      <protection locked="0"/>
    </xf>
    <xf numFmtId="0" fontId="74" fillId="0" borderId="277" applyNumberFormat="0">
      <alignment horizontal="left"/>
      <protection locked="0"/>
    </xf>
    <xf numFmtId="271" fontId="11" fillId="0" borderId="277">
      <alignment horizontal="right"/>
    </xf>
    <xf numFmtId="0" fontId="7" fillId="14" borderId="14" applyNumberFormat="0" applyFont="0" applyAlignment="0" applyProtection="0"/>
    <xf numFmtId="201" fontId="10" fillId="39" borderId="277" applyNumberFormat="0">
      <alignment horizontal="left"/>
    </xf>
    <xf numFmtId="0" fontId="73" fillId="63" borderId="250" applyFill="0">
      <alignment horizontal="center"/>
    </xf>
    <xf numFmtId="188" fontId="73" fillId="63" borderId="250" applyFill="0">
      <alignment horizontal="center" vertical="center"/>
    </xf>
    <xf numFmtId="185" fontId="74" fillId="0" borderId="250" applyFont="0" applyFill="0" applyBorder="0" applyAlignment="0" applyProtection="0">
      <alignment horizontal="left"/>
      <protection locked="0"/>
    </xf>
    <xf numFmtId="197" fontId="74" fillId="0" borderId="250">
      <alignment horizontal="left"/>
      <protection locked="0"/>
    </xf>
    <xf numFmtId="0" fontId="53" fillId="59" borderId="252" applyNumberFormat="0" applyAlignment="0" applyProtection="0"/>
    <xf numFmtId="0" fontId="61" fillId="46" borderId="252" applyNumberFormat="0" applyAlignment="0" applyProtection="0"/>
    <xf numFmtId="0" fontId="64" fillId="59" borderId="254" applyNumberFormat="0" applyAlignment="0" applyProtection="0"/>
    <xf numFmtId="0" fontId="66" fillId="0" borderId="255" applyNumberFormat="0" applyFill="0" applyAlignment="0" applyProtection="0"/>
    <xf numFmtId="0" fontId="2" fillId="0" borderId="255" applyNumberFormat="0" applyFill="0" applyAlignment="0" applyProtection="0"/>
    <xf numFmtId="0" fontId="53" fillId="59" borderId="252" applyNumberFormat="0" applyAlignment="0" applyProtection="0"/>
    <xf numFmtId="0" fontId="73" fillId="63" borderId="250" applyFill="0">
      <alignment horizontal="center"/>
    </xf>
    <xf numFmtId="188" fontId="73" fillId="63" borderId="250" applyFill="0">
      <alignment horizontal="center" vertical="center"/>
    </xf>
    <xf numFmtId="0" fontId="61" fillId="46" borderId="252" applyNumberFormat="0" applyAlignment="0" applyProtection="0"/>
    <xf numFmtId="0" fontId="7" fillId="14" borderId="14" applyNumberFormat="0" applyFont="0" applyAlignment="0" applyProtection="0"/>
    <xf numFmtId="0" fontId="64" fillId="59" borderId="254" applyNumberFormat="0" applyAlignment="0" applyProtection="0"/>
    <xf numFmtId="0" fontId="2" fillId="0" borderId="255" applyNumberFormat="0" applyFill="0" applyAlignment="0" applyProtection="0"/>
    <xf numFmtId="0" fontId="66" fillId="0" borderId="255"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52" applyNumberFormat="0" applyAlignment="0" applyProtection="0"/>
    <xf numFmtId="0" fontId="73" fillId="63" borderId="259" applyFill="0">
      <alignment horizontal="center"/>
    </xf>
    <xf numFmtId="0" fontId="7" fillId="14" borderId="14" applyNumberFormat="0" applyFont="0" applyAlignment="0" applyProtection="0"/>
    <xf numFmtId="0" fontId="61" fillId="46" borderId="252" applyNumberFormat="0" applyAlignment="0" applyProtection="0"/>
    <xf numFmtId="184" fontId="68" fillId="0" borderId="268" applyFill="0">
      <alignment horizontal="center" vertical="center"/>
    </xf>
    <xf numFmtId="0" fontId="7" fillId="14" borderId="14" applyNumberFormat="0" applyFont="0" applyAlignment="0" applyProtection="0"/>
    <xf numFmtId="0" fontId="10" fillId="62" borderId="253" applyNumberFormat="0" applyFont="0" applyAlignment="0" applyProtection="0"/>
    <xf numFmtId="0" fontId="64" fillId="59" borderId="254" applyNumberFormat="0" applyAlignment="0" applyProtection="0"/>
    <xf numFmtId="0" fontId="10" fillId="62" borderId="271" applyNumberFormat="0" applyFont="0" applyAlignment="0" applyProtection="0"/>
    <xf numFmtId="0" fontId="7" fillId="14" borderId="14" applyNumberFormat="0" applyFont="0" applyAlignment="0" applyProtection="0"/>
    <xf numFmtId="0" fontId="66" fillId="0" borderId="255" applyNumberFormat="0" applyFill="0" applyAlignment="0" applyProtection="0"/>
    <xf numFmtId="0" fontId="2" fillId="0" borderId="255" applyNumberFormat="0" applyFill="0" applyAlignment="0" applyProtection="0"/>
    <xf numFmtId="266" fontId="103" fillId="0" borderId="268"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2" fontId="74" fillId="0" borderId="268"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8" fontId="73" fillId="63" borderId="259"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272" applyNumberFormat="0" applyAlignment="0" applyProtection="0"/>
    <xf numFmtId="0" fontId="7" fillId="14" borderId="14" applyNumberFormat="0" applyFont="0" applyAlignment="0" applyProtection="0"/>
    <xf numFmtId="0" fontId="53" fillId="59" borderId="252"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52" applyNumberFormat="0" applyAlignment="0" applyProtection="0"/>
    <xf numFmtId="230" fontId="103" fillId="0" borderId="274">
      <alignment vertical="center"/>
      <protection locked="0"/>
    </xf>
    <xf numFmtId="0" fontId="7" fillId="14" borderId="14" applyNumberFormat="0" applyFont="0" applyAlignment="0" applyProtection="0"/>
    <xf numFmtId="0" fontId="10" fillId="62" borderId="253" applyNumberFormat="0" applyFont="0" applyAlignment="0" applyProtection="0"/>
    <xf numFmtId="0" fontId="64" fillId="59" borderId="254" applyNumberFormat="0" applyAlignment="0" applyProtection="0"/>
    <xf numFmtId="0" fontId="7" fillId="14" borderId="14" applyNumberFormat="0" applyFont="0" applyAlignment="0" applyProtection="0"/>
    <xf numFmtId="0" fontId="2" fillId="0" borderId="255" applyNumberFormat="0" applyFill="0" applyAlignment="0" applyProtection="0"/>
    <xf numFmtId="0" fontId="66" fillId="0" borderId="255" applyNumberFormat="0" applyFill="0" applyAlignment="0" applyProtection="0"/>
    <xf numFmtId="0" fontId="61" fillId="46" borderId="261"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268"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200" fontId="10" fillId="5" borderId="259" applyFont="0" applyFill="0" applyBorder="0" applyAlignment="0" applyProtection="0"/>
    <xf numFmtId="271" fontId="11" fillId="0" borderId="268">
      <alignment horizontal="right"/>
    </xf>
    <xf numFmtId="201" fontId="10" fillId="39" borderId="268" applyNumberFormat="0">
      <alignment horizontal="left"/>
    </xf>
    <xf numFmtId="178" fontId="10" fillId="39" borderId="277">
      <alignment horizontal="center"/>
      <protection locked="0"/>
    </xf>
    <xf numFmtId="180" fontId="10" fillId="63" borderId="259" applyNumberFormat="0" applyFont="0" applyBorder="0" applyAlignment="0" applyProtection="0"/>
    <xf numFmtId="180" fontId="10" fillId="63" borderId="259" applyNumberFormat="0" applyFont="0" applyBorder="0" applyAlignment="0" applyProtection="0"/>
    <xf numFmtId="276" fontId="20" fillId="0" borderId="277">
      <alignment horizontal="center"/>
    </xf>
    <xf numFmtId="0" fontId="53" fillId="59" borderId="261" applyNumberFormat="0" applyAlignment="0" applyProtection="0"/>
    <xf numFmtId="193" fontId="10" fillId="0" borderId="259" applyFont="0" applyFill="0" applyBorder="0" applyAlignment="0" applyProtection="0">
      <alignment horizontal="left"/>
      <protection locked="0"/>
    </xf>
    <xf numFmtId="0" fontId="7" fillId="14" borderId="14" applyNumberFormat="0" applyFont="0" applyAlignment="0" applyProtection="0"/>
    <xf numFmtId="200" fontId="10" fillId="5" borderId="259" applyFont="0" applyFill="0" applyBorder="0" applyAlignment="0" applyProtection="0"/>
    <xf numFmtId="193" fontId="10" fillId="0" borderId="259" applyFont="0" applyFill="0" applyBorder="0" applyAlignment="0" applyProtection="0">
      <alignment horizontal="left"/>
      <protection locked="0"/>
    </xf>
    <xf numFmtId="0" fontId="7" fillId="14" borderId="14" applyNumberFormat="0" applyFont="0" applyAlignment="0" applyProtection="0"/>
    <xf numFmtId="0" fontId="10" fillId="62" borderId="271" applyNumberFormat="0" applyFont="0" applyAlignment="0" applyProtection="0"/>
    <xf numFmtId="0" fontId="73" fillId="63" borderId="259" applyFill="0">
      <alignment horizontal="center"/>
    </xf>
    <xf numFmtId="188" fontId="73" fillId="63" borderId="259" applyFill="0">
      <alignment horizontal="center" vertical="center"/>
    </xf>
    <xf numFmtId="185" fontId="74" fillId="0" borderId="259" applyFont="0" applyFill="0" applyBorder="0" applyAlignment="0" applyProtection="0">
      <alignment horizontal="left"/>
      <protection locked="0"/>
    </xf>
    <xf numFmtId="197" fontId="74" fillId="0" borderId="259">
      <alignment horizontal="left"/>
      <protection locked="0"/>
    </xf>
    <xf numFmtId="0" fontId="53" fillId="59" borderId="261" applyNumberFormat="0" applyAlignment="0" applyProtection="0"/>
    <xf numFmtId="0" fontId="61" fillId="46" borderId="261" applyNumberFormat="0" applyAlignment="0" applyProtection="0"/>
    <xf numFmtId="0" fontId="64" fillId="59" borderId="263" applyNumberFormat="0" applyAlignment="0" applyProtection="0"/>
    <xf numFmtId="0" fontId="66" fillId="0" borderId="264" applyNumberFormat="0" applyFill="0" applyAlignment="0" applyProtection="0"/>
    <xf numFmtId="0" fontId="2" fillId="0" borderId="264" applyNumberFormat="0" applyFill="0" applyAlignment="0" applyProtection="0"/>
    <xf numFmtId="0" fontId="53" fillId="59" borderId="261" applyNumberFormat="0" applyAlignment="0" applyProtection="0"/>
    <xf numFmtId="0" fontId="73" fillId="63" borderId="259" applyFill="0">
      <alignment horizontal="center"/>
    </xf>
    <xf numFmtId="188" fontId="73" fillId="63" borderId="259" applyFill="0">
      <alignment horizontal="center" vertical="center"/>
    </xf>
    <xf numFmtId="0" fontId="61" fillId="46" borderId="261" applyNumberFormat="0" applyAlignment="0" applyProtection="0"/>
    <xf numFmtId="0" fontId="7" fillId="14" borderId="14" applyNumberFormat="0" applyFont="0" applyAlignment="0" applyProtection="0"/>
    <xf numFmtId="0" fontId="64" fillId="59" borderId="263" applyNumberFormat="0" applyAlignment="0" applyProtection="0"/>
    <xf numFmtId="0" fontId="2" fillId="0" borderId="264" applyNumberFormat="0" applyFill="0" applyAlignment="0" applyProtection="0"/>
    <xf numFmtId="0" fontId="66" fillId="0" borderId="264"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61" applyNumberFormat="0" applyAlignment="0" applyProtection="0"/>
    <xf numFmtId="0" fontId="7" fillId="14" borderId="14" applyNumberFormat="0" applyFont="0" applyAlignment="0" applyProtection="0"/>
    <xf numFmtId="0" fontId="61" fillId="46" borderId="261" applyNumberFormat="0" applyAlignment="0" applyProtection="0"/>
    <xf numFmtId="228" fontId="68" fillId="0" borderId="277" applyFill="0">
      <alignment horizontal="center" vertical="center"/>
    </xf>
    <xf numFmtId="184" fontId="68" fillId="0" borderId="277" applyFill="0">
      <alignment horizontal="center" vertical="center"/>
    </xf>
    <xf numFmtId="0" fontId="10" fillId="62" borderId="262" applyNumberFormat="0" applyFont="0" applyAlignment="0" applyProtection="0"/>
    <xf numFmtId="0" fontId="64" fillId="59" borderId="263" applyNumberFormat="0" applyAlignment="0" applyProtection="0"/>
    <xf numFmtId="0" fontId="7" fillId="14" borderId="14" applyNumberFormat="0" applyFont="0" applyAlignment="0" applyProtection="0"/>
    <xf numFmtId="0" fontId="66" fillId="0" borderId="264" applyNumberFormat="0" applyFill="0" applyAlignment="0" applyProtection="0"/>
    <xf numFmtId="0" fontId="2" fillId="0" borderId="264" applyNumberFormat="0" applyFill="0" applyAlignment="0" applyProtection="0"/>
    <xf numFmtId="228" fontId="103" fillId="0" borderId="277"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61"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61" applyNumberFormat="0" applyAlignment="0" applyProtection="0"/>
    <xf numFmtId="0" fontId="7" fillId="14" borderId="14" applyNumberFormat="0" applyFont="0" applyAlignment="0" applyProtection="0"/>
    <xf numFmtId="0" fontId="10" fillId="62" borderId="262" applyNumberFormat="0" applyFont="0" applyAlignment="0" applyProtection="0"/>
    <xf numFmtId="0" fontId="64" fillId="59" borderId="263" applyNumberFormat="0" applyAlignment="0" applyProtection="0"/>
    <xf numFmtId="0" fontId="7" fillId="14" borderId="14" applyNumberFormat="0" applyFont="0" applyAlignment="0" applyProtection="0"/>
    <xf numFmtId="0" fontId="2" fillId="0" borderId="264" applyNumberFormat="0" applyFill="0" applyAlignment="0" applyProtection="0"/>
    <xf numFmtId="0" fontId="66" fillId="0" borderId="264"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70" applyNumberFormat="0" applyAlignment="0" applyProtection="0"/>
    <xf numFmtId="0" fontId="7" fillId="14" borderId="14" applyNumberFormat="0" applyFont="0" applyAlignment="0" applyProtection="0"/>
    <xf numFmtId="191" fontId="74" fillId="0" borderId="277"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192" fontId="74" fillId="0" borderId="277" applyFont="0" applyFill="0" applyBorder="0" applyAlignment="0" applyProtection="0">
      <alignment horizontal="left"/>
      <protection locked="0"/>
    </xf>
    <xf numFmtId="190" fontId="74" fillId="0" borderId="277" applyFont="0" applyFill="0" applyBorder="0" applyAlignment="0" applyProtection="0">
      <alignment horizontal="left"/>
      <protection locked="0"/>
    </xf>
    <xf numFmtId="180" fontId="10" fillId="63" borderId="268" applyNumberFormat="0" applyFont="0" applyBorder="0" applyAlignment="0" applyProtection="0"/>
    <xf numFmtId="180" fontId="10" fillId="63" borderId="268" applyNumberFormat="0" applyFont="0" applyBorder="0" applyAlignment="0" applyProtection="0"/>
    <xf numFmtId="0" fontId="7" fillId="14" borderId="14" applyNumberFormat="0" applyFont="0" applyAlignment="0" applyProtection="0"/>
    <xf numFmtId="0" fontId="53" fillId="59" borderId="270" applyNumberFormat="0" applyAlignment="0" applyProtection="0"/>
    <xf numFmtId="0" fontId="61" fillId="46" borderId="270" applyNumberFormat="0" applyAlignment="0" applyProtection="0"/>
    <xf numFmtId="0" fontId="64" fillId="59" borderId="272" applyNumberFormat="0" applyAlignment="0" applyProtection="0"/>
    <xf numFmtId="0" fontId="66" fillId="0" borderId="273" applyNumberFormat="0" applyFill="0" applyAlignment="0" applyProtection="0"/>
    <xf numFmtId="0" fontId="2" fillId="0" borderId="273" applyNumberFormat="0" applyFill="0" applyAlignment="0" applyProtection="0"/>
    <xf numFmtId="0" fontId="53" fillId="59" borderId="270" applyNumberFormat="0" applyAlignment="0" applyProtection="0"/>
    <xf numFmtId="0" fontId="61" fillId="46" borderId="270" applyNumberFormat="0" applyAlignment="0" applyProtection="0"/>
    <xf numFmtId="0" fontId="7" fillId="14" borderId="14" applyNumberFormat="0" applyFont="0" applyAlignment="0" applyProtection="0"/>
    <xf numFmtId="0" fontId="64" fillId="59" borderId="272" applyNumberFormat="0" applyAlignment="0" applyProtection="0"/>
    <xf numFmtId="0" fontId="2" fillId="0" borderId="273" applyNumberFormat="0" applyFill="0" applyAlignment="0" applyProtection="0"/>
    <xf numFmtId="0" fontId="66" fillId="0" borderId="273"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70" applyNumberFormat="0" applyAlignment="0" applyProtection="0"/>
    <xf numFmtId="0" fontId="7" fillId="14" borderId="14" applyNumberFormat="0" applyFont="0" applyAlignment="0" applyProtection="0"/>
    <xf numFmtId="0" fontId="61" fillId="46" borderId="270" applyNumberFormat="0" applyAlignment="0" applyProtection="0"/>
    <xf numFmtId="0" fontId="10" fillId="62" borderId="271" applyNumberFormat="0" applyFont="0" applyAlignment="0" applyProtection="0"/>
    <xf numFmtId="0" fontId="64" fillId="59" borderId="272" applyNumberFormat="0" applyAlignment="0" applyProtection="0"/>
    <xf numFmtId="0" fontId="7" fillId="14" borderId="14" applyNumberFormat="0" applyFont="0" applyAlignment="0" applyProtection="0"/>
    <xf numFmtId="0" fontId="66" fillId="0" borderId="273" applyNumberFormat="0" applyFill="0" applyAlignment="0" applyProtection="0"/>
    <xf numFmtId="0" fontId="2" fillId="0" borderId="273"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70"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70" applyNumberFormat="0" applyAlignment="0" applyProtection="0"/>
    <xf numFmtId="0" fontId="7" fillId="14" borderId="14" applyNumberFormat="0" applyFont="0" applyAlignment="0" applyProtection="0"/>
    <xf numFmtId="0" fontId="10" fillId="62" borderId="271" applyNumberFormat="0" applyFont="0" applyAlignment="0" applyProtection="0"/>
    <xf numFmtId="0" fontId="64" fillId="59" borderId="272" applyNumberFormat="0" applyAlignment="0" applyProtection="0"/>
    <xf numFmtId="0" fontId="7" fillId="14" borderId="14" applyNumberFormat="0" applyFont="0" applyAlignment="0" applyProtection="0"/>
    <xf numFmtId="0" fontId="2" fillId="0" borderId="273" applyNumberFormat="0" applyFill="0" applyAlignment="0" applyProtection="0"/>
    <xf numFmtId="0" fontId="66" fillId="0" borderId="273"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0" fontId="10" fillId="63" borderId="277" applyNumberFormat="0" applyFont="0" applyBorder="0" applyAlignment="0" applyProtection="0"/>
    <xf numFmtId="180" fontId="10" fillId="63" borderId="277" applyNumberFormat="0" applyFont="0" applyBorder="0" applyAlignment="0" applyProtection="0"/>
    <xf numFmtId="0" fontId="7" fillId="14" borderId="14" applyNumberFormat="0" applyFont="0" applyAlignment="0" applyProtection="0"/>
    <xf numFmtId="0" fontId="7" fillId="14" borderId="14" applyNumberFormat="0" applyFont="0" applyAlignment="0" applyProtection="0"/>
    <xf numFmtId="188" fontId="73" fillId="63" borderId="1810" applyFill="0">
      <alignment horizontal="center" vertical="center"/>
    </xf>
    <xf numFmtId="0" fontId="7" fillId="14" borderId="14" applyNumberFormat="0" applyFont="0" applyAlignment="0" applyProtection="0"/>
    <xf numFmtId="0" fontId="2" fillId="0" borderId="657" applyNumberFormat="0" applyFill="0" applyAlignment="0" applyProtection="0"/>
    <xf numFmtId="188" fontId="73" fillId="63" borderId="1958" applyFill="0">
      <alignment horizontal="center" vertical="center"/>
    </xf>
    <xf numFmtId="228" fontId="104" fillId="0" borderId="1437" applyFill="0">
      <alignment horizontal="center" vertical="center"/>
    </xf>
    <xf numFmtId="191" fontId="74" fillId="0" borderId="434"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37" fontId="70" fillId="0" borderId="1745"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3" fillId="63" borderId="425" applyFill="0">
      <alignment horizontal="center"/>
    </xf>
    <xf numFmtId="0" fontId="74" fillId="0" borderId="281" applyNumberFormat="0">
      <alignment horizontal="left"/>
      <protection locked="0"/>
    </xf>
    <xf numFmtId="228" fontId="73" fillId="63" borderId="972" applyFill="0">
      <alignment horizontal="center" vertical="center"/>
    </xf>
    <xf numFmtId="0" fontId="7" fillId="14" borderId="14" applyNumberFormat="0" applyFont="0" applyAlignment="0" applyProtection="0"/>
    <xf numFmtId="3" fontId="114" fillId="39" borderId="1361">
      <alignment horizontal="center"/>
      <protection locked="0"/>
    </xf>
    <xf numFmtId="0" fontId="7" fillId="14" borderId="14" applyNumberFormat="0" applyFont="0" applyAlignment="0" applyProtection="0"/>
    <xf numFmtId="184" fontId="68" fillId="0" borderId="1361" applyFill="0">
      <alignment horizontal="center" vertical="center"/>
    </xf>
    <xf numFmtId="250" fontId="121" fillId="0" borderId="1959" applyFill="0"/>
    <xf numFmtId="0" fontId="7" fillId="14" borderId="14" applyNumberFormat="0" applyFont="0" applyAlignment="0" applyProtection="0"/>
    <xf numFmtId="0" fontId="73" fillId="63" borderId="506" applyFill="0">
      <alignment horizontal="center"/>
    </xf>
    <xf numFmtId="0" fontId="7" fillId="14" borderId="14" applyNumberFormat="0" applyFont="0" applyAlignment="0" applyProtection="0"/>
    <xf numFmtId="185" fontId="74" fillId="0" borderId="1582" applyFont="0" applyFill="0" applyBorder="0" applyAlignment="0" applyProtection="0">
      <alignment horizontal="left"/>
      <protection locked="0"/>
    </xf>
    <xf numFmtId="188" fontId="73" fillId="63" borderId="353" applyFill="0">
      <alignment horizontal="center" vertical="center"/>
    </xf>
    <xf numFmtId="180" fontId="10" fillId="63" borderId="281" applyNumberFormat="0" applyFont="0" applyBorder="0" applyAlignment="0" applyProtection="0"/>
    <xf numFmtId="180" fontId="10" fillId="63" borderId="281" applyNumberFormat="0" applyFont="0" applyBorder="0" applyAlignment="0" applyProtection="0"/>
    <xf numFmtId="49" fontId="74" fillId="0" borderId="308">
      <alignment horizontal="left" vertical="top" wrapText="1"/>
      <protection locked="0"/>
    </xf>
    <xf numFmtId="188" fontId="73" fillId="63" borderId="1509" applyFill="0">
      <alignment horizontal="center" vertical="center"/>
    </xf>
    <xf numFmtId="0" fontId="53" fillId="59" borderId="427" applyNumberFormat="0" applyAlignment="0" applyProtection="0"/>
    <xf numFmtId="0" fontId="73" fillId="63" borderId="887" applyFill="0">
      <alignment horizontal="center"/>
    </xf>
    <xf numFmtId="0" fontId="10" fillId="62" borderId="890" applyNumberFormat="0" applyFont="0" applyAlignment="0" applyProtection="0"/>
    <xf numFmtId="197" fontId="74" fillId="0" borderId="1117">
      <alignment horizontal="left"/>
      <protection locked="0"/>
    </xf>
    <xf numFmtId="178" fontId="10" fillId="39" borderId="742">
      <alignment horizontal="center"/>
      <protection locked="0"/>
    </xf>
    <xf numFmtId="0" fontId="61" fillId="46" borderId="1803" applyNumberFormat="0" applyAlignment="0" applyProtection="0"/>
    <xf numFmtId="49" fontId="74" fillId="0" borderId="661">
      <alignment horizontal="left" vertical="top" wrapText="1"/>
      <protection locked="0"/>
    </xf>
    <xf numFmtId="229" fontId="103" fillId="0" borderId="431">
      <alignment vertical="center"/>
      <protection locked="0"/>
    </xf>
    <xf numFmtId="0" fontId="73" fillId="63" borderId="887" applyFill="0">
      <alignment horizont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49" fontId="74" fillId="0" borderId="335">
      <alignment horizontal="left" vertical="top" wrapText="1"/>
      <protection locked="0"/>
    </xf>
    <xf numFmtId="0" fontId="10" fillId="62" borderId="302" applyNumberFormat="0" applyFont="0" applyAlignment="0" applyProtection="0"/>
    <xf numFmtId="201" fontId="10" fillId="39" borderId="317" applyNumberFormat="0">
      <alignment horizontal="left"/>
    </xf>
    <xf numFmtId="231" fontId="103" fillId="0" borderId="305">
      <alignment vertical="center"/>
      <protection locked="0"/>
    </xf>
    <xf numFmtId="0" fontId="7" fillId="14" borderId="14" applyNumberFormat="0" applyFont="0" applyAlignment="0" applyProtection="0"/>
    <xf numFmtId="0" fontId="7" fillId="14" borderId="14" applyNumberFormat="0" applyFont="0" applyAlignment="0" applyProtection="0"/>
    <xf numFmtId="184" fontId="103" fillId="0" borderId="341">
      <alignment vertical="center"/>
      <protection locked="0"/>
    </xf>
    <xf numFmtId="193" fontId="10" fillId="0" borderId="968" applyFont="0" applyFill="0" applyBorder="0" applyAlignment="0" applyProtection="0">
      <alignment horizontal="left"/>
      <protection locked="0"/>
    </xf>
    <xf numFmtId="0" fontId="7" fillId="14" borderId="14" applyNumberFormat="0" applyFont="0" applyAlignment="0" applyProtection="0"/>
    <xf numFmtId="200" fontId="10" fillId="5" borderId="1654" applyFont="0" applyFill="0" applyBorder="0" applyAlignment="0" applyProtection="0"/>
    <xf numFmtId="0" fontId="7" fillId="14" borderId="14" applyNumberFormat="0" applyFont="0" applyAlignment="0" applyProtection="0"/>
    <xf numFmtId="201" fontId="10" fillId="39" borderId="1208" applyNumberFormat="0">
      <alignment horizontal="left"/>
    </xf>
    <xf numFmtId="0" fontId="7" fillId="14" borderId="14" applyNumberFormat="0" applyFont="0" applyAlignment="0" applyProtection="0"/>
    <xf numFmtId="0" fontId="64" fillId="59" borderId="1805" applyNumberFormat="0" applyAlignment="0" applyProtection="0"/>
    <xf numFmtId="187" fontId="74" fillId="0" borderId="344" applyFont="0" applyFill="0" applyBorder="0" applyAlignment="0" applyProtection="0">
      <alignment horizontal="left"/>
      <protection locked="0"/>
    </xf>
    <xf numFmtId="0" fontId="7" fillId="14" borderId="14" applyNumberFormat="0" applyFont="0" applyAlignment="0" applyProtection="0"/>
    <xf numFmtId="178" fontId="10" fillId="39" borderId="317">
      <alignment horizontal="center"/>
      <protection locked="0"/>
    </xf>
    <xf numFmtId="0" fontId="7" fillId="14" borderId="14" applyNumberFormat="0" applyFont="0" applyAlignment="0" applyProtection="0"/>
    <xf numFmtId="228" fontId="73" fillId="63" borderId="353" applyFill="0">
      <alignment horizontal="center" vertical="center"/>
    </xf>
    <xf numFmtId="0" fontId="7" fillId="14" borderId="14" applyNumberFormat="0" applyFont="0" applyAlignment="0" applyProtection="0"/>
    <xf numFmtId="231" fontId="103" fillId="0" borderId="341">
      <alignment vertical="center"/>
      <protection locked="0"/>
    </xf>
    <xf numFmtId="0" fontId="53" fillId="59" borderId="310" applyNumberFormat="0" applyAlignment="0" applyProtection="0"/>
    <xf numFmtId="250" fontId="121" fillId="0" borderId="508" applyFill="0"/>
    <xf numFmtId="0" fontId="53" fillId="59" borderId="346" applyNumberFormat="0" applyAlignment="0" applyProtection="0"/>
    <xf numFmtId="0" fontId="7" fillId="14" borderId="14" applyNumberFormat="0" applyFont="0" applyAlignment="0" applyProtection="0"/>
    <xf numFmtId="201" fontId="10" fillId="39" borderId="308" applyNumberFormat="0">
      <alignment horizontal="left"/>
    </xf>
    <xf numFmtId="184" fontId="68" fillId="0" borderId="308" applyFill="0">
      <alignment horizontal="center" vertical="center"/>
    </xf>
    <xf numFmtId="228" fontId="73" fillId="63" borderId="335" applyFill="0">
      <alignment horizontal="center"/>
    </xf>
    <xf numFmtId="271" fontId="11" fillId="0" borderId="326">
      <alignment horizontal="right"/>
    </xf>
    <xf numFmtId="267" fontId="112" fillId="0" borderId="298" applyFill="0">
      <alignment horizontal="center" vertical="center"/>
    </xf>
    <xf numFmtId="233" fontId="103" fillId="0" borderId="305">
      <alignment vertical="center"/>
      <protection locked="0"/>
    </xf>
    <xf numFmtId="228" fontId="79" fillId="0" borderId="308" applyFill="0">
      <alignment horizontal="center" vertical="center"/>
    </xf>
    <xf numFmtId="228" fontId="73" fillId="63" borderId="353" applyFill="0">
      <alignment horizontal="center"/>
    </xf>
    <xf numFmtId="232" fontId="103" fillId="0" borderId="341">
      <alignment vertical="center"/>
      <protection locked="0"/>
    </xf>
    <xf numFmtId="271" fontId="11" fillId="0" borderId="335">
      <alignment horizontal="right"/>
    </xf>
    <xf numFmtId="0" fontId="53" fillId="59" borderId="346" applyNumberFormat="0" applyAlignment="0" applyProtection="0"/>
    <xf numFmtId="49" fontId="74" fillId="0" borderId="290">
      <alignment horizontal="left" vertical="top" wrapText="1"/>
      <protection locked="0"/>
    </xf>
    <xf numFmtId="0" fontId="7" fillId="14" borderId="14" applyNumberFormat="0" applyFont="0" applyAlignment="0" applyProtection="0"/>
    <xf numFmtId="0" fontId="73" fillId="63" borderId="290" applyFill="0">
      <alignment horizontal="center"/>
    </xf>
    <xf numFmtId="188" fontId="73" fillId="63" borderId="290" applyFill="0">
      <alignment horizontal="center" vertical="center"/>
    </xf>
    <xf numFmtId="0" fontId="7" fillId="14" borderId="14" applyNumberFormat="0" applyFont="0" applyAlignment="0" applyProtection="0"/>
    <xf numFmtId="187" fontId="74" fillId="0" borderId="326" applyFont="0" applyFill="0" applyBorder="0" applyAlignment="0" applyProtection="0">
      <alignment horizontal="left"/>
      <protection locked="0"/>
    </xf>
    <xf numFmtId="233" fontId="103" fillId="0" borderId="431">
      <alignment vertical="center"/>
      <protection locked="0"/>
    </xf>
    <xf numFmtId="250" fontId="121" fillId="0" borderId="336" applyFill="0"/>
    <xf numFmtId="10" fontId="68" fillId="67" borderId="344" applyNumberFormat="0" applyBorder="0" applyAlignment="0" applyProtection="0"/>
    <xf numFmtId="201" fontId="10" fillId="39" borderId="887" applyNumberFormat="0">
      <alignment horizontal="left"/>
    </xf>
    <xf numFmtId="228" fontId="124" fillId="0" borderId="307" applyFill="0">
      <alignment horizontal="center" vertical="center"/>
    </xf>
    <xf numFmtId="0" fontId="7" fillId="14" borderId="14" applyNumberFormat="0" applyFont="0" applyAlignment="0" applyProtection="0"/>
    <xf numFmtId="0" fontId="74" fillId="0" borderId="326" applyNumberFormat="0">
      <alignment horizontal="left"/>
      <protection locked="0"/>
    </xf>
    <xf numFmtId="228" fontId="124" fillId="0" borderId="298" applyFill="0">
      <alignment horizontal="center" vertical="center"/>
    </xf>
    <xf numFmtId="0" fontId="7" fillId="14" borderId="14" applyNumberFormat="0" applyFont="0" applyAlignment="0" applyProtection="0"/>
    <xf numFmtId="271" fontId="11" fillId="0" borderId="317">
      <alignment horizontal="right"/>
    </xf>
    <xf numFmtId="229" fontId="103" fillId="0" borderId="341">
      <alignment vertical="center"/>
      <protection locked="0"/>
    </xf>
    <xf numFmtId="271" fontId="11" fillId="63" borderId="335">
      <alignment horizontal="right"/>
    </xf>
    <xf numFmtId="201" fontId="10" fillId="39" borderId="326" applyNumberFormat="0">
      <alignment horizontal="left"/>
    </xf>
    <xf numFmtId="3" fontId="114" fillId="39" borderId="335">
      <alignment horizontal="center"/>
      <protection locked="0"/>
    </xf>
    <xf numFmtId="185" fontId="74" fillId="0" borderId="335" applyFont="0" applyFill="0" applyBorder="0" applyAlignment="0" applyProtection="0">
      <alignment horizontal="left"/>
      <protection locked="0"/>
    </xf>
    <xf numFmtId="228" fontId="103" fillId="0" borderId="323">
      <alignment vertical="center"/>
      <protection locked="0"/>
    </xf>
    <xf numFmtId="193" fontId="10" fillId="0" borderId="290"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335" applyFont="0" applyFill="0" applyBorder="0" applyAlignment="0" applyProtection="0">
      <alignment horizontal="left"/>
      <protection locked="0"/>
    </xf>
    <xf numFmtId="271" fontId="11" fillId="0" borderId="317">
      <alignment horizontal="right"/>
    </xf>
    <xf numFmtId="49" fontId="74" fillId="0" borderId="317">
      <alignment horizontal="left" vertical="top" wrapText="1"/>
      <protection locked="0"/>
    </xf>
    <xf numFmtId="49" fontId="74" fillId="0" borderId="326">
      <alignment horizontal="left" vertical="top" wrapText="1"/>
      <protection locked="0"/>
    </xf>
    <xf numFmtId="197" fontId="74" fillId="0" borderId="326">
      <alignment horizontal="left"/>
      <protection locked="0"/>
    </xf>
    <xf numFmtId="233" fontId="103" fillId="0" borderId="341">
      <alignment vertical="center"/>
      <protection locked="0"/>
    </xf>
    <xf numFmtId="200" fontId="10" fillId="5" borderId="290" applyFont="0" applyFill="0" applyBorder="0" applyAlignment="0" applyProtection="0"/>
    <xf numFmtId="228" fontId="73" fillId="63" borderId="335" applyFill="0">
      <alignment horizontal="center"/>
    </xf>
    <xf numFmtId="196" fontId="10" fillId="39" borderId="335" applyFont="0" applyFill="0" applyBorder="0" applyAlignment="0">
      <alignment horizontal="left"/>
    </xf>
    <xf numFmtId="0" fontId="7" fillId="14" borderId="14" applyNumberFormat="0" applyFont="0" applyAlignment="0" applyProtection="0"/>
    <xf numFmtId="228" fontId="74" fillId="0" borderId="353" applyNumberFormat="0">
      <alignment horizontal="left"/>
      <protection locked="0"/>
    </xf>
    <xf numFmtId="0" fontId="7" fillId="14" borderId="14" applyNumberFormat="0" applyFont="0" applyAlignment="0" applyProtection="0"/>
    <xf numFmtId="0" fontId="7" fillId="14" borderId="14" applyNumberFormat="0" applyFont="0" applyAlignment="0" applyProtection="0"/>
    <xf numFmtId="0" fontId="66" fillId="0" borderId="313" applyNumberFormat="0" applyFill="0" applyAlignment="0" applyProtection="0"/>
    <xf numFmtId="0" fontId="7" fillId="14" borderId="14" applyNumberFormat="0" applyFont="0" applyAlignment="0" applyProtection="0"/>
    <xf numFmtId="271" fontId="11" fillId="63" borderId="326">
      <alignment horizontal="right"/>
    </xf>
    <xf numFmtId="0" fontId="7" fillId="14" borderId="14" applyNumberFormat="0" applyFont="0" applyAlignment="0" applyProtection="0"/>
    <xf numFmtId="0" fontId="7" fillId="14" borderId="14" applyNumberFormat="0" applyFont="0" applyAlignment="0" applyProtection="0"/>
    <xf numFmtId="228" fontId="103" fillId="0" borderId="305">
      <alignment vertical="center"/>
      <protection locked="0"/>
    </xf>
    <xf numFmtId="0" fontId="7" fillId="14" borderId="14" applyNumberFormat="0" applyFont="0" applyAlignment="0" applyProtection="0"/>
    <xf numFmtId="0" fontId="10" fillId="62" borderId="338" applyNumberFormat="0" applyFont="0" applyAlignment="0" applyProtection="0"/>
    <xf numFmtId="0" fontId="7" fillId="14" borderId="14" applyNumberFormat="0" applyFont="0" applyAlignment="0" applyProtection="0"/>
    <xf numFmtId="0" fontId="2" fillId="0" borderId="322" applyNumberFormat="0" applyFill="0" applyAlignment="0" applyProtection="0"/>
    <xf numFmtId="228" fontId="136" fillId="68" borderId="351" applyNumberFormat="0">
      <alignment horizontal="right"/>
    </xf>
    <xf numFmtId="0" fontId="7" fillId="14" borderId="14" applyNumberFormat="0" applyFont="0" applyAlignment="0" applyProtection="0"/>
    <xf numFmtId="0" fontId="7" fillId="14" borderId="14" applyNumberFormat="0" applyFont="0" applyAlignment="0" applyProtection="0"/>
    <xf numFmtId="10" fontId="68" fillId="67" borderId="335" applyNumberFormat="0" applyBorder="0" applyAlignment="0" applyProtection="0"/>
    <xf numFmtId="188" fontId="73" fillId="63" borderId="290" applyFill="0">
      <alignment horizontal="center" vertical="center"/>
    </xf>
    <xf numFmtId="0" fontId="7" fillId="14" borderId="14" applyNumberFormat="0" applyFont="0" applyAlignment="0" applyProtection="0"/>
    <xf numFmtId="254" fontId="10" fillId="39" borderId="317">
      <alignment horizontal="right"/>
      <protection locked="0"/>
    </xf>
    <xf numFmtId="271" fontId="11" fillId="63" borderId="344">
      <alignment horizontal="right"/>
    </xf>
    <xf numFmtId="178" fontId="10" fillId="39" borderId="335">
      <alignment horizontal="center"/>
      <protection locked="0"/>
    </xf>
    <xf numFmtId="191" fontId="74" fillId="0" borderId="308" applyFont="0" applyFill="0" applyBorder="0" applyAlignment="0" applyProtection="0">
      <alignment horizontal="left"/>
      <protection locked="0"/>
    </xf>
    <xf numFmtId="0" fontId="7" fillId="14" borderId="14" applyNumberFormat="0" applyFont="0" applyAlignment="0" applyProtection="0"/>
    <xf numFmtId="0" fontId="73" fillId="63" borderId="335" applyFill="0">
      <alignment horizontal="center"/>
    </xf>
    <xf numFmtId="17" fontId="11" fillId="39" borderId="308">
      <alignment horizontal="center"/>
      <protection locked="0"/>
    </xf>
    <xf numFmtId="0" fontId="2" fillId="0" borderId="295" applyNumberFormat="0" applyFill="0" applyAlignment="0" applyProtection="0"/>
    <xf numFmtId="191" fontId="74" fillId="0" borderId="335" applyFont="0" applyFill="0" applyBorder="0" applyAlignment="0" applyProtection="0">
      <alignment horizontal="left"/>
      <protection locked="0"/>
    </xf>
    <xf numFmtId="0" fontId="53" fillId="59" borderId="337" applyNumberFormat="0" applyAlignment="0" applyProtection="0"/>
    <xf numFmtId="0" fontId="53" fillId="59" borderId="283" applyNumberFormat="0" applyAlignment="0" applyProtection="0"/>
    <xf numFmtId="188" fontId="73" fillId="63" borderId="335" applyFill="0">
      <alignment horizontal="center" vertical="center"/>
    </xf>
    <xf numFmtId="0" fontId="7" fillId="14" borderId="14" applyNumberFormat="0" applyFont="0" applyAlignment="0" applyProtection="0"/>
    <xf numFmtId="228" fontId="136" fillId="68" borderId="297" applyNumberFormat="0">
      <alignment horizontal="right"/>
    </xf>
    <xf numFmtId="0" fontId="10" fillId="62" borderId="311" applyNumberFormat="0" applyFont="0" applyAlignment="0" applyProtection="0"/>
    <xf numFmtId="0" fontId="61" fillId="46" borderId="283" applyNumberFormat="0" applyAlignment="0" applyProtection="0"/>
    <xf numFmtId="0" fontId="7" fillId="14" borderId="14" applyNumberFormat="0" applyFont="0" applyAlignment="0" applyProtection="0"/>
    <xf numFmtId="231" fontId="103" fillId="0" borderId="332">
      <alignment vertical="center"/>
      <protection locked="0"/>
    </xf>
    <xf numFmtId="0" fontId="10" fillId="62" borderId="284" applyNumberFormat="0" applyFont="0" applyAlignment="0" applyProtection="0"/>
    <xf numFmtId="0" fontId="10" fillId="62" borderId="284" applyNumberFormat="0" applyFont="0" applyAlignment="0" applyProtection="0"/>
    <xf numFmtId="0" fontId="64" fillId="59" borderId="285" applyNumberFormat="0" applyAlignment="0" applyProtection="0"/>
    <xf numFmtId="0" fontId="66" fillId="0" borderId="286" applyNumberFormat="0" applyFill="0" applyAlignment="0" applyProtection="0"/>
    <xf numFmtId="0" fontId="2" fillId="0" borderId="331" applyNumberFormat="0" applyFill="0" applyAlignment="0" applyProtection="0"/>
    <xf numFmtId="271" fontId="11" fillId="0" borderId="299">
      <alignment horizontal="right"/>
    </xf>
    <xf numFmtId="266" fontId="103" fillId="0" borderId="299" applyFill="0">
      <alignment horizontal="center" vertical="center"/>
    </xf>
    <xf numFmtId="10" fontId="68" fillId="67" borderId="299" applyNumberFormat="0" applyBorder="0" applyAlignment="0" applyProtection="0"/>
    <xf numFmtId="276" fontId="20" fillId="0" borderId="299">
      <alignment horizontal="center"/>
    </xf>
    <xf numFmtId="228" fontId="136" fillId="68" borderId="1124" applyNumberFormat="0">
      <alignment horizontal="right"/>
    </xf>
    <xf numFmtId="0" fontId="7" fillId="14" borderId="14" applyNumberFormat="0" applyFont="0" applyAlignment="0" applyProtection="0"/>
    <xf numFmtId="0" fontId="64" fillId="59" borderId="1356" applyNumberFormat="0" applyAlignment="0" applyProtection="0"/>
    <xf numFmtId="276" fontId="20" fillId="0" borderId="290">
      <alignment horizontal="center"/>
    </xf>
    <xf numFmtId="0" fontId="74" fillId="0" borderId="290" applyNumberFormat="0">
      <alignment horizontal="left"/>
      <protection locked="0"/>
    </xf>
    <xf numFmtId="0" fontId="61" fillId="46" borderId="328" applyNumberFormat="0" applyAlignment="0" applyProtection="0"/>
    <xf numFmtId="0" fontId="7" fillId="14" borderId="14" applyNumberFormat="0" applyFont="0" applyAlignment="0" applyProtection="0"/>
    <xf numFmtId="0" fontId="7" fillId="14" borderId="14" applyNumberFormat="0" applyFont="0" applyAlignment="0" applyProtection="0"/>
    <xf numFmtId="228" fontId="112" fillId="0" borderId="307"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4" fontId="103" fillId="0" borderId="332">
      <alignment vertical="center"/>
      <protection locked="0"/>
    </xf>
    <xf numFmtId="0" fontId="7" fillId="14" borderId="14" applyNumberFormat="0" applyFont="0" applyAlignment="0" applyProtection="0"/>
    <xf numFmtId="228" fontId="104" fillId="0" borderId="308" applyFill="0">
      <alignment horizontal="center" vertical="center"/>
    </xf>
    <xf numFmtId="228" fontId="112" fillId="0" borderId="298" applyFill="0">
      <alignment horizontal="center" vertical="center"/>
    </xf>
    <xf numFmtId="228" fontId="73" fillId="63" borderId="344" applyFill="0">
      <alignment horizontal="center"/>
    </xf>
    <xf numFmtId="228" fontId="103" fillId="0" borderId="326" applyFill="0">
      <alignment horizontal="center" vertical="center"/>
    </xf>
    <xf numFmtId="185" fontId="74" fillId="0" borderId="326" applyFont="0" applyFill="0" applyBorder="0" applyAlignment="0" applyProtection="0">
      <alignment horizontal="left"/>
      <protection locked="0"/>
    </xf>
    <xf numFmtId="0" fontId="61" fillId="46" borderId="292" applyNumberFormat="0" applyAlignment="0" applyProtection="0"/>
    <xf numFmtId="0" fontId="7" fillId="14" borderId="14" applyNumberFormat="0" applyFont="0" applyAlignment="0" applyProtection="0"/>
    <xf numFmtId="49" fontId="74" fillId="0" borderId="335">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193" fontId="10" fillId="0" borderId="290"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301"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78" fontId="10" fillId="39" borderId="308">
      <alignment horizontal="center"/>
      <protection locked="0"/>
    </xf>
    <xf numFmtId="254" fontId="10" fillId="39" borderId="308">
      <alignment horizontal="right"/>
      <protection locked="0"/>
    </xf>
    <xf numFmtId="178" fontId="10" fillId="39" borderId="308">
      <alignment horizontal="center"/>
      <protection locked="0"/>
    </xf>
    <xf numFmtId="0" fontId="7" fillId="14" borderId="14" applyNumberFormat="0" applyFont="0" applyAlignment="0" applyProtection="0"/>
    <xf numFmtId="0" fontId="7" fillId="14" borderId="14" applyNumberFormat="0" applyFont="0" applyAlignment="0" applyProtection="0"/>
    <xf numFmtId="196" fontId="10" fillId="39" borderId="308" applyFont="0" applyFill="0" applyBorder="0" applyAlignment="0">
      <alignment horizontal="left"/>
    </xf>
    <xf numFmtId="0" fontId="7" fillId="14" borderId="14" applyNumberFormat="0" applyFont="0" applyAlignment="0" applyProtection="0"/>
    <xf numFmtId="0" fontId="7" fillId="14" borderId="14" applyNumberFormat="0" applyFont="0" applyAlignment="0" applyProtection="0"/>
    <xf numFmtId="178" fontId="10" fillId="39" borderId="290">
      <alignment horizontal="center"/>
      <protection locked="0"/>
    </xf>
    <xf numFmtId="201" fontId="10" fillId="39" borderId="335" applyNumberFormat="0">
      <alignment horizontal="left"/>
    </xf>
    <xf numFmtId="0" fontId="66" fillId="0" borderId="295" applyNumberFormat="0" applyFill="0" applyAlignment="0" applyProtection="0"/>
    <xf numFmtId="196" fontId="10" fillId="39" borderId="326" applyFont="0" applyFill="0" applyBorder="0" applyAlignment="0">
      <alignment horizontal="left"/>
    </xf>
    <xf numFmtId="178" fontId="10" fillId="39" borderId="972">
      <alignment horizontal="center"/>
      <protection locked="0"/>
    </xf>
    <xf numFmtId="0" fontId="7" fillId="14" borderId="14" applyNumberFormat="0" applyFont="0" applyAlignment="0" applyProtection="0"/>
    <xf numFmtId="178" fontId="10" fillId="39" borderId="290">
      <alignment horizontal="center"/>
      <protection locked="0"/>
    </xf>
    <xf numFmtId="0" fontId="7" fillId="14" borderId="14" applyNumberFormat="0" applyFont="0" applyAlignment="0" applyProtection="0"/>
    <xf numFmtId="49" fontId="74" fillId="0" borderId="326">
      <alignment horizontal="left" vertical="top" wrapText="1"/>
      <protection locked="0"/>
    </xf>
    <xf numFmtId="0" fontId="7" fillId="14" borderId="14" applyNumberFormat="0" applyFont="0" applyAlignment="0" applyProtection="0"/>
    <xf numFmtId="0" fontId="53" fillId="59" borderId="283" applyNumberFormat="0" applyAlignment="0" applyProtection="0"/>
    <xf numFmtId="271" fontId="11" fillId="0" borderId="353">
      <alignment horizontal="right"/>
    </xf>
    <xf numFmtId="191" fontId="74" fillId="0" borderId="326" applyFont="0" applyFill="0" applyBorder="0" applyAlignment="0" applyProtection="0">
      <alignment horizontal="left"/>
      <protection locked="0"/>
    </xf>
    <xf numFmtId="230" fontId="103" fillId="0" borderId="332">
      <alignment vertical="center"/>
      <protection locked="0"/>
    </xf>
    <xf numFmtId="233" fontId="103" fillId="0" borderId="350">
      <alignment vertical="center"/>
      <protection locked="0"/>
    </xf>
    <xf numFmtId="190" fontId="74" fillId="0" borderId="335" applyFont="0" applyFill="0" applyBorder="0" applyAlignment="0" applyProtection="0">
      <alignment horizontal="left"/>
      <protection locked="0"/>
    </xf>
    <xf numFmtId="196" fontId="10" fillId="39" borderId="326" applyFont="0" applyFill="0" applyBorder="0" applyAlignment="0">
      <alignment horizontal="left"/>
    </xf>
    <xf numFmtId="0" fontId="7" fillId="14" borderId="14" applyNumberFormat="0" applyFont="0" applyAlignment="0" applyProtection="0"/>
    <xf numFmtId="0" fontId="66" fillId="0" borderId="313" applyNumberFormat="0" applyFill="0" applyAlignment="0" applyProtection="0"/>
    <xf numFmtId="0" fontId="53" fillId="59" borderId="328" applyNumberFormat="0" applyAlignment="0" applyProtection="0"/>
    <xf numFmtId="254" fontId="10" fillId="39" borderId="326">
      <alignment horizontal="right"/>
      <protection locked="0"/>
    </xf>
    <xf numFmtId="178" fontId="10" fillId="39" borderId="335">
      <alignment horizontal="center"/>
      <protection locked="0"/>
    </xf>
    <xf numFmtId="228" fontId="103" fillId="0" borderId="344" applyFill="0">
      <alignment horizontal="center" vertical="center"/>
    </xf>
    <xf numFmtId="254" fontId="10" fillId="39" borderId="335">
      <alignment horizontal="right"/>
      <protection locked="0"/>
    </xf>
    <xf numFmtId="0" fontId="66" fillId="0" borderId="304" applyNumberFormat="0" applyFill="0" applyAlignment="0" applyProtection="0"/>
    <xf numFmtId="0" fontId="7" fillId="14" borderId="14" applyNumberFormat="0" applyFont="0" applyAlignment="0" applyProtection="0"/>
    <xf numFmtId="0" fontId="53" fillId="59" borderId="292" applyNumberFormat="0" applyAlignment="0" applyProtection="0"/>
    <xf numFmtId="0" fontId="2" fillId="0" borderId="304" applyNumberFormat="0" applyFill="0" applyAlignment="0" applyProtection="0"/>
    <xf numFmtId="0" fontId="73" fillId="63" borderId="335" applyFill="0">
      <alignment horizontal="center"/>
    </xf>
    <xf numFmtId="0" fontId="7" fillId="14" borderId="14" applyNumberFormat="0" applyFont="0" applyAlignment="0" applyProtection="0"/>
    <xf numFmtId="0" fontId="7" fillId="14" borderId="14" applyNumberFormat="0" applyFont="0" applyAlignment="0" applyProtection="0"/>
    <xf numFmtId="271" fontId="11" fillId="0" borderId="344">
      <alignment horizontal="right"/>
    </xf>
    <xf numFmtId="228" fontId="73" fillId="63" borderId="335" applyFill="0">
      <alignment horizontal="center" vertical="center"/>
    </xf>
    <xf numFmtId="187" fontId="74" fillId="0" borderId="290" applyFont="0" applyFill="0" applyBorder="0" applyAlignment="0" applyProtection="0">
      <alignment horizontal="left"/>
      <protection locked="0"/>
    </xf>
    <xf numFmtId="0" fontId="7" fillId="14" borderId="14" applyNumberFormat="0" applyFont="0" applyAlignment="0" applyProtection="0"/>
    <xf numFmtId="250" fontId="168" fillId="0" borderId="336" applyFill="0"/>
    <xf numFmtId="0" fontId="7" fillId="14" borderId="14" applyNumberFormat="0" applyFont="0" applyAlignment="0" applyProtection="0"/>
    <xf numFmtId="17" fontId="11" fillId="39" borderId="344">
      <alignment horizontal="center"/>
      <protection locked="0"/>
    </xf>
    <xf numFmtId="0" fontId="53" fillId="59" borderId="319" applyNumberFormat="0" applyAlignment="0" applyProtection="0"/>
    <xf numFmtId="188" fontId="73" fillId="63" borderId="326" applyFill="0">
      <alignment horizontal="center" vertical="center"/>
    </xf>
    <xf numFmtId="229" fontId="103" fillId="0" borderId="305">
      <alignment vertical="center"/>
      <protection locked="0"/>
    </xf>
    <xf numFmtId="231" fontId="103" fillId="0" borderId="305">
      <alignment vertical="center"/>
      <protection locked="0"/>
    </xf>
    <xf numFmtId="10" fontId="68" fillId="67" borderId="317" applyNumberFormat="0" applyBorder="0" applyAlignment="0" applyProtection="0"/>
    <xf numFmtId="0" fontId="10" fillId="62" borderId="736" applyNumberFormat="0" applyFont="0" applyAlignment="0" applyProtection="0"/>
    <xf numFmtId="49" fontId="74" fillId="0" borderId="344">
      <alignment horizontal="left" vertical="top" wrapText="1"/>
      <protection locked="0"/>
    </xf>
    <xf numFmtId="266" fontId="103" fillId="0" borderId="353" applyFill="0">
      <alignment horizontal="center" vertical="center"/>
    </xf>
    <xf numFmtId="178" fontId="10" fillId="39" borderId="326">
      <alignment horizontal="center"/>
      <protection locked="0"/>
    </xf>
    <xf numFmtId="267" fontId="112" fillId="0" borderId="343" applyFill="0">
      <alignment horizontal="center" vertical="center"/>
    </xf>
    <xf numFmtId="0" fontId="61" fillId="46" borderId="283" applyNumberFormat="0" applyAlignment="0" applyProtection="0"/>
    <xf numFmtId="230" fontId="103" fillId="0" borderId="296">
      <alignment vertical="center"/>
      <protection locked="0"/>
    </xf>
    <xf numFmtId="254" fontId="10" fillId="39" borderId="344">
      <alignment horizontal="right"/>
      <protection locked="0"/>
    </xf>
    <xf numFmtId="178" fontId="10" fillId="39" borderId="344">
      <alignment horizontal="center"/>
      <protection locked="0"/>
    </xf>
    <xf numFmtId="185" fontId="74" fillId="0" borderId="353" applyFont="0" applyFill="0" applyBorder="0" applyAlignment="0" applyProtection="0">
      <alignment horizontal="left"/>
      <protection locked="0"/>
    </xf>
    <xf numFmtId="0" fontId="7" fillId="14" borderId="14" applyNumberFormat="0" applyFont="0" applyAlignment="0" applyProtection="0"/>
    <xf numFmtId="228" fontId="103" fillId="0" borderId="661" applyFill="0">
      <alignment horizontal="center" vertical="center"/>
    </xf>
    <xf numFmtId="3" fontId="114" fillId="39" borderId="326">
      <alignment horizontal="center"/>
      <protection locked="0"/>
    </xf>
    <xf numFmtId="0" fontId="7" fillId="14" borderId="14" applyNumberFormat="0" applyFont="0" applyAlignment="0" applyProtection="0"/>
    <xf numFmtId="0" fontId="66" fillId="0" borderId="304" applyNumberFormat="0" applyFill="0" applyAlignment="0" applyProtection="0"/>
    <xf numFmtId="0" fontId="66" fillId="0" borderId="313" applyNumberFormat="0" applyFill="0" applyAlignment="0" applyProtection="0"/>
    <xf numFmtId="271" fontId="11" fillId="63" borderId="317">
      <alignment horizontal="right"/>
    </xf>
    <xf numFmtId="0" fontId="7" fillId="14" borderId="14" applyNumberFormat="0" applyFont="0" applyAlignment="0" applyProtection="0"/>
    <xf numFmtId="229" fontId="103" fillId="0" borderId="323">
      <alignment vertical="center"/>
      <protection locked="0"/>
    </xf>
    <xf numFmtId="0" fontId="7" fillId="14" borderId="14" applyNumberFormat="0" applyFont="0" applyAlignment="0" applyProtection="0"/>
    <xf numFmtId="228" fontId="103" fillId="0" borderId="317" applyFill="0">
      <alignment horizontal="center" vertical="center"/>
    </xf>
    <xf numFmtId="0" fontId="2" fillId="0" borderId="349" applyNumberFormat="0" applyFill="0" applyAlignment="0" applyProtection="0"/>
    <xf numFmtId="0" fontId="61" fillId="46" borderId="346" applyNumberFormat="0" applyAlignment="0" applyProtection="0"/>
    <xf numFmtId="0" fontId="66" fillId="0" borderId="340" applyNumberFormat="0" applyFill="0" applyAlignment="0" applyProtection="0"/>
    <xf numFmtId="0" fontId="53" fillId="59" borderId="2252"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10" fillId="62" borderId="284" applyNumberFormat="0" applyFont="0" applyAlignment="0" applyProtection="0"/>
    <xf numFmtId="0" fontId="64" fillId="59" borderId="285" applyNumberFormat="0" applyAlignment="0" applyProtection="0"/>
    <xf numFmtId="0" fontId="10" fillId="62" borderId="329" applyNumberFormat="0" applyFont="0" applyAlignment="0" applyProtection="0"/>
    <xf numFmtId="231" fontId="103" fillId="0" borderId="332">
      <alignment vertical="center"/>
      <protection locked="0"/>
    </xf>
    <xf numFmtId="0" fontId="7" fillId="14" borderId="14" applyNumberFormat="0" applyFont="0" applyAlignment="0" applyProtection="0"/>
    <xf numFmtId="250" fontId="121" fillId="0" borderId="318" applyFill="0"/>
    <xf numFmtId="0" fontId="7" fillId="14" borderId="14" applyNumberFormat="0" applyFont="0" applyAlignment="0" applyProtection="0"/>
    <xf numFmtId="0" fontId="7" fillId="14" borderId="14" applyNumberFormat="0" applyFont="0" applyAlignment="0" applyProtection="0"/>
    <xf numFmtId="0" fontId="66" fillId="0" borderId="286" applyNumberFormat="0" applyFill="0" applyAlignment="0" applyProtection="0"/>
    <xf numFmtId="0" fontId="2" fillId="0" borderId="286" applyNumberFormat="0" applyFill="0" applyAlignment="0" applyProtection="0"/>
    <xf numFmtId="0" fontId="7" fillId="14" borderId="14" applyNumberFormat="0" applyFont="0" applyAlignment="0" applyProtection="0"/>
    <xf numFmtId="0" fontId="61" fillId="46" borderId="337" applyNumberFormat="0" applyAlignment="0" applyProtection="0"/>
    <xf numFmtId="0" fontId="7" fillId="14" borderId="14" applyNumberFormat="0" applyFont="0" applyAlignment="0" applyProtection="0"/>
    <xf numFmtId="228" fontId="124" fillId="0" borderId="343" applyFill="0">
      <alignment horizontal="center" vertical="center"/>
    </xf>
    <xf numFmtId="231" fontId="103" fillId="0" borderId="341">
      <alignment vertical="center"/>
      <protection locked="0"/>
    </xf>
    <xf numFmtId="0" fontId="66" fillId="0" borderId="331" applyNumberFormat="0" applyFill="0" applyAlignment="0" applyProtection="0"/>
    <xf numFmtId="237" fontId="103" fillId="0" borderId="341">
      <alignment vertical="center"/>
      <protection locked="0"/>
    </xf>
    <xf numFmtId="233" fontId="103" fillId="0" borderId="305">
      <alignment vertical="center"/>
      <protection locked="0"/>
    </xf>
    <xf numFmtId="193" fontId="10" fillId="0" borderId="1117" applyFont="0" applyFill="0" applyBorder="0" applyAlignment="0" applyProtection="0">
      <alignment horizontal="left"/>
      <protection locked="0"/>
    </xf>
    <xf numFmtId="0" fontId="74" fillId="0" borderId="308" applyNumberFormat="0">
      <alignment horizontal="left"/>
      <protection locked="0"/>
    </xf>
    <xf numFmtId="231" fontId="103" fillId="0" borderId="314">
      <alignment vertical="center"/>
      <protection locked="0"/>
    </xf>
    <xf numFmtId="267" fontId="112" fillId="0" borderId="307" applyFill="0">
      <alignment horizontal="center" vertical="center"/>
    </xf>
    <xf numFmtId="0" fontId="7" fillId="14" borderId="14" applyNumberFormat="0" applyFont="0" applyAlignment="0" applyProtection="0"/>
    <xf numFmtId="0" fontId="10" fillId="62" borderId="320" applyNumberFormat="0" applyFont="0" applyAlignment="0" applyProtection="0"/>
    <xf numFmtId="37" fontId="70" fillId="0" borderId="334" applyFill="0">
      <alignment horizontal="center" vertical="center"/>
    </xf>
    <xf numFmtId="229" fontId="103" fillId="0" borderId="332">
      <alignment vertical="center"/>
      <protection locked="0"/>
    </xf>
    <xf numFmtId="185" fontId="74" fillId="0" borderId="308" applyFont="0" applyFill="0" applyBorder="0" applyAlignment="0" applyProtection="0">
      <alignment horizontal="left"/>
      <protection locked="0"/>
    </xf>
    <xf numFmtId="3" fontId="114" fillId="39" borderId="308">
      <alignment horizontal="center"/>
      <protection locked="0"/>
    </xf>
    <xf numFmtId="228" fontId="68" fillId="0" borderId="308" applyFill="0">
      <alignment horizontal="center" vertical="center"/>
    </xf>
    <xf numFmtId="188" fontId="73" fillId="63" borderId="308" applyFill="0">
      <alignment horizontal="center" vertical="center"/>
    </xf>
    <xf numFmtId="0" fontId="66" fillId="0" borderId="295" applyNumberFormat="0" applyFill="0" applyAlignment="0" applyProtection="0"/>
    <xf numFmtId="0" fontId="64" fillId="59" borderId="294" applyNumberFormat="0" applyAlignment="0" applyProtection="0"/>
    <xf numFmtId="0" fontId="10" fillId="62" borderId="293" applyNumberFormat="0" applyFont="0" applyAlignment="0" applyProtection="0"/>
    <xf numFmtId="188" fontId="73" fillId="63" borderId="299" applyFill="0">
      <alignment horizontal="center" vertical="center"/>
    </xf>
    <xf numFmtId="0" fontId="10" fillId="62" borderId="293" applyNumberFormat="0" applyFont="0" applyAlignment="0" applyProtection="0"/>
    <xf numFmtId="228" fontId="73" fillId="63" borderId="317" applyFill="0">
      <alignment horizontal="center" vertical="center"/>
    </xf>
    <xf numFmtId="0" fontId="7" fillId="14" borderId="14" applyNumberFormat="0" applyFont="0" applyAlignment="0" applyProtection="0"/>
    <xf numFmtId="17" fontId="11" fillId="39" borderId="326">
      <alignment horizontal="center"/>
      <protection locked="0"/>
    </xf>
    <xf numFmtId="200" fontId="10" fillId="5" borderId="326" applyFont="0" applyFill="0" applyBorder="0" applyAlignment="0" applyProtection="0"/>
    <xf numFmtId="184" fontId="103" fillId="0" borderId="314">
      <alignment vertical="center"/>
      <protection locked="0"/>
    </xf>
    <xf numFmtId="37" fontId="70" fillId="0" borderId="307" applyFill="0">
      <alignment horizontal="center" vertical="center"/>
    </xf>
    <xf numFmtId="228" fontId="73" fillId="63" borderId="344" applyFill="0">
      <alignment horizontal="center" vertical="center"/>
    </xf>
    <xf numFmtId="228" fontId="136" fillId="68" borderId="324" applyNumberFormat="0">
      <alignment horizontal="right"/>
    </xf>
    <xf numFmtId="0" fontId="10" fillId="62" borderId="311" applyNumberFormat="0" applyFont="0" applyAlignment="0" applyProtection="0"/>
    <xf numFmtId="0" fontId="7" fillId="14" borderId="14" applyNumberFormat="0" applyFont="0" applyAlignment="0" applyProtection="0"/>
    <xf numFmtId="254" fontId="10" fillId="39" borderId="308">
      <alignment horizontal="right"/>
      <protection locked="0"/>
    </xf>
    <xf numFmtId="178" fontId="10" fillId="39" borderId="326">
      <alignment horizontal="center"/>
      <protection locked="0"/>
    </xf>
    <xf numFmtId="192" fontId="74" fillId="0" borderId="335" applyFont="0" applyFill="0" applyBorder="0" applyAlignment="0" applyProtection="0">
      <alignment horizontal="left"/>
      <protection locked="0"/>
    </xf>
    <xf numFmtId="271" fontId="11" fillId="0" borderId="308">
      <alignment horizontal="right"/>
    </xf>
    <xf numFmtId="0" fontId="7" fillId="14" borderId="14" applyNumberFormat="0" applyFont="0" applyAlignment="0" applyProtection="0"/>
    <xf numFmtId="0" fontId="7" fillId="14" borderId="14" applyNumberFormat="0" applyFont="0" applyAlignment="0" applyProtection="0"/>
    <xf numFmtId="187" fontId="74" fillId="0" borderId="308"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64" fillId="59" borderId="312" applyNumberFormat="0" applyAlignment="0" applyProtection="0"/>
    <xf numFmtId="250" fontId="121" fillId="0" borderId="345" applyFill="0"/>
    <xf numFmtId="237" fontId="103" fillId="0" borderId="314">
      <alignment vertical="center"/>
      <protection locked="0"/>
    </xf>
    <xf numFmtId="0" fontId="10" fillId="62" borderId="347" applyNumberFormat="0" applyFont="0" applyAlignment="0" applyProtection="0"/>
    <xf numFmtId="0" fontId="64" fillId="59" borderId="737" applyNumberForma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290" applyFont="0" applyFill="0" applyBorder="0" applyAlignment="0" applyProtection="0">
      <alignment horizontal="left"/>
      <protection locked="0"/>
    </xf>
    <xf numFmtId="0" fontId="7" fillId="14" borderId="14" applyNumberFormat="0" applyFont="0" applyAlignment="0" applyProtection="0"/>
    <xf numFmtId="233" fontId="103" fillId="0" borderId="323">
      <alignment vertical="center"/>
      <protection locked="0"/>
    </xf>
    <xf numFmtId="228" fontId="68" fillId="0" borderId="344" applyFill="0">
      <alignment horizontal="center" vertical="center"/>
    </xf>
    <xf numFmtId="228" fontId="103" fillId="0" borderId="314">
      <alignment vertical="center"/>
      <protection locked="0"/>
    </xf>
    <xf numFmtId="178" fontId="10" fillId="39" borderId="290">
      <alignment horizontal="center"/>
      <protection locked="0"/>
    </xf>
    <xf numFmtId="0" fontId="74" fillId="0" borderId="335" applyNumberFormat="0">
      <alignment horizontal="left"/>
      <protection locked="0"/>
    </xf>
    <xf numFmtId="0" fontId="53" fillId="59" borderId="319" applyNumberFormat="0" applyAlignment="0" applyProtection="0"/>
    <xf numFmtId="0" fontId="61" fillId="46" borderId="319" applyNumberFormat="0" applyAlignment="0" applyProtection="0"/>
    <xf numFmtId="0" fontId="7" fillId="14" borderId="14" applyNumberFormat="0" applyFont="0" applyAlignment="0" applyProtection="0"/>
    <xf numFmtId="188" fontId="73" fillId="63" borderId="326" applyFill="0">
      <alignment horizontal="center" vertical="center"/>
    </xf>
    <xf numFmtId="228" fontId="73" fillId="63" borderId="308" applyFill="0">
      <alignment horizontal="center" vertical="center"/>
    </xf>
    <xf numFmtId="228" fontId="73" fillId="63" borderId="326" applyFill="0">
      <alignment horizontal="center"/>
    </xf>
    <xf numFmtId="228" fontId="112" fillId="0" borderId="343" applyFill="0">
      <alignment horizontal="center" vertical="center"/>
    </xf>
    <xf numFmtId="49" fontId="74" fillId="0" borderId="353">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7" fontId="74" fillId="0" borderId="317" applyFont="0" applyFill="0" applyBorder="0" applyAlignment="0" applyProtection="0">
      <alignment horizontal="left"/>
      <protection locked="0"/>
    </xf>
    <xf numFmtId="187" fontId="74" fillId="0" borderId="335" applyFont="0" applyFill="0" applyBorder="0" applyAlignment="0" applyProtection="0">
      <alignment horizontal="left"/>
      <protection locked="0"/>
    </xf>
    <xf numFmtId="37" fontId="70" fillId="0" borderId="343" applyFill="0">
      <alignment horizontal="center" vertical="center"/>
    </xf>
    <xf numFmtId="191" fontId="74" fillId="0" borderId="1352" applyFont="0" applyFill="0" applyBorder="0" applyAlignment="0" applyProtection="0">
      <alignment horizontal="left"/>
      <protection locked="0"/>
    </xf>
    <xf numFmtId="233" fontId="103" fillId="0" borderId="332">
      <alignment vertical="center"/>
      <protection locked="0"/>
    </xf>
    <xf numFmtId="271" fontId="11" fillId="63" borderId="308">
      <alignment horizontal="right"/>
    </xf>
    <xf numFmtId="0" fontId="7" fillId="14" borderId="14" applyNumberFormat="0" applyFont="0" applyAlignment="0" applyProtection="0"/>
    <xf numFmtId="0" fontId="53" fillId="59" borderId="301" applyNumberFormat="0" applyAlignment="0" applyProtection="0"/>
    <xf numFmtId="228" fontId="73" fillId="63" borderId="335" applyFill="0">
      <alignment horizontal="center" vertical="center"/>
    </xf>
    <xf numFmtId="0" fontId="10" fillId="62" borderId="320" applyNumberFormat="0" applyFont="0" applyAlignment="0" applyProtection="0"/>
    <xf numFmtId="0" fontId="7" fillId="14" borderId="14" applyNumberFormat="0" applyFont="0" applyAlignment="0" applyProtection="0"/>
    <xf numFmtId="254" fontId="10" fillId="39" borderId="335">
      <alignment horizontal="right"/>
      <protection locked="0"/>
    </xf>
    <xf numFmtId="0" fontId="7" fillId="14" borderId="14" applyNumberFormat="0" applyFont="0" applyAlignment="0" applyProtection="0"/>
    <xf numFmtId="228" fontId="73" fillId="63" borderId="308" applyFill="0">
      <alignment horizontal="center"/>
    </xf>
    <xf numFmtId="0" fontId="7" fillId="14" borderId="14" applyNumberFormat="0" applyFont="0" applyAlignment="0" applyProtection="0"/>
    <xf numFmtId="250" fontId="168" fillId="0" borderId="309" applyFill="0"/>
    <xf numFmtId="228" fontId="74" fillId="0" borderId="344" applyNumberFormat="0">
      <alignment horizontal="left"/>
      <protection locked="0"/>
    </xf>
    <xf numFmtId="228" fontId="103" fillId="0" borderId="308" applyFill="0">
      <alignment horizontal="center" vertical="center"/>
    </xf>
    <xf numFmtId="228" fontId="121" fillId="0" borderId="306" applyNumberFormat="0"/>
    <xf numFmtId="0" fontId="7" fillId="14" borderId="14" applyNumberFormat="0" applyFont="0" applyAlignment="0" applyProtection="0"/>
    <xf numFmtId="231" fontId="103" fillId="0" borderId="350">
      <alignment vertical="center"/>
      <protection locked="0"/>
    </xf>
    <xf numFmtId="0" fontId="10" fillId="62" borderId="320" applyNumberFormat="0" applyFont="0" applyAlignment="0" applyProtection="0"/>
    <xf numFmtId="0" fontId="7" fillId="14" borderId="14" applyNumberFormat="0" applyFont="0" applyAlignment="0" applyProtection="0"/>
    <xf numFmtId="17" fontId="11" fillId="39" borderId="335">
      <alignment horizontal="center"/>
      <protection locked="0"/>
    </xf>
    <xf numFmtId="0" fontId="61" fillId="46" borderId="310" applyNumberFormat="0" applyAlignment="0" applyProtection="0"/>
    <xf numFmtId="178" fontId="10" fillId="39" borderId="290">
      <alignment horizontal="center"/>
      <protection locked="0"/>
    </xf>
    <xf numFmtId="0" fontId="7" fillId="14" borderId="14" applyNumberFormat="0" applyFont="0" applyAlignment="0" applyProtection="0"/>
    <xf numFmtId="0" fontId="7" fillId="14" borderId="14" applyNumberFormat="0" applyFont="0" applyAlignment="0" applyProtection="0"/>
    <xf numFmtId="0" fontId="64" fillId="59" borderId="294" applyNumberFormat="0" applyAlignment="0" applyProtection="0"/>
    <xf numFmtId="0" fontId="10" fillId="62" borderId="293" applyNumberFormat="0" applyFont="0" applyAlignment="0" applyProtection="0"/>
    <xf numFmtId="0" fontId="7" fillId="14" borderId="14" applyNumberFormat="0" applyFont="0" applyAlignment="0" applyProtection="0"/>
    <xf numFmtId="232" fontId="103" fillId="0" borderId="287">
      <alignment vertical="center"/>
      <protection locked="0"/>
    </xf>
    <xf numFmtId="229" fontId="103" fillId="0" borderId="287">
      <alignment vertical="center"/>
      <protection locked="0"/>
    </xf>
    <xf numFmtId="228" fontId="103" fillId="0" borderId="287">
      <alignment vertical="center"/>
      <protection locked="0"/>
    </xf>
    <xf numFmtId="237" fontId="103" fillId="0" borderId="287">
      <alignment vertical="center"/>
      <protection locked="0"/>
    </xf>
    <xf numFmtId="184" fontId="103" fillId="0" borderId="287">
      <alignment vertical="center"/>
      <protection locked="0"/>
    </xf>
    <xf numFmtId="233" fontId="103" fillId="0" borderId="287">
      <alignment vertical="center"/>
      <protection locked="0"/>
    </xf>
    <xf numFmtId="233" fontId="103" fillId="0" borderId="287">
      <alignment vertical="center"/>
      <protection locked="0"/>
    </xf>
    <xf numFmtId="231" fontId="103" fillId="0" borderId="287">
      <alignment vertical="center"/>
      <protection locked="0"/>
    </xf>
    <xf numFmtId="231" fontId="103" fillId="0" borderId="287">
      <alignment vertical="center"/>
      <protection locked="0"/>
    </xf>
    <xf numFmtId="230" fontId="103" fillId="0" borderId="287">
      <alignment vertical="center"/>
      <protection locked="0"/>
    </xf>
    <xf numFmtId="0" fontId="7" fillId="14" borderId="14" applyNumberFormat="0" applyFont="0" applyAlignment="0" applyProtection="0"/>
    <xf numFmtId="0" fontId="7" fillId="14" borderId="14" applyNumberFormat="0" applyFont="0" applyAlignment="0" applyProtection="0"/>
    <xf numFmtId="228" fontId="112" fillId="0" borderId="316" applyFill="0">
      <alignment horizontal="center" vertical="center"/>
    </xf>
    <xf numFmtId="230" fontId="103" fillId="0" borderId="323">
      <alignment vertical="center"/>
      <protection locked="0"/>
    </xf>
    <xf numFmtId="232" fontId="103" fillId="0" borderId="323">
      <alignment vertical="center"/>
      <protection locked="0"/>
    </xf>
    <xf numFmtId="0" fontId="7" fillId="14" borderId="14" applyNumberFormat="0" applyFont="0" applyAlignment="0" applyProtection="0"/>
    <xf numFmtId="0" fontId="7" fillId="14" borderId="14" applyNumberFormat="0" applyFont="0" applyAlignment="0" applyProtection="0"/>
    <xf numFmtId="178" fontId="10" fillId="39" borderId="335">
      <alignment horizontal="center"/>
      <protection locked="0"/>
    </xf>
    <xf numFmtId="230" fontId="103" fillId="0" borderId="341">
      <alignment vertical="center"/>
      <protection locked="0"/>
    </xf>
    <xf numFmtId="0" fontId="61" fillId="46" borderId="328" applyNumberFormat="0" applyAlignment="0" applyProtection="0"/>
    <xf numFmtId="0" fontId="61" fillId="46" borderId="301" applyNumberFormat="0" applyAlignment="0" applyProtection="0"/>
    <xf numFmtId="0" fontId="10" fillId="62" borderId="311" applyNumberFormat="0" applyFont="0" applyAlignment="0" applyProtection="0"/>
    <xf numFmtId="0" fontId="10" fillId="62" borderId="311" applyNumberFormat="0" applyFont="0" applyAlignment="0" applyProtection="0"/>
    <xf numFmtId="0" fontId="64" fillId="59" borderId="321"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301" applyNumberFormat="0" applyAlignment="0" applyProtection="0"/>
    <xf numFmtId="250" fontId="121" fillId="0" borderId="300" applyFill="0"/>
    <xf numFmtId="266" fontId="103" fillId="0" borderId="308" applyFill="0">
      <alignment horizontal="center" vertical="center"/>
    </xf>
    <xf numFmtId="0" fontId="7" fillId="14" borderId="14" applyNumberFormat="0" applyFont="0" applyAlignment="0" applyProtection="0"/>
    <xf numFmtId="0" fontId="64" fillId="59" borderId="330" applyNumberFormat="0" applyAlignment="0" applyProtection="0"/>
    <xf numFmtId="10" fontId="68" fillId="67" borderId="308" applyNumberFormat="0" applyBorder="0" applyAlignment="0" applyProtection="0"/>
    <xf numFmtId="0" fontId="7" fillId="14" borderId="14" applyNumberFormat="0" applyFont="0" applyAlignment="0" applyProtection="0"/>
    <xf numFmtId="0" fontId="64" fillId="59" borderId="348" applyNumberFormat="0" applyAlignment="0" applyProtection="0"/>
    <xf numFmtId="0" fontId="7" fillId="14" borderId="14" applyNumberFormat="0" applyFont="0" applyAlignment="0" applyProtection="0"/>
    <xf numFmtId="201" fontId="10" fillId="39" borderId="326" applyNumberFormat="0">
      <alignment horizontal="left"/>
    </xf>
    <xf numFmtId="49" fontId="74" fillId="0" borderId="344">
      <alignment horizontal="left" vertical="top" wrapText="1"/>
      <protection locked="0"/>
    </xf>
    <xf numFmtId="0" fontId="7" fillId="14" borderId="14" applyNumberFormat="0" applyFont="0" applyAlignment="0" applyProtection="0"/>
    <xf numFmtId="0" fontId="53" fillId="59" borderId="310" applyNumberFormat="0" applyAlignment="0" applyProtection="0"/>
    <xf numFmtId="250" fontId="121" fillId="0" borderId="327" applyFill="0"/>
    <xf numFmtId="228" fontId="112" fillId="0" borderId="352" applyFill="0">
      <alignment horizontal="center" vertical="center"/>
    </xf>
    <xf numFmtId="0" fontId="7" fillId="14" borderId="14" applyNumberFormat="0" applyFont="0" applyAlignment="0" applyProtection="0"/>
    <xf numFmtId="0" fontId="10" fillId="62" borderId="347" applyNumberFormat="0" applyFont="0" applyAlignment="0" applyProtection="0"/>
    <xf numFmtId="228" fontId="121" fillId="0" borderId="342" applyNumberFormat="0"/>
    <xf numFmtId="231" fontId="103" fillId="0" borderId="296">
      <alignment vertical="center"/>
      <protection locked="0"/>
    </xf>
    <xf numFmtId="233" fontId="103" fillId="0" borderId="296">
      <alignment vertical="center"/>
      <protection locked="0"/>
    </xf>
    <xf numFmtId="233" fontId="103" fillId="0" borderId="296">
      <alignment vertical="center"/>
      <protection locked="0"/>
    </xf>
    <xf numFmtId="184" fontId="103" fillId="0" borderId="296">
      <alignment vertical="center"/>
      <protection locked="0"/>
    </xf>
    <xf numFmtId="237" fontId="103" fillId="0" borderId="296">
      <alignment vertical="center"/>
      <protection locked="0"/>
    </xf>
    <xf numFmtId="228" fontId="103" fillId="0" borderId="296">
      <alignment vertical="center"/>
      <protection locked="0"/>
    </xf>
    <xf numFmtId="229" fontId="103" fillId="0" borderId="296">
      <alignment vertical="center"/>
      <protection locked="0"/>
    </xf>
    <xf numFmtId="232" fontId="103" fillId="0" borderId="296">
      <alignment vertical="center"/>
      <protection locked="0"/>
    </xf>
    <xf numFmtId="228" fontId="121" fillId="0" borderId="288" applyNumberFormat="0"/>
    <xf numFmtId="0" fontId="10" fillId="62" borderId="320" applyNumberFormat="0" applyFont="0" applyAlignment="0" applyProtection="0"/>
    <xf numFmtId="228" fontId="136" fillId="68" borderId="288" applyNumberFormat="0">
      <alignment horizontal="right"/>
    </xf>
    <xf numFmtId="228" fontId="112" fillId="0" borderId="289" applyFill="0">
      <alignment horizontal="center" vertical="center"/>
    </xf>
    <xf numFmtId="228" fontId="124" fillId="0" borderId="289" applyFill="0">
      <alignment horizontal="center" vertical="center"/>
    </xf>
    <xf numFmtId="267" fontId="112" fillId="0" borderId="289" applyFill="0">
      <alignment horizontal="center" vertical="center"/>
    </xf>
    <xf numFmtId="37" fontId="70" fillId="0" borderId="289" applyFill="0">
      <alignment horizontal="center" vertical="center"/>
    </xf>
    <xf numFmtId="184" fontId="103" fillId="0" borderId="323">
      <alignment vertical="center"/>
      <protection locked="0"/>
    </xf>
    <xf numFmtId="0" fontId="7" fillId="14" borderId="14" applyNumberFormat="0" applyFont="0" applyAlignment="0" applyProtection="0"/>
    <xf numFmtId="0" fontId="7" fillId="14" borderId="14" applyNumberFormat="0" applyFont="0" applyAlignment="0" applyProtection="0"/>
    <xf numFmtId="250" fontId="121" fillId="0" borderId="1801" applyFill="0"/>
    <xf numFmtId="196" fontId="10" fillId="39" borderId="317" applyFont="0" applyFill="0" applyBorder="0" applyAlignment="0">
      <alignment horizontal="left"/>
    </xf>
    <xf numFmtId="0" fontId="10" fillId="62" borderId="428" applyNumberFormat="0" applyFont="0" applyAlignment="0" applyProtection="0"/>
    <xf numFmtId="228" fontId="121" fillId="0" borderId="333" applyNumberFormat="0"/>
    <xf numFmtId="191" fontId="74" fillId="0" borderId="335"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21" fillId="0" borderId="309" applyFill="0"/>
    <xf numFmtId="0" fontId="74" fillId="0" borderId="317" applyNumberFormat="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4" fillId="0" borderId="344"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326" applyFont="0" applyFill="0" applyBorder="0" applyAlignment="0" applyProtection="0">
      <alignment horizontal="left"/>
      <protection locked="0"/>
    </xf>
    <xf numFmtId="254" fontId="10" fillId="39" borderId="353">
      <alignment horizontal="right"/>
      <protection locked="0"/>
    </xf>
    <xf numFmtId="0" fontId="7" fillId="14" borderId="14" applyNumberFormat="0" applyFont="0" applyAlignment="0" applyProtection="0"/>
    <xf numFmtId="254" fontId="10" fillId="39" borderId="326">
      <alignment horizontal="right"/>
      <protection locked="0"/>
    </xf>
    <xf numFmtId="187" fontId="74" fillId="0" borderId="326" applyFont="0" applyFill="0" applyBorder="0" applyAlignment="0" applyProtection="0">
      <alignment horizontal="left"/>
      <protection locked="0"/>
    </xf>
    <xf numFmtId="49" fontId="74" fillId="0" borderId="299">
      <alignment horizontal="left" vertical="top" wrapText="1"/>
      <protection locked="0"/>
    </xf>
    <xf numFmtId="200" fontId="10" fillId="5" borderId="326" applyFont="0" applyFill="0" applyBorder="0" applyAlignment="0" applyProtection="0"/>
    <xf numFmtId="0" fontId="10" fillId="62" borderId="302" applyNumberFormat="0" applyFont="0" applyAlignment="0" applyProtection="0"/>
    <xf numFmtId="0" fontId="7" fillId="14" borderId="14" applyNumberFormat="0" applyFont="0" applyAlignment="0" applyProtection="0"/>
    <xf numFmtId="192" fontId="74" fillId="0" borderId="317" applyFont="0" applyFill="0" applyBorder="0" applyAlignment="0" applyProtection="0">
      <alignment horizontal="left"/>
      <protection locked="0"/>
    </xf>
    <xf numFmtId="0" fontId="7" fillId="14" borderId="14" applyNumberFormat="0" applyFont="0" applyAlignment="0" applyProtection="0"/>
    <xf numFmtId="250" fontId="121" fillId="0" borderId="1362" applyFill="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21" fillId="0" borderId="282" applyFill="0"/>
    <xf numFmtId="0" fontId="64" fillId="59" borderId="656" applyNumberFormat="0" applyAlignment="0" applyProtection="0"/>
    <xf numFmtId="0" fontId="7" fillId="14" borderId="14" applyNumberFormat="0" applyFont="0" applyAlignment="0" applyProtection="0"/>
    <xf numFmtId="0" fontId="64" fillId="59" borderId="330" applyNumberFormat="0" applyAlignment="0" applyProtection="0"/>
    <xf numFmtId="250" fontId="121" fillId="0" borderId="345" applyFill="0"/>
    <xf numFmtId="231" fontId="103" fillId="0" borderId="314">
      <alignment vertical="center"/>
      <protection locked="0"/>
    </xf>
    <xf numFmtId="250" fontId="168" fillId="0" borderId="345" applyFill="0"/>
    <xf numFmtId="0" fontId="66" fillId="0" borderId="295" applyNumberFormat="0" applyFill="0" applyAlignment="0" applyProtection="0"/>
    <xf numFmtId="10" fontId="68" fillId="67" borderId="290" applyNumberFormat="0" applyBorder="0" applyAlignment="0" applyProtection="0"/>
    <xf numFmtId="201" fontId="10" fillId="39" borderId="290" applyNumberFormat="0">
      <alignment horizontal="left"/>
    </xf>
    <xf numFmtId="271" fontId="11" fillId="0" borderId="290">
      <alignment horizontal="right"/>
    </xf>
    <xf numFmtId="190" fontId="74" fillId="0" borderId="290" applyFont="0" applyFill="0" applyBorder="0" applyAlignment="0" applyProtection="0">
      <alignment horizontal="left"/>
      <protection locked="0"/>
    </xf>
    <xf numFmtId="192" fontId="74" fillId="0" borderId="290" applyFont="0" applyFill="0" applyBorder="0" applyAlignment="0" applyProtection="0">
      <alignment horizontal="left"/>
      <protection locked="0"/>
    </xf>
    <xf numFmtId="191" fontId="74" fillId="0" borderId="290" applyFont="0" applyFill="0" applyBorder="0" applyAlignment="0" applyProtection="0">
      <alignment horizontal="left"/>
      <protection locked="0"/>
    </xf>
    <xf numFmtId="266" fontId="103" fillId="0" borderId="290" applyFill="0">
      <alignment horizontal="center" vertical="center"/>
    </xf>
    <xf numFmtId="184" fontId="68" fillId="0" borderId="290" applyFill="0">
      <alignment horizontal="center" vertical="center"/>
    </xf>
    <xf numFmtId="228" fontId="103" fillId="0" borderId="290" applyFill="0">
      <alignment horizontal="center" vertical="center"/>
    </xf>
    <xf numFmtId="228" fontId="68" fillId="0" borderId="290" applyFill="0">
      <alignment horizontal="center" vertical="center"/>
    </xf>
    <xf numFmtId="228" fontId="104" fillId="0" borderId="290" applyFill="0">
      <alignment horizontal="center" vertical="center"/>
    </xf>
    <xf numFmtId="228" fontId="79" fillId="0" borderId="290" applyFill="0">
      <alignment horizontal="center" vertical="center"/>
    </xf>
    <xf numFmtId="178" fontId="10" fillId="39" borderId="290">
      <alignment horizontal="center"/>
      <protection locked="0"/>
    </xf>
    <xf numFmtId="178" fontId="10" fillId="39" borderId="290">
      <alignment horizontal="center"/>
      <protection locked="0"/>
    </xf>
    <xf numFmtId="254" fontId="10" fillId="39" borderId="290">
      <alignment horizontal="right"/>
      <protection locked="0"/>
    </xf>
    <xf numFmtId="228" fontId="74" fillId="0" borderId="290" applyNumberFormat="0">
      <alignment horizontal="left"/>
      <protection locked="0"/>
    </xf>
    <xf numFmtId="49" fontId="74" fillId="0" borderId="290">
      <alignment horizontal="left" vertical="top" wrapText="1"/>
      <protection locked="0"/>
    </xf>
    <xf numFmtId="196" fontId="10" fillId="39" borderId="290" applyFont="0" applyFill="0" applyBorder="0" applyAlignment="0">
      <alignment horizontal="left"/>
    </xf>
    <xf numFmtId="17" fontId="11" fillId="39" borderId="290">
      <alignment horizontal="center"/>
      <protection locked="0"/>
    </xf>
    <xf numFmtId="254" fontId="10" fillId="39" borderId="290">
      <alignment horizontal="right"/>
      <protection locked="0"/>
    </xf>
    <xf numFmtId="228" fontId="73" fillId="63" borderId="290" applyFill="0">
      <alignment horizontal="center" vertical="center"/>
    </xf>
    <xf numFmtId="228" fontId="73" fillId="63" borderId="290" applyFill="0">
      <alignment horizontal="center"/>
    </xf>
    <xf numFmtId="3" fontId="114" fillId="39" borderId="290">
      <alignment horizontal="center"/>
      <protection locked="0"/>
    </xf>
    <xf numFmtId="0" fontId="7" fillId="14" borderId="14" applyNumberFormat="0" applyFont="0" applyAlignment="0" applyProtection="0"/>
    <xf numFmtId="185" fontId="74" fillId="0" borderId="290" applyFont="0" applyFill="0" applyBorder="0" applyAlignment="0" applyProtection="0">
      <alignment horizontal="left"/>
      <protection locked="0"/>
    </xf>
    <xf numFmtId="250" fontId="168" fillId="0" borderId="291" applyFill="0"/>
    <xf numFmtId="0" fontId="7" fillId="14" borderId="14" applyNumberFormat="0" applyFont="0" applyAlignment="0" applyProtection="0"/>
    <xf numFmtId="250" fontId="121" fillId="0" borderId="291" applyFill="0"/>
    <xf numFmtId="271" fontId="11" fillId="63" borderId="290">
      <alignment horizontal="right"/>
    </xf>
    <xf numFmtId="271" fontId="11" fillId="0" borderId="290">
      <alignment horizontal="right"/>
    </xf>
    <xf numFmtId="187" fontId="74" fillId="0" borderId="290" applyFont="0" applyFill="0" applyBorder="0" applyAlignment="0" applyProtection="0">
      <alignment horizontal="left"/>
      <protection locked="0"/>
    </xf>
    <xf numFmtId="228" fontId="74" fillId="0" borderId="326" applyNumberFormat="0">
      <alignment horizontal="left"/>
      <protection locked="0"/>
    </xf>
    <xf numFmtId="237" fontId="103" fillId="0" borderId="323">
      <alignment vertical="center"/>
      <protection locked="0"/>
    </xf>
    <xf numFmtId="250" fontId="121" fillId="0" borderId="327" applyFill="0"/>
    <xf numFmtId="0" fontId="64" fillId="59" borderId="303" applyNumberFormat="0" applyAlignment="0" applyProtection="0"/>
    <xf numFmtId="0" fontId="61" fillId="46" borderId="292" applyNumberFormat="0" applyAlignment="0" applyProtection="0"/>
    <xf numFmtId="196" fontId="10" fillId="39" borderId="299" applyFont="0" applyFill="0" applyBorder="0" applyAlignment="0">
      <alignment horizontal="left"/>
    </xf>
    <xf numFmtId="0" fontId="53" fillId="59" borderId="319" applyNumberFormat="0" applyAlignment="0" applyProtection="0"/>
    <xf numFmtId="0" fontId="7" fillId="14" borderId="14" applyNumberFormat="0" applyFont="0" applyAlignment="0" applyProtection="0"/>
    <xf numFmtId="0" fontId="7" fillId="14" borderId="14" applyNumberFormat="0" applyFont="0" applyAlignment="0" applyProtection="0"/>
    <xf numFmtId="201" fontId="10" fillId="39" borderId="299" applyNumberFormat="0">
      <alignment horizontal="left"/>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2" fillId="0" borderId="313" applyNumberFormat="0" applyFill="0" applyAlignment="0" applyProtection="0"/>
    <xf numFmtId="0" fontId="53" fillId="59" borderId="337" applyNumberFormat="0" applyAlignment="0" applyProtection="0"/>
    <xf numFmtId="0" fontId="74" fillId="0" borderId="299" applyNumberFormat="0">
      <alignment horizontal="left"/>
      <protection locked="0"/>
    </xf>
    <xf numFmtId="185" fontId="74" fillId="0" borderId="344"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3" fillId="63" borderId="290" applyFill="0">
      <alignment horizontal="center"/>
    </xf>
    <xf numFmtId="178" fontId="10" fillId="39" borderId="290">
      <alignment horizontal="center"/>
      <protection locked="0"/>
    </xf>
    <xf numFmtId="0" fontId="53" fillId="59" borderId="292" applyNumberFormat="0" applyAlignment="0" applyProtection="0"/>
    <xf numFmtId="3" fontId="114" fillId="39" borderId="317">
      <alignment horizontal="center"/>
      <protection locked="0"/>
    </xf>
    <xf numFmtId="0" fontId="10" fillId="62" borderId="302" applyNumberFormat="0" applyFont="0" applyAlignment="0" applyProtection="0"/>
    <xf numFmtId="0" fontId="7" fillId="14" borderId="14" applyNumberFormat="0" applyFont="0" applyAlignment="0" applyProtection="0"/>
    <xf numFmtId="193" fontId="10" fillId="0" borderId="326" applyFont="0" applyFill="0" applyBorder="0" applyAlignment="0" applyProtection="0">
      <alignment horizontal="left"/>
      <protection locked="0"/>
    </xf>
    <xf numFmtId="0" fontId="7" fillId="14" borderId="14" applyNumberFormat="0" applyFont="0" applyAlignment="0" applyProtection="0"/>
    <xf numFmtId="178" fontId="10" fillId="39" borderId="317">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3" fillId="63" borderId="326" applyFill="0">
      <alignment horizontal="center"/>
    </xf>
    <xf numFmtId="0" fontId="2" fillId="0" borderId="340"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4" fontId="10" fillId="39" borderId="299">
      <alignment horizontal="right"/>
      <protection locked="0"/>
    </xf>
    <xf numFmtId="178" fontId="10" fillId="39" borderId="299">
      <alignment horizontal="center"/>
      <protection locked="0"/>
    </xf>
    <xf numFmtId="228" fontId="74" fillId="0" borderId="299" applyNumberFormat="0">
      <alignment horizontal="left"/>
      <protection locked="0"/>
    </xf>
    <xf numFmtId="197" fontId="74" fillId="0" borderId="290">
      <alignment horizontal="left"/>
      <protection locked="0"/>
    </xf>
    <xf numFmtId="178" fontId="10" fillId="39" borderId="299">
      <alignment horizontal="center"/>
      <protection locked="0"/>
    </xf>
    <xf numFmtId="228" fontId="79" fillId="0" borderId="299" applyFill="0">
      <alignment horizontal="center" vertical="center"/>
    </xf>
    <xf numFmtId="49" fontId="74" fillId="0" borderId="299">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228" fontId="79" fillId="0" borderId="353" applyFill="0">
      <alignment horizontal="center" vertical="center"/>
    </xf>
    <xf numFmtId="0" fontId="7" fillId="14" borderId="14" applyNumberFormat="0" applyFont="0" applyAlignment="0" applyProtection="0"/>
    <xf numFmtId="254" fontId="10" fillId="39" borderId="317">
      <alignment horizontal="right"/>
      <protection locked="0"/>
    </xf>
    <xf numFmtId="49" fontId="74" fillId="0" borderId="353">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66" fillId="0" borderId="304"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92" applyNumberFormat="0" applyAlignment="0" applyProtection="0"/>
    <xf numFmtId="0" fontId="64" fillId="59" borderId="321" applyNumberFormat="0" applyAlignment="0" applyProtection="0"/>
    <xf numFmtId="237" fontId="103" fillId="0" borderId="332">
      <alignment vertical="center"/>
      <protection locked="0"/>
    </xf>
    <xf numFmtId="0" fontId="7" fillId="14" borderId="14" applyNumberFormat="0" applyFont="0" applyAlignment="0" applyProtection="0"/>
    <xf numFmtId="232" fontId="103" fillId="0" borderId="332">
      <alignment vertical="center"/>
      <protection locked="0"/>
    </xf>
    <xf numFmtId="254" fontId="10" fillId="39" borderId="344">
      <alignment horizontal="right"/>
      <protection locked="0"/>
    </xf>
    <xf numFmtId="0" fontId="7" fillId="14" borderId="14" applyNumberFormat="0" applyFont="0" applyAlignment="0" applyProtection="0"/>
    <xf numFmtId="17" fontId="11" fillId="39" borderId="353">
      <alignment horizontal="center"/>
      <protection locked="0"/>
    </xf>
    <xf numFmtId="197" fontId="74" fillId="0" borderId="1198">
      <alignment horizontal="left"/>
      <protection locked="0"/>
    </xf>
    <xf numFmtId="0" fontId="66" fillId="0" borderId="340" applyNumberFormat="0" applyFill="0" applyAlignment="0" applyProtection="0"/>
    <xf numFmtId="0" fontId="61" fillId="46" borderId="427" applyNumberFormat="0" applyAlignment="0" applyProtection="0"/>
    <xf numFmtId="178" fontId="10" fillId="39" borderId="290">
      <alignment horizontal="center"/>
      <protection locked="0"/>
    </xf>
    <xf numFmtId="192" fontId="74" fillId="0" borderId="326" applyFont="0" applyFill="0" applyBorder="0" applyAlignment="0" applyProtection="0">
      <alignment horizontal="left"/>
      <protection locked="0"/>
    </xf>
    <xf numFmtId="250" fontId="121" fillId="0" borderId="291" applyFill="0"/>
    <xf numFmtId="228" fontId="68" fillId="0" borderId="326" applyFill="0">
      <alignment horizontal="center" vertical="center"/>
    </xf>
    <xf numFmtId="178" fontId="10" fillId="39" borderId="344">
      <alignment horizontal="center"/>
      <protection locked="0"/>
    </xf>
    <xf numFmtId="0" fontId="7" fillId="14" borderId="14" applyNumberFormat="0" applyFont="0" applyAlignment="0" applyProtection="0"/>
    <xf numFmtId="188" fontId="73" fillId="63" borderId="1117" applyFill="0">
      <alignment horizontal="center" vertical="center"/>
    </xf>
    <xf numFmtId="0" fontId="73" fillId="63" borderId="308" applyFill="0">
      <alignment horizontal="center"/>
    </xf>
    <xf numFmtId="0" fontId="7" fillId="14" borderId="14" applyNumberFormat="0" applyFont="0" applyAlignment="0" applyProtection="0"/>
    <xf numFmtId="267" fontId="112" fillId="0" borderId="334"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1" fontId="74" fillId="0" borderId="326" applyFont="0" applyFill="0" applyBorder="0" applyAlignment="0" applyProtection="0">
      <alignment horizontal="left"/>
      <protection locked="0"/>
    </xf>
    <xf numFmtId="0" fontId="7" fillId="14" borderId="14" applyNumberFormat="0" applyFont="0" applyAlignment="0" applyProtection="0"/>
    <xf numFmtId="228" fontId="103" fillId="0" borderId="332">
      <alignment vertical="center"/>
      <protection locked="0"/>
    </xf>
    <xf numFmtId="276" fontId="20" fillId="0" borderId="326">
      <alignment horizontal="center"/>
    </xf>
    <xf numFmtId="228" fontId="73" fillId="63" borderId="317" applyFill="0">
      <alignment horizont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2" fillId="0" borderId="313" applyNumberFormat="0" applyFill="0" applyAlignment="0" applyProtection="0"/>
    <xf numFmtId="0" fontId="73" fillId="63" borderId="317" applyFill="0">
      <alignment horizontal="center"/>
    </xf>
    <xf numFmtId="0" fontId="7" fillId="14" borderId="14" applyNumberFormat="0" applyFont="0" applyAlignment="0" applyProtection="0"/>
    <xf numFmtId="0" fontId="7" fillId="14" borderId="14" applyNumberFormat="0" applyFont="0" applyAlignment="0" applyProtection="0"/>
    <xf numFmtId="267" fontId="112" fillId="0" borderId="352" applyFill="0">
      <alignment horizontal="center" vertical="center"/>
    </xf>
    <xf numFmtId="0" fontId="61" fillId="46" borderId="346" applyNumberFormat="0" applyAlignment="0" applyProtection="0"/>
    <xf numFmtId="228" fontId="136" fillId="68" borderId="315" applyNumberFormat="0">
      <alignment horizontal="right"/>
    </xf>
    <xf numFmtId="187" fontId="74" fillId="0" borderId="299" applyFont="0" applyFill="0" applyBorder="0" applyAlignment="0" applyProtection="0">
      <alignment horizontal="left"/>
      <protection locked="0"/>
    </xf>
    <xf numFmtId="0" fontId="7" fillId="14" borderId="14" applyNumberFormat="0" applyFont="0" applyAlignment="0" applyProtection="0"/>
    <xf numFmtId="271" fontId="11" fillId="0" borderId="299">
      <alignment horizontal="right"/>
    </xf>
    <xf numFmtId="185" fontId="74" fillId="0" borderId="299" applyFont="0" applyFill="0" applyBorder="0" applyAlignment="0" applyProtection="0">
      <alignment horizontal="left"/>
      <protection locked="0"/>
    </xf>
    <xf numFmtId="250" fontId="121" fillId="0" borderId="300" applyFill="0"/>
    <xf numFmtId="228" fontId="73" fillId="63" borderId="299" applyFill="0">
      <alignment horizontal="center"/>
    </xf>
    <xf numFmtId="271" fontId="11" fillId="63" borderId="299">
      <alignment horizontal="right"/>
    </xf>
    <xf numFmtId="250" fontId="168" fillId="0" borderId="300" applyFill="0"/>
    <xf numFmtId="3" fontId="114" fillId="39" borderId="299">
      <alignment horizontal="center"/>
      <protection locked="0"/>
    </xf>
    <xf numFmtId="237" fontId="103" fillId="0" borderId="305">
      <alignment vertical="center"/>
      <protection locked="0"/>
    </xf>
    <xf numFmtId="0" fontId="7" fillId="14" borderId="14" applyNumberFormat="0" applyFont="0" applyAlignment="0" applyProtection="0"/>
    <xf numFmtId="228" fontId="79" fillId="0" borderId="344" applyFill="0">
      <alignment horizontal="center" vertical="center"/>
    </xf>
    <xf numFmtId="200" fontId="10" fillId="5" borderId="290" applyFont="0" applyFill="0" applyBorder="0" applyAlignment="0" applyProtection="0"/>
    <xf numFmtId="0" fontId="7" fillId="14" borderId="14" applyNumberFormat="0" applyFont="0" applyAlignment="0" applyProtection="0"/>
    <xf numFmtId="0" fontId="7" fillId="14" borderId="14" applyNumberFormat="0" applyFont="0" applyAlignment="0" applyProtection="0"/>
    <xf numFmtId="184" fontId="103" fillId="0" borderId="350">
      <alignment vertical="center"/>
      <protection locked="0"/>
    </xf>
    <xf numFmtId="0" fontId="7" fillId="14" borderId="14" applyNumberFormat="0" applyFont="0" applyAlignment="0" applyProtection="0"/>
    <xf numFmtId="0" fontId="7" fillId="14" borderId="14" applyNumberFormat="0" applyFont="0" applyAlignment="0" applyProtection="0"/>
    <xf numFmtId="0" fontId="53" fillId="59" borderId="328" applyNumberFormat="0" applyAlignment="0" applyProtection="0"/>
    <xf numFmtId="276" fontId="20" fillId="0" borderId="344">
      <alignment horizontal="center"/>
    </xf>
    <xf numFmtId="0" fontId="7" fillId="14" borderId="14" applyNumberFormat="0" applyFont="0" applyAlignment="0" applyProtection="0"/>
    <xf numFmtId="0" fontId="7" fillId="14" borderId="14" applyNumberFormat="0" applyFont="0" applyAlignment="0" applyProtection="0"/>
    <xf numFmtId="228" fontId="74" fillId="0" borderId="308" applyNumberFormat="0">
      <alignment horizontal="left"/>
      <protection locked="0"/>
    </xf>
    <xf numFmtId="0" fontId="7" fillId="14" borderId="14" applyNumberFormat="0" applyFont="0" applyAlignment="0" applyProtection="0"/>
    <xf numFmtId="49" fontId="74" fillId="0" borderId="308">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10" fillId="62" borderId="338" applyNumberFormat="0" applyFont="0" applyAlignment="0" applyProtection="0"/>
    <xf numFmtId="0" fontId="2" fillId="0" borderId="304" applyNumberFormat="0" applyFill="0" applyAlignment="0" applyProtection="0"/>
    <xf numFmtId="178" fontId="10" fillId="39" borderId="326">
      <alignment horizontal="center"/>
      <protection locked="0"/>
    </xf>
    <xf numFmtId="0" fontId="7" fillId="14" borderId="14" applyNumberFormat="0" applyFont="0" applyAlignment="0" applyProtection="0"/>
    <xf numFmtId="232" fontId="103" fillId="0" borderId="350">
      <alignment vertical="center"/>
      <protection locked="0"/>
    </xf>
    <xf numFmtId="228" fontId="74" fillId="0" borderId="335" applyNumberFormat="0">
      <alignment horizontal="left"/>
      <protection locked="0"/>
    </xf>
    <xf numFmtId="228" fontId="112" fillId="0" borderId="325" applyFill="0">
      <alignment horizontal="center" vertical="center"/>
    </xf>
    <xf numFmtId="37" fontId="70" fillId="0" borderId="316" applyFill="0">
      <alignment horizontal="center" vertical="center"/>
    </xf>
    <xf numFmtId="0" fontId="7" fillId="14" borderId="14" applyNumberFormat="0" applyFont="0" applyAlignment="0" applyProtection="0"/>
    <xf numFmtId="0" fontId="64" fillId="59" borderId="303" applyNumberFormat="0" applyAlignment="0" applyProtection="0"/>
    <xf numFmtId="0" fontId="53" fillId="59" borderId="283" applyNumberFormat="0" applyAlignment="0" applyProtection="0"/>
    <xf numFmtId="0" fontId="7" fillId="14" borderId="14" applyNumberFormat="0" applyFont="0" applyAlignment="0" applyProtection="0"/>
    <xf numFmtId="0" fontId="64" fillId="59" borderId="339" applyNumberFormat="0" applyAlignment="0" applyProtection="0"/>
    <xf numFmtId="0" fontId="7" fillId="14" borderId="14" applyNumberFormat="0" applyFont="0" applyAlignment="0" applyProtection="0"/>
    <xf numFmtId="228" fontId="121" fillId="0" borderId="351" applyNumberFormat="0"/>
    <xf numFmtId="233" fontId="103" fillId="0" borderId="332">
      <alignment vertical="center"/>
      <protection locked="0"/>
    </xf>
    <xf numFmtId="0" fontId="7" fillId="14" borderId="14" applyNumberFormat="0" applyFont="0" applyAlignment="0" applyProtection="0"/>
    <xf numFmtId="0" fontId="7" fillId="14" borderId="14" applyNumberFormat="0" applyFont="0" applyAlignment="0" applyProtection="0"/>
    <xf numFmtId="233" fontId="103" fillId="0" borderId="323">
      <alignment vertical="center"/>
      <protection locked="0"/>
    </xf>
    <xf numFmtId="0" fontId="7" fillId="14" borderId="14" applyNumberFormat="0" applyFont="0" applyAlignment="0" applyProtection="0"/>
    <xf numFmtId="0" fontId="66" fillId="0" borderId="322" applyNumberFormat="0" applyFill="0" applyAlignment="0" applyProtection="0"/>
    <xf numFmtId="192" fontId="74" fillId="0" borderId="290" applyFont="0" applyFill="0" applyBorder="0" applyAlignment="0" applyProtection="0">
      <alignment horizontal="left"/>
      <protection locked="0"/>
    </xf>
    <xf numFmtId="191" fontId="74" fillId="0" borderId="290"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3" fillId="63" borderId="353" applyFill="0">
      <alignment horizontal="center"/>
    </xf>
    <xf numFmtId="0" fontId="7" fillId="14" borderId="14" applyNumberFormat="0" applyFont="0" applyAlignment="0" applyProtection="0"/>
    <xf numFmtId="201" fontId="10" fillId="39" borderId="290" applyNumberFormat="0">
      <alignment horizontal="left"/>
    </xf>
    <xf numFmtId="228" fontId="121" fillId="0" borderId="297" applyNumberFormat="0"/>
    <xf numFmtId="0" fontId="7" fillId="14" borderId="14" applyNumberFormat="0" applyFont="0" applyAlignment="0" applyProtection="0"/>
    <xf numFmtId="0" fontId="7" fillId="14" borderId="14" applyNumberFormat="0" applyFont="0" applyAlignment="0" applyProtection="0"/>
    <xf numFmtId="0" fontId="64" fillId="59" borderId="312" applyNumberFormat="0" applyAlignment="0" applyProtection="0"/>
    <xf numFmtId="232" fontId="103" fillId="0" borderId="305">
      <alignment vertical="center"/>
      <protection locked="0"/>
    </xf>
    <xf numFmtId="178" fontId="10" fillId="39" borderId="290">
      <alignment horizontal="center"/>
      <protection locked="0"/>
    </xf>
    <xf numFmtId="0" fontId="64" fillId="59" borderId="330" applyNumberFormat="0" applyAlignment="0" applyProtection="0"/>
    <xf numFmtId="178" fontId="10" fillId="39" borderId="290">
      <alignment horizontal="center"/>
      <protection locked="0"/>
    </xf>
    <xf numFmtId="232" fontId="103" fillId="0" borderId="314">
      <alignment vertical="center"/>
      <protection locked="0"/>
    </xf>
    <xf numFmtId="228" fontId="136" fillId="68" borderId="342" applyNumberFormat="0">
      <alignment horizontal="right"/>
    </xf>
    <xf numFmtId="184" fontId="68" fillId="0" borderId="317" applyFill="0">
      <alignment horizontal="center" vertical="center"/>
    </xf>
    <xf numFmtId="0" fontId="7" fillId="14" borderId="14" applyNumberFormat="0" applyFont="0" applyAlignment="0" applyProtection="0"/>
    <xf numFmtId="228" fontId="74" fillId="0" borderId="290" applyNumberFormat="0">
      <alignment horizontal="left"/>
      <protection locked="0"/>
    </xf>
    <xf numFmtId="49" fontId="74" fillId="0" borderId="317">
      <alignment horizontal="left" vertical="top" wrapText="1"/>
      <protection locked="0"/>
    </xf>
    <xf numFmtId="0" fontId="7" fillId="14" borderId="14" applyNumberFormat="0" applyFont="0" applyAlignment="0" applyProtection="0"/>
    <xf numFmtId="49" fontId="74" fillId="0" borderId="290">
      <alignment horizontal="left" vertical="top" wrapText="1"/>
      <protection locked="0"/>
    </xf>
    <xf numFmtId="196" fontId="10" fillId="39" borderId="290" applyFont="0" applyFill="0" applyBorder="0" applyAlignment="0">
      <alignment horizontal="left"/>
    </xf>
    <xf numFmtId="0" fontId="66" fillId="0" borderId="349" applyNumberFormat="0" applyFill="0" applyAlignment="0" applyProtection="0"/>
    <xf numFmtId="231" fontId="103" fillId="0" borderId="296">
      <alignment vertical="center"/>
      <protection locked="0"/>
    </xf>
    <xf numFmtId="0" fontId="61" fillId="46" borderId="283" applyNumberFormat="0" applyAlignment="0" applyProtection="0"/>
    <xf numFmtId="228" fontId="124" fillId="0" borderId="352" applyFill="0">
      <alignment horizontal="center" vertical="center"/>
    </xf>
    <xf numFmtId="0" fontId="7" fillId="14" borderId="14" applyNumberFormat="0" applyFont="0" applyAlignment="0" applyProtection="0"/>
    <xf numFmtId="228" fontId="104" fillId="0" borderId="353" applyFill="0">
      <alignment horizontal="center" vertical="center"/>
    </xf>
    <xf numFmtId="0" fontId="73" fillId="63" borderId="326" applyFill="0">
      <alignment horizontal="center"/>
    </xf>
    <xf numFmtId="250" fontId="168" fillId="0" borderId="327" applyFill="0"/>
    <xf numFmtId="0" fontId="74" fillId="0" borderId="344" applyNumberFormat="0">
      <alignment horizontal="left"/>
      <protection locked="0"/>
    </xf>
    <xf numFmtId="192" fontId="74" fillId="0" borderId="335" applyFont="0" applyFill="0" applyBorder="0" applyAlignment="0" applyProtection="0">
      <alignment horizontal="left"/>
      <protection locked="0"/>
    </xf>
    <xf numFmtId="0" fontId="7" fillId="14" borderId="14" applyNumberFormat="0" applyFont="0" applyAlignment="0" applyProtection="0"/>
    <xf numFmtId="228" fontId="73" fillId="63" borderId="326" applyFill="0">
      <alignment horizontal="center" vertical="center"/>
    </xf>
    <xf numFmtId="228" fontId="103" fillId="0" borderId="341">
      <alignment vertical="center"/>
      <protection locked="0"/>
    </xf>
    <xf numFmtId="0" fontId="10" fillId="62" borderId="329" applyNumberFormat="0" applyFont="0" applyAlignment="0" applyProtection="0"/>
    <xf numFmtId="230" fontId="103" fillId="0" borderId="314">
      <alignment vertical="center"/>
      <protection locked="0"/>
    </xf>
    <xf numFmtId="228" fontId="74" fillId="0" borderId="317" applyNumberFormat="0">
      <alignment horizontal="left"/>
      <protection locked="0"/>
    </xf>
    <xf numFmtId="0" fontId="53" fillId="59" borderId="346" applyNumberFormat="0" applyAlignment="0" applyProtection="0"/>
    <xf numFmtId="0" fontId="66" fillId="0" borderId="322" applyNumberFormat="0" applyFill="0" applyAlignment="0" applyProtection="0"/>
    <xf numFmtId="185" fontId="74" fillId="0" borderId="335" applyFont="0" applyFill="0" applyBorder="0" applyAlignment="0" applyProtection="0">
      <alignment horizontal="left"/>
      <protection locked="0"/>
    </xf>
    <xf numFmtId="0" fontId="61" fillId="46" borderId="301" applyNumberFormat="0" applyAlignment="0" applyProtection="0"/>
    <xf numFmtId="0" fontId="53" fillId="59" borderId="301" applyNumberFormat="0" applyAlignment="0" applyProtection="0"/>
    <xf numFmtId="0" fontId="73" fillId="63" borderId="344" applyFill="0">
      <alignment horizontal="center"/>
    </xf>
    <xf numFmtId="0" fontId="7" fillId="14" borderId="14" applyNumberFormat="0" applyFont="0" applyAlignment="0" applyProtection="0"/>
    <xf numFmtId="233" fontId="103" fillId="0" borderId="341">
      <alignment vertic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8" fontId="73" fillId="63" borderId="317" applyFill="0">
      <alignment horizontal="center" vertical="center"/>
    </xf>
    <xf numFmtId="0" fontId="7" fillId="14" borderId="14" applyNumberFormat="0" applyFont="0" applyAlignment="0" applyProtection="0"/>
    <xf numFmtId="250" fontId="121" fillId="0" borderId="336" applyFill="0"/>
    <xf numFmtId="0" fontId="7" fillId="14" borderId="14" applyNumberFormat="0" applyFont="0" applyAlignment="0" applyProtection="0"/>
    <xf numFmtId="0" fontId="7" fillId="14" borderId="14" applyNumberFormat="0" applyFont="0" applyAlignment="0" applyProtection="0"/>
    <xf numFmtId="0" fontId="64" fillId="59" borderId="294" applyNumberFormat="0" applyAlignment="0" applyProtection="0"/>
    <xf numFmtId="0" fontId="7" fillId="14" borderId="14" applyNumberFormat="0" applyFont="0" applyAlignment="0" applyProtection="0"/>
    <xf numFmtId="184" fontId="103" fillId="0" borderId="305">
      <alignment vertical="center"/>
      <protection locked="0"/>
    </xf>
    <xf numFmtId="230" fontId="103" fillId="0" borderId="305">
      <alignment vertical="center"/>
      <protection locked="0"/>
    </xf>
    <xf numFmtId="196" fontId="10" fillId="39" borderId="353" applyFont="0" applyFill="0" applyBorder="0" applyAlignment="0">
      <alignment horizontal="left"/>
    </xf>
    <xf numFmtId="0" fontId="53" fillId="59" borderId="328" applyNumberFormat="0" applyAlignment="0" applyProtection="0"/>
    <xf numFmtId="3" fontId="114" fillId="39" borderId="353">
      <alignment horizontal="center"/>
      <protection locked="0"/>
    </xf>
    <xf numFmtId="0" fontId="7" fillId="14" borderId="14" applyNumberFormat="0" applyFont="0" applyAlignment="0" applyProtection="0"/>
    <xf numFmtId="0" fontId="10" fillId="62" borderId="284" applyNumberFormat="0" applyFont="0" applyAlignment="0" applyProtection="0"/>
    <xf numFmtId="0" fontId="64" fillId="59" borderId="285" applyNumberFormat="0" applyAlignment="0" applyProtection="0"/>
    <xf numFmtId="0" fontId="7" fillId="14" borderId="14" applyNumberFormat="0" applyFont="0" applyAlignment="0" applyProtection="0"/>
    <xf numFmtId="0" fontId="2" fillId="0" borderId="322" applyNumberFormat="0" applyFill="0" applyAlignment="0" applyProtection="0"/>
    <xf numFmtId="0" fontId="7" fillId="14" borderId="14" applyNumberFormat="0" applyFont="0" applyAlignment="0" applyProtection="0"/>
    <xf numFmtId="188" fontId="73" fillId="63" borderId="335" applyFill="0">
      <alignment horizontal="center" vertical="center"/>
    </xf>
    <xf numFmtId="233" fontId="103" fillId="0" borderId="314">
      <alignment vertical="center"/>
      <protection locked="0"/>
    </xf>
    <xf numFmtId="190" fontId="74" fillId="0" borderId="317" applyFont="0" applyFill="0" applyBorder="0" applyAlignment="0" applyProtection="0">
      <alignment horizontal="left"/>
      <protection locked="0"/>
    </xf>
    <xf numFmtId="228" fontId="124" fillId="0" borderId="316" applyFill="0">
      <alignment horizontal="center" vertical="center"/>
    </xf>
    <xf numFmtId="0" fontId="7" fillId="14" borderId="14" applyNumberFormat="0" applyFont="0" applyAlignment="0" applyProtection="0"/>
    <xf numFmtId="0" fontId="73" fillId="63" borderId="299" applyFill="0">
      <alignment horizontal="center"/>
    </xf>
    <xf numFmtId="0" fontId="7" fillId="14" borderId="14" applyNumberFormat="0" applyFont="0" applyAlignment="0" applyProtection="0"/>
    <xf numFmtId="233" fontId="103" fillId="0" borderId="314">
      <alignment vertical="center"/>
      <protection locked="0"/>
    </xf>
    <xf numFmtId="0" fontId="7" fillId="14" borderId="14" applyNumberFormat="0" applyFont="0" applyAlignment="0" applyProtection="0"/>
    <xf numFmtId="0" fontId="2" fillId="0" borderId="286" applyNumberFormat="0" applyFill="0" applyAlignment="0" applyProtection="0"/>
    <xf numFmtId="0" fontId="66" fillId="0" borderId="286" applyNumberFormat="0" applyFill="0" applyAlignment="0" applyProtection="0"/>
    <xf numFmtId="0" fontId="7" fillId="14" borderId="14" applyNumberFormat="0" applyFont="0" applyAlignment="0" applyProtection="0"/>
    <xf numFmtId="0" fontId="2" fillId="0" borderId="295" applyNumberFormat="0" applyFill="0" applyAlignment="0" applyProtection="0"/>
    <xf numFmtId="196" fontId="10" fillId="39" borderId="344" applyFont="0" applyFill="0" applyBorder="0" applyAlignment="0">
      <alignment horizontal="left"/>
    </xf>
    <xf numFmtId="228" fontId="73" fillId="63" borderId="299" applyFill="0">
      <alignment horizontal="center" vertical="center"/>
    </xf>
    <xf numFmtId="228" fontId="73" fillId="63" borderId="290" applyFill="0">
      <alignment horizontal="center"/>
    </xf>
    <xf numFmtId="228" fontId="73" fillId="63" borderId="290" applyFill="0">
      <alignment horizontal="center" vertical="center"/>
    </xf>
    <xf numFmtId="17" fontId="11" fillId="39" borderId="299">
      <alignment horizontal="center"/>
      <protection locked="0"/>
    </xf>
    <xf numFmtId="0" fontId="53" fillId="59" borderId="310" applyNumberFormat="0" applyAlignment="0" applyProtection="0"/>
    <xf numFmtId="191" fontId="74" fillId="0" borderId="344" applyFont="0" applyFill="0" applyBorder="0" applyAlignment="0" applyProtection="0">
      <alignment horizontal="left"/>
      <protection locked="0"/>
    </xf>
    <xf numFmtId="0" fontId="7" fillId="14" borderId="14" applyNumberFormat="0" applyFont="0" applyAlignment="0" applyProtection="0"/>
    <xf numFmtId="0" fontId="61" fillId="46" borderId="310" applyNumberFormat="0" applyAlignment="0" applyProtection="0"/>
    <xf numFmtId="254" fontId="10" fillId="39" borderId="299">
      <alignment horizontal="right"/>
      <protection locked="0"/>
    </xf>
    <xf numFmtId="228" fontId="121" fillId="0" borderId="315" applyNumberFormat="0"/>
    <xf numFmtId="0" fontId="7" fillId="14" borderId="14" applyNumberFormat="0" applyFont="0" applyAlignment="0" applyProtection="0"/>
    <xf numFmtId="0" fontId="7" fillId="14" borderId="14" applyNumberFormat="0" applyFont="0" applyAlignment="0" applyProtection="0"/>
    <xf numFmtId="231" fontId="103" fillId="0" borderId="323">
      <alignment vertical="center"/>
      <protection locked="0"/>
    </xf>
    <xf numFmtId="0" fontId="7" fillId="14" borderId="14" applyNumberFormat="0" applyFont="0" applyAlignment="0" applyProtection="0"/>
    <xf numFmtId="0" fontId="61" fillId="46" borderId="319" applyNumberFormat="0" applyAlignment="0" applyProtection="0"/>
    <xf numFmtId="0" fontId="7" fillId="14" borderId="14" applyNumberFormat="0" applyFont="0" applyAlignment="0" applyProtection="0"/>
    <xf numFmtId="250" fontId="168" fillId="0" borderId="318" applyFill="0"/>
    <xf numFmtId="0" fontId="64" fillId="59" borderId="312" applyNumberFormat="0" applyAlignment="0" applyProtection="0"/>
    <xf numFmtId="0" fontId="7" fillId="14" borderId="14" applyNumberFormat="0" applyFont="0" applyAlignment="0" applyProtection="0"/>
    <xf numFmtId="178" fontId="10" fillId="39" borderId="335">
      <alignment horizontal="center"/>
      <protection locked="0"/>
    </xf>
    <xf numFmtId="0" fontId="7" fillId="14" borderId="14" applyNumberFormat="0" applyFont="0" applyAlignment="0" applyProtection="0"/>
    <xf numFmtId="185" fontId="74" fillId="0" borderId="290" applyFont="0" applyFill="0" applyBorder="0" applyAlignment="0" applyProtection="0">
      <alignment horizontal="left"/>
      <protection locked="0"/>
    </xf>
    <xf numFmtId="0" fontId="7" fillId="14" borderId="14" applyNumberFormat="0" applyFont="0" applyAlignment="0" applyProtection="0"/>
    <xf numFmtId="37" fontId="70" fillId="0" borderId="2121" applyFill="0">
      <alignment horizontal="center" vertical="center"/>
    </xf>
    <xf numFmtId="231" fontId="103" fillId="0" borderId="323">
      <alignment vertical="center"/>
      <protection locked="0"/>
    </xf>
    <xf numFmtId="228" fontId="103" fillId="0" borderId="335" applyFill="0">
      <alignment horizontal="center" vertical="center"/>
    </xf>
    <xf numFmtId="0" fontId="64" fillId="59" borderId="348" applyNumberFormat="0" applyAlignment="0" applyProtection="0"/>
    <xf numFmtId="231" fontId="103" fillId="0" borderId="350">
      <alignment vertical="center"/>
      <protection locked="0"/>
    </xf>
    <xf numFmtId="0" fontId="7" fillId="14" borderId="14" applyNumberFormat="0" applyFont="0" applyAlignment="0" applyProtection="0"/>
    <xf numFmtId="0" fontId="7" fillId="14" borderId="14" applyNumberFormat="0" applyFont="0" applyAlignment="0" applyProtection="0"/>
    <xf numFmtId="49" fontId="74" fillId="0" borderId="326">
      <alignment horizontal="left" vertical="top" wrapText="1"/>
      <protection locked="0"/>
    </xf>
    <xf numFmtId="0" fontId="66" fillId="0" borderId="331" applyNumberFormat="0" applyFill="0" applyAlignment="0" applyProtection="0"/>
    <xf numFmtId="0" fontId="7" fillId="14" borderId="14" applyNumberFormat="0" applyFont="0" applyAlignment="0" applyProtection="0"/>
    <xf numFmtId="228" fontId="112" fillId="0" borderId="334"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4" fillId="0" borderId="299"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339" applyNumberFormat="0" applyAlignment="0" applyProtection="0"/>
    <xf numFmtId="228" fontId="73" fillId="63" borderId="326"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10" fillId="62" borderId="293" applyNumberFormat="0" applyFont="0" applyAlignment="0" applyProtection="0"/>
    <xf numFmtId="0" fontId="7" fillId="14" borderId="14" applyNumberFormat="0" applyFont="0" applyAlignment="0" applyProtection="0"/>
    <xf numFmtId="228" fontId="74" fillId="0" borderId="326" applyNumberFormat="0">
      <alignment horizontal="left"/>
      <protection locked="0"/>
    </xf>
    <xf numFmtId="0" fontId="7" fillId="14" borderId="14" applyNumberFormat="0" applyFont="0" applyAlignment="0" applyProtection="0"/>
    <xf numFmtId="0" fontId="64" fillId="59" borderId="321" applyNumberFormat="0" applyAlignment="0" applyProtection="0"/>
    <xf numFmtId="10" fontId="68" fillId="67" borderId="353" applyNumberFormat="0" applyBorder="0" applyAlignment="0" applyProtection="0"/>
    <xf numFmtId="0" fontId="53" fillId="59" borderId="283" applyNumberFormat="0" applyAlignment="0" applyProtection="0"/>
    <xf numFmtId="0" fontId="61" fillId="46" borderId="283" applyNumberFormat="0" applyAlignment="0" applyProtection="0"/>
    <xf numFmtId="0" fontId="64" fillId="59" borderId="285" applyNumberFormat="0" applyAlignment="0" applyProtection="0"/>
    <xf numFmtId="0" fontId="66" fillId="0" borderId="286" applyNumberFormat="0" applyFill="0" applyAlignment="0" applyProtection="0"/>
    <xf numFmtId="0" fontId="2" fillId="0" borderId="286" applyNumberFormat="0" applyFill="0" applyAlignment="0" applyProtection="0"/>
    <xf numFmtId="0" fontId="53" fillId="59" borderId="283" applyNumberFormat="0" applyAlignment="0" applyProtection="0"/>
    <xf numFmtId="0" fontId="61" fillId="46" borderId="283" applyNumberFormat="0" applyAlignment="0" applyProtection="0"/>
    <xf numFmtId="0" fontId="7" fillId="14" borderId="14" applyNumberFormat="0" applyFont="0" applyAlignment="0" applyProtection="0"/>
    <xf numFmtId="0" fontId="64" fillId="59" borderId="285" applyNumberFormat="0" applyAlignment="0" applyProtection="0"/>
    <xf numFmtId="0" fontId="2" fillId="0" borderId="286" applyNumberFormat="0" applyFill="0" applyAlignment="0" applyProtection="0"/>
    <xf numFmtId="0" fontId="66" fillId="0" borderId="286"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83" applyNumberFormat="0" applyAlignment="0" applyProtection="0"/>
    <xf numFmtId="229" fontId="103" fillId="0" borderId="314">
      <alignment vertical="center"/>
      <protection locked="0"/>
    </xf>
    <xf numFmtId="0" fontId="7" fillId="14" borderId="14" applyNumberFormat="0" applyFont="0" applyAlignment="0" applyProtection="0"/>
    <xf numFmtId="0" fontId="61" fillId="46" borderId="283" applyNumberFormat="0" applyAlignment="0" applyProtection="0"/>
    <xf numFmtId="228" fontId="68" fillId="0" borderId="299" applyFill="0">
      <alignment horizontal="center" vertical="center"/>
    </xf>
    <xf numFmtId="184" fontId="68" fillId="0" borderId="299" applyFill="0">
      <alignment horizontal="center" vertical="center"/>
    </xf>
    <xf numFmtId="0" fontId="10" fillId="62" borderId="284" applyNumberFormat="0" applyFont="0" applyAlignment="0" applyProtection="0"/>
    <xf numFmtId="0" fontId="64" fillId="59" borderId="285" applyNumberFormat="0" applyAlignment="0" applyProtection="0"/>
    <xf numFmtId="228" fontId="124" fillId="0" borderId="325" applyFill="0">
      <alignment horizontal="center" vertical="center"/>
    </xf>
    <xf numFmtId="0" fontId="7" fillId="14" borderId="14" applyNumberFormat="0" applyFont="0" applyAlignment="0" applyProtection="0"/>
    <xf numFmtId="0" fontId="66" fillId="0" borderId="286" applyNumberFormat="0" applyFill="0" applyAlignment="0" applyProtection="0"/>
    <xf numFmtId="0" fontId="2" fillId="0" borderId="286" applyNumberFormat="0" applyFill="0" applyAlignment="0" applyProtection="0"/>
    <xf numFmtId="228" fontId="103" fillId="0" borderId="299" applyFill="0">
      <alignment horizontal="center" vertical="center"/>
    </xf>
    <xf numFmtId="0" fontId="7" fillId="14" borderId="14" applyNumberFormat="0" applyFont="0" applyAlignment="0" applyProtection="0"/>
    <xf numFmtId="266" fontId="103" fillId="0" borderId="335"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83"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83" applyNumberFormat="0" applyAlignment="0" applyProtection="0"/>
    <xf numFmtId="0" fontId="7" fillId="14" borderId="14" applyNumberFormat="0" applyFont="0" applyAlignment="0" applyProtection="0"/>
    <xf numFmtId="0" fontId="10" fillId="62" borderId="284" applyNumberFormat="0" applyFont="0" applyAlignment="0" applyProtection="0"/>
    <xf numFmtId="0" fontId="64" fillId="59" borderId="285" applyNumberFormat="0" applyAlignment="0" applyProtection="0"/>
    <xf numFmtId="0" fontId="7" fillId="14" borderId="14" applyNumberFormat="0" applyFont="0" applyAlignment="0" applyProtection="0"/>
    <xf numFmtId="37" fontId="70" fillId="0" borderId="352" applyFill="0">
      <alignment horizontal="center" vertical="center"/>
    </xf>
    <xf numFmtId="0" fontId="2" fillId="0" borderId="286" applyNumberFormat="0" applyFill="0" applyAlignment="0" applyProtection="0"/>
    <xf numFmtId="0" fontId="66" fillId="0" borderId="286"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303" applyNumberFormat="0" applyAlignment="0" applyProtection="0"/>
    <xf numFmtId="191" fontId="74" fillId="0" borderId="299"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201" fontId="10" fillId="39" borderId="335" applyNumberFormat="0">
      <alignment horizontal="left"/>
    </xf>
    <xf numFmtId="0" fontId="73" fillId="63" borderId="290" applyFill="0">
      <alignment horizontal="center"/>
    </xf>
    <xf numFmtId="0" fontId="7" fillId="14" borderId="14" applyNumberFormat="0" applyFont="0" applyAlignment="0" applyProtection="0"/>
    <xf numFmtId="276" fontId="20" fillId="0" borderId="317">
      <alignment horizontal="center"/>
    </xf>
    <xf numFmtId="192" fontId="74" fillId="0" borderId="299" applyFont="0" applyFill="0" applyBorder="0" applyAlignment="0" applyProtection="0">
      <alignment horizontal="left"/>
      <protection locked="0"/>
    </xf>
    <xf numFmtId="190" fontId="74" fillId="0" borderId="299" applyFont="0" applyFill="0" applyBorder="0" applyAlignment="0" applyProtection="0">
      <alignment horizontal="left"/>
      <protection locked="0"/>
    </xf>
    <xf numFmtId="0" fontId="10" fillId="62" borderId="302" applyNumberFormat="0" applyFont="0" applyAlignment="0" applyProtection="0"/>
    <xf numFmtId="188" fontId="73" fillId="63" borderId="290" applyFill="0">
      <alignment horizontal="center" vertical="center"/>
    </xf>
    <xf numFmtId="0" fontId="7" fillId="14" borderId="14" applyNumberFormat="0" applyFont="0" applyAlignment="0" applyProtection="0"/>
    <xf numFmtId="0" fontId="10" fillId="62" borderId="329" applyNumberFormat="0" applyFont="0" applyAlignment="0" applyProtection="0"/>
    <xf numFmtId="0" fontId="2" fillId="0" borderId="340" applyNumberFormat="0" applyFill="0" applyAlignment="0" applyProtection="0"/>
    <xf numFmtId="0" fontId="61" fillId="46" borderId="292"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0" fontId="10" fillId="63" borderId="290" applyNumberFormat="0" applyFont="0" applyBorder="0" applyAlignment="0" applyProtection="0"/>
    <xf numFmtId="180" fontId="10" fillId="63" borderId="290" applyNumberFormat="0" applyFont="0" applyBorder="0" applyAlignment="0" applyProtection="0"/>
    <xf numFmtId="0" fontId="66" fillId="0" borderId="331" applyNumberFormat="0" applyFill="0" applyAlignment="0" applyProtection="0"/>
    <xf numFmtId="276" fontId="20" fillId="0" borderId="308">
      <alignment horizontal="center"/>
    </xf>
    <xf numFmtId="192" fontId="74" fillId="0" borderId="326" applyFont="0" applyFill="0" applyBorder="0" applyAlignment="0" applyProtection="0">
      <alignment horizontal="left"/>
      <protection locked="0"/>
    </xf>
    <xf numFmtId="267" fontId="112" fillId="0" borderId="325" applyFill="0">
      <alignment horizontal="center" vertical="center"/>
    </xf>
    <xf numFmtId="0" fontId="7" fillId="14" borderId="14" applyNumberFormat="0" applyFont="0" applyAlignment="0" applyProtection="0"/>
    <xf numFmtId="250" fontId="121" fillId="0" borderId="309" applyFill="0"/>
    <xf numFmtId="0" fontId="7" fillId="14" borderId="14" applyNumberFormat="0" applyFont="0" applyAlignment="0" applyProtection="0"/>
    <xf numFmtId="0" fontId="7" fillId="14" borderId="14" applyNumberFormat="0" applyFont="0" applyAlignment="0" applyProtection="0"/>
    <xf numFmtId="250" fontId="121" fillId="0" borderId="354" applyFill="0"/>
    <xf numFmtId="0" fontId="7" fillId="14" borderId="14" applyNumberFormat="0" applyFont="0" applyAlignment="0" applyProtection="0"/>
    <xf numFmtId="228" fontId="136" fillId="68" borderId="306" applyNumberFormat="0">
      <alignment horizontal="right"/>
    </xf>
    <xf numFmtId="10" fontId="68" fillId="67" borderId="326" applyNumberFormat="0" applyBorder="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3" fillId="63" borderId="290" applyFill="0">
      <alignment horizontal="center"/>
    </xf>
    <xf numFmtId="188" fontId="73" fillId="63" borderId="290" applyFill="0">
      <alignment horizontal="center" vertical="center"/>
    </xf>
    <xf numFmtId="185" fontId="74" fillId="0" borderId="290" applyFont="0" applyFill="0" applyBorder="0" applyAlignment="0" applyProtection="0">
      <alignment horizontal="left"/>
      <protection locked="0"/>
    </xf>
    <xf numFmtId="197" fontId="74" fillId="0" borderId="290">
      <alignment horizontal="left"/>
      <protection locked="0"/>
    </xf>
    <xf numFmtId="0" fontId="53" fillId="59" borderId="292" applyNumberFormat="0" applyAlignment="0" applyProtection="0"/>
    <xf numFmtId="0" fontId="61" fillId="46" borderId="292" applyNumberFormat="0" applyAlignment="0" applyProtection="0"/>
    <xf numFmtId="0" fontId="64" fillId="59" borderId="294" applyNumberFormat="0" applyAlignment="0" applyProtection="0"/>
    <xf numFmtId="0" fontId="66" fillId="0" borderId="295" applyNumberFormat="0" applyFill="0" applyAlignment="0" applyProtection="0"/>
    <xf numFmtId="0" fontId="2" fillId="0" borderId="295" applyNumberFormat="0" applyFill="0" applyAlignment="0" applyProtection="0"/>
    <xf numFmtId="0" fontId="53" fillId="59" borderId="292" applyNumberFormat="0" applyAlignment="0" applyProtection="0"/>
    <xf numFmtId="0" fontId="73" fillId="63" borderId="290" applyFill="0">
      <alignment horizontal="center"/>
    </xf>
    <xf numFmtId="188" fontId="73" fillId="63" borderId="290" applyFill="0">
      <alignment horizontal="center" vertical="center"/>
    </xf>
    <xf numFmtId="0" fontId="61" fillId="46" borderId="292" applyNumberFormat="0" applyAlignment="0" applyProtection="0"/>
    <xf numFmtId="0" fontId="7" fillId="14" borderId="14" applyNumberFormat="0" applyFont="0" applyAlignment="0" applyProtection="0"/>
    <xf numFmtId="0" fontId="64" fillId="59" borderId="294" applyNumberFormat="0" applyAlignment="0" applyProtection="0"/>
    <xf numFmtId="0" fontId="2" fillId="0" borderId="295" applyNumberFormat="0" applyFill="0" applyAlignment="0" applyProtection="0"/>
    <xf numFmtId="0" fontId="66" fillId="0" borderId="295"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92" applyNumberFormat="0" applyAlignment="0" applyProtection="0"/>
    <xf numFmtId="0" fontId="7" fillId="14" borderId="14" applyNumberFormat="0" applyFont="0" applyAlignment="0" applyProtection="0"/>
    <xf numFmtId="0" fontId="61" fillId="46" borderId="292" applyNumberFormat="0" applyAlignment="0" applyProtection="0"/>
    <xf numFmtId="192" fontId="74" fillId="0" borderId="308" applyFont="0" applyFill="0" applyBorder="0" applyAlignment="0" applyProtection="0">
      <alignment horizontal="left"/>
      <protection locked="0"/>
    </xf>
    <xf numFmtId="271" fontId="11" fillId="0" borderId="308">
      <alignment horizontal="right"/>
    </xf>
    <xf numFmtId="0" fontId="10" fillId="62" borderId="293" applyNumberFormat="0" applyFont="0" applyAlignment="0" applyProtection="0"/>
    <xf numFmtId="0" fontId="64" fillId="59" borderId="294" applyNumberFormat="0" applyAlignment="0" applyProtection="0"/>
    <xf numFmtId="0" fontId="61" fillId="46" borderId="310" applyNumberFormat="0" applyAlignment="0" applyProtection="0"/>
    <xf numFmtId="0" fontId="7" fillId="14" borderId="14" applyNumberFormat="0" applyFont="0" applyAlignment="0" applyProtection="0"/>
    <xf numFmtId="0" fontId="66" fillId="0" borderId="295" applyNumberFormat="0" applyFill="0" applyAlignment="0" applyProtection="0"/>
    <xf numFmtId="0" fontId="2" fillId="0" borderId="295" applyNumberFormat="0" applyFill="0" applyAlignment="0" applyProtection="0"/>
    <xf numFmtId="190" fontId="74" fillId="0" borderId="308"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92"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92" applyNumberFormat="0" applyAlignment="0" applyProtection="0"/>
    <xf numFmtId="0" fontId="7" fillId="14" borderId="14" applyNumberFormat="0" applyFont="0" applyAlignment="0" applyProtection="0"/>
    <xf numFmtId="0" fontId="10" fillId="62" borderId="293" applyNumberFormat="0" applyFont="0" applyAlignment="0" applyProtection="0"/>
    <xf numFmtId="0" fontId="64" fillId="59" borderId="294" applyNumberFormat="0" applyAlignment="0" applyProtection="0"/>
    <xf numFmtId="0" fontId="7" fillId="14" borderId="14" applyNumberFormat="0" applyFont="0" applyAlignment="0" applyProtection="0"/>
    <xf numFmtId="0" fontId="2" fillId="0" borderId="295" applyNumberFormat="0" applyFill="0" applyAlignment="0" applyProtection="0"/>
    <xf numFmtId="0" fontId="66" fillId="0" borderId="295" applyNumberFormat="0" applyFill="0" applyAlignment="0" applyProtection="0"/>
    <xf numFmtId="0" fontId="66" fillId="0" borderId="322" applyNumberFormat="0" applyFill="0" applyAlignment="0" applyProtection="0"/>
    <xf numFmtId="267" fontId="112" fillId="0" borderId="316"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10" fillId="62" borderId="329"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3" fontId="114" fillId="39" borderId="344">
      <alignment horizontal="center"/>
      <protection locked="0"/>
    </xf>
    <xf numFmtId="0" fontId="7" fillId="14" borderId="14" applyNumberFormat="0" applyFont="0" applyAlignment="0" applyProtection="0"/>
    <xf numFmtId="0" fontId="7" fillId="14" borderId="14" applyNumberFormat="0" applyFont="0" applyAlignment="0" applyProtection="0"/>
    <xf numFmtId="187" fontId="74" fillId="0" borderId="335" applyFont="0" applyFill="0" applyBorder="0" applyAlignment="0" applyProtection="0">
      <alignment horizontal="left"/>
      <protection locked="0"/>
    </xf>
    <xf numFmtId="185" fontId="74" fillId="0" borderId="326" applyFont="0" applyFill="0" applyBorder="0" applyAlignment="0" applyProtection="0">
      <alignment horizontal="left"/>
      <protection locked="0"/>
    </xf>
    <xf numFmtId="250" fontId="121" fillId="0" borderId="318" applyFill="0"/>
    <xf numFmtId="0" fontId="7" fillId="14" borderId="14" applyNumberFormat="0" applyFont="0" applyAlignment="0" applyProtection="0"/>
    <xf numFmtId="0" fontId="66" fillId="0" borderId="349" applyNumberFormat="0" applyFill="0" applyAlignment="0" applyProtection="0"/>
    <xf numFmtId="0" fontId="66" fillId="0" borderId="340" applyNumberFormat="0" applyFill="0" applyAlignment="0" applyProtection="0"/>
    <xf numFmtId="0" fontId="61" fillId="46" borderId="337" applyNumberFormat="0" applyAlignment="0" applyProtection="0"/>
    <xf numFmtId="185" fontId="74" fillId="0" borderId="317" applyFont="0" applyFill="0" applyBorder="0" applyAlignment="0" applyProtection="0">
      <alignment horizontal="left"/>
      <protection locked="0"/>
    </xf>
    <xf numFmtId="180" fontId="10" fillId="63" borderId="299" applyNumberFormat="0" applyFont="0" applyBorder="0" applyAlignment="0" applyProtection="0"/>
    <xf numFmtId="180" fontId="10" fillId="63" borderId="299" applyNumberFormat="0" applyFont="0" applyBorder="0" applyAlignment="0" applyProtection="0"/>
    <xf numFmtId="178" fontId="10" fillId="39" borderId="353">
      <alignment horizontal="center"/>
      <protection locked="0"/>
    </xf>
    <xf numFmtId="193" fontId="10" fillId="0" borderId="326" applyFont="0" applyFill="0" applyBorder="0" applyAlignment="0" applyProtection="0">
      <alignment horizontal="left"/>
      <protection locked="0"/>
    </xf>
    <xf numFmtId="17" fontId="11" fillId="39" borderId="317">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10" fillId="62" borderId="338" applyNumberFormat="0" applyFont="0" applyAlignment="0" applyProtection="0"/>
    <xf numFmtId="0" fontId="2" fillId="0" borderId="349"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71" fontId="11" fillId="0" borderId="326">
      <alignment horizontal="right"/>
    </xf>
    <xf numFmtId="0" fontId="7" fillId="14" borderId="14" applyNumberFormat="0" applyFont="0" applyAlignment="0" applyProtection="0"/>
    <xf numFmtId="0" fontId="53" fillId="59" borderId="301" applyNumberFormat="0" applyAlignment="0" applyProtection="0"/>
    <xf numFmtId="0" fontId="61" fillId="46" borderId="301" applyNumberFormat="0" applyAlignment="0" applyProtection="0"/>
    <xf numFmtId="0" fontId="64" fillId="59" borderId="303" applyNumberFormat="0" applyAlignment="0" applyProtection="0"/>
    <xf numFmtId="0" fontId="66" fillId="0" borderId="304" applyNumberFormat="0" applyFill="0" applyAlignment="0" applyProtection="0"/>
    <xf numFmtId="0" fontId="2" fillId="0" borderId="304" applyNumberFormat="0" applyFill="0" applyAlignment="0" applyProtection="0"/>
    <xf numFmtId="0" fontId="53" fillId="59" borderId="301" applyNumberFormat="0" applyAlignment="0" applyProtection="0"/>
    <xf numFmtId="0" fontId="61" fillId="46" borderId="301" applyNumberFormat="0" applyAlignment="0" applyProtection="0"/>
    <xf numFmtId="0" fontId="7" fillId="14" borderId="14" applyNumberFormat="0" applyFont="0" applyAlignment="0" applyProtection="0"/>
    <xf numFmtId="0" fontId="64" fillId="59" borderId="303" applyNumberFormat="0" applyAlignment="0" applyProtection="0"/>
    <xf numFmtId="0" fontId="2" fillId="0" borderId="304" applyNumberFormat="0" applyFill="0" applyAlignment="0" applyProtection="0"/>
    <xf numFmtId="0" fontId="66" fillId="0" borderId="304" applyNumberFormat="0" applyFill="0" applyAlignment="0" applyProtection="0"/>
    <xf numFmtId="197" fontId="74" fillId="0" borderId="335">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301" applyNumberFormat="0" applyAlignment="0" applyProtection="0"/>
    <xf numFmtId="228" fontId="121" fillId="0" borderId="324" applyNumberFormat="0"/>
    <xf numFmtId="0" fontId="7" fillId="14" borderId="14" applyNumberFormat="0" applyFont="0" applyAlignment="0" applyProtection="0"/>
    <xf numFmtId="0" fontId="61" fillId="46" borderId="301" applyNumberFormat="0" applyAlignment="0" applyProtection="0"/>
    <xf numFmtId="228" fontId="79" fillId="0" borderId="317" applyFill="0">
      <alignment horizontal="center" vertical="center"/>
    </xf>
    <xf numFmtId="228" fontId="68" fillId="0" borderId="317" applyFill="0">
      <alignment horizontal="center" vertical="center"/>
    </xf>
    <xf numFmtId="0" fontId="10" fillId="62" borderId="302" applyNumberFormat="0" applyFont="0" applyAlignment="0" applyProtection="0"/>
    <xf numFmtId="0" fontId="64" fillId="59" borderId="303" applyNumberFormat="0" applyAlignment="0" applyProtection="0"/>
    <xf numFmtId="0" fontId="7" fillId="14" borderId="14" applyNumberFormat="0" applyFont="0" applyAlignment="0" applyProtection="0"/>
    <xf numFmtId="0" fontId="66" fillId="0" borderId="304" applyNumberFormat="0" applyFill="0" applyAlignment="0" applyProtection="0"/>
    <xf numFmtId="0" fontId="2" fillId="0" borderId="304" applyNumberFormat="0" applyFill="0" applyAlignment="0" applyProtection="0"/>
    <xf numFmtId="228" fontId="104" fillId="0" borderId="317"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66" fontId="103" fillId="0" borderId="317" applyFill="0">
      <alignment horizontal="center" vertical="center"/>
    </xf>
    <xf numFmtId="37" fontId="70" fillId="0" borderId="325"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301"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301" applyNumberFormat="0" applyAlignment="0" applyProtection="0"/>
    <xf numFmtId="254" fontId="10" fillId="39" borderId="353">
      <alignment horizontal="right"/>
      <protection locked="0"/>
    </xf>
    <xf numFmtId="0" fontId="7" fillId="14" borderId="14" applyNumberFormat="0" applyFont="0" applyAlignment="0" applyProtection="0"/>
    <xf numFmtId="0" fontId="10" fillId="62" borderId="302" applyNumberFormat="0" applyFont="0" applyAlignment="0" applyProtection="0"/>
    <xf numFmtId="0" fontId="64" fillId="59" borderId="303" applyNumberFormat="0" applyAlignment="0" applyProtection="0"/>
    <xf numFmtId="0" fontId="7" fillId="14" borderId="14" applyNumberFormat="0" applyFont="0" applyAlignment="0" applyProtection="0"/>
    <xf numFmtId="0" fontId="2" fillId="0" borderId="304" applyNumberFormat="0" applyFill="0" applyAlignment="0" applyProtection="0"/>
    <xf numFmtId="0" fontId="66" fillId="0" borderId="304" applyNumberFormat="0" applyFill="0" applyAlignment="0" applyProtection="0"/>
    <xf numFmtId="178" fontId="10" fillId="39" borderId="733">
      <alignment horizontal="center"/>
      <protection locked="0"/>
    </xf>
    <xf numFmtId="0" fontId="7" fillId="14" borderId="14" applyNumberFormat="0" applyFont="0" applyAlignment="0" applyProtection="0"/>
    <xf numFmtId="0" fontId="7" fillId="14" borderId="14" applyNumberFormat="0" applyFont="0" applyAlignment="0" applyProtection="0"/>
    <xf numFmtId="187" fontId="74" fillId="0" borderId="353"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3" fillId="0" borderId="350">
      <alignment vertical="center"/>
      <protection locked="0"/>
    </xf>
    <xf numFmtId="178" fontId="10" fillId="39" borderId="335">
      <alignment horizontal="center"/>
      <protection locked="0"/>
    </xf>
    <xf numFmtId="0" fontId="7" fillId="14" borderId="14" applyNumberFormat="0" applyFont="0" applyAlignment="0" applyProtection="0"/>
    <xf numFmtId="191" fontId="74" fillId="0" borderId="317" applyFont="0" applyFill="0" applyBorder="0" applyAlignment="0" applyProtection="0">
      <alignment horizontal="left"/>
      <protection locked="0"/>
    </xf>
    <xf numFmtId="0" fontId="7" fillId="14" borderId="14" applyNumberFormat="0" applyFont="0" applyAlignment="0" applyProtection="0"/>
    <xf numFmtId="190" fontId="74" fillId="0" borderId="326" applyFont="0" applyFill="0" applyBorder="0" applyAlignment="0" applyProtection="0">
      <alignment horizontal="left"/>
      <protection locked="0"/>
    </xf>
    <xf numFmtId="0" fontId="7" fillId="14" borderId="14" applyNumberFormat="0" applyFont="0" applyAlignment="0" applyProtection="0"/>
    <xf numFmtId="0" fontId="73" fillId="63" borderId="326" applyFill="0">
      <alignment horizontal="center"/>
    </xf>
    <xf numFmtId="0" fontId="7" fillId="14" borderId="14" applyNumberFormat="0" applyFont="0" applyAlignment="0" applyProtection="0"/>
    <xf numFmtId="180" fontId="10" fillId="63" borderId="308" applyNumberFormat="0" applyFont="0" applyBorder="0" applyAlignment="0" applyProtection="0"/>
    <xf numFmtId="180" fontId="10" fillId="63" borderId="308" applyNumberFormat="0" applyFont="0" applyBorder="0" applyAlignment="0" applyProtection="0"/>
    <xf numFmtId="0" fontId="66" fillId="0" borderId="349" applyNumberFormat="0" applyFill="0" applyAlignment="0" applyProtection="0"/>
    <xf numFmtId="276" fontId="20" fillId="0" borderId="335">
      <alignment horizontal="center"/>
    </xf>
    <xf numFmtId="0" fontId="7" fillId="14" borderId="14" applyNumberFormat="0" applyFont="0" applyAlignment="0" applyProtection="0"/>
    <xf numFmtId="0" fontId="53" fillId="59" borderId="310" applyNumberFormat="0" applyAlignment="0" applyProtection="0"/>
    <xf numFmtId="0" fontId="61" fillId="46" borderId="310" applyNumberFormat="0" applyAlignment="0" applyProtection="0"/>
    <xf numFmtId="0" fontId="64" fillId="59" borderId="312" applyNumberFormat="0" applyAlignment="0" applyProtection="0"/>
    <xf numFmtId="0" fontId="66" fillId="0" borderId="313" applyNumberFormat="0" applyFill="0" applyAlignment="0" applyProtection="0"/>
    <xf numFmtId="0" fontId="2" fillId="0" borderId="313" applyNumberFormat="0" applyFill="0" applyAlignment="0" applyProtection="0"/>
    <xf numFmtId="0" fontId="53" fillId="59" borderId="310" applyNumberFormat="0" applyAlignment="0" applyProtection="0"/>
    <xf numFmtId="184" fontId="68" fillId="0" borderId="335" applyFill="0">
      <alignment horizontal="center" vertical="center"/>
    </xf>
    <xf numFmtId="0" fontId="61" fillId="46" borderId="310" applyNumberFormat="0" applyAlignment="0" applyProtection="0"/>
    <xf numFmtId="0" fontId="7" fillId="14" borderId="14" applyNumberFormat="0" applyFont="0" applyAlignment="0" applyProtection="0"/>
    <xf numFmtId="0" fontId="64" fillId="59" borderId="312" applyNumberFormat="0" applyAlignment="0" applyProtection="0"/>
    <xf numFmtId="0" fontId="2" fillId="0" borderId="313" applyNumberFormat="0" applyFill="0" applyAlignment="0" applyProtection="0"/>
    <xf numFmtId="0" fontId="66" fillId="0" borderId="313"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310" applyNumberFormat="0" applyAlignment="0" applyProtection="0"/>
    <xf numFmtId="271" fontId="11" fillId="0" borderId="335">
      <alignment horizontal="right"/>
    </xf>
    <xf numFmtId="0" fontId="7" fillId="14" borderId="14" applyNumberFormat="0" applyFont="0" applyAlignment="0" applyProtection="0"/>
    <xf numFmtId="0" fontId="61" fillId="46" borderId="310" applyNumberFormat="0" applyAlignment="0" applyProtection="0"/>
    <xf numFmtId="178" fontId="10" fillId="39" borderId="326">
      <alignment horizontal="center"/>
      <protection locked="0"/>
    </xf>
    <xf numFmtId="228" fontId="104" fillId="0" borderId="326" applyFill="0">
      <alignment horizontal="center" vertical="center"/>
    </xf>
    <xf numFmtId="0" fontId="10" fillId="62" borderId="311" applyNumberFormat="0" applyFont="0" applyAlignment="0" applyProtection="0"/>
    <xf numFmtId="0" fontId="64" fillId="59" borderId="312" applyNumberFormat="0" applyAlignment="0" applyProtection="0"/>
    <xf numFmtId="0" fontId="7" fillId="14" borderId="14" applyNumberFormat="0" applyFont="0" applyAlignment="0" applyProtection="0"/>
    <xf numFmtId="0" fontId="66" fillId="0" borderId="313" applyNumberFormat="0" applyFill="0" applyAlignment="0" applyProtection="0"/>
    <xf numFmtId="0" fontId="2" fillId="0" borderId="313" applyNumberFormat="0" applyFill="0" applyAlignment="0" applyProtection="0"/>
    <xf numFmtId="228" fontId="79" fillId="0" borderId="326"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4" fontId="68" fillId="0" borderId="326"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310"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310"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10" fillId="62" borderId="311" applyNumberFormat="0" applyFont="0" applyAlignment="0" applyProtection="0"/>
    <xf numFmtId="0" fontId="64" fillId="59" borderId="312" applyNumberFormat="0" applyAlignment="0" applyProtection="0"/>
    <xf numFmtId="0" fontId="7" fillId="14" borderId="14" applyNumberFormat="0" applyFont="0" applyAlignment="0" applyProtection="0"/>
    <xf numFmtId="0" fontId="2" fillId="0" borderId="313" applyNumberFormat="0" applyFill="0" applyAlignment="0" applyProtection="0"/>
    <xf numFmtId="0" fontId="66" fillId="0" borderId="313" applyNumberFormat="0" applyFill="0" applyAlignment="0" applyProtection="0"/>
    <xf numFmtId="228" fontId="136" fillId="68" borderId="333" applyNumberFormat="0">
      <alignment horizontal="right"/>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73" fillId="63" borderId="326" applyFill="0">
      <alignment horizontal="center"/>
    </xf>
    <xf numFmtId="0" fontId="7" fillId="14" borderId="14" applyNumberFormat="0" applyFont="0" applyAlignment="0" applyProtection="0"/>
    <xf numFmtId="266" fontId="103" fillId="0" borderId="326"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68" fillId="0" borderId="354" applyFill="0"/>
    <xf numFmtId="188" fontId="73" fillId="63" borderId="344" applyFill="0">
      <alignment horizontal="center" vertical="center"/>
    </xf>
    <xf numFmtId="0" fontId="2" fillId="0" borderId="331" applyNumberFormat="0" applyFill="0" applyAlignment="0" applyProtection="0"/>
    <xf numFmtId="0" fontId="61" fillId="46" borderId="319" applyNumberFormat="0" applyAlignment="0" applyProtection="0"/>
    <xf numFmtId="0" fontId="7" fillId="14" borderId="14" applyNumberFormat="0" applyFont="0" applyAlignment="0" applyProtection="0"/>
    <xf numFmtId="0" fontId="64" fillId="59" borderId="339" applyNumberFormat="0" applyAlignment="0" applyProtection="0"/>
    <xf numFmtId="180" fontId="10" fillId="63" borderId="317" applyNumberFormat="0" applyFont="0" applyBorder="0" applyAlignment="0" applyProtection="0"/>
    <xf numFmtId="180" fontId="10" fillId="63" borderId="317" applyNumberFormat="0" applyFont="0" applyBorder="0" applyAlignment="0" applyProtection="0"/>
    <xf numFmtId="0" fontId="10" fillId="62" borderId="338" applyNumberFormat="0" applyFont="0" applyAlignment="0" applyProtection="0"/>
    <xf numFmtId="228" fontId="124" fillId="0" borderId="334" applyFill="0">
      <alignment horizontal="center" vertical="center"/>
    </xf>
    <xf numFmtId="271" fontId="11" fillId="63" borderId="353">
      <alignment horizontal="right"/>
    </xf>
    <xf numFmtId="0" fontId="53" fillId="59" borderId="319" applyNumberFormat="0" applyAlignment="0" applyProtection="0"/>
    <xf numFmtId="0" fontId="61" fillId="46" borderId="319" applyNumberFormat="0" applyAlignment="0" applyProtection="0"/>
    <xf numFmtId="0" fontId="64" fillId="59" borderId="321" applyNumberFormat="0" applyAlignment="0" applyProtection="0"/>
    <xf numFmtId="0" fontId="66" fillId="0" borderId="322" applyNumberFormat="0" applyFill="0" applyAlignment="0" applyProtection="0"/>
    <xf numFmtId="0" fontId="2" fillId="0" borderId="322" applyNumberFormat="0" applyFill="0" applyAlignment="0" applyProtection="0"/>
    <xf numFmtId="0" fontId="53" fillId="59" borderId="319" applyNumberFormat="0" applyAlignment="0" applyProtection="0"/>
    <xf numFmtId="0" fontId="61" fillId="46" borderId="319" applyNumberFormat="0" applyAlignment="0" applyProtection="0"/>
    <xf numFmtId="0" fontId="7" fillId="14" borderId="14" applyNumberFormat="0" applyFont="0" applyAlignment="0" applyProtection="0"/>
    <xf numFmtId="0" fontId="64" fillId="59" borderId="321" applyNumberFormat="0" applyAlignment="0" applyProtection="0"/>
    <xf numFmtId="0" fontId="2" fillId="0" borderId="322" applyNumberFormat="0" applyFill="0" applyAlignment="0" applyProtection="0"/>
    <xf numFmtId="0" fontId="66" fillId="0" borderId="322"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319"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319" applyNumberFormat="0" applyAlignment="0" applyProtection="0"/>
    <xf numFmtId="196" fontId="10" fillId="39" borderId="335" applyFont="0" applyFill="0" applyBorder="0" applyAlignment="0">
      <alignment horizontal="left"/>
    </xf>
    <xf numFmtId="228" fontId="74" fillId="0" borderId="335" applyNumberFormat="0">
      <alignment horizontal="left"/>
      <protection locked="0"/>
    </xf>
    <xf numFmtId="0" fontId="10" fillId="62" borderId="320" applyNumberFormat="0" applyFont="0" applyAlignment="0" applyProtection="0"/>
    <xf numFmtId="0" fontId="64" fillId="59" borderId="321" applyNumberFormat="0" applyAlignment="0" applyProtection="0"/>
    <xf numFmtId="0" fontId="7" fillId="14" borderId="14" applyNumberFormat="0" applyFont="0" applyAlignment="0" applyProtection="0"/>
    <xf numFmtId="0" fontId="66" fillId="0" borderId="322" applyNumberFormat="0" applyFill="0" applyAlignment="0" applyProtection="0"/>
    <xf numFmtId="0" fontId="2" fillId="0" borderId="322" applyNumberFormat="0" applyFill="0" applyAlignment="0" applyProtection="0"/>
    <xf numFmtId="49" fontId="74" fillId="0" borderId="335">
      <alignment horizontal="left" vertical="top" wrapText="1"/>
      <protection locked="0"/>
    </xf>
    <xf numFmtId="0" fontId="7" fillId="14" borderId="14" applyNumberFormat="0" applyFont="0" applyAlignment="0" applyProtection="0"/>
    <xf numFmtId="233" fontId="103" fillId="0" borderId="350">
      <alignment vertical="center"/>
      <protection locked="0"/>
    </xf>
    <xf numFmtId="0" fontId="7" fillId="14" borderId="14" applyNumberFormat="0" applyFont="0" applyAlignment="0" applyProtection="0"/>
    <xf numFmtId="0" fontId="7" fillId="14" borderId="14" applyNumberFormat="0" applyFont="0" applyAlignment="0" applyProtection="0"/>
    <xf numFmtId="178" fontId="10" fillId="39" borderId="335">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319"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319" applyNumberFormat="0" applyAlignment="0" applyProtection="0"/>
    <xf numFmtId="0" fontId="7" fillId="14" borderId="14" applyNumberFormat="0" applyFont="0" applyAlignment="0" applyProtection="0"/>
    <xf numFmtId="0" fontId="10" fillId="62" borderId="320" applyNumberFormat="0" applyFont="0" applyAlignment="0" applyProtection="0"/>
    <xf numFmtId="0" fontId="64" fillId="59" borderId="321" applyNumberFormat="0" applyAlignment="0" applyProtection="0"/>
    <xf numFmtId="0" fontId="7" fillId="14" borderId="14" applyNumberFormat="0" applyFont="0" applyAlignment="0" applyProtection="0"/>
    <xf numFmtId="0" fontId="2" fillId="0" borderId="322" applyNumberFormat="0" applyFill="0" applyAlignment="0" applyProtection="0"/>
    <xf numFmtId="0" fontId="66" fillId="0" borderId="322"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79" fillId="0" borderId="335"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37" fontId="103" fillId="0" borderId="350">
      <alignment vertical="center"/>
      <protection locked="0"/>
    </xf>
    <xf numFmtId="228" fontId="104" fillId="0" borderId="335" applyFill="0">
      <alignment horizontal="center" vertical="center"/>
    </xf>
    <xf numFmtId="228" fontId="68" fillId="0" borderId="335" applyFill="0">
      <alignment horizontal="center" vertical="center"/>
    </xf>
    <xf numFmtId="0" fontId="7" fillId="14" borderId="14" applyNumberFormat="0" applyFont="0" applyAlignment="0" applyProtection="0"/>
    <xf numFmtId="0" fontId="61" fillId="46" borderId="328" applyNumberFormat="0" applyAlignment="0" applyProtection="0"/>
    <xf numFmtId="180" fontId="10" fillId="63" borderId="326" applyNumberFormat="0" applyFont="0" applyBorder="0" applyAlignment="0" applyProtection="0"/>
    <xf numFmtId="180" fontId="10" fillId="63" borderId="326" applyNumberFormat="0" applyFont="0" applyBorder="0" applyAlignment="0" applyProtection="0"/>
    <xf numFmtId="0" fontId="7" fillId="14" borderId="14" applyNumberFormat="0" applyFont="0" applyAlignment="0" applyProtection="0"/>
    <xf numFmtId="188" fontId="73" fillId="63" borderId="326" applyFill="0">
      <alignment horizontal="center" vertical="center"/>
    </xf>
    <xf numFmtId="229" fontId="103" fillId="0" borderId="350">
      <alignment vertical="center"/>
      <protection locked="0"/>
    </xf>
    <xf numFmtId="0" fontId="74" fillId="0" borderId="353" applyNumberFormat="0">
      <alignment horizontal="left"/>
      <protection locked="0"/>
    </xf>
    <xf numFmtId="271" fontId="11" fillId="0" borderId="353">
      <alignment horizontal="right"/>
    </xf>
    <xf numFmtId="0" fontId="7" fillId="14" borderId="14" applyNumberFormat="0" applyFont="0" applyAlignment="0" applyProtection="0"/>
    <xf numFmtId="201" fontId="10" fillId="39" borderId="353" applyNumberFormat="0">
      <alignment horizontal="left"/>
    </xf>
    <xf numFmtId="0" fontId="73" fillId="63" borderId="326" applyFill="0">
      <alignment horizontal="center"/>
    </xf>
    <xf numFmtId="188" fontId="73" fillId="63" borderId="326" applyFill="0">
      <alignment horizontal="center" vertical="center"/>
    </xf>
    <xf numFmtId="185" fontId="74" fillId="0" borderId="326" applyFont="0" applyFill="0" applyBorder="0" applyAlignment="0" applyProtection="0">
      <alignment horizontal="left"/>
      <protection locked="0"/>
    </xf>
    <xf numFmtId="197" fontId="74" fillId="0" borderId="326">
      <alignment horizontal="left"/>
      <protection locked="0"/>
    </xf>
    <xf numFmtId="0" fontId="53" fillId="59" borderId="328" applyNumberFormat="0" applyAlignment="0" applyProtection="0"/>
    <xf numFmtId="0" fontId="61" fillId="46" borderId="328" applyNumberFormat="0" applyAlignment="0" applyProtection="0"/>
    <xf numFmtId="0" fontId="64" fillId="59" borderId="330" applyNumberFormat="0" applyAlignment="0" applyProtection="0"/>
    <xf numFmtId="0" fontId="66" fillId="0" borderId="331" applyNumberFormat="0" applyFill="0" applyAlignment="0" applyProtection="0"/>
    <xf numFmtId="0" fontId="2" fillId="0" borderId="331" applyNumberFormat="0" applyFill="0" applyAlignment="0" applyProtection="0"/>
    <xf numFmtId="0" fontId="53" fillId="59" borderId="328" applyNumberFormat="0" applyAlignment="0" applyProtection="0"/>
    <xf numFmtId="0" fontId="73" fillId="63" borderId="326" applyFill="0">
      <alignment horizontal="center"/>
    </xf>
    <xf numFmtId="188" fontId="73" fillId="63" borderId="326" applyFill="0">
      <alignment horizontal="center" vertical="center"/>
    </xf>
    <xf numFmtId="0" fontId="61" fillId="46" borderId="328" applyNumberFormat="0" applyAlignment="0" applyProtection="0"/>
    <xf numFmtId="0" fontId="7" fillId="14" borderId="14" applyNumberFormat="0" applyFont="0" applyAlignment="0" applyProtection="0"/>
    <xf numFmtId="0" fontId="64" fillId="59" borderId="330" applyNumberFormat="0" applyAlignment="0" applyProtection="0"/>
    <xf numFmtId="0" fontId="2" fillId="0" borderId="331" applyNumberFormat="0" applyFill="0" applyAlignment="0" applyProtection="0"/>
    <xf numFmtId="0" fontId="66" fillId="0" borderId="331"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328" applyNumberFormat="0" applyAlignment="0" applyProtection="0"/>
    <xf numFmtId="0" fontId="73" fillId="63" borderId="335" applyFill="0">
      <alignment horizontal="center"/>
    </xf>
    <xf numFmtId="0" fontId="7" fillId="14" borderId="14" applyNumberFormat="0" applyFont="0" applyAlignment="0" applyProtection="0"/>
    <xf numFmtId="0" fontId="61" fillId="46" borderId="328" applyNumberFormat="0" applyAlignment="0" applyProtection="0"/>
    <xf numFmtId="184" fontId="68" fillId="0" borderId="344" applyFill="0">
      <alignment horizontal="center" vertical="center"/>
    </xf>
    <xf numFmtId="0" fontId="7" fillId="14" borderId="14" applyNumberFormat="0" applyFont="0" applyAlignment="0" applyProtection="0"/>
    <xf numFmtId="0" fontId="10" fillId="62" borderId="329" applyNumberFormat="0" applyFont="0" applyAlignment="0" applyProtection="0"/>
    <xf numFmtId="0" fontId="64" fillId="59" borderId="330" applyNumberFormat="0" applyAlignment="0" applyProtection="0"/>
    <xf numFmtId="0" fontId="10" fillId="62" borderId="347" applyNumberFormat="0" applyFont="0" applyAlignment="0" applyProtection="0"/>
    <xf numFmtId="0" fontId="7" fillId="14" borderId="14" applyNumberFormat="0" applyFont="0" applyAlignment="0" applyProtection="0"/>
    <xf numFmtId="0" fontId="66" fillId="0" borderId="331" applyNumberFormat="0" applyFill="0" applyAlignment="0" applyProtection="0"/>
    <xf numFmtId="0" fontId="2" fillId="0" borderId="331" applyNumberFormat="0" applyFill="0" applyAlignment="0" applyProtection="0"/>
    <xf numFmtId="266" fontId="103" fillId="0" borderId="344"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2" fontId="74" fillId="0" borderId="344"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8" fontId="73" fillId="63" borderId="335"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348" applyNumberFormat="0" applyAlignment="0" applyProtection="0"/>
    <xf numFmtId="0" fontId="7" fillId="14" borderId="14" applyNumberFormat="0" applyFont="0" applyAlignment="0" applyProtection="0"/>
    <xf numFmtId="0" fontId="53" fillId="59" borderId="328"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328" applyNumberFormat="0" applyAlignment="0" applyProtection="0"/>
    <xf numFmtId="230" fontId="103" fillId="0" borderId="350">
      <alignment vertical="center"/>
      <protection locked="0"/>
    </xf>
    <xf numFmtId="0" fontId="7" fillId="14" borderId="14" applyNumberFormat="0" applyFont="0" applyAlignment="0" applyProtection="0"/>
    <xf numFmtId="0" fontId="10" fillId="62" borderId="329" applyNumberFormat="0" applyFont="0" applyAlignment="0" applyProtection="0"/>
    <xf numFmtId="0" fontId="64" fillId="59" borderId="330" applyNumberFormat="0" applyAlignment="0" applyProtection="0"/>
    <xf numFmtId="0" fontId="7" fillId="14" borderId="14" applyNumberFormat="0" applyFont="0" applyAlignment="0" applyProtection="0"/>
    <xf numFmtId="0" fontId="2" fillId="0" borderId="331" applyNumberFormat="0" applyFill="0" applyAlignment="0" applyProtection="0"/>
    <xf numFmtId="0" fontId="66" fillId="0" borderId="331" applyNumberFormat="0" applyFill="0" applyAlignment="0" applyProtection="0"/>
    <xf numFmtId="0" fontId="61" fillId="46" borderId="337"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344"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200" fontId="10" fillId="5" borderId="335" applyFont="0" applyFill="0" applyBorder="0" applyAlignment="0" applyProtection="0"/>
    <xf numFmtId="271" fontId="11" fillId="0" borderId="344">
      <alignment horizontal="right"/>
    </xf>
    <xf numFmtId="201" fontId="10" fillId="39" borderId="344" applyNumberFormat="0">
      <alignment horizontal="left"/>
    </xf>
    <xf numFmtId="178" fontId="10" fillId="39" borderId="353">
      <alignment horizontal="center"/>
      <protection locked="0"/>
    </xf>
    <xf numFmtId="180" fontId="10" fillId="63" borderId="335" applyNumberFormat="0" applyFont="0" applyBorder="0" applyAlignment="0" applyProtection="0"/>
    <xf numFmtId="180" fontId="10" fillId="63" borderId="335" applyNumberFormat="0" applyFont="0" applyBorder="0" applyAlignment="0" applyProtection="0"/>
    <xf numFmtId="276" fontId="20" fillId="0" borderId="353">
      <alignment horizontal="center"/>
    </xf>
    <xf numFmtId="0" fontId="53" fillId="59" borderId="337" applyNumberFormat="0" applyAlignment="0" applyProtection="0"/>
    <xf numFmtId="193" fontId="10" fillId="0" borderId="335" applyFont="0" applyFill="0" applyBorder="0" applyAlignment="0" applyProtection="0">
      <alignment horizontal="left"/>
      <protection locked="0"/>
    </xf>
    <xf numFmtId="0" fontId="7" fillId="14" borderId="14" applyNumberFormat="0" applyFont="0" applyAlignment="0" applyProtection="0"/>
    <xf numFmtId="200" fontId="10" fillId="5" borderId="335" applyFont="0" applyFill="0" applyBorder="0" applyAlignment="0" applyProtection="0"/>
    <xf numFmtId="193" fontId="10" fillId="0" borderId="335" applyFont="0" applyFill="0" applyBorder="0" applyAlignment="0" applyProtection="0">
      <alignment horizontal="left"/>
      <protection locked="0"/>
    </xf>
    <xf numFmtId="0" fontId="7" fillId="14" borderId="14" applyNumberFormat="0" applyFont="0" applyAlignment="0" applyProtection="0"/>
    <xf numFmtId="0" fontId="10" fillId="62" borderId="347" applyNumberFormat="0" applyFont="0" applyAlignment="0" applyProtection="0"/>
    <xf numFmtId="0" fontId="73" fillId="63" borderId="335" applyFill="0">
      <alignment horizontal="center"/>
    </xf>
    <xf numFmtId="188" fontId="73" fillId="63" borderId="335" applyFill="0">
      <alignment horizontal="center" vertical="center"/>
    </xf>
    <xf numFmtId="185" fontId="74" fillId="0" borderId="335" applyFont="0" applyFill="0" applyBorder="0" applyAlignment="0" applyProtection="0">
      <alignment horizontal="left"/>
      <protection locked="0"/>
    </xf>
    <xf numFmtId="197" fontId="74" fillId="0" borderId="335">
      <alignment horizontal="left"/>
      <protection locked="0"/>
    </xf>
    <xf numFmtId="0" fontId="53" fillId="59" borderId="337" applyNumberFormat="0" applyAlignment="0" applyProtection="0"/>
    <xf numFmtId="0" fontId="61" fillId="46" borderId="337" applyNumberFormat="0" applyAlignment="0" applyProtection="0"/>
    <xf numFmtId="0" fontId="64" fillId="59" borderId="339" applyNumberFormat="0" applyAlignment="0" applyProtection="0"/>
    <xf numFmtId="0" fontId="66" fillId="0" borderId="340" applyNumberFormat="0" applyFill="0" applyAlignment="0" applyProtection="0"/>
    <xf numFmtId="0" fontId="2" fillId="0" borderId="340" applyNumberFormat="0" applyFill="0" applyAlignment="0" applyProtection="0"/>
    <xf numFmtId="0" fontId="53" fillId="59" borderId="337" applyNumberFormat="0" applyAlignment="0" applyProtection="0"/>
    <xf numFmtId="0" fontId="73" fillId="63" borderId="335" applyFill="0">
      <alignment horizontal="center"/>
    </xf>
    <xf numFmtId="188" fontId="73" fillId="63" borderId="335" applyFill="0">
      <alignment horizontal="center" vertical="center"/>
    </xf>
    <xf numFmtId="0" fontId="61" fillId="46" borderId="337" applyNumberFormat="0" applyAlignment="0" applyProtection="0"/>
    <xf numFmtId="0" fontId="7" fillId="14" borderId="14" applyNumberFormat="0" applyFont="0" applyAlignment="0" applyProtection="0"/>
    <xf numFmtId="0" fontId="64" fillId="59" borderId="339" applyNumberFormat="0" applyAlignment="0" applyProtection="0"/>
    <xf numFmtId="0" fontId="2" fillId="0" borderId="340" applyNumberFormat="0" applyFill="0" applyAlignment="0" applyProtection="0"/>
    <xf numFmtId="0" fontId="66" fillId="0" borderId="340"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337" applyNumberFormat="0" applyAlignment="0" applyProtection="0"/>
    <xf numFmtId="0" fontId="7" fillId="14" borderId="14" applyNumberFormat="0" applyFont="0" applyAlignment="0" applyProtection="0"/>
    <xf numFmtId="0" fontId="61" fillId="46" borderId="337" applyNumberFormat="0" applyAlignment="0" applyProtection="0"/>
    <xf numFmtId="228" fontId="68" fillId="0" borderId="353" applyFill="0">
      <alignment horizontal="center" vertical="center"/>
    </xf>
    <xf numFmtId="184" fontId="68" fillId="0" borderId="353" applyFill="0">
      <alignment horizontal="center" vertical="center"/>
    </xf>
    <xf numFmtId="0" fontId="10" fillId="62" borderId="338" applyNumberFormat="0" applyFont="0" applyAlignment="0" applyProtection="0"/>
    <xf numFmtId="0" fontId="64" fillId="59" borderId="339" applyNumberFormat="0" applyAlignment="0" applyProtection="0"/>
    <xf numFmtId="0" fontId="7" fillId="14" borderId="14" applyNumberFormat="0" applyFont="0" applyAlignment="0" applyProtection="0"/>
    <xf numFmtId="0" fontId="66" fillId="0" borderId="340" applyNumberFormat="0" applyFill="0" applyAlignment="0" applyProtection="0"/>
    <xf numFmtId="0" fontId="2" fillId="0" borderId="340" applyNumberFormat="0" applyFill="0" applyAlignment="0" applyProtection="0"/>
    <xf numFmtId="228" fontId="103" fillId="0" borderId="353"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337"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337" applyNumberFormat="0" applyAlignment="0" applyProtection="0"/>
    <xf numFmtId="0" fontId="7" fillId="14" borderId="14" applyNumberFormat="0" applyFont="0" applyAlignment="0" applyProtection="0"/>
    <xf numFmtId="0" fontId="10" fillId="62" borderId="338" applyNumberFormat="0" applyFont="0" applyAlignment="0" applyProtection="0"/>
    <xf numFmtId="0" fontId="64" fillId="59" borderId="339" applyNumberFormat="0" applyAlignment="0" applyProtection="0"/>
    <xf numFmtId="0" fontId="7" fillId="14" borderId="14" applyNumberFormat="0" applyFont="0" applyAlignment="0" applyProtection="0"/>
    <xf numFmtId="0" fontId="2" fillId="0" borderId="340" applyNumberFormat="0" applyFill="0" applyAlignment="0" applyProtection="0"/>
    <xf numFmtId="0" fontId="66" fillId="0" borderId="340"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346" applyNumberFormat="0" applyAlignment="0" applyProtection="0"/>
    <xf numFmtId="0" fontId="7" fillId="14" borderId="14" applyNumberFormat="0" applyFont="0" applyAlignment="0" applyProtection="0"/>
    <xf numFmtId="191" fontId="74" fillId="0" borderId="353"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192" fontId="74" fillId="0" borderId="353" applyFont="0" applyFill="0" applyBorder="0" applyAlignment="0" applyProtection="0">
      <alignment horizontal="left"/>
      <protection locked="0"/>
    </xf>
    <xf numFmtId="190" fontId="74" fillId="0" borderId="353" applyFont="0" applyFill="0" applyBorder="0" applyAlignment="0" applyProtection="0">
      <alignment horizontal="left"/>
      <protection locked="0"/>
    </xf>
    <xf numFmtId="180" fontId="10" fillId="63" borderId="344" applyNumberFormat="0" applyFont="0" applyBorder="0" applyAlignment="0" applyProtection="0"/>
    <xf numFmtId="180" fontId="10" fillId="63" borderId="344" applyNumberFormat="0" applyFont="0" applyBorder="0" applyAlignment="0" applyProtection="0"/>
    <xf numFmtId="0" fontId="7" fillId="14" borderId="14" applyNumberFormat="0" applyFont="0" applyAlignment="0" applyProtection="0"/>
    <xf numFmtId="0" fontId="53" fillId="59" borderId="346" applyNumberFormat="0" applyAlignment="0" applyProtection="0"/>
    <xf numFmtId="0" fontId="61" fillId="46" borderId="346" applyNumberFormat="0" applyAlignment="0" applyProtection="0"/>
    <xf numFmtId="0" fontId="64" fillId="59" borderId="348" applyNumberFormat="0" applyAlignment="0" applyProtection="0"/>
    <xf numFmtId="0" fontId="66" fillId="0" borderId="349" applyNumberFormat="0" applyFill="0" applyAlignment="0" applyProtection="0"/>
    <xf numFmtId="0" fontId="2" fillId="0" borderId="349" applyNumberFormat="0" applyFill="0" applyAlignment="0" applyProtection="0"/>
    <xf numFmtId="0" fontId="53" fillId="59" borderId="346" applyNumberFormat="0" applyAlignment="0" applyProtection="0"/>
    <xf numFmtId="0" fontId="61" fillId="46" borderId="346" applyNumberFormat="0" applyAlignment="0" applyProtection="0"/>
    <xf numFmtId="0" fontId="7" fillId="14" borderId="14" applyNumberFormat="0" applyFont="0" applyAlignment="0" applyProtection="0"/>
    <xf numFmtId="0" fontId="64" fillId="59" borderId="348" applyNumberFormat="0" applyAlignment="0" applyProtection="0"/>
    <xf numFmtId="0" fontId="2" fillId="0" borderId="349" applyNumberFormat="0" applyFill="0" applyAlignment="0" applyProtection="0"/>
    <xf numFmtId="0" fontId="66" fillId="0" borderId="349"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346" applyNumberFormat="0" applyAlignment="0" applyProtection="0"/>
    <xf numFmtId="0" fontId="7" fillId="14" borderId="14" applyNumberFormat="0" applyFont="0" applyAlignment="0" applyProtection="0"/>
    <xf numFmtId="0" fontId="61" fillId="46" borderId="346" applyNumberFormat="0" applyAlignment="0" applyProtection="0"/>
    <xf numFmtId="0" fontId="10" fillId="62" borderId="347" applyNumberFormat="0" applyFont="0" applyAlignment="0" applyProtection="0"/>
    <xf numFmtId="0" fontId="64" fillId="59" borderId="348" applyNumberFormat="0" applyAlignment="0" applyProtection="0"/>
    <xf numFmtId="0" fontId="7" fillId="14" borderId="14" applyNumberFormat="0" applyFont="0" applyAlignment="0" applyProtection="0"/>
    <xf numFmtId="0" fontId="66" fillId="0" borderId="349" applyNumberFormat="0" applyFill="0" applyAlignment="0" applyProtection="0"/>
    <xf numFmtId="0" fontId="2" fillId="0" borderId="349"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346"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346" applyNumberFormat="0" applyAlignment="0" applyProtection="0"/>
    <xf numFmtId="0" fontId="7" fillId="14" borderId="14" applyNumberFormat="0" applyFont="0" applyAlignment="0" applyProtection="0"/>
    <xf numFmtId="0" fontId="10" fillId="62" borderId="347" applyNumberFormat="0" applyFont="0" applyAlignment="0" applyProtection="0"/>
    <xf numFmtId="0" fontId="64" fillId="59" borderId="348" applyNumberFormat="0" applyAlignment="0" applyProtection="0"/>
    <xf numFmtId="0" fontId="7" fillId="14" borderId="14" applyNumberFormat="0" applyFont="0" applyAlignment="0" applyProtection="0"/>
    <xf numFmtId="0" fontId="2" fillId="0" borderId="349" applyNumberFormat="0" applyFill="0" applyAlignment="0" applyProtection="0"/>
    <xf numFmtId="0" fontId="66" fillId="0" borderId="349"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0" fontId="10" fillId="63" borderId="353" applyNumberFormat="0" applyFont="0" applyBorder="0" applyAlignment="0" applyProtection="0"/>
    <xf numFmtId="180" fontId="10" fillId="63" borderId="353" applyNumberFormat="0" applyFont="0" applyBorder="0" applyAlignment="0" applyProtection="0"/>
    <xf numFmtId="0" fontId="7" fillId="14" borderId="14" applyNumberFormat="0" applyFont="0" applyAlignment="0" applyProtection="0"/>
    <xf numFmtId="0" fontId="53" fillId="59" borderId="654" applyNumberFormat="0" applyAlignment="0" applyProtection="0"/>
    <xf numFmtId="228" fontId="79" fillId="0" borderId="1437" applyFill="0">
      <alignment horizontal="center" vertical="center"/>
    </xf>
    <xf numFmtId="0" fontId="10" fillId="62" borderId="428"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00" fontId="10" fillId="5" borderId="1509" applyFont="0" applyFill="0" applyBorder="0" applyAlignment="0" applyProtection="0"/>
    <xf numFmtId="192" fontId="74" fillId="0" borderId="2031" applyFont="0" applyFill="0" applyBorder="0" applyAlignment="0" applyProtection="0">
      <alignment horizontal="left"/>
      <protection locked="0"/>
    </xf>
    <xf numFmtId="37" fontId="70" fillId="0" borderId="989" applyFill="0">
      <alignment horizontal="center" vertical="center"/>
    </xf>
    <xf numFmtId="0" fontId="61" fillId="46" borderId="1354" applyNumberFormat="0" applyAlignment="0" applyProtection="0"/>
    <xf numFmtId="0" fontId="73" fillId="63" borderId="1280" applyFill="0">
      <alignment horizont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354" applyNumberFormat="0" applyAlignment="0" applyProtection="0"/>
    <xf numFmtId="0" fontId="53" fillId="59" borderId="1354" applyNumberFormat="0" applyAlignment="0" applyProtection="0"/>
    <xf numFmtId="0" fontId="64" fillId="59" borderId="429"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7" fontId="74" fillId="0" borderId="814">
      <alignment horizontal="left"/>
      <protection locked="0"/>
    </xf>
    <xf numFmtId="0" fontId="7" fillId="14" borderId="14" applyNumberFormat="0" applyFont="0" applyAlignment="0" applyProtection="0"/>
    <xf numFmtId="0" fontId="73" fillId="63" borderId="643" applyFill="0">
      <alignment horizont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49" fontId="74" fillId="0" borderId="1958">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188" fontId="73" fillId="63" borderId="1352" applyFill="0">
      <alignment horizontal="center" vertical="center"/>
    </xf>
    <xf numFmtId="0" fontId="64" fillId="59" borderId="656" applyNumberFormat="0" applyAlignment="0" applyProtection="0"/>
    <xf numFmtId="0" fontId="7" fillId="14" borderId="14" applyNumberFormat="0" applyFont="0" applyAlignment="0" applyProtection="0"/>
    <xf numFmtId="0" fontId="7" fillId="14" borderId="14" applyNumberFormat="0" applyFont="0" applyAlignment="0" applyProtection="0"/>
    <xf numFmtId="228" fontId="73" fillId="63" borderId="579" applyFill="0">
      <alignment horizontal="center" vertical="center"/>
    </xf>
    <xf numFmtId="228" fontId="74" fillId="0" borderId="896" applyNumberFormat="0">
      <alignment horizontal="left"/>
      <protection locked="0"/>
    </xf>
    <xf numFmtId="0" fontId="7" fillId="14" borderId="14" applyNumberFormat="0" applyFont="0" applyAlignment="0" applyProtection="0"/>
    <xf numFmtId="0" fontId="7" fillId="14" borderId="14" applyNumberFormat="0" applyFont="0" applyAlignment="0" applyProtection="0"/>
    <xf numFmtId="0" fontId="53" fillId="59" borderId="735" applyNumberFormat="0" applyAlignment="0" applyProtection="0"/>
    <xf numFmtId="185" fontId="74" fillId="0" borderId="2104" applyFont="0" applyFill="0" applyBorder="0" applyAlignment="0" applyProtection="0">
      <alignment horizontal="left"/>
      <protection locked="0"/>
    </xf>
    <xf numFmtId="188" fontId="73" fillId="63" borderId="1198" applyFill="0">
      <alignment horizontal="center" vertical="center"/>
    </xf>
    <xf numFmtId="266" fontId="103" fillId="0" borderId="661" applyFill="0">
      <alignment horizontal="center" vertical="center"/>
    </xf>
    <xf numFmtId="0" fontId="7" fillId="14" borderId="14" applyNumberFormat="0" applyFont="0" applyAlignment="0" applyProtection="0"/>
    <xf numFmtId="200" fontId="10" fillId="5" borderId="643" applyFont="0" applyFill="0" applyBorder="0" applyAlignment="0" applyProtection="0"/>
    <xf numFmtId="0" fontId="7" fillId="14" borderId="14" applyNumberFormat="0" applyFont="0" applyAlignment="0" applyProtection="0"/>
    <xf numFmtId="0" fontId="7" fillId="14" borderId="14" applyNumberFormat="0" applyFont="0" applyAlignment="0" applyProtection="0"/>
    <xf numFmtId="0" fontId="66" fillId="0" borderId="1122" applyNumberFormat="0" applyFill="0" applyAlignment="0" applyProtection="0"/>
    <xf numFmtId="190" fontId="74" fillId="0" borderId="968"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2" fontId="74" fillId="0" borderId="579" applyFont="0" applyFill="0" applyBorder="0" applyAlignment="0" applyProtection="0">
      <alignment horizontal="left"/>
      <protection locked="0"/>
    </xf>
    <xf numFmtId="43" fontId="1" fillId="0" borderId="0" applyFont="0" applyFill="0" applyBorder="0" applyAlignment="0" applyProtection="0"/>
    <xf numFmtId="233" fontId="103" fillId="0" borderId="1205">
      <alignment vertical="center"/>
      <protection locked="0"/>
    </xf>
    <xf numFmtId="0" fontId="7" fillId="14" borderId="14" applyNumberFormat="0" applyFont="0" applyAlignment="0" applyProtection="0"/>
    <xf numFmtId="0" fontId="53" fillId="59" borderId="1201" applyNumberFormat="0" applyAlignment="0" applyProtection="0"/>
    <xf numFmtId="193" fontId="10" fillId="0" borderId="1280" applyFont="0" applyFill="0" applyBorder="0" applyAlignment="0" applyProtection="0">
      <alignment horizontal="left"/>
      <protection locked="0"/>
    </xf>
    <xf numFmtId="0" fontId="7" fillId="14" borderId="14" applyNumberFormat="0" applyFont="0" applyAlignment="0" applyProtection="0"/>
    <xf numFmtId="196" fontId="10" fillId="39" borderId="968" applyFont="0" applyFill="0" applyBorder="0" applyAlignment="0">
      <alignment horizontal="left"/>
    </xf>
    <xf numFmtId="191" fontId="74" fillId="0" borderId="896" applyFont="0" applyFill="0" applyBorder="0" applyAlignment="0" applyProtection="0">
      <alignment horizontal="left"/>
      <protection locked="0"/>
    </xf>
    <xf numFmtId="0" fontId="64" fillId="59" borderId="891" applyNumberFormat="0" applyAlignment="0" applyProtection="0"/>
    <xf numFmtId="0" fontId="7" fillId="14" borderId="14" applyNumberFormat="0" applyFont="0" applyAlignment="0" applyProtection="0"/>
    <xf numFmtId="178" fontId="10" fillId="39" borderId="814">
      <alignment horizontal="center"/>
      <protection locked="0"/>
    </xf>
    <xf numFmtId="0" fontId="7" fillId="14" borderId="14" applyNumberFormat="0" applyFont="0" applyAlignment="0" applyProtection="0"/>
    <xf numFmtId="0" fontId="7" fillId="14" borderId="14" applyNumberFormat="0" applyFont="0" applyAlignment="0" applyProtection="0"/>
    <xf numFmtId="188" fontId="73" fillId="63" borderId="425" applyFill="0">
      <alignment horizontal="center" vertical="center"/>
    </xf>
    <xf numFmtId="180" fontId="10" fillId="63" borderId="353" applyNumberFormat="0" applyFont="0" applyBorder="0" applyAlignment="0" applyProtection="0"/>
    <xf numFmtId="180" fontId="10" fillId="63" borderId="353" applyNumberFormat="0" applyFont="0" applyBorder="0" applyAlignment="0" applyProtection="0"/>
    <xf numFmtId="49" fontId="74" fillId="0" borderId="380">
      <alignment horizontal="left" vertical="top" wrapText="1"/>
      <protection locked="0"/>
    </xf>
    <xf numFmtId="0" fontId="7" fillId="14" borderId="14" applyNumberFormat="0" applyFont="0" applyAlignment="0" applyProtection="0"/>
    <xf numFmtId="228" fontId="124" fillId="0" borderId="660"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5" fontId="74" fillId="0" borderId="661" applyFont="0" applyFill="0" applyBorder="0" applyAlignment="0" applyProtection="0">
      <alignment horizontal="left"/>
      <protection locked="0"/>
    </xf>
    <xf numFmtId="188" fontId="73" fillId="63" borderId="896"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6" fillId="0" borderId="1122" applyNumberFormat="0" applyFill="0" applyAlignment="0" applyProtection="0"/>
    <xf numFmtId="49" fontId="74" fillId="0" borderId="407">
      <alignment horizontal="left" vertical="top" wrapText="1"/>
      <protection locked="0"/>
    </xf>
    <xf numFmtId="0" fontId="10" fillId="62" borderId="374" applyNumberFormat="0" applyFont="0" applyAlignment="0" applyProtection="0"/>
    <xf numFmtId="201" fontId="10" fillId="39" borderId="389" applyNumberFormat="0">
      <alignment horizontal="left"/>
    </xf>
    <xf numFmtId="231" fontId="103" fillId="0" borderId="377">
      <alignment vertical="center"/>
      <protection locked="0"/>
    </xf>
    <xf numFmtId="0" fontId="7" fillId="14" borderId="14" applyNumberFormat="0" applyFont="0" applyAlignment="0" applyProtection="0"/>
    <xf numFmtId="0" fontId="7" fillId="14" borderId="14" applyNumberFormat="0" applyFont="0" applyAlignment="0" applyProtection="0"/>
    <xf numFmtId="184" fontId="103" fillId="0" borderId="413">
      <alignment vertical="center"/>
      <protection locked="0"/>
    </xf>
    <xf numFmtId="0" fontId="7" fillId="14" borderId="14" applyNumberFormat="0" applyFont="0" applyAlignment="0" applyProtection="0"/>
    <xf numFmtId="0" fontId="7" fillId="14" borderId="14" applyNumberFormat="0" applyFont="0" applyAlignment="0" applyProtection="0"/>
    <xf numFmtId="250" fontId="121" fillId="0" borderId="1802" applyFill="0"/>
    <xf numFmtId="0" fontId="7" fillId="14" borderId="14" applyNumberFormat="0" applyFont="0" applyAlignment="0" applyProtection="0"/>
    <xf numFmtId="0" fontId="64" fillId="59" borderId="429" applyNumberFormat="0" applyAlignment="0" applyProtection="0"/>
    <xf numFmtId="0" fontId="7" fillId="14" borderId="14" applyNumberFormat="0" applyFont="0" applyAlignment="0" applyProtection="0"/>
    <xf numFmtId="0" fontId="7" fillId="14" borderId="14" applyNumberFormat="0" applyFont="0" applyAlignment="0" applyProtection="0"/>
    <xf numFmtId="187" fontId="74" fillId="0" borderId="416" applyFont="0" applyFill="0" applyBorder="0" applyAlignment="0" applyProtection="0">
      <alignment horizontal="left"/>
      <protection locked="0"/>
    </xf>
    <xf numFmtId="0" fontId="7" fillId="14" borderId="14" applyNumberFormat="0" applyFont="0" applyAlignment="0" applyProtection="0"/>
    <xf numFmtId="178" fontId="10" fillId="39" borderId="389">
      <alignment horizontal="center"/>
      <protection locked="0"/>
    </xf>
    <xf numFmtId="0" fontId="7" fillId="14" borderId="14" applyNumberFormat="0" applyFont="0" applyAlignment="0" applyProtection="0"/>
    <xf numFmtId="200" fontId="10" fillId="5" borderId="2712" applyFont="0" applyFill="0" applyBorder="0" applyAlignment="0" applyProtection="0"/>
    <xf numFmtId="228" fontId="73" fillId="63" borderId="425" applyFill="0">
      <alignment horizontal="center" vertical="center"/>
    </xf>
    <xf numFmtId="0" fontId="73" fillId="63" borderId="643" applyFill="0">
      <alignment horizontal="center"/>
    </xf>
    <xf numFmtId="231" fontId="103" fillId="0" borderId="413">
      <alignment vertical="center"/>
      <protection locked="0"/>
    </xf>
    <xf numFmtId="0" fontId="53" fillId="59" borderId="382" applyNumberFormat="0" applyAlignment="0" applyProtection="0"/>
    <xf numFmtId="228" fontId="79" fillId="0" borderId="1361" applyFill="0">
      <alignment horizontal="center" vertical="center"/>
    </xf>
    <xf numFmtId="0" fontId="53" fillId="59" borderId="418" applyNumberFormat="0" applyAlignment="0" applyProtection="0"/>
    <xf numFmtId="0" fontId="2" fillId="0" borderId="1806" applyNumberFormat="0" applyFill="0" applyAlignment="0" applyProtection="0"/>
    <xf numFmtId="201" fontId="10" fillId="39" borderId="380" applyNumberFormat="0">
      <alignment horizontal="left"/>
    </xf>
    <xf numFmtId="184" fontId="68" fillId="0" borderId="380" applyFill="0">
      <alignment horizontal="center" vertical="center"/>
    </xf>
    <xf numFmtId="228" fontId="73" fillId="63" borderId="407" applyFill="0">
      <alignment horizontal="center"/>
    </xf>
    <xf numFmtId="271" fontId="11" fillId="0" borderId="398">
      <alignment horizontal="right"/>
    </xf>
    <xf numFmtId="0" fontId="7" fillId="14" borderId="14" applyNumberFormat="0" applyFont="0" applyAlignment="0" applyProtection="0"/>
    <xf numFmtId="267" fontId="112" fillId="0" borderId="370" applyFill="0">
      <alignment horizontal="center" vertical="center"/>
    </xf>
    <xf numFmtId="233" fontId="103" fillId="0" borderId="377">
      <alignment vertical="center"/>
      <protection locked="0"/>
    </xf>
    <xf numFmtId="228" fontId="79" fillId="0" borderId="380" applyFill="0">
      <alignment horizontal="center" vertical="center"/>
    </xf>
    <xf numFmtId="228" fontId="73" fillId="63" borderId="425" applyFill="0">
      <alignment horizontal="center"/>
    </xf>
    <xf numFmtId="232" fontId="103" fillId="0" borderId="413">
      <alignment vertical="center"/>
      <protection locked="0"/>
    </xf>
    <xf numFmtId="271" fontId="11" fillId="0" borderId="407">
      <alignment horizontal="right"/>
    </xf>
    <xf numFmtId="0" fontId="53" fillId="59" borderId="418" applyNumberFormat="0" applyAlignment="0" applyProtection="0"/>
    <xf numFmtId="49" fontId="74" fillId="0" borderId="362">
      <alignment horizontal="left" vertical="top" wrapText="1"/>
      <protection locked="0"/>
    </xf>
    <xf numFmtId="0" fontId="7" fillId="14" borderId="14" applyNumberFormat="0" applyFont="0" applyAlignment="0" applyProtection="0"/>
    <xf numFmtId="0" fontId="73" fillId="63" borderId="362" applyFill="0">
      <alignment horizontal="center"/>
    </xf>
    <xf numFmtId="188" fontId="73" fillId="63" borderId="362" applyFill="0">
      <alignment horizontal="center" vertical="center"/>
    </xf>
    <xf numFmtId="0" fontId="7" fillId="14" borderId="14" applyNumberFormat="0" applyFont="0" applyAlignment="0" applyProtection="0"/>
    <xf numFmtId="187" fontId="74" fillId="0" borderId="398" applyFont="0" applyFill="0" applyBorder="0" applyAlignment="0" applyProtection="0">
      <alignment horizontal="left"/>
      <protection locked="0"/>
    </xf>
    <xf numFmtId="0" fontId="7" fillId="14" borderId="14" applyNumberFormat="0" applyFont="0" applyAlignment="0" applyProtection="0"/>
    <xf numFmtId="250" fontId="121" fillId="0" borderId="408" applyFill="0"/>
    <xf numFmtId="10" fontId="68" fillId="67" borderId="416" applyNumberFormat="0" applyBorder="0" applyAlignment="0" applyProtection="0"/>
    <xf numFmtId="228" fontId="124" fillId="0" borderId="379" applyFill="0">
      <alignment horizontal="center" vertical="center"/>
    </xf>
    <xf numFmtId="0" fontId="7" fillId="14" borderId="14" applyNumberFormat="0" applyFont="0" applyAlignment="0" applyProtection="0"/>
    <xf numFmtId="0" fontId="74" fillId="0" borderId="398" applyNumberFormat="0">
      <alignment horizontal="left"/>
      <protection locked="0"/>
    </xf>
    <xf numFmtId="228" fontId="124" fillId="0" borderId="370" applyFill="0">
      <alignment horizontal="center" vertical="center"/>
    </xf>
    <xf numFmtId="0" fontId="7" fillId="14" borderId="14" applyNumberFormat="0" applyFont="0" applyAlignment="0" applyProtection="0"/>
    <xf numFmtId="271" fontId="11" fillId="0" borderId="389">
      <alignment horizontal="right"/>
    </xf>
    <xf numFmtId="229" fontId="103" fillId="0" borderId="413">
      <alignment vertical="center"/>
      <protection locked="0"/>
    </xf>
    <xf numFmtId="271" fontId="11" fillId="63" borderId="407">
      <alignment horizontal="right"/>
    </xf>
    <xf numFmtId="201" fontId="10" fillId="39" borderId="398" applyNumberFormat="0">
      <alignment horizontal="left"/>
    </xf>
    <xf numFmtId="3" fontId="114" fillId="39" borderId="407">
      <alignment horizontal="center"/>
      <protection locked="0"/>
    </xf>
    <xf numFmtId="0" fontId="7" fillId="14" borderId="14" applyNumberFormat="0" applyFont="0" applyAlignment="0" applyProtection="0"/>
    <xf numFmtId="185" fontId="74" fillId="0" borderId="407" applyFont="0" applyFill="0" applyBorder="0" applyAlignment="0" applyProtection="0">
      <alignment horizontal="left"/>
      <protection locked="0"/>
    </xf>
    <xf numFmtId="228" fontId="103" fillId="0" borderId="395">
      <alignment vertical="center"/>
      <protection locked="0"/>
    </xf>
    <xf numFmtId="193" fontId="10" fillId="0" borderId="362"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407" applyFont="0" applyFill="0" applyBorder="0" applyAlignment="0" applyProtection="0">
      <alignment horizontal="left"/>
      <protection locked="0"/>
    </xf>
    <xf numFmtId="271" fontId="11" fillId="0" borderId="389">
      <alignment horizontal="right"/>
    </xf>
    <xf numFmtId="49" fontId="74" fillId="0" borderId="389">
      <alignment horizontal="left" vertical="top" wrapText="1"/>
      <protection locked="0"/>
    </xf>
    <xf numFmtId="49" fontId="74" fillId="0" borderId="398">
      <alignment horizontal="left" vertical="top" wrapText="1"/>
      <protection locked="0"/>
    </xf>
    <xf numFmtId="197" fontId="74" fillId="0" borderId="398">
      <alignment horizontal="left"/>
      <protection locked="0"/>
    </xf>
    <xf numFmtId="233" fontId="103" fillId="0" borderId="413">
      <alignment vertical="center"/>
      <protection locked="0"/>
    </xf>
    <xf numFmtId="200" fontId="10" fillId="5" borderId="362" applyFont="0" applyFill="0" applyBorder="0" applyAlignment="0" applyProtection="0"/>
    <xf numFmtId="228" fontId="73" fillId="63" borderId="407" applyFill="0">
      <alignment horizontal="center"/>
    </xf>
    <xf numFmtId="196" fontId="10" fillId="39" borderId="407" applyFont="0" applyFill="0" applyBorder="0" applyAlignment="0">
      <alignment horizontal="left"/>
    </xf>
    <xf numFmtId="0" fontId="7" fillId="14" borderId="14" applyNumberFormat="0" applyFont="0" applyAlignment="0" applyProtection="0"/>
    <xf numFmtId="228" fontId="74" fillId="0" borderId="425" applyNumberFormat="0">
      <alignment horizontal="left"/>
      <protection locked="0"/>
    </xf>
    <xf numFmtId="0" fontId="7" fillId="14" borderId="14" applyNumberFormat="0" applyFont="0" applyAlignment="0" applyProtection="0"/>
    <xf numFmtId="0" fontId="7" fillId="14" borderId="14" applyNumberFormat="0" applyFont="0" applyAlignment="0" applyProtection="0"/>
    <xf numFmtId="0" fontId="66" fillId="0" borderId="385" applyNumberFormat="0" applyFill="0" applyAlignment="0" applyProtection="0"/>
    <xf numFmtId="0" fontId="7" fillId="14" borderId="14" applyNumberFormat="0" applyFont="0" applyAlignment="0" applyProtection="0"/>
    <xf numFmtId="271" fontId="11" fillId="63" borderId="398">
      <alignment horizontal="right"/>
    </xf>
    <xf numFmtId="0" fontId="7" fillId="14" borderId="14" applyNumberFormat="0" applyFont="0" applyAlignment="0" applyProtection="0"/>
    <xf numFmtId="0" fontId="7" fillId="14" borderId="14" applyNumberFormat="0" applyFont="0" applyAlignment="0" applyProtection="0"/>
    <xf numFmtId="228" fontId="103" fillId="0" borderId="377">
      <alignment vertical="center"/>
      <protection locked="0"/>
    </xf>
    <xf numFmtId="0" fontId="7" fillId="14" borderId="14" applyNumberFormat="0" applyFont="0" applyAlignment="0" applyProtection="0"/>
    <xf numFmtId="0" fontId="10" fillId="62" borderId="410" applyNumberFormat="0" applyFont="0" applyAlignment="0" applyProtection="0"/>
    <xf numFmtId="0" fontId="7" fillId="14" borderId="14" applyNumberFormat="0" applyFont="0" applyAlignment="0" applyProtection="0"/>
    <xf numFmtId="0" fontId="2" fillId="0" borderId="394" applyNumberFormat="0" applyFill="0" applyAlignment="0" applyProtection="0"/>
    <xf numFmtId="228" fontId="136" fillId="68" borderId="423" applyNumberFormat="0">
      <alignment horizontal="right"/>
    </xf>
    <xf numFmtId="0" fontId="7" fillId="14" borderId="14" applyNumberFormat="0" applyFont="0" applyAlignment="0" applyProtection="0"/>
    <xf numFmtId="0" fontId="7" fillId="14" borderId="14" applyNumberFormat="0" applyFont="0" applyAlignment="0" applyProtection="0"/>
    <xf numFmtId="10" fontId="68" fillId="67" borderId="407" applyNumberFormat="0" applyBorder="0" applyAlignment="0" applyProtection="0"/>
    <xf numFmtId="188" fontId="73" fillId="63" borderId="362" applyFill="0">
      <alignment horizontal="center" vertical="center"/>
    </xf>
    <xf numFmtId="0" fontId="7" fillId="14" borderId="14" applyNumberFormat="0" applyFont="0" applyAlignment="0" applyProtection="0"/>
    <xf numFmtId="254" fontId="10" fillId="39" borderId="389">
      <alignment horizontal="right"/>
      <protection locked="0"/>
    </xf>
    <xf numFmtId="271" fontId="11" fillId="63" borderId="416">
      <alignment horizontal="right"/>
    </xf>
    <xf numFmtId="178" fontId="10" fillId="39" borderId="407">
      <alignment horizontal="center"/>
      <protection locked="0"/>
    </xf>
    <xf numFmtId="191" fontId="74" fillId="0" borderId="380" applyFont="0" applyFill="0" applyBorder="0" applyAlignment="0" applyProtection="0">
      <alignment horizontal="left"/>
      <protection locked="0"/>
    </xf>
    <xf numFmtId="0" fontId="7" fillId="14" borderId="14" applyNumberFormat="0" applyFont="0" applyAlignment="0" applyProtection="0"/>
    <xf numFmtId="0" fontId="73" fillId="63" borderId="407" applyFill="0">
      <alignment horizontal="center"/>
    </xf>
    <xf numFmtId="17" fontId="11" fillId="39" borderId="380">
      <alignment horizontal="center"/>
      <protection locked="0"/>
    </xf>
    <xf numFmtId="0" fontId="2" fillId="0" borderId="367" applyNumberFormat="0" applyFill="0" applyAlignment="0" applyProtection="0"/>
    <xf numFmtId="191" fontId="74" fillId="0" borderId="407" applyFont="0" applyFill="0" applyBorder="0" applyAlignment="0" applyProtection="0">
      <alignment horizontal="left"/>
      <protection locked="0"/>
    </xf>
    <xf numFmtId="0" fontId="53" fillId="59" borderId="409" applyNumberFormat="0" applyAlignment="0" applyProtection="0"/>
    <xf numFmtId="0" fontId="53" fillId="59" borderId="355" applyNumberFormat="0" applyAlignment="0" applyProtection="0"/>
    <xf numFmtId="188" fontId="73" fillId="63" borderId="407" applyFill="0">
      <alignment horizontal="center" vertical="center"/>
    </xf>
    <xf numFmtId="0" fontId="7" fillId="14" borderId="14" applyNumberFormat="0" applyFont="0" applyAlignment="0" applyProtection="0"/>
    <xf numFmtId="228" fontId="136" fillId="68" borderId="369" applyNumberFormat="0">
      <alignment horizontal="right"/>
    </xf>
    <xf numFmtId="0" fontId="10" fillId="62" borderId="383" applyNumberFormat="0" applyFont="0" applyAlignment="0" applyProtection="0"/>
    <xf numFmtId="0" fontId="61" fillId="46" borderId="355" applyNumberFormat="0" applyAlignment="0" applyProtection="0"/>
    <xf numFmtId="0" fontId="7" fillId="14" borderId="14" applyNumberFormat="0" applyFont="0" applyAlignment="0" applyProtection="0"/>
    <xf numFmtId="231" fontId="103" fillId="0" borderId="404">
      <alignment vertical="center"/>
      <protection locked="0"/>
    </xf>
    <xf numFmtId="0" fontId="10" fillId="62" borderId="356" applyNumberFormat="0" applyFont="0" applyAlignment="0" applyProtection="0"/>
    <xf numFmtId="0" fontId="10" fillId="62" borderId="356" applyNumberFormat="0" applyFont="0" applyAlignment="0" applyProtection="0"/>
    <xf numFmtId="0" fontId="64" fillId="59" borderId="357" applyNumberFormat="0" applyAlignment="0" applyProtection="0"/>
    <xf numFmtId="0" fontId="66" fillId="0" borderId="358" applyNumberFormat="0" applyFill="0" applyAlignment="0" applyProtection="0"/>
    <xf numFmtId="0" fontId="2" fillId="0" borderId="403" applyNumberFormat="0" applyFill="0" applyAlignment="0" applyProtection="0"/>
    <xf numFmtId="271" fontId="11" fillId="0" borderId="371">
      <alignment horizontal="right"/>
    </xf>
    <xf numFmtId="266" fontId="103" fillId="0" borderId="371" applyFill="0">
      <alignment horizontal="center" vertical="center"/>
    </xf>
    <xf numFmtId="10" fontId="68" fillId="67" borderId="371" applyNumberFormat="0" applyBorder="0" applyAlignment="0" applyProtection="0"/>
    <xf numFmtId="276" fontId="20" fillId="0" borderId="371">
      <alignment horizontal="center"/>
    </xf>
    <xf numFmtId="0" fontId="66" fillId="0" borderId="657" applyNumberFormat="0" applyFill="0" applyAlignment="0" applyProtection="0"/>
    <xf numFmtId="0" fontId="7" fillId="14" borderId="14" applyNumberFormat="0" applyFont="0" applyAlignment="0" applyProtection="0"/>
    <xf numFmtId="0" fontId="61" fillId="46" borderId="2332" applyNumberFormat="0" applyAlignment="0" applyProtection="0"/>
    <xf numFmtId="228" fontId="124" fillId="0" borderId="1885" applyFill="0">
      <alignment horizontal="center" vertical="center"/>
    </xf>
    <xf numFmtId="276" fontId="20" fillId="0" borderId="362">
      <alignment horizontal="center"/>
    </xf>
    <xf numFmtId="0" fontId="74" fillId="0" borderId="362" applyNumberFormat="0">
      <alignment horizontal="left"/>
      <protection locked="0"/>
    </xf>
    <xf numFmtId="0" fontId="61" fillId="46" borderId="400" applyNumberFormat="0" applyAlignment="0" applyProtection="0"/>
    <xf numFmtId="0" fontId="7" fillId="14" borderId="14" applyNumberFormat="0" applyFont="0" applyAlignment="0" applyProtection="0"/>
    <xf numFmtId="0" fontId="7" fillId="14" borderId="14" applyNumberFormat="0" applyFont="0" applyAlignment="0" applyProtection="0"/>
    <xf numFmtId="228" fontId="112" fillId="0" borderId="379"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4" fontId="103" fillId="0" borderId="404">
      <alignment vertical="center"/>
      <protection locked="0"/>
    </xf>
    <xf numFmtId="0" fontId="7" fillId="14" borderId="14" applyNumberFormat="0" applyFont="0" applyAlignment="0" applyProtection="0"/>
    <xf numFmtId="228" fontId="104" fillId="0" borderId="380" applyFill="0">
      <alignment horizontal="center" vertical="center"/>
    </xf>
    <xf numFmtId="228" fontId="112" fillId="0" borderId="370" applyFill="0">
      <alignment horizontal="center" vertical="center"/>
    </xf>
    <xf numFmtId="228" fontId="73" fillId="63" borderId="416" applyFill="0">
      <alignment horizontal="center"/>
    </xf>
    <xf numFmtId="228" fontId="103" fillId="0" borderId="398" applyFill="0">
      <alignment horizontal="center" vertical="center"/>
    </xf>
    <xf numFmtId="185" fontId="74" fillId="0" borderId="398" applyFont="0" applyFill="0" applyBorder="0" applyAlignment="0" applyProtection="0">
      <alignment horizontal="left"/>
      <protection locked="0"/>
    </xf>
    <xf numFmtId="0" fontId="61" fillId="46" borderId="364" applyNumberFormat="0" applyAlignment="0" applyProtection="0"/>
    <xf numFmtId="0" fontId="7" fillId="14" borderId="14" applyNumberFormat="0" applyFont="0" applyAlignment="0" applyProtection="0"/>
    <xf numFmtId="49" fontId="74" fillId="0" borderId="407">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193" fontId="10" fillId="0" borderId="362"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373"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78" fontId="10" fillId="39" borderId="380">
      <alignment horizontal="center"/>
      <protection locked="0"/>
    </xf>
    <xf numFmtId="254" fontId="10" fillId="39" borderId="380">
      <alignment horizontal="right"/>
      <protection locked="0"/>
    </xf>
    <xf numFmtId="178" fontId="10" fillId="39" borderId="380">
      <alignment horizontal="center"/>
      <protection locked="0"/>
    </xf>
    <xf numFmtId="0" fontId="7" fillId="14" borderId="14" applyNumberFormat="0" applyFont="0" applyAlignment="0" applyProtection="0"/>
    <xf numFmtId="0" fontId="7" fillId="14" borderId="14" applyNumberFormat="0" applyFont="0" applyAlignment="0" applyProtection="0"/>
    <xf numFmtId="196" fontId="10" fillId="39" borderId="380" applyFont="0" applyFill="0" applyBorder="0" applyAlignment="0">
      <alignment horizontal="left"/>
    </xf>
    <xf numFmtId="0" fontId="7" fillId="14" borderId="14" applyNumberFormat="0" applyFont="0" applyAlignment="0" applyProtection="0"/>
    <xf numFmtId="0" fontId="7" fillId="14" borderId="14" applyNumberFormat="0" applyFont="0" applyAlignment="0" applyProtection="0"/>
    <xf numFmtId="178" fontId="10" fillId="39" borderId="362">
      <alignment horizontal="center"/>
      <protection locked="0"/>
    </xf>
    <xf numFmtId="201" fontId="10" fillId="39" borderId="407" applyNumberFormat="0">
      <alignment horizontal="left"/>
    </xf>
    <xf numFmtId="0" fontId="66" fillId="0" borderId="367" applyNumberFormat="0" applyFill="0" applyAlignment="0" applyProtection="0"/>
    <xf numFmtId="196" fontId="10" fillId="39" borderId="398" applyFont="0" applyFill="0" applyBorder="0" applyAlignment="0">
      <alignment horizontal="left"/>
    </xf>
    <xf numFmtId="0" fontId="7" fillId="14" borderId="14" applyNumberFormat="0" applyFont="0" applyAlignment="0" applyProtection="0"/>
    <xf numFmtId="0" fontId="7" fillId="14" borderId="14" applyNumberFormat="0" applyFont="0" applyAlignment="0" applyProtection="0"/>
    <xf numFmtId="178" fontId="10" fillId="39" borderId="362">
      <alignment horizontal="center"/>
      <protection locked="0"/>
    </xf>
    <xf numFmtId="0" fontId="7" fillId="14" borderId="14" applyNumberFormat="0" applyFont="0" applyAlignment="0" applyProtection="0"/>
    <xf numFmtId="49" fontId="74" fillId="0" borderId="398">
      <alignment horizontal="left" vertical="top" wrapText="1"/>
      <protection locked="0"/>
    </xf>
    <xf numFmtId="0" fontId="7" fillId="14" borderId="14" applyNumberFormat="0" applyFont="0" applyAlignment="0" applyProtection="0"/>
    <xf numFmtId="0" fontId="53" fillId="59" borderId="355" applyNumberFormat="0" applyAlignment="0" applyProtection="0"/>
    <xf numFmtId="271" fontId="11" fillId="0" borderId="425">
      <alignment horizontal="right"/>
    </xf>
    <xf numFmtId="191" fontId="74" fillId="0" borderId="398" applyFont="0" applyFill="0" applyBorder="0" applyAlignment="0" applyProtection="0">
      <alignment horizontal="left"/>
      <protection locked="0"/>
    </xf>
    <xf numFmtId="230" fontId="103" fillId="0" borderId="404">
      <alignment vertical="center"/>
      <protection locked="0"/>
    </xf>
    <xf numFmtId="233" fontId="103" fillId="0" borderId="422">
      <alignment vertical="center"/>
      <protection locked="0"/>
    </xf>
    <xf numFmtId="190" fontId="74" fillId="0" borderId="407" applyFont="0" applyFill="0" applyBorder="0" applyAlignment="0" applyProtection="0">
      <alignment horizontal="left"/>
      <protection locked="0"/>
    </xf>
    <xf numFmtId="196" fontId="10" fillId="39" borderId="398" applyFont="0" applyFill="0" applyBorder="0" applyAlignment="0">
      <alignment horizontal="left"/>
    </xf>
    <xf numFmtId="0" fontId="7" fillId="14" borderId="14" applyNumberFormat="0" applyFont="0" applyAlignment="0" applyProtection="0"/>
    <xf numFmtId="0" fontId="66" fillId="0" borderId="385" applyNumberFormat="0" applyFill="0" applyAlignment="0" applyProtection="0"/>
    <xf numFmtId="0" fontId="53" fillId="59" borderId="400" applyNumberFormat="0" applyAlignment="0" applyProtection="0"/>
    <xf numFmtId="254" fontId="10" fillId="39" borderId="398">
      <alignment horizontal="right"/>
      <protection locked="0"/>
    </xf>
    <xf numFmtId="178" fontId="10" fillId="39" borderId="407">
      <alignment horizontal="center"/>
      <protection locked="0"/>
    </xf>
    <xf numFmtId="228" fontId="103" fillId="0" borderId="416" applyFill="0">
      <alignment horizontal="center" vertical="center"/>
    </xf>
    <xf numFmtId="254" fontId="10" fillId="39" borderId="407">
      <alignment horizontal="right"/>
      <protection locked="0"/>
    </xf>
    <xf numFmtId="0" fontId="66" fillId="0" borderId="376" applyNumberFormat="0" applyFill="0" applyAlignment="0" applyProtection="0"/>
    <xf numFmtId="0" fontId="7" fillId="14" borderId="14" applyNumberFormat="0" applyFont="0" applyAlignment="0" applyProtection="0"/>
    <xf numFmtId="0" fontId="53" fillId="59" borderId="364" applyNumberFormat="0" applyAlignment="0" applyProtection="0"/>
    <xf numFmtId="0" fontId="2" fillId="0" borderId="376" applyNumberFormat="0" applyFill="0" applyAlignment="0" applyProtection="0"/>
    <xf numFmtId="0" fontId="73" fillId="63" borderId="407" applyFill="0">
      <alignment horizontal="center"/>
    </xf>
    <xf numFmtId="0" fontId="7" fillId="14" borderId="14" applyNumberFormat="0" applyFont="0" applyAlignment="0" applyProtection="0"/>
    <xf numFmtId="0" fontId="7" fillId="14" borderId="14" applyNumberFormat="0" applyFont="0" applyAlignment="0" applyProtection="0"/>
    <xf numFmtId="271" fontId="11" fillId="0" borderId="416">
      <alignment horizontal="right"/>
    </xf>
    <xf numFmtId="228" fontId="73" fillId="63" borderId="407" applyFill="0">
      <alignment horizontal="center" vertical="center"/>
    </xf>
    <xf numFmtId="187" fontId="74" fillId="0" borderId="362" applyFont="0" applyFill="0" applyBorder="0" applyAlignment="0" applyProtection="0">
      <alignment horizontal="left"/>
      <protection locked="0"/>
    </xf>
    <xf numFmtId="0" fontId="7" fillId="14" borderId="14" applyNumberFormat="0" applyFont="0" applyAlignment="0" applyProtection="0"/>
    <xf numFmtId="250" fontId="168" fillId="0" borderId="408" applyFill="0"/>
    <xf numFmtId="0" fontId="7" fillId="14" borderId="14" applyNumberFormat="0" applyFont="0" applyAlignment="0" applyProtection="0"/>
    <xf numFmtId="17" fontId="11" fillId="39" borderId="416">
      <alignment horizontal="center"/>
      <protection locked="0"/>
    </xf>
    <xf numFmtId="0" fontId="53" fillId="59" borderId="391" applyNumberFormat="0" applyAlignment="0" applyProtection="0"/>
    <xf numFmtId="188" fontId="73" fillId="63" borderId="398" applyFill="0">
      <alignment horizontal="center" vertical="center"/>
    </xf>
    <xf numFmtId="229" fontId="103" fillId="0" borderId="377">
      <alignment vertical="center"/>
      <protection locked="0"/>
    </xf>
    <xf numFmtId="231" fontId="103" fillId="0" borderId="377">
      <alignment vertical="center"/>
      <protection locked="0"/>
    </xf>
    <xf numFmtId="10" fontId="68" fillId="67" borderId="389" applyNumberFormat="0" applyBorder="0" applyAlignment="0" applyProtection="0"/>
    <xf numFmtId="201" fontId="10" fillId="39" borderId="1810" applyNumberFormat="0">
      <alignment horizontal="left"/>
    </xf>
    <xf numFmtId="49" fontId="74" fillId="0" borderId="416">
      <alignment horizontal="left" vertical="top" wrapText="1"/>
      <protection locked="0"/>
    </xf>
    <xf numFmtId="266" fontId="103" fillId="0" borderId="425" applyFill="0">
      <alignment horizontal="center" vertical="center"/>
    </xf>
    <xf numFmtId="178" fontId="10" fillId="39" borderId="398">
      <alignment horizontal="center"/>
      <protection locked="0"/>
    </xf>
    <xf numFmtId="267" fontId="112" fillId="0" borderId="415" applyFill="0">
      <alignment horizontal="center" vertical="center"/>
    </xf>
    <xf numFmtId="0" fontId="61" fillId="46" borderId="355" applyNumberFormat="0" applyAlignment="0" applyProtection="0"/>
    <xf numFmtId="230" fontId="103" fillId="0" borderId="368">
      <alignment vertical="center"/>
      <protection locked="0"/>
    </xf>
    <xf numFmtId="254" fontId="10" fillId="39" borderId="416">
      <alignment horizontal="right"/>
      <protection locked="0"/>
    </xf>
    <xf numFmtId="178" fontId="10" fillId="39" borderId="416">
      <alignment horizontal="center"/>
      <protection locked="0"/>
    </xf>
    <xf numFmtId="185" fontId="74" fillId="0" borderId="425" applyFont="0" applyFill="0" applyBorder="0" applyAlignment="0" applyProtection="0">
      <alignment horizontal="left"/>
      <protection locked="0"/>
    </xf>
    <xf numFmtId="0" fontId="7" fillId="14" borderId="14" applyNumberFormat="0" applyFont="0" applyAlignment="0" applyProtection="0"/>
    <xf numFmtId="3" fontId="114" fillId="39" borderId="398">
      <alignment horizontal="center"/>
      <protection locked="0"/>
    </xf>
    <xf numFmtId="0" fontId="7" fillId="14" borderId="14" applyNumberFormat="0" applyFont="0" applyAlignment="0" applyProtection="0"/>
    <xf numFmtId="0" fontId="66" fillId="0" borderId="376" applyNumberFormat="0" applyFill="0" applyAlignment="0" applyProtection="0"/>
    <xf numFmtId="0" fontId="66" fillId="0" borderId="385" applyNumberFormat="0" applyFill="0" applyAlignment="0" applyProtection="0"/>
    <xf numFmtId="271" fontId="11" fillId="63" borderId="389">
      <alignment horizontal="right"/>
    </xf>
    <xf numFmtId="0" fontId="7" fillId="14" borderId="14" applyNumberFormat="0" applyFont="0" applyAlignment="0" applyProtection="0"/>
    <xf numFmtId="229" fontId="103" fillId="0" borderId="395">
      <alignment vertical="center"/>
      <protection locked="0"/>
    </xf>
    <xf numFmtId="0" fontId="7" fillId="14" borderId="14" applyNumberFormat="0" applyFont="0" applyAlignment="0" applyProtection="0"/>
    <xf numFmtId="228" fontId="103" fillId="0" borderId="389" applyFill="0">
      <alignment horizontal="center" vertical="center"/>
    </xf>
    <xf numFmtId="0" fontId="2" fillId="0" borderId="421" applyNumberFormat="0" applyFill="0" applyAlignment="0" applyProtection="0"/>
    <xf numFmtId="0" fontId="61" fillId="46" borderId="418" applyNumberFormat="0" applyAlignment="0" applyProtection="0"/>
    <xf numFmtId="0" fontId="66" fillId="0" borderId="412" applyNumberFormat="0" applyFill="0" applyAlignment="0" applyProtection="0"/>
    <xf numFmtId="250" fontId="121" fillId="0" borderId="1729" applyFill="0"/>
    <xf numFmtId="0" fontId="7" fillId="14" borderId="14" applyNumberFormat="0" applyFont="0" applyAlignment="0" applyProtection="0"/>
    <xf numFmtId="0" fontId="7" fillId="14" borderId="14" applyNumberFormat="0" applyFont="0" applyAlignment="0" applyProtection="0"/>
    <xf numFmtId="0" fontId="10" fillId="62" borderId="356" applyNumberFormat="0" applyFont="0" applyAlignment="0" applyProtection="0"/>
    <xf numFmtId="0" fontId="64" fillId="59" borderId="357" applyNumberFormat="0" applyAlignment="0" applyProtection="0"/>
    <xf numFmtId="0" fontId="10" fillId="62" borderId="401" applyNumberFormat="0" applyFont="0" applyAlignment="0" applyProtection="0"/>
    <xf numFmtId="231" fontId="103" fillId="0" borderId="404">
      <alignment vertical="center"/>
      <protection locked="0"/>
    </xf>
    <xf numFmtId="0" fontId="7" fillId="14" borderId="14" applyNumberFormat="0" applyFont="0" applyAlignment="0" applyProtection="0"/>
    <xf numFmtId="250" fontId="121" fillId="0" borderId="390" applyFill="0"/>
    <xf numFmtId="0" fontId="7" fillId="14" borderId="14" applyNumberFormat="0" applyFont="0" applyAlignment="0" applyProtection="0"/>
    <xf numFmtId="0" fontId="7" fillId="14" borderId="14" applyNumberFormat="0" applyFont="0" applyAlignment="0" applyProtection="0"/>
    <xf numFmtId="0" fontId="66" fillId="0" borderId="358" applyNumberFormat="0" applyFill="0" applyAlignment="0" applyProtection="0"/>
    <xf numFmtId="0" fontId="2" fillId="0" borderId="358" applyNumberFormat="0" applyFill="0" applyAlignment="0" applyProtection="0"/>
    <xf numFmtId="0" fontId="7" fillId="14" borderId="14" applyNumberFormat="0" applyFont="0" applyAlignment="0" applyProtection="0"/>
    <xf numFmtId="0" fontId="61" fillId="46" borderId="409" applyNumberFormat="0" applyAlignment="0" applyProtection="0"/>
    <xf numFmtId="0" fontId="7" fillId="14" borderId="14" applyNumberFormat="0" applyFont="0" applyAlignment="0" applyProtection="0"/>
    <xf numFmtId="228" fontId="124" fillId="0" borderId="415" applyFill="0">
      <alignment horizontal="center" vertical="center"/>
    </xf>
    <xf numFmtId="49" fontId="74" fillId="0" borderId="742">
      <alignment horizontal="left" vertical="top" wrapText="1"/>
      <protection locked="0"/>
    </xf>
    <xf numFmtId="231" fontId="103" fillId="0" borderId="413">
      <alignment vertical="center"/>
      <protection locked="0"/>
    </xf>
    <xf numFmtId="0" fontId="66" fillId="0" borderId="403" applyNumberFormat="0" applyFill="0" applyAlignment="0" applyProtection="0"/>
    <xf numFmtId="237" fontId="103" fillId="0" borderId="413">
      <alignment vertical="center"/>
      <protection locked="0"/>
    </xf>
    <xf numFmtId="233" fontId="103" fillId="0" borderId="377">
      <alignment vertical="center"/>
      <protection locked="0"/>
    </xf>
    <xf numFmtId="0" fontId="7" fillId="14" borderId="14" applyNumberFormat="0" applyFont="0" applyAlignment="0" applyProtection="0"/>
    <xf numFmtId="0" fontId="74" fillId="0" borderId="380" applyNumberFormat="0">
      <alignment horizontal="left"/>
      <protection locked="0"/>
    </xf>
    <xf numFmtId="231" fontId="103" fillId="0" borderId="386">
      <alignment vertical="center"/>
      <protection locked="0"/>
    </xf>
    <xf numFmtId="267" fontId="112" fillId="0" borderId="379" applyFill="0">
      <alignment horizontal="center" vertical="center"/>
    </xf>
    <xf numFmtId="232" fontId="103" fillId="0" borderId="1205">
      <alignment vertical="center"/>
      <protection locked="0"/>
    </xf>
    <xf numFmtId="0" fontId="10" fillId="62" borderId="392" applyNumberFormat="0" applyFont="0" applyAlignment="0" applyProtection="0"/>
    <xf numFmtId="37" fontId="70" fillId="0" borderId="406" applyFill="0">
      <alignment horizontal="center" vertical="center"/>
    </xf>
    <xf numFmtId="229" fontId="103" fillId="0" borderId="404">
      <alignment vertical="center"/>
      <protection locked="0"/>
    </xf>
    <xf numFmtId="185" fontId="74" fillId="0" borderId="380" applyFont="0" applyFill="0" applyBorder="0" applyAlignment="0" applyProtection="0">
      <alignment horizontal="left"/>
      <protection locked="0"/>
    </xf>
    <xf numFmtId="3" fontId="114" fillId="39" borderId="380">
      <alignment horizontal="center"/>
      <protection locked="0"/>
    </xf>
    <xf numFmtId="228" fontId="68" fillId="0" borderId="380" applyFill="0">
      <alignment horizontal="center" vertical="center"/>
    </xf>
    <xf numFmtId="188" fontId="73" fillId="63" borderId="380" applyFill="0">
      <alignment horizontal="center" vertical="center"/>
    </xf>
    <xf numFmtId="0" fontId="66" fillId="0" borderId="367" applyNumberFormat="0" applyFill="0" applyAlignment="0" applyProtection="0"/>
    <xf numFmtId="0" fontId="64" fillId="59" borderId="366" applyNumberFormat="0" applyAlignment="0" applyProtection="0"/>
    <xf numFmtId="0" fontId="10" fillId="62" borderId="365" applyNumberFormat="0" applyFont="0" applyAlignment="0" applyProtection="0"/>
    <xf numFmtId="188" fontId="73" fillId="63" borderId="371" applyFill="0">
      <alignment horizontal="center" vertical="center"/>
    </xf>
    <xf numFmtId="0" fontId="10" fillId="62" borderId="365" applyNumberFormat="0" applyFont="0" applyAlignment="0" applyProtection="0"/>
    <xf numFmtId="228" fontId="73" fillId="63" borderId="389" applyFill="0">
      <alignment horizontal="center" vertical="center"/>
    </xf>
    <xf numFmtId="0" fontId="7" fillId="14" borderId="14" applyNumberFormat="0" applyFont="0" applyAlignment="0" applyProtection="0"/>
    <xf numFmtId="17" fontId="11" fillId="39" borderId="398">
      <alignment horizontal="center"/>
      <protection locked="0"/>
    </xf>
    <xf numFmtId="200" fontId="10" fillId="5" borderId="398" applyFont="0" applyFill="0" applyBorder="0" applyAlignment="0" applyProtection="0"/>
    <xf numFmtId="184" fontId="103" fillId="0" borderId="386">
      <alignment vertical="center"/>
      <protection locked="0"/>
    </xf>
    <xf numFmtId="37" fontId="70" fillId="0" borderId="379" applyFill="0">
      <alignment horizontal="center" vertical="center"/>
    </xf>
    <xf numFmtId="228" fontId="73" fillId="63" borderId="416" applyFill="0">
      <alignment horizontal="center" vertical="center"/>
    </xf>
    <xf numFmtId="228" fontId="136" fillId="68" borderId="396" applyNumberFormat="0">
      <alignment horizontal="right"/>
    </xf>
    <xf numFmtId="0" fontId="10" fillId="62" borderId="383" applyNumberFormat="0" applyFont="0" applyAlignment="0" applyProtection="0"/>
    <xf numFmtId="0" fontId="7" fillId="14" borderId="14" applyNumberFormat="0" applyFont="0" applyAlignment="0" applyProtection="0"/>
    <xf numFmtId="254" fontId="10" fillId="39" borderId="380">
      <alignment horizontal="right"/>
      <protection locked="0"/>
    </xf>
    <xf numFmtId="178" fontId="10" fillId="39" borderId="398">
      <alignment horizontal="center"/>
      <protection locked="0"/>
    </xf>
    <xf numFmtId="192" fontId="74" fillId="0" borderId="407" applyFont="0" applyFill="0" applyBorder="0" applyAlignment="0" applyProtection="0">
      <alignment horizontal="left"/>
      <protection locked="0"/>
    </xf>
    <xf numFmtId="271" fontId="11" fillId="0" borderId="380">
      <alignment horizontal="right"/>
    </xf>
    <xf numFmtId="0" fontId="7" fillId="14" borderId="14" applyNumberFormat="0" applyFont="0" applyAlignment="0" applyProtection="0"/>
    <xf numFmtId="0" fontId="7" fillId="14" borderId="14" applyNumberFormat="0" applyFont="0" applyAlignment="0" applyProtection="0"/>
    <xf numFmtId="187" fontId="74" fillId="0" borderId="380"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64" fillId="59" borderId="384" applyNumberFormat="0" applyAlignment="0" applyProtection="0"/>
    <xf numFmtId="250" fontId="121" fillId="0" borderId="417" applyFill="0"/>
    <xf numFmtId="237" fontId="103" fillId="0" borderId="386">
      <alignment vertical="center"/>
      <protection locked="0"/>
    </xf>
    <xf numFmtId="0" fontId="10" fillId="62" borderId="419"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362" applyFont="0" applyFill="0" applyBorder="0" applyAlignment="0" applyProtection="0">
      <alignment horizontal="left"/>
      <protection locked="0"/>
    </xf>
    <xf numFmtId="0" fontId="7" fillId="14" borderId="14" applyNumberFormat="0" applyFont="0" applyAlignment="0" applyProtection="0"/>
    <xf numFmtId="233" fontId="103" fillId="0" borderId="395">
      <alignment vertical="center"/>
      <protection locked="0"/>
    </xf>
    <xf numFmtId="228" fontId="68" fillId="0" borderId="416" applyFill="0">
      <alignment horizontal="center" vertical="center"/>
    </xf>
    <xf numFmtId="228" fontId="103" fillId="0" borderId="386">
      <alignment vertical="center"/>
      <protection locked="0"/>
    </xf>
    <xf numFmtId="178" fontId="10" fillId="39" borderId="362">
      <alignment horizontal="center"/>
      <protection locked="0"/>
    </xf>
    <xf numFmtId="0" fontId="74" fillId="0" borderId="407" applyNumberFormat="0">
      <alignment horizontal="left"/>
      <protection locked="0"/>
    </xf>
    <xf numFmtId="0" fontId="53" fillId="59" borderId="391" applyNumberFormat="0" applyAlignment="0" applyProtection="0"/>
    <xf numFmtId="0" fontId="61" fillId="46" borderId="391" applyNumberFormat="0" applyAlignment="0" applyProtection="0"/>
    <xf numFmtId="0" fontId="7" fillId="14" borderId="14" applyNumberFormat="0" applyFont="0" applyAlignment="0" applyProtection="0"/>
    <xf numFmtId="188" fontId="73" fillId="63" borderId="398" applyFill="0">
      <alignment horizontal="center" vertical="center"/>
    </xf>
    <xf numFmtId="228" fontId="73" fillId="63" borderId="380" applyFill="0">
      <alignment horizontal="center" vertical="center"/>
    </xf>
    <xf numFmtId="228" fontId="73" fillId="63" borderId="398" applyFill="0">
      <alignment horizontal="center"/>
    </xf>
    <xf numFmtId="228" fontId="112" fillId="0" borderId="415" applyFill="0">
      <alignment horizontal="center" vertical="center"/>
    </xf>
    <xf numFmtId="49" fontId="74" fillId="0" borderId="425">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7" fontId="74" fillId="0" borderId="389" applyFont="0" applyFill="0" applyBorder="0" applyAlignment="0" applyProtection="0">
      <alignment horizontal="left"/>
      <protection locked="0"/>
    </xf>
    <xf numFmtId="187" fontId="74" fillId="0" borderId="407" applyFont="0" applyFill="0" applyBorder="0" applyAlignment="0" applyProtection="0">
      <alignment horizontal="left"/>
      <protection locked="0"/>
    </xf>
    <xf numFmtId="37" fontId="70" fillId="0" borderId="415" applyFill="0">
      <alignment horizontal="center" vertical="center"/>
    </xf>
    <xf numFmtId="233" fontId="103" fillId="0" borderId="404">
      <alignment vertical="center"/>
      <protection locked="0"/>
    </xf>
    <xf numFmtId="271" fontId="11" fillId="63" borderId="380">
      <alignment horizontal="right"/>
    </xf>
    <xf numFmtId="0" fontId="7" fillId="14" borderId="14" applyNumberFormat="0" applyFont="0" applyAlignment="0" applyProtection="0"/>
    <xf numFmtId="0" fontId="53" fillId="59" borderId="373" applyNumberFormat="0" applyAlignment="0" applyProtection="0"/>
    <xf numFmtId="228" fontId="73" fillId="63" borderId="407" applyFill="0">
      <alignment horizontal="center" vertical="center"/>
    </xf>
    <xf numFmtId="0" fontId="10" fillId="62" borderId="392" applyNumberFormat="0" applyFont="0" applyAlignment="0" applyProtection="0"/>
    <xf numFmtId="0" fontId="7" fillId="14" borderId="14" applyNumberFormat="0" applyFont="0" applyAlignment="0" applyProtection="0"/>
    <xf numFmtId="254" fontId="10" fillId="39" borderId="407">
      <alignment horizontal="right"/>
      <protection locked="0"/>
    </xf>
    <xf numFmtId="0" fontId="7" fillId="14" borderId="14" applyNumberFormat="0" applyFont="0" applyAlignment="0" applyProtection="0"/>
    <xf numFmtId="228" fontId="73" fillId="63" borderId="380" applyFill="0">
      <alignment horizontal="center"/>
    </xf>
    <xf numFmtId="0" fontId="7" fillId="14" borderId="14" applyNumberFormat="0" applyFont="0" applyAlignment="0" applyProtection="0"/>
    <xf numFmtId="250" fontId="168" fillId="0" borderId="381" applyFill="0"/>
    <xf numFmtId="228" fontId="74" fillId="0" borderId="416" applyNumberFormat="0">
      <alignment horizontal="left"/>
      <protection locked="0"/>
    </xf>
    <xf numFmtId="228" fontId="103" fillId="0" borderId="380" applyFill="0">
      <alignment horizontal="center" vertical="center"/>
    </xf>
    <xf numFmtId="228" fontId="121" fillId="0" borderId="378" applyNumberFormat="0"/>
    <xf numFmtId="0" fontId="7" fillId="14" borderId="14" applyNumberFormat="0" applyFont="0" applyAlignment="0" applyProtection="0"/>
    <xf numFmtId="231" fontId="103" fillId="0" borderId="422">
      <alignment vertical="center"/>
      <protection locked="0"/>
    </xf>
    <xf numFmtId="0" fontId="10" fillId="62" borderId="392" applyNumberFormat="0" applyFont="0" applyAlignment="0" applyProtection="0"/>
    <xf numFmtId="0" fontId="7" fillId="14" borderId="14" applyNumberFormat="0" applyFont="0" applyAlignment="0" applyProtection="0"/>
    <xf numFmtId="17" fontId="11" fillId="39" borderId="407">
      <alignment horizontal="center"/>
      <protection locked="0"/>
    </xf>
    <xf numFmtId="0" fontId="61" fillId="46" borderId="382" applyNumberFormat="0" applyAlignment="0" applyProtection="0"/>
    <xf numFmtId="178" fontId="10" fillId="39" borderId="362">
      <alignment horizontal="center"/>
      <protection locked="0"/>
    </xf>
    <xf numFmtId="0" fontId="7" fillId="14" borderId="14" applyNumberFormat="0" applyFont="0" applyAlignment="0" applyProtection="0"/>
    <xf numFmtId="0" fontId="7" fillId="14" borderId="14" applyNumberFormat="0" applyFont="0" applyAlignment="0" applyProtection="0"/>
    <xf numFmtId="0" fontId="64" fillId="59" borderId="366" applyNumberFormat="0" applyAlignment="0" applyProtection="0"/>
    <xf numFmtId="0" fontId="10" fillId="62" borderId="365" applyNumberFormat="0" applyFont="0" applyAlignment="0" applyProtection="0"/>
    <xf numFmtId="0" fontId="7" fillId="14" borderId="14" applyNumberFormat="0" applyFont="0" applyAlignment="0" applyProtection="0"/>
    <xf numFmtId="232" fontId="103" fillId="0" borderId="359">
      <alignment vertical="center"/>
      <protection locked="0"/>
    </xf>
    <xf numFmtId="229" fontId="103" fillId="0" borderId="359">
      <alignment vertical="center"/>
      <protection locked="0"/>
    </xf>
    <xf numFmtId="228" fontId="103" fillId="0" borderId="359">
      <alignment vertical="center"/>
      <protection locked="0"/>
    </xf>
    <xf numFmtId="237" fontId="103" fillId="0" borderId="359">
      <alignment vertical="center"/>
      <protection locked="0"/>
    </xf>
    <xf numFmtId="184" fontId="103" fillId="0" borderId="359">
      <alignment vertical="center"/>
      <protection locked="0"/>
    </xf>
    <xf numFmtId="233" fontId="103" fillId="0" borderId="359">
      <alignment vertical="center"/>
      <protection locked="0"/>
    </xf>
    <xf numFmtId="233" fontId="103" fillId="0" borderId="359">
      <alignment vertical="center"/>
      <protection locked="0"/>
    </xf>
    <xf numFmtId="231" fontId="103" fillId="0" borderId="359">
      <alignment vertical="center"/>
      <protection locked="0"/>
    </xf>
    <xf numFmtId="231" fontId="103" fillId="0" borderId="359">
      <alignment vertical="center"/>
      <protection locked="0"/>
    </xf>
    <xf numFmtId="230" fontId="103" fillId="0" borderId="359">
      <alignment vertical="center"/>
      <protection locked="0"/>
    </xf>
    <xf numFmtId="0" fontId="7" fillId="14" borderId="14" applyNumberFormat="0" applyFont="0" applyAlignment="0" applyProtection="0"/>
    <xf numFmtId="0" fontId="7" fillId="14" borderId="14" applyNumberFormat="0" applyFont="0" applyAlignment="0" applyProtection="0"/>
    <xf numFmtId="228" fontId="112" fillId="0" borderId="388" applyFill="0">
      <alignment horizontal="center" vertical="center"/>
    </xf>
    <xf numFmtId="230" fontId="103" fillId="0" borderId="395">
      <alignment vertical="center"/>
      <protection locked="0"/>
    </xf>
    <xf numFmtId="232" fontId="103" fillId="0" borderId="395">
      <alignment vertical="center"/>
      <protection locked="0"/>
    </xf>
    <xf numFmtId="0" fontId="7" fillId="14" borderId="14" applyNumberFormat="0" applyFont="0" applyAlignment="0" applyProtection="0"/>
    <xf numFmtId="0" fontId="7" fillId="14" borderId="14" applyNumberFormat="0" applyFont="0" applyAlignment="0" applyProtection="0"/>
    <xf numFmtId="178" fontId="10" fillId="39" borderId="407">
      <alignment horizontal="center"/>
      <protection locked="0"/>
    </xf>
    <xf numFmtId="230" fontId="103" fillId="0" borderId="413">
      <alignment vertical="center"/>
      <protection locked="0"/>
    </xf>
    <xf numFmtId="0" fontId="61" fillId="46" borderId="400" applyNumberFormat="0" applyAlignment="0" applyProtection="0"/>
    <xf numFmtId="0" fontId="61" fillId="46" borderId="373" applyNumberFormat="0" applyAlignment="0" applyProtection="0"/>
    <xf numFmtId="0" fontId="10" fillId="62" borderId="383" applyNumberFormat="0" applyFont="0" applyAlignment="0" applyProtection="0"/>
    <xf numFmtId="0" fontId="10" fillId="62" borderId="383" applyNumberFormat="0" applyFont="0" applyAlignment="0" applyProtection="0"/>
    <xf numFmtId="0" fontId="64" fillId="59" borderId="393"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373" applyNumberFormat="0" applyAlignment="0" applyProtection="0"/>
    <xf numFmtId="250" fontId="121" fillId="0" borderId="372" applyFill="0"/>
    <xf numFmtId="266" fontId="103" fillId="0" borderId="380" applyFill="0">
      <alignment horizontal="center" vertical="center"/>
    </xf>
    <xf numFmtId="0" fontId="7" fillId="14" borderId="14" applyNumberFormat="0" applyFont="0" applyAlignment="0" applyProtection="0"/>
    <xf numFmtId="0" fontId="64" fillId="59" borderId="402" applyNumberFormat="0" applyAlignment="0" applyProtection="0"/>
    <xf numFmtId="10" fontId="68" fillId="67" borderId="380" applyNumberFormat="0" applyBorder="0" applyAlignment="0" applyProtection="0"/>
    <xf numFmtId="0" fontId="7" fillId="14" borderId="14" applyNumberFormat="0" applyFont="0" applyAlignment="0" applyProtection="0"/>
    <xf numFmtId="0" fontId="64" fillId="59" borderId="420" applyNumberFormat="0" applyAlignment="0" applyProtection="0"/>
    <xf numFmtId="0" fontId="7" fillId="14" borderId="14" applyNumberFormat="0" applyFont="0" applyAlignment="0" applyProtection="0"/>
    <xf numFmtId="201" fontId="10" fillId="39" borderId="398" applyNumberFormat="0">
      <alignment horizontal="left"/>
    </xf>
    <xf numFmtId="49" fontId="74" fillId="0" borderId="416">
      <alignment horizontal="left" vertical="top" wrapText="1"/>
      <protection locked="0"/>
    </xf>
    <xf numFmtId="0" fontId="7" fillId="14" borderId="14" applyNumberFormat="0" applyFont="0" applyAlignment="0" applyProtection="0"/>
    <xf numFmtId="0" fontId="53" fillId="59" borderId="382" applyNumberFormat="0" applyAlignment="0" applyProtection="0"/>
    <xf numFmtId="250" fontId="121" fillId="0" borderId="399" applyFill="0"/>
    <xf numFmtId="228" fontId="112" fillId="0" borderId="424" applyFill="0">
      <alignment horizontal="center" vertical="center"/>
    </xf>
    <xf numFmtId="0" fontId="7" fillId="14" borderId="14" applyNumberFormat="0" applyFont="0" applyAlignment="0" applyProtection="0"/>
    <xf numFmtId="0" fontId="10" fillId="62" borderId="419" applyNumberFormat="0" applyFont="0" applyAlignment="0" applyProtection="0"/>
    <xf numFmtId="228" fontId="121" fillId="0" borderId="414" applyNumberFormat="0"/>
    <xf numFmtId="231" fontId="103" fillId="0" borderId="368">
      <alignment vertical="center"/>
      <protection locked="0"/>
    </xf>
    <xf numFmtId="233" fontId="103" fillId="0" borderId="368">
      <alignment vertical="center"/>
      <protection locked="0"/>
    </xf>
    <xf numFmtId="233" fontId="103" fillId="0" borderId="368">
      <alignment vertical="center"/>
      <protection locked="0"/>
    </xf>
    <xf numFmtId="184" fontId="103" fillId="0" borderId="368">
      <alignment vertical="center"/>
      <protection locked="0"/>
    </xf>
    <xf numFmtId="237" fontId="103" fillId="0" borderId="368">
      <alignment vertical="center"/>
      <protection locked="0"/>
    </xf>
    <xf numFmtId="228" fontId="103" fillId="0" borderId="368">
      <alignment vertical="center"/>
      <protection locked="0"/>
    </xf>
    <xf numFmtId="229" fontId="103" fillId="0" borderId="368">
      <alignment vertical="center"/>
      <protection locked="0"/>
    </xf>
    <xf numFmtId="232" fontId="103" fillId="0" borderId="368">
      <alignment vertical="center"/>
      <protection locked="0"/>
    </xf>
    <xf numFmtId="228" fontId="121" fillId="0" borderId="360" applyNumberFormat="0"/>
    <xf numFmtId="0" fontId="10" fillId="62" borderId="392" applyNumberFormat="0" applyFont="0" applyAlignment="0" applyProtection="0"/>
    <xf numFmtId="228" fontId="136" fillId="68" borderId="360" applyNumberFormat="0">
      <alignment horizontal="right"/>
    </xf>
    <xf numFmtId="228" fontId="112" fillId="0" borderId="361" applyFill="0">
      <alignment horizontal="center" vertical="center"/>
    </xf>
    <xf numFmtId="228" fontId="124" fillId="0" borderId="361" applyFill="0">
      <alignment horizontal="center" vertical="center"/>
    </xf>
    <xf numFmtId="267" fontId="112" fillId="0" borderId="361" applyFill="0">
      <alignment horizontal="center" vertical="center"/>
    </xf>
    <xf numFmtId="37" fontId="70" fillId="0" borderId="361" applyFill="0">
      <alignment horizontal="center" vertical="center"/>
    </xf>
    <xf numFmtId="184" fontId="103" fillId="0" borderId="395">
      <alignment vertical="center"/>
      <protection locked="0"/>
    </xf>
    <xf numFmtId="0" fontId="7" fillId="14" borderId="14" applyNumberFormat="0" applyFont="0" applyAlignment="0" applyProtection="0"/>
    <xf numFmtId="0" fontId="7" fillId="14" borderId="14" applyNumberFormat="0" applyFont="0" applyAlignment="0" applyProtection="0"/>
    <xf numFmtId="200" fontId="10" fillId="5" borderId="968" applyFont="0" applyFill="0" applyBorder="0" applyAlignment="0" applyProtection="0"/>
    <xf numFmtId="196" fontId="10" fillId="39" borderId="389" applyFont="0" applyFill="0" applyBorder="0" applyAlignment="0">
      <alignment horizontal="left"/>
    </xf>
    <xf numFmtId="0" fontId="7" fillId="14" borderId="14" applyNumberFormat="0" applyFont="0" applyAlignment="0" applyProtection="0"/>
    <xf numFmtId="228" fontId="121" fillId="0" borderId="405" applyNumberFormat="0"/>
    <xf numFmtId="191" fontId="74" fillId="0" borderId="407"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21" fillId="0" borderId="381" applyFill="0"/>
    <xf numFmtId="0" fontId="74" fillId="0" borderId="389" applyNumberFormat="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4" fillId="0" borderId="416"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398" applyFont="0" applyFill="0" applyBorder="0" applyAlignment="0" applyProtection="0">
      <alignment horizontal="left"/>
      <protection locked="0"/>
    </xf>
    <xf numFmtId="254" fontId="10" fillId="39" borderId="425">
      <alignment horizontal="right"/>
      <protection locked="0"/>
    </xf>
    <xf numFmtId="0" fontId="7" fillId="14" borderId="14" applyNumberFormat="0" applyFont="0" applyAlignment="0" applyProtection="0"/>
    <xf numFmtId="254" fontId="10" fillId="39" borderId="398">
      <alignment horizontal="right"/>
      <protection locked="0"/>
    </xf>
    <xf numFmtId="187" fontId="74" fillId="0" borderId="398" applyFont="0" applyFill="0" applyBorder="0" applyAlignment="0" applyProtection="0">
      <alignment horizontal="left"/>
      <protection locked="0"/>
    </xf>
    <xf numFmtId="49" fontId="74" fillId="0" borderId="371">
      <alignment horizontal="left" vertical="top" wrapText="1"/>
      <protection locked="0"/>
    </xf>
    <xf numFmtId="200" fontId="10" fillId="5" borderId="398" applyFont="0" applyFill="0" applyBorder="0" applyAlignment="0" applyProtection="0"/>
    <xf numFmtId="0" fontId="10" fillId="62" borderId="374" applyNumberFormat="0" applyFont="0" applyAlignment="0" applyProtection="0"/>
    <xf numFmtId="0" fontId="7" fillId="14" borderId="14" applyNumberFormat="0" applyFont="0" applyAlignment="0" applyProtection="0"/>
    <xf numFmtId="192" fontId="74" fillId="0" borderId="389"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21" fillId="0" borderId="354" applyFill="0"/>
    <xf numFmtId="0" fontId="7" fillId="14" borderId="14" applyNumberFormat="0" applyFont="0" applyAlignment="0" applyProtection="0"/>
    <xf numFmtId="0" fontId="64" fillId="59" borderId="402" applyNumberFormat="0" applyAlignment="0" applyProtection="0"/>
    <xf numFmtId="250" fontId="121" fillId="0" borderId="417" applyFill="0"/>
    <xf numFmtId="231" fontId="103" fillId="0" borderId="386">
      <alignment vertical="center"/>
      <protection locked="0"/>
    </xf>
    <xf numFmtId="250" fontId="168" fillId="0" borderId="417" applyFill="0"/>
    <xf numFmtId="0" fontId="66" fillId="0" borderId="367" applyNumberFormat="0" applyFill="0" applyAlignment="0" applyProtection="0"/>
    <xf numFmtId="10" fontId="68" fillId="67" borderId="362" applyNumberFormat="0" applyBorder="0" applyAlignment="0" applyProtection="0"/>
    <xf numFmtId="201" fontId="10" fillId="39" borderId="362" applyNumberFormat="0">
      <alignment horizontal="left"/>
    </xf>
    <xf numFmtId="271" fontId="11" fillId="0" borderId="362">
      <alignment horizontal="right"/>
    </xf>
    <xf numFmtId="190" fontId="74" fillId="0" borderId="362" applyFont="0" applyFill="0" applyBorder="0" applyAlignment="0" applyProtection="0">
      <alignment horizontal="left"/>
      <protection locked="0"/>
    </xf>
    <xf numFmtId="192" fontId="74" fillId="0" borderId="362" applyFont="0" applyFill="0" applyBorder="0" applyAlignment="0" applyProtection="0">
      <alignment horizontal="left"/>
      <protection locked="0"/>
    </xf>
    <xf numFmtId="191" fontId="74" fillId="0" borderId="362" applyFont="0" applyFill="0" applyBorder="0" applyAlignment="0" applyProtection="0">
      <alignment horizontal="left"/>
      <protection locked="0"/>
    </xf>
    <xf numFmtId="266" fontId="103" fillId="0" borderId="362" applyFill="0">
      <alignment horizontal="center" vertical="center"/>
    </xf>
    <xf numFmtId="184" fontId="68" fillId="0" borderId="362" applyFill="0">
      <alignment horizontal="center" vertical="center"/>
    </xf>
    <xf numFmtId="228" fontId="103" fillId="0" borderId="362" applyFill="0">
      <alignment horizontal="center" vertical="center"/>
    </xf>
    <xf numFmtId="228" fontId="68" fillId="0" borderId="362" applyFill="0">
      <alignment horizontal="center" vertical="center"/>
    </xf>
    <xf numFmtId="228" fontId="104" fillId="0" borderId="362" applyFill="0">
      <alignment horizontal="center" vertical="center"/>
    </xf>
    <xf numFmtId="228" fontId="79" fillId="0" borderId="362" applyFill="0">
      <alignment horizontal="center" vertical="center"/>
    </xf>
    <xf numFmtId="178" fontId="10" fillId="39" borderId="362">
      <alignment horizontal="center"/>
      <protection locked="0"/>
    </xf>
    <xf numFmtId="178" fontId="10" fillId="39" borderId="362">
      <alignment horizontal="center"/>
      <protection locked="0"/>
    </xf>
    <xf numFmtId="254" fontId="10" fillId="39" borderId="362">
      <alignment horizontal="right"/>
      <protection locked="0"/>
    </xf>
    <xf numFmtId="228" fontId="74" fillId="0" borderId="362" applyNumberFormat="0">
      <alignment horizontal="left"/>
      <protection locked="0"/>
    </xf>
    <xf numFmtId="49" fontId="74" fillId="0" borderId="362">
      <alignment horizontal="left" vertical="top" wrapText="1"/>
      <protection locked="0"/>
    </xf>
    <xf numFmtId="196" fontId="10" fillId="39" borderId="362" applyFont="0" applyFill="0" applyBorder="0" applyAlignment="0">
      <alignment horizontal="left"/>
    </xf>
    <xf numFmtId="17" fontId="11" fillId="39" borderId="362">
      <alignment horizontal="center"/>
      <protection locked="0"/>
    </xf>
    <xf numFmtId="254" fontId="10" fillId="39" borderId="362">
      <alignment horizontal="right"/>
      <protection locked="0"/>
    </xf>
    <xf numFmtId="228" fontId="73" fillId="63" borderId="362" applyFill="0">
      <alignment horizontal="center" vertical="center"/>
    </xf>
    <xf numFmtId="228" fontId="73" fillId="63" borderId="362" applyFill="0">
      <alignment horizontal="center"/>
    </xf>
    <xf numFmtId="3" fontId="114" fillId="39" borderId="362">
      <alignment horizontal="center"/>
      <protection locked="0"/>
    </xf>
    <xf numFmtId="0" fontId="7" fillId="14" borderId="14" applyNumberFormat="0" applyFont="0" applyAlignment="0" applyProtection="0"/>
    <xf numFmtId="185" fontId="74" fillId="0" borderId="362" applyFont="0" applyFill="0" applyBorder="0" applyAlignment="0" applyProtection="0">
      <alignment horizontal="left"/>
      <protection locked="0"/>
    </xf>
    <xf numFmtId="250" fontId="168" fillId="0" borderId="363" applyFill="0"/>
    <xf numFmtId="0" fontId="7" fillId="14" borderId="14" applyNumberFormat="0" applyFont="0" applyAlignment="0" applyProtection="0"/>
    <xf numFmtId="250" fontId="121" fillId="0" borderId="363" applyFill="0"/>
    <xf numFmtId="271" fontId="11" fillId="63" borderId="362">
      <alignment horizontal="right"/>
    </xf>
    <xf numFmtId="271" fontId="11" fillId="0" borderId="362">
      <alignment horizontal="right"/>
    </xf>
    <xf numFmtId="187" fontId="74" fillId="0" borderId="362" applyFont="0" applyFill="0" applyBorder="0" applyAlignment="0" applyProtection="0">
      <alignment horizontal="left"/>
      <protection locked="0"/>
    </xf>
    <xf numFmtId="228" fontId="74" fillId="0" borderId="398" applyNumberFormat="0">
      <alignment horizontal="left"/>
      <protection locked="0"/>
    </xf>
    <xf numFmtId="237" fontId="103" fillId="0" borderId="395">
      <alignment vertical="center"/>
      <protection locked="0"/>
    </xf>
    <xf numFmtId="250" fontId="121" fillId="0" borderId="399" applyFill="0"/>
    <xf numFmtId="0" fontId="64" fillId="59" borderId="375" applyNumberFormat="0" applyAlignment="0" applyProtection="0"/>
    <xf numFmtId="0" fontId="61" fillId="46" borderId="364" applyNumberFormat="0" applyAlignment="0" applyProtection="0"/>
    <xf numFmtId="196" fontId="10" fillId="39" borderId="371" applyFont="0" applyFill="0" applyBorder="0" applyAlignment="0">
      <alignment horizontal="left"/>
    </xf>
    <xf numFmtId="0" fontId="53" fillId="59" borderId="391" applyNumberFormat="0" applyAlignment="0" applyProtection="0"/>
    <xf numFmtId="0" fontId="7" fillId="14" borderId="14" applyNumberFormat="0" applyFont="0" applyAlignment="0" applyProtection="0"/>
    <xf numFmtId="201" fontId="10" fillId="39" borderId="371" applyNumberFormat="0">
      <alignment horizontal="left"/>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49" fontId="74" fillId="0" borderId="1198">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2" fillId="0" borderId="385" applyNumberFormat="0" applyFill="0" applyAlignment="0" applyProtection="0"/>
    <xf numFmtId="0" fontId="53" fillId="59" borderId="409" applyNumberFormat="0" applyAlignment="0" applyProtection="0"/>
    <xf numFmtId="0" fontId="74" fillId="0" borderId="371" applyNumberFormat="0">
      <alignment horizontal="left"/>
      <protection locked="0"/>
    </xf>
    <xf numFmtId="185" fontId="74" fillId="0" borderId="416" applyFont="0" applyFill="0" applyBorder="0" applyAlignment="0" applyProtection="0">
      <alignment horizontal="left"/>
      <protection locked="0"/>
    </xf>
    <xf numFmtId="250" fontId="121" fillId="0" borderId="2178" applyFill="0"/>
    <xf numFmtId="0" fontId="7" fillId="14" borderId="14" applyNumberFormat="0" applyFont="0" applyAlignment="0" applyProtection="0"/>
    <xf numFmtId="0" fontId="7" fillId="14" borderId="14" applyNumberFormat="0" applyFont="0" applyAlignment="0" applyProtection="0"/>
    <xf numFmtId="0" fontId="73" fillId="63" borderId="362" applyFill="0">
      <alignment horizontal="center"/>
    </xf>
    <xf numFmtId="178" fontId="10" fillId="39" borderId="362">
      <alignment horizontal="center"/>
      <protection locked="0"/>
    </xf>
    <xf numFmtId="0" fontId="53" fillId="59" borderId="364" applyNumberFormat="0" applyAlignment="0" applyProtection="0"/>
    <xf numFmtId="3" fontId="114" fillId="39" borderId="389">
      <alignment horizontal="center"/>
      <protection locked="0"/>
    </xf>
    <xf numFmtId="0" fontId="10" fillId="62" borderId="374" applyNumberFormat="0" applyFont="0" applyAlignment="0" applyProtection="0"/>
    <xf numFmtId="0" fontId="7" fillId="14" borderId="14" applyNumberFormat="0" applyFont="0" applyAlignment="0" applyProtection="0"/>
    <xf numFmtId="193" fontId="10" fillId="0" borderId="398" applyFont="0" applyFill="0" applyBorder="0" applyAlignment="0" applyProtection="0">
      <alignment horizontal="left"/>
      <protection locked="0"/>
    </xf>
    <xf numFmtId="0" fontId="7" fillId="14" borderId="14" applyNumberFormat="0" applyFont="0" applyAlignment="0" applyProtection="0"/>
    <xf numFmtId="178" fontId="10" fillId="39" borderId="389">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3" fillId="63" borderId="398" applyFill="0">
      <alignment horizontal="center"/>
    </xf>
    <xf numFmtId="0" fontId="2" fillId="0" borderId="412"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4" fontId="10" fillId="39" borderId="371">
      <alignment horizontal="right"/>
      <protection locked="0"/>
    </xf>
    <xf numFmtId="178" fontId="10" fillId="39" borderId="371">
      <alignment horizontal="center"/>
      <protection locked="0"/>
    </xf>
    <xf numFmtId="228" fontId="74" fillId="0" borderId="371" applyNumberFormat="0">
      <alignment horizontal="left"/>
      <protection locked="0"/>
    </xf>
    <xf numFmtId="197" fontId="74" fillId="0" borderId="362">
      <alignment horizontal="left"/>
      <protection locked="0"/>
    </xf>
    <xf numFmtId="178" fontId="10" fillId="39" borderId="371">
      <alignment horizontal="center"/>
      <protection locked="0"/>
    </xf>
    <xf numFmtId="228" fontId="79" fillId="0" borderId="371" applyFill="0">
      <alignment horizontal="center" vertical="center"/>
    </xf>
    <xf numFmtId="49" fontId="74" fillId="0" borderId="371">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228" fontId="79" fillId="0" borderId="425" applyFill="0">
      <alignment horizontal="center" vertical="center"/>
    </xf>
    <xf numFmtId="0" fontId="7" fillId="14" borderId="14" applyNumberFormat="0" applyFont="0" applyAlignment="0" applyProtection="0"/>
    <xf numFmtId="254" fontId="10" fillId="39" borderId="389">
      <alignment horizontal="right"/>
      <protection locked="0"/>
    </xf>
    <xf numFmtId="49" fontId="74" fillId="0" borderId="425">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66" fillId="0" borderId="376"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364" applyNumberFormat="0" applyAlignment="0" applyProtection="0"/>
    <xf numFmtId="0" fontId="64" fillId="59" borderId="393" applyNumberFormat="0" applyAlignment="0" applyProtection="0"/>
    <xf numFmtId="237" fontId="103" fillId="0" borderId="404">
      <alignment vertical="center"/>
      <protection locked="0"/>
    </xf>
    <xf numFmtId="0" fontId="7" fillId="14" borderId="14" applyNumberFormat="0" applyFont="0" applyAlignment="0" applyProtection="0"/>
    <xf numFmtId="232" fontId="103" fillId="0" borderId="404">
      <alignment vertical="center"/>
      <protection locked="0"/>
    </xf>
    <xf numFmtId="254" fontId="10" fillId="39" borderId="416">
      <alignment horizontal="right"/>
      <protection locked="0"/>
    </xf>
    <xf numFmtId="0" fontId="7" fillId="14" borderId="14" applyNumberFormat="0" applyFont="0" applyAlignment="0" applyProtection="0"/>
    <xf numFmtId="17" fontId="11" fillId="39" borderId="425">
      <alignment horizontal="center"/>
      <protection locked="0"/>
    </xf>
    <xf numFmtId="0" fontId="7" fillId="14" borderId="14" applyNumberFormat="0" applyFont="0" applyAlignment="0" applyProtection="0"/>
    <xf numFmtId="0" fontId="66" fillId="0" borderId="412" applyNumberFormat="0" applyFill="0" applyAlignment="0" applyProtection="0"/>
    <xf numFmtId="178" fontId="10" fillId="39" borderId="362">
      <alignment horizontal="center"/>
      <protection locked="0"/>
    </xf>
    <xf numFmtId="192" fontId="74" fillId="0" borderId="398" applyFont="0" applyFill="0" applyBorder="0" applyAlignment="0" applyProtection="0">
      <alignment horizontal="left"/>
      <protection locked="0"/>
    </xf>
    <xf numFmtId="250" fontId="121" fillId="0" borderId="363" applyFill="0"/>
    <xf numFmtId="228" fontId="68" fillId="0" borderId="398" applyFill="0">
      <alignment horizontal="center" vertical="center"/>
    </xf>
    <xf numFmtId="178" fontId="10" fillId="39" borderId="416">
      <alignment horizontal="center"/>
      <protection locked="0"/>
    </xf>
    <xf numFmtId="0" fontId="7" fillId="14" borderId="14" applyNumberFormat="0" applyFont="0" applyAlignment="0" applyProtection="0"/>
    <xf numFmtId="0" fontId="53" fillId="59" borderId="1120" applyNumberFormat="0" applyAlignment="0" applyProtection="0"/>
    <xf numFmtId="0" fontId="73" fillId="63" borderId="380" applyFill="0">
      <alignment horizontal="center"/>
    </xf>
    <xf numFmtId="0" fontId="7" fillId="14" borderId="14" applyNumberFormat="0" applyFont="0" applyAlignment="0" applyProtection="0"/>
    <xf numFmtId="267" fontId="112" fillId="0" borderId="406"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1" fontId="74" fillId="0" borderId="398" applyFont="0" applyFill="0" applyBorder="0" applyAlignment="0" applyProtection="0">
      <alignment horizontal="left"/>
      <protection locked="0"/>
    </xf>
    <xf numFmtId="0" fontId="7" fillId="14" borderId="14" applyNumberFormat="0" applyFont="0" applyAlignment="0" applyProtection="0"/>
    <xf numFmtId="228" fontId="103" fillId="0" borderId="404">
      <alignment vertical="center"/>
      <protection locked="0"/>
    </xf>
    <xf numFmtId="276" fontId="20" fillId="0" borderId="398">
      <alignment horizontal="center"/>
    </xf>
    <xf numFmtId="228" fontId="73" fillId="63" borderId="389" applyFill="0">
      <alignment horizont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2" fillId="0" borderId="385" applyNumberFormat="0" applyFill="0" applyAlignment="0" applyProtection="0"/>
    <xf numFmtId="0" fontId="73" fillId="63" borderId="389" applyFill="0">
      <alignment horizontal="center"/>
    </xf>
    <xf numFmtId="0" fontId="7" fillId="14" borderId="14" applyNumberFormat="0" applyFont="0" applyAlignment="0" applyProtection="0"/>
    <xf numFmtId="0" fontId="7" fillId="14" borderId="14" applyNumberFormat="0" applyFont="0" applyAlignment="0" applyProtection="0"/>
    <xf numFmtId="267" fontId="112" fillId="0" borderId="424" applyFill="0">
      <alignment horizontal="center" vertical="center"/>
    </xf>
    <xf numFmtId="0" fontId="61" fillId="46" borderId="418" applyNumberFormat="0" applyAlignment="0" applyProtection="0"/>
    <xf numFmtId="228" fontId="136" fillId="68" borderId="387" applyNumberFormat="0">
      <alignment horizontal="right"/>
    </xf>
    <xf numFmtId="187" fontId="74" fillId="0" borderId="371" applyFont="0" applyFill="0" applyBorder="0" applyAlignment="0" applyProtection="0">
      <alignment horizontal="left"/>
      <protection locked="0"/>
    </xf>
    <xf numFmtId="0" fontId="7" fillId="14" borderId="14" applyNumberFormat="0" applyFont="0" applyAlignment="0" applyProtection="0"/>
    <xf numFmtId="271" fontId="11" fillId="0" borderId="371">
      <alignment horizontal="right"/>
    </xf>
    <xf numFmtId="185" fontId="74" fillId="0" borderId="371" applyFont="0" applyFill="0" applyBorder="0" applyAlignment="0" applyProtection="0">
      <alignment horizontal="left"/>
      <protection locked="0"/>
    </xf>
    <xf numFmtId="250" fontId="121" fillId="0" borderId="372" applyFill="0"/>
    <xf numFmtId="228" fontId="73" fillId="63" borderId="371" applyFill="0">
      <alignment horizontal="center"/>
    </xf>
    <xf numFmtId="271" fontId="11" fillId="63" borderId="371">
      <alignment horizontal="right"/>
    </xf>
    <xf numFmtId="250" fontId="168" fillId="0" borderId="372" applyFill="0"/>
    <xf numFmtId="3" fontId="114" fillId="39" borderId="371">
      <alignment horizontal="center"/>
      <protection locked="0"/>
    </xf>
    <xf numFmtId="237" fontId="103" fillId="0" borderId="377">
      <alignment vertical="center"/>
      <protection locked="0"/>
    </xf>
    <xf numFmtId="0" fontId="7" fillId="14" borderId="14" applyNumberFormat="0" applyFont="0" applyAlignment="0" applyProtection="0"/>
    <xf numFmtId="228" fontId="79" fillId="0" borderId="416" applyFill="0">
      <alignment horizontal="center" vertical="center"/>
    </xf>
    <xf numFmtId="200" fontId="10" fillId="5" borderId="362" applyFont="0" applyFill="0" applyBorder="0" applyAlignment="0" applyProtection="0"/>
    <xf numFmtId="0" fontId="7" fillId="14" borderId="14" applyNumberFormat="0" applyFont="0" applyAlignment="0" applyProtection="0"/>
    <xf numFmtId="0" fontId="7" fillId="14" borderId="14" applyNumberFormat="0" applyFont="0" applyAlignment="0" applyProtection="0"/>
    <xf numFmtId="184" fontId="103" fillId="0" borderId="422">
      <alignment vertical="center"/>
      <protection locked="0"/>
    </xf>
    <xf numFmtId="0" fontId="7" fillId="14" borderId="14" applyNumberFormat="0" applyFont="0" applyAlignment="0" applyProtection="0"/>
    <xf numFmtId="0" fontId="7" fillId="14" borderId="14" applyNumberFormat="0" applyFont="0" applyAlignment="0" applyProtection="0"/>
    <xf numFmtId="0" fontId="53" fillId="59" borderId="400" applyNumberFormat="0" applyAlignment="0" applyProtection="0"/>
    <xf numFmtId="276" fontId="20" fillId="0" borderId="416">
      <alignment horizontal="center"/>
    </xf>
    <xf numFmtId="0" fontId="7" fillId="14" borderId="14" applyNumberFormat="0" applyFont="0" applyAlignment="0" applyProtection="0"/>
    <xf numFmtId="0" fontId="7" fillId="14" borderId="14" applyNumberFormat="0" applyFont="0" applyAlignment="0" applyProtection="0"/>
    <xf numFmtId="228" fontId="74" fillId="0" borderId="380" applyNumberFormat="0">
      <alignment horizontal="left"/>
      <protection locked="0"/>
    </xf>
    <xf numFmtId="0" fontId="7" fillId="14" borderId="14" applyNumberFormat="0" applyFont="0" applyAlignment="0" applyProtection="0"/>
    <xf numFmtId="49" fontId="74" fillId="0" borderId="380">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10" fillId="62" borderId="410" applyNumberFormat="0" applyFont="0" applyAlignment="0" applyProtection="0"/>
    <xf numFmtId="0" fontId="2" fillId="0" borderId="376" applyNumberFormat="0" applyFill="0" applyAlignment="0" applyProtection="0"/>
    <xf numFmtId="178" fontId="10" fillId="39" borderId="398">
      <alignment horizontal="center"/>
      <protection locked="0"/>
    </xf>
    <xf numFmtId="0" fontId="7" fillId="14" borderId="14" applyNumberFormat="0" applyFont="0" applyAlignment="0" applyProtection="0"/>
    <xf numFmtId="232" fontId="103" fillId="0" borderId="422">
      <alignment vertical="center"/>
      <protection locked="0"/>
    </xf>
    <xf numFmtId="228" fontId="74" fillId="0" borderId="407" applyNumberFormat="0">
      <alignment horizontal="left"/>
      <protection locked="0"/>
    </xf>
    <xf numFmtId="228" fontId="112" fillId="0" borderId="397" applyFill="0">
      <alignment horizontal="center" vertical="center"/>
    </xf>
    <xf numFmtId="37" fontId="70" fillId="0" borderId="388" applyFill="0">
      <alignment horizontal="center" vertical="center"/>
    </xf>
    <xf numFmtId="0" fontId="7" fillId="14" borderId="14" applyNumberFormat="0" applyFont="0" applyAlignment="0" applyProtection="0"/>
    <xf numFmtId="0" fontId="64" fillId="59" borderId="375" applyNumberFormat="0" applyAlignment="0" applyProtection="0"/>
    <xf numFmtId="0" fontId="53" fillId="59" borderId="355" applyNumberFormat="0" applyAlignment="0" applyProtection="0"/>
    <xf numFmtId="0" fontId="7" fillId="14" borderId="14" applyNumberFormat="0" applyFont="0" applyAlignment="0" applyProtection="0"/>
    <xf numFmtId="0" fontId="64" fillId="59" borderId="411" applyNumberFormat="0" applyAlignment="0" applyProtection="0"/>
    <xf numFmtId="0" fontId="7" fillId="14" borderId="14" applyNumberFormat="0" applyFont="0" applyAlignment="0" applyProtection="0"/>
    <xf numFmtId="228" fontId="121" fillId="0" borderId="423" applyNumberFormat="0"/>
    <xf numFmtId="233" fontId="103" fillId="0" borderId="404">
      <alignment vertical="center"/>
      <protection locked="0"/>
    </xf>
    <xf numFmtId="0" fontId="7" fillId="14" borderId="14" applyNumberFormat="0" applyFont="0" applyAlignment="0" applyProtection="0"/>
    <xf numFmtId="0" fontId="7" fillId="14" borderId="14" applyNumberFormat="0" applyFont="0" applyAlignment="0" applyProtection="0"/>
    <xf numFmtId="233" fontId="103" fillId="0" borderId="395">
      <alignment vertical="center"/>
      <protection locked="0"/>
    </xf>
    <xf numFmtId="0" fontId="7" fillId="14" borderId="14" applyNumberFormat="0" applyFont="0" applyAlignment="0" applyProtection="0"/>
    <xf numFmtId="0" fontId="66" fillId="0" borderId="394" applyNumberFormat="0" applyFill="0" applyAlignment="0" applyProtection="0"/>
    <xf numFmtId="192" fontId="74" fillId="0" borderId="362" applyFont="0" applyFill="0" applyBorder="0" applyAlignment="0" applyProtection="0">
      <alignment horizontal="left"/>
      <protection locked="0"/>
    </xf>
    <xf numFmtId="191" fontId="74" fillId="0" borderId="362"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3" fillId="63" borderId="425" applyFill="0">
      <alignment horizontal="center"/>
    </xf>
    <xf numFmtId="0" fontId="7" fillId="14" borderId="14" applyNumberFormat="0" applyFont="0" applyAlignment="0" applyProtection="0"/>
    <xf numFmtId="201" fontId="10" fillId="39" borderId="362" applyNumberFormat="0">
      <alignment horizontal="left"/>
    </xf>
    <xf numFmtId="228" fontId="121" fillId="0" borderId="369" applyNumberFormat="0"/>
    <xf numFmtId="0" fontId="7" fillId="14" borderId="14" applyNumberFormat="0" applyFont="0" applyAlignment="0" applyProtection="0"/>
    <xf numFmtId="0" fontId="7" fillId="14" borderId="14" applyNumberFormat="0" applyFont="0" applyAlignment="0" applyProtection="0"/>
    <xf numFmtId="0" fontId="64" fillId="59" borderId="384" applyNumberFormat="0" applyAlignment="0" applyProtection="0"/>
    <xf numFmtId="232" fontId="103" fillId="0" borderId="377">
      <alignment vertical="center"/>
      <protection locked="0"/>
    </xf>
    <xf numFmtId="178" fontId="10" fillId="39" borderId="362">
      <alignment horizontal="center"/>
      <protection locked="0"/>
    </xf>
    <xf numFmtId="0" fontId="64" fillId="59" borderId="402" applyNumberFormat="0" applyAlignment="0" applyProtection="0"/>
    <xf numFmtId="178" fontId="10" fillId="39" borderId="362">
      <alignment horizontal="center"/>
      <protection locked="0"/>
    </xf>
    <xf numFmtId="232" fontId="103" fillId="0" borderId="386">
      <alignment vertical="center"/>
      <protection locked="0"/>
    </xf>
    <xf numFmtId="228" fontId="136" fillId="68" borderId="414" applyNumberFormat="0">
      <alignment horizontal="right"/>
    </xf>
    <xf numFmtId="184" fontId="68" fillId="0" borderId="389" applyFill="0">
      <alignment horizontal="center" vertical="center"/>
    </xf>
    <xf numFmtId="0" fontId="7" fillId="14" borderId="14" applyNumberFormat="0" applyFont="0" applyAlignment="0" applyProtection="0"/>
    <xf numFmtId="228" fontId="74" fillId="0" borderId="362" applyNumberFormat="0">
      <alignment horizontal="left"/>
      <protection locked="0"/>
    </xf>
    <xf numFmtId="49" fontId="74" fillId="0" borderId="389">
      <alignment horizontal="left" vertical="top" wrapText="1"/>
      <protection locked="0"/>
    </xf>
    <xf numFmtId="0" fontId="7" fillId="14" borderId="14" applyNumberFormat="0" applyFont="0" applyAlignment="0" applyProtection="0"/>
    <xf numFmtId="49" fontId="74" fillId="0" borderId="362">
      <alignment horizontal="left" vertical="top" wrapText="1"/>
      <protection locked="0"/>
    </xf>
    <xf numFmtId="196" fontId="10" fillId="39" borderId="362" applyFont="0" applyFill="0" applyBorder="0" applyAlignment="0">
      <alignment horizontal="left"/>
    </xf>
    <xf numFmtId="0" fontId="66" fillId="0" borderId="421" applyNumberFormat="0" applyFill="0" applyAlignment="0" applyProtection="0"/>
    <xf numFmtId="231" fontId="103" fillId="0" borderId="368">
      <alignment vertical="center"/>
      <protection locked="0"/>
    </xf>
    <xf numFmtId="0" fontId="61" fillId="46" borderId="355" applyNumberFormat="0" applyAlignment="0" applyProtection="0"/>
    <xf numFmtId="228" fontId="124" fillId="0" borderId="424" applyFill="0">
      <alignment horizontal="center" vertical="center"/>
    </xf>
    <xf numFmtId="0" fontId="7" fillId="14" borderId="14" applyNumberFormat="0" applyFont="0" applyAlignment="0" applyProtection="0"/>
    <xf numFmtId="228" fontId="104" fillId="0" borderId="425" applyFill="0">
      <alignment horizontal="center" vertical="center"/>
    </xf>
    <xf numFmtId="0" fontId="73" fillId="63" borderId="398" applyFill="0">
      <alignment horizontal="center"/>
    </xf>
    <xf numFmtId="250" fontId="168" fillId="0" borderId="399" applyFill="0"/>
    <xf numFmtId="0" fontId="74" fillId="0" borderId="416" applyNumberFormat="0">
      <alignment horizontal="left"/>
      <protection locked="0"/>
    </xf>
    <xf numFmtId="192" fontId="74" fillId="0" borderId="407" applyFont="0" applyFill="0" applyBorder="0" applyAlignment="0" applyProtection="0">
      <alignment horizontal="left"/>
      <protection locked="0"/>
    </xf>
    <xf numFmtId="0" fontId="7" fillId="14" borderId="14" applyNumberFormat="0" applyFont="0" applyAlignment="0" applyProtection="0"/>
    <xf numFmtId="228" fontId="73" fillId="63" borderId="398" applyFill="0">
      <alignment horizontal="center" vertical="center"/>
    </xf>
    <xf numFmtId="228" fontId="103" fillId="0" borderId="413">
      <alignment vertical="center"/>
      <protection locked="0"/>
    </xf>
    <xf numFmtId="0" fontId="10" fillId="62" borderId="401" applyNumberFormat="0" applyFont="0" applyAlignment="0" applyProtection="0"/>
    <xf numFmtId="230" fontId="103" fillId="0" borderId="386">
      <alignment vertical="center"/>
      <protection locked="0"/>
    </xf>
    <xf numFmtId="228" fontId="74" fillId="0" borderId="389" applyNumberFormat="0">
      <alignment horizontal="left"/>
      <protection locked="0"/>
    </xf>
    <xf numFmtId="0" fontId="53" fillId="59" borderId="418" applyNumberFormat="0" applyAlignment="0" applyProtection="0"/>
    <xf numFmtId="0" fontId="66" fillId="0" borderId="394" applyNumberFormat="0" applyFill="0" applyAlignment="0" applyProtection="0"/>
    <xf numFmtId="185" fontId="74" fillId="0" borderId="407" applyFont="0" applyFill="0" applyBorder="0" applyAlignment="0" applyProtection="0">
      <alignment horizontal="left"/>
      <protection locked="0"/>
    </xf>
    <xf numFmtId="0" fontId="61" fillId="46" borderId="373" applyNumberFormat="0" applyAlignment="0" applyProtection="0"/>
    <xf numFmtId="0" fontId="53" fillId="59" borderId="373" applyNumberFormat="0" applyAlignment="0" applyProtection="0"/>
    <xf numFmtId="0" fontId="73" fillId="63" borderId="416" applyFill="0">
      <alignment horizontal="center"/>
    </xf>
    <xf numFmtId="0" fontId="7" fillId="14" borderId="14" applyNumberFormat="0" applyFont="0" applyAlignment="0" applyProtection="0"/>
    <xf numFmtId="233" fontId="103" fillId="0" borderId="413">
      <alignment vertic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8" fontId="73" fillId="63" borderId="389" applyFill="0">
      <alignment horizontal="center" vertical="center"/>
    </xf>
    <xf numFmtId="0" fontId="7" fillId="14" borderId="14" applyNumberFormat="0" applyFont="0" applyAlignment="0" applyProtection="0"/>
    <xf numFmtId="250" fontId="121" fillId="0" borderId="408" applyFill="0"/>
    <xf numFmtId="0" fontId="7" fillId="14" borderId="14" applyNumberFormat="0" applyFont="0" applyAlignment="0" applyProtection="0"/>
    <xf numFmtId="0" fontId="7" fillId="14" borderId="14" applyNumberFormat="0" applyFont="0" applyAlignment="0" applyProtection="0"/>
    <xf numFmtId="0" fontId="64" fillId="59" borderId="366" applyNumberFormat="0" applyAlignment="0" applyProtection="0"/>
    <xf numFmtId="0" fontId="7" fillId="14" borderId="14" applyNumberFormat="0" applyFont="0" applyAlignment="0" applyProtection="0"/>
    <xf numFmtId="184" fontId="103" fillId="0" borderId="377">
      <alignment vertical="center"/>
      <protection locked="0"/>
    </xf>
    <xf numFmtId="230" fontId="103" fillId="0" borderId="377">
      <alignment vertical="center"/>
      <protection locked="0"/>
    </xf>
    <xf numFmtId="196" fontId="10" fillId="39" borderId="425" applyFont="0" applyFill="0" applyBorder="0" applyAlignment="0">
      <alignment horizontal="left"/>
    </xf>
    <xf numFmtId="0" fontId="53" fillId="59" borderId="400" applyNumberFormat="0" applyAlignment="0" applyProtection="0"/>
    <xf numFmtId="3" fontId="114" fillId="39" borderId="425">
      <alignment horizontal="center"/>
      <protection locked="0"/>
    </xf>
    <xf numFmtId="0" fontId="7" fillId="14" borderId="14" applyNumberFormat="0" applyFont="0" applyAlignment="0" applyProtection="0"/>
    <xf numFmtId="0" fontId="10" fillId="62" borderId="356" applyNumberFormat="0" applyFont="0" applyAlignment="0" applyProtection="0"/>
    <xf numFmtId="0" fontId="64" fillId="59" borderId="357" applyNumberFormat="0" applyAlignment="0" applyProtection="0"/>
    <xf numFmtId="0" fontId="7" fillId="14" borderId="14" applyNumberFormat="0" applyFont="0" applyAlignment="0" applyProtection="0"/>
    <xf numFmtId="0" fontId="2" fillId="0" borderId="394" applyNumberFormat="0" applyFill="0" applyAlignment="0" applyProtection="0"/>
    <xf numFmtId="0" fontId="7" fillId="14" borderId="14" applyNumberFormat="0" applyFont="0" applyAlignment="0" applyProtection="0"/>
    <xf numFmtId="188" fontId="73" fillId="63" borderId="407" applyFill="0">
      <alignment horizontal="center" vertical="center"/>
    </xf>
    <xf numFmtId="233" fontId="103" fillId="0" borderId="386">
      <alignment vertical="center"/>
      <protection locked="0"/>
    </xf>
    <xf numFmtId="190" fontId="74" fillId="0" borderId="389" applyFont="0" applyFill="0" applyBorder="0" applyAlignment="0" applyProtection="0">
      <alignment horizontal="left"/>
      <protection locked="0"/>
    </xf>
    <xf numFmtId="228" fontId="124" fillId="0" borderId="388" applyFill="0">
      <alignment horizontal="center" vertical="center"/>
    </xf>
    <xf numFmtId="0" fontId="73" fillId="63" borderId="1958" applyFill="0">
      <alignment horizontal="center"/>
    </xf>
    <xf numFmtId="0" fontId="73" fillId="63" borderId="371" applyFill="0">
      <alignment horizontal="center"/>
    </xf>
    <xf numFmtId="0" fontId="7" fillId="14" borderId="14" applyNumberFormat="0" applyFont="0" applyAlignment="0" applyProtection="0"/>
    <xf numFmtId="233" fontId="103" fillId="0" borderId="386">
      <alignment vertical="center"/>
      <protection locked="0"/>
    </xf>
    <xf numFmtId="0" fontId="7" fillId="14" borderId="14" applyNumberFormat="0" applyFont="0" applyAlignment="0" applyProtection="0"/>
    <xf numFmtId="0" fontId="2" fillId="0" borderId="358" applyNumberFormat="0" applyFill="0" applyAlignment="0" applyProtection="0"/>
    <xf numFmtId="0" fontId="66" fillId="0" borderId="358"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2" fillId="0" borderId="367" applyNumberFormat="0" applyFill="0" applyAlignment="0" applyProtection="0"/>
    <xf numFmtId="196" fontId="10" fillId="39" borderId="416" applyFont="0" applyFill="0" applyBorder="0" applyAlignment="0">
      <alignment horizontal="left"/>
    </xf>
    <xf numFmtId="228" fontId="73" fillId="63" borderId="371" applyFill="0">
      <alignment horizontal="center" vertical="center"/>
    </xf>
    <xf numFmtId="228" fontId="73" fillId="63" borderId="362" applyFill="0">
      <alignment horizontal="center"/>
    </xf>
    <xf numFmtId="228" fontId="73" fillId="63" borderId="362" applyFill="0">
      <alignment horizontal="center" vertical="center"/>
    </xf>
    <xf numFmtId="17" fontId="11" fillId="39" borderId="371">
      <alignment horizontal="center"/>
      <protection locked="0"/>
    </xf>
    <xf numFmtId="0" fontId="53" fillId="59" borderId="382" applyNumberFormat="0" applyAlignment="0" applyProtection="0"/>
    <xf numFmtId="191" fontId="74" fillId="0" borderId="416" applyFont="0" applyFill="0" applyBorder="0" applyAlignment="0" applyProtection="0">
      <alignment horizontal="left"/>
      <protection locked="0"/>
    </xf>
    <xf numFmtId="0" fontId="7" fillId="14" borderId="14" applyNumberFormat="0" applyFont="0" applyAlignment="0" applyProtection="0"/>
    <xf numFmtId="0" fontId="61" fillId="46" borderId="382" applyNumberFormat="0" applyAlignment="0" applyProtection="0"/>
    <xf numFmtId="254" fontId="10" fillId="39" borderId="371">
      <alignment horizontal="right"/>
      <protection locked="0"/>
    </xf>
    <xf numFmtId="228" fontId="121" fillId="0" borderId="387" applyNumberFormat="0"/>
    <xf numFmtId="0" fontId="7" fillId="14" borderId="14" applyNumberFormat="0" applyFont="0" applyAlignment="0" applyProtection="0"/>
    <xf numFmtId="0" fontId="7" fillId="14" borderId="14" applyNumberFormat="0" applyFont="0" applyAlignment="0" applyProtection="0"/>
    <xf numFmtId="231" fontId="103" fillId="0" borderId="395">
      <alignment vertical="center"/>
      <protection locked="0"/>
    </xf>
    <xf numFmtId="0" fontId="7" fillId="14" borderId="14" applyNumberFormat="0" applyFont="0" applyAlignment="0" applyProtection="0"/>
    <xf numFmtId="0" fontId="61" fillId="46" borderId="391" applyNumberFormat="0" applyAlignment="0" applyProtection="0"/>
    <xf numFmtId="0" fontId="7" fillId="14" borderId="14" applyNumberFormat="0" applyFont="0" applyAlignment="0" applyProtection="0"/>
    <xf numFmtId="250" fontId="168" fillId="0" borderId="390" applyFill="0"/>
    <xf numFmtId="0" fontId="64" fillId="59" borderId="384" applyNumberFormat="0" applyAlignment="0" applyProtection="0"/>
    <xf numFmtId="0" fontId="7" fillId="14" borderId="14" applyNumberFormat="0" applyFont="0" applyAlignment="0" applyProtection="0"/>
    <xf numFmtId="178" fontId="10" fillId="39" borderId="407">
      <alignment horizontal="center"/>
      <protection locked="0"/>
    </xf>
    <xf numFmtId="0" fontId="7" fillId="14" borderId="14" applyNumberFormat="0" applyFont="0" applyAlignment="0" applyProtection="0"/>
    <xf numFmtId="185" fontId="74" fillId="0" borderId="362"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231" fontId="103" fillId="0" borderId="395">
      <alignment vertical="center"/>
      <protection locked="0"/>
    </xf>
    <xf numFmtId="228" fontId="103" fillId="0" borderId="407" applyFill="0">
      <alignment horizontal="center" vertical="center"/>
    </xf>
    <xf numFmtId="0" fontId="64" fillId="59" borderId="420" applyNumberFormat="0" applyAlignment="0" applyProtection="0"/>
    <xf numFmtId="231" fontId="103" fillId="0" borderId="422">
      <alignment vertical="center"/>
      <protection locked="0"/>
    </xf>
    <xf numFmtId="0" fontId="7" fillId="14" borderId="14" applyNumberFormat="0" applyFont="0" applyAlignment="0" applyProtection="0"/>
    <xf numFmtId="0" fontId="7" fillId="14" borderId="14" applyNumberFormat="0" applyFont="0" applyAlignment="0" applyProtection="0"/>
    <xf numFmtId="49" fontId="74" fillId="0" borderId="398">
      <alignment horizontal="left" vertical="top" wrapText="1"/>
      <protection locked="0"/>
    </xf>
    <xf numFmtId="0" fontId="66" fillId="0" borderId="403" applyNumberFormat="0" applyFill="0" applyAlignment="0" applyProtection="0"/>
    <xf numFmtId="0" fontId="7" fillId="14" borderId="14" applyNumberFormat="0" applyFont="0" applyAlignment="0" applyProtection="0"/>
    <xf numFmtId="228" fontId="112" fillId="0" borderId="406"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4" fillId="0" borderId="371"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31" fontId="103" fillId="0" borderId="739">
      <alignment vertical="center"/>
      <protection locked="0"/>
    </xf>
    <xf numFmtId="0" fontId="7" fillId="14" borderId="14" applyNumberFormat="0" applyFont="0" applyAlignment="0" applyProtection="0"/>
    <xf numFmtId="0" fontId="64" fillId="59" borderId="411" applyNumberFormat="0" applyAlignment="0" applyProtection="0"/>
    <xf numFmtId="228" fontId="73" fillId="63" borderId="398"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10" fillId="62" borderId="365" applyNumberFormat="0" applyFont="0" applyAlignment="0" applyProtection="0"/>
    <xf numFmtId="0" fontId="7" fillId="14" borderId="14" applyNumberFormat="0" applyFont="0" applyAlignment="0" applyProtection="0"/>
    <xf numFmtId="228" fontId="74" fillId="0" borderId="398" applyNumberFormat="0">
      <alignment horizontal="left"/>
      <protection locked="0"/>
    </xf>
    <xf numFmtId="0" fontId="7" fillId="14" borderId="14" applyNumberFormat="0" applyFont="0" applyAlignment="0" applyProtection="0"/>
    <xf numFmtId="0" fontId="64" fillId="59" borderId="393" applyNumberFormat="0" applyAlignment="0" applyProtection="0"/>
    <xf numFmtId="10" fontId="68" fillId="67" borderId="425" applyNumberFormat="0" applyBorder="0" applyAlignment="0" applyProtection="0"/>
    <xf numFmtId="0" fontId="53" fillId="59" borderId="355" applyNumberFormat="0" applyAlignment="0" applyProtection="0"/>
    <xf numFmtId="0" fontId="61" fillId="46" borderId="355" applyNumberFormat="0" applyAlignment="0" applyProtection="0"/>
    <xf numFmtId="0" fontId="64" fillId="59" borderId="357" applyNumberFormat="0" applyAlignment="0" applyProtection="0"/>
    <xf numFmtId="0" fontId="66" fillId="0" borderId="358" applyNumberFormat="0" applyFill="0" applyAlignment="0" applyProtection="0"/>
    <xf numFmtId="0" fontId="2" fillId="0" borderId="358" applyNumberFormat="0" applyFill="0" applyAlignment="0" applyProtection="0"/>
    <xf numFmtId="0" fontId="53" fillId="59" borderId="355" applyNumberFormat="0" applyAlignment="0" applyProtection="0"/>
    <xf numFmtId="0" fontId="61" fillId="46" borderId="355" applyNumberFormat="0" applyAlignment="0" applyProtection="0"/>
    <xf numFmtId="0" fontId="7" fillId="14" borderId="14" applyNumberFormat="0" applyFont="0" applyAlignment="0" applyProtection="0"/>
    <xf numFmtId="0" fontId="64" fillId="59" borderId="357" applyNumberFormat="0" applyAlignment="0" applyProtection="0"/>
    <xf numFmtId="0" fontId="2" fillId="0" borderId="358" applyNumberFormat="0" applyFill="0" applyAlignment="0" applyProtection="0"/>
    <xf numFmtId="0" fontId="66" fillId="0" borderId="358"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355" applyNumberFormat="0" applyAlignment="0" applyProtection="0"/>
    <xf numFmtId="229" fontId="103" fillId="0" borderId="386">
      <alignment vertical="center"/>
      <protection locked="0"/>
    </xf>
    <xf numFmtId="0" fontId="7" fillId="14" borderId="14" applyNumberFormat="0" applyFont="0" applyAlignment="0" applyProtection="0"/>
    <xf numFmtId="0" fontId="61" fillId="46" borderId="355" applyNumberFormat="0" applyAlignment="0" applyProtection="0"/>
    <xf numFmtId="228" fontId="68" fillId="0" borderId="371" applyFill="0">
      <alignment horizontal="center" vertical="center"/>
    </xf>
    <xf numFmtId="184" fontId="68" fillId="0" borderId="371" applyFill="0">
      <alignment horizontal="center" vertical="center"/>
    </xf>
    <xf numFmtId="0" fontId="10" fillId="62" borderId="356" applyNumberFormat="0" applyFont="0" applyAlignment="0" applyProtection="0"/>
    <xf numFmtId="0" fontId="64" fillId="59" borderId="357" applyNumberFormat="0" applyAlignment="0" applyProtection="0"/>
    <xf numFmtId="228" fontId="124" fillId="0" borderId="397" applyFill="0">
      <alignment horizontal="center" vertical="center"/>
    </xf>
    <xf numFmtId="0" fontId="7" fillId="14" borderId="14" applyNumberFormat="0" applyFont="0" applyAlignment="0" applyProtection="0"/>
    <xf numFmtId="0" fontId="66" fillId="0" borderId="358" applyNumberFormat="0" applyFill="0" applyAlignment="0" applyProtection="0"/>
    <xf numFmtId="0" fontId="2" fillId="0" borderId="358" applyNumberFormat="0" applyFill="0" applyAlignment="0" applyProtection="0"/>
    <xf numFmtId="228" fontId="103" fillId="0" borderId="371" applyFill="0">
      <alignment horizontal="center" vertical="center"/>
    </xf>
    <xf numFmtId="0" fontId="7" fillId="14" borderId="14" applyNumberFormat="0" applyFont="0" applyAlignment="0" applyProtection="0"/>
    <xf numFmtId="266" fontId="103" fillId="0" borderId="407"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10" fillId="62" borderId="1121"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355"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355" applyNumberFormat="0" applyAlignment="0" applyProtection="0"/>
    <xf numFmtId="0" fontId="7" fillId="14" borderId="14" applyNumberFormat="0" applyFont="0" applyAlignment="0" applyProtection="0"/>
    <xf numFmtId="0" fontId="10" fillId="62" borderId="356" applyNumberFormat="0" applyFont="0" applyAlignment="0" applyProtection="0"/>
    <xf numFmtId="0" fontId="64" fillId="59" borderId="357" applyNumberFormat="0" applyAlignment="0" applyProtection="0"/>
    <xf numFmtId="0" fontId="7" fillId="14" borderId="14" applyNumberFormat="0" applyFont="0" applyAlignment="0" applyProtection="0"/>
    <xf numFmtId="37" fontId="70" fillId="0" borderId="424" applyFill="0">
      <alignment horizontal="center" vertical="center"/>
    </xf>
    <xf numFmtId="0" fontId="2" fillId="0" borderId="358" applyNumberFormat="0" applyFill="0" applyAlignment="0" applyProtection="0"/>
    <xf numFmtId="0" fontId="66" fillId="0" borderId="358"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375" applyNumberFormat="0" applyAlignment="0" applyProtection="0"/>
    <xf numFmtId="191" fontId="74" fillId="0" borderId="371"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201" fontId="10" fillId="39" borderId="407" applyNumberFormat="0">
      <alignment horizontal="left"/>
    </xf>
    <xf numFmtId="0" fontId="73" fillId="63" borderId="362" applyFill="0">
      <alignment horizontal="center"/>
    </xf>
    <xf numFmtId="0" fontId="7" fillId="14" borderId="14" applyNumberFormat="0" applyFont="0" applyAlignment="0" applyProtection="0"/>
    <xf numFmtId="276" fontId="20" fillId="0" borderId="389">
      <alignment horizontal="center"/>
    </xf>
    <xf numFmtId="192" fontId="74" fillId="0" borderId="371" applyFont="0" applyFill="0" applyBorder="0" applyAlignment="0" applyProtection="0">
      <alignment horizontal="left"/>
      <protection locked="0"/>
    </xf>
    <xf numFmtId="190" fontId="74" fillId="0" borderId="371" applyFont="0" applyFill="0" applyBorder="0" applyAlignment="0" applyProtection="0">
      <alignment horizontal="left"/>
      <protection locked="0"/>
    </xf>
    <xf numFmtId="0" fontId="10" fillId="62" borderId="374" applyNumberFormat="0" applyFont="0" applyAlignment="0" applyProtection="0"/>
    <xf numFmtId="188" fontId="73" fillId="63" borderId="362" applyFill="0">
      <alignment horizontal="center" vertical="center"/>
    </xf>
    <xf numFmtId="0" fontId="7" fillId="14" borderId="14" applyNumberFormat="0" applyFont="0" applyAlignment="0" applyProtection="0"/>
    <xf numFmtId="0" fontId="10" fillId="62" borderId="401" applyNumberFormat="0" applyFont="0" applyAlignment="0" applyProtection="0"/>
    <xf numFmtId="0" fontId="2" fillId="0" borderId="412" applyNumberFormat="0" applyFill="0" applyAlignment="0" applyProtection="0"/>
    <xf numFmtId="0" fontId="61" fillId="46" borderId="364" applyNumberFormat="0" applyAlignment="0" applyProtection="0"/>
    <xf numFmtId="43" fontId="1" fillId="0" borderId="0" applyFont="0" applyFill="0" applyBorder="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0" fontId="10" fillId="63" borderId="362" applyNumberFormat="0" applyFont="0" applyBorder="0" applyAlignment="0" applyProtection="0"/>
    <xf numFmtId="180" fontId="10" fillId="63" borderId="362" applyNumberFormat="0" applyFont="0" applyBorder="0" applyAlignment="0" applyProtection="0"/>
    <xf numFmtId="0" fontId="66" fillId="0" borderId="403" applyNumberFormat="0" applyFill="0" applyAlignment="0" applyProtection="0"/>
    <xf numFmtId="276" fontId="20" fillId="0" borderId="380">
      <alignment horizontal="center"/>
    </xf>
    <xf numFmtId="192" fontId="74" fillId="0" borderId="398" applyFont="0" applyFill="0" applyBorder="0" applyAlignment="0" applyProtection="0">
      <alignment horizontal="left"/>
      <protection locked="0"/>
    </xf>
    <xf numFmtId="267" fontId="112" fillId="0" borderId="397" applyFill="0">
      <alignment horizontal="center" vertical="center"/>
    </xf>
    <xf numFmtId="0" fontId="7" fillId="14" borderId="14" applyNumberFormat="0" applyFont="0" applyAlignment="0" applyProtection="0"/>
    <xf numFmtId="250" fontId="121" fillId="0" borderId="381" applyFill="0"/>
    <xf numFmtId="0" fontId="7" fillId="14" borderId="14" applyNumberFormat="0" applyFont="0" applyAlignment="0" applyProtection="0"/>
    <xf numFmtId="0" fontId="7" fillId="14" borderId="14" applyNumberFormat="0" applyFont="0" applyAlignment="0" applyProtection="0"/>
    <xf numFmtId="250" fontId="121" fillId="0" borderId="426" applyFill="0"/>
    <xf numFmtId="0" fontId="7" fillId="14" borderId="14" applyNumberFormat="0" applyFont="0" applyAlignment="0" applyProtection="0"/>
    <xf numFmtId="228" fontId="136" fillId="68" borderId="378" applyNumberFormat="0">
      <alignment horizontal="right"/>
    </xf>
    <xf numFmtId="10" fontId="68" fillId="67" borderId="398" applyNumberFormat="0" applyBorder="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3" fillId="63" borderId="362" applyFill="0">
      <alignment horizontal="center"/>
    </xf>
    <xf numFmtId="188" fontId="73" fillId="63" borderId="362" applyFill="0">
      <alignment horizontal="center" vertical="center"/>
    </xf>
    <xf numFmtId="185" fontId="74" fillId="0" borderId="362" applyFont="0" applyFill="0" applyBorder="0" applyAlignment="0" applyProtection="0">
      <alignment horizontal="left"/>
      <protection locked="0"/>
    </xf>
    <xf numFmtId="197" fontId="74" fillId="0" borderId="362">
      <alignment horizontal="left"/>
      <protection locked="0"/>
    </xf>
    <xf numFmtId="0" fontId="53" fillId="59" borderId="364" applyNumberFormat="0" applyAlignment="0" applyProtection="0"/>
    <xf numFmtId="0" fontId="61" fillId="46" borderId="364" applyNumberFormat="0" applyAlignment="0" applyProtection="0"/>
    <xf numFmtId="0" fontId="64" fillId="59" borderId="366" applyNumberFormat="0" applyAlignment="0" applyProtection="0"/>
    <xf numFmtId="0" fontId="66" fillId="0" borderId="367" applyNumberFormat="0" applyFill="0" applyAlignment="0" applyProtection="0"/>
    <xf numFmtId="0" fontId="2" fillId="0" borderId="367" applyNumberFormat="0" applyFill="0" applyAlignment="0" applyProtection="0"/>
    <xf numFmtId="0" fontId="53" fillId="59" borderId="364" applyNumberFormat="0" applyAlignment="0" applyProtection="0"/>
    <xf numFmtId="0" fontId="73" fillId="63" borderId="362" applyFill="0">
      <alignment horizontal="center"/>
    </xf>
    <xf numFmtId="188" fontId="73" fillId="63" borderId="362" applyFill="0">
      <alignment horizontal="center" vertical="center"/>
    </xf>
    <xf numFmtId="0" fontId="61" fillId="46" borderId="364" applyNumberFormat="0" applyAlignment="0" applyProtection="0"/>
    <xf numFmtId="0" fontId="7" fillId="14" borderId="14" applyNumberFormat="0" applyFont="0" applyAlignment="0" applyProtection="0"/>
    <xf numFmtId="0" fontId="64" fillId="59" borderId="366" applyNumberFormat="0" applyAlignment="0" applyProtection="0"/>
    <xf numFmtId="0" fontId="2" fillId="0" borderId="367" applyNumberFormat="0" applyFill="0" applyAlignment="0" applyProtection="0"/>
    <xf numFmtId="0" fontId="66" fillId="0" borderId="367"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364" applyNumberFormat="0" applyAlignment="0" applyProtection="0"/>
    <xf numFmtId="0" fontId="7" fillId="14" borderId="14" applyNumberFormat="0" applyFont="0" applyAlignment="0" applyProtection="0"/>
    <xf numFmtId="0" fontId="61" fillId="46" borderId="364" applyNumberFormat="0" applyAlignment="0" applyProtection="0"/>
    <xf numFmtId="192" fontId="74" fillId="0" borderId="380" applyFont="0" applyFill="0" applyBorder="0" applyAlignment="0" applyProtection="0">
      <alignment horizontal="left"/>
      <protection locked="0"/>
    </xf>
    <xf numFmtId="271" fontId="11" fillId="0" borderId="380">
      <alignment horizontal="right"/>
    </xf>
    <xf numFmtId="0" fontId="10" fillId="62" borderId="365" applyNumberFormat="0" applyFont="0" applyAlignment="0" applyProtection="0"/>
    <xf numFmtId="0" fontId="64" fillId="59" borderId="366" applyNumberFormat="0" applyAlignment="0" applyProtection="0"/>
    <xf numFmtId="0" fontId="61" fillId="46" borderId="382" applyNumberFormat="0" applyAlignment="0" applyProtection="0"/>
    <xf numFmtId="0" fontId="7" fillId="14" borderId="14" applyNumberFormat="0" applyFont="0" applyAlignment="0" applyProtection="0"/>
    <xf numFmtId="0" fontId="66" fillId="0" borderId="367" applyNumberFormat="0" applyFill="0" applyAlignment="0" applyProtection="0"/>
    <xf numFmtId="0" fontId="2" fillId="0" borderId="367" applyNumberFormat="0" applyFill="0" applyAlignment="0" applyProtection="0"/>
    <xf numFmtId="190" fontId="74" fillId="0" borderId="380"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364"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364" applyNumberFormat="0" applyAlignment="0" applyProtection="0"/>
    <xf numFmtId="0" fontId="7" fillId="14" borderId="14" applyNumberFormat="0" applyFont="0" applyAlignment="0" applyProtection="0"/>
    <xf numFmtId="0" fontId="10" fillId="62" borderId="365" applyNumberFormat="0" applyFont="0" applyAlignment="0" applyProtection="0"/>
    <xf numFmtId="0" fontId="64" fillId="59" borderId="366" applyNumberFormat="0" applyAlignment="0" applyProtection="0"/>
    <xf numFmtId="0" fontId="7" fillId="14" borderId="14" applyNumberFormat="0" applyFont="0" applyAlignment="0" applyProtection="0"/>
    <xf numFmtId="0" fontId="2" fillId="0" borderId="367" applyNumberFormat="0" applyFill="0" applyAlignment="0" applyProtection="0"/>
    <xf numFmtId="0" fontId="66" fillId="0" borderId="367" applyNumberFormat="0" applyFill="0" applyAlignment="0" applyProtection="0"/>
    <xf numFmtId="0" fontId="66" fillId="0" borderId="394" applyNumberFormat="0" applyFill="0" applyAlignment="0" applyProtection="0"/>
    <xf numFmtId="267" fontId="112" fillId="0" borderId="388"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10" fillId="62" borderId="401"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3" fontId="114" fillId="39" borderId="416">
      <alignment horizontal="center"/>
      <protection locked="0"/>
    </xf>
    <xf numFmtId="0" fontId="7" fillId="14" borderId="14" applyNumberFormat="0" applyFont="0" applyAlignment="0" applyProtection="0"/>
    <xf numFmtId="0" fontId="7" fillId="14" borderId="14" applyNumberFormat="0" applyFont="0" applyAlignment="0" applyProtection="0"/>
    <xf numFmtId="187" fontId="74" fillId="0" borderId="407" applyFont="0" applyFill="0" applyBorder="0" applyAlignment="0" applyProtection="0">
      <alignment horizontal="left"/>
      <protection locked="0"/>
    </xf>
    <xf numFmtId="185" fontId="74" fillId="0" borderId="398" applyFont="0" applyFill="0" applyBorder="0" applyAlignment="0" applyProtection="0">
      <alignment horizontal="left"/>
      <protection locked="0"/>
    </xf>
    <xf numFmtId="250" fontId="121" fillId="0" borderId="390" applyFill="0"/>
    <xf numFmtId="0" fontId="7" fillId="14" borderId="14" applyNumberFormat="0" applyFont="0" applyAlignment="0" applyProtection="0"/>
    <xf numFmtId="0" fontId="66" fillId="0" borderId="421" applyNumberFormat="0" applyFill="0" applyAlignment="0" applyProtection="0"/>
    <xf numFmtId="0" fontId="66" fillId="0" borderId="412" applyNumberFormat="0" applyFill="0" applyAlignment="0" applyProtection="0"/>
    <xf numFmtId="0" fontId="61" fillId="46" borderId="409" applyNumberFormat="0" applyAlignment="0" applyProtection="0"/>
    <xf numFmtId="185" fontId="74" fillId="0" borderId="389" applyFont="0" applyFill="0" applyBorder="0" applyAlignment="0" applyProtection="0">
      <alignment horizontal="left"/>
      <protection locked="0"/>
    </xf>
    <xf numFmtId="180" fontId="10" fillId="63" borderId="371" applyNumberFormat="0" applyFont="0" applyBorder="0" applyAlignment="0" applyProtection="0"/>
    <xf numFmtId="180" fontId="10" fillId="63" borderId="371" applyNumberFormat="0" applyFont="0" applyBorder="0" applyAlignment="0" applyProtection="0"/>
    <xf numFmtId="178" fontId="10" fillId="39" borderId="425">
      <alignment horizontal="center"/>
      <protection locked="0"/>
    </xf>
    <xf numFmtId="193" fontId="10" fillId="0" borderId="398" applyFont="0" applyFill="0" applyBorder="0" applyAlignment="0" applyProtection="0">
      <alignment horizontal="left"/>
      <protection locked="0"/>
    </xf>
    <xf numFmtId="17" fontId="11" fillId="39" borderId="389">
      <alignment horizontal="center"/>
      <protection locked="0"/>
    </xf>
    <xf numFmtId="0" fontId="7" fillId="14" borderId="14" applyNumberFormat="0" applyFont="0" applyAlignment="0" applyProtection="0"/>
    <xf numFmtId="0" fontId="7" fillId="14" borderId="14" applyNumberFormat="0" applyFont="0" applyAlignment="0" applyProtection="0"/>
    <xf numFmtId="185" fontId="74" fillId="0" borderId="733" applyFont="0" applyFill="0" applyBorder="0" applyAlignment="0" applyProtection="0">
      <alignment horizontal="left"/>
      <protection locked="0"/>
    </xf>
    <xf numFmtId="0" fontId="10" fillId="62" borderId="410" applyNumberFormat="0" applyFont="0" applyAlignment="0" applyProtection="0"/>
    <xf numFmtId="0" fontId="2" fillId="0" borderId="421"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71" fontId="11" fillId="0" borderId="398">
      <alignment horizontal="right"/>
    </xf>
    <xf numFmtId="0" fontId="7" fillId="14" borderId="14" applyNumberFormat="0" applyFont="0" applyAlignment="0" applyProtection="0"/>
    <xf numFmtId="0" fontId="53" fillId="59" borderId="373" applyNumberFormat="0" applyAlignment="0" applyProtection="0"/>
    <xf numFmtId="0" fontId="61" fillId="46" borderId="373" applyNumberFormat="0" applyAlignment="0" applyProtection="0"/>
    <xf numFmtId="0" fontId="64" fillId="59" borderId="375" applyNumberFormat="0" applyAlignment="0" applyProtection="0"/>
    <xf numFmtId="0" fontId="66" fillId="0" borderId="376" applyNumberFormat="0" applyFill="0" applyAlignment="0" applyProtection="0"/>
    <xf numFmtId="0" fontId="2" fillId="0" borderId="376" applyNumberFormat="0" applyFill="0" applyAlignment="0" applyProtection="0"/>
    <xf numFmtId="0" fontId="53" fillId="59" borderId="373" applyNumberFormat="0" applyAlignment="0" applyProtection="0"/>
    <xf numFmtId="0" fontId="61" fillId="46" borderId="373" applyNumberFormat="0" applyAlignment="0" applyProtection="0"/>
    <xf numFmtId="0" fontId="7" fillId="14" borderId="14" applyNumberFormat="0" applyFont="0" applyAlignment="0" applyProtection="0"/>
    <xf numFmtId="0" fontId="64" fillId="59" borderId="375" applyNumberFormat="0" applyAlignment="0" applyProtection="0"/>
    <xf numFmtId="0" fontId="2" fillId="0" borderId="376" applyNumberFormat="0" applyFill="0" applyAlignment="0" applyProtection="0"/>
    <xf numFmtId="0" fontId="66" fillId="0" borderId="376" applyNumberFormat="0" applyFill="0" applyAlignment="0" applyProtection="0"/>
    <xf numFmtId="197" fontId="74" fillId="0" borderId="407">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373" applyNumberFormat="0" applyAlignment="0" applyProtection="0"/>
    <xf numFmtId="228" fontId="121" fillId="0" borderId="396" applyNumberFormat="0"/>
    <xf numFmtId="0" fontId="7" fillId="14" borderId="14" applyNumberFormat="0" applyFont="0" applyAlignment="0" applyProtection="0"/>
    <xf numFmtId="0" fontId="61" fillId="46" borderId="373" applyNumberFormat="0" applyAlignment="0" applyProtection="0"/>
    <xf numFmtId="228" fontId="79" fillId="0" borderId="389" applyFill="0">
      <alignment horizontal="center" vertical="center"/>
    </xf>
    <xf numFmtId="228" fontId="68" fillId="0" borderId="389" applyFill="0">
      <alignment horizontal="center" vertical="center"/>
    </xf>
    <xf numFmtId="0" fontId="10" fillId="62" borderId="374" applyNumberFormat="0" applyFont="0" applyAlignment="0" applyProtection="0"/>
    <xf numFmtId="0" fontId="64" fillId="59" borderId="375" applyNumberFormat="0" applyAlignment="0" applyProtection="0"/>
    <xf numFmtId="0" fontId="7" fillId="14" borderId="14" applyNumberFormat="0" applyFont="0" applyAlignment="0" applyProtection="0"/>
    <xf numFmtId="0" fontId="66" fillId="0" borderId="376" applyNumberFormat="0" applyFill="0" applyAlignment="0" applyProtection="0"/>
    <xf numFmtId="0" fontId="2" fillId="0" borderId="376" applyNumberFormat="0" applyFill="0" applyAlignment="0" applyProtection="0"/>
    <xf numFmtId="228" fontId="104" fillId="0" borderId="389"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66" fontId="103" fillId="0" borderId="389" applyFill="0">
      <alignment horizontal="center" vertical="center"/>
    </xf>
    <xf numFmtId="37" fontId="70" fillId="0" borderId="397"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373"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373" applyNumberFormat="0" applyAlignment="0" applyProtection="0"/>
    <xf numFmtId="254" fontId="10" fillId="39" borderId="425">
      <alignment horizontal="right"/>
      <protection locked="0"/>
    </xf>
    <xf numFmtId="0" fontId="7" fillId="14" borderId="14" applyNumberFormat="0" applyFont="0" applyAlignment="0" applyProtection="0"/>
    <xf numFmtId="0" fontId="10" fillId="62" borderId="374" applyNumberFormat="0" applyFont="0" applyAlignment="0" applyProtection="0"/>
    <xf numFmtId="0" fontId="64" fillId="59" borderId="375" applyNumberFormat="0" applyAlignment="0" applyProtection="0"/>
    <xf numFmtId="0" fontId="7" fillId="14" borderId="14" applyNumberFormat="0" applyFont="0" applyAlignment="0" applyProtection="0"/>
    <xf numFmtId="0" fontId="2" fillId="0" borderId="376" applyNumberFormat="0" applyFill="0" applyAlignment="0" applyProtection="0"/>
    <xf numFmtId="0" fontId="66" fillId="0" borderId="376"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7" fontId="74" fillId="0" borderId="425"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7" fontId="74" fillId="0" borderId="1352" applyFont="0" applyFill="0" applyBorder="0" applyAlignment="0" applyProtection="0">
      <alignment horizontal="left"/>
      <protection locked="0"/>
    </xf>
    <xf numFmtId="0" fontId="7" fillId="14" borderId="14" applyNumberFormat="0" applyFont="0" applyAlignment="0" applyProtection="0"/>
    <xf numFmtId="228" fontId="103" fillId="0" borderId="422">
      <alignment vertical="center"/>
      <protection locked="0"/>
    </xf>
    <xf numFmtId="178" fontId="10" fillId="39" borderId="407">
      <alignment horizontal="center"/>
      <protection locked="0"/>
    </xf>
    <xf numFmtId="0" fontId="7" fillId="14" borderId="14" applyNumberFormat="0" applyFont="0" applyAlignment="0" applyProtection="0"/>
    <xf numFmtId="191" fontId="74" fillId="0" borderId="389" applyFont="0" applyFill="0" applyBorder="0" applyAlignment="0" applyProtection="0">
      <alignment horizontal="left"/>
      <protection locked="0"/>
    </xf>
    <xf numFmtId="0" fontId="7" fillId="14" borderId="14" applyNumberFormat="0" applyFont="0" applyAlignment="0" applyProtection="0"/>
    <xf numFmtId="190" fontId="74" fillId="0" borderId="398" applyFont="0" applyFill="0" applyBorder="0" applyAlignment="0" applyProtection="0">
      <alignment horizontal="left"/>
      <protection locked="0"/>
    </xf>
    <xf numFmtId="0" fontId="7" fillId="14" borderId="14" applyNumberFormat="0" applyFont="0" applyAlignment="0" applyProtection="0"/>
    <xf numFmtId="0" fontId="73" fillId="63" borderId="398" applyFill="0">
      <alignment horizontal="center"/>
    </xf>
    <xf numFmtId="0" fontId="7" fillId="14" borderId="14" applyNumberFormat="0" applyFont="0" applyAlignment="0" applyProtection="0"/>
    <xf numFmtId="180" fontId="10" fillId="63" borderId="380" applyNumberFormat="0" applyFont="0" applyBorder="0" applyAlignment="0" applyProtection="0"/>
    <xf numFmtId="180" fontId="10" fillId="63" borderId="380" applyNumberFormat="0" applyFont="0" applyBorder="0" applyAlignment="0" applyProtection="0"/>
    <xf numFmtId="0" fontId="66" fillId="0" borderId="421" applyNumberFormat="0" applyFill="0" applyAlignment="0" applyProtection="0"/>
    <xf numFmtId="276" fontId="20" fillId="0" borderId="407">
      <alignment horizontal="center"/>
    </xf>
    <xf numFmtId="0" fontId="7" fillId="14" borderId="14" applyNumberFormat="0" applyFont="0" applyAlignment="0" applyProtection="0"/>
    <xf numFmtId="0" fontId="53" fillId="59" borderId="382" applyNumberFormat="0" applyAlignment="0" applyProtection="0"/>
    <xf numFmtId="0" fontId="61" fillId="46" borderId="382" applyNumberFormat="0" applyAlignment="0" applyProtection="0"/>
    <xf numFmtId="0" fontId="64" fillId="59" borderId="384" applyNumberFormat="0" applyAlignment="0" applyProtection="0"/>
    <xf numFmtId="0" fontId="66" fillId="0" borderId="385" applyNumberFormat="0" applyFill="0" applyAlignment="0" applyProtection="0"/>
    <xf numFmtId="0" fontId="2" fillId="0" borderId="385" applyNumberFormat="0" applyFill="0" applyAlignment="0" applyProtection="0"/>
    <xf numFmtId="0" fontId="53" fillId="59" borderId="382" applyNumberFormat="0" applyAlignment="0" applyProtection="0"/>
    <xf numFmtId="184" fontId="68" fillId="0" borderId="407" applyFill="0">
      <alignment horizontal="center" vertical="center"/>
    </xf>
    <xf numFmtId="0" fontId="61" fillId="46" borderId="382" applyNumberFormat="0" applyAlignment="0" applyProtection="0"/>
    <xf numFmtId="0" fontId="7" fillId="14" borderId="14" applyNumberFormat="0" applyFont="0" applyAlignment="0" applyProtection="0"/>
    <xf numFmtId="0" fontId="64" fillId="59" borderId="384" applyNumberFormat="0" applyAlignment="0" applyProtection="0"/>
    <xf numFmtId="0" fontId="2" fillId="0" borderId="385" applyNumberFormat="0" applyFill="0" applyAlignment="0" applyProtection="0"/>
    <xf numFmtId="0" fontId="66" fillId="0" borderId="385"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382" applyNumberFormat="0" applyAlignment="0" applyProtection="0"/>
    <xf numFmtId="271" fontId="11" fillId="0" borderId="407">
      <alignment horizontal="right"/>
    </xf>
    <xf numFmtId="0" fontId="7" fillId="14" borderId="14" applyNumberFormat="0" applyFont="0" applyAlignment="0" applyProtection="0"/>
    <xf numFmtId="0" fontId="61" fillId="46" borderId="382" applyNumberFormat="0" applyAlignment="0" applyProtection="0"/>
    <xf numFmtId="178" fontId="10" fillId="39" borderId="398">
      <alignment horizontal="center"/>
      <protection locked="0"/>
    </xf>
    <xf numFmtId="228" fontId="104" fillId="0" borderId="398" applyFill="0">
      <alignment horizontal="center" vertical="center"/>
    </xf>
    <xf numFmtId="0" fontId="10" fillId="62" borderId="383" applyNumberFormat="0" applyFont="0" applyAlignment="0" applyProtection="0"/>
    <xf numFmtId="0" fontId="64" fillId="59" borderId="384" applyNumberFormat="0" applyAlignment="0" applyProtection="0"/>
    <xf numFmtId="0" fontId="7" fillId="14" borderId="14" applyNumberFormat="0" applyFont="0" applyAlignment="0" applyProtection="0"/>
    <xf numFmtId="0" fontId="66" fillId="0" borderId="385" applyNumberFormat="0" applyFill="0" applyAlignment="0" applyProtection="0"/>
    <xf numFmtId="0" fontId="2" fillId="0" borderId="385" applyNumberFormat="0" applyFill="0" applyAlignment="0" applyProtection="0"/>
    <xf numFmtId="228" fontId="79" fillId="0" borderId="398"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4" fontId="68" fillId="0" borderId="398"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382"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382"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10" fillId="62" borderId="383" applyNumberFormat="0" applyFont="0" applyAlignment="0" applyProtection="0"/>
    <xf numFmtId="0" fontId="64" fillId="59" borderId="384"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2" fillId="0" borderId="385" applyNumberFormat="0" applyFill="0" applyAlignment="0" applyProtection="0"/>
    <xf numFmtId="0" fontId="66" fillId="0" borderId="385" applyNumberFormat="0" applyFill="0" applyAlignment="0" applyProtection="0"/>
    <xf numFmtId="228" fontId="136" fillId="68" borderId="405" applyNumberFormat="0">
      <alignment horizontal="right"/>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73" fillId="63" borderId="398" applyFill="0">
      <alignment horizontal="center"/>
    </xf>
    <xf numFmtId="0" fontId="7" fillId="14" borderId="14" applyNumberFormat="0" applyFont="0" applyAlignment="0" applyProtection="0"/>
    <xf numFmtId="266" fontId="103" fillId="0" borderId="398"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68" fillId="0" borderId="426" applyFill="0"/>
    <xf numFmtId="250" fontId="121" fillId="0" borderId="897" applyFill="0"/>
    <xf numFmtId="188" fontId="73" fillId="63" borderId="416" applyFill="0">
      <alignment horizontal="center" vertical="center"/>
    </xf>
    <xf numFmtId="0" fontId="2" fillId="0" borderId="403" applyNumberFormat="0" applyFill="0" applyAlignment="0" applyProtection="0"/>
    <xf numFmtId="0" fontId="61" fillId="46" borderId="391" applyNumberFormat="0" applyAlignment="0" applyProtection="0"/>
    <xf numFmtId="0" fontId="7" fillId="14" borderId="14" applyNumberFormat="0" applyFont="0" applyAlignment="0" applyProtection="0"/>
    <xf numFmtId="0" fontId="64" fillId="59" borderId="411" applyNumberFormat="0" applyAlignment="0" applyProtection="0"/>
    <xf numFmtId="180" fontId="10" fillId="63" borderId="389" applyNumberFormat="0" applyFont="0" applyBorder="0" applyAlignment="0" applyProtection="0"/>
    <xf numFmtId="180" fontId="10" fillId="63" borderId="389" applyNumberFormat="0" applyFont="0" applyBorder="0" applyAlignment="0" applyProtection="0"/>
    <xf numFmtId="0" fontId="10" fillId="62" borderId="410" applyNumberFormat="0" applyFont="0" applyAlignment="0" applyProtection="0"/>
    <xf numFmtId="228" fontId="124" fillId="0" borderId="406" applyFill="0">
      <alignment horizontal="center" vertical="center"/>
    </xf>
    <xf numFmtId="271" fontId="11" fillId="63" borderId="425">
      <alignment horizontal="right"/>
    </xf>
    <xf numFmtId="0" fontId="53" fillId="59" borderId="391" applyNumberFormat="0" applyAlignment="0" applyProtection="0"/>
    <xf numFmtId="0" fontId="61" fillId="46" borderId="391" applyNumberFormat="0" applyAlignment="0" applyProtection="0"/>
    <xf numFmtId="0" fontId="64" fillId="59" borderId="393" applyNumberFormat="0" applyAlignment="0" applyProtection="0"/>
    <xf numFmtId="0" fontId="66" fillId="0" borderId="394" applyNumberFormat="0" applyFill="0" applyAlignment="0" applyProtection="0"/>
    <xf numFmtId="0" fontId="2" fillId="0" borderId="394" applyNumberFormat="0" applyFill="0" applyAlignment="0" applyProtection="0"/>
    <xf numFmtId="0" fontId="53" fillId="59" borderId="391" applyNumberFormat="0" applyAlignment="0" applyProtection="0"/>
    <xf numFmtId="0" fontId="61" fillId="46" borderId="391" applyNumberFormat="0" applyAlignment="0" applyProtection="0"/>
    <xf numFmtId="0" fontId="7" fillId="14" borderId="14" applyNumberFormat="0" applyFont="0" applyAlignment="0" applyProtection="0"/>
    <xf numFmtId="0" fontId="64" fillId="59" borderId="393" applyNumberFormat="0" applyAlignment="0" applyProtection="0"/>
    <xf numFmtId="0" fontId="2" fillId="0" borderId="394" applyNumberFormat="0" applyFill="0" applyAlignment="0" applyProtection="0"/>
    <xf numFmtId="0" fontId="66" fillId="0" borderId="394"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391"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391" applyNumberFormat="0" applyAlignment="0" applyProtection="0"/>
    <xf numFmtId="196" fontId="10" fillId="39" borderId="407" applyFont="0" applyFill="0" applyBorder="0" applyAlignment="0">
      <alignment horizontal="left"/>
    </xf>
    <xf numFmtId="228" fontId="74" fillId="0" borderId="407" applyNumberFormat="0">
      <alignment horizontal="left"/>
      <protection locked="0"/>
    </xf>
    <xf numFmtId="0" fontId="10" fillId="62" borderId="392" applyNumberFormat="0" applyFont="0" applyAlignment="0" applyProtection="0"/>
    <xf numFmtId="0" fontId="64" fillId="59" borderId="393" applyNumberFormat="0" applyAlignment="0" applyProtection="0"/>
    <xf numFmtId="0" fontId="7" fillId="14" borderId="14" applyNumberFormat="0" applyFont="0" applyAlignment="0" applyProtection="0"/>
    <xf numFmtId="0" fontId="66" fillId="0" borderId="394" applyNumberFormat="0" applyFill="0" applyAlignment="0" applyProtection="0"/>
    <xf numFmtId="0" fontId="2" fillId="0" borderId="394" applyNumberFormat="0" applyFill="0" applyAlignment="0" applyProtection="0"/>
    <xf numFmtId="49" fontId="74" fillId="0" borderId="407">
      <alignment horizontal="left" vertical="top" wrapText="1"/>
      <protection locked="0"/>
    </xf>
    <xf numFmtId="0" fontId="7" fillId="14" borderId="14" applyNumberFormat="0" applyFont="0" applyAlignment="0" applyProtection="0"/>
    <xf numFmtId="233" fontId="103" fillId="0" borderId="422">
      <alignment vertical="center"/>
      <protection locked="0"/>
    </xf>
    <xf numFmtId="0" fontId="7" fillId="14" borderId="14" applyNumberFormat="0" applyFont="0" applyAlignment="0" applyProtection="0"/>
    <xf numFmtId="0" fontId="7" fillId="14" borderId="14" applyNumberFormat="0" applyFont="0" applyAlignment="0" applyProtection="0"/>
    <xf numFmtId="178" fontId="10" fillId="39" borderId="407">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391"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391" applyNumberFormat="0" applyAlignment="0" applyProtection="0"/>
    <xf numFmtId="0" fontId="7" fillId="14" borderId="14" applyNumberFormat="0" applyFont="0" applyAlignment="0" applyProtection="0"/>
    <xf numFmtId="0" fontId="10" fillId="62" borderId="392" applyNumberFormat="0" applyFont="0" applyAlignment="0" applyProtection="0"/>
    <xf numFmtId="0" fontId="64" fillId="59" borderId="393" applyNumberFormat="0" applyAlignment="0" applyProtection="0"/>
    <xf numFmtId="0" fontId="7" fillId="14" borderId="14" applyNumberFormat="0" applyFont="0" applyAlignment="0" applyProtection="0"/>
    <xf numFmtId="0" fontId="2" fillId="0" borderId="394" applyNumberFormat="0" applyFill="0" applyAlignment="0" applyProtection="0"/>
    <xf numFmtId="0" fontId="66" fillId="0" borderId="394"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79" fillId="0" borderId="407"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37" fontId="103" fillId="0" borderId="422">
      <alignment vertical="center"/>
      <protection locked="0"/>
    </xf>
    <xf numFmtId="228" fontId="104" fillId="0" borderId="407" applyFill="0">
      <alignment horizontal="center" vertical="center"/>
    </xf>
    <xf numFmtId="228" fontId="68" fillId="0" borderId="407" applyFill="0">
      <alignment horizontal="center" vertical="center"/>
    </xf>
    <xf numFmtId="0" fontId="7" fillId="14" borderId="14" applyNumberFormat="0" applyFont="0" applyAlignment="0" applyProtection="0"/>
    <xf numFmtId="0" fontId="61" fillId="46" borderId="400" applyNumberFormat="0" applyAlignment="0" applyProtection="0"/>
    <xf numFmtId="180" fontId="10" fillId="63" borderId="398" applyNumberFormat="0" applyFont="0" applyBorder="0" applyAlignment="0" applyProtection="0"/>
    <xf numFmtId="180" fontId="10" fillId="63" borderId="398" applyNumberFormat="0" applyFont="0" applyBorder="0" applyAlignment="0" applyProtection="0"/>
    <xf numFmtId="0" fontId="7" fillId="14" borderId="14" applyNumberFormat="0" applyFont="0" applyAlignment="0" applyProtection="0"/>
    <xf numFmtId="188" fontId="73" fillId="63" borderId="398" applyFill="0">
      <alignment horizontal="center" vertical="center"/>
    </xf>
    <xf numFmtId="229" fontId="103" fillId="0" borderId="422">
      <alignment vertical="center"/>
      <protection locked="0"/>
    </xf>
    <xf numFmtId="0" fontId="74" fillId="0" borderId="425" applyNumberFormat="0">
      <alignment horizontal="left"/>
      <protection locked="0"/>
    </xf>
    <xf numFmtId="271" fontId="11" fillId="0" borderId="425">
      <alignment horizontal="right"/>
    </xf>
    <xf numFmtId="0" fontId="7" fillId="14" borderId="14" applyNumberFormat="0" applyFont="0" applyAlignment="0" applyProtection="0"/>
    <xf numFmtId="201" fontId="10" fillId="39" borderId="425" applyNumberFormat="0">
      <alignment horizontal="left"/>
    </xf>
    <xf numFmtId="0" fontId="73" fillId="63" borderId="398" applyFill="0">
      <alignment horizontal="center"/>
    </xf>
    <xf numFmtId="188" fontId="73" fillId="63" borderId="398" applyFill="0">
      <alignment horizontal="center" vertical="center"/>
    </xf>
    <xf numFmtId="185" fontId="74" fillId="0" borderId="398" applyFont="0" applyFill="0" applyBorder="0" applyAlignment="0" applyProtection="0">
      <alignment horizontal="left"/>
      <protection locked="0"/>
    </xf>
    <xf numFmtId="197" fontId="74" fillId="0" borderId="398">
      <alignment horizontal="left"/>
      <protection locked="0"/>
    </xf>
    <xf numFmtId="0" fontId="53" fillId="59" borderId="400" applyNumberFormat="0" applyAlignment="0" applyProtection="0"/>
    <xf numFmtId="0" fontId="61" fillId="46" borderId="400" applyNumberFormat="0" applyAlignment="0" applyProtection="0"/>
    <xf numFmtId="0" fontId="64" fillId="59" borderId="402" applyNumberFormat="0" applyAlignment="0" applyProtection="0"/>
    <xf numFmtId="0" fontId="66" fillId="0" borderId="403" applyNumberFormat="0" applyFill="0" applyAlignment="0" applyProtection="0"/>
    <xf numFmtId="0" fontId="2" fillId="0" borderId="403" applyNumberFormat="0" applyFill="0" applyAlignment="0" applyProtection="0"/>
    <xf numFmtId="0" fontId="53" fillId="59" borderId="400" applyNumberFormat="0" applyAlignment="0" applyProtection="0"/>
    <xf numFmtId="0" fontId="73" fillId="63" borderId="398" applyFill="0">
      <alignment horizontal="center"/>
    </xf>
    <xf numFmtId="188" fontId="73" fillId="63" borderId="398" applyFill="0">
      <alignment horizontal="center" vertical="center"/>
    </xf>
    <xf numFmtId="0" fontId="61" fillId="46" borderId="400" applyNumberFormat="0" applyAlignment="0" applyProtection="0"/>
    <xf numFmtId="0" fontId="7" fillId="14" borderId="14" applyNumberFormat="0" applyFont="0" applyAlignment="0" applyProtection="0"/>
    <xf numFmtId="0" fontId="64" fillId="59" borderId="402" applyNumberFormat="0" applyAlignment="0" applyProtection="0"/>
    <xf numFmtId="0" fontId="2" fillId="0" borderId="403" applyNumberFormat="0" applyFill="0" applyAlignment="0" applyProtection="0"/>
    <xf numFmtId="0" fontId="66" fillId="0" borderId="403"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400" applyNumberFormat="0" applyAlignment="0" applyProtection="0"/>
    <xf numFmtId="0" fontId="73" fillId="63" borderId="407" applyFill="0">
      <alignment horizontal="center"/>
    </xf>
    <xf numFmtId="0" fontId="7" fillId="14" borderId="14" applyNumberFormat="0" applyFont="0" applyAlignment="0" applyProtection="0"/>
    <xf numFmtId="0" fontId="61" fillId="46" borderId="400" applyNumberFormat="0" applyAlignment="0" applyProtection="0"/>
    <xf numFmtId="184" fontId="68" fillId="0" borderId="416" applyFill="0">
      <alignment horizontal="center" vertical="center"/>
    </xf>
    <xf numFmtId="0" fontId="7" fillId="14" borderId="14" applyNumberFormat="0" applyFont="0" applyAlignment="0" applyProtection="0"/>
    <xf numFmtId="0" fontId="10" fillId="62" borderId="401" applyNumberFormat="0" applyFont="0" applyAlignment="0" applyProtection="0"/>
    <xf numFmtId="0" fontId="64" fillId="59" borderId="402" applyNumberFormat="0" applyAlignment="0" applyProtection="0"/>
    <xf numFmtId="0" fontId="10" fillId="62" borderId="419" applyNumberFormat="0" applyFont="0" applyAlignment="0" applyProtection="0"/>
    <xf numFmtId="0" fontId="7" fillId="14" borderId="14" applyNumberFormat="0" applyFont="0" applyAlignment="0" applyProtection="0"/>
    <xf numFmtId="0" fontId="66" fillId="0" borderId="403" applyNumberFormat="0" applyFill="0" applyAlignment="0" applyProtection="0"/>
    <xf numFmtId="0" fontId="2" fillId="0" borderId="403" applyNumberFormat="0" applyFill="0" applyAlignment="0" applyProtection="0"/>
    <xf numFmtId="266" fontId="103" fillId="0" borderId="416"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2" fontId="74" fillId="0" borderId="416"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8" fontId="73" fillId="63" borderId="407"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420" applyNumberFormat="0" applyAlignment="0" applyProtection="0"/>
    <xf numFmtId="0" fontId="7" fillId="14" borderId="14" applyNumberFormat="0" applyFont="0" applyAlignment="0" applyProtection="0"/>
    <xf numFmtId="0" fontId="53" fillId="59" borderId="400"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400" applyNumberFormat="0" applyAlignment="0" applyProtection="0"/>
    <xf numFmtId="230" fontId="103" fillId="0" borderId="422">
      <alignment vertical="center"/>
      <protection locked="0"/>
    </xf>
    <xf numFmtId="0" fontId="7" fillId="14" borderId="14" applyNumberFormat="0" applyFont="0" applyAlignment="0" applyProtection="0"/>
    <xf numFmtId="0" fontId="10" fillId="62" borderId="401" applyNumberFormat="0" applyFont="0" applyAlignment="0" applyProtection="0"/>
    <xf numFmtId="0" fontId="64" fillId="59" borderId="402" applyNumberFormat="0" applyAlignment="0" applyProtection="0"/>
    <xf numFmtId="0" fontId="7" fillId="14" borderId="14" applyNumberFormat="0" applyFont="0" applyAlignment="0" applyProtection="0"/>
    <xf numFmtId="0" fontId="2" fillId="0" borderId="403" applyNumberFormat="0" applyFill="0" applyAlignment="0" applyProtection="0"/>
    <xf numFmtId="0" fontId="66" fillId="0" borderId="403" applyNumberFormat="0" applyFill="0" applyAlignment="0" applyProtection="0"/>
    <xf numFmtId="0" fontId="61" fillId="46" borderId="409"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416"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200" fontId="10" fillId="5" borderId="407" applyFont="0" applyFill="0" applyBorder="0" applyAlignment="0" applyProtection="0"/>
    <xf numFmtId="271" fontId="11" fillId="0" borderId="416">
      <alignment horizontal="right"/>
    </xf>
    <xf numFmtId="201" fontId="10" fillId="39" borderId="416" applyNumberFormat="0">
      <alignment horizontal="left"/>
    </xf>
    <xf numFmtId="178" fontId="10" fillId="39" borderId="425">
      <alignment horizontal="center"/>
      <protection locked="0"/>
    </xf>
    <xf numFmtId="180" fontId="10" fillId="63" borderId="407" applyNumberFormat="0" applyFont="0" applyBorder="0" applyAlignment="0" applyProtection="0"/>
    <xf numFmtId="180" fontId="10" fillId="63" borderId="407" applyNumberFormat="0" applyFont="0" applyBorder="0" applyAlignment="0" applyProtection="0"/>
    <xf numFmtId="276" fontId="20" fillId="0" borderId="425">
      <alignment horizontal="center"/>
    </xf>
    <xf numFmtId="0" fontId="53" fillId="59" borderId="409" applyNumberFormat="0" applyAlignment="0" applyProtection="0"/>
    <xf numFmtId="193" fontId="10" fillId="0" borderId="407" applyFont="0" applyFill="0" applyBorder="0" applyAlignment="0" applyProtection="0">
      <alignment horizontal="left"/>
      <protection locked="0"/>
    </xf>
    <xf numFmtId="0" fontId="7" fillId="14" borderId="14" applyNumberFormat="0" applyFont="0" applyAlignment="0" applyProtection="0"/>
    <xf numFmtId="200" fontId="10" fillId="5" borderId="407" applyFont="0" applyFill="0" applyBorder="0" applyAlignment="0" applyProtection="0"/>
    <xf numFmtId="193" fontId="10" fillId="0" borderId="407" applyFont="0" applyFill="0" applyBorder="0" applyAlignment="0" applyProtection="0">
      <alignment horizontal="left"/>
      <protection locked="0"/>
    </xf>
    <xf numFmtId="0" fontId="7" fillId="14" borderId="14" applyNumberFormat="0" applyFont="0" applyAlignment="0" applyProtection="0"/>
    <xf numFmtId="0" fontId="10" fillId="62" borderId="419" applyNumberFormat="0" applyFont="0" applyAlignment="0" applyProtection="0"/>
    <xf numFmtId="0" fontId="73" fillId="63" borderId="407" applyFill="0">
      <alignment horizontal="center"/>
    </xf>
    <xf numFmtId="188" fontId="73" fillId="63" borderId="407" applyFill="0">
      <alignment horizontal="center" vertical="center"/>
    </xf>
    <xf numFmtId="185" fontId="74" fillId="0" borderId="407" applyFont="0" applyFill="0" applyBorder="0" applyAlignment="0" applyProtection="0">
      <alignment horizontal="left"/>
      <protection locked="0"/>
    </xf>
    <xf numFmtId="197" fontId="74" fillId="0" borderId="407">
      <alignment horizontal="left"/>
      <protection locked="0"/>
    </xf>
    <xf numFmtId="0" fontId="53" fillId="59" borderId="409" applyNumberFormat="0" applyAlignment="0" applyProtection="0"/>
    <xf numFmtId="0" fontId="61" fillId="46" borderId="409" applyNumberFormat="0" applyAlignment="0" applyProtection="0"/>
    <xf numFmtId="0" fontId="64" fillId="59" borderId="411" applyNumberFormat="0" applyAlignment="0" applyProtection="0"/>
    <xf numFmtId="0" fontId="66" fillId="0" borderId="412" applyNumberFormat="0" applyFill="0" applyAlignment="0" applyProtection="0"/>
    <xf numFmtId="0" fontId="2" fillId="0" borderId="412" applyNumberFormat="0" applyFill="0" applyAlignment="0" applyProtection="0"/>
    <xf numFmtId="0" fontId="53" fillId="59" borderId="409" applyNumberFormat="0" applyAlignment="0" applyProtection="0"/>
    <xf numFmtId="0" fontId="73" fillId="63" borderId="407" applyFill="0">
      <alignment horizontal="center"/>
    </xf>
    <xf numFmtId="188" fontId="73" fillId="63" borderId="407" applyFill="0">
      <alignment horizontal="center" vertical="center"/>
    </xf>
    <xf numFmtId="0" fontId="61" fillId="46" borderId="409" applyNumberFormat="0" applyAlignment="0" applyProtection="0"/>
    <xf numFmtId="0" fontId="7" fillId="14" borderId="14" applyNumberFormat="0" applyFont="0" applyAlignment="0" applyProtection="0"/>
    <xf numFmtId="0" fontId="64" fillId="59" borderId="411" applyNumberFormat="0" applyAlignment="0" applyProtection="0"/>
    <xf numFmtId="0" fontId="2" fillId="0" borderId="412" applyNumberFormat="0" applyFill="0" applyAlignment="0" applyProtection="0"/>
    <xf numFmtId="0" fontId="66" fillId="0" borderId="412"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409" applyNumberFormat="0" applyAlignment="0" applyProtection="0"/>
    <xf numFmtId="0" fontId="7" fillId="14" borderId="14" applyNumberFormat="0" applyFont="0" applyAlignment="0" applyProtection="0"/>
    <xf numFmtId="0" fontId="61" fillId="46" borderId="409" applyNumberFormat="0" applyAlignment="0" applyProtection="0"/>
    <xf numFmtId="228" fontId="68" fillId="0" borderId="425" applyFill="0">
      <alignment horizontal="center" vertical="center"/>
    </xf>
    <xf numFmtId="184" fontId="68" fillId="0" borderId="425" applyFill="0">
      <alignment horizontal="center" vertical="center"/>
    </xf>
    <xf numFmtId="0" fontId="10" fillId="62" borderId="410" applyNumberFormat="0" applyFont="0" applyAlignment="0" applyProtection="0"/>
    <xf numFmtId="0" fontId="64" fillId="59" borderId="411" applyNumberFormat="0" applyAlignment="0" applyProtection="0"/>
    <xf numFmtId="0" fontId="7" fillId="14" borderId="14" applyNumberFormat="0" applyFont="0" applyAlignment="0" applyProtection="0"/>
    <xf numFmtId="0" fontId="66" fillId="0" borderId="412" applyNumberFormat="0" applyFill="0" applyAlignment="0" applyProtection="0"/>
    <xf numFmtId="0" fontId="2" fillId="0" borderId="412" applyNumberFormat="0" applyFill="0" applyAlignment="0" applyProtection="0"/>
    <xf numFmtId="228" fontId="103" fillId="0" borderId="425"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409"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409" applyNumberFormat="0" applyAlignment="0" applyProtection="0"/>
    <xf numFmtId="0" fontId="7" fillId="14" borderId="14" applyNumberFormat="0" applyFont="0" applyAlignment="0" applyProtection="0"/>
    <xf numFmtId="0" fontId="10" fillId="62" borderId="410" applyNumberFormat="0" applyFont="0" applyAlignment="0" applyProtection="0"/>
    <xf numFmtId="0" fontId="64" fillId="59" borderId="411" applyNumberFormat="0" applyAlignment="0" applyProtection="0"/>
    <xf numFmtId="0" fontId="7" fillId="14" borderId="14" applyNumberFormat="0" applyFont="0" applyAlignment="0" applyProtection="0"/>
    <xf numFmtId="0" fontId="2" fillId="0" borderId="412" applyNumberFormat="0" applyFill="0" applyAlignment="0" applyProtection="0"/>
    <xf numFmtId="0" fontId="66" fillId="0" borderId="412"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418" applyNumberFormat="0" applyAlignment="0" applyProtection="0"/>
    <xf numFmtId="0" fontId="7" fillId="14" borderId="14" applyNumberFormat="0" applyFont="0" applyAlignment="0" applyProtection="0"/>
    <xf numFmtId="191" fontId="74" fillId="0" borderId="425"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192" fontId="74" fillId="0" borderId="425" applyFont="0" applyFill="0" applyBorder="0" applyAlignment="0" applyProtection="0">
      <alignment horizontal="left"/>
      <protection locked="0"/>
    </xf>
    <xf numFmtId="190" fontId="74" fillId="0" borderId="425" applyFont="0" applyFill="0" applyBorder="0" applyAlignment="0" applyProtection="0">
      <alignment horizontal="left"/>
      <protection locked="0"/>
    </xf>
    <xf numFmtId="180" fontId="10" fillId="63" borderId="416" applyNumberFormat="0" applyFont="0" applyBorder="0" applyAlignment="0" applyProtection="0"/>
    <xf numFmtId="180" fontId="10" fillId="63" borderId="416" applyNumberFormat="0" applyFont="0" applyBorder="0" applyAlignment="0" applyProtection="0"/>
    <xf numFmtId="0" fontId="7" fillId="14" borderId="14" applyNumberFormat="0" applyFont="0" applyAlignment="0" applyProtection="0"/>
    <xf numFmtId="0" fontId="53" fillId="59" borderId="418" applyNumberFormat="0" applyAlignment="0" applyProtection="0"/>
    <xf numFmtId="0" fontId="61" fillId="46" borderId="418" applyNumberFormat="0" applyAlignment="0" applyProtection="0"/>
    <xf numFmtId="0" fontId="64" fillId="59" borderId="420" applyNumberFormat="0" applyAlignment="0" applyProtection="0"/>
    <xf numFmtId="0" fontId="66" fillId="0" borderId="421" applyNumberFormat="0" applyFill="0" applyAlignment="0" applyProtection="0"/>
    <xf numFmtId="0" fontId="2" fillId="0" borderId="421" applyNumberFormat="0" applyFill="0" applyAlignment="0" applyProtection="0"/>
    <xf numFmtId="0" fontId="53" fillId="59" borderId="418" applyNumberFormat="0" applyAlignment="0" applyProtection="0"/>
    <xf numFmtId="0" fontId="61" fillId="46" borderId="418" applyNumberFormat="0" applyAlignment="0" applyProtection="0"/>
    <xf numFmtId="0" fontId="7" fillId="14" borderId="14" applyNumberFormat="0" applyFont="0" applyAlignment="0" applyProtection="0"/>
    <xf numFmtId="0" fontId="64" fillId="59" borderId="420" applyNumberFormat="0" applyAlignment="0" applyProtection="0"/>
    <xf numFmtId="0" fontId="2" fillId="0" borderId="421" applyNumberFormat="0" applyFill="0" applyAlignment="0" applyProtection="0"/>
    <xf numFmtId="0" fontId="66" fillId="0" borderId="421"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418" applyNumberFormat="0" applyAlignment="0" applyProtection="0"/>
    <xf numFmtId="0" fontId="7" fillId="14" borderId="14" applyNumberFormat="0" applyFont="0" applyAlignment="0" applyProtection="0"/>
    <xf numFmtId="0" fontId="61" fillId="46" borderId="418" applyNumberFormat="0" applyAlignment="0" applyProtection="0"/>
    <xf numFmtId="0" fontId="10" fillId="62" borderId="419" applyNumberFormat="0" applyFont="0" applyAlignment="0" applyProtection="0"/>
    <xf numFmtId="0" fontId="64" fillId="59" borderId="420" applyNumberFormat="0" applyAlignment="0" applyProtection="0"/>
    <xf numFmtId="0" fontId="7" fillId="14" borderId="14" applyNumberFormat="0" applyFont="0" applyAlignment="0" applyProtection="0"/>
    <xf numFmtId="0" fontId="66" fillId="0" borderId="421" applyNumberFormat="0" applyFill="0" applyAlignment="0" applyProtection="0"/>
    <xf numFmtId="0" fontId="2" fillId="0" borderId="421"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418"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418" applyNumberFormat="0" applyAlignment="0" applyProtection="0"/>
    <xf numFmtId="0" fontId="7" fillId="14" borderId="14" applyNumberFormat="0" applyFont="0" applyAlignment="0" applyProtection="0"/>
    <xf numFmtId="0" fontId="10" fillId="62" borderId="419" applyNumberFormat="0" applyFont="0" applyAlignment="0" applyProtection="0"/>
    <xf numFmtId="0" fontId="64" fillId="59" borderId="420" applyNumberFormat="0" applyAlignment="0" applyProtection="0"/>
    <xf numFmtId="0" fontId="7" fillId="14" borderId="14" applyNumberFormat="0" applyFont="0" applyAlignment="0" applyProtection="0"/>
    <xf numFmtId="0" fontId="2" fillId="0" borderId="421" applyNumberFormat="0" applyFill="0" applyAlignment="0" applyProtection="0"/>
    <xf numFmtId="0" fontId="66" fillId="0" borderId="421"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0" fontId="10" fillId="63" borderId="425" applyNumberFormat="0" applyFont="0" applyBorder="0" applyAlignment="0" applyProtection="0"/>
    <xf numFmtId="180" fontId="10" fillId="63" borderId="425" applyNumberFormat="0" applyFont="0" applyBorder="0" applyAlignment="0" applyProtection="0"/>
    <xf numFmtId="0" fontId="7" fillId="14" borderId="14" applyNumberFormat="0" applyFont="0" applyAlignment="0" applyProtection="0"/>
    <xf numFmtId="43" fontId="1" fillId="0" borderId="0" applyFont="0" applyFill="0" applyBorder="0" applyAlignment="0" applyProtection="0"/>
    <xf numFmtId="0" fontId="10" fillId="0" borderId="0"/>
    <xf numFmtId="192" fontId="74" fillId="0" borderId="643" applyFont="0" applyFill="0" applyBorder="0" applyAlignment="0" applyProtection="0">
      <alignment horizontal="left"/>
      <protection locked="0"/>
    </xf>
    <xf numFmtId="0" fontId="7" fillId="14" borderId="14" applyNumberFormat="0" applyFont="0" applyAlignment="0" applyProtection="0"/>
    <xf numFmtId="0" fontId="61" fillId="46" borderId="1120" applyNumberFormat="0" applyAlignment="0" applyProtection="0"/>
    <xf numFmtId="229" fontId="103" fillId="0" borderId="658">
      <alignment vertical="center"/>
      <protection locked="0"/>
    </xf>
    <xf numFmtId="178" fontId="10" fillId="39" borderId="506">
      <alignment horizontal="center"/>
      <protection locked="0"/>
    </xf>
    <xf numFmtId="0" fontId="66" fillId="0" borderId="738" applyNumberFormat="0" applyFill="0" applyAlignment="0" applyProtection="0"/>
    <xf numFmtId="0" fontId="7" fillId="14" borderId="14" applyNumberFormat="0" applyFont="0" applyAlignment="0" applyProtection="0"/>
    <xf numFmtId="0" fontId="61" fillId="46" borderId="1120" applyNumberFormat="0" applyAlignment="0" applyProtection="0"/>
    <xf numFmtId="0" fontId="7" fillId="14" borderId="14" applyNumberFormat="0" applyFont="0" applyAlignment="0" applyProtection="0"/>
    <xf numFmtId="0" fontId="10" fillId="62" borderId="428"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78" fontId="10" fillId="39" borderId="1198">
      <alignment horizontal="center"/>
      <protection locked="0"/>
    </xf>
    <xf numFmtId="0" fontId="7" fillId="14" borderId="14" applyNumberFormat="0" applyFont="0" applyAlignment="0" applyProtection="0"/>
    <xf numFmtId="0" fontId="7" fillId="14" borderId="14" applyNumberFormat="0" applyFont="0" applyAlignment="0" applyProtection="0"/>
    <xf numFmtId="228" fontId="73" fillId="63" borderId="2411" applyFill="0">
      <alignment horizontal="center" vertical="center"/>
    </xf>
    <xf numFmtId="0" fontId="7" fillId="14" borderId="14" applyNumberFormat="0" applyFont="0" applyAlignment="0" applyProtection="0"/>
    <xf numFmtId="188" fontId="73" fillId="63" borderId="506" applyFill="0">
      <alignment horizontal="center" vertical="center"/>
    </xf>
    <xf numFmtId="180" fontId="10" fillId="63" borderId="434" applyNumberFormat="0" applyFont="0" applyBorder="0" applyAlignment="0" applyProtection="0"/>
    <xf numFmtId="180" fontId="10" fillId="63" borderId="434" applyNumberFormat="0" applyFont="0" applyBorder="0" applyAlignment="0" applyProtection="0"/>
    <xf numFmtId="49" fontId="74" fillId="0" borderId="461">
      <alignment horizontal="left" vertical="top" wrapText="1"/>
      <protection locked="0"/>
    </xf>
    <xf numFmtId="193" fontId="10" fillId="0" borderId="1800" applyFont="0" applyFill="0" applyBorder="0" applyAlignment="0" applyProtection="0">
      <alignment horizontal="left"/>
      <protection locked="0"/>
    </xf>
    <xf numFmtId="0" fontId="7" fillId="14" borderId="14" applyNumberFormat="0" applyFont="0" applyAlignment="0" applyProtection="0"/>
    <xf numFmtId="228" fontId="136" fillId="68" borderId="1808" applyNumberFormat="0">
      <alignment horizontal="right"/>
    </xf>
    <xf numFmtId="0" fontId="7" fillId="14" borderId="14" applyNumberFormat="0" applyFont="0" applyAlignment="0" applyProtection="0"/>
    <xf numFmtId="185" fontId="74" fillId="0" borderId="1198" applyFont="0" applyFill="0" applyBorder="0" applyAlignment="0" applyProtection="0">
      <alignment horizontal="left"/>
      <protection locked="0"/>
    </xf>
    <xf numFmtId="49" fontId="74" fillId="0" borderId="1437">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49" fontId="74" fillId="0" borderId="488">
      <alignment horizontal="left" vertical="top" wrapText="1"/>
      <protection locked="0"/>
    </xf>
    <xf numFmtId="0" fontId="10" fillId="62" borderId="455" applyNumberFormat="0" applyFont="0" applyAlignment="0" applyProtection="0"/>
    <xf numFmtId="201" fontId="10" fillId="39" borderId="470" applyNumberFormat="0">
      <alignment horizontal="left"/>
    </xf>
    <xf numFmtId="231" fontId="103" fillId="0" borderId="458">
      <alignment vertical="center"/>
      <protection locked="0"/>
    </xf>
    <xf numFmtId="0" fontId="7" fillId="14" borderId="14" applyNumberFormat="0" applyFont="0" applyAlignment="0" applyProtection="0"/>
    <xf numFmtId="0" fontId="7" fillId="14" borderId="14" applyNumberFormat="0" applyFont="0" applyAlignment="0" applyProtection="0"/>
    <xf numFmtId="184" fontId="103" fillId="0" borderId="494">
      <alignment vertical="center"/>
      <protection locked="0"/>
    </xf>
    <xf numFmtId="0" fontId="53" fillId="59" borderId="735"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8" fontId="73" fillId="63" borderId="1509" applyFill="0">
      <alignment horizontal="center" vertical="center"/>
    </xf>
    <xf numFmtId="0" fontId="7" fillId="14" borderId="14" applyNumberFormat="0" applyFont="0" applyAlignment="0" applyProtection="0"/>
    <xf numFmtId="190" fontId="74" fillId="0" borderId="2176" applyFont="0" applyFill="0" applyBorder="0" applyAlignment="0" applyProtection="0">
      <alignment horizontal="left"/>
      <protection locked="0"/>
    </xf>
    <xf numFmtId="187" fontId="74" fillId="0" borderId="497" applyFont="0" applyFill="0" applyBorder="0" applyAlignment="0" applyProtection="0">
      <alignment horizontal="left"/>
      <protection locked="0"/>
    </xf>
    <xf numFmtId="0" fontId="7" fillId="14" borderId="14" applyNumberFormat="0" applyFont="0" applyAlignment="0" applyProtection="0"/>
    <xf numFmtId="178" fontId="10" fillId="39" borderId="470">
      <alignment horizontal="center"/>
      <protection locked="0"/>
    </xf>
    <xf numFmtId="0" fontId="7" fillId="14" borderId="14" applyNumberFormat="0" applyFont="0" applyAlignment="0" applyProtection="0"/>
    <xf numFmtId="231" fontId="103" fillId="0" borderId="893">
      <alignment vertical="center"/>
      <protection locked="0"/>
    </xf>
    <xf numFmtId="228" fontId="73" fillId="63" borderId="506" applyFill="0">
      <alignment horizontal="center" vertical="center"/>
    </xf>
    <xf numFmtId="228" fontId="124" fillId="0" borderId="1125" applyFill="0">
      <alignment horizontal="center" vertical="center"/>
    </xf>
    <xf numFmtId="231" fontId="103" fillId="0" borderId="494">
      <alignment vertical="center"/>
      <protection locked="0"/>
    </xf>
    <xf numFmtId="0" fontId="53" fillId="59" borderId="463" applyNumberFormat="0" applyAlignment="0" applyProtection="0"/>
    <xf numFmtId="0" fontId="7" fillId="14" borderId="14" applyNumberFormat="0" applyFont="0" applyAlignment="0" applyProtection="0"/>
    <xf numFmtId="0" fontId="53" fillId="59" borderId="499" applyNumberFormat="0" applyAlignment="0" applyProtection="0"/>
    <xf numFmtId="228" fontId="124" fillId="0" borderId="895" applyFill="0">
      <alignment horizontal="center" vertical="center"/>
    </xf>
    <xf numFmtId="201" fontId="10" fillId="39" borderId="461" applyNumberFormat="0">
      <alignment horizontal="left"/>
    </xf>
    <xf numFmtId="184" fontId="68" fillId="0" borderId="461" applyFill="0">
      <alignment horizontal="center" vertical="center"/>
    </xf>
    <xf numFmtId="228" fontId="73" fillId="63" borderId="488" applyFill="0">
      <alignment horizontal="center"/>
    </xf>
    <xf numFmtId="271" fontId="11" fillId="0" borderId="479">
      <alignment horizontal="right"/>
    </xf>
    <xf numFmtId="254" fontId="10" fillId="39" borderId="896">
      <alignment horizontal="right"/>
      <protection locked="0"/>
    </xf>
    <xf numFmtId="267" fontId="112" fillId="0" borderId="451" applyFill="0">
      <alignment horizontal="center" vertical="center"/>
    </xf>
    <xf numFmtId="233" fontId="103" fillId="0" borderId="458">
      <alignment vertical="center"/>
      <protection locked="0"/>
    </xf>
    <xf numFmtId="228" fontId="79" fillId="0" borderId="461" applyFill="0">
      <alignment horizontal="center" vertical="center"/>
    </xf>
    <xf numFmtId="228" fontId="73" fillId="63" borderId="506" applyFill="0">
      <alignment horizontal="center"/>
    </xf>
    <xf numFmtId="232" fontId="103" fillId="0" borderId="494">
      <alignment vertical="center"/>
      <protection locked="0"/>
    </xf>
    <xf numFmtId="271" fontId="11" fillId="0" borderId="488">
      <alignment horizontal="right"/>
    </xf>
    <xf numFmtId="0" fontId="53" fillId="59" borderId="499" applyNumberFormat="0" applyAlignment="0" applyProtection="0"/>
    <xf numFmtId="49" fontId="74" fillId="0" borderId="443">
      <alignment horizontal="left" vertical="top" wrapText="1"/>
      <protection locked="0"/>
    </xf>
    <xf numFmtId="0" fontId="7" fillId="14" borderId="14" applyNumberFormat="0" applyFont="0" applyAlignment="0" applyProtection="0"/>
    <xf numFmtId="0" fontId="73" fillId="63" borderId="443" applyFill="0">
      <alignment horizontal="center"/>
    </xf>
    <xf numFmtId="188" fontId="73" fillId="63" borderId="443" applyFill="0">
      <alignment horizontal="center" vertical="center"/>
    </xf>
    <xf numFmtId="0" fontId="7" fillId="14" borderId="14" applyNumberFormat="0" applyFont="0" applyAlignment="0" applyProtection="0"/>
    <xf numFmtId="187" fontId="74" fillId="0" borderId="479" applyFont="0" applyFill="0" applyBorder="0" applyAlignment="0" applyProtection="0">
      <alignment horizontal="left"/>
      <protection locked="0"/>
    </xf>
    <xf numFmtId="250" fontId="121" fillId="0" borderId="489" applyFill="0"/>
    <xf numFmtId="10" fontId="68" fillId="67" borderId="497" applyNumberFormat="0" applyBorder="0" applyAlignment="0" applyProtection="0"/>
    <xf numFmtId="0" fontId="53" fillId="59" borderId="1120" applyNumberFormat="0" applyAlignment="0" applyProtection="0"/>
    <xf numFmtId="228" fontId="124" fillId="0" borderId="460" applyFill="0">
      <alignment horizontal="center" vertical="center"/>
    </xf>
    <xf numFmtId="0" fontId="7" fillId="14" borderId="14" applyNumberFormat="0" applyFont="0" applyAlignment="0" applyProtection="0"/>
    <xf numFmtId="0" fontId="74" fillId="0" borderId="479" applyNumberFormat="0">
      <alignment horizontal="left"/>
      <protection locked="0"/>
    </xf>
    <xf numFmtId="228" fontId="124" fillId="0" borderId="451" applyFill="0">
      <alignment horizontal="center" vertical="center"/>
    </xf>
    <xf numFmtId="0" fontId="7" fillId="14" borderId="14" applyNumberFormat="0" applyFont="0" applyAlignment="0" applyProtection="0"/>
    <xf numFmtId="271" fontId="11" fillId="0" borderId="470">
      <alignment horizontal="right"/>
    </xf>
    <xf numFmtId="229" fontId="103" fillId="0" borderId="494">
      <alignment vertical="center"/>
      <protection locked="0"/>
    </xf>
    <xf numFmtId="271" fontId="11" fillId="63" borderId="488">
      <alignment horizontal="right"/>
    </xf>
    <xf numFmtId="201" fontId="10" fillId="39" borderId="479" applyNumberFormat="0">
      <alignment horizontal="left"/>
    </xf>
    <xf numFmtId="3" fontId="114" fillId="39" borderId="488">
      <alignment horizontal="center"/>
      <protection locked="0"/>
    </xf>
    <xf numFmtId="228" fontId="73" fillId="63" borderId="1958" applyFill="0">
      <alignment horizontal="center"/>
    </xf>
    <xf numFmtId="185" fontId="74" fillId="0" borderId="488" applyFont="0" applyFill="0" applyBorder="0" applyAlignment="0" applyProtection="0">
      <alignment horizontal="left"/>
      <protection locked="0"/>
    </xf>
    <xf numFmtId="228" fontId="103" fillId="0" borderId="476">
      <alignment vertical="center"/>
      <protection locked="0"/>
    </xf>
    <xf numFmtId="193" fontId="10" fillId="0" borderId="443"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488" applyFont="0" applyFill="0" applyBorder="0" applyAlignment="0" applyProtection="0">
      <alignment horizontal="left"/>
      <protection locked="0"/>
    </xf>
    <xf numFmtId="271" fontId="11" fillId="0" borderId="470">
      <alignment horizontal="right"/>
    </xf>
    <xf numFmtId="49" fontId="74" fillId="0" borderId="470">
      <alignment horizontal="left" vertical="top" wrapText="1"/>
      <protection locked="0"/>
    </xf>
    <xf numFmtId="49" fontId="74" fillId="0" borderId="479">
      <alignment horizontal="left" vertical="top" wrapText="1"/>
      <protection locked="0"/>
    </xf>
    <xf numFmtId="197" fontId="74" fillId="0" borderId="479">
      <alignment horizontal="left"/>
      <protection locked="0"/>
    </xf>
    <xf numFmtId="233" fontId="103" fillId="0" borderId="494">
      <alignment vertical="center"/>
      <protection locked="0"/>
    </xf>
    <xf numFmtId="200" fontId="10" fillId="5" borderId="443" applyFont="0" applyFill="0" applyBorder="0" applyAlignment="0" applyProtection="0"/>
    <xf numFmtId="228" fontId="73" fillId="63" borderId="488" applyFill="0">
      <alignment horizontal="center"/>
    </xf>
    <xf numFmtId="196" fontId="10" fillId="39" borderId="488" applyFont="0" applyFill="0" applyBorder="0" applyAlignment="0">
      <alignment horizontal="left"/>
    </xf>
    <xf numFmtId="0" fontId="7" fillId="14" borderId="14" applyNumberFormat="0" applyFont="0" applyAlignment="0" applyProtection="0"/>
    <xf numFmtId="228" fontId="74" fillId="0" borderId="506" applyNumberFormat="0">
      <alignment horizontal="left"/>
      <protection locked="0"/>
    </xf>
    <xf numFmtId="0" fontId="7" fillId="14" borderId="14" applyNumberFormat="0" applyFont="0" applyAlignment="0" applyProtection="0"/>
    <xf numFmtId="0" fontId="7" fillId="14" borderId="14" applyNumberFormat="0" applyFont="0" applyAlignment="0" applyProtection="0"/>
    <xf numFmtId="0" fontId="66" fillId="0" borderId="466" applyNumberFormat="0" applyFill="0" applyAlignment="0" applyProtection="0"/>
    <xf numFmtId="0" fontId="7" fillId="14" borderId="14" applyNumberFormat="0" applyFont="0" applyAlignment="0" applyProtection="0"/>
    <xf numFmtId="271" fontId="11" fillId="63" borderId="479">
      <alignment horizontal="right"/>
    </xf>
    <xf numFmtId="0" fontId="7" fillId="14" borderId="14" applyNumberFormat="0" applyFont="0" applyAlignment="0" applyProtection="0"/>
    <xf numFmtId="0" fontId="7" fillId="14" borderId="14" applyNumberFormat="0" applyFont="0" applyAlignment="0" applyProtection="0"/>
    <xf numFmtId="228" fontId="103" fillId="0" borderId="458">
      <alignment vertical="center"/>
      <protection locked="0"/>
    </xf>
    <xf numFmtId="0" fontId="7" fillId="14" borderId="14" applyNumberFormat="0" applyFont="0" applyAlignment="0" applyProtection="0"/>
    <xf numFmtId="0" fontId="10" fillId="62" borderId="491" applyNumberFormat="0" applyFont="0" applyAlignment="0" applyProtection="0"/>
    <xf numFmtId="0" fontId="7" fillId="14" borderId="14" applyNumberFormat="0" applyFont="0" applyAlignment="0" applyProtection="0"/>
    <xf numFmtId="0" fontId="2" fillId="0" borderId="475" applyNumberFormat="0" applyFill="0" applyAlignment="0" applyProtection="0"/>
    <xf numFmtId="228" fontId="136" fillId="68" borderId="504" applyNumberFormat="0">
      <alignment horizontal="right"/>
    </xf>
    <xf numFmtId="0" fontId="7" fillId="14" borderId="14" applyNumberFormat="0" applyFont="0" applyAlignment="0" applyProtection="0"/>
    <xf numFmtId="0" fontId="7" fillId="14" borderId="14" applyNumberFormat="0" applyFont="0" applyAlignment="0" applyProtection="0"/>
    <xf numFmtId="10" fontId="68" fillId="67" borderId="488" applyNumberFormat="0" applyBorder="0" applyAlignment="0" applyProtection="0"/>
    <xf numFmtId="188" fontId="73" fillId="63" borderId="443" applyFill="0">
      <alignment horizontal="center" vertical="center"/>
    </xf>
    <xf numFmtId="0" fontId="7" fillId="14" borderId="14" applyNumberFormat="0" applyFont="0" applyAlignment="0" applyProtection="0"/>
    <xf numFmtId="254" fontId="10" fillId="39" borderId="470">
      <alignment horizontal="right"/>
      <protection locked="0"/>
    </xf>
    <xf numFmtId="271" fontId="11" fillId="63" borderId="497">
      <alignment horizontal="right"/>
    </xf>
    <xf numFmtId="178" fontId="10" fillId="39" borderId="488">
      <alignment horizontal="center"/>
      <protection locked="0"/>
    </xf>
    <xf numFmtId="191" fontId="74" fillId="0" borderId="461" applyFont="0" applyFill="0" applyBorder="0" applyAlignment="0" applyProtection="0">
      <alignment horizontal="left"/>
      <protection locked="0"/>
    </xf>
    <xf numFmtId="0" fontId="7" fillId="14" borderId="14" applyNumberFormat="0" applyFont="0" applyAlignment="0" applyProtection="0"/>
    <xf numFmtId="0" fontId="73" fillId="63" borderId="488" applyFill="0">
      <alignment horizontal="center"/>
    </xf>
    <xf numFmtId="17" fontId="11" fillId="39" borderId="461">
      <alignment horizontal="center"/>
      <protection locked="0"/>
    </xf>
    <xf numFmtId="0" fontId="2" fillId="0" borderId="448" applyNumberFormat="0" applyFill="0" applyAlignment="0" applyProtection="0"/>
    <xf numFmtId="191" fontId="74" fillId="0" borderId="488" applyFont="0" applyFill="0" applyBorder="0" applyAlignment="0" applyProtection="0">
      <alignment horizontal="left"/>
      <protection locked="0"/>
    </xf>
    <xf numFmtId="0" fontId="53" fillId="59" borderId="490" applyNumberFormat="0" applyAlignment="0" applyProtection="0"/>
    <xf numFmtId="0" fontId="53" fillId="59" borderId="436" applyNumberFormat="0" applyAlignment="0" applyProtection="0"/>
    <xf numFmtId="188" fontId="73" fillId="63" borderId="488" applyFill="0">
      <alignment horizontal="center" vertical="center"/>
    </xf>
    <xf numFmtId="0" fontId="7" fillId="14" borderId="14" applyNumberFormat="0" applyFont="0" applyAlignment="0" applyProtection="0"/>
    <xf numFmtId="228" fontId="136" fillId="68" borderId="450" applyNumberFormat="0">
      <alignment horizontal="right"/>
    </xf>
    <xf numFmtId="0" fontId="10" fillId="62" borderId="464" applyNumberFormat="0" applyFont="0" applyAlignment="0" applyProtection="0"/>
    <xf numFmtId="0" fontId="61" fillId="46" borderId="436" applyNumberFormat="0" applyAlignment="0" applyProtection="0"/>
    <xf numFmtId="0" fontId="7" fillId="14" borderId="14" applyNumberFormat="0" applyFont="0" applyAlignment="0" applyProtection="0"/>
    <xf numFmtId="231" fontId="103" fillId="0" borderId="485">
      <alignment vertical="center"/>
      <protection locked="0"/>
    </xf>
    <xf numFmtId="0" fontId="10" fillId="62" borderId="437" applyNumberFormat="0" applyFont="0" applyAlignment="0" applyProtection="0"/>
    <xf numFmtId="0" fontId="10" fillId="62" borderId="437" applyNumberFormat="0" applyFont="0" applyAlignment="0" applyProtection="0"/>
    <xf numFmtId="0" fontId="64" fillId="59" borderId="438" applyNumberFormat="0" applyAlignment="0" applyProtection="0"/>
    <xf numFmtId="0" fontId="7" fillId="14" borderId="14" applyNumberFormat="0" applyFont="0" applyAlignment="0" applyProtection="0"/>
    <xf numFmtId="0" fontId="66" fillId="0" borderId="439" applyNumberFormat="0" applyFill="0" applyAlignment="0" applyProtection="0"/>
    <xf numFmtId="0" fontId="2" fillId="0" borderId="484" applyNumberFormat="0" applyFill="0" applyAlignment="0" applyProtection="0"/>
    <xf numFmtId="271" fontId="11" fillId="0" borderId="452">
      <alignment horizontal="right"/>
    </xf>
    <xf numFmtId="266" fontId="103" fillId="0" borderId="452" applyFill="0">
      <alignment horizontal="center" vertical="center"/>
    </xf>
    <xf numFmtId="10" fontId="68" fillId="67" borderId="452" applyNumberFormat="0" applyBorder="0" applyAlignment="0" applyProtection="0"/>
    <xf numFmtId="276" fontId="20" fillId="0" borderId="452">
      <alignment horizontal="center"/>
    </xf>
    <xf numFmtId="0" fontId="10" fillId="62" borderId="890" applyNumberFormat="0" applyFont="0" applyAlignment="0" applyProtection="0"/>
    <xf numFmtId="271" fontId="11" fillId="63" borderId="661">
      <alignment horizontal="right"/>
    </xf>
    <xf numFmtId="0" fontId="7" fillId="14" borderId="14" applyNumberFormat="0" applyFont="0" applyAlignment="0" applyProtection="0"/>
    <xf numFmtId="276" fontId="20" fillId="0" borderId="443">
      <alignment horizontal="center"/>
    </xf>
    <xf numFmtId="0" fontId="74" fillId="0" borderId="443" applyNumberFormat="0">
      <alignment horizontal="left"/>
      <protection locked="0"/>
    </xf>
    <xf numFmtId="0" fontId="61" fillId="46" borderId="481" applyNumberFormat="0" applyAlignment="0" applyProtection="0"/>
    <xf numFmtId="0" fontId="7" fillId="14" borderId="14" applyNumberFormat="0" applyFont="0" applyAlignment="0" applyProtection="0"/>
    <xf numFmtId="0" fontId="7" fillId="14" borderId="14" applyNumberFormat="0" applyFont="0" applyAlignment="0" applyProtection="0"/>
    <xf numFmtId="228" fontId="112" fillId="0" borderId="460"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4" fontId="103" fillId="0" borderId="485">
      <alignment vertical="center"/>
      <protection locked="0"/>
    </xf>
    <xf numFmtId="0" fontId="7" fillId="14" borderId="14" applyNumberFormat="0" applyFont="0" applyAlignment="0" applyProtection="0"/>
    <xf numFmtId="228" fontId="104" fillId="0" borderId="461" applyFill="0">
      <alignment horizontal="center" vertical="center"/>
    </xf>
    <xf numFmtId="228" fontId="112" fillId="0" borderId="451" applyFill="0">
      <alignment horizontal="center" vertical="center"/>
    </xf>
    <xf numFmtId="228" fontId="73" fillId="63" borderId="497" applyFill="0">
      <alignment horizontal="center"/>
    </xf>
    <xf numFmtId="228" fontId="103" fillId="0" borderId="479" applyFill="0">
      <alignment horizontal="center" vertical="center"/>
    </xf>
    <xf numFmtId="185" fontId="74" fillId="0" borderId="479" applyFont="0" applyFill="0" applyBorder="0" applyAlignment="0" applyProtection="0">
      <alignment horizontal="left"/>
      <protection locked="0"/>
    </xf>
    <xf numFmtId="0" fontId="61" fillId="46" borderId="445" applyNumberFormat="0" applyAlignment="0" applyProtection="0"/>
    <xf numFmtId="0" fontId="7" fillId="14" borderId="14" applyNumberFormat="0" applyFont="0" applyAlignment="0" applyProtection="0"/>
    <xf numFmtId="49" fontId="74" fillId="0" borderId="488">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193" fontId="10" fillId="0" borderId="443"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454"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643"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78" fontId="10" fillId="39" borderId="461">
      <alignment horizontal="center"/>
      <protection locked="0"/>
    </xf>
    <xf numFmtId="254" fontId="10" fillId="39" borderId="461">
      <alignment horizontal="right"/>
      <protection locked="0"/>
    </xf>
    <xf numFmtId="178" fontId="10" fillId="39" borderId="461">
      <alignment horizontal="center"/>
      <protection locked="0"/>
    </xf>
    <xf numFmtId="0" fontId="7" fillId="14" borderId="14" applyNumberFormat="0" applyFont="0" applyAlignment="0" applyProtection="0"/>
    <xf numFmtId="0" fontId="7" fillId="14" borderId="14" applyNumberFormat="0" applyFont="0" applyAlignment="0" applyProtection="0"/>
    <xf numFmtId="196" fontId="10" fillId="39" borderId="461" applyFont="0" applyFill="0" applyBorder="0" applyAlignment="0">
      <alignment horizontal="left"/>
    </xf>
    <xf numFmtId="0" fontId="7" fillId="14" borderId="14" applyNumberFormat="0" applyFont="0" applyAlignment="0" applyProtection="0"/>
    <xf numFmtId="0" fontId="7" fillId="14" borderId="14" applyNumberFormat="0" applyFont="0" applyAlignment="0" applyProtection="0"/>
    <xf numFmtId="178" fontId="10" fillId="39" borderId="443">
      <alignment horizontal="center"/>
      <protection locked="0"/>
    </xf>
    <xf numFmtId="201" fontId="10" fillId="39" borderId="488" applyNumberFormat="0">
      <alignment horizontal="left"/>
    </xf>
    <xf numFmtId="0" fontId="66" fillId="0" borderId="448" applyNumberFormat="0" applyFill="0" applyAlignment="0" applyProtection="0"/>
    <xf numFmtId="188" fontId="73" fillId="63" borderId="643" applyFill="0">
      <alignment horizontal="center" vertical="center"/>
    </xf>
    <xf numFmtId="196" fontId="10" fillId="39" borderId="479" applyFont="0" applyFill="0" applyBorder="0" applyAlignment="0">
      <alignment horizontal="left"/>
    </xf>
    <xf numFmtId="0" fontId="7" fillId="14" borderId="14" applyNumberFormat="0" applyFont="0" applyAlignment="0" applyProtection="0"/>
    <xf numFmtId="0" fontId="7" fillId="14" borderId="14" applyNumberFormat="0" applyFont="0" applyAlignment="0" applyProtection="0"/>
    <xf numFmtId="178" fontId="10" fillId="39" borderId="443">
      <alignment horizontal="center"/>
      <protection locked="0"/>
    </xf>
    <xf numFmtId="0" fontId="7" fillId="14" borderId="14" applyNumberFormat="0" applyFont="0" applyAlignment="0" applyProtection="0"/>
    <xf numFmtId="49" fontId="74" fillId="0" borderId="479">
      <alignment horizontal="left" vertical="top" wrapText="1"/>
      <protection locked="0"/>
    </xf>
    <xf numFmtId="0" fontId="7" fillId="14" borderId="14" applyNumberFormat="0" applyFont="0" applyAlignment="0" applyProtection="0"/>
    <xf numFmtId="0" fontId="53" fillId="59" borderId="436" applyNumberFormat="0" applyAlignment="0" applyProtection="0"/>
    <xf numFmtId="271" fontId="11" fillId="0" borderId="506">
      <alignment horizontal="right"/>
    </xf>
    <xf numFmtId="191" fontId="74" fillId="0" borderId="479" applyFont="0" applyFill="0" applyBorder="0" applyAlignment="0" applyProtection="0">
      <alignment horizontal="left"/>
      <protection locked="0"/>
    </xf>
    <xf numFmtId="230" fontId="103" fillId="0" borderId="485">
      <alignment vertical="center"/>
      <protection locked="0"/>
    </xf>
    <xf numFmtId="233" fontId="103" fillId="0" borderId="503">
      <alignment vertical="center"/>
      <protection locked="0"/>
    </xf>
    <xf numFmtId="190" fontId="74" fillId="0" borderId="488" applyFont="0" applyFill="0" applyBorder="0" applyAlignment="0" applyProtection="0">
      <alignment horizontal="left"/>
      <protection locked="0"/>
    </xf>
    <xf numFmtId="196" fontId="10" fillId="39" borderId="479" applyFont="0" applyFill="0" applyBorder="0" applyAlignment="0">
      <alignment horizontal="left"/>
    </xf>
    <xf numFmtId="0" fontId="7" fillId="14" borderId="14" applyNumberFormat="0" applyFont="0" applyAlignment="0" applyProtection="0"/>
    <xf numFmtId="0" fontId="66" fillId="0" borderId="466" applyNumberFormat="0" applyFill="0" applyAlignment="0" applyProtection="0"/>
    <xf numFmtId="0" fontId="53" fillId="59" borderId="481" applyNumberFormat="0" applyAlignment="0" applyProtection="0"/>
    <xf numFmtId="254" fontId="10" fillId="39" borderId="479">
      <alignment horizontal="right"/>
      <protection locked="0"/>
    </xf>
    <xf numFmtId="178" fontId="10" fillId="39" borderId="488">
      <alignment horizontal="center"/>
      <protection locked="0"/>
    </xf>
    <xf numFmtId="228" fontId="103" fillId="0" borderId="497" applyFill="0">
      <alignment horizontal="center" vertical="center"/>
    </xf>
    <xf numFmtId="254" fontId="10" fillId="39" borderId="488">
      <alignment horizontal="right"/>
      <protection locked="0"/>
    </xf>
    <xf numFmtId="0" fontId="66" fillId="0" borderId="457" applyNumberFormat="0" applyFill="0" applyAlignment="0" applyProtection="0"/>
    <xf numFmtId="0" fontId="7" fillId="14" borderId="14" applyNumberFormat="0" applyFont="0" applyAlignment="0" applyProtection="0"/>
    <xf numFmtId="0" fontId="53" fillId="59" borderId="445" applyNumberFormat="0" applyAlignment="0" applyProtection="0"/>
    <xf numFmtId="0" fontId="2" fillId="0" borderId="457" applyNumberFormat="0" applyFill="0" applyAlignment="0" applyProtection="0"/>
    <xf numFmtId="0" fontId="73" fillId="63" borderId="488" applyFill="0">
      <alignment horizontal="center"/>
    </xf>
    <xf numFmtId="0" fontId="7" fillId="14" borderId="14" applyNumberFormat="0" applyFont="0" applyAlignment="0" applyProtection="0"/>
    <xf numFmtId="0" fontId="7" fillId="14" borderId="14" applyNumberFormat="0" applyFont="0" applyAlignment="0" applyProtection="0"/>
    <xf numFmtId="271" fontId="11" fillId="0" borderId="497">
      <alignment horizontal="right"/>
    </xf>
    <xf numFmtId="228" fontId="73" fillId="63" borderId="488" applyFill="0">
      <alignment horizontal="center" vertical="center"/>
    </xf>
    <xf numFmtId="187" fontId="74" fillId="0" borderId="443" applyFont="0" applyFill="0" applyBorder="0" applyAlignment="0" applyProtection="0">
      <alignment horizontal="left"/>
      <protection locked="0"/>
    </xf>
    <xf numFmtId="0" fontId="7" fillId="14" borderId="14" applyNumberFormat="0" applyFont="0" applyAlignment="0" applyProtection="0"/>
    <xf numFmtId="250" fontId="168" fillId="0" borderId="489" applyFill="0"/>
    <xf numFmtId="0" fontId="7" fillId="14" borderId="14" applyNumberFormat="0" applyFont="0" applyAlignment="0" applyProtection="0"/>
    <xf numFmtId="17" fontId="11" fillId="39" borderId="497">
      <alignment horizontal="center"/>
      <protection locked="0"/>
    </xf>
    <xf numFmtId="0" fontId="53" fillId="59" borderId="472" applyNumberFormat="0" applyAlignment="0" applyProtection="0"/>
    <xf numFmtId="188" fontId="73" fillId="63" borderId="479" applyFill="0">
      <alignment horizontal="center" vertical="center"/>
    </xf>
    <xf numFmtId="229" fontId="103" fillId="0" borderId="458">
      <alignment vertical="center"/>
      <protection locked="0"/>
    </xf>
    <xf numFmtId="231" fontId="103" fillId="0" borderId="458">
      <alignment vertical="center"/>
      <protection locked="0"/>
    </xf>
    <xf numFmtId="10" fontId="68" fillId="67" borderId="470" applyNumberFormat="0" applyBorder="0" applyAlignment="0" applyProtection="0"/>
    <xf numFmtId="228" fontId="73" fillId="63" borderId="661" applyFill="0">
      <alignment horizontal="center"/>
    </xf>
    <xf numFmtId="49" fontId="74" fillId="0" borderId="497">
      <alignment horizontal="left" vertical="top" wrapText="1"/>
      <protection locked="0"/>
    </xf>
    <xf numFmtId="266" fontId="103" fillId="0" borderId="506" applyFill="0">
      <alignment horizontal="center" vertical="center"/>
    </xf>
    <xf numFmtId="178" fontId="10" fillId="39" borderId="479">
      <alignment horizontal="center"/>
      <protection locked="0"/>
    </xf>
    <xf numFmtId="267" fontId="112" fillId="0" borderId="496" applyFill="0">
      <alignment horizontal="center" vertical="center"/>
    </xf>
    <xf numFmtId="0" fontId="61" fillId="46" borderId="436" applyNumberFormat="0" applyAlignment="0" applyProtection="0"/>
    <xf numFmtId="230" fontId="103" fillId="0" borderId="449">
      <alignment vertical="center"/>
      <protection locked="0"/>
    </xf>
    <xf numFmtId="254" fontId="10" fillId="39" borderId="497">
      <alignment horizontal="right"/>
      <protection locked="0"/>
    </xf>
    <xf numFmtId="178" fontId="10" fillId="39" borderId="497">
      <alignment horizontal="center"/>
      <protection locked="0"/>
    </xf>
    <xf numFmtId="185" fontId="74" fillId="0" borderId="506" applyFont="0" applyFill="0" applyBorder="0" applyAlignment="0" applyProtection="0">
      <alignment horizontal="left"/>
      <protection locked="0"/>
    </xf>
    <xf numFmtId="0" fontId="7" fillId="14" borderId="14" applyNumberFormat="0" applyFont="0" applyAlignment="0" applyProtection="0"/>
    <xf numFmtId="3" fontId="114" fillId="39" borderId="479">
      <alignment horizontal="center"/>
      <protection locked="0"/>
    </xf>
    <xf numFmtId="0" fontId="7" fillId="14" borderId="14" applyNumberFormat="0" applyFont="0" applyAlignment="0" applyProtection="0"/>
    <xf numFmtId="0" fontId="66" fillId="0" borderId="457" applyNumberFormat="0" applyFill="0" applyAlignment="0" applyProtection="0"/>
    <xf numFmtId="0" fontId="66" fillId="0" borderId="466" applyNumberFormat="0" applyFill="0" applyAlignment="0" applyProtection="0"/>
    <xf numFmtId="271" fontId="11" fillId="63" borderId="470">
      <alignment horizontal="right"/>
    </xf>
    <xf numFmtId="0" fontId="7" fillId="14" borderId="14" applyNumberFormat="0" applyFont="0" applyAlignment="0" applyProtection="0"/>
    <xf numFmtId="229" fontId="103" fillId="0" borderId="476">
      <alignment vertical="center"/>
      <protection locked="0"/>
    </xf>
    <xf numFmtId="0" fontId="7" fillId="14" borderId="14" applyNumberFormat="0" applyFont="0" applyAlignment="0" applyProtection="0"/>
    <xf numFmtId="228" fontId="103" fillId="0" borderId="470" applyFill="0">
      <alignment horizontal="center" vertical="center"/>
    </xf>
    <xf numFmtId="0" fontId="2" fillId="0" borderId="502" applyNumberFormat="0" applyFill="0" applyAlignment="0" applyProtection="0"/>
    <xf numFmtId="0" fontId="61" fillId="46" borderId="499" applyNumberFormat="0" applyAlignment="0" applyProtection="0"/>
    <xf numFmtId="0" fontId="66" fillId="0" borderId="493"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10" fillId="62" borderId="437" applyNumberFormat="0" applyFont="0" applyAlignment="0" applyProtection="0"/>
    <xf numFmtId="0" fontId="64" fillId="59" borderId="438" applyNumberFormat="0" applyAlignment="0" applyProtection="0"/>
    <xf numFmtId="0" fontId="10" fillId="62" borderId="482" applyNumberFormat="0" applyFont="0" applyAlignment="0" applyProtection="0"/>
    <xf numFmtId="231" fontId="103" fillId="0" borderId="485">
      <alignment vertical="center"/>
      <protection locked="0"/>
    </xf>
    <xf numFmtId="0" fontId="7" fillId="14" borderId="14" applyNumberFormat="0" applyFont="0" applyAlignment="0" applyProtection="0"/>
    <xf numFmtId="250" fontId="121" fillId="0" borderId="471" applyFill="0"/>
    <xf numFmtId="0" fontId="7" fillId="14" borderId="14" applyNumberFormat="0" applyFont="0" applyAlignment="0" applyProtection="0"/>
    <xf numFmtId="0" fontId="7" fillId="14" borderId="14" applyNumberFormat="0" applyFont="0" applyAlignment="0" applyProtection="0"/>
    <xf numFmtId="0" fontId="66" fillId="0" borderId="439" applyNumberFormat="0" applyFill="0" applyAlignment="0" applyProtection="0"/>
    <xf numFmtId="0" fontId="2" fillId="0" borderId="439" applyNumberFormat="0" applyFill="0" applyAlignment="0" applyProtection="0"/>
    <xf numFmtId="0" fontId="7" fillId="14" borderId="14" applyNumberFormat="0" applyFont="0" applyAlignment="0" applyProtection="0"/>
    <xf numFmtId="0" fontId="61" fillId="46" borderId="490" applyNumberFormat="0" applyAlignment="0" applyProtection="0"/>
    <xf numFmtId="0" fontId="7" fillId="14" borderId="14" applyNumberFormat="0" applyFont="0" applyAlignment="0" applyProtection="0"/>
    <xf numFmtId="228" fontId="124" fillId="0" borderId="496" applyFill="0">
      <alignment horizontal="center" vertical="center"/>
    </xf>
    <xf numFmtId="231" fontId="103" fillId="0" borderId="494">
      <alignment vertical="center"/>
      <protection locked="0"/>
    </xf>
    <xf numFmtId="0" fontId="66" fillId="0" borderId="484" applyNumberFormat="0" applyFill="0" applyAlignment="0" applyProtection="0"/>
    <xf numFmtId="237" fontId="103" fillId="0" borderId="494">
      <alignment vertical="center"/>
      <protection locked="0"/>
    </xf>
    <xf numFmtId="233" fontId="103" fillId="0" borderId="458">
      <alignment vertical="center"/>
      <protection locked="0"/>
    </xf>
    <xf numFmtId="0" fontId="74" fillId="0" borderId="461" applyNumberFormat="0">
      <alignment horizontal="left"/>
      <protection locked="0"/>
    </xf>
    <xf numFmtId="231" fontId="103" fillId="0" borderId="467">
      <alignment vertical="center"/>
      <protection locked="0"/>
    </xf>
    <xf numFmtId="267" fontId="112" fillId="0" borderId="460" applyFill="0">
      <alignment horizontal="center" vertical="center"/>
    </xf>
    <xf numFmtId="0" fontId="7" fillId="14" borderId="14" applyNumberFormat="0" applyFont="0" applyAlignment="0" applyProtection="0"/>
    <xf numFmtId="0" fontId="10" fillId="62" borderId="473" applyNumberFormat="0" applyFont="0" applyAlignment="0" applyProtection="0"/>
    <xf numFmtId="37" fontId="70" fillId="0" borderId="487" applyFill="0">
      <alignment horizontal="center" vertical="center"/>
    </xf>
    <xf numFmtId="229" fontId="103" fillId="0" borderId="485">
      <alignment vertical="center"/>
      <protection locked="0"/>
    </xf>
    <xf numFmtId="185" fontId="74" fillId="0" borderId="461" applyFont="0" applyFill="0" applyBorder="0" applyAlignment="0" applyProtection="0">
      <alignment horizontal="left"/>
      <protection locked="0"/>
    </xf>
    <xf numFmtId="3" fontId="114" fillId="39" borderId="461">
      <alignment horizontal="center"/>
      <protection locked="0"/>
    </xf>
    <xf numFmtId="228" fontId="68" fillId="0" borderId="461" applyFill="0">
      <alignment horizontal="center" vertical="center"/>
    </xf>
    <xf numFmtId="188" fontId="73" fillId="63" borderId="461" applyFill="0">
      <alignment horizontal="center" vertical="center"/>
    </xf>
    <xf numFmtId="0" fontId="66" fillId="0" borderId="448" applyNumberFormat="0" applyFill="0" applyAlignment="0" applyProtection="0"/>
    <xf numFmtId="0" fontId="64" fillId="59" borderId="447" applyNumberFormat="0" applyAlignment="0" applyProtection="0"/>
    <xf numFmtId="0" fontId="10" fillId="62" borderId="446" applyNumberFormat="0" applyFont="0" applyAlignment="0" applyProtection="0"/>
    <xf numFmtId="188" fontId="73" fillId="63" borderId="452" applyFill="0">
      <alignment horizontal="center" vertical="center"/>
    </xf>
    <xf numFmtId="0" fontId="10" fillId="62" borderId="446" applyNumberFormat="0" applyFont="0" applyAlignment="0" applyProtection="0"/>
    <xf numFmtId="228" fontId="73" fillId="63" borderId="470" applyFill="0">
      <alignment horizontal="center" vertical="center"/>
    </xf>
    <xf numFmtId="0" fontId="7" fillId="14" borderId="14" applyNumberFormat="0" applyFont="0" applyAlignment="0" applyProtection="0"/>
    <xf numFmtId="17" fontId="11" fillId="39" borderId="479">
      <alignment horizontal="center"/>
      <protection locked="0"/>
    </xf>
    <xf numFmtId="200" fontId="10" fillId="5" borderId="479" applyFont="0" applyFill="0" applyBorder="0" applyAlignment="0" applyProtection="0"/>
    <xf numFmtId="184" fontId="103" fillId="0" borderId="467">
      <alignment vertical="center"/>
      <protection locked="0"/>
    </xf>
    <xf numFmtId="37" fontId="70" fillId="0" borderId="460" applyFill="0">
      <alignment horizontal="center" vertical="center"/>
    </xf>
    <xf numFmtId="228" fontId="73" fillId="63" borderId="497" applyFill="0">
      <alignment horizontal="center" vertical="center"/>
    </xf>
    <xf numFmtId="228" fontId="136" fillId="68" borderId="477" applyNumberFormat="0">
      <alignment horizontal="right"/>
    </xf>
    <xf numFmtId="0" fontId="10" fillId="62" borderId="464" applyNumberFormat="0" applyFont="0" applyAlignment="0" applyProtection="0"/>
    <xf numFmtId="0" fontId="7" fillId="14" borderId="14" applyNumberFormat="0" applyFont="0" applyAlignment="0" applyProtection="0"/>
    <xf numFmtId="254" fontId="10" fillId="39" borderId="461">
      <alignment horizontal="right"/>
      <protection locked="0"/>
    </xf>
    <xf numFmtId="178" fontId="10" fillId="39" borderId="479">
      <alignment horizontal="center"/>
      <protection locked="0"/>
    </xf>
    <xf numFmtId="192" fontId="74" fillId="0" borderId="488" applyFont="0" applyFill="0" applyBorder="0" applyAlignment="0" applyProtection="0">
      <alignment horizontal="left"/>
      <protection locked="0"/>
    </xf>
    <xf numFmtId="271" fontId="11" fillId="0" borderId="461">
      <alignment horizontal="right"/>
    </xf>
    <xf numFmtId="0" fontId="7" fillId="14" borderId="14" applyNumberFormat="0" applyFont="0" applyAlignment="0" applyProtection="0"/>
    <xf numFmtId="0" fontId="7" fillId="14" borderId="14" applyNumberFormat="0" applyFont="0" applyAlignment="0" applyProtection="0"/>
    <xf numFmtId="187" fontId="74" fillId="0" borderId="461"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64" fillId="59" borderId="465" applyNumberFormat="0" applyAlignment="0" applyProtection="0"/>
    <xf numFmtId="250" fontId="121" fillId="0" borderId="498" applyFill="0"/>
    <xf numFmtId="237" fontId="103" fillId="0" borderId="467">
      <alignment vertical="center"/>
      <protection locked="0"/>
    </xf>
    <xf numFmtId="0" fontId="10" fillId="62" borderId="500" applyNumberFormat="0" applyFont="0" applyAlignment="0" applyProtection="0"/>
    <xf numFmtId="228" fontId="73" fillId="63" borderId="1208" applyFill="0">
      <alignment horizontal="center"/>
    </xf>
    <xf numFmtId="0" fontId="7" fillId="14" borderId="14" applyNumberFormat="0" applyFont="0" applyAlignment="0" applyProtection="0"/>
    <xf numFmtId="0" fontId="7" fillId="14" borderId="14" applyNumberFormat="0" applyFont="0" applyAlignment="0" applyProtection="0"/>
    <xf numFmtId="190" fontId="74" fillId="0" borderId="443" applyFont="0" applyFill="0" applyBorder="0" applyAlignment="0" applyProtection="0">
      <alignment horizontal="left"/>
      <protection locked="0"/>
    </xf>
    <xf numFmtId="0" fontId="7" fillId="14" borderId="14" applyNumberFormat="0" applyFont="0" applyAlignment="0" applyProtection="0"/>
    <xf numFmtId="233" fontId="103" fillId="0" borderId="476">
      <alignment vertical="center"/>
      <protection locked="0"/>
    </xf>
    <xf numFmtId="228" fontId="68" fillId="0" borderId="497" applyFill="0">
      <alignment horizontal="center" vertical="center"/>
    </xf>
    <xf numFmtId="228" fontId="103" fillId="0" borderId="467">
      <alignment vertical="center"/>
      <protection locked="0"/>
    </xf>
    <xf numFmtId="178" fontId="10" fillId="39" borderId="443">
      <alignment horizontal="center"/>
      <protection locked="0"/>
    </xf>
    <xf numFmtId="0" fontId="74" fillId="0" borderId="488" applyNumberFormat="0">
      <alignment horizontal="left"/>
      <protection locked="0"/>
    </xf>
    <xf numFmtId="0" fontId="53" fillId="59" borderId="472" applyNumberFormat="0" applyAlignment="0" applyProtection="0"/>
    <xf numFmtId="0" fontId="61" fillId="46" borderId="472" applyNumberFormat="0" applyAlignment="0" applyProtection="0"/>
    <xf numFmtId="0" fontId="7" fillId="14" borderId="14" applyNumberFormat="0" applyFont="0" applyAlignment="0" applyProtection="0"/>
    <xf numFmtId="188" fontId="73" fillId="63" borderId="479" applyFill="0">
      <alignment horizontal="center" vertical="center"/>
    </xf>
    <xf numFmtId="228" fontId="73" fillId="63" borderId="461" applyFill="0">
      <alignment horizontal="center" vertical="center"/>
    </xf>
    <xf numFmtId="228" fontId="73" fillId="63" borderId="479" applyFill="0">
      <alignment horizontal="center"/>
    </xf>
    <xf numFmtId="228" fontId="112" fillId="0" borderId="496" applyFill="0">
      <alignment horizontal="center" vertical="center"/>
    </xf>
    <xf numFmtId="49" fontId="74" fillId="0" borderId="506">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7" fontId="74" fillId="0" borderId="470" applyFont="0" applyFill="0" applyBorder="0" applyAlignment="0" applyProtection="0">
      <alignment horizontal="left"/>
      <protection locked="0"/>
    </xf>
    <xf numFmtId="187" fontId="74" fillId="0" borderId="488" applyFont="0" applyFill="0" applyBorder="0" applyAlignment="0" applyProtection="0">
      <alignment horizontal="left"/>
      <protection locked="0"/>
    </xf>
    <xf numFmtId="37" fontId="70" fillId="0" borderId="496" applyFill="0">
      <alignment horizontal="center" vertical="center"/>
    </xf>
    <xf numFmtId="0" fontId="2" fillId="0" borderId="738" applyNumberFormat="0" applyFill="0" applyAlignment="0" applyProtection="0"/>
    <xf numFmtId="233" fontId="103" fillId="0" borderId="485">
      <alignment vertical="center"/>
      <protection locked="0"/>
    </xf>
    <xf numFmtId="271" fontId="11" fillId="63" borderId="461">
      <alignment horizontal="right"/>
    </xf>
    <xf numFmtId="0" fontId="7" fillId="14" borderId="14" applyNumberFormat="0" applyFont="0" applyAlignment="0" applyProtection="0"/>
    <xf numFmtId="0" fontId="53" fillId="59" borderId="454" applyNumberFormat="0" applyAlignment="0" applyProtection="0"/>
    <xf numFmtId="228" fontId="73" fillId="63" borderId="488" applyFill="0">
      <alignment horizontal="center" vertical="center"/>
    </xf>
    <xf numFmtId="0" fontId="10" fillId="62" borderId="473" applyNumberFormat="0" applyFont="0" applyAlignment="0" applyProtection="0"/>
    <xf numFmtId="0" fontId="7" fillId="14" borderId="14" applyNumberFormat="0" applyFont="0" applyAlignment="0" applyProtection="0"/>
    <xf numFmtId="254" fontId="10" fillId="39" borderId="488">
      <alignment horizontal="right"/>
      <protection locked="0"/>
    </xf>
    <xf numFmtId="0" fontId="7" fillId="14" borderId="14" applyNumberFormat="0" applyFont="0" applyAlignment="0" applyProtection="0"/>
    <xf numFmtId="228" fontId="73" fillId="63" borderId="461" applyFill="0">
      <alignment horizontal="center"/>
    </xf>
    <xf numFmtId="0" fontId="7" fillId="14" borderId="14" applyNumberFormat="0" applyFont="0" applyAlignment="0" applyProtection="0"/>
    <xf numFmtId="250" fontId="168" fillId="0" borderId="462" applyFill="0"/>
    <xf numFmtId="228" fontId="74" fillId="0" borderId="497" applyNumberFormat="0">
      <alignment horizontal="left"/>
      <protection locked="0"/>
    </xf>
    <xf numFmtId="228" fontId="103" fillId="0" borderId="461" applyFill="0">
      <alignment horizontal="center" vertical="center"/>
    </xf>
    <xf numFmtId="228" fontId="121" fillId="0" borderId="459" applyNumberFormat="0"/>
    <xf numFmtId="0" fontId="7" fillId="14" borderId="14" applyNumberFormat="0" applyFont="0" applyAlignment="0" applyProtection="0"/>
    <xf numFmtId="231" fontId="103" fillId="0" borderId="503">
      <alignment vertical="center"/>
      <protection locked="0"/>
    </xf>
    <xf numFmtId="0" fontId="10" fillId="62" borderId="473" applyNumberFormat="0" applyFont="0" applyAlignment="0" applyProtection="0"/>
    <xf numFmtId="0" fontId="7" fillId="14" borderId="14" applyNumberFormat="0" applyFont="0" applyAlignment="0" applyProtection="0"/>
    <xf numFmtId="17" fontId="11" fillId="39" borderId="488">
      <alignment horizontal="center"/>
      <protection locked="0"/>
    </xf>
    <xf numFmtId="0" fontId="61" fillId="46" borderId="463" applyNumberFormat="0" applyAlignment="0" applyProtection="0"/>
    <xf numFmtId="178" fontId="10" fillId="39" borderId="443">
      <alignment horizontal="center"/>
      <protection locked="0"/>
    </xf>
    <xf numFmtId="0" fontId="7" fillId="14" borderId="14" applyNumberFormat="0" applyFont="0" applyAlignment="0" applyProtection="0"/>
    <xf numFmtId="0" fontId="7" fillId="14" borderId="14" applyNumberFormat="0" applyFont="0" applyAlignment="0" applyProtection="0"/>
    <xf numFmtId="0" fontId="64" fillId="59" borderId="447" applyNumberFormat="0" applyAlignment="0" applyProtection="0"/>
    <xf numFmtId="0" fontId="10" fillId="62" borderId="446" applyNumberFormat="0" applyFont="0" applyAlignment="0" applyProtection="0"/>
    <xf numFmtId="0" fontId="7" fillId="14" borderId="14" applyNumberFormat="0" applyFont="0" applyAlignment="0" applyProtection="0"/>
    <xf numFmtId="232" fontId="103" fillId="0" borderId="440">
      <alignment vertical="center"/>
      <protection locked="0"/>
    </xf>
    <xf numFmtId="229" fontId="103" fillId="0" borderId="440">
      <alignment vertical="center"/>
      <protection locked="0"/>
    </xf>
    <xf numFmtId="228" fontId="103" fillId="0" borderId="440">
      <alignment vertical="center"/>
      <protection locked="0"/>
    </xf>
    <xf numFmtId="237" fontId="103" fillId="0" borderId="440">
      <alignment vertical="center"/>
      <protection locked="0"/>
    </xf>
    <xf numFmtId="184" fontId="103" fillId="0" borderId="440">
      <alignment vertical="center"/>
      <protection locked="0"/>
    </xf>
    <xf numFmtId="233" fontId="103" fillId="0" borderId="440">
      <alignment vertical="center"/>
      <protection locked="0"/>
    </xf>
    <xf numFmtId="233" fontId="103" fillId="0" borderId="440">
      <alignment vertical="center"/>
      <protection locked="0"/>
    </xf>
    <xf numFmtId="231" fontId="103" fillId="0" borderId="440">
      <alignment vertical="center"/>
      <protection locked="0"/>
    </xf>
    <xf numFmtId="231" fontId="103" fillId="0" borderId="440">
      <alignment vertical="center"/>
      <protection locked="0"/>
    </xf>
    <xf numFmtId="230" fontId="103" fillId="0" borderId="440">
      <alignment vertical="center"/>
      <protection locked="0"/>
    </xf>
    <xf numFmtId="0" fontId="7" fillId="14" borderId="14" applyNumberFormat="0" applyFont="0" applyAlignment="0" applyProtection="0"/>
    <xf numFmtId="0" fontId="7" fillId="14" borderId="14" applyNumberFormat="0" applyFont="0" applyAlignment="0" applyProtection="0"/>
    <xf numFmtId="228" fontId="112" fillId="0" borderId="469" applyFill="0">
      <alignment horizontal="center" vertical="center"/>
    </xf>
    <xf numFmtId="230" fontId="103" fillId="0" borderId="476">
      <alignment vertical="center"/>
      <protection locked="0"/>
    </xf>
    <xf numFmtId="232" fontId="103" fillId="0" borderId="476">
      <alignment vertical="center"/>
      <protection locked="0"/>
    </xf>
    <xf numFmtId="0" fontId="7" fillId="14" borderId="14" applyNumberFormat="0" applyFont="0" applyAlignment="0" applyProtection="0"/>
    <xf numFmtId="0" fontId="7" fillId="14" borderId="14" applyNumberFormat="0" applyFont="0" applyAlignment="0" applyProtection="0"/>
    <xf numFmtId="178" fontId="10" fillId="39" borderId="488">
      <alignment horizontal="center"/>
      <protection locked="0"/>
    </xf>
    <xf numFmtId="230" fontId="103" fillId="0" borderId="494">
      <alignment vertical="center"/>
      <protection locked="0"/>
    </xf>
    <xf numFmtId="0" fontId="61" fillId="46" borderId="481" applyNumberFormat="0" applyAlignment="0" applyProtection="0"/>
    <xf numFmtId="0" fontId="61" fillId="46" borderId="454" applyNumberFormat="0" applyAlignment="0" applyProtection="0"/>
    <xf numFmtId="0" fontId="10" fillId="62" borderId="464" applyNumberFormat="0" applyFont="0" applyAlignment="0" applyProtection="0"/>
    <xf numFmtId="0" fontId="10" fillId="62" borderId="464" applyNumberFormat="0" applyFont="0" applyAlignment="0" applyProtection="0"/>
    <xf numFmtId="0" fontId="64" fillId="59" borderId="474"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454" applyNumberFormat="0" applyAlignment="0" applyProtection="0"/>
    <xf numFmtId="250" fontId="121" fillId="0" borderId="453" applyFill="0"/>
    <xf numFmtId="266" fontId="103" fillId="0" borderId="461" applyFill="0">
      <alignment horizontal="center" vertical="center"/>
    </xf>
    <xf numFmtId="0" fontId="7" fillId="14" borderId="14" applyNumberFormat="0" applyFont="0" applyAlignment="0" applyProtection="0"/>
    <xf numFmtId="0" fontId="64" fillId="59" borderId="483" applyNumberFormat="0" applyAlignment="0" applyProtection="0"/>
    <xf numFmtId="10" fontId="68" fillId="67" borderId="461" applyNumberFormat="0" applyBorder="0" applyAlignment="0" applyProtection="0"/>
    <xf numFmtId="0" fontId="7" fillId="14" borderId="14" applyNumberFormat="0" applyFont="0" applyAlignment="0" applyProtection="0"/>
    <xf numFmtId="0" fontId="64" fillId="59" borderId="501" applyNumberFormat="0" applyAlignment="0" applyProtection="0"/>
    <xf numFmtId="0" fontId="7" fillId="14" borderId="14" applyNumberFormat="0" applyFont="0" applyAlignment="0" applyProtection="0"/>
    <xf numFmtId="201" fontId="10" fillId="39" borderId="479" applyNumberFormat="0">
      <alignment horizontal="left"/>
    </xf>
    <xf numFmtId="49" fontId="74" fillId="0" borderId="497">
      <alignment horizontal="left" vertical="top" wrapText="1"/>
      <protection locked="0"/>
    </xf>
    <xf numFmtId="0" fontId="7" fillId="14" borderId="14" applyNumberFormat="0" applyFont="0" applyAlignment="0" applyProtection="0"/>
    <xf numFmtId="0" fontId="53" fillId="59" borderId="463" applyNumberFormat="0" applyAlignment="0" applyProtection="0"/>
    <xf numFmtId="250" fontId="121" fillId="0" borderId="480" applyFill="0"/>
    <xf numFmtId="228" fontId="112" fillId="0" borderId="505" applyFill="0">
      <alignment horizontal="center" vertical="center"/>
    </xf>
    <xf numFmtId="0" fontId="7" fillId="14" borderId="14" applyNumberFormat="0" applyFont="0" applyAlignment="0" applyProtection="0"/>
    <xf numFmtId="0" fontId="10" fillId="62" borderId="500" applyNumberFormat="0" applyFont="0" applyAlignment="0" applyProtection="0"/>
    <xf numFmtId="228" fontId="121" fillId="0" borderId="495" applyNumberFormat="0"/>
    <xf numFmtId="231" fontId="103" fillId="0" borderId="449">
      <alignment vertical="center"/>
      <protection locked="0"/>
    </xf>
    <xf numFmtId="233" fontId="103" fillId="0" borderId="449">
      <alignment vertical="center"/>
      <protection locked="0"/>
    </xf>
    <xf numFmtId="233" fontId="103" fillId="0" borderId="449">
      <alignment vertical="center"/>
      <protection locked="0"/>
    </xf>
    <xf numFmtId="184" fontId="103" fillId="0" borderId="449">
      <alignment vertical="center"/>
      <protection locked="0"/>
    </xf>
    <xf numFmtId="237" fontId="103" fillId="0" borderId="449">
      <alignment vertical="center"/>
      <protection locked="0"/>
    </xf>
    <xf numFmtId="228" fontId="103" fillId="0" borderId="449">
      <alignment vertical="center"/>
      <protection locked="0"/>
    </xf>
    <xf numFmtId="229" fontId="103" fillId="0" borderId="449">
      <alignment vertical="center"/>
      <protection locked="0"/>
    </xf>
    <xf numFmtId="232" fontId="103" fillId="0" borderId="449">
      <alignment vertical="center"/>
      <protection locked="0"/>
    </xf>
    <xf numFmtId="228" fontId="121" fillId="0" borderId="441" applyNumberFormat="0"/>
    <xf numFmtId="0" fontId="10" fillId="62" borderId="473" applyNumberFormat="0" applyFont="0" applyAlignment="0" applyProtection="0"/>
    <xf numFmtId="228" fontId="136" fillId="68" borderId="441" applyNumberFormat="0">
      <alignment horizontal="right"/>
    </xf>
    <xf numFmtId="228" fontId="112" fillId="0" borderId="442" applyFill="0">
      <alignment horizontal="center" vertical="center"/>
    </xf>
    <xf numFmtId="228" fontId="124" fillId="0" borderId="442" applyFill="0">
      <alignment horizontal="center" vertical="center"/>
    </xf>
    <xf numFmtId="267" fontId="112" fillId="0" borderId="442" applyFill="0">
      <alignment horizontal="center" vertical="center"/>
    </xf>
    <xf numFmtId="37" fontId="70" fillId="0" borderId="442" applyFill="0">
      <alignment horizontal="center" vertical="center"/>
    </xf>
    <xf numFmtId="184" fontId="103" fillId="0" borderId="476">
      <alignment vertical="center"/>
      <protection locked="0"/>
    </xf>
    <xf numFmtId="0" fontId="7" fillId="14" borderId="14" applyNumberFormat="0" applyFont="0" applyAlignment="0" applyProtection="0"/>
    <xf numFmtId="49" fontId="74" fillId="0" borderId="887">
      <alignment horizontal="left" vertical="top" wrapText="1"/>
      <protection locked="0"/>
    </xf>
    <xf numFmtId="196" fontId="10" fillId="39" borderId="470" applyFont="0" applyFill="0" applyBorder="0" applyAlignment="0">
      <alignment horizontal="left"/>
    </xf>
    <xf numFmtId="228" fontId="121" fillId="0" borderId="486" applyNumberFormat="0"/>
    <xf numFmtId="191" fontId="74" fillId="0" borderId="488"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21" fillId="0" borderId="462" applyFill="0"/>
    <xf numFmtId="0" fontId="74" fillId="0" borderId="470" applyNumberFormat="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4" fillId="0" borderId="497"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479" applyFont="0" applyFill="0" applyBorder="0" applyAlignment="0" applyProtection="0">
      <alignment horizontal="left"/>
      <protection locked="0"/>
    </xf>
    <xf numFmtId="254" fontId="10" fillId="39" borderId="506">
      <alignment horizontal="right"/>
      <protection locked="0"/>
    </xf>
    <xf numFmtId="0" fontId="7" fillId="14" borderId="14" applyNumberFormat="0" applyFont="0" applyAlignment="0" applyProtection="0"/>
    <xf numFmtId="254" fontId="10" fillId="39" borderId="479">
      <alignment horizontal="right"/>
      <protection locked="0"/>
    </xf>
    <xf numFmtId="187" fontId="74" fillId="0" borderId="479" applyFont="0" applyFill="0" applyBorder="0" applyAlignment="0" applyProtection="0">
      <alignment horizontal="left"/>
      <protection locked="0"/>
    </xf>
    <xf numFmtId="49" fontId="74" fillId="0" borderId="452">
      <alignment horizontal="left" vertical="top" wrapText="1"/>
      <protection locked="0"/>
    </xf>
    <xf numFmtId="200" fontId="10" fillId="5" borderId="479" applyFont="0" applyFill="0" applyBorder="0" applyAlignment="0" applyProtection="0"/>
    <xf numFmtId="0" fontId="10" fillId="62" borderId="455" applyNumberFormat="0" applyFont="0" applyAlignment="0" applyProtection="0"/>
    <xf numFmtId="0" fontId="7" fillId="14" borderId="14" applyNumberFormat="0" applyFont="0" applyAlignment="0" applyProtection="0"/>
    <xf numFmtId="192" fontId="74" fillId="0" borderId="470"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2" fillId="0" borderId="2335" applyNumberFormat="0" applyFill="0" applyAlignment="0" applyProtection="0"/>
    <xf numFmtId="0" fontId="7" fillId="14" borderId="14" applyNumberFormat="0" applyFont="0" applyAlignment="0" applyProtection="0"/>
    <xf numFmtId="250" fontId="121" fillId="0" borderId="435" applyFill="0"/>
    <xf numFmtId="0" fontId="2" fillId="0" borderId="657" applyNumberFormat="0" applyFill="0" applyAlignment="0" applyProtection="0"/>
    <xf numFmtId="0" fontId="7" fillId="14" borderId="14" applyNumberFormat="0" applyFont="0" applyAlignment="0" applyProtection="0"/>
    <xf numFmtId="0" fontId="64" fillId="59" borderId="483" applyNumberFormat="0" applyAlignment="0" applyProtection="0"/>
    <xf numFmtId="250" fontId="121" fillId="0" borderId="498" applyFill="0"/>
    <xf numFmtId="231" fontId="103" fillId="0" borderId="467">
      <alignment vertical="center"/>
      <protection locked="0"/>
    </xf>
    <xf numFmtId="250" fontId="168" fillId="0" borderId="498" applyFill="0"/>
    <xf numFmtId="0" fontId="66" fillId="0" borderId="448" applyNumberFormat="0" applyFill="0" applyAlignment="0" applyProtection="0"/>
    <xf numFmtId="10" fontId="68" fillId="67" borderId="443" applyNumberFormat="0" applyBorder="0" applyAlignment="0" applyProtection="0"/>
    <xf numFmtId="201" fontId="10" fillId="39" borderId="443" applyNumberFormat="0">
      <alignment horizontal="left"/>
    </xf>
    <xf numFmtId="271" fontId="11" fillId="0" borderId="443">
      <alignment horizontal="right"/>
    </xf>
    <xf numFmtId="190" fontId="74" fillId="0" borderId="443" applyFont="0" applyFill="0" applyBorder="0" applyAlignment="0" applyProtection="0">
      <alignment horizontal="left"/>
      <protection locked="0"/>
    </xf>
    <xf numFmtId="192" fontId="74" fillId="0" borderId="443" applyFont="0" applyFill="0" applyBorder="0" applyAlignment="0" applyProtection="0">
      <alignment horizontal="left"/>
      <protection locked="0"/>
    </xf>
    <xf numFmtId="191" fontId="74" fillId="0" borderId="443" applyFont="0" applyFill="0" applyBorder="0" applyAlignment="0" applyProtection="0">
      <alignment horizontal="left"/>
      <protection locked="0"/>
    </xf>
    <xf numFmtId="266" fontId="103" fillId="0" borderId="443" applyFill="0">
      <alignment horizontal="center" vertical="center"/>
    </xf>
    <xf numFmtId="184" fontId="68" fillId="0" borderId="443" applyFill="0">
      <alignment horizontal="center" vertical="center"/>
    </xf>
    <xf numFmtId="228" fontId="103" fillId="0" borderId="443" applyFill="0">
      <alignment horizontal="center" vertical="center"/>
    </xf>
    <xf numFmtId="228" fontId="68" fillId="0" borderId="443" applyFill="0">
      <alignment horizontal="center" vertical="center"/>
    </xf>
    <xf numFmtId="228" fontId="104" fillId="0" borderId="443" applyFill="0">
      <alignment horizontal="center" vertical="center"/>
    </xf>
    <xf numFmtId="228" fontId="79" fillId="0" borderId="443" applyFill="0">
      <alignment horizontal="center" vertical="center"/>
    </xf>
    <xf numFmtId="178" fontId="10" fillId="39" borderId="443">
      <alignment horizontal="center"/>
      <protection locked="0"/>
    </xf>
    <xf numFmtId="178" fontId="10" fillId="39" borderId="443">
      <alignment horizontal="center"/>
      <protection locked="0"/>
    </xf>
    <xf numFmtId="254" fontId="10" fillId="39" borderId="443">
      <alignment horizontal="right"/>
      <protection locked="0"/>
    </xf>
    <xf numFmtId="228" fontId="74" fillId="0" borderId="443" applyNumberFormat="0">
      <alignment horizontal="left"/>
      <protection locked="0"/>
    </xf>
    <xf numFmtId="49" fontId="74" fillId="0" borderId="443">
      <alignment horizontal="left" vertical="top" wrapText="1"/>
      <protection locked="0"/>
    </xf>
    <xf numFmtId="196" fontId="10" fillId="39" borderId="443" applyFont="0" applyFill="0" applyBorder="0" applyAlignment="0">
      <alignment horizontal="left"/>
    </xf>
    <xf numFmtId="17" fontId="11" fillId="39" borderId="443">
      <alignment horizontal="center"/>
      <protection locked="0"/>
    </xf>
    <xf numFmtId="254" fontId="10" fillId="39" borderId="443">
      <alignment horizontal="right"/>
      <protection locked="0"/>
    </xf>
    <xf numFmtId="228" fontId="73" fillId="63" borderId="443" applyFill="0">
      <alignment horizontal="center" vertical="center"/>
    </xf>
    <xf numFmtId="228" fontId="73" fillId="63" borderId="443" applyFill="0">
      <alignment horizontal="center"/>
    </xf>
    <xf numFmtId="3" fontId="114" fillId="39" borderId="443">
      <alignment horizontal="center"/>
      <protection locked="0"/>
    </xf>
    <xf numFmtId="0" fontId="7" fillId="14" borderId="14" applyNumberFormat="0" applyFont="0" applyAlignment="0" applyProtection="0"/>
    <xf numFmtId="185" fontId="74" fillId="0" borderId="443" applyFont="0" applyFill="0" applyBorder="0" applyAlignment="0" applyProtection="0">
      <alignment horizontal="left"/>
      <protection locked="0"/>
    </xf>
    <xf numFmtId="250" fontId="168" fillId="0" borderId="444" applyFill="0"/>
    <xf numFmtId="0" fontId="7" fillId="14" borderId="14" applyNumberFormat="0" applyFont="0" applyAlignment="0" applyProtection="0"/>
    <xf numFmtId="250" fontId="121" fillId="0" borderId="444" applyFill="0"/>
    <xf numFmtId="271" fontId="11" fillId="63" borderId="443">
      <alignment horizontal="right"/>
    </xf>
    <xf numFmtId="271" fontId="11" fillId="0" borderId="443">
      <alignment horizontal="right"/>
    </xf>
    <xf numFmtId="187" fontId="74" fillId="0" borderId="443" applyFont="0" applyFill="0" applyBorder="0" applyAlignment="0" applyProtection="0">
      <alignment horizontal="left"/>
      <protection locked="0"/>
    </xf>
    <xf numFmtId="228" fontId="74" fillId="0" borderId="479" applyNumberFormat="0">
      <alignment horizontal="left"/>
      <protection locked="0"/>
    </xf>
    <xf numFmtId="237" fontId="103" fillId="0" borderId="476">
      <alignment vertical="center"/>
      <protection locked="0"/>
    </xf>
    <xf numFmtId="250" fontId="121" fillId="0" borderId="480" applyFill="0"/>
    <xf numFmtId="0" fontId="64" fillId="59" borderId="456" applyNumberFormat="0" applyAlignment="0" applyProtection="0"/>
    <xf numFmtId="0" fontId="61" fillId="46" borderId="445" applyNumberFormat="0" applyAlignment="0" applyProtection="0"/>
    <xf numFmtId="196" fontId="10" fillId="39" borderId="452" applyFont="0" applyFill="0" applyBorder="0" applyAlignment="0">
      <alignment horizontal="left"/>
    </xf>
    <xf numFmtId="0" fontId="53" fillId="59" borderId="472" applyNumberFormat="0" applyAlignment="0" applyProtection="0"/>
    <xf numFmtId="0" fontId="7" fillId="14" borderId="14" applyNumberFormat="0" applyFont="0" applyAlignment="0" applyProtection="0"/>
    <xf numFmtId="0" fontId="7" fillId="14" borderId="14" applyNumberFormat="0" applyFont="0" applyAlignment="0" applyProtection="0"/>
    <xf numFmtId="201" fontId="10" fillId="39" borderId="452" applyNumberFormat="0">
      <alignment horizontal="left"/>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3" fillId="63" borderId="579" applyFill="0">
      <alignment horizont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2" fillId="0" borderId="466" applyNumberFormat="0" applyFill="0" applyAlignment="0" applyProtection="0"/>
    <xf numFmtId="0" fontId="53" fillId="59" borderId="490" applyNumberFormat="0" applyAlignment="0" applyProtection="0"/>
    <xf numFmtId="0" fontId="74" fillId="0" borderId="452" applyNumberFormat="0">
      <alignment horizontal="left"/>
      <protection locked="0"/>
    </xf>
    <xf numFmtId="185" fontId="74" fillId="0" borderId="497" applyFont="0" applyFill="0" applyBorder="0" applyAlignment="0" applyProtection="0">
      <alignment horizontal="left"/>
      <protection locked="0"/>
    </xf>
    <xf numFmtId="0" fontId="10" fillId="0" borderId="0"/>
    <xf numFmtId="0" fontId="7" fillId="14" borderId="14" applyNumberFormat="0" applyFont="0" applyAlignment="0" applyProtection="0"/>
    <xf numFmtId="0" fontId="7" fillId="14" borderId="14" applyNumberFormat="0" applyFont="0" applyAlignment="0" applyProtection="0"/>
    <xf numFmtId="0" fontId="73" fillId="63" borderId="443" applyFill="0">
      <alignment horizontal="center"/>
    </xf>
    <xf numFmtId="178" fontId="10" fillId="39" borderId="443">
      <alignment horizontal="center"/>
      <protection locked="0"/>
    </xf>
    <xf numFmtId="0" fontId="53" fillId="59" borderId="445" applyNumberFormat="0" applyAlignment="0" applyProtection="0"/>
    <xf numFmtId="3" fontId="114" fillId="39" borderId="470">
      <alignment horizontal="center"/>
      <protection locked="0"/>
    </xf>
    <xf numFmtId="0" fontId="10" fillId="62" borderId="455" applyNumberFormat="0" applyFont="0" applyAlignment="0" applyProtection="0"/>
    <xf numFmtId="0" fontId="7" fillId="14" borderId="14" applyNumberFormat="0" applyFont="0" applyAlignment="0" applyProtection="0"/>
    <xf numFmtId="193" fontId="10" fillId="0" borderId="479" applyFont="0" applyFill="0" applyBorder="0" applyAlignment="0" applyProtection="0">
      <alignment horizontal="left"/>
      <protection locked="0"/>
    </xf>
    <xf numFmtId="0" fontId="7" fillId="14" borderId="14" applyNumberFormat="0" applyFont="0" applyAlignment="0" applyProtection="0"/>
    <xf numFmtId="178" fontId="10" fillId="39" borderId="470">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3" fillId="63" borderId="479" applyFill="0">
      <alignment horizontal="center"/>
    </xf>
    <xf numFmtId="0" fontId="2" fillId="0" borderId="493"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4" fontId="10" fillId="39" borderId="452">
      <alignment horizontal="right"/>
      <protection locked="0"/>
    </xf>
    <xf numFmtId="178" fontId="10" fillId="39" borderId="452">
      <alignment horizontal="center"/>
      <protection locked="0"/>
    </xf>
    <xf numFmtId="228" fontId="74" fillId="0" borderId="452" applyNumberFormat="0">
      <alignment horizontal="left"/>
      <protection locked="0"/>
    </xf>
    <xf numFmtId="197" fontId="74" fillId="0" borderId="443">
      <alignment horizontal="left"/>
      <protection locked="0"/>
    </xf>
    <xf numFmtId="178" fontId="10" fillId="39" borderId="452">
      <alignment horizontal="center"/>
      <protection locked="0"/>
    </xf>
    <xf numFmtId="228" fontId="79" fillId="0" borderId="452" applyFill="0">
      <alignment horizontal="center" vertical="center"/>
    </xf>
    <xf numFmtId="49" fontId="74" fillId="0" borderId="452">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228" fontId="79" fillId="0" borderId="506" applyFill="0">
      <alignment horizontal="center" vertical="center"/>
    </xf>
    <xf numFmtId="0" fontId="7" fillId="14" borderId="14" applyNumberFormat="0" applyFont="0" applyAlignment="0" applyProtection="0"/>
    <xf numFmtId="254" fontId="10" fillId="39" borderId="470">
      <alignment horizontal="right"/>
      <protection locked="0"/>
    </xf>
    <xf numFmtId="49" fontId="74" fillId="0" borderId="506">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66" fillId="0" borderId="457"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445" applyNumberFormat="0" applyAlignment="0" applyProtection="0"/>
    <xf numFmtId="0" fontId="64" fillId="59" borderId="474" applyNumberFormat="0" applyAlignment="0" applyProtection="0"/>
    <xf numFmtId="237" fontId="103" fillId="0" borderId="485">
      <alignment vertical="center"/>
      <protection locked="0"/>
    </xf>
    <xf numFmtId="0" fontId="7" fillId="14" borderId="14" applyNumberFormat="0" applyFont="0" applyAlignment="0" applyProtection="0"/>
    <xf numFmtId="232" fontId="103" fillId="0" borderId="485">
      <alignment vertical="center"/>
      <protection locked="0"/>
    </xf>
    <xf numFmtId="254" fontId="10" fillId="39" borderId="497">
      <alignment horizontal="right"/>
      <protection locked="0"/>
    </xf>
    <xf numFmtId="0" fontId="7" fillId="14" borderId="14" applyNumberFormat="0" applyFont="0" applyAlignment="0" applyProtection="0"/>
    <xf numFmtId="17" fontId="11" fillId="39" borderId="506">
      <alignment horizontal="center"/>
      <protection locked="0"/>
    </xf>
    <xf numFmtId="49" fontId="74" fillId="0" borderId="2722">
      <alignment horizontal="left" vertical="top" wrapText="1"/>
      <protection locked="0"/>
    </xf>
    <xf numFmtId="0" fontId="66" fillId="0" borderId="493" applyNumberFormat="0" applyFill="0" applyAlignment="0" applyProtection="0"/>
    <xf numFmtId="37" fontId="70" fillId="0" borderId="1225" applyFill="0">
      <alignment horizontal="center" vertical="center"/>
    </xf>
    <xf numFmtId="178" fontId="10" fillId="39" borderId="443">
      <alignment horizontal="center"/>
      <protection locked="0"/>
    </xf>
    <xf numFmtId="192" fontId="74" fillId="0" borderId="479" applyFont="0" applyFill="0" applyBorder="0" applyAlignment="0" applyProtection="0">
      <alignment horizontal="left"/>
      <protection locked="0"/>
    </xf>
    <xf numFmtId="250" fontId="121" fillId="0" borderId="444" applyFill="0"/>
    <xf numFmtId="228" fontId="68" fillId="0" borderId="479" applyFill="0">
      <alignment horizontal="center" vertical="center"/>
    </xf>
    <xf numFmtId="178" fontId="10" fillId="39" borderId="497">
      <alignment horizontal="center"/>
      <protection locked="0"/>
    </xf>
    <xf numFmtId="0" fontId="7" fillId="14" borderId="14" applyNumberFormat="0" applyFont="0" applyAlignment="0" applyProtection="0"/>
    <xf numFmtId="0" fontId="7" fillId="14" borderId="14" applyNumberFormat="0" applyFont="0" applyAlignment="0" applyProtection="0"/>
    <xf numFmtId="0" fontId="73" fillId="63" borderId="461" applyFill="0">
      <alignment horizontal="center"/>
    </xf>
    <xf numFmtId="0" fontId="7" fillId="14" borderId="14" applyNumberFormat="0" applyFont="0" applyAlignment="0" applyProtection="0"/>
    <xf numFmtId="267" fontId="112" fillId="0" borderId="487"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1" fontId="74" fillId="0" borderId="479" applyFont="0" applyFill="0" applyBorder="0" applyAlignment="0" applyProtection="0">
      <alignment horizontal="left"/>
      <protection locked="0"/>
    </xf>
    <xf numFmtId="0" fontId="7" fillId="14" borderId="14" applyNumberFormat="0" applyFont="0" applyAlignment="0" applyProtection="0"/>
    <xf numFmtId="228" fontId="103" fillId="0" borderId="485">
      <alignment vertical="center"/>
      <protection locked="0"/>
    </xf>
    <xf numFmtId="276" fontId="20" fillId="0" borderId="479">
      <alignment horizontal="center"/>
    </xf>
    <xf numFmtId="228" fontId="73" fillId="63" borderId="470" applyFill="0">
      <alignment horizont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2" fillId="0" borderId="466" applyNumberFormat="0" applyFill="0" applyAlignment="0" applyProtection="0"/>
    <xf numFmtId="0" fontId="73" fillId="63" borderId="470" applyFill="0">
      <alignment horizontal="center"/>
    </xf>
    <xf numFmtId="0" fontId="7" fillId="14" borderId="14" applyNumberFormat="0" applyFont="0" applyAlignment="0" applyProtection="0"/>
    <xf numFmtId="0" fontId="7" fillId="14" borderId="14" applyNumberFormat="0" applyFont="0" applyAlignment="0" applyProtection="0"/>
    <xf numFmtId="267" fontId="112" fillId="0" borderId="505" applyFill="0">
      <alignment horizontal="center" vertical="center"/>
    </xf>
    <xf numFmtId="0" fontId="61" fillId="46" borderId="499" applyNumberFormat="0" applyAlignment="0" applyProtection="0"/>
    <xf numFmtId="228" fontId="136" fillId="68" borderId="468" applyNumberFormat="0">
      <alignment horizontal="right"/>
    </xf>
    <xf numFmtId="187" fontId="74" fillId="0" borderId="452" applyFont="0" applyFill="0" applyBorder="0" applyAlignment="0" applyProtection="0">
      <alignment horizontal="left"/>
      <protection locked="0"/>
    </xf>
    <xf numFmtId="0" fontId="7" fillId="14" borderId="14" applyNumberFormat="0" applyFont="0" applyAlignment="0" applyProtection="0"/>
    <xf numFmtId="271" fontId="11" fillId="0" borderId="452">
      <alignment horizontal="right"/>
    </xf>
    <xf numFmtId="185" fontId="74" fillId="0" borderId="452" applyFont="0" applyFill="0" applyBorder="0" applyAlignment="0" applyProtection="0">
      <alignment horizontal="left"/>
      <protection locked="0"/>
    </xf>
    <xf numFmtId="250" fontId="121" fillId="0" borderId="453" applyFill="0"/>
    <xf numFmtId="228" fontId="73" fillId="63" borderId="452" applyFill="0">
      <alignment horizontal="center"/>
    </xf>
    <xf numFmtId="271" fontId="11" fillId="63" borderId="452">
      <alignment horizontal="right"/>
    </xf>
    <xf numFmtId="250" fontId="168" fillId="0" borderId="453" applyFill="0"/>
    <xf numFmtId="3" fontId="114" fillId="39" borderId="452">
      <alignment horizontal="center"/>
      <protection locked="0"/>
    </xf>
    <xf numFmtId="237" fontId="103" fillId="0" borderId="458">
      <alignment vertical="center"/>
      <protection locked="0"/>
    </xf>
    <xf numFmtId="0" fontId="7" fillId="14" borderId="14" applyNumberFormat="0" applyFont="0" applyAlignment="0" applyProtection="0"/>
    <xf numFmtId="228" fontId="79" fillId="0" borderId="497" applyFill="0">
      <alignment horizontal="center" vertical="center"/>
    </xf>
    <xf numFmtId="200" fontId="10" fillId="5" borderId="443" applyFont="0" applyFill="0" applyBorder="0" applyAlignment="0" applyProtection="0"/>
    <xf numFmtId="0" fontId="7" fillId="14" borderId="14" applyNumberFormat="0" applyFont="0" applyAlignment="0" applyProtection="0"/>
    <xf numFmtId="0" fontId="7" fillId="14" borderId="14" applyNumberFormat="0" applyFont="0" applyAlignment="0" applyProtection="0"/>
    <xf numFmtId="184" fontId="103" fillId="0" borderId="503">
      <alignment vertical="center"/>
      <protection locked="0"/>
    </xf>
    <xf numFmtId="0" fontId="7" fillId="14" borderId="14" applyNumberFormat="0" applyFont="0" applyAlignment="0" applyProtection="0"/>
    <xf numFmtId="0" fontId="7" fillId="14" borderId="14" applyNumberFormat="0" applyFont="0" applyAlignment="0" applyProtection="0"/>
    <xf numFmtId="0" fontId="53" fillId="59" borderId="481" applyNumberFormat="0" applyAlignment="0" applyProtection="0"/>
    <xf numFmtId="276" fontId="20" fillId="0" borderId="497">
      <alignment horizontal="center"/>
    </xf>
    <xf numFmtId="0" fontId="7" fillId="14" borderId="14" applyNumberFormat="0" applyFont="0" applyAlignment="0" applyProtection="0"/>
    <xf numFmtId="0" fontId="7" fillId="14" borderId="14" applyNumberFormat="0" applyFont="0" applyAlignment="0" applyProtection="0"/>
    <xf numFmtId="228" fontId="74" fillId="0" borderId="461" applyNumberFormat="0">
      <alignment horizontal="left"/>
      <protection locked="0"/>
    </xf>
    <xf numFmtId="0" fontId="7" fillId="14" borderId="14" applyNumberFormat="0" applyFont="0" applyAlignment="0" applyProtection="0"/>
    <xf numFmtId="49" fontId="74" fillId="0" borderId="461">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10" fillId="62" borderId="491" applyNumberFormat="0" applyFont="0" applyAlignment="0" applyProtection="0"/>
    <xf numFmtId="0" fontId="2" fillId="0" borderId="457" applyNumberFormat="0" applyFill="0" applyAlignment="0" applyProtection="0"/>
    <xf numFmtId="178" fontId="10" fillId="39" borderId="479">
      <alignment horizontal="center"/>
      <protection locked="0"/>
    </xf>
    <xf numFmtId="0" fontId="7" fillId="14" borderId="14" applyNumberFormat="0" applyFont="0" applyAlignment="0" applyProtection="0"/>
    <xf numFmtId="232" fontId="103" fillId="0" borderId="503">
      <alignment vertical="center"/>
      <protection locked="0"/>
    </xf>
    <xf numFmtId="228" fontId="74" fillId="0" borderId="488" applyNumberFormat="0">
      <alignment horizontal="left"/>
      <protection locked="0"/>
    </xf>
    <xf numFmtId="228" fontId="112" fillId="0" borderId="478" applyFill="0">
      <alignment horizontal="center" vertical="center"/>
    </xf>
    <xf numFmtId="37" fontId="70" fillId="0" borderId="469" applyFill="0">
      <alignment horizontal="center" vertical="center"/>
    </xf>
    <xf numFmtId="0" fontId="7" fillId="14" borderId="14" applyNumberFormat="0" applyFont="0" applyAlignment="0" applyProtection="0"/>
    <xf numFmtId="0" fontId="64" fillId="59" borderId="456" applyNumberFormat="0" applyAlignment="0" applyProtection="0"/>
    <xf numFmtId="0" fontId="53" fillId="59" borderId="436" applyNumberFormat="0" applyAlignment="0" applyProtection="0"/>
    <xf numFmtId="0" fontId="7" fillId="14" borderId="14" applyNumberFormat="0" applyFont="0" applyAlignment="0" applyProtection="0"/>
    <xf numFmtId="0" fontId="64" fillId="59" borderId="492" applyNumberFormat="0" applyAlignment="0" applyProtection="0"/>
    <xf numFmtId="0" fontId="7" fillId="14" borderId="14" applyNumberFormat="0" applyFont="0" applyAlignment="0" applyProtection="0"/>
    <xf numFmtId="228" fontId="121" fillId="0" borderId="504" applyNumberFormat="0"/>
    <xf numFmtId="233" fontId="103" fillId="0" borderId="485">
      <alignment vertical="center"/>
      <protection locked="0"/>
    </xf>
    <xf numFmtId="0" fontId="7" fillId="14" borderId="14" applyNumberFormat="0" applyFont="0" applyAlignment="0" applyProtection="0"/>
    <xf numFmtId="0" fontId="7" fillId="14" borderId="14" applyNumberFormat="0" applyFont="0" applyAlignment="0" applyProtection="0"/>
    <xf numFmtId="233" fontId="103" fillId="0" borderId="476">
      <alignment vertical="center"/>
      <protection locked="0"/>
    </xf>
    <xf numFmtId="0" fontId="7" fillId="14" borderId="14" applyNumberFormat="0" applyFont="0" applyAlignment="0" applyProtection="0"/>
    <xf numFmtId="0" fontId="66" fillId="0" borderId="475" applyNumberFormat="0" applyFill="0" applyAlignment="0" applyProtection="0"/>
    <xf numFmtId="192" fontId="74" fillId="0" borderId="443" applyFont="0" applyFill="0" applyBorder="0" applyAlignment="0" applyProtection="0">
      <alignment horizontal="left"/>
      <protection locked="0"/>
    </xf>
    <xf numFmtId="191" fontId="74" fillId="0" borderId="443"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3" fillId="63" borderId="506" applyFill="0">
      <alignment horizontal="center"/>
    </xf>
    <xf numFmtId="0" fontId="7" fillId="14" borderId="14" applyNumberFormat="0" applyFont="0" applyAlignment="0" applyProtection="0"/>
    <xf numFmtId="201" fontId="10" fillId="39" borderId="443" applyNumberFormat="0">
      <alignment horizontal="left"/>
    </xf>
    <xf numFmtId="228" fontId="121" fillId="0" borderId="450" applyNumberFormat="0"/>
    <xf numFmtId="0" fontId="7" fillId="14" borderId="14" applyNumberFormat="0" applyFont="0" applyAlignment="0" applyProtection="0"/>
    <xf numFmtId="0" fontId="7" fillId="14" borderId="14" applyNumberFormat="0" applyFont="0" applyAlignment="0" applyProtection="0"/>
    <xf numFmtId="0" fontId="64" fillId="59" borderId="465" applyNumberFormat="0" applyAlignment="0" applyProtection="0"/>
    <xf numFmtId="232" fontId="103" fillId="0" borderId="458">
      <alignment vertical="center"/>
      <protection locked="0"/>
    </xf>
    <xf numFmtId="178" fontId="10" fillId="39" borderId="443">
      <alignment horizontal="center"/>
      <protection locked="0"/>
    </xf>
    <xf numFmtId="0" fontId="64" fillId="59" borderId="483" applyNumberFormat="0" applyAlignment="0" applyProtection="0"/>
    <xf numFmtId="178" fontId="10" fillId="39" borderId="443">
      <alignment horizontal="center"/>
      <protection locked="0"/>
    </xf>
    <xf numFmtId="232" fontId="103" fillId="0" borderId="467">
      <alignment vertical="center"/>
      <protection locked="0"/>
    </xf>
    <xf numFmtId="228" fontId="136" fillId="68" borderId="495" applyNumberFormat="0">
      <alignment horizontal="right"/>
    </xf>
    <xf numFmtId="184" fontId="68" fillId="0" borderId="470" applyFill="0">
      <alignment horizontal="center" vertical="center"/>
    </xf>
    <xf numFmtId="0" fontId="7" fillId="14" borderId="14" applyNumberFormat="0" applyFont="0" applyAlignment="0" applyProtection="0"/>
    <xf numFmtId="228" fontId="74" fillId="0" borderId="443" applyNumberFormat="0">
      <alignment horizontal="left"/>
      <protection locked="0"/>
    </xf>
    <xf numFmtId="49" fontId="74" fillId="0" borderId="470">
      <alignment horizontal="left" vertical="top" wrapText="1"/>
      <protection locked="0"/>
    </xf>
    <xf numFmtId="0" fontId="7" fillId="14" borderId="14" applyNumberFormat="0" applyFont="0" applyAlignment="0" applyProtection="0"/>
    <xf numFmtId="49" fontId="74" fillId="0" borderId="443">
      <alignment horizontal="left" vertical="top" wrapText="1"/>
      <protection locked="0"/>
    </xf>
    <xf numFmtId="196" fontId="10" fillId="39" borderId="443" applyFont="0" applyFill="0" applyBorder="0" applyAlignment="0">
      <alignment horizontal="left"/>
    </xf>
    <xf numFmtId="0" fontId="66" fillId="0" borderId="502" applyNumberFormat="0" applyFill="0" applyAlignment="0" applyProtection="0"/>
    <xf numFmtId="231" fontId="103" fillId="0" borderId="449">
      <alignment vertical="center"/>
      <protection locked="0"/>
    </xf>
    <xf numFmtId="0" fontId="61" fillId="46" borderId="436" applyNumberFormat="0" applyAlignment="0" applyProtection="0"/>
    <xf numFmtId="228" fontId="124" fillId="0" borderId="505" applyFill="0">
      <alignment horizontal="center" vertical="center"/>
    </xf>
    <xf numFmtId="0" fontId="7" fillId="14" borderId="14" applyNumberFormat="0" applyFont="0" applyAlignment="0" applyProtection="0"/>
    <xf numFmtId="228" fontId="104" fillId="0" borderId="506" applyFill="0">
      <alignment horizontal="center" vertical="center"/>
    </xf>
    <xf numFmtId="0" fontId="73" fillId="63" borderId="479" applyFill="0">
      <alignment horizontal="center"/>
    </xf>
    <xf numFmtId="250" fontId="168" fillId="0" borderId="480" applyFill="0"/>
    <xf numFmtId="0" fontId="74" fillId="0" borderId="497" applyNumberFormat="0">
      <alignment horizontal="left"/>
      <protection locked="0"/>
    </xf>
    <xf numFmtId="192" fontId="74" fillId="0" borderId="488" applyFont="0" applyFill="0" applyBorder="0" applyAlignment="0" applyProtection="0">
      <alignment horizontal="left"/>
      <protection locked="0"/>
    </xf>
    <xf numFmtId="0" fontId="7" fillId="14" borderId="14" applyNumberFormat="0" applyFont="0" applyAlignment="0" applyProtection="0"/>
    <xf numFmtId="228" fontId="73" fillId="63" borderId="479" applyFill="0">
      <alignment horizontal="center" vertical="center"/>
    </xf>
    <xf numFmtId="228" fontId="103" fillId="0" borderId="494">
      <alignment vertical="center"/>
      <protection locked="0"/>
    </xf>
    <xf numFmtId="0" fontId="10" fillId="62" borderId="482" applyNumberFormat="0" applyFont="0" applyAlignment="0" applyProtection="0"/>
    <xf numFmtId="230" fontId="103" fillId="0" borderId="467">
      <alignment vertical="center"/>
      <protection locked="0"/>
    </xf>
    <xf numFmtId="228" fontId="74" fillId="0" borderId="470" applyNumberFormat="0">
      <alignment horizontal="left"/>
      <protection locked="0"/>
    </xf>
    <xf numFmtId="0" fontId="53" fillId="59" borderId="499" applyNumberFormat="0" applyAlignment="0" applyProtection="0"/>
    <xf numFmtId="0" fontId="66" fillId="0" borderId="475" applyNumberFormat="0" applyFill="0" applyAlignment="0" applyProtection="0"/>
    <xf numFmtId="185" fontId="74" fillId="0" borderId="488" applyFont="0" applyFill="0" applyBorder="0" applyAlignment="0" applyProtection="0">
      <alignment horizontal="left"/>
      <protection locked="0"/>
    </xf>
    <xf numFmtId="0" fontId="61" fillId="46" borderId="454" applyNumberFormat="0" applyAlignment="0" applyProtection="0"/>
    <xf numFmtId="0" fontId="53" fillId="59" borderId="454" applyNumberFormat="0" applyAlignment="0" applyProtection="0"/>
    <xf numFmtId="0" fontId="73" fillId="63" borderId="497" applyFill="0">
      <alignment horizontal="center"/>
    </xf>
    <xf numFmtId="0" fontId="7" fillId="14" borderId="14" applyNumberFormat="0" applyFont="0" applyAlignment="0" applyProtection="0"/>
    <xf numFmtId="233" fontId="103" fillId="0" borderId="494">
      <alignment vertic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8" fontId="73" fillId="63" borderId="470" applyFill="0">
      <alignment horizontal="center" vertical="center"/>
    </xf>
    <xf numFmtId="0" fontId="7" fillId="14" borderId="14" applyNumberFormat="0" applyFont="0" applyAlignment="0" applyProtection="0"/>
    <xf numFmtId="250" fontId="121" fillId="0" borderId="489" applyFill="0"/>
    <xf numFmtId="0" fontId="7" fillId="14" borderId="14" applyNumberFormat="0" applyFont="0" applyAlignment="0" applyProtection="0"/>
    <xf numFmtId="0" fontId="7" fillId="14" borderId="14" applyNumberFormat="0" applyFont="0" applyAlignment="0" applyProtection="0"/>
    <xf numFmtId="0" fontId="64" fillId="59" borderId="447" applyNumberFormat="0" applyAlignment="0" applyProtection="0"/>
    <xf numFmtId="0" fontId="7" fillId="14" borderId="14" applyNumberFormat="0" applyFont="0" applyAlignment="0" applyProtection="0"/>
    <xf numFmtId="184" fontId="103" fillId="0" borderId="458">
      <alignment vertical="center"/>
      <protection locked="0"/>
    </xf>
    <xf numFmtId="230" fontId="103" fillId="0" borderId="458">
      <alignment vertical="center"/>
      <protection locked="0"/>
    </xf>
    <xf numFmtId="196" fontId="10" fillId="39" borderId="506" applyFont="0" applyFill="0" applyBorder="0" applyAlignment="0">
      <alignment horizontal="left"/>
    </xf>
    <xf numFmtId="0" fontId="53" fillId="59" borderId="481" applyNumberFormat="0" applyAlignment="0" applyProtection="0"/>
    <xf numFmtId="3" fontId="114" fillId="39" borderId="506">
      <alignment horizontal="center"/>
      <protection locked="0"/>
    </xf>
    <xf numFmtId="0" fontId="7" fillId="14" borderId="14" applyNumberFormat="0" applyFont="0" applyAlignment="0" applyProtection="0"/>
    <xf numFmtId="0" fontId="10" fillId="62" borderId="437" applyNumberFormat="0" applyFont="0" applyAlignment="0" applyProtection="0"/>
    <xf numFmtId="0" fontId="64" fillId="59" borderId="438" applyNumberFormat="0" applyAlignment="0" applyProtection="0"/>
    <xf numFmtId="0" fontId="7" fillId="14" borderId="14" applyNumberFormat="0" applyFont="0" applyAlignment="0" applyProtection="0"/>
    <xf numFmtId="0" fontId="2" fillId="0" borderId="475" applyNumberFormat="0" applyFill="0" applyAlignment="0" applyProtection="0"/>
    <xf numFmtId="0" fontId="7" fillId="14" borderId="14" applyNumberFormat="0" applyFont="0" applyAlignment="0" applyProtection="0"/>
    <xf numFmtId="188" fontId="73" fillId="63" borderId="488" applyFill="0">
      <alignment horizontal="center" vertical="center"/>
    </xf>
    <xf numFmtId="233" fontId="103" fillId="0" borderId="467">
      <alignment vertical="center"/>
      <protection locked="0"/>
    </xf>
    <xf numFmtId="190" fontId="74" fillId="0" borderId="470" applyFont="0" applyFill="0" applyBorder="0" applyAlignment="0" applyProtection="0">
      <alignment horizontal="left"/>
      <protection locked="0"/>
    </xf>
    <xf numFmtId="228" fontId="124" fillId="0" borderId="469" applyFill="0">
      <alignment horizontal="center" vertical="center"/>
    </xf>
    <xf numFmtId="0" fontId="7" fillId="14" borderId="14" applyNumberFormat="0" applyFont="0" applyAlignment="0" applyProtection="0"/>
    <xf numFmtId="0" fontId="73" fillId="63" borderId="452" applyFill="0">
      <alignment horizontal="center"/>
    </xf>
    <xf numFmtId="0" fontId="7" fillId="14" borderId="14" applyNumberFormat="0" applyFont="0" applyAlignment="0" applyProtection="0"/>
    <xf numFmtId="233" fontId="103" fillId="0" borderId="467">
      <alignment vertical="center"/>
      <protection locked="0"/>
    </xf>
    <xf numFmtId="0" fontId="7" fillId="14" borderId="14" applyNumberFormat="0" applyFont="0" applyAlignment="0" applyProtection="0"/>
    <xf numFmtId="0" fontId="2" fillId="0" borderId="439" applyNumberFormat="0" applyFill="0" applyAlignment="0" applyProtection="0"/>
    <xf numFmtId="0" fontId="66" fillId="0" borderId="439" applyNumberFormat="0" applyFill="0" applyAlignment="0" applyProtection="0"/>
    <xf numFmtId="0" fontId="7" fillId="14" borderId="14" applyNumberFormat="0" applyFont="0" applyAlignment="0" applyProtection="0"/>
    <xf numFmtId="0" fontId="2" fillId="0" borderId="448" applyNumberFormat="0" applyFill="0" applyAlignment="0" applyProtection="0"/>
    <xf numFmtId="196" fontId="10" fillId="39" borderId="497" applyFont="0" applyFill="0" applyBorder="0" applyAlignment="0">
      <alignment horizontal="left"/>
    </xf>
    <xf numFmtId="228" fontId="73" fillId="63" borderId="452" applyFill="0">
      <alignment horizontal="center" vertical="center"/>
    </xf>
    <xf numFmtId="228" fontId="73" fillId="63" borderId="443" applyFill="0">
      <alignment horizontal="center"/>
    </xf>
    <xf numFmtId="228" fontId="73" fillId="63" borderId="443" applyFill="0">
      <alignment horizontal="center" vertical="center"/>
    </xf>
    <xf numFmtId="17" fontId="11" fillId="39" borderId="452">
      <alignment horizontal="center"/>
      <protection locked="0"/>
    </xf>
    <xf numFmtId="0" fontId="53" fillId="59" borderId="463" applyNumberFormat="0" applyAlignment="0" applyProtection="0"/>
    <xf numFmtId="191" fontId="74" fillId="0" borderId="497" applyFont="0" applyFill="0" applyBorder="0" applyAlignment="0" applyProtection="0">
      <alignment horizontal="left"/>
      <protection locked="0"/>
    </xf>
    <xf numFmtId="0" fontId="7" fillId="14" borderId="14" applyNumberFormat="0" applyFont="0" applyAlignment="0" applyProtection="0"/>
    <xf numFmtId="0" fontId="61" fillId="46" borderId="463" applyNumberFormat="0" applyAlignment="0" applyProtection="0"/>
    <xf numFmtId="254" fontId="10" fillId="39" borderId="452">
      <alignment horizontal="right"/>
      <protection locked="0"/>
    </xf>
    <xf numFmtId="228" fontId="121" fillId="0" borderId="468" applyNumberFormat="0"/>
    <xf numFmtId="0" fontId="7" fillId="14" borderId="14" applyNumberFormat="0" applyFont="0" applyAlignment="0" applyProtection="0"/>
    <xf numFmtId="0" fontId="7" fillId="14" borderId="14" applyNumberFormat="0" applyFont="0" applyAlignment="0" applyProtection="0"/>
    <xf numFmtId="231" fontId="103" fillId="0" borderId="476">
      <alignment vertical="center"/>
      <protection locked="0"/>
    </xf>
    <xf numFmtId="0" fontId="7" fillId="14" borderId="14" applyNumberFormat="0" applyFont="0" applyAlignment="0" applyProtection="0"/>
    <xf numFmtId="0" fontId="61" fillId="46" borderId="472" applyNumberFormat="0" applyAlignment="0" applyProtection="0"/>
    <xf numFmtId="0" fontId="7" fillId="14" borderId="14" applyNumberFormat="0" applyFont="0" applyAlignment="0" applyProtection="0"/>
    <xf numFmtId="250" fontId="168" fillId="0" borderId="471" applyFill="0"/>
    <xf numFmtId="0" fontId="64" fillId="59" borderId="465" applyNumberFormat="0" applyAlignment="0" applyProtection="0"/>
    <xf numFmtId="0" fontId="7" fillId="14" borderId="14" applyNumberFormat="0" applyFont="0" applyAlignment="0" applyProtection="0"/>
    <xf numFmtId="178" fontId="10" fillId="39" borderId="488">
      <alignment horizontal="center"/>
      <protection locked="0"/>
    </xf>
    <xf numFmtId="0" fontId="7" fillId="14" borderId="14" applyNumberFormat="0" applyFont="0" applyAlignment="0" applyProtection="0"/>
    <xf numFmtId="185" fontId="74" fillId="0" borderId="443" applyFont="0" applyFill="0" applyBorder="0" applyAlignment="0" applyProtection="0">
      <alignment horizontal="left"/>
      <protection locked="0"/>
    </xf>
    <xf numFmtId="0" fontId="7" fillId="14" borderId="14" applyNumberFormat="0" applyFont="0" applyAlignment="0" applyProtection="0"/>
    <xf numFmtId="230" fontId="103" fillId="0" borderId="739">
      <alignment vertical="center"/>
      <protection locked="0"/>
    </xf>
    <xf numFmtId="231" fontId="103" fillId="0" borderId="476">
      <alignment vertical="center"/>
      <protection locked="0"/>
    </xf>
    <xf numFmtId="228" fontId="103" fillId="0" borderId="488" applyFill="0">
      <alignment horizontal="center" vertical="center"/>
    </xf>
    <xf numFmtId="0" fontId="64" fillId="59" borderId="501" applyNumberFormat="0" applyAlignment="0" applyProtection="0"/>
    <xf numFmtId="231" fontId="103" fillId="0" borderId="503">
      <alignment vertical="center"/>
      <protection locked="0"/>
    </xf>
    <xf numFmtId="0" fontId="7" fillId="14" borderId="14" applyNumberFormat="0" applyFont="0" applyAlignment="0" applyProtection="0"/>
    <xf numFmtId="0" fontId="7" fillId="14" borderId="14" applyNumberFormat="0" applyFont="0" applyAlignment="0" applyProtection="0"/>
    <xf numFmtId="49" fontId="74" fillId="0" borderId="479">
      <alignment horizontal="left" vertical="top" wrapText="1"/>
      <protection locked="0"/>
    </xf>
    <xf numFmtId="0" fontId="66" fillId="0" borderId="484" applyNumberFormat="0" applyFill="0" applyAlignment="0" applyProtection="0"/>
    <xf numFmtId="0" fontId="7" fillId="14" borderId="14" applyNumberFormat="0" applyFont="0" applyAlignment="0" applyProtection="0"/>
    <xf numFmtId="228" fontId="112" fillId="0" borderId="487"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4" fillId="0" borderId="452"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492" applyNumberFormat="0" applyAlignment="0" applyProtection="0"/>
    <xf numFmtId="228" fontId="73" fillId="63" borderId="479"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10" fillId="62" borderId="446" applyNumberFormat="0" applyFont="0" applyAlignment="0" applyProtection="0"/>
    <xf numFmtId="0" fontId="7" fillId="14" borderId="14" applyNumberFormat="0" applyFont="0" applyAlignment="0" applyProtection="0"/>
    <xf numFmtId="228" fontId="74" fillId="0" borderId="479" applyNumberFormat="0">
      <alignment horizontal="left"/>
      <protection locked="0"/>
    </xf>
    <xf numFmtId="0" fontId="7" fillId="14" borderId="14" applyNumberFormat="0" applyFont="0" applyAlignment="0" applyProtection="0"/>
    <xf numFmtId="0" fontId="64" fillId="59" borderId="474" applyNumberFormat="0" applyAlignment="0" applyProtection="0"/>
    <xf numFmtId="10" fontId="68" fillId="67" borderId="506" applyNumberFormat="0" applyBorder="0" applyAlignment="0" applyProtection="0"/>
    <xf numFmtId="0" fontId="53" fillId="59" borderId="436" applyNumberFormat="0" applyAlignment="0" applyProtection="0"/>
    <xf numFmtId="0" fontId="61" fillId="46" borderId="436" applyNumberFormat="0" applyAlignment="0" applyProtection="0"/>
    <xf numFmtId="0" fontId="64" fillId="59" borderId="438" applyNumberFormat="0" applyAlignment="0" applyProtection="0"/>
    <xf numFmtId="0" fontId="66" fillId="0" borderId="439" applyNumberFormat="0" applyFill="0" applyAlignment="0" applyProtection="0"/>
    <xf numFmtId="0" fontId="2" fillId="0" borderId="439" applyNumberFormat="0" applyFill="0" applyAlignment="0" applyProtection="0"/>
    <xf numFmtId="0" fontId="53" fillId="59" borderId="436" applyNumberFormat="0" applyAlignment="0" applyProtection="0"/>
    <xf numFmtId="0" fontId="61" fillId="46" borderId="436" applyNumberFormat="0" applyAlignment="0" applyProtection="0"/>
    <xf numFmtId="0" fontId="7" fillId="14" borderId="14" applyNumberFormat="0" applyFont="0" applyAlignment="0" applyProtection="0"/>
    <xf numFmtId="0" fontId="64" fillId="59" borderId="438" applyNumberFormat="0" applyAlignment="0" applyProtection="0"/>
    <xf numFmtId="0" fontId="2" fillId="0" borderId="439" applyNumberFormat="0" applyFill="0" applyAlignment="0" applyProtection="0"/>
    <xf numFmtId="0" fontId="66" fillId="0" borderId="439"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436" applyNumberFormat="0" applyAlignment="0" applyProtection="0"/>
    <xf numFmtId="229" fontId="103" fillId="0" borderId="467">
      <alignment vertical="center"/>
      <protection locked="0"/>
    </xf>
    <xf numFmtId="0" fontId="7" fillId="14" borderId="14" applyNumberFormat="0" applyFont="0" applyAlignment="0" applyProtection="0"/>
    <xf numFmtId="0" fontId="61" fillId="46" borderId="436" applyNumberFormat="0" applyAlignment="0" applyProtection="0"/>
    <xf numFmtId="228" fontId="68" fillId="0" borderId="452" applyFill="0">
      <alignment horizontal="center" vertical="center"/>
    </xf>
    <xf numFmtId="184" fontId="68" fillId="0" borderId="452" applyFill="0">
      <alignment horizontal="center" vertical="center"/>
    </xf>
    <xf numFmtId="0" fontId="10" fillId="62" borderId="437" applyNumberFormat="0" applyFont="0" applyAlignment="0" applyProtection="0"/>
    <xf numFmtId="0" fontId="64" fillId="59" borderId="438" applyNumberFormat="0" applyAlignment="0" applyProtection="0"/>
    <xf numFmtId="228" fontId="124" fillId="0" borderId="478" applyFill="0">
      <alignment horizontal="center" vertical="center"/>
    </xf>
    <xf numFmtId="0" fontId="7" fillId="14" borderId="14" applyNumberFormat="0" applyFont="0" applyAlignment="0" applyProtection="0"/>
    <xf numFmtId="0" fontId="66" fillId="0" borderId="439" applyNumberFormat="0" applyFill="0" applyAlignment="0" applyProtection="0"/>
    <xf numFmtId="0" fontId="2" fillId="0" borderId="439" applyNumberFormat="0" applyFill="0" applyAlignment="0" applyProtection="0"/>
    <xf numFmtId="228" fontId="103" fillId="0" borderId="452" applyFill="0">
      <alignment horizontal="center" vertical="center"/>
    </xf>
    <xf numFmtId="0" fontId="7" fillId="14" borderId="14" applyNumberFormat="0" applyFont="0" applyAlignment="0" applyProtection="0"/>
    <xf numFmtId="266" fontId="103" fillId="0" borderId="488"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436"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436" applyNumberFormat="0" applyAlignment="0" applyProtection="0"/>
    <xf numFmtId="0" fontId="7" fillId="14" borderId="14" applyNumberFormat="0" applyFont="0" applyAlignment="0" applyProtection="0"/>
    <xf numFmtId="0" fontId="10" fillId="62" borderId="437" applyNumberFormat="0" applyFont="0" applyAlignment="0" applyProtection="0"/>
    <xf numFmtId="0" fontId="64" fillId="59" borderId="438" applyNumberFormat="0" applyAlignment="0" applyProtection="0"/>
    <xf numFmtId="0" fontId="7" fillId="14" borderId="14" applyNumberFormat="0" applyFont="0" applyAlignment="0" applyProtection="0"/>
    <xf numFmtId="37" fontId="70" fillId="0" borderId="505" applyFill="0">
      <alignment horizontal="center" vertical="center"/>
    </xf>
    <xf numFmtId="0" fontId="2" fillId="0" borderId="439" applyNumberFormat="0" applyFill="0" applyAlignment="0" applyProtection="0"/>
    <xf numFmtId="0" fontId="66" fillId="0" borderId="439"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456" applyNumberFormat="0" applyAlignment="0" applyProtection="0"/>
    <xf numFmtId="191" fontId="74" fillId="0" borderId="452"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201" fontId="10" fillId="39" borderId="488" applyNumberFormat="0">
      <alignment horizontal="left"/>
    </xf>
    <xf numFmtId="0" fontId="73" fillId="63" borderId="443" applyFill="0">
      <alignment horizontal="center"/>
    </xf>
    <xf numFmtId="0" fontId="7" fillId="14" borderId="14" applyNumberFormat="0" applyFont="0" applyAlignment="0" applyProtection="0"/>
    <xf numFmtId="276" fontId="20" fillId="0" borderId="470">
      <alignment horizontal="center"/>
    </xf>
    <xf numFmtId="192" fontId="74" fillId="0" borderId="452" applyFont="0" applyFill="0" applyBorder="0" applyAlignment="0" applyProtection="0">
      <alignment horizontal="left"/>
      <protection locked="0"/>
    </xf>
    <xf numFmtId="190" fontId="74" fillId="0" borderId="452" applyFont="0" applyFill="0" applyBorder="0" applyAlignment="0" applyProtection="0">
      <alignment horizontal="left"/>
      <protection locked="0"/>
    </xf>
    <xf numFmtId="0" fontId="10" fillId="62" borderId="455" applyNumberFormat="0" applyFont="0" applyAlignment="0" applyProtection="0"/>
    <xf numFmtId="188" fontId="73" fillId="63" borderId="443" applyFill="0">
      <alignment horizontal="center" vertical="center"/>
    </xf>
    <xf numFmtId="0" fontId="7" fillId="14" borderId="14" applyNumberFormat="0" applyFont="0" applyAlignment="0" applyProtection="0"/>
    <xf numFmtId="0" fontId="10" fillId="62" borderId="482" applyNumberFormat="0" applyFont="0" applyAlignment="0" applyProtection="0"/>
    <xf numFmtId="0" fontId="2" fillId="0" borderId="493" applyNumberFormat="0" applyFill="0" applyAlignment="0" applyProtection="0"/>
    <xf numFmtId="0" fontId="61" fillId="46" borderId="445"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0" fontId="10" fillId="63" borderId="443" applyNumberFormat="0" applyFont="0" applyBorder="0" applyAlignment="0" applyProtection="0"/>
    <xf numFmtId="180" fontId="10" fillId="63" borderId="443" applyNumberFormat="0" applyFont="0" applyBorder="0" applyAlignment="0" applyProtection="0"/>
    <xf numFmtId="0" fontId="66" fillId="0" borderId="484" applyNumberFormat="0" applyFill="0" applyAlignment="0" applyProtection="0"/>
    <xf numFmtId="276" fontId="20" fillId="0" borderId="461">
      <alignment horizontal="center"/>
    </xf>
    <xf numFmtId="192" fontId="74" fillId="0" borderId="479" applyFont="0" applyFill="0" applyBorder="0" applyAlignment="0" applyProtection="0">
      <alignment horizontal="left"/>
      <protection locked="0"/>
    </xf>
    <xf numFmtId="267" fontId="112" fillId="0" borderId="478" applyFill="0">
      <alignment horizontal="center" vertical="center"/>
    </xf>
    <xf numFmtId="0" fontId="7" fillId="14" borderId="14" applyNumberFormat="0" applyFont="0" applyAlignment="0" applyProtection="0"/>
    <xf numFmtId="250" fontId="121" fillId="0" borderId="462" applyFill="0"/>
    <xf numFmtId="0" fontId="7" fillId="14" borderId="14" applyNumberFormat="0" applyFont="0" applyAlignment="0" applyProtection="0"/>
    <xf numFmtId="0" fontId="7" fillId="14" borderId="14" applyNumberFormat="0" applyFont="0" applyAlignment="0" applyProtection="0"/>
    <xf numFmtId="250" fontId="121" fillId="0" borderId="507" applyFill="0"/>
    <xf numFmtId="0" fontId="7" fillId="14" borderId="14" applyNumberFormat="0" applyFont="0" applyAlignment="0" applyProtection="0"/>
    <xf numFmtId="228" fontId="136" fillId="68" borderId="459" applyNumberFormat="0">
      <alignment horizontal="right"/>
    </xf>
    <xf numFmtId="10" fontId="68" fillId="67" borderId="479" applyNumberFormat="0" applyBorder="0" applyAlignment="0" applyProtection="0"/>
    <xf numFmtId="0" fontId="7" fillId="14" borderId="14" applyNumberFormat="0" applyFont="0" applyAlignment="0" applyProtection="0"/>
    <xf numFmtId="0" fontId="7" fillId="14" borderId="14" applyNumberFormat="0" applyFont="0" applyAlignment="0" applyProtection="0"/>
    <xf numFmtId="0" fontId="73" fillId="63" borderId="443" applyFill="0">
      <alignment horizontal="center"/>
    </xf>
    <xf numFmtId="188" fontId="73" fillId="63" borderId="443" applyFill="0">
      <alignment horizontal="center" vertical="center"/>
    </xf>
    <xf numFmtId="185" fontId="74" fillId="0" borderId="443" applyFont="0" applyFill="0" applyBorder="0" applyAlignment="0" applyProtection="0">
      <alignment horizontal="left"/>
      <protection locked="0"/>
    </xf>
    <xf numFmtId="197" fontId="74" fillId="0" borderId="443">
      <alignment horizontal="left"/>
      <protection locked="0"/>
    </xf>
    <xf numFmtId="0" fontId="53" fillId="59" borderId="445" applyNumberFormat="0" applyAlignment="0" applyProtection="0"/>
    <xf numFmtId="0" fontId="61" fillId="46" borderId="445" applyNumberFormat="0" applyAlignment="0" applyProtection="0"/>
    <xf numFmtId="0" fontId="64" fillId="59" borderId="447" applyNumberFormat="0" applyAlignment="0" applyProtection="0"/>
    <xf numFmtId="0" fontId="66" fillId="0" borderId="448" applyNumberFormat="0" applyFill="0" applyAlignment="0" applyProtection="0"/>
    <xf numFmtId="0" fontId="2" fillId="0" borderId="448" applyNumberFormat="0" applyFill="0" applyAlignment="0" applyProtection="0"/>
    <xf numFmtId="0" fontId="53" fillId="59" borderId="445" applyNumberFormat="0" applyAlignment="0" applyProtection="0"/>
    <xf numFmtId="0" fontId="73" fillId="63" borderId="443" applyFill="0">
      <alignment horizontal="center"/>
    </xf>
    <xf numFmtId="188" fontId="73" fillId="63" borderId="443" applyFill="0">
      <alignment horizontal="center" vertical="center"/>
    </xf>
    <xf numFmtId="0" fontId="61" fillId="46" borderId="445" applyNumberFormat="0" applyAlignment="0" applyProtection="0"/>
    <xf numFmtId="0" fontId="7" fillId="14" borderId="14" applyNumberFormat="0" applyFont="0" applyAlignment="0" applyProtection="0"/>
    <xf numFmtId="0" fontId="64" fillId="59" borderId="447" applyNumberFormat="0" applyAlignment="0" applyProtection="0"/>
    <xf numFmtId="0" fontId="2" fillId="0" borderId="448" applyNumberFormat="0" applyFill="0" applyAlignment="0" applyProtection="0"/>
    <xf numFmtId="0" fontId="66" fillId="0" borderId="448"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445" applyNumberFormat="0" applyAlignment="0" applyProtection="0"/>
    <xf numFmtId="0" fontId="7" fillId="14" borderId="14" applyNumberFormat="0" applyFont="0" applyAlignment="0" applyProtection="0"/>
    <xf numFmtId="0" fontId="61" fillId="46" borderId="445" applyNumberFormat="0" applyAlignment="0" applyProtection="0"/>
    <xf numFmtId="192" fontId="74" fillId="0" borderId="461" applyFont="0" applyFill="0" applyBorder="0" applyAlignment="0" applyProtection="0">
      <alignment horizontal="left"/>
      <protection locked="0"/>
    </xf>
    <xf numFmtId="271" fontId="11" fillId="0" borderId="461">
      <alignment horizontal="right"/>
    </xf>
    <xf numFmtId="0" fontId="10" fillId="62" borderId="446" applyNumberFormat="0" applyFont="0" applyAlignment="0" applyProtection="0"/>
    <xf numFmtId="0" fontId="64" fillId="59" borderId="447" applyNumberFormat="0" applyAlignment="0" applyProtection="0"/>
    <xf numFmtId="0" fontId="61" fillId="46" borderId="463" applyNumberFormat="0" applyAlignment="0" applyProtection="0"/>
    <xf numFmtId="0" fontId="7" fillId="14" borderId="14" applyNumberFormat="0" applyFont="0" applyAlignment="0" applyProtection="0"/>
    <xf numFmtId="0" fontId="66" fillId="0" borderId="448" applyNumberFormat="0" applyFill="0" applyAlignment="0" applyProtection="0"/>
    <xf numFmtId="0" fontId="2" fillId="0" borderId="448" applyNumberFormat="0" applyFill="0" applyAlignment="0" applyProtection="0"/>
    <xf numFmtId="190" fontId="74" fillId="0" borderId="461"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445"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445" applyNumberFormat="0" applyAlignment="0" applyProtection="0"/>
    <xf numFmtId="0" fontId="7" fillId="14" borderId="14" applyNumberFormat="0" applyFont="0" applyAlignment="0" applyProtection="0"/>
    <xf numFmtId="0" fontId="10" fillId="62" borderId="446" applyNumberFormat="0" applyFont="0" applyAlignment="0" applyProtection="0"/>
    <xf numFmtId="0" fontId="64" fillId="59" borderId="447" applyNumberFormat="0" applyAlignment="0" applyProtection="0"/>
    <xf numFmtId="0" fontId="7" fillId="14" borderId="14" applyNumberFormat="0" applyFont="0" applyAlignment="0" applyProtection="0"/>
    <xf numFmtId="0" fontId="2" fillId="0" borderId="448" applyNumberFormat="0" applyFill="0" applyAlignment="0" applyProtection="0"/>
    <xf numFmtId="0" fontId="66" fillId="0" borderId="448" applyNumberFormat="0" applyFill="0" applyAlignment="0" applyProtection="0"/>
    <xf numFmtId="0" fontId="66" fillId="0" borderId="475" applyNumberFormat="0" applyFill="0" applyAlignment="0" applyProtection="0"/>
    <xf numFmtId="267" fontId="112" fillId="0" borderId="469"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10" fillId="62" borderId="482"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3" fontId="114" fillId="39" borderId="497">
      <alignment horizontal="center"/>
      <protection locked="0"/>
    </xf>
    <xf numFmtId="0" fontId="7" fillId="14" borderId="14" applyNumberFormat="0" applyFont="0" applyAlignment="0" applyProtection="0"/>
    <xf numFmtId="0" fontId="7" fillId="14" borderId="14" applyNumberFormat="0" applyFont="0" applyAlignment="0" applyProtection="0"/>
    <xf numFmtId="187" fontId="74" fillId="0" borderId="488" applyFont="0" applyFill="0" applyBorder="0" applyAlignment="0" applyProtection="0">
      <alignment horizontal="left"/>
      <protection locked="0"/>
    </xf>
    <xf numFmtId="185" fontId="74" fillId="0" borderId="479" applyFont="0" applyFill="0" applyBorder="0" applyAlignment="0" applyProtection="0">
      <alignment horizontal="left"/>
      <protection locked="0"/>
    </xf>
    <xf numFmtId="250" fontId="121" fillId="0" borderId="471" applyFill="0"/>
    <xf numFmtId="0" fontId="7" fillId="14" borderId="14" applyNumberFormat="0" applyFont="0" applyAlignment="0" applyProtection="0"/>
    <xf numFmtId="0" fontId="66" fillId="0" borderId="502" applyNumberFormat="0" applyFill="0" applyAlignment="0" applyProtection="0"/>
    <xf numFmtId="0" fontId="66" fillId="0" borderId="493" applyNumberFormat="0" applyFill="0" applyAlignment="0" applyProtection="0"/>
    <xf numFmtId="0" fontId="61" fillId="46" borderId="490" applyNumberFormat="0" applyAlignment="0" applyProtection="0"/>
    <xf numFmtId="185" fontId="74" fillId="0" borderId="470" applyFont="0" applyFill="0" applyBorder="0" applyAlignment="0" applyProtection="0">
      <alignment horizontal="left"/>
      <protection locked="0"/>
    </xf>
    <xf numFmtId="180" fontId="10" fillId="63" borderId="452" applyNumberFormat="0" applyFont="0" applyBorder="0" applyAlignment="0" applyProtection="0"/>
    <xf numFmtId="180" fontId="10" fillId="63" borderId="452" applyNumberFormat="0" applyFont="0" applyBorder="0" applyAlignment="0" applyProtection="0"/>
    <xf numFmtId="178" fontId="10" fillId="39" borderId="506">
      <alignment horizontal="center"/>
      <protection locked="0"/>
    </xf>
    <xf numFmtId="193" fontId="10" fillId="0" borderId="479" applyFont="0" applyFill="0" applyBorder="0" applyAlignment="0" applyProtection="0">
      <alignment horizontal="left"/>
      <protection locked="0"/>
    </xf>
    <xf numFmtId="17" fontId="11" fillId="39" borderId="470">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10" fillId="62" borderId="491" applyNumberFormat="0" applyFont="0" applyAlignment="0" applyProtection="0"/>
    <xf numFmtId="0" fontId="2" fillId="0" borderId="502"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71" fontId="11" fillId="0" borderId="479">
      <alignment horizontal="right"/>
    </xf>
    <xf numFmtId="0" fontId="7" fillId="14" borderId="14" applyNumberFormat="0" applyFont="0" applyAlignment="0" applyProtection="0"/>
    <xf numFmtId="0" fontId="53" fillId="59" borderId="454" applyNumberFormat="0" applyAlignment="0" applyProtection="0"/>
    <xf numFmtId="0" fontId="61" fillId="46" borderId="454" applyNumberFormat="0" applyAlignment="0" applyProtection="0"/>
    <xf numFmtId="0" fontId="64" fillId="59" borderId="456" applyNumberFormat="0" applyAlignment="0" applyProtection="0"/>
    <xf numFmtId="0" fontId="66" fillId="0" borderId="457" applyNumberFormat="0" applyFill="0" applyAlignment="0" applyProtection="0"/>
    <xf numFmtId="0" fontId="2" fillId="0" borderId="457" applyNumberFormat="0" applyFill="0" applyAlignment="0" applyProtection="0"/>
    <xf numFmtId="0" fontId="53" fillId="59" borderId="454" applyNumberFormat="0" applyAlignment="0" applyProtection="0"/>
    <xf numFmtId="0" fontId="61" fillId="46" borderId="454" applyNumberFormat="0" applyAlignment="0" applyProtection="0"/>
    <xf numFmtId="0" fontId="7" fillId="14" borderId="14" applyNumberFormat="0" applyFont="0" applyAlignment="0" applyProtection="0"/>
    <xf numFmtId="0" fontId="64" fillId="59" borderId="456" applyNumberFormat="0" applyAlignment="0" applyProtection="0"/>
    <xf numFmtId="0" fontId="2" fillId="0" borderId="457" applyNumberFormat="0" applyFill="0" applyAlignment="0" applyProtection="0"/>
    <xf numFmtId="0" fontId="66" fillId="0" borderId="457" applyNumberFormat="0" applyFill="0" applyAlignment="0" applyProtection="0"/>
    <xf numFmtId="197" fontId="74" fillId="0" borderId="488">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454" applyNumberFormat="0" applyAlignment="0" applyProtection="0"/>
    <xf numFmtId="228" fontId="121" fillId="0" borderId="477" applyNumberFormat="0"/>
    <xf numFmtId="0" fontId="7" fillId="14" borderId="14" applyNumberFormat="0" applyFont="0" applyAlignment="0" applyProtection="0"/>
    <xf numFmtId="0" fontId="61" fillId="46" borderId="454" applyNumberFormat="0" applyAlignment="0" applyProtection="0"/>
    <xf numFmtId="228" fontId="79" fillId="0" borderId="470" applyFill="0">
      <alignment horizontal="center" vertical="center"/>
    </xf>
    <xf numFmtId="228" fontId="68" fillId="0" borderId="470" applyFill="0">
      <alignment horizontal="center" vertical="center"/>
    </xf>
    <xf numFmtId="0" fontId="10" fillId="62" borderId="455" applyNumberFormat="0" applyFont="0" applyAlignment="0" applyProtection="0"/>
    <xf numFmtId="0" fontId="64" fillId="59" borderId="456" applyNumberFormat="0" applyAlignment="0" applyProtection="0"/>
    <xf numFmtId="0" fontId="7" fillId="14" borderId="14" applyNumberFormat="0" applyFont="0" applyAlignment="0" applyProtection="0"/>
    <xf numFmtId="0" fontId="66" fillId="0" borderId="457" applyNumberFormat="0" applyFill="0" applyAlignment="0" applyProtection="0"/>
    <xf numFmtId="0" fontId="2" fillId="0" borderId="457" applyNumberFormat="0" applyFill="0" applyAlignment="0" applyProtection="0"/>
    <xf numFmtId="228" fontId="104" fillId="0" borderId="470"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66" fontId="103" fillId="0" borderId="470" applyFill="0">
      <alignment horizontal="center" vertical="center"/>
    </xf>
    <xf numFmtId="37" fontId="70" fillId="0" borderId="478"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454"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454" applyNumberFormat="0" applyAlignment="0" applyProtection="0"/>
    <xf numFmtId="254" fontId="10" fillId="39" borderId="506">
      <alignment horizontal="right"/>
      <protection locked="0"/>
    </xf>
    <xf numFmtId="0" fontId="7" fillId="14" borderId="14" applyNumberFormat="0" applyFont="0" applyAlignment="0" applyProtection="0"/>
    <xf numFmtId="0" fontId="10" fillId="62" borderId="455" applyNumberFormat="0" applyFont="0" applyAlignment="0" applyProtection="0"/>
    <xf numFmtId="0" fontId="64" fillId="59" borderId="456" applyNumberFormat="0" applyAlignment="0" applyProtection="0"/>
    <xf numFmtId="0" fontId="7" fillId="14" borderId="14" applyNumberFormat="0" applyFont="0" applyAlignment="0" applyProtection="0"/>
    <xf numFmtId="0" fontId="2" fillId="0" borderId="457" applyNumberFormat="0" applyFill="0" applyAlignment="0" applyProtection="0"/>
    <xf numFmtId="0" fontId="66" fillId="0" borderId="457"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7" fontId="74" fillId="0" borderId="506"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3" fillId="63" borderId="2031" applyFill="0">
      <alignment horizontal="center"/>
    </xf>
    <xf numFmtId="0" fontId="7" fillId="14" borderId="14" applyNumberFormat="0" applyFont="0" applyAlignment="0" applyProtection="0"/>
    <xf numFmtId="228" fontId="103" fillId="0" borderId="503">
      <alignment vertical="center"/>
      <protection locked="0"/>
    </xf>
    <xf numFmtId="178" fontId="10" fillId="39" borderId="488">
      <alignment horizontal="center"/>
      <protection locked="0"/>
    </xf>
    <xf numFmtId="0" fontId="7" fillId="14" borderId="14" applyNumberFormat="0" applyFont="0" applyAlignment="0" applyProtection="0"/>
    <xf numFmtId="191" fontId="74" fillId="0" borderId="470" applyFont="0" applyFill="0" applyBorder="0" applyAlignment="0" applyProtection="0">
      <alignment horizontal="left"/>
      <protection locked="0"/>
    </xf>
    <xf numFmtId="0" fontId="7" fillId="14" borderId="14" applyNumberFormat="0" applyFont="0" applyAlignment="0" applyProtection="0"/>
    <xf numFmtId="190" fontId="74" fillId="0" borderId="479" applyFont="0" applyFill="0" applyBorder="0" applyAlignment="0" applyProtection="0">
      <alignment horizontal="left"/>
      <protection locked="0"/>
    </xf>
    <xf numFmtId="0" fontId="7" fillId="14" borderId="14" applyNumberFormat="0" applyFont="0" applyAlignment="0" applyProtection="0"/>
    <xf numFmtId="0" fontId="73" fillId="63" borderId="479" applyFill="0">
      <alignment horizontal="center"/>
    </xf>
    <xf numFmtId="0" fontId="7" fillId="14" borderId="14" applyNumberFormat="0" applyFont="0" applyAlignment="0" applyProtection="0"/>
    <xf numFmtId="180" fontId="10" fillId="63" borderId="461" applyNumberFormat="0" applyFont="0" applyBorder="0" applyAlignment="0" applyProtection="0"/>
    <xf numFmtId="180" fontId="10" fillId="63" borderId="461" applyNumberFormat="0" applyFont="0" applyBorder="0" applyAlignment="0" applyProtection="0"/>
    <xf numFmtId="0" fontId="66" fillId="0" borderId="502" applyNumberFormat="0" applyFill="0" applyAlignment="0" applyProtection="0"/>
    <xf numFmtId="276" fontId="20" fillId="0" borderId="488">
      <alignment horizontal="center"/>
    </xf>
    <xf numFmtId="0" fontId="7" fillId="14" borderId="14" applyNumberFormat="0" applyFont="0" applyAlignment="0" applyProtection="0"/>
    <xf numFmtId="0" fontId="53" fillId="59" borderId="463" applyNumberFormat="0" applyAlignment="0" applyProtection="0"/>
    <xf numFmtId="0" fontId="61" fillId="46" borderId="463" applyNumberFormat="0" applyAlignment="0" applyProtection="0"/>
    <xf numFmtId="0" fontId="64" fillId="59" borderId="465" applyNumberFormat="0" applyAlignment="0" applyProtection="0"/>
    <xf numFmtId="0" fontId="66" fillId="0" borderId="466" applyNumberFormat="0" applyFill="0" applyAlignment="0" applyProtection="0"/>
    <xf numFmtId="0" fontId="2" fillId="0" borderId="466" applyNumberFormat="0" applyFill="0" applyAlignment="0" applyProtection="0"/>
    <xf numFmtId="0" fontId="53" fillId="59" borderId="463" applyNumberFormat="0" applyAlignment="0" applyProtection="0"/>
    <xf numFmtId="184" fontId="68" fillId="0" borderId="488" applyFill="0">
      <alignment horizontal="center" vertical="center"/>
    </xf>
    <xf numFmtId="0" fontId="61" fillId="46" borderId="463" applyNumberFormat="0" applyAlignment="0" applyProtection="0"/>
    <xf numFmtId="0" fontId="7" fillId="14" borderId="14" applyNumberFormat="0" applyFont="0" applyAlignment="0" applyProtection="0"/>
    <xf numFmtId="0" fontId="64" fillId="59" borderId="465" applyNumberFormat="0" applyAlignment="0" applyProtection="0"/>
    <xf numFmtId="0" fontId="2" fillId="0" borderId="466" applyNumberFormat="0" applyFill="0" applyAlignment="0" applyProtection="0"/>
    <xf numFmtId="0" fontId="66" fillId="0" borderId="466"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463" applyNumberFormat="0" applyAlignment="0" applyProtection="0"/>
    <xf numFmtId="271" fontId="11" fillId="0" borderId="488">
      <alignment horizontal="right"/>
    </xf>
    <xf numFmtId="0" fontId="7" fillId="14" borderId="14" applyNumberFormat="0" applyFont="0" applyAlignment="0" applyProtection="0"/>
    <xf numFmtId="0" fontId="61" fillId="46" borderId="463" applyNumberFormat="0" applyAlignment="0" applyProtection="0"/>
    <xf numFmtId="178" fontId="10" fillId="39" borderId="479">
      <alignment horizontal="center"/>
      <protection locked="0"/>
    </xf>
    <xf numFmtId="228" fontId="104" fillId="0" borderId="479" applyFill="0">
      <alignment horizontal="center" vertical="center"/>
    </xf>
    <xf numFmtId="0" fontId="10" fillId="62" borderId="464" applyNumberFormat="0" applyFont="0" applyAlignment="0" applyProtection="0"/>
    <xf numFmtId="0" fontId="64" fillId="59" borderId="465" applyNumberFormat="0" applyAlignment="0" applyProtection="0"/>
    <xf numFmtId="0" fontId="7" fillId="14" borderId="14" applyNumberFormat="0" applyFont="0" applyAlignment="0" applyProtection="0"/>
    <xf numFmtId="0" fontId="66" fillId="0" borderId="466" applyNumberFormat="0" applyFill="0" applyAlignment="0" applyProtection="0"/>
    <xf numFmtId="0" fontId="2" fillId="0" borderId="466" applyNumberFormat="0" applyFill="0" applyAlignment="0" applyProtection="0"/>
    <xf numFmtId="228" fontId="79" fillId="0" borderId="479"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4" fontId="68" fillId="0" borderId="479"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463"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463"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10" fillId="62" borderId="464" applyNumberFormat="0" applyFont="0" applyAlignment="0" applyProtection="0"/>
    <xf numFmtId="0" fontId="64" fillId="59" borderId="465" applyNumberFormat="0" applyAlignment="0" applyProtection="0"/>
    <xf numFmtId="0" fontId="7" fillId="14" borderId="14" applyNumberFormat="0" applyFont="0" applyAlignment="0" applyProtection="0"/>
    <xf numFmtId="0" fontId="2" fillId="0" borderId="466" applyNumberFormat="0" applyFill="0" applyAlignment="0" applyProtection="0"/>
    <xf numFmtId="0" fontId="66" fillId="0" borderId="466" applyNumberFormat="0" applyFill="0" applyAlignment="0" applyProtection="0"/>
    <xf numFmtId="228" fontId="136" fillId="68" borderId="486" applyNumberFormat="0">
      <alignment horizontal="right"/>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73" fillId="63" borderId="479" applyFill="0">
      <alignment horizontal="center"/>
    </xf>
    <xf numFmtId="0" fontId="7" fillId="14" borderId="14" applyNumberFormat="0" applyFont="0" applyAlignment="0" applyProtection="0"/>
    <xf numFmtId="266" fontId="103" fillId="0" borderId="479"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68" fillId="0" borderId="507" applyFill="0"/>
    <xf numFmtId="188" fontId="73" fillId="63" borderId="497" applyFill="0">
      <alignment horizontal="center" vertical="center"/>
    </xf>
    <xf numFmtId="0" fontId="2" fillId="0" borderId="484" applyNumberFormat="0" applyFill="0" applyAlignment="0" applyProtection="0"/>
    <xf numFmtId="0" fontId="61" fillId="46" borderId="472" applyNumberFormat="0" applyAlignment="0" applyProtection="0"/>
    <xf numFmtId="0" fontId="7" fillId="14" borderId="14" applyNumberFormat="0" applyFont="0" applyAlignment="0" applyProtection="0"/>
    <xf numFmtId="0" fontId="64" fillId="59" borderId="492" applyNumberFormat="0" applyAlignment="0" applyProtection="0"/>
    <xf numFmtId="180" fontId="10" fillId="63" borderId="470" applyNumberFormat="0" applyFont="0" applyBorder="0" applyAlignment="0" applyProtection="0"/>
    <xf numFmtId="180" fontId="10" fillId="63" borderId="470" applyNumberFormat="0" applyFont="0" applyBorder="0" applyAlignment="0" applyProtection="0"/>
    <xf numFmtId="0" fontId="10" fillId="62" borderId="491" applyNumberFormat="0" applyFont="0" applyAlignment="0" applyProtection="0"/>
    <xf numFmtId="228" fontId="124" fillId="0" borderId="487" applyFill="0">
      <alignment horizontal="center" vertical="center"/>
    </xf>
    <xf numFmtId="271" fontId="11" fillId="63" borderId="506">
      <alignment horizontal="right"/>
    </xf>
    <xf numFmtId="0" fontId="53" fillId="59" borderId="472" applyNumberFormat="0" applyAlignment="0" applyProtection="0"/>
    <xf numFmtId="0" fontId="61" fillId="46" borderId="472" applyNumberFormat="0" applyAlignment="0" applyProtection="0"/>
    <xf numFmtId="0" fontId="64" fillId="59" borderId="474" applyNumberFormat="0" applyAlignment="0" applyProtection="0"/>
    <xf numFmtId="0" fontId="66" fillId="0" borderId="475" applyNumberFormat="0" applyFill="0" applyAlignment="0" applyProtection="0"/>
    <xf numFmtId="0" fontId="2" fillId="0" borderId="475" applyNumberFormat="0" applyFill="0" applyAlignment="0" applyProtection="0"/>
    <xf numFmtId="0" fontId="53" fillId="59" borderId="472" applyNumberFormat="0" applyAlignment="0" applyProtection="0"/>
    <xf numFmtId="0" fontId="61" fillId="46" borderId="472" applyNumberFormat="0" applyAlignment="0" applyProtection="0"/>
    <xf numFmtId="0" fontId="7" fillId="14" borderId="14" applyNumberFormat="0" applyFont="0" applyAlignment="0" applyProtection="0"/>
    <xf numFmtId="0" fontId="64" fillId="59" borderId="474" applyNumberFormat="0" applyAlignment="0" applyProtection="0"/>
    <xf numFmtId="0" fontId="2" fillId="0" borderId="475" applyNumberFormat="0" applyFill="0" applyAlignment="0" applyProtection="0"/>
    <xf numFmtId="0" fontId="66" fillId="0" borderId="475"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472"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472" applyNumberFormat="0" applyAlignment="0" applyProtection="0"/>
    <xf numFmtId="196" fontId="10" fillId="39" borderId="488" applyFont="0" applyFill="0" applyBorder="0" applyAlignment="0">
      <alignment horizontal="left"/>
    </xf>
    <xf numFmtId="228" fontId="74" fillId="0" borderId="488" applyNumberFormat="0">
      <alignment horizontal="left"/>
      <protection locked="0"/>
    </xf>
    <xf numFmtId="0" fontId="10" fillId="62" borderId="473" applyNumberFormat="0" applyFont="0" applyAlignment="0" applyProtection="0"/>
    <xf numFmtId="0" fontId="64" fillId="59" borderId="474" applyNumberFormat="0" applyAlignment="0" applyProtection="0"/>
    <xf numFmtId="0" fontId="7" fillId="14" borderId="14" applyNumberFormat="0" applyFont="0" applyAlignment="0" applyProtection="0"/>
    <xf numFmtId="0" fontId="66" fillId="0" borderId="475" applyNumberFormat="0" applyFill="0" applyAlignment="0" applyProtection="0"/>
    <xf numFmtId="0" fontId="2" fillId="0" borderId="475" applyNumberFormat="0" applyFill="0" applyAlignment="0" applyProtection="0"/>
    <xf numFmtId="49" fontId="74" fillId="0" borderId="488">
      <alignment horizontal="left" vertical="top" wrapText="1"/>
      <protection locked="0"/>
    </xf>
    <xf numFmtId="0" fontId="7" fillId="14" borderId="14" applyNumberFormat="0" applyFont="0" applyAlignment="0" applyProtection="0"/>
    <xf numFmtId="233" fontId="103" fillId="0" borderId="503">
      <alignment vertical="center"/>
      <protection locked="0"/>
    </xf>
    <xf numFmtId="0" fontId="7" fillId="14" borderId="14" applyNumberFormat="0" applyFont="0" applyAlignment="0" applyProtection="0"/>
    <xf numFmtId="0" fontId="7" fillId="14" borderId="14" applyNumberFormat="0" applyFont="0" applyAlignment="0" applyProtection="0"/>
    <xf numFmtId="178" fontId="10" fillId="39" borderId="488">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472"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472" applyNumberFormat="0" applyAlignment="0" applyProtection="0"/>
    <xf numFmtId="0" fontId="7" fillId="14" borderId="14" applyNumberFormat="0" applyFont="0" applyAlignment="0" applyProtection="0"/>
    <xf numFmtId="0" fontId="10" fillId="62" borderId="473" applyNumberFormat="0" applyFont="0" applyAlignment="0" applyProtection="0"/>
    <xf numFmtId="0" fontId="64" fillId="59" borderId="474" applyNumberFormat="0" applyAlignment="0" applyProtection="0"/>
    <xf numFmtId="0" fontId="7" fillId="14" borderId="14" applyNumberFormat="0" applyFont="0" applyAlignment="0" applyProtection="0"/>
    <xf numFmtId="0" fontId="2" fillId="0" borderId="475" applyNumberFormat="0" applyFill="0" applyAlignment="0" applyProtection="0"/>
    <xf numFmtId="0" fontId="66" fillId="0" borderId="475"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79" fillId="0" borderId="488"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37" fontId="103" fillId="0" borderId="503">
      <alignment vertical="center"/>
      <protection locked="0"/>
    </xf>
    <xf numFmtId="228" fontId="104" fillId="0" borderId="488" applyFill="0">
      <alignment horizontal="center" vertical="center"/>
    </xf>
    <xf numFmtId="228" fontId="68" fillId="0" borderId="488" applyFill="0">
      <alignment horizontal="center" vertical="center"/>
    </xf>
    <xf numFmtId="0" fontId="7" fillId="14" borderId="14" applyNumberFormat="0" applyFont="0" applyAlignment="0" applyProtection="0"/>
    <xf numFmtId="0" fontId="61" fillId="46" borderId="481" applyNumberFormat="0" applyAlignment="0" applyProtection="0"/>
    <xf numFmtId="180" fontId="10" fillId="63" borderId="479" applyNumberFormat="0" applyFont="0" applyBorder="0" applyAlignment="0" applyProtection="0"/>
    <xf numFmtId="180" fontId="10" fillId="63" borderId="479" applyNumberFormat="0" applyFont="0" applyBorder="0" applyAlignment="0" applyProtection="0"/>
    <xf numFmtId="0" fontId="7" fillId="14" borderId="14" applyNumberFormat="0" applyFont="0" applyAlignment="0" applyProtection="0"/>
    <xf numFmtId="188" fontId="73" fillId="63" borderId="479" applyFill="0">
      <alignment horizontal="center" vertical="center"/>
    </xf>
    <xf numFmtId="229" fontId="103" fillId="0" borderId="503">
      <alignment vertical="center"/>
      <protection locked="0"/>
    </xf>
    <xf numFmtId="0" fontId="74" fillId="0" borderId="506" applyNumberFormat="0">
      <alignment horizontal="left"/>
      <protection locked="0"/>
    </xf>
    <xf numFmtId="271" fontId="11" fillId="0" borderId="506">
      <alignment horizontal="right"/>
    </xf>
    <xf numFmtId="0" fontId="7" fillId="14" borderId="14" applyNumberFormat="0" applyFont="0" applyAlignment="0" applyProtection="0"/>
    <xf numFmtId="201" fontId="10" fillId="39" borderId="506" applyNumberFormat="0">
      <alignment horizontal="left"/>
    </xf>
    <xf numFmtId="0" fontId="73" fillId="63" borderId="479" applyFill="0">
      <alignment horizontal="center"/>
    </xf>
    <xf numFmtId="188" fontId="73" fillId="63" borderId="479" applyFill="0">
      <alignment horizontal="center" vertical="center"/>
    </xf>
    <xf numFmtId="185" fontId="74" fillId="0" borderId="479" applyFont="0" applyFill="0" applyBorder="0" applyAlignment="0" applyProtection="0">
      <alignment horizontal="left"/>
      <protection locked="0"/>
    </xf>
    <xf numFmtId="197" fontId="74" fillId="0" borderId="479">
      <alignment horizontal="left"/>
      <protection locked="0"/>
    </xf>
    <xf numFmtId="0" fontId="53" fillId="59" borderId="481" applyNumberFormat="0" applyAlignment="0" applyProtection="0"/>
    <xf numFmtId="0" fontId="61" fillId="46" borderId="481" applyNumberFormat="0" applyAlignment="0" applyProtection="0"/>
    <xf numFmtId="0" fontId="64" fillId="59" borderId="483" applyNumberFormat="0" applyAlignment="0" applyProtection="0"/>
    <xf numFmtId="0" fontId="66" fillId="0" borderId="484" applyNumberFormat="0" applyFill="0" applyAlignment="0" applyProtection="0"/>
    <xf numFmtId="0" fontId="2" fillId="0" borderId="484" applyNumberFormat="0" applyFill="0" applyAlignment="0" applyProtection="0"/>
    <xf numFmtId="0" fontId="53" fillId="59" borderId="481" applyNumberFormat="0" applyAlignment="0" applyProtection="0"/>
    <xf numFmtId="0" fontId="73" fillId="63" borderId="479" applyFill="0">
      <alignment horizontal="center"/>
    </xf>
    <xf numFmtId="188" fontId="73" fillId="63" borderId="479" applyFill="0">
      <alignment horizontal="center" vertical="center"/>
    </xf>
    <xf numFmtId="0" fontId="61" fillId="46" borderId="481" applyNumberFormat="0" applyAlignment="0" applyProtection="0"/>
    <xf numFmtId="0" fontId="7" fillId="14" borderId="14" applyNumberFormat="0" applyFont="0" applyAlignment="0" applyProtection="0"/>
    <xf numFmtId="0" fontId="64" fillId="59" borderId="483" applyNumberFormat="0" applyAlignment="0" applyProtection="0"/>
    <xf numFmtId="0" fontId="2" fillId="0" borderId="484" applyNumberFormat="0" applyFill="0" applyAlignment="0" applyProtection="0"/>
    <xf numFmtId="0" fontId="66" fillId="0" borderId="484"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481" applyNumberFormat="0" applyAlignment="0" applyProtection="0"/>
    <xf numFmtId="0" fontId="73" fillId="63" borderId="488" applyFill="0">
      <alignment horizontal="center"/>
    </xf>
    <xf numFmtId="0" fontId="7" fillId="14" borderId="14" applyNumberFormat="0" applyFont="0" applyAlignment="0" applyProtection="0"/>
    <xf numFmtId="0" fontId="61" fillId="46" borderId="481" applyNumberFormat="0" applyAlignment="0" applyProtection="0"/>
    <xf numFmtId="184" fontId="68" fillId="0" borderId="497" applyFill="0">
      <alignment horizontal="center" vertical="center"/>
    </xf>
    <xf numFmtId="0" fontId="7" fillId="14" borderId="14" applyNumberFormat="0" applyFont="0" applyAlignment="0" applyProtection="0"/>
    <xf numFmtId="0" fontId="10" fillId="62" borderId="482" applyNumberFormat="0" applyFont="0" applyAlignment="0" applyProtection="0"/>
    <xf numFmtId="0" fontId="64" fillId="59" borderId="483" applyNumberFormat="0" applyAlignment="0" applyProtection="0"/>
    <xf numFmtId="0" fontId="10" fillId="62" borderId="500" applyNumberFormat="0" applyFont="0" applyAlignment="0" applyProtection="0"/>
    <xf numFmtId="0" fontId="7" fillId="14" borderId="14" applyNumberFormat="0" applyFont="0" applyAlignment="0" applyProtection="0"/>
    <xf numFmtId="0" fontId="66" fillId="0" borderId="484" applyNumberFormat="0" applyFill="0" applyAlignment="0" applyProtection="0"/>
    <xf numFmtId="0" fontId="2" fillId="0" borderId="484" applyNumberFormat="0" applyFill="0" applyAlignment="0" applyProtection="0"/>
    <xf numFmtId="266" fontId="103" fillId="0" borderId="497"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2" fontId="74" fillId="0" borderId="497"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8" fontId="73" fillId="63" borderId="488"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501" applyNumberFormat="0" applyAlignment="0" applyProtection="0"/>
    <xf numFmtId="0" fontId="7" fillId="14" borderId="14" applyNumberFormat="0" applyFont="0" applyAlignment="0" applyProtection="0"/>
    <xf numFmtId="0" fontId="53" fillId="59" borderId="481"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481" applyNumberFormat="0" applyAlignment="0" applyProtection="0"/>
    <xf numFmtId="230" fontId="103" fillId="0" borderId="503">
      <alignment vertical="center"/>
      <protection locked="0"/>
    </xf>
    <xf numFmtId="0" fontId="7" fillId="14" borderId="14" applyNumberFormat="0" applyFont="0" applyAlignment="0" applyProtection="0"/>
    <xf numFmtId="0" fontId="10" fillId="62" borderId="482" applyNumberFormat="0" applyFont="0" applyAlignment="0" applyProtection="0"/>
    <xf numFmtId="0" fontId="64" fillId="59" borderId="483" applyNumberFormat="0" applyAlignment="0" applyProtection="0"/>
    <xf numFmtId="0" fontId="7" fillId="14" borderId="14" applyNumberFormat="0" applyFont="0" applyAlignment="0" applyProtection="0"/>
    <xf numFmtId="0" fontId="2" fillId="0" borderId="484" applyNumberFormat="0" applyFill="0" applyAlignment="0" applyProtection="0"/>
    <xf numFmtId="0" fontId="66" fillId="0" borderId="484" applyNumberFormat="0" applyFill="0" applyAlignment="0" applyProtection="0"/>
    <xf numFmtId="0" fontId="61" fillId="46" borderId="490"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497"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200" fontId="10" fillId="5" borderId="488" applyFont="0" applyFill="0" applyBorder="0" applyAlignment="0" applyProtection="0"/>
    <xf numFmtId="271" fontId="11" fillId="0" borderId="497">
      <alignment horizontal="right"/>
    </xf>
    <xf numFmtId="201" fontId="10" fillId="39" borderId="497" applyNumberFormat="0">
      <alignment horizontal="left"/>
    </xf>
    <xf numFmtId="178" fontId="10" fillId="39" borderId="506">
      <alignment horizontal="center"/>
      <protection locked="0"/>
    </xf>
    <xf numFmtId="180" fontId="10" fillId="63" borderId="488" applyNumberFormat="0" applyFont="0" applyBorder="0" applyAlignment="0" applyProtection="0"/>
    <xf numFmtId="180" fontId="10" fillId="63" borderId="488" applyNumberFormat="0" applyFont="0" applyBorder="0" applyAlignment="0" applyProtection="0"/>
    <xf numFmtId="276" fontId="20" fillId="0" borderId="506">
      <alignment horizontal="center"/>
    </xf>
    <xf numFmtId="0" fontId="53" fillId="59" borderId="490" applyNumberFormat="0" applyAlignment="0" applyProtection="0"/>
    <xf numFmtId="193" fontId="10" fillId="0" borderId="488" applyFont="0" applyFill="0" applyBorder="0" applyAlignment="0" applyProtection="0">
      <alignment horizontal="left"/>
      <protection locked="0"/>
    </xf>
    <xf numFmtId="0" fontId="7" fillId="14" borderId="14" applyNumberFormat="0" applyFont="0" applyAlignment="0" applyProtection="0"/>
    <xf numFmtId="200" fontId="10" fillId="5" borderId="488" applyFont="0" applyFill="0" applyBorder="0" applyAlignment="0" applyProtection="0"/>
    <xf numFmtId="193" fontId="10" fillId="0" borderId="488" applyFont="0" applyFill="0" applyBorder="0" applyAlignment="0" applyProtection="0">
      <alignment horizontal="left"/>
      <protection locked="0"/>
    </xf>
    <xf numFmtId="0" fontId="7" fillId="14" borderId="14" applyNumberFormat="0" applyFont="0" applyAlignment="0" applyProtection="0"/>
    <xf numFmtId="0" fontId="10" fillId="62" borderId="500" applyNumberFormat="0" applyFont="0" applyAlignment="0" applyProtection="0"/>
    <xf numFmtId="0" fontId="73" fillId="63" borderId="488" applyFill="0">
      <alignment horizontal="center"/>
    </xf>
    <xf numFmtId="188" fontId="73" fillId="63" borderId="488" applyFill="0">
      <alignment horizontal="center" vertical="center"/>
    </xf>
    <xf numFmtId="185" fontId="74" fillId="0" borderId="488" applyFont="0" applyFill="0" applyBorder="0" applyAlignment="0" applyProtection="0">
      <alignment horizontal="left"/>
      <protection locked="0"/>
    </xf>
    <xf numFmtId="197" fontId="74" fillId="0" borderId="488">
      <alignment horizontal="left"/>
      <protection locked="0"/>
    </xf>
    <xf numFmtId="0" fontId="53" fillId="59" borderId="490" applyNumberFormat="0" applyAlignment="0" applyProtection="0"/>
    <xf numFmtId="0" fontId="61" fillId="46" borderId="490" applyNumberFormat="0" applyAlignment="0" applyProtection="0"/>
    <xf numFmtId="0" fontId="64" fillId="59" borderId="492" applyNumberFormat="0" applyAlignment="0" applyProtection="0"/>
    <xf numFmtId="0" fontId="66" fillId="0" borderId="493" applyNumberFormat="0" applyFill="0" applyAlignment="0" applyProtection="0"/>
    <xf numFmtId="0" fontId="2" fillId="0" borderId="493" applyNumberFormat="0" applyFill="0" applyAlignment="0" applyProtection="0"/>
    <xf numFmtId="0" fontId="53" fillId="59" borderId="490" applyNumberFormat="0" applyAlignment="0" applyProtection="0"/>
    <xf numFmtId="0" fontId="73" fillId="63" borderId="488" applyFill="0">
      <alignment horizontal="center"/>
    </xf>
    <xf numFmtId="188" fontId="73" fillId="63" borderId="488" applyFill="0">
      <alignment horizontal="center" vertical="center"/>
    </xf>
    <xf numFmtId="0" fontId="61" fillId="46" borderId="490" applyNumberFormat="0" applyAlignment="0" applyProtection="0"/>
    <xf numFmtId="0" fontId="7" fillId="14" borderId="14" applyNumberFormat="0" applyFont="0" applyAlignment="0" applyProtection="0"/>
    <xf numFmtId="0" fontId="64" fillId="59" borderId="492" applyNumberFormat="0" applyAlignment="0" applyProtection="0"/>
    <xf numFmtId="0" fontId="2" fillId="0" borderId="493" applyNumberFormat="0" applyFill="0" applyAlignment="0" applyProtection="0"/>
    <xf numFmtId="0" fontId="66" fillId="0" borderId="493"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490" applyNumberFormat="0" applyAlignment="0" applyProtection="0"/>
    <xf numFmtId="0" fontId="7" fillId="14" borderId="14" applyNumberFormat="0" applyFont="0" applyAlignment="0" applyProtection="0"/>
    <xf numFmtId="0" fontId="61" fillId="46" borderId="490" applyNumberFormat="0" applyAlignment="0" applyProtection="0"/>
    <xf numFmtId="228" fontId="68" fillId="0" borderId="506" applyFill="0">
      <alignment horizontal="center" vertical="center"/>
    </xf>
    <xf numFmtId="184" fontId="68" fillId="0" borderId="506" applyFill="0">
      <alignment horizontal="center" vertical="center"/>
    </xf>
    <xf numFmtId="0" fontId="10" fillId="62" borderId="491" applyNumberFormat="0" applyFont="0" applyAlignment="0" applyProtection="0"/>
    <xf numFmtId="0" fontId="64" fillId="59" borderId="492" applyNumberFormat="0" applyAlignment="0" applyProtection="0"/>
    <xf numFmtId="0" fontId="7" fillId="14" borderId="14" applyNumberFormat="0" applyFont="0" applyAlignment="0" applyProtection="0"/>
    <xf numFmtId="0" fontId="66" fillId="0" borderId="493" applyNumberFormat="0" applyFill="0" applyAlignment="0" applyProtection="0"/>
    <xf numFmtId="0" fontId="2" fillId="0" borderId="493" applyNumberFormat="0" applyFill="0" applyAlignment="0" applyProtection="0"/>
    <xf numFmtId="228" fontId="103" fillId="0" borderId="506"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490"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490" applyNumberFormat="0" applyAlignment="0" applyProtection="0"/>
    <xf numFmtId="0" fontId="7" fillId="14" borderId="14" applyNumberFormat="0" applyFont="0" applyAlignment="0" applyProtection="0"/>
    <xf numFmtId="0" fontId="10" fillId="62" borderId="491" applyNumberFormat="0" applyFont="0" applyAlignment="0" applyProtection="0"/>
    <xf numFmtId="0" fontId="64" fillId="59" borderId="492" applyNumberFormat="0" applyAlignment="0" applyProtection="0"/>
    <xf numFmtId="0" fontId="7" fillId="14" borderId="14" applyNumberFormat="0" applyFont="0" applyAlignment="0" applyProtection="0"/>
    <xf numFmtId="0" fontId="2" fillId="0" borderId="493" applyNumberFormat="0" applyFill="0" applyAlignment="0" applyProtection="0"/>
    <xf numFmtId="0" fontId="66" fillId="0" borderId="493"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499" applyNumberFormat="0" applyAlignment="0" applyProtection="0"/>
    <xf numFmtId="0" fontId="7" fillId="14" borderId="14" applyNumberFormat="0" applyFont="0" applyAlignment="0" applyProtection="0"/>
    <xf numFmtId="191" fontId="74" fillId="0" borderId="506"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192" fontId="74" fillId="0" borderId="506" applyFont="0" applyFill="0" applyBorder="0" applyAlignment="0" applyProtection="0">
      <alignment horizontal="left"/>
      <protection locked="0"/>
    </xf>
    <xf numFmtId="190" fontId="74" fillId="0" borderId="506" applyFont="0" applyFill="0" applyBorder="0" applyAlignment="0" applyProtection="0">
      <alignment horizontal="left"/>
      <protection locked="0"/>
    </xf>
    <xf numFmtId="180" fontId="10" fillId="63" borderId="497" applyNumberFormat="0" applyFont="0" applyBorder="0" applyAlignment="0" applyProtection="0"/>
    <xf numFmtId="180" fontId="10" fillId="63" borderId="497" applyNumberFormat="0" applyFont="0" applyBorder="0" applyAlignment="0" applyProtection="0"/>
    <xf numFmtId="0" fontId="7" fillId="14" borderId="14" applyNumberFormat="0" applyFont="0" applyAlignment="0" applyProtection="0"/>
    <xf numFmtId="0" fontId="53" fillId="59" borderId="499" applyNumberFormat="0" applyAlignment="0" applyProtection="0"/>
    <xf numFmtId="0" fontId="61" fillId="46" borderId="499" applyNumberFormat="0" applyAlignment="0" applyProtection="0"/>
    <xf numFmtId="0" fontId="64" fillId="59" borderId="501" applyNumberFormat="0" applyAlignment="0" applyProtection="0"/>
    <xf numFmtId="0" fontId="66" fillId="0" borderId="502" applyNumberFormat="0" applyFill="0" applyAlignment="0" applyProtection="0"/>
    <xf numFmtId="0" fontId="2" fillId="0" borderId="502" applyNumberFormat="0" applyFill="0" applyAlignment="0" applyProtection="0"/>
    <xf numFmtId="0" fontId="53" fillId="59" borderId="499" applyNumberFormat="0" applyAlignment="0" applyProtection="0"/>
    <xf numFmtId="0" fontId="61" fillId="46" borderId="499" applyNumberFormat="0" applyAlignment="0" applyProtection="0"/>
    <xf numFmtId="0" fontId="7" fillId="14" borderId="14" applyNumberFormat="0" applyFont="0" applyAlignment="0" applyProtection="0"/>
    <xf numFmtId="0" fontId="64" fillId="59" borderId="501" applyNumberFormat="0" applyAlignment="0" applyProtection="0"/>
    <xf numFmtId="0" fontId="2" fillId="0" borderId="502" applyNumberFormat="0" applyFill="0" applyAlignment="0" applyProtection="0"/>
    <xf numFmtId="0" fontId="66" fillId="0" borderId="502"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499" applyNumberFormat="0" applyAlignment="0" applyProtection="0"/>
    <xf numFmtId="0" fontId="7" fillId="14" borderId="14" applyNumberFormat="0" applyFont="0" applyAlignment="0" applyProtection="0"/>
    <xf numFmtId="0" fontId="61" fillId="46" borderId="499" applyNumberFormat="0" applyAlignment="0" applyProtection="0"/>
    <xf numFmtId="0" fontId="10" fillId="62" borderId="500" applyNumberFormat="0" applyFont="0" applyAlignment="0" applyProtection="0"/>
    <xf numFmtId="0" fontId="64" fillId="59" borderId="501" applyNumberFormat="0" applyAlignment="0" applyProtection="0"/>
    <xf numFmtId="0" fontId="7" fillId="14" borderId="14" applyNumberFormat="0" applyFont="0" applyAlignment="0" applyProtection="0"/>
    <xf numFmtId="0" fontId="66" fillId="0" borderId="502" applyNumberFormat="0" applyFill="0" applyAlignment="0" applyProtection="0"/>
    <xf numFmtId="0" fontId="2" fillId="0" borderId="502"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499"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499" applyNumberFormat="0" applyAlignment="0" applyProtection="0"/>
    <xf numFmtId="0" fontId="7" fillId="14" borderId="14" applyNumberFormat="0" applyFont="0" applyAlignment="0" applyProtection="0"/>
    <xf numFmtId="0" fontId="10" fillId="62" borderId="500" applyNumberFormat="0" applyFont="0" applyAlignment="0" applyProtection="0"/>
    <xf numFmtId="0" fontId="64" fillId="59" borderId="501" applyNumberFormat="0" applyAlignment="0" applyProtection="0"/>
    <xf numFmtId="0" fontId="7" fillId="14" borderId="14" applyNumberFormat="0" applyFont="0" applyAlignment="0" applyProtection="0"/>
    <xf numFmtId="0" fontId="2" fillId="0" borderId="502" applyNumberFormat="0" applyFill="0" applyAlignment="0" applyProtection="0"/>
    <xf numFmtId="0" fontId="66" fillId="0" borderId="502"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0" fontId="10" fillId="63" borderId="506" applyNumberFormat="0" applyFont="0" applyBorder="0" applyAlignment="0" applyProtection="0"/>
    <xf numFmtId="180" fontId="10" fillId="63" borderId="506" applyNumberFormat="0" applyFont="0" applyBorder="0" applyAlignment="0" applyProtection="0"/>
    <xf numFmtId="0" fontId="7" fillId="14" borderId="14" applyNumberFormat="0" applyFont="0" applyAlignment="0" applyProtection="0"/>
    <xf numFmtId="0" fontId="7" fillId="14" borderId="14" applyNumberFormat="0" applyFont="0" applyAlignment="0" applyProtection="0"/>
    <xf numFmtId="193" fontId="10" fillId="0" borderId="2639" applyFont="0" applyFill="0" applyBorder="0" applyAlignment="0" applyProtection="0">
      <alignment horizontal="left"/>
      <protection locked="0"/>
    </xf>
    <xf numFmtId="188" fontId="73" fillId="63" borderId="1882" applyFill="0">
      <alignment horizontal="center" vertical="center"/>
    </xf>
    <xf numFmtId="0" fontId="7" fillId="14" borderId="14" applyNumberFormat="0" applyFont="0" applyAlignment="0" applyProtection="0"/>
    <xf numFmtId="0" fontId="73" fillId="63" borderId="972" applyFill="0">
      <alignment horizont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7" fontId="74" fillId="0" borderId="1361"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10" fillId="62" borderId="655" applyNumberFormat="0" applyFont="0" applyAlignment="0" applyProtection="0"/>
    <xf numFmtId="200" fontId="10" fillId="5" borderId="2794" applyFont="0" applyFill="0" applyBorder="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01" fontId="10" fillId="39" borderId="1117" applyNumberFormat="0">
      <alignment horizontal="left"/>
    </xf>
    <xf numFmtId="228" fontId="73" fillId="63" borderId="887" applyFill="0">
      <alignment horizont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68" fillId="0" borderId="1886" applyFill="0">
      <alignment horizontal="center" vertical="center"/>
    </xf>
    <xf numFmtId="250" fontId="168" fillId="0" borderId="2796" applyFill="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7" fontId="74" fillId="0" borderId="887"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21" fillId="0" borderId="888" applyFill="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6" fillId="0" borderId="1357"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271" fontId="11" fillId="0" borderId="1126">
      <alignment horizontal="right"/>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891"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1" fontId="74" fillId="0" borderId="1509" applyFont="0" applyFill="0" applyBorder="0" applyAlignment="0" applyProtection="0">
      <alignment horizontal="left"/>
      <protection locked="0"/>
    </xf>
    <xf numFmtId="201" fontId="10" fillId="39" borderId="968" applyNumberFormat="0">
      <alignment horizontal="left"/>
    </xf>
    <xf numFmtId="0" fontId="7" fillId="14" borderId="14" applyNumberFormat="0" applyFont="0" applyAlignment="0" applyProtection="0"/>
    <xf numFmtId="0" fontId="7" fillId="14" borderId="14" applyNumberFormat="0" applyFont="0" applyAlignment="0" applyProtection="0"/>
    <xf numFmtId="228" fontId="103" fillId="0" borderId="1358">
      <alignment vertical="center"/>
      <protection locked="0"/>
    </xf>
    <xf numFmtId="185" fontId="74" fillId="0" borderId="1509"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185" fontId="74" fillId="0" borderId="968"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37" fontId="70" fillId="0" borderId="1599" applyFill="0">
      <alignment horizontal="center" vertical="center"/>
    </xf>
    <xf numFmtId="193" fontId="10" fillId="0" borderId="968"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4" fillId="0" borderId="742" applyNumberFormat="0">
      <alignment horizontal="left"/>
      <protection locked="0"/>
    </xf>
    <xf numFmtId="0" fontId="7" fillId="14" borderId="14" applyNumberFormat="0" applyFont="0" applyAlignment="0" applyProtection="0"/>
    <xf numFmtId="0" fontId="53" fillId="59" borderId="654" applyNumberFormat="0" applyAlignment="0" applyProtection="0"/>
    <xf numFmtId="37" fontId="70" fillId="0" borderId="895" applyFill="0">
      <alignment horizontal="center" vertical="center"/>
    </xf>
    <xf numFmtId="43" fontId="1" fillId="0" borderId="0" applyFont="0" applyFill="0" applyBorder="0" applyAlignment="0" applyProtection="0"/>
    <xf numFmtId="0" fontId="7" fillId="14" borderId="14" applyNumberFormat="0" applyFont="0" applyAlignment="0" applyProtection="0"/>
    <xf numFmtId="0" fontId="7" fillId="14" borderId="14" applyNumberFormat="0" applyFont="0" applyAlignment="0" applyProtection="0"/>
    <xf numFmtId="228" fontId="73" fillId="63" borderId="1198" applyFill="0">
      <alignment horizontal="center" vertical="center"/>
    </xf>
    <xf numFmtId="250" fontId="168" fillId="0" borderId="897" applyFill="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5" fontId="74" fillId="0" borderId="1958"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191" fontId="74" fillId="0" borderId="2411" applyFont="0" applyFill="0" applyBorder="0" applyAlignment="0" applyProtection="0">
      <alignment horizontal="left"/>
      <protection locked="0"/>
    </xf>
    <xf numFmtId="0" fontId="7" fillId="14" borderId="14" applyNumberFormat="0" applyFont="0" applyAlignment="0" applyProtection="0"/>
    <xf numFmtId="231" fontId="103" fillId="0" borderId="739">
      <alignment vertic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37" fontId="70" fillId="0" borderId="2338" applyFill="0">
      <alignment horizontal="center" vertical="center"/>
    </xf>
    <xf numFmtId="0" fontId="66" fillId="0" borderId="2563" applyNumberFormat="0" applyFill="0" applyAlignment="0" applyProtection="0"/>
    <xf numFmtId="0" fontId="73" fillId="63" borderId="2484" applyFill="0">
      <alignment horizontal="center"/>
    </xf>
    <xf numFmtId="0" fontId="7" fillId="14" borderId="14" applyNumberFormat="0" applyFont="0" applyAlignment="0" applyProtection="0"/>
    <xf numFmtId="237" fontId="103" fillId="0" borderId="1358">
      <alignment vertical="center"/>
      <protection locked="0"/>
    </xf>
    <xf numFmtId="200" fontId="10" fillId="5" borderId="1352" applyFont="0" applyFill="0" applyBorder="0" applyAlignment="0" applyProtection="0"/>
    <xf numFmtId="0" fontId="10" fillId="62" borderId="655" applyNumberFormat="0" applyFont="0" applyAlignment="0" applyProtection="0"/>
    <xf numFmtId="271" fontId="11" fillId="63" borderId="742">
      <alignment horizontal="right"/>
    </xf>
    <xf numFmtId="228" fontId="74" fillId="0" borderId="661" applyNumberFormat="0">
      <alignment horizontal="left"/>
      <protection locked="0"/>
    </xf>
    <xf numFmtId="250" fontId="121" fillId="0" borderId="662" applyFill="0"/>
    <xf numFmtId="188" fontId="73" fillId="63" borderId="579" applyFill="0">
      <alignment horizontal="center" vertical="center"/>
    </xf>
    <xf numFmtId="180" fontId="10" fillId="63" borderId="506" applyNumberFormat="0" applyFont="0" applyBorder="0" applyAlignment="0" applyProtection="0"/>
    <xf numFmtId="180" fontId="10" fillId="63" borderId="506" applyNumberFormat="0" applyFont="0" applyBorder="0" applyAlignment="0" applyProtection="0"/>
    <xf numFmtId="49" fontId="74" fillId="0" borderId="534">
      <alignment horizontal="left" vertical="top" wrapText="1"/>
      <protection locked="0"/>
    </xf>
    <xf numFmtId="0" fontId="7" fillId="14" borderId="14" applyNumberFormat="0" applyFont="0" applyAlignment="0" applyProtection="0"/>
    <xf numFmtId="200" fontId="10" fillId="5" borderId="1044" applyFont="0" applyFill="0" applyBorder="0" applyAlignment="0" applyProtection="0"/>
    <xf numFmtId="200" fontId="10" fillId="5" borderId="2330" applyFont="0" applyFill="0" applyBorder="0" applyAlignment="0" applyProtection="0"/>
    <xf numFmtId="0" fontId="7" fillId="14" borderId="14" applyNumberFormat="0" applyFont="0" applyAlignment="0" applyProtection="0"/>
    <xf numFmtId="185" fontId="74" fillId="0" borderId="1208" applyFont="0" applyFill="0" applyBorder="0" applyAlignment="0" applyProtection="0">
      <alignment horizontal="left"/>
      <protection locked="0"/>
    </xf>
    <xf numFmtId="0" fontId="7" fillId="14" borderId="14" applyNumberFormat="0" applyFont="0" applyAlignment="0" applyProtection="0"/>
    <xf numFmtId="0" fontId="66" fillId="0" borderId="1357" applyNumberFormat="0" applyFill="0" applyAlignment="0" applyProtection="0"/>
    <xf numFmtId="190" fontId="74" fillId="0" borderId="1044" applyFont="0" applyFill="0" applyBorder="0" applyAlignment="0" applyProtection="0">
      <alignment horizontal="left"/>
      <protection locked="0"/>
    </xf>
    <xf numFmtId="0" fontId="66" fillId="0" borderId="892"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891" applyNumberFormat="0" applyAlignment="0" applyProtection="0"/>
    <xf numFmtId="228" fontId="104" fillId="0" borderId="2258" applyFill="0">
      <alignment horizontal="center" vertical="center"/>
    </xf>
    <xf numFmtId="0" fontId="7" fillId="14" borderId="14" applyNumberFormat="0" applyFont="0" applyAlignment="0" applyProtection="0"/>
    <xf numFmtId="0" fontId="7" fillId="14" borderId="14" applyNumberFormat="0" applyFont="0" applyAlignment="0" applyProtection="0"/>
    <xf numFmtId="187" fontId="74" fillId="0" borderId="579" applyFont="0" applyFill="0" applyBorder="0" applyAlignment="0" applyProtection="0">
      <alignment horizontal="left"/>
      <protection locked="0"/>
    </xf>
    <xf numFmtId="0" fontId="7" fillId="14" borderId="14" applyNumberFormat="0" applyFont="0" applyAlignment="0" applyProtection="0"/>
    <xf numFmtId="188" fontId="73" fillId="63" borderId="968" applyFill="0">
      <alignment horizontal="center" vertical="center"/>
    </xf>
    <xf numFmtId="49" fontId="74" fillId="0" borderId="561">
      <alignment horizontal="left" vertical="top" wrapText="1"/>
      <protection locked="0"/>
    </xf>
    <xf numFmtId="0" fontId="10" fillId="62" borderId="528" applyNumberFormat="0" applyFont="0" applyAlignment="0" applyProtection="0"/>
    <xf numFmtId="201" fontId="10" fillId="39" borderId="543" applyNumberFormat="0">
      <alignment horizontal="left"/>
    </xf>
    <xf numFmtId="231" fontId="103" fillId="0" borderId="531">
      <alignment vertical="center"/>
      <protection locked="0"/>
    </xf>
    <xf numFmtId="0" fontId="7" fillId="14" borderId="14" applyNumberFormat="0" applyFont="0" applyAlignment="0" applyProtection="0"/>
    <xf numFmtId="190" fontId="74" fillId="0" borderId="1208" applyFont="0" applyFill="0" applyBorder="0" applyAlignment="0" applyProtection="0">
      <alignment horizontal="left"/>
      <protection locked="0"/>
    </xf>
    <xf numFmtId="184" fontId="103" fillId="0" borderId="567">
      <alignment vertical="center"/>
      <protection locked="0"/>
    </xf>
    <xf numFmtId="0" fontId="7" fillId="14" borderId="14" applyNumberFormat="0" applyFont="0" applyAlignment="0" applyProtection="0"/>
    <xf numFmtId="0" fontId="7" fillId="14" borderId="14" applyNumberFormat="0" applyFont="0" applyAlignment="0" applyProtection="0"/>
    <xf numFmtId="185" fontId="74" fillId="0" borderId="1044" applyFont="0" applyFill="0" applyBorder="0" applyAlignment="0" applyProtection="0">
      <alignment horizontal="left"/>
      <protection locked="0"/>
    </xf>
    <xf numFmtId="0" fontId="7" fillId="14" borderId="14" applyNumberFormat="0" applyFont="0" applyAlignment="0" applyProtection="0"/>
    <xf numFmtId="228" fontId="112" fillId="0" borderId="895" applyFill="0">
      <alignment horizontal="center" vertical="center"/>
    </xf>
    <xf numFmtId="0" fontId="73" fillId="63" borderId="1509" applyFill="0">
      <alignment horizontal="center"/>
    </xf>
    <xf numFmtId="231" fontId="103" fillId="0" borderId="2255">
      <alignment vertical="center"/>
      <protection locked="0"/>
    </xf>
    <xf numFmtId="187" fontId="74" fillId="0" borderId="570" applyFont="0" applyFill="0" applyBorder="0" applyAlignment="0" applyProtection="0">
      <alignment horizontal="left"/>
      <protection locked="0"/>
    </xf>
    <xf numFmtId="0" fontId="7" fillId="14" borderId="14" applyNumberFormat="0" applyFont="0" applyAlignment="0" applyProtection="0"/>
    <xf numFmtId="178" fontId="10" fillId="39" borderId="543">
      <alignment horizontal="center"/>
      <protection locked="0"/>
    </xf>
    <xf numFmtId="0" fontId="7" fillId="14" borderId="14" applyNumberFormat="0" applyFont="0" applyAlignment="0" applyProtection="0"/>
    <xf numFmtId="228" fontId="73" fillId="63" borderId="972" applyFill="0">
      <alignment horizontal="center"/>
    </xf>
    <xf numFmtId="228" fontId="73" fillId="63" borderId="579" applyFill="0">
      <alignment horizontal="center" vertical="center"/>
    </xf>
    <xf numFmtId="184" fontId="68" fillId="0" borderId="1126" applyFill="0">
      <alignment horizontal="center" vertical="center"/>
    </xf>
    <xf numFmtId="231" fontId="103" fillId="0" borderId="567">
      <alignment vertical="center"/>
      <protection locked="0"/>
    </xf>
    <xf numFmtId="0" fontId="53" fillId="59" borderId="536" applyNumberFormat="0" applyAlignment="0" applyProtection="0"/>
    <xf numFmtId="192" fontId="74" fillId="0" borderId="1810" applyFont="0" applyFill="0" applyBorder="0" applyAlignment="0" applyProtection="0">
      <alignment horizontal="left"/>
      <protection locked="0"/>
    </xf>
    <xf numFmtId="0" fontId="53" fillId="59" borderId="572" applyNumberFormat="0" applyAlignment="0" applyProtection="0"/>
    <xf numFmtId="0" fontId="7" fillId="14" borderId="14" applyNumberFormat="0" applyFont="0" applyAlignment="0" applyProtection="0"/>
    <xf numFmtId="201" fontId="10" fillId="39" borderId="534" applyNumberFormat="0">
      <alignment horizontal="left"/>
    </xf>
    <xf numFmtId="184" fontId="68" fillId="0" borderId="534" applyFill="0">
      <alignment horizontal="center" vertical="center"/>
    </xf>
    <xf numFmtId="17" fontId="11" fillId="39" borderId="896">
      <alignment horizontal="center"/>
      <protection locked="0"/>
    </xf>
    <xf numFmtId="228" fontId="73" fillId="63" borderId="561" applyFill="0">
      <alignment horizontal="center"/>
    </xf>
    <xf numFmtId="271" fontId="11" fillId="0" borderId="552">
      <alignment horizontal="right"/>
    </xf>
    <xf numFmtId="228" fontId="73" fillId="63" borderId="733" applyFill="0">
      <alignment horizontal="center"/>
    </xf>
    <xf numFmtId="267" fontId="112" fillId="0" borderId="524" applyFill="0">
      <alignment horizontal="center" vertical="center"/>
    </xf>
    <xf numFmtId="233" fontId="103" fillId="0" borderId="531">
      <alignment vertical="center"/>
      <protection locked="0"/>
    </xf>
    <xf numFmtId="228" fontId="79" fillId="0" borderId="534" applyFill="0">
      <alignment horizontal="center" vertical="center"/>
    </xf>
    <xf numFmtId="228" fontId="73" fillId="63" borderId="579" applyFill="0">
      <alignment horizontal="center"/>
    </xf>
    <xf numFmtId="232" fontId="103" fillId="0" borderId="567">
      <alignment vertical="center"/>
      <protection locked="0"/>
    </xf>
    <xf numFmtId="271" fontId="11" fillId="0" borderId="561">
      <alignment horizontal="right"/>
    </xf>
    <xf numFmtId="0" fontId="53" fillId="59" borderId="572" applyNumberFormat="0" applyAlignment="0" applyProtection="0"/>
    <xf numFmtId="49" fontId="74" fillId="0" borderId="516">
      <alignment horizontal="left" vertical="top" wrapText="1"/>
      <protection locked="0"/>
    </xf>
    <xf numFmtId="0" fontId="7" fillId="14" borderId="14" applyNumberFormat="0" applyFont="0" applyAlignment="0" applyProtection="0"/>
    <xf numFmtId="0" fontId="73" fillId="63" borderId="516" applyFill="0">
      <alignment horizontal="center"/>
    </xf>
    <xf numFmtId="188" fontId="73" fillId="63" borderId="516" applyFill="0">
      <alignment horizontal="center" vertical="center"/>
    </xf>
    <xf numFmtId="0" fontId="7" fillId="14" borderId="14" applyNumberFormat="0" applyFont="0" applyAlignment="0" applyProtection="0"/>
    <xf numFmtId="187" fontId="74" fillId="0" borderId="552" applyFont="0" applyFill="0" applyBorder="0" applyAlignment="0" applyProtection="0">
      <alignment horizontal="left"/>
      <protection locked="0"/>
    </xf>
    <xf numFmtId="250" fontId="121" fillId="0" borderId="562" applyFill="0"/>
    <xf numFmtId="10" fontId="68" fillId="67" borderId="570" applyNumberFormat="0" applyBorder="0" applyAlignment="0" applyProtection="0"/>
    <xf numFmtId="228" fontId="136" fillId="68" borderId="659" applyNumberFormat="0">
      <alignment horizontal="right"/>
    </xf>
    <xf numFmtId="228" fontId="124" fillId="0" borderId="533" applyFill="0">
      <alignment horizontal="center" vertical="center"/>
    </xf>
    <xf numFmtId="0" fontId="7" fillId="14" borderId="14" applyNumberFormat="0" applyFont="0" applyAlignment="0" applyProtection="0"/>
    <xf numFmtId="0" fontId="74" fillId="0" borderId="552" applyNumberFormat="0">
      <alignment horizontal="left"/>
      <protection locked="0"/>
    </xf>
    <xf numFmtId="228" fontId="124" fillId="0" borderId="524" applyFill="0">
      <alignment horizontal="center" vertical="center"/>
    </xf>
    <xf numFmtId="0" fontId="7" fillId="14" borderId="14" applyNumberFormat="0" applyFont="0" applyAlignment="0" applyProtection="0"/>
    <xf numFmtId="271" fontId="11" fillId="0" borderId="543">
      <alignment horizontal="right"/>
    </xf>
    <xf numFmtId="229" fontId="103" fillId="0" borderId="567">
      <alignment vertical="center"/>
      <protection locked="0"/>
    </xf>
    <xf numFmtId="271" fontId="11" fillId="63" borderId="561">
      <alignment horizontal="right"/>
    </xf>
    <xf numFmtId="201" fontId="10" fillId="39" borderId="552" applyNumberFormat="0">
      <alignment horizontal="left"/>
    </xf>
    <xf numFmtId="3" fontId="114" fillId="39" borderId="561">
      <alignment horizontal="center"/>
      <protection locked="0"/>
    </xf>
    <xf numFmtId="185" fontId="74" fillId="0" borderId="561" applyFont="0" applyFill="0" applyBorder="0" applyAlignment="0" applyProtection="0">
      <alignment horizontal="left"/>
      <protection locked="0"/>
    </xf>
    <xf numFmtId="228" fontId="103" fillId="0" borderId="549">
      <alignment vertical="center"/>
      <protection locked="0"/>
    </xf>
    <xf numFmtId="193" fontId="10" fillId="0" borderId="516"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561" applyFont="0" applyFill="0" applyBorder="0" applyAlignment="0" applyProtection="0">
      <alignment horizontal="left"/>
      <protection locked="0"/>
    </xf>
    <xf numFmtId="271" fontId="11" fillId="0" borderId="543">
      <alignment horizontal="right"/>
    </xf>
    <xf numFmtId="49" fontId="74" fillId="0" borderId="543">
      <alignment horizontal="left" vertical="top" wrapText="1"/>
      <protection locked="0"/>
    </xf>
    <xf numFmtId="49" fontId="74" fillId="0" borderId="552">
      <alignment horizontal="left" vertical="top" wrapText="1"/>
      <protection locked="0"/>
    </xf>
    <xf numFmtId="197" fontId="74" fillId="0" borderId="552">
      <alignment horizontal="left"/>
      <protection locked="0"/>
    </xf>
    <xf numFmtId="233" fontId="103" fillId="0" borderId="567">
      <alignment vertical="center"/>
      <protection locked="0"/>
    </xf>
    <xf numFmtId="200" fontId="10" fillId="5" borderId="516" applyFont="0" applyFill="0" applyBorder="0" applyAlignment="0" applyProtection="0"/>
    <xf numFmtId="228" fontId="73" fillId="63" borderId="561" applyFill="0">
      <alignment horizontal="center"/>
    </xf>
    <xf numFmtId="196" fontId="10" fillId="39" borderId="561" applyFont="0" applyFill="0" applyBorder="0" applyAlignment="0">
      <alignment horizontal="left"/>
    </xf>
    <xf numFmtId="0" fontId="7" fillId="14" borderId="14" applyNumberFormat="0" applyFont="0" applyAlignment="0" applyProtection="0"/>
    <xf numFmtId="228" fontId="74" fillId="0" borderId="579" applyNumberFormat="0">
      <alignment horizontal="left"/>
      <protection locked="0"/>
    </xf>
    <xf numFmtId="0" fontId="7" fillId="14" borderId="14" applyNumberFormat="0" applyFont="0" applyAlignment="0" applyProtection="0"/>
    <xf numFmtId="0" fontId="7" fillId="14" borderId="14" applyNumberFormat="0" applyFont="0" applyAlignment="0" applyProtection="0"/>
    <xf numFmtId="0" fontId="66" fillId="0" borderId="539" applyNumberFormat="0" applyFill="0" applyAlignment="0" applyProtection="0"/>
    <xf numFmtId="0" fontId="7" fillId="14" borderId="14" applyNumberFormat="0" applyFont="0" applyAlignment="0" applyProtection="0"/>
    <xf numFmtId="271" fontId="11" fillId="63" borderId="552">
      <alignment horizontal="right"/>
    </xf>
    <xf numFmtId="0" fontId="7" fillId="14" borderId="14" applyNumberFormat="0" applyFont="0" applyAlignment="0" applyProtection="0"/>
    <xf numFmtId="0" fontId="7" fillId="14" borderId="14" applyNumberFormat="0" applyFont="0" applyAlignment="0" applyProtection="0"/>
    <xf numFmtId="228" fontId="103" fillId="0" borderId="531">
      <alignment vertical="center"/>
      <protection locked="0"/>
    </xf>
    <xf numFmtId="0" fontId="7" fillId="14" borderId="14" applyNumberFormat="0" applyFont="0" applyAlignment="0" applyProtection="0"/>
    <xf numFmtId="0" fontId="10" fillId="62" borderId="564" applyNumberFormat="0" applyFont="0" applyAlignment="0" applyProtection="0"/>
    <xf numFmtId="0" fontId="7" fillId="14" borderId="14" applyNumberFormat="0" applyFont="0" applyAlignment="0" applyProtection="0"/>
    <xf numFmtId="0" fontId="2" fillId="0" borderId="548" applyNumberFormat="0" applyFill="0" applyAlignment="0" applyProtection="0"/>
    <xf numFmtId="228" fontId="136" fillId="68" borderId="577" applyNumberFormat="0">
      <alignment horizontal="right"/>
    </xf>
    <xf numFmtId="0" fontId="7" fillId="14" borderId="14" applyNumberFormat="0" applyFont="0" applyAlignment="0" applyProtection="0"/>
    <xf numFmtId="0" fontId="7" fillId="14" borderId="14" applyNumberFormat="0" applyFont="0" applyAlignment="0" applyProtection="0"/>
    <xf numFmtId="10" fontId="68" fillId="67" borderId="561" applyNumberFormat="0" applyBorder="0" applyAlignment="0" applyProtection="0"/>
    <xf numFmtId="188" fontId="73" fillId="63" borderId="516" applyFill="0">
      <alignment horizontal="center" vertical="center"/>
    </xf>
    <xf numFmtId="0" fontId="7" fillId="14" borderId="14" applyNumberFormat="0" applyFont="0" applyAlignment="0" applyProtection="0"/>
    <xf numFmtId="254" fontId="10" fillId="39" borderId="543">
      <alignment horizontal="right"/>
      <protection locked="0"/>
    </xf>
    <xf numFmtId="271" fontId="11" fillId="63" borderId="570">
      <alignment horizontal="right"/>
    </xf>
    <xf numFmtId="178" fontId="10" fillId="39" borderId="561">
      <alignment horizontal="center"/>
      <protection locked="0"/>
    </xf>
    <xf numFmtId="191" fontId="74" fillId="0" borderId="534" applyFont="0" applyFill="0" applyBorder="0" applyAlignment="0" applyProtection="0">
      <alignment horizontal="left"/>
      <protection locked="0"/>
    </xf>
    <xf numFmtId="0" fontId="7" fillId="14" borderId="14" applyNumberFormat="0" applyFont="0" applyAlignment="0" applyProtection="0"/>
    <xf numFmtId="0" fontId="73" fillId="63" borderId="561" applyFill="0">
      <alignment horizontal="center"/>
    </xf>
    <xf numFmtId="17" fontId="11" fillId="39" borderId="534">
      <alignment horizontal="center"/>
      <protection locked="0"/>
    </xf>
    <xf numFmtId="0" fontId="2" fillId="0" borderId="521" applyNumberFormat="0" applyFill="0" applyAlignment="0" applyProtection="0"/>
    <xf numFmtId="191" fontId="74" fillId="0" borderId="561" applyFont="0" applyFill="0" applyBorder="0" applyAlignment="0" applyProtection="0">
      <alignment horizontal="left"/>
      <protection locked="0"/>
    </xf>
    <xf numFmtId="0" fontId="53" fillId="59" borderId="563" applyNumberFormat="0" applyAlignment="0" applyProtection="0"/>
    <xf numFmtId="0" fontId="53" fillId="59" borderId="509" applyNumberFormat="0" applyAlignment="0" applyProtection="0"/>
    <xf numFmtId="188" fontId="73" fillId="63" borderId="561" applyFill="0">
      <alignment horizontal="center" vertical="center"/>
    </xf>
    <xf numFmtId="0" fontId="7" fillId="14" borderId="14" applyNumberFormat="0" applyFont="0" applyAlignment="0" applyProtection="0"/>
    <xf numFmtId="228" fontId="136" fillId="68" borderId="523" applyNumberFormat="0">
      <alignment horizontal="right"/>
    </xf>
    <xf numFmtId="0" fontId="10" fillId="62" borderId="537" applyNumberFormat="0" applyFont="0" applyAlignment="0" applyProtection="0"/>
    <xf numFmtId="0" fontId="61" fillId="46" borderId="509" applyNumberFormat="0" applyAlignment="0" applyProtection="0"/>
    <xf numFmtId="0" fontId="7" fillId="14" borderId="14" applyNumberFormat="0" applyFont="0" applyAlignment="0" applyProtection="0"/>
    <xf numFmtId="231" fontId="103" fillId="0" borderId="558">
      <alignment vertical="center"/>
      <protection locked="0"/>
    </xf>
    <xf numFmtId="0" fontId="10" fillId="62" borderId="510" applyNumberFormat="0" applyFont="0" applyAlignment="0" applyProtection="0"/>
    <xf numFmtId="0" fontId="10" fillId="62" borderId="510" applyNumberFormat="0" applyFont="0" applyAlignment="0" applyProtection="0"/>
    <xf numFmtId="0" fontId="64" fillId="59" borderId="511" applyNumberFormat="0" applyAlignment="0" applyProtection="0"/>
    <xf numFmtId="0" fontId="10" fillId="62" borderId="2716" applyNumberFormat="0" applyFont="0" applyAlignment="0" applyProtection="0"/>
    <xf numFmtId="0" fontId="66" fillId="0" borderId="512" applyNumberFormat="0" applyFill="0" applyAlignment="0" applyProtection="0"/>
    <xf numFmtId="0" fontId="2" fillId="0" borderId="557" applyNumberFormat="0" applyFill="0" applyAlignment="0" applyProtection="0"/>
    <xf numFmtId="271" fontId="11" fillId="0" borderId="525">
      <alignment horizontal="right"/>
    </xf>
    <xf numFmtId="266" fontId="103" fillId="0" borderId="525" applyFill="0">
      <alignment horizontal="center" vertical="center"/>
    </xf>
    <xf numFmtId="10" fontId="68" fillId="67" borderId="525" applyNumberFormat="0" applyBorder="0" applyAlignment="0" applyProtection="0"/>
    <xf numFmtId="276" fontId="20" fillId="0" borderId="525">
      <alignment horizontal="center"/>
    </xf>
    <xf numFmtId="193" fontId="10" fillId="0" borderId="643" applyFont="0" applyFill="0" applyBorder="0" applyAlignment="0" applyProtection="0">
      <alignment horizontal="left"/>
      <protection locked="0"/>
    </xf>
    <xf numFmtId="178" fontId="10" fillId="39" borderId="814">
      <alignment horizontal="center"/>
      <protection locked="0"/>
    </xf>
    <xf numFmtId="276" fontId="20" fillId="0" borderId="516">
      <alignment horizontal="center"/>
    </xf>
    <xf numFmtId="0" fontId="74" fillId="0" borderId="516" applyNumberFormat="0">
      <alignment horizontal="left"/>
      <protection locked="0"/>
    </xf>
    <xf numFmtId="0" fontId="61" fillId="46" borderId="554" applyNumberFormat="0" applyAlignment="0" applyProtection="0"/>
    <xf numFmtId="0" fontId="7" fillId="14" borderId="14" applyNumberFormat="0" applyFont="0" applyAlignment="0" applyProtection="0"/>
    <xf numFmtId="0" fontId="7" fillId="14" borderId="14" applyNumberFormat="0" applyFont="0" applyAlignment="0" applyProtection="0"/>
    <xf numFmtId="228" fontId="112" fillId="0" borderId="533"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4" fontId="103" fillId="0" borderId="558">
      <alignment vertical="center"/>
      <protection locked="0"/>
    </xf>
    <xf numFmtId="0" fontId="7" fillId="14" borderId="14" applyNumberFormat="0" applyFont="0" applyAlignment="0" applyProtection="0"/>
    <xf numFmtId="228" fontId="104" fillId="0" borderId="534" applyFill="0">
      <alignment horizontal="center" vertical="center"/>
    </xf>
    <xf numFmtId="228" fontId="112" fillId="0" borderId="524" applyFill="0">
      <alignment horizontal="center" vertical="center"/>
    </xf>
    <xf numFmtId="228" fontId="73" fillId="63" borderId="570" applyFill="0">
      <alignment horizontal="center"/>
    </xf>
    <xf numFmtId="228" fontId="103" fillId="0" borderId="552" applyFill="0">
      <alignment horizontal="center" vertical="center"/>
    </xf>
    <xf numFmtId="185" fontId="74" fillId="0" borderId="552" applyFont="0" applyFill="0" applyBorder="0" applyAlignment="0" applyProtection="0">
      <alignment horizontal="left"/>
      <protection locked="0"/>
    </xf>
    <xf numFmtId="0" fontId="61" fillId="46" borderId="518" applyNumberFormat="0" applyAlignment="0" applyProtection="0"/>
    <xf numFmtId="0" fontId="7" fillId="14" borderId="14" applyNumberFormat="0" applyFont="0" applyAlignment="0" applyProtection="0"/>
    <xf numFmtId="49" fontId="74" fillId="0" borderId="561">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193" fontId="10" fillId="0" borderId="516"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527"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78" fontId="10" fillId="39" borderId="534">
      <alignment horizontal="center"/>
      <protection locked="0"/>
    </xf>
    <xf numFmtId="254" fontId="10" fillId="39" borderId="534">
      <alignment horizontal="right"/>
      <protection locked="0"/>
    </xf>
    <xf numFmtId="178" fontId="10" fillId="39" borderId="534">
      <alignment horizontal="center"/>
      <protection locked="0"/>
    </xf>
    <xf numFmtId="0" fontId="7" fillId="14" borderId="14" applyNumberFormat="0" applyFont="0" applyAlignment="0" applyProtection="0"/>
    <xf numFmtId="0" fontId="7" fillId="14" borderId="14" applyNumberFormat="0" applyFont="0" applyAlignment="0" applyProtection="0"/>
    <xf numFmtId="196" fontId="10" fillId="39" borderId="534" applyFont="0" applyFill="0" applyBorder="0" applyAlignment="0">
      <alignment horizontal="left"/>
    </xf>
    <xf numFmtId="0" fontId="7" fillId="14" borderId="14" applyNumberFormat="0" applyFont="0" applyAlignment="0" applyProtection="0"/>
    <xf numFmtId="0" fontId="7" fillId="14" borderId="14" applyNumberFormat="0" applyFont="0" applyAlignment="0" applyProtection="0"/>
    <xf numFmtId="178" fontId="10" fillId="39" borderId="516">
      <alignment horizontal="center"/>
      <protection locked="0"/>
    </xf>
    <xf numFmtId="201" fontId="10" fillId="39" borderId="561" applyNumberFormat="0">
      <alignment horizontal="left"/>
    </xf>
    <xf numFmtId="0" fontId="66" fillId="0" borderId="521" applyNumberFormat="0" applyFill="0" applyAlignment="0" applyProtection="0"/>
    <xf numFmtId="0" fontId="73" fillId="63" borderId="1198" applyFill="0">
      <alignment horizontal="center"/>
    </xf>
    <xf numFmtId="196" fontId="10" fillId="39" borderId="552" applyFont="0" applyFill="0" applyBorder="0" applyAlignment="0">
      <alignment horizontal="left"/>
    </xf>
    <xf numFmtId="0" fontId="7" fillId="14" borderId="14" applyNumberFormat="0" applyFont="0" applyAlignment="0" applyProtection="0"/>
    <xf numFmtId="0" fontId="7" fillId="14" borderId="14" applyNumberFormat="0" applyFont="0" applyAlignment="0" applyProtection="0"/>
    <xf numFmtId="178" fontId="10" fillId="39" borderId="516">
      <alignment horizontal="center"/>
      <protection locked="0"/>
    </xf>
    <xf numFmtId="0" fontId="7" fillId="14" borderId="14" applyNumberFormat="0" applyFont="0" applyAlignment="0" applyProtection="0"/>
    <xf numFmtId="49" fontId="74" fillId="0" borderId="552">
      <alignment horizontal="left" vertical="top" wrapText="1"/>
      <protection locked="0"/>
    </xf>
    <xf numFmtId="0" fontId="7" fillId="14" borderId="14" applyNumberFormat="0" applyFont="0" applyAlignment="0" applyProtection="0"/>
    <xf numFmtId="0" fontId="53" fillId="59" borderId="509" applyNumberFormat="0" applyAlignment="0" applyProtection="0"/>
    <xf numFmtId="271" fontId="11" fillId="0" borderId="579">
      <alignment horizontal="right"/>
    </xf>
    <xf numFmtId="191" fontId="74" fillId="0" borderId="552" applyFont="0" applyFill="0" applyBorder="0" applyAlignment="0" applyProtection="0">
      <alignment horizontal="left"/>
      <protection locked="0"/>
    </xf>
    <xf numFmtId="230" fontId="103" fillId="0" borderId="558">
      <alignment vertical="center"/>
      <protection locked="0"/>
    </xf>
    <xf numFmtId="233" fontId="103" fillId="0" borderId="576">
      <alignment vertical="center"/>
      <protection locked="0"/>
    </xf>
    <xf numFmtId="190" fontId="74" fillId="0" borderId="561" applyFont="0" applyFill="0" applyBorder="0" applyAlignment="0" applyProtection="0">
      <alignment horizontal="left"/>
      <protection locked="0"/>
    </xf>
    <xf numFmtId="196" fontId="10" fillId="39" borderId="552" applyFont="0" applyFill="0" applyBorder="0" applyAlignment="0">
      <alignment horizontal="left"/>
    </xf>
    <xf numFmtId="0" fontId="7" fillId="14" borderId="14" applyNumberFormat="0" applyFont="0" applyAlignment="0" applyProtection="0"/>
    <xf numFmtId="0" fontId="66" fillId="0" borderId="539" applyNumberFormat="0" applyFill="0" applyAlignment="0" applyProtection="0"/>
    <xf numFmtId="0" fontId="53" fillId="59" borderId="554" applyNumberFormat="0" applyAlignment="0" applyProtection="0"/>
    <xf numFmtId="254" fontId="10" fillId="39" borderId="552">
      <alignment horizontal="right"/>
      <protection locked="0"/>
    </xf>
    <xf numFmtId="178" fontId="10" fillId="39" borderId="561">
      <alignment horizontal="center"/>
      <protection locked="0"/>
    </xf>
    <xf numFmtId="228" fontId="103" fillId="0" borderId="570" applyFill="0">
      <alignment horizontal="center" vertical="center"/>
    </xf>
    <xf numFmtId="254" fontId="10" fillId="39" borderId="561">
      <alignment horizontal="right"/>
      <protection locked="0"/>
    </xf>
    <xf numFmtId="0" fontId="66" fillId="0" borderId="530" applyNumberFormat="0" applyFill="0" applyAlignment="0" applyProtection="0"/>
    <xf numFmtId="0" fontId="7" fillId="14" borderId="14" applyNumberFormat="0" applyFont="0" applyAlignment="0" applyProtection="0"/>
    <xf numFmtId="0" fontId="53" fillId="59" borderId="518" applyNumberFormat="0" applyAlignment="0" applyProtection="0"/>
    <xf numFmtId="0" fontId="2" fillId="0" borderId="530" applyNumberFormat="0" applyFill="0" applyAlignment="0" applyProtection="0"/>
    <xf numFmtId="0" fontId="73" fillId="63" borderId="561" applyFill="0">
      <alignment horizontal="center"/>
    </xf>
    <xf numFmtId="0" fontId="7" fillId="14" borderId="14" applyNumberFormat="0" applyFont="0" applyAlignment="0" applyProtection="0"/>
    <xf numFmtId="0" fontId="7" fillId="14" borderId="14" applyNumberFormat="0" applyFont="0" applyAlignment="0" applyProtection="0"/>
    <xf numFmtId="271" fontId="11" fillId="0" borderId="570">
      <alignment horizontal="right"/>
    </xf>
    <xf numFmtId="228" fontId="73" fillId="63" borderId="561" applyFill="0">
      <alignment horizontal="center" vertical="center"/>
    </xf>
    <xf numFmtId="187" fontId="74" fillId="0" borderId="516" applyFont="0" applyFill="0" applyBorder="0" applyAlignment="0" applyProtection="0">
      <alignment horizontal="left"/>
      <protection locked="0"/>
    </xf>
    <xf numFmtId="0" fontId="7" fillId="14" borderId="14" applyNumberFormat="0" applyFont="0" applyAlignment="0" applyProtection="0"/>
    <xf numFmtId="250" fontId="168" fillId="0" borderId="562" applyFill="0"/>
    <xf numFmtId="0" fontId="7" fillId="14" borderId="14" applyNumberFormat="0" applyFont="0" applyAlignment="0" applyProtection="0"/>
    <xf numFmtId="17" fontId="11" fillId="39" borderId="570">
      <alignment horizontal="center"/>
      <protection locked="0"/>
    </xf>
    <xf numFmtId="0" fontId="53" fillId="59" borderId="545" applyNumberFormat="0" applyAlignment="0" applyProtection="0"/>
    <xf numFmtId="188" fontId="73" fillId="63" borderId="552" applyFill="0">
      <alignment horizontal="center" vertical="center"/>
    </xf>
    <xf numFmtId="229" fontId="103" fillId="0" borderId="531">
      <alignment vertical="center"/>
      <protection locked="0"/>
    </xf>
    <xf numFmtId="231" fontId="103" fillId="0" borderId="531">
      <alignment vertical="center"/>
      <protection locked="0"/>
    </xf>
    <xf numFmtId="10" fontId="68" fillId="67" borderId="543" applyNumberFormat="0" applyBorder="0" applyAlignment="0" applyProtection="0"/>
    <xf numFmtId="49" fontId="74" fillId="0" borderId="570">
      <alignment horizontal="left" vertical="top" wrapText="1"/>
      <protection locked="0"/>
    </xf>
    <xf numFmtId="266" fontId="103" fillId="0" borderId="579" applyFill="0">
      <alignment horizontal="center" vertical="center"/>
    </xf>
    <xf numFmtId="178" fontId="10" fillId="39" borderId="552">
      <alignment horizontal="center"/>
      <protection locked="0"/>
    </xf>
    <xf numFmtId="267" fontId="112" fillId="0" borderId="569" applyFill="0">
      <alignment horizontal="center" vertical="center"/>
    </xf>
    <xf numFmtId="0" fontId="61" fillId="46" borderId="509" applyNumberFormat="0" applyAlignment="0" applyProtection="0"/>
    <xf numFmtId="230" fontId="103" fillId="0" borderId="522">
      <alignment vertical="center"/>
      <protection locked="0"/>
    </xf>
    <xf numFmtId="254" fontId="10" fillId="39" borderId="570">
      <alignment horizontal="right"/>
      <protection locked="0"/>
    </xf>
    <xf numFmtId="178" fontId="10" fillId="39" borderId="570">
      <alignment horizontal="center"/>
      <protection locked="0"/>
    </xf>
    <xf numFmtId="185" fontId="74" fillId="0" borderId="579" applyFont="0" applyFill="0" applyBorder="0" applyAlignment="0" applyProtection="0">
      <alignment horizontal="left"/>
      <protection locked="0"/>
    </xf>
    <xf numFmtId="0" fontId="7" fillId="14" borderId="14" applyNumberFormat="0" applyFont="0" applyAlignment="0" applyProtection="0"/>
    <xf numFmtId="3" fontId="114" fillId="39" borderId="552">
      <alignment horizontal="center"/>
      <protection locked="0"/>
    </xf>
    <xf numFmtId="0" fontId="7" fillId="14" borderId="14" applyNumberFormat="0" applyFont="0" applyAlignment="0" applyProtection="0"/>
    <xf numFmtId="0" fontId="66" fillId="0" borderId="530" applyNumberFormat="0" applyFill="0" applyAlignment="0" applyProtection="0"/>
    <xf numFmtId="0" fontId="66" fillId="0" borderId="539" applyNumberFormat="0" applyFill="0" applyAlignment="0" applyProtection="0"/>
    <xf numFmtId="271" fontId="11" fillId="63" borderId="543">
      <alignment horizontal="right"/>
    </xf>
    <xf numFmtId="0" fontId="7" fillId="14" borderId="14" applyNumberFormat="0" applyFont="0" applyAlignment="0" applyProtection="0"/>
    <xf numFmtId="229" fontId="103" fillId="0" borderId="549">
      <alignment vertical="center"/>
      <protection locked="0"/>
    </xf>
    <xf numFmtId="0" fontId="7" fillId="14" borderId="14" applyNumberFormat="0" applyFont="0" applyAlignment="0" applyProtection="0"/>
    <xf numFmtId="228" fontId="103" fillId="0" borderId="543" applyFill="0">
      <alignment horizontal="center" vertical="center"/>
    </xf>
    <xf numFmtId="0" fontId="2" fillId="0" borderId="575" applyNumberFormat="0" applyFill="0" applyAlignment="0" applyProtection="0"/>
    <xf numFmtId="0" fontId="61" fillId="46" borderId="572" applyNumberFormat="0" applyAlignment="0" applyProtection="0"/>
    <xf numFmtId="0" fontId="66" fillId="0" borderId="566" applyNumberFormat="0" applyFill="0" applyAlignment="0" applyProtection="0"/>
    <xf numFmtId="0" fontId="73" fillId="63" borderId="1352" applyFill="0">
      <alignment horizontal="center"/>
    </xf>
    <xf numFmtId="0" fontId="7" fillId="14" borderId="14" applyNumberFormat="0" applyFont="0" applyAlignment="0" applyProtection="0"/>
    <xf numFmtId="0" fontId="7" fillId="14" borderId="14" applyNumberFormat="0" applyFont="0" applyAlignment="0" applyProtection="0"/>
    <xf numFmtId="0" fontId="10" fillId="62" borderId="510" applyNumberFormat="0" applyFont="0" applyAlignment="0" applyProtection="0"/>
    <xf numFmtId="0" fontId="64" fillId="59" borderId="511" applyNumberFormat="0" applyAlignment="0" applyProtection="0"/>
    <xf numFmtId="0" fontId="10" fillId="62" borderId="555" applyNumberFormat="0" applyFont="0" applyAlignment="0" applyProtection="0"/>
    <xf numFmtId="231" fontId="103" fillId="0" borderId="558">
      <alignment vertical="center"/>
      <protection locked="0"/>
    </xf>
    <xf numFmtId="0" fontId="7" fillId="14" borderId="14" applyNumberFormat="0" applyFont="0" applyAlignment="0" applyProtection="0"/>
    <xf numFmtId="250" fontId="121" fillId="0" borderId="544" applyFill="0"/>
    <xf numFmtId="0" fontId="7" fillId="14" borderId="14" applyNumberFormat="0" applyFont="0" applyAlignment="0" applyProtection="0"/>
    <xf numFmtId="0" fontId="7" fillId="14" borderId="14" applyNumberFormat="0" applyFont="0" applyAlignment="0" applyProtection="0"/>
    <xf numFmtId="0" fontId="66" fillId="0" borderId="512" applyNumberFormat="0" applyFill="0" applyAlignment="0" applyProtection="0"/>
    <xf numFmtId="0" fontId="2" fillId="0" borderId="512" applyNumberFormat="0" applyFill="0" applyAlignment="0" applyProtection="0"/>
    <xf numFmtId="0" fontId="7" fillId="14" borderId="14" applyNumberFormat="0" applyFont="0" applyAlignment="0" applyProtection="0"/>
    <xf numFmtId="0" fontId="61" fillId="46" borderId="563" applyNumberFormat="0" applyAlignment="0" applyProtection="0"/>
    <xf numFmtId="0" fontId="7" fillId="14" borderId="14" applyNumberFormat="0" applyFont="0" applyAlignment="0" applyProtection="0"/>
    <xf numFmtId="228" fontId="124" fillId="0" borderId="569" applyFill="0">
      <alignment horizontal="center" vertical="center"/>
    </xf>
    <xf numFmtId="0" fontId="7" fillId="14" borderId="14" applyNumberFormat="0" applyFont="0" applyAlignment="0" applyProtection="0"/>
    <xf numFmtId="231" fontId="103" fillId="0" borderId="567">
      <alignment vertical="center"/>
      <protection locked="0"/>
    </xf>
    <xf numFmtId="0" fontId="66" fillId="0" borderId="557" applyNumberFormat="0" applyFill="0" applyAlignment="0" applyProtection="0"/>
    <xf numFmtId="237" fontId="103" fillId="0" borderId="567">
      <alignment vertical="center"/>
      <protection locked="0"/>
    </xf>
    <xf numFmtId="233" fontId="103" fillId="0" borderId="531">
      <alignment vertical="center"/>
      <protection locked="0"/>
    </xf>
    <xf numFmtId="0" fontId="7" fillId="14" borderId="14" applyNumberFormat="0" applyFont="0" applyAlignment="0" applyProtection="0"/>
    <xf numFmtId="0" fontId="74" fillId="0" borderId="534" applyNumberFormat="0">
      <alignment horizontal="left"/>
      <protection locked="0"/>
    </xf>
    <xf numFmtId="231" fontId="103" fillId="0" borderId="540">
      <alignment vertical="center"/>
      <protection locked="0"/>
    </xf>
    <xf numFmtId="267" fontId="112" fillId="0" borderId="533" applyFill="0">
      <alignment horizontal="center" vertical="center"/>
    </xf>
    <xf numFmtId="0" fontId="10" fillId="62" borderId="2561" applyNumberFormat="0" applyFont="0" applyAlignment="0" applyProtection="0"/>
    <xf numFmtId="0" fontId="10" fillId="62" borderId="546" applyNumberFormat="0" applyFont="0" applyAlignment="0" applyProtection="0"/>
    <xf numFmtId="37" fontId="70" fillId="0" borderId="560" applyFill="0">
      <alignment horizontal="center" vertical="center"/>
    </xf>
    <xf numFmtId="229" fontId="103" fillId="0" borderId="558">
      <alignment vertical="center"/>
      <protection locked="0"/>
    </xf>
    <xf numFmtId="185" fontId="74" fillId="0" borderId="534" applyFont="0" applyFill="0" applyBorder="0" applyAlignment="0" applyProtection="0">
      <alignment horizontal="left"/>
      <protection locked="0"/>
    </xf>
    <xf numFmtId="3" fontId="114" fillId="39" borderId="534">
      <alignment horizontal="center"/>
      <protection locked="0"/>
    </xf>
    <xf numFmtId="228" fontId="68" fillId="0" borderId="534" applyFill="0">
      <alignment horizontal="center" vertical="center"/>
    </xf>
    <xf numFmtId="188" fontId="73" fillId="63" borderId="534" applyFill="0">
      <alignment horizontal="center" vertical="center"/>
    </xf>
    <xf numFmtId="0" fontId="66" fillId="0" borderId="521" applyNumberFormat="0" applyFill="0" applyAlignment="0" applyProtection="0"/>
    <xf numFmtId="0" fontId="64" fillId="59" borderId="520" applyNumberFormat="0" applyAlignment="0" applyProtection="0"/>
    <xf numFmtId="0" fontId="10" fillId="62" borderId="519" applyNumberFormat="0" applyFont="0" applyAlignment="0" applyProtection="0"/>
    <xf numFmtId="188" fontId="73" fillId="63" borderId="525" applyFill="0">
      <alignment horizontal="center" vertical="center"/>
    </xf>
    <xf numFmtId="0" fontId="10" fillId="62" borderId="519" applyNumberFormat="0" applyFont="0" applyAlignment="0" applyProtection="0"/>
    <xf numFmtId="228" fontId="73" fillId="63" borderId="543" applyFill="0">
      <alignment horizontal="center" vertical="center"/>
    </xf>
    <xf numFmtId="0" fontId="7" fillId="14" borderId="14" applyNumberFormat="0" applyFont="0" applyAlignment="0" applyProtection="0"/>
    <xf numFmtId="17" fontId="11" fillId="39" borderId="552">
      <alignment horizontal="center"/>
      <protection locked="0"/>
    </xf>
    <xf numFmtId="200" fontId="10" fillId="5" borderId="552" applyFont="0" applyFill="0" applyBorder="0" applyAlignment="0" applyProtection="0"/>
    <xf numFmtId="184" fontId="103" fillId="0" borderId="540">
      <alignment vertical="center"/>
      <protection locked="0"/>
    </xf>
    <xf numFmtId="37" fontId="70" fillId="0" borderId="533" applyFill="0">
      <alignment horizontal="center" vertical="center"/>
    </xf>
    <xf numFmtId="228" fontId="73" fillId="63" borderId="570" applyFill="0">
      <alignment horizontal="center" vertical="center"/>
    </xf>
    <xf numFmtId="228" fontId="136" fillId="68" borderId="550" applyNumberFormat="0">
      <alignment horizontal="right"/>
    </xf>
    <xf numFmtId="0" fontId="10" fillId="62" borderId="537" applyNumberFormat="0" applyFont="0" applyAlignment="0" applyProtection="0"/>
    <xf numFmtId="0" fontId="7" fillId="14" borderId="14" applyNumberFormat="0" applyFont="0" applyAlignment="0" applyProtection="0"/>
    <xf numFmtId="254" fontId="10" fillId="39" borderId="534">
      <alignment horizontal="right"/>
      <protection locked="0"/>
    </xf>
    <xf numFmtId="178" fontId="10" fillId="39" borderId="552">
      <alignment horizontal="center"/>
      <protection locked="0"/>
    </xf>
    <xf numFmtId="192" fontId="74" fillId="0" borderId="561" applyFont="0" applyFill="0" applyBorder="0" applyAlignment="0" applyProtection="0">
      <alignment horizontal="left"/>
      <protection locked="0"/>
    </xf>
    <xf numFmtId="271" fontId="11" fillId="0" borderId="534">
      <alignment horizontal="right"/>
    </xf>
    <xf numFmtId="0" fontId="7" fillId="14" borderId="14" applyNumberFormat="0" applyFont="0" applyAlignment="0" applyProtection="0"/>
    <xf numFmtId="0" fontId="7" fillId="14" borderId="14" applyNumberFormat="0" applyFont="0" applyAlignment="0" applyProtection="0"/>
    <xf numFmtId="187" fontId="74" fillId="0" borderId="534"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64" fillId="59" borderId="538" applyNumberFormat="0" applyAlignment="0" applyProtection="0"/>
    <xf numFmtId="250" fontId="121" fillId="0" borderId="571" applyFill="0"/>
    <xf numFmtId="237" fontId="103" fillId="0" borderId="540">
      <alignment vertical="center"/>
      <protection locked="0"/>
    </xf>
    <xf numFmtId="0" fontId="10" fillId="62" borderId="573"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516" applyFont="0" applyFill="0" applyBorder="0" applyAlignment="0" applyProtection="0">
      <alignment horizontal="left"/>
      <protection locked="0"/>
    </xf>
    <xf numFmtId="0" fontId="7" fillId="14" borderId="14" applyNumberFormat="0" applyFont="0" applyAlignment="0" applyProtection="0"/>
    <xf numFmtId="233" fontId="103" fillId="0" borderId="549">
      <alignment vertical="center"/>
      <protection locked="0"/>
    </xf>
    <xf numFmtId="228" fontId="68" fillId="0" borderId="570" applyFill="0">
      <alignment horizontal="center" vertical="center"/>
    </xf>
    <xf numFmtId="228" fontId="103" fillId="0" borderId="540">
      <alignment vertical="center"/>
      <protection locked="0"/>
    </xf>
    <xf numFmtId="178" fontId="10" fillId="39" borderId="516">
      <alignment horizontal="center"/>
      <protection locked="0"/>
    </xf>
    <xf numFmtId="0" fontId="74" fillId="0" borderId="561" applyNumberFormat="0">
      <alignment horizontal="left"/>
      <protection locked="0"/>
    </xf>
    <xf numFmtId="0" fontId="53" fillId="59" borderId="545" applyNumberFormat="0" applyAlignment="0" applyProtection="0"/>
    <xf numFmtId="0" fontId="61" fillId="46" borderId="545" applyNumberFormat="0" applyAlignment="0" applyProtection="0"/>
    <xf numFmtId="0" fontId="7" fillId="14" borderId="14" applyNumberFormat="0" applyFont="0" applyAlignment="0" applyProtection="0"/>
    <xf numFmtId="188" fontId="73" fillId="63" borderId="552" applyFill="0">
      <alignment horizontal="center" vertical="center"/>
    </xf>
    <xf numFmtId="228" fontId="73" fillId="63" borderId="534" applyFill="0">
      <alignment horizontal="center" vertical="center"/>
    </xf>
    <xf numFmtId="228" fontId="73" fillId="63" borderId="552" applyFill="0">
      <alignment horizontal="center"/>
    </xf>
    <xf numFmtId="228" fontId="112" fillId="0" borderId="569" applyFill="0">
      <alignment horizontal="center" vertical="center"/>
    </xf>
    <xf numFmtId="49" fontId="74" fillId="0" borderId="579">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7" fontId="74" fillId="0" borderId="543" applyFont="0" applyFill="0" applyBorder="0" applyAlignment="0" applyProtection="0">
      <alignment horizontal="left"/>
      <protection locked="0"/>
    </xf>
    <xf numFmtId="187" fontId="74" fillId="0" borderId="561" applyFont="0" applyFill="0" applyBorder="0" applyAlignment="0" applyProtection="0">
      <alignment horizontal="left"/>
      <protection locked="0"/>
    </xf>
    <xf numFmtId="37" fontId="70" fillId="0" borderId="569" applyFill="0">
      <alignment horizontal="center" vertical="center"/>
    </xf>
    <xf numFmtId="233" fontId="103" fillId="0" borderId="558">
      <alignment vertical="center"/>
      <protection locked="0"/>
    </xf>
    <xf numFmtId="271" fontId="11" fillId="63" borderId="534">
      <alignment horizontal="right"/>
    </xf>
    <xf numFmtId="0" fontId="7" fillId="14" borderId="14" applyNumberFormat="0" applyFont="0" applyAlignment="0" applyProtection="0"/>
    <xf numFmtId="0" fontId="53" fillId="59" borderId="527" applyNumberFormat="0" applyAlignment="0" applyProtection="0"/>
    <xf numFmtId="228" fontId="73" fillId="63" borderId="561" applyFill="0">
      <alignment horizontal="center" vertical="center"/>
    </xf>
    <xf numFmtId="0" fontId="10" fillId="62" borderId="546" applyNumberFormat="0" applyFont="0" applyAlignment="0" applyProtection="0"/>
    <xf numFmtId="0" fontId="7" fillId="14" borderId="14" applyNumberFormat="0" applyFont="0" applyAlignment="0" applyProtection="0"/>
    <xf numFmtId="254" fontId="10" fillId="39" borderId="561">
      <alignment horizontal="right"/>
      <protection locked="0"/>
    </xf>
    <xf numFmtId="0" fontId="7" fillId="14" borderId="14" applyNumberFormat="0" applyFont="0" applyAlignment="0" applyProtection="0"/>
    <xf numFmtId="228" fontId="73" fillId="63" borderId="534" applyFill="0">
      <alignment horizontal="center"/>
    </xf>
    <xf numFmtId="0" fontId="7" fillId="14" borderId="14" applyNumberFormat="0" applyFont="0" applyAlignment="0" applyProtection="0"/>
    <xf numFmtId="250" fontId="168" fillId="0" borderId="535" applyFill="0"/>
    <xf numFmtId="228" fontId="74" fillId="0" borderId="570" applyNumberFormat="0">
      <alignment horizontal="left"/>
      <protection locked="0"/>
    </xf>
    <xf numFmtId="228" fontId="103" fillId="0" borderId="534" applyFill="0">
      <alignment horizontal="center" vertical="center"/>
    </xf>
    <xf numFmtId="228" fontId="121" fillId="0" borderId="532" applyNumberFormat="0"/>
    <xf numFmtId="0" fontId="7" fillId="14" borderId="14" applyNumberFormat="0" applyFont="0" applyAlignment="0" applyProtection="0"/>
    <xf numFmtId="231" fontId="103" fillId="0" borderId="576">
      <alignment vertical="center"/>
      <protection locked="0"/>
    </xf>
    <xf numFmtId="0" fontId="10" fillId="62" borderId="546" applyNumberFormat="0" applyFont="0" applyAlignment="0" applyProtection="0"/>
    <xf numFmtId="0" fontId="7" fillId="14" borderId="14" applyNumberFormat="0" applyFont="0" applyAlignment="0" applyProtection="0"/>
    <xf numFmtId="17" fontId="11" fillId="39" borderId="561">
      <alignment horizontal="center"/>
      <protection locked="0"/>
    </xf>
    <xf numFmtId="0" fontId="61" fillId="46" borderId="536" applyNumberFormat="0" applyAlignment="0" applyProtection="0"/>
    <xf numFmtId="178" fontId="10" fillId="39" borderId="516">
      <alignment horizontal="center"/>
      <protection locked="0"/>
    </xf>
    <xf numFmtId="0" fontId="7" fillId="14" borderId="14" applyNumberFormat="0" applyFont="0" applyAlignment="0" applyProtection="0"/>
    <xf numFmtId="0" fontId="7" fillId="14" borderId="14" applyNumberFormat="0" applyFont="0" applyAlignment="0" applyProtection="0"/>
    <xf numFmtId="0" fontId="64" fillId="59" borderId="520" applyNumberFormat="0" applyAlignment="0" applyProtection="0"/>
    <xf numFmtId="0" fontId="10" fillId="62" borderId="519" applyNumberFormat="0" applyFont="0" applyAlignment="0" applyProtection="0"/>
    <xf numFmtId="0" fontId="7" fillId="14" borderId="14" applyNumberFormat="0" applyFont="0" applyAlignment="0" applyProtection="0"/>
    <xf numFmtId="232" fontId="103" fillId="0" borderId="513">
      <alignment vertical="center"/>
      <protection locked="0"/>
    </xf>
    <xf numFmtId="229" fontId="103" fillId="0" borderId="513">
      <alignment vertical="center"/>
      <protection locked="0"/>
    </xf>
    <xf numFmtId="228" fontId="103" fillId="0" borderId="513">
      <alignment vertical="center"/>
      <protection locked="0"/>
    </xf>
    <xf numFmtId="237" fontId="103" fillId="0" borderId="513">
      <alignment vertical="center"/>
      <protection locked="0"/>
    </xf>
    <xf numFmtId="184" fontId="103" fillId="0" borderId="513">
      <alignment vertical="center"/>
      <protection locked="0"/>
    </xf>
    <xf numFmtId="233" fontId="103" fillId="0" borderId="513">
      <alignment vertical="center"/>
      <protection locked="0"/>
    </xf>
    <xf numFmtId="233" fontId="103" fillId="0" borderId="513">
      <alignment vertical="center"/>
      <protection locked="0"/>
    </xf>
    <xf numFmtId="231" fontId="103" fillId="0" borderId="513">
      <alignment vertical="center"/>
      <protection locked="0"/>
    </xf>
    <xf numFmtId="231" fontId="103" fillId="0" borderId="513">
      <alignment vertical="center"/>
      <protection locked="0"/>
    </xf>
    <xf numFmtId="230" fontId="103" fillId="0" borderId="513">
      <alignment vertical="center"/>
      <protection locked="0"/>
    </xf>
    <xf numFmtId="0" fontId="7" fillId="14" borderId="14" applyNumberFormat="0" applyFont="0" applyAlignment="0" applyProtection="0"/>
    <xf numFmtId="0" fontId="7" fillId="14" borderId="14" applyNumberFormat="0" applyFont="0" applyAlignment="0" applyProtection="0"/>
    <xf numFmtId="228" fontId="112" fillId="0" borderId="542" applyFill="0">
      <alignment horizontal="center" vertical="center"/>
    </xf>
    <xf numFmtId="230" fontId="103" fillId="0" borderId="549">
      <alignment vertical="center"/>
      <protection locked="0"/>
    </xf>
    <xf numFmtId="232" fontId="103" fillId="0" borderId="549">
      <alignment vertical="center"/>
      <protection locked="0"/>
    </xf>
    <xf numFmtId="0" fontId="7" fillId="14" borderId="14" applyNumberFormat="0" applyFont="0" applyAlignment="0" applyProtection="0"/>
    <xf numFmtId="0" fontId="7" fillId="14" borderId="14" applyNumberFormat="0" applyFont="0" applyAlignment="0" applyProtection="0"/>
    <xf numFmtId="178" fontId="10" fillId="39" borderId="561">
      <alignment horizontal="center"/>
      <protection locked="0"/>
    </xf>
    <xf numFmtId="230" fontId="103" fillId="0" borderId="567">
      <alignment vertical="center"/>
      <protection locked="0"/>
    </xf>
    <xf numFmtId="0" fontId="61" fillId="46" borderId="554" applyNumberFormat="0" applyAlignment="0" applyProtection="0"/>
    <xf numFmtId="0" fontId="61" fillId="46" borderId="527" applyNumberFormat="0" applyAlignment="0" applyProtection="0"/>
    <xf numFmtId="0" fontId="10" fillId="62" borderId="537" applyNumberFormat="0" applyFont="0" applyAlignment="0" applyProtection="0"/>
    <xf numFmtId="0" fontId="10" fillId="62" borderId="537" applyNumberFormat="0" applyFont="0" applyAlignment="0" applyProtection="0"/>
    <xf numFmtId="0" fontId="64" fillId="59" borderId="547"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527" applyNumberFormat="0" applyAlignment="0" applyProtection="0"/>
    <xf numFmtId="250" fontId="121" fillId="0" borderId="526" applyFill="0"/>
    <xf numFmtId="266" fontId="103" fillId="0" borderId="534" applyFill="0">
      <alignment horizontal="center" vertical="center"/>
    </xf>
    <xf numFmtId="0" fontId="7" fillId="14" borderId="14" applyNumberFormat="0" applyFont="0" applyAlignment="0" applyProtection="0"/>
    <xf numFmtId="0" fontId="64" fillId="59" borderId="556" applyNumberFormat="0" applyAlignment="0" applyProtection="0"/>
    <xf numFmtId="10" fontId="68" fillId="67" borderId="534" applyNumberFormat="0" applyBorder="0" applyAlignment="0" applyProtection="0"/>
    <xf numFmtId="0" fontId="7" fillId="14" borderId="14" applyNumberFormat="0" applyFont="0" applyAlignment="0" applyProtection="0"/>
    <xf numFmtId="0" fontId="64" fillId="59" borderId="574" applyNumberFormat="0" applyAlignment="0" applyProtection="0"/>
    <xf numFmtId="0" fontId="7" fillId="14" borderId="14" applyNumberFormat="0" applyFont="0" applyAlignment="0" applyProtection="0"/>
    <xf numFmtId="201" fontId="10" fillId="39" borderId="552" applyNumberFormat="0">
      <alignment horizontal="left"/>
    </xf>
    <xf numFmtId="49" fontId="74" fillId="0" borderId="570">
      <alignment horizontal="left" vertical="top" wrapText="1"/>
      <protection locked="0"/>
    </xf>
    <xf numFmtId="0" fontId="7" fillId="14" borderId="14" applyNumberFormat="0" applyFont="0" applyAlignment="0" applyProtection="0"/>
    <xf numFmtId="0" fontId="53" fillId="59" borderId="536" applyNumberFormat="0" applyAlignment="0" applyProtection="0"/>
    <xf numFmtId="250" fontId="121" fillId="0" borderId="553" applyFill="0"/>
    <xf numFmtId="228" fontId="112" fillId="0" borderId="578" applyFill="0">
      <alignment horizontal="center" vertical="center"/>
    </xf>
    <xf numFmtId="0" fontId="7" fillId="14" borderId="14" applyNumberFormat="0" applyFont="0" applyAlignment="0" applyProtection="0"/>
    <xf numFmtId="0" fontId="10" fillId="62" borderId="573" applyNumberFormat="0" applyFont="0" applyAlignment="0" applyProtection="0"/>
    <xf numFmtId="228" fontId="121" fillId="0" borderId="568" applyNumberFormat="0"/>
    <xf numFmtId="231" fontId="103" fillId="0" borderId="522">
      <alignment vertical="center"/>
      <protection locked="0"/>
    </xf>
    <xf numFmtId="233" fontId="103" fillId="0" borderId="522">
      <alignment vertical="center"/>
      <protection locked="0"/>
    </xf>
    <xf numFmtId="233" fontId="103" fillId="0" borderId="522">
      <alignment vertical="center"/>
      <protection locked="0"/>
    </xf>
    <xf numFmtId="184" fontId="103" fillId="0" borderId="522">
      <alignment vertical="center"/>
      <protection locked="0"/>
    </xf>
    <xf numFmtId="237" fontId="103" fillId="0" borderId="522">
      <alignment vertical="center"/>
      <protection locked="0"/>
    </xf>
    <xf numFmtId="228" fontId="103" fillId="0" borderId="522">
      <alignment vertical="center"/>
      <protection locked="0"/>
    </xf>
    <xf numFmtId="229" fontId="103" fillId="0" borderId="522">
      <alignment vertical="center"/>
      <protection locked="0"/>
    </xf>
    <xf numFmtId="232" fontId="103" fillId="0" borderId="522">
      <alignment vertical="center"/>
      <protection locked="0"/>
    </xf>
    <xf numFmtId="228" fontId="121" fillId="0" borderId="514" applyNumberFormat="0"/>
    <xf numFmtId="0" fontId="10" fillId="62" borderId="546" applyNumberFormat="0" applyFont="0" applyAlignment="0" applyProtection="0"/>
    <xf numFmtId="228" fontId="136" fillId="68" borderId="514" applyNumberFormat="0">
      <alignment horizontal="right"/>
    </xf>
    <xf numFmtId="228" fontId="112" fillId="0" borderId="515" applyFill="0">
      <alignment horizontal="center" vertical="center"/>
    </xf>
    <xf numFmtId="228" fontId="124" fillId="0" borderId="515" applyFill="0">
      <alignment horizontal="center" vertical="center"/>
    </xf>
    <xf numFmtId="267" fontId="112" fillId="0" borderId="515" applyFill="0">
      <alignment horizontal="center" vertical="center"/>
    </xf>
    <xf numFmtId="37" fontId="70" fillId="0" borderId="515" applyFill="0">
      <alignment horizontal="center" vertical="center"/>
    </xf>
    <xf numFmtId="184" fontId="103" fillId="0" borderId="549">
      <alignment vertical="center"/>
      <protection locked="0"/>
    </xf>
    <xf numFmtId="178" fontId="10" fillId="39" borderId="1126">
      <alignment horizontal="center"/>
      <protection locked="0"/>
    </xf>
    <xf numFmtId="0" fontId="7" fillId="14" borderId="14" applyNumberFormat="0" applyFont="0" applyAlignment="0" applyProtection="0"/>
    <xf numFmtId="196" fontId="10" fillId="39" borderId="543" applyFont="0" applyFill="0" applyBorder="0" applyAlignment="0">
      <alignment horizontal="left"/>
    </xf>
    <xf numFmtId="0" fontId="7" fillId="14" borderId="14" applyNumberFormat="0" applyFont="0" applyAlignment="0" applyProtection="0"/>
    <xf numFmtId="228" fontId="121" fillId="0" borderId="559" applyNumberFormat="0"/>
    <xf numFmtId="191" fontId="74" fillId="0" borderId="561"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21" fillId="0" borderId="535" applyFill="0"/>
    <xf numFmtId="0" fontId="74" fillId="0" borderId="543" applyNumberFormat="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4" fillId="0" borderId="570"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552" applyFont="0" applyFill="0" applyBorder="0" applyAlignment="0" applyProtection="0">
      <alignment horizontal="left"/>
      <protection locked="0"/>
    </xf>
    <xf numFmtId="254" fontId="10" fillId="39" borderId="579">
      <alignment horizontal="right"/>
      <protection locked="0"/>
    </xf>
    <xf numFmtId="0" fontId="7" fillId="14" borderId="14" applyNumberFormat="0" applyFont="0" applyAlignment="0" applyProtection="0"/>
    <xf numFmtId="254" fontId="10" fillId="39" borderId="552">
      <alignment horizontal="right"/>
      <protection locked="0"/>
    </xf>
    <xf numFmtId="187" fontId="74" fillId="0" borderId="552" applyFont="0" applyFill="0" applyBorder="0" applyAlignment="0" applyProtection="0">
      <alignment horizontal="left"/>
      <protection locked="0"/>
    </xf>
    <xf numFmtId="49" fontId="74" fillId="0" borderId="525">
      <alignment horizontal="left" vertical="top" wrapText="1"/>
      <protection locked="0"/>
    </xf>
    <xf numFmtId="200" fontId="10" fillId="5" borderId="552" applyFont="0" applyFill="0" applyBorder="0" applyAlignment="0" applyProtection="0"/>
    <xf numFmtId="0" fontId="10" fillId="62" borderId="528" applyNumberFormat="0" applyFont="0" applyAlignment="0" applyProtection="0"/>
    <xf numFmtId="0" fontId="7" fillId="14" borderId="14" applyNumberFormat="0" applyFont="0" applyAlignment="0" applyProtection="0"/>
    <xf numFmtId="192" fontId="74" fillId="0" borderId="543"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6" fillId="0" borderId="2718" applyNumberFormat="0" applyFill="0" applyAlignment="0" applyProtection="0"/>
    <xf numFmtId="0" fontId="7" fillId="14" borderId="14" applyNumberFormat="0" applyFont="0" applyAlignment="0" applyProtection="0"/>
    <xf numFmtId="250" fontId="121" fillId="0" borderId="507" applyFill="0"/>
    <xf numFmtId="0" fontId="7" fillId="14" borderId="14" applyNumberFormat="0" applyFont="0" applyAlignment="0" applyProtection="0"/>
    <xf numFmtId="0" fontId="7" fillId="14" borderId="14" applyNumberFormat="0" applyFont="0" applyAlignment="0" applyProtection="0"/>
    <xf numFmtId="0" fontId="64" fillId="59" borderId="556" applyNumberFormat="0" applyAlignment="0" applyProtection="0"/>
    <xf numFmtId="250" fontId="121" fillId="0" borderId="571" applyFill="0"/>
    <xf numFmtId="231" fontId="103" fillId="0" borderId="540">
      <alignment vertical="center"/>
      <protection locked="0"/>
    </xf>
    <xf numFmtId="250" fontId="168" fillId="0" borderId="571" applyFill="0"/>
    <xf numFmtId="0" fontId="66" fillId="0" borderId="521" applyNumberFormat="0" applyFill="0" applyAlignment="0" applyProtection="0"/>
    <xf numFmtId="10" fontId="68" fillId="67" borderId="516" applyNumberFormat="0" applyBorder="0" applyAlignment="0" applyProtection="0"/>
    <xf numFmtId="201" fontId="10" fillId="39" borderId="516" applyNumberFormat="0">
      <alignment horizontal="left"/>
    </xf>
    <xf numFmtId="271" fontId="11" fillId="0" borderId="516">
      <alignment horizontal="right"/>
    </xf>
    <xf numFmtId="190" fontId="74" fillId="0" borderId="516" applyFont="0" applyFill="0" applyBorder="0" applyAlignment="0" applyProtection="0">
      <alignment horizontal="left"/>
      <protection locked="0"/>
    </xf>
    <xf numFmtId="192" fontId="74" fillId="0" borderId="516" applyFont="0" applyFill="0" applyBorder="0" applyAlignment="0" applyProtection="0">
      <alignment horizontal="left"/>
      <protection locked="0"/>
    </xf>
    <xf numFmtId="191" fontId="74" fillId="0" borderId="516" applyFont="0" applyFill="0" applyBorder="0" applyAlignment="0" applyProtection="0">
      <alignment horizontal="left"/>
      <protection locked="0"/>
    </xf>
    <xf numFmtId="266" fontId="103" fillId="0" borderId="516" applyFill="0">
      <alignment horizontal="center" vertical="center"/>
    </xf>
    <xf numFmtId="184" fontId="68" fillId="0" borderId="516" applyFill="0">
      <alignment horizontal="center" vertical="center"/>
    </xf>
    <xf numFmtId="228" fontId="103" fillId="0" borderId="516" applyFill="0">
      <alignment horizontal="center" vertical="center"/>
    </xf>
    <xf numFmtId="228" fontId="68" fillId="0" borderId="516" applyFill="0">
      <alignment horizontal="center" vertical="center"/>
    </xf>
    <xf numFmtId="228" fontId="104" fillId="0" borderId="516" applyFill="0">
      <alignment horizontal="center" vertical="center"/>
    </xf>
    <xf numFmtId="228" fontId="79" fillId="0" borderId="516" applyFill="0">
      <alignment horizontal="center" vertical="center"/>
    </xf>
    <xf numFmtId="178" fontId="10" fillId="39" borderId="516">
      <alignment horizontal="center"/>
      <protection locked="0"/>
    </xf>
    <xf numFmtId="178" fontId="10" fillId="39" borderId="516">
      <alignment horizontal="center"/>
      <protection locked="0"/>
    </xf>
    <xf numFmtId="254" fontId="10" fillId="39" borderId="516">
      <alignment horizontal="right"/>
      <protection locked="0"/>
    </xf>
    <xf numFmtId="228" fontId="74" fillId="0" borderId="516" applyNumberFormat="0">
      <alignment horizontal="left"/>
      <protection locked="0"/>
    </xf>
    <xf numFmtId="49" fontId="74" fillId="0" borderId="516">
      <alignment horizontal="left" vertical="top" wrapText="1"/>
      <protection locked="0"/>
    </xf>
    <xf numFmtId="196" fontId="10" fillId="39" borderId="516" applyFont="0" applyFill="0" applyBorder="0" applyAlignment="0">
      <alignment horizontal="left"/>
    </xf>
    <xf numFmtId="17" fontId="11" fillId="39" borderId="516">
      <alignment horizontal="center"/>
      <protection locked="0"/>
    </xf>
    <xf numFmtId="254" fontId="10" fillId="39" borderId="516">
      <alignment horizontal="right"/>
      <protection locked="0"/>
    </xf>
    <xf numFmtId="228" fontId="73" fillId="63" borderId="516" applyFill="0">
      <alignment horizontal="center" vertical="center"/>
    </xf>
    <xf numFmtId="228" fontId="73" fillId="63" borderId="516" applyFill="0">
      <alignment horizontal="center"/>
    </xf>
    <xf numFmtId="3" fontId="114" fillId="39" borderId="516">
      <alignment horizontal="center"/>
      <protection locked="0"/>
    </xf>
    <xf numFmtId="0" fontId="7" fillId="14" borderId="14" applyNumberFormat="0" applyFont="0" applyAlignment="0" applyProtection="0"/>
    <xf numFmtId="185" fontId="74" fillId="0" borderId="516" applyFont="0" applyFill="0" applyBorder="0" applyAlignment="0" applyProtection="0">
      <alignment horizontal="left"/>
      <protection locked="0"/>
    </xf>
    <xf numFmtId="250" fontId="168" fillId="0" borderId="517" applyFill="0"/>
    <xf numFmtId="0" fontId="7" fillId="14" borderId="14" applyNumberFormat="0" applyFont="0" applyAlignment="0" applyProtection="0"/>
    <xf numFmtId="250" fontId="121" fillId="0" borderId="517" applyFill="0"/>
    <xf numFmtId="271" fontId="11" fillId="63" borderId="516">
      <alignment horizontal="right"/>
    </xf>
    <xf numFmtId="271" fontId="11" fillId="0" borderId="516">
      <alignment horizontal="right"/>
    </xf>
    <xf numFmtId="187" fontId="74" fillId="0" borderId="516" applyFont="0" applyFill="0" applyBorder="0" applyAlignment="0" applyProtection="0">
      <alignment horizontal="left"/>
      <protection locked="0"/>
    </xf>
    <xf numFmtId="228" fontId="74" fillId="0" borderId="552" applyNumberFormat="0">
      <alignment horizontal="left"/>
      <protection locked="0"/>
    </xf>
    <xf numFmtId="237" fontId="103" fillId="0" borderId="549">
      <alignment vertical="center"/>
      <protection locked="0"/>
    </xf>
    <xf numFmtId="250" fontId="121" fillId="0" borderId="553" applyFill="0"/>
    <xf numFmtId="0" fontId="64" fillId="59" borderId="529" applyNumberFormat="0" applyAlignment="0" applyProtection="0"/>
    <xf numFmtId="0" fontId="61" fillId="46" borderId="518" applyNumberFormat="0" applyAlignment="0" applyProtection="0"/>
    <xf numFmtId="196" fontId="10" fillId="39" borderId="525" applyFont="0" applyFill="0" applyBorder="0" applyAlignment="0">
      <alignment horizontal="left"/>
    </xf>
    <xf numFmtId="0" fontId="53" fillId="59" borderId="545" applyNumberFormat="0" applyAlignment="0" applyProtection="0"/>
    <xf numFmtId="0" fontId="7" fillId="14" borderId="14" applyNumberFormat="0" applyFont="0" applyAlignment="0" applyProtection="0"/>
    <xf numFmtId="0" fontId="64" fillId="59" borderId="1805" applyNumberFormat="0" applyAlignment="0" applyProtection="0"/>
    <xf numFmtId="201" fontId="10" fillId="39" borderId="525" applyNumberFormat="0">
      <alignment horizontal="left"/>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2" fillId="0" borderId="539" applyNumberFormat="0" applyFill="0" applyAlignment="0" applyProtection="0"/>
    <xf numFmtId="0" fontId="53" fillId="59" borderId="563" applyNumberFormat="0" applyAlignment="0" applyProtection="0"/>
    <xf numFmtId="0" fontId="74" fillId="0" borderId="525" applyNumberFormat="0">
      <alignment horizontal="left"/>
      <protection locked="0"/>
    </xf>
    <xf numFmtId="185" fontId="74" fillId="0" borderId="570"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3" fillId="63" borderId="516" applyFill="0">
      <alignment horizontal="center"/>
    </xf>
    <xf numFmtId="178" fontId="10" fillId="39" borderId="516">
      <alignment horizontal="center"/>
      <protection locked="0"/>
    </xf>
    <xf numFmtId="0" fontId="53" fillId="59" borderId="518" applyNumberFormat="0" applyAlignment="0" applyProtection="0"/>
    <xf numFmtId="3" fontId="114" fillId="39" borderId="543">
      <alignment horizontal="center"/>
      <protection locked="0"/>
    </xf>
    <xf numFmtId="0" fontId="10" fillId="62" borderId="528" applyNumberFormat="0" applyFont="0" applyAlignment="0" applyProtection="0"/>
    <xf numFmtId="0" fontId="7" fillId="14" borderId="14" applyNumberFormat="0" applyFont="0" applyAlignment="0" applyProtection="0"/>
    <xf numFmtId="193" fontId="10" fillId="0" borderId="552" applyFont="0" applyFill="0" applyBorder="0" applyAlignment="0" applyProtection="0">
      <alignment horizontal="left"/>
      <protection locked="0"/>
    </xf>
    <xf numFmtId="0" fontId="7" fillId="14" borderId="14" applyNumberFormat="0" applyFont="0" applyAlignment="0" applyProtection="0"/>
    <xf numFmtId="178" fontId="10" fillId="39" borderId="543">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3" fillId="63" borderId="552" applyFill="0">
      <alignment horizontal="center"/>
    </xf>
    <xf numFmtId="0" fontId="2" fillId="0" borderId="566"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4" fontId="10" fillId="39" borderId="525">
      <alignment horizontal="right"/>
      <protection locked="0"/>
    </xf>
    <xf numFmtId="178" fontId="10" fillId="39" borderId="525">
      <alignment horizontal="center"/>
      <protection locked="0"/>
    </xf>
    <xf numFmtId="228" fontId="74" fillId="0" borderId="525" applyNumberFormat="0">
      <alignment horizontal="left"/>
      <protection locked="0"/>
    </xf>
    <xf numFmtId="197" fontId="74" fillId="0" borderId="516">
      <alignment horizontal="left"/>
      <protection locked="0"/>
    </xf>
    <xf numFmtId="178" fontId="10" fillId="39" borderId="525">
      <alignment horizontal="center"/>
      <protection locked="0"/>
    </xf>
    <xf numFmtId="228" fontId="79" fillId="0" borderId="525" applyFill="0">
      <alignment horizontal="center" vertical="center"/>
    </xf>
    <xf numFmtId="49" fontId="74" fillId="0" borderId="525">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228" fontId="79" fillId="0" borderId="579" applyFill="0">
      <alignment horizontal="center" vertical="center"/>
    </xf>
    <xf numFmtId="0" fontId="7" fillId="14" borderId="14" applyNumberFormat="0" applyFont="0" applyAlignment="0" applyProtection="0"/>
    <xf numFmtId="254" fontId="10" fillId="39" borderId="543">
      <alignment horizontal="right"/>
      <protection locked="0"/>
    </xf>
    <xf numFmtId="49" fontId="74" fillId="0" borderId="579">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66" fillId="0" borderId="530"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518" applyNumberFormat="0" applyAlignment="0" applyProtection="0"/>
    <xf numFmtId="0" fontId="64" fillId="59" borderId="547" applyNumberFormat="0" applyAlignment="0" applyProtection="0"/>
    <xf numFmtId="237" fontId="103" fillId="0" borderId="558">
      <alignment vertical="center"/>
      <protection locked="0"/>
    </xf>
    <xf numFmtId="0" fontId="7" fillId="14" borderId="14" applyNumberFormat="0" applyFont="0" applyAlignment="0" applyProtection="0"/>
    <xf numFmtId="232" fontId="103" fillId="0" borderId="558">
      <alignment vertical="center"/>
      <protection locked="0"/>
    </xf>
    <xf numFmtId="254" fontId="10" fillId="39" borderId="570">
      <alignment horizontal="right"/>
      <protection locked="0"/>
    </xf>
    <xf numFmtId="0" fontId="7" fillId="14" borderId="14" applyNumberFormat="0" applyFont="0" applyAlignment="0" applyProtection="0"/>
    <xf numFmtId="17" fontId="11" fillId="39" borderId="579">
      <alignment horizontal="center"/>
      <protection locked="0"/>
    </xf>
    <xf numFmtId="191" fontId="74" fillId="0" borderId="1280" applyFont="0" applyFill="0" applyBorder="0" applyAlignment="0" applyProtection="0">
      <alignment horizontal="left"/>
      <protection locked="0"/>
    </xf>
    <xf numFmtId="0" fontId="66" fillId="0" borderId="566" applyNumberFormat="0" applyFill="0" applyAlignment="0" applyProtection="0"/>
    <xf numFmtId="228" fontId="79" fillId="0" borderId="972" applyFill="0">
      <alignment horizontal="center" vertical="center"/>
    </xf>
    <xf numFmtId="178" fontId="10" fillId="39" borderId="516">
      <alignment horizontal="center"/>
      <protection locked="0"/>
    </xf>
    <xf numFmtId="192" fontId="74" fillId="0" borderId="552" applyFont="0" applyFill="0" applyBorder="0" applyAlignment="0" applyProtection="0">
      <alignment horizontal="left"/>
      <protection locked="0"/>
    </xf>
    <xf numFmtId="250" fontId="121" fillId="0" borderId="517" applyFill="0"/>
    <xf numFmtId="228" fontId="68" fillId="0" borderId="552" applyFill="0">
      <alignment horizontal="center" vertical="center"/>
    </xf>
    <xf numFmtId="178" fontId="10" fillId="39" borderId="570">
      <alignment horizontal="center"/>
      <protection locked="0"/>
    </xf>
    <xf numFmtId="0" fontId="7" fillId="14" borderId="14" applyNumberFormat="0" applyFont="0" applyAlignment="0" applyProtection="0"/>
    <xf numFmtId="0" fontId="7" fillId="14" borderId="14" applyNumberFormat="0" applyFont="0" applyAlignment="0" applyProtection="0"/>
    <xf numFmtId="0" fontId="73" fillId="63" borderId="534" applyFill="0">
      <alignment horizontal="center"/>
    </xf>
    <xf numFmtId="0" fontId="7" fillId="14" borderId="14" applyNumberFormat="0" applyFont="0" applyAlignment="0" applyProtection="0"/>
    <xf numFmtId="267" fontId="112" fillId="0" borderId="560"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1" fontId="74" fillId="0" borderId="552" applyFont="0" applyFill="0" applyBorder="0" applyAlignment="0" applyProtection="0">
      <alignment horizontal="left"/>
      <protection locked="0"/>
    </xf>
    <xf numFmtId="0" fontId="7" fillId="14" borderId="14" applyNumberFormat="0" applyFont="0" applyAlignment="0" applyProtection="0"/>
    <xf numFmtId="228" fontId="103" fillId="0" borderId="558">
      <alignment vertical="center"/>
      <protection locked="0"/>
    </xf>
    <xf numFmtId="276" fontId="20" fillId="0" borderId="552">
      <alignment horizontal="center"/>
    </xf>
    <xf numFmtId="228" fontId="73" fillId="63" borderId="543" applyFill="0">
      <alignment horizont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2" fillId="0" borderId="539" applyNumberFormat="0" applyFill="0" applyAlignment="0" applyProtection="0"/>
    <xf numFmtId="0" fontId="73" fillId="63" borderId="543" applyFill="0">
      <alignment horizontal="center"/>
    </xf>
    <xf numFmtId="0" fontId="7" fillId="14" borderId="14" applyNumberFormat="0" applyFont="0" applyAlignment="0" applyProtection="0"/>
    <xf numFmtId="0" fontId="7" fillId="14" borderId="14" applyNumberFormat="0" applyFont="0" applyAlignment="0" applyProtection="0"/>
    <xf numFmtId="267" fontId="112" fillId="0" borderId="578" applyFill="0">
      <alignment horizontal="center" vertical="center"/>
    </xf>
    <xf numFmtId="0" fontId="61" fillId="46" borderId="572" applyNumberFormat="0" applyAlignment="0" applyProtection="0"/>
    <xf numFmtId="228" fontId="136" fillId="68" borderId="541" applyNumberFormat="0">
      <alignment horizontal="right"/>
    </xf>
    <xf numFmtId="187" fontId="74" fillId="0" borderId="525" applyFont="0" applyFill="0" applyBorder="0" applyAlignment="0" applyProtection="0">
      <alignment horizontal="left"/>
      <protection locked="0"/>
    </xf>
    <xf numFmtId="0" fontId="7" fillId="14" borderId="14" applyNumberFormat="0" applyFont="0" applyAlignment="0" applyProtection="0"/>
    <xf numFmtId="271" fontId="11" fillId="0" borderId="525">
      <alignment horizontal="right"/>
    </xf>
    <xf numFmtId="185" fontId="74" fillId="0" borderId="525" applyFont="0" applyFill="0" applyBorder="0" applyAlignment="0" applyProtection="0">
      <alignment horizontal="left"/>
      <protection locked="0"/>
    </xf>
    <xf numFmtId="250" fontId="121" fillId="0" borderId="526" applyFill="0"/>
    <xf numFmtId="228" fontId="73" fillId="63" borderId="525" applyFill="0">
      <alignment horizontal="center"/>
    </xf>
    <xf numFmtId="271" fontId="11" fillId="63" borderId="525">
      <alignment horizontal="right"/>
    </xf>
    <xf numFmtId="250" fontId="168" fillId="0" borderId="526" applyFill="0"/>
    <xf numFmtId="3" fontId="114" fillId="39" borderId="525">
      <alignment horizontal="center"/>
      <protection locked="0"/>
    </xf>
    <xf numFmtId="237" fontId="103" fillId="0" borderId="531">
      <alignment vertical="center"/>
      <protection locked="0"/>
    </xf>
    <xf numFmtId="0" fontId="7" fillId="14" borderId="14" applyNumberFormat="0" applyFont="0" applyAlignment="0" applyProtection="0"/>
    <xf numFmtId="228" fontId="79" fillId="0" borderId="570" applyFill="0">
      <alignment horizontal="center" vertical="center"/>
    </xf>
    <xf numFmtId="200" fontId="10" fillId="5" borderId="516" applyFont="0" applyFill="0" applyBorder="0" applyAlignment="0" applyProtection="0"/>
    <xf numFmtId="0" fontId="7" fillId="14" borderId="14" applyNumberFormat="0" applyFont="0" applyAlignment="0" applyProtection="0"/>
    <xf numFmtId="0" fontId="7" fillId="14" borderId="14" applyNumberFormat="0" applyFont="0" applyAlignment="0" applyProtection="0"/>
    <xf numFmtId="184" fontId="103" fillId="0" borderId="576">
      <alignment vertical="center"/>
      <protection locked="0"/>
    </xf>
    <xf numFmtId="0" fontId="7" fillId="14" borderId="14" applyNumberFormat="0" applyFont="0" applyAlignment="0" applyProtection="0"/>
    <xf numFmtId="0" fontId="7" fillId="14" borderId="14" applyNumberFormat="0" applyFont="0" applyAlignment="0" applyProtection="0"/>
    <xf numFmtId="0" fontId="53" fillId="59" borderId="554" applyNumberFormat="0" applyAlignment="0" applyProtection="0"/>
    <xf numFmtId="276" fontId="20" fillId="0" borderId="570">
      <alignment horizontal="center"/>
    </xf>
    <xf numFmtId="0" fontId="7" fillId="14" borderId="14" applyNumberFormat="0" applyFont="0" applyAlignment="0" applyProtection="0"/>
    <xf numFmtId="0" fontId="7" fillId="14" borderId="14" applyNumberFormat="0" applyFont="0" applyAlignment="0" applyProtection="0"/>
    <xf numFmtId="228" fontId="74" fillId="0" borderId="534" applyNumberFormat="0">
      <alignment horizontal="left"/>
      <protection locked="0"/>
    </xf>
    <xf numFmtId="0" fontId="7" fillId="14" borderId="14" applyNumberFormat="0" applyFont="0" applyAlignment="0" applyProtection="0"/>
    <xf numFmtId="49" fontId="74" fillId="0" borderId="534">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10" fillId="62" borderId="564" applyNumberFormat="0" applyFont="0" applyAlignment="0" applyProtection="0"/>
    <xf numFmtId="0" fontId="2" fillId="0" borderId="530" applyNumberFormat="0" applyFill="0" applyAlignment="0" applyProtection="0"/>
    <xf numFmtId="178" fontId="10" fillId="39" borderId="552">
      <alignment horizontal="center"/>
      <protection locked="0"/>
    </xf>
    <xf numFmtId="0" fontId="7" fillId="14" borderId="14" applyNumberFormat="0" applyFont="0" applyAlignment="0" applyProtection="0"/>
    <xf numFmtId="232" fontId="103" fillId="0" borderId="576">
      <alignment vertical="center"/>
      <protection locked="0"/>
    </xf>
    <xf numFmtId="228" fontId="74" fillId="0" borderId="561" applyNumberFormat="0">
      <alignment horizontal="left"/>
      <protection locked="0"/>
    </xf>
    <xf numFmtId="228" fontId="112" fillId="0" borderId="551" applyFill="0">
      <alignment horizontal="center" vertical="center"/>
    </xf>
    <xf numFmtId="37" fontId="70" fillId="0" borderId="542" applyFill="0">
      <alignment horizontal="center" vertical="center"/>
    </xf>
    <xf numFmtId="0" fontId="7" fillId="14" borderId="14" applyNumberFormat="0" applyFont="0" applyAlignment="0" applyProtection="0"/>
    <xf numFmtId="0" fontId="64" fillId="59" borderId="529" applyNumberFormat="0" applyAlignment="0" applyProtection="0"/>
    <xf numFmtId="0" fontId="53" fillId="59" borderId="509" applyNumberFormat="0" applyAlignment="0" applyProtection="0"/>
    <xf numFmtId="0" fontId="7" fillId="14" borderId="14" applyNumberFormat="0" applyFont="0" applyAlignment="0" applyProtection="0"/>
    <xf numFmtId="0" fontId="64" fillId="59" borderId="565" applyNumberFormat="0" applyAlignment="0" applyProtection="0"/>
    <xf numFmtId="0" fontId="7" fillId="14" borderId="14" applyNumberFormat="0" applyFont="0" applyAlignment="0" applyProtection="0"/>
    <xf numFmtId="228" fontId="121" fillId="0" borderId="577" applyNumberFormat="0"/>
    <xf numFmtId="233" fontId="103" fillId="0" borderId="558">
      <alignment vertical="center"/>
      <protection locked="0"/>
    </xf>
    <xf numFmtId="0" fontId="7" fillId="14" borderId="14" applyNumberFormat="0" applyFont="0" applyAlignment="0" applyProtection="0"/>
    <xf numFmtId="0" fontId="7" fillId="14" borderId="14" applyNumberFormat="0" applyFont="0" applyAlignment="0" applyProtection="0"/>
    <xf numFmtId="233" fontId="103" fillId="0" borderId="549">
      <alignment vertical="center"/>
      <protection locked="0"/>
    </xf>
    <xf numFmtId="0" fontId="7" fillId="14" borderId="14" applyNumberFormat="0" applyFont="0" applyAlignment="0" applyProtection="0"/>
    <xf numFmtId="0" fontId="66" fillId="0" borderId="548" applyNumberFormat="0" applyFill="0" applyAlignment="0" applyProtection="0"/>
    <xf numFmtId="192" fontId="74" fillId="0" borderId="516" applyFont="0" applyFill="0" applyBorder="0" applyAlignment="0" applyProtection="0">
      <alignment horizontal="left"/>
      <protection locked="0"/>
    </xf>
    <xf numFmtId="191" fontId="74" fillId="0" borderId="516"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3" fillId="63" borderId="579" applyFill="0">
      <alignment horizontal="center"/>
    </xf>
    <xf numFmtId="0" fontId="7" fillId="14" borderId="14" applyNumberFormat="0" applyFont="0" applyAlignment="0" applyProtection="0"/>
    <xf numFmtId="201" fontId="10" fillId="39" borderId="516" applyNumberFormat="0">
      <alignment horizontal="left"/>
    </xf>
    <xf numFmtId="228" fontId="121" fillId="0" borderId="523" applyNumberFormat="0"/>
    <xf numFmtId="0" fontId="7" fillId="14" borderId="14" applyNumberFormat="0" applyFont="0" applyAlignment="0" applyProtection="0"/>
    <xf numFmtId="0" fontId="7" fillId="14" borderId="14" applyNumberFormat="0" applyFont="0" applyAlignment="0" applyProtection="0"/>
    <xf numFmtId="0" fontId="64" fillId="59" borderId="538" applyNumberFormat="0" applyAlignment="0" applyProtection="0"/>
    <xf numFmtId="232" fontId="103" fillId="0" borderId="531">
      <alignment vertical="center"/>
      <protection locked="0"/>
    </xf>
    <xf numFmtId="178" fontId="10" fillId="39" borderId="516">
      <alignment horizontal="center"/>
      <protection locked="0"/>
    </xf>
    <xf numFmtId="0" fontId="64" fillId="59" borderId="556" applyNumberFormat="0" applyAlignment="0" applyProtection="0"/>
    <xf numFmtId="178" fontId="10" fillId="39" borderId="516">
      <alignment horizontal="center"/>
      <protection locked="0"/>
    </xf>
    <xf numFmtId="232" fontId="103" fillId="0" borderId="540">
      <alignment vertical="center"/>
      <protection locked="0"/>
    </xf>
    <xf numFmtId="228" fontId="136" fillId="68" borderId="568" applyNumberFormat="0">
      <alignment horizontal="right"/>
    </xf>
    <xf numFmtId="184" fontId="68" fillId="0" borderId="543" applyFill="0">
      <alignment horizontal="center" vertical="center"/>
    </xf>
    <xf numFmtId="0" fontId="7" fillId="14" borderId="14" applyNumberFormat="0" applyFont="0" applyAlignment="0" applyProtection="0"/>
    <xf numFmtId="228" fontId="74" fillId="0" borderId="516" applyNumberFormat="0">
      <alignment horizontal="left"/>
      <protection locked="0"/>
    </xf>
    <xf numFmtId="49" fontId="74" fillId="0" borderId="543">
      <alignment horizontal="left" vertical="top" wrapText="1"/>
      <protection locked="0"/>
    </xf>
    <xf numFmtId="0" fontId="7" fillId="14" borderId="14" applyNumberFormat="0" applyFont="0" applyAlignment="0" applyProtection="0"/>
    <xf numFmtId="49" fontId="74" fillId="0" borderId="516">
      <alignment horizontal="left" vertical="top" wrapText="1"/>
      <protection locked="0"/>
    </xf>
    <xf numFmtId="196" fontId="10" fillId="39" borderId="516" applyFont="0" applyFill="0" applyBorder="0" applyAlignment="0">
      <alignment horizontal="left"/>
    </xf>
    <xf numFmtId="0" fontId="66" fillId="0" borderId="575" applyNumberFormat="0" applyFill="0" applyAlignment="0" applyProtection="0"/>
    <xf numFmtId="231" fontId="103" fillId="0" borderId="522">
      <alignment vertical="center"/>
      <protection locked="0"/>
    </xf>
    <xf numFmtId="0" fontId="61" fillId="46" borderId="509" applyNumberFormat="0" applyAlignment="0" applyProtection="0"/>
    <xf numFmtId="228" fontId="124" fillId="0" borderId="578" applyFill="0">
      <alignment horizontal="center" vertical="center"/>
    </xf>
    <xf numFmtId="0" fontId="7" fillId="14" borderId="14" applyNumberFormat="0" applyFont="0" applyAlignment="0" applyProtection="0"/>
    <xf numFmtId="228" fontId="104" fillId="0" borderId="579" applyFill="0">
      <alignment horizontal="center" vertical="center"/>
    </xf>
    <xf numFmtId="0" fontId="73" fillId="63" borderId="552" applyFill="0">
      <alignment horizontal="center"/>
    </xf>
    <xf numFmtId="250" fontId="168" fillId="0" borderId="553" applyFill="0"/>
    <xf numFmtId="0" fontId="74" fillId="0" borderId="570" applyNumberFormat="0">
      <alignment horizontal="left"/>
      <protection locked="0"/>
    </xf>
    <xf numFmtId="192" fontId="74" fillId="0" borderId="561" applyFont="0" applyFill="0" applyBorder="0" applyAlignment="0" applyProtection="0">
      <alignment horizontal="left"/>
      <protection locked="0"/>
    </xf>
    <xf numFmtId="0" fontId="7" fillId="14" borderId="14" applyNumberFormat="0" applyFont="0" applyAlignment="0" applyProtection="0"/>
    <xf numFmtId="228" fontId="73" fillId="63" borderId="552" applyFill="0">
      <alignment horizontal="center" vertical="center"/>
    </xf>
    <xf numFmtId="228" fontId="103" fillId="0" borderId="567">
      <alignment vertical="center"/>
      <protection locked="0"/>
    </xf>
    <xf numFmtId="0" fontId="10" fillId="62" borderId="555" applyNumberFormat="0" applyFont="0" applyAlignment="0" applyProtection="0"/>
    <xf numFmtId="230" fontId="103" fillId="0" borderId="540">
      <alignment vertical="center"/>
      <protection locked="0"/>
    </xf>
    <xf numFmtId="228" fontId="74" fillId="0" borderId="543" applyNumberFormat="0">
      <alignment horizontal="left"/>
      <protection locked="0"/>
    </xf>
    <xf numFmtId="0" fontId="53" fillId="59" borderId="572" applyNumberFormat="0" applyAlignment="0" applyProtection="0"/>
    <xf numFmtId="0" fontId="66" fillId="0" borderId="548" applyNumberFormat="0" applyFill="0" applyAlignment="0" applyProtection="0"/>
    <xf numFmtId="185" fontId="74" fillId="0" borderId="561" applyFont="0" applyFill="0" applyBorder="0" applyAlignment="0" applyProtection="0">
      <alignment horizontal="left"/>
      <protection locked="0"/>
    </xf>
    <xf numFmtId="0" fontId="61" fillId="46" borderId="527" applyNumberFormat="0" applyAlignment="0" applyProtection="0"/>
    <xf numFmtId="0" fontId="53" fillId="59" borderId="527" applyNumberFormat="0" applyAlignment="0" applyProtection="0"/>
    <xf numFmtId="0" fontId="73" fillId="63" borderId="570" applyFill="0">
      <alignment horizontal="center"/>
    </xf>
    <xf numFmtId="0" fontId="7" fillId="14" borderId="14" applyNumberFormat="0" applyFont="0" applyAlignment="0" applyProtection="0"/>
    <xf numFmtId="233" fontId="103" fillId="0" borderId="567">
      <alignment vertic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8" fontId="73" fillId="63" borderId="543" applyFill="0">
      <alignment horizontal="center" vertical="center"/>
    </xf>
    <xf numFmtId="0" fontId="7" fillId="14" borderId="14" applyNumberFormat="0" applyFont="0" applyAlignment="0" applyProtection="0"/>
    <xf numFmtId="250" fontId="121" fillId="0" borderId="562" applyFill="0"/>
    <xf numFmtId="0" fontId="7" fillId="14" borderId="14" applyNumberFormat="0" applyFont="0" applyAlignment="0" applyProtection="0"/>
    <xf numFmtId="0" fontId="7" fillId="14" borderId="14" applyNumberFormat="0" applyFont="0" applyAlignment="0" applyProtection="0"/>
    <xf numFmtId="0" fontId="64" fillId="59" borderId="520" applyNumberFormat="0" applyAlignment="0" applyProtection="0"/>
    <xf numFmtId="0" fontId="7" fillId="14" borderId="14" applyNumberFormat="0" applyFont="0" applyAlignment="0" applyProtection="0"/>
    <xf numFmtId="184" fontId="103" fillId="0" borderId="531">
      <alignment vertical="center"/>
      <protection locked="0"/>
    </xf>
    <xf numFmtId="230" fontId="103" fillId="0" borderId="531">
      <alignment vertical="center"/>
      <protection locked="0"/>
    </xf>
    <xf numFmtId="196" fontId="10" fillId="39" borderId="579" applyFont="0" applyFill="0" applyBorder="0" applyAlignment="0">
      <alignment horizontal="left"/>
    </xf>
    <xf numFmtId="0" fontId="53" fillId="59" borderId="554" applyNumberFormat="0" applyAlignment="0" applyProtection="0"/>
    <xf numFmtId="3" fontId="114" fillId="39" borderId="579">
      <alignment horizontal="center"/>
      <protection locked="0"/>
    </xf>
    <xf numFmtId="0" fontId="7" fillId="14" borderId="14" applyNumberFormat="0" applyFont="0" applyAlignment="0" applyProtection="0"/>
    <xf numFmtId="0" fontId="10" fillId="62" borderId="510" applyNumberFormat="0" applyFont="0" applyAlignment="0" applyProtection="0"/>
    <xf numFmtId="0" fontId="64" fillId="59" borderId="511" applyNumberFormat="0" applyAlignment="0" applyProtection="0"/>
    <xf numFmtId="0" fontId="7" fillId="14" borderId="14" applyNumberFormat="0" applyFont="0" applyAlignment="0" applyProtection="0"/>
    <xf numFmtId="0" fontId="2" fillId="0" borderId="548" applyNumberFormat="0" applyFill="0" applyAlignment="0" applyProtection="0"/>
    <xf numFmtId="0" fontId="7" fillId="14" borderId="14" applyNumberFormat="0" applyFont="0" applyAlignment="0" applyProtection="0"/>
    <xf numFmtId="188" fontId="73" fillId="63" borderId="561" applyFill="0">
      <alignment horizontal="center" vertical="center"/>
    </xf>
    <xf numFmtId="233" fontId="103" fillId="0" borderId="540">
      <alignment vertical="center"/>
      <protection locked="0"/>
    </xf>
    <xf numFmtId="190" fontId="74" fillId="0" borderId="543" applyFont="0" applyFill="0" applyBorder="0" applyAlignment="0" applyProtection="0">
      <alignment horizontal="left"/>
      <protection locked="0"/>
    </xf>
    <xf numFmtId="228" fontId="124" fillId="0" borderId="542" applyFill="0">
      <alignment horizontal="center" vertical="center"/>
    </xf>
    <xf numFmtId="0" fontId="7" fillId="14" borderId="14" applyNumberFormat="0" applyFont="0" applyAlignment="0" applyProtection="0"/>
    <xf numFmtId="0" fontId="73" fillId="63" borderId="525" applyFill="0">
      <alignment horizontal="center"/>
    </xf>
    <xf numFmtId="0" fontId="7" fillId="14" borderId="14" applyNumberFormat="0" applyFont="0" applyAlignment="0" applyProtection="0"/>
    <xf numFmtId="233" fontId="103" fillId="0" borderId="540">
      <alignment vertical="center"/>
      <protection locked="0"/>
    </xf>
    <xf numFmtId="0" fontId="7" fillId="14" borderId="14" applyNumberFormat="0" applyFont="0" applyAlignment="0" applyProtection="0"/>
    <xf numFmtId="0" fontId="2" fillId="0" borderId="512" applyNumberFormat="0" applyFill="0" applyAlignment="0" applyProtection="0"/>
    <xf numFmtId="0" fontId="66" fillId="0" borderId="512" applyNumberFormat="0" applyFill="0" applyAlignment="0" applyProtection="0"/>
    <xf numFmtId="0" fontId="7" fillId="14" borderId="14" applyNumberFormat="0" applyFont="0" applyAlignment="0" applyProtection="0"/>
    <xf numFmtId="0" fontId="2" fillId="0" borderId="521" applyNumberFormat="0" applyFill="0" applyAlignment="0" applyProtection="0"/>
    <xf numFmtId="196" fontId="10" fillId="39" borderId="570" applyFont="0" applyFill="0" applyBorder="0" applyAlignment="0">
      <alignment horizontal="left"/>
    </xf>
    <xf numFmtId="228" fontId="73" fillId="63" borderId="525" applyFill="0">
      <alignment horizontal="center" vertical="center"/>
    </xf>
    <xf numFmtId="228" fontId="73" fillId="63" borderId="516" applyFill="0">
      <alignment horizontal="center"/>
    </xf>
    <xf numFmtId="228" fontId="73" fillId="63" borderId="516" applyFill="0">
      <alignment horizontal="center" vertical="center"/>
    </xf>
    <xf numFmtId="17" fontId="11" fillId="39" borderId="525">
      <alignment horizontal="center"/>
      <protection locked="0"/>
    </xf>
    <xf numFmtId="0" fontId="53" fillId="59" borderId="536" applyNumberFormat="0" applyAlignment="0" applyProtection="0"/>
    <xf numFmtId="191" fontId="74" fillId="0" borderId="570" applyFont="0" applyFill="0" applyBorder="0" applyAlignment="0" applyProtection="0">
      <alignment horizontal="left"/>
      <protection locked="0"/>
    </xf>
    <xf numFmtId="0" fontId="7" fillId="14" borderId="14" applyNumberFormat="0" applyFont="0" applyAlignment="0" applyProtection="0"/>
    <xf numFmtId="0" fontId="61" fillId="46" borderId="536" applyNumberFormat="0" applyAlignment="0" applyProtection="0"/>
    <xf numFmtId="254" fontId="10" fillId="39" borderId="525">
      <alignment horizontal="right"/>
      <protection locked="0"/>
    </xf>
    <xf numFmtId="228" fontId="121" fillId="0" borderId="541" applyNumberFormat="0"/>
    <xf numFmtId="0" fontId="7" fillId="14" borderId="14" applyNumberFormat="0" applyFont="0" applyAlignment="0" applyProtection="0"/>
    <xf numFmtId="0" fontId="7" fillId="14" borderId="14" applyNumberFormat="0" applyFont="0" applyAlignment="0" applyProtection="0"/>
    <xf numFmtId="231" fontId="103" fillId="0" borderId="549">
      <alignment vertical="center"/>
      <protection locked="0"/>
    </xf>
    <xf numFmtId="184" fontId="103" fillId="0" borderId="893">
      <alignment vertical="center"/>
      <protection locked="0"/>
    </xf>
    <xf numFmtId="0" fontId="61" fillId="46" borderId="545" applyNumberFormat="0" applyAlignment="0" applyProtection="0"/>
    <xf numFmtId="0" fontId="7" fillId="14" borderId="14" applyNumberFormat="0" applyFont="0" applyAlignment="0" applyProtection="0"/>
    <xf numFmtId="250" fontId="168" fillId="0" borderId="544" applyFill="0"/>
    <xf numFmtId="0" fontId="64" fillId="59" borderId="538" applyNumberFormat="0" applyAlignment="0" applyProtection="0"/>
    <xf numFmtId="0" fontId="7" fillId="14" borderId="14" applyNumberFormat="0" applyFont="0" applyAlignment="0" applyProtection="0"/>
    <xf numFmtId="178" fontId="10" fillId="39" borderId="561">
      <alignment horizontal="center"/>
      <protection locked="0"/>
    </xf>
    <xf numFmtId="0" fontId="7" fillId="14" borderId="14" applyNumberFormat="0" applyFont="0" applyAlignment="0" applyProtection="0"/>
    <xf numFmtId="185" fontId="74" fillId="0" borderId="516" applyFont="0" applyFill="0" applyBorder="0" applyAlignment="0" applyProtection="0">
      <alignment horizontal="left"/>
      <protection locked="0"/>
    </xf>
    <xf numFmtId="0" fontId="7" fillId="14" borderId="14" applyNumberFormat="0" applyFont="0" applyAlignment="0" applyProtection="0"/>
    <xf numFmtId="228" fontId="74" fillId="0" borderId="1437" applyNumberFormat="0">
      <alignment horizontal="left"/>
      <protection locked="0"/>
    </xf>
    <xf numFmtId="231" fontId="103" fillId="0" borderId="549">
      <alignment vertical="center"/>
      <protection locked="0"/>
    </xf>
    <xf numFmtId="228" fontId="103" fillId="0" borderId="561" applyFill="0">
      <alignment horizontal="center" vertical="center"/>
    </xf>
    <xf numFmtId="0" fontId="64" fillId="59" borderId="574" applyNumberFormat="0" applyAlignment="0" applyProtection="0"/>
    <xf numFmtId="231" fontId="103" fillId="0" borderId="576">
      <alignment vertical="center"/>
      <protection locked="0"/>
    </xf>
    <xf numFmtId="0" fontId="7" fillId="14" borderId="14" applyNumberFormat="0" applyFont="0" applyAlignment="0" applyProtection="0"/>
    <xf numFmtId="0" fontId="7" fillId="14" borderId="14" applyNumberFormat="0" applyFont="0" applyAlignment="0" applyProtection="0"/>
    <xf numFmtId="49" fontId="74" fillId="0" borderId="552">
      <alignment horizontal="left" vertical="top" wrapText="1"/>
      <protection locked="0"/>
    </xf>
    <xf numFmtId="0" fontId="66" fillId="0" borderId="557" applyNumberFormat="0" applyFill="0" applyAlignment="0" applyProtection="0"/>
    <xf numFmtId="0" fontId="7" fillId="14" borderId="14" applyNumberFormat="0" applyFont="0" applyAlignment="0" applyProtection="0"/>
    <xf numFmtId="228" fontId="112" fillId="0" borderId="560"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4" fillId="0" borderId="525"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3" fillId="63" borderId="742" applyFill="0">
      <alignment horizontal="center"/>
    </xf>
    <xf numFmtId="0" fontId="64" fillId="59" borderId="565" applyNumberFormat="0" applyAlignment="0" applyProtection="0"/>
    <xf numFmtId="228" fontId="73" fillId="63" borderId="552"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10" fillId="62" borderId="519" applyNumberFormat="0" applyFont="0" applyAlignment="0" applyProtection="0"/>
    <xf numFmtId="0" fontId="7" fillId="14" borderId="14" applyNumberFormat="0" applyFont="0" applyAlignment="0" applyProtection="0"/>
    <xf numFmtId="228" fontId="74" fillId="0" borderId="552" applyNumberFormat="0">
      <alignment horizontal="left"/>
      <protection locked="0"/>
    </xf>
    <xf numFmtId="0" fontId="7" fillId="14" borderId="14" applyNumberFormat="0" applyFont="0" applyAlignment="0" applyProtection="0"/>
    <xf numFmtId="0" fontId="64" fillId="59" borderId="547" applyNumberFormat="0" applyAlignment="0" applyProtection="0"/>
    <xf numFmtId="10" fontId="68" fillId="67" borderId="579" applyNumberFormat="0" applyBorder="0" applyAlignment="0" applyProtection="0"/>
    <xf numFmtId="0" fontId="53" fillId="59" borderId="509" applyNumberFormat="0" applyAlignment="0" applyProtection="0"/>
    <xf numFmtId="0" fontId="61" fillId="46" borderId="509" applyNumberFormat="0" applyAlignment="0" applyProtection="0"/>
    <xf numFmtId="0" fontId="64" fillId="59" borderId="511" applyNumberFormat="0" applyAlignment="0" applyProtection="0"/>
    <xf numFmtId="0" fontId="66" fillId="0" borderId="512" applyNumberFormat="0" applyFill="0" applyAlignment="0" applyProtection="0"/>
    <xf numFmtId="0" fontId="2" fillId="0" borderId="512" applyNumberFormat="0" applyFill="0" applyAlignment="0" applyProtection="0"/>
    <xf numFmtId="0" fontId="53" fillId="59" borderId="509" applyNumberFormat="0" applyAlignment="0" applyProtection="0"/>
    <xf numFmtId="0" fontId="61" fillId="46" borderId="509" applyNumberFormat="0" applyAlignment="0" applyProtection="0"/>
    <xf numFmtId="0" fontId="7" fillId="14" borderId="14" applyNumberFormat="0" applyFont="0" applyAlignment="0" applyProtection="0"/>
    <xf numFmtId="0" fontId="64" fillId="59" borderId="511" applyNumberFormat="0" applyAlignment="0" applyProtection="0"/>
    <xf numFmtId="0" fontId="2" fillId="0" borderId="512" applyNumberFormat="0" applyFill="0" applyAlignment="0" applyProtection="0"/>
    <xf numFmtId="0" fontId="66" fillId="0" borderId="512"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509" applyNumberFormat="0" applyAlignment="0" applyProtection="0"/>
    <xf numFmtId="229" fontId="103" fillId="0" borderId="540">
      <alignment vertical="center"/>
      <protection locked="0"/>
    </xf>
    <xf numFmtId="0" fontId="7" fillId="14" borderId="14" applyNumberFormat="0" applyFont="0" applyAlignment="0" applyProtection="0"/>
    <xf numFmtId="0" fontId="61" fillId="46" borderId="509" applyNumberFormat="0" applyAlignment="0" applyProtection="0"/>
    <xf numFmtId="228" fontId="68" fillId="0" borderId="525" applyFill="0">
      <alignment horizontal="center" vertical="center"/>
    </xf>
    <xf numFmtId="184" fontId="68" fillId="0" borderId="525" applyFill="0">
      <alignment horizontal="center" vertical="center"/>
    </xf>
    <xf numFmtId="0" fontId="10" fillId="62" borderId="510" applyNumberFormat="0" applyFont="0" applyAlignment="0" applyProtection="0"/>
    <xf numFmtId="0" fontId="64" fillId="59" borderId="511" applyNumberFormat="0" applyAlignment="0" applyProtection="0"/>
    <xf numFmtId="228" fontId="124" fillId="0" borderId="551" applyFill="0">
      <alignment horizontal="center" vertical="center"/>
    </xf>
    <xf numFmtId="0" fontId="7" fillId="14" borderId="14" applyNumberFormat="0" applyFont="0" applyAlignment="0" applyProtection="0"/>
    <xf numFmtId="0" fontId="66" fillId="0" borderId="512" applyNumberFormat="0" applyFill="0" applyAlignment="0" applyProtection="0"/>
    <xf numFmtId="0" fontId="2" fillId="0" borderId="512" applyNumberFormat="0" applyFill="0" applyAlignment="0" applyProtection="0"/>
    <xf numFmtId="228" fontId="103" fillId="0" borderId="525" applyFill="0">
      <alignment horizontal="center" vertical="center"/>
    </xf>
    <xf numFmtId="0" fontId="7" fillId="14" borderId="14" applyNumberFormat="0" applyFont="0" applyAlignment="0" applyProtection="0"/>
    <xf numFmtId="266" fontId="103" fillId="0" borderId="561"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509"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509" applyNumberFormat="0" applyAlignment="0" applyProtection="0"/>
    <xf numFmtId="0" fontId="7" fillId="14" borderId="14" applyNumberFormat="0" applyFont="0" applyAlignment="0" applyProtection="0"/>
    <xf numFmtId="0" fontId="10" fillId="62" borderId="510" applyNumberFormat="0" applyFont="0" applyAlignment="0" applyProtection="0"/>
    <xf numFmtId="0" fontId="64" fillId="59" borderId="511" applyNumberFormat="0" applyAlignment="0" applyProtection="0"/>
    <xf numFmtId="0" fontId="7" fillId="14" borderId="14" applyNumberFormat="0" applyFont="0" applyAlignment="0" applyProtection="0"/>
    <xf numFmtId="37" fontId="70" fillId="0" borderId="578" applyFill="0">
      <alignment horizontal="center" vertical="center"/>
    </xf>
    <xf numFmtId="0" fontId="2" fillId="0" borderId="512" applyNumberFormat="0" applyFill="0" applyAlignment="0" applyProtection="0"/>
    <xf numFmtId="0" fontId="66" fillId="0" borderId="512"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529" applyNumberFormat="0" applyAlignment="0" applyProtection="0"/>
    <xf numFmtId="191" fontId="74" fillId="0" borderId="525"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201" fontId="10" fillId="39" borderId="561" applyNumberFormat="0">
      <alignment horizontal="left"/>
    </xf>
    <xf numFmtId="0" fontId="73" fillId="63" borderId="516" applyFill="0">
      <alignment horizontal="center"/>
    </xf>
    <xf numFmtId="0" fontId="7" fillId="14" borderId="14" applyNumberFormat="0" applyFont="0" applyAlignment="0" applyProtection="0"/>
    <xf numFmtId="276" fontId="20" fillId="0" borderId="543">
      <alignment horizontal="center"/>
    </xf>
    <xf numFmtId="192" fontId="74" fillId="0" borderId="525" applyFont="0" applyFill="0" applyBorder="0" applyAlignment="0" applyProtection="0">
      <alignment horizontal="left"/>
      <protection locked="0"/>
    </xf>
    <xf numFmtId="190" fontId="74" fillId="0" borderId="525" applyFont="0" applyFill="0" applyBorder="0" applyAlignment="0" applyProtection="0">
      <alignment horizontal="left"/>
      <protection locked="0"/>
    </xf>
    <xf numFmtId="0" fontId="10" fillId="62" borderId="528" applyNumberFormat="0" applyFont="0" applyAlignment="0" applyProtection="0"/>
    <xf numFmtId="188" fontId="73" fillId="63" borderId="516" applyFill="0">
      <alignment horizontal="center" vertical="center"/>
    </xf>
    <xf numFmtId="0" fontId="7" fillId="14" borderId="14" applyNumberFormat="0" applyFont="0" applyAlignment="0" applyProtection="0"/>
    <xf numFmtId="0" fontId="10" fillId="62" borderId="555" applyNumberFormat="0" applyFont="0" applyAlignment="0" applyProtection="0"/>
    <xf numFmtId="0" fontId="2" fillId="0" borderId="566" applyNumberFormat="0" applyFill="0" applyAlignment="0" applyProtection="0"/>
    <xf numFmtId="0" fontId="61" fillId="46" borderId="518"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0" fontId="10" fillId="63" borderId="516" applyNumberFormat="0" applyFont="0" applyBorder="0" applyAlignment="0" applyProtection="0"/>
    <xf numFmtId="180" fontId="10" fillId="63" borderId="516" applyNumberFormat="0" applyFont="0" applyBorder="0" applyAlignment="0" applyProtection="0"/>
    <xf numFmtId="0" fontId="66" fillId="0" borderId="557" applyNumberFormat="0" applyFill="0" applyAlignment="0" applyProtection="0"/>
    <xf numFmtId="276" fontId="20" fillId="0" borderId="534">
      <alignment horizontal="center"/>
    </xf>
    <xf numFmtId="192" fontId="74" fillId="0" borderId="552" applyFont="0" applyFill="0" applyBorder="0" applyAlignment="0" applyProtection="0">
      <alignment horizontal="left"/>
      <protection locked="0"/>
    </xf>
    <xf numFmtId="267" fontId="112" fillId="0" borderId="551" applyFill="0">
      <alignment horizontal="center" vertical="center"/>
    </xf>
    <xf numFmtId="0" fontId="7" fillId="14" borderId="14" applyNumberFormat="0" applyFont="0" applyAlignment="0" applyProtection="0"/>
    <xf numFmtId="250" fontId="121" fillId="0" borderId="535" applyFill="0"/>
    <xf numFmtId="0" fontId="7" fillId="14" borderId="14" applyNumberFormat="0" applyFont="0" applyAlignment="0" applyProtection="0"/>
    <xf numFmtId="0" fontId="7" fillId="14" borderId="14" applyNumberFormat="0" applyFont="0" applyAlignment="0" applyProtection="0"/>
    <xf numFmtId="250" fontId="121" fillId="0" borderId="580" applyFill="0"/>
    <xf numFmtId="0" fontId="7" fillId="14" borderId="14" applyNumberFormat="0" applyFont="0" applyAlignment="0" applyProtection="0"/>
    <xf numFmtId="228" fontId="136" fillId="68" borderId="532" applyNumberFormat="0">
      <alignment horizontal="right"/>
    </xf>
    <xf numFmtId="10" fontId="68" fillId="67" borderId="552" applyNumberFormat="0" applyBorder="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3" fillId="63" borderId="516" applyFill="0">
      <alignment horizontal="center"/>
    </xf>
    <xf numFmtId="188" fontId="73" fillId="63" borderId="516" applyFill="0">
      <alignment horizontal="center" vertical="center"/>
    </xf>
    <xf numFmtId="185" fontId="74" fillId="0" borderId="516" applyFont="0" applyFill="0" applyBorder="0" applyAlignment="0" applyProtection="0">
      <alignment horizontal="left"/>
      <protection locked="0"/>
    </xf>
    <xf numFmtId="197" fontId="74" fillId="0" borderId="516">
      <alignment horizontal="left"/>
      <protection locked="0"/>
    </xf>
    <xf numFmtId="0" fontId="53" fillId="59" borderId="518" applyNumberFormat="0" applyAlignment="0" applyProtection="0"/>
    <xf numFmtId="0" fontId="61" fillId="46" borderId="518" applyNumberFormat="0" applyAlignment="0" applyProtection="0"/>
    <xf numFmtId="0" fontId="64" fillId="59" borderId="520" applyNumberFormat="0" applyAlignment="0" applyProtection="0"/>
    <xf numFmtId="0" fontId="66" fillId="0" borderId="521" applyNumberFormat="0" applyFill="0" applyAlignment="0" applyProtection="0"/>
    <xf numFmtId="0" fontId="2" fillId="0" borderId="521" applyNumberFormat="0" applyFill="0" applyAlignment="0" applyProtection="0"/>
    <xf numFmtId="0" fontId="53" fillId="59" borderId="518" applyNumberFormat="0" applyAlignment="0" applyProtection="0"/>
    <xf numFmtId="0" fontId="73" fillId="63" borderId="516" applyFill="0">
      <alignment horizontal="center"/>
    </xf>
    <xf numFmtId="188" fontId="73" fillId="63" borderId="516" applyFill="0">
      <alignment horizontal="center" vertical="center"/>
    </xf>
    <xf numFmtId="0" fontId="61" fillId="46" borderId="518" applyNumberFormat="0" applyAlignment="0" applyProtection="0"/>
    <xf numFmtId="0" fontId="7" fillId="14" borderId="14" applyNumberFormat="0" applyFont="0" applyAlignment="0" applyProtection="0"/>
    <xf numFmtId="0" fontId="64" fillId="59" borderId="520" applyNumberFormat="0" applyAlignment="0" applyProtection="0"/>
    <xf numFmtId="0" fontId="2" fillId="0" borderId="521" applyNumberFormat="0" applyFill="0" applyAlignment="0" applyProtection="0"/>
    <xf numFmtId="0" fontId="66" fillId="0" borderId="521"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518" applyNumberFormat="0" applyAlignment="0" applyProtection="0"/>
    <xf numFmtId="0" fontId="7" fillId="14" borderId="14" applyNumberFormat="0" applyFont="0" applyAlignment="0" applyProtection="0"/>
    <xf numFmtId="0" fontId="61" fillId="46" borderId="518" applyNumberFormat="0" applyAlignment="0" applyProtection="0"/>
    <xf numFmtId="192" fontId="74" fillId="0" borderId="534" applyFont="0" applyFill="0" applyBorder="0" applyAlignment="0" applyProtection="0">
      <alignment horizontal="left"/>
      <protection locked="0"/>
    </xf>
    <xf numFmtId="271" fontId="11" fillId="0" borderId="534">
      <alignment horizontal="right"/>
    </xf>
    <xf numFmtId="0" fontId="10" fillId="62" borderId="519" applyNumberFormat="0" applyFont="0" applyAlignment="0" applyProtection="0"/>
    <xf numFmtId="0" fontId="64" fillId="59" borderId="520" applyNumberFormat="0" applyAlignment="0" applyProtection="0"/>
    <xf numFmtId="0" fontId="61" fillId="46" borderId="536" applyNumberFormat="0" applyAlignment="0" applyProtection="0"/>
    <xf numFmtId="0" fontId="7" fillId="14" borderId="14" applyNumberFormat="0" applyFont="0" applyAlignment="0" applyProtection="0"/>
    <xf numFmtId="0" fontId="66" fillId="0" borderId="521" applyNumberFormat="0" applyFill="0" applyAlignment="0" applyProtection="0"/>
    <xf numFmtId="0" fontId="2" fillId="0" borderId="521" applyNumberFormat="0" applyFill="0" applyAlignment="0" applyProtection="0"/>
    <xf numFmtId="190" fontId="74" fillId="0" borderId="534"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518"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518" applyNumberFormat="0" applyAlignment="0" applyProtection="0"/>
    <xf numFmtId="0" fontId="7" fillId="14" borderId="14" applyNumberFormat="0" applyFont="0" applyAlignment="0" applyProtection="0"/>
    <xf numFmtId="0" fontId="10" fillId="62" borderId="519" applyNumberFormat="0" applyFont="0" applyAlignment="0" applyProtection="0"/>
    <xf numFmtId="0" fontId="64" fillId="59" borderId="520" applyNumberFormat="0" applyAlignment="0" applyProtection="0"/>
    <xf numFmtId="0" fontId="7" fillId="14" borderId="14" applyNumberFormat="0" applyFont="0" applyAlignment="0" applyProtection="0"/>
    <xf numFmtId="0" fontId="2" fillId="0" borderId="521" applyNumberFormat="0" applyFill="0" applyAlignment="0" applyProtection="0"/>
    <xf numFmtId="0" fontId="66" fillId="0" borderId="521" applyNumberFormat="0" applyFill="0" applyAlignment="0" applyProtection="0"/>
    <xf numFmtId="0" fontId="66" fillId="0" borderId="548" applyNumberFormat="0" applyFill="0" applyAlignment="0" applyProtection="0"/>
    <xf numFmtId="267" fontId="112" fillId="0" borderId="542"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10" fillId="62" borderId="555"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3" fontId="114" fillId="39" borderId="570">
      <alignment horizontal="center"/>
      <protection locked="0"/>
    </xf>
    <xf numFmtId="0" fontId="7" fillId="14" borderId="14" applyNumberFormat="0" applyFont="0" applyAlignment="0" applyProtection="0"/>
    <xf numFmtId="0" fontId="7" fillId="14" borderId="14" applyNumberFormat="0" applyFont="0" applyAlignment="0" applyProtection="0"/>
    <xf numFmtId="187" fontId="74" fillId="0" borderId="561" applyFont="0" applyFill="0" applyBorder="0" applyAlignment="0" applyProtection="0">
      <alignment horizontal="left"/>
      <protection locked="0"/>
    </xf>
    <xf numFmtId="185" fontId="74" fillId="0" borderId="552" applyFont="0" applyFill="0" applyBorder="0" applyAlignment="0" applyProtection="0">
      <alignment horizontal="left"/>
      <protection locked="0"/>
    </xf>
    <xf numFmtId="250" fontId="121" fillId="0" borderId="544" applyFill="0"/>
    <xf numFmtId="0" fontId="7" fillId="14" borderId="14" applyNumberFormat="0" applyFont="0" applyAlignment="0" applyProtection="0"/>
    <xf numFmtId="0" fontId="66" fillId="0" borderId="575" applyNumberFormat="0" applyFill="0" applyAlignment="0" applyProtection="0"/>
    <xf numFmtId="0" fontId="66" fillId="0" borderId="566" applyNumberFormat="0" applyFill="0" applyAlignment="0" applyProtection="0"/>
    <xf numFmtId="0" fontId="61" fillId="46" borderId="563" applyNumberFormat="0" applyAlignment="0" applyProtection="0"/>
    <xf numFmtId="185" fontId="74" fillId="0" borderId="543" applyFont="0" applyFill="0" applyBorder="0" applyAlignment="0" applyProtection="0">
      <alignment horizontal="left"/>
      <protection locked="0"/>
    </xf>
    <xf numFmtId="180" fontId="10" fillId="63" borderId="525" applyNumberFormat="0" applyFont="0" applyBorder="0" applyAlignment="0" applyProtection="0"/>
    <xf numFmtId="180" fontId="10" fillId="63" borderId="525" applyNumberFormat="0" applyFont="0" applyBorder="0" applyAlignment="0" applyProtection="0"/>
    <xf numFmtId="178" fontId="10" fillId="39" borderId="579">
      <alignment horizontal="center"/>
      <protection locked="0"/>
    </xf>
    <xf numFmtId="193" fontId="10" fillId="0" borderId="552" applyFont="0" applyFill="0" applyBorder="0" applyAlignment="0" applyProtection="0">
      <alignment horizontal="left"/>
      <protection locked="0"/>
    </xf>
    <xf numFmtId="17" fontId="11" fillId="39" borderId="543">
      <alignment horizontal="center"/>
      <protection locked="0"/>
    </xf>
    <xf numFmtId="0" fontId="7" fillId="14" borderId="14" applyNumberFormat="0" applyFont="0" applyAlignment="0" applyProtection="0"/>
    <xf numFmtId="0" fontId="7" fillId="14" borderId="14" applyNumberFormat="0" applyFont="0" applyAlignment="0" applyProtection="0"/>
    <xf numFmtId="0" fontId="10" fillId="62" borderId="564" applyNumberFormat="0" applyFont="0" applyAlignment="0" applyProtection="0"/>
    <xf numFmtId="0" fontId="2" fillId="0" borderId="575"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71" fontId="11" fillId="0" borderId="552">
      <alignment horizontal="right"/>
    </xf>
    <xf numFmtId="0" fontId="7" fillId="14" borderId="14" applyNumberFormat="0" applyFont="0" applyAlignment="0" applyProtection="0"/>
    <xf numFmtId="0" fontId="53" fillId="59" borderId="527" applyNumberFormat="0" applyAlignment="0" applyProtection="0"/>
    <xf numFmtId="0" fontId="61" fillId="46" borderId="527" applyNumberFormat="0" applyAlignment="0" applyProtection="0"/>
    <xf numFmtId="0" fontId="64" fillId="59" borderId="529" applyNumberFormat="0" applyAlignment="0" applyProtection="0"/>
    <xf numFmtId="0" fontId="66" fillId="0" borderId="530" applyNumberFormat="0" applyFill="0" applyAlignment="0" applyProtection="0"/>
    <xf numFmtId="0" fontId="2" fillId="0" borderId="530" applyNumberFormat="0" applyFill="0" applyAlignment="0" applyProtection="0"/>
    <xf numFmtId="0" fontId="53" fillId="59" borderId="527" applyNumberFormat="0" applyAlignment="0" applyProtection="0"/>
    <xf numFmtId="0" fontId="61" fillId="46" borderId="527" applyNumberFormat="0" applyAlignment="0" applyProtection="0"/>
    <xf numFmtId="0" fontId="7" fillId="14" borderId="14" applyNumberFormat="0" applyFont="0" applyAlignment="0" applyProtection="0"/>
    <xf numFmtId="0" fontId="64" fillId="59" borderId="529" applyNumberFormat="0" applyAlignment="0" applyProtection="0"/>
    <xf numFmtId="0" fontId="2" fillId="0" borderId="530" applyNumberFormat="0" applyFill="0" applyAlignment="0" applyProtection="0"/>
    <xf numFmtId="0" fontId="66" fillId="0" borderId="530" applyNumberFormat="0" applyFill="0" applyAlignment="0" applyProtection="0"/>
    <xf numFmtId="197" fontId="74" fillId="0" borderId="561">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527" applyNumberFormat="0" applyAlignment="0" applyProtection="0"/>
    <xf numFmtId="228" fontId="121" fillId="0" borderId="550" applyNumberFormat="0"/>
    <xf numFmtId="0" fontId="7" fillId="14" borderId="14" applyNumberFormat="0" applyFont="0" applyAlignment="0" applyProtection="0"/>
    <xf numFmtId="0" fontId="61" fillId="46" borderId="527" applyNumberFormat="0" applyAlignment="0" applyProtection="0"/>
    <xf numFmtId="228" fontId="79" fillId="0" borderId="543" applyFill="0">
      <alignment horizontal="center" vertical="center"/>
    </xf>
    <xf numFmtId="228" fontId="68" fillId="0" borderId="543" applyFill="0">
      <alignment horizontal="center" vertical="center"/>
    </xf>
    <xf numFmtId="0" fontId="10" fillId="62" borderId="528" applyNumberFormat="0" applyFont="0" applyAlignment="0" applyProtection="0"/>
    <xf numFmtId="0" fontId="64" fillId="59" borderId="529" applyNumberFormat="0" applyAlignment="0" applyProtection="0"/>
    <xf numFmtId="0" fontId="7" fillId="14" borderId="14" applyNumberFormat="0" applyFont="0" applyAlignment="0" applyProtection="0"/>
    <xf numFmtId="0" fontId="66" fillId="0" borderId="530" applyNumberFormat="0" applyFill="0" applyAlignment="0" applyProtection="0"/>
    <xf numFmtId="0" fontId="2" fillId="0" borderId="530" applyNumberFormat="0" applyFill="0" applyAlignment="0" applyProtection="0"/>
    <xf numFmtId="228" fontId="104" fillId="0" borderId="543"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66" fontId="103" fillId="0" borderId="543" applyFill="0">
      <alignment horizontal="center" vertical="center"/>
    </xf>
    <xf numFmtId="37" fontId="70" fillId="0" borderId="551"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527"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527" applyNumberFormat="0" applyAlignment="0" applyProtection="0"/>
    <xf numFmtId="254" fontId="10" fillId="39" borderId="579">
      <alignment horizontal="right"/>
      <protection locked="0"/>
    </xf>
    <xf numFmtId="0" fontId="7" fillId="14" borderId="14" applyNumberFormat="0" applyFont="0" applyAlignment="0" applyProtection="0"/>
    <xf numFmtId="0" fontId="10" fillId="62" borderId="528" applyNumberFormat="0" applyFont="0" applyAlignment="0" applyProtection="0"/>
    <xf numFmtId="0" fontId="64" fillId="59" borderId="529" applyNumberFormat="0" applyAlignment="0" applyProtection="0"/>
    <xf numFmtId="0" fontId="7" fillId="14" borderId="14" applyNumberFormat="0" applyFont="0" applyAlignment="0" applyProtection="0"/>
    <xf numFmtId="0" fontId="2" fillId="0" borderId="530" applyNumberFormat="0" applyFill="0" applyAlignment="0" applyProtection="0"/>
    <xf numFmtId="0" fontId="66" fillId="0" borderId="530"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7" fontId="74" fillId="0" borderId="579"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332" applyNumberFormat="0" applyAlignment="0" applyProtection="0"/>
    <xf numFmtId="0" fontId="7" fillId="14" borderId="14" applyNumberFormat="0" applyFont="0" applyAlignment="0" applyProtection="0"/>
    <xf numFmtId="228" fontId="103" fillId="0" borderId="576">
      <alignment vertical="center"/>
      <protection locked="0"/>
    </xf>
    <xf numFmtId="178" fontId="10" fillId="39" borderId="561">
      <alignment horizontal="center"/>
      <protection locked="0"/>
    </xf>
    <xf numFmtId="0" fontId="7" fillId="14" borderId="14" applyNumberFormat="0" applyFont="0" applyAlignment="0" applyProtection="0"/>
    <xf numFmtId="191" fontId="74" fillId="0" borderId="543" applyFont="0" applyFill="0" applyBorder="0" applyAlignment="0" applyProtection="0">
      <alignment horizontal="left"/>
      <protection locked="0"/>
    </xf>
    <xf numFmtId="0" fontId="7" fillId="14" borderId="14" applyNumberFormat="0" applyFont="0" applyAlignment="0" applyProtection="0"/>
    <xf numFmtId="190" fontId="74" fillId="0" borderId="552" applyFont="0" applyFill="0" applyBorder="0" applyAlignment="0" applyProtection="0">
      <alignment horizontal="left"/>
      <protection locked="0"/>
    </xf>
    <xf numFmtId="0" fontId="7" fillId="14" borderId="14" applyNumberFormat="0" applyFont="0" applyAlignment="0" applyProtection="0"/>
    <xf numFmtId="0" fontId="73" fillId="63" borderId="552" applyFill="0">
      <alignment horizontal="center"/>
    </xf>
    <xf numFmtId="0" fontId="7" fillId="14" borderId="14" applyNumberFormat="0" applyFont="0" applyAlignment="0" applyProtection="0"/>
    <xf numFmtId="180" fontId="10" fillId="63" borderId="534" applyNumberFormat="0" applyFont="0" applyBorder="0" applyAlignment="0" applyProtection="0"/>
    <xf numFmtId="180" fontId="10" fillId="63" borderId="534" applyNumberFormat="0" applyFont="0" applyBorder="0" applyAlignment="0" applyProtection="0"/>
    <xf numFmtId="0" fontId="66" fillId="0" borderId="575" applyNumberFormat="0" applyFill="0" applyAlignment="0" applyProtection="0"/>
    <xf numFmtId="276" fontId="20" fillId="0" borderId="561">
      <alignment horizontal="center"/>
    </xf>
    <xf numFmtId="0" fontId="7" fillId="14" borderId="14" applyNumberFormat="0" applyFont="0" applyAlignment="0" applyProtection="0"/>
    <xf numFmtId="0" fontId="53" fillId="59" borderId="536" applyNumberFormat="0" applyAlignment="0" applyProtection="0"/>
    <xf numFmtId="0" fontId="61" fillId="46" borderId="536" applyNumberFormat="0" applyAlignment="0" applyProtection="0"/>
    <xf numFmtId="0" fontId="64" fillId="59" borderId="538" applyNumberFormat="0" applyAlignment="0" applyProtection="0"/>
    <xf numFmtId="0" fontId="66" fillId="0" borderId="539" applyNumberFormat="0" applyFill="0" applyAlignment="0" applyProtection="0"/>
    <xf numFmtId="0" fontId="2" fillId="0" borderId="539" applyNumberFormat="0" applyFill="0" applyAlignment="0" applyProtection="0"/>
    <xf numFmtId="0" fontId="53" fillId="59" borderId="536" applyNumberFormat="0" applyAlignment="0" applyProtection="0"/>
    <xf numFmtId="184" fontId="68" fillId="0" borderId="561" applyFill="0">
      <alignment horizontal="center" vertical="center"/>
    </xf>
    <xf numFmtId="0" fontId="61" fillId="46" borderId="536" applyNumberFormat="0" applyAlignment="0" applyProtection="0"/>
    <xf numFmtId="0" fontId="7" fillId="14" borderId="14" applyNumberFormat="0" applyFont="0" applyAlignment="0" applyProtection="0"/>
    <xf numFmtId="0" fontId="64" fillId="59" borderId="538" applyNumberFormat="0" applyAlignment="0" applyProtection="0"/>
    <xf numFmtId="0" fontId="2" fillId="0" borderId="539" applyNumberFormat="0" applyFill="0" applyAlignment="0" applyProtection="0"/>
    <xf numFmtId="0" fontId="66" fillId="0" borderId="539"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536" applyNumberFormat="0" applyAlignment="0" applyProtection="0"/>
    <xf numFmtId="271" fontId="11" fillId="0" borderId="561">
      <alignment horizontal="right"/>
    </xf>
    <xf numFmtId="0" fontId="7" fillId="14" borderId="14" applyNumberFormat="0" applyFont="0" applyAlignment="0" applyProtection="0"/>
    <xf numFmtId="0" fontId="61" fillId="46" borderId="536" applyNumberFormat="0" applyAlignment="0" applyProtection="0"/>
    <xf numFmtId="178" fontId="10" fillId="39" borderId="552">
      <alignment horizontal="center"/>
      <protection locked="0"/>
    </xf>
    <xf numFmtId="228" fontId="104" fillId="0" borderId="552" applyFill="0">
      <alignment horizontal="center" vertical="center"/>
    </xf>
    <xf numFmtId="0" fontId="10" fillId="62" borderId="537" applyNumberFormat="0" applyFont="0" applyAlignment="0" applyProtection="0"/>
    <xf numFmtId="0" fontId="64" fillId="59" borderId="538" applyNumberFormat="0" applyAlignment="0" applyProtection="0"/>
    <xf numFmtId="0" fontId="7" fillId="14" borderId="14" applyNumberFormat="0" applyFont="0" applyAlignment="0" applyProtection="0"/>
    <xf numFmtId="0" fontId="66" fillId="0" borderId="539" applyNumberFormat="0" applyFill="0" applyAlignment="0" applyProtection="0"/>
    <xf numFmtId="0" fontId="2" fillId="0" borderId="539" applyNumberFormat="0" applyFill="0" applyAlignment="0" applyProtection="0"/>
    <xf numFmtId="228" fontId="79" fillId="0" borderId="552"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4" fontId="68" fillId="0" borderId="552"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536"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536"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10" fillId="62" borderId="537" applyNumberFormat="0" applyFont="0" applyAlignment="0" applyProtection="0"/>
    <xf numFmtId="0" fontId="64" fillId="59" borderId="538" applyNumberFormat="0" applyAlignment="0" applyProtection="0"/>
    <xf numFmtId="0" fontId="7" fillId="14" borderId="14" applyNumberFormat="0" applyFont="0" applyAlignment="0" applyProtection="0"/>
    <xf numFmtId="190" fontId="74" fillId="0" borderId="887" applyFont="0" applyFill="0" applyBorder="0" applyAlignment="0" applyProtection="0">
      <alignment horizontal="left"/>
      <protection locked="0"/>
    </xf>
    <xf numFmtId="0" fontId="2" fillId="0" borderId="539" applyNumberFormat="0" applyFill="0" applyAlignment="0" applyProtection="0"/>
    <xf numFmtId="0" fontId="66" fillId="0" borderId="539" applyNumberFormat="0" applyFill="0" applyAlignment="0" applyProtection="0"/>
    <xf numFmtId="228" fontId="136" fillId="68" borderId="559" applyNumberFormat="0">
      <alignment horizontal="right"/>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73" fillId="63" borderId="552" applyFill="0">
      <alignment horizontal="center"/>
    </xf>
    <xf numFmtId="0" fontId="7" fillId="14" borderId="14" applyNumberFormat="0" applyFont="0" applyAlignment="0" applyProtection="0"/>
    <xf numFmtId="266" fontId="103" fillId="0" borderId="552"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68" fillId="0" borderId="580" applyFill="0"/>
    <xf numFmtId="0" fontId="7" fillId="14" borderId="14" applyNumberFormat="0" applyFont="0" applyAlignment="0" applyProtection="0"/>
    <xf numFmtId="188" fontId="73" fillId="63" borderId="570" applyFill="0">
      <alignment horizontal="center" vertical="center"/>
    </xf>
    <xf numFmtId="0" fontId="2" fillId="0" borderId="557" applyNumberFormat="0" applyFill="0" applyAlignment="0" applyProtection="0"/>
    <xf numFmtId="0" fontId="61" fillId="46" borderId="545" applyNumberFormat="0" applyAlignment="0" applyProtection="0"/>
    <xf numFmtId="0" fontId="7" fillId="14" borderId="14" applyNumberFormat="0" applyFont="0" applyAlignment="0" applyProtection="0"/>
    <xf numFmtId="0" fontId="64" fillId="59" borderId="565" applyNumberFormat="0" applyAlignment="0" applyProtection="0"/>
    <xf numFmtId="180" fontId="10" fillId="63" borderId="543" applyNumberFormat="0" applyFont="0" applyBorder="0" applyAlignment="0" applyProtection="0"/>
    <xf numFmtId="180" fontId="10" fillId="63" borderId="543" applyNumberFormat="0" applyFont="0" applyBorder="0" applyAlignment="0" applyProtection="0"/>
    <xf numFmtId="0" fontId="10" fillId="62" borderId="564" applyNumberFormat="0" applyFont="0" applyAlignment="0" applyProtection="0"/>
    <xf numFmtId="228" fontId="124" fillId="0" borderId="560" applyFill="0">
      <alignment horizontal="center" vertical="center"/>
    </xf>
    <xf numFmtId="271" fontId="11" fillId="63" borderId="579">
      <alignment horizontal="right"/>
    </xf>
    <xf numFmtId="0" fontId="53" fillId="59" borderId="545" applyNumberFormat="0" applyAlignment="0" applyProtection="0"/>
    <xf numFmtId="0" fontId="61" fillId="46" borderId="545" applyNumberFormat="0" applyAlignment="0" applyProtection="0"/>
    <xf numFmtId="0" fontId="64" fillId="59" borderId="547" applyNumberFormat="0" applyAlignment="0" applyProtection="0"/>
    <xf numFmtId="0" fontId="66" fillId="0" borderId="548" applyNumberFormat="0" applyFill="0" applyAlignment="0" applyProtection="0"/>
    <xf numFmtId="0" fontId="2" fillId="0" borderId="548" applyNumberFormat="0" applyFill="0" applyAlignment="0" applyProtection="0"/>
    <xf numFmtId="0" fontId="53" fillId="59" borderId="545" applyNumberFormat="0" applyAlignment="0" applyProtection="0"/>
    <xf numFmtId="0" fontId="61" fillId="46" borderId="545" applyNumberFormat="0" applyAlignment="0" applyProtection="0"/>
    <xf numFmtId="0" fontId="7" fillId="14" borderId="14" applyNumberFormat="0" applyFont="0" applyAlignment="0" applyProtection="0"/>
    <xf numFmtId="0" fontId="64" fillId="59" borderId="547" applyNumberFormat="0" applyAlignment="0" applyProtection="0"/>
    <xf numFmtId="0" fontId="2" fillId="0" borderId="548" applyNumberFormat="0" applyFill="0" applyAlignment="0" applyProtection="0"/>
    <xf numFmtId="0" fontId="66" fillId="0" borderId="548"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545"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545" applyNumberFormat="0" applyAlignment="0" applyProtection="0"/>
    <xf numFmtId="196" fontId="10" fillId="39" borderId="561" applyFont="0" applyFill="0" applyBorder="0" applyAlignment="0">
      <alignment horizontal="left"/>
    </xf>
    <xf numFmtId="228" fontId="74" fillId="0" borderId="561" applyNumberFormat="0">
      <alignment horizontal="left"/>
      <protection locked="0"/>
    </xf>
    <xf numFmtId="0" fontId="10" fillId="62" borderId="546" applyNumberFormat="0" applyFont="0" applyAlignment="0" applyProtection="0"/>
    <xf numFmtId="0" fontId="64" fillId="59" borderId="547" applyNumberFormat="0" applyAlignment="0" applyProtection="0"/>
    <xf numFmtId="0" fontId="7" fillId="14" borderId="14" applyNumberFormat="0" applyFont="0" applyAlignment="0" applyProtection="0"/>
    <xf numFmtId="0" fontId="66" fillId="0" borderId="548" applyNumberFormat="0" applyFill="0" applyAlignment="0" applyProtection="0"/>
    <xf numFmtId="0" fontId="2" fillId="0" borderId="548" applyNumberFormat="0" applyFill="0" applyAlignment="0" applyProtection="0"/>
    <xf numFmtId="49" fontId="74" fillId="0" borderId="561">
      <alignment horizontal="left" vertical="top" wrapText="1"/>
      <protection locked="0"/>
    </xf>
    <xf numFmtId="0" fontId="7" fillId="14" borderId="14" applyNumberFormat="0" applyFont="0" applyAlignment="0" applyProtection="0"/>
    <xf numFmtId="233" fontId="103" fillId="0" borderId="576">
      <alignment vertical="center"/>
      <protection locked="0"/>
    </xf>
    <xf numFmtId="0" fontId="7" fillId="14" borderId="14" applyNumberFormat="0" applyFont="0" applyAlignment="0" applyProtection="0"/>
    <xf numFmtId="0" fontId="7" fillId="14" borderId="14" applyNumberFormat="0" applyFont="0" applyAlignment="0" applyProtection="0"/>
    <xf numFmtId="178" fontId="10" fillId="39" borderId="561">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545"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545" applyNumberFormat="0" applyAlignment="0" applyProtection="0"/>
    <xf numFmtId="0" fontId="7" fillId="14" borderId="14" applyNumberFormat="0" applyFont="0" applyAlignment="0" applyProtection="0"/>
    <xf numFmtId="0" fontId="10" fillId="62" borderId="546" applyNumberFormat="0" applyFont="0" applyAlignment="0" applyProtection="0"/>
    <xf numFmtId="0" fontId="64" fillId="59" borderId="547" applyNumberFormat="0" applyAlignment="0" applyProtection="0"/>
    <xf numFmtId="0" fontId="7" fillId="14" borderId="14" applyNumberFormat="0" applyFont="0" applyAlignment="0" applyProtection="0"/>
    <xf numFmtId="0" fontId="2" fillId="0" borderId="548" applyNumberFormat="0" applyFill="0" applyAlignment="0" applyProtection="0"/>
    <xf numFmtId="0" fontId="66" fillId="0" borderId="548"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79" fillId="0" borderId="561"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37" fontId="103" fillId="0" borderId="576">
      <alignment vertical="center"/>
      <protection locked="0"/>
    </xf>
    <xf numFmtId="228" fontId="104" fillId="0" borderId="561" applyFill="0">
      <alignment horizontal="center" vertical="center"/>
    </xf>
    <xf numFmtId="228" fontId="68" fillId="0" borderId="561" applyFill="0">
      <alignment horizontal="center" vertical="center"/>
    </xf>
    <xf numFmtId="0" fontId="7" fillId="14" borderId="14" applyNumberFormat="0" applyFont="0" applyAlignment="0" applyProtection="0"/>
    <xf numFmtId="0" fontId="61" fillId="46" borderId="554" applyNumberFormat="0" applyAlignment="0" applyProtection="0"/>
    <xf numFmtId="180" fontId="10" fillId="63" borderId="552" applyNumberFormat="0" applyFont="0" applyBorder="0" applyAlignment="0" applyProtection="0"/>
    <xf numFmtId="180" fontId="10" fillId="63" borderId="552" applyNumberFormat="0" applyFont="0" applyBorder="0" applyAlignment="0" applyProtection="0"/>
    <xf numFmtId="0" fontId="7" fillId="14" borderId="14" applyNumberFormat="0" applyFont="0" applyAlignment="0" applyProtection="0"/>
    <xf numFmtId="188" fontId="73" fillId="63" borderId="552" applyFill="0">
      <alignment horizontal="center" vertical="center"/>
    </xf>
    <xf numFmtId="229" fontId="103" fillId="0" borderId="576">
      <alignment vertical="center"/>
      <protection locked="0"/>
    </xf>
    <xf numFmtId="0" fontId="74" fillId="0" borderId="579" applyNumberFormat="0">
      <alignment horizontal="left"/>
      <protection locked="0"/>
    </xf>
    <xf numFmtId="271" fontId="11" fillId="0" borderId="579">
      <alignment horizontal="right"/>
    </xf>
    <xf numFmtId="0" fontId="7" fillId="14" borderId="14" applyNumberFormat="0" applyFont="0" applyAlignment="0" applyProtection="0"/>
    <xf numFmtId="201" fontId="10" fillId="39" borderId="579" applyNumberFormat="0">
      <alignment horizontal="left"/>
    </xf>
    <xf numFmtId="0" fontId="73" fillId="63" borderId="552" applyFill="0">
      <alignment horizontal="center"/>
    </xf>
    <xf numFmtId="188" fontId="73" fillId="63" borderId="552" applyFill="0">
      <alignment horizontal="center" vertical="center"/>
    </xf>
    <xf numFmtId="185" fontId="74" fillId="0" borderId="552" applyFont="0" applyFill="0" applyBorder="0" applyAlignment="0" applyProtection="0">
      <alignment horizontal="left"/>
      <protection locked="0"/>
    </xf>
    <xf numFmtId="197" fontId="74" fillId="0" borderId="552">
      <alignment horizontal="left"/>
      <protection locked="0"/>
    </xf>
    <xf numFmtId="0" fontId="53" fillId="59" borderId="554" applyNumberFormat="0" applyAlignment="0" applyProtection="0"/>
    <xf numFmtId="0" fontId="61" fillId="46" borderId="554" applyNumberFormat="0" applyAlignment="0" applyProtection="0"/>
    <xf numFmtId="0" fontId="64" fillId="59" borderId="556" applyNumberFormat="0" applyAlignment="0" applyProtection="0"/>
    <xf numFmtId="0" fontId="66" fillId="0" borderId="557" applyNumberFormat="0" applyFill="0" applyAlignment="0" applyProtection="0"/>
    <xf numFmtId="0" fontId="2" fillId="0" borderId="557" applyNumberFormat="0" applyFill="0" applyAlignment="0" applyProtection="0"/>
    <xf numFmtId="0" fontId="53" fillId="59" borderId="554" applyNumberFormat="0" applyAlignment="0" applyProtection="0"/>
    <xf numFmtId="0" fontId="73" fillId="63" borderId="552" applyFill="0">
      <alignment horizontal="center"/>
    </xf>
    <xf numFmtId="188" fontId="73" fillId="63" borderId="552" applyFill="0">
      <alignment horizontal="center" vertical="center"/>
    </xf>
    <xf numFmtId="0" fontId="61" fillId="46" borderId="554" applyNumberFormat="0" applyAlignment="0" applyProtection="0"/>
    <xf numFmtId="0" fontId="7" fillId="14" borderId="14" applyNumberFormat="0" applyFont="0" applyAlignment="0" applyProtection="0"/>
    <xf numFmtId="0" fontId="64" fillId="59" borderId="556" applyNumberFormat="0" applyAlignment="0" applyProtection="0"/>
    <xf numFmtId="0" fontId="2" fillId="0" borderId="557" applyNumberFormat="0" applyFill="0" applyAlignment="0" applyProtection="0"/>
    <xf numFmtId="0" fontId="66" fillId="0" borderId="557"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554" applyNumberFormat="0" applyAlignment="0" applyProtection="0"/>
    <xf numFmtId="0" fontId="73" fillId="63" borderId="561" applyFill="0">
      <alignment horizontal="center"/>
    </xf>
    <xf numFmtId="0" fontId="7" fillId="14" borderId="14" applyNumberFormat="0" applyFont="0" applyAlignment="0" applyProtection="0"/>
    <xf numFmtId="0" fontId="61" fillId="46" borderId="554" applyNumberFormat="0" applyAlignment="0" applyProtection="0"/>
    <xf numFmtId="184" fontId="68" fillId="0" borderId="570" applyFill="0">
      <alignment horizontal="center" vertical="center"/>
    </xf>
    <xf numFmtId="0" fontId="7" fillId="14" borderId="14" applyNumberFormat="0" applyFont="0" applyAlignment="0" applyProtection="0"/>
    <xf numFmtId="0" fontId="10" fillId="62" borderId="555" applyNumberFormat="0" applyFont="0" applyAlignment="0" applyProtection="0"/>
    <xf numFmtId="0" fontId="64" fillId="59" borderId="556" applyNumberFormat="0" applyAlignment="0" applyProtection="0"/>
    <xf numFmtId="0" fontId="10" fillId="62" borderId="573" applyNumberFormat="0" applyFont="0" applyAlignment="0" applyProtection="0"/>
    <xf numFmtId="0" fontId="7" fillId="14" borderId="14" applyNumberFormat="0" applyFont="0" applyAlignment="0" applyProtection="0"/>
    <xf numFmtId="0" fontId="66" fillId="0" borderId="557" applyNumberFormat="0" applyFill="0" applyAlignment="0" applyProtection="0"/>
    <xf numFmtId="0" fontId="2" fillId="0" borderId="557" applyNumberFormat="0" applyFill="0" applyAlignment="0" applyProtection="0"/>
    <xf numFmtId="266" fontId="103" fillId="0" borderId="570"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2" fontId="74" fillId="0" borderId="570"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8" fontId="73" fillId="63" borderId="561"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574" applyNumberFormat="0" applyAlignment="0" applyProtection="0"/>
    <xf numFmtId="0" fontId="7" fillId="14" borderId="14" applyNumberFormat="0" applyFont="0" applyAlignment="0" applyProtection="0"/>
    <xf numFmtId="0" fontId="53" fillId="59" borderId="554"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554" applyNumberFormat="0" applyAlignment="0" applyProtection="0"/>
    <xf numFmtId="230" fontId="103" fillId="0" borderId="576">
      <alignment vertical="center"/>
      <protection locked="0"/>
    </xf>
    <xf numFmtId="0" fontId="7" fillId="14" borderId="14" applyNumberFormat="0" applyFont="0" applyAlignment="0" applyProtection="0"/>
    <xf numFmtId="0" fontId="10" fillId="62" borderId="555" applyNumberFormat="0" applyFont="0" applyAlignment="0" applyProtection="0"/>
    <xf numFmtId="0" fontId="64" fillId="59" borderId="556" applyNumberFormat="0" applyAlignment="0" applyProtection="0"/>
    <xf numFmtId="0" fontId="7" fillId="14" borderId="14" applyNumberFormat="0" applyFont="0" applyAlignment="0" applyProtection="0"/>
    <xf numFmtId="0" fontId="2" fillId="0" borderId="557" applyNumberFormat="0" applyFill="0" applyAlignment="0" applyProtection="0"/>
    <xf numFmtId="0" fontId="66" fillId="0" borderId="557" applyNumberFormat="0" applyFill="0" applyAlignment="0" applyProtection="0"/>
    <xf numFmtId="0" fontId="61" fillId="46" borderId="563"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570"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200" fontId="10" fillId="5" borderId="561" applyFont="0" applyFill="0" applyBorder="0" applyAlignment="0" applyProtection="0"/>
    <xf numFmtId="271" fontId="11" fillId="0" borderId="570">
      <alignment horizontal="right"/>
    </xf>
    <xf numFmtId="201" fontId="10" fillId="39" borderId="570" applyNumberFormat="0">
      <alignment horizontal="left"/>
    </xf>
    <xf numFmtId="178" fontId="10" fillId="39" borderId="579">
      <alignment horizontal="center"/>
      <protection locked="0"/>
    </xf>
    <xf numFmtId="180" fontId="10" fillId="63" borderId="561" applyNumberFormat="0" applyFont="0" applyBorder="0" applyAlignment="0" applyProtection="0"/>
    <xf numFmtId="180" fontId="10" fillId="63" borderId="561" applyNumberFormat="0" applyFont="0" applyBorder="0" applyAlignment="0" applyProtection="0"/>
    <xf numFmtId="276" fontId="20" fillId="0" borderId="579">
      <alignment horizontal="center"/>
    </xf>
    <xf numFmtId="0" fontId="53" fillId="59" borderId="563" applyNumberFormat="0" applyAlignment="0" applyProtection="0"/>
    <xf numFmtId="193" fontId="10" fillId="0" borderId="561" applyFont="0" applyFill="0" applyBorder="0" applyAlignment="0" applyProtection="0">
      <alignment horizontal="left"/>
      <protection locked="0"/>
    </xf>
    <xf numFmtId="0" fontId="7" fillId="14" borderId="14" applyNumberFormat="0" applyFont="0" applyAlignment="0" applyProtection="0"/>
    <xf numFmtId="200" fontId="10" fillId="5" borderId="561" applyFont="0" applyFill="0" applyBorder="0" applyAlignment="0" applyProtection="0"/>
    <xf numFmtId="193" fontId="10" fillId="0" borderId="561" applyFont="0" applyFill="0" applyBorder="0" applyAlignment="0" applyProtection="0">
      <alignment horizontal="left"/>
      <protection locked="0"/>
    </xf>
    <xf numFmtId="0" fontId="7" fillId="14" borderId="14" applyNumberFormat="0" applyFont="0" applyAlignment="0" applyProtection="0"/>
    <xf numFmtId="0" fontId="10" fillId="62" borderId="573" applyNumberFormat="0" applyFont="0" applyAlignment="0" applyProtection="0"/>
    <xf numFmtId="0" fontId="73" fillId="63" borderId="561" applyFill="0">
      <alignment horizontal="center"/>
    </xf>
    <xf numFmtId="188" fontId="73" fillId="63" borderId="561" applyFill="0">
      <alignment horizontal="center" vertical="center"/>
    </xf>
    <xf numFmtId="185" fontId="74" fillId="0" borderId="561" applyFont="0" applyFill="0" applyBorder="0" applyAlignment="0" applyProtection="0">
      <alignment horizontal="left"/>
      <protection locked="0"/>
    </xf>
    <xf numFmtId="197" fontId="74" fillId="0" borderId="561">
      <alignment horizontal="left"/>
      <protection locked="0"/>
    </xf>
    <xf numFmtId="0" fontId="53" fillId="59" borderId="563" applyNumberFormat="0" applyAlignment="0" applyProtection="0"/>
    <xf numFmtId="0" fontId="61" fillId="46" borderId="563" applyNumberFormat="0" applyAlignment="0" applyProtection="0"/>
    <xf numFmtId="0" fontId="64" fillId="59" borderId="565" applyNumberFormat="0" applyAlignment="0" applyProtection="0"/>
    <xf numFmtId="0" fontId="66" fillId="0" borderId="566" applyNumberFormat="0" applyFill="0" applyAlignment="0" applyProtection="0"/>
    <xf numFmtId="0" fontId="2" fillId="0" borderId="566" applyNumberFormat="0" applyFill="0" applyAlignment="0" applyProtection="0"/>
    <xf numFmtId="0" fontId="53" fillId="59" borderId="563" applyNumberFormat="0" applyAlignment="0" applyProtection="0"/>
    <xf numFmtId="0" fontId="73" fillId="63" borderId="561" applyFill="0">
      <alignment horizontal="center"/>
    </xf>
    <xf numFmtId="188" fontId="73" fillId="63" borderId="561" applyFill="0">
      <alignment horizontal="center" vertical="center"/>
    </xf>
    <xf numFmtId="0" fontId="61" fillId="46" borderId="563" applyNumberFormat="0" applyAlignment="0" applyProtection="0"/>
    <xf numFmtId="0" fontId="7" fillId="14" borderId="14" applyNumberFormat="0" applyFont="0" applyAlignment="0" applyProtection="0"/>
    <xf numFmtId="0" fontId="64" fillId="59" borderId="565" applyNumberFormat="0" applyAlignment="0" applyProtection="0"/>
    <xf numFmtId="0" fontId="2" fillId="0" borderId="566" applyNumberFormat="0" applyFill="0" applyAlignment="0" applyProtection="0"/>
    <xf numFmtId="0" fontId="66" fillId="0" borderId="566"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563" applyNumberFormat="0" applyAlignment="0" applyProtection="0"/>
    <xf numFmtId="0" fontId="7" fillId="14" borderId="14" applyNumberFormat="0" applyFont="0" applyAlignment="0" applyProtection="0"/>
    <xf numFmtId="0" fontId="61" fillId="46" borderId="563" applyNumberFormat="0" applyAlignment="0" applyProtection="0"/>
    <xf numFmtId="228" fontId="68" fillId="0" borderId="579" applyFill="0">
      <alignment horizontal="center" vertical="center"/>
    </xf>
    <xf numFmtId="184" fontId="68" fillId="0" borderId="579" applyFill="0">
      <alignment horizontal="center" vertical="center"/>
    </xf>
    <xf numFmtId="0" fontId="10" fillId="62" borderId="564" applyNumberFormat="0" applyFont="0" applyAlignment="0" applyProtection="0"/>
    <xf numFmtId="0" fontId="64" fillId="59" borderId="565" applyNumberFormat="0" applyAlignment="0" applyProtection="0"/>
    <xf numFmtId="0" fontId="7" fillId="14" borderId="14" applyNumberFormat="0" applyFont="0" applyAlignment="0" applyProtection="0"/>
    <xf numFmtId="0" fontId="66" fillId="0" borderId="566" applyNumberFormat="0" applyFill="0" applyAlignment="0" applyProtection="0"/>
    <xf numFmtId="0" fontId="2" fillId="0" borderId="566" applyNumberFormat="0" applyFill="0" applyAlignment="0" applyProtection="0"/>
    <xf numFmtId="228" fontId="103" fillId="0" borderId="579"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563"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563" applyNumberFormat="0" applyAlignment="0" applyProtection="0"/>
    <xf numFmtId="0" fontId="7" fillId="14" borderId="14" applyNumberFormat="0" applyFont="0" applyAlignment="0" applyProtection="0"/>
    <xf numFmtId="0" fontId="10" fillId="62" borderId="564" applyNumberFormat="0" applyFont="0" applyAlignment="0" applyProtection="0"/>
    <xf numFmtId="0" fontId="64" fillId="59" borderId="565" applyNumberFormat="0" applyAlignment="0" applyProtection="0"/>
    <xf numFmtId="0" fontId="7" fillId="14" borderId="14" applyNumberFormat="0" applyFont="0" applyAlignment="0" applyProtection="0"/>
    <xf numFmtId="0" fontId="2" fillId="0" borderId="566" applyNumberFormat="0" applyFill="0" applyAlignment="0" applyProtection="0"/>
    <xf numFmtId="0" fontId="66" fillId="0" borderId="566"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572" applyNumberFormat="0" applyAlignment="0" applyProtection="0"/>
    <xf numFmtId="0" fontId="7" fillId="14" borderId="14" applyNumberFormat="0" applyFont="0" applyAlignment="0" applyProtection="0"/>
    <xf numFmtId="191" fontId="74" fillId="0" borderId="579"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192" fontId="74" fillId="0" borderId="579" applyFont="0" applyFill="0" applyBorder="0" applyAlignment="0" applyProtection="0">
      <alignment horizontal="left"/>
      <protection locked="0"/>
    </xf>
    <xf numFmtId="190" fontId="74" fillId="0" borderId="579" applyFont="0" applyFill="0" applyBorder="0" applyAlignment="0" applyProtection="0">
      <alignment horizontal="left"/>
      <protection locked="0"/>
    </xf>
    <xf numFmtId="180" fontId="10" fillId="63" borderId="570" applyNumberFormat="0" applyFont="0" applyBorder="0" applyAlignment="0" applyProtection="0"/>
    <xf numFmtId="180" fontId="10" fillId="63" borderId="570" applyNumberFormat="0" applyFont="0" applyBorder="0" applyAlignment="0" applyProtection="0"/>
    <xf numFmtId="0" fontId="7" fillId="14" borderId="14" applyNumberFormat="0" applyFont="0" applyAlignment="0" applyProtection="0"/>
    <xf numFmtId="0" fontId="53" fillId="59" borderId="572" applyNumberFormat="0" applyAlignment="0" applyProtection="0"/>
    <xf numFmtId="0" fontId="61" fillId="46" borderId="572" applyNumberFormat="0" applyAlignment="0" applyProtection="0"/>
    <xf numFmtId="0" fontId="64" fillId="59" borderId="574" applyNumberFormat="0" applyAlignment="0" applyProtection="0"/>
    <xf numFmtId="0" fontId="66" fillId="0" borderId="575" applyNumberFormat="0" applyFill="0" applyAlignment="0" applyProtection="0"/>
    <xf numFmtId="0" fontId="2" fillId="0" borderId="575" applyNumberFormat="0" applyFill="0" applyAlignment="0" applyProtection="0"/>
    <xf numFmtId="0" fontId="53" fillId="59" borderId="572" applyNumberFormat="0" applyAlignment="0" applyProtection="0"/>
    <xf numFmtId="0" fontId="61" fillId="46" borderId="572" applyNumberFormat="0" applyAlignment="0" applyProtection="0"/>
    <xf numFmtId="0" fontId="7" fillId="14" borderId="14" applyNumberFormat="0" applyFont="0" applyAlignment="0" applyProtection="0"/>
    <xf numFmtId="0" fontId="64" fillId="59" borderId="574" applyNumberFormat="0" applyAlignment="0" applyProtection="0"/>
    <xf numFmtId="0" fontId="2" fillId="0" borderId="575" applyNumberFormat="0" applyFill="0" applyAlignment="0" applyProtection="0"/>
    <xf numFmtId="0" fontId="66" fillId="0" borderId="575"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572" applyNumberFormat="0" applyAlignment="0" applyProtection="0"/>
    <xf numFmtId="0" fontId="7" fillId="14" borderId="14" applyNumberFormat="0" applyFont="0" applyAlignment="0" applyProtection="0"/>
    <xf numFmtId="0" fontId="61" fillId="46" borderId="572" applyNumberFormat="0" applyAlignment="0" applyProtection="0"/>
    <xf numFmtId="0" fontId="10" fillId="62" borderId="573" applyNumberFormat="0" applyFont="0" applyAlignment="0" applyProtection="0"/>
    <xf numFmtId="0" fontId="64" fillId="59" borderId="574" applyNumberFormat="0" applyAlignment="0" applyProtection="0"/>
    <xf numFmtId="0" fontId="7" fillId="14" borderId="14" applyNumberFormat="0" applyFont="0" applyAlignment="0" applyProtection="0"/>
    <xf numFmtId="0" fontId="66" fillId="0" borderId="575" applyNumberFormat="0" applyFill="0" applyAlignment="0" applyProtection="0"/>
    <xf numFmtId="0" fontId="2" fillId="0" borderId="575"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572"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572" applyNumberFormat="0" applyAlignment="0" applyProtection="0"/>
    <xf numFmtId="0" fontId="7" fillId="14" borderId="14" applyNumberFormat="0" applyFont="0" applyAlignment="0" applyProtection="0"/>
    <xf numFmtId="0" fontId="10" fillId="62" borderId="573" applyNumberFormat="0" applyFont="0" applyAlignment="0" applyProtection="0"/>
    <xf numFmtId="0" fontId="64" fillId="59" borderId="574" applyNumberFormat="0" applyAlignment="0" applyProtection="0"/>
    <xf numFmtId="0" fontId="7" fillId="14" borderId="14" applyNumberFormat="0" applyFont="0" applyAlignment="0" applyProtection="0"/>
    <xf numFmtId="0" fontId="2" fillId="0" borderId="575" applyNumberFormat="0" applyFill="0" applyAlignment="0" applyProtection="0"/>
    <xf numFmtId="0" fontId="66" fillId="0" borderId="575"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0" fontId="10" fillId="63" borderId="579" applyNumberFormat="0" applyFont="0" applyBorder="0" applyAlignment="0" applyProtection="0"/>
    <xf numFmtId="180" fontId="10" fillId="63" borderId="579" applyNumberFormat="0" applyFont="0" applyBorder="0" applyAlignment="0" applyProtection="0"/>
    <xf numFmtId="0" fontId="61" fillId="46" borderId="889" applyNumberFormat="0" applyAlignment="0" applyProtection="0"/>
    <xf numFmtId="0" fontId="7" fillId="14" borderId="14" applyNumberFormat="0" applyFont="0" applyAlignment="0" applyProtection="0"/>
    <xf numFmtId="49" fontId="74" fillId="0" borderId="733">
      <alignment horizontal="left" vertical="top" wrapText="1"/>
      <protection locked="0"/>
    </xf>
    <xf numFmtId="191" fontId="74" fillId="0" borderId="1433" applyFont="0" applyFill="0" applyBorder="0" applyAlignment="0" applyProtection="0">
      <alignment horizontal="left"/>
      <protection locked="0"/>
    </xf>
    <xf numFmtId="0" fontId="66" fillId="0" borderId="1357" applyNumberFormat="0" applyFill="0" applyAlignment="0" applyProtection="0"/>
    <xf numFmtId="0" fontId="7" fillId="14" borderId="14" applyNumberFormat="0" applyFont="0" applyAlignment="0" applyProtection="0"/>
    <xf numFmtId="193" fontId="10" fillId="0" borderId="887" applyFont="0" applyFill="0" applyBorder="0" applyAlignment="0" applyProtection="0">
      <alignment horizontal="left"/>
      <protection locked="0"/>
    </xf>
    <xf numFmtId="0" fontId="2" fillId="0" borderId="892"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654" applyNumberFormat="0" applyAlignment="0" applyProtection="0"/>
    <xf numFmtId="200" fontId="10" fillId="5" borderId="1198" applyFont="0" applyFill="0" applyBorder="0" applyAlignment="0" applyProtection="0"/>
    <xf numFmtId="0" fontId="7" fillId="14" borderId="14" applyNumberFormat="0" applyFont="0" applyAlignment="0" applyProtection="0"/>
    <xf numFmtId="191" fontId="74" fillId="0" borderId="972" applyFont="0" applyFill="0" applyBorder="0" applyAlignment="0" applyProtection="0">
      <alignment horizontal="left"/>
      <protection locked="0"/>
    </xf>
    <xf numFmtId="271" fontId="11" fillId="0" borderId="1361">
      <alignment horizontal="right"/>
    </xf>
    <xf numFmtId="0" fontId="53" fillId="59" borderId="735" applyNumberFormat="0" applyAlignment="0" applyProtection="0"/>
    <xf numFmtId="228" fontId="73" fillId="63" borderId="1727" applyFill="0">
      <alignment horizontal="center" vertical="center"/>
    </xf>
    <xf numFmtId="0" fontId="7" fillId="14" borderId="14" applyNumberFormat="0" applyFont="0" applyAlignment="0" applyProtection="0"/>
    <xf numFmtId="228" fontId="104" fillId="0" borderId="896" applyFill="0">
      <alignment horizontal="center" vertical="center"/>
    </xf>
    <xf numFmtId="193" fontId="10" fillId="0" borderId="2484" applyFont="0" applyFill="0" applyBorder="0" applyAlignment="0" applyProtection="0">
      <alignment horizontal="left"/>
      <protection locked="0"/>
    </xf>
    <xf numFmtId="188" fontId="73" fillId="63" borderId="1280" applyFill="0">
      <alignment horizontal="center" vertical="center"/>
    </xf>
    <xf numFmtId="0" fontId="7" fillId="14" borderId="14" applyNumberFormat="0" applyFont="0" applyAlignment="0" applyProtection="0"/>
    <xf numFmtId="233" fontId="103" fillId="0" borderId="1358">
      <alignment vertical="center"/>
      <protection locked="0"/>
    </xf>
    <xf numFmtId="197" fontId="74" fillId="0" borderId="968">
      <alignment horizontal="left"/>
      <protection locked="0"/>
    </xf>
    <xf numFmtId="193" fontId="10" fillId="0" borderId="2712" applyFont="0" applyFill="0" applyBorder="0" applyAlignment="0" applyProtection="0">
      <alignment horizontal="left"/>
      <protection locked="0"/>
    </xf>
    <xf numFmtId="188" fontId="73" fillId="63" borderId="652" applyFill="0">
      <alignment horizontal="center" vertical="center"/>
    </xf>
    <xf numFmtId="180" fontId="10" fillId="63" borderId="579" applyNumberFormat="0" applyFont="0" applyBorder="0" applyAlignment="0" applyProtection="0"/>
    <xf numFmtId="180" fontId="10" fillId="63" borderId="579" applyNumberFormat="0" applyFont="0" applyBorder="0" applyAlignment="0" applyProtection="0"/>
    <xf numFmtId="49" fontId="74" fillId="0" borderId="607">
      <alignment horizontal="left" vertical="top" wrapText="1"/>
      <protection locked="0"/>
    </xf>
    <xf numFmtId="231" fontId="103" fillId="0" borderId="1358">
      <alignment vertical="center"/>
      <protection locked="0"/>
    </xf>
    <xf numFmtId="190" fontId="74" fillId="0" borderId="2411"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66" fillId="0" borderId="657" applyNumberFormat="0" applyFill="0" applyAlignment="0" applyProtection="0"/>
    <xf numFmtId="0" fontId="7" fillId="14" borderId="14" applyNumberFormat="0" applyFont="0" applyAlignment="0" applyProtection="0"/>
    <xf numFmtId="197" fontId="74" fillId="0" borderId="1117">
      <alignment horizontal="left"/>
      <protection locked="0"/>
    </xf>
    <xf numFmtId="192" fontId="74" fillId="0" borderId="2411" applyFont="0" applyFill="0" applyBorder="0" applyAlignment="0" applyProtection="0">
      <alignment horizontal="left"/>
      <protection locked="0"/>
    </xf>
    <xf numFmtId="192" fontId="74" fillId="0" borderId="742" applyFont="0" applyFill="0" applyBorder="0" applyAlignment="0" applyProtection="0">
      <alignment horizontal="left"/>
      <protection locked="0"/>
    </xf>
    <xf numFmtId="228" fontId="136" fillId="68" borderId="740" applyNumberFormat="0">
      <alignment horizontal="right"/>
    </xf>
    <xf numFmtId="0" fontId="73" fillId="63" borderId="1352" applyFill="0">
      <alignment horizontal="center"/>
    </xf>
    <xf numFmtId="178" fontId="10" fillId="39" borderId="1126">
      <alignment horizontal="center"/>
      <protection locked="0"/>
    </xf>
    <xf numFmtId="17" fontId="11" fillId="39" borderId="1208">
      <alignment horizontal="center"/>
      <protection locked="0"/>
    </xf>
    <xf numFmtId="0" fontId="2" fillId="0" borderId="1357" applyNumberFormat="0" applyFill="0" applyAlignment="0" applyProtection="0"/>
    <xf numFmtId="0" fontId="7" fillId="14" borderId="14" applyNumberFormat="0" applyFont="0" applyAlignment="0" applyProtection="0"/>
    <xf numFmtId="49" fontId="74" fillId="0" borderId="634">
      <alignment horizontal="left" vertical="top" wrapText="1"/>
      <protection locked="0"/>
    </xf>
    <xf numFmtId="0" fontId="10" fillId="62" borderId="601" applyNumberFormat="0" applyFont="0" applyAlignment="0" applyProtection="0"/>
    <xf numFmtId="201" fontId="10" fillId="39" borderId="616" applyNumberFormat="0">
      <alignment horizontal="left"/>
    </xf>
    <xf numFmtId="231" fontId="103" fillId="0" borderId="604">
      <alignment vertical="center"/>
      <protection locked="0"/>
    </xf>
    <xf numFmtId="0" fontId="7" fillId="14" borderId="14" applyNumberFormat="0" applyFont="0" applyAlignment="0" applyProtection="0"/>
    <xf numFmtId="184" fontId="103" fillId="0" borderId="640">
      <alignment vertical="center"/>
      <protection locked="0"/>
    </xf>
    <xf numFmtId="187" fontId="74" fillId="0" borderId="814" applyFont="0" applyFill="0" applyBorder="0" applyAlignment="0" applyProtection="0">
      <alignment horizontal="left"/>
      <protection locked="0"/>
    </xf>
    <xf numFmtId="0" fontId="7" fillId="14" borderId="14" applyNumberFormat="0" applyFont="0" applyAlignment="0" applyProtection="0"/>
    <xf numFmtId="0" fontId="73" fillId="63" borderId="1433" applyFill="0">
      <alignment horizontal="center"/>
    </xf>
    <xf numFmtId="0" fontId="7" fillId="14" borderId="14" applyNumberFormat="0" applyFont="0" applyAlignment="0" applyProtection="0"/>
    <xf numFmtId="0" fontId="61" fillId="46" borderId="735" applyNumberFormat="0" applyAlignment="0" applyProtection="0"/>
    <xf numFmtId="37" fontId="70" fillId="0" borderId="2429" applyFill="0">
      <alignment horizontal="center" vertical="center"/>
    </xf>
    <xf numFmtId="250" fontId="121" fillId="0" borderId="970" applyFill="0"/>
    <xf numFmtId="187" fontId="74" fillId="0" borderId="643" applyFont="0" applyFill="0" applyBorder="0" applyAlignment="0" applyProtection="0">
      <alignment horizontal="left"/>
      <protection locked="0"/>
    </xf>
    <xf numFmtId="0" fontId="7" fillId="14" borderId="14" applyNumberFormat="0" applyFont="0" applyAlignment="0" applyProtection="0"/>
    <xf numFmtId="178" fontId="10" fillId="39" borderId="616">
      <alignment horizontal="center"/>
      <protection locked="0"/>
    </xf>
    <xf numFmtId="0" fontId="7" fillId="14" borderId="14" applyNumberFormat="0" applyFont="0" applyAlignment="0" applyProtection="0"/>
    <xf numFmtId="0" fontId="66" fillId="0" borderId="1806" applyNumberFormat="0" applyFill="0" applyAlignment="0" applyProtection="0"/>
    <xf numFmtId="228" fontId="73" fillId="63" borderId="652" applyFill="0">
      <alignment horizontal="center" vertical="center"/>
    </xf>
    <xf numFmtId="0" fontId="7" fillId="14" borderId="14" applyNumberFormat="0" applyFont="0" applyAlignment="0" applyProtection="0"/>
    <xf numFmtId="231" fontId="103" fillId="0" borderId="640">
      <alignment vertical="center"/>
      <protection locked="0"/>
    </xf>
    <xf numFmtId="0" fontId="53" fillId="59" borderId="609" applyNumberFormat="0" applyAlignment="0" applyProtection="0"/>
    <xf numFmtId="228" fontId="103" fillId="0" borderId="1208" applyFill="0">
      <alignment horizontal="center" vertical="center"/>
    </xf>
    <xf numFmtId="0" fontId="53" fillId="59" borderId="645" applyNumberFormat="0" applyAlignment="0" applyProtection="0"/>
    <xf numFmtId="190" fontId="74" fillId="0" borderId="972" applyFont="0" applyFill="0" applyBorder="0" applyAlignment="0" applyProtection="0">
      <alignment horizontal="left"/>
      <protection locked="0"/>
    </xf>
    <xf numFmtId="201" fontId="10" fillId="39" borderId="607" applyNumberFormat="0">
      <alignment horizontal="left"/>
    </xf>
    <xf numFmtId="184" fontId="68" fillId="0" borderId="607" applyFill="0">
      <alignment horizontal="center" vertical="center"/>
    </xf>
    <xf numFmtId="49" fontId="74" fillId="0" borderId="1117">
      <alignment horizontal="left" vertical="top" wrapText="1"/>
      <protection locked="0"/>
    </xf>
    <xf numFmtId="228" fontId="73" fillId="63" borderId="634" applyFill="0">
      <alignment horizontal="center"/>
    </xf>
    <xf numFmtId="271" fontId="11" fillId="0" borderId="625">
      <alignment horizontal="right"/>
    </xf>
    <xf numFmtId="0" fontId="7" fillId="14" borderId="14" applyNumberFormat="0" applyFont="0" applyAlignment="0" applyProtection="0"/>
    <xf numFmtId="267" fontId="112" fillId="0" borderId="597" applyFill="0">
      <alignment horizontal="center" vertical="center"/>
    </xf>
    <xf numFmtId="233" fontId="103" fillId="0" borderId="604">
      <alignment vertical="center"/>
      <protection locked="0"/>
    </xf>
    <xf numFmtId="228" fontId="79" fillId="0" borderId="607" applyFill="0">
      <alignment horizontal="center" vertical="center"/>
    </xf>
    <xf numFmtId="228" fontId="73" fillId="63" borderId="652" applyFill="0">
      <alignment horizontal="center"/>
    </xf>
    <xf numFmtId="232" fontId="103" fillId="0" borderId="640">
      <alignment vertical="center"/>
      <protection locked="0"/>
    </xf>
    <xf numFmtId="271" fontId="11" fillId="0" borderId="634">
      <alignment horizontal="right"/>
    </xf>
    <xf numFmtId="0" fontId="53" fillId="59" borderId="645" applyNumberFormat="0" applyAlignment="0" applyProtection="0"/>
    <xf numFmtId="49" fontId="74" fillId="0" borderId="589">
      <alignment horizontal="left" vertical="top" wrapText="1"/>
      <protection locked="0"/>
    </xf>
    <xf numFmtId="0" fontId="7" fillId="14" borderId="14" applyNumberFormat="0" applyFont="0" applyAlignment="0" applyProtection="0"/>
    <xf numFmtId="0" fontId="73" fillId="63" borderId="589" applyFill="0">
      <alignment horizontal="center"/>
    </xf>
    <xf numFmtId="188" fontId="73" fillId="63" borderId="589" applyFill="0">
      <alignment horizontal="center" vertical="center"/>
    </xf>
    <xf numFmtId="0" fontId="7" fillId="14" borderId="14" applyNumberFormat="0" applyFont="0" applyAlignment="0" applyProtection="0"/>
    <xf numFmtId="187" fontId="74" fillId="0" borderId="625" applyFont="0" applyFill="0" applyBorder="0" applyAlignment="0" applyProtection="0">
      <alignment horizontal="left"/>
      <protection locked="0"/>
    </xf>
    <xf numFmtId="250" fontId="121" fillId="0" borderId="635" applyFill="0"/>
    <xf numFmtId="10" fontId="68" fillId="67" borderId="643" applyNumberFormat="0" applyBorder="0" applyAlignment="0" applyProtection="0"/>
    <xf numFmtId="228" fontId="124" fillId="0" borderId="741" applyFill="0">
      <alignment horizontal="center" vertical="center"/>
    </xf>
    <xf numFmtId="228" fontId="124" fillId="0" borderId="606" applyFill="0">
      <alignment horizontal="center" vertical="center"/>
    </xf>
    <xf numFmtId="0" fontId="7" fillId="14" borderId="14" applyNumberFormat="0" applyFont="0" applyAlignment="0" applyProtection="0"/>
    <xf numFmtId="0" fontId="74" fillId="0" borderId="625" applyNumberFormat="0">
      <alignment horizontal="left"/>
      <protection locked="0"/>
    </xf>
    <xf numFmtId="228" fontId="124" fillId="0" borderId="597" applyFill="0">
      <alignment horizontal="center" vertical="center"/>
    </xf>
    <xf numFmtId="0" fontId="7" fillId="14" borderId="14" applyNumberFormat="0" applyFont="0" applyAlignment="0" applyProtection="0"/>
    <xf numFmtId="271" fontId="11" fillId="0" borderId="616">
      <alignment horizontal="right"/>
    </xf>
    <xf numFmtId="229" fontId="103" fillId="0" borderId="640">
      <alignment vertical="center"/>
      <protection locked="0"/>
    </xf>
    <xf numFmtId="271" fontId="11" fillId="63" borderId="634">
      <alignment horizontal="right"/>
    </xf>
    <xf numFmtId="201" fontId="10" fillId="39" borderId="625" applyNumberFormat="0">
      <alignment horizontal="left"/>
    </xf>
    <xf numFmtId="3" fontId="114" fillId="39" borderId="634">
      <alignment horizontal="center"/>
      <protection locked="0"/>
    </xf>
    <xf numFmtId="0" fontId="7" fillId="14" borderId="14" applyNumberFormat="0" applyFont="0" applyAlignment="0" applyProtection="0"/>
    <xf numFmtId="185" fontId="74" fillId="0" borderId="634" applyFont="0" applyFill="0" applyBorder="0" applyAlignment="0" applyProtection="0">
      <alignment horizontal="left"/>
      <protection locked="0"/>
    </xf>
    <xf numFmtId="228" fontId="103" fillId="0" borderId="622">
      <alignment vertical="center"/>
      <protection locked="0"/>
    </xf>
    <xf numFmtId="193" fontId="10" fillId="0" borderId="589"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634" applyFont="0" applyFill="0" applyBorder="0" applyAlignment="0" applyProtection="0">
      <alignment horizontal="left"/>
      <protection locked="0"/>
    </xf>
    <xf numFmtId="271" fontId="11" fillId="0" borderId="616">
      <alignment horizontal="right"/>
    </xf>
    <xf numFmtId="49" fontId="74" fillId="0" borderId="616">
      <alignment horizontal="left" vertical="top" wrapText="1"/>
      <protection locked="0"/>
    </xf>
    <xf numFmtId="49" fontId="74" fillId="0" borderId="625">
      <alignment horizontal="left" vertical="top" wrapText="1"/>
      <protection locked="0"/>
    </xf>
    <xf numFmtId="197" fontId="74" fillId="0" borderId="625">
      <alignment horizontal="left"/>
      <protection locked="0"/>
    </xf>
    <xf numFmtId="233" fontId="103" fillId="0" borderId="640">
      <alignment vertical="center"/>
      <protection locked="0"/>
    </xf>
    <xf numFmtId="200" fontId="10" fillId="5" borderId="589" applyFont="0" applyFill="0" applyBorder="0" applyAlignment="0" applyProtection="0"/>
    <xf numFmtId="228" fontId="73" fillId="63" borderId="634" applyFill="0">
      <alignment horizontal="center"/>
    </xf>
    <xf numFmtId="196" fontId="10" fillId="39" borderId="634" applyFont="0" applyFill="0" applyBorder="0" applyAlignment="0">
      <alignment horizontal="left"/>
    </xf>
    <xf numFmtId="0" fontId="7" fillId="14" borderId="14" applyNumberFormat="0" applyFont="0" applyAlignment="0" applyProtection="0"/>
    <xf numFmtId="228" fontId="74" fillId="0" borderId="652" applyNumberFormat="0">
      <alignment horizontal="left"/>
      <protection locked="0"/>
    </xf>
    <xf numFmtId="0" fontId="7" fillId="14" borderId="14" applyNumberFormat="0" applyFont="0" applyAlignment="0" applyProtection="0"/>
    <xf numFmtId="0" fontId="7" fillId="14" borderId="14" applyNumberFormat="0" applyFont="0" applyAlignment="0" applyProtection="0"/>
    <xf numFmtId="0" fontId="66" fillId="0" borderId="612" applyNumberFormat="0" applyFill="0" applyAlignment="0" applyProtection="0"/>
    <xf numFmtId="0" fontId="7" fillId="14" borderId="14" applyNumberFormat="0" applyFont="0" applyAlignment="0" applyProtection="0"/>
    <xf numFmtId="271" fontId="11" fillId="63" borderId="625">
      <alignment horizontal="right"/>
    </xf>
    <xf numFmtId="0" fontId="7" fillId="14" borderId="14" applyNumberFormat="0" applyFont="0" applyAlignment="0" applyProtection="0"/>
    <xf numFmtId="0" fontId="7" fillId="14" borderId="14" applyNumberFormat="0" applyFont="0" applyAlignment="0" applyProtection="0"/>
    <xf numFmtId="228" fontId="103" fillId="0" borderId="604">
      <alignment vertical="center"/>
      <protection locked="0"/>
    </xf>
    <xf numFmtId="0" fontId="7" fillId="14" borderId="14" applyNumberFormat="0" applyFont="0" applyAlignment="0" applyProtection="0"/>
    <xf numFmtId="0" fontId="10" fillId="62" borderId="637" applyNumberFormat="0" applyFont="0" applyAlignment="0" applyProtection="0"/>
    <xf numFmtId="0" fontId="7" fillId="14" borderId="14" applyNumberFormat="0" applyFont="0" applyAlignment="0" applyProtection="0"/>
    <xf numFmtId="0" fontId="2" fillId="0" borderId="621" applyNumberFormat="0" applyFill="0" applyAlignment="0" applyProtection="0"/>
    <xf numFmtId="228" fontId="136" fillId="68" borderId="650" applyNumberFormat="0">
      <alignment horizontal="right"/>
    </xf>
    <xf numFmtId="0" fontId="7" fillId="14" borderId="14" applyNumberFormat="0" applyFont="0" applyAlignment="0" applyProtection="0"/>
    <xf numFmtId="0" fontId="7" fillId="14" borderId="14" applyNumberFormat="0" applyFont="0" applyAlignment="0" applyProtection="0"/>
    <xf numFmtId="10" fontId="68" fillId="67" borderId="634" applyNumberFormat="0" applyBorder="0" applyAlignment="0" applyProtection="0"/>
    <xf numFmtId="188" fontId="73" fillId="63" borderId="589" applyFill="0">
      <alignment horizontal="center" vertical="center"/>
    </xf>
    <xf numFmtId="0" fontId="7" fillId="14" borderId="14" applyNumberFormat="0" applyFont="0" applyAlignment="0" applyProtection="0"/>
    <xf numFmtId="254" fontId="10" fillId="39" borderId="616">
      <alignment horizontal="right"/>
      <protection locked="0"/>
    </xf>
    <xf numFmtId="271" fontId="11" fillId="63" borderId="643">
      <alignment horizontal="right"/>
    </xf>
    <xf numFmtId="178" fontId="10" fillId="39" borderId="634">
      <alignment horizontal="center"/>
      <protection locked="0"/>
    </xf>
    <xf numFmtId="191" fontId="74" fillId="0" borderId="607" applyFont="0" applyFill="0" applyBorder="0" applyAlignment="0" applyProtection="0">
      <alignment horizontal="left"/>
      <protection locked="0"/>
    </xf>
    <xf numFmtId="0" fontId="7" fillId="14" borderId="14" applyNumberFormat="0" applyFont="0" applyAlignment="0" applyProtection="0"/>
    <xf numFmtId="0" fontId="73" fillId="63" borderId="634" applyFill="0">
      <alignment horizontal="center"/>
    </xf>
    <xf numFmtId="17" fontId="11" fillId="39" borderId="607">
      <alignment horizontal="center"/>
      <protection locked="0"/>
    </xf>
    <xf numFmtId="0" fontId="2" fillId="0" borderId="594" applyNumberFormat="0" applyFill="0" applyAlignment="0" applyProtection="0"/>
    <xf numFmtId="191" fontId="74" fillId="0" borderId="634" applyFont="0" applyFill="0" applyBorder="0" applyAlignment="0" applyProtection="0">
      <alignment horizontal="left"/>
      <protection locked="0"/>
    </xf>
    <xf numFmtId="0" fontId="53" fillId="59" borderId="636" applyNumberFormat="0" applyAlignment="0" applyProtection="0"/>
    <xf numFmtId="0" fontId="53" fillId="59" borderId="582" applyNumberFormat="0" applyAlignment="0" applyProtection="0"/>
    <xf numFmtId="188" fontId="73" fillId="63" borderId="634" applyFill="0">
      <alignment horizontal="center" vertical="center"/>
    </xf>
    <xf numFmtId="0" fontId="7" fillId="14" borderId="14" applyNumberFormat="0" applyFont="0" applyAlignment="0" applyProtection="0"/>
    <xf numFmtId="228" fontId="136" fillId="68" borderId="596" applyNumberFormat="0">
      <alignment horizontal="right"/>
    </xf>
    <xf numFmtId="0" fontId="10" fillId="62" borderId="610" applyNumberFormat="0" applyFont="0" applyAlignment="0" applyProtection="0"/>
    <xf numFmtId="0" fontId="61" fillId="46" borderId="582" applyNumberFormat="0" applyAlignment="0" applyProtection="0"/>
    <xf numFmtId="0" fontId="7" fillId="14" borderId="14" applyNumberFormat="0" applyFont="0" applyAlignment="0" applyProtection="0"/>
    <xf numFmtId="231" fontId="103" fillId="0" borderId="631">
      <alignment vertical="center"/>
      <protection locked="0"/>
    </xf>
    <xf numFmtId="0" fontId="10" fillId="62" borderId="583" applyNumberFormat="0" applyFont="0" applyAlignment="0" applyProtection="0"/>
    <xf numFmtId="0" fontId="10" fillId="62" borderId="583" applyNumberFormat="0" applyFont="0" applyAlignment="0" applyProtection="0"/>
    <xf numFmtId="0" fontId="64" fillId="59" borderId="584" applyNumberFormat="0" applyAlignment="0" applyProtection="0"/>
    <xf numFmtId="0" fontId="7" fillId="14" borderId="14" applyNumberFormat="0" applyFont="0" applyAlignment="0" applyProtection="0"/>
    <xf numFmtId="0" fontId="66" fillId="0" borderId="585" applyNumberFormat="0" applyFill="0" applyAlignment="0" applyProtection="0"/>
    <xf numFmtId="0" fontId="2" fillId="0" borderId="630" applyNumberFormat="0" applyFill="0" applyAlignment="0" applyProtection="0"/>
    <xf numFmtId="271" fontId="11" fillId="0" borderId="598">
      <alignment horizontal="right"/>
    </xf>
    <xf numFmtId="266" fontId="103" fillId="0" borderId="598" applyFill="0">
      <alignment horizontal="center" vertical="center"/>
    </xf>
    <xf numFmtId="10" fontId="68" fillId="67" borderId="598" applyNumberFormat="0" applyBorder="0" applyAlignment="0" applyProtection="0"/>
    <xf numFmtId="276" fontId="20" fillId="0" borderId="598">
      <alignment horizontal="center"/>
    </xf>
    <xf numFmtId="0" fontId="7" fillId="14" borderId="14" applyNumberFormat="0" applyFont="0" applyAlignment="0" applyProtection="0"/>
    <xf numFmtId="0" fontId="7" fillId="14" borderId="14" applyNumberFormat="0" applyFont="0" applyAlignment="0" applyProtection="0"/>
    <xf numFmtId="0" fontId="2" fillId="0" borderId="1806" applyNumberFormat="0" applyFill="0" applyAlignment="0" applyProtection="0"/>
    <xf numFmtId="276" fontId="20" fillId="0" borderId="589">
      <alignment horizontal="center"/>
    </xf>
    <xf numFmtId="0" fontId="74" fillId="0" borderId="589" applyNumberFormat="0">
      <alignment horizontal="left"/>
      <protection locked="0"/>
    </xf>
    <xf numFmtId="0" fontId="61" fillId="46" borderId="627" applyNumberFormat="0" applyAlignment="0" applyProtection="0"/>
    <xf numFmtId="0" fontId="7" fillId="14" borderId="14" applyNumberFormat="0" applyFont="0" applyAlignment="0" applyProtection="0"/>
    <xf numFmtId="0" fontId="7" fillId="14" borderId="14" applyNumberFormat="0" applyFont="0" applyAlignment="0" applyProtection="0"/>
    <xf numFmtId="228" fontId="112" fillId="0" borderId="606" applyFill="0">
      <alignment horizontal="center" vertical="center"/>
    </xf>
    <xf numFmtId="0" fontId="7" fillId="14" borderId="14" applyNumberFormat="0" applyFont="0" applyAlignment="0" applyProtection="0"/>
    <xf numFmtId="192" fontId="74" fillId="0" borderId="1352" applyFont="0" applyFill="0" applyBorder="0" applyAlignment="0" applyProtection="0">
      <alignment horizontal="left"/>
      <protection locked="0"/>
    </xf>
    <xf numFmtId="0" fontId="7" fillId="14" borderId="14" applyNumberFormat="0" applyFont="0" applyAlignment="0" applyProtection="0"/>
    <xf numFmtId="184" fontId="103" fillId="0" borderId="631">
      <alignment vertical="center"/>
      <protection locked="0"/>
    </xf>
    <xf numFmtId="0" fontId="7" fillId="14" borderId="14" applyNumberFormat="0" applyFont="0" applyAlignment="0" applyProtection="0"/>
    <xf numFmtId="228" fontId="104" fillId="0" borderId="607" applyFill="0">
      <alignment horizontal="center" vertical="center"/>
    </xf>
    <xf numFmtId="228" fontId="112" fillId="0" borderId="597" applyFill="0">
      <alignment horizontal="center" vertical="center"/>
    </xf>
    <xf numFmtId="228" fontId="73" fillId="63" borderId="643" applyFill="0">
      <alignment horizontal="center"/>
    </xf>
    <xf numFmtId="228" fontId="103" fillId="0" borderId="625" applyFill="0">
      <alignment horizontal="center" vertical="center"/>
    </xf>
    <xf numFmtId="185" fontId="74" fillId="0" borderId="625" applyFont="0" applyFill="0" applyBorder="0" applyAlignment="0" applyProtection="0">
      <alignment horizontal="left"/>
      <protection locked="0"/>
    </xf>
    <xf numFmtId="0" fontId="61" fillId="46" borderId="591" applyNumberFormat="0" applyAlignment="0" applyProtection="0"/>
    <xf numFmtId="0" fontId="7" fillId="14" borderId="14" applyNumberFormat="0" applyFont="0" applyAlignment="0" applyProtection="0"/>
    <xf numFmtId="49" fontId="74" fillId="0" borderId="634">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193" fontId="10" fillId="0" borderId="589"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600"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889" applyNumberFormat="0" applyAlignment="0" applyProtection="0"/>
    <xf numFmtId="0" fontId="7" fillId="14" borderId="14" applyNumberFormat="0" applyFont="0" applyAlignment="0" applyProtection="0"/>
    <xf numFmtId="0" fontId="7" fillId="14" borderId="14" applyNumberFormat="0" applyFont="0" applyAlignment="0" applyProtection="0"/>
    <xf numFmtId="178" fontId="10" fillId="39" borderId="607">
      <alignment horizontal="center"/>
      <protection locked="0"/>
    </xf>
    <xf numFmtId="254" fontId="10" fillId="39" borderId="607">
      <alignment horizontal="right"/>
      <protection locked="0"/>
    </xf>
    <xf numFmtId="178" fontId="10" fillId="39" borderId="607">
      <alignment horizontal="center"/>
      <protection locked="0"/>
    </xf>
    <xf numFmtId="0" fontId="7" fillId="14" borderId="14" applyNumberFormat="0" applyFont="0" applyAlignment="0" applyProtection="0"/>
    <xf numFmtId="0" fontId="7" fillId="14" borderId="14" applyNumberFormat="0" applyFont="0" applyAlignment="0" applyProtection="0"/>
    <xf numFmtId="196" fontId="10" fillId="39" borderId="607" applyFont="0" applyFill="0" applyBorder="0" applyAlignment="0">
      <alignment horizontal="left"/>
    </xf>
    <xf numFmtId="0" fontId="7" fillId="14" borderId="14" applyNumberFormat="0" applyFont="0" applyAlignment="0" applyProtection="0"/>
    <xf numFmtId="0" fontId="7" fillId="14" borderId="14" applyNumberFormat="0" applyFont="0" applyAlignment="0" applyProtection="0"/>
    <xf numFmtId="178" fontId="10" fillId="39" borderId="589">
      <alignment horizontal="center"/>
      <protection locked="0"/>
    </xf>
    <xf numFmtId="201" fontId="10" fillId="39" borderId="634" applyNumberFormat="0">
      <alignment horizontal="left"/>
    </xf>
    <xf numFmtId="0" fontId="66" fillId="0" borderId="594" applyNumberFormat="0" applyFill="0" applyAlignment="0" applyProtection="0"/>
    <xf numFmtId="0" fontId="66" fillId="0" borderId="1806" applyNumberFormat="0" applyFill="0" applyAlignment="0" applyProtection="0"/>
    <xf numFmtId="196" fontId="10" fillId="39" borderId="625" applyFont="0" applyFill="0" applyBorder="0" applyAlignment="0">
      <alignment horizontal="left"/>
    </xf>
    <xf numFmtId="0" fontId="7" fillId="14" borderId="14" applyNumberFormat="0" applyFont="0" applyAlignment="0" applyProtection="0"/>
    <xf numFmtId="0" fontId="7" fillId="14" borderId="14" applyNumberFormat="0" applyFont="0" applyAlignment="0" applyProtection="0"/>
    <xf numFmtId="178" fontId="10" fillId="39" borderId="589">
      <alignment horizontal="center"/>
      <protection locked="0"/>
    </xf>
    <xf numFmtId="0" fontId="7" fillId="14" borderId="14" applyNumberFormat="0" applyFont="0" applyAlignment="0" applyProtection="0"/>
    <xf numFmtId="49" fontId="74" fillId="0" borderId="625">
      <alignment horizontal="left" vertical="top" wrapText="1"/>
      <protection locked="0"/>
    </xf>
    <xf numFmtId="0" fontId="7" fillId="14" borderId="14" applyNumberFormat="0" applyFont="0" applyAlignment="0" applyProtection="0"/>
    <xf numFmtId="0" fontId="53" fillId="59" borderId="582" applyNumberFormat="0" applyAlignment="0" applyProtection="0"/>
    <xf numFmtId="271" fontId="11" fillId="0" borderId="652">
      <alignment horizontal="right"/>
    </xf>
    <xf numFmtId="191" fontId="74" fillId="0" borderId="625" applyFont="0" applyFill="0" applyBorder="0" applyAlignment="0" applyProtection="0">
      <alignment horizontal="left"/>
      <protection locked="0"/>
    </xf>
    <xf numFmtId="230" fontId="103" fillId="0" borderId="631">
      <alignment vertical="center"/>
      <protection locked="0"/>
    </xf>
    <xf numFmtId="233" fontId="103" fillId="0" borderId="649">
      <alignment vertical="center"/>
      <protection locked="0"/>
    </xf>
    <xf numFmtId="190" fontId="74" fillId="0" borderId="634" applyFont="0" applyFill="0" applyBorder="0" applyAlignment="0" applyProtection="0">
      <alignment horizontal="left"/>
      <protection locked="0"/>
    </xf>
    <xf numFmtId="196" fontId="10" fillId="39" borderId="625" applyFont="0" applyFill="0" applyBorder="0" applyAlignment="0">
      <alignment horizontal="left"/>
    </xf>
    <xf numFmtId="0" fontId="7" fillId="14" borderId="14" applyNumberFormat="0" applyFont="0" applyAlignment="0" applyProtection="0"/>
    <xf numFmtId="0" fontId="66" fillId="0" borderId="612" applyNumberFormat="0" applyFill="0" applyAlignment="0" applyProtection="0"/>
    <xf numFmtId="0" fontId="53" fillId="59" borderId="627" applyNumberFormat="0" applyAlignment="0" applyProtection="0"/>
    <xf numFmtId="254" fontId="10" fillId="39" borderId="625">
      <alignment horizontal="right"/>
      <protection locked="0"/>
    </xf>
    <xf numFmtId="178" fontId="10" fillId="39" borderId="634">
      <alignment horizontal="center"/>
      <protection locked="0"/>
    </xf>
    <xf numFmtId="228" fontId="103" fillId="0" borderId="643" applyFill="0">
      <alignment horizontal="center" vertical="center"/>
    </xf>
    <xf numFmtId="254" fontId="10" fillId="39" borderId="634">
      <alignment horizontal="right"/>
      <protection locked="0"/>
    </xf>
    <xf numFmtId="0" fontId="66" fillId="0" borderId="603" applyNumberFormat="0" applyFill="0" applyAlignment="0" applyProtection="0"/>
    <xf numFmtId="0" fontId="7" fillId="14" borderId="14" applyNumberFormat="0" applyFont="0" applyAlignment="0" applyProtection="0"/>
    <xf numFmtId="0" fontId="53" fillId="59" borderId="591" applyNumberFormat="0" applyAlignment="0" applyProtection="0"/>
    <xf numFmtId="0" fontId="2" fillId="0" borderId="603" applyNumberFormat="0" applyFill="0" applyAlignment="0" applyProtection="0"/>
    <xf numFmtId="0" fontId="73" fillId="63" borderId="634" applyFill="0">
      <alignment horizontal="center"/>
    </xf>
    <xf numFmtId="0" fontId="7" fillId="14" borderId="14" applyNumberFormat="0" applyFont="0" applyAlignment="0" applyProtection="0"/>
    <xf numFmtId="0" fontId="7" fillId="14" borderId="14" applyNumberFormat="0" applyFont="0" applyAlignment="0" applyProtection="0"/>
    <xf numFmtId="271" fontId="11" fillId="0" borderId="643">
      <alignment horizontal="right"/>
    </xf>
    <xf numFmtId="228" fontId="73" fillId="63" borderId="634" applyFill="0">
      <alignment horizontal="center" vertical="center"/>
    </xf>
    <xf numFmtId="187" fontId="74" fillId="0" borderId="589" applyFont="0" applyFill="0" applyBorder="0" applyAlignment="0" applyProtection="0">
      <alignment horizontal="left"/>
      <protection locked="0"/>
    </xf>
    <xf numFmtId="0" fontId="7" fillId="14" borderId="14" applyNumberFormat="0" applyFont="0" applyAlignment="0" applyProtection="0"/>
    <xf numFmtId="250" fontId="168" fillId="0" borderId="635" applyFill="0"/>
    <xf numFmtId="0" fontId="7" fillId="14" borderId="14" applyNumberFormat="0" applyFont="0" applyAlignment="0" applyProtection="0"/>
    <xf numFmtId="17" fontId="11" fillId="39" borderId="643">
      <alignment horizontal="center"/>
      <protection locked="0"/>
    </xf>
    <xf numFmtId="0" fontId="53" fillId="59" borderId="618" applyNumberFormat="0" applyAlignment="0" applyProtection="0"/>
    <xf numFmtId="188" fontId="73" fillId="63" borderId="625" applyFill="0">
      <alignment horizontal="center" vertical="center"/>
    </xf>
    <xf numFmtId="229" fontId="103" fillId="0" borderId="604">
      <alignment vertical="center"/>
      <protection locked="0"/>
    </xf>
    <xf numFmtId="231" fontId="103" fillId="0" borderId="604">
      <alignment vertical="center"/>
      <protection locked="0"/>
    </xf>
    <xf numFmtId="10" fontId="68" fillId="67" borderId="616" applyNumberFormat="0" applyBorder="0" applyAlignment="0" applyProtection="0"/>
    <xf numFmtId="49" fontId="74" fillId="0" borderId="643">
      <alignment horizontal="left" vertical="top" wrapText="1"/>
      <protection locked="0"/>
    </xf>
    <xf numFmtId="266" fontId="103" fillId="0" borderId="652" applyFill="0">
      <alignment horizontal="center" vertical="center"/>
    </xf>
    <xf numFmtId="178" fontId="10" fillId="39" borderId="625">
      <alignment horizontal="center"/>
      <protection locked="0"/>
    </xf>
    <xf numFmtId="267" fontId="112" fillId="0" borderId="642" applyFill="0">
      <alignment horizontal="center" vertical="center"/>
    </xf>
    <xf numFmtId="0" fontId="61" fillId="46" borderId="582" applyNumberFormat="0" applyAlignment="0" applyProtection="0"/>
    <xf numFmtId="230" fontId="103" fillId="0" borderId="595">
      <alignment vertical="center"/>
      <protection locked="0"/>
    </xf>
    <xf numFmtId="254" fontId="10" fillId="39" borderId="643">
      <alignment horizontal="right"/>
      <protection locked="0"/>
    </xf>
    <xf numFmtId="178" fontId="10" fillId="39" borderId="643">
      <alignment horizontal="center"/>
      <protection locked="0"/>
    </xf>
    <xf numFmtId="185" fontId="74" fillId="0" borderId="652" applyFont="0" applyFill="0" applyBorder="0" applyAlignment="0" applyProtection="0">
      <alignment horizontal="left"/>
      <protection locked="0"/>
    </xf>
    <xf numFmtId="0" fontId="7" fillId="14" borderId="14" applyNumberFormat="0" applyFont="0" applyAlignment="0" applyProtection="0"/>
    <xf numFmtId="197" fontId="74" fillId="0" borderId="1727">
      <alignment horizontal="left"/>
      <protection locked="0"/>
    </xf>
    <xf numFmtId="3" fontId="114" fillId="39" borderId="625">
      <alignment horizontal="center"/>
      <protection locked="0"/>
    </xf>
    <xf numFmtId="0" fontId="7" fillId="14" borderId="14" applyNumberFormat="0" applyFont="0" applyAlignment="0" applyProtection="0"/>
    <xf numFmtId="0" fontId="66" fillId="0" borderId="603" applyNumberFormat="0" applyFill="0" applyAlignment="0" applyProtection="0"/>
    <xf numFmtId="0" fontId="66" fillId="0" borderId="612" applyNumberFormat="0" applyFill="0" applyAlignment="0" applyProtection="0"/>
    <xf numFmtId="271" fontId="11" fillId="63" borderId="616">
      <alignment horizontal="right"/>
    </xf>
    <xf numFmtId="0" fontId="7" fillId="14" borderId="14" applyNumberFormat="0" applyFont="0" applyAlignment="0" applyProtection="0"/>
    <xf numFmtId="229" fontId="103" fillId="0" borderId="622">
      <alignment vertical="center"/>
      <protection locked="0"/>
    </xf>
    <xf numFmtId="0" fontId="7" fillId="14" borderId="14" applyNumberFormat="0" applyFont="0" applyAlignment="0" applyProtection="0"/>
    <xf numFmtId="228" fontId="103" fillId="0" borderId="616" applyFill="0">
      <alignment horizontal="center" vertical="center"/>
    </xf>
    <xf numFmtId="0" fontId="2" fillId="0" borderId="648" applyNumberFormat="0" applyFill="0" applyAlignment="0" applyProtection="0"/>
    <xf numFmtId="0" fontId="61" fillId="46" borderId="645" applyNumberFormat="0" applyAlignment="0" applyProtection="0"/>
    <xf numFmtId="0" fontId="66" fillId="0" borderId="639"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10" fillId="62" borderId="583" applyNumberFormat="0" applyFont="0" applyAlignment="0" applyProtection="0"/>
    <xf numFmtId="0" fontId="64" fillId="59" borderId="584" applyNumberFormat="0" applyAlignment="0" applyProtection="0"/>
    <xf numFmtId="0" fontId="10" fillId="62" borderId="628" applyNumberFormat="0" applyFont="0" applyAlignment="0" applyProtection="0"/>
    <xf numFmtId="231" fontId="103" fillId="0" borderId="631">
      <alignment vertical="center"/>
      <protection locked="0"/>
    </xf>
    <xf numFmtId="0" fontId="7" fillId="14" borderId="14" applyNumberFormat="0" applyFont="0" applyAlignment="0" applyProtection="0"/>
    <xf numFmtId="250" fontId="121" fillId="0" borderId="617" applyFill="0"/>
    <xf numFmtId="0" fontId="7" fillId="14" borderId="14" applyNumberFormat="0" applyFont="0" applyAlignment="0" applyProtection="0"/>
    <xf numFmtId="0" fontId="7" fillId="14" borderId="14" applyNumberFormat="0" applyFont="0" applyAlignment="0" applyProtection="0"/>
    <xf numFmtId="0" fontId="66" fillId="0" borderId="585" applyNumberFormat="0" applyFill="0" applyAlignment="0" applyProtection="0"/>
    <xf numFmtId="0" fontId="2" fillId="0" borderId="585" applyNumberFormat="0" applyFill="0" applyAlignment="0" applyProtection="0"/>
    <xf numFmtId="0" fontId="7" fillId="14" borderId="14" applyNumberFormat="0" applyFont="0" applyAlignment="0" applyProtection="0"/>
    <xf numFmtId="0" fontId="61" fillId="46" borderId="636" applyNumberFormat="0" applyAlignment="0" applyProtection="0"/>
    <xf numFmtId="0" fontId="7" fillId="14" borderId="14" applyNumberFormat="0" applyFont="0" applyAlignment="0" applyProtection="0"/>
    <xf numFmtId="228" fontId="124" fillId="0" borderId="642" applyFill="0">
      <alignment horizontal="center" vertical="center"/>
    </xf>
    <xf numFmtId="0" fontId="7" fillId="14" borderId="14" applyNumberFormat="0" applyFont="0" applyAlignment="0" applyProtection="0"/>
    <xf numFmtId="231" fontId="103" fillId="0" borderId="640">
      <alignment vertical="center"/>
      <protection locked="0"/>
    </xf>
    <xf numFmtId="0" fontId="66" fillId="0" borderId="630" applyNumberFormat="0" applyFill="0" applyAlignment="0" applyProtection="0"/>
    <xf numFmtId="237" fontId="103" fillId="0" borderId="640">
      <alignment vertical="center"/>
      <protection locked="0"/>
    </xf>
    <xf numFmtId="233" fontId="103" fillId="0" borderId="604">
      <alignment vertical="center"/>
      <protection locked="0"/>
    </xf>
    <xf numFmtId="0" fontId="64" fillId="59" borderId="1356" applyNumberFormat="0" applyAlignment="0" applyProtection="0"/>
    <xf numFmtId="0" fontId="74" fillId="0" borderId="607" applyNumberFormat="0">
      <alignment horizontal="left"/>
      <protection locked="0"/>
    </xf>
    <xf numFmtId="231" fontId="103" fillId="0" borderId="613">
      <alignment vertical="center"/>
      <protection locked="0"/>
    </xf>
    <xf numFmtId="267" fontId="112" fillId="0" borderId="606" applyFill="0">
      <alignment horizontal="center" vertical="center"/>
    </xf>
    <xf numFmtId="0" fontId="53" fillId="59" borderId="1120" applyNumberFormat="0" applyAlignment="0" applyProtection="0"/>
    <xf numFmtId="0" fontId="10" fillId="62" borderId="619" applyNumberFormat="0" applyFont="0" applyAlignment="0" applyProtection="0"/>
    <xf numFmtId="37" fontId="70" fillId="0" borderId="633" applyFill="0">
      <alignment horizontal="center" vertical="center"/>
    </xf>
    <xf numFmtId="229" fontId="103" fillId="0" borderId="631">
      <alignment vertical="center"/>
      <protection locked="0"/>
    </xf>
    <xf numFmtId="185" fontId="74" fillId="0" borderId="607" applyFont="0" applyFill="0" applyBorder="0" applyAlignment="0" applyProtection="0">
      <alignment horizontal="left"/>
      <protection locked="0"/>
    </xf>
    <xf numFmtId="3" fontId="114" fillId="39" borderId="607">
      <alignment horizontal="center"/>
      <protection locked="0"/>
    </xf>
    <xf numFmtId="228" fontId="68" fillId="0" borderId="607" applyFill="0">
      <alignment horizontal="center" vertical="center"/>
    </xf>
    <xf numFmtId="188" fontId="73" fillId="63" borderId="607" applyFill="0">
      <alignment horizontal="center" vertical="center"/>
    </xf>
    <xf numFmtId="0" fontId="66" fillId="0" borderId="594" applyNumberFormat="0" applyFill="0" applyAlignment="0" applyProtection="0"/>
    <xf numFmtId="0" fontId="64" fillId="59" borderId="593" applyNumberFormat="0" applyAlignment="0" applyProtection="0"/>
    <xf numFmtId="0" fontId="10" fillId="62" borderId="592" applyNumberFormat="0" applyFont="0" applyAlignment="0" applyProtection="0"/>
    <xf numFmtId="188" fontId="73" fillId="63" borderId="598" applyFill="0">
      <alignment horizontal="center" vertical="center"/>
    </xf>
    <xf numFmtId="0" fontId="10" fillId="62" borderId="592" applyNumberFormat="0" applyFont="0" applyAlignment="0" applyProtection="0"/>
    <xf numFmtId="228" fontId="73" fillId="63" borderId="616" applyFill="0">
      <alignment horizontal="center" vertical="center"/>
    </xf>
    <xf numFmtId="0" fontId="7" fillId="14" borderId="14" applyNumberFormat="0" applyFont="0" applyAlignment="0" applyProtection="0"/>
    <xf numFmtId="17" fontId="11" fillId="39" borderId="625">
      <alignment horizontal="center"/>
      <protection locked="0"/>
    </xf>
    <xf numFmtId="200" fontId="10" fillId="5" borderId="625" applyFont="0" applyFill="0" applyBorder="0" applyAlignment="0" applyProtection="0"/>
    <xf numFmtId="184" fontId="103" fillId="0" borderId="613">
      <alignment vertical="center"/>
      <protection locked="0"/>
    </xf>
    <xf numFmtId="37" fontId="70" fillId="0" borderId="606" applyFill="0">
      <alignment horizontal="center" vertical="center"/>
    </xf>
    <xf numFmtId="228" fontId="73" fillId="63" borderId="643" applyFill="0">
      <alignment horizontal="center" vertical="center"/>
    </xf>
    <xf numFmtId="228" fontId="136" fillId="68" borderId="623" applyNumberFormat="0">
      <alignment horizontal="right"/>
    </xf>
    <xf numFmtId="0" fontId="10" fillId="62" borderId="610" applyNumberFormat="0" applyFont="0" applyAlignment="0" applyProtection="0"/>
    <xf numFmtId="0" fontId="7" fillId="14" borderId="14" applyNumberFormat="0" applyFont="0" applyAlignment="0" applyProtection="0"/>
    <xf numFmtId="254" fontId="10" fillId="39" borderId="607">
      <alignment horizontal="right"/>
      <protection locked="0"/>
    </xf>
    <xf numFmtId="178" fontId="10" fillId="39" borderId="625">
      <alignment horizontal="center"/>
      <protection locked="0"/>
    </xf>
    <xf numFmtId="192" fontId="74" fillId="0" borderId="634" applyFont="0" applyFill="0" applyBorder="0" applyAlignment="0" applyProtection="0">
      <alignment horizontal="left"/>
      <protection locked="0"/>
    </xf>
    <xf numFmtId="271" fontId="11" fillId="0" borderId="607">
      <alignment horizontal="right"/>
    </xf>
    <xf numFmtId="0" fontId="7" fillId="14" borderId="14" applyNumberFormat="0" applyFont="0" applyAlignment="0" applyProtection="0"/>
    <xf numFmtId="0" fontId="7" fillId="14" borderId="14" applyNumberFormat="0" applyFont="0" applyAlignment="0" applyProtection="0"/>
    <xf numFmtId="187" fontId="74" fillId="0" borderId="607"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64" fillId="59" borderId="611" applyNumberFormat="0" applyAlignment="0" applyProtection="0"/>
    <xf numFmtId="250" fontId="121" fillId="0" borderId="644" applyFill="0"/>
    <xf numFmtId="237" fontId="103" fillId="0" borderId="613">
      <alignment vertical="center"/>
      <protection locked="0"/>
    </xf>
    <xf numFmtId="0" fontId="10" fillId="62" borderId="646"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589" applyFont="0" applyFill="0" applyBorder="0" applyAlignment="0" applyProtection="0">
      <alignment horizontal="left"/>
      <protection locked="0"/>
    </xf>
    <xf numFmtId="0" fontId="7" fillId="14" borderId="14" applyNumberFormat="0" applyFont="0" applyAlignment="0" applyProtection="0"/>
    <xf numFmtId="233" fontId="103" fillId="0" borderId="622">
      <alignment vertical="center"/>
      <protection locked="0"/>
    </xf>
    <xf numFmtId="228" fontId="68" fillId="0" borderId="643" applyFill="0">
      <alignment horizontal="center" vertical="center"/>
    </xf>
    <xf numFmtId="228" fontId="103" fillId="0" borderId="613">
      <alignment vertical="center"/>
      <protection locked="0"/>
    </xf>
    <xf numFmtId="178" fontId="10" fillId="39" borderId="589">
      <alignment horizontal="center"/>
      <protection locked="0"/>
    </xf>
    <xf numFmtId="0" fontId="74" fillId="0" borderId="634" applyNumberFormat="0">
      <alignment horizontal="left"/>
      <protection locked="0"/>
    </xf>
    <xf numFmtId="0" fontId="53" fillId="59" borderId="618" applyNumberFormat="0" applyAlignment="0" applyProtection="0"/>
    <xf numFmtId="0" fontId="61" fillId="46" borderId="618" applyNumberFormat="0" applyAlignment="0" applyProtection="0"/>
    <xf numFmtId="0" fontId="7" fillId="14" borderId="14" applyNumberFormat="0" applyFont="0" applyAlignment="0" applyProtection="0"/>
    <xf numFmtId="188" fontId="73" fillId="63" borderId="625" applyFill="0">
      <alignment horizontal="center" vertical="center"/>
    </xf>
    <xf numFmtId="228" fontId="73" fillId="63" borderId="607" applyFill="0">
      <alignment horizontal="center" vertical="center"/>
    </xf>
    <xf numFmtId="228" fontId="73" fillId="63" borderId="625" applyFill="0">
      <alignment horizontal="center"/>
    </xf>
    <xf numFmtId="228" fontId="112" fillId="0" borderId="642" applyFill="0">
      <alignment horizontal="center" vertical="center"/>
    </xf>
    <xf numFmtId="49" fontId="74" fillId="0" borderId="652">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7" fontId="74" fillId="0" borderId="616" applyFont="0" applyFill="0" applyBorder="0" applyAlignment="0" applyProtection="0">
      <alignment horizontal="left"/>
      <protection locked="0"/>
    </xf>
    <xf numFmtId="187" fontId="74" fillId="0" borderId="634" applyFont="0" applyFill="0" applyBorder="0" applyAlignment="0" applyProtection="0">
      <alignment horizontal="left"/>
      <protection locked="0"/>
    </xf>
    <xf numFmtId="37" fontId="70" fillId="0" borderId="642" applyFill="0">
      <alignment horizontal="center" vertical="center"/>
    </xf>
    <xf numFmtId="188" fontId="73" fillId="63" borderId="733" applyFill="0">
      <alignment horizontal="center" vertical="center"/>
    </xf>
    <xf numFmtId="233" fontId="103" fillId="0" borderId="631">
      <alignment vertical="center"/>
      <protection locked="0"/>
    </xf>
    <xf numFmtId="271" fontId="11" fillId="63" borderId="607">
      <alignment horizontal="right"/>
    </xf>
    <xf numFmtId="0" fontId="7" fillId="14" borderId="14" applyNumberFormat="0" applyFont="0" applyAlignment="0" applyProtection="0"/>
    <xf numFmtId="0" fontId="53" fillId="59" borderId="600" applyNumberFormat="0" applyAlignment="0" applyProtection="0"/>
    <xf numFmtId="228" fontId="73" fillId="63" borderId="634" applyFill="0">
      <alignment horizontal="center" vertical="center"/>
    </xf>
    <xf numFmtId="0" fontId="10" fillId="62" borderId="619" applyNumberFormat="0" applyFont="0" applyAlignment="0" applyProtection="0"/>
    <xf numFmtId="0" fontId="7" fillId="14" borderId="14" applyNumberFormat="0" applyFont="0" applyAlignment="0" applyProtection="0"/>
    <xf numFmtId="254" fontId="10" fillId="39" borderId="634">
      <alignment horizontal="right"/>
      <protection locked="0"/>
    </xf>
    <xf numFmtId="0" fontId="7" fillId="14" borderId="14" applyNumberFormat="0" applyFont="0" applyAlignment="0" applyProtection="0"/>
    <xf numFmtId="228" fontId="73" fillId="63" borderId="607" applyFill="0">
      <alignment horizontal="center"/>
    </xf>
    <xf numFmtId="0" fontId="7" fillId="14" borderId="14" applyNumberFormat="0" applyFont="0" applyAlignment="0" applyProtection="0"/>
    <xf numFmtId="250" fontId="168" fillId="0" borderId="608" applyFill="0"/>
    <xf numFmtId="228" fontId="74" fillId="0" borderId="643" applyNumberFormat="0">
      <alignment horizontal="left"/>
      <protection locked="0"/>
    </xf>
    <xf numFmtId="228" fontId="103" fillId="0" borderId="607" applyFill="0">
      <alignment horizontal="center" vertical="center"/>
    </xf>
    <xf numFmtId="228" fontId="121" fillId="0" borderId="605" applyNumberFormat="0"/>
    <xf numFmtId="0" fontId="7" fillId="14" borderId="14" applyNumberFormat="0" applyFont="0" applyAlignment="0" applyProtection="0"/>
    <xf numFmtId="231" fontId="103" fillId="0" borderId="649">
      <alignment vertical="center"/>
      <protection locked="0"/>
    </xf>
    <xf numFmtId="0" fontId="10" fillId="62" borderId="619" applyNumberFormat="0" applyFont="0" applyAlignment="0" applyProtection="0"/>
    <xf numFmtId="0" fontId="7" fillId="14" borderId="14" applyNumberFormat="0" applyFont="0" applyAlignment="0" applyProtection="0"/>
    <xf numFmtId="17" fontId="11" fillId="39" borderId="634">
      <alignment horizontal="center"/>
      <protection locked="0"/>
    </xf>
    <xf numFmtId="0" fontId="61" fillId="46" borderId="609" applyNumberFormat="0" applyAlignment="0" applyProtection="0"/>
    <xf numFmtId="178" fontId="10" fillId="39" borderId="589">
      <alignment horizontal="center"/>
      <protection locked="0"/>
    </xf>
    <xf numFmtId="0" fontId="7" fillId="14" borderId="14" applyNumberFormat="0" applyFont="0" applyAlignment="0" applyProtection="0"/>
    <xf numFmtId="0" fontId="7" fillId="14" borderId="14" applyNumberFormat="0" applyFont="0" applyAlignment="0" applyProtection="0"/>
    <xf numFmtId="0" fontId="64" fillId="59" borderId="593" applyNumberFormat="0" applyAlignment="0" applyProtection="0"/>
    <xf numFmtId="0" fontId="10" fillId="62" borderId="592" applyNumberFormat="0" applyFont="0" applyAlignment="0" applyProtection="0"/>
    <xf numFmtId="0" fontId="7" fillId="14" borderId="14" applyNumberFormat="0" applyFont="0" applyAlignment="0" applyProtection="0"/>
    <xf numFmtId="232" fontId="103" fillId="0" borderId="586">
      <alignment vertical="center"/>
      <protection locked="0"/>
    </xf>
    <xf numFmtId="229" fontId="103" fillId="0" borderId="586">
      <alignment vertical="center"/>
      <protection locked="0"/>
    </xf>
    <xf numFmtId="228" fontId="103" fillId="0" borderId="586">
      <alignment vertical="center"/>
      <protection locked="0"/>
    </xf>
    <xf numFmtId="237" fontId="103" fillId="0" borderId="586">
      <alignment vertical="center"/>
      <protection locked="0"/>
    </xf>
    <xf numFmtId="184" fontId="103" fillId="0" borderId="586">
      <alignment vertical="center"/>
      <protection locked="0"/>
    </xf>
    <xf numFmtId="233" fontId="103" fillId="0" borderId="586">
      <alignment vertical="center"/>
      <protection locked="0"/>
    </xf>
    <xf numFmtId="233" fontId="103" fillId="0" borderId="586">
      <alignment vertical="center"/>
      <protection locked="0"/>
    </xf>
    <xf numFmtId="231" fontId="103" fillId="0" borderId="586">
      <alignment vertical="center"/>
      <protection locked="0"/>
    </xf>
    <xf numFmtId="231" fontId="103" fillId="0" borderId="586">
      <alignment vertical="center"/>
      <protection locked="0"/>
    </xf>
    <xf numFmtId="230" fontId="103" fillId="0" borderId="586">
      <alignment vertical="center"/>
      <protection locked="0"/>
    </xf>
    <xf numFmtId="0" fontId="7" fillId="14" borderId="14" applyNumberFormat="0" applyFont="0" applyAlignment="0" applyProtection="0"/>
    <xf numFmtId="0" fontId="7" fillId="14" borderId="14" applyNumberFormat="0" applyFont="0" applyAlignment="0" applyProtection="0"/>
    <xf numFmtId="228" fontId="112" fillId="0" borderId="615" applyFill="0">
      <alignment horizontal="center" vertical="center"/>
    </xf>
    <xf numFmtId="230" fontId="103" fillId="0" borderId="622">
      <alignment vertical="center"/>
      <protection locked="0"/>
    </xf>
    <xf numFmtId="232" fontId="103" fillId="0" borderId="622">
      <alignment vertical="center"/>
      <protection locked="0"/>
    </xf>
    <xf numFmtId="0" fontId="7" fillId="14" borderId="14" applyNumberFormat="0" applyFont="0" applyAlignment="0" applyProtection="0"/>
    <xf numFmtId="0" fontId="7" fillId="14" borderId="14" applyNumberFormat="0" applyFont="0" applyAlignment="0" applyProtection="0"/>
    <xf numFmtId="178" fontId="10" fillId="39" borderId="634">
      <alignment horizontal="center"/>
      <protection locked="0"/>
    </xf>
    <xf numFmtId="230" fontId="103" fillId="0" borderId="640">
      <alignment vertical="center"/>
      <protection locked="0"/>
    </xf>
    <xf numFmtId="0" fontId="61" fillId="46" borderId="627" applyNumberFormat="0" applyAlignment="0" applyProtection="0"/>
    <xf numFmtId="0" fontId="61" fillId="46" borderId="600" applyNumberFormat="0" applyAlignment="0" applyProtection="0"/>
    <xf numFmtId="0" fontId="10" fillId="62" borderId="610" applyNumberFormat="0" applyFont="0" applyAlignment="0" applyProtection="0"/>
    <xf numFmtId="0" fontId="10" fillId="62" borderId="610" applyNumberFormat="0" applyFont="0" applyAlignment="0" applyProtection="0"/>
    <xf numFmtId="0" fontId="64" fillId="59" borderId="620"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600" applyNumberFormat="0" applyAlignment="0" applyProtection="0"/>
    <xf numFmtId="250" fontId="121" fillId="0" borderId="599" applyFill="0"/>
    <xf numFmtId="266" fontId="103" fillId="0" borderId="607" applyFill="0">
      <alignment horizontal="center" vertical="center"/>
    </xf>
    <xf numFmtId="0" fontId="7" fillId="14" borderId="14" applyNumberFormat="0" applyFont="0" applyAlignment="0" applyProtection="0"/>
    <xf numFmtId="0" fontId="64" fillId="59" borderId="629" applyNumberFormat="0" applyAlignment="0" applyProtection="0"/>
    <xf numFmtId="10" fontId="68" fillId="67" borderId="607" applyNumberFormat="0" applyBorder="0" applyAlignment="0" applyProtection="0"/>
    <xf numFmtId="0" fontId="7" fillId="14" borderId="14" applyNumberFormat="0" applyFont="0" applyAlignment="0" applyProtection="0"/>
    <xf numFmtId="0" fontId="64" fillId="59" borderId="647" applyNumberFormat="0" applyAlignment="0" applyProtection="0"/>
    <xf numFmtId="0" fontId="7" fillId="14" borderId="14" applyNumberFormat="0" applyFont="0" applyAlignment="0" applyProtection="0"/>
    <xf numFmtId="201" fontId="10" fillId="39" borderId="625" applyNumberFormat="0">
      <alignment horizontal="left"/>
    </xf>
    <xf numFmtId="49" fontId="74" fillId="0" borderId="643">
      <alignment horizontal="left" vertical="top" wrapText="1"/>
      <protection locked="0"/>
    </xf>
    <xf numFmtId="0" fontId="7" fillId="14" borderId="14" applyNumberFormat="0" applyFont="0" applyAlignment="0" applyProtection="0"/>
    <xf numFmtId="0" fontId="53" fillId="59" borderId="609" applyNumberFormat="0" applyAlignment="0" applyProtection="0"/>
    <xf numFmtId="250" fontId="121" fillId="0" borderId="626" applyFill="0"/>
    <xf numFmtId="228" fontId="112" fillId="0" borderId="651" applyFill="0">
      <alignment horizontal="center" vertical="center"/>
    </xf>
    <xf numFmtId="0" fontId="7" fillId="14" borderId="14" applyNumberFormat="0" applyFont="0" applyAlignment="0" applyProtection="0"/>
    <xf numFmtId="0" fontId="10" fillId="62" borderId="646" applyNumberFormat="0" applyFont="0" applyAlignment="0" applyProtection="0"/>
    <xf numFmtId="228" fontId="121" fillId="0" borderId="641" applyNumberFormat="0"/>
    <xf numFmtId="231" fontId="103" fillId="0" borderId="595">
      <alignment vertical="center"/>
      <protection locked="0"/>
    </xf>
    <xf numFmtId="233" fontId="103" fillId="0" borderId="595">
      <alignment vertical="center"/>
      <protection locked="0"/>
    </xf>
    <xf numFmtId="233" fontId="103" fillId="0" borderId="595">
      <alignment vertical="center"/>
      <protection locked="0"/>
    </xf>
    <xf numFmtId="184" fontId="103" fillId="0" borderId="595">
      <alignment vertical="center"/>
      <protection locked="0"/>
    </xf>
    <xf numFmtId="237" fontId="103" fillId="0" borderId="595">
      <alignment vertical="center"/>
      <protection locked="0"/>
    </xf>
    <xf numFmtId="228" fontId="103" fillId="0" borderId="595">
      <alignment vertical="center"/>
      <protection locked="0"/>
    </xf>
    <xf numFmtId="229" fontId="103" fillId="0" borderId="595">
      <alignment vertical="center"/>
      <protection locked="0"/>
    </xf>
    <xf numFmtId="232" fontId="103" fillId="0" borderId="595">
      <alignment vertical="center"/>
      <protection locked="0"/>
    </xf>
    <xf numFmtId="228" fontId="121" fillId="0" borderId="587" applyNumberFormat="0"/>
    <xf numFmtId="0" fontId="10" fillId="62" borderId="619" applyNumberFormat="0" applyFont="0" applyAlignment="0" applyProtection="0"/>
    <xf numFmtId="228" fontId="136" fillId="68" borderId="587" applyNumberFormat="0">
      <alignment horizontal="right"/>
    </xf>
    <xf numFmtId="228" fontId="112" fillId="0" borderId="588" applyFill="0">
      <alignment horizontal="center" vertical="center"/>
    </xf>
    <xf numFmtId="228" fontId="124" fillId="0" borderId="588" applyFill="0">
      <alignment horizontal="center" vertical="center"/>
    </xf>
    <xf numFmtId="267" fontId="112" fillId="0" borderId="588" applyFill="0">
      <alignment horizontal="center" vertical="center"/>
    </xf>
    <xf numFmtId="37" fontId="70" fillId="0" borderId="588" applyFill="0">
      <alignment horizontal="center" vertical="center"/>
    </xf>
    <xf numFmtId="184" fontId="103" fillId="0" borderId="622">
      <alignment vertical="center"/>
      <protection locked="0"/>
    </xf>
    <xf numFmtId="0" fontId="73" fillId="63" borderId="1958" applyFill="0">
      <alignment horizontal="center"/>
    </xf>
    <xf numFmtId="0" fontId="7" fillId="14" borderId="14" applyNumberFormat="0" applyFont="0" applyAlignment="0" applyProtection="0"/>
    <xf numFmtId="196" fontId="10" fillId="39" borderId="616" applyFont="0" applyFill="0" applyBorder="0" applyAlignment="0">
      <alignment horizontal="left"/>
    </xf>
    <xf numFmtId="228" fontId="121" fillId="0" borderId="2720" applyNumberFormat="0"/>
    <xf numFmtId="228" fontId="121" fillId="0" borderId="632" applyNumberFormat="0"/>
    <xf numFmtId="191" fontId="74" fillId="0" borderId="634"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21" fillId="0" borderId="608" applyFill="0"/>
    <xf numFmtId="0" fontId="74" fillId="0" borderId="616" applyNumberFormat="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4" fillId="0" borderId="643"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625" applyFont="0" applyFill="0" applyBorder="0" applyAlignment="0" applyProtection="0">
      <alignment horizontal="left"/>
      <protection locked="0"/>
    </xf>
    <xf numFmtId="254" fontId="10" fillId="39" borderId="652">
      <alignment horizontal="right"/>
      <protection locked="0"/>
    </xf>
    <xf numFmtId="0" fontId="7" fillId="14" borderId="14" applyNumberFormat="0" applyFont="0" applyAlignment="0" applyProtection="0"/>
    <xf numFmtId="254" fontId="10" fillId="39" borderId="625">
      <alignment horizontal="right"/>
      <protection locked="0"/>
    </xf>
    <xf numFmtId="187" fontId="74" fillId="0" borderId="625" applyFont="0" applyFill="0" applyBorder="0" applyAlignment="0" applyProtection="0">
      <alignment horizontal="left"/>
      <protection locked="0"/>
    </xf>
    <xf numFmtId="49" fontId="74" fillId="0" borderId="598">
      <alignment horizontal="left" vertical="top" wrapText="1"/>
      <protection locked="0"/>
    </xf>
    <xf numFmtId="200" fontId="10" fillId="5" borderId="625" applyFont="0" applyFill="0" applyBorder="0" applyAlignment="0" applyProtection="0"/>
    <xf numFmtId="0" fontId="10" fillId="62" borderId="601" applyNumberFormat="0" applyFont="0" applyAlignment="0" applyProtection="0"/>
    <xf numFmtId="0" fontId="7" fillId="14" borderId="14" applyNumberFormat="0" applyFont="0" applyAlignment="0" applyProtection="0"/>
    <xf numFmtId="192" fontId="74" fillId="0" borderId="616" applyFont="0" applyFill="0" applyBorder="0" applyAlignment="0" applyProtection="0">
      <alignment horizontal="left"/>
      <protection locked="0"/>
    </xf>
    <xf numFmtId="0" fontId="7" fillId="14" borderId="14" applyNumberFormat="0" applyFont="0" applyAlignment="0" applyProtection="0"/>
    <xf numFmtId="228" fontId="73" fillId="63" borderId="1582" applyFill="0">
      <alignment horizontal="center" vertical="center"/>
    </xf>
    <xf numFmtId="0" fontId="7" fillId="14" borderId="14" applyNumberFormat="0" applyFont="0" applyAlignment="0" applyProtection="0"/>
    <xf numFmtId="0" fontId="7" fillId="14" borderId="14" applyNumberFormat="0" applyFont="0" applyAlignment="0" applyProtection="0"/>
    <xf numFmtId="250" fontId="121" fillId="0" borderId="580" applyFill="0"/>
    <xf numFmtId="228" fontId="73" fillId="63" borderId="1437" applyFill="0">
      <alignment horizontal="center"/>
    </xf>
    <xf numFmtId="0" fontId="7" fillId="14" borderId="14" applyNumberFormat="0" applyFont="0" applyAlignment="0" applyProtection="0"/>
    <xf numFmtId="0" fontId="64" fillId="59" borderId="629" applyNumberFormat="0" applyAlignment="0" applyProtection="0"/>
    <xf numFmtId="250" fontId="121" fillId="0" borderId="644" applyFill="0"/>
    <xf numFmtId="231" fontId="103" fillId="0" borderId="613">
      <alignment vertical="center"/>
      <protection locked="0"/>
    </xf>
    <xf numFmtId="250" fontId="168" fillId="0" borderId="644" applyFill="0"/>
    <xf numFmtId="0" fontId="66" fillId="0" borderId="594" applyNumberFormat="0" applyFill="0" applyAlignment="0" applyProtection="0"/>
    <xf numFmtId="10" fontId="68" fillId="67" borderId="589" applyNumberFormat="0" applyBorder="0" applyAlignment="0" applyProtection="0"/>
    <xf numFmtId="201" fontId="10" fillId="39" borderId="589" applyNumberFormat="0">
      <alignment horizontal="left"/>
    </xf>
    <xf numFmtId="271" fontId="11" fillId="0" borderId="589">
      <alignment horizontal="right"/>
    </xf>
    <xf numFmtId="190" fontId="74" fillId="0" borderId="589" applyFont="0" applyFill="0" applyBorder="0" applyAlignment="0" applyProtection="0">
      <alignment horizontal="left"/>
      <protection locked="0"/>
    </xf>
    <xf numFmtId="192" fontId="74" fillId="0" borderId="589" applyFont="0" applyFill="0" applyBorder="0" applyAlignment="0" applyProtection="0">
      <alignment horizontal="left"/>
      <protection locked="0"/>
    </xf>
    <xf numFmtId="191" fontId="74" fillId="0" borderId="589" applyFont="0" applyFill="0" applyBorder="0" applyAlignment="0" applyProtection="0">
      <alignment horizontal="left"/>
      <protection locked="0"/>
    </xf>
    <xf numFmtId="266" fontId="103" fillId="0" borderId="589" applyFill="0">
      <alignment horizontal="center" vertical="center"/>
    </xf>
    <xf numFmtId="184" fontId="68" fillId="0" borderId="589" applyFill="0">
      <alignment horizontal="center" vertical="center"/>
    </xf>
    <xf numFmtId="228" fontId="103" fillId="0" borderId="589" applyFill="0">
      <alignment horizontal="center" vertical="center"/>
    </xf>
    <xf numFmtId="228" fontId="68" fillId="0" borderId="589" applyFill="0">
      <alignment horizontal="center" vertical="center"/>
    </xf>
    <xf numFmtId="228" fontId="104" fillId="0" borderId="589" applyFill="0">
      <alignment horizontal="center" vertical="center"/>
    </xf>
    <xf numFmtId="228" fontId="79" fillId="0" borderId="589" applyFill="0">
      <alignment horizontal="center" vertical="center"/>
    </xf>
    <xf numFmtId="178" fontId="10" fillId="39" borderId="589">
      <alignment horizontal="center"/>
      <protection locked="0"/>
    </xf>
    <xf numFmtId="178" fontId="10" fillId="39" borderId="589">
      <alignment horizontal="center"/>
      <protection locked="0"/>
    </xf>
    <xf numFmtId="254" fontId="10" fillId="39" borderId="589">
      <alignment horizontal="right"/>
      <protection locked="0"/>
    </xf>
    <xf numFmtId="228" fontId="74" fillId="0" borderId="589" applyNumberFormat="0">
      <alignment horizontal="left"/>
      <protection locked="0"/>
    </xf>
    <xf numFmtId="49" fontId="74" fillId="0" borderId="589">
      <alignment horizontal="left" vertical="top" wrapText="1"/>
      <protection locked="0"/>
    </xf>
    <xf numFmtId="196" fontId="10" fillId="39" borderId="589" applyFont="0" applyFill="0" applyBorder="0" applyAlignment="0">
      <alignment horizontal="left"/>
    </xf>
    <xf numFmtId="17" fontId="11" fillId="39" borderId="589">
      <alignment horizontal="center"/>
      <protection locked="0"/>
    </xf>
    <xf numFmtId="254" fontId="10" fillId="39" borderId="589">
      <alignment horizontal="right"/>
      <protection locked="0"/>
    </xf>
    <xf numFmtId="228" fontId="73" fillId="63" borderId="589" applyFill="0">
      <alignment horizontal="center" vertical="center"/>
    </xf>
    <xf numFmtId="228" fontId="73" fillId="63" borderId="589" applyFill="0">
      <alignment horizontal="center"/>
    </xf>
    <xf numFmtId="3" fontId="114" fillId="39" borderId="589">
      <alignment horizontal="center"/>
      <protection locked="0"/>
    </xf>
    <xf numFmtId="0" fontId="7" fillId="14" borderId="14" applyNumberFormat="0" applyFont="0" applyAlignment="0" applyProtection="0"/>
    <xf numFmtId="185" fontId="74" fillId="0" borderId="589" applyFont="0" applyFill="0" applyBorder="0" applyAlignment="0" applyProtection="0">
      <alignment horizontal="left"/>
      <protection locked="0"/>
    </xf>
    <xf numFmtId="250" fontId="168" fillId="0" borderId="590" applyFill="0"/>
    <xf numFmtId="0" fontId="7" fillId="14" borderId="14" applyNumberFormat="0" applyFont="0" applyAlignment="0" applyProtection="0"/>
    <xf numFmtId="250" fontId="121" fillId="0" borderId="590" applyFill="0"/>
    <xf numFmtId="271" fontId="11" fillId="63" borderId="589">
      <alignment horizontal="right"/>
    </xf>
    <xf numFmtId="271" fontId="11" fillId="0" borderId="589">
      <alignment horizontal="right"/>
    </xf>
    <xf numFmtId="187" fontId="74" fillId="0" borderId="589" applyFont="0" applyFill="0" applyBorder="0" applyAlignment="0" applyProtection="0">
      <alignment horizontal="left"/>
      <protection locked="0"/>
    </xf>
    <xf numFmtId="228" fontId="74" fillId="0" borderId="625" applyNumberFormat="0">
      <alignment horizontal="left"/>
      <protection locked="0"/>
    </xf>
    <xf numFmtId="237" fontId="103" fillId="0" borderId="622">
      <alignment vertical="center"/>
      <protection locked="0"/>
    </xf>
    <xf numFmtId="250" fontId="121" fillId="0" borderId="626" applyFill="0"/>
    <xf numFmtId="0" fontId="64" fillId="59" borderId="602" applyNumberFormat="0" applyAlignment="0" applyProtection="0"/>
    <xf numFmtId="0" fontId="61" fillId="46" borderId="591" applyNumberFormat="0" applyAlignment="0" applyProtection="0"/>
    <xf numFmtId="196" fontId="10" fillId="39" borderId="598" applyFont="0" applyFill="0" applyBorder="0" applyAlignment="0">
      <alignment horizontal="left"/>
    </xf>
    <xf numFmtId="0" fontId="53" fillId="59" borderId="618" applyNumberFormat="0" applyAlignment="0" applyProtection="0"/>
    <xf numFmtId="0" fontId="7" fillId="14" borderId="14" applyNumberFormat="0" applyFont="0" applyAlignment="0" applyProtection="0"/>
    <xf numFmtId="0" fontId="7" fillId="14" borderId="14" applyNumberFormat="0" applyFont="0" applyAlignment="0" applyProtection="0"/>
    <xf numFmtId="201" fontId="10" fillId="39" borderId="598" applyNumberFormat="0">
      <alignment horizontal="left"/>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2" fillId="0" borderId="612" applyNumberFormat="0" applyFill="0" applyAlignment="0" applyProtection="0"/>
    <xf numFmtId="0" fontId="53" fillId="59" borderId="636" applyNumberFormat="0" applyAlignment="0" applyProtection="0"/>
    <xf numFmtId="0" fontId="74" fillId="0" borderId="598" applyNumberFormat="0">
      <alignment horizontal="left"/>
      <protection locked="0"/>
    </xf>
    <xf numFmtId="185" fontId="74" fillId="0" borderId="643"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3" fillId="63" borderId="589" applyFill="0">
      <alignment horizontal="center"/>
    </xf>
    <xf numFmtId="178" fontId="10" fillId="39" borderId="589">
      <alignment horizontal="center"/>
      <protection locked="0"/>
    </xf>
    <xf numFmtId="0" fontId="53" fillId="59" borderId="591" applyNumberFormat="0" applyAlignment="0" applyProtection="0"/>
    <xf numFmtId="3" fontId="114" fillId="39" borderId="616">
      <alignment horizontal="center"/>
      <protection locked="0"/>
    </xf>
    <xf numFmtId="0" fontId="10" fillId="62" borderId="601" applyNumberFormat="0" applyFont="0" applyAlignment="0" applyProtection="0"/>
    <xf numFmtId="0" fontId="7" fillId="14" borderId="14" applyNumberFormat="0" applyFont="0" applyAlignment="0" applyProtection="0"/>
    <xf numFmtId="193" fontId="10" fillId="0" borderId="625" applyFont="0" applyFill="0" applyBorder="0" applyAlignment="0" applyProtection="0">
      <alignment horizontal="left"/>
      <protection locked="0"/>
    </xf>
    <xf numFmtId="0" fontId="7" fillId="14" borderId="14" applyNumberFormat="0" applyFont="0" applyAlignment="0" applyProtection="0"/>
    <xf numFmtId="178" fontId="10" fillId="39" borderId="616">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3" fillId="63" borderId="625" applyFill="0">
      <alignment horizontal="center"/>
    </xf>
    <xf numFmtId="0" fontId="2" fillId="0" borderId="639"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4" fontId="10" fillId="39" borderId="598">
      <alignment horizontal="right"/>
      <protection locked="0"/>
    </xf>
    <xf numFmtId="178" fontId="10" fillId="39" borderId="598">
      <alignment horizontal="center"/>
      <protection locked="0"/>
    </xf>
    <xf numFmtId="228" fontId="74" fillId="0" borderId="598" applyNumberFormat="0">
      <alignment horizontal="left"/>
      <protection locked="0"/>
    </xf>
    <xf numFmtId="197" fontId="74" fillId="0" borderId="589">
      <alignment horizontal="left"/>
      <protection locked="0"/>
    </xf>
    <xf numFmtId="178" fontId="10" fillId="39" borderId="598">
      <alignment horizontal="center"/>
      <protection locked="0"/>
    </xf>
    <xf numFmtId="228" fontId="79" fillId="0" borderId="598" applyFill="0">
      <alignment horizontal="center" vertical="center"/>
    </xf>
    <xf numFmtId="49" fontId="74" fillId="0" borderId="598">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228" fontId="79" fillId="0" borderId="652" applyFill="0">
      <alignment horizontal="center" vertical="center"/>
    </xf>
    <xf numFmtId="0" fontId="7" fillId="14" borderId="14" applyNumberFormat="0" applyFont="0" applyAlignment="0" applyProtection="0"/>
    <xf numFmtId="254" fontId="10" fillId="39" borderId="616">
      <alignment horizontal="right"/>
      <protection locked="0"/>
    </xf>
    <xf numFmtId="49" fontId="74" fillId="0" borderId="652">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66" fillId="0" borderId="603"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591" applyNumberFormat="0" applyAlignment="0" applyProtection="0"/>
    <xf numFmtId="0" fontId="64" fillId="59" borderId="620" applyNumberFormat="0" applyAlignment="0" applyProtection="0"/>
    <xf numFmtId="237" fontId="103" fillId="0" borderId="631">
      <alignment vertical="center"/>
      <protection locked="0"/>
    </xf>
    <xf numFmtId="0" fontId="7" fillId="14" borderId="14" applyNumberFormat="0" applyFont="0" applyAlignment="0" applyProtection="0"/>
    <xf numFmtId="232" fontId="103" fillId="0" borderId="631">
      <alignment vertical="center"/>
      <protection locked="0"/>
    </xf>
    <xf numFmtId="254" fontId="10" fillId="39" borderId="643">
      <alignment horizontal="right"/>
      <protection locked="0"/>
    </xf>
    <xf numFmtId="0" fontId="7" fillId="14" borderId="14" applyNumberFormat="0" applyFont="0" applyAlignment="0" applyProtection="0"/>
    <xf numFmtId="17" fontId="11" fillId="39" borderId="652">
      <alignment horizontal="center"/>
      <protection locked="0"/>
    </xf>
    <xf numFmtId="0" fontId="66" fillId="0" borderId="639" applyNumberFormat="0" applyFill="0" applyAlignment="0" applyProtection="0"/>
    <xf numFmtId="0" fontId="73" fillId="63" borderId="1727" applyFill="0">
      <alignment horizontal="center"/>
    </xf>
    <xf numFmtId="178" fontId="10" fillId="39" borderId="589">
      <alignment horizontal="center"/>
      <protection locked="0"/>
    </xf>
    <xf numFmtId="192" fontId="74" fillId="0" borderId="625" applyFont="0" applyFill="0" applyBorder="0" applyAlignment="0" applyProtection="0">
      <alignment horizontal="left"/>
      <protection locked="0"/>
    </xf>
    <xf numFmtId="250" fontId="121" fillId="0" borderId="590" applyFill="0"/>
    <xf numFmtId="228" fontId="68" fillId="0" borderId="625" applyFill="0">
      <alignment horizontal="center" vertical="center"/>
    </xf>
    <xf numFmtId="178" fontId="10" fillId="39" borderId="643">
      <alignment horizontal="center"/>
      <protection locked="0"/>
    </xf>
    <xf numFmtId="0" fontId="7" fillId="14" borderId="14" applyNumberFormat="0" applyFont="0" applyAlignment="0" applyProtection="0"/>
    <xf numFmtId="0" fontId="7" fillId="14" borderId="14" applyNumberFormat="0" applyFont="0" applyAlignment="0" applyProtection="0"/>
    <xf numFmtId="0" fontId="73" fillId="63" borderId="607" applyFill="0">
      <alignment horizontal="center"/>
    </xf>
    <xf numFmtId="0" fontId="7" fillId="14" borderId="14" applyNumberFormat="0" applyFont="0" applyAlignment="0" applyProtection="0"/>
    <xf numFmtId="267" fontId="112" fillId="0" borderId="633"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1" fontId="74" fillId="0" borderId="625" applyFont="0" applyFill="0" applyBorder="0" applyAlignment="0" applyProtection="0">
      <alignment horizontal="left"/>
      <protection locked="0"/>
    </xf>
    <xf numFmtId="0" fontId="7" fillId="14" borderId="14" applyNumberFormat="0" applyFont="0" applyAlignment="0" applyProtection="0"/>
    <xf numFmtId="228" fontId="103" fillId="0" borderId="631">
      <alignment vertical="center"/>
      <protection locked="0"/>
    </xf>
    <xf numFmtId="276" fontId="20" fillId="0" borderId="625">
      <alignment horizontal="center"/>
    </xf>
    <xf numFmtId="228" fontId="73" fillId="63" borderId="616" applyFill="0">
      <alignment horizont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2" fillId="0" borderId="612" applyNumberFormat="0" applyFill="0" applyAlignment="0" applyProtection="0"/>
    <xf numFmtId="0" fontId="73" fillId="63" borderId="616" applyFill="0">
      <alignment horizontal="center"/>
    </xf>
    <xf numFmtId="0" fontId="7" fillId="14" borderId="14" applyNumberFormat="0" applyFont="0" applyAlignment="0" applyProtection="0"/>
    <xf numFmtId="0" fontId="7" fillId="14" borderId="14" applyNumberFormat="0" applyFont="0" applyAlignment="0" applyProtection="0"/>
    <xf numFmtId="267" fontId="112" fillId="0" borderId="651" applyFill="0">
      <alignment horizontal="center" vertical="center"/>
    </xf>
    <xf numFmtId="0" fontId="61" fillId="46" borderId="645" applyNumberFormat="0" applyAlignment="0" applyProtection="0"/>
    <xf numFmtId="228" fontId="136" fillId="68" borderId="614" applyNumberFormat="0">
      <alignment horizontal="right"/>
    </xf>
    <xf numFmtId="187" fontId="74" fillId="0" borderId="598" applyFont="0" applyFill="0" applyBorder="0" applyAlignment="0" applyProtection="0">
      <alignment horizontal="left"/>
      <protection locked="0"/>
    </xf>
    <xf numFmtId="0" fontId="7" fillId="14" borderId="14" applyNumberFormat="0" applyFont="0" applyAlignment="0" applyProtection="0"/>
    <xf numFmtId="271" fontId="11" fillId="0" borderId="598">
      <alignment horizontal="right"/>
    </xf>
    <xf numFmtId="185" fontId="74" fillId="0" borderId="598" applyFont="0" applyFill="0" applyBorder="0" applyAlignment="0" applyProtection="0">
      <alignment horizontal="left"/>
      <protection locked="0"/>
    </xf>
    <xf numFmtId="250" fontId="121" fillId="0" borderId="599" applyFill="0"/>
    <xf numFmtId="228" fontId="73" fillId="63" borderId="598" applyFill="0">
      <alignment horizontal="center"/>
    </xf>
    <xf numFmtId="271" fontId="11" fillId="63" borderId="598">
      <alignment horizontal="right"/>
    </xf>
    <xf numFmtId="250" fontId="168" fillId="0" borderId="599" applyFill="0"/>
    <xf numFmtId="3" fontId="114" fillId="39" borderId="598">
      <alignment horizontal="center"/>
      <protection locked="0"/>
    </xf>
    <xf numFmtId="237" fontId="103" fillId="0" borderId="604">
      <alignment vertical="center"/>
      <protection locked="0"/>
    </xf>
    <xf numFmtId="0" fontId="7" fillId="14" borderId="14" applyNumberFormat="0" applyFont="0" applyAlignment="0" applyProtection="0"/>
    <xf numFmtId="228" fontId="79" fillId="0" borderId="643" applyFill="0">
      <alignment horizontal="center" vertical="center"/>
    </xf>
    <xf numFmtId="200" fontId="10" fillId="5" borderId="589" applyFont="0" applyFill="0" applyBorder="0" applyAlignment="0" applyProtection="0"/>
    <xf numFmtId="0" fontId="7" fillId="14" borderId="14" applyNumberFormat="0" applyFont="0" applyAlignment="0" applyProtection="0"/>
    <xf numFmtId="0" fontId="7" fillId="14" borderId="14" applyNumberFormat="0" applyFont="0" applyAlignment="0" applyProtection="0"/>
    <xf numFmtId="184" fontId="103" fillId="0" borderId="649">
      <alignment vertical="center"/>
      <protection locked="0"/>
    </xf>
    <xf numFmtId="0" fontId="7" fillId="14" borderId="14" applyNumberFormat="0" applyFont="0" applyAlignment="0" applyProtection="0"/>
    <xf numFmtId="0" fontId="7" fillId="14" borderId="14" applyNumberFormat="0" applyFont="0" applyAlignment="0" applyProtection="0"/>
    <xf numFmtId="0" fontId="53" fillId="59" borderId="627" applyNumberFormat="0" applyAlignment="0" applyProtection="0"/>
    <xf numFmtId="276" fontId="20" fillId="0" borderId="643">
      <alignment horizontal="center"/>
    </xf>
    <xf numFmtId="0" fontId="7" fillId="14" borderId="14" applyNumberFormat="0" applyFont="0" applyAlignment="0" applyProtection="0"/>
    <xf numFmtId="0" fontId="7" fillId="14" borderId="14" applyNumberFormat="0" applyFont="0" applyAlignment="0" applyProtection="0"/>
    <xf numFmtId="228" fontId="74" fillId="0" borderId="607" applyNumberFormat="0">
      <alignment horizontal="left"/>
      <protection locked="0"/>
    </xf>
    <xf numFmtId="0" fontId="7" fillId="14" borderId="14" applyNumberFormat="0" applyFont="0" applyAlignment="0" applyProtection="0"/>
    <xf numFmtId="49" fontId="74" fillId="0" borderId="607">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10" fillId="62" borderId="637" applyNumberFormat="0" applyFont="0" applyAlignment="0" applyProtection="0"/>
    <xf numFmtId="0" fontId="2" fillId="0" borderId="603" applyNumberFormat="0" applyFill="0" applyAlignment="0" applyProtection="0"/>
    <xf numFmtId="178" fontId="10" fillId="39" borderId="625">
      <alignment horizontal="center"/>
      <protection locked="0"/>
    </xf>
    <xf numFmtId="0" fontId="7" fillId="14" borderId="14" applyNumberFormat="0" applyFont="0" applyAlignment="0" applyProtection="0"/>
    <xf numFmtId="232" fontId="103" fillId="0" borderId="649">
      <alignment vertical="center"/>
      <protection locked="0"/>
    </xf>
    <xf numFmtId="228" fontId="74" fillId="0" borderId="634" applyNumberFormat="0">
      <alignment horizontal="left"/>
      <protection locked="0"/>
    </xf>
    <xf numFmtId="228" fontId="112" fillId="0" borderId="624" applyFill="0">
      <alignment horizontal="center" vertical="center"/>
    </xf>
    <xf numFmtId="37" fontId="70" fillId="0" borderId="615" applyFill="0">
      <alignment horizontal="center" vertical="center"/>
    </xf>
    <xf numFmtId="0" fontId="7" fillId="14" borderId="14" applyNumberFormat="0" applyFont="0" applyAlignment="0" applyProtection="0"/>
    <xf numFmtId="0" fontId="64" fillId="59" borderId="602" applyNumberFormat="0" applyAlignment="0" applyProtection="0"/>
    <xf numFmtId="0" fontId="53" fillId="59" borderId="582" applyNumberFormat="0" applyAlignment="0" applyProtection="0"/>
    <xf numFmtId="0" fontId="7" fillId="14" borderId="14" applyNumberFormat="0" applyFont="0" applyAlignment="0" applyProtection="0"/>
    <xf numFmtId="0" fontId="64" fillId="59" borderId="638" applyNumberFormat="0" applyAlignment="0" applyProtection="0"/>
    <xf numFmtId="0" fontId="7" fillId="14" borderId="14" applyNumberFormat="0" applyFont="0" applyAlignment="0" applyProtection="0"/>
    <xf numFmtId="228" fontId="121" fillId="0" borderId="650" applyNumberFormat="0"/>
    <xf numFmtId="233" fontId="103" fillId="0" borderId="631">
      <alignment vertical="center"/>
      <protection locked="0"/>
    </xf>
    <xf numFmtId="0" fontId="7" fillId="14" borderId="14" applyNumberFormat="0" applyFont="0" applyAlignment="0" applyProtection="0"/>
    <xf numFmtId="0" fontId="7" fillId="14" borderId="14" applyNumberFormat="0" applyFont="0" applyAlignment="0" applyProtection="0"/>
    <xf numFmtId="233" fontId="103" fillId="0" borderId="622">
      <alignment vertical="center"/>
      <protection locked="0"/>
    </xf>
    <xf numFmtId="0" fontId="7" fillId="14" borderId="14" applyNumberFormat="0" applyFont="0" applyAlignment="0" applyProtection="0"/>
    <xf numFmtId="0" fontId="66" fillId="0" borderId="621" applyNumberFormat="0" applyFill="0" applyAlignment="0" applyProtection="0"/>
    <xf numFmtId="192" fontId="74" fillId="0" borderId="589" applyFont="0" applyFill="0" applyBorder="0" applyAlignment="0" applyProtection="0">
      <alignment horizontal="left"/>
      <protection locked="0"/>
    </xf>
    <xf numFmtId="191" fontId="74" fillId="0" borderId="589"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3" fillId="63" borderId="652" applyFill="0">
      <alignment horizontal="center"/>
    </xf>
    <xf numFmtId="0" fontId="7" fillId="14" borderId="14" applyNumberFormat="0" applyFont="0" applyAlignment="0" applyProtection="0"/>
    <xf numFmtId="201" fontId="10" fillId="39" borderId="589" applyNumberFormat="0">
      <alignment horizontal="left"/>
    </xf>
    <xf numFmtId="228" fontId="121" fillId="0" borderId="596" applyNumberFormat="0"/>
    <xf numFmtId="0" fontId="7" fillId="14" borderId="14" applyNumberFormat="0" applyFont="0" applyAlignment="0" applyProtection="0"/>
    <xf numFmtId="0" fontId="7" fillId="14" borderId="14" applyNumberFormat="0" applyFont="0" applyAlignment="0" applyProtection="0"/>
    <xf numFmtId="0" fontId="64" fillId="59" borderId="611" applyNumberFormat="0" applyAlignment="0" applyProtection="0"/>
    <xf numFmtId="232" fontId="103" fillId="0" borderId="604">
      <alignment vertical="center"/>
      <protection locked="0"/>
    </xf>
    <xf numFmtId="178" fontId="10" fillId="39" borderId="589">
      <alignment horizontal="center"/>
      <protection locked="0"/>
    </xf>
    <xf numFmtId="0" fontId="64" fillId="59" borderId="629" applyNumberFormat="0" applyAlignment="0" applyProtection="0"/>
    <xf numFmtId="178" fontId="10" fillId="39" borderId="589">
      <alignment horizontal="center"/>
      <protection locked="0"/>
    </xf>
    <xf numFmtId="232" fontId="103" fillId="0" borderId="613">
      <alignment vertical="center"/>
      <protection locked="0"/>
    </xf>
    <xf numFmtId="228" fontId="136" fillId="68" borderId="641" applyNumberFormat="0">
      <alignment horizontal="right"/>
    </xf>
    <xf numFmtId="184" fontId="68" fillId="0" borderId="616" applyFill="0">
      <alignment horizontal="center" vertical="center"/>
    </xf>
    <xf numFmtId="0" fontId="7" fillId="14" borderId="14" applyNumberFormat="0" applyFont="0" applyAlignment="0" applyProtection="0"/>
    <xf numFmtId="228" fontId="74" fillId="0" borderId="589" applyNumberFormat="0">
      <alignment horizontal="left"/>
      <protection locked="0"/>
    </xf>
    <xf numFmtId="49" fontId="74" fillId="0" borderId="616">
      <alignment horizontal="left" vertical="top" wrapText="1"/>
      <protection locked="0"/>
    </xf>
    <xf numFmtId="0" fontId="7" fillId="14" borderId="14" applyNumberFormat="0" applyFont="0" applyAlignment="0" applyProtection="0"/>
    <xf numFmtId="49" fontId="74" fillId="0" borderId="589">
      <alignment horizontal="left" vertical="top" wrapText="1"/>
      <protection locked="0"/>
    </xf>
    <xf numFmtId="196" fontId="10" fillId="39" borderId="589" applyFont="0" applyFill="0" applyBorder="0" applyAlignment="0">
      <alignment horizontal="left"/>
    </xf>
    <xf numFmtId="0" fontId="66" fillId="0" borderId="648" applyNumberFormat="0" applyFill="0" applyAlignment="0" applyProtection="0"/>
    <xf numFmtId="231" fontId="103" fillId="0" borderId="595">
      <alignment vertical="center"/>
      <protection locked="0"/>
    </xf>
    <xf numFmtId="0" fontId="61" fillId="46" borderId="582" applyNumberFormat="0" applyAlignment="0" applyProtection="0"/>
    <xf numFmtId="228" fontId="124" fillId="0" borderId="651" applyFill="0">
      <alignment horizontal="center" vertical="center"/>
    </xf>
    <xf numFmtId="0" fontId="7" fillId="14" borderId="14" applyNumberFormat="0" applyFont="0" applyAlignment="0" applyProtection="0"/>
    <xf numFmtId="228" fontId="104" fillId="0" borderId="652" applyFill="0">
      <alignment horizontal="center" vertical="center"/>
    </xf>
    <xf numFmtId="0" fontId="73" fillId="63" borderId="625" applyFill="0">
      <alignment horizontal="center"/>
    </xf>
    <xf numFmtId="250" fontId="168" fillId="0" borderId="626" applyFill="0"/>
    <xf numFmtId="0" fontId="74" fillId="0" borderId="643" applyNumberFormat="0">
      <alignment horizontal="left"/>
      <protection locked="0"/>
    </xf>
    <xf numFmtId="192" fontId="74" fillId="0" borderId="634" applyFont="0" applyFill="0" applyBorder="0" applyAlignment="0" applyProtection="0">
      <alignment horizontal="left"/>
      <protection locked="0"/>
    </xf>
    <xf numFmtId="0" fontId="7" fillId="14" borderId="14" applyNumberFormat="0" applyFont="0" applyAlignment="0" applyProtection="0"/>
    <xf numFmtId="228" fontId="73" fillId="63" borderId="625" applyFill="0">
      <alignment horizontal="center" vertical="center"/>
    </xf>
    <xf numFmtId="228" fontId="103" fillId="0" borderId="640">
      <alignment vertical="center"/>
      <protection locked="0"/>
    </xf>
    <xf numFmtId="0" fontId="10" fillId="62" borderId="628" applyNumberFormat="0" applyFont="0" applyAlignment="0" applyProtection="0"/>
    <xf numFmtId="230" fontId="103" fillId="0" borderId="613">
      <alignment vertical="center"/>
      <protection locked="0"/>
    </xf>
    <xf numFmtId="228" fontId="74" fillId="0" borderId="616" applyNumberFormat="0">
      <alignment horizontal="left"/>
      <protection locked="0"/>
    </xf>
    <xf numFmtId="0" fontId="53" fillId="59" borderId="645" applyNumberFormat="0" applyAlignment="0" applyProtection="0"/>
    <xf numFmtId="0" fontId="66" fillId="0" borderId="621" applyNumberFormat="0" applyFill="0" applyAlignment="0" applyProtection="0"/>
    <xf numFmtId="185" fontId="74" fillId="0" borderId="634" applyFont="0" applyFill="0" applyBorder="0" applyAlignment="0" applyProtection="0">
      <alignment horizontal="left"/>
      <protection locked="0"/>
    </xf>
    <xf numFmtId="0" fontId="61" fillId="46" borderId="600" applyNumberFormat="0" applyAlignment="0" applyProtection="0"/>
    <xf numFmtId="0" fontId="53" fillId="59" borderId="600" applyNumberFormat="0" applyAlignment="0" applyProtection="0"/>
    <xf numFmtId="0" fontId="73" fillId="63" borderId="643" applyFill="0">
      <alignment horizontal="center"/>
    </xf>
    <xf numFmtId="0" fontId="7" fillId="14" borderId="14" applyNumberFormat="0" applyFont="0" applyAlignment="0" applyProtection="0"/>
    <xf numFmtId="233" fontId="103" fillId="0" borderId="640">
      <alignment vertic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8" fontId="73" fillId="63" borderId="616" applyFill="0">
      <alignment horizontal="center" vertical="center"/>
    </xf>
    <xf numFmtId="0" fontId="7" fillId="14" borderId="14" applyNumberFormat="0" applyFont="0" applyAlignment="0" applyProtection="0"/>
    <xf numFmtId="250" fontId="121" fillId="0" borderId="635" applyFill="0"/>
    <xf numFmtId="0" fontId="7" fillId="14" borderId="14" applyNumberFormat="0" applyFont="0" applyAlignment="0" applyProtection="0"/>
    <xf numFmtId="0" fontId="7" fillId="14" borderId="14" applyNumberFormat="0" applyFont="0" applyAlignment="0" applyProtection="0"/>
    <xf numFmtId="0" fontId="64" fillId="59" borderId="593" applyNumberFormat="0" applyAlignment="0" applyProtection="0"/>
    <xf numFmtId="0" fontId="7" fillId="14" borderId="14" applyNumberFormat="0" applyFont="0" applyAlignment="0" applyProtection="0"/>
    <xf numFmtId="184" fontId="103" fillId="0" borderId="604">
      <alignment vertical="center"/>
      <protection locked="0"/>
    </xf>
    <xf numFmtId="230" fontId="103" fillId="0" borderId="604">
      <alignment vertical="center"/>
      <protection locked="0"/>
    </xf>
    <xf numFmtId="196" fontId="10" fillId="39" borderId="652" applyFont="0" applyFill="0" applyBorder="0" applyAlignment="0">
      <alignment horizontal="left"/>
    </xf>
    <xf numFmtId="0" fontId="53" fillId="59" borderId="627" applyNumberFormat="0" applyAlignment="0" applyProtection="0"/>
    <xf numFmtId="3" fontId="114" fillId="39" borderId="652">
      <alignment horizontal="center"/>
      <protection locked="0"/>
    </xf>
    <xf numFmtId="0" fontId="7" fillId="14" borderId="14" applyNumberFormat="0" applyFont="0" applyAlignment="0" applyProtection="0"/>
    <xf numFmtId="0" fontId="10" fillId="62" borderId="583" applyNumberFormat="0" applyFont="0" applyAlignment="0" applyProtection="0"/>
    <xf numFmtId="0" fontId="64" fillId="59" borderId="584" applyNumberFormat="0" applyAlignment="0" applyProtection="0"/>
    <xf numFmtId="0" fontId="7" fillId="14" borderId="14" applyNumberFormat="0" applyFont="0" applyAlignment="0" applyProtection="0"/>
    <xf numFmtId="0" fontId="2" fillId="0" borderId="621" applyNumberFormat="0" applyFill="0" applyAlignment="0" applyProtection="0"/>
    <xf numFmtId="0" fontId="7" fillId="14" borderId="14" applyNumberFormat="0" applyFont="0" applyAlignment="0" applyProtection="0"/>
    <xf numFmtId="188" fontId="73" fillId="63" borderId="634" applyFill="0">
      <alignment horizontal="center" vertical="center"/>
    </xf>
    <xf numFmtId="233" fontId="103" fillId="0" borderId="613">
      <alignment vertical="center"/>
      <protection locked="0"/>
    </xf>
    <xf numFmtId="190" fontId="74" fillId="0" borderId="616" applyFont="0" applyFill="0" applyBorder="0" applyAlignment="0" applyProtection="0">
      <alignment horizontal="left"/>
      <protection locked="0"/>
    </xf>
    <xf numFmtId="228" fontId="124" fillId="0" borderId="615" applyFill="0">
      <alignment horizontal="center" vertical="center"/>
    </xf>
    <xf numFmtId="0" fontId="73" fillId="63" borderId="598" applyFill="0">
      <alignment horizontal="center"/>
    </xf>
    <xf numFmtId="0" fontId="7" fillId="14" borderId="14" applyNumberFormat="0" applyFont="0" applyAlignment="0" applyProtection="0"/>
    <xf numFmtId="233" fontId="103" fillId="0" borderId="613">
      <alignment vertical="center"/>
      <protection locked="0"/>
    </xf>
    <xf numFmtId="0" fontId="7" fillId="14" borderId="14" applyNumberFormat="0" applyFont="0" applyAlignment="0" applyProtection="0"/>
    <xf numFmtId="0" fontId="2" fillId="0" borderId="585" applyNumberFormat="0" applyFill="0" applyAlignment="0" applyProtection="0"/>
    <xf numFmtId="0" fontId="66" fillId="0" borderId="585"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2" fillId="0" borderId="594" applyNumberFormat="0" applyFill="0" applyAlignment="0" applyProtection="0"/>
    <xf numFmtId="196" fontId="10" fillId="39" borderId="643" applyFont="0" applyFill="0" applyBorder="0" applyAlignment="0">
      <alignment horizontal="left"/>
    </xf>
    <xf numFmtId="228" fontId="73" fillId="63" borderId="598" applyFill="0">
      <alignment horizontal="center" vertical="center"/>
    </xf>
    <xf numFmtId="228" fontId="73" fillId="63" borderId="589" applyFill="0">
      <alignment horizontal="center"/>
    </xf>
    <xf numFmtId="228" fontId="73" fillId="63" borderId="589" applyFill="0">
      <alignment horizontal="center" vertical="center"/>
    </xf>
    <xf numFmtId="17" fontId="11" fillId="39" borderId="598">
      <alignment horizontal="center"/>
      <protection locked="0"/>
    </xf>
    <xf numFmtId="0" fontId="53" fillId="59" borderId="609" applyNumberFormat="0" applyAlignment="0" applyProtection="0"/>
    <xf numFmtId="191" fontId="74" fillId="0" borderId="643" applyFont="0" applyFill="0" applyBorder="0" applyAlignment="0" applyProtection="0">
      <alignment horizontal="left"/>
      <protection locked="0"/>
    </xf>
    <xf numFmtId="0" fontId="7" fillId="14" borderId="14" applyNumberFormat="0" applyFont="0" applyAlignment="0" applyProtection="0"/>
    <xf numFmtId="0" fontId="61" fillId="46" borderId="609" applyNumberFormat="0" applyAlignment="0" applyProtection="0"/>
    <xf numFmtId="254" fontId="10" fillId="39" borderId="598">
      <alignment horizontal="right"/>
      <protection locked="0"/>
    </xf>
    <xf numFmtId="228" fontId="121" fillId="0" borderId="614" applyNumberFormat="0"/>
    <xf numFmtId="0" fontId="7" fillId="14" borderId="14" applyNumberFormat="0" applyFont="0" applyAlignment="0" applyProtection="0"/>
    <xf numFmtId="0" fontId="7" fillId="14" borderId="14" applyNumberFormat="0" applyFont="0" applyAlignment="0" applyProtection="0"/>
    <xf numFmtId="231" fontId="103" fillId="0" borderId="622">
      <alignment vertical="center"/>
      <protection locked="0"/>
    </xf>
    <xf numFmtId="0" fontId="7" fillId="14" borderId="14" applyNumberFormat="0" applyFont="0" applyAlignment="0" applyProtection="0"/>
    <xf numFmtId="0" fontId="61" fillId="46" borderId="618" applyNumberFormat="0" applyAlignment="0" applyProtection="0"/>
    <xf numFmtId="0" fontId="7" fillId="14" borderId="14" applyNumberFormat="0" applyFont="0" applyAlignment="0" applyProtection="0"/>
    <xf numFmtId="250" fontId="168" fillId="0" borderId="617" applyFill="0"/>
    <xf numFmtId="0" fontId="64" fillId="59" borderId="611" applyNumberFormat="0" applyAlignment="0" applyProtection="0"/>
    <xf numFmtId="0" fontId="7" fillId="14" borderId="14" applyNumberFormat="0" applyFont="0" applyAlignment="0" applyProtection="0"/>
    <xf numFmtId="178" fontId="10" fillId="39" borderId="634">
      <alignment horizontal="center"/>
      <protection locked="0"/>
    </xf>
    <xf numFmtId="0" fontId="7" fillId="14" borderId="14" applyNumberFormat="0" applyFont="0" applyAlignment="0" applyProtection="0"/>
    <xf numFmtId="185" fontId="74" fillId="0" borderId="589" applyFont="0" applyFill="0" applyBorder="0" applyAlignment="0" applyProtection="0">
      <alignment horizontal="left"/>
      <protection locked="0"/>
    </xf>
    <xf numFmtId="0" fontId="7" fillId="14" borderId="14" applyNumberFormat="0" applyFont="0" applyAlignment="0" applyProtection="0"/>
    <xf numFmtId="231" fontId="103" fillId="0" borderId="622">
      <alignment vertical="center"/>
      <protection locked="0"/>
    </xf>
    <xf numFmtId="228" fontId="103" fillId="0" borderId="634" applyFill="0">
      <alignment horizontal="center" vertical="center"/>
    </xf>
    <xf numFmtId="0" fontId="64" fillId="59" borderId="647" applyNumberFormat="0" applyAlignment="0" applyProtection="0"/>
    <xf numFmtId="231" fontId="103" fillId="0" borderId="649">
      <alignment vertical="center"/>
      <protection locked="0"/>
    </xf>
    <xf numFmtId="0" fontId="7" fillId="14" borderId="14" applyNumberFormat="0" applyFont="0" applyAlignment="0" applyProtection="0"/>
    <xf numFmtId="0" fontId="7" fillId="14" borderId="14" applyNumberFormat="0" applyFont="0" applyAlignment="0" applyProtection="0"/>
    <xf numFmtId="49" fontId="74" fillId="0" borderId="625">
      <alignment horizontal="left" vertical="top" wrapText="1"/>
      <protection locked="0"/>
    </xf>
    <xf numFmtId="0" fontId="66" fillId="0" borderId="630" applyNumberFormat="0" applyFill="0" applyAlignment="0" applyProtection="0"/>
    <xf numFmtId="0" fontId="7" fillId="14" borderId="14" applyNumberFormat="0" applyFont="0" applyAlignment="0" applyProtection="0"/>
    <xf numFmtId="228" fontId="112" fillId="0" borderId="633"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4" fillId="0" borderId="598"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21" fillId="0" borderId="1656" applyFill="0"/>
    <xf numFmtId="0" fontId="7" fillId="14" borderId="14" applyNumberFormat="0" applyFont="0" applyAlignment="0" applyProtection="0"/>
    <xf numFmtId="0" fontId="7" fillId="14" borderId="14" applyNumberFormat="0" applyFont="0" applyAlignment="0" applyProtection="0"/>
    <xf numFmtId="0" fontId="64" fillId="59" borderId="638" applyNumberFormat="0" applyAlignment="0" applyProtection="0"/>
    <xf numFmtId="228" fontId="73" fillId="63" borderId="625"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10" fillId="62" borderId="592" applyNumberFormat="0" applyFont="0" applyAlignment="0" applyProtection="0"/>
    <xf numFmtId="0" fontId="7" fillId="14" borderId="14" applyNumberFormat="0" applyFont="0" applyAlignment="0" applyProtection="0"/>
    <xf numFmtId="228" fontId="74" fillId="0" borderId="625" applyNumberFormat="0">
      <alignment horizontal="left"/>
      <protection locked="0"/>
    </xf>
    <xf numFmtId="0" fontId="7" fillId="14" borderId="14" applyNumberFormat="0" applyFont="0" applyAlignment="0" applyProtection="0"/>
    <xf numFmtId="0" fontId="64" fillId="59" borderId="620" applyNumberFormat="0" applyAlignment="0" applyProtection="0"/>
    <xf numFmtId="10" fontId="68" fillId="67" borderId="652" applyNumberFormat="0" applyBorder="0" applyAlignment="0" applyProtection="0"/>
    <xf numFmtId="0" fontId="53" fillId="59" borderId="582" applyNumberFormat="0" applyAlignment="0" applyProtection="0"/>
    <xf numFmtId="0" fontId="61" fillId="46" borderId="582" applyNumberFormat="0" applyAlignment="0" applyProtection="0"/>
    <xf numFmtId="0" fontId="64" fillId="59" borderId="584" applyNumberFormat="0" applyAlignment="0" applyProtection="0"/>
    <xf numFmtId="0" fontId="66" fillId="0" borderId="585" applyNumberFormat="0" applyFill="0" applyAlignment="0" applyProtection="0"/>
    <xf numFmtId="0" fontId="2" fillId="0" borderId="585" applyNumberFormat="0" applyFill="0" applyAlignment="0" applyProtection="0"/>
    <xf numFmtId="0" fontId="53" fillId="59" borderId="582" applyNumberFormat="0" applyAlignment="0" applyProtection="0"/>
    <xf numFmtId="0" fontId="61" fillId="46" borderId="582" applyNumberFormat="0" applyAlignment="0" applyProtection="0"/>
    <xf numFmtId="0" fontId="7" fillId="14" borderId="14" applyNumberFormat="0" applyFont="0" applyAlignment="0" applyProtection="0"/>
    <xf numFmtId="0" fontId="64" fillId="59" borderId="584" applyNumberFormat="0" applyAlignment="0" applyProtection="0"/>
    <xf numFmtId="0" fontId="2" fillId="0" borderId="585" applyNumberFormat="0" applyFill="0" applyAlignment="0" applyProtection="0"/>
    <xf numFmtId="0" fontId="66" fillId="0" borderId="585"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582" applyNumberFormat="0" applyAlignment="0" applyProtection="0"/>
    <xf numFmtId="229" fontId="103" fillId="0" borderId="613">
      <alignment vertical="center"/>
      <protection locked="0"/>
    </xf>
    <xf numFmtId="0" fontId="7" fillId="14" borderId="14" applyNumberFormat="0" applyFont="0" applyAlignment="0" applyProtection="0"/>
    <xf numFmtId="0" fontId="61" fillId="46" borderId="582" applyNumberFormat="0" applyAlignment="0" applyProtection="0"/>
    <xf numFmtId="228" fontId="68" fillId="0" borderId="598" applyFill="0">
      <alignment horizontal="center" vertical="center"/>
    </xf>
    <xf numFmtId="184" fontId="68" fillId="0" borderId="598" applyFill="0">
      <alignment horizontal="center" vertical="center"/>
    </xf>
    <xf numFmtId="0" fontId="10" fillId="62" borderId="583" applyNumberFormat="0" applyFont="0" applyAlignment="0" applyProtection="0"/>
    <xf numFmtId="0" fontId="64" fillId="59" borderId="584" applyNumberFormat="0" applyAlignment="0" applyProtection="0"/>
    <xf numFmtId="228" fontId="124" fillId="0" borderId="624" applyFill="0">
      <alignment horizontal="center" vertical="center"/>
    </xf>
    <xf numFmtId="0" fontId="7" fillId="14" borderId="14" applyNumberFormat="0" applyFont="0" applyAlignment="0" applyProtection="0"/>
    <xf numFmtId="0" fontId="66" fillId="0" borderId="585" applyNumberFormat="0" applyFill="0" applyAlignment="0" applyProtection="0"/>
    <xf numFmtId="0" fontId="2" fillId="0" borderId="585" applyNumberFormat="0" applyFill="0" applyAlignment="0" applyProtection="0"/>
    <xf numFmtId="228" fontId="103" fillId="0" borderId="598" applyFill="0">
      <alignment horizontal="center" vertical="center"/>
    </xf>
    <xf numFmtId="0" fontId="7" fillId="14" borderId="14" applyNumberFormat="0" applyFont="0" applyAlignment="0" applyProtection="0"/>
    <xf numFmtId="266" fontId="103" fillId="0" borderId="634"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582"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582" applyNumberFormat="0" applyAlignment="0" applyProtection="0"/>
    <xf numFmtId="0" fontId="7" fillId="14" borderId="14" applyNumberFormat="0" applyFont="0" applyAlignment="0" applyProtection="0"/>
    <xf numFmtId="0" fontId="10" fillId="62" borderId="583" applyNumberFormat="0" applyFont="0" applyAlignment="0" applyProtection="0"/>
    <xf numFmtId="0" fontId="64" fillId="59" borderId="584" applyNumberFormat="0" applyAlignment="0" applyProtection="0"/>
    <xf numFmtId="0" fontId="7" fillId="14" borderId="14" applyNumberFormat="0" applyFont="0" applyAlignment="0" applyProtection="0"/>
    <xf numFmtId="37" fontId="70" fillId="0" borderId="651" applyFill="0">
      <alignment horizontal="center" vertical="center"/>
    </xf>
    <xf numFmtId="0" fontId="2" fillId="0" borderId="585" applyNumberFormat="0" applyFill="0" applyAlignment="0" applyProtection="0"/>
    <xf numFmtId="0" fontId="66" fillId="0" borderId="585"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602" applyNumberFormat="0" applyAlignment="0" applyProtection="0"/>
    <xf numFmtId="191" fontId="74" fillId="0" borderId="598"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201" fontId="10" fillId="39" borderId="634" applyNumberFormat="0">
      <alignment horizontal="left"/>
    </xf>
    <xf numFmtId="0" fontId="73" fillId="63" borderId="589" applyFill="0">
      <alignment horizontal="center"/>
    </xf>
    <xf numFmtId="0" fontId="7" fillId="14" borderId="14" applyNumberFormat="0" applyFont="0" applyAlignment="0" applyProtection="0"/>
    <xf numFmtId="276" fontId="20" fillId="0" borderId="616">
      <alignment horizontal="center"/>
    </xf>
    <xf numFmtId="192" fontId="74" fillId="0" borderId="598" applyFont="0" applyFill="0" applyBorder="0" applyAlignment="0" applyProtection="0">
      <alignment horizontal="left"/>
      <protection locked="0"/>
    </xf>
    <xf numFmtId="190" fontId="74" fillId="0" borderId="598" applyFont="0" applyFill="0" applyBorder="0" applyAlignment="0" applyProtection="0">
      <alignment horizontal="left"/>
      <protection locked="0"/>
    </xf>
    <xf numFmtId="0" fontId="10" fillId="62" borderId="601" applyNumberFormat="0" applyFont="0" applyAlignment="0" applyProtection="0"/>
    <xf numFmtId="188" fontId="73" fillId="63" borderId="589" applyFill="0">
      <alignment horizontal="center" vertical="center"/>
    </xf>
    <xf numFmtId="0" fontId="7" fillId="14" borderId="14" applyNumberFormat="0" applyFont="0" applyAlignment="0" applyProtection="0"/>
    <xf numFmtId="0" fontId="10" fillId="62" borderId="628" applyNumberFormat="0" applyFont="0" applyAlignment="0" applyProtection="0"/>
    <xf numFmtId="0" fontId="2" fillId="0" borderId="639" applyNumberFormat="0" applyFill="0" applyAlignment="0" applyProtection="0"/>
    <xf numFmtId="0" fontId="61" fillId="46" borderId="591"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0" fontId="10" fillId="63" borderId="589" applyNumberFormat="0" applyFont="0" applyBorder="0" applyAlignment="0" applyProtection="0"/>
    <xf numFmtId="180" fontId="10" fillId="63" borderId="589" applyNumberFormat="0" applyFont="0" applyBorder="0" applyAlignment="0" applyProtection="0"/>
    <xf numFmtId="0" fontId="66" fillId="0" borderId="630" applyNumberFormat="0" applyFill="0" applyAlignment="0" applyProtection="0"/>
    <xf numFmtId="276" fontId="20" fillId="0" borderId="607">
      <alignment horizontal="center"/>
    </xf>
    <xf numFmtId="192" fontId="74" fillId="0" borderId="625" applyFont="0" applyFill="0" applyBorder="0" applyAlignment="0" applyProtection="0">
      <alignment horizontal="left"/>
      <protection locked="0"/>
    </xf>
    <xf numFmtId="267" fontId="112" fillId="0" borderId="624" applyFill="0">
      <alignment horizontal="center" vertical="center"/>
    </xf>
    <xf numFmtId="0" fontId="7" fillId="14" borderId="14" applyNumberFormat="0" applyFont="0" applyAlignment="0" applyProtection="0"/>
    <xf numFmtId="250" fontId="121" fillId="0" borderId="608" applyFill="0"/>
    <xf numFmtId="0" fontId="7" fillId="14" borderId="14" applyNumberFormat="0" applyFont="0" applyAlignment="0" applyProtection="0"/>
    <xf numFmtId="0" fontId="7" fillId="14" borderId="14" applyNumberFormat="0" applyFont="0" applyAlignment="0" applyProtection="0"/>
    <xf numFmtId="250" fontId="121" fillId="0" borderId="653" applyFill="0"/>
    <xf numFmtId="0" fontId="7" fillId="14" borderId="14" applyNumberFormat="0" applyFont="0" applyAlignment="0" applyProtection="0"/>
    <xf numFmtId="228" fontId="136" fillId="68" borderId="605" applyNumberFormat="0">
      <alignment horizontal="right"/>
    </xf>
    <xf numFmtId="10" fontId="68" fillId="67" borderId="625" applyNumberFormat="0" applyBorder="0" applyAlignment="0" applyProtection="0"/>
    <xf numFmtId="228" fontId="104" fillId="0" borderId="742"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3" fillId="63" borderId="589" applyFill="0">
      <alignment horizontal="center"/>
    </xf>
    <xf numFmtId="188" fontId="73" fillId="63" borderId="589" applyFill="0">
      <alignment horizontal="center" vertical="center"/>
    </xf>
    <xf numFmtId="185" fontId="74" fillId="0" borderId="589" applyFont="0" applyFill="0" applyBorder="0" applyAlignment="0" applyProtection="0">
      <alignment horizontal="left"/>
      <protection locked="0"/>
    </xf>
    <xf numFmtId="197" fontId="74" fillId="0" borderId="589">
      <alignment horizontal="left"/>
      <protection locked="0"/>
    </xf>
    <xf numFmtId="0" fontId="53" fillId="59" borderId="591" applyNumberFormat="0" applyAlignment="0" applyProtection="0"/>
    <xf numFmtId="0" fontId="61" fillId="46" borderId="591" applyNumberFormat="0" applyAlignment="0" applyProtection="0"/>
    <xf numFmtId="0" fontId="64" fillId="59" borderId="593" applyNumberFormat="0" applyAlignment="0" applyProtection="0"/>
    <xf numFmtId="0" fontId="66" fillId="0" borderId="594" applyNumberFormat="0" applyFill="0" applyAlignment="0" applyProtection="0"/>
    <xf numFmtId="0" fontId="2" fillId="0" borderId="594" applyNumberFormat="0" applyFill="0" applyAlignment="0" applyProtection="0"/>
    <xf numFmtId="0" fontId="53" fillId="59" borderId="591" applyNumberFormat="0" applyAlignment="0" applyProtection="0"/>
    <xf numFmtId="0" fontId="73" fillId="63" borderId="589" applyFill="0">
      <alignment horizontal="center"/>
    </xf>
    <xf numFmtId="188" fontId="73" fillId="63" borderId="589" applyFill="0">
      <alignment horizontal="center" vertical="center"/>
    </xf>
    <xf numFmtId="0" fontId="61" fillId="46" borderId="591" applyNumberFormat="0" applyAlignment="0" applyProtection="0"/>
    <xf numFmtId="0" fontId="7" fillId="14" borderId="14" applyNumberFormat="0" applyFont="0" applyAlignment="0" applyProtection="0"/>
    <xf numFmtId="0" fontId="64" fillId="59" borderId="593" applyNumberFormat="0" applyAlignment="0" applyProtection="0"/>
    <xf numFmtId="0" fontId="2" fillId="0" borderId="594" applyNumberFormat="0" applyFill="0" applyAlignment="0" applyProtection="0"/>
    <xf numFmtId="0" fontId="66" fillId="0" borderId="594"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591" applyNumberFormat="0" applyAlignment="0" applyProtection="0"/>
    <xf numFmtId="0" fontId="7" fillId="14" borderId="14" applyNumberFormat="0" applyFont="0" applyAlignment="0" applyProtection="0"/>
    <xf numFmtId="0" fontId="61" fillId="46" borderId="591" applyNumberFormat="0" applyAlignment="0" applyProtection="0"/>
    <xf numFmtId="192" fontId="74" fillId="0" borderId="607" applyFont="0" applyFill="0" applyBorder="0" applyAlignment="0" applyProtection="0">
      <alignment horizontal="left"/>
      <protection locked="0"/>
    </xf>
    <xf numFmtId="271" fontId="11" fillId="0" borderId="607">
      <alignment horizontal="right"/>
    </xf>
    <xf numFmtId="0" fontId="10" fillId="62" borderId="592" applyNumberFormat="0" applyFont="0" applyAlignment="0" applyProtection="0"/>
    <xf numFmtId="0" fontId="64" fillId="59" borderId="593" applyNumberFormat="0" applyAlignment="0" applyProtection="0"/>
    <xf numFmtId="0" fontId="61" fillId="46" borderId="609" applyNumberFormat="0" applyAlignment="0" applyProtection="0"/>
    <xf numFmtId="0" fontId="7" fillId="14" borderId="14" applyNumberFormat="0" applyFont="0" applyAlignment="0" applyProtection="0"/>
    <xf numFmtId="0" fontId="66" fillId="0" borderId="594" applyNumberFormat="0" applyFill="0" applyAlignment="0" applyProtection="0"/>
    <xf numFmtId="0" fontId="2" fillId="0" borderId="594" applyNumberFormat="0" applyFill="0" applyAlignment="0" applyProtection="0"/>
    <xf numFmtId="190" fontId="74" fillId="0" borderId="607"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591"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591" applyNumberFormat="0" applyAlignment="0" applyProtection="0"/>
    <xf numFmtId="0" fontId="7" fillId="14" borderId="14" applyNumberFormat="0" applyFont="0" applyAlignment="0" applyProtection="0"/>
    <xf numFmtId="0" fontId="10" fillId="62" borderId="592" applyNumberFormat="0" applyFont="0" applyAlignment="0" applyProtection="0"/>
    <xf numFmtId="0" fontId="64" fillId="59" borderId="593" applyNumberFormat="0" applyAlignment="0" applyProtection="0"/>
    <xf numFmtId="0" fontId="7" fillId="14" borderId="14" applyNumberFormat="0" applyFont="0" applyAlignment="0" applyProtection="0"/>
    <xf numFmtId="0" fontId="2" fillId="0" borderId="594" applyNumberFormat="0" applyFill="0" applyAlignment="0" applyProtection="0"/>
    <xf numFmtId="0" fontId="66" fillId="0" borderId="594" applyNumberFormat="0" applyFill="0" applyAlignment="0" applyProtection="0"/>
    <xf numFmtId="0" fontId="66" fillId="0" borderId="621" applyNumberFormat="0" applyFill="0" applyAlignment="0" applyProtection="0"/>
    <xf numFmtId="267" fontId="112" fillId="0" borderId="615"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10" fillId="62" borderId="628"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3" fontId="114" fillId="39" borderId="643">
      <alignment horizontal="center"/>
      <protection locked="0"/>
    </xf>
    <xf numFmtId="0" fontId="7" fillId="14" borderId="14" applyNumberFormat="0" applyFont="0" applyAlignment="0" applyProtection="0"/>
    <xf numFmtId="0" fontId="7" fillId="14" borderId="14" applyNumberFormat="0" applyFont="0" applyAlignment="0" applyProtection="0"/>
    <xf numFmtId="187" fontId="74" fillId="0" borderId="634" applyFont="0" applyFill="0" applyBorder="0" applyAlignment="0" applyProtection="0">
      <alignment horizontal="left"/>
      <protection locked="0"/>
    </xf>
    <xf numFmtId="185" fontId="74" fillId="0" borderId="625" applyFont="0" applyFill="0" applyBorder="0" applyAlignment="0" applyProtection="0">
      <alignment horizontal="left"/>
      <protection locked="0"/>
    </xf>
    <xf numFmtId="250" fontId="121" fillId="0" borderId="617" applyFill="0"/>
    <xf numFmtId="0" fontId="7" fillId="14" borderId="14" applyNumberFormat="0" applyFont="0" applyAlignment="0" applyProtection="0"/>
    <xf numFmtId="0" fontId="66" fillId="0" borderId="648" applyNumberFormat="0" applyFill="0" applyAlignment="0" applyProtection="0"/>
    <xf numFmtId="0" fontId="66" fillId="0" borderId="639" applyNumberFormat="0" applyFill="0" applyAlignment="0" applyProtection="0"/>
    <xf numFmtId="0" fontId="61" fillId="46" borderId="636" applyNumberFormat="0" applyAlignment="0" applyProtection="0"/>
    <xf numFmtId="185" fontId="74" fillId="0" borderId="616" applyFont="0" applyFill="0" applyBorder="0" applyAlignment="0" applyProtection="0">
      <alignment horizontal="left"/>
      <protection locked="0"/>
    </xf>
    <xf numFmtId="180" fontId="10" fillId="63" borderId="598" applyNumberFormat="0" applyFont="0" applyBorder="0" applyAlignment="0" applyProtection="0"/>
    <xf numFmtId="180" fontId="10" fillId="63" borderId="598" applyNumberFormat="0" applyFont="0" applyBorder="0" applyAlignment="0" applyProtection="0"/>
    <xf numFmtId="178" fontId="10" fillId="39" borderId="652">
      <alignment horizontal="center"/>
      <protection locked="0"/>
    </xf>
    <xf numFmtId="193" fontId="10" fillId="0" borderId="625" applyFont="0" applyFill="0" applyBorder="0" applyAlignment="0" applyProtection="0">
      <alignment horizontal="left"/>
      <protection locked="0"/>
    </xf>
    <xf numFmtId="17" fontId="11" fillId="39" borderId="616">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10" fillId="62" borderId="637" applyNumberFormat="0" applyFont="0" applyAlignment="0" applyProtection="0"/>
    <xf numFmtId="0" fontId="2" fillId="0" borderId="648"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71" fontId="11" fillId="0" borderId="625">
      <alignment horizontal="right"/>
    </xf>
    <xf numFmtId="0" fontId="7" fillId="14" borderId="14" applyNumberFormat="0" applyFont="0" applyAlignment="0" applyProtection="0"/>
    <xf numFmtId="0" fontId="53" fillId="59" borderId="600" applyNumberFormat="0" applyAlignment="0" applyProtection="0"/>
    <xf numFmtId="0" fontId="61" fillId="46" borderId="600" applyNumberFormat="0" applyAlignment="0" applyProtection="0"/>
    <xf numFmtId="0" fontId="64" fillId="59" borderId="602" applyNumberFormat="0" applyAlignment="0" applyProtection="0"/>
    <xf numFmtId="0" fontId="66" fillId="0" borderId="603" applyNumberFormat="0" applyFill="0" applyAlignment="0" applyProtection="0"/>
    <xf numFmtId="0" fontId="2" fillId="0" borderId="603" applyNumberFormat="0" applyFill="0" applyAlignment="0" applyProtection="0"/>
    <xf numFmtId="0" fontId="53" fillId="59" borderId="600" applyNumberFormat="0" applyAlignment="0" applyProtection="0"/>
    <xf numFmtId="0" fontId="61" fillId="46" borderId="600" applyNumberFormat="0" applyAlignment="0" applyProtection="0"/>
    <xf numFmtId="0" fontId="7" fillId="14" borderId="14" applyNumberFormat="0" applyFont="0" applyAlignment="0" applyProtection="0"/>
    <xf numFmtId="0" fontId="64" fillId="59" borderId="602" applyNumberFormat="0" applyAlignment="0" applyProtection="0"/>
    <xf numFmtId="0" fontId="2" fillId="0" borderId="603" applyNumberFormat="0" applyFill="0" applyAlignment="0" applyProtection="0"/>
    <xf numFmtId="0" fontId="66" fillId="0" borderId="603" applyNumberFormat="0" applyFill="0" applyAlignment="0" applyProtection="0"/>
    <xf numFmtId="197" fontId="74" fillId="0" borderId="634">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600" applyNumberFormat="0" applyAlignment="0" applyProtection="0"/>
    <xf numFmtId="228" fontId="121" fillId="0" borderId="623" applyNumberFormat="0"/>
    <xf numFmtId="0" fontId="7" fillId="14" borderId="14" applyNumberFormat="0" applyFont="0" applyAlignment="0" applyProtection="0"/>
    <xf numFmtId="0" fontId="61" fillId="46" borderId="600" applyNumberFormat="0" applyAlignment="0" applyProtection="0"/>
    <xf numFmtId="228" fontId="79" fillId="0" borderId="616" applyFill="0">
      <alignment horizontal="center" vertical="center"/>
    </xf>
    <xf numFmtId="228" fontId="68" fillId="0" borderId="616" applyFill="0">
      <alignment horizontal="center" vertical="center"/>
    </xf>
    <xf numFmtId="0" fontId="10" fillId="62" borderId="601" applyNumberFormat="0" applyFont="0" applyAlignment="0" applyProtection="0"/>
    <xf numFmtId="0" fontId="64" fillId="59" borderId="602" applyNumberFormat="0" applyAlignment="0" applyProtection="0"/>
    <xf numFmtId="0" fontId="7" fillId="14" borderId="14" applyNumberFormat="0" applyFont="0" applyAlignment="0" applyProtection="0"/>
    <xf numFmtId="0" fontId="66" fillId="0" borderId="603" applyNumberFormat="0" applyFill="0" applyAlignment="0" applyProtection="0"/>
    <xf numFmtId="0" fontId="2" fillId="0" borderId="603" applyNumberFormat="0" applyFill="0" applyAlignment="0" applyProtection="0"/>
    <xf numFmtId="228" fontId="104" fillId="0" borderId="616"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66" fontId="103" fillId="0" borderId="616" applyFill="0">
      <alignment horizontal="center" vertical="center"/>
    </xf>
    <xf numFmtId="37" fontId="70" fillId="0" borderId="624"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600"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600" applyNumberFormat="0" applyAlignment="0" applyProtection="0"/>
    <xf numFmtId="254" fontId="10" fillId="39" borderId="652">
      <alignment horizontal="right"/>
      <protection locked="0"/>
    </xf>
    <xf numFmtId="0" fontId="7" fillId="14" borderId="14" applyNumberFormat="0" applyFont="0" applyAlignment="0" applyProtection="0"/>
    <xf numFmtId="0" fontId="10" fillId="62" borderId="601" applyNumberFormat="0" applyFont="0" applyAlignment="0" applyProtection="0"/>
    <xf numFmtId="0" fontId="64" fillId="59" borderId="602" applyNumberFormat="0" applyAlignment="0" applyProtection="0"/>
    <xf numFmtId="0" fontId="7" fillId="14" borderId="14" applyNumberFormat="0" applyFont="0" applyAlignment="0" applyProtection="0"/>
    <xf numFmtId="0" fontId="2" fillId="0" borderId="603" applyNumberFormat="0" applyFill="0" applyAlignment="0" applyProtection="0"/>
    <xf numFmtId="0" fontId="66" fillId="0" borderId="603" applyNumberFormat="0" applyFill="0" applyAlignment="0" applyProtection="0"/>
    <xf numFmtId="43" fontId="1" fillId="0" borderId="0" applyFont="0" applyFill="0" applyBorder="0" applyAlignment="0" applyProtection="0"/>
    <xf numFmtId="0" fontId="7" fillId="14" borderId="14" applyNumberFormat="0" applyFont="0" applyAlignment="0" applyProtection="0"/>
    <xf numFmtId="0" fontId="7" fillId="14" borderId="14" applyNumberFormat="0" applyFont="0" applyAlignment="0" applyProtection="0"/>
    <xf numFmtId="187" fontId="74" fillId="0" borderId="652"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8" fontId="73" fillId="63" borderId="1208" applyFill="0">
      <alignment horizontal="center" vertical="center"/>
    </xf>
    <xf numFmtId="0" fontId="7" fillId="14" borderId="14" applyNumberFormat="0" applyFont="0" applyAlignment="0" applyProtection="0"/>
    <xf numFmtId="228" fontId="103" fillId="0" borderId="649">
      <alignment vertical="center"/>
      <protection locked="0"/>
    </xf>
    <xf numFmtId="178" fontId="10" fillId="39" borderId="634">
      <alignment horizontal="center"/>
      <protection locked="0"/>
    </xf>
    <xf numFmtId="0" fontId="7" fillId="14" borderId="14" applyNumberFormat="0" applyFont="0" applyAlignment="0" applyProtection="0"/>
    <xf numFmtId="191" fontId="74" fillId="0" borderId="616" applyFont="0" applyFill="0" applyBorder="0" applyAlignment="0" applyProtection="0">
      <alignment horizontal="left"/>
      <protection locked="0"/>
    </xf>
    <xf numFmtId="0" fontId="7" fillId="14" borderId="14" applyNumberFormat="0" applyFont="0" applyAlignment="0" applyProtection="0"/>
    <xf numFmtId="190" fontId="74" fillId="0" borderId="625" applyFont="0" applyFill="0" applyBorder="0" applyAlignment="0" applyProtection="0">
      <alignment horizontal="left"/>
      <protection locked="0"/>
    </xf>
    <xf numFmtId="0" fontId="7" fillId="14" borderId="14" applyNumberFormat="0" applyFont="0" applyAlignment="0" applyProtection="0"/>
    <xf numFmtId="0" fontId="73" fillId="63" borderId="625" applyFill="0">
      <alignment horizontal="center"/>
    </xf>
    <xf numFmtId="0" fontId="7" fillId="14" borderId="14" applyNumberFormat="0" applyFont="0" applyAlignment="0" applyProtection="0"/>
    <xf numFmtId="180" fontId="10" fillId="63" borderId="607" applyNumberFormat="0" applyFont="0" applyBorder="0" applyAlignment="0" applyProtection="0"/>
    <xf numFmtId="180" fontId="10" fillId="63" borderId="607" applyNumberFormat="0" applyFont="0" applyBorder="0" applyAlignment="0" applyProtection="0"/>
    <xf numFmtId="0" fontId="66" fillId="0" borderId="648" applyNumberFormat="0" applyFill="0" applyAlignment="0" applyProtection="0"/>
    <xf numFmtId="276" fontId="20" fillId="0" borderId="634">
      <alignment horizontal="center"/>
    </xf>
    <xf numFmtId="0" fontId="7" fillId="14" borderId="14" applyNumberFormat="0" applyFont="0" applyAlignment="0" applyProtection="0"/>
    <xf numFmtId="0" fontId="53" fillId="59" borderId="609" applyNumberFormat="0" applyAlignment="0" applyProtection="0"/>
    <xf numFmtId="0" fontId="61" fillId="46" borderId="609" applyNumberFormat="0" applyAlignment="0" applyProtection="0"/>
    <xf numFmtId="0" fontId="64" fillId="59" borderId="611" applyNumberFormat="0" applyAlignment="0" applyProtection="0"/>
    <xf numFmtId="0" fontId="66" fillId="0" borderId="612" applyNumberFormat="0" applyFill="0" applyAlignment="0" applyProtection="0"/>
    <xf numFmtId="0" fontId="2" fillId="0" borderId="612" applyNumberFormat="0" applyFill="0" applyAlignment="0" applyProtection="0"/>
    <xf numFmtId="0" fontId="53" fillId="59" borderId="609" applyNumberFormat="0" applyAlignment="0" applyProtection="0"/>
    <xf numFmtId="184" fontId="68" fillId="0" borderId="634" applyFill="0">
      <alignment horizontal="center" vertical="center"/>
    </xf>
    <xf numFmtId="0" fontId="61" fillId="46" borderId="609" applyNumberFormat="0" applyAlignment="0" applyProtection="0"/>
    <xf numFmtId="0" fontId="7" fillId="14" borderId="14" applyNumberFormat="0" applyFont="0" applyAlignment="0" applyProtection="0"/>
    <xf numFmtId="0" fontId="64" fillId="59" borderId="611" applyNumberFormat="0" applyAlignment="0" applyProtection="0"/>
    <xf numFmtId="0" fontId="2" fillId="0" borderId="612" applyNumberFormat="0" applyFill="0" applyAlignment="0" applyProtection="0"/>
    <xf numFmtId="0" fontId="66" fillId="0" borderId="612"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609" applyNumberFormat="0" applyAlignment="0" applyProtection="0"/>
    <xf numFmtId="271" fontId="11" fillId="0" borderId="634">
      <alignment horizontal="right"/>
    </xf>
    <xf numFmtId="0" fontId="7" fillId="14" borderId="14" applyNumberFormat="0" applyFont="0" applyAlignment="0" applyProtection="0"/>
    <xf numFmtId="0" fontId="61" fillId="46" borderId="609" applyNumberFormat="0" applyAlignment="0" applyProtection="0"/>
    <xf numFmtId="178" fontId="10" fillId="39" borderId="625">
      <alignment horizontal="center"/>
      <protection locked="0"/>
    </xf>
    <xf numFmtId="228" fontId="104" fillId="0" borderId="625" applyFill="0">
      <alignment horizontal="center" vertical="center"/>
    </xf>
    <xf numFmtId="0" fontId="10" fillId="62" borderId="610" applyNumberFormat="0" applyFont="0" applyAlignment="0" applyProtection="0"/>
    <xf numFmtId="0" fontId="64" fillId="59" borderId="611" applyNumberFormat="0" applyAlignment="0" applyProtection="0"/>
    <xf numFmtId="0" fontId="7" fillId="14" borderId="14" applyNumberFormat="0" applyFont="0" applyAlignment="0" applyProtection="0"/>
    <xf numFmtId="0" fontId="66" fillId="0" borderId="612" applyNumberFormat="0" applyFill="0" applyAlignment="0" applyProtection="0"/>
    <xf numFmtId="0" fontId="2" fillId="0" borderId="612" applyNumberFormat="0" applyFill="0" applyAlignment="0" applyProtection="0"/>
    <xf numFmtId="228" fontId="79" fillId="0" borderId="625"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4" fontId="68" fillId="0" borderId="625"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609"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609"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10" fillId="62" borderId="610" applyNumberFormat="0" applyFont="0" applyAlignment="0" applyProtection="0"/>
    <xf numFmtId="0" fontId="64" fillId="59" borderId="611" applyNumberFormat="0" applyAlignment="0" applyProtection="0"/>
    <xf numFmtId="0" fontId="7" fillId="14" borderId="14" applyNumberFormat="0" applyFont="0" applyAlignment="0" applyProtection="0"/>
    <xf numFmtId="0" fontId="2" fillId="0" borderId="612" applyNumberFormat="0" applyFill="0" applyAlignment="0" applyProtection="0"/>
    <xf numFmtId="0" fontId="66" fillId="0" borderId="612" applyNumberFormat="0" applyFill="0" applyAlignment="0" applyProtection="0"/>
    <xf numFmtId="228" fontId="136" fillId="68" borderId="632" applyNumberFormat="0">
      <alignment horizontal="right"/>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73" fillId="63" borderId="625" applyFill="0">
      <alignment horizontal="center"/>
    </xf>
    <xf numFmtId="0" fontId="7" fillId="14" borderId="14" applyNumberFormat="0" applyFont="0" applyAlignment="0" applyProtection="0"/>
    <xf numFmtId="266" fontId="103" fillId="0" borderId="625"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68" fillId="0" borderId="653" applyFill="0"/>
    <xf numFmtId="0" fontId="7" fillId="14" borderId="14" applyNumberFormat="0" applyFont="0" applyAlignment="0" applyProtection="0"/>
    <xf numFmtId="188" fontId="73" fillId="63" borderId="643" applyFill="0">
      <alignment horizontal="center" vertical="center"/>
    </xf>
    <xf numFmtId="0" fontId="2" fillId="0" borderId="630" applyNumberFormat="0" applyFill="0" applyAlignment="0" applyProtection="0"/>
    <xf numFmtId="0" fontId="61" fillId="46" borderId="618" applyNumberFormat="0" applyAlignment="0" applyProtection="0"/>
    <xf numFmtId="0" fontId="7" fillId="14" borderId="14" applyNumberFormat="0" applyFont="0" applyAlignment="0" applyProtection="0"/>
    <xf numFmtId="0" fontId="64" fillId="59" borderId="638" applyNumberFormat="0" applyAlignment="0" applyProtection="0"/>
    <xf numFmtId="180" fontId="10" fillId="63" borderId="616" applyNumberFormat="0" applyFont="0" applyBorder="0" applyAlignment="0" applyProtection="0"/>
    <xf numFmtId="180" fontId="10" fillId="63" borderId="616" applyNumberFormat="0" applyFont="0" applyBorder="0" applyAlignment="0" applyProtection="0"/>
    <xf numFmtId="0" fontId="10" fillId="62" borderId="637" applyNumberFormat="0" applyFont="0" applyAlignment="0" applyProtection="0"/>
    <xf numFmtId="228" fontId="124" fillId="0" borderId="633" applyFill="0">
      <alignment horizontal="center" vertical="center"/>
    </xf>
    <xf numFmtId="271" fontId="11" fillId="63" borderId="652">
      <alignment horizontal="right"/>
    </xf>
    <xf numFmtId="0" fontId="53" fillId="59" borderId="618" applyNumberFormat="0" applyAlignment="0" applyProtection="0"/>
    <xf numFmtId="0" fontId="61" fillId="46" borderId="618" applyNumberFormat="0" applyAlignment="0" applyProtection="0"/>
    <xf numFmtId="0" fontId="64" fillId="59" borderId="620" applyNumberFormat="0" applyAlignment="0" applyProtection="0"/>
    <xf numFmtId="0" fontId="66" fillId="0" borderId="621" applyNumberFormat="0" applyFill="0" applyAlignment="0" applyProtection="0"/>
    <xf numFmtId="0" fontId="2" fillId="0" borderId="621" applyNumberFormat="0" applyFill="0" applyAlignment="0" applyProtection="0"/>
    <xf numFmtId="0" fontId="53" fillId="59" borderId="618" applyNumberFormat="0" applyAlignment="0" applyProtection="0"/>
    <xf numFmtId="0" fontId="61" fillId="46" borderId="618" applyNumberFormat="0" applyAlignment="0" applyProtection="0"/>
    <xf numFmtId="0" fontId="7" fillId="14" borderId="14" applyNumberFormat="0" applyFont="0" applyAlignment="0" applyProtection="0"/>
    <xf numFmtId="0" fontId="64" fillId="59" borderId="620" applyNumberFormat="0" applyAlignment="0" applyProtection="0"/>
    <xf numFmtId="0" fontId="2" fillId="0" borderId="621" applyNumberFormat="0" applyFill="0" applyAlignment="0" applyProtection="0"/>
    <xf numFmtId="0" fontId="66" fillId="0" borderId="621"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618"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618" applyNumberFormat="0" applyAlignment="0" applyProtection="0"/>
    <xf numFmtId="196" fontId="10" fillId="39" borderId="634" applyFont="0" applyFill="0" applyBorder="0" applyAlignment="0">
      <alignment horizontal="left"/>
    </xf>
    <xf numFmtId="228" fontId="74" fillId="0" borderId="634" applyNumberFormat="0">
      <alignment horizontal="left"/>
      <protection locked="0"/>
    </xf>
    <xf numFmtId="0" fontId="10" fillId="62" borderId="619" applyNumberFormat="0" applyFont="0" applyAlignment="0" applyProtection="0"/>
    <xf numFmtId="0" fontId="64" fillId="59" borderId="620" applyNumberFormat="0" applyAlignment="0" applyProtection="0"/>
    <xf numFmtId="0" fontId="7" fillId="14" borderId="14" applyNumberFormat="0" applyFont="0" applyAlignment="0" applyProtection="0"/>
    <xf numFmtId="0" fontId="66" fillId="0" borderId="621" applyNumberFormat="0" applyFill="0" applyAlignment="0" applyProtection="0"/>
    <xf numFmtId="0" fontId="2" fillId="0" borderId="621" applyNumberFormat="0" applyFill="0" applyAlignment="0" applyProtection="0"/>
    <xf numFmtId="49" fontId="74" fillId="0" borderId="634">
      <alignment horizontal="left" vertical="top" wrapText="1"/>
      <protection locked="0"/>
    </xf>
    <xf numFmtId="0" fontId="7" fillId="14" borderId="14" applyNumberFormat="0" applyFont="0" applyAlignment="0" applyProtection="0"/>
    <xf numFmtId="233" fontId="103" fillId="0" borderId="649">
      <alignment vertical="center"/>
      <protection locked="0"/>
    </xf>
    <xf numFmtId="0" fontId="7" fillId="14" borderId="14" applyNumberFormat="0" applyFont="0" applyAlignment="0" applyProtection="0"/>
    <xf numFmtId="0" fontId="7" fillId="14" borderId="14" applyNumberFormat="0" applyFont="0" applyAlignment="0" applyProtection="0"/>
    <xf numFmtId="178" fontId="10" fillId="39" borderId="634">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618"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618" applyNumberFormat="0" applyAlignment="0" applyProtection="0"/>
    <xf numFmtId="0" fontId="7" fillId="14" borderId="14" applyNumberFormat="0" applyFont="0" applyAlignment="0" applyProtection="0"/>
    <xf numFmtId="0" fontId="10" fillId="62" borderId="619" applyNumberFormat="0" applyFont="0" applyAlignment="0" applyProtection="0"/>
    <xf numFmtId="0" fontId="64" fillId="59" borderId="620" applyNumberFormat="0" applyAlignment="0" applyProtection="0"/>
    <xf numFmtId="0" fontId="7" fillId="14" borderId="14" applyNumberFormat="0" applyFont="0" applyAlignment="0" applyProtection="0"/>
    <xf numFmtId="0" fontId="2" fillId="0" borderId="621" applyNumberFormat="0" applyFill="0" applyAlignment="0" applyProtection="0"/>
    <xf numFmtId="0" fontId="66" fillId="0" borderId="621"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79" fillId="0" borderId="634"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37" fontId="103" fillId="0" borderId="649">
      <alignment vertical="center"/>
      <protection locked="0"/>
    </xf>
    <xf numFmtId="228" fontId="104" fillId="0" borderId="634" applyFill="0">
      <alignment horizontal="center" vertical="center"/>
    </xf>
    <xf numFmtId="228" fontId="68" fillId="0" borderId="634" applyFill="0">
      <alignment horizontal="center" vertical="center"/>
    </xf>
    <xf numFmtId="0" fontId="7" fillId="14" borderId="14" applyNumberFormat="0" applyFont="0" applyAlignment="0" applyProtection="0"/>
    <xf numFmtId="0" fontId="61" fillId="46" borderId="627" applyNumberFormat="0" applyAlignment="0" applyProtection="0"/>
    <xf numFmtId="180" fontId="10" fillId="63" borderId="625" applyNumberFormat="0" applyFont="0" applyBorder="0" applyAlignment="0" applyProtection="0"/>
    <xf numFmtId="180" fontId="10" fillId="63" borderId="625" applyNumberFormat="0" applyFont="0" applyBorder="0" applyAlignment="0" applyProtection="0"/>
    <xf numFmtId="0" fontId="7" fillId="14" borderId="14" applyNumberFormat="0" applyFont="0" applyAlignment="0" applyProtection="0"/>
    <xf numFmtId="188" fontId="73" fillId="63" borderId="625" applyFill="0">
      <alignment horizontal="center" vertical="center"/>
    </xf>
    <xf numFmtId="229" fontId="103" fillId="0" borderId="649">
      <alignment vertical="center"/>
      <protection locked="0"/>
    </xf>
    <xf numFmtId="0" fontId="74" fillId="0" borderId="652" applyNumberFormat="0">
      <alignment horizontal="left"/>
      <protection locked="0"/>
    </xf>
    <xf numFmtId="271" fontId="11" fillId="0" borderId="652">
      <alignment horizontal="right"/>
    </xf>
    <xf numFmtId="0" fontId="7" fillId="14" borderId="14" applyNumberFormat="0" applyFont="0" applyAlignment="0" applyProtection="0"/>
    <xf numFmtId="201" fontId="10" fillId="39" borderId="652" applyNumberFormat="0">
      <alignment horizontal="left"/>
    </xf>
    <xf numFmtId="0" fontId="73" fillId="63" borderId="625" applyFill="0">
      <alignment horizontal="center"/>
    </xf>
    <xf numFmtId="188" fontId="73" fillId="63" borderId="625" applyFill="0">
      <alignment horizontal="center" vertical="center"/>
    </xf>
    <xf numFmtId="185" fontId="74" fillId="0" borderId="625" applyFont="0" applyFill="0" applyBorder="0" applyAlignment="0" applyProtection="0">
      <alignment horizontal="left"/>
      <protection locked="0"/>
    </xf>
    <xf numFmtId="197" fontId="74" fillId="0" borderId="625">
      <alignment horizontal="left"/>
      <protection locked="0"/>
    </xf>
    <xf numFmtId="0" fontId="53" fillId="59" borderId="627" applyNumberFormat="0" applyAlignment="0" applyProtection="0"/>
    <xf numFmtId="0" fontId="61" fillId="46" borderId="627" applyNumberFormat="0" applyAlignment="0" applyProtection="0"/>
    <xf numFmtId="0" fontId="64" fillId="59" borderId="629" applyNumberFormat="0" applyAlignment="0" applyProtection="0"/>
    <xf numFmtId="0" fontId="66" fillId="0" borderId="630" applyNumberFormat="0" applyFill="0" applyAlignment="0" applyProtection="0"/>
    <xf numFmtId="0" fontId="2" fillId="0" borderId="630" applyNumberFormat="0" applyFill="0" applyAlignment="0" applyProtection="0"/>
    <xf numFmtId="0" fontId="53" fillId="59" borderId="627" applyNumberFormat="0" applyAlignment="0" applyProtection="0"/>
    <xf numFmtId="0" fontId="73" fillId="63" borderId="625" applyFill="0">
      <alignment horizontal="center"/>
    </xf>
    <xf numFmtId="188" fontId="73" fillId="63" borderId="625" applyFill="0">
      <alignment horizontal="center" vertical="center"/>
    </xf>
    <xf numFmtId="0" fontId="61" fillId="46" borderId="627" applyNumberFormat="0" applyAlignment="0" applyProtection="0"/>
    <xf numFmtId="0" fontId="7" fillId="14" borderId="14" applyNumberFormat="0" applyFont="0" applyAlignment="0" applyProtection="0"/>
    <xf numFmtId="0" fontId="64" fillId="59" borderId="629" applyNumberFormat="0" applyAlignment="0" applyProtection="0"/>
    <xf numFmtId="0" fontId="2" fillId="0" borderId="630" applyNumberFormat="0" applyFill="0" applyAlignment="0" applyProtection="0"/>
    <xf numFmtId="0" fontId="66" fillId="0" borderId="630"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627" applyNumberFormat="0" applyAlignment="0" applyProtection="0"/>
    <xf numFmtId="0" fontId="73" fillId="63" borderId="634" applyFill="0">
      <alignment horizontal="center"/>
    </xf>
    <xf numFmtId="0" fontId="7" fillId="14" borderId="14" applyNumberFormat="0" applyFont="0" applyAlignment="0" applyProtection="0"/>
    <xf numFmtId="0" fontId="61" fillId="46" borderId="627" applyNumberFormat="0" applyAlignment="0" applyProtection="0"/>
    <xf numFmtId="184" fontId="68" fillId="0" borderId="643" applyFill="0">
      <alignment horizontal="center" vertical="center"/>
    </xf>
    <xf numFmtId="0" fontId="7" fillId="14" borderId="14" applyNumberFormat="0" applyFont="0" applyAlignment="0" applyProtection="0"/>
    <xf numFmtId="0" fontId="10" fillId="62" borderId="628" applyNumberFormat="0" applyFont="0" applyAlignment="0" applyProtection="0"/>
    <xf numFmtId="0" fontId="64" fillId="59" borderId="629" applyNumberFormat="0" applyAlignment="0" applyProtection="0"/>
    <xf numFmtId="0" fontId="10" fillId="62" borderId="646" applyNumberFormat="0" applyFont="0" applyAlignment="0" applyProtection="0"/>
    <xf numFmtId="0" fontId="7" fillId="14" borderId="14" applyNumberFormat="0" applyFont="0" applyAlignment="0" applyProtection="0"/>
    <xf numFmtId="0" fontId="66" fillId="0" borderId="630" applyNumberFormat="0" applyFill="0" applyAlignment="0" applyProtection="0"/>
    <xf numFmtId="0" fontId="2" fillId="0" borderId="630" applyNumberFormat="0" applyFill="0" applyAlignment="0" applyProtection="0"/>
    <xf numFmtId="266" fontId="103" fillId="0" borderId="643"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2" fontId="74" fillId="0" borderId="643"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8" fontId="73" fillId="63" borderId="634"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647" applyNumberFormat="0" applyAlignment="0" applyProtection="0"/>
    <xf numFmtId="0" fontId="7" fillId="14" borderId="14" applyNumberFormat="0" applyFont="0" applyAlignment="0" applyProtection="0"/>
    <xf numFmtId="0" fontId="53" fillId="59" borderId="627"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627" applyNumberFormat="0" applyAlignment="0" applyProtection="0"/>
    <xf numFmtId="230" fontId="103" fillId="0" borderId="649">
      <alignment vertical="center"/>
      <protection locked="0"/>
    </xf>
    <xf numFmtId="0" fontId="7" fillId="14" borderId="14" applyNumberFormat="0" applyFont="0" applyAlignment="0" applyProtection="0"/>
    <xf numFmtId="0" fontId="10" fillId="62" borderId="628" applyNumberFormat="0" applyFont="0" applyAlignment="0" applyProtection="0"/>
    <xf numFmtId="0" fontId="64" fillId="59" borderId="629" applyNumberFormat="0" applyAlignment="0" applyProtection="0"/>
    <xf numFmtId="0" fontId="7" fillId="14" borderId="14" applyNumberFormat="0" applyFont="0" applyAlignment="0" applyProtection="0"/>
    <xf numFmtId="0" fontId="2" fillId="0" borderId="630" applyNumberFormat="0" applyFill="0" applyAlignment="0" applyProtection="0"/>
    <xf numFmtId="0" fontId="66" fillId="0" borderId="630" applyNumberFormat="0" applyFill="0" applyAlignment="0" applyProtection="0"/>
    <xf numFmtId="0" fontId="61" fillId="46" borderId="636"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643"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200" fontId="10" fillId="5" borderId="634" applyFont="0" applyFill="0" applyBorder="0" applyAlignment="0" applyProtection="0"/>
    <xf numFmtId="271" fontId="11" fillId="0" borderId="643">
      <alignment horizontal="right"/>
    </xf>
    <xf numFmtId="201" fontId="10" fillId="39" borderId="643" applyNumberFormat="0">
      <alignment horizontal="left"/>
    </xf>
    <xf numFmtId="178" fontId="10" fillId="39" borderId="652">
      <alignment horizontal="center"/>
      <protection locked="0"/>
    </xf>
    <xf numFmtId="180" fontId="10" fillId="63" borderId="634" applyNumberFormat="0" applyFont="0" applyBorder="0" applyAlignment="0" applyProtection="0"/>
    <xf numFmtId="180" fontId="10" fillId="63" borderId="634" applyNumberFormat="0" applyFont="0" applyBorder="0" applyAlignment="0" applyProtection="0"/>
    <xf numFmtId="276" fontId="20" fillId="0" borderId="652">
      <alignment horizontal="center"/>
    </xf>
    <xf numFmtId="0" fontId="53" fillId="59" borderId="636" applyNumberFormat="0" applyAlignment="0" applyProtection="0"/>
    <xf numFmtId="193" fontId="10" fillId="0" borderId="634" applyFont="0" applyFill="0" applyBorder="0" applyAlignment="0" applyProtection="0">
      <alignment horizontal="left"/>
      <protection locked="0"/>
    </xf>
    <xf numFmtId="0" fontId="7" fillId="14" borderId="14" applyNumberFormat="0" applyFont="0" applyAlignment="0" applyProtection="0"/>
    <xf numFmtId="200" fontId="10" fillId="5" borderId="634" applyFont="0" applyFill="0" applyBorder="0" applyAlignment="0" applyProtection="0"/>
    <xf numFmtId="193" fontId="10" fillId="0" borderId="634" applyFont="0" applyFill="0" applyBorder="0" applyAlignment="0" applyProtection="0">
      <alignment horizontal="left"/>
      <protection locked="0"/>
    </xf>
    <xf numFmtId="0" fontId="7" fillId="14" borderId="14" applyNumberFormat="0" applyFont="0" applyAlignment="0" applyProtection="0"/>
    <xf numFmtId="0" fontId="10" fillId="62" borderId="646" applyNumberFormat="0" applyFont="0" applyAlignment="0" applyProtection="0"/>
    <xf numFmtId="0" fontId="73" fillId="63" borderId="634" applyFill="0">
      <alignment horizontal="center"/>
    </xf>
    <xf numFmtId="188" fontId="73" fillId="63" borderId="634" applyFill="0">
      <alignment horizontal="center" vertical="center"/>
    </xf>
    <xf numFmtId="185" fontId="74" fillId="0" borderId="634" applyFont="0" applyFill="0" applyBorder="0" applyAlignment="0" applyProtection="0">
      <alignment horizontal="left"/>
      <protection locked="0"/>
    </xf>
    <xf numFmtId="197" fontId="74" fillId="0" borderId="634">
      <alignment horizontal="left"/>
      <protection locked="0"/>
    </xf>
    <xf numFmtId="0" fontId="53" fillId="59" borderId="636" applyNumberFormat="0" applyAlignment="0" applyProtection="0"/>
    <xf numFmtId="0" fontId="61" fillId="46" borderId="636" applyNumberFormat="0" applyAlignment="0" applyProtection="0"/>
    <xf numFmtId="0" fontId="64" fillId="59" borderId="638" applyNumberFormat="0" applyAlignment="0" applyProtection="0"/>
    <xf numFmtId="0" fontId="66" fillId="0" borderId="639" applyNumberFormat="0" applyFill="0" applyAlignment="0" applyProtection="0"/>
    <xf numFmtId="0" fontId="2" fillId="0" borderId="639" applyNumberFormat="0" applyFill="0" applyAlignment="0" applyProtection="0"/>
    <xf numFmtId="0" fontId="53" fillId="59" borderId="636" applyNumberFormat="0" applyAlignment="0" applyProtection="0"/>
    <xf numFmtId="0" fontId="73" fillId="63" borderId="634" applyFill="0">
      <alignment horizontal="center"/>
    </xf>
    <xf numFmtId="188" fontId="73" fillId="63" borderId="634" applyFill="0">
      <alignment horizontal="center" vertical="center"/>
    </xf>
    <xf numFmtId="0" fontId="61" fillId="46" borderId="636" applyNumberFormat="0" applyAlignment="0" applyProtection="0"/>
    <xf numFmtId="0" fontId="7" fillId="14" borderId="14" applyNumberFormat="0" applyFont="0" applyAlignment="0" applyProtection="0"/>
    <xf numFmtId="0" fontId="64" fillId="59" borderId="638" applyNumberFormat="0" applyAlignment="0" applyProtection="0"/>
    <xf numFmtId="0" fontId="2" fillId="0" borderId="639" applyNumberFormat="0" applyFill="0" applyAlignment="0" applyProtection="0"/>
    <xf numFmtId="0" fontId="66" fillId="0" borderId="639"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636" applyNumberFormat="0" applyAlignment="0" applyProtection="0"/>
    <xf numFmtId="0" fontId="7" fillId="14" borderId="14" applyNumberFormat="0" applyFont="0" applyAlignment="0" applyProtection="0"/>
    <xf numFmtId="0" fontId="61" fillId="46" borderId="636" applyNumberFormat="0" applyAlignment="0" applyProtection="0"/>
    <xf numFmtId="228" fontId="68" fillId="0" borderId="652" applyFill="0">
      <alignment horizontal="center" vertical="center"/>
    </xf>
    <xf numFmtId="184" fontId="68" fillId="0" borderId="652" applyFill="0">
      <alignment horizontal="center" vertical="center"/>
    </xf>
    <xf numFmtId="0" fontId="10" fillId="62" borderId="637" applyNumberFormat="0" applyFont="0" applyAlignment="0" applyProtection="0"/>
    <xf numFmtId="0" fontId="64" fillId="59" borderId="638" applyNumberFormat="0" applyAlignment="0" applyProtection="0"/>
    <xf numFmtId="0" fontId="7" fillId="14" borderId="14" applyNumberFormat="0" applyFont="0" applyAlignment="0" applyProtection="0"/>
    <xf numFmtId="0" fontId="66" fillId="0" borderId="639" applyNumberFormat="0" applyFill="0" applyAlignment="0" applyProtection="0"/>
    <xf numFmtId="0" fontId="2" fillId="0" borderId="639" applyNumberFormat="0" applyFill="0" applyAlignment="0" applyProtection="0"/>
    <xf numFmtId="228" fontId="103" fillId="0" borderId="652"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636"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636" applyNumberFormat="0" applyAlignment="0" applyProtection="0"/>
    <xf numFmtId="0" fontId="7" fillId="14" borderId="14" applyNumberFormat="0" applyFont="0" applyAlignment="0" applyProtection="0"/>
    <xf numFmtId="0" fontId="10" fillId="62" borderId="637" applyNumberFormat="0" applyFont="0" applyAlignment="0" applyProtection="0"/>
    <xf numFmtId="0" fontId="64" fillId="59" borderId="638" applyNumberFormat="0" applyAlignment="0" applyProtection="0"/>
    <xf numFmtId="0" fontId="7" fillId="14" borderId="14" applyNumberFormat="0" applyFont="0" applyAlignment="0" applyProtection="0"/>
    <xf numFmtId="0" fontId="2" fillId="0" borderId="639" applyNumberFormat="0" applyFill="0" applyAlignment="0" applyProtection="0"/>
    <xf numFmtId="0" fontId="66" fillId="0" borderId="639"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645" applyNumberFormat="0" applyAlignment="0" applyProtection="0"/>
    <xf numFmtId="0" fontId="7" fillId="14" borderId="14" applyNumberFormat="0" applyFont="0" applyAlignment="0" applyProtection="0"/>
    <xf numFmtId="191" fontId="74" fillId="0" borderId="652"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192" fontId="74" fillId="0" borderId="652" applyFont="0" applyFill="0" applyBorder="0" applyAlignment="0" applyProtection="0">
      <alignment horizontal="left"/>
      <protection locked="0"/>
    </xf>
    <xf numFmtId="190" fontId="74" fillId="0" borderId="652" applyFont="0" applyFill="0" applyBorder="0" applyAlignment="0" applyProtection="0">
      <alignment horizontal="left"/>
      <protection locked="0"/>
    </xf>
    <xf numFmtId="180" fontId="10" fillId="63" borderId="643" applyNumberFormat="0" applyFont="0" applyBorder="0" applyAlignment="0" applyProtection="0"/>
    <xf numFmtId="180" fontId="10" fillId="63" borderId="643" applyNumberFormat="0" applyFont="0" applyBorder="0" applyAlignment="0" applyProtection="0"/>
    <xf numFmtId="0" fontId="7" fillId="14" borderId="14" applyNumberFormat="0" applyFont="0" applyAlignment="0" applyProtection="0"/>
    <xf numFmtId="0" fontId="53" fillId="59" borderId="645" applyNumberFormat="0" applyAlignment="0" applyProtection="0"/>
    <xf numFmtId="0" fontId="61" fillId="46" borderId="645" applyNumberFormat="0" applyAlignment="0" applyProtection="0"/>
    <xf numFmtId="0" fontId="64" fillId="59" borderId="647" applyNumberFormat="0" applyAlignment="0" applyProtection="0"/>
    <xf numFmtId="0" fontId="66" fillId="0" borderId="648" applyNumberFormat="0" applyFill="0" applyAlignment="0" applyProtection="0"/>
    <xf numFmtId="0" fontId="2" fillId="0" borderId="648" applyNumberFormat="0" applyFill="0" applyAlignment="0" applyProtection="0"/>
    <xf numFmtId="0" fontId="53" fillId="59" borderId="645" applyNumberFormat="0" applyAlignment="0" applyProtection="0"/>
    <xf numFmtId="0" fontId="61" fillId="46" borderId="645" applyNumberFormat="0" applyAlignment="0" applyProtection="0"/>
    <xf numFmtId="0" fontId="7" fillId="14" borderId="14" applyNumberFormat="0" applyFont="0" applyAlignment="0" applyProtection="0"/>
    <xf numFmtId="0" fontId="64" fillId="59" borderId="647" applyNumberFormat="0" applyAlignment="0" applyProtection="0"/>
    <xf numFmtId="0" fontId="2" fillId="0" borderId="648" applyNumberFormat="0" applyFill="0" applyAlignment="0" applyProtection="0"/>
    <xf numFmtId="0" fontId="66" fillId="0" borderId="648"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645" applyNumberFormat="0" applyAlignment="0" applyProtection="0"/>
    <xf numFmtId="0" fontId="7" fillId="14" borderId="14" applyNumberFormat="0" applyFont="0" applyAlignment="0" applyProtection="0"/>
    <xf numFmtId="0" fontId="61" fillId="46" borderId="645" applyNumberFormat="0" applyAlignment="0" applyProtection="0"/>
    <xf numFmtId="0" fontId="10" fillId="62" borderId="646" applyNumberFormat="0" applyFont="0" applyAlignment="0" applyProtection="0"/>
    <xf numFmtId="0" fontId="64" fillId="59" borderId="647" applyNumberFormat="0" applyAlignment="0" applyProtection="0"/>
    <xf numFmtId="0" fontId="7" fillId="14" borderId="14" applyNumberFormat="0" applyFont="0" applyAlignment="0" applyProtection="0"/>
    <xf numFmtId="0" fontId="66" fillId="0" borderId="648" applyNumberFormat="0" applyFill="0" applyAlignment="0" applyProtection="0"/>
    <xf numFmtId="0" fontId="2" fillId="0" borderId="648"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645"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645" applyNumberFormat="0" applyAlignment="0" applyProtection="0"/>
    <xf numFmtId="0" fontId="7" fillId="14" borderId="14" applyNumberFormat="0" applyFont="0" applyAlignment="0" applyProtection="0"/>
    <xf numFmtId="0" fontId="10" fillId="62" borderId="646" applyNumberFormat="0" applyFont="0" applyAlignment="0" applyProtection="0"/>
    <xf numFmtId="0" fontId="64" fillId="59" borderId="647" applyNumberFormat="0" applyAlignment="0" applyProtection="0"/>
    <xf numFmtId="0" fontId="7" fillId="14" borderId="14" applyNumberFormat="0" applyFont="0" applyAlignment="0" applyProtection="0"/>
    <xf numFmtId="0" fontId="2" fillId="0" borderId="648" applyNumberFormat="0" applyFill="0" applyAlignment="0" applyProtection="0"/>
    <xf numFmtId="0" fontId="66" fillId="0" borderId="648"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0" fontId="10" fillId="63" borderId="652" applyNumberFormat="0" applyFont="0" applyBorder="0" applyAlignment="0" applyProtection="0"/>
    <xf numFmtId="180" fontId="10" fillId="63" borderId="652" applyNumberFormat="0" applyFont="0" applyBorder="0" applyAlignment="0" applyProtection="0"/>
    <xf numFmtId="37" fontId="70" fillId="0" borderId="2194" applyFill="0">
      <alignment horizontal="center" vertical="center"/>
    </xf>
    <xf numFmtId="0" fontId="7" fillId="14" borderId="14" applyNumberFormat="0" applyFont="0" applyAlignment="0" applyProtection="0"/>
    <xf numFmtId="0" fontId="7" fillId="14" borderId="14" applyNumberFormat="0" applyFont="0" applyAlignment="0" applyProtection="0"/>
    <xf numFmtId="228" fontId="73" fillId="63" borderId="1361" applyFill="0">
      <alignment horizontal="center" vertical="center"/>
    </xf>
    <xf numFmtId="228" fontId="104" fillId="0" borderId="1810" applyFill="0">
      <alignment horizontal="center" vertical="center"/>
    </xf>
    <xf numFmtId="276" fontId="20" fillId="0" borderId="661">
      <alignment horizontal="center"/>
    </xf>
    <xf numFmtId="0" fontId="74" fillId="0" borderId="661" applyNumberFormat="0">
      <alignment horizontal="left"/>
      <protection locked="0"/>
    </xf>
    <xf numFmtId="271" fontId="11" fillId="63" borderId="1886">
      <alignment horizontal="right"/>
    </xf>
    <xf numFmtId="10" fontId="68" fillId="67" borderId="2258" applyNumberFormat="0" applyBorder="0" applyAlignment="0" applyProtection="0"/>
    <xf numFmtId="49" fontId="74" fillId="0" borderId="814">
      <alignment horizontal="left" vertical="top" wrapText="1"/>
      <protection locked="0"/>
    </xf>
    <xf numFmtId="192" fontId="74" fillId="0" borderId="968" applyFont="0" applyFill="0" applyBorder="0" applyAlignment="0" applyProtection="0">
      <alignment horizontal="left"/>
      <protection locked="0"/>
    </xf>
    <xf numFmtId="254" fontId="10" fillId="39" borderId="972">
      <alignment horizontal="righ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6" fillId="0" borderId="738"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8" fontId="73" fillId="63" borderId="733" applyFill="0">
      <alignment horizontal="center" vertical="center"/>
    </xf>
    <xf numFmtId="180" fontId="10" fillId="63" borderId="661" applyNumberFormat="0" applyFont="0" applyBorder="0" applyAlignment="0" applyProtection="0"/>
    <xf numFmtId="180" fontId="10" fillId="63" borderId="661" applyNumberFormat="0" applyFont="0" applyBorder="0" applyAlignment="0" applyProtection="0"/>
    <xf numFmtId="49" fontId="74" fillId="0" borderId="688">
      <alignment horizontal="left" vertical="top" wrapText="1"/>
      <protection locked="0"/>
    </xf>
    <xf numFmtId="43" fontId="1" fillId="0" borderId="0" applyFont="0" applyFill="0" applyBorder="0" applyAlignment="0" applyProtection="0"/>
    <xf numFmtId="0" fontId="61" fillId="46" borderId="1201" applyNumberFormat="0" applyAlignment="0" applyProtection="0"/>
    <xf numFmtId="0" fontId="7" fillId="14" borderId="14" applyNumberFormat="0" applyFont="0" applyAlignment="0" applyProtection="0"/>
    <xf numFmtId="228" fontId="73" fillId="63" borderId="814" applyFill="0">
      <alignment horizontal="center"/>
    </xf>
    <xf numFmtId="0" fontId="7" fillId="14" borderId="14" applyNumberFormat="0" applyFont="0" applyAlignment="0" applyProtection="0"/>
    <xf numFmtId="0" fontId="61" fillId="46" borderId="735" applyNumberFormat="0" applyAlignment="0" applyProtection="0"/>
    <xf numFmtId="0" fontId="7" fillId="14" borderId="14" applyNumberFormat="0" applyFont="0" applyAlignment="0" applyProtection="0"/>
    <xf numFmtId="193" fontId="10" fillId="0" borderId="1352" applyFont="0" applyFill="0" applyBorder="0" applyAlignment="0" applyProtection="0">
      <alignment horizontal="left"/>
      <protection locked="0"/>
    </xf>
    <xf numFmtId="188" fontId="73" fillId="63" borderId="1117" applyFill="0">
      <alignment horizontal="center" vertical="center"/>
    </xf>
    <xf numFmtId="0" fontId="7" fillId="14" borderId="14" applyNumberFormat="0" applyFont="0" applyAlignment="0" applyProtection="0"/>
    <xf numFmtId="185" fontId="74" fillId="0" borderId="1280" applyFont="0" applyFill="0" applyBorder="0" applyAlignment="0" applyProtection="0">
      <alignment horizontal="left"/>
      <protection locked="0"/>
    </xf>
    <xf numFmtId="184" fontId="68" fillId="0" borderId="2258" applyFill="0">
      <alignment horizontal="center" vertical="center"/>
    </xf>
    <xf numFmtId="0" fontId="7" fillId="14" borderId="14" applyNumberFormat="0" applyFont="0" applyAlignment="0" applyProtection="0"/>
    <xf numFmtId="0" fontId="64" fillId="59" borderId="2717" applyNumberFormat="0" applyAlignment="0" applyProtection="0"/>
    <xf numFmtId="228" fontId="73" fillId="63" borderId="2722" applyFill="0">
      <alignment horizontal="center"/>
    </xf>
    <xf numFmtId="228" fontId="74" fillId="0" borderId="1126" applyNumberFormat="0">
      <alignment horizontal="left"/>
      <protection locked="0"/>
    </xf>
    <xf numFmtId="49" fontId="74" fillId="0" borderId="715">
      <alignment horizontal="left" vertical="top" wrapText="1"/>
      <protection locked="0"/>
    </xf>
    <xf numFmtId="0" fontId="10" fillId="62" borderId="682" applyNumberFormat="0" applyFont="0" applyAlignment="0" applyProtection="0"/>
    <xf numFmtId="201" fontId="10" fillId="39" borderId="697" applyNumberFormat="0">
      <alignment horizontal="left"/>
    </xf>
    <xf numFmtId="231" fontId="103" fillId="0" borderId="685">
      <alignment vertical="center"/>
      <protection locked="0"/>
    </xf>
    <xf numFmtId="0" fontId="7" fillId="14" borderId="14" applyNumberFormat="0" applyFont="0" applyAlignment="0" applyProtection="0"/>
    <xf numFmtId="185" fontId="74" fillId="0" borderId="1882" applyFont="0" applyFill="0" applyBorder="0" applyAlignment="0" applyProtection="0">
      <alignment horizontal="left"/>
      <protection locked="0"/>
    </xf>
    <xf numFmtId="184" fontId="103" fillId="0" borderId="721">
      <alignment vertical="center"/>
      <protection locked="0"/>
    </xf>
    <xf numFmtId="0" fontId="7" fillId="14" borderId="14" applyNumberFormat="0" applyFont="0" applyAlignment="0" applyProtection="0"/>
    <xf numFmtId="3" fontId="114" fillId="39" borderId="1437">
      <alignment horizontal="center"/>
      <protection locked="0"/>
    </xf>
    <xf numFmtId="0" fontId="7" fillId="14" borderId="14" applyNumberFormat="0" applyFont="0" applyAlignment="0" applyProtection="0"/>
    <xf numFmtId="188" fontId="73" fillId="63" borderId="2411" applyFill="0">
      <alignment horizontal="center" vertical="center"/>
    </xf>
    <xf numFmtId="188" fontId="73" fillId="63" borderId="2411" applyFill="0">
      <alignment horizontal="center" vertical="center"/>
    </xf>
    <xf numFmtId="187" fontId="74" fillId="0" borderId="724" applyFont="0" applyFill="0" applyBorder="0" applyAlignment="0" applyProtection="0">
      <alignment horizontal="left"/>
      <protection locked="0"/>
    </xf>
    <xf numFmtId="0" fontId="7" fillId="14" borderId="14" applyNumberFormat="0" applyFont="0" applyAlignment="0" applyProtection="0"/>
    <xf numFmtId="178" fontId="10" fillId="39" borderId="697">
      <alignment horizontal="center"/>
      <protection locked="0"/>
    </xf>
    <xf numFmtId="0" fontId="7" fillId="14" borderId="14" applyNumberFormat="0" applyFont="0" applyAlignment="0" applyProtection="0"/>
    <xf numFmtId="201" fontId="10" fillId="39" borderId="1433" applyNumberFormat="0">
      <alignment horizontal="left"/>
    </xf>
    <xf numFmtId="228" fontId="73" fillId="63" borderId="733" applyFill="0">
      <alignment horizontal="center" vertical="center"/>
    </xf>
    <xf numFmtId="271" fontId="11" fillId="0" borderId="1810">
      <alignment horizontal="right"/>
    </xf>
    <xf numFmtId="231" fontId="103" fillId="0" borderId="721">
      <alignment vertical="center"/>
      <protection locked="0"/>
    </xf>
    <xf numFmtId="0" fontId="53" fillId="59" borderId="690" applyNumberFormat="0" applyAlignment="0" applyProtection="0"/>
    <xf numFmtId="0" fontId="7" fillId="14" borderId="14" applyNumberFormat="0" applyFont="0" applyAlignment="0" applyProtection="0"/>
    <xf numFmtId="0" fontId="53" fillId="59" borderId="726" applyNumberFormat="0" applyAlignment="0" applyProtection="0"/>
    <xf numFmtId="0" fontId="73" fillId="63" borderId="1198" applyFill="0">
      <alignment horizontal="center"/>
    </xf>
    <xf numFmtId="201" fontId="10" fillId="39" borderId="688" applyNumberFormat="0">
      <alignment horizontal="left"/>
    </xf>
    <xf numFmtId="184" fontId="68" fillId="0" borderId="688" applyFill="0">
      <alignment horizontal="center" vertical="center"/>
    </xf>
    <xf numFmtId="228" fontId="73" fillId="63" borderId="715" applyFill="0">
      <alignment horizontal="center"/>
    </xf>
    <xf numFmtId="271" fontId="11" fillId="0" borderId="706">
      <alignment horizontal="right"/>
    </xf>
    <xf numFmtId="0" fontId="7" fillId="14" borderId="14" applyNumberFormat="0" applyFont="0" applyAlignment="0" applyProtection="0"/>
    <xf numFmtId="267" fontId="112" fillId="0" borderId="678" applyFill="0">
      <alignment horizontal="center" vertical="center"/>
    </xf>
    <xf numFmtId="233" fontId="103" fillId="0" borderId="685">
      <alignment vertical="center"/>
      <protection locked="0"/>
    </xf>
    <xf numFmtId="228" fontId="79" fillId="0" borderId="688" applyFill="0">
      <alignment horizontal="center" vertical="center"/>
    </xf>
    <xf numFmtId="228" fontId="73" fillId="63" borderId="733" applyFill="0">
      <alignment horizontal="center"/>
    </xf>
    <xf numFmtId="232" fontId="103" fillId="0" borderId="721">
      <alignment vertical="center"/>
      <protection locked="0"/>
    </xf>
    <xf numFmtId="271" fontId="11" fillId="0" borderId="715">
      <alignment horizontal="right"/>
    </xf>
    <xf numFmtId="0" fontId="53" fillId="59" borderId="726" applyNumberFormat="0" applyAlignment="0" applyProtection="0"/>
    <xf numFmtId="49" fontId="74" fillId="0" borderId="670">
      <alignment horizontal="left" vertical="top" wrapText="1"/>
      <protection locked="0"/>
    </xf>
    <xf numFmtId="0" fontId="7" fillId="14" borderId="14" applyNumberFormat="0" applyFont="0" applyAlignment="0" applyProtection="0"/>
    <xf numFmtId="0" fontId="73" fillId="63" borderId="670" applyFill="0">
      <alignment horizontal="center"/>
    </xf>
    <xf numFmtId="188" fontId="73" fillId="63" borderId="670" applyFill="0">
      <alignment horizontal="center" vertical="center"/>
    </xf>
    <xf numFmtId="0" fontId="7" fillId="14" borderId="14" applyNumberFormat="0" applyFont="0" applyAlignment="0" applyProtection="0"/>
    <xf numFmtId="187" fontId="74" fillId="0" borderId="706" applyFont="0" applyFill="0" applyBorder="0" applyAlignment="0" applyProtection="0">
      <alignment horizontal="left"/>
      <protection locked="0"/>
    </xf>
    <xf numFmtId="250" fontId="121" fillId="0" borderId="716" applyFill="0"/>
    <xf numFmtId="10" fontId="68" fillId="67" borderId="724" applyNumberFormat="0" applyBorder="0" applyAlignment="0" applyProtection="0"/>
    <xf numFmtId="0" fontId="7" fillId="14" borderId="14" applyNumberFormat="0" applyFont="0" applyAlignment="0" applyProtection="0"/>
    <xf numFmtId="228" fontId="124" fillId="0" borderId="687" applyFill="0">
      <alignment horizontal="center" vertical="center"/>
    </xf>
    <xf numFmtId="0" fontId="7" fillId="14" borderId="14" applyNumberFormat="0" applyFont="0" applyAlignment="0" applyProtection="0"/>
    <xf numFmtId="0" fontId="74" fillId="0" borderId="706" applyNumberFormat="0">
      <alignment horizontal="left"/>
      <protection locked="0"/>
    </xf>
    <xf numFmtId="228" fontId="124" fillId="0" borderId="678" applyFill="0">
      <alignment horizontal="center" vertical="center"/>
    </xf>
    <xf numFmtId="0" fontId="7" fillId="14" borderId="14" applyNumberFormat="0" applyFont="0" applyAlignment="0" applyProtection="0"/>
    <xf numFmtId="271" fontId="11" fillId="0" borderId="697">
      <alignment horizontal="right"/>
    </xf>
    <xf numFmtId="229" fontId="103" fillId="0" borderId="721">
      <alignment vertical="center"/>
      <protection locked="0"/>
    </xf>
    <xf numFmtId="271" fontId="11" fillId="63" borderId="715">
      <alignment horizontal="right"/>
    </xf>
    <xf numFmtId="201" fontId="10" fillId="39" borderId="706" applyNumberFormat="0">
      <alignment horizontal="left"/>
    </xf>
    <xf numFmtId="3" fontId="114" fillId="39" borderId="715">
      <alignment horizontal="center"/>
      <protection locked="0"/>
    </xf>
    <xf numFmtId="0" fontId="7" fillId="14" borderId="14" applyNumberFormat="0" applyFont="0" applyAlignment="0" applyProtection="0"/>
    <xf numFmtId="185" fontId="74" fillId="0" borderId="715" applyFont="0" applyFill="0" applyBorder="0" applyAlignment="0" applyProtection="0">
      <alignment horizontal="left"/>
      <protection locked="0"/>
    </xf>
    <xf numFmtId="228" fontId="103" fillId="0" borderId="703">
      <alignment vertical="center"/>
      <protection locked="0"/>
    </xf>
    <xf numFmtId="193" fontId="10" fillId="0" borderId="670"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715" applyFont="0" applyFill="0" applyBorder="0" applyAlignment="0" applyProtection="0">
      <alignment horizontal="left"/>
      <protection locked="0"/>
    </xf>
    <xf numFmtId="271" fontId="11" fillId="0" borderId="697">
      <alignment horizontal="right"/>
    </xf>
    <xf numFmtId="49" fontId="74" fillId="0" borderId="697">
      <alignment horizontal="left" vertical="top" wrapText="1"/>
      <protection locked="0"/>
    </xf>
    <xf numFmtId="49" fontId="74" fillId="0" borderId="706">
      <alignment horizontal="left" vertical="top" wrapText="1"/>
      <protection locked="0"/>
    </xf>
    <xf numFmtId="197" fontId="74" fillId="0" borderId="706">
      <alignment horizontal="left"/>
      <protection locked="0"/>
    </xf>
    <xf numFmtId="233" fontId="103" fillId="0" borderId="721">
      <alignment vertical="center"/>
      <protection locked="0"/>
    </xf>
    <xf numFmtId="200" fontId="10" fillId="5" borderId="670" applyFont="0" applyFill="0" applyBorder="0" applyAlignment="0" applyProtection="0"/>
    <xf numFmtId="228" fontId="73" fillId="63" borderId="715" applyFill="0">
      <alignment horizontal="center"/>
    </xf>
    <xf numFmtId="196" fontId="10" fillId="39" borderId="715" applyFont="0" applyFill="0" applyBorder="0" applyAlignment="0">
      <alignment horizontal="left"/>
    </xf>
    <xf numFmtId="0" fontId="7" fillId="14" borderId="14" applyNumberFormat="0" applyFont="0" applyAlignment="0" applyProtection="0"/>
    <xf numFmtId="228" fontId="74" fillId="0" borderId="733" applyNumberFormat="0">
      <alignment horizontal="left"/>
      <protection locked="0"/>
    </xf>
    <xf numFmtId="0" fontId="7" fillId="14" borderId="14" applyNumberFormat="0" applyFont="0" applyAlignment="0" applyProtection="0"/>
    <xf numFmtId="0" fontId="7" fillId="14" borderId="14" applyNumberFormat="0" applyFont="0" applyAlignment="0" applyProtection="0"/>
    <xf numFmtId="0" fontId="66" fillId="0" borderId="693" applyNumberFormat="0" applyFill="0" applyAlignment="0" applyProtection="0"/>
    <xf numFmtId="0" fontId="7" fillId="14" borderId="14" applyNumberFormat="0" applyFont="0" applyAlignment="0" applyProtection="0"/>
    <xf numFmtId="271" fontId="11" fillId="63" borderId="706">
      <alignment horizontal="right"/>
    </xf>
    <xf numFmtId="0" fontId="7" fillId="14" borderId="14" applyNumberFormat="0" applyFont="0" applyAlignment="0" applyProtection="0"/>
    <xf numFmtId="0" fontId="7" fillId="14" borderId="14" applyNumberFormat="0" applyFont="0" applyAlignment="0" applyProtection="0"/>
    <xf numFmtId="228" fontId="103" fillId="0" borderId="685">
      <alignment vertical="center"/>
      <protection locked="0"/>
    </xf>
    <xf numFmtId="0" fontId="7" fillId="14" borderId="14" applyNumberFormat="0" applyFont="0" applyAlignment="0" applyProtection="0"/>
    <xf numFmtId="0" fontId="10" fillId="62" borderId="718" applyNumberFormat="0" applyFont="0" applyAlignment="0" applyProtection="0"/>
    <xf numFmtId="0" fontId="7" fillId="14" borderId="14" applyNumberFormat="0" applyFont="0" applyAlignment="0" applyProtection="0"/>
    <xf numFmtId="0" fontId="2" fillId="0" borderId="702" applyNumberFormat="0" applyFill="0" applyAlignment="0" applyProtection="0"/>
    <xf numFmtId="228" fontId="136" fillId="68" borderId="731" applyNumberFormat="0">
      <alignment horizontal="right"/>
    </xf>
    <xf numFmtId="0" fontId="7" fillId="14" borderId="14" applyNumberFormat="0" applyFont="0" applyAlignment="0" applyProtection="0"/>
    <xf numFmtId="0" fontId="7" fillId="14" borderId="14" applyNumberFormat="0" applyFont="0" applyAlignment="0" applyProtection="0"/>
    <xf numFmtId="10" fontId="68" fillId="67" borderId="715" applyNumberFormat="0" applyBorder="0" applyAlignment="0" applyProtection="0"/>
    <xf numFmtId="188" fontId="73" fillId="63" borderId="670" applyFill="0">
      <alignment horizontal="center" vertical="center"/>
    </xf>
    <xf numFmtId="0" fontId="7" fillId="14" borderId="14" applyNumberFormat="0" applyFont="0" applyAlignment="0" applyProtection="0"/>
    <xf numFmtId="254" fontId="10" fillId="39" borderId="697">
      <alignment horizontal="right"/>
      <protection locked="0"/>
    </xf>
    <xf numFmtId="271" fontId="11" fillId="63" borderId="724">
      <alignment horizontal="right"/>
    </xf>
    <xf numFmtId="178" fontId="10" fillId="39" borderId="715">
      <alignment horizontal="center"/>
      <protection locked="0"/>
    </xf>
    <xf numFmtId="191" fontId="74" fillId="0" borderId="688" applyFont="0" applyFill="0" applyBorder="0" applyAlignment="0" applyProtection="0">
      <alignment horizontal="left"/>
      <protection locked="0"/>
    </xf>
    <xf numFmtId="0" fontId="7" fillId="14" borderId="14" applyNumberFormat="0" applyFont="0" applyAlignment="0" applyProtection="0"/>
    <xf numFmtId="0" fontId="73" fillId="63" borderId="715" applyFill="0">
      <alignment horizontal="center"/>
    </xf>
    <xf numFmtId="17" fontId="11" fillId="39" borderId="688">
      <alignment horizontal="center"/>
      <protection locked="0"/>
    </xf>
    <xf numFmtId="0" fontId="2" fillId="0" borderId="675" applyNumberFormat="0" applyFill="0" applyAlignment="0" applyProtection="0"/>
    <xf numFmtId="191" fontId="74" fillId="0" borderId="715" applyFont="0" applyFill="0" applyBorder="0" applyAlignment="0" applyProtection="0">
      <alignment horizontal="left"/>
      <protection locked="0"/>
    </xf>
    <xf numFmtId="0" fontId="53" fillId="59" borderId="717" applyNumberFormat="0" applyAlignment="0" applyProtection="0"/>
    <xf numFmtId="0" fontId="53" fillId="59" borderId="663" applyNumberFormat="0" applyAlignment="0" applyProtection="0"/>
    <xf numFmtId="188" fontId="73" fillId="63" borderId="715" applyFill="0">
      <alignment horizontal="center" vertical="center"/>
    </xf>
    <xf numFmtId="0" fontId="7" fillId="14" borderId="14" applyNumberFormat="0" applyFont="0" applyAlignment="0" applyProtection="0"/>
    <xf numFmtId="228" fontId="136" fillId="68" borderId="677" applyNumberFormat="0">
      <alignment horizontal="right"/>
    </xf>
    <xf numFmtId="0" fontId="10" fillId="62" borderId="691" applyNumberFormat="0" applyFont="0" applyAlignment="0" applyProtection="0"/>
    <xf numFmtId="0" fontId="61" fillId="46" borderId="663" applyNumberFormat="0" applyAlignment="0" applyProtection="0"/>
    <xf numFmtId="0" fontId="7" fillId="14" borderId="14" applyNumberFormat="0" applyFont="0" applyAlignment="0" applyProtection="0"/>
    <xf numFmtId="231" fontId="103" fillId="0" borderId="712">
      <alignment vertical="center"/>
      <protection locked="0"/>
    </xf>
    <xf numFmtId="0" fontId="10" fillId="62" borderId="664" applyNumberFormat="0" applyFont="0" applyAlignment="0" applyProtection="0"/>
    <xf numFmtId="0" fontId="10" fillId="62" borderId="664" applyNumberFormat="0" applyFont="0" applyAlignment="0" applyProtection="0"/>
    <xf numFmtId="0" fontId="64" fillId="59" borderId="665" applyNumberFormat="0" applyAlignment="0" applyProtection="0"/>
    <xf numFmtId="0" fontId="66" fillId="0" borderId="666" applyNumberFormat="0" applyFill="0" applyAlignment="0" applyProtection="0"/>
    <xf numFmtId="0" fontId="2" fillId="0" borderId="711" applyNumberFormat="0" applyFill="0" applyAlignment="0" applyProtection="0"/>
    <xf numFmtId="271" fontId="11" fillId="0" borderId="679">
      <alignment horizontal="right"/>
    </xf>
    <xf numFmtId="266" fontId="103" fillId="0" borderId="679" applyFill="0">
      <alignment horizontal="center" vertical="center"/>
    </xf>
    <xf numFmtId="10" fontId="68" fillId="67" borderId="679" applyNumberFormat="0" applyBorder="0" applyAlignment="0" applyProtection="0"/>
    <xf numFmtId="276" fontId="20" fillId="0" borderId="679">
      <alignment horizontal="center"/>
    </xf>
    <xf numFmtId="250" fontId="168" fillId="0" borderId="1511" applyFill="0"/>
    <xf numFmtId="0" fontId="7" fillId="14" borderId="14" applyNumberFormat="0" applyFont="0" applyAlignment="0" applyProtection="0"/>
    <xf numFmtId="196" fontId="10" fillId="39" borderId="1126" applyFont="0" applyFill="0" applyBorder="0" applyAlignment="0">
      <alignment horizontal="left"/>
    </xf>
    <xf numFmtId="228" fontId="73" fillId="63" borderId="2104" applyFill="0">
      <alignment horizontal="center"/>
    </xf>
    <xf numFmtId="276" fontId="20" fillId="0" borderId="670">
      <alignment horizontal="center"/>
    </xf>
    <xf numFmtId="0" fontId="74" fillId="0" borderId="670" applyNumberFormat="0">
      <alignment horizontal="left"/>
      <protection locked="0"/>
    </xf>
    <xf numFmtId="0" fontId="61" fillId="46" borderId="708" applyNumberFormat="0" applyAlignment="0" applyProtection="0"/>
    <xf numFmtId="0" fontId="7" fillId="14" borderId="14" applyNumberFormat="0" applyFont="0" applyAlignment="0" applyProtection="0"/>
    <xf numFmtId="0" fontId="7" fillId="14" borderId="14" applyNumberFormat="0" applyFont="0" applyAlignment="0" applyProtection="0"/>
    <xf numFmtId="228" fontId="112" fillId="0" borderId="687" applyFill="0">
      <alignment horizontal="center" vertical="center"/>
    </xf>
    <xf numFmtId="0" fontId="7" fillId="14" borderId="14" applyNumberFormat="0" applyFont="0" applyAlignment="0" applyProtection="0"/>
    <xf numFmtId="0" fontId="73" fillId="63" borderId="814" applyFill="0">
      <alignment horizontal="center"/>
    </xf>
    <xf numFmtId="0" fontId="7" fillId="14" borderId="14" applyNumberFormat="0" applyFont="0" applyAlignment="0" applyProtection="0"/>
    <xf numFmtId="184" fontId="103" fillId="0" borderId="712">
      <alignment vertical="center"/>
      <protection locked="0"/>
    </xf>
    <xf numFmtId="0" fontId="7" fillId="14" borderId="14" applyNumberFormat="0" applyFont="0" applyAlignment="0" applyProtection="0"/>
    <xf numFmtId="228" fontId="104" fillId="0" borderId="688" applyFill="0">
      <alignment horizontal="center" vertical="center"/>
    </xf>
    <xf numFmtId="228" fontId="112" fillId="0" borderId="678" applyFill="0">
      <alignment horizontal="center" vertical="center"/>
    </xf>
    <xf numFmtId="228" fontId="73" fillId="63" borderId="724" applyFill="0">
      <alignment horizontal="center"/>
    </xf>
    <xf numFmtId="228" fontId="103" fillId="0" borderId="706" applyFill="0">
      <alignment horizontal="center" vertical="center"/>
    </xf>
    <xf numFmtId="185" fontId="74" fillId="0" borderId="706" applyFont="0" applyFill="0" applyBorder="0" applyAlignment="0" applyProtection="0">
      <alignment horizontal="left"/>
      <protection locked="0"/>
    </xf>
    <xf numFmtId="0" fontId="61" fillId="46" borderId="672" applyNumberFormat="0" applyAlignment="0" applyProtection="0"/>
    <xf numFmtId="0" fontId="7" fillId="14" borderId="14" applyNumberFormat="0" applyFont="0" applyAlignment="0" applyProtection="0"/>
    <xf numFmtId="49" fontId="74" fillId="0" borderId="715">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193" fontId="10" fillId="0" borderId="670"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681"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78" fontId="10" fillId="39" borderId="688">
      <alignment horizontal="center"/>
      <protection locked="0"/>
    </xf>
    <xf numFmtId="254" fontId="10" fillId="39" borderId="688">
      <alignment horizontal="right"/>
      <protection locked="0"/>
    </xf>
    <xf numFmtId="178" fontId="10" fillId="39" borderId="688">
      <alignment horizontal="center"/>
      <protection locked="0"/>
    </xf>
    <xf numFmtId="0" fontId="7" fillId="14" borderId="14" applyNumberFormat="0" applyFont="0" applyAlignment="0" applyProtection="0"/>
    <xf numFmtId="0" fontId="7" fillId="14" borderId="14" applyNumberFormat="0" applyFont="0" applyAlignment="0" applyProtection="0"/>
    <xf numFmtId="196" fontId="10" fillId="39" borderId="688" applyFont="0" applyFill="0" applyBorder="0" applyAlignment="0">
      <alignment horizontal="left"/>
    </xf>
    <xf numFmtId="0" fontId="7" fillId="14" borderId="14" applyNumberFormat="0" applyFont="0" applyAlignment="0" applyProtection="0"/>
    <xf numFmtId="0" fontId="7" fillId="14" borderId="14" applyNumberFormat="0" applyFont="0" applyAlignment="0" applyProtection="0"/>
    <xf numFmtId="178" fontId="10" fillId="39" borderId="670">
      <alignment horizontal="center"/>
      <protection locked="0"/>
    </xf>
    <xf numFmtId="201" fontId="10" fillId="39" borderId="715" applyNumberFormat="0">
      <alignment horizontal="left"/>
    </xf>
    <xf numFmtId="0" fontId="66" fillId="0" borderId="675" applyNumberFormat="0" applyFill="0" applyAlignment="0" applyProtection="0"/>
    <xf numFmtId="196" fontId="10" fillId="39" borderId="706" applyFont="0" applyFill="0" applyBorder="0" applyAlignment="0">
      <alignment horizontal="left"/>
    </xf>
    <xf numFmtId="0" fontId="7" fillId="14" borderId="14" applyNumberFormat="0" applyFont="0" applyAlignment="0" applyProtection="0"/>
    <xf numFmtId="178" fontId="10" fillId="39" borderId="670">
      <alignment horizontal="center"/>
      <protection locked="0"/>
    </xf>
    <xf numFmtId="0" fontId="7" fillId="14" borderId="14" applyNumberFormat="0" applyFont="0" applyAlignment="0" applyProtection="0"/>
    <xf numFmtId="49" fontId="74" fillId="0" borderId="706">
      <alignment horizontal="left" vertical="top" wrapText="1"/>
      <protection locked="0"/>
    </xf>
    <xf numFmtId="0" fontId="7" fillId="14" borderId="14" applyNumberFormat="0" applyFont="0" applyAlignment="0" applyProtection="0"/>
    <xf numFmtId="0" fontId="53" fillId="59" borderId="663" applyNumberFormat="0" applyAlignment="0" applyProtection="0"/>
    <xf numFmtId="271" fontId="11" fillId="0" borderId="733">
      <alignment horizontal="right"/>
    </xf>
    <xf numFmtId="191" fontId="74" fillId="0" borderId="706" applyFont="0" applyFill="0" applyBorder="0" applyAlignment="0" applyProtection="0">
      <alignment horizontal="left"/>
      <protection locked="0"/>
    </xf>
    <xf numFmtId="230" fontId="103" fillId="0" borderId="712">
      <alignment vertical="center"/>
      <protection locked="0"/>
    </xf>
    <xf numFmtId="233" fontId="103" fillId="0" borderId="730">
      <alignment vertical="center"/>
      <protection locked="0"/>
    </xf>
    <xf numFmtId="190" fontId="74" fillId="0" borderId="715" applyFont="0" applyFill="0" applyBorder="0" applyAlignment="0" applyProtection="0">
      <alignment horizontal="left"/>
      <protection locked="0"/>
    </xf>
    <xf numFmtId="196" fontId="10" fillId="39" borderId="706" applyFont="0" applyFill="0" applyBorder="0" applyAlignment="0">
      <alignment horizontal="left"/>
    </xf>
    <xf numFmtId="0" fontId="7" fillId="14" borderId="14" applyNumberFormat="0" applyFont="0" applyAlignment="0" applyProtection="0"/>
    <xf numFmtId="0" fontId="66" fillId="0" borderId="693" applyNumberFormat="0" applyFill="0" applyAlignment="0" applyProtection="0"/>
    <xf numFmtId="0" fontId="53" fillId="59" borderId="708" applyNumberFormat="0" applyAlignment="0" applyProtection="0"/>
    <xf numFmtId="254" fontId="10" fillId="39" borderId="706">
      <alignment horizontal="right"/>
      <protection locked="0"/>
    </xf>
    <xf numFmtId="178" fontId="10" fillId="39" borderId="715">
      <alignment horizontal="center"/>
      <protection locked="0"/>
    </xf>
    <xf numFmtId="228" fontId="103" fillId="0" borderId="724" applyFill="0">
      <alignment horizontal="center" vertical="center"/>
    </xf>
    <xf numFmtId="254" fontId="10" fillId="39" borderId="715">
      <alignment horizontal="right"/>
      <protection locked="0"/>
    </xf>
    <xf numFmtId="0" fontId="66" fillId="0" borderId="684" applyNumberFormat="0" applyFill="0" applyAlignment="0" applyProtection="0"/>
    <xf numFmtId="0" fontId="7" fillId="14" borderId="14" applyNumberFormat="0" applyFont="0" applyAlignment="0" applyProtection="0"/>
    <xf numFmtId="0" fontId="53" fillId="59" borderId="672" applyNumberFormat="0" applyAlignment="0" applyProtection="0"/>
    <xf numFmtId="0" fontId="2" fillId="0" borderId="684" applyNumberFormat="0" applyFill="0" applyAlignment="0" applyProtection="0"/>
    <xf numFmtId="0" fontId="73" fillId="63" borderId="715" applyFill="0">
      <alignment horizontal="center"/>
    </xf>
    <xf numFmtId="0" fontId="7" fillId="14" borderId="14" applyNumberFormat="0" applyFont="0" applyAlignment="0" applyProtection="0"/>
    <xf numFmtId="0" fontId="7" fillId="14" borderId="14" applyNumberFormat="0" applyFont="0" applyAlignment="0" applyProtection="0"/>
    <xf numFmtId="271" fontId="11" fillId="0" borderId="724">
      <alignment horizontal="right"/>
    </xf>
    <xf numFmtId="228" fontId="73" fillId="63" borderId="715" applyFill="0">
      <alignment horizontal="center" vertical="center"/>
    </xf>
    <xf numFmtId="187" fontId="74" fillId="0" borderId="670" applyFont="0" applyFill="0" applyBorder="0" applyAlignment="0" applyProtection="0">
      <alignment horizontal="left"/>
      <protection locked="0"/>
    </xf>
    <xf numFmtId="0" fontId="7" fillId="14" borderId="14" applyNumberFormat="0" applyFont="0" applyAlignment="0" applyProtection="0"/>
    <xf numFmtId="250" fontId="168" fillId="0" borderId="716" applyFill="0"/>
    <xf numFmtId="0" fontId="7" fillId="14" borderId="14" applyNumberFormat="0" applyFont="0" applyAlignment="0" applyProtection="0"/>
    <xf numFmtId="17" fontId="11" fillId="39" borderId="724">
      <alignment horizontal="center"/>
      <protection locked="0"/>
    </xf>
    <xf numFmtId="0" fontId="53" fillId="59" borderId="699" applyNumberFormat="0" applyAlignment="0" applyProtection="0"/>
    <xf numFmtId="188" fontId="73" fillId="63" borderId="706" applyFill="0">
      <alignment horizontal="center" vertical="center"/>
    </xf>
    <xf numFmtId="229" fontId="103" fillId="0" borderId="685">
      <alignment vertical="center"/>
      <protection locked="0"/>
    </xf>
    <xf numFmtId="231" fontId="103" fillId="0" borderId="685">
      <alignment vertical="center"/>
      <protection locked="0"/>
    </xf>
    <xf numFmtId="10" fontId="68" fillId="67" borderId="697" applyNumberFormat="0" applyBorder="0" applyAlignment="0" applyProtection="0"/>
    <xf numFmtId="188" fontId="73" fillId="63" borderId="1280" applyFill="0">
      <alignment horizontal="center" vertical="center"/>
    </xf>
    <xf numFmtId="49" fontId="74" fillId="0" borderId="724">
      <alignment horizontal="left" vertical="top" wrapText="1"/>
      <protection locked="0"/>
    </xf>
    <xf numFmtId="266" fontId="103" fillId="0" borderId="733" applyFill="0">
      <alignment horizontal="center" vertical="center"/>
    </xf>
    <xf numFmtId="178" fontId="10" fillId="39" borderId="706">
      <alignment horizontal="center"/>
      <protection locked="0"/>
    </xf>
    <xf numFmtId="267" fontId="112" fillId="0" borderId="723" applyFill="0">
      <alignment horizontal="center" vertical="center"/>
    </xf>
    <xf numFmtId="0" fontId="61" fillId="46" borderId="663" applyNumberFormat="0" applyAlignment="0" applyProtection="0"/>
    <xf numFmtId="230" fontId="103" fillId="0" borderId="676">
      <alignment vertical="center"/>
      <protection locked="0"/>
    </xf>
    <xf numFmtId="254" fontId="10" fillId="39" borderId="724">
      <alignment horizontal="right"/>
      <protection locked="0"/>
    </xf>
    <xf numFmtId="178" fontId="10" fillId="39" borderId="724">
      <alignment horizontal="center"/>
      <protection locked="0"/>
    </xf>
    <xf numFmtId="185" fontId="74" fillId="0" borderId="733" applyFont="0" applyFill="0" applyBorder="0" applyAlignment="0" applyProtection="0">
      <alignment horizontal="left"/>
      <protection locked="0"/>
    </xf>
    <xf numFmtId="0" fontId="7" fillId="14" borderId="14" applyNumberFormat="0" applyFont="0" applyAlignment="0" applyProtection="0"/>
    <xf numFmtId="3" fontId="114" fillId="39" borderId="706">
      <alignment horizontal="center"/>
      <protection locked="0"/>
    </xf>
    <xf numFmtId="0" fontId="7" fillId="14" borderId="14" applyNumberFormat="0" applyFont="0" applyAlignment="0" applyProtection="0"/>
    <xf numFmtId="0" fontId="66" fillId="0" borderId="684" applyNumberFormat="0" applyFill="0" applyAlignment="0" applyProtection="0"/>
    <xf numFmtId="0" fontId="66" fillId="0" borderId="693" applyNumberFormat="0" applyFill="0" applyAlignment="0" applyProtection="0"/>
    <xf numFmtId="271" fontId="11" fillId="63" borderId="697">
      <alignment horizontal="right"/>
    </xf>
    <xf numFmtId="0" fontId="7" fillId="14" borderId="14" applyNumberFormat="0" applyFont="0" applyAlignment="0" applyProtection="0"/>
    <xf numFmtId="229" fontId="103" fillId="0" borderId="703">
      <alignment vertical="center"/>
      <protection locked="0"/>
    </xf>
    <xf numFmtId="0" fontId="7" fillId="14" borderId="14" applyNumberFormat="0" applyFont="0" applyAlignment="0" applyProtection="0"/>
    <xf numFmtId="228" fontId="103" fillId="0" borderId="697" applyFill="0">
      <alignment horizontal="center" vertical="center"/>
    </xf>
    <xf numFmtId="0" fontId="2" fillId="0" borderId="729" applyNumberFormat="0" applyFill="0" applyAlignment="0" applyProtection="0"/>
    <xf numFmtId="0" fontId="61" fillId="46" borderId="726" applyNumberFormat="0" applyAlignment="0" applyProtection="0"/>
    <xf numFmtId="0" fontId="66" fillId="0" borderId="720" applyNumberFormat="0" applyFill="0" applyAlignment="0" applyProtection="0"/>
    <xf numFmtId="250" fontId="168" fillId="0" borderId="1511" applyFill="0"/>
    <xf numFmtId="0" fontId="7" fillId="14" borderId="14" applyNumberFormat="0" applyFont="0" applyAlignment="0" applyProtection="0"/>
    <xf numFmtId="0" fontId="7" fillId="14" borderId="14" applyNumberFormat="0" applyFont="0" applyAlignment="0" applyProtection="0"/>
    <xf numFmtId="0" fontId="10" fillId="62" borderId="664" applyNumberFormat="0" applyFont="0" applyAlignment="0" applyProtection="0"/>
    <xf numFmtId="0" fontId="64" fillId="59" borderId="665" applyNumberFormat="0" applyAlignment="0" applyProtection="0"/>
    <xf numFmtId="0" fontId="10" fillId="62" borderId="709" applyNumberFormat="0" applyFont="0" applyAlignment="0" applyProtection="0"/>
    <xf numFmtId="231" fontId="103" fillId="0" borderId="712">
      <alignment vertical="center"/>
      <protection locked="0"/>
    </xf>
    <xf numFmtId="0" fontId="7" fillId="14" borderId="14" applyNumberFormat="0" applyFont="0" applyAlignment="0" applyProtection="0"/>
    <xf numFmtId="250" fontId="121" fillId="0" borderId="698" applyFill="0"/>
    <xf numFmtId="0" fontId="7" fillId="14" borderId="14" applyNumberFormat="0" applyFont="0" applyAlignment="0" applyProtection="0"/>
    <xf numFmtId="0" fontId="7" fillId="14" borderId="14" applyNumberFormat="0" applyFont="0" applyAlignment="0" applyProtection="0"/>
    <xf numFmtId="0" fontId="66" fillId="0" borderId="666" applyNumberFormat="0" applyFill="0" applyAlignment="0" applyProtection="0"/>
    <xf numFmtId="0" fontId="2" fillId="0" borderId="666" applyNumberFormat="0" applyFill="0" applyAlignment="0" applyProtection="0"/>
    <xf numFmtId="0" fontId="7" fillId="14" borderId="14" applyNumberFormat="0" applyFont="0" applyAlignment="0" applyProtection="0"/>
    <xf numFmtId="0" fontId="61" fillId="46" borderId="717" applyNumberFormat="0" applyAlignment="0" applyProtection="0"/>
    <xf numFmtId="0" fontId="7" fillId="14" borderId="14" applyNumberFormat="0" applyFont="0" applyAlignment="0" applyProtection="0"/>
    <xf numFmtId="228" fontId="124" fillId="0" borderId="723" applyFill="0">
      <alignment horizontal="center" vertical="center"/>
    </xf>
    <xf numFmtId="0" fontId="7" fillId="14" borderId="14" applyNumberFormat="0" applyFont="0" applyAlignment="0" applyProtection="0"/>
    <xf numFmtId="231" fontId="103" fillId="0" borderId="721">
      <alignment vertical="center"/>
      <protection locked="0"/>
    </xf>
    <xf numFmtId="0" fontId="66" fillId="0" borderId="711" applyNumberFormat="0" applyFill="0" applyAlignment="0" applyProtection="0"/>
    <xf numFmtId="237" fontId="103" fillId="0" borderId="721">
      <alignment vertical="center"/>
      <protection locked="0"/>
    </xf>
    <xf numFmtId="233" fontId="103" fillId="0" borderId="685">
      <alignment vertical="center"/>
      <protection locked="0"/>
    </xf>
    <xf numFmtId="0" fontId="74" fillId="0" borderId="688" applyNumberFormat="0">
      <alignment horizontal="left"/>
      <protection locked="0"/>
    </xf>
    <xf numFmtId="231" fontId="103" fillId="0" borderId="694">
      <alignment vertical="center"/>
      <protection locked="0"/>
    </xf>
    <xf numFmtId="267" fontId="112" fillId="0" borderId="687" applyFill="0">
      <alignment horizontal="center" vertical="center"/>
    </xf>
    <xf numFmtId="0" fontId="10" fillId="62" borderId="700" applyNumberFormat="0" applyFont="0" applyAlignment="0" applyProtection="0"/>
    <xf numFmtId="37" fontId="70" fillId="0" borderId="714" applyFill="0">
      <alignment horizontal="center" vertical="center"/>
    </xf>
    <xf numFmtId="229" fontId="103" fillId="0" borderId="712">
      <alignment vertical="center"/>
      <protection locked="0"/>
    </xf>
    <xf numFmtId="185" fontId="74" fillId="0" borderId="688" applyFont="0" applyFill="0" applyBorder="0" applyAlignment="0" applyProtection="0">
      <alignment horizontal="left"/>
      <protection locked="0"/>
    </xf>
    <xf numFmtId="3" fontId="114" fillId="39" borderId="688">
      <alignment horizontal="center"/>
      <protection locked="0"/>
    </xf>
    <xf numFmtId="228" fontId="68" fillId="0" borderId="688" applyFill="0">
      <alignment horizontal="center" vertical="center"/>
    </xf>
    <xf numFmtId="188" fontId="73" fillId="63" borderId="688" applyFill="0">
      <alignment horizontal="center" vertical="center"/>
    </xf>
    <xf numFmtId="0" fontId="66" fillId="0" borderId="675" applyNumberFormat="0" applyFill="0" applyAlignment="0" applyProtection="0"/>
    <xf numFmtId="0" fontId="64" fillId="59" borderId="674" applyNumberFormat="0" applyAlignment="0" applyProtection="0"/>
    <xf numFmtId="0" fontId="10" fillId="62" borderId="673" applyNumberFormat="0" applyFont="0" applyAlignment="0" applyProtection="0"/>
    <xf numFmtId="188" fontId="73" fillId="63" borderId="679" applyFill="0">
      <alignment horizontal="center" vertical="center"/>
    </xf>
    <xf numFmtId="0" fontId="10" fillId="62" borderId="673" applyNumberFormat="0" applyFont="0" applyAlignment="0" applyProtection="0"/>
    <xf numFmtId="228" fontId="73" fillId="63" borderId="697" applyFill="0">
      <alignment horizontal="center" vertical="center"/>
    </xf>
    <xf numFmtId="0" fontId="7" fillId="14" borderId="14" applyNumberFormat="0" applyFont="0" applyAlignment="0" applyProtection="0"/>
    <xf numFmtId="17" fontId="11" fillId="39" borderId="706">
      <alignment horizontal="center"/>
      <protection locked="0"/>
    </xf>
    <xf numFmtId="200" fontId="10" fillId="5" borderId="706" applyFont="0" applyFill="0" applyBorder="0" applyAlignment="0" applyProtection="0"/>
    <xf numFmtId="184" fontId="103" fillId="0" borderId="694">
      <alignment vertical="center"/>
      <protection locked="0"/>
    </xf>
    <xf numFmtId="37" fontId="70" fillId="0" borderId="687" applyFill="0">
      <alignment horizontal="center" vertical="center"/>
    </xf>
    <xf numFmtId="228" fontId="73" fillId="63" borderId="724" applyFill="0">
      <alignment horizontal="center" vertical="center"/>
    </xf>
    <xf numFmtId="228" fontId="136" fillId="68" borderId="704" applyNumberFormat="0">
      <alignment horizontal="right"/>
    </xf>
    <xf numFmtId="0" fontId="10" fillId="62" borderId="691" applyNumberFormat="0" applyFont="0" applyAlignment="0" applyProtection="0"/>
    <xf numFmtId="0" fontId="7" fillId="14" borderId="14" applyNumberFormat="0" applyFont="0" applyAlignment="0" applyProtection="0"/>
    <xf numFmtId="254" fontId="10" fillId="39" borderId="688">
      <alignment horizontal="right"/>
      <protection locked="0"/>
    </xf>
    <xf numFmtId="178" fontId="10" fillId="39" borderId="706">
      <alignment horizontal="center"/>
      <protection locked="0"/>
    </xf>
    <xf numFmtId="192" fontId="74" fillId="0" borderId="715" applyFont="0" applyFill="0" applyBorder="0" applyAlignment="0" applyProtection="0">
      <alignment horizontal="left"/>
      <protection locked="0"/>
    </xf>
    <xf numFmtId="271" fontId="11" fillId="0" borderId="688">
      <alignment horizontal="right"/>
    </xf>
    <xf numFmtId="0" fontId="7" fillId="14" borderId="14" applyNumberFormat="0" applyFont="0" applyAlignment="0" applyProtection="0"/>
    <xf numFmtId="0" fontId="7" fillId="14" borderId="14" applyNumberFormat="0" applyFont="0" applyAlignment="0" applyProtection="0"/>
    <xf numFmtId="187" fontId="74" fillId="0" borderId="688"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64" fillId="59" borderId="692" applyNumberFormat="0" applyAlignment="0" applyProtection="0"/>
    <xf numFmtId="250" fontId="121" fillId="0" borderId="725" applyFill="0"/>
    <xf numFmtId="237" fontId="103" fillId="0" borderId="694">
      <alignment vertical="center"/>
      <protection locked="0"/>
    </xf>
    <xf numFmtId="0" fontId="10" fillId="62" borderId="727"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670" applyFont="0" applyFill="0" applyBorder="0" applyAlignment="0" applyProtection="0">
      <alignment horizontal="left"/>
      <protection locked="0"/>
    </xf>
    <xf numFmtId="0" fontId="7" fillId="14" borderId="14" applyNumberFormat="0" applyFont="0" applyAlignment="0" applyProtection="0"/>
    <xf numFmtId="233" fontId="103" fillId="0" borderId="703">
      <alignment vertical="center"/>
      <protection locked="0"/>
    </xf>
    <xf numFmtId="228" fontId="68" fillId="0" borderId="724" applyFill="0">
      <alignment horizontal="center" vertical="center"/>
    </xf>
    <xf numFmtId="228" fontId="103" fillId="0" borderId="694">
      <alignment vertical="center"/>
      <protection locked="0"/>
    </xf>
    <xf numFmtId="178" fontId="10" fillId="39" borderId="670">
      <alignment horizontal="center"/>
      <protection locked="0"/>
    </xf>
    <xf numFmtId="0" fontId="74" fillId="0" borderId="715" applyNumberFormat="0">
      <alignment horizontal="left"/>
      <protection locked="0"/>
    </xf>
    <xf numFmtId="0" fontId="53" fillId="59" borderId="699" applyNumberFormat="0" applyAlignment="0" applyProtection="0"/>
    <xf numFmtId="0" fontId="61" fillId="46" borderId="699" applyNumberFormat="0" applyAlignment="0" applyProtection="0"/>
    <xf numFmtId="0" fontId="7" fillId="14" borderId="14" applyNumberFormat="0" applyFont="0" applyAlignment="0" applyProtection="0"/>
    <xf numFmtId="188" fontId="73" fillId="63" borderId="706" applyFill="0">
      <alignment horizontal="center" vertical="center"/>
    </xf>
    <xf numFmtId="228" fontId="73" fillId="63" borderId="688" applyFill="0">
      <alignment horizontal="center" vertical="center"/>
    </xf>
    <xf numFmtId="228" fontId="73" fillId="63" borderId="706" applyFill="0">
      <alignment horizontal="center"/>
    </xf>
    <xf numFmtId="228" fontId="112" fillId="0" borderId="723" applyFill="0">
      <alignment horizontal="center" vertical="center"/>
    </xf>
    <xf numFmtId="49" fontId="74" fillId="0" borderId="733">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7" fontId="74" fillId="0" borderId="697" applyFont="0" applyFill="0" applyBorder="0" applyAlignment="0" applyProtection="0">
      <alignment horizontal="left"/>
      <protection locked="0"/>
    </xf>
    <xf numFmtId="187" fontId="74" fillId="0" borderId="715" applyFont="0" applyFill="0" applyBorder="0" applyAlignment="0" applyProtection="0">
      <alignment horizontal="left"/>
      <protection locked="0"/>
    </xf>
    <xf numFmtId="37" fontId="70" fillId="0" borderId="723" applyFill="0">
      <alignment horizontal="center" vertical="center"/>
    </xf>
    <xf numFmtId="0" fontId="7" fillId="14" borderId="14" applyNumberFormat="0" applyFont="0" applyAlignment="0" applyProtection="0"/>
    <xf numFmtId="233" fontId="103" fillId="0" borderId="712">
      <alignment vertical="center"/>
      <protection locked="0"/>
    </xf>
    <xf numFmtId="271" fontId="11" fillId="63" borderId="688">
      <alignment horizontal="right"/>
    </xf>
    <xf numFmtId="0" fontId="7" fillId="14" borderId="14" applyNumberFormat="0" applyFont="0" applyAlignment="0" applyProtection="0"/>
    <xf numFmtId="0" fontId="53" fillId="59" borderId="681" applyNumberFormat="0" applyAlignment="0" applyProtection="0"/>
    <xf numFmtId="228" fontId="73" fillId="63" borderId="715" applyFill="0">
      <alignment horizontal="center" vertical="center"/>
    </xf>
    <xf numFmtId="0" fontId="10" fillId="62" borderId="700" applyNumberFormat="0" applyFont="0" applyAlignment="0" applyProtection="0"/>
    <xf numFmtId="0" fontId="7" fillId="14" borderId="14" applyNumberFormat="0" applyFont="0" applyAlignment="0" applyProtection="0"/>
    <xf numFmtId="254" fontId="10" fillId="39" borderId="715">
      <alignment horizontal="right"/>
      <protection locked="0"/>
    </xf>
    <xf numFmtId="0" fontId="7" fillId="14" borderId="14" applyNumberFormat="0" applyFont="0" applyAlignment="0" applyProtection="0"/>
    <xf numFmtId="228" fontId="73" fillId="63" borderId="688" applyFill="0">
      <alignment horizontal="center"/>
    </xf>
    <xf numFmtId="0" fontId="7" fillId="14" borderId="14" applyNumberFormat="0" applyFont="0" applyAlignment="0" applyProtection="0"/>
    <xf numFmtId="250" fontId="168" fillId="0" borderId="689" applyFill="0"/>
    <xf numFmtId="228" fontId="74" fillId="0" borderId="724" applyNumberFormat="0">
      <alignment horizontal="left"/>
      <protection locked="0"/>
    </xf>
    <xf numFmtId="228" fontId="103" fillId="0" borderId="688" applyFill="0">
      <alignment horizontal="center" vertical="center"/>
    </xf>
    <xf numFmtId="228" fontId="121" fillId="0" borderId="686" applyNumberFormat="0"/>
    <xf numFmtId="0" fontId="7" fillId="14" borderId="14" applyNumberFormat="0" applyFont="0" applyAlignment="0" applyProtection="0"/>
    <xf numFmtId="231" fontId="103" fillId="0" borderId="730">
      <alignment vertical="center"/>
      <protection locked="0"/>
    </xf>
    <xf numFmtId="0" fontId="10" fillId="62" borderId="700" applyNumberFormat="0" applyFont="0" applyAlignment="0" applyProtection="0"/>
    <xf numFmtId="0" fontId="7" fillId="14" borderId="14" applyNumberFormat="0" applyFont="0" applyAlignment="0" applyProtection="0"/>
    <xf numFmtId="17" fontId="11" fillId="39" borderId="715">
      <alignment horizontal="center"/>
      <protection locked="0"/>
    </xf>
    <xf numFmtId="0" fontId="61" fillId="46" borderId="690" applyNumberFormat="0" applyAlignment="0" applyProtection="0"/>
    <xf numFmtId="178" fontId="10" fillId="39" borderId="670">
      <alignment horizontal="center"/>
      <protection locked="0"/>
    </xf>
    <xf numFmtId="0" fontId="7" fillId="14" borderId="14" applyNumberFormat="0" applyFont="0" applyAlignment="0" applyProtection="0"/>
    <xf numFmtId="0" fontId="7" fillId="14" borderId="14" applyNumberFormat="0" applyFont="0" applyAlignment="0" applyProtection="0"/>
    <xf numFmtId="0" fontId="64" fillId="59" borderId="674" applyNumberFormat="0" applyAlignment="0" applyProtection="0"/>
    <xf numFmtId="0" fontId="10" fillId="62" borderId="673" applyNumberFormat="0" applyFont="0" applyAlignment="0" applyProtection="0"/>
    <xf numFmtId="0" fontId="7" fillId="14" borderId="14" applyNumberFormat="0" applyFont="0" applyAlignment="0" applyProtection="0"/>
    <xf numFmtId="232" fontId="103" fillId="0" borderId="667">
      <alignment vertical="center"/>
      <protection locked="0"/>
    </xf>
    <xf numFmtId="229" fontId="103" fillId="0" borderId="667">
      <alignment vertical="center"/>
      <protection locked="0"/>
    </xf>
    <xf numFmtId="228" fontId="103" fillId="0" borderId="667">
      <alignment vertical="center"/>
      <protection locked="0"/>
    </xf>
    <xf numFmtId="237" fontId="103" fillId="0" borderId="667">
      <alignment vertical="center"/>
      <protection locked="0"/>
    </xf>
    <xf numFmtId="184" fontId="103" fillId="0" borderId="667">
      <alignment vertical="center"/>
      <protection locked="0"/>
    </xf>
    <xf numFmtId="233" fontId="103" fillId="0" borderId="667">
      <alignment vertical="center"/>
      <protection locked="0"/>
    </xf>
    <xf numFmtId="233" fontId="103" fillId="0" borderId="667">
      <alignment vertical="center"/>
      <protection locked="0"/>
    </xf>
    <xf numFmtId="231" fontId="103" fillId="0" borderId="667">
      <alignment vertical="center"/>
      <protection locked="0"/>
    </xf>
    <xf numFmtId="231" fontId="103" fillId="0" borderId="667">
      <alignment vertical="center"/>
      <protection locked="0"/>
    </xf>
    <xf numFmtId="230" fontId="103" fillId="0" borderId="667">
      <alignment vertical="center"/>
      <protection locked="0"/>
    </xf>
    <xf numFmtId="0" fontId="7" fillId="14" borderId="14" applyNumberFormat="0" applyFont="0" applyAlignment="0" applyProtection="0"/>
    <xf numFmtId="0" fontId="7" fillId="14" borderId="14" applyNumberFormat="0" applyFont="0" applyAlignment="0" applyProtection="0"/>
    <xf numFmtId="228" fontId="112" fillId="0" borderId="696" applyFill="0">
      <alignment horizontal="center" vertical="center"/>
    </xf>
    <xf numFmtId="230" fontId="103" fillId="0" borderId="703">
      <alignment vertical="center"/>
      <protection locked="0"/>
    </xf>
    <xf numFmtId="232" fontId="103" fillId="0" borderId="703">
      <alignment vertical="center"/>
      <protection locked="0"/>
    </xf>
    <xf numFmtId="0" fontId="7" fillId="14" borderId="14" applyNumberFormat="0" applyFont="0" applyAlignment="0" applyProtection="0"/>
    <xf numFmtId="0" fontId="7" fillId="14" borderId="14" applyNumberFormat="0" applyFont="0" applyAlignment="0" applyProtection="0"/>
    <xf numFmtId="178" fontId="10" fillId="39" borderId="715">
      <alignment horizontal="center"/>
      <protection locked="0"/>
    </xf>
    <xf numFmtId="230" fontId="103" fillId="0" borderId="721">
      <alignment vertical="center"/>
      <protection locked="0"/>
    </xf>
    <xf numFmtId="0" fontId="61" fillId="46" borderId="708" applyNumberFormat="0" applyAlignment="0" applyProtection="0"/>
    <xf numFmtId="0" fontId="61" fillId="46" borderId="681" applyNumberFormat="0" applyAlignment="0" applyProtection="0"/>
    <xf numFmtId="0" fontId="10" fillId="62" borderId="691" applyNumberFormat="0" applyFont="0" applyAlignment="0" applyProtection="0"/>
    <xf numFmtId="0" fontId="10" fillId="62" borderId="691" applyNumberFormat="0" applyFont="0" applyAlignment="0" applyProtection="0"/>
    <xf numFmtId="0" fontId="64" fillId="59" borderId="701"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681" applyNumberFormat="0" applyAlignment="0" applyProtection="0"/>
    <xf numFmtId="250" fontId="121" fillId="0" borderId="680" applyFill="0"/>
    <xf numFmtId="266" fontId="103" fillId="0" borderId="688" applyFill="0">
      <alignment horizontal="center" vertical="center"/>
    </xf>
    <xf numFmtId="0" fontId="7" fillId="14" borderId="14" applyNumberFormat="0" applyFont="0" applyAlignment="0" applyProtection="0"/>
    <xf numFmtId="0" fontId="64" fillId="59" borderId="710" applyNumberFormat="0" applyAlignment="0" applyProtection="0"/>
    <xf numFmtId="10" fontId="68" fillId="67" borderId="688" applyNumberFormat="0" applyBorder="0" applyAlignment="0" applyProtection="0"/>
    <xf numFmtId="0" fontId="7" fillId="14" borderId="14" applyNumberFormat="0" applyFont="0" applyAlignment="0" applyProtection="0"/>
    <xf numFmtId="0" fontId="64" fillId="59" borderId="728" applyNumberFormat="0" applyAlignment="0" applyProtection="0"/>
    <xf numFmtId="0" fontId="7" fillId="14" borderId="14" applyNumberFormat="0" applyFont="0" applyAlignment="0" applyProtection="0"/>
    <xf numFmtId="201" fontId="10" fillId="39" borderId="706" applyNumberFormat="0">
      <alignment horizontal="left"/>
    </xf>
    <xf numFmtId="49" fontId="74" fillId="0" borderId="724">
      <alignment horizontal="left" vertical="top" wrapText="1"/>
      <protection locked="0"/>
    </xf>
    <xf numFmtId="0" fontId="7" fillId="14" borderId="14" applyNumberFormat="0" applyFont="0" applyAlignment="0" applyProtection="0"/>
    <xf numFmtId="0" fontId="53" fillId="59" borderId="690" applyNumberFormat="0" applyAlignment="0" applyProtection="0"/>
    <xf numFmtId="250" fontId="121" fillId="0" borderId="707" applyFill="0"/>
    <xf numFmtId="228" fontId="112" fillId="0" borderId="732" applyFill="0">
      <alignment horizontal="center" vertical="center"/>
    </xf>
    <xf numFmtId="0" fontId="7" fillId="14" borderId="14" applyNumberFormat="0" applyFont="0" applyAlignment="0" applyProtection="0"/>
    <xf numFmtId="0" fontId="10" fillId="62" borderId="727" applyNumberFormat="0" applyFont="0" applyAlignment="0" applyProtection="0"/>
    <xf numFmtId="228" fontId="121" fillId="0" borderId="722" applyNumberFormat="0"/>
    <xf numFmtId="231" fontId="103" fillId="0" borderId="676">
      <alignment vertical="center"/>
      <protection locked="0"/>
    </xf>
    <xf numFmtId="233" fontId="103" fillId="0" borderId="676">
      <alignment vertical="center"/>
      <protection locked="0"/>
    </xf>
    <xf numFmtId="233" fontId="103" fillId="0" borderId="676">
      <alignment vertical="center"/>
      <protection locked="0"/>
    </xf>
    <xf numFmtId="184" fontId="103" fillId="0" borderId="676">
      <alignment vertical="center"/>
      <protection locked="0"/>
    </xf>
    <xf numFmtId="237" fontId="103" fillId="0" borderId="676">
      <alignment vertical="center"/>
      <protection locked="0"/>
    </xf>
    <xf numFmtId="228" fontId="103" fillId="0" borderId="676">
      <alignment vertical="center"/>
      <protection locked="0"/>
    </xf>
    <xf numFmtId="229" fontId="103" fillId="0" borderId="676">
      <alignment vertical="center"/>
      <protection locked="0"/>
    </xf>
    <xf numFmtId="232" fontId="103" fillId="0" borderId="676">
      <alignment vertical="center"/>
      <protection locked="0"/>
    </xf>
    <xf numFmtId="228" fontId="121" fillId="0" borderId="668" applyNumberFormat="0"/>
    <xf numFmtId="0" fontId="10" fillId="62" borderId="700" applyNumberFormat="0" applyFont="0" applyAlignment="0" applyProtection="0"/>
    <xf numFmtId="228" fontId="136" fillId="68" borderId="668" applyNumberFormat="0">
      <alignment horizontal="right"/>
    </xf>
    <xf numFmtId="228" fontId="112" fillId="0" borderId="669" applyFill="0">
      <alignment horizontal="center" vertical="center"/>
    </xf>
    <xf numFmtId="228" fontId="124" fillId="0" borderId="669" applyFill="0">
      <alignment horizontal="center" vertical="center"/>
    </xf>
    <xf numFmtId="267" fontId="112" fillId="0" borderId="669" applyFill="0">
      <alignment horizontal="center" vertical="center"/>
    </xf>
    <xf numFmtId="37" fontId="70" fillId="0" borderId="669" applyFill="0">
      <alignment horizontal="center" vertical="center"/>
    </xf>
    <xf numFmtId="184" fontId="103" fillId="0" borderId="703">
      <alignment vertical="center"/>
      <protection locked="0"/>
    </xf>
    <xf numFmtId="0" fontId="61" fillId="46" borderId="2252" applyNumberFormat="0" applyAlignment="0" applyProtection="0"/>
    <xf numFmtId="0" fontId="7" fillId="14" borderId="14" applyNumberFormat="0" applyFont="0" applyAlignment="0" applyProtection="0"/>
    <xf numFmtId="191" fontId="74" fillId="0" borderId="1044" applyFont="0" applyFill="0" applyBorder="0" applyAlignment="0" applyProtection="0">
      <alignment horizontal="left"/>
      <protection locked="0"/>
    </xf>
    <xf numFmtId="196" fontId="10" fillId="39" borderId="697" applyFont="0" applyFill="0" applyBorder="0" applyAlignment="0">
      <alignment horizontal="left"/>
    </xf>
    <xf numFmtId="0" fontId="7" fillId="14" borderId="14" applyNumberFormat="0" applyFont="0" applyAlignment="0" applyProtection="0"/>
    <xf numFmtId="228" fontId="121" fillId="0" borderId="713" applyNumberFormat="0"/>
    <xf numFmtId="191" fontId="74" fillId="0" borderId="715"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21" fillId="0" borderId="689" applyFill="0"/>
    <xf numFmtId="0" fontId="74" fillId="0" borderId="697" applyNumberFormat="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4" fillId="0" borderId="724"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706" applyFont="0" applyFill="0" applyBorder="0" applyAlignment="0" applyProtection="0">
      <alignment horizontal="left"/>
      <protection locked="0"/>
    </xf>
    <xf numFmtId="254" fontId="10" fillId="39" borderId="733">
      <alignment horizontal="right"/>
      <protection locked="0"/>
    </xf>
    <xf numFmtId="0" fontId="7" fillId="14" borderId="14" applyNumberFormat="0" applyFont="0" applyAlignment="0" applyProtection="0"/>
    <xf numFmtId="254" fontId="10" fillId="39" borderId="706">
      <alignment horizontal="right"/>
      <protection locked="0"/>
    </xf>
    <xf numFmtId="187" fontId="74" fillId="0" borderId="706" applyFont="0" applyFill="0" applyBorder="0" applyAlignment="0" applyProtection="0">
      <alignment horizontal="left"/>
      <protection locked="0"/>
    </xf>
    <xf numFmtId="49" fontId="74" fillId="0" borderId="679">
      <alignment horizontal="left" vertical="top" wrapText="1"/>
      <protection locked="0"/>
    </xf>
    <xf numFmtId="200" fontId="10" fillId="5" borderId="706" applyFont="0" applyFill="0" applyBorder="0" applyAlignment="0" applyProtection="0"/>
    <xf numFmtId="0" fontId="10" fillId="62" borderId="682" applyNumberFormat="0" applyFont="0" applyAlignment="0" applyProtection="0"/>
    <xf numFmtId="0" fontId="7" fillId="14" borderId="14" applyNumberFormat="0" applyFont="0" applyAlignment="0" applyProtection="0"/>
    <xf numFmtId="192" fontId="74" fillId="0" borderId="697" applyFont="0" applyFill="0" applyBorder="0" applyAlignment="0" applyProtection="0">
      <alignment horizontal="left"/>
      <protection locked="0"/>
    </xf>
    <xf numFmtId="0" fontId="7" fillId="14" borderId="14" applyNumberFormat="0" applyFont="0" applyAlignment="0" applyProtection="0"/>
    <xf numFmtId="188" fontId="73" fillId="63" borderId="1117" applyFill="0">
      <alignment horizontal="center" vertical="center"/>
    </xf>
    <xf numFmtId="0" fontId="7" fillId="14" borderId="14" applyNumberFormat="0" applyFont="0" applyAlignment="0" applyProtection="0"/>
    <xf numFmtId="200" fontId="10" fillId="5" borderId="1198" applyFont="0" applyFill="0" applyBorder="0" applyAlignment="0" applyProtection="0"/>
    <xf numFmtId="0" fontId="7" fillId="14" borderId="14" applyNumberFormat="0" applyFont="0" applyAlignment="0" applyProtection="0"/>
    <xf numFmtId="250" fontId="121" fillId="0" borderId="662" applyFill="0"/>
    <xf numFmtId="0" fontId="7" fillId="14" borderId="14" applyNumberFormat="0" applyFont="0" applyAlignment="0" applyProtection="0"/>
    <xf numFmtId="0" fontId="7" fillId="14" borderId="14" applyNumberFormat="0" applyFont="0" applyAlignment="0" applyProtection="0"/>
    <xf numFmtId="0" fontId="64" fillId="59" borderId="710" applyNumberFormat="0" applyAlignment="0" applyProtection="0"/>
    <xf numFmtId="250" fontId="121" fillId="0" borderId="725" applyFill="0"/>
    <xf numFmtId="231" fontId="103" fillId="0" borderId="694">
      <alignment vertical="center"/>
      <protection locked="0"/>
    </xf>
    <xf numFmtId="250" fontId="168" fillId="0" borderId="725" applyFill="0"/>
    <xf numFmtId="0" fontId="66" fillId="0" borderId="675" applyNumberFormat="0" applyFill="0" applyAlignment="0" applyProtection="0"/>
    <xf numFmtId="10" fontId="68" fillId="67" borderId="670" applyNumberFormat="0" applyBorder="0" applyAlignment="0" applyProtection="0"/>
    <xf numFmtId="201" fontId="10" fillId="39" borderId="670" applyNumberFormat="0">
      <alignment horizontal="left"/>
    </xf>
    <xf numFmtId="271" fontId="11" fillId="0" borderId="670">
      <alignment horizontal="right"/>
    </xf>
    <xf numFmtId="190" fontId="74" fillId="0" borderId="670" applyFont="0" applyFill="0" applyBorder="0" applyAlignment="0" applyProtection="0">
      <alignment horizontal="left"/>
      <protection locked="0"/>
    </xf>
    <xf numFmtId="192" fontId="74" fillId="0" borderId="670" applyFont="0" applyFill="0" applyBorder="0" applyAlignment="0" applyProtection="0">
      <alignment horizontal="left"/>
      <protection locked="0"/>
    </xf>
    <xf numFmtId="191" fontId="74" fillId="0" borderId="670" applyFont="0" applyFill="0" applyBorder="0" applyAlignment="0" applyProtection="0">
      <alignment horizontal="left"/>
      <protection locked="0"/>
    </xf>
    <xf numFmtId="266" fontId="103" fillId="0" borderId="670" applyFill="0">
      <alignment horizontal="center" vertical="center"/>
    </xf>
    <xf numFmtId="184" fontId="68" fillId="0" borderId="670" applyFill="0">
      <alignment horizontal="center" vertical="center"/>
    </xf>
    <xf numFmtId="228" fontId="103" fillId="0" borderId="670" applyFill="0">
      <alignment horizontal="center" vertical="center"/>
    </xf>
    <xf numFmtId="228" fontId="68" fillId="0" borderId="670" applyFill="0">
      <alignment horizontal="center" vertical="center"/>
    </xf>
    <xf numFmtId="228" fontId="104" fillId="0" borderId="670" applyFill="0">
      <alignment horizontal="center" vertical="center"/>
    </xf>
    <xf numFmtId="228" fontId="79" fillId="0" borderId="670" applyFill="0">
      <alignment horizontal="center" vertical="center"/>
    </xf>
    <xf numFmtId="178" fontId="10" fillId="39" borderId="670">
      <alignment horizontal="center"/>
      <protection locked="0"/>
    </xf>
    <xf numFmtId="178" fontId="10" fillId="39" borderId="670">
      <alignment horizontal="center"/>
      <protection locked="0"/>
    </xf>
    <xf numFmtId="254" fontId="10" fillId="39" borderId="670">
      <alignment horizontal="right"/>
      <protection locked="0"/>
    </xf>
    <xf numFmtId="228" fontId="74" fillId="0" borderId="670" applyNumberFormat="0">
      <alignment horizontal="left"/>
      <protection locked="0"/>
    </xf>
    <xf numFmtId="49" fontId="74" fillId="0" borderId="670">
      <alignment horizontal="left" vertical="top" wrapText="1"/>
      <protection locked="0"/>
    </xf>
    <xf numFmtId="196" fontId="10" fillId="39" borderId="670" applyFont="0" applyFill="0" applyBorder="0" applyAlignment="0">
      <alignment horizontal="left"/>
    </xf>
    <xf numFmtId="17" fontId="11" fillId="39" borderId="670">
      <alignment horizontal="center"/>
      <protection locked="0"/>
    </xf>
    <xf numFmtId="254" fontId="10" fillId="39" borderId="670">
      <alignment horizontal="right"/>
      <protection locked="0"/>
    </xf>
    <xf numFmtId="228" fontId="73" fillId="63" borderId="670" applyFill="0">
      <alignment horizontal="center" vertical="center"/>
    </xf>
    <xf numFmtId="228" fontId="73" fillId="63" borderId="670" applyFill="0">
      <alignment horizontal="center"/>
    </xf>
    <xf numFmtId="3" fontId="114" fillId="39" borderId="670">
      <alignment horizontal="center"/>
      <protection locked="0"/>
    </xf>
    <xf numFmtId="0" fontId="7" fillId="14" borderId="14" applyNumberFormat="0" applyFont="0" applyAlignment="0" applyProtection="0"/>
    <xf numFmtId="185" fontId="74" fillId="0" borderId="670" applyFont="0" applyFill="0" applyBorder="0" applyAlignment="0" applyProtection="0">
      <alignment horizontal="left"/>
      <protection locked="0"/>
    </xf>
    <xf numFmtId="250" fontId="168" fillId="0" borderId="671" applyFill="0"/>
    <xf numFmtId="0" fontId="7" fillId="14" borderId="14" applyNumberFormat="0" applyFont="0" applyAlignment="0" applyProtection="0"/>
    <xf numFmtId="250" fontId="121" fillId="0" borderId="671" applyFill="0"/>
    <xf numFmtId="271" fontId="11" fillId="63" borderId="670">
      <alignment horizontal="right"/>
    </xf>
    <xf numFmtId="271" fontId="11" fillId="0" borderId="670">
      <alignment horizontal="right"/>
    </xf>
    <xf numFmtId="187" fontId="74" fillId="0" borderId="670" applyFont="0" applyFill="0" applyBorder="0" applyAlignment="0" applyProtection="0">
      <alignment horizontal="left"/>
      <protection locked="0"/>
    </xf>
    <xf numFmtId="228" fontId="74" fillId="0" borderId="706" applyNumberFormat="0">
      <alignment horizontal="left"/>
      <protection locked="0"/>
    </xf>
    <xf numFmtId="237" fontId="103" fillId="0" borderId="703">
      <alignment vertical="center"/>
      <protection locked="0"/>
    </xf>
    <xf numFmtId="250" fontId="121" fillId="0" borderId="707" applyFill="0"/>
    <xf numFmtId="0" fontId="64" fillId="59" borderId="683" applyNumberFormat="0" applyAlignment="0" applyProtection="0"/>
    <xf numFmtId="0" fontId="61" fillId="46" borderId="672" applyNumberFormat="0" applyAlignment="0" applyProtection="0"/>
    <xf numFmtId="196" fontId="10" fillId="39" borderId="679" applyFont="0" applyFill="0" applyBorder="0" applyAlignment="0">
      <alignment horizontal="left"/>
    </xf>
    <xf numFmtId="0" fontId="53" fillId="59" borderId="699" applyNumberFormat="0" applyAlignment="0" applyProtection="0"/>
    <xf numFmtId="0" fontId="7" fillId="14" borderId="14" applyNumberFormat="0" applyFont="0" applyAlignment="0" applyProtection="0"/>
    <xf numFmtId="187" fontId="74" fillId="0" borderId="2567" applyFont="0" applyFill="0" applyBorder="0" applyAlignment="0" applyProtection="0">
      <alignment horizontal="left"/>
      <protection locked="0"/>
    </xf>
    <xf numFmtId="201" fontId="10" fillId="39" borderId="679" applyNumberFormat="0">
      <alignment horizontal="left"/>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2" fillId="0" borderId="892"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2" fillId="0" borderId="693" applyNumberFormat="0" applyFill="0" applyAlignment="0" applyProtection="0"/>
    <xf numFmtId="0" fontId="53" fillId="59" borderId="717" applyNumberFormat="0" applyAlignment="0" applyProtection="0"/>
    <xf numFmtId="0" fontId="74" fillId="0" borderId="679" applyNumberFormat="0">
      <alignment horizontal="left"/>
      <protection locked="0"/>
    </xf>
    <xf numFmtId="185" fontId="74" fillId="0" borderId="724"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3" fillId="63" borderId="670" applyFill="0">
      <alignment horizontal="center"/>
    </xf>
    <xf numFmtId="178" fontId="10" fillId="39" borderId="670">
      <alignment horizontal="center"/>
      <protection locked="0"/>
    </xf>
    <xf numFmtId="0" fontId="53" fillId="59" borderId="672" applyNumberFormat="0" applyAlignment="0" applyProtection="0"/>
    <xf numFmtId="3" fontId="114" fillId="39" borderId="697">
      <alignment horizontal="center"/>
      <protection locked="0"/>
    </xf>
    <xf numFmtId="0" fontId="10" fillId="62" borderId="682" applyNumberFormat="0" applyFont="0" applyAlignment="0" applyProtection="0"/>
    <xf numFmtId="0" fontId="7" fillId="14" borderId="14" applyNumberFormat="0" applyFont="0" applyAlignment="0" applyProtection="0"/>
    <xf numFmtId="193" fontId="10" fillId="0" borderId="706" applyFont="0" applyFill="0" applyBorder="0" applyAlignment="0" applyProtection="0">
      <alignment horizontal="left"/>
      <protection locked="0"/>
    </xf>
    <xf numFmtId="0" fontId="7" fillId="14" borderId="14" applyNumberFormat="0" applyFont="0" applyAlignment="0" applyProtection="0"/>
    <xf numFmtId="178" fontId="10" fillId="39" borderId="697">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3" fillId="63" borderId="706" applyFill="0">
      <alignment horizontal="center"/>
    </xf>
    <xf numFmtId="0" fontId="2" fillId="0" borderId="720"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4" fontId="10" fillId="39" borderId="679">
      <alignment horizontal="right"/>
      <protection locked="0"/>
    </xf>
    <xf numFmtId="178" fontId="10" fillId="39" borderId="679">
      <alignment horizontal="center"/>
      <protection locked="0"/>
    </xf>
    <xf numFmtId="228" fontId="74" fillId="0" borderId="679" applyNumberFormat="0">
      <alignment horizontal="left"/>
      <protection locked="0"/>
    </xf>
    <xf numFmtId="197" fontId="74" fillId="0" borderId="670">
      <alignment horizontal="left"/>
      <protection locked="0"/>
    </xf>
    <xf numFmtId="178" fontId="10" fillId="39" borderId="679">
      <alignment horizontal="center"/>
      <protection locked="0"/>
    </xf>
    <xf numFmtId="228" fontId="79" fillId="0" borderId="679" applyFill="0">
      <alignment horizontal="center" vertical="center"/>
    </xf>
    <xf numFmtId="49" fontId="74" fillId="0" borderId="679">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228" fontId="79" fillId="0" borderId="733" applyFill="0">
      <alignment horizontal="center" vertical="center"/>
    </xf>
    <xf numFmtId="0" fontId="7" fillId="14" borderId="14" applyNumberFormat="0" applyFont="0" applyAlignment="0" applyProtection="0"/>
    <xf numFmtId="254" fontId="10" fillId="39" borderId="697">
      <alignment horizontal="right"/>
      <protection locked="0"/>
    </xf>
    <xf numFmtId="49" fontId="74" fillId="0" borderId="733">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66" fillId="0" borderId="684"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672" applyNumberFormat="0" applyAlignment="0" applyProtection="0"/>
    <xf numFmtId="0" fontId="64" fillId="59" borderId="701" applyNumberFormat="0" applyAlignment="0" applyProtection="0"/>
    <xf numFmtId="237" fontId="103" fillId="0" borderId="712">
      <alignment vertical="center"/>
      <protection locked="0"/>
    </xf>
    <xf numFmtId="0" fontId="7" fillId="14" borderId="14" applyNumberFormat="0" applyFont="0" applyAlignment="0" applyProtection="0"/>
    <xf numFmtId="232" fontId="103" fillId="0" borderId="712">
      <alignment vertical="center"/>
      <protection locked="0"/>
    </xf>
    <xf numFmtId="254" fontId="10" fillId="39" borderId="724">
      <alignment horizontal="right"/>
      <protection locked="0"/>
    </xf>
    <xf numFmtId="0" fontId="7" fillId="14" borderId="14" applyNumberFormat="0" applyFont="0" applyAlignment="0" applyProtection="0"/>
    <xf numFmtId="17" fontId="11" fillId="39" borderId="733">
      <alignment horizontal="center"/>
      <protection locked="0"/>
    </xf>
    <xf numFmtId="0" fontId="7" fillId="14" borderId="14" applyNumberFormat="0" applyFont="0" applyAlignment="0" applyProtection="0"/>
    <xf numFmtId="0" fontId="66" fillId="0" borderId="720" applyNumberFormat="0" applyFill="0" applyAlignment="0" applyProtection="0"/>
    <xf numFmtId="178" fontId="10" fillId="39" borderId="670">
      <alignment horizontal="center"/>
      <protection locked="0"/>
    </xf>
    <xf numFmtId="192" fontId="74" fillId="0" borderId="706" applyFont="0" applyFill="0" applyBorder="0" applyAlignment="0" applyProtection="0">
      <alignment horizontal="left"/>
      <protection locked="0"/>
    </xf>
    <xf numFmtId="250" fontId="121" fillId="0" borderId="671" applyFill="0"/>
    <xf numFmtId="228" fontId="68" fillId="0" borderId="706" applyFill="0">
      <alignment horizontal="center" vertical="center"/>
    </xf>
    <xf numFmtId="178" fontId="10" fillId="39" borderId="724">
      <alignment horizontal="center"/>
      <protection locked="0"/>
    </xf>
    <xf numFmtId="0" fontId="7" fillId="14" borderId="14" applyNumberFormat="0" applyFont="0" applyAlignment="0" applyProtection="0"/>
    <xf numFmtId="228" fontId="124" fillId="0" borderId="1207" applyFill="0">
      <alignment horizontal="center" vertical="center"/>
    </xf>
    <xf numFmtId="0" fontId="73" fillId="63" borderId="688" applyFill="0">
      <alignment horizontal="center"/>
    </xf>
    <xf numFmtId="0" fontId="7" fillId="14" borderId="14" applyNumberFormat="0" applyFont="0" applyAlignment="0" applyProtection="0"/>
    <xf numFmtId="267" fontId="112" fillId="0" borderId="714"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1" fontId="74" fillId="0" borderId="706" applyFont="0" applyFill="0" applyBorder="0" applyAlignment="0" applyProtection="0">
      <alignment horizontal="left"/>
      <protection locked="0"/>
    </xf>
    <xf numFmtId="0" fontId="7" fillId="14" borderId="14" applyNumberFormat="0" applyFont="0" applyAlignment="0" applyProtection="0"/>
    <xf numFmtId="228" fontId="103" fillId="0" borderId="712">
      <alignment vertical="center"/>
      <protection locked="0"/>
    </xf>
    <xf numFmtId="276" fontId="20" fillId="0" borderId="706">
      <alignment horizontal="center"/>
    </xf>
    <xf numFmtId="228" fontId="73" fillId="63" borderId="697" applyFill="0">
      <alignment horizont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2" fillId="0" borderId="693" applyNumberFormat="0" applyFill="0" applyAlignment="0" applyProtection="0"/>
    <xf numFmtId="0" fontId="73" fillId="63" borderId="697" applyFill="0">
      <alignment horizontal="center"/>
    </xf>
    <xf numFmtId="0" fontId="7" fillId="14" borderId="14" applyNumberFormat="0" applyFont="0" applyAlignment="0" applyProtection="0"/>
    <xf numFmtId="0" fontId="7" fillId="14" borderId="14" applyNumberFormat="0" applyFont="0" applyAlignment="0" applyProtection="0"/>
    <xf numFmtId="267" fontId="112" fillId="0" borderId="732" applyFill="0">
      <alignment horizontal="center" vertical="center"/>
    </xf>
    <xf numFmtId="0" fontId="61" fillId="46" borderId="726" applyNumberFormat="0" applyAlignment="0" applyProtection="0"/>
    <xf numFmtId="228" fontId="136" fillId="68" borderId="695" applyNumberFormat="0">
      <alignment horizontal="right"/>
    </xf>
    <xf numFmtId="187" fontId="74" fillId="0" borderId="679" applyFont="0" applyFill="0" applyBorder="0" applyAlignment="0" applyProtection="0">
      <alignment horizontal="left"/>
      <protection locked="0"/>
    </xf>
    <xf numFmtId="0" fontId="7" fillId="14" borderId="14" applyNumberFormat="0" applyFont="0" applyAlignment="0" applyProtection="0"/>
    <xf numFmtId="271" fontId="11" fillId="0" borderId="679">
      <alignment horizontal="right"/>
    </xf>
    <xf numFmtId="185" fontId="74" fillId="0" borderId="679" applyFont="0" applyFill="0" applyBorder="0" applyAlignment="0" applyProtection="0">
      <alignment horizontal="left"/>
      <protection locked="0"/>
    </xf>
    <xf numFmtId="250" fontId="121" fillId="0" borderId="680" applyFill="0"/>
    <xf numFmtId="228" fontId="73" fillId="63" borderId="679" applyFill="0">
      <alignment horizontal="center"/>
    </xf>
    <xf numFmtId="271" fontId="11" fillId="63" borderId="679">
      <alignment horizontal="right"/>
    </xf>
    <xf numFmtId="250" fontId="168" fillId="0" borderId="680" applyFill="0"/>
    <xf numFmtId="3" fontId="114" fillId="39" borderId="679">
      <alignment horizontal="center"/>
      <protection locked="0"/>
    </xf>
    <xf numFmtId="237" fontId="103" fillId="0" borderId="685">
      <alignment vertical="center"/>
      <protection locked="0"/>
    </xf>
    <xf numFmtId="0" fontId="7" fillId="14" borderId="14" applyNumberFormat="0" applyFont="0" applyAlignment="0" applyProtection="0"/>
    <xf numFmtId="228" fontId="79" fillId="0" borderId="724" applyFill="0">
      <alignment horizontal="center" vertical="center"/>
    </xf>
    <xf numFmtId="200" fontId="10" fillId="5" borderId="670" applyFont="0" applyFill="0" applyBorder="0" applyAlignment="0" applyProtection="0"/>
    <xf numFmtId="0" fontId="7" fillId="14" borderId="14" applyNumberFormat="0" applyFont="0" applyAlignment="0" applyProtection="0"/>
    <xf numFmtId="0" fontId="7" fillId="14" borderId="14" applyNumberFormat="0" applyFont="0" applyAlignment="0" applyProtection="0"/>
    <xf numFmtId="184" fontId="103" fillId="0" borderId="730">
      <alignment vertical="center"/>
      <protection locked="0"/>
    </xf>
    <xf numFmtId="0" fontId="7" fillId="14" borderId="14" applyNumberFormat="0" applyFont="0" applyAlignment="0" applyProtection="0"/>
    <xf numFmtId="0" fontId="7" fillId="14" borderId="14" applyNumberFormat="0" applyFont="0" applyAlignment="0" applyProtection="0"/>
    <xf numFmtId="0" fontId="53" fillId="59" borderId="708" applyNumberFormat="0" applyAlignment="0" applyProtection="0"/>
    <xf numFmtId="276" fontId="20" fillId="0" borderId="724">
      <alignment horizontal="center"/>
    </xf>
    <xf numFmtId="0" fontId="7" fillId="14" borderId="14" applyNumberFormat="0" applyFont="0" applyAlignment="0" applyProtection="0"/>
    <xf numFmtId="0" fontId="7" fillId="14" borderId="14" applyNumberFormat="0" applyFont="0" applyAlignment="0" applyProtection="0"/>
    <xf numFmtId="228" fontId="74" fillId="0" borderId="688" applyNumberFormat="0">
      <alignment horizontal="left"/>
      <protection locked="0"/>
    </xf>
    <xf numFmtId="0" fontId="7" fillId="14" borderId="14" applyNumberFormat="0" applyFont="0" applyAlignment="0" applyProtection="0"/>
    <xf numFmtId="49" fontId="74" fillId="0" borderId="688">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10" fillId="62" borderId="718" applyNumberFormat="0" applyFont="0" applyAlignment="0" applyProtection="0"/>
    <xf numFmtId="0" fontId="2" fillId="0" borderId="684" applyNumberFormat="0" applyFill="0" applyAlignment="0" applyProtection="0"/>
    <xf numFmtId="178" fontId="10" fillId="39" borderId="706">
      <alignment horizontal="center"/>
      <protection locked="0"/>
    </xf>
    <xf numFmtId="0" fontId="7" fillId="14" borderId="14" applyNumberFormat="0" applyFont="0" applyAlignment="0" applyProtection="0"/>
    <xf numFmtId="232" fontId="103" fillId="0" borderId="730">
      <alignment vertical="center"/>
      <protection locked="0"/>
    </xf>
    <xf numFmtId="228" fontId="74" fillId="0" borderId="715" applyNumberFormat="0">
      <alignment horizontal="left"/>
      <protection locked="0"/>
    </xf>
    <xf numFmtId="228" fontId="112" fillId="0" borderId="705" applyFill="0">
      <alignment horizontal="center" vertical="center"/>
    </xf>
    <xf numFmtId="37" fontId="70" fillId="0" borderId="696" applyFill="0">
      <alignment horizontal="center" vertical="center"/>
    </xf>
    <xf numFmtId="0" fontId="7" fillId="14" borderId="14" applyNumberFormat="0" applyFont="0" applyAlignment="0" applyProtection="0"/>
    <xf numFmtId="0" fontId="64" fillId="59" borderId="683" applyNumberFormat="0" applyAlignment="0" applyProtection="0"/>
    <xf numFmtId="0" fontId="53" fillId="59" borderId="663" applyNumberFormat="0" applyAlignment="0" applyProtection="0"/>
    <xf numFmtId="0" fontId="7" fillId="14" borderId="14" applyNumberFormat="0" applyFont="0" applyAlignment="0" applyProtection="0"/>
    <xf numFmtId="0" fontId="64" fillId="59" borderId="719" applyNumberFormat="0" applyAlignment="0" applyProtection="0"/>
    <xf numFmtId="0" fontId="7" fillId="14" borderId="14" applyNumberFormat="0" applyFont="0" applyAlignment="0" applyProtection="0"/>
    <xf numFmtId="228" fontId="121" fillId="0" borderId="731" applyNumberFormat="0"/>
    <xf numFmtId="233" fontId="103" fillId="0" borderId="712">
      <alignment vertical="center"/>
      <protection locked="0"/>
    </xf>
    <xf numFmtId="0" fontId="7" fillId="14" borderId="14" applyNumberFormat="0" applyFont="0" applyAlignment="0" applyProtection="0"/>
    <xf numFmtId="0" fontId="7" fillId="14" borderId="14" applyNumberFormat="0" applyFont="0" applyAlignment="0" applyProtection="0"/>
    <xf numFmtId="233" fontId="103" fillId="0" borderId="703">
      <alignment vertical="center"/>
      <protection locked="0"/>
    </xf>
    <xf numFmtId="0" fontId="7" fillId="14" borderId="14" applyNumberFormat="0" applyFont="0" applyAlignment="0" applyProtection="0"/>
    <xf numFmtId="0" fontId="66" fillId="0" borderId="702" applyNumberFormat="0" applyFill="0" applyAlignment="0" applyProtection="0"/>
    <xf numFmtId="192" fontId="74" fillId="0" borderId="670" applyFont="0" applyFill="0" applyBorder="0" applyAlignment="0" applyProtection="0">
      <alignment horizontal="left"/>
      <protection locked="0"/>
    </xf>
    <xf numFmtId="191" fontId="74" fillId="0" borderId="670"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3" fillId="63" borderId="733" applyFill="0">
      <alignment horizontal="center"/>
    </xf>
    <xf numFmtId="0" fontId="7" fillId="14" borderId="14" applyNumberFormat="0" applyFont="0" applyAlignment="0" applyProtection="0"/>
    <xf numFmtId="201" fontId="10" fillId="39" borderId="670" applyNumberFormat="0">
      <alignment horizontal="left"/>
    </xf>
    <xf numFmtId="228" fontId="121" fillId="0" borderId="677" applyNumberFormat="0"/>
    <xf numFmtId="0" fontId="7" fillId="14" borderId="14" applyNumberFormat="0" applyFont="0" applyAlignment="0" applyProtection="0"/>
    <xf numFmtId="0" fontId="7" fillId="14" borderId="14" applyNumberFormat="0" applyFont="0" applyAlignment="0" applyProtection="0"/>
    <xf numFmtId="0" fontId="64" fillId="59" borderId="692" applyNumberFormat="0" applyAlignment="0" applyProtection="0"/>
    <xf numFmtId="232" fontId="103" fillId="0" borderId="685">
      <alignment vertical="center"/>
      <protection locked="0"/>
    </xf>
    <xf numFmtId="178" fontId="10" fillId="39" borderId="670">
      <alignment horizontal="center"/>
      <protection locked="0"/>
    </xf>
    <xf numFmtId="0" fontId="64" fillId="59" borderId="710" applyNumberFormat="0" applyAlignment="0" applyProtection="0"/>
    <xf numFmtId="178" fontId="10" fillId="39" borderId="670">
      <alignment horizontal="center"/>
      <protection locked="0"/>
    </xf>
    <xf numFmtId="232" fontId="103" fillId="0" borderId="694">
      <alignment vertical="center"/>
      <protection locked="0"/>
    </xf>
    <xf numFmtId="228" fontId="136" fillId="68" borderId="722" applyNumberFormat="0">
      <alignment horizontal="right"/>
    </xf>
    <xf numFmtId="184" fontId="68" fillId="0" borderId="697" applyFill="0">
      <alignment horizontal="center" vertical="center"/>
    </xf>
    <xf numFmtId="0" fontId="7" fillId="14" borderId="14" applyNumberFormat="0" applyFont="0" applyAlignment="0" applyProtection="0"/>
    <xf numFmtId="228" fontId="74" fillId="0" borderId="670" applyNumberFormat="0">
      <alignment horizontal="left"/>
      <protection locked="0"/>
    </xf>
    <xf numFmtId="49" fontId="74" fillId="0" borderId="697">
      <alignment horizontal="left" vertical="top" wrapText="1"/>
      <protection locked="0"/>
    </xf>
    <xf numFmtId="0" fontId="7" fillId="14" borderId="14" applyNumberFormat="0" applyFont="0" applyAlignment="0" applyProtection="0"/>
    <xf numFmtId="49" fontId="74" fillId="0" borderId="670">
      <alignment horizontal="left" vertical="top" wrapText="1"/>
      <protection locked="0"/>
    </xf>
    <xf numFmtId="196" fontId="10" fillId="39" borderId="670" applyFont="0" applyFill="0" applyBorder="0" applyAlignment="0">
      <alignment horizontal="left"/>
    </xf>
    <xf numFmtId="0" fontId="66" fillId="0" borderId="729" applyNumberFormat="0" applyFill="0" applyAlignment="0" applyProtection="0"/>
    <xf numFmtId="231" fontId="103" fillId="0" borderId="676">
      <alignment vertical="center"/>
      <protection locked="0"/>
    </xf>
    <xf numFmtId="0" fontId="61" fillId="46" borderId="663" applyNumberFormat="0" applyAlignment="0" applyProtection="0"/>
    <xf numFmtId="228" fontId="124" fillId="0" borderId="732" applyFill="0">
      <alignment horizontal="center" vertical="center"/>
    </xf>
    <xf numFmtId="0" fontId="7" fillId="14" borderId="14" applyNumberFormat="0" applyFont="0" applyAlignment="0" applyProtection="0"/>
    <xf numFmtId="228" fontId="104" fillId="0" borderId="733" applyFill="0">
      <alignment horizontal="center" vertical="center"/>
    </xf>
    <xf numFmtId="0" fontId="73" fillId="63" borderId="706" applyFill="0">
      <alignment horizontal="center"/>
    </xf>
    <xf numFmtId="250" fontId="168" fillId="0" borderId="707" applyFill="0"/>
    <xf numFmtId="0" fontId="74" fillId="0" borderId="724" applyNumberFormat="0">
      <alignment horizontal="left"/>
      <protection locked="0"/>
    </xf>
    <xf numFmtId="192" fontId="74" fillId="0" borderId="715" applyFont="0" applyFill="0" applyBorder="0" applyAlignment="0" applyProtection="0">
      <alignment horizontal="left"/>
      <protection locked="0"/>
    </xf>
    <xf numFmtId="0" fontId="7" fillId="14" borderId="14" applyNumberFormat="0" applyFont="0" applyAlignment="0" applyProtection="0"/>
    <xf numFmtId="228" fontId="73" fillId="63" borderId="706" applyFill="0">
      <alignment horizontal="center" vertical="center"/>
    </xf>
    <xf numFmtId="228" fontId="103" fillId="0" borderId="721">
      <alignment vertical="center"/>
      <protection locked="0"/>
    </xf>
    <xf numFmtId="0" fontId="10" fillId="62" borderId="709" applyNumberFormat="0" applyFont="0" applyAlignment="0" applyProtection="0"/>
    <xf numFmtId="230" fontId="103" fillId="0" borderId="694">
      <alignment vertical="center"/>
      <protection locked="0"/>
    </xf>
    <xf numFmtId="228" fontId="74" fillId="0" borderId="697" applyNumberFormat="0">
      <alignment horizontal="left"/>
      <protection locked="0"/>
    </xf>
    <xf numFmtId="0" fontId="53" fillId="59" borderId="726" applyNumberFormat="0" applyAlignment="0" applyProtection="0"/>
    <xf numFmtId="0" fontId="66" fillId="0" borderId="702" applyNumberFormat="0" applyFill="0" applyAlignment="0" applyProtection="0"/>
    <xf numFmtId="185" fontId="74" fillId="0" borderId="715" applyFont="0" applyFill="0" applyBorder="0" applyAlignment="0" applyProtection="0">
      <alignment horizontal="left"/>
      <protection locked="0"/>
    </xf>
    <xf numFmtId="0" fontId="61" fillId="46" borderId="681" applyNumberFormat="0" applyAlignment="0" applyProtection="0"/>
    <xf numFmtId="0" fontId="53" fillId="59" borderId="681" applyNumberFormat="0" applyAlignment="0" applyProtection="0"/>
    <xf numFmtId="0" fontId="73" fillId="63" borderId="724" applyFill="0">
      <alignment horizontal="center"/>
    </xf>
    <xf numFmtId="0" fontId="7" fillId="14" borderId="14" applyNumberFormat="0" applyFont="0" applyAlignment="0" applyProtection="0"/>
    <xf numFmtId="233" fontId="103" fillId="0" borderId="721">
      <alignment vertic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8" fontId="73" fillId="63" borderId="697" applyFill="0">
      <alignment horizontal="center" vertical="center"/>
    </xf>
    <xf numFmtId="0" fontId="7" fillId="14" borderId="14" applyNumberFormat="0" applyFont="0" applyAlignment="0" applyProtection="0"/>
    <xf numFmtId="250" fontId="121" fillId="0" borderId="716" applyFill="0"/>
    <xf numFmtId="0" fontId="7" fillId="14" borderId="14" applyNumberFormat="0" applyFont="0" applyAlignment="0" applyProtection="0"/>
    <xf numFmtId="0" fontId="7" fillId="14" borderId="14" applyNumberFormat="0" applyFont="0" applyAlignment="0" applyProtection="0"/>
    <xf numFmtId="0" fontId="64" fillId="59" borderId="674" applyNumberFormat="0" applyAlignment="0" applyProtection="0"/>
    <xf numFmtId="0" fontId="7" fillId="14" borderId="14" applyNumberFormat="0" applyFont="0" applyAlignment="0" applyProtection="0"/>
    <xf numFmtId="184" fontId="103" fillId="0" borderId="685">
      <alignment vertical="center"/>
      <protection locked="0"/>
    </xf>
    <xf numFmtId="230" fontId="103" fillId="0" borderId="685">
      <alignment vertical="center"/>
      <protection locked="0"/>
    </xf>
    <xf numFmtId="196" fontId="10" fillId="39" borderId="733" applyFont="0" applyFill="0" applyBorder="0" applyAlignment="0">
      <alignment horizontal="left"/>
    </xf>
    <xf numFmtId="0" fontId="53" fillId="59" borderId="708" applyNumberFormat="0" applyAlignment="0" applyProtection="0"/>
    <xf numFmtId="3" fontId="114" fillId="39" borderId="733">
      <alignment horizontal="center"/>
      <protection locked="0"/>
    </xf>
    <xf numFmtId="0" fontId="7" fillId="14" borderId="14" applyNumberFormat="0" applyFont="0" applyAlignment="0" applyProtection="0"/>
    <xf numFmtId="0" fontId="10" fillId="62" borderId="664" applyNumberFormat="0" applyFont="0" applyAlignment="0" applyProtection="0"/>
    <xf numFmtId="0" fontId="64" fillId="59" borderId="665" applyNumberFormat="0" applyAlignment="0" applyProtection="0"/>
    <xf numFmtId="0" fontId="7" fillId="14" borderId="14" applyNumberFormat="0" applyFont="0" applyAlignment="0" applyProtection="0"/>
    <xf numFmtId="0" fontId="2" fillId="0" borderId="702" applyNumberFormat="0" applyFill="0" applyAlignment="0" applyProtection="0"/>
    <xf numFmtId="0" fontId="7" fillId="14" borderId="14" applyNumberFormat="0" applyFont="0" applyAlignment="0" applyProtection="0"/>
    <xf numFmtId="188" fontId="73" fillId="63" borderId="715" applyFill="0">
      <alignment horizontal="center" vertical="center"/>
    </xf>
    <xf numFmtId="233" fontId="103" fillId="0" borderId="694">
      <alignment vertical="center"/>
      <protection locked="0"/>
    </xf>
    <xf numFmtId="190" fontId="74" fillId="0" borderId="697" applyFont="0" applyFill="0" applyBorder="0" applyAlignment="0" applyProtection="0">
      <alignment horizontal="left"/>
      <protection locked="0"/>
    </xf>
    <xf numFmtId="228" fontId="124" fillId="0" borderId="696" applyFill="0">
      <alignment horizontal="center" vertical="center"/>
    </xf>
    <xf numFmtId="0" fontId="53" fillId="59" borderId="1354" applyNumberFormat="0" applyAlignment="0" applyProtection="0"/>
    <xf numFmtId="0" fontId="73" fillId="63" borderId="679" applyFill="0">
      <alignment horizontal="center"/>
    </xf>
    <xf numFmtId="0" fontId="7" fillId="14" borderId="14" applyNumberFormat="0" applyFont="0" applyAlignment="0" applyProtection="0"/>
    <xf numFmtId="233" fontId="103" fillId="0" borderId="694">
      <alignment vertical="center"/>
      <protection locked="0"/>
    </xf>
    <xf numFmtId="0" fontId="7" fillId="14" borderId="14" applyNumberFormat="0" applyFont="0" applyAlignment="0" applyProtection="0"/>
    <xf numFmtId="0" fontId="2" fillId="0" borderId="666" applyNumberFormat="0" applyFill="0" applyAlignment="0" applyProtection="0"/>
    <xf numFmtId="0" fontId="66" fillId="0" borderId="666" applyNumberFormat="0" applyFill="0" applyAlignment="0" applyProtection="0"/>
    <xf numFmtId="0" fontId="7" fillId="14" borderId="14" applyNumberFormat="0" applyFont="0" applyAlignment="0" applyProtection="0"/>
    <xf numFmtId="0" fontId="2" fillId="0" borderId="675" applyNumberFormat="0" applyFill="0" applyAlignment="0" applyProtection="0"/>
    <xf numFmtId="196" fontId="10" fillId="39" borderId="724" applyFont="0" applyFill="0" applyBorder="0" applyAlignment="0">
      <alignment horizontal="left"/>
    </xf>
    <xf numFmtId="228" fontId="73" fillId="63" borderId="679" applyFill="0">
      <alignment horizontal="center" vertical="center"/>
    </xf>
    <xf numFmtId="228" fontId="73" fillId="63" borderId="670" applyFill="0">
      <alignment horizontal="center"/>
    </xf>
    <xf numFmtId="228" fontId="73" fillId="63" borderId="670" applyFill="0">
      <alignment horizontal="center" vertical="center"/>
    </xf>
    <xf numFmtId="17" fontId="11" fillId="39" borderId="679">
      <alignment horizontal="center"/>
      <protection locked="0"/>
    </xf>
    <xf numFmtId="0" fontId="53" fillId="59" borderId="690" applyNumberFormat="0" applyAlignment="0" applyProtection="0"/>
    <xf numFmtId="191" fontId="74" fillId="0" borderId="724" applyFont="0" applyFill="0" applyBorder="0" applyAlignment="0" applyProtection="0">
      <alignment horizontal="left"/>
      <protection locked="0"/>
    </xf>
    <xf numFmtId="0" fontId="7" fillId="14" borderId="14" applyNumberFormat="0" applyFont="0" applyAlignment="0" applyProtection="0"/>
    <xf numFmtId="0" fontId="61" fillId="46" borderId="690" applyNumberFormat="0" applyAlignment="0" applyProtection="0"/>
    <xf numFmtId="254" fontId="10" fillId="39" borderId="679">
      <alignment horizontal="right"/>
      <protection locked="0"/>
    </xf>
    <xf numFmtId="228" fontId="121" fillId="0" borderId="695" applyNumberFormat="0"/>
    <xf numFmtId="0" fontId="7" fillId="14" borderId="14" applyNumberFormat="0" applyFont="0" applyAlignment="0" applyProtection="0"/>
    <xf numFmtId="0" fontId="7" fillId="14" borderId="14" applyNumberFormat="0" applyFont="0" applyAlignment="0" applyProtection="0"/>
    <xf numFmtId="231" fontId="103" fillId="0" borderId="703">
      <alignment vertical="center"/>
      <protection locked="0"/>
    </xf>
    <xf numFmtId="178" fontId="10" fillId="39" borderId="1361">
      <alignment horizontal="center"/>
      <protection locked="0"/>
    </xf>
    <xf numFmtId="0" fontId="61" fillId="46" borderId="699" applyNumberFormat="0" applyAlignment="0" applyProtection="0"/>
    <xf numFmtId="0" fontId="7" fillId="14" borderId="14" applyNumberFormat="0" applyFont="0" applyAlignment="0" applyProtection="0"/>
    <xf numFmtId="250" fontId="168" fillId="0" borderId="698" applyFill="0"/>
    <xf numFmtId="0" fontId="64" fillId="59" borderId="692" applyNumberFormat="0" applyAlignment="0" applyProtection="0"/>
    <xf numFmtId="0" fontId="7" fillId="14" borderId="14" applyNumberFormat="0" applyFont="0" applyAlignment="0" applyProtection="0"/>
    <xf numFmtId="178" fontId="10" fillId="39" borderId="715">
      <alignment horizontal="center"/>
      <protection locked="0"/>
    </xf>
    <xf numFmtId="0" fontId="7" fillId="14" borderId="14" applyNumberFormat="0" applyFont="0" applyAlignment="0" applyProtection="0"/>
    <xf numFmtId="185" fontId="74" fillId="0" borderId="670" applyFont="0" applyFill="0" applyBorder="0" applyAlignment="0" applyProtection="0">
      <alignment horizontal="left"/>
      <protection locked="0"/>
    </xf>
    <xf numFmtId="0" fontId="7" fillId="14" borderId="14" applyNumberFormat="0" applyFont="0" applyAlignment="0" applyProtection="0"/>
    <xf numFmtId="188" fontId="73" fillId="63" borderId="1654" applyFill="0">
      <alignment horizontal="center" vertical="center"/>
    </xf>
    <xf numFmtId="231" fontId="103" fillId="0" borderId="703">
      <alignment vertical="center"/>
      <protection locked="0"/>
    </xf>
    <xf numFmtId="228" fontId="103" fillId="0" borderId="715" applyFill="0">
      <alignment horizontal="center" vertical="center"/>
    </xf>
    <xf numFmtId="0" fontId="64" fillId="59" borderId="728" applyNumberFormat="0" applyAlignment="0" applyProtection="0"/>
    <xf numFmtId="231" fontId="103" fillId="0" borderId="730">
      <alignment vertical="center"/>
      <protection locked="0"/>
    </xf>
    <xf numFmtId="0" fontId="7" fillId="14" borderId="14" applyNumberFormat="0" applyFont="0" applyAlignment="0" applyProtection="0"/>
    <xf numFmtId="0" fontId="7" fillId="14" borderId="14" applyNumberFormat="0" applyFont="0" applyAlignment="0" applyProtection="0"/>
    <xf numFmtId="49" fontId="74" fillId="0" borderId="706">
      <alignment horizontal="left" vertical="top" wrapText="1"/>
      <protection locked="0"/>
    </xf>
    <xf numFmtId="0" fontId="66" fillId="0" borderId="711" applyNumberFormat="0" applyFill="0" applyAlignment="0" applyProtection="0"/>
    <xf numFmtId="0" fontId="7" fillId="14" borderId="14" applyNumberFormat="0" applyFont="0" applyAlignment="0" applyProtection="0"/>
    <xf numFmtId="228" fontId="112" fillId="0" borderId="714"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4" fillId="0" borderId="679"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6" fillId="0" borderId="892" applyNumberFormat="0" applyFill="0" applyAlignment="0" applyProtection="0"/>
    <xf numFmtId="0" fontId="64" fillId="59" borderId="719" applyNumberFormat="0" applyAlignment="0" applyProtection="0"/>
    <xf numFmtId="228" fontId="73" fillId="63" borderId="706"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10" fillId="62" borderId="673" applyNumberFormat="0" applyFont="0" applyAlignment="0" applyProtection="0"/>
    <xf numFmtId="0" fontId="7" fillId="14" borderId="14" applyNumberFormat="0" applyFont="0" applyAlignment="0" applyProtection="0"/>
    <xf numFmtId="228" fontId="74" fillId="0" borderId="706" applyNumberFormat="0">
      <alignment horizontal="left"/>
      <protection locked="0"/>
    </xf>
    <xf numFmtId="0" fontId="7" fillId="14" borderId="14" applyNumberFormat="0" applyFont="0" applyAlignment="0" applyProtection="0"/>
    <xf numFmtId="0" fontId="64" fillId="59" borderId="701" applyNumberFormat="0" applyAlignment="0" applyProtection="0"/>
    <xf numFmtId="10" fontId="68" fillId="67" borderId="733" applyNumberFormat="0" applyBorder="0" applyAlignment="0" applyProtection="0"/>
    <xf numFmtId="0" fontId="53" fillId="59" borderId="663" applyNumberFormat="0" applyAlignment="0" applyProtection="0"/>
    <xf numFmtId="0" fontId="61" fillId="46" borderId="663" applyNumberFormat="0" applyAlignment="0" applyProtection="0"/>
    <xf numFmtId="0" fontId="64" fillId="59" borderId="665" applyNumberFormat="0" applyAlignment="0" applyProtection="0"/>
    <xf numFmtId="0" fontId="66" fillId="0" borderId="666" applyNumberFormat="0" applyFill="0" applyAlignment="0" applyProtection="0"/>
    <xf numFmtId="0" fontId="2" fillId="0" borderId="666" applyNumberFormat="0" applyFill="0" applyAlignment="0" applyProtection="0"/>
    <xf numFmtId="0" fontId="53" fillId="59" borderId="663" applyNumberFormat="0" applyAlignment="0" applyProtection="0"/>
    <xf numFmtId="0" fontId="61" fillId="46" borderId="663" applyNumberFormat="0" applyAlignment="0" applyProtection="0"/>
    <xf numFmtId="0" fontId="7" fillId="14" borderId="14" applyNumberFormat="0" applyFont="0" applyAlignment="0" applyProtection="0"/>
    <xf numFmtId="0" fontId="64" fillId="59" borderId="665" applyNumberFormat="0" applyAlignment="0" applyProtection="0"/>
    <xf numFmtId="0" fontId="2" fillId="0" borderId="666" applyNumberFormat="0" applyFill="0" applyAlignment="0" applyProtection="0"/>
    <xf numFmtId="0" fontId="66" fillId="0" borderId="666"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663" applyNumberFormat="0" applyAlignment="0" applyProtection="0"/>
    <xf numFmtId="229" fontId="103" fillId="0" borderId="694">
      <alignment vertical="center"/>
      <protection locked="0"/>
    </xf>
    <xf numFmtId="0" fontId="7" fillId="14" borderId="14" applyNumberFormat="0" applyFont="0" applyAlignment="0" applyProtection="0"/>
    <xf numFmtId="0" fontId="61" fillId="46" borderId="663" applyNumberFormat="0" applyAlignment="0" applyProtection="0"/>
    <xf numFmtId="228" fontId="68" fillId="0" borderId="679" applyFill="0">
      <alignment horizontal="center" vertical="center"/>
    </xf>
    <xf numFmtId="184" fontId="68" fillId="0" borderId="679" applyFill="0">
      <alignment horizontal="center" vertical="center"/>
    </xf>
    <xf numFmtId="0" fontId="10" fillId="62" borderId="664" applyNumberFormat="0" applyFont="0" applyAlignment="0" applyProtection="0"/>
    <xf numFmtId="0" fontId="64" fillId="59" borderId="665" applyNumberFormat="0" applyAlignment="0" applyProtection="0"/>
    <xf numFmtId="228" fontId="124" fillId="0" borderId="705" applyFill="0">
      <alignment horizontal="center" vertical="center"/>
    </xf>
    <xf numFmtId="0" fontId="7" fillId="14" borderId="14" applyNumberFormat="0" applyFont="0" applyAlignment="0" applyProtection="0"/>
    <xf numFmtId="0" fontId="66" fillId="0" borderId="666" applyNumberFormat="0" applyFill="0" applyAlignment="0" applyProtection="0"/>
    <xf numFmtId="0" fontId="2" fillId="0" borderId="666" applyNumberFormat="0" applyFill="0" applyAlignment="0" applyProtection="0"/>
    <xf numFmtId="228" fontId="103" fillId="0" borderId="679" applyFill="0">
      <alignment horizontal="center" vertical="center"/>
    </xf>
    <xf numFmtId="0" fontId="7" fillId="14" borderId="14" applyNumberFormat="0" applyFont="0" applyAlignment="0" applyProtection="0"/>
    <xf numFmtId="266" fontId="103" fillId="0" borderId="715"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663"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663" applyNumberFormat="0" applyAlignment="0" applyProtection="0"/>
    <xf numFmtId="0" fontId="7" fillId="14" borderId="14" applyNumberFormat="0" applyFont="0" applyAlignment="0" applyProtection="0"/>
    <xf numFmtId="0" fontId="10" fillId="62" borderId="664" applyNumberFormat="0" applyFont="0" applyAlignment="0" applyProtection="0"/>
    <xf numFmtId="0" fontId="64" fillId="59" borderId="665" applyNumberFormat="0" applyAlignment="0" applyProtection="0"/>
    <xf numFmtId="0" fontId="7" fillId="14" borderId="14" applyNumberFormat="0" applyFont="0" applyAlignment="0" applyProtection="0"/>
    <xf numFmtId="37" fontId="70" fillId="0" borderId="732" applyFill="0">
      <alignment horizontal="center" vertical="center"/>
    </xf>
    <xf numFmtId="0" fontId="2" fillId="0" borderId="666" applyNumberFormat="0" applyFill="0" applyAlignment="0" applyProtection="0"/>
    <xf numFmtId="0" fontId="66" fillId="0" borderId="666"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683" applyNumberFormat="0" applyAlignment="0" applyProtection="0"/>
    <xf numFmtId="191" fontId="74" fillId="0" borderId="679"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201" fontId="10" fillId="39" borderId="715" applyNumberFormat="0">
      <alignment horizontal="left"/>
    </xf>
    <xf numFmtId="0" fontId="73" fillId="63" borderId="670" applyFill="0">
      <alignment horizontal="center"/>
    </xf>
    <xf numFmtId="0" fontId="7" fillId="14" borderId="14" applyNumberFormat="0" applyFont="0" applyAlignment="0" applyProtection="0"/>
    <xf numFmtId="276" fontId="20" fillId="0" borderId="697">
      <alignment horizontal="center"/>
    </xf>
    <xf numFmtId="192" fontId="74" fillId="0" borderId="679" applyFont="0" applyFill="0" applyBorder="0" applyAlignment="0" applyProtection="0">
      <alignment horizontal="left"/>
      <protection locked="0"/>
    </xf>
    <xf numFmtId="190" fontId="74" fillId="0" borderId="679" applyFont="0" applyFill="0" applyBorder="0" applyAlignment="0" applyProtection="0">
      <alignment horizontal="left"/>
      <protection locked="0"/>
    </xf>
    <xf numFmtId="0" fontId="10" fillId="62" borderId="682" applyNumberFormat="0" applyFont="0" applyAlignment="0" applyProtection="0"/>
    <xf numFmtId="188" fontId="73" fillId="63" borderId="670" applyFill="0">
      <alignment horizontal="center" vertical="center"/>
    </xf>
    <xf numFmtId="0" fontId="7" fillId="14" borderId="14" applyNumberFormat="0" applyFont="0" applyAlignment="0" applyProtection="0"/>
    <xf numFmtId="0" fontId="10" fillId="62" borderId="709" applyNumberFormat="0" applyFont="0" applyAlignment="0" applyProtection="0"/>
    <xf numFmtId="0" fontId="2" fillId="0" borderId="720" applyNumberFormat="0" applyFill="0" applyAlignment="0" applyProtection="0"/>
    <xf numFmtId="0" fontId="61" fillId="46" borderId="672"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0" fontId="10" fillId="63" borderId="670" applyNumberFormat="0" applyFont="0" applyBorder="0" applyAlignment="0" applyProtection="0"/>
    <xf numFmtId="180" fontId="10" fillId="63" borderId="670" applyNumberFormat="0" applyFont="0" applyBorder="0" applyAlignment="0" applyProtection="0"/>
    <xf numFmtId="0" fontId="66" fillId="0" borderId="711" applyNumberFormat="0" applyFill="0" applyAlignment="0" applyProtection="0"/>
    <xf numFmtId="276" fontId="20" fillId="0" borderId="688">
      <alignment horizontal="center"/>
    </xf>
    <xf numFmtId="192" fontId="74" fillId="0" borderId="706" applyFont="0" applyFill="0" applyBorder="0" applyAlignment="0" applyProtection="0">
      <alignment horizontal="left"/>
      <protection locked="0"/>
    </xf>
    <xf numFmtId="267" fontId="112" fillId="0" borderId="705" applyFill="0">
      <alignment horizontal="center" vertical="center"/>
    </xf>
    <xf numFmtId="0" fontId="7" fillId="14" borderId="14" applyNumberFormat="0" applyFont="0" applyAlignment="0" applyProtection="0"/>
    <xf numFmtId="250" fontId="121" fillId="0" borderId="689" applyFill="0"/>
    <xf numFmtId="0" fontId="7" fillId="14" borderId="14" applyNumberFormat="0" applyFont="0" applyAlignment="0" applyProtection="0"/>
    <xf numFmtId="0" fontId="7" fillId="14" borderId="14" applyNumberFormat="0" applyFont="0" applyAlignment="0" applyProtection="0"/>
    <xf numFmtId="250" fontId="121" fillId="0" borderId="734" applyFill="0"/>
    <xf numFmtId="0" fontId="7" fillId="14" borderId="14" applyNumberFormat="0" applyFont="0" applyAlignment="0" applyProtection="0"/>
    <xf numFmtId="228" fontId="136" fillId="68" borderId="686" applyNumberFormat="0">
      <alignment horizontal="right"/>
    </xf>
    <xf numFmtId="10" fontId="68" fillId="67" borderId="706" applyNumberFormat="0" applyBorder="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3" fillId="63" borderId="670" applyFill="0">
      <alignment horizontal="center"/>
    </xf>
    <xf numFmtId="188" fontId="73" fillId="63" borderId="670" applyFill="0">
      <alignment horizontal="center" vertical="center"/>
    </xf>
    <xf numFmtId="185" fontId="74" fillId="0" borderId="670" applyFont="0" applyFill="0" applyBorder="0" applyAlignment="0" applyProtection="0">
      <alignment horizontal="left"/>
      <protection locked="0"/>
    </xf>
    <xf numFmtId="197" fontId="74" fillId="0" borderId="670">
      <alignment horizontal="left"/>
      <protection locked="0"/>
    </xf>
    <xf numFmtId="0" fontId="53" fillId="59" borderId="672" applyNumberFormat="0" applyAlignment="0" applyProtection="0"/>
    <xf numFmtId="0" fontId="61" fillId="46" borderId="672" applyNumberFormat="0" applyAlignment="0" applyProtection="0"/>
    <xf numFmtId="0" fontId="64" fillId="59" borderId="674" applyNumberFormat="0" applyAlignment="0" applyProtection="0"/>
    <xf numFmtId="0" fontId="66" fillId="0" borderId="675" applyNumberFormat="0" applyFill="0" applyAlignment="0" applyProtection="0"/>
    <xf numFmtId="0" fontId="2" fillId="0" borderId="675" applyNumberFormat="0" applyFill="0" applyAlignment="0" applyProtection="0"/>
    <xf numFmtId="0" fontId="53" fillId="59" borderId="672" applyNumberFormat="0" applyAlignment="0" applyProtection="0"/>
    <xf numFmtId="0" fontId="73" fillId="63" borderId="670" applyFill="0">
      <alignment horizontal="center"/>
    </xf>
    <xf numFmtId="188" fontId="73" fillId="63" borderId="670" applyFill="0">
      <alignment horizontal="center" vertical="center"/>
    </xf>
    <xf numFmtId="0" fontId="61" fillId="46" borderId="672" applyNumberFormat="0" applyAlignment="0" applyProtection="0"/>
    <xf numFmtId="0" fontId="7" fillId="14" borderId="14" applyNumberFormat="0" applyFont="0" applyAlignment="0" applyProtection="0"/>
    <xf numFmtId="0" fontId="64" fillId="59" borderId="674" applyNumberFormat="0" applyAlignment="0" applyProtection="0"/>
    <xf numFmtId="0" fontId="2" fillId="0" borderId="675" applyNumberFormat="0" applyFill="0" applyAlignment="0" applyProtection="0"/>
    <xf numFmtId="0" fontId="66" fillId="0" borderId="675"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672" applyNumberFormat="0" applyAlignment="0" applyProtection="0"/>
    <xf numFmtId="0" fontId="7" fillId="14" borderId="14" applyNumberFormat="0" applyFont="0" applyAlignment="0" applyProtection="0"/>
    <xf numFmtId="0" fontId="61" fillId="46" borderId="672" applyNumberFormat="0" applyAlignment="0" applyProtection="0"/>
    <xf numFmtId="192" fontId="74" fillId="0" borderId="688" applyFont="0" applyFill="0" applyBorder="0" applyAlignment="0" applyProtection="0">
      <alignment horizontal="left"/>
      <protection locked="0"/>
    </xf>
    <xf numFmtId="271" fontId="11" fillId="0" borderId="688">
      <alignment horizontal="right"/>
    </xf>
    <xf numFmtId="0" fontId="10" fillId="62" borderId="673" applyNumberFormat="0" applyFont="0" applyAlignment="0" applyProtection="0"/>
    <xf numFmtId="0" fontId="64" fillId="59" borderId="674" applyNumberFormat="0" applyAlignment="0" applyProtection="0"/>
    <xf numFmtId="0" fontId="61" fillId="46" borderId="690" applyNumberFormat="0" applyAlignment="0" applyProtection="0"/>
    <xf numFmtId="0" fontId="7" fillId="14" borderId="14" applyNumberFormat="0" applyFont="0" applyAlignment="0" applyProtection="0"/>
    <xf numFmtId="0" fontId="66" fillId="0" borderId="675" applyNumberFormat="0" applyFill="0" applyAlignment="0" applyProtection="0"/>
    <xf numFmtId="0" fontId="2" fillId="0" borderId="675" applyNumberFormat="0" applyFill="0" applyAlignment="0" applyProtection="0"/>
    <xf numFmtId="190" fontId="74" fillId="0" borderId="688"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672"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672" applyNumberFormat="0" applyAlignment="0" applyProtection="0"/>
    <xf numFmtId="0" fontId="7" fillId="14" borderId="14" applyNumberFormat="0" applyFont="0" applyAlignment="0" applyProtection="0"/>
    <xf numFmtId="0" fontId="10" fillId="62" borderId="673" applyNumberFormat="0" applyFont="0" applyAlignment="0" applyProtection="0"/>
    <xf numFmtId="0" fontId="64" fillId="59" borderId="674" applyNumberFormat="0" applyAlignment="0" applyProtection="0"/>
    <xf numFmtId="0" fontId="7" fillId="14" borderId="14" applyNumberFormat="0" applyFont="0" applyAlignment="0" applyProtection="0"/>
    <xf numFmtId="0" fontId="2" fillId="0" borderId="675" applyNumberFormat="0" applyFill="0" applyAlignment="0" applyProtection="0"/>
    <xf numFmtId="0" fontId="66" fillId="0" borderId="675" applyNumberFormat="0" applyFill="0" applyAlignment="0" applyProtection="0"/>
    <xf numFmtId="0" fontId="66" fillId="0" borderId="702" applyNumberFormat="0" applyFill="0" applyAlignment="0" applyProtection="0"/>
    <xf numFmtId="267" fontId="112" fillId="0" borderId="696"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10" fillId="62" borderId="709"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3" fontId="114" fillId="39" borderId="724">
      <alignment horizontal="center"/>
      <protection locked="0"/>
    </xf>
    <xf numFmtId="0" fontId="7" fillId="14" borderId="14" applyNumberFormat="0" applyFont="0" applyAlignment="0" applyProtection="0"/>
    <xf numFmtId="0" fontId="7" fillId="14" borderId="14" applyNumberFormat="0" applyFont="0" applyAlignment="0" applyProtection="0"/>
    <xf numFmtId="187" fontId="74" fillId="0" borderId="715" applyFont="0" applyFill="0" applyBorder="0" applyAlignment="0" applyProtection="0">
      <alignment horizontal="left"/>
      <protection locked="0"/>
    </xf>
    <xf numFmtId="185" fontId="74" fillId="0" borderId="706" applyFont="0" applyFill="0" applyBorder="0" applyAlignment="0" applyProtection="0">
      <alignment horizontal="left"/>
      <protection locked="0"/>
    </xf>
    <xf numFmtId="250" fontId="121" fillId="0" borderId="698" applyFill="0"/>
    <xf numFmtId="0" fontId="7" fillId="14" borderId="14" applyNumberFormat="0" applyFont="0" applyAlignment="0" applyProtection="0"/>
    <xf numFmtId="0" fontId="66" fillId="0" borderId="729" applyNumberFormat="0" applyFill="0" applyAlignment="0" applyProtection="0"/>
    <xf numFmtId="0" fontId="66" fillId="0" borderId="720" applyNumberFormat="0" applyFill="0" applyAlignment="0" applyProtection="0"/>
    <xf numFmtId="0" fontId="61" fillId="46" borderId="717" applyNumberFormat="0" applyAlignment="0" applyProtection="0"/>
    <xf numFmtId="185" fontId="74" fillId="0" borderId="697" applyFont="0" applyFill="0" applyBorder="0" applyAlignment="0" applyProtection="0">
      <alignment horizontal="left"/>
      <protection locked="0"/>
    </xf>
    <xf numFmtId="180" fontId="10" fillId="63" borderId="679" applyNumberFormat="0" applyFont="0" applyBorder="0" applyAlignment="0" applyProtection="0"/>
    <xf numFmtId="180" fontId="10" fillId="63" borderId="679" applyNumberFormat="0" applyFont="0" applyBorder="0" applyAlignment="0" applyProtection="0"/>
    <xf numFmtId="178" fontId="10" fillId="39" borderId="733">
      <alignment horizontal="center"/>
      <protection locked="0"/>
    </xf>
    <xf numFmtId="193" fontId="10" fillId="0" borderId="706" applyFont="0" applyFill="0" applyBorder="0" applyAlignment="0" applyProtection="0">
      <alignment horizontal="left"/>
      <protection locked="0"/>
    </xf>
    <xf numFmtId="17" fontId="11" fillId="39" borderId="697">
      <alignment horizontal="center"/>
      <protection locked="0"/>
    </xf>
    <xf numFmtId="0" fontId="7" fillId="14" borderId="14" applyNumberFormat="0" applyFont="0" applyAlignment="0" applyProtection="0"/>
    <xf numFmtId="0" fontId="7" fillId="14" borderId="14" applyNumberFormat="0" applyFont="0" applyAlignment="0" applyProtection="0"/>
    <xf numFmtId="0" fontId="2" fillId="0" borderId="892" applyNumberFormat="0" applyFill="0" applyAlignment="0" applyProtection="0"/>
    <xf numFmtId="0" fontId="10" fillId="62" borderId="718" applyNumberFormat="0" applyFont="0" applyAlignment="0" applyProtection="0"/>
    <xf numFmtId="0" fontId="2" fillId="0" borderId="729"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71" fontId="11" fillId="0" borderId="706">
      <alignment horizontal="right"/>
    </xf>
    <xf numFmtId="0" fontId="7" fillId="14" borderId="14" applyNumberFormat="0" applyFont="0" applyAlignment="0" applyProtection="0"/>
    <xf numFmtId="0" fontId="53" fillId="59" borderId="681" applyNumberFormat="0" applyAlignment="0" applyProtection="0"/>
    <xf numFmtId="0" fontId="61" fillId="46" borderId="681" applyNumberFormat="0" applyAlignment="0" applyProtection="0"/>
    <xf numFmtId="0" fontId="64" fillId="59" borderId="683" applyNumberFormat="0" applyAlignment="0" applyProtection="0"/>
    <xf numFmtId="0" fontId="66" fillId="0" borderId="684" applyNumberFormat="0" applyFill="0" applyAlignment="0" applyProtection="0"/>
    <xf numFmtId="0" fontId="2" fillId="0" borderId="684" applyNumberFormat="0" applyFill="0" applyAlignment="0" applyProtection="0"/>
    <xf numFmtId="0" fontId="53" fillId="59" borderId="681" applyNumberFormat="0" applyAlignment="0" applyProtection="0"/>
    <xf numFmtId="0" fontId="61" fillId="46" borderId="681" applyNumberFormat="0" applyAlignment="0" applyProtection="0"/>
    <xf numFmtId="0" fontId="7" fillId="14" borderId="14" applyNumberFormat="0" applyFont="0" applyAlignment="0" applyProtection="0"/>
    <xf numFmtId="0" fontId="64" fillId="59" borderId="683" applyNumberFormat="0" applyAlignment="0" applyProtection="0"/>
    <xf numFmtId="0" fontId="2" fillId="0" borderId="684" applyNumberFormat="0" applyFill="0" applyAlignment="0" applyProtection="0"/>
    <xf numFmtId="0" fontId="66" fillId="0" borderId="684" applyNumberFormat="0" applyFill="0" applyAlignment="0" applyProtection="0"/>
    <xf numFmtId="197" fontId="74" fillId="0" borderId="715">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681" applyNumberFormat="0" applyAlignment="0" applyProtection="0"/>
    <xf numFmtId="228" fontId="121" fillId="0" borderId="704" applyNumberFormat="0"/>
    <xf numFmtId="0" fontId="7" fillId="14" borderId="14" applyNumberFormat="0" applyFont="0" applyAlignment="0" applyProtection="0"/>
    <xf numFmtId="0" fontId="61" fillId="46" borderId="681" applyNumberFormat="0" applyAlignment="0" applyProtection="0"/>
    <xf numFmtId="228" fontId="79" fillId="0" borderId="697" applyFill="0">
      <alignment horizontal="center" vertical="center"/>
    </xf>
    <xf numFmtId="228" fontId="68" fillId="0" borderId="697" applyFill="0">
      <alignment horizontal="center" vertical="center"/>
    </xf>
    <xf numFmtId="0" fontId="10" fillId="62" borderId="682" applyNumberFormat="0" applyFont="0" applyAlignment="0" applyProtection="0"/>
    <xf numFmtId="0" fontId="64" fillId="59" borderId="683" applyNumberFormat="0" applyAlignment="0" applyProtection="0"/>
    <xf numFmtId="0" fontId="7" fillId="14" borderId="14" applyNumberFormat="0" applyFont="0" applyAlignment="0" applyProtection="0"/>
    <xf numFmtId="0" fontId="66" fillId="0" borderId="684" applyNumberFormat="0" applyFill="0" applyAlignment="0" applyProtection="0"/>
    <xf numFmtId="0" fontId="2" fillId="0" borderId="684" applyNumberFormat="0" applyFill="0" applyAlignment="0" applyProtection="0"/>
    <xf numFmtId="228" fontId="104" fillId="0" borderId="697"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66" fontId="103" fillId="0" borderId="697" applyFill="0">
      <alignment horizontal="center" vertical="center"/>
    </xf>
    <xf numFmtId="37" fontId="70" fillId="0" borderId="705"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681"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681" applyNumberFormat="0" applyAlignment="0" applyProtection="0"/>
    <xf numFmtId="254" fontId="10" fillId="39" borderId="733">
      <alignment horizontal="right"/>
      <protection locked="0"/>
    </xf>
    <xf numFmtId="0" fontId="7" fillId="14" borderId="14" applyNumberFormat="0" applyFont="0" applyAlignment="0" applyProtection="0"/>
    <xf numFmtId="0" fontId="10" fillId="62" borderId="682" applyNumberFormat="0" applyFont="0" applyAlignment="0" applyProtection="0"/>
    <xf numFmtId="0" fontId="64" fillId="59" borderId="683" applyNumberFormat="0" applyAlignment="0" applyProtection="0"/>
    <xf numFmtId="0" fontId="7" fillId="14" borderId="14" applyNumberFormat="0" applyFont="0" applyAlignment="0" applyProtection="0"/>
    <xf numFmtId="0" fontId="2" fillId="0" borderId="684" applyNumberFormat="0" applyFill="0" applyAlignment="0" applyProtection="0"/>
    <xf numFmtId="0" fontId="66" fillId="0" borderId="684"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7" fontId="74" fillId="0" borderId="733"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3" fontId="114" fillId="39" borderId="2258">
      <alignment horizontal="center"/>
      <protection locked="0"/>
    </xf>
    <xf numFmtId="0" fontId="7" fillId="14" borderId="14" applyNumberFormat="0" applyFont="0" applyAlignment="0" applyProtection="0"/>
    <xf numFmtId="228" fontId="103" fillId="0" borderId="730">
      <alignment vertical="center"/>
      <protection locked="0"/>
    </xf>
    <xf numFmtId="178" fontId="10" fillId="39" borderId="715">
      <alignment horizontal="center"/>
      <protection locked="0"/>
    </xf>
    <xf numFmtId="0" fontId="7" fillId="14" borderId="14" applyNumberFormat="0" applyFont="0" applyAlignment="0" applyProtection="0"/>
    <xf numFmtId="191" fontId="74" fillId="0" borderId="697" applyFont="0" applyFill="0" applyBorder="0" applyAlignment="0" applyProtection="0">
      <alignment horizontal="left"/>
      <protection locked="0"/>
    </xf>
    <xf numFmtId="0" fontId="7" fillId="14" borderId="14" applyNumberFormat="0" applyFont="0" applyAlignment="0" applyProtection="0"/>
    <xf numFmtId="190" fontId="74" fillId="0" borderId="706" applyFont="0" applyFill="0" applyBorder="0" applyAlignment="0" applyProtection="0">
      <alignment horizontal="left"/>
      <protection locked="0"/>
    </xf>
    <xf numFmtId="0" fontId="7" fillId="14" borderId="14" applyNumberFormat="0" applyFont="0" applyAlignment="0" applyProtection="0"/>
    <xf numFmtId="0" fontId="73" fillId="63" borderId="706" applyFill="0">
      <alignment horizontal="center"/>
    </xf>
    <xf numFmtId="0" fontId="7" fillId="14" borderId="14" applyNumberFormat="0" applyFont="0" applyAlignment="0" applyProtection="0"/>
    <xf numFmtId="180" fontId="10" fillId="63" borderId="688" applyNumberFormat="0" applyFont="0" applyBorder="0" applyAlignment="0" applyProtection="0"/>
    <xf numFmtId="180" fontId="10" fillId="63" borderId="688" applyNumberFormat="0" applyFont="0" applyBorder="0" applyAlignment="0" applyProtection="0"/>
    <xf numFmtId="0" fontId="66" fillId="0" borderId="729" applyNumberFormat="0" applyFill="0" applyAlignment="0" applyProtection="0"/>
    <xf numFmtId="276" fontId="20" fillId="0" borderId="715">
      <alignment horizontal="center"/>
    </xf>
    <xf numFmtId="0" fontId="7" fillId="14" borderId="14" applyNumberFormat="0" applyFont="0" applyAlignment="0" applyProtection="0"/>
    <xf numFmtId="0" fontId="53" fillId="59" borderId="690" applyNumberFormat="0" applyAlignment="0" applyProtection="0"/>
    <xf numFmtId="0" fontId="61" fillId="46" borderId="690" applyNumberFormat="0" applyAlignment="0" applyProtection="0"/>
    <xf numFmtId="0" fontId="64" fillId="59" borderId="692" applyNumberFormat="0" applyAlignment="0" applyProtection="0"/>
    <xf numFmtId="0" fontId="66" fillId="0" borderId="693" applyNumberFormat="0" applyFill="0" applyAlignment="0" applyProtection="0"/>
    <xf numFmtId="0" fontId="2" fillId="0" borderId="693" applyNumberFormat="0" applyFill="0" applyAlignment="0" applyProtection="0"/>
    <xf numFmtId="0" fontId="53" fillId="59" borderId="690" applyNumberFormat="0" applyAlignment="0" applyProtection="0"/>
    <xf numFmtId="184" fontId="68" fillId="0" borderId="715" applyFill="0">
      <alignment horizontal="center" vertical="center"/>
    </xf>
    <xf numFmtId="0" fontId="61" fillId="46" borderId="690" applyNumberFormat="0" applyAlignment="0" applyProtection="0"/>
    <xf numFmtId="0" fontId="7" fillId="14" borderId="14" applyNumberFormat="0" applyFont="0" applyAlignment="0" applyProtection="0"/>
    <xf numFmtId="0" fontId="64" fillId="59" borderId="692" applyNumberFormat="0" applyAlignment="0" applyProtection="0"/>
    <xf numFmtId="0" fontId="2" fillId="0" borderId="693" applyNumberFormat="0" applyFill="0" applyAlignment="0" applyProtection="0"/>
    <xf numFmtId="0" fontId="66" fillId="0" borderId="693"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690" applyNumberFormat="0" applyAlignment="0" applyProtection="0"/>
    <xf numFmtId="271" fontId="11" fillId="0" borderId="715">
      <alignment horizontal="right"/>
    </xf>
    <xf numFmtId="0" fontId="7" fillId="14" borderId="14" applyNumberFormat="0" applyFont="0" applyAlignment="0" applyProtection="0"/>
    <xf numFmtId="0" fontId="61" fillId="46" borderId="690" applyNumberFormat="0" applyAlignment="0" applyProtection="0"/>
    <xf numFmtId="178" fontId="10" fillId="39" borderId="706">
      <alignment horizontal="center"/>
      <protection locked="0"/>
    </xf>
    <xf numFmtId="228" fontId="104" fillId="0" borderId="706" applyFill="0">
      <alignment horizontal="center" vertical="center"/>
    </xf>
    <xf numFmtId="0" fontId="10" fillId="62" borderId="691" applyNumberFormat="0" applyFont="0" applyAlignment="0" applyProtection="0"/>
    <xf numFmtId="0" fontId="64" fillId="59" borderId="692" applyNumberFormat="0" applyAlignment="0" applyProtection="0"/>
    <xf numFmtId="0" fontId="7" fillId="14" borderId="14" applyNumberFormat="0" applyFont="0" applyAlignment="0" applyProtection="0"/>
    <xf numFmtId="0" fontId="66" fillId="0" borderId="693" applyNumberFormat="0" applyFill="0" applyAlignment="0" applyProtection="0"/>
    <xf numFmtId="0" fontId="2" fillId="0" borderId="693" applyNumberFormat="0" applyFill="0" applyAlignment="0" applyProtection="0"/>
    <xf numFmtId="228" fontId="79" fillId="0" borderId="706"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4" fontId="68" fillId="0" borderId="706"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690"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690"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10" fillId="62" borderId="691" applyNumberFormat="0" applyFont="0" applyAlignment="0" applyProtection="0"/>
    <xf numFmtId="0" fontId="64" fillId="59" borderId="692" applyNumberFormat="0" applyAlignment="0" applyProtection="0"/>
    <xf numFmtId="0" fontId="7" fillId="14" borderId="14" applyNumberFormat="0" applyFont="0" applyAlignment="0" applyProtection="0"/>
    <xf numFmtId="0" fontId="2" fillId="0" borderId="693" applyNumberFormat="0" applyFill="0" applyAlignment="0" applyProtection="0"/>
    <xf numFmtId="0" fontId="66" fillId="0" borderId="693" applyNumberFormat="0" applyFill="0" applyAlignment="0" applyProtection="0"/>
    <xf numFmtId="228" fontId="136" fillId="68" borderId="713" applyNumberFormat="0">
      <alignment horizontal="right"/>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73" fillId="63" borderId="706" applyFill="0">
      <alignment horizontal="center"/>
    </xf>
    <xf numFmtId="0" fontId="7" fillId="14" borderId="14" applyNumberFormat="0" applyFont="0" applyAlignment="0" applyProtection="0"/>
    <xf numFmtId="266" fontId="103" fillId="0" borderId="706"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68" fillId="0" borderId="734" applyFill="0"/>
    <xf numFmtId="188" fontId="73" fillId="63" borderId="724" applyFill="0">
      <alignment horizontal="center" vertical="center"/>
    </xf>
    <xf numFmtId="0" fontId="2" fillId="0" borderId="711" applyNumberFormat="0" applyFill="0" applyAlignment="0" applyProtection="0"/>
    <xf numFmtId="0" fontId="61" fillId="46" borderId="699" applyNumberFormat="0" applyAlignment="0" applyProtection="0"/>
    <xf numFmtId="0" fontId="7" fillId="14" borderId="14" applyNumberFormat="0" applyFont="0" applyAlignment="0" applyProtection="0"/>
    <xf numFmtId="0" fontId="64" fillId="59" borderId="719" applyNumberFormat="0" applyAlignment="0" applyProtection="0"/>
    <xf numFmtId="180" fontId="10" fillId="63" borderId="697" applyNumberFormat="0" applyFont="0" applyBorder="0" applyAlignment="0" applyProtection="0"/>
    <xf numFmtId="180" fontId="10" fillId="63" borderId="697" applyNumberFormat="0" applyFont="0" applyBorder="0" applyAlignment="0" applyProtection="0"/>
    <xf numFmtId="0" fontId="10" fillId="62" borderId="718" applyNumberFormat="0" applyFont="0" applyAlignment="0" applyProtection="0"/>
    <xf numFmtId="228" fontId="124" fillId="0" borderId="714" applyFill="0">
      <alignment horizontal="center" vertical="center"/>
    </xf>
    <xf numFmtId="271" fontId="11" fillId="63" borderId="733">
      <alignment horizontal="right"/>
    </xf>
    <xf numFmtId="0" fontId="53" fillId="59" borderId="699" applyNumberFormat="0" applyAlignment="0" applyProtection="0"/>
    <xf numFmtId="0" fontId="61" fillId="46" borderId="699" applyNumberFormat="0" applyAlignment="0" applyProtection="0"/>
    <xf numFmtId="0" fontId="64" fillId="59" borderId="701" applyNumberFormat="0" applyAlignment="0" applyProtection="0"/>
    <xf numFmtId="0" fontId="66" fillId="0" borderId="702" applyNumberFormat="0" applyFill="0" applyAlignment="0" applyProtection="0"/>
    <xf numFmtId="0" fontId="2" fillId="0" borderId="702" applyNumberFormat="0" applyFill="0" applyAlignment="0" applyProtection="0"/>
    <xf numFmtId="0" fontId="53" fillId="59" borderId="699" applyNumberFormat="0" applyAlignment="0" applyProtection="0"/>
    <xf numFmtId="0" fontId="61" fillId="46" borderId="699" applyNumberFormat="0" applyAlignment="0" applyProtection="0"/>
    <xf numFmtId="0" fontId="7" fillId="14" borderId="14" applyNumberFormat="0" applyFont="0" applyAlignment="0" applyProtection="0"/>
    <xf numFmtId="0" fontId="64" fillId="59" borderId="701" applyNumberFormat="0" applyAlignment="0" applyProtection="0"/>
    <xf numFmtId="0" fontId="2" fillId="0" borderId="702" applyNumberFormat="0" applyFill="0" applyAlignment="0" applyProtection="0"/>
    <xf numFmtId="0" fontId="66" fillId="0" borderId="702"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699"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699" applyNumberFormat="0" applyAlignment="0" applyProtection="0"/>
    <xf numFmtId="196" fontId="10" fillId="39" borderId="715" applyFont="0" applyFill="0" applyBorder="0" applyAlignment="0">
      <alignment horizontal="left"/>
    </xf>
    <xf numFmtId="228" fontId="74" fillId="0" borderId="715" applyNumberFormat="0">
      <alignment horizontal="left"/>
      <protection locked="0"/>
    </xf>
    <xf numFmtId="0" fontId="10" fillId="62" borderId="700" applyNumberFormat="0" applyFont="0" applyAlignment="0" applyProtection="0"/>
    <xf numFmtId="0" fontId="64" fillId="59" borderId="701" applyNumberFormat="0" applyAlignment="0" applyProtection="0"/>
    <xf numFmtId="0" fontId="7" fillId="14" borderId="14" applyNumberFormat="0" applyFont="0" applyAlignment="0" applyProtection="0"/>
    <xf numFmtId="0" fontId="66" fillId="0" borderId="702" applyNumberFormat="0" applyFill="0" applyAlignment="0" applyProtection="0"/>
    <xf numFmtId="0" fontId="2" fillId="0" borderId="702" applyNumberFormat="0" applyFill="0" applyAlignment="0" applyProtection="0"/>
    <xf numFmtId="49" fontId="74" fillId="0" borderId="715">
      <alignment horizontal="left" vertical="top" wrapText="1"/>
      <protection locked="0"/>
    </xf>
    <xf numFmtId="0" fontId="7" fillId="14" borderId="14" applyNumberFormat="0" applyFont="0" applyAlignment="0" applyProtection="0"/>
    <xf numFmtId="233" fontId="103" fillId="0" borderId="730">
      <alignment vertical="center"/>
      <protection locked="0"/>
    </xf>
    <xf numFmtId="0" fontId="7" fillId="14" borderId="14" applyNumberFormat="0" applyFont="0" applyAlignment="0" applyProtection="0"/>
    <xf numFmtId="0" fontId="7" fillId="14" borderId="14" applyNumberFormat="0" applyFont="0" applyAlignment="0" applyProtection="0"/>
    <xf numFmtId="178" fontId="10" fillId="39" borderId="715">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699"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699" applyNumberFormat="0" applyAlignment="0" applyProtection="0"/>
    <xf numFmtId="0" fontId="7" fillId="14" borderId="14" applyNumberFormat="0" applyFont="0" applyAlignment="0" applyProtection="0"/>
    <xf numFmtId="0" fontId="10" fillId="62" borderId="700" applyNumberFormat="0" applyFont="0" applyAlignment="0" applyProtection="0"/>
    <xf numFmtId="0" fontId="64" fillId="59" borderId="701" applyNumberFormat="0" applyAlignment="0" applyProtection="0"/>
    <xf numFmtId="0" fontId="7" fillId="14" borderId="14" applyNumberFormat="0" applyFont="0" applyAlignment="0" applyProtection="0"/>
    <xf numFmtId="0" fontId="2" fillId="0" borderId="702" applyNumberFormat="0" applyFill="0" applyAlignment="0" applyProtection="0"/>
    <xf numFmtId="0" fontId="66" fillId="0" borderId="702"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79" fillId="0" borderId="715"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37" fontId="103" fillId="0" borderId="730">
      <alignment vertical="center"/>
      <protection locked="0"/>
    </xf>
    <xf numFmtId="228" fontId="104" fillId="0" borderId="715" applyFill="0">
      <alignment horizontal="center" vertical="center"/>
    </xf>
    <xf numFmtId="228" fontId="68" fillId="0" borderId="715" applyFill="0">
      <alignment horizontal="center" vertical="center"/>
    </xf>
    <xf numFmtId="0" fontId="7" fillId="14" borderId="14" applyNumberFormat="0" applyFont="0" applyAlignment="0" applyProtection="0"/>
    <xf numFmtId="0" fontId="61" fillId="46" borderId="708" applyNumberFormat="0" applyAlignment="0" applyProtection="0"/>
    <xf numFmtId="180" fontId="10" fillId="63" borderId="706" applyNumberFormat="0" applyFont="0" applyBorder="0" applyAlignment="0" applyProtection="0"/>
    <xf numFmtId="180" fontId="10" fillId="63" borderId="706" applyNumberFormat="0" applyFont="0" applyBorder="0" applyAlignment="0" applyProtection="0"/>
    <xf numFmtId="0" fontId="7" fillId="14" borderId="14" applyNumberFormat="0" applyFont="0" applyAlignment="0" applyProtection="0"/>
    <xf numFmtId="188" fontId="73" fillId="63" borderId="706" applyFill="0">
      <alignment horizontal="center" vertical="center"/>
    </xf>
    <xf numFmtId="229" fontId="103" fillId="0" borderId="730">
      <alignment vertical="center"/>
      <protection locked="0"/>
    </xf>
    <xf numFmtId="0" fontId="74" fillId="0" borderId="733" applyNumberFormat="0">
      <alignment horizontal="left"/>
      <protection locked="0"/>
    </xf>
    <xf numFmtId="271" fontId="11" fillId="0" borderId="733">
      <alignment horizontal="right"/>
    </xf>
    <xf numFmtId="0" fontId="7" fillId="14" borderId="14" applyNumberFormat="0" applyFont="0" applyAlignment="0" applyProtection="0"/>
    <xf numFmtId="201" fontId="10" fillId="39" borderId="733" applyNumberFormat="0">
      <alignment horizontal="left"/>
    </xf>
    <xf numFmtId="0" fontId="73" fillId="63" borderId="706" applyFill="0">
      <alignment horizontal="center"/>
    </xf>
    <xf numFmtId="188" fontId="73" fillId="63" borderId="706" applyFill="0">
      <alignment horizontal="center" vertical="center"/>
    </xf>
    <xf numFmtId="185" fontId="74" fillId="0" borderId="706" applyFont="0" applyFill="0" applyBorder="0" applyAlignment="0" applyProtection="0">
      <alignment horizontal="left"/>
      <protection locked="0"/>
    </xf>
    <xf numFmtId="197" fontId="74" fillId="0" borderId="706">
      <alignment horizontal="left"/>
      <protection locked="0"/>
    </xf>
    <xf numFmtId="0" fontId="53" fillId="59" borderId="708" applyNumberFormat="0" applyAlignment="0" applyProtection="0"/>
    <xf numFmtId="0" fontId="61" fillId="46" borderId="708" applyNumberFormat="0" applyAlignment="0" applyProtection="0"/>
    <xf numFmtId="0" fontId="64" fillId="59" borderId="710" applyNumberFormat="0" applyAlignment="0" applyProtection="0"/>
    <xf numFmtId="0" fontId="66" fillId="0" borderId="711" applyNumberFormat="0" applyFill="0" applyAlignment="0" applyProtection="0"/>
    <xf numFmtId="0" fontId="2" fillId="0" borderId="711" applyNumberFormat="0" applyFill="0" applyAlignment="0" applyProtection="0"/>
    <xf numFmtId="0" fontId="53" fillId="59" borderId="708" applyNumberFormat="0" applyAlignment="0" applyProtection="0"/>
    <xf numFmtId="0" fontId="73" fillId="63" borderId="706" applyFill="0">
      <alignment horizontal="center"/>
    </xf>
    <xf numFmtId="188" fontId="73" fillId="63" borderId="706" applyFill="0">
      <alignment horizontal="center" vertical="center"/>
    </xf>
    <xf numFmtId="0" fontId="61" fillId="46" borderId="708" applyNumberFormat="0" applyAlignment="0" applyProtection="0"/>
    <xf numFmtId="0" fontId="7" fillId="14" borderId="14" applyNumberFormat="0" applyFont="0" applyAlignment="0" applyProtection="0"/>
    <xf numFmtId="0" fontId="64" fillId="59" borderId="710" applyNumberFormat="0" applyAlignment="0" applyProtection="0"/>
    <xf numFmtId="0" fontId="2" fillId="0" borderId="711" applyNumberFormat="0" applyFill="0" applyAlignment="0" applyProtection="0"/>
    <xf numFmtId="0" fontId="66" fillId="0" borderId="711"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708" applyNumberFormat="0" applyAlignment="0" applyProtection="0"/>
    <xf numFmtId="0" fontId="73" fillId="63" borderId="715" applyFill="0">
      <alignment horizontal="center"/>
    </xf>
    <xf numFmtId="0" fontId="7" fillId="14" borderId="14" applyNumberFormat="0" applyFont="0" applyAlignment="0" applyProtection="0"/>
    <xf numFmtId="0" fontId="61" fillId="46" borderId="708" applyNumberFormat="0" applyAlignment="0" applyProtection="0"/>
    <xf numFmtId="184" fontId="68" fillId="0" borderId="724" applyFill="0">
      <alignment horizontal="center" vertical="center"/>
    </xf>
    <xf numFmtId="0" fontId="7" fillId="14" borderId="14" applyNumberFormat="0" applyFont="0" applyAlignment="0" applyProtection="0"/>
    <xf numFmtId="0" fontId="10" fillId="62" borderId="709" applyNumberFormat="0" applyFont="0" applyAlignment="0" applyProtection="0"/>
    <xf numFmtId="0" fontId="64" fillId="59" borderId="710" applyNumberFormat="0" applyAlignment="0" applyProtection="0"/>
    <xf numFmtId="0" fontId="10" fillId="62" borderId="727" applyNumberFormat="0" applyFont="0" applyAlignment="0" applyProtection="0"/>
    <xf numFmtId="0" fontId="7" fillId="14" borderId="14" applyNumberFormat="0" applyFont="0" applyAlignment="0" applyProtection="0"/>
    <xf numFmtId="0" fontId="66" fillId="0" borderId="711" applyNumberFormat="0" applyFill="0" applyAlignment="0" applyProtection="0"/>
    <xf numFmtId="0" fontId="2" fillId="0" borderId="711" applyNumberFormat="0" applyFill="0" applyAlignment="0" applyProtection="0"/>
    <xf numFmtId="266" fontId="103" fillId="0" borderId="724"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2" fontId="74" fillId="0" borderId="724"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8" fontId="73" fillId="63" borderId="715"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728" applyNumberFormat="0" applyAlignment="0" applyProtection="0"/>
    <xf numFmtId="0" fontId="7" fillId="14" borderId="14" applyNumberFormat="0" applyFont="0" applyAlignment="0" applyProtection="0"/>
    <xf numFmtId="0" fontId="53" fillId="59" borderId="708"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708" applyNumberFormat="0" applyAlignment="0" applyProtection="0"/>
    <xf numFmtId="230" fontId="103" fillId="0" borderId="730">
      <alignment vertical="center"/>
      <protection locked="0"/>
    </xf>
    <xf numFmtId="0" fontId="7" fillId="14" borderId="14" applyNumberFormat="0" applyFont="0" applyAlignment="0" applyProtection="0"/>
    <xf numFmtId="0" fontId="10" fillId="62" borderId="709" applyNumberFormat="0" applyFont="0" applyAlignment="0" applyProtection="0"/>
    <xf numFmtId="0" fontId="64" fillId="59" borderId="710" applyNumberFormat="0" applyAlignment="0" applyProtection="0"/>
    <xf numFmtId="0" fontId="7" fillId="14" borderId="14" applyNumberFormat="0" applyFont="0" applyAlignment="0" applyProtection="0"/>
    <xf numFmtId="0" fontId="2" fillId="0" borderId="711" applyNumberFormat="0" applyFill="0" applyAlignment="0" applyProtection="0"/>
    <xf numFmtId="0" fontId="66" fillId="0" borderId="711" applyNumberFormat="0" applyFill="0" applyAlignment="0" applyProtection="0"/>
    <xf numFmtId="0" fontId="61" fillId="46" borderId="717"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724"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200" fontId="10" fillId="5" borderId="715" applyFont="0" applyFill="0" applyBorder="0" applyAlignment="0" applyProtection="0"/>
    <xf numFmtId="271" fontId="11" fillId="0" borderId="724">
      <alignment horizontal="right"/>
    </xf>
    <xf numFmtId="201" fontId="10" fillId="39" borderId="724" applyNumberFormat="0">
      <alignment horizontal="left"/>
    </xf>
    <xf numFmtId="178" fontId="10" fillId="39" borderId="733">
      <alignment horizontal="center"/>
      <protection locked="0"/>
    </xf>
    <xf numFmtId="180" fontId="10" fillId="63" borderId="715" applyNumberFormat="0" applyFont="0" applyBorder="0" applyAlignment="0" applyProtection="0"/>
    <xf numFmtId="180" fontId="10" fillId="63" borderId="715" applyNumberFormat="0" applyFont="0" applyBorder="0" applyAlignment="0" applyProtection="0"/>
    <xf numFmtId="276" fontId="20" fillId="0" borderId="733">
      <alignment horizontal="center"/>
    </xf>
    <xf numFmtId="0" fontId="53" fillId="59" borderId="717" applyNumberFormat="0" applyAlignment="0" applyProtection="0"/>
    <xf numFmtId="193" fontId="10" fillId="0" borderId="715" applyFont="0" applyFill="0" applyBorder="0" applyAlignment="0" applyProtection="0">
      <alignment horizontal="left"/>
      <protection locked="0"/>
    </xf>
    <xf numFmtId="0" fontId="7" fillId="14" borderId="14" applyNumberFormat="0" applyFont="0" applyAlignment="0" applyProtection="0"/>
    <xf numFmtId="200" fontId="10" fillId="5" borderId="715" applyFont="0" applyFill="0" applyBorder="0" applyAlignment="0" applyProtection="0"/>
    <xf numFmtId="193" fontId="10" fillId="0" borderId="715" applyFont="0" applyFill="0" applyBorder="0" applyAlignment="0" applyProtection="0">
      <alignment horizontal="left"/>
      <protection locked="0"/>
    </xf>
    <xf numFmtId="0" fontId="7" fillId="14" borderId="14" applyNumberFormat="0" applyFont="0" applyAlignment="0" applyProtection="0"/>
    <xf numFmtId="0" fontId="10" fillId="62" borderId="727" applyNumberFormat="0" applyFont="0" applyAlignment="0" applyProtection="0"/>
    <xf numFmtId="0" fontId="73" fillId="63" borderId="715" applyFill="0">
      <alignment horizontal="center"/>
    </xf>
    <xf numFmtId="188" fontId="73" fillId="63" borderId="715" applyFill="0">
      <alignment horizontal="center" vertical="center"/>
    </xf>
    <xf numFmtId="185" fontId="74" fillId="0" borderId="715" applyFont="0" applyFill="0" applyBorder="0" applyAlignment="0" applyProtection="0">
      <alignment horizontal="left"/>
      <protection locked="0"/>
    </xf>
    <xf numFmtId="197" fontId="74" fillId="0" borderId="715">
      <alignment horizontal="left"/>
      <protection locked="0"/>
    </xf>
    <xf numFmtId="0" fontId="53" fillId="59" borderId="717" applyNumberFormat="0" applyAlignment="0" applyProtection="0"/>
    <xf numFmtId="0" fontId="61" fillId="46" borderId="717" applyNumberFormat="0" applyAlignment="0" applyProtection="0"/>
    <xf numFmtId="0" fontId="64" fillId="59" borderId="719" applyNumberFormat="0" applyAlignment="0" applyProtection="0"/>
    <xf numFmtId="0" fontId="66" fillId="0" borderId="720" applyNumberFormat="0" applyFill="0" applyAlignment="0" applyProtection="0"/>
    <xf numFmtId="0" fontId="2" fillId="0" borderId="720" applyNumberFormat="0" applyFill="0" applyAlignment="0" applyProtection="0"/>
    <xf numFmtId="0" fontId="53" fillId="59" borderId="717" applyNumberFormat="0" applyAlignment="0" applyProtection="0"/>
    <xf numFmtId="0" fontId="73" fillId="63" borderId="715" applyFill="0">
      <alignment horizontal="center"/>
    </xf>
    <xf numFmtId="188" fontId="73" fillId="63" borderId="715" applyFill="0">
      <alignment horizontal="center" vertical="center"/>
    </xf>
    <xf numFmtId="0" fontId="61" fillId="46" borderId="717" applyNumberFormat="0" applyAlignment="0" applyProtection="0"/>
    <xf numFmtId="0" fontId="7" fillId="14" borderId="14" applyNumberFormat="0" applyFont="0" applyAlignment="0" applyProtection="0"/>
    <xf numFmtId="0" fontId="64" fillId="59" borderId="719" applyNumberFormat="0" applyAlignment="0" applyProtection="0"/>
    <xf numFmtId="0" fontId="2" fillId="0" borderId="720" applyNumberFormat="0" applyFill="0" applyAlignment="0" applyProtection="0"/>
    <xf numFmtId="0" fontId="66" fillId="0" borderId="720"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717" applyNumberFormat="0" applyAlignment="0" applyProtection="0"/>
    <xf numFmtId="0" fontId="7" fillId="14" borderId="14" applyNumberFormat="0" applyFont="0" applyAlignment="0" applyProtection="0"/>
    <xf numFmtId="0" fontId="61" fillId="46" borderId="717" applyNumberFormat="0" applyAlignment="0" applyProtection="0"/>
    <xf numFmtId="228" fontId="68" fillId="0" borderId="733" applyFill="0">
      <alignment horizontal="center" vertical="center"/>
    </xf>
    <xf numFmtId="184" fontId="68" fillId="0" borderId="733" applyFill="0">
      <alignment horizontal="center" vertical="center"/>
    </xf>
    <xf numFmtId="0" fontId="10" fillId="62" borderId="718" applyNumberFormat="0" applyFont="0" applyAlignment="0" applyProtection="0"/>
    <xf numFmtId="0" fontId="64" fillId="59" borderId="719" applyNumberFormat="0" applyAlignment="0" applyProtection="0"/>
    <xf numFmtId="0" fontId="7" fillId="14" borderId="14" applyNumberFormat="0" applyFont="0" applyAlignment="0" applyProtection="0"/>
    <xf numFmtId="0" fontId="66" fillId="0" borderId="720" applyNumberFormat="0" applyFill="0" applyAlignment="0" applyProtection="0"/>
    <xf numFmtId="0" fontId="2" fillId="0" borderId="720" applyNumberFormat="0" applyFill="0" applyAlignment="0" applyProtection="0"/>
    <xf numFmtId="228" fontId="103" fillId="0" borderId="733"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717"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717" applyNumberFormat="0" applyAlignment="0" applyProtection="0"/>
    <xf numFmtId="0" fontId="7" fillId="14" borderId="14" applyNumberFormat="0" applyFont="0" applyAlignment="0" applyProtection="0"/>
    <xf numFmtId="0" fontId="10" fillId="62" borderId="718" applyNumberFormat="0" applyFont="0" applyAlignment="0" applyProtection="0"/>
    <xf numFmtId="0" fontId="64" fillId="59" borderId="719" applyNumberFormat="0" applyAlignment="0" applyProtection="0"/>
    <xf numFmtId="0" fontId="7" fillId="14" borderId="14" applyNumberFormat="0" applyFont="0" applyAlignment="0" applyProtection="0"/>
    <xf numFmtId="0" fontId="2" fillId="0" borderId="720" applyNumberFormat="0" applyFill="0" applyAlignment="0" applyProtection="0"/>
    <xf numFmtId="0" fontId="66" fillId="0" borderId="720"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726" applyNumberFormat="0" applyAlignment="0" applyProtection="0"/>
    <xf numFmtId="0" fontId="7" fillId="14" borderId="14" applyNumberFormat="0" applyFont="0" applyAlignment="0" applyProtection="0"/>
    <xf numFmtId="191" fontId="74" fillId="0" borderId="733"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192" fontId="74" fillId="0" borderId="733" applyFont="0" applyFill="0" applyBorder="0" applyAlignment="0" applyProtection="0">
      <alignment horizontal="left"/>
      <protection locked="0"/>
    </xf>
    <xf numFmtId="190" fontId="74" fillId="0" borderId="733" applyFont="0" applyFill="0" applyBorder="0" applyAlignment="0" applyProtection="0">
      <alignment horizontal="left"/>
      <protection locked="0"/>
    </xf>
    <xf numFmtId="180" fontId="10" fillId="63" borderId="724" applyNumberFormat="0" applyFont="0" applyBorder="0" applyAlignment="0" applyProtection="0"/>
    <xf numFmtId="180" fontId="10" fillId="63" borderId="724" applyNumberFormat="0" applyFont="0" applyBorder="0" applyAlignment="0" applyProtection="0"/>
    <xf numFmtId="0" fontId="7" fillId="14" borderId="14" applyNumberFormat="0" applyFont="0" applyAlignment="0" applyProtection="0"/>
    <xf numFmtId="0" fontId="53" fillId="59" borderId="726" applyNumberFormat="0" applyAlignment="0" applyProtection="0"/>
    <xf numFmtId="0" fontId="61" fillId="46" borderId="726" applyNumberFormat="0" applyAlignment="0" applyProtection="0"/>
    <xf numFmtId="0" fontId="64" fillId="59" borderId="728" applyNumberFormat="0" applyAlignment="0" applyProtection="0"/>
    <xf numFmtId="0" fontId="66" fillId="0" borderId="729" applyNumberFormat="0" applyFill="0" applyAlignment="0" applyProtection="0"/>
    <xf numFmtId="0" fontId="2" fillId="0" borderId="729" applyNumberFormat="0" applyFill="0" applyAlignment="0" applyProtection="0"/>
    <xf numFmtId="0" fontId="53" fillId="59" borderId="726" applyNumberFormat="0" applyAlignment="0" applyProtection="0"/>
    <xf numFmtId="0" fontId="61" fillId="46" borderId="726" applyNumberFormat="0" applyAlignment="0" applyProtection="0"/>
    <xf numFmtId="0" fontId="7" fillId="14" borderId="14" applyNumberFormat="0" applyFont="0" applyAlignment="0" applyProtection="0"/>
    <xf numFmtId="0" fontId="64" fillId="59" borderId="728" applyNumberFormat="0" applyAlignment="0" applyProtection="0"/>
    <xf numFmtId="0" fontId="2" fillId="0" borderId="729" applyNumberFormat="0" applyFill="0" applyAlignment="0" applyProtection="0"/>
    <xf numFmtId="0" fontId="66" fillId="0" borderId="729"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726" applyNumberFormat="0" applyAlignment="0" applyProtection="0"/>
    <xf numFmtId="0" fontId="7" fillId="14" borderId="14" applyNumberFormat="0" applyFont="0" applyAlignment="0" applyProtection="0"/>
    <xf numFmtId="0" fontId="61" fillId="46" borderId="726" applyNumberFormat="0" applyAlignment="0" applyProtection="0"/>
    <xf numFmtId="0" fontId="10" fillId="62" borderId="727" applyNumberFormat="0" applyFont="0" applyAlignment="0" applyProtection="0"/>
    <xf numFmtId="0" fontId="64" fillId="59" borderId="728" applyNumberFormat="0" applyAlignment="0" applyProtection="0"/>
    <xf numFmtId="0" fontId="7" fillId="14" borderId="14" applyNumberFormat="0" applyFont="0" applyAlignment="0" applyProtection="0"/>
    <xf numFmtId="0" fontId="66" fillId="0" borderId="729" applyNumberFormat="0" applyFill="0" applyAlignment="0" applyProtection="0"/>
    <xf numFmtId="0" fontId="2" fillId="0" borderId="729"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726"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726" applyNumberFormat="0" applyAlignment="0" applyProtection="0"/>
    <xf numFmtId="0" fontId="7" fillId="14" borderId="14" applyNumberFormat="0" applyFont="0" applyAlignment="0" applyProtection="0"/>
    <xf numFmtId="0" fontId="10" fillId="62" borderId="727" applyNumberFormat="0" applyFont="0" applyAlignment="0" applyProtection="0"/>
    <xf numFmtId="0" fontId="64" fillId="59" borderId="728" applyNumberFormat="0" applyAlignment="0" applyProtection="0"/>
    <xf numFmtId="0" fontId="7" fillId="14" borderId="14" applyNumberFormat="0" applyFont="0" applyAlignment="0" applyProtection="0"/>
    <xf numFmtId="0" fontId="2" fillId="0" borderId="729" applyNumberFormat="0" applyFill="0" applyAlignment="0" applyProtection="0"/>
    <xf numFmtId="0" fontId="66" fillId="0" borderId="729"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0" fontId="10" fillId="63" borderId="733" applyNumberFormat="0" applyFont="0" applyBorder="0" applyAlignment="0" applyProtection="0"/>
    <xf numFmtId="180" fontId="10" fillId="63" borderId="733" applyNumberFormat="0" applyFont="0" applyBorder="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78" fontId="10" fillId="39" borderId="2339">
      <alignment horizontal="center"/>
      <protection locked="0"/>
    </xf>
    <xf numFmtId="0" fontId="66" fillId="0" borderId="2254" applyNumberFormat="0" applyFill="0" applyAlignment="0" applyProtection="0"/>
    <xf numFmtId="178" fontId="10" fillId="39" borderId="1198">
      <alignment horizontal="center"/>
      <protection locked="0"/>
    </xf>
    <xf numFmtId="0" fontId="7" fillId="14" borderId="14" applyNumberFormat="0" applyFont="0" applyAlignment="0" applyProtection="0"/>
    <xf numFmtId="228" fontId="73" fillId="63" borderId="2484" applyFill="0">
      <alignment horizontal="center"/>
    </xf>
    <xf numFmtId="188" fontId="73" fillId="63" borderId="968" applyFill="0">
      <alignment horizontal="center" vertical="center"/>
    </xf>
    <xf numFmtId="250" fontId="121" fillId="0" borderId="2259" applyFill="0"/>
    <xf numFmtId="0" fontId="7" fillId="14" borderId="14" applyNumberFormat="0" applyFont="0" applyAlignment="0" applyProtection="0"/>
    <xf numFmtId="0" fontId="7" fillId="14" borderId="14" applyNumberFormat="0" applyFont="0" applyAlignment="0" applyProtection="0"/>
    <xf numFmtId="271" fontId="11" fillId="0" borderId="972">
      <alignment horizontal="right"/>
    </xf>
    <xf numFmtId="0" fontId="7" fillId="14" borderId="14" applyNumberFormat="0" applyFont="0" applyAlignment="0" applyProtection="0"/>
    <xf numFmtId="187" fontId="74" fillId="0" borderId="1654" applyFont="0" applyFill="0" applyBorder="0" applyAlignment="0" applyProtection="0">
      <alignment horizontal="left"/>
      <protection locked="0"/>
    </xf>
    <xf numFmtId="192" fontId="74" fillId="0" borderId="2249"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4" fontId="68" fillId="0" borderId="2339"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735"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735" applyNumberFormat="0" applyAlignment="0" applyProtection="0"/>
    <xf numFmtId="0" fontId="7" fillId="14" borderId="14" applyNumberFormat="0" applyFont="0" applyAlignment="0" applyProtection="0"/>
    <xf numFmtId="271" fontId="11" fillId="63" borderId="1361">
      <alignment horizontal="right"/>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10" fillId="62" borderId="736" applyNumberFormat="0" applyFont="0" applyAlignment="0" applyProtection="0"/>
    <xf numFmtId="0" fontId="64" fillId="59" borderId="737"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2" fillId="0" borderId="738" applyNumberFormat="0" applyFill="0" applyAlignment="0" applyProtection="0"/>
    <xf numFmtId="0" fontId="66" fillId="0" borderId="738" applyNumberFormat="0" applyFill="0" applyAlignment="0" applyProtection="0"/>
    <xf numFmtId="49" fontId="74" fillId="0" borderId="1433">
      <alignment horizontal="left" vertical="top" wrapText="1"/>
      <protection locked="0"/>
    </xf>
    <xf numFmtId="185" fontId="74" fillId="0" borderId="968" applyFont="0" applyFill="0" applyBorder="0" applyAlignment="0" applyProtection="0">
      <alignment horizontal="left"/>
      <protection locked="0"/>
    </xf>
    <xf numFmtId="43" fontId="1" fillId="0" borderId="0" applyFont="0" applyFill="0" applyBorder="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6" fillId="0" borderId="1204" applyNumberFormat="0" applyFill="0" applyAlignment="0" applyProtection="0"/>
    <xf numFmtId="0" fontId="7" fillId="14" borderId="14" applyNumberFormat="0" applyFont="0" applyAlignment="0" applyProtection="0"/>
    <xf numFmtId="231" fontId="103" fillId="0" borderId="1205">
      <alignment vertical="center"/>
      <protection locked="0"/>
    </xf>
    <xf numFmtId="178" fontId="10" fillId="39" borderId="1361">
      <alignment horizontal="center"/>
      <protection locked="0"/>
    </xf>
    <xf numFmtId="0" fontId="7" fillId="14" borderId="14" applyNumberFormat="0" applyFont="0" applyAlignment="0" applyProtection="0"/>
    <xf numFmtId="0" fontId="7" fillId="14" borderId="14" applyNumberFormat="0" applyFont="0" applyAlignment="0" applyProtection="0"/>
    <xf numFmtId="188" fontId="73" fillId="63" borderId="2484" applyFill="0">
      <alignment horizontal="center" vertical="center"/>
    </xf>
    <xf numFmtId="0" fontId="7" fillId="14" borderId="14" applyNumberFormat="0" applyFont="0" applyAlignment="0" applyProtection="0"/>
    <xf numFmtId="193" fontId="10" fillId="0" borderId="1882" applyFont="0" applyFill="0" applyBorder="0" applyAlignment="0" applyProtection="0">
      <alignment horizontal="left"/>
      <protection locked="0"/>
    </xf>
    <xf numFmtId="0" fontId="7" fillId="14" borderId="14" applyNumberFormat="0" applyFont="0" applyAlignment="0" applyProtection="0"/>
    <xf numFmtId="228" fontId="124" fillId="0" borderId="971" applyFill="0">
      <alignment horizontal="center" vertical="center"/>
    </xf>
    <xf numFmtId="0" fontId="7" fillId="14" borderId="14" applyNumberFormat="0" applyFont="0" applyAlignment="0" applyProtection="0"/>
    <xf numFmtId="250" fontId="121" fillId="0" borderId="1200" applyFill="0"/>
    <xf numFmtId="0" fontId="7" fillId="14" borderId="14" applyNumberFormat="0" applyFont="0" applyAlignment="0" applyProtection="0"/>
    <xf numFmtId="37" fontId="70" fillId="0" borderId="1297" applyFill="0">
      <alignment horizontal="center" vertical="center"/>
    </xf>
    <xf numFmtId="0" fontId="7" fillId="14" borderId="14" applyNumberFormat="0" applyFont="0" applyAlignment="0" applyProtection="0"/>
    <xf numFmtId="178" fontId="10" fillId="39" borderId="1117">
      <alignment horizontal="center"/>
      <protection locked="0"/>
    </xf>
    <xf numFmtId="0" fontId="7" fillId="14" borderId="14" applyNumberFormat="0" applyFont="0" applyAlignment="0" applyProtection="0"/>
    <xf numFmtId="232" fontId="103" fillId="0" borderId="1358">
      <alignment vertical="center"/>
      <protection locked="0"/>
    </xf>
    <xf numFmtId="201" fontId="10" fillId="39" borderId="1882" applyNumberFormat="0">
      <alignment horizontal="left"/>
    </xf>
    <xf numFmtId="0" fontId="53" fillId="59" borderId="1803" applyNumberFormat="0" applyAlignment="0" applyProtection="0"/>
    <xf numFmtId="250" fontId="121" fillId="0" borderId="2795" applyFill="0"/>
    <xf numFmtId="197" fontId="74" fillId="0" borderId="887">
      <alignment horizontal="left"/>
      <protection locked="0"/>
    </xf>
    <xf numFmtId="228" fontId="73" fillId="63" borderId="2176" applyFill="0">
      <alignment horizontal="center" vertical="center"/>
    </xf>
    <xf numFmtId="231" fontId="103" fillId="0" borderId="1123">
      <alignment vertical="center"/>
      <protection locked="0"/>
    </xf>
    <xf numFmtId="0" fontId="7" fillId="14" borderId="14" applyNumberFormat="0" applyFont="0" applyAlignment="0" applyProtection="0"/>
    <xf numFmtId="0" fontId="7" fillId="14" borderId="14" applyNumberFormat="0" applyFont="0" applyAlignment="0" applyProtection="0"/>
    <xf numFmtId="250" fontId="168" fillId="0" borderId="2723" applyFill="0"/>
    <xf numFmtId="0" fontId="7" fillId="14" borderId="14" applyNumberFormat="0" applyFont="0" applyAlignment="0" applyProtection="0"/>
    <xf numFmtId="0" fontId="7" fillId="14" borderId="14" applyNumberFormat="0" applyFont="0" applyAlignment="0" applyProtection="0"/>
    <xf numFmtId="0" fontId="73" fillId="63" borderId="1352" applyFill="0">
      <alignment horizont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1" fontId="74" fillId="0" borderId="1800" applyFont="0" applyFill="0" applyBorder="0" applyAlignment="0" applyProtection="0">
      <alignment horizontal="left"/>
      <protection locked="0"/>
    </xf>
    <xf numFmtId="197" fontId="74" fillId="0" borderId="1509">
      <alignment horizontal="left"/>
      <protection locked="0"/>
    </xf>
    <xf numFmtId="0" fontId="7" fillId="14" borderId="14" applyNumberFormat="0" applyFont="0" applyAlignment="0" applyProtection="0"/>
    <xf numFmtId="0" fontId="7" fillId="14" borderId="14" applyNumberFormat="0" applyFont="0" applyAlignment="0" applyProtection="0"/>
    <xf numFmtId="228" fontId="112" fillId="0" borderId="1885" applyFill="0">
      <alignment horizontal="center" vertical="center"/>
    </xf>
    <xf numFmtId="188" fontId="73" fillId="63" borderId="814" applyFill="0">
      <alignment horizontal="center" vertical="center"/>
    </xf>
    <xf numFmtId="180" fontId="10" fillId="63" borderId="742" applyNumberFormat="0" applyFont="0" applyBorder="0" applyAlignment="0" applyProtection="0"/>
    <xf numFmtId="180" fontId="10" fillId="63" borderId="742" applyNumberFormat="0" applyFont="0" applyBorder="0" applyAlignment="0" applyProtection="0"/>
    <xf numFmtId="49" fontId="74" fillId="0" borderId="769">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254" fontId="10" fillId="39" borderId="1437">
      <alignment horizontal="right"/>
      <protection locked="0"/>
    </xf>
    <xf numFmtId="0" fontId="7" fillId="14" borderId="14" applyNumberFormat="0" applyFont="0" applyAlignment="0" applyProtection="0"/>
    <xf numFmtId="188" fontId="73" fillId="63" borderId="1582" applyFill="0">
      <alignment horizontal="center" vertical="center"/>
    </xf>
    <xf numFmtId="0" fontId="7" fillId="14" borderId="14" applyNumberFormat="0" applyFont="0" applyAlignment="0" applyProtection="0"/>
    <xf numFmtId="0" fontId="7" fillId="14" borderId="14" applyNumberFormat="0" applyFont="0" applyAlignment="0" applyProtection="0"/>
    <xf numFmtId="250" fontId="168" fillId="0" borderId="1127" applyFill="0"/>
    <xf numFmtId="228" fontId="73" fillId="63" borderId="2639" applyFill="0">
      <alignment horizontal="center"/>
    </xf>
    <xf numFmtId="0" fontId="73" fillId="63" borderId="1882" applyFill="0">
      <alignment horizontal="center"/>
    </xf>
    <xf numFmtId="49" fontId="74" fillId="0" borderId="796">
      <alignment horizontal="left" vertical="top" wrapText="1"/>
      <protection locked="0"/>
    </xf>
    <xf numFmtId="0" fontId="10" fillId="62" borderId="763" applyNumberFormat="0" applyFont="0" applyAlignment="0" applyProtection="0"/>
    <xf numFmtId="201" fontId="10" fillId="39" borderId="778" applyNumberFormat="0">
      <alignment horizontal="left"/>
    </xf>
    <xf numFmtId="231" fontId="103" fillId="0" borderId="766">
      <alignment vertical="center"/>
      <protection locked="0"/>
    </xf>
    <xf numFmtId="0" fontId="7" fillId="14" borderId="14" applyNumberFormat="0" applyFont="0" applyAlignment="0" applyProtection="0"/>
    <xf numFmtId="0" fontId="7" fillId="14" borderId="14" applyNumberFormat="0" applyFont="0" applyAlignment="0" applyProtection="0"/>
    <xf numFmtId="184" fontId="103" fillId="0" borderId="802">
      <alignment vertical="center"/>
      <protection locked="0"/>
    </xf>
    <xf numFmtId="0" fontId="64" fillId="59" borderId="1356" applyNumberFormat="0" applyAlignment="0" applyProtection="0"/>
    <xf numFmtId="0" fontId="7" fillId="14" borderId="14" applyNumberFormat="0" applyFont="0" applyAlignment="0" applyProtection="0"/>
    <xf numFmtId="0" fontId="53" fillId="59" borderId="1120" applyNumberFormat="0" applyAlignment="0" applyProtection="0"/>
    <xf numFmtId="0" fontId="7" fillId="14" borderId="14" applyNumberFormat="0" applyFont="0" applyAlignment="0" applyProtection="0"/>
    <xf numFmtId="228" fontId="73" fillId="63" borderId="1117" applyFill="0">
      <alignment horizontal="center" vertical="center"/>
    </xf>
    <xf numFmtId="0" fontId="7" fillId="14" borderId="14" applyNumberFormat="0" applyFont="0" applyAlignment="0" applyProtection="0"/>
    <xf numFmtId="178" fontId="10" fillId="39" borderId="2330">
      <alignment horizontal="center"/>
      <protection locked="0"/>
    </xf>
    <xf numFmtId="187" fontId="74" fillId="0" borderId="805" applyFont="0" applyFill="0" applyBorder="0" applyAlignment="0" applyProtection="0">
      <alignment horizontal="left"/>
      <protection locked="0"/>
    </xf>
    <xf numFmtId="0" fontId="7" fillId="14" borderId="14" applyNumberFormat="0" applyFont="0" applyAlignment="0" applyProtection="0"/>
    <xf numFmtId="178" fontId="10" fillId="39" borderId="778">
      <alignment horizontal="center"/>
      <protection locked="0"/>
    </xf>
    <xf numFmtId="0" fontId="7" fillId="14" borderId="14" applyNumberFormat="0" applyFont="0" applyAlignment="0" applyProtection="0"/>
    <xf numFmtId="187" fontId="74" fillId="0" borderId="1437" applyFont="0" applyFill="0" applyBorder="0" applyAlignment="0" applyProtection="0">
      <alignment horizontal="left"/>
      <protection locked="0"/>
    </xf>
    <xf numFmtId="228" fontId="73" fillId="63" borderId="814" applyFill="0">
      <alignment horizontal="center" vertical="center"/>
    </xf>
    <xf numFmtId="3" fontId="114" fillId="39" borderId="1810">
      <alignment horizontal="center"/>
      <protection locked="0"/>
    </xf>
    <xf numFmtId="231" fontId="103" fillId="0" borderId="802">
      <alignment vertical="center"/>
      <protection locked="0"/>
    </xf>
    <xf numFmtId="0" fontId="53" fillId="59" borderId="771" applyNumberFormat="0" applyAlignment="0" applyProtection="0"/>
    <xf numFmtId="228" fontId="68" fillId="0" borderId="1810" applyFill="0">
      <alignment horizontal="center" vertical="center"/>
    </xf>
    <xf numFmtId="0" fontId="53" fillId="59" borderId="807" applyNumberFormat="0" applyAlignment="0" applyProtection="0"/>
    <xf numFmtId="178" fontId="10" fillId="39" borderId="1437">
      <alignment horizontal="center"/>
      <protection locked="0"/>
    </xf>
    <xf numFmtId="201" fontId="10" fillId="39" borderId="769" applyNumberFormat="0">
      <alignment horizontal="left"/>
    </xf>
    <xf numFmtId="184" fontId="68" fillId="0" borderId="769" applyFill="0">
      <alignment horizontal="center" vertical="center"/>
    </xf>
    <xf numFmtId="0" fontId="7" fillId="14" borderId="14" applyNumberFormat="0" applyFont="0" applyAlignment="0" applyProtection="0"/>
    <xf numFmtId="228" fontId="73" fillId="63" borderId="796" applyFill="0">
      <alignment horizontal="center"/>
    </xf>
    <xf numFmtId="271" fontId="11" fillId="0" borderId="787">
      <alignment horizontal="right"/>
    </xf>
    <xf numFmtId="0" fontId="7" fillId="14" borderId="14" applyNumberFormat="0" applyFont="0" applyAlignment="0" applyProtection="0"/>
    <xf numFmtId="267" fontId="112" fillId="0" borderId="759" applyFill="0">
      <alignment horizontal="center" vertical="center"/>
    </xf>
    <xf numFmtId="233" fontId="103" fillId="0" borderId="766">
      <alignment vertical="center"/>
      <protection locked="0"/>
    </xf>
    <xf numFmtId="228" fontId="79" fillId="0" borderId="769" applyFill="0">
      <alignment horizontal="center" vertical="center"/>
    </xf>
    <xf numFmtId="228" fontId="73" fillId="63" borderId="814" applyFill="0">
      <alignment horizontal="center"/>
    </xf>
    <xf numFmtId="232" fontId="103" fillId="0" borderId="802">
      <alignment vertical="center"/>
      <protection locked="0"/>
    </xf>
    <xf numFmtId="271" fontId="11" fillId="0" borderId="796">
      <alignment horizontal="right"/>
    </xf>
    <xf numFmtId="0" fontId="53" fillId="59" borderId="807" applyNumberFormat="0" applyAlignment="0" applyProtection="0"/>
    <xf numFmtId="49" fontId="74" fillId="0" borderId="751">
      <alignment horizontal="left" vertical="top" wrapText="1"/>
      <protection locked="0"/>
    </xf>
    <xf numFmtId="0" fontId="7" fillId="14" borderId="14" applyNumberFormat="0" applyFont="0" applyAlignment="0" applyProtection="0"/>
    <xf numFmtId="0" fontId="73" fillId="63" borderId="751" applyFill="0">
      <alignment horizontal="center"/>
    </xf>
    <xf numFmtId="188" fontId="73" fillId="63" borderId="751" applyFill="0">
      <alignment horizontal="center" vertical="center"/>
    </xf>
    <xf numFmtId="0" fontId="7" fillId="14" borderId="14" applyNumberFormat="0" applyFont="0" applyAlignment="0" applyProtection="0"/>
    <xf numFmtId="187" fontId="74" fillId="0" borderId="787" applyFont="0" applyFill="0" applyBorder="0" applyAlignment="0" applyProtection="0">
      <alignment horizontal="left"/>
      <protection locked="0"/>
    </xf>
    <xf numFmtId="0" fontId="7" fillId="14" borderId="14" applyNumberFormat="0" applyFont="0" applyAlignment="0" applyProtection="0"/>
    <xf numFmtId="250" fontId="121" fillId="0" borderId="797" applyFill="0"/>
    <xf numFmtId="10" fontId="68" fillId="67" borderId="805" applyNumberFormat="0" applyBorder="0" applyAlignment="0" applyProtection="0"/>
    <xf numFmtId="0" fontId="7" fillId="14" borderId="14" applyNumberFormat="0" applyFont="0" applyAlignment="0" applyProtection="0"/>
    <xf numFmtId="228" fontId="124" fillId="0" borderId="768" applyFill="0">
      <alignment horizontal="center" vertical="center"/>
    </xf>
    <xf numFmtId="0" fontId="7" fillId="14" borderId="14" applyNumberFormat="0" applyFont="0" applyAlignment="0" applyProtection="0"/>
    <xf numFmtId="0" fontId="74" fillId="0" borderId="787" applyNumberFormat="0">
      <alignment horizontal="left"/>
      <protection locked="0"/>
    </xf>
    <xf numFmtId="228" fontId="124" fillId="0" borderId="759" applyFill="0">
      <alignment horizontal="center" vertical="center"/>
    </xf>
    <xf numFmtId="0" fontId="7" fillId="14" borderId="14" applyNumberFormat="0" applyFont="0" applyAlignment="0" applyProtection="0"/>
    <xf numFmtId="271" fontId="11" fillId="0" borderId="778">
      <alignment horizontal="right"/>
    </xf>
    <xf numFmtId="229" fontId="103" fillId="0" borderId="802">
      <alignment vertical="center"/>
      <protection locked="0"/>
    </xf>
    <xf numFmtId="271" fontId="11" fillId="63" borderId="796">
      <alignment horizontal="right"/>
    </xf>
    <xf numFmtId="201" fontId="10" fillId="39" borderId="787" applyNumberFormat="0">
      <alignment horizontal="left"/>
    </xf>
    <xf numFmtId="3" fontId="114" fillId="39" borderId="796">
      <alignment horizontal="center"/>
      <protection locked="0"/>
    </xf>
    <xf numFmtId="228" fontId="112" fillId="0" borderId="1360" applyFill="0">
      <alignment horizontal="center" vertical="center"/>
    </xf>
    <xf numFmtId="185" fontId="74" fillId="0" borderId="796" applyFont="0" applyFill="0" applyBorder="0" applyAlignment="0" applyProtection="0">
      <alignment horizontal="left"/>
      <protection locked="0"/>
    </xf>
    <xf numFmtId="228" fontId="103" fillId="0" borderId="784">
      <alignment vertical="center"/>
      <protection locked="0"/>
    </xf>
    <xf numFmtId="193" fontId="10" fillId="0" borderId="751"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796" applyFont="0" applyFill="0" applyBorder="0" applyAlignment="0" applyProtection="0">
      <alignment horizontal="left"/>
      <protection locked="0"/>
    </xf>
    <xf numFmtId="271" fontId="11" fillId="0" borderId="778">
      <alignment horizontal="right"/>
    </xf>
    <xf numFmtId="49" fontId="74" fillId="0" borderId="778">
      <alignment horizontal="left" vertical="top" wrapText="1"/>
      <protection locked="0"/>
    </xf>
    <xf numFmtId="49" fontId="74" fillId="0" borderId="787">
      <alignment horizontal="left" vertical="top" wrapText="1"/>
      <protection locked="0"/>
    </xf>
    <xf numFmtId="197" fontId="74" fillId="0" borderId="787">
      <alignment horizontal="left"/>
      <protection locked="0"/>
    </xf>
    <xf numFmtId="233" fontId="103" fillId="0" borderId="802">
      <alignment vertical="center"/>
      <protection locked="0"/>
    </xf>
    <xf numFmtId="200" fontId="10" fillId="5" borderId="751" applyFont="0" applyFill="0" applyBorder="0" applyAlignment="0" applyProtection="0"/>
    <xf numFmtId="228" fontId="73" fillId="63" borderId="796" applyFill="0">
      <alignment horizontal="center"/>
    </xf>
    <xf numFmtId="196" fontId="10" fillId="39" borderId="796" applyFont="0" applyFill="0" applyBorder="0" applyAlignment="0">
      <alignment horizontal="left"/>
    </xf>
    <xf numFmtId="0" fontId="7" fillId="14" borderId="14" applyNumberFormat="0" applyFont="0" applyAlignment="0" applyProtection="0"/>
    <xf numFmtId="228" fontId="74" fillId="0" borderId="814" applyNumberFormat="0">
      <alignment horizontal="left"/>
      <protection locked="0"/>
    </xf>
    <xf numFmtId="0" fontId="7" fillId="14" borderId="14" applyNumberFormat="0" applyFont="0" applyAlignment="0" applyProtection="0"/>
    <xf numFmtId="0" fontId="7" fillId="14" borderId="14" applyNumberFormat="0" applyFont="0" applyAlignment="0" applyProtection="0"/>
    <xf numFmtId="0" fontId="66" fillId="0" borderId="774" applyNumberFormat="0" applyFill="0" applyAlignment="0" applyProtection="0"/>
    <xf numFmtId="0" fontId="7" fillId="14" borderId="14" applyNumberFormat="0" applyFont="0" applyAlignment="0" applyProtection="0"/>
    <xf numFmtId="271" fontId="11" fillId="63" borderId="787">
      <alignment horizontal="right"/>
    </xf>
    <xf numFmtId="0" fontId="7" fillId="14" borderId="14" applyNumberFormat="0" applyFont="0" applyAlignment="0" applyProtection="0"/>
    <xf numFmtId="0" fontId="7" fillId="14" borderId="14" applyNumberFormat="0" applyFont="0" applyAlignment="0" applyProtection="0"/>
    <xf numFmtId="228" fontId="103" fillId="0" borderId="766">
      <alignment vertical="center"/>
      <protection locked="0"/>
    </xf>
    <xf numFmtId="0" fontId="7" fillId="14" borderId="14" applyNumberFormat="0" applyFont="0" applyAlignment="0" applyProtection="0"/>
    <xf numFmtId="0" fontId="10" fillId="62" borderId="799" applyNumberFormat="0" applyFont="0" applyAlignment="0" applyProtection="0"/>
    <xf numFmtId="0" fontId="7" fillId="14" borderId="14" applyNumberFormat="0" applyFont="0" applyAlignment="0" applyProtection="0"/>
    <xf numFmtId="0" fontId="2" fillId="0" borderId="783" applyNumberFormat="0" applyFill="0" applyAlignment="0" applyProtection="0"/>
    <xf numFmtId="228" fontId="136" fillId="68" borderId="812" applyNumberFormat="0">
      <alignment horizontal="right"/>
    </xf>
    <xf numFmtId="0" fontId="7" fillId="14" borderId="14" applyNumberFormat="0" applyFont="0" applyAlignment="0" applyProtection="0"/>
    <xf numFmtId="0" fontId="7" fillId="14" borderId="14" applyNumberFormat="0" applyFont="0" applyAlignment="0" applyProtection="0"/>
    <xf numFmtId="10" fontId="68" fillId="67" borderId="796" applyNumberFormat="0" applyBorder="0" applyAlignment="0" applyProtection="0"/>
    <xf numFmtId="188" fontId="73" fillId="63" borderId="751" applyFill="0">
      <alignment horizontal="center" vertical="center"/>
    </xf>
    <xf numFmtId="0" fontId="7" fillId="14" borderId="14" applyNumberFormat="0" applyFont="0" applyAlignment="0" applyProtection="0"/>
    <xf numFmtId="254" fontId="10" fillId="39" borderId="778">
      <alignment horizontal="right"/>
      <protection locked="0"/>
    </xf>
    <xf numFmtId="271" fontId="11" fillId="63" borderId="805">
      <alignment horizontal="right"/>
    </xf>
    <xf numFmtId="178" fontId="10" fillId="39" borderId="796">
      <alignment horizontal="center"/>
      <protection locked="0"/>
    </xf>
    <xf numFmtId="191" fontId="74" fillId="0" borderId="769" applyFont="0" applyFill="0" applyBorder="0" applyAlignment="0" applyProtection="0">
      <alignment horizontal="left"/>
      <protection locked="0"/>
    </xf>
    <xf numFmtId="0" fontId="7" fillId="14" borderId="14" applyNumberFormat="0" applyFont="0" applyAlignment="0" applyProtection="0"/>
    <xf numFmtId="0" fontId="73" fillId="63" borderId="796" applyFill="0">
      <alignment horizontal="center"/>
    </xf>
    <xf numFmtId="17" fontId="11" fillId="39" borderId="769">
      <alignment horizontal="center"/>
      <protection locked="0"/>
    </xf>
    <xf numFmtId="0" fontId="2" fillId="0" borderId="756" applyNumberFormat="0" applyFill="0" applyAlignment="0" applyProtection="0"/>
    <xf numFmtId="191" fontId="74" fillId="0" borderId="796" applyFont="0" applyFill="0" applyBorder="0" applyAlignment="0" applyProtection="0">
      <alignment horizontal="left"/>
      <protection locked="0"/>
    </xf>
    <xf numFmtId="0" fontId="53" fillId="59" borderId="798" applyNumberFormat="0" applyAlignment="0" applyProtection="0"/>
    <xf numFmtId="0" fontId="53" fillId="59" borderId="744" applyNumberFormat="0" applyAlignment="0" applyProtection="0"/>
    <xf numFmtId="188" fontId="73" fillId="63" borderId="796" applyFill="0">
      <alignment horizontal="center" vertical="center"/>
    </xf>
    <xf numFmtId="0" fontId="7" fillId="14" borderId="14" applyNumberFormat="0" applyFont="0" applyAlignment="0" applyProtection="0"/>
    <xf numFmtId="228" fontId="136" fillId="68" borderId="758" applyNumberFormat="0">
      <alignment horizontal="right"/>
    </xf>
    <xf numFmtId="0" fontId="10" fillId="62" borderId="772" applyNumberFormat="0" applyFont="0" applyAlignment="0" applyProtection="0"/>
    <xf numFmtId="0" fontId="61" fillId="46" borderId="744" applyNumberFormat="0" applyAlignment="0" applyProtection="0"/>
    <xf numFmtId="0" fontId="7" fillId="14" borderId="14" applyNumberFormat="0" applyFont="0" applyAlignment="0" applyProtection="0"/>
    <xf numFmtId="231" fontId="103" fillId="0" borderId="793">
      <alignment vertical="center"/>
      <protection locked="0"/>
    </xf>
    <xf numFmtId="0" fontId="10" fillId="62" borderId="745" applyNumberFormat="0" applyFont="0" applyAlignment="0" applyProtection="0"/>
    <xf numFmtId="0" fontId="10" fillId="62" borderId="745" applyNumberFormat="0" applyFont="0" applyAlignment="0" applyProtection="0"/>
    <xf numFmtId="0" fontId="64" fillId="59" borderId="746" applyNumberFormat="0" applyAlignment="0" applyProtection="0"/>
    <xf numFmtId="228" fontId="103" fillId="0" borderId="972" applyFill="0">
      <alignment horizontal="center" vertical="center"/>
    </xf>
    <xf numFmtId="0" fontId="66" fillId="0" borderId="747" applyNumberFormat="0" applyFill="0" applyAlignment="0" applyProtection="0"/>
    <xf numFmtId="0" fontId="2" fillId="0" borderId="792" applyNumberFormat="0" applyFill="0" applyAlignment="0" applyProtection="0"/>
    <xf numFmtId="271" fontId="11" fillId="0" borderId="760">
      <alignment horizontal="right"/>
    </xf>
    <xf numFmtId="266" fontId="103" fillId="0" borderId="760" applyFill="0">
      <alignment horizontal="center" vertical="center"/>
    </xf>
    <xf numFmtId="10" fontId="68" fillId="67" borderId="760" applyNumberFormat="0" applyBorder="0" applyAlignment="0" applyProtection="0"/>
    <xf numFmtId="276" fontId="20" fillId="0" borderId="760">
      <alignment horizontal="center"/>
    </xf>
    <xf numFmtId="228" fontId="73" fillId="63" borderId="1198" applyFill="0">
      <alignment horizontal="center"/>
    </xf>
    <xf numFmtId="276" fontId="20" fillId="0" borderId="751">
      <alignment horizontal="center"/>
    </xf>
    <xf numFmtId="0" fontId="74" fillId="0" borderId="751" applyNumberFormat="0">
      <alignment horizontal="left"/>
      <protection locked="0"/>
    </xf>
    <xf numFmtId="0" fontId="61" fillId="46" borderId="789" applyNumberFormat="0" applyAlignment="0" applyProtection="0"/>
    <xf numFmtId="0" fontId="7" fillId="14" borderId="14" applyNumberFormat="0" applyFont="0" applyAlignment="0" applyProtection="0"/>
    <xf numFmtId="0" fontId="7" fillId="14" borderId="14" applyNumberFormat="0" applyFont="0" applyAlignment="0" applyProtection="0"/>
    <xf numFmtId="228" fontId="112" fillId="0" borderId="768" applyFill="0">
      <alignment horizontal="center" vertical="center"/>
    </xf>
    <xf numFmtId="0" fontId="7" fillId="14" borderId="14" applyNumberFormat="0" applyFont="0" applyAlignment="0" applyProtection="0"/>
    <xf numFmtId="0" fontId="7" fillId="14" borderId="14" applyNumberFormat="0" applyFont="0" applyAlignment="0" applyProtection="0"/>
    <xf numFmtId="184" fontId="103" fillId="0" borderId="793">
      <alignment vertical="center"/>
      <protection locked="0"/>
    </xf>
    <xf numFmtId="0" fontId="7" fillId="14" borderId="14" applyNumberFormat="0" applyFont="0" applyAlignment="0" applyProtection="0"/>
    <xf numFmtId="228" fontId="104" fillId="0" borderId="769" applyFill="0">
      <alignment horizontal="center" vertical="center"/>
    </xf>
    <xf numFmtId="228" fontId="112" fillId="0" borderId="759" applyFill="0">
      <alignment horizontal="center" vertical="center"/>
    </xf>
    <xf numFmtId="228" fontId="73" fillId="63" borderId="805" applyFill="0">
      <alignment horizontal="center"/>
    </xf>
    <xf numFmtId="228" fontId="103" fillId="0" borderId="787" applyFill="0">
      <alignment horizontal="center" vertical="center"/>
    </xf>
    <xf numFmtId="185" fontId="74" fillId="0" borderId="787" applyFont="0" applyFill="0" applyBorder="0" applyAlignment="0" applyProtection="0">
      <alignment horizontal="left"/>
      <protection locked="0"/>
    </xf>
    <xf numFmtId="0" fontId="61" fillId="46" borderId="753" applyNumberFormat="0" applyAlignment="0" applyProtection="0"/>
    <xf numFmtId="0" fontId="7" fillId="14" borderId="14" applyNumberFormat="0" applyFont="0" applyAlignment="0" applyProtection="0"/>
    <xf numFmtId="49" fontId="74" fillId="0" borderId="796">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193" fontId="10" fillId="0" borderId="751"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762"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78" fontId="10" fillId="39" borderId="769">
      <alignment horizontal="center"/>
      <protection locked="0"/>
    </xf>
    <xf numFmtId="254" fontId="10" fillId="39" borderId="769">
      <alignment horizontal="right"/>
      <protection locked="0"/>
    </xf>
    <xf numFmtId="178" fontId="10" fillId="39" borderId="769">
      <alignment horizontal="center"/>
      <protection locked="0"/>
    </xf>
    <xf numFmtId="0" fontId="7" fillId="14" borderId="14" applyNumberFormat="0" applyFont="0" applyAlignment="0" applyProtection="0"/>
    <xf numFmtId="0" fontId="7" fillId="14" borderId="14" applyNumberFormat="0" applyFont="0" applyAlignment="0" applyProtection="0"/>
    <xf numFmtId="196" fontId="10" fillId="39" borderId="769" applyFont="0" applyFill="0" applyBorder="0" applyAlignment="0">
      <alignment horizontal="left"/>
    </xf>
    <xf numFmtId="0" fontId="7" fillId="14" borderId="14" applyNumberFormat="0" applyFont="0" applyAlignment="0" applyProtection="0"/>
    <xf numFmtId="0" fontId="7" fillId="14" borderId="14" applyNumberFormat="0" applyFont="0" applyAlignment="0" applyProtection="0"/>
    <xf numFmtId="178" fontId="10" fillId="39" borderId="751">
      <alignment horizontal="center"/>
      <protection locked="0"/>
    </xf>
    <xf numFmtId="201" fontId="10" fillId="39" borderId="796" applyNumberFormat="0">
      <alignment horizontal="left"/>
    </xf>
    <xf numFmtId="0" fontId="66" fillId="0" borderId="756" applyNumberFormat="0" applyFill="0" applyAlignment="0" applyProtection="0"/>
    <xf numFmtId="178" fontId="10" fillId="39" borderId="1654">
      <alignment horizontal="center"/>
      <protection locked="0"/>
    </xf>
    <xf numFmtId="196" fontId="10" fillId="39" borderId="787" applyFont="0" applyFill="0" applyBorder="0" applyAlignment="0">
      <alignment horizontal="left"/>
    </xf>
    <xf numFmtId="0" fontId="7" fillId="14" borderId="14" applyNumberFormat="0" applyFont="0" applyAlignment="0" applyProtection="0"/>
    <xf numFmtId="0" fontId="7" fillId="14" borderId="14" applyNumberFormat="0" applyFont="0" applyAlignment="0" applyProtection="0"/>
    <xf numFmtId="178" fontId="10" fillId="39" borderId="751">
      <alignment horizontal="center"/>
      <protection locked="0"/>
    </xf>
    <xf numFmtId="0" fontId="7" fillId="14" borderId="14" applyNumberFormat="0" applyFont="0" applyAlignment="0" applyProtection="0"/>
    <xf numFmtId="49" fontId="74" fillId="0" borderId="787">
      <alignment horizontal="left" vertical="top" wrapText="1"/>
      <protection locked="0"/>
    </xf>
    <xf numFmtId="0" fontId="7" fillId="14" borderId="14" applyNumberFormat="0" applyFont="0" applyAlignment="0" applyProtection="0"/>
    <xf numFmtId="0" fontId="53" fillId="59" borderId="744" applyNumberFormat="0" applyAlignment="0" applyProtection="0"/>
    <xf numFmtId="271" fontId="11" fillId="0" borderId="814">
      <alignment horizontal="right"/>
    </xf>
    <xf numFmtId="191" fontId="74" fillId="0" borderId="787" applyFont="0" applyFill="0" applyBorder="0" applyAlignment="0" applyProtection="0">
      <alignment horizontal="left"/>
      <protection locked="0"/>
    </xf>
    <xf numFmtId="230" fontId="103" fillId="0" borderId="793">
      <alignment vertical="center"/>
      <protection locked="0"/>
    </xf>
    <xf numFmtId="233" fontId="103" fillId="0" borderId="811">
      <alignment vertical="center"/>
      <protection locked="0"/>
    </xf>
    <xf numFmtId="190" fontId="74" fillId="0" borderId="796" applyFont="0" applyFill="0" applyBorder="0" applyAlignment="0" applyProtection="0">
      <alignment horizontal="left"/>
      <protection locked="0"/>
    </xf>
    <xf numFmtId="196" fontId="10" fillId="39" borderId="787" applyFont="0" applyFill="0" applyBorder="0" applyAlignment="0">
      <alignment horizontal="left"/>
    </xf>
    <xf numFmtId="0" fontId="7" fillId="14" borderId="14" applyNumberFormat="0" applyFont="0" applyAlignment="0" applyProtection="0"/>
    <xf numFmtId="0" fontId="66" fillId="0" borderId="774" applyNumberFormat="0" applyFill="0" applyAlignment="0" applyProtection="0"/>
    <xf numFmtId="0" fontId="53" fillId="59" borderId="789" applyNumberFormat="0" applyAlignment="0" applyProtection="0"/>
    <xf numFmtId="254" fontId="10" fillId="39" borderId="787">
      <alignment horizontal="right"/>
      <protection locked="0"/>
    </xf>
    <xf numFmtId="178" fontId="10" fillId="39" borderId="796">
      <alignment horizontal="center"/>
      <protection locked="0"/>
    </xf>
    <xf numFmtId="228" fontId="103" fillId="0" borderId="805" applyFill="0">
      <alignment horizontal="center" vertical="center"/>
    </xf>
    <xf numFmtId="254" fontId="10" fillId="39" borderId="796">
      <alignment horizontal="right"/>
      <protection locked="0"/>
    </xf>
    <xf numFmtId="0" fontId="66" fillId="0" borderId="765" applyNumberFormat="0" applyFill="0" applyAlignment="0" applyProtection="0"/>
    <xf numFmtId="0" fontId="7" fillId="14" borderId="14" applyNumberFormat="0" applyFont="0" applyAlignment="0" applyProtection="0"/>
    <xf numFmtId="0" fontId="53" fillId="59" borderId="753" applyNumberFormat="0" applyAlignment="0" applyProtection="0"/>
    <xf numFmtId="0" fontId="2" fillId="0" borderId="765" applyNumberFormat="0" applyFill="0" applyAlignment="0" applyProtection="0"/>
    <xf numFmtId="0" fontId="73" fillId="63" borderId="796" applyFill="0">
      <alignment horizontal="center"/>
    </xf>
    <xf numFmtId="0" fontId="7" fillId="14" borderId="14" applyNumberFormat="0" applyFont="0" applyAlignment="0" applyProtection="0"/>
    <xf numFmtId="0" fontId="7" fillId="14" borderId="14" applyNumberFormat="0" applyFont="0" applyAlignment="0" applyProtection="0"/>
    <xf numFmtId="271" fontId="11" fillId="0" borderId="805">
      <alignment horizontal="right"/>
    </xf>
    <xf numFmtId="228" fontId="73" fillId="63" borderId="796" applyFill="0">
      <alignment horizontal="center" vertical="center"/>
    </xf>
    <xf numFmtId="187" fontId="74" fillId="0" borderId="751" applyFont="0" applyFill="0" applyBorder="0" applyAlignment="0" applyProtection="0">
      <alignment horizontal="left"/>
      <protection locked="0"/>
    </xf>
    <xf numFmtId="0" fontId="7" fillId="14" borderId="14" applyNumberFormat="0" applyFont="0" applyAlignment="0" applyProtection="0"/>
    <xf numFmtId="250" fontId="168" fillId="0" borderId="797" applyFill="0"/>
    <xf numFmtId="0" fontId="7" fillId="14" borderId="14" applyNumberFormat="0" applyFont="0" applyAlignment="0" applyProtection="0"/>
    <xf numFmtId="17" fontId="11" fillId="39" borderId="805">
      <alignment horizontal="center"/>
      <protection locked="0"/>
    </xf>
    <xf numFmtId="0" fontId="53" fillId="59" borderId="780" applyNumberFormat="0" applyAlignment="0" applyProtection="0"/>
    <xf numFmtId="188" fontId="73" fillId="63" borderId="787" applyFill="0">
      <alignment horizontal="center" vertical="center"/>
    </xf>
    <xf numFmtId="229" fontId="103" fillId="0" borderId="766">
      <alignment vertical="center"/>
      <protection locked="0"/>
    </xf>
    <xf numFmtId="231" fontId="103" fillId="0" borderId="766">
      <alignment vertical="center"/>
      <protection locked="0"/>
    </xf>
    <xf numFmtId="10" fontId="68" fillId="67" borderId="778" applyNumberFormat="0" applyBorder="0" applyAlignment="0" applyProtection="0"/>
    <xf numFmtId="0" fontId="7" fillId="14" borderId="14" applyNumberFormat="0" applyFont="0" applyAlignment="0" applyProtection="0"/>
    <xf numFmtId="49" fontId="74" fillId="0" borderId="805">
      <alignment horizontal="left" vertical="top" wrapText="1"/>
      <protection locked="0"/>
    </xf>
    <xf numFmtId="266" fontId="103" fillId="0" borderId="814" applyFill="0">
      <alignment horizontal="center" vertical="center"/>
    </xf>
    <xf numFmtId="178" fontId="10" fillId="39" borderId="787">
      <alignment horizontal="center"/>
      <protection locked="0"/>
    </xf>
    <xf numFmtId="267" fontId="112" fillId="0" borderId="804" applyFill="0">
      <alignment horizontal="center" vertical="center"/>
    </xf>
    <xf numFmtId="0" fontId="61" fillId="46" borderId="744" applyNumberFormat="0" applyAlignment="0" applyProtection="0"/>
    <xf numFmtId="230" fontId="103" fillId="0" borderId="757">
      <alignment vertical="center"/>
      <protection locked="0"/>
    </xf>
    <xf numFmtId="254" fontId="10" fillId="39" borderId="805">
      <alignment horizontal="right"/>
      <protection locked="0"/>
    </xf>
    <xf numFmtId="178" fontId="10" fillId="39" borderId="805">
      <alignment horizontal="center"/>
      <protection locked="0"/>
    </xf>
    <xf numFmtId="185" fontId="74" fillId="0" borderId="814" applyFont="0" applyFill="0" applyBorder="0" applyAlignment="0" applyProtection="0">
      <alignment horizontal="left"/>
      <protection locked="0"/>
    </xf>
    <xf numFmtId="0" fontId="7" fillId="14" borderId="14" applyNumberFormat="0" applyFont="0" applyAlignment="0" applyProtection="0"/>
    <xf numFmtId="193" fontId="10" fillId="0" borderId="1044" applyFont="0" applyFill="0" applyBorder="0" applyAlignment="0" applyProtection="0">
      <alignment horizontal="left"/>
      <protection locked="0"/>
    </xf>
    <xf numFmtId="3" fontId="114" fillId="39" borderId="787">
      <alignment horizontal="center"/>
      <protection locked="0"/>
    </xf>
    <xf numFmtId="0" fontId="7" fillId="14" borderId="14" applyNumberFormat="0" applyFont="0" applyAlignment="0" applyProtection="0"/>
    <xf numFmtId="0" fontId="66" fillId="0" borderId="765" applyNumberFormat="0" applyFill="0" applyAlignment="0" applyProtection="0"/>
    <xf numFmtId="0" fontId="66" fillId="0" borderId="774" applyNumberFormat="0" applyFill="0" applyAlignment="0" applyProtection="0"/>
    <xf numFmtId="271" fontId="11" fillId="63" borderId="778">
      <alignment horizontal="right"/>
    </xf>
    <xf numFmtId="0" fontId="7" fillId="14" borderId="14" applyNumberFormat="0" applyFont="0" applyAlignment="0" applyProtection="0"/>
    <xf numFmtId="229" fontId="103" fillId="0" borderId="784">
      <alignment vertical="center"/>
      <protection locked="0"/>
    </xf>
    <xf numFmtId="0" fontId="7" fillId="14" borderId="14" applyNumberFormat="0" applyFont="0" applyAlignment="0" applyProtection="0"/>
    <xf numFmtId="228" fontId="103" fillId="0" borderId="778" applyFill="0">
      <alignment horizontal="center" vertical="center"/>
    </xf>
    <xf numFmtId="0" fontId="2" fillId="0" borderId="810" applyNumberFormat="0" applyFill="0" applyAlignment="0" applyProtection="0"/>
    <xf numFmtId="0" fontId="61" fillId="46" borderId="807" applyNumberFormat="0" applyAlignment="0" applyProtection="0"/>
    <xf numFmtId="0" fontId="66" fillId="0" borderId="801" applyNumberFormat="0" applyFill="0" applyAlignment="0" applyProtection="0"/>
    <xf numFmtId="3" fontId="114" fillId="39" borderId="1208">
      <alignment horizontal="center"/>
      <protection locked="0"/>
    </xf>
    <xf numFmtId="0" fontId="7" fillId="14" borderId="14" applyNumberFormat="0" applyFont="0" applyAlignment="0" applyProtection="0"/>
    <xf numFmtId="0" fontId="7" fillId="14" borderId="14" applyNumberFormat="0" applyFont="0" applyAlignment="0" applyProtection="0"/>
    <xf numFmtId="0" fontId="10" fillId="62" borderId="745" applyNumberFormat="0" applyFont="0" applyAlignment="0" applyProtection="0"/>
    <xf numFmtId="0" fontId="64" fillId="59" borderId="746" applyNumberFormat="0" applyAlignment="0" applyProtection="0"/>
    <xf numFmtId="0" fontId="10" fillId="62" borderId="790" applyNumberFormat="0" applyFont="0" applyAlignment="0" applyProtection="0"/>
    <xf numFmtId="231" fontId="103" fillId="0" borderId="793">
      <alignment vertical="center"/>
      <protection locked="0"/>
    </xf>
    <xf numFmtId="0" fontId="7" fillId="14" borderId="14" applyNumberFormat="0" applyFont="0" applyAlignment="0" applyProtection="0"/>
    <xf numFmtId="250" fontId="121" fillId="0" borderId="779" applyFill="0"/>
    <xf numFmtId="0" fontId="7" fillId="14" borderId="14" applyNumberFormat="0" applyFont="0" applyAlignment="0" applyProtection="0"/>
    <xf numFmtId="0" fontId="7" fillId="14" borderId="14" applyNumberFormat="0" applyFont="0" applyAlignment="0" applyProtection="0"/>
    <xf numFmtId="0" fontId="66" fillId="0" borderId="747" applyNumberFormat="0" applyFill="0" applyAlignment="0" applyProtection="0"/>
    <xf numFmtId="0" fontId="2" fillId="0" borderId="747" applyNumberFormat="0" applyFill="0" applyAlignment="0" applyProtection="0"/>
    <xf numFmtId="0" fontId="7" fillId="14" borderId="14" applyNumberFormat="0" applyFont="0" applyAlignment="0" applyProtection="0"/>
    <xf numFmtId="0" fontId="61" fillId="46" borderId="798" applyNumberFormat="0" applyAlignment="0" applyProtection="0"/>
    <xf numFmtId="0" fontId="7" fillId="14" borderId="14" applyNumberFormat="0" applyFont="0" applyAlignment="0" applyProtection="0"/>
    <xf numFmtId="228" fontId="124" fillId="0" borderId="804" applyFill="0">
      <alignment horizontal="center" vertical="center"/>
    </xf>
    <xf numFmtId="0" fontId="7" fillId="14" borderId="14" applyNumberFormat="0" applyFont="0" applyAlignment="0" applyProtection="0"/>
    <xf numFmtId="231" fontId="103" fillId="0" borderId="802">
      <alignment vertical="center"/>
      <protection locked="0"/>
    </xf>
    <xf numFmtId="0" fontId="66" fillId="0" borderId="792" applyNumberFormat="0" applyFill="0" applyAlignment="0" applyProtection="0"/>
    <xf numFmtId="237" fontId="103" fillId="0" borderId="802">
      <alignment vertical="center"/>
      <protection locked="0"/>
    </xf>
    <xf numFmtId="233" fontId="103" fillId="0" borderId="766">
      <alignment vertical="center"/>
      <protection locked="0"/>
    </xf>
    <xf numFmtId="0" fontId="7" fillId="14" borderId="14" applyNumberFormat="0" applyFont="0" applyAlignment="0" applyProtection="0"/>
    <xf numFmtId="0" fontId="74" fillId="0" borderId="769" applyNumberFormat="0">
      <alignment horizontal="left"/>
      <protection locked="0"/>
    </xf>
    <xf numFmtId="231" fontId="103" fillId="0" borderId="775">
      <alignment vertical="center"/>
      <protection locked="0"/>
    </xf>
    <xf numFmtId="267" fontId="112" fillId="0" borderId="768" applyFill="0">
      <alignment horizontal="center" vertical="center"/>
    </xf>
    <xf numFmtId="228" fontId="74" fillId="0" borderId="1198" applyNumberFormat="0">
      <alignment horizontal="left"/>
      <protection locked="0"/>
    </xf>
    <xf numFmtId="0" fontId="10" fillId="62" borderId="781" applyNumberFormat="0" applyFont="0" applyAlignment="0" applyProtection="0"/>
    <xf numFmtId="37" fontId="70" fillId="0" borderId="795" applyFill="0">
      <alignment horizontal="center" vertical="center"/>
    </xf>
    <xf numFmtId="229" fontId="103" fillId="0" borderId="793">
      <alignment vertical="center"/>
      <protection locked="0"/>
    </xf>
    <xf numFmtId="185" fontId="74" fillId="0" borderId="769" applyFont="0" applyFill="0" applyBorder="0" applyAlignment="0" applyProtection="0">
      <alignment horizontal="left"/>
      <protection locked="0"/>
    </xf>
    <xf numFmtId="3" fontId="114" fillId="39" borderId="769">
      <alignment horizontal="center"/>
      <protection locked="0"/>
    </xf>
    <xf numFmtId="228" fontId="68" fillId="0" borderId="769" applyFill="0">
      <alignment horizontal="center" vertical="center"/>
    </xf>
    <xf numFmtId="188" fontId="73" fillId="63" borderId="769" applyFill="0">
      <alignment horizontal="center" vertical="center"/>
    </xf>
    <xf numFmtId="0" fontId="66" fillId="0" borderId="756" applyNumberFormat="0" applyFill="0" applyAlignment="0" applyProtection="0"/>
    <xf numFmtId="0" fontId="64" fillId="59" borderId="755" applyNumberFormat="0" applyAlignment="0" applyProtection="0"/>
    <xf numFmtId="0" fontId="10" fillId="62" borderId="754" applyNumberFormat="0" applyFont="0" applyAlignment="0" applyProtection="0"/>
    <xf numFmtId="188" fontId="73" fillId="63" borderId="760" applyFill="0">
      <alignment horizontal="center" vertical="center"/>
    </xf>
    <xf numFmtId="0" fontId="10" fillId="62" borderId="754" applyNumberFormat="0" applyFont="0" applyAlignment="0" applyProtection="0"/>
    <xf numFmtId="228" fontId="73" fillId="63" borderId="778" applyFill="0">
      <alignment horizontal="center" vertical="center"/>
    </xf>
    <xf numFmtId="0" fontId="7" fillId="14" borderId="14" applyNumberFormat="0" applyFont="0" applyAlignment="0" applyProtection="0"/>
    <xf numFmtId="17" fontId="11" fillId="39" borderId="787">
      <alignment horizontal="center"/>
      <protection locked="0"/>
    </xf>
    <xf numFmtId="200" fontId="10" fillId="5" borderId="787" applyFont="0" applyFill="0" applyBorder="0" applyAlignment="0" applyProtection="0"/>
    <xf numFmtId="184" fontId="103" fillId="0" borderId="775">
      <alignment vertical="center"/>
      <protection locked="0"/>
    </xf>
    <xf numFmtId="37" fontId="70" fillId="0" borderId="768" applyFill="0">
      <alignment horizontal="center" vertical="center"/>
    </xf>
    <xf numFmtId="228" fontId="73" fillId="63" borderId="805" applyFill="0">
      <alignment horizontal="center" vertical="center"/>
    </xf>
    <xf numFmtId="228" fontId="136" fillId="68" borderId="785" applyNumberFormat="0">
      <alignment horizontal="right"/>
    </xf>
    <xf numFmtId="0" fontId="10" fillId="62" borderId="772" applyNumberFormat="0" applyFont="0" applyAlignment="0" applyProtection="0"/>
    <xf numFmtId="0" fontId="7" fillId="14" borderId="14" applyNumberFormat="0" applyFont="0" applyAlignment="0" applyProtection="0"/>
    <xf numFmtId="254" fontId="10" fillId="39" borderId="769">
      <alignment horizontal="right"/>
      <protection locked="0"/>
    </xf>
    <xf numFmtId="178" fontId="10" fillId="39" borderId="787">
      <alignment horizontal="center"/>
      <protection locked="0"/>
    </xf>
    <xf numFmtId="192" fontId="74" fillId="0" borderId="796" applyFont="0" applyFill="0" applyBorder="0" applyAlignment="0" applyProtection="0">
      <alignment horizontal="left"/>
      <protection locked="0"/>
    </xf>
    <xf numFmtId="271" fontId="11" fillId="0" borderId="769">
      <alignment horizontal="right"/>
    </xf>
    <xf numFmtId="0" fontId="7" fillId="14" borderId="14" applyNumberFormat="0" applyFont="0" applyAlignment="0" applyProtection="0"/>
    <xf numFmtId="0" fontId="7" fillId="14" borderId="14" applyNumberFormat="0" applyFont="0" applyAlignment="0" applyProtection="0"/>
    <xf numFmtId="187" fontId="74" fillId="0" borderId="769"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64" fillId="59" borderId="773" applyNumberFormat="0" applyAlignment="0" applyProtection="0"/>
    <xf numFmtId="250" fontId="121" fillId="0" borderId="806" applyFill="0"/>
    <xf numFmtId="237" fontId="103" fillId="0" borderId="775">
      <alignment vertical="center"/>
      <protection locked="0"/>
    </xf>
    <xf numFmtId="0" fontId="10" fillId="62" borderId="808" applyNumberFormat="0" applyFont="0" applyAlignment="0" applyProtection="0"/>
    <xf numFmtId="0" fontId="73" fillId="63" borderId="2484" applyFill="0">
      <alignment horizontal="center"/>
    </xf>
    <xf numFmtId="0" fontId="7" fillId="14" borderId="14" applyNumberFormat="0" applyFont="0" applyAlignment="0" applyProtection="0"/>
    <xf numFmtId="0" fontId="7" fillId="14" borderId="14" applyNumberFormat="0" applyFont="0" applyAlignment="0" applyProtection="0"/>
    <xf numFmtId="190" fontId="74" fillId="0" borderId="751" applyFont="0" applyFill="0" applyBorder="0" applyAlignment="0" applyProtection="0">
      <alignment horizontal="left"/>
      <protection locked="0"/>
    </xf>
    <xf numFmtId="0" fontId="7" fillId="14" borderId="14" applyNumberFormat="0" applyFont="0" applyAlignment="0" applyProtection="0"/>
    <xf numFmtId="233" fontId="103" fillId="0" borderId="784">
      <alignment vertical="center"/>
      <protection locked="0"/>
    </xf>
    <xf numFmtId="228" fontId="68" fillId="0" borderId="805" applyFill="0">
      <alignment horizontal="center" vertical="center"/>
    </xf>
    <xf numFmtId="228" fontId="103" fillId="0" borderId="775">
      <alignment vertical="center"/>
      <protection locked="0"/>
    </xf>
    <xf numFmtId="178" fontId="10" fillId="39" borderId="751">
      <alignment horizontal="center"/>
      <protection locked="0"/>
    </xf>
    <xf numFmtId="0" fontId="74" fillId="0" borderId="796" applyNumberFormat="0">
      <alignment horizontal="left"/>
      <protection locked="0"/>
    </xf>
    <xf numFmtId="0" fontId="53" fillId="59" borderId="780" applyNumberFormat="0" applyAlignment="0" applyProtection="0"/>
    <xf numFmtId="0" fontId="61" fillId="46" borderId="780" applyNumberFormat="0" applyAlignment="0" applyProtection="0"/>
    <xf numFmtId="0" fontId="7" fillId="14" borderId="14" applyNumberFormat="0" applyFont="0" applyAlignment="0" applyProtection="0"/>
    <xf numFmtId="188" fontId="73" fillId="63" borderId="787" applyFill="0">
      <alignment horizontal="center" vertical="center"/>
    </xf>
    <xf numFmtId="228" fontId="73" fillId="63" borderId="769" applyFill="0">
      <alignment horizontal="center" vertical="center"/>
    </xf>
    <xf numFmtId="228" fontId="73" fillId="63" borderId="787" applyFill="0">
      <alignment horizontal="center"/>
    </xf>
    <xf numFmtId="228" fontId="112" fillId="0" borderId="804" applyFill="0">
      <alignment horizontal="center" vertical="center"/>
    </xf>
    <xf numFmtId="49" fontId="74" fillId="0" borderId="814">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7" fontId="74" fillId="0" borderId="778" applyFont="0" applyFill="0" applyBorder="0" applyAlignment="0" applyProtection="0">
      <alignment horizontal="left"/>
      <protection locked="0"/>
    </xf>
    <xf numFmtId="187" fontId="74" fillId="0" borderId="796" applyFont="0" applyFill="0" applyBorder="0" applyAlignment="0" applyProtection="0">
      <alignment horizontal="left"/>
      <protection locked="0"/>
    </xf>
    <xf numFmtId="37" fontId="70" fillId="0" borderId="804" applyFill="0">
      <alignment horizontal="center" vertical="center"/>
    </xf>
    <xf numFmtId="185" fontId="74" fillId="0" borderId="2104" applyFont="0" applyFill="0" applyBorder="0" applyAlignment="0" applyProtection="0">
      <alignment horizontal="left"/>
      <protection locked="0"/>
    </xf>
    <xf numFmtId="233" fontId="103" fillId="0" borderId="793">
      <alignment vertical="center"/>
      <protection locked="0"/>
    </xf>
    <xf numFmtId="271" fontId="11" fillId="63" borderId="769">
      <alignment horizontal="right"/>
    </xf>
    <xf numFmtId="0" fontId="7" fillId="14" borderId="14" applyNumberFormat="0" applyFont="0" applyAlignment="0" applyProtection="0"/>
    <xf numFmtId="0" fontId="53" fillId="59" borderId="762" applyNumberFormat="0" applyAlignment="0" applyProtection="0"/>
    <xf numFmtId="228" fontId="73" fillId="63" borderId="796" applyFill="0">
      <alignment horizontal="center" vertical="center"/>
    </xf>
    <xf numFmtId="0" fontId="10" fillId="62" borderId="781" applyNumberFormat="0" applyFont="0" applyAlignment="0" applyProtection="0"/>
    <xf numFmtId="0" fontId="7" fillId="14" borderId="14" applyNumberFormat="0" applyFont="0" applyAlignment="0" applyProtection="0"/>
    <xf numFmtId="254" fontId="10" fillId="39" borderId="796">
      <alignment horizontal="right"/>
      <protection locked="0"/>
    </xf>
    <xf numFmtId="0" fontId="7" fillId="14" borderId="14" applyNumberFormat="0" applyFont="0" applyAlignment="0" applyProtection="0"/>
    <xf numFmtId="228" fontId="73" fillId="63" borderId="769" applyFill="0">
      <alignment horizontal="center"/>
    </xf>
    <xf numFmtId="0" fontId="7" fillId="14" borderId="14" applyNumberFormat="0" applyFont="0" applyAlignment="0" applyProtection="0"/>
    <xf numFmtId="250" fontId="168" fillId="0" borderId="770" applyFill="0"/>
    <xf numFmtId="228" fontId="74" fillId="0" borderId="805" applyNumberFormat="0">
      <alignment horizontal="left"/>
      <protection locked="0"/>
    </xf>
    <xf numFmtId="228" fontId="103" fillId="0" borderId="769" applyFill="0">
      <alignment horizontal="center" vertical="center"/>
    </xf>
    <xf numFmtId="228" fontId="121" fillId="0" borderId="767" applyNumberFormat="0"/>
    <xf numFmtId="0" fontId="7" fillId="14" borderId="14" applyNumberFormat="0" applyFont="0" applyAlignment="0" applyProtection="0"/>
    <xf numFmtId="231" fontId="103" fillId="0" borderId="811">
      <alignment vertical="center"/>
      <protection locked="0"/>
    </xf>
    <xf numFmtId="0" fontId="10" fillId="62" borderId="781" applyNumberFormat="0" applyFont="0" applyAlignment="0" applyProtection="0"/>
    <xf numFmtId="0" fontId="7" fillId="14" borderId="14" applyNumberFormat="0" applyFont="0" applyAlignment="0" applyProtection="0"/>
    <xf numFmtId="17" fontId="11" fillId="39" borderId="796">
      <alignment horizontal="center"/>
      <protection locked="0"/>
    </xf>
    <xf numFmtId="0" fontId="61" fillId="46" borderId="771" applyNumberFormat="0" applyAlignment="0" applyProtection="0"/>
    <xf numFmtId="178" fontId="10" fillId="39" borderId="751">
      <alignment horizontal="center"/>
      <protection locked="0"/>
    </xf>
    <xf numFmtId="0" fontId="7" fillId="14" borderId="14" applyNumberFormat="0" applyFont="0" applyAlignment="0" applyProtection="0"/>
    <xf numFmtId="0" fontId="7" fillId="14" borderId="14" applyNumberFormat="0" applyFont="0" applyAlignment="0" applyProtection="0"/>
    <xf numFmtId="0" fontId="64" fillId="59" borderId="755" applyNumberFormat="0" applyAlignment="0" applyProtection="0"/>
    <xf numFmtId="0" fontId="10" fillId="62" borderId="754" applyNumberFormat="0" applyFont="0" applyAlignment="0" applyProtection="0"/>
    <xf numFmtId="0" fontId="7" fillId="14" borderId="14" applyNumberFormat="0" applyFont="0" applyAlignment="0" applyProtection="0"/>
    <xf numFmtId="232" fontId="103" fillId="0" borderId="748">
      <alignment vertical="center"/>
      <protection locked="0"/>
    </xf>
    <xf numFmtId="229" fontId="103" fillId="0" borderId="748">
      <alignment vertical="center"/>
      <protection locked="0"/>
    </xf>
    <xf numFmtId="228" fontId="103" fillId="0" borderId="748">
      <alignment vertical="center"/>
      <protection locked="0"/>
    </xf>
    <xf numFmtId="237" fontId="103" fillId="0" borderId="748">
      <alignment vertical="center"/>
      <protection locked="0"/>
    </xf>
    <xf numFmtId="184" fontId="103" fillId="0" borderId="748">
      <alignment vertical="center"/>
      <protection locked="0"/>
    </xf>
    <xf numFmtId="233" fontId="103" fillId="0" borderId="748">
      <alignment vertical="center"/>
      <protection locked="0"/>
    </xf>
    <xf numFmtId="233" fontId="103" fillId="0" borderId="748">
      <alignment vertical="center"/>
      <protection locked="0"/>
    </xf>
    <xf numFmtId="231" fontId="103" fillId="0" borderId="748">
      <alignment vertical="center"/>
      <protection locked="0"/>
    </xf>
    <xf numFmtId="231" fontId="103" fillId="0" borderId="748">
      <alignment vertical="center"/>
      <protection locked="0"/>
    </xf>
    <xf numFmtId="230" fontId="103" fillId="0" borderId="748">
      <alignment vertical="center"/>
      <protection locked="0"/>
    </xf>
    <xf numFmtId="0" fontId="7" fillId="14" borderId="14" applyNumberFormat="0" applyFont="0" applyAlignment="0" applyProtection="0"/>
    <xf numFmtId="0" fontId="7" fillId="14" borderId="14" applyNumberFormat="0" applyFont="0" applyAlignment="0" applyProtection="0"/>
    <xf numFmtId="228" fontId="112" fillId="0" borderId="777" applyFill="0">
      <alignment horizontal="center" vertical="center"/>
    </xf>
    <xf numFmtId="230" fontId="103" fillId="0" borderId="784">
      <alignment vertical="center"/>
      <protection locked="0"/>
    </xf>
    <xf numFmtId="232" fontId="103" fillId="0" borderId="784">
      <alignment vertical="center"/>
      <protection locked="0"/>
    </xf>
    <xf numFmtId="0" fontId="7" fillId="14" borderId="14" applyNumberFormat="0" applyFont="0" applyAlignment="0" applyProtection="0"/>
    <xf numFmtId="0" fontId="7" fillId="14" borderId="14" applyNumberFormat="0" applyFont="0" applyAlignment="0" applyProtection="0"/>
    <xf numFmtId="178" fontId="10" fillId="39" borderId="796">
      <alignment horizontal="center"/>
      <protection locked="0"/>
    </xf>
    <xf numFmtId="230" fontId="103" fillId="0" borderId="802">
      <alignment vertical="center"/>
      <protection locked="0"/>
    </xf>
    <xf numFmtId="0" fontId="61" fillId="46" borderId="789" applyNumberFormat="0" applyAlignment="0" applyProtection="0"/>
    <xf numFmtId="0" fontId="61" fillId="46" borderId="762" applyNumberFormat="0" applyAlignment="0" applyProtection="0"/>
    <xf numFmtId="0" fontId="10" fillId="62" borderId="772" applyNumberFormat="0" applyFont="0" applyAlignment="0" applyProtection="0"/>
    <xf numFmtId="0" fontId="10" fillId="62" borderId="772" applyNumberFormat="0" applyFont="0" applyAlignment="0" applyProtection="0"/>
    <xf numFmtId="0" fontId="64" fillId="59" borderId="782"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762" applyNumberFormat="0" applyAlignment="0" applyProtection="0"/>
    <xf numFmtId="250" fontId="121" fillId="0" borderId="761" applyFill="0"/>
    <xf numFmtId="266" fontId="103" fillId="0" borderId="769" applyFill="0">
      <alignment horizontal="center" vertical="center"/>
    </xf>
    <xf numFmtId="0" fontId="7" fillId="14" borderId="14" applyNumberFormat="0" applyFont="0" applyAlignment="0" applyProtection="0"/>
    <xf numFmtId="0" fontId="64" fillId="59" borderId="791" applyNumberFormat="0" applyAlignment="0" applyProtection="0"/>
    <xf numFmtId="10" fontId="68" fillId="67" borderId="769" applyNumberFormat="0" applyBorder="0" applyAlignment="0" applyProtection="0"/>
    <xf numFmtId="0" fontId="7" fillId="14" borderId="14" applyNumberFormat="0" applyFont="0" applyAlignment="0" applyProtection="0"/>
    <xf numFmtId="0" fontId="64" fillId="59" borderId="809" applyNumberFormat="0" applyAlignment="0" applyProtection="0"/>
    <xf numFmtId="0" fontId="7" fillId="14" borderId="14" applyNumberFormat="0" applyFont="0" applyAlignment="0" applyProtection="0"/>
    <xf numFmtId="201" fontId="10" fillId="39" borderId="787" applyNumberFormat="0">
      <alignment horizontal="left"/>
    </xf>
    <xf numFmtId="49" fontId="74" fillId="0" borderId="805">
      <alignment horizontal="left" vertical="top" wrapText="1"/>
      <protection locked="0"/>
    </xf>
    <xf numFmtId="0" fontId="7" fillId="14" borderId="14" applyNumberFormat="0" applyFont="0" applyAlignment="0" applyProtection="0"/>
    <xf numFmtId="0" fontId="53" fillId="59" borderId="771" applyNumberFormat="0" applyAlignment="0" applyProtection="0"/>
    <xf numFmtId="250" fontId="121" fillId="0" borderId="788" applyFill="0"/>
    <xf numFmtId="228" fontId="112" fillId="0" borderId="813" applyFill="0">
      <alignment horizontal="center" vertical="center"/>
    </xf>
    <xf numFmtId="0" fontId="7" fillId="14" borderId="14" applyNumberFormat="0" applyFont="0" applyAlignment="0" applyProtection="0"/>
    <xf numFmtId="0" fontId="10" fillId="62" borderId="808" applyNumberFormat="0" applyFont="0" applyAlignment="0" applyProtection="0"/>
    <xf numFmtId="228" fontId="121" fillId="0" borderId="803" applyNumberFormat="0"/>
    <xf numFmtId="231" fontId="103" fillId="0" borderId="757">
      <alignment vertical="center"/>
      <protection locked="0"/>
    </xf>
    <xf numFmtId="233" fontId="103" fillId="0" borderId="757">
      <alignment vertical="center"/>
      <protection locked="0"/>
    </xf>
    <xf numFmtId="233" fontId="103" fillId="0" borderId="757">
      <alignment vertical="center"/>
      <protection locked="0"/>
    </xf>
    <xf numFmtId="184" fontId="103" fillId="0" borderId="757">
      <alignment vertical="center"/>
      <protection locked="0"/>
    </xf>
    <xf numFmtId="237" fontId="103" fillId="0" borderId="757">
      <alignment vertical="center"/>
      <protection locked="0"/>
    </xf>
    <xf numFmtId="228" fontId="103" fillId="0" borderId="757">
      <alignment vertical="center"/>
      <protection locked="0"/>
    </xf>
    <xf numFmtId="229" fontId="103" fillId="0" borderId="757">
      <alignment vertical="center"/>
      <protection locked="0"/>
    </xf>
    <xf numFmtId="232" fontId="103" fillId="0" borderId="757">
      <alignment vertical="center"/>
      <protection locked="0"/>
    </xf>
    <xf numFmtId="228" fontId="121" fillId="0" borderId="749" applyNumberFormat="0"/>
    <xf numFmtId="0" fontId="10" fillId="62" borderId="781" applyNumberFormat="0" applyFont="0" applyAlignment="0" applyProtection="0"/>
    <xf numFmtId="228" fontId="136" fillId="68" borderId="749" applyNumberFormat="0">
      <alignment horizontal="right"/>
    </xf>
    <xf numFmtId="228" fontId="112" fillId="0" borderId="750" applyFill="0">
      <alignment horizontal="center" vertical="center"/>
    </xf>
    <xf numFmtId="228" fontId="124" fillId="0" borderId="750" applyFill="0">
      <alignment horizontal="center" vertical="center"/>
    </xf>
    <xf numFmtId="267" fontId="112" fillId="0" borderId="750" applyFill="0">
      <alignment horizontal="center" vertical="center"/>
    </xf>
    <xf numFmtId="37" fontId="70" fillId="0" borderId="750" applyFill="0">
      <alignment horizontal="center" vertical="center"/>
    </xf>
    <xf numFmtId="184" fontId="103" fillId="0" borderId="784">
      <alignment vertical="center"/>
      <protection locked="0"/>
    </xf>
    <xf numFmtId="0" fontId="7" fillId="14" borderId="14" applyNumberFormat="0" applyFont="0" applyAlignment="0" applyProtection="0"/>
    <xf numFmtId="0" fontId="7" fillId="14" borderId="14" applyNumberFormat="0" applyFont="0" applyAlignment="0" applyProtection="0"/>
    <xf numFmtId="196" fontId="10" fillId="39" borderId="778" applyFont="0" applyFill="0" applyBorder="0" applyAlignment="0">
      <alignment horizontal="left"/>
    </xf>
    <xf numFmtId="0" fontId="7" fillId="14" borderId="14" applyNumberFormat="0" applyFont="0" applyAlignment="0" applyProtection="0"/>
    <xf numFmtId="228" fontId="121" fillId="0" borderId="794" applyNumberFormat="0"/>
    <xf numFmtId="191" fontId="74" fillId="0" borderId="796"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21" fillId="0" borderId="770" applyFill="0"/>
    <xf numFmtId="0" fontId="74" fillId="0" borderId="778" applyNumberFormat="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4" fillId="0" borderId="805"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787" applyFont="0" applyFill="0" applyBorder="0" applyAlignment="0" applyProtection="0">
      <alignment horizontal="left"/>
      <protection locked="0"/>
    </xf>
    <xf numFmtId="254" fontId="10" fillId="39" borderId="814">
      <alignment horizontal="right"/>
      <protection locked="0"/>
    </xf>
    <xf numFmtId="0" fontId="7" fillId="14" borderId="14" applyNumberFormat="0" applyFont="0" applyAlignment="0" applyProtection="0"/>
    <xf numFmtId="254" fontId="10" fillId="39" borderId="787">
      <alignment horizontal="right"/>
      <protection locked="0"/>
    </xf>
    <xf numFmtId="187" fontId="74" fillId="0" borderId="787" applyFont="0" applyFill="0" applyBorder="0" applyAlignment="0" applyProtection="0">
      <alignment horizontal="left"/>
      <protection locked="0"/>
    </xf>
    <xf numFmtId="49" fontId="74" fillId="0" borderId="760">
      <alignment horizontal="left" vertical="top" wrapText="1"/>
      <protection locked="0"/>
    </xf>
    <xf numFmtId="200" fontId="10" fillId="5" borderId="787" applyFont="0" applyFill="0" applyBorder="0" applyAlignment="0" applyProtection="0"/>
    <xf numFmtId="0" fontId="10" fillId="62" borderId="763" applyNumberFormat="0" applyFont="0" applyAlignment="0" applyProtection="0"/>
    <xf numFmtId="0" fontId="7" fillId="14" borderId="14" applyNumberFormat="0" applyFont="0" applyAlignment="0" applyProtection="0"/>
    <xf numFmtId="192" fontId="74" fillId="0" borderId="778"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4" fontId="103" fillId="0" borderId="1807">
      <alignment vertical="center"/>
      <protection locked="0"/>
    </xf>
    <xf numFmtId="0" fontId="7" fillId="14" borderId="14" applyNumberFormat="0" applyFont="0" applyAlignment="0" applyProtection="0"/>
    <xf numFmtId="250" fontId="121" fillId="0" borderId="743" applyFill="0"/>
    <xf numFmtId="0" fontId="7" fillId="14" borderId="14" applyNumberFormat="0" applyFont="0" applyAlignment="0" applyProtection="0"/>
    <xf numFmtId="0" fontId="7" fillId="14" borderId="14" applyNumberFormat="0" applyFont="0" applyAlignment="0" applyProtection="0"/>
    <xf numFmtId="0" fontId="64" fillId="59" borderId="791" applyNumberFormat="0" applyAlignment="0" applyProtection="0"/>
    <xf numFmtId="250" fontId="121" fillId="0" borderId="806" applyFill="0"/>
    <xf numFmtId="231" fontId="103" fillId="0" borderId="775">
      <alignment vertical="center"/>
      <protection locked="0"/>
    </xf>
    <xf numFmtId="250" fontId="168" fillId="0" borderId="806" applyFill="0"/>
    <xf numFmtId="0" fontId="66" fillId="0" borderId="756" applyNumberFormat="0" applyFill="0" applyAlignment="0" applyProtection="0"/>
    <xf numFmtId="10" fontId="68" fillId="67" borderId="751" applyNumberFormat="0" applyBorder="0" applyAlignment="0" applyProtection="0"/>
    <xf numFmtId="201" fontId="10" fillId="39" borderId="751" applyNumberFormat="0">
      <alignment horizontal="left"/>
    </xf>
    <xf numFmtId="271" fontId="11" fillId="0" borderId="751">
      <alignment horizontal="right"/>
    </xf>
    <xf numFmtId="190" fontId="74" fillId="0" borderId="751" applyFont="0" applyFill="0" applyBorder="0" applyAlignment="0" applyProtection="0">
      <alignment horizontal="left"/>
      <protection locked="0"/>
    </xf>
    <xf numFmtId="192" fontId="74" fillId="0" borderId="751" applyFont="0" applyFill="0" applyBorder="0" applyAlignment="0" applyProtection="0">
      <alignment horizontal="left"/>
      <protection locked="0"/>
    </xf>
    <xf numFmtId="191" fontId="74" fillId="0" borderId="751" applyFont="0" applyFill="0" applyBorder="0" applyAlignment="0" applyProtection="0">
      <alignment horizontal="left"/>
      <protection locked="0"/>
    </xf>
    <xf numFmtId="266" fontId="103" fillId="0" borderId="751" applyFill="0">
      <alignment horizontal="center" vertical="center"/>
    </xf>
    <xf numFmtId="184" fontId="68" fillId="0" borderId="751" applyFill="0">
      <alignment horizontal="center" vertical="center"/>
    </xf>
    <xf numFmtId="228" fontId="103" fillId="0" borderId="751" applyFill="0">
      <alignment horizontal="center" vertical="center"/>
    </xf>
    <xf numFmtId="228" fontId="68" fillId="0" borderId="751" applyFill="0">
      <alignment horizontal="center" vertical="center"/>
    </xf>
    <xf numFmtId="228" fontId="104" fillId="0" borderId="751" applyFill="0">
      <alignment horizontal="center" vertical="center"/>
    </xf>
    <xf numFmtId="228" fontId="79" fillId="0" borderId="751" applyFill="0">
      <alignment horizontal="center" vertical="center"/>
    </xf>
    <xf numFmtId="178" fontId="10" fillId="39" borderId="751">
      <alignment horizontal="center"/>
      <protection locked="0"/>
    </xf>
    <xf numFmtId="178" fontId="10" fillId="39" borderId="751">
      <alignment horizontal="center"/>
      <protection locked="0"/>
    </xf>
    <xf numFmtId="254" fontId="10" fillId="39" borderId="751">
      <alignment horizontal="right"/>
      <protection locked="0"/>
    </xf>
    <xf numFmtId="228" fontId="74" fillId="0" borderId="751" applyNumberFormat="0">
      <alignment horizontal="left"/>
      <protection locked="0"/>
    </xf>
    <xf numFmtId="49" fontId="74" fillId="0" borderId="751">
      <alignment horizontal="left" vertical="top" wrapText="1"/>
      <protection locked="0"/>
    </xf>
    <xf numFmtId="196" fontId="10" fillId="39" borderId="751" applyFont="0" applyFill="0" applyBorder="0" applyAlignment="0">
      <alignment horizontal="left"/>
    </xf>
    <xf numFmtId="17" fontId="11" fillId="39" borderId="751">
      <alignment horizontal="center"/>
      <protection locked="0"/>
    </xf>
    <xf numFmtId="254" fontId="10" fillId="39" borderId="751">
      <alignment horizontal="right"/>
      <protection locked="0"/>
    </xf>
    <xf numFmtId="228" fontId="73" fillId="63" borderId="751" applyFill="0">
      <alignment horizontal="center" vertical="center"/>
    </xf>
    <xf numFmtId="228" fontId="73" fillId="63" borderId="751" applyFill="0">
      <alignment horizontal="center"/>
    </xf>
    <xf numFmtId="3" fontId="114" fillId="39" borderId="751">
      <alignment horizontal="center"/>
      <protection locked="0"/>
    </xf>
    <xf numFmtId="0" fontId="7" fillId="14" borderId="14" applyNumberFormat="0" applyFont="0" applyAlignment="0" applyProtection="0"/>
    <xf numFmtId="185" fontId="74" fillId="0" borderId="751" applyFont="0" applyFill="0" applyBorder="0" applyAlignment="0" applyProtection="0">
      <alignment horizontal="left"/>
      <protection locked="0"/>
    </xf>
    <xf numFmtId="250" fontId="168" fillId="0" borderId="752" applyFill="0"/>
    <xf numFmtId="0" fontId="7" fillId="14" borderId="14" applyNumberFormat="0" applyFont="0" applyAlignment="0" applyProtection="0"/>
    <xf numFmtId="250" fontId="121" fillId="0" borderId="752" applyFill="0"/>
    <xf numFmtId="271" fontId="11" fillId="63" borderId="751">
      <alignment horizontal="right"/>
    </xf>
    <xf numFmtId="271" fontId="11" fillId="0" borderId="751">
      <alignment horizontal="right"/>
    </xf>
    <xf numFmtId="187" fontId="74" fillId="0" borderId="751" applyFont="0" applyFill="0" applyBorder="0" applyAlignment="0" applyProtection="0">
      <alignment horizontal="left"/>
      <protection locked="0"/>
    </xf>
    <xf numFmtId="228" fontId="74" fillId="0" borderId="787" applyNumberFormat="0">
      <alignment horizontal="left"/>
      <protection locked="0"/>
    </xf>
    <xf numFmtId="237" fontId="103" fillId="0" borderId="784">
      <alignment vertical="center"/>
      <protection locked="0"/>
    </xf>
    <xf numFmtId="250" fontId="121" fillId="0" borderId="788" applyFill="0"/>
    <xf numFmtId="0" fontId="64" fillId="59" borderId="764" applyNumberFormat="0" applyAlignment="0" applyProtection="0"/>
    <xf numFmtId="0" fontId="61" fillId="46" borderId="753" applyNumberFormat="0" applyAlignment="0" applyProtection="0"/>
    <xf numFmtId="196" fontId="10" fillId="39" borderId="760" applyFont="0" applyFill="0" applyBorder="0" applyAlignment="0">
      <alignment horizontal="left"/>
    </xf>
    <xf numFmtId="0" fontId="53" fillId="59" borderId="780" applyNumberFormat="0" applyAlignment="0" applyProtection="0"/>
    <xf numFmtId="0" fontId="7" fillId="14" borderId="14" applyNumberFormat="0" applyFont="0" applyAlignment="0" applyProtection="0"/>
    <xf numFmtId="0" fontId="7" fillId="14" borderId="14" applyNumberFormat="0" applyFont="0" applyAlignment="0" applyProtection="0"/>
    <xf numFmtId="201" fontId="10" fillId="39" borderId="760" applyNumberFormat="0">
      <alignment horizontal="left"/>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8" fontId="73" fillId="63" borderId="1352"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2" fillId="0" borderId="774" applyNumberFormat="0" applyFill="0" applyAlignment="0" applyProtection="0"/>
    <xf numFmtId="0" fontId="53" fillId="59" borderId="798" applyNumberFormat="0" applyAlignment="0" applyProtection="0"/>
    <xf numFmtId="0" fontId="74" fillId="0" borderId="760" applyNumberFormat="0">
      <alignment horizontal="left"/>
      <protection locked="0"/>
    </xf>
    <xf numFmtId="185" fontId="74" fillId="0" borderId="805"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3" fillId="63" borderId="751" applyFill="0">
      <alignment horizontal="center"/>
    </xf>
    <xf numFmtId="178" fontId="10" fillId="39" borderId="751">
      <alignment horizontal="center"/>
      <protection locked="0"/>
    </xf>
    <xf numFmtId="0" fontId="53" fillId="59" borderId="753" applyNumberFormat="0" applyAlignment="0" applyProtection="0"/>
    <xf numFmtId="3" fontId="114" fillId="39" borderId="778">
      <alignment horizontal="center"/>
      <protection locked="0"/>
    </xf>
    <xf numFmtId="0" fontId="10" fillId="62" borderId="763" applyNumberFormat="0" applyFont="0" applyAlignment="0" applyProtection="0"/>
    <xf numFmtId="0" fontId="7" fillId="14" borderId="14" applyNumberFormat="0" applyFont="0" applyAlignment="0" applyProtection="0"/>
    <xf numFmtId="193" fontId="10" fillId="0" borderId="787" applyFont="0" applyFill="0" applyBorder="0" applyAlignment="0" applyProtection="0">
      <alignment horizontal="left"/>
      <protection locked="0"/>
    </xf>
    <xf numFmtId="0" fontId="7" fillId="14" borderId="14" applyNumberFormat="0" applyFont="0" applyAlignment="0" applyProtection="0"/>
    <xf numFmtId="178" fontId="10" fillId="39" borderId="778">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3" fillId="63" borderId="787" applyFill="0">
      <alignment horizontal="center"/>
    </xf>
    <xf numFmtId="0" fontId="2" fillId="0" borderId="801"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4" fontId="10" fillId="39" borderId="760">
      <alignment horizontal="right"/>
      <protection locked="0"/>
    </xf>
    <xf numFmtId="178" fontId="10" fillId="39" borderId="760">
      <alignment horizontal="center"/>
      <protection locked="0"/>
    </xf>
    <xf numFmtId="228" fontId="74" fillId="0" borderId="760" applyNumberFormat="0">
      <alignment horizontal="left"/>
      <protection locked="0"/>
    </xf>
    <xf numFmtId="197" fontId="74" fillId="0" borderId="751">
      <alignment horizontal="left"/>
      <protection locked="0"/>
    </xf>
    <xf numFmtId="178" fontId="10" fillId="39" borderId="760">
      <alignment horizontal="center"/>
      <protection locked="0"/>
    </xf>
    <xf numFmtId="228" fontId="79" fillId="0" borderId="760" applyFill="0">
      <alignment horizontal="center" vertical="center"/>
    </xf>
    <xf numFmtId="49" fontId="74" fillId="0" borderId="760">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228" fontId="79" fillId="0" borderId="814" applyFill="0">
      <alignment horizontal="center" vertical="center"/>
    </xf>
    <xf numFmtId="0" fontId="7" fillId="14" borderId="14" applyNumberFormat="0" applyFont="0" applyAlignment="0" applyProtection="0"/>
    <xf numFmtId="254" fontId="10" fillId="39" borderId="778">
      <alignment horizontal="right"/>
      <protection locked="0"/>
    </xf>
    <xf numFmtId="49" fontId="74" fillId="0" borderId="814">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66" fillId="0" borderId="765"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753" applyNumberFormat="0" applyAlignment="0" applyProtection="0"/>
    <xf numFmtId="0" fontId="64" fillId="59" borderId="782" applyNumberFormat="0" applyAlignment="0" applyProtection="0"/>
    <xf numFmtId="237" fontId="103" fillId="0" borderId="793">
      <alignment vertical="center"/>
      <protection locked="0"/>
    </xf>
    <xf numFmtId="0" fontId="7" fillId="14" borderId="14" applyNumberFormat="0" applyFont="0" applyAlignment="0" applyProtection="0"/>
    <xf numFmtId="232" fontId="103" fillId="0" borderId="793">
      <alignment vertical="center"/>
      <protection locked="0"/>
    </xf>
    <xf numFmtId="254" fontId="10" fillId="39" borderId="805">
      <alignment horizontal="right"/>
      <protection locked="0"/>
    </xf>
    <xf numFmtId="0" fontId="7" fillId="14" borderId="14" applyNumberFormat="0" applyFont="0" applyAlignment="0" applyProtection="0"/>
    <xf numFmtId="17" fontId="11" fillId="39" borderId="814">
      <alignment horizontal="center"/>
      <protection locked="0"/>
    </xf>
    <xf numFmtId="0" fontId="66" fillId="0" borderId="801" applyNumberFormat="0" applyFill="0" applyAlignment="0" applyProtection="0"/>
    <xf numFmtId="196" fontId="10" fillId="39" borderId="2339" applyFont="0" applyFill="0" applyBorder="0" applyAlignment="0">
      <alignment horizontal="left"/>
    </xf>
    <xf numFmtId="178" fontId="10" fillId="39" borderId="751">
      <alignment horizontal="center"/>
      <protection locked="0"/>
    </xf>
    <xf numFmtId="192" fontId="74" fillId="0" borderId="787" applyFont="0" applyFill="0" applyBorder="0" applyAlignment="0" applyProtection="0">
      <alignment horizontal="left"/>
      <protection locked="0"/>
    </xf>
    <xf numFmtId="250" fontId="121" fillId="0" borderId="752" applyFill="0"/>
    <xf numFmtId="228" fontId="68" fillId="0" borderId="787" applyFill="0">
      <alignment horizontal="center" vertical="center"/>
    </xf>
    <xf numFmtId="178" fontId="10" fillId="39" borderId="805">
      <alignment horizontal="center"/>
      <protection locked="0"/>
    </xf>
    <xf numFmtId="0" fontId="7" fillId="14" borderId="14" applyNumberFormat="0" applyFont="0" applyAlignment="0" applyProtection="0"/>
    <xf numFmtId="0" fontId="7" fillId="14" borderId="14" applyNumberFormat="0" applyFont="0" applyAlignment="0" applyProtection="0"/>
    <xf numFmtId="0" fontId="73" fillId="63" borderId="769" applyFill="0">
      <alignment horizontal="center"/>
    </xf>
    <xf numFmtId="0" fontId="7" fillId="14" borderId="14" applyNumberFormat="0" applyFont="0" applyAlignment="0" applyProtection="0"/>
    <xf numFmtId="267" fontId="112" fillId="0" borderId="795"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1" fontId="74" fillId="0" borderId="787" applyFont="0" applyFill="0" applyBorder="0" applyAlignment="0" applyProtection="0">
      <alignment horizontal="left"/>
      <protection locked="0"/>
    </xf>
    <xf numFmtId="0" fontId="7" fillId="14" borderId="14" applyNumberFormat="0" applyFont="0" applyAlignment="0" applyProtection="0"/>
    <xf numFmtId="228" fontId="103" fillId="0" borderId="793">
      <alignment vertical="center"/>
      <protection locked="0"/>
    </xf>
    <xf numFmtId="276" fontId="20" fillId="0" borderId="787">
      <alignment horizontal="center"/>
    </xf>
    <xf numFmtId="228" fontId="73" fillId="63" borderId="778" applyFill="0">
      <alignment horizont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2" fillId="0" borderId="774" applyNumberFormat="0" applyFill="0" applyAlignment="0" applyProtection="0"/>
    <xf numFmtId="0" fontId="73" fillId="63" borderId="778" applyFill="0">
      <alignment horizontal="center"/>
    </xf>
    <xf numFmtId="0" fontId="7" fillId="14" borderId="14" applyNumberFormat="0" applyFont="0" applyAlignment="0" applyProtection="0"/>
    <xf numFmtId="0" fontId="7" fillId="14" borderId="14" applyNumberFormat="0" applyFont="0" applyAlignment="0" applyProtection="0"/>
    <xf numFmtId="267" fontId="112" fillId="0" borderId="813" applyFill="0">
      <alignment horizontal="center" vertical="center"/>
    </xf>
    <xf numFmtId="0" fontId="61" fillId="46" borderId="807" applyNumberFormat="0" applyAlignment="0" applyProtection="0"/>
    <xf numFmtId="228" fontId="136" fillId="68" borderId="776" applyNumberFormat="0">
      <alignment horizontal="right"/>
    </xf>
    <xf numFmtId="187" fontId="74" fillId="0" borderId="760" applyFont="0" applyFill="0" applyBorder="0" applyAlignment="0" applyProtection="0">
      <alignment horizontal="left"/>
      <protection locked="0"/>
    </xf>
    <xf numFmtId="0" fontId="7" fillId="14" borderId="14" applyNumberFormat="0" applyFont="0" applyAlignment="0" applyProtection="0"/>
    <xf numFmtId="271" fontId="11" fillId="0" borderId="760">
      <alignment horizontal="right"/>
    </xf>
    <xf numFmtId="185" fontId="74" fillId="0" borderId="760" applyFont="0" applyFill="0" applyBorder="0" applyAlignment="0" applyProtection="0">
      <alignment horizontal="left"/>
      <protection locked="0"/>
    </xf>
    <xf numFmtId="250" fontId="121" fillId="0" borderId="761" applyFill="0"/>
    <xf numFmtId="228" fontId="73" fillId="63" borderId="760" applyFill="0">
      <alignment horizontal="center"/>
    </xf>
    <xf numFmtId="271" fontId="11" fillId="63" borderId="760">
      <alignment horizontal="right"/>
    </xf>
    <xf numFmtId="250" fontId="168" fillId="0" borderId="761" applyFill="0"/>
    <xf numFmtId="3" fontId="114" fillId="39" borderId="760">
      <alignment horizontal="center"/>
      <protection locked="0"/>
    </xf>
    <xf numFmtId="237" fontId="103" fillId="0" borderId="766">
      <alignment vertical="center"/>
      <protection locked="0"/>
    </xf>
    <xf numFmtId="0" fontId="7" fillId="14" borderId="14" applyNumberFormat="0" applyFont="0" applyAlignment="0" applyProtection="0"/>
    <xf numFmtId="228" fontId="79" fillId="0" borderId="805" applyFill="0">
      <alignment horizontal="center" vertical="center"/>
    </xf>
    <xf numFmtId="200" fontId="10" fillId="5" borderId="751" applyFont="0" applyFill="0" applyBorder="0" applyAlignment="0" applyProtection="0"/>
    <xf numFmtId="0" fontId="7" fillId="14" borderId="14" applyNumberFormat="0" applyFont="0" applyAlignment="0" applyProtection="0"/>
    <xf numFmtId="0" fontId="7" fillId="14" borderId="14" applyNumberFormat="0" applyFont="0" applyAlignment="0" applyProtection="0"/>
    <xf numFmtId="184" fontId="103" fillId="0" borderId="811">
      <alignment vertical="center"/>
      <protection locked="0"/>
    </xf>
    <xf numFmtId="0" fontId="7" fillId="14" borderId="14" applyNumberFormat="0" applyFont="0" applyAlignment="0" applyProtection="0"/>
    <xf numFmtId="0" fontId="7" fillId="14" borderId="14" applyNumberFormat="0" applyFont="0" applyAlignment="0" applyProtection="0"/>
    <xf numFmtId="0" fontId="53" fillId="59" borderId="789" applyNumberFormat="0" applyAlignment="0" applyProtection="0"/>
    <xf numFmtId="276" fontId="20" fillId="0" borderId="805">
      <alignment horizontal="center"/>
    </xf>
    <xf numFmtId="0" fontId="7" fillId="14" borderId="14" applyNumberFormat="0" applyFont="0" applyAlignment="0" applyProtection="0"/>
    <xf numFmtId="0" fontId="7" fillId="14" borderId="14" applyNumberFormat="0" applyFont="0" applyAlignment="0" applyProtection="0"/>
    <xf numFmtId="228" fontId="74" fillId="0" borderId="769" applyNumberFormat="0">
      <alignment horizontal="left"/>
      <protection locked="0"/>
    </xf>
    <xf numFmtId="0" fontId="7" fillId="14" borderId="14" applyNumberFormat="0" applyFont="0" applyAlignment="0" applyProtection="0"/>
    <xf numFmtId="49" fontId="74" fillId="0" borderId="769">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10" fillId="62" borderId="799" applyNumberFormat="0" applyFont="0" applyAlignment="0" applyProtection="0"/>
    <xf numFmtId="0" fontId="2" fillId="0" borderId="765" applyNumberFormat="0" applyFill="0" applyAlignment="0" applyProtection="0"/>
    <xf numFmtId="178" fontId="10" fillId="39" borderId="787">
      <alignment horizontal="center"/>
      <protection locked="0"/>
    </xf>
    <xf numFmtId="0" fontId="7" fillId="14" borderId="14" applyNumberFormat="0" applyFont="0" applyAlignment="0" applyProtection="0"/>
    <xf numFmtId="232" fontId="103" fillId="0" borderId="811">
      <alignment vertical="center"/>
      <protection locked="0"/>
    </xf>
    <xf numFmtId="228" fontId="74" fillId="0" borderId="796" applyNumberFormat="0">
      <alignment horizontal="left"/>
      <protection locked="0"/>
    </xf>
    <xf numFmtId="228" fontId="112" fillId="0" borderId="786" applyFill="0">
      <alignment horizontal="center" vertical="center"/>
    </xf>
    <xf numFmtId="37" fontId="70" fillId="0" borderId="777" applyFill="0">
      <alignment horizontal="center" vertical="center"/>
    </xf>
    <xf numFmtId="0" fontId="7" fillId="14" borderId="14" applyNumberFormat="0" applyFont="0" applyAlignment="0" applyProtection="0"/>
    <xf numFmtId="0" fontId="64" fillId="59" borderId="764" applyNumberFormat="0" applyAlignment="0" applyProtection="0"/>
    <xf numFmtId="0" fontId="53" fillId="59" borderId="744" applyNumberFormat="0" applyAlignment="0" applyProtection="0"/>
    <xf numFmtId="0" fontId="7" fillId="14" borderId="14" applyNumberFormat="0" applyFont="0" applyAlignment="0" applyProtection="0"/>
    <xf numFmtId="0" fontId="64" fillId="59" borderId="800" applyNumberFormat="0" applyAlignment="0" applyProtection="0"/>
    <xf numFmtId="0" fontId="7" fillId="14" borderId="14" applyNumberFormat="0" applyFont="0" applyAlignment="0" applyProtection="0"/>
    <xf numFmtId="228" fontId="121" fillId="0" borderId="812" applyNumberFormat="0"/>
    <xf numFmtId="233" fontId="103" fillId="0" borderId="793">
      <alignment vertical="center"/>
      <protection locked="0"/>
    </xf>
    <xf numFmtId="0" fontId="7" fillId="14" borderId="14" applyNumberFormat="0" applyFont="0" applyAlignment="0" applyProtection="0"/>
    <xf numFmtId="0" fontId="7" fillId="14" borderId="14" applyNumberFormat="0" applyFont="0" applyAlignment="0" applyProtection="0"/>
    <xf numFmtId="233" fontId="103" fillId="0" borderId="784">
      <alignment vertical="center"/>
      <protection locked="0"/>
    </xf>
    <xf numFmtId="0" fontId="7" fillId="14" borderId="14" applyNumberFormat="0" applyFont="0" applyAlignment="0" applyProtection="0"/>
    <xf numFmtId="0" fontId="66" fillId="0" borderId="783" applyNumberFormat="0" applyFill="0" applyAlignment="0" applyProtection="0"/>
    <xf numFmtId="192" fontId="74" fillId="0" borderId="751" applyFont="0" applyFill="0" applyBorder="0" applyAlignment="0" applyProtection="0">
      <alignment horizontal="left"/>
      <protection locked="0"/>
    </xf>
    <xf numFmtId="191" fontId="74" fillId="0" borderId="751"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3" fillId="63" borderId="814" applyFill="0">
      <alignment horizontal="center"/>
    </xf>
    <xf numFmtId="0" fontId="7" fillId="14" borderId="14" applyNumberFormat="0" applyFont="0" applyAlignment="0" applyProtection="0"/>
    <xf numFmtId="201" fontId="10" fillId="39" borderId="751" applyNumberFormat="0">
      <alignment horizontal="left"/>
    </xf>
    <xf numFmtId="228" fontId="121" fillId="0" borderId="758" applyNumberFormat="0"/>
    <xf numFmtId="0" fontId="7" fillId="14" borderId="14" applyNumberFormat="0" applyFont="0" applyAlignment="0" applyProtection="0"/>
    <xf numFmtId="0" fontId="7" fillId="14" borderId="14" applyNumberFormat="0" applyFont="0" applyAlignment="0" applyProtection="0"/>
    <xf numFmtId="0" fontId="64" fillId="59" borderId="773" applyNumberFormat="0" applyAlignment="0" applyProtection="0"/>
    <xf numFmtId="232" fontId="103" fillId="0" borderId="766">
      <alignment vertical="center"/>
      <protection locked="0"/>
    </xf>
    <xf numFmtId="178" fontId="10" fillId="39" borderId="751">
      <alignment horizontal="center"/>
      <protection locked="0"/>
    </xf>
    <xf numFmtId="0" fontId="64" fillId="59" borderId="791" applyNumberFormat="0" applyAlignment="0" applyProtection="0"/>
    <xf numFmtId="178" fontId="10" fillId="39" borderId="751">
      <alignment horizontal="center"/>
      <protection locked="0"/>
    </xf>
    <xf numFmtId="232" fontId="103" fillId="0" borderId="775">
      <alignment vertical="center"/>
      <protection locked="0"/>
    </xf>
    <xf numFmtId="228" fontId="136" fillId="68" borderId="803" applyNumberFormat="0">
      <alignment horizontal="right"/>
    </xf>
    <xf numFmtId="184" fontId="68" fillId="0" borderId="778" applyFill="0">
      <alignment horizontal="center" vertical="center"/>
    </xf>
    <xf numFmtId="0" fontId="7" fillId="14" borderId="14" applyNumberFormat="0" applyFont="0" applyAlignment="0" applyProtection="0"/>
    <xf numFmtId="228" fontId="74" fillId="0" borderId="751" applyNumberFormat="0">
      <alignment horizontal="left"/>
      <protection locked="0"/>
    </xf>
    <xf numFmtId="49" fontId="74" fillId="0" borderId="778">
      <alignment horizontal="left" vertical="top" wrapText="1"/>
      <protection locked="0"/>
    </xf>
    <xf numFmtId="0" fontId="7" fillId="14" borderId="14" applyNumberFormat="0" applyFont="0" applyAlignment="0" applyProtection="0"/>
    <xf numFmtId="49" fontId="74" fillId="0" borderId="751">
      <alignment horizontal="left" vertical="top" wrapText="1"/>
      <protection locked="0"/>
    </xf>
    <xf numFmtId="196" fontId="10" fillId="39" borderId="751" applyFont="0" applyFill="0" applyBorder="0" applyAlignment="0">
      <alignment horizontal="left"/>
    </xf>
    <xf numFmtId="0" fontId="66" fillId="0" borderId="810" applyNumberFormat="0" applyFill="0" applyAlignment="0" applyProtection="0"/>
    <xf numFmtId="231" fontId="103" fillId="0" borderId="757">
      <alignment vertical="center"/>
      <protection locked="0"/>
    </xf>
    <xf numFmtId="0" fontId="61" fillId="46" borderId="744" applyNumberFormat="0" applyAlignment="0" applyProtection="0"/>
    <xf numFmtId="228" fontId="124" fillId="0" borderId="813" applyFill="0">
      <alignment horizontal="center" vertical="center"/>
    </xf>
    <xf numFmtId="0" fontId="7" fillId="14" borderId="14" applyNumberFormat="0" applyFont="0" applyAlignment="0" applyProtection="0"/>
    <xf numFmtId="228" fontId="104" fillId="0" borderId="814" applyFill="0">
      <alignment horizontal="center" vertical="center"/>
    </xf>
    <xf numFmtId="0" fontId="73" fillId="63" borderId="787" applyFill="0">
      <alignment horizontal="center"/>
    </xf>
    <xf numFmtId="250" fontId="168" fillId="0" borderId="788" applyFill="0"/>
    <xf numFmtId="0" fontId="74" fillId="0" borderId="805" applyNumberFormat="0">
      <alignment horizontal="left"/>
      <protection locked="0"/>
    </xf>
    <xf numFmtId="192" fontId="74" fillId="0" borderId="796" applyFont="0" applyFill="0" applyBorder="0" applyAlignment="0" applyProtection="0">
      <alignment horizontal="left"/>
      <protection locked="0"/>
    </xf>
    <xf numFmtId="0" fontId="7" fillId="14" borderId="14" applyNumberFormat="0" applyFont="0" applyAlignment="0" applyProtection="0"/>
    <xf numFmtId="228" fontId="73" fillId="63" borderId="787" applyFill="0">
      <alignment horizontal="center" vertical="center"/>
    </xf>
    <xf numFmtId="228" fontId="103" fillId="0" borderId="802">
      <alignment vertical="center"/>
      <protection locked="0"/>
    </xf>
    <xf numFmtId="0" fontId="10" fillId="62" borderId="790" applyNumberFormat="0" applyFont="0" applyAlignment="0" applyProtection="0"/>
    <xf numFmtId="230" fontId="103" fillId="0" borderId="775">
      <alignment vertical="center"/>
      <protection locked="0"/>
    </xf>
    <xf numFmtId="228" fontId="74" fillId="0" borderId="778" applyNumberFormat="0">
      <alignment horizontal="left"/>
      <protection locked="0"/>
    </xf>
    <xf numFmtId="0" fontId="53" fillId="59" borderId="807" applyNumberFormat="0" applyAlignment="0" applyProtection="0"/>
    <xf numFmtId="0" fontId="66" fillId="0" borderId="783" applyNumberFormat="0" applyFill="0" applyAlignment="0" applyProtection="0"/>
    <xf numFmtId="185" fontId="74" fillId="0" borderId="796" applyFont="0" applyFill="0" applyBorder="0" applyAlignment="0" applyProtection="0">
      <alignment horizontal="left"/>
      <protection locked="0"/>
    </xf>
    <xf numFmtId="0" fontId="61" fillId="46" borderId="762" applyNumberFormat="0" applyAlignment="0" applyProtection="0"/>
    <xf numFmtId="0" fontId="53" fillId="59" borderId="762" applyNumberFormat="0" applyAlignment="0" applyProtection="0"/>
    <xf numFmtId="0" fontId="73" fillId="63" borderId="805" applyFill="0">
      <alignment horizontal="center"/>
    </xf>
    <xf numFmtId="0" fontId="7" fillId="14" borderId="14" applyNumberFormat="0" applyFont="0" applyAlignment="0" applyProtection="0"/>
    <xf numFmtId="233" fontId="103" fillId="0" borderId="802">
      <alignment vertic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8" fontId="73" fillId="63" borderId="778" applyFill="0">
      <alignment horizontal="center" vertical="center"/>
    </xf>
    <xf numFmtId="0" fontId="7" fillId="14" borderId="14" applyNumberFormat="0" applyFont="0" applyAlignment="0" applyProtection="0"/>
    <xf numFmtId="250" fontId="121" fillId="0" borderId="797" applyFill="0"/>
    <xf numFmtId="0" fontId="7" fillId="14" borderId="14" applyNumberFormat="0" applyFont="0" applyAlignment="0" applyProtection="0"/>
    <xf numFmtId="0" fontId="7" fillId="14" borderId="14" applyNumberFormat="0" applyFont="0" applyAlignment="0" applyProtection="0"/>
    <xf numFmtId="0" fontId="64" fillId="59" borderId="755" applyNumberFormat="0" applyAlignment="0" applyProtection="0"/>
    <xf numFmtId="0" fontId="7" fillId="14" borderId="14" applyNumberFormat="0" applyFont="0" applyAlignment="0" applyProtection="0"/>
    <xf numFmtId="184" fontId="103" fillId="0" borderId="766">
      <alignment vertical="center"/>
      <protection locked="0"/>
    </xf>
    <xf numFmtId="230" fontId="103" fillId="0" borderId="766">
      <alignment vertical="center"/>
      <protection locked="0"/>
    </xf>
    <xf numFmtId="196" fontId="10" fillId="39" borderId="814" applyFont="0" applyFill="0" applyBorder="0" applyAlignment="0">
      <alignment horizontal="left"/>
    </xf>
    <xf numFmtId="0" fontId="53" fillId="59" borderId="789" applyNumberFormat="0" applyAlignment="0" applyProtection="0"/>
    <xf numFmtId="3" fontId="114" fillId="39" borderId="814">
      <alignment horizontal="center"/>
      <protection locked="0"/>
    </xf>
    <xf numFmtId="0" fontId="7" fillId="14" borderId="14" applyNumberFormat="0" applyFont="0" applyAlignment="0" applyProtection="0"/>
    <xf numFmtId="0" fontId="10" fillId="62" borderId="745" applyNumberFormat="0" applyFont="0" applyAlignment="0" applyProtection="0"/>
    <xf numFmtId="0" fontId="64" fillId="59" borderId="746" applyNumberFormat="0" applyAlignment="0" applyProtection="0"/>
    <xf numFmtId="0" fontId="7" fillId="14" borderId="14" applyNumberFormat="0" applyFont="0" applyAlignment="0" applyProtection="0"/>
    <xf numFmtId="0" fontId="2" fillId="0" borderId="783" applyNumberFormat="0" applyFill="0" applyAlignment="0" applyProtection="0"/>
    <xf numFmtId="0" fontId="7" fillId="14" borderId="14" applyNumberFormat="0" applyFont="0" applyAlignment="0" applyProtection="0"/>
    <xf numFmtId="188" fontId="73" fillId="63" borderId="796" applyFill="0">
      <alignment horizontal="center" vertical="center"/>
    </xf>
    <xf numFmtId="233" fontId="103" fillId="0" borderId="775">
      <alignment vertical="center"/>
      <protection locked="0"/>
    </xf>
    <xf numFmtId="190" fontId="74" fillId="0" borderId="778" applyFont="0" applyFill="0" applyBorder="0" applyAlignment="0" applyProtection="0">
      <alignment horizontal="left"/>
      <protection locked="0"/>
    </xf>
    <xf numFmtId="228" fontId="124" fillId="0" borderId="777" applyFill="0">
      <alignment horizontal="center" vertical="center"/>
    </xf>
    <xf numFmtId="0" fontId="7" fillId="14" borderId="14" applyNumberFormat="0" applyFont="0" applyAlignment="0" applyProtection="0"/>
    <xf numFmtId="0" fontId="73" fillId="63" borderId="760" applyFill="0">
      <alignment horizontal="center"/>
    </xf>
    <xf numFmtId="0" fontId="7" fillId="14" borderId="14" applyNumberFormat="0" applyFont="0" applyAlignment="0" applyProtection="0"/>
    <xf numFmtId="233" fontId="103" fillId="0" borderId="775">
      <alignment vertical="center"/>
      <protection locked="0"/>
    </xf>
    <xf numFmtId="0" fontId="7" fillId="14" borderId="14" applyNumberFormat="0" applyFont="0" applyAlignment="0" applyProtection="0"/>
    <xf numFmtId="0" fontId="2" fillId="0" borderId="747" applyNumberFormat="0" applyFill="0" applyAlignment="0" applyProtection="0"/>
    <xf numFmtId="0" fontId="66" fillId="0" borderId="747" applyNumberFormat="0" applyFill="0" applyAlignment="0" applyProtection="0"/>
    <xf numFmtId="0" fontId="66" fillId="0" borderId="1357" applyNumberFormat="0" applyFill="0" applyAlignment="0" applyProtection="0"/>
    <xf numFmtId="0" fontId="7" fillId="14" borderId="14" applyNumberFormat="0" applyFont="0" applyAlignment="0" applyProtection="0"/>
    <xf numFmtId="0" fontId="2" fillId="0" borderId="756" applyNumberFormat="0" applyFill="0" applyAlignment="0" applyProtection="0"/>
    <xf numFmtId="196" fontId="10" fillId="39" borderId="805" applyFont="0" applyFill="0" applyBorder="0" applyAlignment="0">
      <alignment horizontal="left"/>
    </xf>
    <xf numFmtId="228" fontId="73" fillId="63" borderId="760" applyFill="0">
      <alignment horizontal="center" vertical="center"/>
    </xf>
    <xf numFmtId="228" fontId="73" fillId="63" borderId="751" applyFill="0">
      <alignment horizontal="center"/>
    </xf>
    <xf numFmtId="228" fontId="73" fillId="63" borderId="751" applyFill="0">
      <alignment horizontal="center" vertical="center"/>
    </xf>
    <xf numFmtId="17" fontId="11" fillId="39" borderId="760">
      <alignment horizontal="center"/>
      <protection locked="0"/>
    </xf>
    <xf numFmtId="0" fontId="53" fillId="59" borderId="771" applyNumberFormat="0" applyAlignment="0" applyProtection="0"/>
    <xf numFmtId="191" fontId="74" fillId="0" borderId="805" applyFont="0" applyFill="0" applyBorder="0" applyAlignment="0" applyProtection="0">
      <alignment horizontal="left"/>
      <protection locked="0"/>
    </xf>
    <xf numFmtId="0" fontId="7" fillId="14" borderId="14" applyNumberFormat="0" applyFont="0" applyAlignment="0" applyProtection="0"/>
    <xf numFmtId="0" fontId="61" fillId="46" borderId="771" applyNumberFormat="0" applyAlignment="0" applyProtection="0"/>
    <xf numFmtId="254" fontId="10" fillId="39" borderId="760">
      <alignment horizontal="right"/>
      <protection locked="0"/>
    </xf>
    <xf numFmtId="228" fontId="121" fillId="0" borderId="776" applyNumberFormat="0"/>
    <xf numFmtId="0" fontId="7" fillId="14" borderId="14" applyNumberFormat="0" applyFont="0" applyAlignment="0" applyProtection="0"/>
    <xf numFmtId="0" fontId="7" fillId="14" borderId="14" applyNumberFormat="0" applyFont="0" applyAlignment="0" applyProtection="0"/>
    <xf numFmtId="231" fontId="103" fillId="0" borderId="784">
      <alignment vertical="center"/>
      <protection locked="0"/>
    </xf>
    <xf numFmtId="0" fontId="7" fillId="14" borderId="14" applyNumberFormat="0" applyFont="0" applyAlignment="0" applyProtection="0"/>
    <xf numFmtId="0" fontId="61" fillId="46" borderId="780" applyNumberFormat="0" applyAlignment="0" applyProtection="0"/>
    <xf numFmtId="0" fontId="7" fillId="14" borderId="14" applyNumberFormat="0" applyFont="0" applyAlignment="0" applyProtection="0"/>
    <xf numFmtId="250" fontId="168" fillId="0" borderId="779" applyFill="0"/>
    <xf numFmtId="0" fontId="64" fillId="59" borderId="773" applyNumberFormat="0" applyAlignment="0" applyProtection="0"/>
    <xf numFmtId="0" fontId="7" fillId="14" borderId="14" applyNumberFormat="0" applyFont="0" applyAlignment="0" applyProtection="0"/>
    <xf numFmtId="178" fontId="10" fillId="39" borderId="796">
      <alignment horizontal="center"/>
      <protection locked="0"/>
    </xf>
    <xf numFmtId="0" fontId="7" fillId="14" borderId="14" applyNumberFormat="0" applyFont="0" applyAlignment="0" applyProtection="0"/>
    <xf numFmtId="185" fontId="74" fillId="0" borderId="751" applyFont="0" applyFill="0" applyBorder="0" applyAlignment="0" applyProtection="0">
      <alignment horizontal="left"/>
      <protection locked="0"/>
    </xf>
    <xf numFmtId="0" fontId="7" fillId="14" borderId="14" applyNumberFormat="0" applyFont="0" applyAlignment="0" applyProtection="0"/>
    <xf numFmtId="0" fontId="73" fillId="63" borderId="2411" applyFill="0">
      <alignment horizontal="center"/>
    </xf>
    <xf numFmtId="231" fontId="103" fillId="0" borderId="784">
      <alignment vertical="center"/>
      <protection locked="0"/>
    </xf>
    <xf numFmtId="228" fontId="103" fillId="0" borderId="796" applyFill="0">
      <alignment horizontal="center" vertical="center"/>
    </xf>
    <xf numFmtId="0" fontId="64" fillId="59" borderId="809" applyNumberFormat="0" applyAlignment="0" applyProtection="0"/>
    <xf numFmtId="231" fontId="103" fillId="0" borderId="811">
      <alignment vertical="center"/>
      <protection locked="0"/>
    </xf>
    <xf numFmtId="0" fontId="7" fillId="14" borderId="14" applyNumberFormat="0" applyFont="0" applyAlignment="0" applyProtection="0"/>
    <xf numFmtId="0" fontId="7" fillId="14" borderId="14" applyNumberFormat="0" applyFont="0" applyAlignment="0" applyProtection="0"/>
    <xf numFmtId="49" fontId="74" fillId="0" borderId="787">
      <alignment horizontal="left" vertical="top" wrapText="1"/>
      <protection locked="0"/>
    </xf>
    <xf numFmtId="0" fontId="66" fillId="0" borderId="792" applyNumberFormat="0" applyFill="0" applyAlignment="0" applyProtection="0"/>
    <xf numFmtId="0" fontId="7" fillId="14" borderId="14" applyNumberFormat="0" applyFont="0" applyAlignment="0" applyProtection="0"/>
    <xf numFmtId="228" fontId="112" fillId="0" borderId="795"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4" fillId="0" borderId="760"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2" fontId="74" fillId="0" borderId="2330"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64" fillId="59" borderId="800" applyNumberFormat="0" applyAlignment="0" applyProtection="0"/>
    <xf numFmtId="228" fontId="73" fillId="63" borderId="787"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10" fillId="62" borderId="754" applyNumberFormat="0" applyFont="0" applyAlignment="0" applyProtection="0"/>
    <xf numFmtId="0" fontId="7" fillId="14" borderId="14" applyNumberFormat="0" applyFont="0" applyAlignment="0" applyProtection="0"/>
    <xf numFmtId="228" fontId="74" fillId="0" borderId="787" applyNumberFormat="0">
      <alignment horizontal="left"/>
      <protection locked="0"/>
    </xf>
    <xf numFmtId="0" fontId="7" fillId="14" borderId="14" applyNumberFormat="0" applyFont="0" applyAlignment="0" applyProtection="0"/>
    <xf numFmtId="0" fontId="64" fillId="59" borderId="782" applyNumberFormat="0" applyAlignment="0" applyProtection="0"/>
    <xf numFmtId="10" fontId="68" fillId="67" borderId="814" applyNumberFormat="0" applyBorder="0" applyAlignment="0" applyProtection="0"/>
    <xf numFmtId="0" fontId="53" fillId="59" borderId="744" applyNumberFormat="0" applyAlignment="0" applyProtection="0"/>
    <xf numFmtId="0" fontId="61" fillId="46" borderId="744" applyNumberFormat="0" applyAlignment="0" applyProtection="0"/>
    <xf numFmtId="0" fontId="64" fillId="59" borderId="746" applyNumberFormat="0" applyAlignment="0" applyProtection="0"/>
    <xf numFmtId="0" fontId="66" fillId="0" borderId="747" applyNumberFormat="0" applyFill="0" applyAlignment="0" applyProtection="0"/>
    <xf numFmtId="0" fontId="2" fillId="0" borderId="747" applyNumberFormat="0" applyFill="0" applyAlignment="0" applyProtection="0"/>
    <xf numFmtId="0" fontId="53" fillId="59" borderId="744" applyNumberFormat="0" applyAlignment="0" applyProtection="0"/>
    <xf numFmtId="0" fontId="61" fillId="46" borderId="744" applyNumberFormat="0" applyAlignment="0" applyProtection="0"/>
    <xf numFmtId="0" fontId="7" fillId="14" borderId="14" applyNumberFormat="0" applyFont="0" applyAlignment="0" applyProtection="0"/>
    <xf numFmtId="0" fontId="64" fillId="59" borderId="746" applyNumberFormat="0" applyAlignment="0" applyProtection="0"/>
    <xf numFmtId="0" fontId="2" fillId="0" borderId="747" applyNumberFormat="0" applyFill="0" applyAlignment="0" applyProtection="0"/>
    <xf numFmtId="0" fontId="66" fillId="0" borderId="747"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744" applyNumberFormat="0" applyAlignment="0" applyProtection="0"/>
    <xf numFmtId="229" fontId="103" fillId="0" borderId="775">
      <alignment vertical="center"/>
      <protection locked="0"/>
    </xf>
    <xf numFmtId="0" fontId="7" fillId="14" borderId="14" applyNumberFormat="0" applyFont="0" applyAlignment="0" applyProtection="0"/>
    <xf numFmtId="0" fontId="61" fillId="46" borderId="744" applyNumberFormat="0" applyAlignment="0" applyProtection="0"/>
    <xf numFmtId="228" fontId="68" fillId="0" borderId="760" applyFill="0">
      <alignment horizontal="center" vertical="center"/>
    </xf>
    <xf numFmtId="184" fontId="68" fillId="0" borderId="760" applyFill="0">
      <alignment horizontal="center" vertical="center"/>
    </xf>
    <xf numFmtId="0" fontId="10" fillId="62" borderId="745" applyNumberFormat="0" applyFont="0" applyAlignment="0" applyProtection="0"/>
    <xf numFmtId="0" fontId="64" fillId="59" borderId="746" applyNumberFormat="0" applyAlignment="0" applyProtection="0"/>
    <xf numFmtId="228" fontId="124" fillId="0" borderId="786" applyFill="0">
      <alignment horizontal="center" vertical="center"/>
    </xf>
    <xf numFmtId="0" fontId="7" fillId="14" borderId="14" applyNumberFormat="0" applyFont="0" applyAlignment="0" applyProtection="0"/>
    <xf numFmtId="0" fontId="66" fillId="0" borderId="747" applyNumberFormat="0" applyFill="0" applyAlignment="0" applyProtection="0"/>
    <xf numFmtId="0" fontId="2" fillId="0" borderId="747" applyNumberFormat="0" applyFill="0" applyAlignment="0" applyProtection="0"/>
    <xf numFmtId="228" fontId="103" fillId="0" borderId="760" applyFill="0">
      <alignment horizontal="center" vertical="center"/>
    </xf>
    <xf numFmtId="0" fontId="7" fillId="14" borderId="14" applyNumberFormat="0" applyFont="0" applyAlignment="0" applyProtection="0"/>
    <xf numFmtId="266" fontId="103" fillId="0" borderId="796"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73" fillId="63" borderId="1509" applyFill="0">
      <alignment horizont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744"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744" applyNumberFormat="0" applyAlignment="0" applyProtection="0"/>
    <xf numFmtId="0" fontId="7" fillId="14" borderId="14" applyNumberFormat="0" applyFont="0" applyAlignment="0" applyProtection="0"/>
    <xf numFmtId="0" fontId="10" fillId="62" borderId="745" applyNumberFormat="0" applyFont="0" applyAlignment="0" applyProtection="0"/>
    <xf numFmtId="0" fontId="64" fillId="59" borderId="746" applyNumberFormat="0" applyAlignment="0" applyProtection="0"/>
    <xf numFmtId="0" fontId="7" fillId="14" borderId="14" applyNumberFormat="0" applyFont="0" applyAlignment="0" applyProtection="0"/>
    <xf numFmtId="37" fontId="70" fillId="0" borderId="813" applyFill="0">
      <alignment horizontal="center" vertical="center"/>
    </xf>
    <xf numFmtId="0" fontId="2" fillId="0" borderId="747" applyNumberFormat="0" applyFill="0" applyAlignment="0" applyProtection="0"/>
    <xf numFmtId="0" fontId="66" fillId="0" borderId="747"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764" applyNumberFormat="0" applyAlignment="0" applyProtection="0"/>
    <xf numFmtId="191" fontId="74" fillId="0" borderId="760"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201" fontId="10" fillId="39" borderId="796" applyNumberFormat="0">
      <alignment horizontal="left"/>
    </xf>
    <xf numFmtId="0" fontId="73" fillId="63" borderId="751" applyFill="0">
      <alignment horizontal="center"/>
    </xf>
    <xf numFmtId="0" fontId="7" fillId="14" borderId="14" applyNumberFormat="0" applyFont="0" applyAlignment="0" applyProtection="0"/>
    <xf numFmtId="276" fontId="20" fillId="0" borderId="778">
      <alignment horizontal="center"/>
    </xf>
    <xf numFmtId="192" fontId="74" fillId="0" borderId="760" applyFont="0" applyFill="0" applyBorder="0" applyAlignment="0" applyProtection="0">
      <alignment horizontal="left"/>
      <protection locked="0"/>
    </xf>
    <xf numFmtId="190" fontId="74" fillId="0" borderId="760" applyFont="0" applyFill="0" applyBorder="0" applyAlignment="0" applyProtection="0">
      <alignment horizontal="left"/>
      <protection locked="0"/>
    </xf>
    <xf numFmtId="0" fontId="10" fillId="62" borderId="763" applyNumberFormat="0" applyFont="0" applyAlignment="0" applyProtection="0"/>
    <xf numFmtId="188" fontId="73" fillId="63" borderId="751" applyFill="0">
      <alignment horizontal="center" vertical="center"/>
    </xf>
    <xf numFmtId="0" fontId="7" fillId="14" borderId="14" applyNumberFormat="0" applyFont="0" applyAlignment="0" applyProtection="0"/>
    <xf numFmtId="0" fontId="10" fillId="62" borderId="790" applyNumberFormat="0" applyFont="0" applyAlignment="0" applyProtection="0"/>
    <xf numFmtId="0" fontId="2" fillId="0" borderId="801" applyNumberFormat="0" applyFill="0" applyAlignment="0" applyProtection="0"/>
    <xf numFmtId="0" fontId="61" fillId="46" borderId="753"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0" fontId="10" fillId="63" borderId="751" applyNumberFormat="0" applyFont="0" applyBorder="0" applyAlignment="0" applyProtection="0"/>
    <xf numFmtId="180" fontId="10" fillId="63" borderId="751" applyNumberFormat="0" applyFont="0" applyBorder="0" applyAlignment="0" applyProtection="0"/>
    <xf numFmtId="0" fontId="66" fillId="0" borderId="792" applyNumberFormat="0" applyFill="0" applyAlignment="0" applyProtection="0"/>
    <xf numFmtId="276" fontId="20" fillId="0" borderId="769">
      <alignment horizontal="center"/>
    </xf>
    <xf numFmtId="192" fontId="74" fillId="0" borderId="787" applyFont="0" applyFill="0" applyBorder="0" applyAlignment="0" applyProtection="0">
      <alignment horizontal="left"/>
      <protection locked="0"/>
    </xf>
    <xf numFmtId="267" fontId="112" fillId="0" borderId="786" applyFill="0">
      <alignment horizontal="center" vertical="center"/>
    </xf>
    <xf numFmtId="0" fontId="7" fillId="14" borderId="14" applyNumberFormat="0" applyFont="0" applyAlignment="0" applyProtection="0"/>
    <xf numFmtId="250" fontId="121" fillId="0" borderId="770" applyFill="0"/>
    <xf numFmtId="0" fontId="7" fillId="14" borderId="14" applyNumberFormat="0" applyFont="0" applyAlignment="0" applyProtection="0"/>
    <xf numFmtId="0" fontId="7" fillId="14" borderId="14" applyNumberFormat="0" applyFont="0" applyAlignment="0" applyProtection="0"/>
    <xf numFmtId="250" fontId="121" fillId="0" borderId="815" applyFill="0"/>
    <xf numFmtId="0" fontId="7" fillId="14" borderId="14" applyNumberFormat="0" applyFont="0" applyAlignment="0" applyProtection="0"/>
    <xf numFmtId="228" fontId="136" fillId="68" borderId="767" applyNumberFormat="0">
      <alignment horizontal="right"/>
    </xf>
    <xf numFmtId="10" fontId="68" fillId="67" borderId="787" applyNumberFormat="0" applyBorder="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3" fillId="63" borderId="751" applyFill="0">
      <alignment horizontal="center"/>
    </xf>
    <xf numFmtId="188" fontId="73" fillId="63" borderId="751" applyFill="0">
      <alignment horizontal="center" vertical="center"/>
    </xf>
    <xf numFmtId="185" fontId="74" fillId="0" borderId="751" applyFont="0" applyFill="0" applyBorder="0" applyAlignment="0" applyProtection="0">
      <alignment horizontal="left"/>
      <protection locked="0"/>
    </xf>
    <xf numFmtId="197" fontId="74" fillId="0" borderId="751">
      <alignment horizontal="left"/>
      <protection locked="0"/>
    </xf>
    <xf numFmtId="0" fontId="53" fillId="59" borderId="753" applyNumberFormat="0" applyAlignment="0" applyProtection="0"/>
    <xf numFmtId="0" fontId="61" fillId="46" borderId="753" applyNumberFormat="0" applyAlignment="0" applyProtection="0"/>
    <xf numFmtId="0" fontId="64" fillId="59" borderId="755" applyNumberFormat="0" applyAlignment="0" applyProtection="0"/>
    <xf numFmtId="0" fontId="66" fillId="0" borderId="756" applyNumberFormat="0" applyFill="0" applyAlignment="0" applyProtection="0"/>
    <xf numFmtId="0" fontId="2" fillId="0" borderId="756" applyNumberFormat="0" applyFill="0" applyAlignment="0" applyProtection="0"/>
    <xf numFmtId="0" fontId="53" fillId="59" borderId="753" applyNumberFormat="0" applyAlignment="0" applyProtection="0"/>
    <xf numFmtId="0" fontId="73" fillId="63" borderId="751" applyFill="0">
      <alignment horizontal="center"/>
    </xf>
    <xf numFmtId="188" fontId="73" fillId="63" borderId="751" applyFill="0">
      <alignment horizontal="center" vertical="center"/>
    </xf>
    <xf numFmtId="0" fontId="61" fillId="46" borderId="753" applyNumberFormat="0" applyAlignment="0" applyProtection="0"/>
    <xf numFmtId="0" fontId="7" fillId="14" borderId="14" applyNumberFormat="0" applyFont="0" applyAlignment="0" applyProtection="0"/>
    <xf numFmtId="0" fontId="64" fillId="59" borderId="755" applyNumberFormat="0" applyAlignment="0" applyProtection="0"/>
    <xf numFmtId="0" fontId="2" fillId="0" borderId="756" applyNumberFormat="0" applyFill="0" applyAlignment="0" applyProtection="0"/>
    <xf numFmtId="0" fontId="66" fillId="0" borderId="756"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753" applyNumberFormat="0" applyAlignment="0" applyProtection="0"/>
    <xf numFmtId="0" fontId="7" fillId="14" borderId="14" applyNumberFormat="0" applyFont="0" applyAlignment="0" applyProtection="0"/>
    <xf numFmtId="0" fontId="61" fillId="46" borderId="753" applyNumberFormat="0" applyAlignment="0" applyProtection="0"/>
    <xf numFmtId="192" fontId="74" fillId="0" borderId="769" applyFont="0" applyFill="0" applyBorder="0" applyAlignment="0" applyProtection="0">
      <alignment horizontal="left"/>
      <protection locked="0"/>
    </xf>
    <xf numFmtId="271" fontId="11" fillId="0" borderId="769">
      <alignment horizontal="right"/>
    </xf>
    <xf numFmtId="0" fontId="10" fillId="62" borderId="754" applyNumberFormat="0" applyFont="0" applyAlignment="0" applyProtection="0"/>
    <xf numFmtId="0" fontId="64" fillId="59" borderId="755" applyNumberFormat="0" applyAlignment="0" applyProtection="0"/>
    <xf numFmtId="0" fontId="61" fillId="46" borderId="771" applyNumberFormat="0" applyAlignment="0" applyProtection="0"/>
    <xf numFmtId="0" fontId="7" fillId="14" borderId="14" applyNumberFormat="0" applyFont="0" applyAlignment="0" applyProtection="0"/>
    <xf numFmtId="0" fontId="66" fillId="0" borderId="756" applyNumberFormat="0" applyFill="0" applyAlignment="0" applyProtection="0"/>
    <xf numFmtId="0" fontId="2" fillId="0" borderId="756" applyNumberFormat="0" applyFill="0" applyAlignment="0" applyProtection="0"/>
    <xf numFmtId="190" fontId="74" fillId="0" borderId="769"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753"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753" applyNumberFormat="0" applyAlignment="0" applyProtection="0"/>
    <xf numFmtId="0" fontId="7" fillId="14" borderId="14" applyNumberFormat="0" applyFont="0" applyAlignment="0" applyProtection="0"/>
    <xf numFmtId="0" fontId="10" fillId="62" borderId="754" applyNumberFormat="0" applyFont="0" applyAlignment="0" applyProtection="0"/>
    <xf numFmtId="0" fontId="64" fillId="59" borderId="755" applyNumberFormat="0" applyAlignment="0" applyProtection="0"/>
    <xf numFmtId="0" fontId="7" fillId="14" borderId="14" applyNumberFormat="0" applyFont="0" applyAlignment="0" applyProtection="0"/>
    <xf numFmtId="0" fontId="2" fillId="0" borderId="756" applyNumberFormat="0" applyFill="0" applyAlignment="0" applyProtection="0"/>
    <xf numFmtId="0" fontId="66" fillId="0" borderId="756" applyNumberFormat="0" applyFill="0" applyAlignment="0" applyProtection="0"/>
    <xf numFmtId="0" fontId="66" fillId="0" borderId="783" applyNumberFormat="0" applyFill="0" applyAlignment="0" applyProtection="0"/>
    <xf numFmtId="267" fontId="112" fillId="0" borderId="777"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10" fillId="62" borderId="790"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3" fontId="114" fillId="39" borderId="805">
      <alignment horizontal="center"/>
      <protection locked="0"/>
    </xf>
    <xf numFmtId="0" fontId="7" fillId="14" borderId="14" applyNumberFormat="0" applyFont="0" applyAlignment="0" applyProtection="0"/>
    <xf numFmtId="0" fontId="7" fillId="14" borderId="14" applyNumberFormat="0" applyFont="0" applyAlignment="0" applyProtection="0"/>
    <xf numFmtId="187" fontId="74" fillId="0" borderId="796" applyFont="0" applyFill="0" applyBorder="0" applyAlignment="0" applyProtection="0">
      <alignment horizontal="left"/>
      <protection locked="0"/>
    </xf>
    <xf numFmtId="185" fontId="74" fillId="0" borderId="787" applyFont="0" applyFill="0" applyBorder="0" applyAlignment="0" applyProtection="0">
      <alignment horizontal="left"/>
      <protection locked="0"/>
    </xf>
    <xf numFmtId="250" fontId="121" fillId="0" borderId="779" applyFill="0"/>
    <xf numFmtId="0" fontId="7" fillId="14" borderId="14" applyNumberFormat="0" applyFont="0" applyAlignment="0" applyProtection="0"/>
    <xf numFmtId="0" fontId="66" fillId="0" borderId="810" applyNumberFormat="0" applyFill="0" applyAlignment="0" applyProtection="0"/>
    <xf numFmtId="0" fontId="66" fillId="0" borderId="801" applyNumberFormat="0" applyFill="0" applyAlignment="0" applyProtection="0"/>
    <xf numFmtId="0" fontId="61" fillId="46" borderId="798" applyNumberFormat="0" applyAlignment="0" applyProtection="0"/>
    <xf numFmtId="185" fontId="74" fillId="0" borderId="778" applyFont="0" applyFill="0" applyBorder="0" applyAlignment="0" applyProtection="0">
      <alignment horizontal="left"/>
      <protection locked="0"/>
    </xf>
    <xf numFmtId="180" fontId="10" fillId="63" borderId="760" applyNumberFormat="0" applyFont="0" applyBorder="0" applyAlignment="0" applyProtection="0"/>
    <xf numFmtId="180" fontId="10" fillId="63" borderId="760" applyNumberFormat="0" applyFont="0" applyBorder="0" applyAlignment="0" applyProtection="0"/>
    <xf numFmtId="178" fontId="10" fillId="39" borderId="814">
      <alignment horizontal="center"/>
      <protection locked="0"/>
    </xf>
    <xf numFmtId="193" fontId="10" fillId="0" borderId="787" applyFont="0" applyFill="0" applyBorder="0" applyAlignment="0" applyProtection="0">
      <alignment horizontal="left"/>
      <protection locked="0"/>
    </xf>
    <xf numFmtId="17" fontId="11" fillId="39" borderId="778">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10" fillId="62" borderId="799" applyNumberFormat="0" applyFont="0" applyAlignment="0" applyProtection="0"/>
    <xf numFmtId="0" fontId="2" fillId="0" borderId="810"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71" fontId="11" fillId="0" borderId="787">
      <alignment horizontal="right"/>
    </xf>
    <xf numFmtId="0" fontId="7" fillId="14" borderId="14" applyNumberFormat="0" applyFont="0" applyAlignment="0" applyProtection="0"/>
    <xf numFmtId="0" fontId="53" fillId="59" borderId="762" applyNumberFormat="0" applyAlignment="0" applyProtection="0"/>
    <xf numFmtId="0" fontId="61" fillId="46" borderId="762" applyNumberFormat="0" applyAlignment="0" applyProtection="0"/>
    <xf numFmtId="0" fontId="64" fillId="59" borderId="764" applyNumberFormat="0" applyAlignment="0" applyProtection="0"/>
    <xf numFmtId="0" fontId="66" fillId="0" borderId="765" applyNumberFormat="0" applyFill="0" applyAlignment="0" applyProtection="0"/>
    <xf numFmtId="0" fontId="2" fillId="0" borderId="765" applyNumberFormat="0" applyFill="0" applyAlignment="0" applyProtection="0"/>
    <xf numFmtId="0" fontId="53" fillId="59" borderId="762" applyNumberFormat="0" applyAlignment="0" applyProtection="0"/>
    <xf numFmtId="0" fontId="61" fillId="46" borderId="762" applyNumberFormat="0" applyAlignment="0" applyProtection="0"/>
    <xf numFmtId="0" fontId="7" fillId="14" borderId="14" applyNumberFormat="0" applyFont="0" applyAlignment="0" applyProtection="0"/>
    <xf numFmtId="0" fontId="64" fillId="59" borderId="764" applyNumberFormat="0" applyAlignment="0" applyProtection="0"/>
    <xf numFmtId="0" fontId="2" fillId="0" borderId="765" applyNumberFormat="0" applyFill="0" applyAlignment="0" applyProtection="0"/>
    <xf numFmtId="0" fontId="66" fillId="0" borderId="765" applyNumberFormat="0" applyFill="0" applyAlignment="0" applyProtection="0"/>
    <xf numFmtId="197" fontId="74" fillId="0" borderId="796">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762" applyNumberFormat="0" applyAlignment="0" applyProtection="0"/>
    <xf numFmtId="228" fontId="121" fillId="0" borderId="785" applyNumberFormat="0"/>
    <xf numFmtId="0" fontId="7" fillId="14" borderId="14" applyNumberFormat="0" applyFont="0" applyAlignment="0" applyProtection="0"/>
    <xf numFmtId="0" fontId="61" fillId="46" borderId="762" applyNumberFormat="0" applyAlignment="0" applyProtection="0"/>
    <xf numFmtId="228" fontId="79" fillId="0" borderId="778" applyFill="0">
      <alignment horizontal="center" vertical="center"/>
    </xf>
    <xf numFmtId="228" fontId="68" fillId="0" borderId="778" applyFill="0">
      <alignment horizontal="center" vertical="center"/>
    </xf>
    <xf numFmtId="0" fontId="10" fillId="62" borderId="763" applyNumberFormat="0" applyFont="0" applyAlignment="0" applyProtection="0"/>
    <xf numFmtId="0" fontId="64" fillId="59" borderId="764" applyNumberFormat="0" applyAlignment="0" applyProtection="0"/>
    <xf numFmtId="0" fontId="7" fillId="14" borderId="14" applyNumberFormat="0" applyFont="0" applyAlignment="0" applyProtection="0"/>
    <xf numFmtId="0" fontId="66" fillId="0" borderId="765" applyNumberFormat="0" applyFill="0" applyAlignment="0" applyProtection="0"/>
    <xf numFmtId="0" fontId="2" fillId="0" borderId="765" applyNumberFormat="0" applyFill="0" applyAlignment="0" applyProtection="0"/>
    <xf numFmtId="228" fontId="104" fillId="0" borderId="778"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66" fontId="103" fillId="0" borderId="778" applyFill="0">
      <alignment horizontal="center" vertical="center"/>
    </xf>
    <xf numFmtId="37" fontId="70" fillId="0" borderId="786"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762"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762" applyNumberFormat="0" applyAlignment="0" applyProtection="0"/>
    <xf numFmtId="254" fontId="10" fillId="39" borderId="814">
      <alignment horizontal="right"/>
      <protection locked="0"/>
    </xf>
    <xf numFmtId="0" fontId="7" fillId="14" borderId="14" applyNumberFormat="0" applyFont="0" applyAlignment="0" applyProtection="0"/>
    <xf numFmtId="0" fontId="10" fillId="62" borderId="763" applyNumberFormat="0" applyFont="0" applyAlignment="0" applyProtection="0"/>
    <xf numFmtId="0" fontId="64" fillId="59" borderId="764" applyNumberFormat="0" applyAlignment="0" applyProtection="0"/>
    <xf numFmtId="0" fontId="7" fillId="14" borderId="14" applyNumberFormat="0" applyFont="0" applyAlignment="0" applyProtection="0"/>
    <xf numFmtId="0" fontId="2" fillId="0" borderId="765" applyNumberFormat="0" applyFill="0" applyAlignment="0" applyProtection="0"/>
    <xf numFmtId="0" fontId="66" fillId="0" borderId="765" applyNumberFormat="0" applyFill="0" applyAlignment="0" applyProtection="0"/>
    <xf numFmtId="200" fontId="10" fillId="5" borderId="2176" applyFont="0" applyFill="0" applyBorder="0" applyAlignment="0" applyProtection="0"/>
    <xf numFmtId="0" fontId="7" fillId="14" borderId="14" applyNumberFormat="0" applyFont="0" applyAlignment="0" applyProtection="0"/>
    <xf numFmtId="0" fontId="7" fillId="14" borderId="14" applyNumberFormat="0" applyFont="0" applyAlignment="0" applyProtection="0"/>
    <xf numFmtId="187" fontId="74" fillId="0" borderId="814"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3" fillId="0" borderId="811">
      <alignment vertical="center"/>
      <protection locked="0"/>
    </xf>
    <xf numFmtId="178" fontId="10" fillId="39" borderId="796">
      <alignment horizontal="center"/>
      <protection locked="0"/>
    </xf>
    <xf numFmtId="0" fontId="7" fillId="14" borderId="14" applyNumberFormat="0" applyFont="0" applyAlignment="0" applyProtection="0"/>
    <xf numFmtId="191" fontId="74" fillId="0" borderId="778" applyFont="0" applyFill="0" applyBorder="0" applyAlignment="0" applyProtection="0">
      <alignment horizontal="left"/>
      <protection locked="0"/>
    </xf>
    <xf numFmtId="0" fontId="7" fillId="14" borderId="14" applyNumberFormat="0" applyFont="0" applyAlignment="0" applyProtection="0"/>
    <xf numFmtId="190" fontId="74" fillId="0" borderId="787" applyFont="0" applyFill="0" applyBorder="0" applyAlignment="0" applyProtection="0">
      <alignment horizontal="left"/>
      <protection locked="0"/>
    </xf>
    <xf numFmtId="0" fontId="7" fillId="14" borderId="14" applyNumberFormat="0" applyFont="0" applyAlignment="0" applyProtection="0"/>
    <xf numFmtId="0" fontId="73" fillId="63" borderId="787" applyFill="0">
      <alignment horizontal="center"/>
    </xf>
    <xf numFmtId="0" fontId="7" fillId="14" borderId="14" applyNumberFormat="0" applyFont="0" applyAlignment="0" applyProtection="0"/>
    <xf numFmtId="180" fontId="10" fillId="63" borderId="769" applyNumberFormat="0" applyFont="0" applyBorder="0" applyAlignment="0" applyProtection="0"/>
    <xf numFmtId="180" fontId="10" fillId="63" borderId="769" applyNumberFormat="0" applyFont="0" applyBorder="0" applyAlignment="0" applyProtection="0"/>
    <xf numFmtId="0" fontId="66" fillId="0" borderId="810" applyNumberFormat="0" applyFill="0" applyAlignment="0" applyProtection="0"/>
    <xf numFmtId="276" fontId="20" fillId="0" borderId="796">
      <alignment horizontal="center"/>
    </xf>
    <xf numFmtId="0" fontId="7" fillId="14" borderId="14" applyNumberFormat="0" applyFont="0" applyAlignment="0" applyProtection="0"/>
    <xf numFmtId="0" fontId="53" fillId="59" borderId="771" applyNumberFormat="0" applyAlignment="0" applyProtection="0"/>
    <xf numFmtId="0" fontId="61" fillId="46" borderId="771" applyNumberFormat="0" applyAlignment="0" applyProtection="0"/>
    <xf numFmtId="0" fontId="64" fillId="59" borderId="773" applyNumberFormat="0" applyAlignment="0" applyProtection="0"/>
    <xf numFmtId="0" fontId="66" fillId="0" borderId="774" applyNumberFormat="0" applyFill="0" applyAlignment="0" applyProtection="0"/>
    <xf numFmtId="0" fontId="2" fillId="0" borderId="774" applyNumberFormat="0" applyFill="0" applyAlignment="0" applyProtection="0"/>
    <xf numFmtId="0" fontId="53" fillId="59" borderId="771" applyNumberFormat="0" applyAlignment="0" applyProtection="0"/>
    <xf numFmtId="184" fontId="68" fillId="0" borderId="796" applyFill="0">
      <alignment horizontal="center" vertical="center"/>
    </xf>
    <xf numFmtId="0" fontId="61" fillId="46" borderId="771" applyNumberFormat="0" applyAlignment="0" applyProtection="0"/>
    <xf numFmtId="0" fontId="7" fillId="14" borderId="14" applyNumberFormat="0" applyFont="0" applyAlignment="0" applyProtection="0"/>
    <xf numFmtId="0" fontId="64" fillId="59" borderId="773" applyNumberFormat="0" applyAlignment="0" applyProtection="0"/>
    <xf numFmtId="0" fontId="2" fillId="0" borderId="774" applyNumberFormat="0" applyFill="0" applyAlignment="0" applyProtection="0"/>
    <xf numFmtId="0" fontId="66" fillId="0" borderId="774"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771" applyNumberFormat="0" applyAlignment="0" applyProtection="0"/>
    <xf numFmtId="271" fontId="11" fillId="0" borderId="796">
      <alignment horizontal="right"/>
    </xf>
    <xf numFmtId="0" fontId="7" fillId="14" borderId="14" applyNumberFormat="0" applyFont="0" applyAlignment="0" applyProtection="0"/>
    <xf numFmtId="0" fontId="61" fillId="46" borderId="771" applyNumberFormat="0" applyAlignment="0" applyProtection="0"/>
    <xf numFmtId="178" fontId="10" fillId="39" borderId="787">
      <alignment horizontal="center"/>
      <protection locked="0"/>
    </xf>
    <xf numFmtId="228" fontId="104" fillId="0" borderId="787" applyFill="0">
      <alignment horizontal="center" vertical="center"/>
    </xf>
    <xf numFmtId="0" fontId="10" fillId="62" borderId="772" applyNumberFormat="0" applyFont="0" applyAlignment="0" applyProtection="0"/>
    <xf numFmtId="0" fontId="64" fillId="59" borderId="773" applyNumberFormat="0" applyAlignment="0" applyProtection="0"/>
    <xf numFmtId="0" fontId="7" fillId="14" borderId="14" applyNumberFormat="0" applyFont="0" applyAlignment="0" applyProtection="0"/>
    <xf numFmtId="0" fontId="66" fillId="0" borderId="774" applyNumberFormat="0" applyFill="0" applyAlignment="0" applyProtection="0"/>
    <xf numFmtId="0" fontId="2" fillId="0" borderId="774" applyNumberFormat="0" applyFill="0" applyAlignment="0" applyProtection="0"/>
    <xf numFmtId="228" fontId="79" fillId="0" borderId="787"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4" fontId="68" fillId="0" borderId="787"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771"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771"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10" fillId="62" borderId="772" applyNumberFormat="0" applyFont="0" applyAlignment="0" applyProtection="0"/>
    <xf numFmtId="0" fontId="64" fillId="59" borderId="773" applyNumberFormat="0" applyAlignment="0" applyProtection="0"/>
    <xf numFmtId="0" fontId="7" fillId="14" borderId="14" applyNumberFormat="0" applyFont="0" applyAlignment="0" applyProtection="0"/>
    <xf numFmtId="37" fontId="70" fillId="0" borderId="971" applyFill="0">
      <alignment horizontal="center" vertical="center"/>
    </xf>
    <xf numFmtId="0" fontId="2" fillId="0" borderId="774" applyNumberFormat="0" applyFill="0" applyAlignment="0" applyProtection="0"/>
    <xf numFmtId="0" fontId="66" fillId="0" borderId="774" applyNumberFormat="0" applyFill="0" applyAlignment="0" applyProtection="0"/>
    <xf numFmtId="228" fontId="136" fillId="68" borderId="794" applyNumberFormat="0">
      <alignment horizontal="right"/>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73" fillId="63" borderId="787" applyFill="0">
      <alignment horizontal="center"/>
    </xf>
    <xf numFmtId="0" fontId="7" fillId="14" borderId="14" applyNumberFormat="0" applyFont="0" applyAlignment="0" applyProtection="0"/>
    <xf numFmtId="266" fontId="103" fillId="0" borderId="787"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68" fillId="0" borderId="815" applyFill="0"/>
    <xf numFmtId="188" fontId="73" fillId="63" borderId="805" applyFill="0">
      <alignment horizontal="center" vertical="center"/>
    </xf>
    <xf numFmtId="0" fontId="2" fillId="0" borderId="792" applyNumberFormat="0" applyFill="0" applyAlignment="0" applyProtection="0"/>
    <xf numFmtId="0" fontId="61" fillId="46" borderId="780" applyNumberFormat="0" applyAlignment="0" applyProtection="0"/>
    <xf numFmtId="0" fontId="7" fillId="14" borderId="14" applyNumberFormat="0" applyFont="0" applyAlignment="0" applyProtection="0"/>
    <xf numFmtId="0" fontId="64" fillId="59" borderId="800" applyNumberFormat="0" applyAlignment="0" applyProtection="0"/>
    <xf numFmtId="180" fontId="10" fillId="63" borderId="778" applyNumberFormat="0" applyFont="0" applyBorder="0" applyAlignment="0" applyProtection="0"/>
    <xf numFmtId="180" fontId="10" fillId="63" borderId="778" applyNumberFormat="0" applyFont="0" applyBorder="0" applyAlignment="0" applyProtection="0"/>
    <xf numFmtId="0" fontId="10" fillId="62" borderId="799" applyNumberFormat="0" applyFont="0" applyAlignment="0" applyProtection="0"/>
    <xf numFmtId="228" fontId="124" fillId="0" borderId="795" applyFill="0">
      <alignment horizontal="center" vertical="center"/>
    </xf>
    <xf numFmtId="271" fontId="11" fillId="63" borderId="814">
      <alignment horizontal="right"/>
    </xf>
    <xf numFmtId="0" fontId="53" fillId="59" borderId="780" applyNumberFormat="0" applyAlignment="0" applyProtection="0"/>
    <xf numFmtId="0" fontId="61" fillId="46" borderId="780" applyNumberFormat="0" applyAlignment="0" applyProtection="0"/>
    <xf numFmtId="0" fontId="64" fillId="59" borderId="782" applyNumberFormat="0" applyAlignment="0" applyProtection="0"/>
    <xf numFmtId="0" fontId="66" fillId="0" borderId="783" applyNumberFormat="0" applyFill="0" applyAlignment="0" applyProtection="0"/>
    <xf numFmtId="0" fontId="2" fillId="0" borderId="783" applyNumberFormat="0" applyFill="0" applyAlignment="0" applyProtection="0"/>
    <xf numFmtId="0" fontId="53" fillId="59" borderId="780" applyNumberFormat="0" applyAlignment="0" applyProtection="0"/>
    <xf numFmtId="0" fontId="61" fillId="46" borderId="780" applyNumberFormat="0" applyAlignment="0" applyProtection="0"/>
    <xf numFmtId="0" fontId="7" fillId="14" borderId="14" applyNumberFormat="0" applyFont="0" applyAlignment="0" applyProtection="0"/>
    <xf numFmtId="0" fontId="64" fillId="59" borderId="782" applyNumberFormat="0" applyAlignment="0" applyProtection="0"/>
    <xf numFmtId="0" fontId="2" fillId="0" borderId="783" applyNumberFormat="0" applyFill="0" applyAlignment="0" applyProtection="0"/>
    <xf numFmtId="0" fontId="66" fillId="0" borderId="783"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780"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780" applyNumberFormat="0" applyAlignment="0" applyProtection="0"/>
    <xf numFmtId="196" fontId="10" fillId="39" borderId="796" applyFont="0" applyFill="0" applyBorder="0" applyAlignment="0">
      <alignment horizontal="left"/>
    </xf>
    <xf numFmtId="228" fontId="74" fillId="0" borderId="796" applyNumberFormat="0">
      <alignment horizontal="left"/>
      <protection locked="0"/>
    </xf>
    <xf numFmtId="0" fontId="10" fillId="62" borderId="781" applyNumberFormat="0" applyFont="0" applyAlignment="0" applyProtection="0"/>
    <xf numFmtId="0" fontId="64" fillId="59" borderId="782" applyNumberFormat="0" applyAlignment="0" applyProtection="0"/>
    <xf numFmtId="0" fontId="7" fillId="14" borderId="14" applyNumberFormat="0" applyFont="0" applyAlignment="0" applyProtection="0"/>
    <xf numFmtId="0" fontId="66" fillId="0" borderId="783" applyNumberFormat="0" applyFill="0" applyAlignment="0" applyProtection="0"/>
    <xf numFmtId="0" fontId="2" fillId="0" borderId="783" applyNumberFormat="0" applyFill="0" applyAlignment="0" applyProtection="0"/>
    <xf numFmtId="49" fontId="74" fillId="0" borderId="796">
      <alignment horizontal="left" vertical="top" wrapText="1"/>
      <protection locked="0"/>
    </xf>
    <xf numFmtId="0" fontId="7" fillId="14" borderId="14" applyNumberFormat="0" applyFont="0" applyAlignment="0" applyProtection="0"/>
    <xf numFmtId="233" fontId="103" fillId="0" borderId="811">
      <alignment vertical="center"/>
      <protection locked="0"/>
    </xf>
    <xf numFmtId="0" fontId="7" fillId="14" borderId="14" applyNumberFormat="0" applyFont="0" applyAlignment="0" applyProtection="0"/>
    <xf numFmtId="0" fontId="7" fillId="14" borderId="14" applyNumberFormat="0" applyFont="0" applyAlignment="0" applyProtection="0"/>
    <xf numFmtId="178" fontId="10" fillId="39" borderId="796">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780"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780" applyNumberFormat="0" applyAlignment="0" applyProtection="0"/>
    <xf numFmtId="0" fontId="7" fillId="14" borderId="14" applyNumberFormat="0" applyFont="0" applyAlignment="0" applyProtection="0"/>
    <xf numFmtId="0" fontId="10" fillId="62" borderId="781" applyNumberFormat="0" applyFont="0" applyAlignment="0" applyProtection="0"/>
    <xf numFmtId="0" fontId="64" fillId="59" borderId="782" applyNumberFormat="0" applyAlignment="0" applyProtection="0"/>
    <xf numFmtId="0" fontId="7" fillId="14" borderId="14" applyNumberFormat="0" applyFont="0" applyAlignment="0" applyProtection="0"/>
    <xf numFmtId="0" fontId="2" fillId="0" borderId="783" applyNumberFormat="0" applyFill="0" applyAlignment="0" applyProtection="0"/>
    <xf numFmtId="0" fontId="66" fillId="0" borderId="783"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79" fillId="0" borderId="796"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37" fontId="103" fillId="0" borderId="811">
      <alignment vertical="center"/>
      <protection locked="0"/>
    </xf>
    <xf numFmtId="228" fontId="104" fillId="0" borderId="796" applyFill="0">
      <alignment horizontal="center" vertical="center"/>
    </xf>
    <xf numFmtId="228" fontId="68" fillId="0" borderId="796" applyFill="0">
      <alignment horizontal="center" vertical="center"/>
    </xf>
    <xf numFmtId="0" fontId="7" fillId="14" borderId="14" applyNumberFormat="0" applyFont="0" applyAlignment="0" applyProtection="0"/>
    <xf numFmtId="0" fontId="61" fillId="46" borderId="789" applyNumberFormat="0" applyAlignment="0" applyProtection="0"/>
    <xf numFmtId="180" fontId="10" fillId="63" borderId="787" applyNumberFormat="0" applyFont="0" applyBorder="0" applyAlignment="0" applyProtection="0"/>
    <xf numFmtId="180" fontId="10" fillId="63" borderId="787" applyNumberFormat="0" applyFont="0" applyBorder="0" applyAlignment="0" applyProtection="0"/>
    <xf numFmtId="0" fontId="7" fillId="14" borderId="14" applyNumberFormat="0" applyFont="0" applyAlignment="0" applyProtection="0"/>
    <xf numFmtId="188" fontId="73" fillId="63" borderId="787" applyFill="0">
      <alignment horizontal="center" vertical="center"/>
    </xf>
    <xf numFmtId="229" fontId="103" fillId="0" borderId="811">
      <alignment vertical="center"/>
      <protection locked="0"/>
    </xf>
    <xf numFmtId="0" fontId="74" fillId="0" borderId="814" applyNumberFormat="0">
      <alignment horizontal="left"/>
      <protection locked="0"/>
    </xf>
    <xf numFmtId="271" fontId="11" fillId="0" borderId="814">
      <alignment horizontal="right"/>
    </xf>
    <xf numFmtId="0" fontId="7" fillId="14" borderId="14" applyNumberFormat="0" applyFont="0" applyAlignment="0" applyProtection="0"/>
    <xf numFmtId="201" fontId="10" fillId="39" borderId="814" applyNumberFormat="0">
      <alignment horizontal="left"/>
    </xf>
    <xf numFmtId="0" fontId="73" fillId="63" borderId="787" applyFill="0">
      <alignment horizontal="center"/>
    </xf>
    <xf numFmtId="188" fontId="73" fillId="63" borderId="787" applyFill="0">
      <alignment horizontal="center" vertical="center"/>
    </xf>
    <xf numFmtId="185" fontId="74" fillId="0" borderId="787" applyFont="0" applyFill="0" applyBorder="0" applyAlignment="0" applyProtection="0">
      <alignment horizontal="left"/>
      <protection locked="0"/>
    </xf>
    <xf numFmtId="197" fontId="74" fillId="0" borderId="787">
      <alignment horizontal="left"/>
      <protection locked="0"/>
    </xf>
    <xf numFmtId="0" fontId="53" fillId="59" borderId="789" applyNumberFormat="0" applyAlignment="0" applyProtection="0"/>
    <xf numFmtId="0" fontId="61" fillId="46" borderId="789" applyNumberFormat="0" applyAlignment="0" applyProtection="0"/>
    <xf numFmtId="0" fontId="64" fillId="59" borderId="791" applyNumberFormat="0" applyAlignment="0" applyProtection="0"/>
    <xf numFmtId="0" fontId="66" fillId="0" borderId="792" applyNumberFormat="0" applyFill="0" applyAlignment="0" applyProtection="0"/>
    <xf numFmtId="0" fontId="2" fillId="0" borderId="792" applyNumberFormat="0" applyFill="0" applyAlignment="0" applyProtection="0"/>
    <xf numFmtId="0" fontId="53" fillId="59" borderId="789" applyNumberFormat="0" applyAlignment="0" applyProtection="0"/>
    <xf numFmtId="0" fontId="73" fillId="63" borderId="787" applyFill="0">
      <alignment horizontal="center"/>
    </xf>
    <xf numFmtId="188" fontId="73" fillId="63" borderId="787" applyFill="0">
      <alignment horizontal="center" vertical="center"/>
    </xf>
    <xf numFmtId="0" fontId="61" fillId="46" borderId="789" applyNumberFormat="0" applyAlignment="0" applyProtection="0"/>
    <xf numFmtId="0" fontId="7" fillId="14" borderId="14" applyNumberFormat="0" applyFont="0" applyAlignment="0" applyProtection="0"/>
    <xf numFmtId="0" fontId="64" fillId="59" borderId="791" applyNumberFormat="0" applyAlignment="0" applyProtection="0"/>
    <xf numFmtId="0" fontId="2" fillId="0" borderId="792" applyNumberFormat="0" applyFill="0" applyAlignment="0" applyProtection="0"/>
    <xf numFmtId="0" fontId="66" fillId="0" borderId="792"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789" applyNumberFormat="0" applyAlignment="0" applyProtection="0"/>
    <xf numFmtId="0" fontId="73" fillId="63" borderId="796" applyFill="0">
      <alignment horizontal="center"/>
    </xf>
    <xf numFmtId="0" fontId="7" fillId="14" borderId="14" applyNumberFormat="0" applyFont="0" applyAlignment="0" applyProtection="0"/>
    <xf numFmtId="0" fontId="61" fillId="46" borderId="789" applyNumberFormat="0" applyAlignment="0" applyProtection="0"/>
    <xf numFmtId="184" fontId="68" fillId="0" borderId="805" applyFill="0">
      <alignment horizontal="center" vertical="center"/>
    </xf>
    <xf numFmtId="0" fontId="7" fillId="14" borderId="14" applyNumberFormat="0" applyFont="0" applyAlignment="0" applyProtection="0"/>
    <xf numFmtId="0" fontId="10" fillId="62" borderId="790" applyNumberFormat="0" applyFont="0" applyAlignment="0" applyProtection="0"/>
    <xf numFmtId="0" fontId="64" fillId="59" borderId="791" applyNumberFormat="0" applyAlignment="0" applyProtection="0"/>
    <xf numFmtId="0" fontId="10" fillId="62" borderId="808" applyNumberFormat="0" applyFont="0" applyAlignment="0" applyProtection="0"/>
    <xf numFmtId="0" fontId="7" fillId="14" borderId="14" applyNumberFormat="0" applyFont="0" applyAlignment="0" applyProtection="0"/>
    <xf numFmtId="0" fontId="66" fillId="0" borderId="792" applyNumberFormat="0" applyFill="0" applyAlignment="0" applyProtection="0"/>
    <xf numFmtId="0" fontId="2" fillId="0" borderId="792" applyNumberFormat="0" applyFill="0" applyAlignment="0" applyProtection="0"/>
    <xf numFmtId="266" fontId="103" fillId="0" borderId="805"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2" fontId="74" fillId="0" borderId="805"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8" fontId="73" fillId="63" borderId="796"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809" applyNumberFormat="0" applyAlignment="0" applyProtection="0"/>
    <xf numFmtId="0" fontId="7" fillId="14" borderId="14" applyNumberFormat="0" applyFont="0" applyAlignment="0" applyProtection="0"/>
    <xf numFmtId="0" fontId="53" fillId="59" borderId="789"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789" applyNumberFormat="0" applyAlignment="0" applyProtection="0"/>
    <xf numFmtId="230" fontId="103" fillId="0" borderId="811">
      <alignment vertical="center"/>
      <protection locked="0"/>
    </xf>
    <xf numFmtId="0" fontId="7" fillId="14" borderId="14" applyNumberFormat="0" applyFont="0" applyAlignment="0" applyProtection="0"/>
    <xf numFmtId="0" fontId="10" fillId="62" borderId="790" applyNumberFormat="0" applyFont="0" applyAlignment="0" applyProtection="0"/>
    <xf numFmtId="0" fontId="64" fillId="59" borderId="791" applyNumberFormat="0" applyAlignment="0" applyProtection="0"/>
    <xf numFmtId="0" fontId="7" fillId="14" borderId="14" applyNumberFormat="0" applyFont="0" applyAlignment="0" applyProtection="0"/>
    <xf numFmtId="0" fontId="2" fillId="0" borderId="792" applyNumberFormat="0" applyFill="0" applyAlignment="0" applyProtection="0"/>
    <xf numFmtId="0" fontId="66" fillId="0" borderId="792" applyNumberFormat="0" applyFill="0" applyAlignment="0" applyProtection="0"/>
    <xf numFmtId="0" fontId="61" fillId="46" borderId="798"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805"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200" fontId="10" fillId="5" borderId="796" applyFont="0" applyFill="0" applyBorder="0" applyAlignment="0" applyProtection="0"/>
    <xf numFmtId="271" fontId="11" fillId="0" borderId="805">
      <alignment horizontal="right"/>
    </xf>
    <xf numFmtId="201" fontId="10" fillId="39" borderId="805" applyNumberFormat="0">
      <alignment horizontal="left"/>
    </xf>
    <xf numFmtId="178" fontId="10" fillId="39" borderId="814">
      <alignment horizontal="center"/>
      <protection locked="0"/>
    </xf>
    <xf numFmtId="180" fontId="10" fillId="63" borderId="796" applyNumberFormat="0" applyFont="0" applyBorder="0" applyAlignment="0" applyProtection="0"/>
    <xf numFmtId="180" fontId="10" fillId="63" borderId="796" applyNumberFormat="0" applyFont="0" applyBorder="0" applyAlignment="0" applyProtection="0"/>
    <xf numFmtId="276" fontId="20" fillId="0" borderId="814">
      <alignment horizontal="center"/>
    </xf>
    <xf numFmtId="0" fontId="53" fillId="59" borderId="798" applyNumberFormat="0" applyAlignment="0" applyProtection="0"/>
    <xf numFmtId="193" fontId="10" fillId="0" borderId="796" applyFont="0" applyFill="0" applyBorder="0" applyAlignment="0" applyProtection="0">
      <alignment horizontal="left"/>
      <protection locked="0"/>
    </xf>
    <xf numFmtId="0" fontId="7" fillId="14" borderId="14" applyNumberFormat="0" applyFont="0" applyAlignment="0" applyProtection="0"/>
    <xf numFmtId="200" fontId="10" fillId="5" borderId="796" applyFont="0" applyFill="0" applyBorder="0" applyAlignment="0" applyProtection="0"/>
    <xf numFmtId="193" fontId="10" fillId="0" borderId="796" applyFont="0" applyFill="0" applyBorder="0" applyAlignment="0" applyProtection="0">
      <alignment horizontal="left"/>
      <protection locked="0"/>
    </xf>
    <xf numFmtId="0" fontId="7" fillId="14" borderId="14" applyNumberFormat="0" applyFont="0" applyAlignment="0" applyProtection="0"/>
    <xf numFmtId="0" fontId="10" fillId="62" borderId="808" applyNumberFormat="0" applyFont="0" applyAlignment="0" applyProtection="0"/>
    <xf numFmtId="0" fontId="73" fillId="63" borderId="796" applyFill="0">
      <alignment horizontal="center"/>
    </xf>
    <xf numFmtId="188" fontId="73" fillId="63" borderId="796" applyFill="0">
      <alignment horizontal="center" vertical="center"/>
    </xf>
    <xf numFmtId="185" fontId="74" fillId="0" borderId="796" applyFont="0" applyFill="0" applyBorder="0" applyAlignment="0" applyProtection="0">
      <alignment horizontal="left"/>
      <protection locked="0"/>
    </xf>
    <xf numFmtId="197" fontId="74" fillId="0" borderId="796">
      <alignment horizontal="left"/>
      <protection locked="0"/>
    </xf>
    <xf numFmtId="0" fontId="53" fillId="59" borderId="798" applyNumberFormat="0" applyAlignment="0" applyProtection="0"/>
    <xf numFmtId="0" fontId="61" fillId="46" borderId="798" applyNumberFormat="0" applyAlignment="0" applyProtection="0"/>
    <xf numFmtId="0" fontId="64" fillId="59" borderId="800" applyNumberFormat="0" applyAlignment="0" applyProtection="0"/>
    <xf numFmtId="0" fontId="66" fillId="0" borderId="801" applyNumberFormat="0" applyFill="0" applyAlignment="0" applyProtection="0"/>
    <xf numFmtId="0" fontId="2" fillId="0" borderId="801" applyNumberFormat="0" applyFill="0" applyAlignment="0" applyProtection="0"/>
    <xf numFmtId="0" fontId="53" fillId="59" borderId="798" applyNumberFormat="0" applyAlignment="0" applyProtection="0"/>
    <xf numFmtId="0" fontId="73" fillId="63" borderId="796" applyFill="0">
      <alignment horizontal="center"/>
    </xf>
    <xf numFmtId="188" fontId="73" fillId="63" borderId="796" applyFill="0">
      <alignment horizontal="center" vertical="center"/>
    </xf>
    <xf numFmtId="0" fontId="61" fillId="46" borderId="798" applyNumberFormat="0" applyAlignment="0" applyProtection="0"/>
    <xf numFmtId="0" fontId="7" fillId="14" borderId="14" applyNumberFormat="0" applyFont="0" applyAlignment="0" applyProtection="0"/>
    <xf numFmtId="0" fontId="64" fillId="59" borderId="800" applyNumberFormat="0" applyAlignment="0" applyProtection="0"/>
    <xf numFmtId="0" fontId="2" fillId="0" borderId="801" applyNumberFormat="0" applyFill="0" applyAlignment="0" applyProtection="0"/>
    <xf numFmtId="0" fontId="66" fillId="0" borderId="801"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798" applyNumberFormat="0" applyAlignment="0" applyProtection="0"/>
    <xf numFmtId="0" fontId="7" fillId="14" borderId="14" applyNumberFormat="0" applyFont="0" applyAlignment="0" applyProtection="0"/>
    <xf numFmtId="0" fontId="61" fillId="46" borderId="798" applyNumberFormat="0" applyAlignment="0" applyProtection="0"/>
    <xf numFmtId="228" fontId="68" fillId="0" borderId="814" applyFill="0">
      <alignment horizontal="center" vertical="center"/>
    </xf>
    <xf numFmtId="184" fontId="68" fillId="0" borderId="814" applyFill="0">
      <alignment horizontal="center" vertical="center"/>
    </xf>
    <xf numFmtId="0" fontId="10" fillId="62" borderId="799" applyNumberFormat="0" applyFont="0" applyAlignment="0" applyProtection="0"/>
    <xf numFmtId="0" fontId="64" fillId="59" borderId="800" applyNumberFormat="0" applyAlignment="0" applyProtection="0"/>
    <xf numFmtId="0" fontId="7" fillId="14" borderId="14" applyNumberFormat="0" applyFont="0" applyAlignment="0" applyProtection="0"/>
    <xf numFmtId="0" fontId="66" fillId="0" borderId="801" applyNumberFormat="0" applyFill="0" applyAlignment="0" applyProtection="0"/>
    <xf numFmtId="0" fontId="2" fillId="0" borderId="801" applyNumberFormat="0" applyFill="0" applyAlignment="0" applyProtection="0"/>
    <xf numFmtId="228" fontId="103" fillId="0" borderId="814"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798"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798" applyNumberFormat="0" applyAlignment="0" applyProtection="0"/>
    <xf numFmtId="0" fontId="7" fillId="14" borderId="14" applyNumberFormat="0" applyFont="0" applyAlignment="0" applyProtection="0"/>
    <xf numFmtId="0" fontId="10" fillId="62" borderId="799" applyNumberFormat="0" applyFont="0" applyAlignment="0" applyProtection="0"/>
    <xf numFmtId="0" fontId="64" fillId="59" borderId="800" applyNumberFormat="0" applyAlignment="0" applyProtection="0"/>
    <xf numFmtId="0" fontId="7" fillId="14" borderId="14" applyNumberFormat="0" applyFont="0" applyAlignment="0" applyProtection="0"/>
    <xf numFmtId="0" fontId="2" fillId="0" borderId="801" applyNumberFormat="0" applyFill="0" applyAlignment="0" applyProtection="0"/>
    <xf numFmtId="0" fontId="66" fillId="0" borderId="801"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807" applyNumberFormat="0" applyAlignment="0" applyProtection="0"/>
    <xf numFmtId="0" fontId="7" fillId="14" borderId="14" applyNumberFormat="0" applyFont="0" applyAlignment="0" applyProtection="0"/>
    <xf numFmtId="191" fontId="74" fillId="0" borderId="814"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192" fontId="74" fillId="0" borderId="814" applyFont="0" applyFill="0" applyBorder="0" applyAlignment="0" applyProtection="0">
      <alignment horizontal="left"/>
      <protection locked="0"/>
    </xf>
    <xf numFmtId="190" fontId="74" fillId="0" borderId="814" applyFont="0" applyFill="0" applyBorder="0" applyAlignment="0" applyProtection="0">
      <alignment horizontal="left"/>
      <protection locked="0"/>
    </xf>
    <xf numFmtId="180" fontId="10" fillId="63" borderId="805" applyNumberFormat="0" applyFont="0" applyBorder="0" applyAlignment="0" applyProtection="0"/>
    <xf numFmtId="180" fontId="10" fillId="63" borderId="805" applyNumberFormat="0" applyFont="0" applyBorder="0" applyAlignment="0" applyProtection="0"/>
    <xf numFmtId="0" fontId="7" fillId="14" borderId="14" applyNumberFormat="0" applyFont="0" applyAlignment="0" applyProtection="0"/>
    <xf numFmtId="0" fontId="53" fillId="59" borderId="807" applyNumberFormat="0" applyAlignment="0" applyProtection="0"/>
    <xf numFmtId="0" fontId="61" fillId="46" borderId="807" applyNumberFormat="0" applyAlignment="0" applyProtection="0"/>
    <xf numFmtId="0" fontId="64" fillId="59" borderId="809" applyNumberFormat="0" applyAlignment="0" applyProtection="0"/>
    <xf numFmtId="0" fontId="66" fillId="0" borderId="810" applyNumberFormat="0" applyFill="0" applyAlignment="0" applyProtection="0"/>
    <xf numFmtId="0" fontId="2" fillId="0" borderId="810" applyNumberFormat="0" applyFill="0" applyAlignment="0" applyProtection="0"/>
    <xf numFmtId="0" fontId="53" fillId="59" borderId="807" applyNumberFormat="0" applyAlignment="0" applyProtection="0"/>
    <xf numFmtId="0" fontId="61" fillId="46" borderId="807" applyNumberFormat="0" applyAlignment="0" applyProtection="0"/>
    <xf numFmtId="0" fontId="7" fillId="14" borderId="14" applyNumberFormat="0" applyFont="0" applyAlignment="0" applyProtection="0"/>
    <xf numFmtId="0" fontId="64" fillId="59" borderId="809" applyNumberFormat="0" applyAlignment="0" applyProtection="0"/>
    <xf numFmtId="0" fontId="2" fillId="0" borderId="810" applyNumberFormat="0" applyFill="0" applyAlignment="0" applyProtection="0"/>
    <xf numFmtId="0" fontId="66" fillId="0" borderId="810"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807" applyNumberFormat="0" applyAlignment="0" applyProtection="0"/>
    <xf numFmtId="0" fontId="7" fillId="14" borderId="14" applyNumberFormat="0" applyFont="0" applyAlignment="0" applyProtection="0"/>
    <xf numFmtId="0" fontId="61" fillId="46" borderId="807" applyNumberFormat="0" applyAlignment="0" applyProtection="0"/>
    <xf numFmtId="0" fontId="10" fillId="62" borderId="808" applyNumberFormat="0" applyFont="0" applyAlignment="0" applyProtection="0"/>
    <xf numFmtId="0" fontId="64" fillId="59" borderId="809" applyNumberFormat="0" applyAlignment="0" applyProtection="0"/>
    <xf numFmtId="0" fontId="7" fillId="14" borderId="14" applyNumberFormat="0" applyFont="0" applyAlignment="0" applyProtection="0"/>
    <xf numFmtId="0" fontId="66" fillId="0" borderId="810" applyNumberFormat="0" applyFill="0" applyAlignment="0" applyProtection="0"/>
    <xf numFmtId="0" fontId="2" fillId="0" borderId="810"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807"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807" applyNumberFormat="0" applyAlignment="0" applyProtection="0"/>
    <xf numFmtId="0" fontId="7" fillId="14" borderId="14" applyNumberFormat="0" applyFont="0" applyAlignment="0" applyProtection="0"/>
    <xf numFmtId="0" fontId="10" fillId="62" borderId="808" applyNumberFormat="0" applyFont="0" applyAlignment="0" applyProtection="0"/>
    <xf numFmtId="0" fontId="64" fillId="59" borderId="809" applyNumberFormat="0" applyAlignment="0" applyProtection="0"/>
    <xf numFmtId="0" fontId="7" fillId="14" borderId="14" applyNumberFormat="0" applyFont="0" applyAlignment="0" applyProtection="0"/>
    <xf numFmtId="0" fontId="2" fillId="0" borderId="810" applyNumberFormat="0" applyFill="0" applyAlignment="0" applyProtection="0"/>
    <xf numFmtId="0" fontId="66" fillId="0" borderId="810"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0" fontId="10" fillId="63" borderId="814" applyNumberFormat="0" applyFont="0" applyBorder="0" applyAlignment="0" applyProtection="0"/>
    <xf numFmtId="180" fontId="10" fillId="63" borderId="814" applyNumberFormat="0" applyFont="0" applyBorder="0" applyAlignment="0" applyProtection="0"/>
    <xf numFmtId="37" fontId="70" fillId="0" borderId="2049" applyFill="0">
      <alignment horizontal="center" vertical="center"/>
    </xf>
    <xf numFmtId="0" fontId="7" fillId="14" borderId="14" applyNumberFormat="0" applyFont="0" applyAlignment="0" applyProtection="0"/>
    <xf numFmtId="228" fontId="121" fillId="0" borderId="2256" applyNumberFormat="0"/>
    <xf numFmtId="0" fontId="10" fillId="0" borderId="0"/>
    <xf numFmtId="0" fontId="10" fillId="62" borderId="1202" applyNumberFormat="0" applyFont="0" applyAlignment="0" applyProtection="0"/>
    <xf numFmtId="0" fontId="61" fillId="46" borderId="889" applyNumberFormat="0" applyAlignment="0" applyProtection="0"/>
    <xf numFmtId="271" fontId="11" fillId="63" borderId="1126">
      <alignment horizontal="right"/>
    </xf>
    <xf numFmtId="0" fontId="73" fillId="63" borderId="1509" applyFill="0">
      <alignment horizontal="center"/>
    </xf>
    <xf numFmtId="228" fontId="112" fillId="0" borderId="2257" applyFill="0">
      <alignment horizontal="center" vertical="center"/>
    </xf>
    <xf numFmtId="0" fontId="61" fillId="46" borderId="1120" applyNumberFormat="0" applyAlignment="0" applyProtection="0"/>
    <xf numFmtId="0" fontId="7" fillId="14" borderId="14" applyNumberFormat="0" applyFont="0" applyAlignment="0" applyProtection="0"/>
    <xf numFmtId="188" fontId="73" fillId="63" borderId="968" applyFill="0">
      <alignment horizontal="center" vertical="center"/>
    </xf>
    <xf numFmtId="188" fontId="73" fillId="63" borderId="1198" applyFill="0">
      <alignment horizontal="center" vertical="center"/>
    </xf>
    <xf numFmtId="228" fontId="73" fillId="63" borderId="2031" applyFill="0">
      <alignment horizontal="center" vertical="center"/>
    </xf>
    <xf numFmtId="250" fontId="168" fillId="0" borderId="1046" applyFill="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74" fillId="0" borderId="1280" applyNumberFormat="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73" fillId="63" borderId="2249" applyFill="0">
      <alignment horizontal="center" vertical="center"/>
    </xf>
    <xf numFmtId="0" fontId="7" fillId="14" borderId="14" applyNumberFormat="0" applyFont="0" applyAlignment="0" applyProtection="0"/>
    <xf numFmtId="0" fontId="53" fillId="59" borderId="1120" applyNumberFormat="0" applyAlignment="0" applyProtection="0"/>
    <xf numFmtId="0" fontId="7" fillId="14" borderId="14" applyNumberFormat="0" applyFont="0" applyAlignment="0" applyProtection="0"/>
    <xf numFmtId="0" fontId="7" fillId="14" borderId="14" applyNumberFormat="0" applyFont="0" applyAlignment="0" applyProtection="0"/>
    <xf numFmtId="185" fontId="74" fillId="0" borderId="2484"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231" fontId="103" fillId="0" borderId="1205">
      <alignment vertical="center"/>
      <protection locked="0"/>
    </xf>
    <xf numFmtId="0" fontId="61" fillId="46" borderId="1201" applyNumberFormat="0" applyAlignment="0" applyProtection="0"/>
    <xf numFmtId="185" fontId="74" fillId="0" borderId="2339"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178" fontId="10" fillId="39" borderId="887">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891" applyNumberFormat="0" applyAlignment="0" applyProtection="0"/>
    <xf numFmtId="0" fontId="7" fillId="14" borderId="14" applyNumberFormat="0" applyFont="0" applyAlignment="0" applyProtection="0"/>
    <xf numFmtId="0" fontId="7" fillId="14" borderId="14" applyNumberFormat="0" applyFont="0" applyAlignment="0" applyProtection="0"/>
    <xf numFmtId="228" fontId="73" fillId="63" borderId="2339" applyFill="0">
      <alignment horizontal="center" vertical="center"/>
    </xf>
    <xf numFmtId="271" fontId="11" fillId="0" borderId="1208">
      <alignment horizontal="right"/>
    </xf>
    <xf numFmtId="0" fontId="7" fillId="14" borderId="14" applyNumberFormat="0" applyFont="0" applyAlignment="0" applyProtection="0"/>
    <xf numFmtId="10" fontId="68" fillId="67" borderId="1126" applyNumberFormat="0" applyBorder="0" applyAlignment="0" applyProtection="0"/>
    <xf numFmtId="0" fontId="7" fillId="14" borderId="14" applyNumberFormat="0" applyFont="0" applyAlignment="0" applyProtection="0"/>
    <xf numFmtId="0" fontId="7" fillId="14" borderId="14" applyNumberFormat="0" applyFont="0" applyAlignment="0" applyProtection="0"/>
    <xf numFmtId="0" fontId="10" fillId="62" borderId="890"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2" fontId="74" fillId="0" borderId="1800" applyFont="0" applyFill="0" applyBorder="0" applyAlignment="0" applyProtection="0">
      <alignment horizontal="left"/>
      <protection locked="0"/>
    </xf>
    <xf numFmtId="178" fontId="10" fillId="39" borderId="1727">
      <alignment horizontal="center"/>
      <protection locked="0"/>
    </xf>
    <xf numFmtId="0" fontId="73" fillId="63" borderId="968" applyFill="0">
      <alignment horizontal="center"/>
    </xf>
    <xf numFmtId="197" fontId="74" fillId="0" borderId="1800">
      <alignment horizontal="left"/>
      <protection locked="0"/>
    </xf>
    <xf numFmtId="0" fontId="7" fillId="14" borderId="14" applyNumberFormat="0" applyFont="0" applyAlignment="0" applyProtection="0"/>
    <xf numFmtId="254" fontId="10" fillId="39" borderId="1361">
      <alignment horizontal="right"/>
      <protection locked="0"/>
    </xf>
    <xf numFmtId="276" fontId="20" fillId="0" borderId="1437">
      <alignment horizontal="center"/>
    </xf>
    <xf numFmtId="0" fontId="66" fillId="0" borderId="2335" applyNumberFormat="0" applyFill="0" applyAlignment="0" applyProtection="0"/>
    <xf numFmtId="250" fontId="121" fillId="0" borderId="1511" applyFill="0"/>
    <xf numFmtId="228" fontId="74" fillId="0" borderId="2557" applyNumberFormat="0">
      <alignment horizontal="left"/>
      <protection locked="0"/>
    </xf>
    <xf numFmtId="0" fontId="7" fillId="14" borderId="14" applyNumberFormat="0" applyFont="0" applyAlignment="0" applyProtection="0"/>
    <xf numFmtId="193" fontId="10" fillId="0" borderId="2484" applyFont="0" applyFill="0" applyBorder="0" applyAlignment="0" applyProtection="0">
      <alignment horizontal="left"/>
      <protection locked="0"/>
    </xf>
    <xf numFmtId="192" fontId="74" fillId="0" borderId="2794" applyFont="0" applyFill="0" applyBorder="0" applyAlignment="0" applyProtection="0">
      <alignment horizontal="left"/>
      <protection locked="0"/>
    </xf>
    <xf numFmtId="187" fontId="74" fillId="0" borderId="1044" applyFont="0" applyFill="0" applyBorder="0" applyAlignment="0" applyProtection="0">
      <alignment horizontal="left"/>
      <protection locked="0"/>
    </xf>
    <xf numFmtId="0" fontId="7" fillId="14" borderId="14" applyNumberFormat="0" applyFont="0" applyAlignment="0" applyProtection="0"/>
    <xf numFmtId="0" fontId="10" fillId="0" borderId="0"/>
    <xf numFmtId="196" fontId="10" fillId="39" borderId="1044" applyFont="0" applyFill="0" applyBorder="0" applyAlignment="0">
      <alignment horizontal="left"/>
    </xf>
    <xf numFmtId="0" fontId="7" fillId="14" borderId="14" applyNumberFormat="0" applyFont="0" applyAlignment="0" applyProtection="0"/>
    <xf numFmtId="43" fontId="1" fillId="0" borderId="0" applyFont="0" applyFill="0" applyBorder="0" applyAlignment="0" applyProtection="0"/>
    <xf numFmtId="0" fontId="7" fillId="14" borderId="14" applyNumberFormat="0" applyFont="0" applyAlignment="0" applyProtection="0"/>
    <xf numFmtId="188" fontId="73" fillId="63" borderId="972" applyFill="0">
      <alignment horizontal="center" vertical="center"/>
    </xf>
    <xf numFmtId="250" fontId="121" fillId="0" borderId="1118" applyFill="0"/>
    <xf numFmtId="201" fontId="10" fillId="39" borderId="2031" applyNumberFormat="0">
      <alignment horizontal="left"/>
    </xf>
    <xf numFmtId="197" fontId="74" fillId="0" borderId="2176">
      <alignment horizontal="left"/>
      <protection locked="0"/>
    </xf>
    <xf numFmtId="0" fontId="7" fillId="14" borderId="14" applyNumberFormat="0" applyFont="0" applyAlignment="0" applyProtection="0"/>
    <xf numFmtId="0" fontId="7" fillId="14" borderId="14" applyNumberFormat="0" applyFont="0" applyAlignment="0" applyProtection="0"/>
    <xf numFmtId="0" fontId="2" fillId="0" borderId="1806"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192" fontId="74" fillId="0" borderId="2104" applyFont="0" applyFill="0" applyBorder="0" applyAlignment="0" applyProtection="0">
      <alignment horizontal="left"/>
      <protection locked="0"/>
    </xf>
    <xf numFmtId="188" fontId="73" fillId="63" borderId="1509" applyFill="0">
      <alignment horizontal="center" vertical="center"/>
    </xf>
    <xf numFmtId="0" fontId="7" fillId="14" borderId="14" applyNumberFormat="0" applyFont="0" applyAlignment="0" applyProtection="0"/>
    <xf numFmtId="0" fontId="7" fillId="14" borderId="14" applyNumberFormat="0" applyFont="0" applyAlignment="0" applyProtection="0"/>
    <xf numFmtId="250" fontId="168" fillId="0" borderId="970" applyFill="0"/>
    <xf numFmtId="0" fontId="73" fillId="63" borderId="1044" applyFill="0">
      <alignment horizontal="center"/>
    </xf>
    <xf numFmtId="188" fontId="73" fillId="63" borderId="887" applyFill="0">
      <alignment horizontal="center" vertical="center"/>
    </xf>
    <xf numFmtId="180" fontId="10" fillId="63" borderId="814" applyNumberFormat="0" applyFont="0" applyBorder="0" applyAlignment="0" applyProtection="0"/>
    <xf numFmtId="180" fontId="10" fillId="63" borderId="814" applyNumberFormat="0" applyFont="0" applyBorder="0" applyAlignment="0" applyProtection="0"/>
    <xf numFmtId="49" fontId="74" fillId="0" borderId="842">
      <alignment horizontal="left" vertical="top" wrapText="1"/>
      <protection locked="0"/>
    </xf>
    <xf numFmtId="185" fontId="74" fillId="0" borderId="1044" applyFont="0" applyFill="0" applyBorder="0" applyAlignment="0" applyProtection="0">
      <alignment horizontal="left"/>
      <protection locked="0"/>
    </xf>
    <xf numFmtId="0" fontId="10" fillId="0" borderId="0"/>
    <xf numFmtId="228" fontId="103" fillId="0" borderId="1126" applyFill="0">
      <alignment horizontal="center" vertical="center"/>
    </xf>
    <xf numFmtId="0" fontId="7" fillId="14" borderId="14" applyNumberFormat="0" applyFont="0" applyAlignment="0" applyProtection="0"/>
    <xf numFmtId="192" fontId="74" fillId="0" borderId="1582"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78" fontId="10" fillId="39" borderId="968">
      <alignment horizontal="center"/>
      <protection locked="0"/>
    </xf>
    <xf numFmtId="185" fontId="74" fillId="0" borderId="1352" applyFont="0" applyFill="0" applyBorder="0" applyAlignment="0" applyProtection="0">
      <alignment horizontal="left"/>
      <protection locked="0"/>
    </xf>
    <xf numFmtId="0" fontId="7" fillId="14" borderId="14" applyNumberFormat="0" applyFont="0" applyAlignment="0" applyProtection="0"/>
    <xf numFmtId="228" fontId="68" fillId="0" borderId="1437" applyFill="0">
      <alignment horizontal="center" vertical="center"/>
    </xf>
    <xf numFmtId="0" fontId="7" fillId="14" borderId="14" applyNumberFormat="0" applyFont="0" applyAlignment="0" applyProtection="0"/>
    <xf numFmtId="0" fontId="2" fillId="0" borderId="1122" applyNumberFormat="0" applyFill="0" applyAlignment="0" applyProtection="0"/>
    <xf numFmtId="0" fontId="53" fillId="59" borderId="2332" applyNumberFormat="0" applyAlignment="0" applyProtection="0"/>
    <xf numFmtId="49" fontId="74" fillId="0" borderId="869">
      <alignment horizontal="left" vertical="top" wrapText="1"/>
      <protection locked="0"/>
    </xf>
    <xf numFmtId="0" fontId="10" fillId="62" borderId="836" applyNumberFormat="0" applyFont="0" applyAlignment="0" applyProtection="0"/>
    <xf numFmtId="201" fontId="10" fillId="39" borderId="851" applyNumberFormat="0">
      <alignment horizontal="left"/>
    </xf>
    <xf numFmtId="231" fontId="103" fillId="0" borderId="839">
      <alignment vertical="center"/>
      <protection locked="0"/>
    </xf>
    <xf numFmtId="0" fontId="7" fillId="14" borderId="14" applyNumberFormat="0" applyFont="0" applyAlignment="0" applyProtection="0"/>
    <xf numFmtId="0" fontId="7" fillId="14" borderId="14" applyNumberFormat="0" applyFont="0" applyAlignment="0" applyProtection="0"/>
    <xf numFmtId="184" fontId="103" fillId="0" borderId="875">
      <alignment vertic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21" fillId="0" borderId="1200" applyFill="0"/>
    <xf numFmtId="0" fontId="7" fillId="14" borderId="14" applyNumberFormat="0" applyFont="0" applyAlignment="0" applyProtection="0"/>
    <xf numFmtId="187" fontId="74" fillId="0" borderId="878" applyFont="0" applyFill="0" applyBorder="0" applyAlignment="0" applyProtection="0">
      <alignment horizontal="left"/>
      <protection locked="0"/>
    </xf>
    <xf numFmtId="0" fontId="7" fillId="14" borderId="14" applyNumberFormat="0" applyFont="0" applyAlignment="0" applyProtection="0"/>
    <xf numFmtId="178" fontId="10" fillId="39" borderId="851">
      <alignment horizontal="center"/>
      <protection locked="0"/>
    </xf>
    <xf numFmtId="0" fontId="7" fillId="14" borderId="14" applyNumberFormat="0" applyFont="0" applyAlignment="0" applyProtection="0"/>
    <xf numFmtId="178" fontId="10" fillId="39" borderId="1810">
      <alignment horizontal="center"/>
      <protection locked="0"/>
    </xf>
    <xf numFmtId="228" fontId="73" fillId="63" borderId="887" applyFill="0">
      <alignment horizontal="center" vertical="center"/>
    </xf>
    <xf numFmtId="0" fontId="7" fillId="14" borderId="14" applyNumberFormat="0" applyFont="0" applyAlignment="0" applyProtection="0"/>
    <xf numFmtId="231" fontId="103" fillId="0" borderId="875">
      <alignment vertical="center"/>
      <protection locked="0"/>
    </xf>
    <xf numFmtId="0" fontId="53" fillId="59" borderId="844" applyNumberFormat="0" applyAlignment="0" applyProtection="0"/>
    <xf numFmtId="254" fontId="10" fillId="39" borderId="1126">
      <alignment horizontal="right"/>
      <protection locked="0"/>
    </xf>
    <xf numFmtId="0" fontId="53" fillId="59" borderId="880" applyNumberFormat="0" applyAlignment="0" applyProtection="0"/>
    <xf numFmtId="0" fontId="7" fillId="14" borderId="14" applyNumberFormat="0" applyFont="0" applyAlignment="0" applyProtection="0"/>
    <xf numFmtId="201" fontId="10" fillId="39" borderId="842" applyNumberFormat="0">
      <alignment horizontal="left"/>
    </xf>
    <xf numFmtId="184" fontId="68" fillId="0" borderId="842" applyFill="0">
      <alignment horizontal="center" vertical="center"/>
    </xf>
    <xf numFmtId="193" fontId="10" fillId="0" borderId="2557" applyFont="0" applyFill="0" applyBorder="0" applyAlignment="0" applyProtection="0">
      <alignment horizontal="left"/>
      <protection locked="0"/>
    </xf>
    <xf numFmtId="228" fontId="73" fillId="63" borderId="869" applyFill="0">
      <alignment horizontal="center"/>
    </xf>
    <xf numFmtId="271" fontId="11" fillId="0" borderId="860">
      <alignment horizontal="right"/>
    </xf>
    <xf numFmtId="267" fontId="112" fillId="0" borderId="832" applyFill="0">
      <alignment horizontal="center" vertical="center"/>
    </xf>
    <xf numFmtId="233" fontId="103" fillId="0" borderId="839">
      <alignment vertical="center"/>
      <protection locked="0"/>
    </xf>
    <xf numFmtId="228" fontId="79" fillId="0" borderId="842" applyFill="0">
      <alignment horizontal="center" vertical="center"/>
    </xf>
    <xf numFmtId="228" fontId="73" fillId="63" borderId="887" applyFill="0">
      <alignment horizontal="center"/>
    </xf>
    <xf numFmtId="232" fontId="103" fillId="0" borderId="875">
      <alignment vertical="center"/>
      <protection locked="0"/>
    </xf>
    <xf numFmtId="271" fontId="11" fillId="0" borderId="869">
      <alignment horizontal="right"/>
    </xf>
    <xf numFmtId="0" fontId="53" fillId="59" borderId="880" applyNumberFormat="0" applyAlignment="0" applyProtection="0"/>
    <xf numFmtId="49" fontId="74" fillId="0" borderId="824">
      <alignment horizontal="left" vertical="top" wrapText="1"/>
      <protection locked="0"/>
    </xf>
    <xf numFmtId="0" fontId="7" fillId="14" borderId="14" applyNumberFormat="0" applyFont="0" applyAlignment="0" applyProtection="0"/>
    <xf numFmtId="0" fontId="73" fillId="63" borderId="824" applyFill="0">
      <alignment horizontal="center"/>
    </xf>
    <xf numFmtId="188" fontId="73" fillId="63" borderId="824" applyFill="0">
      <alignment horizontal="center" vertical="center"/>
    </xf>
    <xf numFmtId="0" fontId="7" fillId="14" borderId="14" applyNumberFormat="0" applyFont="0" applyAlignment="0" applyProtection="0"/>
    <xf numFmtId="187" fontId="74" fillId="0" borderId="860" applyFont="0" applyFill="0" applyBorder="0" applyAlignment="0" applyProtection="0">
      <alignment horizontal="left"/>
      <protection locked="0"/>
    </xf>
    <xf numFmtId="250" fontId="121" fillId="0" borderId="870" applyFill="0"/>
    <xf numFmtId="10" fontId="68" fillId="67" borderId="878" applyNumberFormat="0" applyBorder="0" applyAlignment="0" applyProtection="0"/>
    <xf numFmtId="228" fontId="124" fillId="0" borderId="841" applyFill="0">
      <alignment horizontal="center" vertical="center"/>
    </xf>
    <xf numFmtId="0" fontId="7" fillId="14" borderId="14" applyNumberFormat="0" applyFont="0" applyAlignment="0" applyProtection="0"/>
    <xf numFmtId="0" fontId="74" fillId="0" borderId="860" applyNumberFormat="0">
      <alignment horizontal="left"/>
      <protection locked="0"/>
    </xf>
    <xf numFmtId="228" fontId="124" fillId="0" borderId="832" applyFill="0">
      <alignment horizontal="center" vertical="center"/>
    </xf>
    <xf numFmtId="0" fontId="7" fillId="14" borderId="14" applyNumberFormat="0" applyFont="0" applyAlignment="0" applyProtection="0"/>
    <xf numFmtId="271" fontId="11" fillId="0" borderId="851">
      <alignment horizontal="right"/>
    </xf>
    <xf numFmtId="229" fontId="103" fillId="0" borderId="875">
      <alignment vertical="center"/>
      <protection locked="0"/>
    </xf>
    <xf numFmtId="271" fontId="11" fillId="63" borderId="869">
      <alignment horizontal="right"/>
    </xf>
    <xf numFmtId="201" fontId="10" fillId="39" borderId="860" applyNumberFormat="0">
      <alignment horizontal="left"/>
    </xf>
    <xf numFmtId="3" fontId="114" fillId="39" borderId="869">
      <alignment horizontal="center"/>
      <protection locked="0"/>
    </xf>
    <xf numFmtId="0" fontId="64" fillId="59" borderId="2334" applyNumberFormat="0" applyAlignment="0" applyProtection="0"/>
    <xf numFmtId="185" fontId="74" fillId="0" borderId="869" applyFont="0" applyFill="0" applyBorder="0" applyAlignment="0" applyProtection="0">
      <alignment horizontal="left"/>
      <protection locked="0"/>
    </xf>
    <xf numFmtId="228" fontId="103" fillId="0" borderId="857">
      <alignment vertical="center"/>
      <protection locked="0"/>
    </xf>
    <xf numFmtId="193" fontId="10" fillId="0" borderId="824"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869" applyFont="0" applyFill="0" applyBorder="0" applyAlignment="0" applyProtection="0">
      <alignment horizontal="left"/>
      <protection locked="0"/>
    </xf>
    <xf numFmtId="271" fontId="11" fillId="0" borderId="851">
      <alignment horizontal="right"/>
    </xf>
    <xf numFmtId="49" fontId="74" fillId="0" borderId="851">
      <alignment horizontal="left" vertical="top" wrapText="1"/>
      <protection locked="0"/>
    </xf>
    <xf numFmtId="49" fontId="74" fillId="0" borderId="860">
      <alignment horizontal="left" vertical="top" wrapText="1"/>
      <protection locked="0"/>
    </xf>
    <xf numFmtId="197" fontId="74" fillId="0" borderId="860">
      <alignment horizontal="left"/>
      <protection locked="0"/>
    </xf>
    <xf numFmtId="233" fontId="103" fillId="0" borderId="875">
      <alignment vertical="center"/>
      <protection locked="0"/>
    </xf>
    <xf numFmtId="200" fontId="10" fillId="5" borderId="824" applyFont="0" applyFill="0" applyBorder="0" applyAlignment="0" applyProtection="0"/>
    <xf numFmtId="228" fontId="73" fillId="63" borderId="869" applyFill="0">
      <alignment horizontal="center"/>
    </xf>
    <xf numFmtId="196" fontId="10" fillId="39" borderId="869" applyFont="0" applyFill="0" applyBorder="0" applyAlignment="0">
      <alignment horizontal="left"/>
    </xf>
    <xf numFmtId="0" fontId="7" fillId="14" borderId="14" applyNumberFormat="0" applyFont="0" applyAlignment="0" applyProtection="0"/>
    <xf numFmtId="228" fontId="74" fillId="0" borderId="887" applyNumberFormat="0">
      <alignment horizontal="left"/>
      <protection locked="0"/>
    </xf>
    <xf numFmtId="0" fontId="7" fillId="14" borderId="14" applyNumberFormat="0" applyFont="0" applyAlignment="0" applyProtection="0"/>
    <xf numFmtId="0" fontId="7" fillId="14" borderId="14" applyNumberFormat="0" applyFont="0" applyAlignment="0" applyProtection="0"/>
    <xf numFmtId="0" fontId="66" fillId="0" borderId="847" applyNumberFormat="0" applyFill="0" applyAlignment="0" applyProtection="0"/>
    <xf numFmtId="0" fontId="7" fillId="14" borderId="14" applyNumberFormat="0" applyFont="0" applyAlignment="0" applyProtection="0"/>
    <xf numFmtId="271" fontId="11" fillId="63" borderId="860">
      <alignment horizontal="right"/>
    </xf>
    <xf numFmtId="0" fontId="7" fillId="14" borderId="14" applyNumberFormat="0" applyFont="0" applyAlignment="0" applyProtection="0"/>
    <xf numFmtId="0" fontId="7" fillId="14" borderId="14" applyNumberFormat="0" applyFont="0" applyAlignment="0" applyProtection="0"/>
    <xf numFmtId="228" fontId="103" fillId="0" borderId="839">
      <alignment vertical="center"/>
      <protection locked="0"/>
    </xf>
    <xf numFmtId="0" fontId="7" fillId="14" borderId="14" applyNumberFormat="0" applyFont="0" applyAlignment="0" applyProtection="0"/>
    <xf numFmtId="0" fontId="10" fillId="62" borderId="872" applyNumberFormat="0" applyFont="0" applyAlignment="0" applyProtection="0"/>
    <xf numFmtId="0" fontId="7" fillId="14" borderId="14" applyNumberFormat="0" applyFont="0" applyAlignment="0" applyProtection="0"/>
    <xf numFmtId="0" fontId="2" fillId="0" borderId="856" applyNumberFormat="0" applyFill="0" applyAlignment="0" applyProtection="0"/>
    <xf numFmtId="228" fontId="136" fillId="68" borderId="885" applyNumberFormat="0">
      <alignment horizontal="right"/>
    </xf>
    <xf numFmtId="0" fontId="7" fillId="14" borderId="14" applyNumberFormat="0" applyFont="0" applyAlignment="0" applyProtection="0"/>
    <xf numFmtId="0" fontId="7" fillId="14" borderId="14" applyNumberFormat="0" applyFont="0" applyAlignment="0" applyProtection="0"/>
    <xf numFmtId="10" fontId="68" fillId="67" borderId="869" applyNumberFormat="0" applyBorder="0" applyAlignment="0" applyProtection="0"/>
    <xf numFmtId="188" fontId="73" fillId="63" borderId="824" applyFill="0">
      <alignment horizontal="center" vertical="center"/>
    </xf>
    <xf numFmtId="0" fontId="7" fillId="14" borderId="14" applyNumberFormat="0" applyFont="0" applyAlignment="0" applyProtection="0"/>
    <xf numFmtId="254" fontId="10" fillId="39" borderId="851">
      <alignment horizontal="right"/>
      <protection locked="0"/>
    </xf>
    <xf numFmtId="271" fontId="11" fillId="63" borderId="878">
      <alignment horizontal="right"/>
    </xf>
    <xf numFmtId="178" fontId="10" fillId="39" borderId="869">
      <alignment horizontal="center"/>
      <protection locked="0"/>
    </xf>
    <xf numFmtId="191" fontId="74" fillId="0" borderId="842" applyFont="0" applyFill="0" applyBorder="0" applyAlignment="0" applyProtection="0">
      <alignment horizontal="left"/>
      <protection locked="0"/>
    </xf>
    <xf numFmtId="0" fontId="7" fillId="14" borderId="14" applyNumberFormat="0" applyFont="0" applyAlignment="0" applyProtection="0"/>
    <xf numFmtId="0" fontId="73" fillId="63" borderId="869" applyFill="0">
      <alignment horizontal="center"/>
    </xf>
    <xf numFmtId="17" fontId="11" fillId="39" borderId="842">
      <alignment horizontal="center"/>
      <protection locked="0"/>
    </xf>
    <xf numFmtId="0" fontId="2" fillId="0" borderId="829" applyNumberFormat="0" applyFill="0" applyAlignment="0" applyProtection="0"/>
    <xf numFmtId="191" fontId="74" fillId="0" borderId="869" applyFont="0" applyFill="0" applyBorder="0" applyAlignment="0" applyProtection="0">
      <alignment horizontal="left"/>
      <protection locked="0"/>
    </xf>
    <xf numFmtId="0" fontId="53" fillId="59" borderId="871" applyNumberFormat="0" applyAlignment="0" applyProtection="0"/>
    <xf numFmtId="0" fontId="53" fillId="59" borderId="817" applyNumberFormat="0" applyAlignment="0" applyProtection="0"/>
    <xf numFmtId="188" fontId="73" fillId="63" borderId="869" applyFill="0">
      <alignment horizontal="center" vertical="center"/>
    </xf>
    <xf numFmtId="0" fontId="7" fillId="14" borderId="14" applyNumberFormat="0" applyFont="0" applyAlignment="0" applyProtection="0"/>
    <xf numFmtId="228" fontId="136" fillId="68" borderId="831" applyNumberFormat="0">
      <alignment horizontal="right"/>
    </xf>
    <xf numFmtId="0" fontId="10" fillId="62" borderId="845" applyNumberFormat="0" applyFont="0" applyAlignment="0" applyProtection="0"/>
    <xf numFmtId="0" fontId="61" fillId="46" borderId="817" applyNumberFormat="0" applyAlignment="0" applyProtection="0"/>
    <xf numFmtId="0" fontId="7" fillId="14" borderId="14" applyNumberFormat="0" applyFont="0" applyAlignment="0" applyProtection="0"/>
    <xf numFmtId="231" fontId="103" fillId="0" borderId="866">
      <alignment vertical="center"/>
      <protection locked="0"/>
    </xf>
    <xf numFmtId="0" fontId="10" fillId="62" borderId="818" applyNumberFormat="0" applyFont="0" applyAlignment="0" applyProtection="0"/>
    <xf numFmtId="0" fontId="10" fillId="62" borderId="818" applyNumberFormat="0" applyFont="0" applyAlignment="0" applyProtection="0"/>
    <xf numFmtId="0" fontId="64" fillId="59" borderId="819" applyNumberFormat="0" applyAlignment="0" applyProtection="0"/>
    <xf numFmtId="0" fontId="66" fillId="0" borderId="820" applyNumberFormat="0" applyFill="0" applyAlignment="0" applyProtection="0"/>
    <xf numFmtId="0" fontId="2" fillId="0" borderId="865" applyNumberFormat="0" applyFill="0" applyAlignment="0" applyProtection="0"/>
    <xf numFmtId="271" fontId="11" fillId="0" borderId="833">
      <alignment horizontal="right"/>
    </xf>
    <xf numFmtId="266" fontId="103" fillId="0" borderId="833" applyFill="0">
      <alignment horizontal="center" vertical="center"/>
    </xf>
    <xf numFmtId="10" fontId="68" fillId="67" borderId="833" applyNumberFormat="0" applyBorder="0" applyAlignment="0" applyProtection="0"/>
    <xf numFmtId="276" fontId="20" fillId="0" borderId="833">
      <alignment horizont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76" fontId="20" fillId="0" borderId="824">
      <alignment horizontal="center"/>
    </xf>
    <xf numFmtId="0" fontId="74" fillId="0" borderId="824" applyNumberFormat="0">
      <alignment horizontal="left"/>
      <protection locked="0"/>
    </xf>
    <xf numFmtId="0" fontId="61" fillId="46" borderId="862" applyNumberFormat="0" applyAlignment="0" applyProtection="0"/>
    <xf numFmtId="0" fontId="7" fillId="14" borderId="14" applyNumberFormat="0" applyFont="0" applyAlignment="0" applyProtection="0"/>
    <xf numFmtId="0" fontId="7" fillId="14" borderId="14" applyNumberFormat="0" applyFont="0" applyAlignment="0" applyProtection="0"/>
    <xf numFmtId="228" fontId="112" fillId="0" borderId="841" applyFill="0">
      <alignment horizontal="center" vertical="center"/>
    </xf>
    <xf numFmtId="0" fontId="7" fillId="14" borderId="14" applyNumberFormat="0" applyFont="0" applyAlignment="0" applyProtection="0"/>
    <xf numFmtId="0" fontId="7" fillId="14" borderId="14" applyNumberFormat="0" applyFont="0" applyAlignment="0" applyProtection="0"/>
    <xf numFmtId="184" fontId="103" fillId="0" borderId="866">
      <alignment vertical="center"/>
      <protection locked="0"/>
    </xf>
    <xf numFmtId="0" fontId="7" fillId="14" borderId="14" applyNumberFormat="0" applyFont="0" applyAlignment="0" applyProtection="0"/>
    <xf numFmtId="228" fontId="104" fillId="0" borderId="842" applyFill="0">
      <alignment horizontal="center" vertical="center"/>
    </xf>
    <xf numFmtId="228" fontId="112" fillId="0" borderId="832" applyFill="0">
      <alignment horizontal="center" vertical="center"/>
    </xf>
    <xf numFmtId="228" fontId="73" fillId="63" borderId="878" applyFill="0">
      <alignment horizontal="center"/>
    </xf>
    <xf numFmtId="228" fontId="103" fillId="0" borderId="860" applyFill="0">
      <alignment horizontal="center" vertical="center"/>
    </xf>
    <xf numFmtId="185" fontId="74" fillId="0" borderId="860" applyFont="0" applyFill="0" applyBorder="0" applyAlignment="0" applyProtection="0">
      <alignment horizontal="left"/>
      <protection locked="0"/>
    </xf>
    <xf numFmtId="0" fontId="61" fillId="46" borderId="826" applyNumberFormat="0" applyAlignment="0" applyProtection="0"/>
    <xf numFmtId="0" fontId="7" fillId="14" borderId="14" applyNumberFormat="0" applyFont="0" applyAlignment="0" applyProtection="0"/>
    <xf numFmtId="49" fontId="74" fillId="0" borderId="869">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193" fontId="10" fillId="0" borderId="824"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835"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2031"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78" fontId="10" fillId="39" borderId="842">
      <alignment horizontal="center"/>
      <protection locked="0"/>
    </xf>
    <xf numFmtId="254" fontId="10" fillId="39" borderId="842">
      <alignment horizontal="right"/>
      <protection locked="0"/>
    </xf>
    <xf numFmtId="178" fontId="10" fillId="39" borderId="842">
      <alignment horizontal="center"/>
      <protection locked="0"/>
    </xf>
    <xf numFmtId="0" fontId="7" fillId="14" borderId="14" applyNumberFormat="0" applyFont="0" applyAlignment="0" applyProtection="0"/>
    <xf numFmtId="0" fontId="7" fillId="14" borderId="14" applyNumberFormat="0" applyFont="0" applyAlignment="0" applyProtection="0"/>
    <xf numFmtId="196" fontId="10" fillId="39" borderId="842" applyFont="0" applyFill="0" applyBorder="0" applyAlignment="0">
      <alignment horizontal="left"/>
    </xf>
    <xf numFmtId="0" fontId="7" fillId="14" borderId="14" applyNumberFormat="0" applyFont="0" applyAlignment="0" applyProtection="0"/>
    <xf numFmtId="0" fontId="7" fillId="14" borderId="14" applyNumberFormat="0" applyFont="0" applyAlignment="0" applyProtection="0"/>
    <xf numFmtId="178" fontId="10" fillId="39" borderId="824">
      <alignment horizontal="center"/>
      <protection locked="0"/>
    </xf>
    <xf numFmtId="201" fontId="10" fillId="39" borderId="869" applyNumberFormat="0">
      <alignment horizontal="left"/>
    </xf>
    <xf numFmtId="0" fontId="66" fillId="0" borderId="829" applyNumberFormat="0" applyFill="0" applyAlignment="0" applyProtection="0"/>
    <xf numFmtId="0" fontId="7" fillId="14" borderId="14" applyNumberFormat="0" applyFont="0" applyAlignment="0" applyProtection="0"/>
    <xf numFmtId="196" fontId="10" fillId="39" borderId="860" applyFont="0" applyFill="0" applyBorder="0" applyAlignment="0">
      <alignment horizontal="left"/>
    </xf>
    <xf numFmtId="17" fontId="11" fillId="39" borderId="1126">
      <alignment horizontal="center"/>
      <protection locked="0"/>
    </xf>
    <xf numFmtId="0" fontId="7" fillId="14" borderId="14" applyNumberFormat="0" applyFont="0" applyAlignment="0" applyProtection="0"/>
    <xf numFmtId="178" fontId="10" fillId="39" borderId="824">
      <alignment horizontal="center"/>
      <protection locked="0"/>
    </xf>
    <xf numFmtId="0" fontId="7" fillId="14" borderId="14" applyNumberFormat="0" applyFont="0" applyAlignment="0" applyProtection="0"/>
    <xf numFmtId="49" fontId="74" fillId="0" borderId="860">
      <alignment horizontal="left" vertical="top" wrapText="1"/>
      <protection locked="0"/>
    </xf>
    <xf numFmtId="0" fontId="7" fillId="14" borderId="14" applyNumberFormat="0" applyFont="0" applyAlignment="0" applyProtection="0"/>
    <xf numFmtId="0" fontId="53" fillId="59" borderId="817" applyNumberFormat="0" applyAlignment="0" applyProtection="0"/>
    <xf numFmtId="271" fontId="11" fillId="0" borderId="887">
      <alignment horizontal="right"/>
    </xf>
    <xf numFmtId="191" fontId="74" fillId="0" borderId="860" applyFont="0" applyFill="0" applyBorder="0" applyAlignment="0" applyProtection="0">
      <alignment horizontal="left"/>
      <protection locked="0"/>
    </xf>
    <xf numFmtId="230" fontId="103" fillId="0" borderId="866">
      <alignment vertical="center"/>
      <protection locked="0"/>
    </xf>
    <xf numFmtId="233" fontId="103" fillId="0" borderId="884">
      <alignment vertical="center"/>
      <protection locked="0"/>
    </xf>
    <xf numFmtId="190" fontId="74" fillId="0" borderId="869" applyFont="0" applyFill="0" applyBorder="0" applyAlignment="0" applyProtection="0">
      <alignment horizontal="left"/>
      <protection locked="0"/>
    </xf>
    <xf numFmtId="196" fontId="10" fillId="39" borderId="860" applyFont="0" applyFill="0" applyBorder="0" applyAlignment="0">
      <alignment horizontal="left"/>
    </xf>
    <xf numFmtId="0" fontId="7" fillId="14" borderId="14" applyNumberFormat="0" applyFont="0" applyAlignment="0" applyProtection="0"/>
    <xf numFmtId="0" fontId="66" fillId="0" borderId="847" applyNumberFormat="0" applyFill="0" applyAlignment="0" applyProtection="0"/>
    <xf numFmtId="0" fontId="53" fillId="59" borderId="862" applyNumberFormat="0" applyAlignment="0" applyProtection="0"/>
    <xf numFmtId="254" fontId="10" fillId="39" borderId="860">
      <alignment horizontal="right"/>
      <protection locked="0"/>
    </xf>
    <xf numFmtId="178" fontId="10" fillId="39" borderId="869">
      <alignment horizontal="center"/>
      <protection locked="0"/>
    </xf>
    <xf numFmtId="228" fontId="103" fillId="0" borderId="878" applyFill="0">
      <alignment horizontal="center" vertical="center"/>
    </xf>
    <xf numFmtId="254" fontId="10" fillId="39" borderId="869">
      <alignment horizontal="right"/>
      <protection locked="0"/>
    </xf>
    <xf numFmtId="0" fontId="66" fillId="0" borderId="838" applyNumberFormat="0" applyFill="0" applyAlignment="0" applyProtection="0"/>
    <xf numFmtId="0" fontId="7" fillId="14" borderId="14" applyNumberFormat="0" applyFont="0" applyAlignment="0" applyProtection="0"/>
    <xf numFmtId="0" fontId="53" fillId="59" borderId="826" applyNumberFormat="0" applyAlignment="0" applyProtection="0"/>
    <xf numFmtId="0" fontId="2" fillId="0" borderId="838" applyNumberFormat="0" applyFill="0" applyAlignment="0" applyProtection="0"/>
    <xf numFmtId="0" fontId="73" fillId="63" borderId="869" applyFill="0">
      <alignment horizontal="center"/>
    </xf>
    <xf numFmtId="0" fontId="7" fillId="14" borderId="14" applyNumberFormat="0" applyFont="0" applyAlignment="0" applyProtection="0"/>
    <xf numFmtId="0" fontId="7" fillId="14" borderId="14" applyNumberFormat="0" applyFont="0" applyAlignment="0" applyProtection="0"/>
    <xf numFmtId="271" fontId="11" fillId="0" borderId="878">
      <alignment horizontal="right"/>
    </xf>
    <xf numFmtId="228" fontId="73" fillId="63" borderId="869" applyFill="0">
      <alignment horizontal="center" vertical="center"/>
    </xf>
    <xf numFmtId="187" fontId="74" fillId="0" borderId="824" applyFont="0" applyFill="0" applyBorder="0" applyAlignment="0" applyProtection="0">
      <alignment horizontal="left"/>
      <protection locked="0"/>
    </xf>
    <xf numFmtId="0" fontId="7" fillId="14" borderId="14" applyNumberFormat="0" applyFont="0" applyAlignment="0" applyProtection="0"/>
    <xf numFmtId="250" fontId="168" fillId="0" borderId="870" applyFill="0"/>
    <xf numFmtId="0" fontId="7" fillId="14" borderId="14" applyNumberFormat="0" applyFont="0" applyAlignment="0" applyProtection="0"/>
    <xf numFmtId="17" fontId="11" fillId="39" borderId="878">
      <alignment horizontal="center"/>
      <protection locked="0"/>
    </xf>
    <xf numFmtId="0" fontId="53" fillId="59" borderId="853" applyNumberFormat="0" applyAlignment="0" applyProtection="0"/>
    <xf numFmtId="188" fontId="73" fillId="63" borderId="860" applyFill="0">
      <alignment horizontal="center" vertical="center"/>
    </xf>
    <xf numFmtId="229" fontId="103" fillId="0" borderId="839">
      <alignment vertical="center"/>
      <protection locked="0"/>
    </xf>
    <xf numFmtId="231" fontId="103" fillId="0" borderId="839">
      <alignment vertical="center"/>
      <protection locked="0"/>
    </xf>
    <xf numFmtId="10" fontId="68" fillId="67" borderId="851" applyNumberFormat="0" applyBorder="0" applyAlignment="0" applyProtection="0"/>
    <xf numFmtId="0" fontId="7" fillId="14" borderId="14" applyNumberFormat="0" applyFont="0" applyAlignment="0" applyProtection="0"/>
    <xf numFmtId="49" fontId="74" fillId="0" borderId="878">
      <alignment horizontal="left" vertical="top" wrapText="1"/>
      <protection locked="0"/>
    </xf>
    <xf numFmtId="266" fontId="103" fillId="0" borderId="887" applyFill="0">
      <alignment horizontal="center" vertical="center"/>
    </xf>
    <xf numFmtId="178" fontId="10" fillId="39" borderId="860">
      <alignment horizontal="center"/>
      <protection locked="0"/>
    </xf>
    <xf numFmtId="267" fontId="112" fillId="0" borderId="877" applyFill="0">
      <alignment horizontal="center" vertical="center"/>
    </xf>
    <xf numFmtId="0" fontId="61" fillId="46" borderId="817" applyNumberFormat="0" applyAlignment="0" applyProtection="0"/>
    <xf numFmtId="230" fontId="103" fillId="0" borderId="830">
      <alignment vertical="center"/>
      <protection locked="0"/>
    </xf>
    <xf numFmtId="254" fontId="10" fillId="39" borderId="878">
      <alignment horizontal="right"/>
      <protection locked="0"/>
    </xf>
    <xf numFmtId="178" fontId="10" fillId="39" borderId="878">
      <alignment horizontal="center"/>
      <protection locked="0"/>
    </xf>
    <xf numFmtId="185" fontId="74" fillId="0" borderId="887" applyFont="0" applyFill="0" applyBorder="0" applyAlignment="0" applyProtection="0">
      <alignment horizontal="left"/>
      <protection locked="0"/>
    </xf>
    <xf numFmtId="0" fontId="7" fillId="14" borderId="14" applyNumberFormat="0" applyFont="0" applyAlignment="0" applyProtection="0"/>
    <xf numFmtId="3" fontId="114" fillId="39" borderId="860">
      <alignment horizontal="center"/>
      <protection locked="0"/>
    </xf>
    <xf numFmtId="0" fontId="7" fillId="14" borderId="14" applyNumberFormat="0" applyFont="0" applyAlignment="0" applyProtection="0"/>
    <xf numFmtId="0" fontId="66" fillId="0" borderId="838" applyNumberFormat="0" applyFill="0" applyAlignment="0" applyProtection="0"/>
    <xf numFmtId="0" fontId="66" fillId="0" borderId="847" applyNumberFormat="0" applyFill="0" applyAlignment="0" applyProtection="0"/>
    <xf numFmtId="271" fontId="11" fillId="63" borderId="851">
      <alignment horizontal="right"/>
    </xf>
    <xf numFmtId="0" fontId="7" fillId="14" borderId="14" applyNumberFormat="0" applyFont="0" applyAlignment="0" applyProtection="0"/>
    <xf numFmtId="229" fontId="103" fillId="0" borderId="857">
      <alignment vertical="center"/>
      <protection locked="0"/>
    </xf>
    <xf numFmtId="0" fontId="7" fillId="14" borderId="14" applyNumberFormat="0" applyFont="0" applyAlignment="0" applyProtection="0"/>
    <xf numFmtId="228" fontId="103" fillId="0" borderId="851" applyFill="0">
      <alignment horizontal="center" vertical="center"/>
    </xf>
    <xf numFmtId="0" fontId="2" fillId="0" borderId="883" applyNumberFormat="0" applyFill="0" applyAlignment="0" applyProtection="0"/>
    <xf numFmtId="0" fontId="61" fillId="46" borderId="880" applyNumberFormat="0" applyAlignment="0" applyProtection="0"/>
    <xf numFmtId="0" fontId="66" fillId="0" borderId="874" applyNumberFormat="0" applyFill="0" applyAlignment="0" applyProtection="0"/>
    <xf numFmtId="250" fontId="168" fillId="0" borderId="1656" applyFill="0"/>
    <xf numFmtId="0" fontId="7" fillId="14" borderId="14" applyNumberFormat="0" applyFont="0" applyAlignment="0" applyProtection="0"/>
    <xf numFmtId="0" fontId="7" fillId="14" borderId="14" applyNumberFormat="0" applyFont="0" applyAlignment="0" applyProtection="0"/>
    <xf numFmtId="0" fontId="10" fillId="62" borderId="818" applyNumberFormat="0" applyFont="0" applyAlignment="0" applyProtection="0"/>
    <xf numFmtId="0" fontId="64" fillId="59" borderId="819" applyNumberFormat="0" applyAlignment="0" applyProtection="0"/>
    <xf numFmtId="0" fontId="10" fillId="62" borderId="863" applyNumberFormat="0" applyFont="0" applyAlignment="0" applyProtection="0"/>
    <xf numFmtId="231" fontId="103" fillId="0" borderId="866">
      <alignment vertical="center"/>
      <protection locked="0"/>
    </xf>
    <xf numFmtId="0" fontId="7" fillId="14" borderId="14" applyNumberFormat="0" applyFont="0" applyAlignment="0" applyProtection="0"/>
    <xf numFmtId="250" fontId="121" fillId="0" borderId="852" applyFill="0"/>
    <xf numFmtId="0" fontId="7" fillId="14" borderId="14" applyNumberFormat="0" applyFont="0" applyAlignment="0" applyProtection="0"/>
    <xf numFmtId="0" fontId="7" fillId="14" borderId="14" applyNumberFormat="0" applyFont="0" applyAlignment="0" applyProtection="0"/>
    <xf numFmtId="0" fontId="66" fillId="0" borderId="820" applyNumberFormat="0" applyFill="0" applyAlignment="0" applyProtection="0"/>
    <xf numFmtId="0" fontId="2" fillId="0" borderId="820" applyNumberFormat="0" applyFill="0" applyAlignment="0" applyProtection="0"/>
    <xf numFmtId="0" fontId="7" fillId="14" borderId="14" applyNumberFormat="0" applyFont="0" applyAlignment="0" applyProtection="0"/>
    <xf numFmtId="0" fontId="61" fillId="46" borderId="871" applyNumberFormat="0" applyAlignment="0" applyProtection="0"/>
    <xf numFmtId="0" fontId="7" fillId="14" borderId="14" applyNumberFormat="0" applyFont="0" applyAlignment="0" applyProtection="0"/>
    <xf numFmtId="228" fontId="124" fillId="0" borderId="877" applyFill="0">
      <alignment horizontal="center" vertical="center"/>
    </xf>
    <xf numFmtId="0" fontId="2" fillId="0" borderId="1357" applyNumberFormat="0" applyFill="0" applyAlignment="0" applyProtection="0"/>
    <xf numFmtId="231" fontId="103" fillId="0" borderId="875">
      <alignment vertical="center"/>
      <protection locked="0"/>
    </xf>
    <xf numFmtId="0" fontId="66" fillId="0" borderId="865" applyNumberFormat="0" applyFill="0" applyAlignment="0" applyProtection="0"/>
    <xf numFmtId="237" fontId="103" fillId="0" borderId="875">
      <alignment vertical="center"/>
      <protection locked="0"/>
    </xf>
    <xf numFmtId="233" fontId="103" fillId="0" borderId="839">
      <alignment vertical="center"/>
      <protection locked="0"/>
    </xf>
    <xf numFmtId="0" fontId="7" fillId="14" borderId="14" applyNumberFormat="0" applyFont="0" applyAlignment="0" applyProtection="0"/>
    <xf numFmtId="0" fontId="74" fillId="0" borderId="842" applyNumberFormat="0">
      <alignment horizontal="left"/>
      <protection locked="0"/>
    </xf>
    <xf numFmtId="231" fontId="103" fillId="0" borderId="848">
      <alignment vertical="center"/>
      <protection locked="0"/>
    </xf>
    <xf numFmtId="267" fontId="112" fillId="0" borderId="841" applyFill="0">
      <alignment horizontal="center" vertical="center"/>
    </xf>
    <xf numFmtId="0" fontId="10" fillId="62" borderId="854" applyNumberFormat="0" applyFont="0" applyAlignment="0" applyProtection="0"/>
    <xf numFmtId="37" fontId="70" fillId="0" borderId="868" applyFill="0">
      <alignment horizontal="center" vertical="center"/>
    </xf>
    <xf numFmtId="229" fontId="103" fillId="0" borderId="866">
      <alignment vertical="center"/>
      <protection locked="0"/>
    </xf>
    <xf numFmtId="185" fontId="74" fillId="0" borderId="842" applyFont="0" applyFill="0" applyBorder="0" applyAlignment="0" applyProtection="0">
      <alignment horizontal="left"/>
      <protection locked="0"/>
    </xf>
    <xf numFmtId="3" fontId="114" fillId="39" borderId="842">
      <alignment horizontal="center"/>
      <protection locked="0"/>
    </xf>
    <xf numFmtId="228" fontId="68" fillId="0" borderId="842" applyFill="0">
      <alignment horizontal="center" vertical="center"/>
    </xf>
    <xf numFmtId="188" fontId="73" fillId="63" borderId="842" applyFill="0">
      <alignment horizontal="center" vertical="center"/>
    </xf>
    <xf numFmtId="0" fontId="66" fillId="0" borderId="829" applyNumberFormat="0" applyFill="0" applyAlignment="0" applyProtection="0"/>
    <xf numFmtId="0" fontId="64" fillId="59" borderId="828" applyNumberFormat="0" applyAlignment="0" applyProtection="0"/>
    <xf numFmtId="0" fontId="10" fillId="62" borderId="827" applyNumberFormat="0" applyFont="0" applyAlignment="0" applyProtection="0"/>
    <xf numFmtId="188" fontId="73" fillId="63" borderId="833" applyFill="0">
      <alignment horizontal="center" vertical="center"/>
    </xf>
    <xf numFmtId="0" fontId="10" fillId="62" borderId="827" applyNumberFormat="0" applyFont="0" applyAlignment="0" applyProtection="0"/>
    <xf numFmtId="228" fontId="73" fillId="63" borderId="851" applyFill="0">
      <alignment horizontal="center" vertical="center"/>
    </xf>
    <xf numFmtId="0" fontId="7" fillId="14" borderId="14" applyNumberFormat="0" applyFont="0" applyAlignment="0" applyProtection="0"/>
    <xf numFmtId="17" fontId="11" fillId="39" borderId="860">
      <alignment horizontal="center"/>
      <protection locked="0"/>
    </xf>
    <xf numFmtId="200" fontId="10" fillId="5" borderId="860" applyFont="0" applyFill="0" applyBorder="0" applyAlignment="0" applyProtection="0"/>
    <xf numFmtId="184" fontId="103" fillId="0" borderId="848">
      <alignment vertical="center"/>
      <protection locked="0"/>
    </xf>
    <xf numFmtId="37" fontId="70" fillId="0" borderId="841" applyFill="0">
      <alignment horizontal="center" vertical="center"/>
    </xf>
    <xf numFmtId="228" fontId="73" fillId="63" borderId="878" applyFill="0">
      <alignment horizontal="center" vertical="center"/>
    </xf>
    <xf numFmtId="228" fontId="136" fillId="68" borderId="858" applyNumberFormat="0">
      <alignment horizontal="right"/>
    </xf>
    <xf numFmtId="0" fontId="10" fillId="62" borderId="845" applyNumberFormat="0" applyFont="0" applyAlignment="0" applyProtection="0"/>
    <xf numFmtId="0" fontId="7" fillId="14" borderId="14" applyNumberFormat="0" applyFont="0" applyAlignment="0" applyProtection="0"/>
    <xf numFmtId="254" fontId="10" fillId="39" borderId="842">
      <alignment horizontal="right"/>
      <protection locked="0"/>
    </xf>
    <xf numFmtId="178" fontId="10" fillId="39" borderId="860">
      <alignment horizontal="center"/>
      <protection locked="0"/>
    </xf>
    <xf numFmtId="192" fontId="74" fillId="0" borderId="869" applyFont="0" applyFill="0" applyBorder="0" applyAlignment="0" applyProtection="0">
      <alignment horizontal="left"/>
      <protection locked="0"/>
    </xf>
    <xf numFmtId="271" fontId="11" fillId="0" borderId="842">
      <alignment horizontal="right"/>
    </xf>
    <xf numFmtId="0" fontId="7" fillId="14" borderId="14" applyNumberFormat="0" applyFont="0" applyAlignment="0" applyProtection="0"/>
    <xf numFmtId="0" fontId="7" fillId="14" borderId="14" applyNumberFormat="0" applyFont="0" applyAlignment="0" applyProtection="0"/>
    <xf numFmtId="187" fontId="74" fillId="0" borderId="842"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64" fillId="59" borderId="846" applyNumberFormat="0" applyAlignment="0" applyProtection="0"/>
    <xf numFmtId="250" fontId="121" fillId="0" borderId="879" applyFill="0"/>
    <xf numFmtId="237" fontId="103" fillId="0" borderId="848">
      <alignment vertical="center"/>
      <protection locked="0"/>
    </xf>
    <xf numFmtId="0" fontId="10" fillId="62" borderId="881"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824" applyFont="0" applyFill="0" applyBorder="0" applyAlignment="0" applyProtection="0">
      <alignment horizontal="left"/>
      <protection locked="0"/>
    </xf>
    <xf numFmtId="0" fontId="7" fillId="14" borderId="14" applyNumberFormat="0" applyFont="0" applyAlignment="0" applyProtection="0"/>
    <xf numFmtId="233" fontId="103" fillId="0" borderId="857">
      <alignment vertical="center"/>
      <protection locked="0"/>
    </xf>
    <xf numFmtId="228" fontId="68" fillId="0" borderId="878" applyFill="0">
      <alignment horizontal="center" vertical="center"/>
    </xf>
    <xf numFmtId="228" fontId="103" fillId="0" borderId="848">
      <alignment vertical="center"/>
      <protection locked="0"/>
    </xf>
    <xf numFmtId="178" fontId="10" fillId="39" borderId="824">
      <alignment horizontal="center"/>
      <protection locked="0"/>
    </xf>
    <xf numFmtId="0" fontId="74" fillId="0" borderId="869" applyNumberFormat="0">
      <alignment horizontal="left"/>
      <protection locked="0"/>
    </xf>
    <xf numFmtId="0" fontId="53" fillId="59" borderId="853" applyNumberFormat="0" applyAlignment="0" applyProtection="0"/>
    <xf numFmtId="0" fontId="61" fillId="46" borderId="853" applyNumberFormat="0" applyAlignment="0" applyProtection="0"/>
    <xf numFmtId="0" fontId="7" fillId="14" borderId="14" applyNumberFormat="0" applyFont="0" applyAlignment="0" applyProtection="0"/>
    <xf numFmtId="188" fontId="73" fillId="63" borderId="860" applyFill="0">
      <alignment horizontal="center" vertical="center"/>
    </xf>
    <xf numFmtId="228" fontId="73" fillId="63" borderId="842" applyFill="0">
      <alignment horizontal="center" vertical="center"/>
    </xf>
    <xf numFmtId="228" fontId="73" fillId="63" borderId="860" applyFill="0">
      <alignment horizontal="center"/>
    </xf>
    <xf numFmtId="228" fontId="112" fillId="0" borderId="877" applyFill="0">
      <alignment horizontal="center" vertical="center"/>
    </xf>
    <xf numFmtId="49" fontId="74" fillId="0" borderId="887">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7" fontId="74" fillId="0" borderId="851" applyFont="0" applyFill="0" applyBorder="0" applyAlignment="0" applyProtection="0">
      <alignment horizontal="left"/>
      <protection locked="0"/>
    </xf>
    <xf numFmtId="187" fontId="74" fillId="0" borderId="869" applyFont="0" applyFill="0" applyBorder="0" applyAlignment="0" applyProtection="0">
      <alignment horizontal="left"/>
      <protection locked="0"/>
    </xf>
    <xf numFmtId="37" fontId="70" fillId="0" borderId="877" applyFill="0">
      <alignment horizontal="center" vertical="center"/>
    </xf>
    <xf numFmtId="266" fontId="103" fillId="0" borderId="1126" applyFill="0">
      <alignment horizontal="center" vertical="center"/>
    </xf>
    <xf numFmtId="233" fontId="103" fillId="0" borderId="866">
      <alignment vertical="center"/>
      <protection locked="0"/>
    </xf>
    <xf numFmtId="271" fontId="11" fillId="63" borderId="842">
      <alignment horizontal="right"/>
    </xf>
    <xf numFmtId="0" fontId="7" fillId="14" borderId="14" applyNumberFormat="0" applyFont="0" applyAlignment="0" applyProtection="0"/>
    <xf numFmtId="0" fontId="53" fillId="59" borderId="835" applyNumberFormat="0" applyAlignment="0" applyProtection="0"/>
    <xf numFmtId="228" fontId="73" fillId="63" borderId="869" applyFill="0">
      <alignment horizontal="center" vertical="center"/>
    </xf>
    <xf numFmtId="0" fontId="10" fillId="62" borderId="854" applyNumberFormat="0" applyFont="0" applyAlignment="0" applyProtection="0"/>
    <xf numFmtId="0" fontId="7" fillId="14" borderId="14" applyNumberFormat="0" applyFont="0" applyAlignment="0" applyProtection="0"/>
    <xf numFmtId="254" fontId="10" fillId="39" borderId="869">
      <alignment horizontal="right"/>
      <protection locked="0"/>
    </xf>
    <xf numFmtId="0" fontId="7" fillId="14" borderId="14" applyNumberFormat="0" applyFont="0" applyAlignment="0" applyProtection="0"/>
    <xf numFmtId="228" fontId="73" fillId="63" borderId="842" applyFill="0">
      <alignment horizontal="center"/>
    </xf>
    <xf numFmtId="0" fontId="7" fillId="14" borderId="14" applyNumberFormat="0" applyFont="0" applyAlignment="0" applyProtection="0"/>
    <xf numFmtId="250" fontId="168" fillId="0" borderId="843" applyFill="0"/>
    <xf numFmtId="228" fontId="74" fillId="0" borderId="878" applyNumberFormat="0">
      <alignment horizontal="left"/>
      <protection locked="0"/>
    </xf>
    <xf numFmtId="228" fontId="103" fillId="0" borderId="842" applyFill="0">
      <alignment horizontal="center" vertical="center"/>
    </xf>
    <xf numFmtId="228" fontId="121" fillId="0" borderId="840" applyNumberFormat="0"/>
    <xf numFmtId="0" fontId="7" fillId="14" borderId="14" applyNumberFormat="0" applyFont="0" applyAlignment="0" applyProtection="0"/>
    <xf numFmtId="231" fontId="103" fillId="0" borderId="884">
      <alignment vertical="center"/>
      <protection locked="0"/>
    </xf>
    <xf numFmtId="0" fontId="10" fillId="62" borderId="854" applyNumberFormat="0" applyFont="0" applyAlignment="0" applyProtection="0"/>
    <xf numFmtId="0" fontId="7" fillId="14" borderId="14" applyNumberFormat="0" applyFont="0" applyAlignment="0" applyProtection="0"/>
    <xf numFmtId="17" fontId="11" fillId="39" borderId="869">
      <alignment horizontal="center"/>
      <protection locked="0"/>
    </xf>
    <xf numFmtId="0" fontId="61" fillId="46" borderId="844" applyNumberFormat="0" applyAlignment="0" applyProtection="0"/>
    <xf numFmtId="178" fontId="10" fillId="39" borderId="824">
      <alignment horizontal="center"/>
      <protection locked="0"/>
    </xf>
    <xf numFmtId="0" fontId="7" fillId="14" borderId="14" applyNumberFormat="0" applyFont="0" applyAlignment="0" applyProtection="0"/>
    <xf numFmtId="0" fontId="7" fillId="14" borderId="14" applyNumberFormat="0" applyFont="0" applyAlignment="0" applyProtection="0"/>
    <xf numFmtId="0" fontId="64" fillId="59" borderId="828" applyNumberFormat="0" applyAlignment="0" applyProtection="0"/>
    <xf numFmtId="0" fontId="10" fillId="62" borderId="827" applyNumberFormat="0" applyFont="0" applyAlignment="0" applyProtection="0"/>
    <xf numFmtId="0" fontId="7" fillId="14" borderId="14" applyNumberFormat="0" applyFont="0" applyAlignment="0" applyProtection="0"/>
    <xf numFmtId="232" fontId="103" fillId="0" borderId="821">
      <alignment vertical="center"/>
      <protection locked="0"/>
    </xf>
    <xf numFmtId="229" fontId="103" fillId="0" borderId="821">
      <alignment vertical="center"/>
      <protection locked="0"/>
    </xf>
    <xf numFmtId="228" fontId="103" fillId="0" borderId="821">
      <alignment vertical="center"/>
      <protection locked="0"/>
    </xf>
    <xf numFmtId="237" fontId="103" fillId="0" borderId="821">
      <alignment vertical="center"/>
      <protection locked="0"/>
    </xf>
    <xf numFmtId="184" fontId="103" fillId="0" borderId="821">
      <alignment vertical="center"/>
      <protection locked="0"/>
    </xf>
    <xf numFmtId="233" fontId="103" fillId="0" borderId="821">
      <alignment vertical="center"/>
      <protection locked="0"/>
    </xf>
    <xf numFmtId="233" fontId="103" fillId="0" borderId="821">
      <alignment vertical="center"/>
      <protection locked="0"/>
    </xf>
    <xf numFmtId="231" fontId="103" fillId="0" borderId="821">
      <alignment vertical="center"/>
      <protection locked="0"/>
    </xf>
    <xf numFmtId="231" fontId="103" fillId="0" borderId="821">
      <alignment vertical="center"/>
      <protection locked="0"/>
    </xf>
    <xf numFmtId="230" fontId="103" fillId="0" borderId="821">
      <alignment vertical="center"/>
      <protection locked="0"/>
    </xf>
    <xf numFmtId="0" fontId="7" fillId="14" borderId="14" applyNumberFormat="0" applyFont="0" applyAlignment="0" applyProtection="0"/>
    <xf numFmtId="0" fontId="7" fillId="14" borderId="14" applyNumberFormat="0" applyFont="0" applyAlignment="0" applyProtection="0"/>
    <xf numFmtId="228" fontId="112" fillId="0" borderId="850" applyFill="0">
      <alignment horizontal="center" vertical="center"/>
    </xf>
    <xf numFmtId="230" fontId="103" fillId="0" borderId="857">
      <alignment vertical="center"/>
      <protection locked="0"/>
    </xf>
    <xf numFmtId="232" fontId="103" fillId="0" borderId="857">
      <alignment vertical="center"/>
      <protection locked="0"/>
    </xf>
    <xf numFmtId="0" fontId="7" fillId="14" borderId="14" applyNumberFormat="0" applyFont="0" applyAlignment="0" applyProtection="0"/>
    <xf numFmtId="0" fontId="7" fillId="14" borderId="14" applyNumberFormat="0" applyFont="0" applyAlignment="0" applyProtection="0"/>
    <xf numFmtId="178" fontId="10" fillId="39" borderId="869">
      <alignment horizontal="center"/>
      <protection locked="0"/>
    </xf>
    <xf numFmtId="230" fontId="103" fillId="0" borderId="875">
      <alignment vertical="center"/>
      <protection locked="0"/>
    </xf>
    <xf numFmtId="0" fontId="61" fillId="46" borderId="862" applyNumberFormat="0" applyAlignment="0" applyProtection="0"/>
    <xf numFmtId="0" fontId="61" fillId="46" borderId="835" applyNumberFormat="0" applyAlignment="0" applyProtection="0"/>
    <xf numFmtId="0" fontId="10" fillId="62" borderId="845" applyNumberFormat="0" applyFont="0" applyAlignment="0" applyProtection="0"/>
    <xf numFmtId="0" fontId="10" fillId="62" borderId="845" applyNumberFormat="0" applyFont="0" applyAlignment="0" applyProtection="0"/>
    <xf numFmtId="0" fontId="64" fillId="59" borderId="855"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835" applyNumberFormat="0" applyAlignment="0" applyProtection="0"/>
    <xf numFmtId="250" fontId="121" fillId="0" borderId="834" applyFill="0"/>
    <xf numFmtId="266" fontId="103" fillId="0" borderId="842" applyFill="0">
      <alignment horizontal="center" vertical="center"/>
    </xf>
    <xf numFmtId="0" fontId="7" fillId="14" borderId="14" applyNumberFormat="0" applyFont="0" applyAlignment="0" applyProtection="0"/>
    <xf numFmtId="0" fontId="64" fillId="59" borderId="864" applyNumberFormat="0" applyAlignment="0" applyProtection="0"/>
    <xf numFmtId="10" fontId="68" fillId="67" borderId="842" applyNumberFormat="0" applyBorder="0" applyAlignment="0" applyProtection="0"/>
    <xf numFmtId="0" fontId="7" fillId="14" borderId="14" applyNumberFormat="0" applyFont="0" applyAlignment="0" applyProtection="0"/>
    <xf numFmtId="0" fontId="64" fillId="59" borderId="882" applyNumberFormat="0" applyAlignment="0" applyProtection="0"/>
    <xf numFmtId="0" fontId="7" fillId="14" borderId="14" applyNumberFormat="0" applyFont="0" applyAlignment="0" applyProtection="0"/>
    <xf numFmtId="201" fontId="10" fillId="39" borderId="860" applyNumberFormat="0">
      <alignment horizontal="left"/>
    </xf>
    <xf numFmtId="49" fontId="74" fillId="0" borderId="878">
      <alignment horizontal="left" vertical="top" wrapText="1"/>
      <protection locked="0"/>
    </xf>
    <xf numFmtId="0" fontId="7" fillId="14" borderId="14" applyNumberFormat="0" applyFont="0" applyAlignment="0" applyProtection="0"/>
    <xf numFmtId="0" fontId="53" fillId="59" borderId="844" applyNumberFormat="0" applyAlignment="0" applyProtection="0"/>
    <xf numFmtId="250" fontId="121" fillId="0" borderId="861" applyFill="0"/>
    <xf numFmtId="228" fontId="112" fillId="0" borderId="886" applyFill="0">
      <alignment horizontal="center" vertical="center"/>
    </xf>
    <xf numFmtId="0" fontId="7" fillId="14" borderId="14" applyNumberFormat="0" applyFont="0" applyAlignment="0" applyProtection="0"/>
    <xf numFmtId="0" fontId="10" fillId="62" borderId="881" applyNumberFormat="0" applyFont="0" applyAlignment="0" applyProtection="0"/>
    <xf numFmtId="228" fontId="121" fillId="0" borderId="876" applyNumberFormat="0"/>
    <xf numFmtId="231" fontId="103" fillId="0" borderId="830">
      <alignment vertical="center"/>
      <protection locked="0"/>
    </xf>
    <xf numFmtId="233" fontId="103" fillId="0" borderId="830">
      <alignment vertical="center"/>
      <protection locked="0"/>
    </xf>
    <xf numFmtId="233" fontId="103" fillId="0" borderId="830">
      <alignment vertical="center"/>
      <protection locked="0"/>
    </xf>
    <xf numFmtId="184" fontId="103" fillId="0" borderId="830">
      <alignment vertical="center"/>
      <protection locked="0"/>
    </xf>
    <xf numFmtId="237" fontId="103" fillId="0" borderId="830">
      <alignment vertical="center"/>
      <protection locked="0"/>
    </xf>
    <xf numFmtId="228" fontId="103" fillId="0" borderId="830">
      <alignment vertical="center"/>
      <protection locked="0"/>
    </xf>
    <xf numFmtId="229" fontId="103" fillId="0" borderId="830">
      <alignment vertical="center"/>
      <protection locked="0"/>
    </xf>
    <xf numFmtId="232" fontId="103" fillId="0" borderId="830">
      <alignment vertical="center"/>
      <protection locked="0"/>
    </xf>
    <xf numFmtId="228" fontId="121" fillId="0" borderId="822" applyNumberFormat="0"/>
    <xf numFmtId="0" fontId="10" fillId="62" borderId="854" applyNumberFormat="0" applyFont="0" applyAlignment="0" applyProtection="0"/>
    <xf numFmtId="228" fontId="136" fillId="68" borderId="822" applyNumberFormat="0">
      <alignment horizontal="right"/>
    </xf>
    <xf numFmtId="228" fontId="112" fillId="0" borderId="823" applyFill="0">
      <alignment horizontal="center" vertical="center"/>
    </xf>
    <xf numFmtId="228" fontId="124" fillId="0" borderId="823" applyFill="0">
      <alignment horizontal="center" vertical="center"/>
    </xf>
    <xf numFmtId="267" fontId="112" fillId="0" borderId="823" applyFill="0">
      <alignment horizontal="center" vertical="center"/>
    </xf>
    <xf numFmtId="37" fontId="70" fillId="0" borderId="823" applyFill="0">
      <alignment horizontal="center" vertical="center"/>
    </xf>
    <xf numFmtId="184" fontId="103" fillId="0" borderId="857">
      <alignment vertical="center"/>
      <protection locked="0"/>
    </xf>
    <xf numFmtId="192" fontId="74" fillId="0" borderId="1044" applyFont="0" applyFill="0" applyBorder="0" applyAlignment="0" applyProtection="0">
      <alignment horizontal="left"/>
      <protection locked="0"/>
    </xf>
    <xf numFmtId="0" fontId="7" fillId="14" borderId="14" applyNumberFormat="0" applyFont="0" applyAlignment="0" applyProtection="0"/>
    <xf numFmtId="0" fontId="64" fillId="59" borderId="1203" applyNumberFormat="0" applyAlignment="0" applyProtection="0"/>
    <xf numFmtId="196" fontId="10" fillId="39" borderId="851" applyFont="0" applyFill="0" applyBorder="0" applyAlignment="0">
      <alignment horizontal="left"/>
    </xf>
    <xf numFmtId="193" fontId="10" fillId="0" borderId="1280" applyFont="0" applyFill="0" applyBorder="0" applyAlignment="0" applyProtection="0">
      <alignment horizontal="left"/>
      <protection locked="0"/>
    </xf>
    <xf numFmtId="228" fontId="121" fillId="0" borderId="867" applyNumberFormat="0"/>
    <xf numFmtId="191" fontId="74" fillId="0" borderId="869"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21" fillId="0" borderId="843" applyFill="0"/>
    <xf numFmtId="0" fontId="74" fillId="0" borderId="851" applyNumberFormat="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4" fillId="0" borderId="878"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860" applyFont="0" applyFill="0" applyBorder="0" applyAlignment="0" applyProtection="0">
      <alignment horizontal="left"/>
      <protection locked="0"/>
    </xf>
    <xf numFmtId="254" fontId="10" fillId="39" borderId="887">
      <alignment horizontal="right"/>
      <protection locked="0"/>
    </xf>
    <xf numFmtId="0" fontId="7" fillId="14" borderId="14" applyNumberFormat="0" applyFont="0" applyAlignment="0" applyProtection="0"/>
    <xf numFmtId="254" fontId="10" fillId="39" borderId="860">
      <alignment horizontal="right"/>
      <protection locked="0"/>
    </xf>
    <xf numFmtId="187" fontId="74" fillId="0" borderId="860" applyFont="0" applyFill="0" applyBorder="0" applyAlignment="0" applyProtection="0">
      <alignment horizontal="left"/>
      <protection locked="0"/>
    </xf>
    <xf numFmtId="49" fontId="74" fillId="0" borderId="833">
      <alignment horizontal="left" vertical="top" wrapText="1"/>
      <protection locked="0"/>
    </xf>
    <xf numFmtId="200" fontId="10" fillId="5" borderId="860" applyFont="0" applyFill="0" applyBorder="0" applyAlignment="0" applyProtection="0"/>
    <xf numFmtId="0" fontId="10" fillId="62" borderId="836" applyNumberFormat="0" applyFont="0" applyAlignment="0" applyProtection="0"/>
    <xf numFmtId="0" fontId="7" fillId="14" borderId="14" applyNumberFormat="0" applyFont="0" applyAlignment="0" applyProtection="0"/>
    <xf numFmtId="192" fontId="74" fillId="0" borderId="851" applyFont="0" applyFill="0" applyBorder="0" applyAlignment="0" applyProtection="0">
      <alignment horizontal="left"/>
      <protection locked="0"/>
    </xf>
    <xf numFmtId="0" fontId="7" fillId="14" borderId="14" applyNumberFormat="0" applyFont="0" applyAlignment="0" applyProtection="0"/>
    <xf numFmtId="49" fontId="74" fillId="0" borderId="1126">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21" fillId="0" borderId="815" applyFill="0"/>
    <xf numFmtId="0" fontId="7" fillId="14" borderId="14" applyNumberFormat="0" applyFont="0" applyAlignment="0" applyProtection="0"/>
    <xf numFmtId="0" fontId="64" fillId="59" borderId="864" applyNumberFormat="0" applyAlignment="0" applyProtection="0"/>
    <xf numFmtId="250" fontId="121" fillId="0" borderId="879" applyFill="0"/>
    <xf numFmtId="231" fontId="103" fillId="0" borderId="848">
      <alignment vertical="center"/>
      <protection locked="0"/>
    </xf>
    <xf numFmtId="250" fontId="168" fillId="0" borderId="879" applyFill="0"/>
    <xf numFmtId="0" fontId="66" fillId="0" borderId="829" applyNumberFormat="0" applyFill="0" applyAlignment="0" applyProtection="0"/>
    <xf numFmtId="10" fontId="68" fillId="67" borderId="824" applyNumberFormat="0" applyBorder="0" applyAlignment="0" applyProtection="0"/>
    <xf numFmtId="201" fontId="10" fillId="39" borderId="824" applyNumberFormat="0">
      <alignment horizontal="left"/>
    </xf>
    <xf numFmtId="271" fontId="11" fillId="0" borderId="824">
      <alignment horizontal="right"/>
    </xf>
    <xf numFmtId="190" fontId="74" fillId="0" borderId="824" applyFont="0" applyFill="0" applyBorder="0" applyAlignment="0" applyProtection="0">
      <alignment horizontal="left"/>
      <protection locked="0"/>
    </xf>
    <xf numFmtId="192" fontId="74" fillId="0" borderId="824" applyFont="0" applyFill="0" applyBorder="0" applyAlignment="0" applyProtection="0">
      <alignment horizontal="left"/>
      <protection locked="0"/>
    </xf>
    <xf numFmtId="191" fontId="74" fillId="0" borderId="824" applyFont="0" applyFill="0" applyBorder="0" applyAlignment="0" applyProtection="0">
      <alignment horizontal="left"/>
      <protection locked="0"/>
    </xf>
    <xf numFmtId="266" fontId="103" fillId="0" borderId="824" applyFill="0">
      <alignment horizontal="center" vertical="center"/>
    </xf>
    <xf numFmtId="184" fontId="68" fillId="0" borderId="824" applyFill="0">
      <alignment horizontal="center" vertical="center"/>
    </xf>
    <xf numFmtId="228" fontId="103" fillId="0" borderId="824" applyFill="0">
      <alignment horizontal="center" vertical="center"/>
    </xf>
    <xf numFmtId="228" fontId="68" fillId="0" borderId="824" applyFill="0">
      <alignment horizontal="center" vertical="center"/>
    </xf>
    <xf numFmtId="228" fontId="104" fillId="0" borderId="824" applyFill="0">
      <alignment horizontal="center" vertical="center"/>
    </xf>
    <xf numFmtId="228" fontId="79" fillId="0" borderId="824" applyFill="0">
      <alignment horizontal="center" vertical="center"/>
    </xf>
    <xf numFmtId="178" fontId="10" fillId="39" borderId="824">
      <alignment horizontal="center"/>
      <protection locked="0"/>
    </xf>
    <xf numFmtId="178" fontId="10" fillId="39" borderId="824">
      <alignment horizontal="center"/>
      <protection locked="0"/>
    </xf>
    <xf numFmtId="254" fontId="10" fillId="39" borderId="824">
      <alignment horizontal="right"/>
      <protection locked="0"/>
    </xf>
    <xf numFmtId="228" fontId="74" fillId="0" borderId="824" applyNumberFormat="0">
      <alignment horizontal="left"/>
      <protection locked="0"/>
    </xf>
    <xf numFmtId="49" fontId="74" fillId="0" borderId="824">
      <alignment horizontal="left" vertical="top" wrapText="1"/>
      <protection locked="0"/>
    </xf>
    <xf numFmtId="196" fontId="10" fillId="39" borderId="824" applyFont="0" applyFill="0" applyBorder="0" applyAlignment="0">
      <alignment horizontal="left"/>
    </xf>
    <xf numFmtId="17" fontId="11" fillId="39" borderId="824">
      <alignment horizontal="center"/>
      <protection locked="0"/>
    </xf>
    <xf numFmtId="254" fontId="10" fillId="39" borderId="824">
      <alignment horizontal="right"/>
      <protection locked="0"/>
    </xf>
    <xf numFmtId="228" fontId="73" fillId="63" borderId="824" applyFill="0">
      <alignment horizontal="center" vertical="center"/>
    </xf>
    <xf numFmtId="228" fontId="73" fillId="63" borderId="824" applyFill="0">
      <alignment horizontal="center"/>
    </xf>
    <xf numFmtId="3" fontId="114" fillId="39" borderId="824">
      <alignment horizontal="center"/>
      <protection locked="0"/>
    </xf>
    <xf numFmtId="0" fontId="7" fillId="14" borderId="14" applyNumberFormat="0" applyFont="0" applyAlignment="0" applyProtection="0"/>
    <xf numFmtId="185" fontId="74" fillId="0" borderId="824" applyFont="0" applyFill="0" applyBorder="0" applyAlignment="0" applyProtection="0">
      <alignment horizontal="left"/>
      <protection locked="0"/>
    </xf>
    <xf numFmtId="250" fontId="168" fillId="0" borderId="825" applyFill="0"/>
    <xf numFmtId="0" fontId="7" fillId="14" borderId="14" applyNumberFormat="0" applyFont="0" applyAlignment="0" applyProtection="0"/>
    <xf numFmtId="250" fontId="121" fillId="0" borderId="825" applyFill="0"/>
    <xf numFmtId="271" fontId="11" fillId="63" borderId="824">
      <alignment horizontal="right"/>
    </xf>
    <xf numFmtId="271" fontId="11" fillId="0" borderId="824">
      <alignment horizontal="right"/>
    </xf>
    <xf numFmtId="187" fontId="74" fillId="0" borderId="824" applyFont="0" applyFill="0" applyBorder="0" applyAlignment="0" applyProtection="0">
      <alignment horizontal="left"/>
      <protection locked="0"/>
    </xf>
    <xf numFmtId="228" fontId="74" fillId="0" borderId="860" applyNumberFormat="0">
      <alignment horizontal="left"/>
      <protection locked="0"/>
    </xf>
    <xf numFmtId="237" fontId="103" fillId="0" borderId="857">
      <alignment vertical="center"/>
      <protection locked="0"/>
    </xf>
    <xf numFmtId="250" fontId="121" fillId="0" borderId="861" applyFill="0"/>
    <xf numFmtId="0" fontId="64" fillId="59" borderId="837" applyNumberFormat="0" applyAlignment="0" applyProtection="0"/>
    <xf numFmtId="0" fontId="61" fillId="46" borderId="826" applyNumberFormat="0" applyAlignment="0" applyProtection="0"/>
    <xf numFmtId="196" fontId="10" fillId="39" borderId="833" applyFont="0" applyFill="0" applyBorder="0" applyAlignment="0">
      <alignment horizontal="left"/>
    </xf>
    <xf numFmtId="0" fontId="53" fillId="59" borderId="853" applyNumberFormat="0" applyAlignment="0" applyProtection="0"/>
    <xf numFmtId="0" fontId="7" fillId="14" borderId="14" applyNumberFormat="0" applyFont="0" applyAlignment="0" applyProtection="0"/>
    <xf numFmtId="0" fontId="7" fillId="14" borderId="14" applyNumberFormat="0" applyFont="0" applyAlignment="0" applyProtection="0"/>
    <xf numFmtId="201" fontId="10" fillId="39" borderId="833" applyNumberFormat="0">
      <alignment horizontal="left"/>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2" fillId="0" borderId="847" applyNumberFormat="0" applyFill="0" applyAlignment="0" applyProtection="0"/>
    <xf numFmtId="0" fontId="53" fillId="59" borderId="871" applyNumberFormat="0" applyAlignment="0" applyProtection="0"/>
    <xf numFmtId="0" fontId="74" fillId="0" borderId="833" applyNumberFormat="0">
      <alignment horizontal="left"/>
      <protection locked="0"/>
    </xf>
    <xf numFmtId="185" fontId="74" fillId="0" borderId="878"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3" fillId="63" borderId="824" applyFill="0">
      <alignment horizontal="center"/>
    </xf>
    <xf numFmtId="178" fontId="10" fillId="39" borderId="824">
      <alignment horizontal="center"/>
      <protection locked="0"/>
    </xf>
    <xf numFmtId="0" fontId="53" fillId="59" borderId="826" applyNumberFormat="0" applyAlignment="0" applyProtection="0"/>
    <xf numFmtId="3" fontId="114" fillId="39" borderId="851">
      <alignment horizontal="center"/>
      <protection locked="0"/>
    </xf>
    <xf numFmtId="0" fontId="10" fillId="62" borderId="836" applyNumberFormat="0" applyFont="0" applyAlignment="0" applyProtection="0"/>
    <xf numFmtId="0" fontId="7" fillId="14" borderId="14" applyNumberFormat="0" applyFont="0" applyAlignment="0" applyProtection="0"/>
    <xf numFmtId="193" fontId="10" fillId="0" borderId="860" applyFont="0" applyFill="0" applyBorder="0" applyAlignment="0" applyProtection="0">
      <alignment horizontal="left"/>
      <protection locked="0"/>
    </xf>
    <xf numFmtId="0" fontId="7" fillId="14" borderId="14" applyNumberFormat="0" applyFont="0" applyAlignment="0" applyProtection="0"/>
    <xf numFmtId="178" fontId="10" fillId="39" borderId="851">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3" fillId="63" borderId="860" applyFill="0">
      <alignment horizontal="center"/>
    </xf>
    <xf numFmtId="0" fontId="2" fillId="0" borderId="874"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4" fontId="10" fillId="39" borderId="833">
      <alignment horizontal="right"/>
      <protection locked="0"/>
    </xf>
    <xf numFmtId="178" fontId="10" fillId="39" borderId="833">
      <alignment horizontal="center"/>
      <protection locked="0"/>
    </xf>
    <xf numFmtId="228" fontId="74" fillId="0" borderId="833" applyNumberFormat="0">
      <alignment horizontal="left"/>
      <protection locked="0"/>
    </xf>
    <xf numFmtId="197" fontId="74" fillId="0" borderId="824">
      <alignment horizontal="left"/>
      <protection locked="0"/>
    </xf>
    <xf numFmtId="178" fontId="10" fillId="39" borderId="833">
      <alignment horizontal="center"/>
      <protection locked="0"/>
    </xf>
    <xf numFmtId="228" fontId="79" fillId="0" borderId="833" applyFill="0">
      <alignment horizontal="center" vertical="center"/>
    </xf>
    <xf numFmtId="49" fontId="74" fillId="0" borderId="833">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228" fontId="79" fillId="0" borderId="887" applyFill="0">
      <alignment horizontal="center" vertical="center"/>
    </xf>
    <xf numFmtId="0" fontId="7" fillId="14" borderId="14" applyNumberFormat="0" applyFont="0" applyAlignment="0" applyProtection="0"/>
    <xf numFmtId="254" fontId="10" fillId="39" borderId="851">
      <alignment horizontal="right"/>
      <protection locked="0"/>
    </xf>
    <xf numFmtId="49" fontId="74" fillId="0" borderId="887">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66" fillId="0" borderId="838"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826" applyNumberFormat="0" applyAlignment="0" applyProtection="0"/>
    <xf numFmtId="0" fontId="64" fillId="59" borderId="855" applyNumberFormat="0" applyAlignment="0" applyProtection="0"/>
    <xf numFmtId="237" fontId="103" fillId="0" borderId="866">
      <alignment vertical="center"/>
      <protection locked="0"/>
    </xf>
    <xf numFmtId="0" fontId="7" fillId="14" borderId="14" applyNumberFormat="0" applyFont="0" applyAlignment="0" applyProtection="0"/>
    <xf numFmtId="232" fontId="103" fillId="0" borderId="866">
      <alignment vertical="center"/>
      <protection locked="0"/>
    </xf>
    <xf numFmtId="254" fontId="10" fillId="39" borderId="878">
      <alignment horizontal="right"/>
      <protection locked="0"/>
    </xf>
    <xf numFmtId="0" fontId="7" fillId="14" borderId="14" applyNumberFormat="0" applyFont="0" applyAlignment="0" applyProtection="0"/>
    <xf numFmtId="17" fontId="11" fillId="39" borderId="887">
      <alignment horizontal="center"/>
      <protection locked="0"/>
    </xf>
    <xf numFmtId="185" fontId="74" fillId="0" borderId="1437" applyFont="0" applyFill="0" applyBorder="0" applyAlignment="0" applyProtection="0">
      <alignment horizontal="left"/>
      <protection locked="0"/>
    </xf>
    <xf numFmtId="0" fontId="66" fillId="0" borderId="874" applyNumberFormat="0" applyFill="0" applyAlignment="0" applyProtection="0"/>
    <xf numFmtId="0" fontId="7" fillId="14" borderId="14" applyNumberFormat="0" applyFont="0" applyAlignment="0" applyProtection="0"/>
    <xf numFmtId="178" fontId="10" fillId="39" borderId="824">
      <alignment horizontal="center"/>
      <protection locked="0"/>
    </xf>
    <xf numFmtId="192" fontId="74" fillId="0" borderId="860" applyFont="0" applyFill="0" applyBorder="0" applyAlignment="0" applyProtection="0">
      <alignment horizontal="left"/>
      <protection locked="0"/>
    </xf>
    <xf numFmtId="250" fontId="121" fillId="0" borderId="825" applyFill="0"/>
    <xf numFmtId="228" fontId="68" fillId="0" borderId="860" applyFill="0">
      <alignment horizontal="center" vertical="center"/>
    </xf>
    <xf numFmtId="178" fontId="10" fillId="39" borderId="878">
      <alignment horizontal="center"/>
      <protection locked="0"/>
    </xf>
    <xf numFmtId="0" fontId="7" fillId="14" borderId="14" applyNumberFormat="0" applyFont="0" applyAlignment="0" applyProtection="0"/>
    <xf numFmtId="0" fontId="73" fillId="63" borderId="842" applyFill="0">
      <alignment horizontal="center"/>
    </xf>
    <xf numFmtId="0" fontId="7" fillId="14" borderId="14" applyNumberFormat="0" applyFont="0" applyAlignment="0" applyProtection="0"/>
    <xf numFmtId="267" fontId="112" fillId="0" borderId="868"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1" fontId="74" fillId="0" borderId="860" applyFont="0" applyFill="0" applyBorder="0" applyAlignment="0" applyProtection="0">
      <alignment horizontal="left"/>
      <protection locked="0"/>
    </xf>
    <xf numFmtId="0" fontId="7" fillId="14" borderId="14" applyNumberFormat="0" applyFont="0" applyAlignment="0" applyProtection="0"/>
    <xf numFmtId="228" fontId="103" fillId="0" borderId="866">
      <alignment vertical="center"/>
      <protection locked="0"/>
    </xf>
    <xf numFmtId="276" fontId="20" fillId="0" borderId="860">
      <alignment horizontal="center"/>
    </xf>
    <xf numFmtId="228" fontId="73" fillId="63" borderId="851" applyFill="0">
      <alignment horizont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2" fillId="0" borderId="847" applyNumberFormat="0" applyFill="0" applyAlignment="0" applyProtection="0"/>
    <xf numFmtId="0" fontId="73" fillId="63" borderId="851" applyFill="0">
      <alignment horizontal="center"/>
    </xf>
    <xf numFmtId="0" fontId="7" fillId="14" borderId="14" applyNumberFormat="0" applyFont="0" applyAlignment="0" applyProtection="0"/>
    <xf numFmtId="0" fontId="7" fillId="14" borderId="14" applyNumberFormat="0" applyFont="0" applyAlignment="0" applyProtection="0"/>
    <xf numFmtId="267" fontId="112" fillId="0" borderId="886" applyFill="0">
      <alignment horizontal="center" vertical="center"/>
    </xf>
    <xf numFmtId="0" fontId="61" fillId="46" borderId="880" applyNumberFormat="0" applyAlignment="0" applyProtection="0"/>
    <xf numFmtId="228" fontId="136" fillId="68" borderId="849" applyNumberFormat="0">
      <alignment horizontal="right"/>
    </xf>
    <xf numFmtId="187" fontId="74" fillId="0" borderId="833" applyFont="0" applyFill="0" applyBorder="0" applyAlignment="0" applyProtection="0">
      <alignment horizontal="left"/>
      <protection locked="0"/>
    </xf>
    <xf numFmtId="0" fontId="7" fillId="14" borderId="14" applyNumberFormat="0" applyFont="0" applyAlignment="0" applyProtection="0"/>
    <xf numFmtId="271" fontId="11" fillId="0" borderId="833">
      <alignment horizontal="right"/>
    </xf>
    <xf numFmtId="185" fontId="74" fillId="0" borderId="833" applyFont="0" applyFill="0" applyBorder="0" applyAlignment="0" applyProtection="0">
      <alignment horizontal="left"/>
      <protection locked="0"/>
    </xf>
    <xf numFmtId="250" fontId="121" fillId="0" borderId="834" applyFill="0"/>
    <xf numFmtId="228" fontId="73" fillId="63" borderId="833" applyFill="0">
      <alignment horizontal="center"/>
    </xf>
    <xf numFmtId="271" fontId="11" fillId="63" borderId="833">
      <alignment horizontal="right"/>
    </xf>
    <xf numFmtId="250" fontId="168" fillId="0" borderId="834" applyFill="0"/>
    <xf numFmtId="3" fontId="114" fillId="39" borderId="833">
      <alignment horizontal="center"/>
      <protection locked="0"/>
    </xf>
    <xf numFmtId="237" fontId="103" fillId="0" borderId="839">
      <alignment vertical="center"/>
      <protection locked="0"/>
    </xf>
    <xf numFmtId="0" fontId="7" fillId="14" borderId="14" applyNumberFormat="0" applyFont="0" applyAlignment="0" applyProtection="0"/>
    <xf numFmtId="228" fontId="79" fillId="0" borderId="878" applyFill="0">
      <alignment horizontal="center" vertical="center"/>
    </xf>
    <xf numFmtId="200" fontId="10" fillId="5" borderId="824" applyFont="0" applyFill="0" applyBorder="0" applyAlignment="0" applyProtection="0"/>
    <xf numFmtId="0" fontId="7" fillId="14" borderId="14" applyNumberFormat="0" applyFont="0" applyAlignment="0" applyProtection="0"/>
    <xf numFmtId="0" fontId="7" fillId="14" borderId="14" applyNumberFormat="0" applyFont="0" applyAlignment="0" applyProtection="0"/>
    <xf numFmtId="184" fontId="103" fillId="0" borderId="884">
      <alignment vertical="center"/>
      <protection locked="0"/>
    </xf>
    <xf numFmtId="0" fontId="7" fillId="14" borderId="14" applyNumberFormat="0" applyFont="0" applyAlignment="0" applyProtection="0"/>
    <xf numFmtId="0" fontId="7" fillId="14" borderId="14" applyNumberFormat="0" applyFont="0" applyAlignment="0" applyProtection="0"/>
    <xf numFmtId="0" fontId="53" fillId="59" borderId="862" applyNumberFormat="0" applyAlignment="0" applyProtection="0"/>
    <xf numFmtId="276" fontId="20" fillId="0" borderId="878">
      <alignment horizontal="center"/>
    </xf>
    <xf numFmtId="0" fontId="7" fillId="14" borderId="14" applyNumberFormat="0" applyFont="0" applyAlignment="0" applyProtection="0"/>
    <xf numFmtId="0" fontId="7" fillId="14" borderId="14" applyNumberFormat="0" applyFont="0" applyAlignment="0" applyProtection="0"/>
    <xf numFmtId="228" fontId="74" fillId="0" borderId="842" applyNumberFormat="0">
      <alignment horizontal="left"/>
      <protection locked="0"/>
    </xf>
    <xf numFmtId="0" fontId="7" fillId="14" borderId="14" applyNumberFormat="0" applyFont="0" applyAlignment="0" applyProtection="0"/>
    <xf numFmtId="49" fontId="74" fillId="0" borderId="842">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10" fillId="62" borderId="872" applyNumberFormat="0" applyFont="0" applyAlignment="0" applyProtection="0"/>
    <xf numFmtId="0" fontId="2" fillId="0" borderId="838" applyNumberFormat="0" applyFill="0" applyAlignment="0" applyProtection="0"/>
    <xf numFmtId="178" fontId="10" fillId="39" borderId="860">
      <alignment horizontal="center"/>
      <protection locked="0"/>
    </xf>
    <xf numFmtId="0" fontId="7" fillId="14" borderId="14" applyNumberFormat="0" applyFont="0" applyAlignment="0" applyProtection="0"/>
    <xf numFmtId="232" fontId="103" fillId="0" borderId="884">
      <alignment vertical="center"/>
      <protection locked="0"/>
    </xf>
    <xf numFmtId="228" fontId="74" fillId="0" borderId="869" applyNumberFormat="0">
      <alignment horizontal="left"/>
      <protection locked="0"/>
    </xf>
    <xf numFmtId="228" fontId="112" fillId="0" borderId="859" applyFill="0">
      <alignment horizontal="center" vertical="center"/>
    </xf>
    <xf numFmtId="37" fontId="70" fillId="0" borderId="850" applyFill="0">
      <alignment horizontal="center" vertical="center"/>
    </xf>
    <xf numFmtId="0" fontId="7" fillId="14" borderId="14" applyNumberFormat="0" applyFont="0" applyAlignment="0" applyProtection="0"/>
    <xf numFmtId="0" fontId="64" fillId="59" borderId="837" applyNumberFormat="0" applyAlignment="0" applyProtection="0"/>
    <xf numFmtId="0" fontId="53" fillId="59" borderId="817" applyNumberFormat="0" applyAlignment="0" applyProtection="0"/>
    <xf numFmtId="0" fontId="7" fillId="14" borderId="14" applyNumberFormat="0" applyFont="0" applyAlignment="0" applyProtection="0"/>
    <xf numFmtId="0" fontId="64" fillId="59" borderId="873" applyNumberFormat="0" applyAlignment="0" applyProtection="0"/>
    <xf numFmtId="0" fontId="7" fillId="14" borderId="14" applyNumberFormat="0" applyFont="0" applyAlignment="0" applyProtection="0"/>
    <xf numFmtId="228" fontId="121" fillId="0" borderId="885" applyNumberFormat="0"/>
    <xf numFmtId="233" fontId="103" fillId="0" borderId="866">
      <alignment vertical="center"/>
      <protection locked="0"/>
    </xf>
    <xf numFmtId="0" fontId="7" fillId="14" borderId="14" applyNumberFormat="0" applyFont="0" applyAlignment="0" applyProtection="0"/>
    <xf numFmtId="0" fontId="7" fillId="14" borderId="14" applyNumberFormat="0" applyFont="0" applyAlignment="0" applyProtection="0"/>
    <xf numFmtId="233" fontId="103" fillId="0" borderId="857">
      <alignment vertical="center"/>
      <protection locked="0"/>
    </xf>
    <xf numFmtId="0" fontId="7" fillId="14" borderId="14" applyNumberFormat="0" applyFont="0" applyAlignment="0" applyProtection="0"/>
    <xf numFmtId="0" fontId="66" fillId="0" borderId="856" applyNumberFormat="0" applyFill="0" applyAlignment="0" applyProtection="0"/>
    <xf numFmtId="192" fontId="74" fillId="0" borderId="824" applyFont="0" applyFill="0" applyBorder="0" applyAlignment="0" applyProtection="0">
      <alignment horizontal="left"/>
      <protection locked="0"/>
    </xf>
    <xf numFmtId="191" fontId="74" fillId="0" borderId="824"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3" fillId="63" borderId="887" applyFill="0">
      <alignment horizontal="center"/>
    </xf>
    <xf numFmtId="0" fontId="7" fillId="14" borderId="14" applyNumberFormat="0" applyFont="0" applyAlignment="0" applyProtection="0"/>
    <xf numFmtId="201" fontId="10" fillId="39" borderId="824" applyNumberFormat="0">
      <alignment horizontal="left"/>
    </xf>
    <xf numFmtId="228" fontId="121" fillId="0" borderId="831" applyNumberFormat="0"/>
    <xf numFmtId="0" fontId="7" fillId="14" borderId="14" applyNumberFormat="0" applyFont="0" applyAlignment="0" applyProtection="0"/>
    <xf numFmtId="0" fontId="7" fillId="14" borderId="14" applyNumberFormat="0" applyFont="0" applyAlignment="0" applyProtection="0"/>
    <xf numFmtId="0" fontId="64" fillId="59" borderId="846" applyNumberFormat="0" applyAlignment="0" applyProtection="0"/>
    <xf numFmtId="232" fontId="103" fillId="0" borderId="839">
      <alignment vertical="center"/>
      <protection locked="0"/>
    </xf>
    <xf numFmtId="178" fontId="10" fillId="39" borderId="824">
      <alignment horizontal="center"/>
      <protection locked="0"/>
    </xf>
    <xf numFmtId="0" fontId="64" fillId="59" borderId="864" applyNumberFormat="0" applyAlignment="0" applyProtection="0"/>
    <xf numFmtId="178" fontId="10" fillId="39" borderId="824">
      <alignment horizontal="center"/>
      <protection locked="0"/>
    </xf>
    <xf numFmtId="232" fontId="103" fillId="0" borderId="848">
      <alignment vertical="center"/>
      <protection locked="0"/>
    </xf>
    <xf numFmtId="228" fontId="136" fillId="68" borderId="876" applyNumberFormat="0">
      <alignment horizontal="right"/>
    </xf>
    <xf numFmtId="184" fontId="68" fillId="0" borderId="851" applyFill="0">
      <alignment horizontal="center" vertical="center"/>
    </xf>
    <xf numFmtId="0" fontId="7" fillId="14" borderId="14" applyNumberFormat="0" applyFont="0" applyAlignment="0" applyProtection="0"/>
    <xf numFmtId="228" fontId="74" fillId="0" borderId="824" applyNumberFormat="0">
      <alignment horizontal="left"/>
      <protection locked="0"/>
    </xf>
    <xf numFmtId="49" fontId="74" fillId="0" borderId="851">
      <alignment horizontal="left" vertical="top" wrapText="1"/>
      <protection locked="0"/>
    </xf>
    <xf numFmtId="0" fontId="7" fillId="14" borderId="14" applyNumberFormat="0" applyFont="0" applyAlignment="0" applyProtection="0"/>
    <xf numFmtId="49" fontId="74" fillId="0" borderId="824">
      <alignment horizontal="left" vertical="top" wrapText="1"/>
      <protection locked="0"/>
    </xf>
    <xf numFmtId="196" fontId="10" fillId="39" borderId="824" applyFont="0" applyFill="0" applyBorder="0" applyAlignment="0">
      <alignment horizontal="left"/>
    </xf>
    <xf numFmtId="0" fontId="66" fillId="0" borderId="883" applyNumberFormat="0" applyFill="0" applyAlignment="0" applyProtection="0"/>
    <xf numFmtId="231" fontId="103" fillId="0" borderId="830">
      <alignment vertical="center"/>
      <protection locked="0"/>
    </xf>
    <xf numFmtId="0" fontId="61" fillId="46" borderId="817" applyNumberFormat="0" applyAlignment="0" applyProtection="0"/>
    <xf numFmtId="228" fontId="124" fillId="0" borderId="886" applyFill="0">
      <alignment horizontal="center" vertical="center"/>
    </xf>
    <xf numFmtId="0" fontId="7" fillId="14" borderId="14" applyNumberFormat="0" applyFont="0" applyAlignment="0" applyProtection="0"/>
    <xf numFmtId="228" fontId="104" fillId="0" borderId="887" applyFill="0">
      <alignment horizontal="center" vertical="center"/>
    </xf>
    <xf numFmtId="0" fontId="73" fillId="63" borderId="860" applyFill="0">
      <alignment horizontal="center"/>
    </xf>
    <xf numFmtId="250" fontId="168" fillId="0" borderId="861" applyFill="0"/>
    <xf numFmtId="0" fontId="74" fillId="0" borderId="878" applyNumberFormat="0">
      <alignment horizontal="left"/>
      <protection locked="0"/>
    </xf>
    <xf numFmtId="192" fontId="74" fillId="0" borderId="869" applyFont="0" applyFill="0" applyBorder="0" applyAlignment="0" applyProtection="0">
      <alignment horizontal="left"/>
      <protection locked="0"/>
    </xf>
    <xf numFmtId="0" fontId="7" fillId="14" borderId="14" applyNumberFormat="0" applyFont="0" applyAlignment="0" applyProtection="0"/>
    <xf numFmtId="228" fontId="73" fillId="63" borderId="860" applyFill="0">
      <alignment horizontal="center" vertical="center"/>
    </xf>
    <xf numFmtId="228" fontId="103" fillId="0" borderId="875">
      <alignment vertical="center"/>
      <protection locked="0"/>
    </xf>
    <xf numFmtId="0" fontId="10" fillId="62" borderId="863" applyNumberFormat="0" applyFont="0" applyAlignment="0" applyProtection="0"/>
    <xf numFmtId="230" fontId="103" fillId="0" borderId="848">
      <alignment vertical="center"/>
      <protection locked="0"/>
    </xf>
    <xf numFmtId="228" fontId="74" fillId="0" borderId="851" applyNumberFormat="0">
      <alignment horizontal="left"/>
      <protection locked="0"/>
    </xf>
    <xf numFmtId="0" fontId="53" fillId="59" borderId="880" applyNumberFormat="0" applyAlignment="0" applyProtection="0"/>
    <xf numFmtId="0" fontId="66" fillId="0" borderId="856" applyNumberFormat="0" applyFill="0" applyAlignment="0" applyProtection="0"/>
    <xf numFmtId="185" fontId="74" fillId="0" borderId="869" applyFont="0" applyFill="0" applyBorder="0" applyAlignment="0" applyProtection="0">
      <alignment horizontal="left"/>
      <protection locked="0"/>
    </xf>
    <xf numFmtId="0" fontId="61" fillId="46" borderId="835" applyNumberFormat="0" applyAlignment="0" applyProtection="0"/>
    <xf numFmtId="0" fontId="53" fillId="59" borderId="835" applyNumberFormat="0" applyAlignment="0" applyProtection="0"/>
    <xf numFmtId="0" fontId="73" fillId="63" borderId="878" applyFill="0">
      <alignment horizontal="center"/>
    </xf>
    <xf numFmtId="0" fontId="7" fillId="14" borderId="14" applyNumberFormat="0" applyFont="0" applyAlignment="0" applyProtection="0"/>
    <xf numFmtId="233" fontId="103" fillId="0" borderId="875">
      <alignment vertic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8" fontId="73" fillId="63" borderId="851" applyFill="0">
      <alignment horizontal="center" vertical="center"/>
    </xf>
    <xf numFmtId="0" fontId="7" fillId="14" borderId="14" applyNumberFormat="0" applyFont="0" applyAlignment="0" applyProtection="0"/>
    <xf numFmtId="250" fontId="121" fillId="0" borderId="870" applyFill="0"/>
    <xf numFmtId="0" fontId="7" fillId="14" borderId="14" applyNumberFormat="0" applyFont="0" applyAlignment="0" applyProtection="0"/>
    <xf numFmtId="0" fontId="7" fillId="14" borderId="14" applyNumberFormat="0" applyFont="0" applyAlignment="0" applyProtection="0"/>
    <xf numFmtId="0" fontId="64" fillId="59" borderId="828" applyNumberFormat="0" applyAlignment="0" applyProtection="0"/>
    <xf numFmtId="0" fontId="7" fillId="14" borderId="14" applyNumberFormat="0" applyFont="0" applyAlignment="0" applyProtection="0"/>
    <xf numFmtId="184" fontId="103" fillId="0" borderId="839">
      <alignment vertical="center"/>
      <protection locked="0"/>
    </xf>
    <xf numFmtId="230" fontId="103" fillId="0" borderId="839">
      <alignment vertical="center"/>
      <protection locked="0"/>
    </xf>
    <xf numFmtId="196" fontId="10" fillId="39" borderId="887" applyFont="0" applyFill="0" applyBorder="0" applyAlignment="0">
      <alignment horizontal="left"/>
    </xf>
    <xf numFmtId="0" fontId="53" fillId="59" borderId="862" applyNumberFormat="0" applyAlignment="0" applyProtection="0"/>
    <xf numFmtId="3" fontId="114" fillId="39" borderId="887">
      <alignment horizontal="center"/>
      <protection locked="0"/>
    </xf>
    <xf numFmtId="0" fontId="7" fillId="14" borderId="14" applyNumberFormat="0" applyFont="0" applyAlignment="0" applyProtection="0"/>
    <xf numFmtId="0" fontId="10" fillId="62" borderId="818" applyNumberFormat="0" applyFont="0" applyAlignment="0" applyProtection="0"/>
    <xf numFmtId="0" fontId="64" fillId="59" borderId="819" applyNumberFormat="0" applyAlignment="0" applyProtection="0"/>
    <xf numFmtId="0" fontId="7" fillId="14" borderId="14" applyNumberFormat="0" applyFont="0" applyAlignment="0" applyProtection="0"/>
    <xf numFmtId="0" fontId="2" fillId="0" borderId="856" applyNumberFormat="0" applyFill="0" applyAlignment="0" applyProtection="0"/>
    <xf numFmtId="0" fontId="7" fillId="14" borderId="14" applyNumberFormat="0" applyFont="0" applyAlignment="0" applyProtection="0"/>
    <xf numFmtId="188" fontId="73" fillId="63" borderId="869" applyFill="0">
      <alignment horizontal="center" vertical="center"/>
    </xf>
    <xf numFmtId="233" fontId="103" fillId="0" borderId="848">
      <alignment vertical="center"/>
      <protection locked="0"/>
    </xf>
    <xf numFmtId="190" fontId="74" fillId="0" borderId="851" applyFont="0" applyFill="0" applyBorder="0" applyAlignment="0" applyProtection="0">
      <alignment horizontal="left"/>
      <protection locked="0"/>
    </xf>
    <xf numFmtId="228" fontId="124" fillId="0" borderId="850" applyFill="0">
      <alignment horizontal="center" vertical="center"/>
    </xf>
    <xf numFmtId="0" fontId="73" fillId="63" borderId="833" applyFill="0">
      <alignment horizontal="center"/>
    </xf>
    <xf numFmtId="0" fontId="7" fillId="14" borderId="14" applyNumberFormat="0" applyFont="0" applyAlignment="0" applyProtection="0"/>
    <xf numFmtId="233" fontId="103" fillId="0" borderId="848">
      <alignment vertical="center"/>
      <protection locked="0"/>
    </xf>
    <xf numFmtId="0" fontId="7" fillId="14" borderId="14" applyNumberFormat="0" applyFont="0" applyAlignment="0" applyProtection="0"/>
    <xf numFmtId="0" fontId="2" fillId="0" borderId="820" applyNumberFormat="0" applyFill="0" applyAlignment="0" applyProtection="0"/>
    <xf numFmtId="0" fontId="66" fillId="0" borderId="820"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2" fillId="0" borderId="829" applyNumberFormat="0" applyFill="0" applyAlignment="0" applyProtection="0"/>
    <xf numFmtId="196" fontId="10" fillId="39" borderId="878" applyFont="0" applyFill="0" applyBorder="0" applyAlignment="0">
      <alignment horizontal="left"/>
    </xf>
    <xf numFmtId="228" fontId="73" fillId="63" borderId="833" applyFill="0">
      <alignment horizontal="center" vertical="center"/>
    </xf>
    <xf numFmtId="228" fontId="73" fillId="63" borderId="824" applyFill="0">
      <alignment horizontal="center"/>
    </xf>
    <xf numFmtId="228" fontId="73" fillId="63" borderId="824" applyFill="0">
      <alignment horizontal="center" vertical="center"/>
    </xf>
    <xf numFmtId="17" fontId="11" fillId="39" borderId="833">
      <alignment horizontal="center"/>
      <protection locked="0"/>
    </xf>
    <xf numFmtId="0" fontId="53" fillId="59" borderId="844" applyNumberFormat="0" applyAlignment="0" applyProtection="0"/>
    <xf numFmtId="191" fontId="74" fillId="0" borderId="878" applyFont="0" applyFill="0" applyBorder="0" applyAlignment="0" applyProtection="0">
      <alignment horizontal="left"/>
      <protection locked="0"/>
    </xf>
    <xf numFmtId="0" fontId="7" fillId="14" borderId="14" applyNumberFormat="0" applyFont="0" applyAlignment="0" applyProtection="0"/>
    <xf numFmtId="0" fontId="61" fillId="46" borderId="844" applyNumberFormat="0" applyAlignment="0" applyProtection="0"/>
    <xf numFmtId="254" fontId="10" fillId="39" borderId="833">
      <alignment horizontal="right"/>
      <protection locked="0"/>
    </xf>
    <xf numFmtId="228" fontId="121" fillId="0" borderId="849" applyNumberFormat="0"/>
    <xf numFmtId="0" fontId="7" fillId="14" borderId="14" applyNumberFormat="0" applyFont="0" applyAlignment="0" applyProtection="0"/>
    <xf numFmtId="0" fontId="7" fillId="14" borderId="14" applyNumberFormat="0" applyFont="0" applyAlignment="0" applyProtection="0"/>
    <xf numFmtId="231" fontId="103" fillId="0" borderId="857">
      <alignment vertical="center"/>
      <protection locked="0"/>
    </xf>
    <xf numFmtId="228" fontId="73" fillId="63" borderId="1582" applyFill="0">
      <alignment horizontal="center"/>
    </xf>
    <xf numFmtId="0" fontId="61" fillId="46" borderId="853" applyNumberFormat="0" applyAlignment="0" applyProtection="0"/>
    <xf numFmtId="0" fontId="7" fillId="14" borderId="14" applyNumberFormat="0" applyFont="0" applyAlignment="0" applyProtection="0"/>
    <xf numFmtId="250" fontId="168" fillId="0" borderId="852" applyFill="0"/>
    <xf numFmtId="0" fontId="64" fillId="59" borderId="846" applyNumberFormat="0" applyAlignment="0" applyProtection="0"/>
    <xf numFmtId="0" fontId="7" fillId="14" borderId="14" applyNumberFormat="0" applyFont="0" applyAlignment="0" applyProtection="0"/>
    <xf numFmtId="178" fontId="10" fillId="39" borderId="869">
      <alignment horizontal="center"/>
      <protection locked="0"/>
    </xf>
    <xf numFmtId="0" fontId="7" fillId="14" borderId="14" applyNumberFormat="0" applyFont="0" applyAlignment="0" applyProtection="0"/>
    <xf numFmtId="185" fontId="74" fillId="0" borderId="824" applyFont="0" applyFill="0" applyBorder="0" applyAlignment="0" applyProtection="0">
      <alignment horizontal="left"/>
      <protection locked="0"/>
    </xf>
    <xf numFmtId="0" fontId="7" fillId="14" borderId="14" applyNumberFormat="0" applyFont="0" applyAlignment="0" applyProtection="0"/>
    <xf numFmtId="0" fontId="53" fillId="59" borderId="1354" applyNumberFormat="0" applyAlignment="0" applyProtection="0"/>
    <xf numFmtId="231" fontId="103" fillId="0" borderId="857">
      <alignment vertical="center"/>
      <protection locked="0"/>
    </xf>
    <xf numFmtId="228" fontId="103" fillId="0" borderId="869" applyFill="0">
      <alignment horizontal="center" vertical="center"/>
    </xf>
    <xf numFmtId="0" fontId="64" fillId="59" borderId="882" applyNumberFormat="0" applyAlignment="0" applyProtection="0"/>
    <xf numFmtId="231" fontId="103" fillId="0" borderId="884">
      <alignment vertical="center"/>
      <protection locked="0"/>
    </xf>
    <xf numFmtId="0" fontId="7" fillId="14" borderId="14" applyNumberFormat="0" applyFont="0" applyAlignment="0" applyProtection="0"/>
    <xf numFmtId="0" fontId="7" fillId="14" borderId="14" applyNumberFormat="0" applyFont="0" applyAlignment="0" applyProtection="0"/>
    <xf numFmtId="49" fontId="74" fillId="0" borderId="860">
      <alignment horizontal="left" vertical="top" wrapText="1"/>
      <protection locked="0"/>
    </xf>
    <xf numFmtId="0" fontId="66" fillId="0" borderId="865" applyNumberFormat="0" applyFill="0" applyAlignment="0" applyProtection="0"/>
    <xf numFmtId="0" fontId="7" fillId="14" borderId="14" applyNumberFormat="0" applyFont="0" applyAlignment="0" applyProtection="0"/>
    <xf numFmtId="228" fontId="112" fillId="0" borderId="868"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4" fillId="0" borderId="833"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21" fillId="0" borderId="1045" applyFill="0"/>
    <xf numFmtId="0" fontId="7" fillId="14" borderId="14" applyNumberFormat="0" applyFont="0" applyAlignment="0" applyProtection="0"/>
    <xf numFmtId="37" fontId="70" fillId="0" borderId="1360" applyFill="0">
      <alignment horizontal="center" vertical="center"/>
    </xf>
    <xf numFmtId="0" fontId="64" fillId="59" borderId="873" applyNumberFormat="0" applyAlignment="0" applyProtection="0"/>
    <xf numFmtId="228" fontId="73" fillId="63" borderId="860"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10" fillId="62" borderId="827" applyNumberFormat="0" applyFont="0" applyAlignment="0" applyProtection="0"/>
    <xf numFmtId="0" fontId="7" fillId="14" borderId="14" applyNumberFormat="0" applyFont="0" applyAlignment="0" applyProtection="0"/>
    <xf numFmtId="228" fontId="74" fillId="0" borderId="860" applyNumberFormat="0">
      <alignment horizontal="left"/>
      <protection locked="0"/>
    </xf>
    <xf numFmtId="0" fontId="7" fillId="14" borderId="14" applyNumberFormat="0" applyFont="0" applyAlignment="0" applyProtection="0"/>
    <xf numFmtId="0" fontId="64" fillId="59" borderId="855" applyNumberFormat="0" applyAlignment="0" applyProtection="0"/>
    <xf numFmtId="10" fontId="68" fillId="67" borderId="887" applyNumberFormat="0" applyBorder="0" applyAlignment="0" applyProtection="0"/>
    <xf numFmtId="0" fontId="53" fillId="59" borderId="817" applyNumberFormat="0" applyAlignment="0" applyProtection="0"/>
    <xf numFmtId="0" fontId="61" fillId="46" borderId="817" applyNumberFormat="0" applyAlignment="0" applyProtection="0"/>
    <xf numFmtId="0" fontId="64" fillId="59" borderId="819" applyNumberFormat="0" applyAlignment="0" applyProtection="0"/>
    <xf numFmtId="0" fontId="66" fillId="0" borderId="820" applyNumberFormat="0" applyFill="0" applyAlignment="0" applyProtection="0"/>
    <xf numFmtId="0" fontId="2" fillId="0" borderId="820" applyNumberFormat="0" applyFill="0" applyAlignment="0" applyProtection="0"/>
    <xf numFmtId="0" fontId="53" fillId="59" borderId="817" applyNumberFormat="0" applyAlignment="0" applyProtection="0"/>
    <xf numFmtId="0" fontId="61" fillId="46" borderId="817" applyNumberFormat="0" applyAlignment="0" applyProtection="0"/>
    <xf numFmtId="0" fontId="7" fillId="14" borderId="14" applyNumberFormat="0" applyFont="0" applyAlignment="0" applyProtection="0"/>
    <xf numFmtId="0" fontId="64" fillId="59" borderId="819" applyNumberFormat="0" applyAlignment="0" applyProtection="0"/>
    <xf numFmtId="0" fontId="2" fillId="0" borderId="820" applyNumberFormat="0" applyFill="0" applyAlignment="0" applyProtection="0"/>
    <xf numFmtId="0" fontId="66" fillId="0" borderId="820"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817" applyNumberFormat="0" applyAlignment="0" applyProtection="0"/>
    <xf numFmtId="229" fontId="103" fillId="0" borderId="848">
      <alignment vertical="center"/>
      <protection locked="0"/>
    </xf>
    <xf numFmtId="0" fontId="7" fillId="14" borderId="14" applyNumberFormat="0" applyFont="0" applyAlignment="0" applyProtection="0"/>
    <xf numFmtId="0" fontId="61" fillId="46" borderId="817" applyNumberFormat="0" applyAlignment="0" applyProtection="0"/>
    <xf numFmtId="228" fontId="68" fillId="0" borderId="833" applyFill="0">
      <alignment horizontal="center" vertical="center"/>
    </xf>
    <xf numFmtId="184" fontId="68" fillId="0" borderId="833" applyFill="0">
      <alignment horizontal="center" vertical="center"/>
    </xf>
    <xf numFmtId="0" fontId="10" fillId="62" borderId="818" applyNumberFormat="0" applyFont="0" applyAlignment="0" applyProtection="0"/>
    <xf numFmtId="0" fontId="64" fillId="59" borderId="819" applyNumberFormat="0" applyAlignment="0" applyProtection="0"/>
    <xf numFmtId="228" fontId="124" fillId="0" borderId="859" applyFill="0">
      <alignment horizontal="center" vertical="center"/>
    </xf>
    <xf numFmtId="0" fontId="7" fillId="14" borderId="14" applyNumberFormat="0" applyFont="0" applyAlignment="0" applyProtection="0"/>
    <xf numFmtId="0" fontId="66" fillId="0" borderId="820" applyNumberFormat="0" applyFill="0" applyAlignment="0" applyProtection="0"/>
    <xf numFmtId="0" fontId="2" fillId="0" borderId="820" applyNumberFormat="0" applyFill="0" applyAlignment="0" applyProtection="0"/>
    <xf numFmtId="228" fontId="103" fillId="0" borderId="833" applyFill="0">
      <alignment horizontal="center" vertical="center"/>
    </xf>
    <xf numFmtId="0" fontId="7" fillId="14" borderId="14" applyNumberFormat="0" applyFont="0" applyAlignment="0" applyProtection="0"/>
    <xf numFmtId="266" fontId="103" fillId="0" borderId="869"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2" fontId="74" fillId="0" borderId="1361"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817"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817" applyNumberFormat="0" applyAlignment="0" applyProtection="0"/>
    <xf numFmtId="0" fontId="7" fillId="14" borderId="14" applyNumberFormat="0" applyFont="0" applyAlignment="0" applyProtection="0"/>
    <xf numFmtId="0" fontId="10" fillId="62" borderId="818" applyNumberFormat="0" applyFont="0" applyAlignment="0" applyProtection="0"/>
    <xf numFmtId="0" fontId="64" fillId="59" borderId="819" applyNumberFormat="0" applyAlignment="0" applyProtection="0"/>
    <xf numFmtId="0" fontId="7" fillId="14" borderId="14" applyNumberFormat="0" applyFont="0" applyAlignment="0" applyProtection="0"/>
    <xf numFmtId="37" fontId="70" fillId="0" borderId="886" applyFill="0">
      <alignment horizontal="center" vertical="center"/>
    </xf>
    <xf numFmtId="0" fontId="2" fillId="0" borderId="820" applyNumberFormat="0" applyFill="0" applyAlignment="0" applyProtection="0"/>
    <xf numFmtId="0" fontId="66" fillId="0" borderId="820"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837" applyNumberFormat="0" applyAlignment="0" applyProtection="0"/>
    <xf numFmtId="191" fontId="74" fillId="0" borderId="833"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201" fontId="10" fillId="39" borderId="869" applyNumberFormat="0">
      <alignment horizontal="left"/>
    </xf>
    <xf numFmtId="0" fontId="73" fillId="63" borderId="824" applyFill="0">
      <alignment horizontal="center"/>
    </xf>
    <xf numFmtId="0" fontId="7" fillId="14" borderId="14" applyNumberFormat="0" applyFont="0" applyAlignment="0" applyProtection="0"/>
    <xf numFmtId="276" fontId="20" fillId="0" borderId="851">
      <alignment horizontal="center"/>
    </xf>
    <xf numFmtId="192" fontId="74" fillId="0" borderId="833" applyFont="0" applyFill="0" applyBorder="0" applyAlignment="0" applyProtection="0">
      <alignment horizontal="left"/>
      <protection locked="0"/>
    </xf>
    <xf numFmtId="190" fontId="74" fillId="0" borderId="833" applyFont="0" applyFill="0" applyBorder="0" applyAlignment="0" applyProtection="0">
      <alignment horizontal="left"/>
      <protection locked="0"/>
    </xf>
    <xf numFmtId="0" fontId="10" fillId="62" borderId="836" applyNumberFormat="0" applyFont="0" applyAlignment="0" applyProtection="0"/>
    <xf numFmtId="188" fontId="73" fillId="63" borderId="824" applyFill="0">
      <alignment horizontal="center" vertical="center"/>
    </xf>
    <xf numFmtId="0" fontId="7" fillId="14" borderId="14" applyNumberFormat="0" applyFont="0" applyAlignment="0" applyProtection="0"/>
    <xf numFmtId="0" fontId="10" fillId="62" borderId="863" applyNumberFormat="0" applyFont="0" applyAlignment="0" applyProtection="0"/>
    <xf numFmtId="0" fontId="2" fillId="0" borderId="874" applyNumberFormat="0" applyFill="0" applyAlignment="0" applyProtection="0"/>
    <xf numFmtId="0" fontId="61" fillId="46" borderId="826" applyNumberFormat="0" applyAlignment="0" applyProtection="0"/>
    <xf numFmtId="266" fontId="103" fillId="0" borderId="972"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0" fontId="10" fillId="63" borderId="824" applyNumberFormat="0" applyFont="0" applyBorder="0" applyAlignment="0" applyProtection="0"/>
    <xf numFmtId="180" fontId="10" fillId="63" borderId="824" applyNumberFormat="0" applyFont="0" applyBorder="0" applyAlignment="0" applyProtection="0"/>
    <xf numFmtId="0" fontId="66" fillId="0" borderId="865" applyNumberFormat="0" applyFill="0" applyAlignment="0" applyProtection="0"/>
    <xf numFmtId="276" fontId="20" fillId="0" borderId="842">
      <alignment horizontal="center"/>
    </xf>
    <xf numFmtId="192" fontId="74" fillId="0" borderId="860" applyFont="0" applyFill="0" applyBorder="0" applyAlignment="0" applyProtection="0">
      <alignment horizontal="left"/>
      <protection locked="0"/>
    </xf>
    <xf numFmtId="267" fontId="112" fillId="0" borderId="859" applyFill="0">
      <alignment horizontal="center" vertical="center"/>
    </xf>
    <xf numFmtId="0" fontId="7" fillId="14" borderId="14" applyNumberFormat="0" applyFont="0" applyAlignment="0" applyProtection="0"/>
    <xf numFmtId="250" fontId="121" fillId="0" borderId="843" applyFill="0"/>
    <xf numFmtId="0" fontId="7" fillId="14" borderId="14" applyNumberFormat="0" applyFont="0" applyAlignment="0" applyProtection="0"/>
    <xf numFmtId="0" fontId="7" fillId="14" borderId="14" applyNumberFormat="0" applyFont="0" applyAlignment="0" applyProtection="0"/>
    <xf numFmtId="250" fontId="121" fillId="0" borderId="888" applyFill="0"/>
    <xf numFmtId="0" fontId="7" fillId="14" borderId="14" applyNumberFormat="0" applyFont="0" applyAlignment="0" applyProtection="0"/>
    <xf numFmtId="228" fontId="136" fillId="68" borderId="840" applyNumberFormat="0">
      <alignment horizontal="right"/>
    </xf>
    <xf numFmtId="10" fontId="68" fillId="67" borderId="860" applyNumberFormat="0" applyBorder="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3" fillId="63" borderId="824" applyFill="0">
      <alignment horizontal="center"/>
    </xf>
    <xf numFmtId="188" fontId="73" fillId="63" borderId="824" applyFill="0">
      <alignment horizontal="center" vertical="center"/>
    </xf>
    <xf numFmtId="185" fontId="74" fillId="0" borderId="824" applyFont="0" applyFill="0" applyBorder="0" applyAlignment="0" applyProtection="0">
      <alignment horizontal="left"/>
      <protection locked="0"/>
    </xf>
    <xf numFmtId="197" fontId="74" fillId="0" borderId="824">
      <alignment horizontal="left"/>
      <protection locked="0"/>
    </xf>
    <xf numFmtId="0" fontId="53" fillId="59" borderId="826" applyNumberFormat="0" applyAlignment="0" applyProtection="0"/>
    <xf numFmtId="0" fontId="61" fillId="46" borderId="826" applyNumberFormat="0" applyAlignment="0" applyProtection="0"/>
    <xf numFmtId="0" fontId="64" fillId="59" borderId="828" applyNumberFormat="0" applyAlignment="0" applyProtection="0"/>
    <xf numFmtId="0" fontId="66" fillId="0" borderId="829" applyNumberFormat="0" applyFill="0" applyAlignment="0" applyProtection="0"/>
    <xf numFmtId="0" fontId="2" fillId="0" borderId="829" applyNumberFormat="0" applyFill="0" applyAlignment="0" applyProtection="0"/>
    <xf numFmtId="0" fontId="53" fillId="59" borderId="826" applyNumberFormat="0" applyAlignment="0" applyProtection="0"/>
    <xf numFmtId="0" fontId="73" fillId="63" borderId="824" applyFill="0">
      <alignment horizontal="center"/>
    </xf>
    <xf numFmtId="188" fontId="73" fillId="63" borderId="824" applyFill="0">
      <alignment horizontal="center" vertical="center"/>
    </xf>
    <xf numFmtId="0" fontId="61" fillId="46" borderId="826" applyNumberFormat="0" applyAlignment="0" applyProtection="0"/>
    <xf numFmtId="0" fontId="7" fillId="14" borderId="14" applyNumberFormat="0" applyFont="0" applyAlignment="0" applyProtection="0"/>
    <xf numFmtId="0" fontId="64" fillId="59" borderId="828" applyNumberFormat="0" applyAlignment="0" applyProtection="0"/>
    <xf numFmtId="0" fontId="2" fillId="0" borderId="829" applyNumberFormat="0" applyFill="0" applyAlignment="0" applyProtection="0"/>
    <xf numFmtId="0" fontId="66" fillId="0" borderId="829"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826" applyNumberFormat="0" applyAlignment="0" applyProtection="0"/>
    <xf numFmtId="0" fontId="7" fillId="14" borderId="14" applyNumberFormat="0" applyFont="0" applyAlignment="0" applyProtection="0"/>
    <xf numFmtId="0" fontId="61" fillId="46" borderId="826" applyNumberFormat="0" applyAlignment="0" applyProtection="0"/>
    <xf numFmtId="192" fontId="74" fillId="0" borderId="842" applyFont="0" applyFill="0" applyBorder="0" applyAlignment="0" applyProtection="0">
      <alignment horizontal="left"/>
      <protection locked="0"/>
    </xf>
    <xf numFmtId="271" fontId="11" fillId="0" borderId="842">
      <alignment horizontal="right"/>
    </xf>
    <xf numFmtId="0" fontId="10" fillId="62" borderId="827" applyNumberFormat="0" applyFont="0" applyAlignment="0" applyProtection="0"/>
    <xf numFmtId="0" fontId="64" fillId="59" borderId="828" applyNumberFormat="0" applyAlignment="0" applyProtection="0"/>
    <xf numFmtId="0" fontId="61" fillId="46" borderId="844" applyNumberFormat="0" applyAlignment="0" applyProtection="0"/>
    <xf numFmtId="0" fontId="7" fillId="14" borderId="14" applyNumberFormat="0" applyFont="0" applyAlignment="0" applyProtection="0"/>
    <xf numFmtId="0" fontId="66" fillId="0" borderId="829" applyNumberFormat="0" applyFill="0" applyAlignment="0" applyProtection="0"/>
    <xf numFmtId="0" fontId="2" fillId="0" borderId="829" applyNumberFormat="0" applyFill="0" applyAlignment="0" applyProtection="0"/>
    <xf numFmtId="190" fontId="74" fillId="0" borderId="842"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826"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826" applyNumberFormat="0" applyAlignment="0" applyProtection="0"/>
    <xf numFmtId="0" fontId="7" fillId="14" borderId="14" applyNumberFormat="0" applyFont="0" applyAlignment="0" applyProtection="0"/>
    <xf numFmtId="0" fontId="10" fillId="62" borderId="827" applyNumberFormat="0" applyFont="0" applyAlignment="0" applyProtection="0"/>
    <xf numFmtId="0" fontId="64" fillId="59" borderId="828" applyNumberFormat="0" applyAlignment="0" applyProtection="0"/>
    <xf numFmtId="0" fontId="7" fillId="14" borderId="14" applyNumberFormat="0" applyFont="0" applyAlignment="0" applyProtection="0"/>
    <xf numFmtId="0" fontId="2" fillId="0" borderId="829" applyNumberFormat="0" applyFill="0" applyAlignment="0" applyProtection="0"/>
    <xf numFmtId="0" fontId="66" fillId="0" borderId="829" applyNumberFormat="0" applyFill="0" applyAlignment="0" applyProtection="0"/>
    <xf numFmtId="0" fontId="66" fillId="0" borderId="856" applyNumberFormat="0" applyFill="0" applyAlignment="0" applyProtection="0"/>
    <xf numFmtId="267" fontId="112" fillId="0" borderId="850"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10" fillId="62" borderId="863"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3" fontId="114" fillId="39" borderId="878">
      <alignment horizontal="center"/>
      <protection locked="0"/>
    </xf>
    <xf numFmtId="0" fontId="7" fillId="14" borderId="14" applyNumberFormat="0" applyFont="0" applyAlignment="0" applyProtection="0"/>
    <xf numFmtId="0" fontId="7" fillId="14" borderId="14" applyNumberFormat="0" applyFont="0" applyAlignment="0" applyProtection="0"/>
    <xf numFmtId="187" fontId="74" fillId="0" borderId="869" applyFont="0" applyFill="0" applyBorder="0" applyAlignment="0" applyProtection="0">
      <alignment horizontal="left"/>
      <protection locked="0"/>
    </xf>
    <xf numFmtId="185" fontId="74" fillId="0" borderId="860" applyFont="0" applyFill="0" applyBorder="0" applyAlignment="0" applyProtection="0">
      <alignment horizontal="left"/>
      <protection locked="0"/>
    </xf>
    <xf numFmtId="250" fontId="121" fillId="0" borderId="852" applyFill="0"/>
    <xf numFmtId="0" fontId="7" fillId="14" borderId="14" applyNumberFormat="0" applyFont="0" applyAlignment="0" applyProtection="0"/>
    <xf numFmtId="0" fontId="66" fillId="0" borderId="883" applyNumberFormat="0" applyFill="0" applyAlignment="0" applyProtection="0"/>
    <xf numFmtId="0" fontId="66" fillId="0" borderId="874" applyNumberFormat="0" applyFill="0" applyAlignment="0" applyProtection="0"/>
    <xf numFmtId="0" fontId="61" fillId="46" borderId="871" applyNumberFormat="0" applyAlignment="0" applyProtection="0"/>
    <xf numFmtId="185" fontId="74" fillId="0" borderId="851" applyFont="0" applyFill="0" applyBorder="0" applyAlignment="0" applyProtection="0">
      <alignment horizontal="left"/>
      <protection locked="0"/>
    </xf>
    <xf numFmtId="180" fontId="10" fillId="63" borderId="833" applyNumberFormat="0" applyFont="0" applyBorder="0" applyAlignment="0" applyProtection="0"/>
    <xf numFmtId="180" fontId="10" fillId="63" borderId="833" applyNumberFormat="0" applyFont="0" applyBorder="0" applyAlignment="0" applyProtection="0"/>
    <xf numFmtId="178" fontId="10" fillId="39" borderId="887">
      <alignment horizontal="center"/>
      <protection locked="0"/>
    </xf>
    <xf numFmtId="193" fontId="10" fillId="0" borderId="860" applyFont="0" applyFill="0" applyBorder="0" applyAlignment="0" applyProtection="0">
      <alignment horizontal="left"/>
      <protection locked="0"/>
    </xf>
    <xf numFmtId="17" fontId="11" fillId="39" borderId="851">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10" fillId="62" borderId="872" applyNumberFormat="0" applyFont="0" applyAlignment="0" applyProtection="0"/>
    <xf numFmtId="0" fontId="2" fillId="0" borderId="883"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71" fontId="11" fillId="0" borderId="860">
      <alignment horizontal="right"/>
    </xf>
    <xf numFmtId="0" fontId="7" fillId="14" borderId="14" applyNumberFormat="0" applyFont="0" applyAlignment="0" applyProtection="0"/>
    <xf numFmtId="0" fontId="53" fillId="59" borderId="835" applyNumberFormat="0" applyAlignment="0" applyProtection="0"/>
    <xf numFmtId="0" fontId="61" fillId="46" borderId="835" applyNumberFormat="0" applyAlignment="0" applyProtection="0"/>
    <xf numFmtId="0" fontId="64" fillId="59" borderId="837" applyNumberFormat="0" applyAlignment="0" applyProtection="0"/>
    <xf numFmtId="0" fontId="66" fillId="0" borderId="838" applyNumberFormat="0" applyFill="0" applyAlignment="0" applyProtection="0"/>
    <xf numFmtId="0" fontId="2" fillId="0" borderId="838" applyNumberFormat="0" applyFill="0" applyAlignment="0" applyProtection="0"/>
    <xf numFmtId="0" fontId="53" fillId="59" borderId="835" applyNumberFormat="0" applyAlignment="0" applyProtection="0"/>
    <xf numFmtId="0" fontId="61" fillId="46" borderId="835" applyNumberFormat="0" applyAlignment="0" applyProtection="0"/>
    <xf numFmtId="0" fontId="7" fillId="14" borderId="14" applyNumberFormat="0" applyFont="0" applyAlignment="0" applyProtection="0"/>
    <xf numFmtId="0" fontId="64" fillId="59" borderId="837" applyNumberFormat="0" applyAlignment="0" applyProtection="0"/>
    <xf numFmtId="0" fontId="2" fillId="0" borderId="838" applyNumberFormat="0" applyFill="0" applyAlignment="0" applyProtection="0"/>
    <xf numFmtId="0" fontId="66" fillId="0" borderId="838" applyNumberFormat="0" applyFill="0" applyAlignment="0" applyProtection="0"/>
    <xf numFmtId="197" fontId="74" fillId="0" borderId="869">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835" applyNumberFormat="0" applyAlignment="0" applyProtection="0"/>
    <xf numFmtId="228" fontId="121" fillId="0" borderId="858" applyNumberFormat="0"/>
    <xf numFmtId="0" fontId="7" fillId="14" borderId="14" applyNumberFormat="0" applyFont="0" applyAlignment="0" applyProtection="0"/>
    <xf numFmtId="0" fontId="61" fillId="46" borderId="835" applyNumberFormat="0" applyAlignment="0" applyProtection="0"/>
    <xf numFmtId="228" fontId="79" fillId="0" borderId="851" applyFill="0">
      <alignment horizontal="center" vertical="center"/>
    </xf>
    <xf numFmtId="228" fontId="68" fillId="0" borderId="851" applyFill="0">
      <alignment horizontal="center" vertical="center"/>
    </xf>
    <xf numFmtId="0" fontId="10" fillId="62" borderId="836" applyNumberFormat="0" applyFont="0" applyAlignment="0" applyProtection="0"/>
    <xf numFmtId="0" fontId="64" fillId="59" borderId="837" applyNumberFormat="0" applyAlignment="0" applyProtection="0"/>
    <xf numFmtId="0" fontId="7" fillId="14" borderId="14" applyNumberFormat="0" applyFont="0" applyAlignment="0" applyProtection="0"/>
    <xf numFmtId="0" fontId="66" fillId="0" borderId="838" applyNumberFormat="0" applyFill="0" applyAlignment="0" applyProtection="0"/>
    <xf numFmtId="0" fontId="2" fillId="0" borderId="838" applyNumberFormat="0" applyFill="0" applyAlignment="0" applyProtection="0"/>
    <xf numFmtId="228" fontId="104" fillId="0" borderId="851"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66" fontId="103" fillId="0" borderId="851" applyFill="0">
      <alignment horizontal="center" vertical="center"/>
    </xf>
    <xf numFmtId="37" fontId="70" fillId="0" borderId="859"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835"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835" applyNumberFormat="0" applyAlignment="0" applyProtection="0"/>
    <xf numFmtId="254" fontId="10" fillId="39" borderId="887">
      <alignment horizontal="right"/>
      <protection locked="0"/>
    </xf>
    <xf numFmtId="0" fontId="7" fillId="14" borderId="14" applyNumberFormat="0" applyFont="0" applyAlignment="0" applyProtection="0"/>
    <xf numFmtId="0" fontId="10" fillId="62" borderId="836" applyNumberFormat="0" applyFont="0" applyAlignment="0" applyProtection="0"/>
    <xf numFmtId="0" fontId="64" fillId="59" borderId="837" applyNumberFormat="0" applyAlignment="0" applyProtection="0"/>
    <xf numFmtId="0" fontId="7" fillId="14" borderId="14" applyNumberFormat="0" applyFont="0" applyAlignment="0" applyProtection="0"/>
    <xf numFmtId="0" fontId="2" fillId="0" borderId="838" applyNumberFormat="0" applyFill="0" applyAlignment="0" applyProtection="0"/>
    <xf numFmtId="0" fontId="66" fillId="0" borderId="838"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7" fontId="74" fillId="0" borderId="887"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3" fillId="0" borderId="884">
      <alignment vertical="center"/>
      <protection locked="0"/>
    </xf>
    <xf numFmtId="178" fontId="10" fillId="39" borderId="869">
      <alignment horizontal="center"/>
      <protection locked="0"/>
    </xf>
    <xf numFmtId="0" fontId="7" fillId="14" borderId="14" applyNumberFormat="0" applyFont="0" applyAlignment="0" applyProtection="0"/>
    <xf numFmtId="191" fontId="74" fillId="0" borderId="851" applyFont="0" applyFill="0" applyBorder="0" applyAlignment="0" applyProtection="0">
      <alignment horizontal="left"/>
      <protection locked="0"/>
    </xf>
    <xf numFmtId="0" fontId="7" fillId="14" borderId="14" applyNumberFormat="0" applyFont="0" applyAlignment="0" applyProtection="0"/>
    <xf numFmtId="190" fontId="74" fillId="0" borderId="860" applyFont="0" applyFill="0" applyBorder="0" applyAlignment="0" applyProtection="0">
      <alignment horizontal="left"/>
      <protection locked="0"/>
    </xf>
    <xf numFmtId="0" fontId="7" fillId="14" borderId="14" applyNumberFormat="0" applyFont="0" applyAlignment="0" applyProtection="0"/>
    <xf numFmtId="0" fontId="73" fillId="63" borderId="860" applyFill="0">
      <alignment horizontal="center"/>
    </xf>
    <xf numFmtId="0" fontId="7" fillId="14" borderId="14" applyNumberFormat="0" applyFont="0" applyAlignment="0" applyProtection="0"/>
    <xf numFmtId="180" fontId="10" fillId="63" borderId="842" applyNumberFormat="0" applyFont="0" applyBorder="0" applyAlignment="0" applyProtection="0"/>
    <xf numFmtId="180" fontId="10" fillId="63" borderId="842" applyNumberFormat="0" applyFont="0" applyBorder="0" applyAlignment="0" applyProtection="0"/>
    <xf numFmtId="0" fontId="66" fillId="0" borderId="883" applyNumberFormat="0" applyFill="0" applyAlignment="0" applyProtection="0"/>
    <xf numFmtId="276" fontId="20" fillId="0" borderId="869">
      <alignment horizontal="center"/>
    </xf>
    <xf numFmtId="0" fontId="7" fillId="14" borderId="14" applyNumberFormat="0" applyFont="0" applyAlignment="0" applyProtection="0"/>
    <xf numFmtId="0" fontId="53" fillId="59" borderId="844" applyNumberFormat="0" applyAlignment="0" applyProtection="0"/>
    <xf numFmtId="0" fontId="61" fillId="46" borderId="844" applyNumberFormat="0" applyAlignment="0" applyProtection="0"/>
    <xf numFmtId="0" fontId="64" fillId="59" borderId="846" applyNumberFormat="0" applyAlignment="0" applyProtection="0"/>
    <xf numFmtId="0" fontId="66" fillId="0" borderId="847" applyNumberFormat="0" applyFill="0" applyAlignment="0" applyProtection="0"/>
    <xf numFmtId="0" fontId="2" fillId="0" borderId="847" applyNumberFormat="0" applyFill="0" applyAlignment="0" applyProtection="0"/>
    <xf numFmtId="0" fontId="53" fillId="59" borderId="844" applyNumberFormat="0" applyAlignment="0" applyProtection="0"/>
    <xf numFmtId="184" fontId="68" fillId="0" borderId="869" applyFill="0">
      <alignment horizontal="center" vertical="center"/>
    </xf>
    <xf numFmtId="0" fontId="61" fillId="46" borderId="844" applyNumberFormat="0" applyAlignment="0" applyProtection="0"/>
    <xf numFmtId="0" fontId="7" fillId="14" borderId="14" applyNumberFormat="0" applyFont="0" applyAlignment="0" applyProtection="0"/>
    <xf numFmtId="0" fontId="64" fillId="59" borderId="846" applyNumberFormat="0" applyAlignment="0" applyProtection="0"/>
    <xf numFmtId="0" fontId="2" fillId="0" borderId="847" applyNumberFormat="0" applyFill="0" applyAlignment="0" applyProtection="0"/>
    <xf numFmtId="0" fontId="66" fillId="0" borderId="847"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844" applyNumberFormat="0" applyAlignment="0" applyProtection="0"/>
    <xf numFmtId="271" fontId="11" fillId="0" borderId="869">
      <alignment horizontal="right"/>
    </xf>
    <xf numFmtId="0" fontId="7" fillId="14" borderId="14" applyNumberFormat="0" applyFont="0" applyAlignment="0" applyProtection="0"/>
    <xf numFmtId="0" fontId="61" fillId="46" borderId="844" applyNumberFormat="0" applyAlignment="0" applyProtection="0"/>
    <xf numFmtId="178" fontId="10" fillId="39" borderId="860">
      <alignment horizontal="center"/>
      <protection locked="0"/>
    </xf>
    <xf numFmtId="228" fontId="104" fillId="0" borderId="860" applyFill="0">
      <alignment horizontal="center" vertical="center"/>
    </xf>
    <xf numFmtId="0" fontId="10" fillId="62" borderId="845" applyNumberFormat="0" applyFont="0" applyAlignment="0" applyProtection="0"/>
    <xf numFmtId="0" fontId="64" fillId="59" borderId="846" applyNumberFormat="0" applyAlignment="0" applyProtection="0"/>
    <xf numFmtId="0" fontId="7" fillId="14" borderId="14" applyNumberFormat="0" applyFont="0" applyAlignment="0" applyProtection="0"/>
    <xf numFmtId="0" fontId="66" fillId="0" borderId="847" applyNumberFormat="0" applyFill="0" applyAlignment="0" applyProtection="0"/>
    <xf numFmtId="0" fontId="2" fillId="0" borderId="847" applyNumberFormat="0" applyFill="0" applyAlignment="0" applyProtection="0"/>
    <xf numFmtId="228" fontId="79" fillId="0" borderId="860"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4" fontId="68" fillId="0" borderId="860"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844"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844"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10" fillId="62" borderId="845" applyNumberFormat="0" applyFont="0" applyAlignment="0" applyProtection="0"/>
    <xf numFmtId="0" fontId="64" fillId="59" borderId="846" applyNumberFormat="0" applyAlignment="0" applyProtection="0"/>
    <xf numFmtId="0" fontId="7" fillId="14" borderId="14" applyNumberFormat="0" applyFont="0" applyAlignment="0" applyProtection="0"/>
    <xf numFmtId="0" fontId="2" fillId="0" borderId="847" applyNumberFormat="0" applyFill="0" applyAlignment="0" applyProtection="0"/>
    <xf numFmtId="0" fontId="66" fillId="0" borderId="847" applyNumberFormat="0" applyFill="0" applyAlignment="0" applyProtection="0"/>
    <xf numFmtId="228" fontId="136" fillId="68" borderId="867" applyNumberFormat="0">
      <alignment horizontal="right"/>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73" fillId="63" borderId="860" applyFill="0">
      <alignment horizontal="center"/>
    </xf>
    <xf numFmtId="0" fontId="7" fillId="14" borderId="14" applyNumberFormat="0" applyFont="0" applyAlignment="0" applyProtection="0"/>
    <xf numFmtId="266" fontId="103" fillId="0" borderId="860"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68" fillId="0" borderId="888" applyFill="0"/>
    <xf numFmtId="0" fontId="7" fillId="14" borderId="14" applyNumberFormat="0" applyFont="0" applyAlignment="0" applyProtection="0"/>
    <xf numFmtId="188" fontId="73" fillId="63" borderId="878" applyFill="0">
      <alignment horizontal="center" vertical="center"/>
    </xf>
    <xf numFmtId="0" fontId="2" fillId="0" borderId="865" applyNumberFormat="0" applyFill="0" applyAlignment="0" applyProtection="0"/>
    <xf numFmtId="0" fontId="61" fillId="46" borderId="853" applyNumberFormat="0" applyAlignment="0" applyProtection="0"/>
    <xf numFmtId="0" fontId="7" fillId="14" borderId="14" applyNumberFormat="0" applyFont="0" applyAlignment="0" applyProtection="0"/>
    <xf numFmtId="0" fontId="64" fillId="59" borderId="873" applyNumberFormat="0" applyAlignment="0" applyProtection="0"/>
    <xf numFmtId="180" fontId="10" fillId="63" borderId="851" applyNumberFormat="0" applyFont="0" applyBorder="0" applyAlignment="0" applyProtection="0"/>
    <xf numFmtId="180" fontId="10" fillId="63" borderId="851" applyNumberFormat="0" applyFont="0" applyBorder="0" applyAlignment="0" applyProtection="0"/>
    <xf numFmtId="0" fontId="10" fillId="62" borderId="872" applyNumberFormat="0" applyFont="0" applyAlignment="0" applyProtection="0"/>
    <xf numFmtId="228" fontId="124" fillId="0" borderId="868" applyFill="0">
      <alignment horizontal="center" vertical="center"/>
    </xf>
    <xf numFmtId="271" fontId="11" fillId="63" borderId="887">
      <alignment horizontal="right"/>
    </xf>
    <xf numFmtId="0" fontId="53" fillId="59" borderId="853" applyNumberFormat="0" applyAlignment="0" applyProtection="0"/>
    <xf numFmtId="0" fontId="61" fillId="46" borderId="853" applyNumberFormat="0" applyAlignment="0" applyProtection="0"/>
    <xf numFmtId="0" fontId="64" fillId="59" borderId="855" applyNumberFormat="0" applyAlignment="0" applyProtection="0"/>
    <xf numFmtId="0" fontId="66" fillId="0" borderId="856" applyNumberFormat="0" applyFill="0" applyAlignment="0" applyProtection="0"/>
    <xf numFmtId="0" fontId="2" fillId="0" borderId="856" applyNumberFormat="0" applyFill="0" applyAlignment="0" applyProtection="0"/>
    <xf numFmtId="0" fontId="53" fillId="59" borderId="853" applyNumberFormat="0" applyAlignment="0" applyProtection="0"/>
    <xf numFmtId="0" fontId="61" fillId="46" borderId="853" applyNumberFormat="0" applyAlignment="0" applyProtection="0"/>
    <xf numFmtId="0" fontId="7" fillId="14" borderId="14" applyNumberFormat="0" applyFont="0" applyAlignment="0" applyProtection="0"/>
    <xf numFmtId="0" fontId="64" fillId="59" borderId="855" applyNumberFormat="0" applyAlignment="0" applyProtection="0"/>
    <xf numFmtId="0" fontId="2" fillId="0" borderId="856" applyNumberFormat="0" applyFill="0" applyAlignment="0" applyProtection="0"/>
    <xf numFmtId="0" fontId="66" fillId="0" borderId="856"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853"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853" applyNumberFormat="0" applyAlignment="0" applyProtection="0"/>
    <xf numFmtId="196" fontId="10" fillId="39" borderId="869" applyFont="0" applyFill="0" applyBorder="0" applyAlignment="0">
      <alignment horizontal="left"/>
    </xf>
    <xf numFmtId="228" fontId="74" fillId="0" borderId="869" applyNumberFormat="0">
      <alignment horizontal="left"/>
      <protection locked="0"/>
    </xf>
    <xf numFmtId="0" fontId="10" fillId="62" borderId="854" applyNumberFormat="0" applyFont="0" applyAlignment="0" applyProtection="0"/>
    <xf numFmtId="0" fontId="64" fillId="59" borderId="855" applyNumberFormat="0" applyAlignment="0" applyProtection="0"/>
    <xf numFmtId="0" fontId="7" fillId="14" borderId="14" applyNumberFormat="0" applyFont="0" applyAlignment="0" applyProtection="0"/>
    <xf numFmtId="0" fontId="66" fillId="0" borderId="856" applyNumberFormat="0" applyFill="0" applyAlignment="0" applyProtection="0"/>
    <xf numFmtId="0" fontId="2" fillId="0" borderId="856" applyNumberFormat="0" applyFill="0" applyAlignment="0" applyProtection="0"/>
    <xf numFmtId="49" fontId="74" fillId="0" borderId="869">
      <alignment horizontal="left" vertical="top" wrapText="1"/>
      <protection locked="0"/>
    </xf>
    <xf numFmtId="0" fontId="7" fillId="14" borderId="14" applyNumberFormat="0" applyFont="0" applyAlignment="0" applyProtection="0"/>
    <xf numFmtId="233" fontId="103" fillId="0" borderId="884">
      <alignment vertical="center"/>
      <protection locked="0"/>
    </xf>
    <xf numFmtId="0" fontId="7" fillId="14" borderId="14" applyNumberFormat="0" applyFont="0" applyAlignment="0" applyProtection="0"/>
    <xf numFmtId="0" fontId="7" fillId="14" borderId="14" applyNumberFormat="0" applyFont="0" applyAlignment="0" applyProtection="0"/>
    <xf numFmtId="178" fontId="10" fillId="39" borderId="869">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853"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853" applyNumberFormat="0" applyAlignment="0" applyProtection="0"/>
    <xf numFmtId="0" fontId="7" fillId="14" borderId="14" applyNumberFormat="0" applyFont="0" applyAlignment="0" applyProtection="0"/>
    <xf numFmtId="0" fontId="10" fillId="62" borderId="854" applyNumberFormat="0" applyFont="0" applyAlignment="0" applyProtection="0"/>
    <xf numFmtId="0" fontId="64" fillId="59" borderId="855" applyNumberFormat="0" applyAlignment="0" applyProtection="0"/>
    <xf numFmtId="0" fontId="7" fillId="14" borderId="14" applyNumberFormat="0" applyFont="0" applyAlignment="0" applyProtection="0"/>
    <xf numFmtId="0" fontId="2" fillId="0" borderId="856" applyNumberFormat="0" applyFill="0" applyAlignment="0" applyProtection="0"/>
    <xf numFmtId="0" fontId="66" fillId="0" borderId="856"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79" fillId="0" borderId="869"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37" fontId="103" fillId="0" borderId="884">
      <alignment vertical="center"/>
      <protection locked="0"/>
    </xf>
    <xf numFmtId="228" fontId="104" fillId="0" borderId="869" applyFill="0">
      <alignment horizontal="center" vertical="center"/>
    </xf>
    <xf numFmtId="228" fontId="68" fillId="0" borderId="869" applyFill="0">
      <alignment horizontal="center" vertical="center"/>
    </xf>
    <xf numFmtId="0" fontId="7" fillId="14" borderId="14" applyNumberFormat="0" applyFont="0" applyAlignment="0" applyProtection="0"/>
    <xf numFmtId="0" fontId="61" fillId="46" borderId="862" applyNumberFormat="0" applyAlignment="0" applyProtection="0"/>
    <xf numFmtId="180" fontId="10" fillId="63" borderId="860" applyNumberFormat="0" applyFont="0" applyBorder="0" applyAlignment="0" applyProtection="0"/>
    <xf numFmtId="180" fontId="10" fillId="63" borderId="860" applyNumberFormat="0" applyFont="0" applyBorder="0" applyAlignment="0" applyProtection="0"/>
    <xf numFmtId="0" fontId="7" fillId="14" borderId="14" applyNumberFormat="0" applyFont="0" applyAlignment="0" applyProtection="0"/>
    <xf numFmtId="188" fontId="73" fillId="63" borderId="860" applyFill="0">
      <alignment horizontal="center" vertical="center"/>
    </xf>
    <xf numFmtId="229" fontId="103" fillId="0" borderId="884">
      <alignment vertical="center"/>
      <protection locked="0"/>
    </xf>
    <xf numFmtId="0" fontId="74" fillId="0" borderId="887" applyNumberFormat="0">
      <alignment horizontal="left"/>
      <protection locked="0"/>
    </xf>
    <xf numFmtId="271" fontId="11" fillId="0" borderId="887">
      <alignment horizontal="right"/>
    </xf>
    <xf numFmtId="0" fontId="7" fillId="14" borderId="14" applyNumberFormat="0" applyFont="0" applyAlignment="0" applyProtection="0"/>
    <xf numFmtId="201" fontId="10" fillId="39" borderId="887" applyNumberFormat="0">
      <alignment horizontal="left"/>
    </xf>
    <xf numFmtId="0" fontId="73" fillId="63" borderId="860" applyFill="0">
      <alignment horizontal="center"/>
    </xf>
    <xf numFmtId="188" fontId="73" fillId="63" borderId="860" applyFill="0">
      <alignment horizontal="center" vertical="center"/>
    </xf>
    <xf numFmtId="185" fontId="74" fillId="0" borderId="860" applyFont="0" applyFill="0" applyBorder="0" applyAlignment="0" applyProtection="0">
      <alignment horizontal="left"/>
      <protection locked="0"/>
    </xf>
    <xf numFmtId="197" fontId="74" fillId="0" borderId="860">
      <alignment horizontal="left"/>
      <protection locked="0"/>
    </xf>
    <xf numFmtId="0" fontId="53" fillId="59" borderId="862" applyNumberFormat="0" applyAlignment="0" applyProtection="0"/>
    <xf numFmtId="0" fontId="61" fillId="46" borderId="862" applyNumberFormat="0" applyAlignment="0" applyProtection="0"/>
    <xf numFmtId="0" fontId="64" fillId="59" borderId="864" applyNumberFormat="0" applyAlignment="0" applyProtection="0"/>
    <xf numFmtId="0" fontId="66" fillId="0" borderId="865" applyNumberFormat="0" applyFill="0" applyAlignment="0" applyProtection="0"/>
    <xf numFmtId="0" fontId="2" fillId="0" borderId="865" applyNumberFormat="0" applyFill="0" applyAlignment="0" applyProtection="0"/>
    <xf numFmtId="0" fontId="53" fillId="59" borderId="862" applyNumberFormat="0" applyAlignment="0" applyProtection="0"/>
    <xf numFmtId="0" fontId="73" fillId="63" borderId="860" applyFill="0">
      <alignment horizontal="center"/>
    </xf>
    <xf numFmtId="188" fontId="73" fillId="63" borderId="860" applyFill="0">
      <alignment horizontal="center" vertical="center"/>
    </xf>
    <xf numFmtId="0" fontId="61" fillId="46" borderId="862" applyNumberFormat="0" applyAlignment="0" applyProtection="0"/>
    <xf numFmtId="0" fontId="7" fillId="14" borderId="14" applyNumberFormat="0" applyFont="0" applyAlignment="0" applyProtection="0"/>
    <xf numFmtId="0" fontId="64" fillId="59" borderId="864" applyNumberFormat="0" applyAlignment="0" applyProtection="0"/>
    <xf numFmtId="0" fontId="2" fillId="0" borderId="865" applyNumberFormat="0" applyFill="0" applyAlignment="0" applyProtection="0"/>
    <xf numFmtId="0" fontId="66" fillId="0" borderId="865"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862" applyNumberFormat="0" applyAlignment="0" applyProtection="0"/>
    <xf numFmtId="0" fontId="73" fillId="63" borderId="869" applyFill="0">
      <alignment horizontal="center"/>
    </xf>
    <xf numFmtId="0" fontId="7" fillId="14" borderId="14" applyNumberFormat="0" applyFont="0" applyAlignment="0" applyProtection="0"/>
    <xf numFmtId="0" fontId="61" fillId="46" borderId="862" applyNumberFormat="0" applyAlignment="0" applyProtection="0"/>
    <xf numFmtId="184" fontId="68" fillId="0" borderId="878" applyFill="0">
      <alignment horizontal="center" vertical="center"/>
    </xf>
    <xf numFmtId="0" fontId="7" fillId="14" borderId="14" applyNumberFormat="0" applyFont="0" applyAlignment="0" applyProtection="0"/>
    <xf numFmtId="0" fontId="10" fillId="62" borderId="863" applyNumberFormat="0" applyFont="0" applyAlignment="0" applyProtection="0"/>
    <xf numFmtId="0" fontId="64" fillId="59" borderId="864" applyNumberFormat="0" applyAlignment="0" applyProtection="0"/>
    <xf numFmtId="0" fontId="10" fillId="62" borderId="881" applyNumberFormat="0" applyFont="0" applyAlignment="0" applyProtection="0"/>
    <xf numFmtId="0" fontId="7" fillId="14" borderId="14" applyNumberFormat="0" applyFont="0" applyAlignment="0" applyProtection="0"/>
    <xf numFmtId="0" fontId="66" fillId="0" borderId="865" applyNumberFormat="0" applyFill="0" applyAlignment="0" applyProtection="0"/>
    <xf numFmtId="0" fontId="2" fillId="0" borderId="865" applyNumberFormat="0" applyFill="0" applyAlignment="0" applyProtection="0"/>
    <xf numFmtId="266" fontId="103" fillId="0" borderId="878"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2" fontId="74" fillId="0" borderId="878"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8" fontId="73" fillId="63" borderId="869"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882" applyNumberFormat="0" applyAlignment="0" applyProtection="0"/>
    <xf numFmtId="0" fontId="7" fillId="14" borderId="14" applyNumberFormat="0" applyFont="0" applyAlignment="0" applyProtection="0"/>
    <xf numFmtId="0" fontId="53" fillId="59" borderId="862"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862" applyNumberFormat="0" applyAlignment="0" applyProtection="0"/>
    <xf numFmtId="230" fontId="103" fillId="0" borderId="884">
      <alignment vertical="center"/>
      <protection locked="0"/>
    </xf>
    <xf numFmtId="0" fontId="7" fillId="14" borderId="14" applyNumberFormat="0" applyFont="0" applyAlignment="0" applyProtection="0"/>
    <xf numFmtId="0" fontId="10" fillId="62" borderId="863" applyNumberFormat="0" applyFont="0" applyAlignment="0" applyProtection="0"/>
    <xf numFmtId="0" fontId="64" fillId="59" borderId="864" applyNumberFormat="0" applyAlignment="0" applyProtection="0"/>
    <xf numFmtId="0" fontId="7" fillId="14" borderId="14" applyNumberFormat="0" applyFont="0" applyAlignment="0" applyProtection="0"/>
    <xf numFmtId="0" fontId="2" fillId="0" borderId="865" applyNumberFormat="0" applyFill="0" applyAlignment="0" applyProtection="0"/>
    <xf numFmtId="0" fontId="66" fillId="0" borderId="865" applyNumberFormat="0" applyFill="0" applyAlignment="0" applyProtection="0"/>
    <xf numFmtId="0" fontId="61" fillId="46" borderId="871"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878"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200" fontId="10" fillId="5" borderId="869" applyFont="0" applyFill="0" applyBorder="0" applyAlignment="0" applyProtection="0"/>
    <xf numFmtId="271" fontId="11" fillId="0" borderId="878">
      <alignment horizontal="right"/>
    </xf>
    <xf numFmtId="201" fontId="10" fillId="39" borderId="878" applyNumberFormat="0">
      <alignment horizontal="left"/>
    </xf>
    <xf numFmtId="178" fontId="10" fillId="39" borderId="887">
      <alignment horizontal="center"/>
      <protection locked="0"/>
    </xf>
    <xf numFmtId="180" fontId="10" fillId="63" borderId="869" applyNumberFormat="0" applyFont="0" applyBorder="0" applyAlignment="0" applyProtection="0"/>
    <xf numFmtId="180" fontId="10" fillId="63" borderId="869" applyNumberFormat="0" applyFont="0" applyBorder="0" applyAlignment="0" applyProtection="0"/>
    <xf numFmtId="276" fontId="20" fillId="0" borderId="887">
      <alignment horizontal="center"/>
    </xf>
    <xf numFmtId="0" fontId="53" fillId="59" borderId="871" applyNumberFormat="0" applyAlignment="0" applyProtection="0"/>
    <xf numFmtId="193" fontId="10" fillId="0" borderId="869" applyFont="0" applyFill="0" applyBorder="0" applyAlignment="0" applyProtection="0">
      <alignment horizontal="left"/>
      <protection locked="0"/>
    </xf>
    <xf numFmtId="0" fontId="7" fillId="14" borderId="14" applyNumberFormat="0" applyFont="0" applyAlignment="0" applyProtection="0"/>
    <xf numFmtId="200" fontId="10" fillId="5" borderId="869" applyFont="0" applyFill="0" applyBorder="0" applyAlignment="0" applyProtection="0"/>
    <xf numFmtId="193" fontId="10" fillId="0" borderId="869" applyFont="0" applyFill="0" applyBorder="0" applyAlignment="0" applyProtection="0">
      <alignment horizontal="left"/>
      <protection locked="0"/>
    </xf>
    <xf numFmtId="0" fontId="7" fillId="14" borderId="14" applyNumberFormat="0" applyFont="0" applyAlignment="0" applyProtection="0"/>
    <xf numFmtId="0" fontId="10" fillId="62" borderId="881" applyNumberFormat="0" applyFont="0" applyAlignment="0" applyProtection="0"/>
    <xf numFmtId="0" fontId="73" fillId="63" borderId="869" applyFill="0">
      <alignment horizontal="center"/>
    </xf>
    <xf numFmtId="188" fontId="73" fillId="63" borderId="869" applyFill="0">
      <alignment horizontal="center" vertical="center"/>
    </xf>
    <xf numFmtId="185" fontId="74" fillId="0" borderId="869" applyFont="0" applyFill="0" applyBorder="0" applyAlignment="0" applyProtection="0">
      <alignment horizontal="left"/>
      <protection locked="0"/>
    </xf>
    <xf numFmtId="197" fontId="74" fillId="0" borderId="869">
      <alignment horizontal="left"/>
      <protection locked="0"/>
    </xf>
    <xf numFmtId="0" fontId="53" fillId="59" borderId="871" applyNumberFormat="0" applyAlignment="0" applyProtection="0"/>
    <xf numFmtId="0" fontId="61" fillId="46" borderId="871" applyNumberFormat="0" applyAlignment="0" applyProtection="0"/>
    <xf numFmtId="0" fontId="64" fillId="59" borderId="873" applyNumberFormat="0" applyAlignment="0" applyProtection="0"/>
    <xf numFmtId="0" fontId="66" fillId="0" borderId="874" applyNumberFormat="0" applyFill="0" applyAlignment="0" applyProtection="0"/>
    <xf numFmtId="0" fontId="2" fillId="0" borderId="874" applyNumberFormat="0" applyFill="0" applyAlignment="0" applyProtection="0"/>
    <xf numFmtId="0" fontId="53" fillId="59" borderId="871" applyNumberFormat="0" applyAlignment="0" applyProtection="0"/>
    <xf numFmtId="0" fontId="73" fillId="63" borderId="869" applyFill="0">
      <alignment horizontal="center"/>
    </xf>
    <xf numFmtId="188" fontId="73" fillId="63" borderId="869" applyFill="0">
      <alignment horizontal="center" vertical="center"/>
    </xf>
    <xf numFmtId="0" fontId="61" fillId="46" borderId="871" applyNumberFormat="0" applyAlignment="0" applyProtection="0"/>
    <xf numFmtId="0" fontId="7" fillId="14" borderId="14" applyNumberFormat="0" applyFont="0" applyAlignment="0" applyProtection="0"/>
    <xf numFmtId="0" fontId="64" fillId="59" borderId="873" applyNumberFormat="0" applyAlignment="0" applyProtection="0"/>
    <xf numFmtId="0" fontId="2" fillId="0" borderId="874" applyNumberFormat="0" applyFill="0" applyAlignment="0" applyProtection="0"/>
    <xf numFmtId="0" fontId="66" fillId="0" borderId="874"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871" applyNumberFormat="0" applyAlignment="0" applyProtection="0"/>
    <xf numFmtId="0" fontId="7" fillId="14" borderId="14" applyNumberFormat="0" applyFont="0" applyAlignment="0" applyProtection="0"/>
    <xf numFmtId="0" fontId="61" fillId="46" borderId="871" applyNumberFormat="0" applyAlignment="0" applyProtection="0"/>
    <xf numFmtId="228" fontId="68" fillId="0" borderId="887" applyFill="0">
      <alignment horizontal="center" vertical="center"/>
    </xf>
    <xf numFmtId="184" fontId="68" fillId="0" borderId="887" applyFill="0">
      <alignment horizontal="center" vertical="center"/>
    </xf>
    <xf numFmtId="0" fontId="10" fillId="62" borderId="872" applyNumberFormat="0" applyFont="0" applyAlignment="0" applyProtection="0"/>
    <xf numFmtId="0" fontId="64" fillId="59" borderId="873" applyNumberFormat="0" applyAlignment="0" applyProtection="0"/>
    <xf numFmtId="0" fontId="7" fillId="14" borderId="14" applyNumberFormat="0" applyFont="0" applyAlignment="0" applyProtection="0"/>
    <xf numFmtId="0" fontId="66" fillId="0" borderId="874" applyNumberFormat="0" applyFill="0" applyAlignment="0" applyProtection="0"/>
    <xf numFmtId="0" fontId="2" fillId="0" borderId="874" applyNumberFormat="0" applyFill="0" applyAlignment="0" applyProtection="0"/>
    <xf numFmtId="228" fontId="103" fillId="0" borderId="887"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871"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871" applyNumberFormat="0" applyAlignment="0" applyProtection="0"/>
    <xf numFmtId="0" fontId="7" fillId="14" borderId="14" applyNumberFormat="0" applyFont="0" applyAlignment="0" applyProtection="0"/>
    <xf numFmtId="0" fontId="10" fillId="62" borderId="872" applyNumberFormat="0" applyFont="0" applyAlignment="0" applyProtection="0"/>
    <xf numFmtId="0" fontId="64" fillId="59" borderId="873" applyNumberFormat="0" applyAlignment="0" applyProtection="0"/>
    <xf numFmtId="0" fontId="7" fillId="14" borderId="14" applyNumberFormat="0" applyFont="0" applyAlignment="0" applyProtection="0"/>
    <xf numFmtId="0" fontId="2" fillId="0" borderId="874" applyNumberFormat="0" applyFill="0" applyAlignment="0" applyProtection="0"/>
    <xf numFmtId="0" fontId="66" fillId="0" borderId="874"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880" applyNumberFormat="0" applyAlignment="0" applyProtection="0"/>
    <xf numFmtId="0" fontId="7" fillId="14" borderId="14" applyNumberFormat="0" applyFont="0" applyAlignment="0" applyProtection="0"/>
    <xf numFmtId="191" fontId="74" fillId="0" borderId="887"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192" fontId="74" fillId="0" borderId="887" applyFont="0" applyFill="0" applyBorder="0" applyAlignment="0" applyProtection="0">
      <alignment horizontal="left"/>
      <protection locked="0"/>
    </xf>
    <xf numFmtId="190" fontId="74" fillId="0" borderId="887" applyFont="0" applyFill="0" applyBorder="0" applyAlignment="0" applyProtection="0">
      <alignment horizontal="left"/>
      <protection locked="0"/>
    </xf>
    <xf numFmtId="180" fontId="10" fillId="63" borderId="878" applyNumberFormat="0" applyFont="0" applyBorder="0" applyAlignment="0" applyProtection="0"/>
    <xf numFmtId="180" fontId="10" fillId="63" borderId="878" applyNumberFormat="0" applyFont="0" applyBorder="0" applyAlignment="0" applyProtection="0"/>
    <xf numFmtId="0" fontId="7" fillId="14" borderId="14" applyNumberFormat="0" applyFont="0" applyAlignment="0" applyProtection="0"/>
    <xf numFmtId="0" fontId="53" fillId="59" borderId="880" applyNumberFormat="0" applyAlignment="0" applyProtection="0"/>
    <xf numFmtId="0" fontId="61" fillId="46" borderId="880" applyNumberFormat="0" applyAlignment="0" applyProtection="0"/>
    <xf numFmtId="0" fontId="64" fillId="59" borderId="882" applyNumberFormat="0" applyAlignment="0" applyProtection="0"/>
    <xf numFmtId="0" fontId="66" fillId="0" borderId="883" applyNumberFormat="0" applyFill="0" applyAlignment="0" applyProtection="0"/>
    <xf numFmtId="0" fontId="2" fillId="0" borderId="883" applyNumberFormat="0" applyFill="0" applyAlignment="0" applyProtection="0"/>
    <xf numFmtId="0" fontId="53" fillId="59" borderId="880" applyNumberFormat="0" applyAlignment="0" applyProtection="0"/>
    <xf numFmtId="0" fontId="61" fillId="46" borderId="880" applyNumberFormat="0" applyAlignment="0" applyProtection="0"/>
    <xf numFmtId="0" fontId="7" fillId="14" borderId="14" applyNumberFormat="0" applyFont="0" applyAlignment="0" applyProtection="0"/>
    <xf numFmtId="0" fontId="64" fillId="59" borderId="882" applyNumberFormat="0" applyAlignment="0" applyProtection="0"/>
    <xf numFmtId="0" fontId="2" fillId="0" borderId="883" applyNumberFormat="0" applyFill="0" applyAlignment="0" applyProtection="0"/>
    <xf numFmtId="0" fontId="66" fillId="0" borderId="883"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880" applyNumberFormat="0" applyAlignment="0" applyProtection="0"/>
    <xf numFmtId="0" fontId="7" fillId="14" borderId="14" applyNumberFormat="0" applyFont="0" applyAlignment="0" applyProtection="0"/>
    <xf numFmtId="0" fontId="61" fillId="46" borderId="880" applyNumberFormat="0" applyAlignment="0" applyProtection="0"/>
    <xf numFmtId="0" fontId="10" fillId="62" borderId="881" applyNumberFormat="0" applyFont="0" applyAlignment="0" applyProtection="0"/>
    <xf numFmtId="0" fontId="64" fillId="59" borderId="882" applyNumberFormat="0" applyAlignment="0" applyProtection="0"/>
    <xf numFmtId="0" fontId="7" fillId="14" borderId="14" applyNumberFormat="0" applyFont="0" applyAlignment="0" applyProtection="0"/>
    <xf numFmtId="0" fontId="66" fillId="0" borderId="883" applyNumberFormat="0" applyFill="0" applyAlignment="0" applyProtection="0"/>
    <xf numFmtId="0" fontId="2" fillId="0" borderId="883"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880"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880" applyNumberFormat="0" applyAlignment="0" applyProtection="0"/>
    <xf numFmtId="0" fontId="7" fillId="14" borderId="14" applyNumberFormat="0" applyFont="0" applyAlignment="0" applyProtection="0"/>
    <xf numFmtId="0" fontId="10" fillId="62" borderId="881" applyNumberFormat="0" applyFont="0" applyAlignment="0" applyProtection="0"/>
    <xf numFmtId="0" fontId="64" fillId="59" borderId="882" applyNumberFormat="0" applyAlignment="0" applyProtection="0"/>
    <xf numFmtId="0" fontId="7" fillId="14" borderId="14" applyNumberFormat="0" applyFont="0" applyAlignment="0" applyProtection="0"/>
    <xf numFmtId="0" fontId="2" fillId="0" borderId="883" applyNumberFormat="0" applyFill="0" applyAlignment="0" applyProtection="0"/>
    <xf numFmtId="0" fontId="66" fillId="0" borderId="883"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0" fontId="10" fillId="63" borderId="887" applyNumberFormat="0" applyFont="0" applyBorder="0" applyAlignment="0" applyProtection="0"/>
    <xf numFmtId="180" fontId="10" fillId="63" borderId="887" applyNumberFormat="0" applyFont="0" applyBorder="0" applyAlignment="0" applyProtection="0"/>
    <xf numFmtId="0" fontId="7" fillId="14" borderId="14" applyNumberFormat="0" applyFont="0" applyAlignment="0" applyProtection="0"/>
    <xf numFmtId="276" fontId="20" fillId="0" borderId="896">
      <alignment horizontal="center"/>
    </xf>
    <xf numFmtId="0" fontId="10" fillId="0" borderId="0"/>
    <xf numFmtId="250" fontId="121" fillId="0" borderId="1119" applyFill="0"/>
    <xf numFmtId="0" fontId="7" fillId="14" borderId="14" applyNumberFormat="0" applyFont="0" applyAlignment="0" applyProtection="0"/>
    <xf numFmtId="0" fontId="7" fillId="14" borderId="14" applyNumberFormat="0" applyFont="0" applyAlignment="0" applyProtection="0"/>
    <xf numFmtId="200" fontId="10" fillId="5" borderId="2031" applyFont="0" applyFill="0" applyBorder="0" applyAlignment="0" applyProtection="0"/>
    <xf numFmtId="0" fontId="74" fillId="0" borderId="896" applyNumberFormat="0">
      <alignment horizontal="left"/>
      <protection locked="0"/>
    </xf>
    <xf numFmtId="0" fontId="7" fillId="14" borderId="14" applyNumberFormat="0" applyFont="0" applyAlignment="0" applyProtection="0"/>
    <xf numFmtId="228" fontId="74" fillId="0" borderId="1044" applyNumberFormat="0">
      <alignment horizontal="left"/>
      <protection locked="0"/>
    </xf>
    <xf numFmtId="0" fontId="7" fillId="14" borderId="14" applyNumberFormat="0" applyFont="0" applyAlignment="0" applyProtection="0"/>
    <xf numFmtId="228" fontId="73" fillId="63" borderId="1044" applyFill="0">
      <alignment horizontal="center"/>
    </xf>
    <xf numFmtId="0" fontId="7" fillId="14" borderId="14" applyNumberFormat="0" applyFont="0" applyAlignment="0" applyProtection="0"/>
    <xf numFmtId="178" fontId="10" fillId="39" borderId="1208">
      <alignment horizontal="center"/>
      <protection locked="0"/>
    </xf>
    <xf numFmtId="10" fontId="68" fillId="67" borderId="972" applyNumberFormat="0" applyBorder="0" applyAlignment="0" applyProtection="0"/>
    <xf numFmtId="228" fontId="74" fillId="0" borderId="2176" applyNumberFormat="0">
      <alignment horizontal="left"/>
      <protection locked="0"/>
    </xf>
    <xf numFmtId="250" fontId="121" fillId="0" borderId="1119" applyFill="0"/>
    <xf numFmtId="188" fontId="73" fillId="63" borderId="1433" applyFill="0">
      <alignment horizontal="center" vertical="center"/>
    </xf>
    <xf numFmtId="0" fontId="7" fillId="14" borderId="14" applyNumberFormat="0" applyFont="0" applyAlignment="0" applyProtection="0"/>
    <xf numFmtId="0" fontId="7" fillId="14" borderId="14" applyNumberFormat="0" applyFont="0" applyAlignment="0" applyProtection="0"/>
    <xf numFmtId="185" fontId="74" fillId="0" borderId="2031" applyFont="0" applyFill="0" applyBorder="0" applyAlignment="0" applyProtection="0">
      <alignment horizontal="left"/>
      <protection locked="0"/>
    </xf>
    <xf numFmtId="267" fontId="112" fillId="0" borderId="1207"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8" fontId="73" fillId="63" borderId="968" applyFill="0">
      <alignment horizontal="center" vertical="center"/>
    </xf>
    <xf numFmtId="180" fontId="10" fillId="63" borderId="896" applyNumberFormat="0" applyFont="0" applyBorder="0" applyAlignment="0" applyProtection="0"/>
    <xf numFmtId="180" fontId="10" fillId="63" borderId="896" applyNumberFormat="0" applyFont="0" applyBorder="0" applyAlignment="0" applyProtection="0"/>
    <xf numFmtId="49" fontId="74" fillId="0" borderId="923">
      <alignment horizontal="left" vertical="top" wrapText="1"/>
      <protection locked="0"/>
    </xf>
    <xf numFmtId="0" fontId="7" fillId="14" borderId="14" applyNumberFormat="0" applyFont="0" applyAlignment="0" applyProtection="0"/>
    <xf numFmtId="0" fontId="66" fillId="0" borderId="2718"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21" fillId="0" borderId="1359" applyNumberFormat="0"/>
    <xf numFmtId="178" fontId="10" fillId="39" borderId="1044">
      <alignment horizontal="center"/>
      <protection locked="0"/>
    </xf>
    <xf numFmtId="190" fontId="74" fillId="0" borderId="1437" applyFont="0" applyFill="0" applyBorder="0" applyAlignment="0" applyProtection="0">
      <alignment horizontal="left"/>
      <protection locked="0"/>
    </xf>
    <xf numFmtId="49" fontId="74" fillId="0" borderId="950">
      <alignment horizontal="left" vertical="top" wrapText="1"/>
      <protection locked="0"/>
    </xf>
    <xf numFmtId="0" fontId="10" fillId="62" borderId="917" applyNumberFormat="0" applyFont="0" applyAlignment="0" applyProtection="0"/>
    <xf numFmtId="201" fontId="10" fillId="39" borderId="932" applyNumberFormat="0">
      <alignment horizontal="left"/>
    </xf>
    <xf numFmtId="231" fontId="103" fillId="0" borderId="920">
      <alignment vertical="center"/>
      <protection locked="0"/>
    </xf>
    <xf numFmtId="0" fontId="7" fillId="14" borderId="14" applyNumberFormat="0" applyFont="0" applyAlignment="0" applyProtection="0"/>
    <xf numFmtId="267" fontId="112" fillId="0" borderId="2721" applyFill="0">
      <alignment horizontal="center" vertical="center"/>
    </xf>
    <xf numFmtId="184" fontId="103" fillId="0" borderId="956">
      <alignment vertic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354" applyNumberFormat="0" applyAlignment="0" applyProtection="0"/>
    <xf numFmtId="0" fontId="7" fillId="14" borderId="14" applyNumberFormat="0" applyFont="0" applyAlignment="0" applyProtection="0"/>
    <xf numFmtId="187" fontId="74" fillId="0" borderId="959" applyFont="0" applyFill="0" applyBorder="0" applyAlignment="0" applyProtection="0">
      <alignment horizontal="left"/>
      <protection locked="0"/>
    </xf>
    <xf numFmtId="0" fontId="7" fillId="14" borderId="14" applyNumberFormat="0" applyFont="0" applyAlignment="0" applyProtection="0"/>
    <xf numFmtId="178" fontId="10" fillId="39" borderId="932">
      <alignment horizontal="center"/>
      <protection locked="0"/>
    </xf>
    <xf numFmtId="0" fontId="7" fillId="14" borderId="14" applyNumberFormat="0" applyFont="0" applyAlignment="0" applyProtection="0"/>
    <xf numFmtId="228" fontId="73" fillId="63" borderId="968" applyFill="0">
      <alignment horizontal="center" vertical="center"/>
    </xf>
    <xf numFmtId="0" fontId="7" fillId="14" borderId="14" applyNumberFormat="0" applyFont="0" applyAlignment="0" applyProtection="0"/>
    <xf numFmtId="231" fontId="103" fillId="0" borderId="956">
      <alignment vertical="center"/>
      <protection locked="0"/>
    </xf>
    <xf numFmtId="0" fontId="53" fillId="59" borderId="925" applyNumberFormat="0" applyAlignment="0" applyProtection="0"/>
    <xf numFmtId="200" fontId="10" fillId="5" borderId="1117" applyFont="0" applyFill="0" applyBorder="0" applyAlignment="0" applyProtection="0"/>
    <xf numFmtId="0" fontId="53" fillId="59" borderId="961" applyNumberFormat="0" applyAlignment="0" applyProtection="0"/>
    <xf numFmtId="0" fontId="7" fillId="14" borderId="14" applyNumberFormat="0" applyFont="0" applyAlignment="0" applyProtection="0"/>
    <xf numFmtId="201" fontId="10" fillId="39" borderId="923" applyNumberFormat="0">
      <alignment horizontal="left"/>
    </xf>
    <xf numFmtId="184" fontId="68" fillId="0" borderId="923" applyFill="0">
      <alignment horizontal="center" vertical="center"/>
    </xf>
    <xf numFmtId="228" fontId="73" fillId="63" borderId="950" applyFill="0">
      <alignment horizontal="center"/>
    </xf>
    <xf numFmtId="271" fontId="11" fillId="0" borderId="941">
      <alignment horizontal="right"/>
    </xf>
    <xf numFmtId="267" fontId="112" fillId="0" borderId="913" applyFill="0">
      <alignment horizontal="center" vertical="center"/>
    </xf>
    <xf numFmtId="233" fontId="103" fillId="0" borderId="920">
      <alignment vertical="center"/>
      <protection locked="0"/>
    </xf>
    <xf numFmtId="228" fontId="79" fillId="0" borderId="923" applyFill="0">
      <alignment horizontal="center" vertical="center"/>
    </xf>
    <xf numFmtId="228" fontId="73" fillId="63" borderId="968" applyFill="0">
      <alignment horizontal="center"/>
    </xf>
    <xf numFmtId="232" fontId="103" fillId="0" borderId="956">
      <alignment vertical="center"/>
      <protection locked="0"/>
    </xf>
    <xf numFmtId="271" fontId="11" fillId="0" borderId="950">
      <alignment horizontal="right"/>
    </xf>
    <xf numFmtId="0" fontId="53" fillId="59" borderId="961" applyNumberFormat="0" applyAlignment="0" applyProtection="0"/>
    <xf numFmtId="49" fontId="74" fillId="0" borderId="905">
      <alignment horizontal="left" vertical="top" wrapText="1"/>
      <protection locked="0"/>
    </xf>
    <xf numFmtId="0" fontId="7" fillId="14" borderId="14" applyNumberFormat="0" applyFont="0" applyAlignment="0" applyProtection="0"/>
    <xf numFmtId="0" fontId="73" fillId="63" borderId="905" applyFill="0">
      <alignment horizontal="center"/>
    </xf>
    <xf numFmtId="188" fontId="73" fillId="63" borderId="905" applyFill="0">
      <alignment horizontal="center" vertical="center"/>
    </xf>
    <xf numFmtId="0" fontId="7" fillId="14" borderId="14" applyNumberFormat="0" applyFont="0" applyAlignment="0" applyProtection="0"/>
    <xf numFmtId="187" fontId="74" fillId="0" borderId="941" applyFont="0" applyFill="0" applyBorder="0" applyAlignment="0" applyProtection="0">
      <alignment horizontal="left"/>
      <protection locked="0"/>
    </xf>
    <xf numFmtId="250" fontId="121" fillId="0" borderId="951" applyFill="0"/>
    <xf numFmtId="10" fontId="68" fillId="67" borderId="959" applyNumberFormat="0" applyBorder="0" applyAlignment="0" applyProtection="0"/>
    <xf numFmtId="191" fontId="74" fillId="0" borderId="1126" applyFont="0" applyFill="0" applyBorder="0" applyAlignment="0" applyProtection="0">
      <alignment horizontal="left"/>
      <protection locked="0"/>
    </xf>
    <xf numFmtId="228" fontId="124" fillId="0" borderId="922" applyFill="0">
      <alignment horizontal="center" vertical="center"/>
    </xf>
    <xf numFmtId="0" fontId="7" fillId="14" borderId="14" applyNumberFormat="0" applyFont="0" applyAlignment="0" applyProtection="0"/>
    <xf numFmtId="0" fontId="74" fillId="0" borderId="941" applyNumberFormat="0">
      <alignment horizontal="left"/>
      <protection locked="0"/>
    </xf>
    <xf numFmtId="228" fontId="124" fillId="0" borderId="913" applyFill="0">
      <alignment horizontal="center" vertical="center"/>
    </xf>
    <xf numFmtId="0" fontId="7" fillId="14" borderId="14" applyNumberFormat="0" applyFont="0" applyAlignment="0" applyProtection="0"/>
    <xf numFmtId="271" fontId="11" fillId="0" borderId="932">
      <alignment horizontal="right"/>
    </xf>
    <xf numFmtId="229" fontId="103" fillId="0" borderId="956">
      <alignment vertical="center"/>
      <protection locked="0"/>
    </xf>
    <xf numFmtId="271" fontId="11" fillId="63" borderId="950">
      <alignment horizontal="right"/>
    </xf>
    <xf numFmtId="201" fontId="10" fillId="39" borderId="941" applyNumberFormat="0">
      <alignment horizontal="left"/>
    </xf>
    <xf numFmtId="3" fontId="114" fillId="39" borderId="950">
      <alignment horizontal="center"/>
      <protection locked="0"/>
    </xf>
    <xf numFmtId="0" fontId="7" fillId="14" borderId="14" applyNumberFormat="0" applyFont="0" applyAlignment="0" applyProtection="0"/>
    <xf numFmtId="185" fontId="74" fillId="0" borderId="950" applyFont="0" applyFill="0" applyBorder="0" applyAlignment="0" applyProtection="0">
      <alignment horizontal="left"/>
      <protection locked="0"/>
    </xf>
    <xf numFmtId="228" fontId="103" fillId="0" borderId="938">
      <alignment vertical="center"/>
      <protection locked="0"/>
    </xf>
    <xf numFmtId="193" fontId="10" fillId="0" borderId="905"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950" applyFont="0" applyFill="0" applyBorder="0" applyAlignment="0" applyProtection="0">
      <alignment horizontal="left"/>
      <protection locked="0"/>
    </xf>
    <xf numFmtId="271" fontId="11" fillId="0" borderId="932">
      <alignment horizontal="right"/>
    </xf>
    <xf numFmtId="49" fontId="74" fillId="0" borderId="932">
      <alignment horizontal="left" vertical="top" wrapText="1"/>
      <protection locked="0"/>
    </xf>
    <xf numFmtId="49" fontId="74" fillId="0" borderId="941">
      <alignment horizontal="left" vertical="top" wrapText="1"/>
      <protection locked="0"/>
    </xf>
    <xf numFmtId="197" fontId="74" fillId="0" borderId="941">
      <alignment horizontal="left"/>
      <protection locked="0"/>
    </xf>
    <xf numFmtId="233" fontId="103" fillId="0" borderId="956">
      <alignment vertical="center"/>
      <protection locked="0"/>
    </xf>
    <xf numFmtId="200" fontId="10" fillId="5" borderId="905" applyFont="0" applyFill="0" applyBorder="0" applyAlignment="0" applyProtection="0"/>
    <xf numFmtId="228" fontId="73" fillId="63" borderId="950" applyFill="0">
      <alignment horizontal="center"/>
    </xf>
    <xf numFmtId="196" fontId="10" fillId="39" borderId="950" applyFont="0" applyFill="0" applyBorder="0" applyAlignment="0">
      <alignment horizontal="left"/>
    </xf>
    <xf numFmtId="0" fontId="7" fillId="14" borderId="14" applyNumberFormat="0" applyFont="0" applyAlignment="0" applyProtection="0"/>
    <xf numFmtId="228" fontId="74" fillId="0" borderId="968" applyNumberFormat="0">
      <alignment horizontal="left"/>
      <protection locked="0"/>
    </xf>
    <xf numFmtId="0" fontId="7" fillId="14" borderId="14" applyNumberFormat="0" applyFont="0" applyAlignment="0" applyProtection="0"/>
    <xf numFmtId="0" fontId="7" fillId="14" borderId="14" applyNumberFormat="0" applyFont="0" applyAlignment="0" applyProtection="0"/>
    <xf numFmtId="0" fontId="66" fillId="0" borderId="928" applyNumberFormat="0" applyFill="0" applyAlignment="0" applyProtection="0"/>
    <xf numFmtId="0" fontId="7" fillId="14" borderId="14" applyNumberFormat="0" applyFont="0" applyAlignment="0" applyProtection="0"/>
    <xf numFmtId="271" fontId="11" fillId="63" borderId="941">
      <alignment horizontal="right"/>
    </xf>
    <xf numFmtId="0" fontId="7" fillId="14" borderId="14" applyNumberFormat="0" applyFont="0" applyAlignment="0" applyProtection="0"/>
    <xf numFmtId="0" fontId="7" fillId="14" borderId="14" applyNumberFormat="0" applyFont="0" applyAlignment="0" applyProtection="0"/>
    <xf numFmtId="228" fontId="103" fillId="0" borderId="920">
      <alignment vertical="center"/>
      <protection locked="0"/>
    </xf>
    <xf numFmtId="0" fontId="7" fillId="14" borderId="14" applyNumberFormat="0" applyFont="0" applyAlignment="0" applyProtection="0"/>
    <xf numFmtId="0" fontId="10" fillId="62" borderId="953" applyNumberFormat="0" applyFont="0" applyAlignment="0" applyProtection="0"/>
    <xf numFmtId="0" fontId="7" fillId="14" borderId="14" applyNumberFormat="0" applyFont="0" applyAlignment="0" applyProtection="0"/>
    <xf numFmtId="0" fontId="2" fillId="0" borderId="937" applyNumberFormat="0" applyFill="0" applyAlignment="0" applyProtection="0"/>
    <xf numFmtId="228" fontId="136" fillId="68" borderId="966" applyNumberFormat="0">
      <alignment horizontal="right"/>
    </xf>
    <xf numFmtId="0" fontId="7" fillId="14" borderId="14" applyNumberFormat="0" applyFont="0" applyAlignment="0" applyProtection="0"/>
    <xf numFmtId="0" fontId="7" fillId="14" borderId="14" applyNumberFormat="0" applyFont="0" applyAlignment="0" applyProtection="0"/>
    <xf numFmtId="10" fontId="68" fillId="67" borderId="950" applyNumberFormat="0" applyBorder="0" applyAlignment="0" applyProtection="0"/>
    <xf numFmtId="188" fontId="73" fillId="63" borderId="905" applyFill="0">
      <alignment horizontal="center" vertical="center"/>
    </xf>
    <xf numFmtId="0" fontId="7" fillId="14" borderId="14" applyNumberFormat="0" applyFont="0" applyAlignment="0" applyProtection="0"/>
    <xf numFmtId="254" fontId="10" fillId="39" borderId="932">
      <alignment horizontal="right"/>
      <protection locked="0"/>
    </xf>
    <xf numFmtId="271" fontId="11" fillId="63" borderId="959">
      <alignment horizontal="right"/>
    </xf>
    <xf numFmtId="178" fontId="10" fillId="39" borderId="950">
      <alignment horizontal="center"/>
      <protection locked="0"/>
    </xf>
    <xf numFmtId="191" fontId="74" fillId="0" borderId="923" applyFont="0" applyFill="0" applyBorder="0" applyAlignment="0" applyProtection="0">
      <alignment horizontal="left"/>
      <protection locked="0"/>
    </xf>
    <xf numFmtId="0" fontId="7" fillId="14" borderId="14" applyNumberFormat="0" applyFont="0" applyAlignment="0" applyProtection="0"/>
    <xf numFmtId="0" fontId="73" fillId="63" borderId="950" applyFill="0">
      <alignment horizontal="center"/>
    </xf>
    <xf numFmtId="17" fontId="11" fillId="39" borderId="923">
      <alignment horizontal="center"/>
      <protection locked="0"/>
    </xf>
    <xf numFmtId="0" fontId="2" fillId="0" borderId="910" applyNumberFormat="0" applyFill="0" applyAlignment="0" applyProtection="0"/>
    <xf numFmtId="191" fontId="74" fillId="0" borderId="950" applyFont="0" applyFill="0" applyBorder="0" applyAlignment="0" applyProtection="0">
      <alignment horizontal="left"/>
      <protection locked="0"/>
    </xf>
    <xf numFmtId="0" fontId="53" fillId="59" borderId="952" applyNumberFormat="0" applyAlignment="0" applyProtection="0"/>
    <xf numFmtId="0" fontId="53" fillId="59" borderId="898" applyNumberFormat="0" applyAlignment="0" applyProtection="0"/>
    <xf numFmtId="188" fontId="73" fillId="63" borderId="950" applyFill="0">
      <alignment horizontal="center" vertical="center"/>
    </xf>
    <xf numFmtId="0" fontId="7" fillId="14" borderId="14" applyNumberFormat="0" applyFont="0" applyAlignment="0" applyProtection="0"/>
    <xf numFmtId="228" fontId="136" fillId="68" borderId="912" applyNumberFormat="0">
      <alignment horizontal="right"/>
    </xf>
    <xf numFmtId="0" fontId="10" fillId="62" borderId="926" applyNumberFormat="0" applyFont="0" applyAlignment="0" applyProtection="0"/>
    <xf numFmtId="0" fontId="61" fillId="46" borderId="898" applyNumberFormat="0" applyAlignment="0" applyProtection="0"/>
    <xf numFmtId="0" fontId="7" fillId="14" borderId="14" applyNumberFormat="0" applyFont="0" applyAlignment="0" applyProtection="0"/>
    <xf numFmtId="231" fontId="103" fillId="0" borderId="947">
      <alignment vertical="center"/>
      <protection locked="0"/>
    </xf>
    <xf numFmtId="0" fontId="10" fillId="62" borderId="899" applyNumberFormat="0" applyFont="0" applyAlignment="0" applyProtection="0"/>
    <xf numFmtId="0" fontId="10" fillId="62" borderId="899" applyNumberFormat="0" applyFont="0" applyAlignment="0" applyProtection="0"/>
    <xf numFmtId="0" fontId="64" fillId="59" borderId="900" applyNumberFormat="0" applyAlignment="0" applyProtection="0"/>
    <xf numFmtId="266" fontId="103" fillId="0" borderId="1361" applyFill="0">
      <alignment horizontal="center" vertical="center"/>
    </xf>
    <xf numFmtId="0" fontId="66" fillId="0" borderId="901" applyNumberFormat="0" applyFill="0" applyAlignment="0" applyProtection="0"/>
    <xf numFmtId="0" fontId="2" fillId="0" borderId="946" applyNumberFormat="0" applyFill="0" applyAlignment="0" applyProtection="0"/>
    <xf numFmtId="271" fontId="11" fillId="0" borderId="914">
      <alignment horizontal="right"/>
    </xf>
    <xf numFmtId="266" fontId="103" fillId="0" borderId="914" applyFill="0">
      <alignment horizontal="center" vertical="center"/>
    </xf>
    <xf numFmtId="10" fontId="68" fillId="67" borderId="914" applyNumberFormat="0" applyBorder="0" applyAlignment="0" applyProtection="0"/>
    <xf numFmtId="276" fontId="20" fillId="0" borderId="914">
      <alignment horizontal="center"/>
    </xf>
    <xf numFmtId="228" fontId="74" fillId="0" borderId="1654" applyNumberFormat="0">
      <alignment horizontal="left"/>
      <protection locked="0"/>
    </xf>
    <xf numFmtId="228" fontId="68" fillId="0" borderId="1361" applyFill="0">
      <alignment horizontal="center" vertical="center"/>
    </xf>
    <xf numFmtId="276" fontId="20" fillId="0" borderId="905">
      <alignment horizontal="center"/>
    </xf>
    <xf numFmtId="0" fontId="74" fillId="0" borderId="905" applyNumberFormat="0">
      <alignment horizontal="left"/>
      <protection locked="0"/>
    </xf>
    <xf numFmtId="0" fontId="61" fillId="46" borderId="943" applyNumberFormat="0" applyAlignment="0" applyProtection="0"/>
    <xf numFmtId="0" fontId="7" fillId="14" borderId="14" applyNumberFormat="0" applyFont="0" applyAlignment="0" applyProtection="0"/>
    <xf numFmtId="0" fontId="7" fillId="14" borderId="14" applyNumberFormat="0" applyFont="0" applyAlignment="0" applyProtection="0"/>
    <xf numFmtId="228" fontId="112" fillId="0" borderId="922" applyFill="0">
      <alignment horizontal="center" vertical="center"/>
    </xf>
    <xf numFmtId="0" fontId="7" fillId="14" borderId="14" applyNumberFormat="0" applyFont="0" applyAlignment="0" applyProtection="0"/>
    <xf numFmtId="228" fontId="74" fillId="0" borderId="1810" applyNumberFormat="0">
      <alignment horizontal="left"/>
      <protection locked="0"/>
    </xf>
    <xf numFmtId="0" fontId="7" fillId="14" borderId="14" applyNumberFormat="0" applyFont="0" applyAlignment="0" applyProtection="0"/>
    <xf numFmtId="184" fontId="103" fillId="0" borderId="947">
      <alignment vertical="center"/>
      <protection locked="0"/>
    </xf>
    <xf numFmtId="0" fontId="7" fillId="14" borderId="14" applyNumberFormat="0" applyFont="0" applyAlignment="0" applyProtection="0"/>
    <xf numFmtId="228" fontId="104" fillId="0" borderId="923" applyFill="0">
      <alignment horizontal="center" vertical="center"/>
    </xf>
    <xf numFmtId="228" fontId="112" fillId="0" borderId="913" applyFill="0">
      <alignment horizontal="center" vertical="center"/>
    </xf>
    <xf numFmtId="228" fontId="73" fillId="63" borderId="959" applyFill="0">
      <alignment horizontal="center"/>
    </xf>
    <xf numFmtId="228" fontId="103" fillId="0" borderId="941" applyFill="0">
      <alignment horizontal="center" vertical="center"/>
    </xf>
    <xf numFmtId="185" fontId="74" fillId="0" borderId="941" applyFont="0" applyFill="0" applyBorder="0" applyAlignment="0" applyProtection="0">
      <alignment horizontal="left"/>
      <protection locked="0"/>
    </xf>
    <xf numFmtId="0" fontId="61" fillId="46" borderId="907" applyNumberFormat="0" applyAlignment="0" applyProtection="0"/>
    <xf numFmtId="0" fontId="7" fillId="14" borderId="14" applyNumberFormat="0" applyFont="0" applyAlignment="0" applyProtection="0"/>
    <xf numFmtId="49" fontId="74" fillId="0" borderId="950">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193" fontId="10" fillId="0" borderId="905"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916"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10" fillId="62" borderId="2253" applyNumberFormat="0" applyFont="0" applyAlignment="0" applyProtection="0"/>
    <xf numFmtId="0" fontId="7" fillId="14" borderId="14" applyNumberFormat="0" applyFont="0" applyAlignment="0" applyProtection="0"/>
    <xf numFmtId="191" fontId="74" fillId="0" borderId="1886"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178" fontId="10" fillId="39" borderId="923">
      <alignment horizontal="center"/>
      <protection locked="0"/>
    </xf>
    <xf numFmtId="254" fontId="10" fillId="39" borderId="923">
      <alignment horizontal="right"/>
      <protection locked="0"/>
    </xf>
    <xf numFmtId="178" fontId="10" fillId="39" borderId="923">
      <alignment horizontal="center"/>
      <protection locked="0"/>
    </xf>
    <xf numFmtId="0" fontId="7" fillId="14" borderId="14" applyNumberFormat="0" applyFont="0" applyAlignment="0" applyProtection="0"/>
    <xf numFmtId="0" fontId="7" fillId="14" borderId="14" applyNumberFormat="0" applyFont="0" applyAlignment="0" applyProtection="0"/>
    <xf numFmtId="196" fontId="10" fillId="39" borderId="923" applyFont="0" applyFill="0" applyBorder="0" applyAlignment="0">
      <alignment horizontal="left"/>
    </xf>
    <xf numFmtId="0" fontId="7" fillId="14" borderId="14" applyNumberFormat="0" applyFont="0" applyAlignment="0" applyProtection="0"/>
    <xf numFmtId="0" fontId="7" fillId="14" borderId="14" applyNumberFormat="0" applyFont="0" applyAlignment="0" applyProtection="0"/>
    <xf numFmtId="178" fontId="10" fillId="39" borderId="905">
      <alignment horizontal="center"/>
      <protection locked="0"/>
    </xf>
    <xf numFmtId="201" fontId="10" fillId="39" borderId="950" applyNumberFormat="0">
      <alignment horizontal="left"/>
    </xf>
    <xf numFmtId="0" fontId="66" fillId="0" borderId="910" applyNumberFormat="0" applyFill="0" applyAlignment="0" applyProtection="0"/>
    <xf numFmtId="0" fontId="7" fillId="14" borderId="14" applyNumberFormat="0" applyFont="0" applyAlignment="0" applyProtection="0"/>
    <xf numFmtId="196" fontId="10" fillId="39" borderId="941" applyFont="0" applyFill="0" applyBorder="0" applyAlignment="0">
      <alignment horizontal="left"/>
    </xf>
    <xf numFmtId="0" fontId="7" fillId="14" borderId="14" applyNumberFormat="0" applyFont="0" applyAlignment="0" applyProtection="0"/>
    <xf numFmtId="178" fontId="10" fillId="39" borderId="905">
      <alignment horizontal="center"/>
      <protection locked="0"/>
    </xf>
    <xf numFmtId="0" fontId="7" fillId="14" borderId="14" applyNumberFormat="0" applyFont="0" applyAlignment="0" applyProtection="0"/>
    <xf numFmtId="49" fontId="74" fillId="0" borderId="941">
      <alignment horizontal="left" vertical="top" wrapText="1"/>
      <protection locked="0"/>
    </xf>
    <xf numFmtId="0" fontId="7" fillId="14" borderId="14" applyNumberFormat="0" applyFont="0" applyAlignment="0" applyProtection="0"/>
    <xf numFmtId="0" fontId="53" fillId="59" borderId="898" applyNumberFormat="0" applyAlignment="0" applyProtection="0"/>
    <xf numFmtId="271" fontId="11" fillId="0" borderId="968">
      <alignment horizontal="right"/>
    </xf>
    <xf numFmtId="191" fontId="74" fillId="0" borderId="941" applyFont="0" applyFill="0" applyBorder="0" applyAlignment="0" applyProtection="0">
      <alignment horizontal="left"/>
      <protection locked="0"/>
    </xf>
    <xf numFmtId="230" fontId="103" fillId="0" borderId="947">
      <alignment vertical="center"/>
      <protection locked="0"/>
    </xf>
    <xf numFmtId="233" fontId="103" fillId="0" borderId="965">
      <alignment vertical="center"/>
      <protection locked="0"/>
    </xf>
    <xf numFmtId="190" fontId="74" fillId="0" borderId="950" applyFont="0" applyFill="0" applyBorder="0" applyAlignment="0" applyProtection="0">
      <alignment horizontal="left"/>
      <protection locked="0"/>
    </xf>
    <xf numFmtId="196" fontId="10" fillId="39" borderId="941" applyFont="0" applyFill="0" applyBorder="0" applyAlignment="0">
      <alignment horizontal="left"/>
    </xf>
    <xf numFmtId="0" fontId="7" fillId="14" borderId="14" applyNumberFormat="0" applyFont="0" applyAlignment="0" applyProtection="0"/>
    <xf numFmtId="0" fontId="66" fillId="0" borderId="928" applyNumberFormat="0" applyFill="0" applyAlignment="0" applyProtection="0"/>
    <xf numFmtId="0" fontId="53" fillId="59" borderId="943" applyNumberFormat="0" applyAlignment="0" applyProtection="0"/>
    <xf numFmtId="254" fontId="10" fillId="39" borderId="941">
      <alignment horizontal="right"/>
      <protection locked="0"/>
    </xf>
    <xf numFmtId="178" fontId="10" fillId="39" borderId="950">
      <alignment horizontal="center"/>
      <protection locked="0"/>
    </xf>
    <xf numFmtId="228" fontId="103" fillId="0" borderId="959" applyFill="0">
      <alignment horizontal="center" vertical="center"/>
    </xf>
    <xf numFmtId="254" fontId="10" fillId="39" borderId="950">
      <alignment horizontal="right"/>
      <protection locked="0"/>
    </xf>
    <xf numFmtId="0" fontId="66" fillId="0" borderId="919" applyNumberFormat="0" applyFill="0" applyAlignment="0" applyProtection="0"/>
    <xf numFmtId="0" fontId="7" fillId="14" borderId="14" applyNumberFormat="0" applyFont="0" applyAlignment="0" applyProtection="0"/>
    <xf numFmtId="0" fontId="53" fillId="59" borderId="907" applyNumberFormat="0" applyAlignment="0" applyProtection="0"/>
    <xf numFmtId="0" fontId="2" fillId="0" borderId="919" applyNumberFormat="0" applyFill="0" applyAlignment="0" applyProtection="0"/>
    <xf numFmtId="0" fontId="73" fillId="63" borderId="950" applyFill="0">
      <alignment horizontal="center"/>
    </xf>
    <xf numFmtId="0" fontId="7" fillId="14" borderId="14" applyNumberFormat="0" applyFont="0" applyAlignment="0" applyProtection="0"/>
    <xf numFmtId="0" fontId="7" fillId="14" borderId="14" applyNumberFormat="0" applyFont="0" applyAlignment="0" applyProtection="0"/>
    <xf numFmtId="271" fontId="11" fillId="0" borderId="959">
      <alignment horizontal="right"/>
    </xf>
    <xf numFmtId="228" fontId="73" fillId="63" borderId="950" applyFill="0">
      <alignment horizontal="center" vertical="center"/>
    </xf>
    <xf numFmtId="187" fontId="74" fillId="0" borderId="905" applyFont="0" applyFill="0" applyBorder="0" applyAlignment="0" applyProtection="0">
      <alignment horizontal="left"/>
      <protection locked="0"/>
    </xf>
    <xf numFmtId="0" fontId="7" fillId="14" borderId="14" applyNumberFormat="0" applyFont="0" applyAlignment="0" applyProtection="0"/>
    <xf numFmtId="250" fontId="168" fillId="0" borderId="951" applyFill="0"/>
    <xf numFmtId="0" fontId="7" fillId="14" borderId="14" applyNumberFormat="0" applyFont="0" applyAlignment="0" applyProtection="0"/>
    <xf numFmtId="17" fontId="11" fillId="39" borderId="959">
      <alignment horizontal="center"/>
      <protection locked="0"/>
    </xf>
    <xf numFmtId="0" fontId="53" fillId="59" borderId="934" applyNumberFormat="0" applyAlignment="0" applyProtection="0"/>
    <xf numFmtId="188" fontId="73" fillId="63" borderId="941" applyFill="0">
      <alignment horizontal="center" vertical="center"/>
    </xf>
    <xf numFmtId="229" fontId="103" fillId="0" borderId="920">
      <alignment vertical="center"/>
      <protection locked="0"/>
    </xf>
    <xf numFmtId="231" fontId="103" fillId="0" borderId="920">
      <alignment vertical="center"/>
      <protection locked="0"/>
    </xf>
    <xf numFmtId="10" fontId="68" fillId="67" borderId="932" applyNumberFormat="0" applyBorder="0" applyAlignment="0" applyProtection="0"/>
    <xf numFmtId="49" fontId="74" fillId="0" borderId="959">
      <alignment horizontal="left" vertical="top" wrapText="1"/>
      <protection locked="0"/>
    </xf>
    <xf numFmtId="266" fontId="103" fillId="0" borderId="968" applyFill="0">
      <alignment horizontal="center" vertical="center"/>
    </xf>
    <xf numFmtId="178" fontId="10" fillId="39" borderId="941">
      <alignment horizontal="center"/>
      <protection locked="0"/>
    </xf>
    <xf numFmtId="267" fontId="112" fillId="0" borderId="958" applyFill="0">
      <alignment horizontal="center" vertical="center"/>
    </xf>
    <xf numFmtId="0" fontId="61" fillId="46" borderId="898" applyNumberFormat="0" applyAlignment="0" applyProtection="0"/>
    <xf numFmtId="230" fontId="103" fillId="0" borderId="911">
      <alignment vertical="center"/>
      <protection locked="0"/>
    </xf>
    <xf numFmtId="254" fontId="10" fillId="39" borderId="959">
      <alignment horizontal="right"/>
      <protection locked="0"/>
    </xf>
    <xf numFmtId="178" fontId="10" fillId="39" borderId="959">
      <alignment horizontal="center"/>
      <protection locked="0"/>
    </xf>
    <xf numFmtId="185" fontId="74" fillId="0" borderId="968" applyFont="0" applyFill="0" applyBorder="0" applyAlignment="0" applyProtection="0">
      <alignment horizontal="left"/>
      <protection locked="0"/>
    </xf>
    <xf numFmtId="0" fontId="7" fillId="14" borderId="14" applyNumberFormat="0" applyFont="0" applyAlignment="0" applyProtection="0"/>
    <xf numFmtId="3" fontId="114" fillId="39" borderId="941">
      <alignment horizontal="center"/>
      <protection locked="0"/>
    </xf>
    <xf numFmtId="0" fontId="7" fillId="14" borderId="14" applyNumberFormat="0" applyFont="0" applyAlignment="0" applyProtection="0"/>
    <xf numFmtId="0" fontId="66" fillId="0" borderId="919" applyNumberFormat="0" applyFill="0" applyAlignment="0" applyProtection="0"/>
    <xf numFmtId="0" fontId="66" fillId="0" borderId="928" applyNumberFormat="0" applyFill="0" applyAlignment="0" applyProtection="0"/>
    <xf numFmtId="271" fontId="11" fillId="63" borderId="932">
      <alignment horizontal="right"/>
    </xf>
    <xf numFmtId="0" fontId="7" fillId="14" borderId="14" applyNumberFormat="0" applyFont="0" applyAlignment="0" applyProtection="0"/>
    <xf numFmtId="229" fontId="103" fillId="0" borderId="938">
      <alignment vertical="center"/>
      <protection locked="0"/>
    </xf>
    <xf numFmtId="0" fontId="7" fillId="14" borderId="14" applyNumberFormat="0" applyFont="0" applyAlignment="0" applyProtection="0"/>
    <xf numFmtId="228" fontId="103" fillId="0" borderId="932" applyFill="0">
      <alignment horizontal="center" vertical="center"/>
    </xf>
    <xf numFmtId="0" fontId="2" fillId="0" borderId="964" applyNumberFormat="0" applyFill="0" applyAlignment="0" applyProtection="0"/>
    <xf numFmtId="0" fontId="61" fillId="46" borderId="961" applyNumberFormat="0" applyAlignment="0" applyProtection="0"/>
    <xf numFmtId="0" fontId="66" fillId="0" borderId="955" applyNumberFormat="0" applyFill="0" applyAlignment="0" applyProtection="0"/>
    <xf numFmtId="228" fontId="73" fillId="63" borderId="1044"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10" fillId="62" borderId="899" applyNumberFormat="0" applyFont="0" applyAlignment="0" applyProtection="0"/>
    <xf numFmtId="0" fontId="64" fillId="59" borderId="900" applyNumberFormat="0" applyAlignment="0" applyProtection="0"/>
    <xf numFmtId="0" fontId="10" fillId="62" borderId="944" applyNumberFormat="0" applyFont="0" applyAlignment="0" applyProtection="0"/>
    <xf numFmtId="231" fontId="103" fillId="0" borderId="947">
      <alignment vertical="center"/>
      <protection locked="0"/>
    </xf>
    <xf numFmtId="0" fontId="7" fillId="14" borderId="14" applyNumberFormat="0" applyFont="0" applyAlignment="0" applyProtection="0"/>
    <xf numFmtId="250" fontId="121" fillId="0" borderId="933" applyFill="0"/>
    <xf numFmtId="0" fontId="7" fillId="14" borderId="14" applyNumberFormat="0" applyFont="0" applyAlignment="0" applyProtection="0"/>
    <xf numFmtId="0" fontId="7" fillId="14" borderId="14" applyNumberFormat="0" applyFont="0" applyAlignment="0" applyProtection="0"/>
    <xf numFmtId="0" fontId="66" fillId="0" borderId="901" applyNumberFormat="0" applyFill="0" applyAlignment="0" applyProtection="0"/>
    <xf numFmtId="0" fontId="2" fillId="0" borderId="901" applyNumberFormat="0" applyFill="0" applyAlignment="0" applyProtection="0"/>
    <xf numFmtId="0" fontId="7" fillId="14" borderId="14" applyNumberFormat="0" applyFont="0" applyAlignment="0" applyProtection="0"/>
    <xf numFmtId="0" fontId="61" fillId="46" borderId="952" applyNumberFormat="0" applyAlignment="0" applyProtection="0"/>
    <xf numFmtId="0" fontId="7" fillId="14" borderId="14" applyNumberFormat="0" applyFont="0" applyAlignment="0" applyProtection="0"/>
    <xf numFmtId="228" fontId="124" fillId="0" borderId="958" applyFill="0">
      <alignment horizontal="center" vertical="center"/>
    </xf>
    <xf numFmtId="231" fontId="103" fillId="0" borderId="956">
      <alignment vertical="center"/>
      <protection locked="0"/>
    </xf>
    <xf numFmtId="0" fontId="66" fillId="0" borderId="946" applyNumberFormat="0" applyFill="0" applyAlignment="0" applyProtection="0"/>
    <xf numFmtId="237" fontId="103" fillId="0" borderId="956">
      <alignment vertical="center"/>
      <protection locked="0"/>
    </xf>
    <xf numFmtId="233" fontId="103" fillId="0" borderId="920">
      <alignment vertical="center"/>
      <protection locked="0"/>
    </xf>
    <xf numFmtId="0" fontId="74" fillId="0" borderId="923" applyNumberFormat="0">
      <alignment horizontal="left"/>
      <protection locked="0"/>
    </xf>
    <xf numFmtId="231" fontId="103" fillId="0" borderId="929">
      <alignment vertical="center"/>
      <protection locked="0"/>
    </xf>
    <xf numFmtId="267" fontId="112" fillId="0" borderId="922" applyFill="0">
      <alignment horizontal="center" vertical="center"/>
    </xf>
    <xf numFmtId="0" fontId="10" fillId="62" borderId="935" applyNumberFormat="0" applyFont="0" applyAlignment="0" applyProtection="0"/>
    <xf numFmtId="37" fontId="70" fillId="0" borderId="949" applyFill="0">
      <alignment horizontal="center" vertical="center"/>
    </xf>
    <xf numFmtId="229" fontId="103" fillId="0" borderId="947">
      <alignment vertical="center"/>
      <protection locked="0"/>
    </xf>
    <xf numFmtId="185" fontId="74" fillId="0" borderId="923" applyFont="0" applyFill="0" applyBorder="0" applyAlignment="0" applyProtection="0">
      <alignment horizontal="left"/>
      <protection locked="0"/>
    </xf>
    <xf numFmtId="3" fontId="114" fillId="39" borderId="923">
      <alignment horizontal="center"/>
      <protection locked="0"/>
    </xf>
    <xf numFmtId="228" fontId="68" fillId="0" borderId="923" applyFill="0">
      <alignment horizontal="center" vertical="center"/>
    </xf>
    <xf numFmtId="188" fontId="73" fillId="63" borderId="923" applyFill="0">
      <alignment horizontal="center" vertical="center"/>
    </xf>
    <xf numFmtId="0" fontId="66" fillId="0" borderId="910" applyNumberFormat="0" applyFill="0" applyAlignment="0" applyProtection="0"/>
    <xf numFmtId="0" fontId="64" fillId="59" borderId="909" applyNumberFormat="0" applyAlignment="0" applyProtection="0"/>
    <xf numFmtId="0" fontId="10" fillId="62" borderId="908" applyNumberFormat="0" applyFont="0" applyAlignment="0" applyProtection="0"/>
    <xf numFmtId="188" fontId="73" fillId="63" borderId="914" applyFill="0">
      <alignment horizontal="center" vertical="center"/>
    </xf>
    <xf numFmtId="0" fontId="10" fillId="62" borderId="908" applyNumberFormat="0" applyFont="0" applyAlignment="0" applyProtection="0"/>
    <xf numFmtId="228" fontId="73" fillId="63" borderId="932" applyFill="0">
      <alignment horizontal="center" vertical="center"/>
    </xf>
    <xf numFmtId="0" fontId="7" fillId="14" borderId="14" applyNumberFormat="0" applyFont="0" applyAlignment="0" applyProtection="0"/>
    <xf numFmtId="17" fontId="11" fillId="39" borderId="941">
      <alignment horizontal="center"/>
      <protection locked="0"/>
    </xf>
    <xf numFmtId="200" fontId="10" fillId="5" borderId="941" applyFont="0" applyFill="0" applyBorder="0" applyAlignment="0" applyProtection="0"/>
    <xf numFmtId="184" fontId="103" fillId="0" borderId="929">
      <alignment vertical="center"/>
      <protection locked="0"/>
    </xf>
    <xf numFmtId="37" fontId="70" fillId="0" borderId="922" applyFill="0">
      <alignment horizontal="center" vertical="center"/>
    </xf>
    <xf numFmtId="228" fontId="73" fillId="63" borderId="959" applyFill="0">
      <alignment horizontal="center" vertical="center"/>
    </xf>
    <xf numFmtId="228" fontId="136" fillId="68" borderId="939" applyNumberFormat="0">
      <alignment horizontal="right"/>
    </xf>
    <xf numFmtId="0" fontId="10" fillId="62" borderId="926" applyNumberFormat="0" applyFont="0" applyAlignment="0" applyProtection="0"/>
    <xf numFmtId="0" fontId="7" fillId="14" borderId="14" applyNumberFormat="0" applyFont="0" applyAlignment="0" applyProtection="0"/>
    <xf numFmtId="254" fontId="10" fillId="39" borderId="923">
      <alignment horizontal="right"/>
      <protection locked="0"/>
    </xf>
    <xf numFmtId="178" fontId="10" fillId="39" borderId="941">
      <alignment horizontal="center"/>
      <protection locked="0"/>
    </xf>
    <xf numFmtId="192" fontId="74" fillId="0" borderId="950" applyFont="0" applyFill="0" applyBorder="0" applyAlignment="0" applyProtection="0">
      <alignment horizontal="left"/>
      <protection locked="0"/>
    </xf>
    <xf numFmtId="271" fontId="11" fillId="0" borderId="923">
      <alignment horizontal="right"/>
    </xf>
    <xf numFmtId="0" fontId="7" fillId="14" borderId="14" applyNumberFormat="0" applyFont="0" applyAlignment="0" applyProtection="0"/>
    <xf numFmtId="0" fontId="7" fillId="14" borderId="14" applyNumberFormat="0" applyFont="0" applyAlignment="0" applyProtection="0"/>
    <xf numFmtId="187" fontId="74" fillId="0" borderId="923"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64" fillId="59" borderId="927" applyNumberFormat="0" applyAlignment="0" applyProtection="0"/>
    <xf numFmtId="250" fontId="121" fillId="0" borderId="960" applyFill="0"/>
    <xf numFmtId="237" fontId="103" fillId="0" borderId="929">
      <alignment vertical="center"/>
      <protection locked="0"/>
    </xf>
    <xf numFmtId="0" fontId="10" fillId="62" borderId="962"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905" applyFont="0" applyFill="0" applyBorder="0" applyAlignment="0" applyProtection="0">
      <alignment horizontal="left"/>
      <protection locked="0"/>
    </xf>
    <xf numFmtId="0" fontId="7" fillId="14" borderId="14" applyNumberFormat="0" applyFont="0" applyAlignment="0" applyProtection="0"/>
    <xf numFmtId="233" fontId="103" fillId="0" borderId="938">
      <alignment vertical="center"/>
      <protection locked="0"/>
    </xf>
    <xf numFmtId="228" fontId="68" fillId="0" borderId="959" applyFill="0">
      <alignment horizontal="center" vertical="center"/>
    </xf>
    <xf numFmtId="228" fontId="103" fillId="0" borderId="929">
      <alignment vertical="center"/>
      <protection locked="0"/>
    </xf>
    <xf numFmtId="178" fontId="10" fillId="39" borderId="905">
      <alignment horizontal="center"/>
      <protection locked="0"/>
    </xf>
    <xf numFmtId="0" fontId="74" fillId="0" borderId="950" applyNumberFormat="0">
      <alignment horizontal="left"/>
      <protection locked="0"/>
    </xf>
    <xf numFmtId="0" fontId="53" fillId="59" borderId="934" applyNumberFormat="0" applyAlignment="0" applyProtection="0"/>
    <xf numFmtId="0" fontId="61" fillId="46" borderId="934" applyNumberFormat="0" applyAlignment="0" applyProtection="0"/>
    <xf numFmtId="0" fontId="7" fillId="14" borderId="14" applyNumberFormat="0" applyFont="0" applyAlignment="0" applyProtection="0"/>
    <xf numFmtId="188" fontId="73" fillId="63" borderId="941" applyFill="0">
      <alignment horizontal="center" vertical="center"/>
    </xf>
    <xf numFmtId="228" fontId="73" fillId="63" borderId="923" applyFill="0">
      <alignment horizontal="center" vertical="center"/>
    </xf>
    <xf numFmtId="228" fontId="73" fillId="63" borderId="941" applyFill="0">
      <alignment horizontal="center"/>
    </xf>
    <xf numFmtId="228" fontId="112" fillId="0" borderId="958" applyFill="0">
      <alignment horizontal="center" vertical="center"/>
    </xf>
    <xf numFmtId="49" fontId="74" fillId="0" borderId="968">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7" fontId="74" fillId="0" borderId="932" applyFont="0" applyFill="0" applyBorder="0" applyAlignment="0" applyProtection="0">
      <alignment horizontal="left"/>
      <protection locked="0"/>
    </xf>
    <xf numFmtId="187" fontId="74" fillId="0" borderId="950" applyFont="0" applyFill="0" applyBorder="0" applyAlignment="0" applyProtection="0">
      <alignment horizontal="left"/>
      <protection locked="0"/>
    </xf>
    <xf numFmtId="37" fontId="70" fillId="0" borderId="958" applyFill="0">
      <alignment horizontal="center" vertical="center"/>
    </xf>
    <xf numFmtId="0" fontId="7" fillId="14" borderId="14" applyNumberFormat="0" applyFont="0" applyAlignment="0" applyProtection="0"/>
    <xf numFmtId="233" fontId="103" fillId="0" borderId="947">
      <alignment vertical="center"/>
      <protection locked="0"/>
    </xf>
    <xf numFmtId="271" fontId="11" fillId="63" borderId="923">
      <alignment horizontal="right"/>
    </xf>
    <xf numFmtId="0" fontId="7" fillId="14" borderId="14" applyNumberFormat="0" applyFont="0" applyAlignment="0" applyProtection="0"/>
    <xf numFmtId="0" fontId="53" fillId="59" borderId="916" applyNumberFormat="0" applyAlignment="0" applyProtection="0"/>
    <xf numFmtId="228" fontId="73" fillId="63" borderId="950" applyFill="0">
      <alignment horizontal="center" vertical="center"/>
    </xf>
    <xf numFmtId="0" fontId="10" fillId="62" borderId="935" applyNumberFormat="0" applyFont="0" applyAlignment="0" applyProtection="0"/>
    <xf numFmtId="0" fontId="7" fillId="14" borderId="14" applyNumberFormat="0" applyFont="0" applyAlignment="0" applyProtection="0"/>
    <xf numFmtId="254" fontId="10" fillId="39" borderId="950">
      <alignment horizontal="right"/>
      <protection locked="0"/>
    </xf>
    <xf numFmtId="0" fontId="7" fillId="14" borderId="14" applyNumberFormat="0" applyFont="0" applyAlignment="0" applyProtection="0"/>
    <xf numFmtId="228" fontId="73" fillId="63" borderId="923" applyFill="0">
      <alignment horizontal="center"/>
    </xf>
    <xf numFmtId="0" fontId="7" fillId="14" borderId="14" applyNumberFormat="0" applyFont="0" applyAlignment="0" applyProtection="0"/>
    <xf numFmtId="250" fontId="168" fillId="0" borderId="924" applyFill="0"/>
    <xf numFmtId="228" fontId="74" fillId="0" borderId="959" applyNumberFormat="0">
      <alignment horizontal="left"/>
      <protection locked="0"/>
    </xf>
    <xf numFmtId="228" fontId="103" fillId="0" borderId="923" applyFill="0">
      <alignment horizontal="center" vertical="center"/>
    </xf>
    <xf numFmtId="228" fontId="121" fillId="0" borderId="921" applyNumberFormat="0"/>
    <xf numFmtId="0" fontId="7" fillId="14" borderId="14" applyNumberFormat="0" applyFont="0" applyAlignment="0" applyProtection="0"/>
    <xf numFmtId="231" fontId="103" fillId="0" borderId="965">
      <alignment vertical="center"/>
      <protection locked="0"/>
    </xf>
    <xf numFmtId="0" fontId="10" fillId="62" borderId="935" applyNumberFormat="0" applyFont="0" applyAlignment="0" applyProtection="0"/>
    <xf numFmtId="0" fontId="7" fillId="14" borderId="14" applyNumberFormat="0" applyFont="0" applyAlignment="0" applyProtection="0"/>
    <xf numFmtId="17" fontId="11" fillId="39" borderId="950">
      <alignment horizontal="center"/>
      <protection locked="0"/>
    </xf>
    <xf numFmtId="0" fontId="61" fillId="46" borderId="925" applyNumberFormat="0" applyAlignment="0" applyProtection="0"/>
    <xf numFmtId="178" fontId="10" fillId="39" borderId="905">
      <alignment horizontal="center"/>
      <protection locked="0"/>
    </xf>
    <xf numFmtId="0" fontId="7" fillId="14" borderId="14" applyNumberFormat="0" applyFont="0" applyAlignment="0" applyProtection="0"/>
    <xf numFmtId="0" fontId="7" fillId="14" borderId="14" applyNumberFormat="0" applyFont="0" applyAlignment="0" applyProtection="0"/>
    <xf numFmtId="0" fontId="64" fillId="59" borderId="909" applyNumberFormat="0" applyAlignment="0" applyProtection="0"/>
    <xf numFmtId="0" fontId="10" fillId="62" borderId="908" applyNumberFormat="0" applyFont="0" applyAlignment="0" applyProtection="0"/>
    <xf numFmtId="0" fontId="7" fillId="14" borderId="14" applyNumberFormat="0" applyFont="0" applyAlignment="0" applyProtection="0"/>
    <xf numFmtId="232" fontId="103" fillId="0" borderId="902">
      <alignment vertical="center"/>
      <protection locked="0"/>
    </xf>
    <xf numFmtId="229" fontId="103" fillId="0" borderId="902">
      <alignment vertical="center"/>
      <protection locked="0"/>
    </xf>
    <xf numFmtId="228" fontId="103" fillId="0" borderId="902">
      <alignment vertical="center"/>
      <protection locked="0"/>
    </xf>
    <xf numFmtId="237" fontId="103" fillId="0" borderId="902">
      <alignment vertical="center"/>
      <protection locked="0"/>
    </xf>
    <xf numFmtId="184" fontId="103" fillId="0" borderId="902">
      <alignment vertical="center"/>
      <protection locked="0"/>
    </xf>
    <xf numFmtId="233" fontId="103" fillId="0" borderId="902">
      <alignment vertical="center"/>
      <protection locked="0"/>
    </xf>
    <xf numFmtId="233" fontId="103" fillId="0" borderId="902">
      <alignment vertical="center"/>
      <protection locked="0"/>
    </xf>
    <xf numFmtId="231" fontId="103" fillId="0" borderId="902">
      <alignment vertical="center"/>
      <protection locked="0"/>
    </xf>
    <xf numFmtId="231" fontId="103" fillId="0" borderId="902">
      <alignment vertical="center"/>
      <protection locked="0"/>
    </xf>
    <xf numFmtId="230" fontId="103" fillId="0" borderId="902">
      <alignment vertical="center"/>
      <protection locked="0"/>
    </xf>
    <xf numFmtId="0" fontId="7" fillId="14" borderId="14" applyNumberFormat="0" applyFont="0" applyAlignment="0" applyProtection="0"/>
    <xf numFmtId="0" fontId="7" fillId="14" borderId="14" applyNumberFormat="0" applyFont="0" applyAlignment="0" applyProtection="0"/>
    <xf numFmtId="228" fontId="112" fillId="0" borderId="931" applyFill="0">
      <alignment horizontal="center" vertical="center"/>
    </xf>
    <xf numFmtId="230" fontId="103" fillId="0" borderId="938">
      <alignment vertical="center"/>
      <protection locked="0"/>
    </xf>
    <xf numFmtId="232" fontId="103" fillId="0" borderId="938">
      <alignment vertical="center"/>
      <protection locked="0"/>
    </xf>
    <xf numFmtId="0" fontId="7" fillId="14" borderId="14" applyNumberFormat="0" applyFont="0" applyAlignment="0" applyProtection="0"/>
    <xf numFmtId="0" fontId="7" fillId="14" borderId="14" applyNumberFormat="0" applyFont="0" applyAlignment="0" applyProtection="0"/>
    <xf numFmtId="178" fontId="10" fillId="39" borderId="950">
      <alignment horizontal="center"/>
      <protection locked="0"/>
    </xf>
    <xf numFmtId="230" fontId="103" fillId="0" borderId="956">
      <alignment vertical="center"/>
      <protection locked="0"/>
    </xf>
    <xf numFmtId="0" fontId="61" fillId="46" borderId="943" applyNumberFormat="0" applyAlignment="0" applyProtection="0"/>
    <xf numFmtId="0" fontId="61" fillId="46" borderId="916" applyNumberFormat="0" applyAlignment="0" applyProtection="0"/>
    <xf numFmtId="0" fontId="10" fillId="62" borderId="926" applyNumberFormat="0" applyFont="0" applyAlignment="0" applyProtection="0"/>
    <xf numFmtId="0" fontId="10" fillId="62" borderId="926" applyNumberFormat="0" applyFont="0" applyAlignment="0" applyProtection="0"/>
    <xf numFmtId="0" fontId="64" fillId="59" borderId="936"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916" applyNumberFormat="0" applyAlignment="0" applyProtection="0"/>
    <xf numFmtId="250" fontId="121" fillId="0" borderId="915" applyFill="0"/>
    <xf numFmtId="266" fontId="103" fillId="0" borderId="923" applyFill="0">
      <alignment horizontal="center" vertical="center"/>
    </xf>
    <xf numFmtId="0" fontId="7" fillId="14" borderId="14" applyNumberFormat="0" applyFont="0" applyAlignment="0" applyProtection="0"/>
    <xf numFmtId="0" fontId="64" fillId="59" borderId="945" applyNumberFormat="0" applyAlignment="0" applyProtection="0"/>
    <xf numFmtId="10" fontId="68" fillId="67" borderId="923" applyNumberFormat="0" applyBorder="0" applyAlignment="0" applyProtection="0"/>
    <xf numFmtId="0" fontId="7" fillId="14" borderId="14" applyNumberFormat="0" applyFont="0" applyAlignment="0" applyProtection="0"/>
    <xf numFmtId="0" fontId="64" fillId="59" borderId="963" applyNumberFormat="0" applyAlignment="0" applyProtection="0"/>
    <xf numFmtId="0" fontId="7" fillId="14" borderId="14" applyNumberFormat="0" applyFont="0" applyAlignment="0" applyProtection="0"/>
    <xf numFmtId="201" fontId="10" fillId="39" borderId="941" applyNumberFormat="0">
      <alignment horizontal="left"/>
    </xf>
    <xf numFmtId="49" fontId="74" fillId="0" borderId="959">
      <alignment horizontal="left" vertical="top" wrapText="1"/>
      <protection locked="0"/>
    </xf>
    <xf numFmtId="0" fontId="7" fillId="14" borderId="14" applyNumberFormat="0" applyFont="0" applyAlignment="0" applyProtection="0"/>
    <xf numFmtId="0" fontId="53" fillId="59" borderId="925" applyNumberFormat="0" applyAlignment="0" applyProtection="0"/>
    <xf numFmtId="250" fontId="121" fillId="0" borderId="942" applyFill="0"/>
    <xf numFmtId="228" fontId="112" fillId="0" borderId="967" applyFill="0">
      <alignment horizontal="center" vertical="center"/>
    </xf>
    <xf numFmtId="0" fontId="7" fillId="14" borderId="14" applyNumberFormat="0" applyFont="0" applyAlignment="0" applyProtection="0"/>
    <xf numFmtId="0" fontId="10" fillId="62" borderId="962" applyNumberFormat="0" applyFont="0" applyAlignment="0" applyProtection="0"/>
    <xf numFmtId="228" fontId="121" fillId="0" borderId="957" applyNumberFormat="0"/>
    <xf numFmtId="231" fontId="103" fillId="0" borderId="911">
      <alignment vertical="center"/>
      <protection locked="0"/>
    </xf>
    <xf numFmtId="233" fontId="103" fillId="0" borderId="911">
      <alignment vertical="center"/>
      <protection locked="0"/>
    </xf>
    <xf numFmtId="233" fontId="103" fillId="0" borderId="911">
      <alignment vertical="center"/>
      <protection locked="0"/>
    </xf>
    <xf numFmtId="184" fontId="103" fillId="0" borderId="911">
      <alignment vertical="center"/>
      <protection locked="0"/>
    </xf>
    <xf numFmtId="237" fontId="103" fillId="0" borderId="911">
      <alignment vertical="center"/>
      <protection locked="0"/>
    </xf>
    <xf numFmtId="228" fontId="103" fillId="0" borderId="911">
      <alignment vertical="center"/>
      <protection locked="0"/>
    </xf>
    <xf numFmtId="229" fontId="103" fillId="0" borderId="911">
      <alignment vertical="center"/>
      <protection locked="0"/>
    </xf>
    <xf numFmtId="232" fontId="103" fillId="0" borderId="911">
      <alignment vertical="center"/>
      <protection locked="0"/>
    </xf>
    <xf numFmtId="228" fontId="121" fillId="0" borderId="903" applyNumberFormat="0"/>
    <xf numFmtId="0" fontId="10" fillId="62" borderId="935" applyNumberFormat="0" applyFont="0" applyAlignment="0" applyProtection="0"/>
    <xf numFmtId="228" fontId="136" fillId="68" borderId="903" applyNumberFormat="0">
      <alignment horizontal="right"/>
    </xf>
    <xf numFmtId="228" fontId="112" fillId="0" borderId="904" applyFill="0">
      <alignment horizontal="center" vertical="center"/>
    </xf>
    <xf numFmtId="228" fontId="124" fillId="0" borderId="904" applyFill="0">
      <alignment horizontal="center" vertical="center"/>
    </xf>
    <xf numFmtId="267" fontId="112" fillId="0" borderId="904" applyFill="0">
      <alignment horizontal="center" vertical="center"/>
    </xf>
    <xf numFmtId="37" fontId="70" fillId="0" borderId="904" applyFill="0">
      <alignment horizontal="center" vertical="center"/>
    </xf>
    <xf numFmtId="184" fontId="103" fillId="0" borderId="938">
      <alignment vertical="center"/>
      <protection locked="0"/>
    </xf>
    <xf numFmtId="250" fontId="168" fillId="0" borderId="1811" applyFill="0"/>
    <xf numFmtId="0" fontId="7" fillId="14" borderId="14" applyNumberFormat="0" applyFont="0" applyAlignment="0" applyProtection="0"/>
    <xf numFmtId="192" fontId="74" fillId="0" borderId="1882" applyFont="0" applyFill="0" applyBorder="0" applyAlignment="0" applyProtection="0">
      <alignment horizontal="left"/>
      <protection locked="0"/>
    </xf>
    <xf numFmtId="196" fontId="10" fillId="39" borderId="932" applyFont="0" applyFill="0" applyBorder="0" applyAlignment="0">
      <alignment horizontal="left"/>
    </xf>
    <xf numFmtId="228" fontId="121" fillId="0" borderId="948" applyNumberFormat="0"/>
    <xf numFmtId="191" fontId="74" fillId="0" borderId="950"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21" fillId="0" borderId="924" applyFill="0"/>
    <xf numFmtId="0" fontId="74" fillId="0" borderId="932" applyNumberFormat="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4" fillId="0" borderId="959"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941" applyFont="0" applyFill="0" applyBorder="0" applyAlignment="0" applyProtection="0">
      <alignment horizontal="left"/>
      <protection locked="0"/>
    </xf>
    <xf numFmtId="254" fontId="10" fillId="39" borderId="968">
      <alignment horizontal="right"/>
      <protection locked="0"/>
    </xf>
    <xf numFmtId="0" fontId="7" fillId="14" borderId="14" applyNumberFormat="0" applyFont="0" applyAlignment="0" applyProtection="0"/>
    <xf numFmtId="254" fontId="10" fillId="39" borderId="941">
      <alignment horizontal="right"/>
      <protection locked="0"/>
    </xf>
    <xf numFmtId="187" fontId="74" fillId="0" borderId="941" applyFont="0" applyFill="0" applyBorder="0" applyAlignment="0" applyProtection="0">
      <alignment horizontal="left"/>
      <protection locked="0"/>
    </xf>
    <xf numFmtId="49" fontId="74" fillId="0" borderId="914">
      <alignment horizontal="left" vertical="top" wrapText="1"/>
      <protection locked="0"/>
    </xf>
    <xf numFmtId="200" fontId="10" fillId="5" borderId="941" applyFont="0" applyFill="0" applyBorder="0" applyAlignment="0" applyProtection="0"/>
    <xf numFmtId="0" fontId="10" fillId="62" borderId="917" applyNumberFormat="0" applyFont="0" applyAlignment="0" applyProtection="0"/>
    <xf numFmtId="0" fontId="7" fillId="14" borderId="14" applyNumberFormat="0" applyFont="0" applyAlignment="0" applyProtection="0"/>
    <xf numFmtId="192" fontId="74" fillId="0" borderId="932"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21" fillId="0" borderId="897" applyFill="0"/>
    <xf numFmtId="0" fontId="7" fillId="14" borderId="14" applyNumberFormat="0" applyFont="0" applyAlignment="0" applyProtection="0"/>
    <xf numFmtId="0" fontId="64" fillId="59" borderId="945" applyNumberFormat="0" applyAlignment="0" applyProtection="0"/>
    <xf numFmtId="250" fontId="121" fillId="0" borderId="960" applyFill="0"/>
    <xf numFmtId="231" fontId="103" fillId="0" borderId="929">
      <alignment vertical="center"/>
      <protection locked="0"/>
    </xf>
    <xf numFmtId="250" fontId="168" fillId="0" borderId="960" applyFill="0"/>
    <xf numFmtId="0" fontId="66" fillId="0" borderId="910" applyNumberFormat="0" applyFill="0" applyAlignment="0" applyProtection="0"/>
    <xf numFmtId="10" fontId="68" fillId="67" borderId="905" applyNumberFormat="0" applyBorder="0" applyAlignment="0" applyProtection="0"/>
    <xf numFmtId="201" fontId="10" fillId="39" borderId="905" applyNumberFormat="0">
      <alignment horizontal="left"/>
    </xf>
    <xf numFmtId="271" fontId="11" fillId="0" borderId="905">
      <alignment horizontal="right"/>
    </xf>
    <xf numFmtId="190" fontId="74" fillId="0" borderId="905" applyFont="0" applyFill="0" applyBorder="0" applyAlignment="0" applyProtection="0">
      <alignment horizontal="left"/>
      <protection locked="0"/>
    </xf>
    <xf numFmtId="192" fontId="74" fillId="0" borderId="905" applyFont="0" applyFill="0" applyBorder="0" applyAlignment="0" applyProtection="0">
      <alignment horizontal="left"/>
      <protection locked="0"/>
    </xf>
    <xf numFmtId="191" fontId="74" fillId="0" borderId="905" applyFont="0" applyFill="0" applyBorder="0" applyAlignment="0" applyProtection="0">
      <alignment horizontal="left"/>
      <protection locked="0"/>
    </xf>
    <xf numFmtId="266" fontId="103" fillId="0" borderId="905" applyFill="0">
      <alignment horizontal="center" vertical="center"/>
    </xf>
    <xf numFmtId="184" fontId="68" fillId="0" borderId="905" applyFill="0">
      <alignment horizontal="center" vertical="center"/>
    </xf>
    <xf numFmtId="228" fontId="103" fillId="0" borderId="905" applyFill="0">
      <alignment horizontal="center" vertical="center"/>
    </xf>
    <xf numFmtId="228" fontId="68" fillId="0" borderId="905" applyFill="0">
      <alignment horizontal="center" vertical="center"/>
    </xf>
    <xf numFmtId="228" fontId="104" fillId="0" borderId="905" applyFill="0">
      <alignment horizontal="center" vertical="center"/>
    </xf>
    <xf numFmtId="228" fontId="79" fillId="0" borderId="905" applyFill="0">
      <alignment horizontal="center" vertical="center"/>
    </xf>
    <xf numFmtId="178" fontId="10" fillId="39" borderId="905">
      <alignment horizontal="center"/>
      <protection locked="0"/>
    </xf>
    <xf numFmtId="178" fontId="10" fillId="39" borderId="905">
      <alignment horizontal="center"/>
      <protection locked="0"/>
    </xf>
    <xf numFmtId="254" fontId="10" fillId="39" borderId="905">
      <alignment horizontal="right"/>
      <protection locked="0"/>
    </xf>
    <xf numFmtId="228" fontId="74" fillId="0" borderId="905" applyNumberFormat="0">
      <alignment horizontal="left"/>
      <protection locked="0"/>
    </xf>
    <xf numFmtId="49" fontId="74" fillId="0" borderId="905">
      <alignment horizontal="left" vertical="top" wrapText="1"/>
      <protection locked="0"/>
    </xf>
    <xf numFmtId="196" fontId="10" fillId="39" borderId="905" applyFont="0" applyFill="0" applyBorder="0" applyAlignment="0">
      <alignment horizontal="left"/>
    </xf>
    <xf numFmtId="17" fontId="11" fillId="39" borderId="905">
      <alignment horizontal="center"/>
      <protection locked="0"/>
    </xf>
    <xf numFmtId="254" fontId="10" fillId="39" borderId="905">
      <alignment horizontal="right"/>
      <protection locked="0"/>
    </xf>
    <xf numFmtId="228" fontId="73" fillId="63" borderId="905" applyFill="0">
      <alignment horizontal="center" vertical="center"/>
    </xf>
    <xf numFmtId="228" fontId="73" fillId="63" borderId="905" applyFill="0">
      <alignment horizontal="center"/>
    </xf>
    <xf numFmtId="3" fontId="114" fillId="39" borderId="905">
      <alignment horizontal="center"/>
      <protection locked="0"/>
    </xf>
    <xf numFmtId="0" fontId="7" fillId="14" borderId="14" applyNumberFormat="0" applyFont="0" applyAlignment="0" applyProtection="0"/>
    <xf numFmtId="185" fontId="74" fillId="0" borderId="905" applyFont="0" applyFill="0" applyBorder="0" applyAlignment="0" applyProtection="0">
      <alignment horizontal="left"/>
      <protection locked="0"/>
    </xf>
    <xf numFmtId="250" fontId="168" fillId="0" borderId="906" applyFill="0"/>
    <xf numFmtId="0" fontId="7" fillId="14" borderId="14" applyNumberFormat="0" applyFont="0" applyAlignment="0" applyProtection="0"/>
    <xf numFmtId="250" fontId="121" fillId="0" borderId="906" applyFill="0"/>
    <xf numFmtId="271" fontId="11" fillId="63" borderId="905">
      <alignment horizontal="right"/>
    </xf>
    <xf numFmtId="271" fontId="11" fillId="0" borderId="905">
      <alignment horizontal="right"/>
    </xf>
    <xf numFmtId="187" fontId="74" fillId="0" borderId="905" applyFont="0" applyFill="0" applyBorder="0" applyAlignment="0" applyProtection="0">
      <alignment horizontal="left"/>
      <protection locked="0"/>
    </xf>
    <xf numFmtId="228" fontId="74" fillId="0" borderId="941" applyNumberFormat="0">
      <alignment horizontal="left"/>
      <protection locked="0"/>
    </xf>
    <xf numFmtId="237" fontId="103" fillId="0" borderId="938">
      <alignment vertical="center"/>
      <protection locked="0"/>
    </xf>
    <xf numFmtId="250" fontId="121" fillId="0" borderId="942" applyFill="0"/>
    <xf numFmtId="0" fontId="64" fillId="59" borderId="918" applyNumberFormat="0" applyAlignment="0" applyProtection="0"/>
    <xf numFmtId="0" fontId="61" fillId="46" borderId="907" applyNumberFormat="0" applyAlignment="0" applyProtection="0"/>
    <xf numFmtId="196" fontId="10" fillId="39" borderId="914" applyFont="0" applyFill="0" applyBorder="0" applyAlignment="0">
      <alignment horizontal="left"/>
    </xf>
    <xf numFmtId="0" fontId="53" fillId="59" borderId="934" applyNumberFormat="0" applyAlignment="0" applyProtection="0"/>
    <xf numFmtId="0" fontId="7" fillId="14" borderId="14" applyNumberFormat="0" applyFont="0" applyAlignment="0" applyProtection="0"/>
    <xf numFmtId="0" fontId="7" fillId="14" borderId="14" applyNumberFormat="0" applyFont="0" applyAlignment="0" applyProtection="0"/>
    <xf numFmtId="201" fontId="10" fillId="39" borderId="914" applyNumberFormat="0">
      <alignment horizontal="left"/>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2" fillId="0" borderId="928" applyNumberFormat="0" applyFill="0" applyAlignment="0" applyProtection="0"/>
    <xf numFmtId="0" fontId="53" fillId="59" borderId="952" applyNumberFormat="0" applyAlignment="0" applyProtection="0"/>
    <xf numFmtId="0" fontId="74" fillId="0" borderId="914" applyNumberFormat="0">
      <alignment horizontal="left"/>
      <protection locked="0"/>
    </xf>
    <xf numFmtId="185" fontId="74" fillId="0" borderId="959"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3" fillId="63" borderId="905" applyFill="0">
      <alignment horizontal="center"/>
    </xf>
    <xf numFmtId="178" fontId="10" fillId="39" borderId="905">
      <alignment horizontal="center"/>
      <protection locked="0"/>
    </xf>
    <xf numFmtId="0" fontId="53" fillId="59" borderId="907" applyNumberFormat="0" applyAlignment="0" applyProtection="0"/>
    <xf numFmtId="3" fontId="114" fillId="39" borderId="932">
      <alignment horizontal="center"/>
      <protection locked="0"/>
    </xf>
    <xf numFmtId="0" fontId="10" fillId="62" borderId="917" applyNumberFormat="0" applyFont="0" applyAlignment="0" applyProtection="0"/>
    <xf numFmtId="0" fontId="7" fillId="14" borderId="14" applyNumberFormat="0" applyFont="0" applyAlignment="0" applyProtection="0"/>
    <xf numFmtId="193" fontId="10" fillId="0" borderId="941" applyFont="0" applyFill="0" applyBorder="0" applyAlignment="0" applyProtection="0">
      <alignment horizontal="left"/>
      <protection locked="0"/>
    </xf>
    <xf numFmtId="0" fontId="7" fillId="14" borderId="14" applyNumberFormat="0" applyFont="0" applyAlignment="0" applyProtection="0"/>
    <xf numFmtId="178" fontId="10" fillId="39" borderId="932">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3" fillId="63" borderId="941" applyFill="0">
      <alignment horizontal="center"/>
    </xf>
    <xf numFmtId="0" fontId="2" fillId="0" borderId="955"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4" fontId="10" fillId="39" borderId="914">
      <alignment horizontal="right"/>
      <protection locked="0"/>
    </xf>
    <xf numFmtId="178" fontId="10" fillId="39" borderId="914">
      <alignment horizontal="center"/>
      <protection locked="0"/>
    </xf>
    <xf numFmtId="228" fontId="74" fillId="0" borderId="914" applyNumberFormat="0">
      <alignment horizontal="left"/>
      <protection locked="0"/>
    </xf>
    <xf numFmtId="197" fontId="74" fillId="0" borderId="905">
      <alignment horizontal="left"/>
      <protection locked="0"/>
    </xf>
    <xf numFmtId="178" fontId="10" fillId="39" borderId="914">
      <alignment horizontal="center"/>
      <protection locked="0"/>
    </xf>
    <xf numFmtId="228" fontId="79" fillId="0" borderId="914" applyFill="0">
      <alignment horizontal="center" vertical="center"/>
    </xf>
    <xf numFmtId="49" fontId="74" fillId="0" borderId="914">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228" fontId="79" fillId="0" borderId="968" applyFill="0">
      <alignment horizontal="center" vertical="center"/>
    </xf>
    <xf numFmtId="0" fontId="7" fillId="14" borderId="14" applyNumberFormat="0" applyFont="0" applyAlignment="0" applyProtection="0"/>
    <xf numFmtId="254" fontId="10" fillId="39" borderId="932">
      <alignment horizontal="right"/>
      <protection locked="0"/>
    </xf>
    <xf numFmtId="49" fontId="74" fillId="0" borderId="968">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66" fillId="0" borderId="919"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907" applyNumberFormat="0" applyAlignment="0" applyProtection="0"/>
    <xf numFmtId="0" fontId="64" fillId="59" borderId="936" applyNumberFormat="0" applyAlignment="0" applyProtection="0"/>
    <xf numFmtId="237" fontId="103" fillId="0" borderId="947">
      <alignment vertical="center"/>
      <protection locked="0"/>
    </xf>
    <xf numFmtId="0" fontId="7" fillId="14" borderId="14" applyNumberFormat="0" applyFont="0" applyAlignment="0" applyProtection="0"/>
    <xf numFmtId="232" fontId="103" fillId="0" borderId="947">
      <alignment vertical="center"/>
      <protection locked="0"/>
    </xf>
    <xf numFmtId="254" fontId="10" fillId="39" borderId="959">
      <alignment horizontal="right"/>
      <protection locked="0"/>
    </xf>
    <xf numFmtId="0" fontId="7" fillId="14" borderId="14" applyNumberFormat="0" applyFont="0" applyAlignment="0" applyProtection="0"/>
    <xf numFmtId="17" fontId="11" fillId="39" borderId="968">
      <alignment horizontal="center"/>
      <protection locked="0"/>
    </xf>
    <xf numFmtId="0" fontId="66" fillId="0" borderId="955" applyNumberFormat="0" applyFill="0" applyAlignment="0" applyProtection="0"/>
    <xf numFmtId="178" fontId="10" fillId="39" borderId="905">
      <alignment horizontal="center"/>
      <protection locked="0"/>
    </xf>
    <xf numFmtId="192" fontId="74" fillId="0" borderId="941" applyFont="0" applyFill="0" applyBorder="0" applyAlignment="0" applyProtection="0">
      <alignment horizontal="left"/>
      <protection locked="0"/>
    </xf>
    <xf numFmtId="250" fontId="121" fillId="0" borderId="906" applyFill="0"/>
    <xf numFmtId="228" fontId="68" fillId="0" borderId="941" applyFill="0">
      <alignment horizontal="center" vertical="center"/>
    </xf>
    <xf numFmtId="178" fontId="10" fillId="39" borderId="959">
      <alignment horizontal="center"/>
      <protection locked="0"/>
    </xf>
    <xf numFmtId="0" fontId="7" fillId="14" borderId="14" applyNumberFormat="0" applyFont="0" applyAlignment="0" applyProtection="0"/>
    <xf numFmtId="0" fontId="73" fillId="63" borderId="923" applyFill="0">
      <alignment horizontal="center"/>
    </xf>
    <xf numFmtId="0" fontId="7" fillId="14" borderId="14" applyNumberFormat="0" applyFont="0" applyAlignment="0" applyProtection="0"/>
    <xf numFmtId="267" fontId="112" fillId="0" borderId="949"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1" fontId="74" fillId="0" borderId="941" applyFont="0" applyFill="0" applyBorder="0" applyAlignment="0" applyProtection="0">
      <alignment horizontal="left"/>
      <protection locked="0"/>
    </xf>
    <xf numFmtId="0" fontId="7" fillId="14" borderId="14" applyNumberFormat="0" applyFont="0" applyAlignment="0" applyProtection="0"/>
    <xf numFmtId="228" fontId="103" fillId="0" borderId="947">
      <alignment vertical="center"/>
      <protection locked="0"/>
    </xf>
    <xf numFmtId="276" fontId="20" fillId="0" borderId="941">
      <alignment horizontal="center"/>
    </xf>
    <xf numFmtId="228" fontId="73" fillId="63" borderId="932" applyFill="0">
      <alignment horizont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2" fillId="0" borderId="928" applyNumberFormat="0" applyFill="0" applyAlignment="0" applyProtection="0"/>
    <xf numFmtId="0" fontId="73" fillId="63" borderId="932" applyFill="0">
      <alignment horizontal="center"/>
    </xf>
    <xf numFmtId="0" fontId="7" fillId="14" borderId="14" applyNumberFormat="0" applyFont="0" applyAlignment="0" applyProtection="0"/>
    <xf numFmtId="0" fontId="7" fillId="14" borderId="14" applyNumberFormat="0" applyFont="0" applyAlignment="0" applyProtection="0"/>
    <xf numFmtId="267" fontId="112" fillId="0" borderId="967" applyFill="0">
      <alignment horizontal="center" vertical="center"/>
    </xf>
    <xf numFmtId="0" fontId="61" fillId="46" borderId="961" applyNumberFormat="0" applyAlignment="0" applyProtection="0"/>
    <xf numFmtId="228" fontId="136" fillId="68" borderId="930" applyNumberFormat="0">
      <alignment horizontal="right"/>
    </xf>
    <xf numFmtId="187" fontId="74" fillId="0" borderId="914" applyFont="0" applyFill="0" applyBorder="0" applyAlignment="0" applyProtection="0">
      <alignment horizontal="left"/>
      <protection locked="0"/>
    </xf>
    <xf numFmtId="0" fontId="7" fillId="14" borderId="14" applyNumberFormat="0" applyFont="0" applyAlignment="0" applyProtection="0"/>
    <xf numFmtId="271" fontId="11" fillId="0" borderId="914">
      <alignment horizontal="right"/>
    </xf>
    <xf numFmtId="185" fontId="74" fillId="0" borderId="914" applyFont="0" applyFill="0" applyBorder="0" applyAlignment="0" applyProtection="0">
      <alignment horizontal="left"/>
      <protection locked="0"/>
    </xf>
    <xf numFmtId="250" fontId="121" fillId="0" borderId="915" applyFill="0"/>
    <xf numFmtId="228" fontId="73" fillId="63" borderId="914" applyFill="0">
      <alignment horizontal="center"/>
    </xf>
    <xf numFmtId="271" fontId="11" fillId="63" borderId="914">
      <alignment horizontal="right"/>
    </xf>
    <xf numFmtId="250" fontId="168" fillId="0" borderId="915" applyFill="0"/>
    <xf numFmtId="3" fontId="114" fillId="39" borderId="914">
      <alignment horizontal="center"/>
      <protection locked="0"/>
    </xf>
    <xf numFmtId="237" fontId="103" fillId="0" borderId="920">
      <alignment vertical="center"/>
      <protection locked="0"/>
    </xf>
    <xf numFmtId="0" fontId="7" fillId="14" borderId="14" applyNumberFormat="0" applyFont="0" applyAlignment="0" applyProtection="0"/>
    <xf numFmtId="228" fontId="79" fillId="0" borderId="959" applyFill="0">
      <alignment horizontal="center" vertical="center"/>
    </xf>
    <xf numFmtId="200" fontId="10" fillId="5" borderId="905" applyFont="0" applyFill="0" applyBorder="0" applyAlignment="0" applyProtection="0"/>
    <xf numFmtId="0" fontId="7" fillId="14" borderId="14" applyNumberFormat="0" applyFont="0" applyAlignment="0" applyProtection="0"/>
    <xf numFmtId="0" fontId="7" fillId="14" borderId="14" applyNumberFormat="0" applyFont="0" applyAlignment="0" applyProtection="0"/>
    <xf numFmtId="184" fontId="103" fillId="0" borderId="965">
      <alignment vertical="center"/>
      <protection locked="0"/>
    </xf>
    <xf numFmtId="0" fontId="7" fillId="14" borderId="14" applyNumberFormat="0" applyFont="0" applyAlignment="0" applyProtection="0"/>
    <xf numFmtId="0" fontId="7" fillId="14" borderId="14" applyNumberFormat="0" applyFont="0" applyAlignment="0" applyProtection="0"/>
    <xf numFmtId="0" fontId="53" fillId="59" borderId="943" applyNumberFormat="0" applyAlignment="0" applyProtection="0"/>
    <xf numFmtId="276" fontId="20" fillId="0" borderId="959">
      <alignment horizontal="center"/>
    </xf>
    <xf numFmtId="0" fontId="7" fillId="14" borderId="14" applyNumberFormat="0" applyFont="0" applyAlignment="0" applyProtection="0"/>
    <xf numFmtId="0" fontId="7" fillId="14" borderId="14" applyNumberFormat="0" applyFont="0" applyAlignment="0" applyProtection="0"/>
    <xf numFmtId="228" fontId="74" fillId="0" borderId="923" applyNumberFormat="0">
      <alignment horizontal="left"/>
      <protection locked="0"/>
    </xf>
    <xf numFmtId="0" fontId="7" fillId="14" borderId="14" applyNumberFormat="0" applyFont="0" applyAlignment="0" applyProtection="0"/>
    <xf numFmtId="49" fontId="74" fillId="0" borderId="923">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10" fillId="62" borderId="953" applyNumberFormat="0" applyFont="0" applyAlignment="0" applyProtection="0"/>
    <xf numFmtId="0" fontId="2" fillId="0" borderId="919" applyNumberFormat="0" applyFill="0" applyAlignment="0" applyProtection="0"/>
    <xf numFmtId="178" fontId="10" fillId="39" borderId="941">
      <alignment horizontal="center"/>
      <protection locked="0"/>
    </xf>
    <xf numFmtId="0" fontId="7" fillId="14" borderId="14" applyNumberFormat="0" applyFont="0" applyAlignment="0" applyProtection="0"/>
    <xf numFmtId="232" fontId="103" fillId="0" borderId="965">
      <alignment vertical="center"/>
      <protection locked="0"/>
    </xf>
    <xf numFmtId="228" fontId="74" fillId="0" borderId="950" applyNumberFormat="0">
      <alignment horizontal="left"/>
      <protection locked="0"/>
    </xf>
    <xf numFmtId="228" fontId="112" fillId="0" borderId="940" applyFill="0">
      <alignment horizontal="center" vertical="center"/>
    </xf>
    <xf numFmtId="37" fontId="70" fillId="0" borderId="931" applyFill="0">
      <alignment horizontal="center" vertical="center"/>
    </xf>
    <xf numFmtId="0" fontId="7" fillId="14" borderId="14" applyNumberFormat="0" applyFont="0" applyAlignment="0" applyProtection="0"/>
    <xf numFmtId="0" fontId="64" fillId="59" borderId="918" applyNumberFormat="0" applyAlignment="0" applyProtection="0"/>
    <xf numFmtId="0" fontId="53" fillId="59" borderId="898" applyNumberFormat="0" applyAlignment="0" applyProtection="0"/>
    <xf numFmtId="0" fontId="7" fillId="14" borderId="14" applyNumberFormat="0" applyFont="0" applyAlignment="0" applyProtection="0"/>
    <xf numFmtId="0" fontId="64" fillId="59" borderId="954" applyNumberFormat="0" applyAlignment="0" applyProtection="0"/>
    <xf numFmtId="0" fontId="7" fillId="14" borderId="14" applyNumberFormat="0" applyFont="0" applyAlignment="0" applyProtection="0"/>
    <xf numFmtId="228" fontId="121" fillId="0" borderId="966" applyNumberFormat="0"/>
    <xf numFmtId="233" fontId="103" fillId="0" borderId="947">
      <alignment vertical="center"/>
      <protection locked="0"/>
    </xf>
    <xf numFmtId="0" fontId="7" fillId="14" borderId="14" applyNumberFormat="0" applyFont="0" applyAlignment="0" applyProtection="0"/>
    <xf numFmtId="0" fontId="7" fillId="14" borderId="14" applyNumberFormat="0" applyFont="0" applyAlignment="0" applyProtection="0"/>
    <xf numFmtId="233" fontId="103" fillId="0" borderId="938">
      <alignment vertical="center"/>
      <protection locked="0"/>
    </xf>
    <xf numFmtId="0" fontId="7" fillId="14" borderId="14" applyNumberFormat="0" applyFont="0" applyAlignment="0" applyProtection="0"/>
    <xf numFmtId="0" fontId="66" fillId="0" borderId="937" applyNumberFormat="0" applyFill="0" applyAlignment="0" applyProtection="0"/>
    <xf numFmtId="192" fontId="74" fillId="0" borderId="905" applyFont="0" applyFill="0" applyBorder="0" applyAlignment="0" applyProtection="0">
      <alignment horizontal="left"/>
      <protection locked="0"/>
    </xf>
    <xf numFmtId="191" fontId="74" fillId="0" borderId="905"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3" fillId="63" borderId="968" applyFill="0">
      <alignment horizontal="center"/>
    </xf>
    <xf numFmtId="0" fontId="7" fillId="14" borderId="14" applyNumberFormat="0" applyFont="0" applyAlignment="0" applyProtection="0"/>
    <xf numFmtId="201" fontId="10" fillId="39" borderId="905" applyNumberFormat="0">
      <alignment horizontal="left"/>
    </xf>
    <xf numFmtId="228" fontId="121" fillId="0" borderId="912" applyNumberFormat="0"/>
    <xf numFmtId="0" fontId="7" fillId="14" borderId="14" applyNumberFormat="0" applyFont="0" applyAlignment="0" applyProtection="0"/>
    <xf numFmtId="0" fontId="7" fillId="14" borderId="14" applyNumberFormat="0" applyFont="0" applyAlignment="0" applyProtection="0"/>
    <xf numFmtId="0" fontId="64" fillId="59" borderId="927" applyNumberFormat="0" applyAlignment="0" applyProtection="0"/>
    <xf numFmtId="232" fontId="103" fillId="0" borderId="920">
      <alignment vertical="center"/>
      <protection locked="0"/>
    </xf>
    <xf numFmtId="178" fontId="10" fillId="39" borderId="905">
      <alignment horizontal="center"/>
      <protection locked="0"/>
    </xf>
    <xf numFmtId="0" fontId="64" fillId="59" borderId="945" applyNumberFormat="0" applyAlignment="0" applyProtection="0"/>
    <xf numFmtId="178" fontId="10" fillId="39" borderId="905">
      <alignment horizontal="center"/>
      <protection locked="0"/>
    </xf>
    <xf numFmtId="232" fontId="103" fillId="0" borderId="929">
      <alignment vertical="center"/>
      <protection locked="0"/>
    </xf>
    <xf numFmtId="228" fontId="136" fillId="68" borderId="957" applyNumberFormat="0">
      <alignment horizontal="right"/>
    </xf>
    <xf numFmtId="184" fontId="68" fillId="0" borderId="932" applyFill="0">
      <alignment horizontal="center" vertical="center"/>
    </xf>
    <xf numFmtId="0" fontId="7" fillId="14" borderId="14" applyNumberFormat="0" applyFont="0" applyAlignment="0" applyProtection="0"/>
    <xf numFmtId="228" fontId="74" fillId="0" borderId="905" applyNumberFormat="0">
      <alignment horizontal="left"/>
      <protection locked="0"/>
    </xf>
    <xf numFmtId="49" fontId="74" fillId="0" borderId="932">
      <alignment horizontal="left" vertical="top" wrapText="1"/>
      <protection locked="0"/>
    </xf>
    <xf numFmtId="0" fontId="7" fillId="14" borderId="14" applyNumberFormat="0" applyFont="0" applyAlignment="0" applyProtection="0"/>
    <xf numFmtId="49" fontId="74" fillId="0" borderId="905">
      <alignment horizontal="left" vertical="top" wrapText="1"/>
      <protection locked="0"/>
    </xf>
    <xf numFmtId="196" fontId="10" fillId="39" borderId="905" applyFont="0" applyFill="0" applyBorder="0" applyAlignment="0">
      <alignment horizontal="left"/>
    </xf>
    <xf numFmtId="0" fontId="66" fillId="0" borderId="964" applyNumberFormat="0" applyFill="0" applyAlignment="0" applyProtection="0"/>
    <xf numFmtId="231" fontId="103" fillId="0" borderId="911">
      <alignment vertical="center"/>
      <protection locked="0"/>
    </xf>
    <xf numFmtId="0" fontId="61" fillId="46" borderId="898" applyNumberFormat="0" applyAlignment="0" applyProtection="0"/>
    <xf numFmtId="228" fontId="124" fillId="0" borderId="967" applyFill="0">
      <alignment horizontal="center" vertical="center"/>
    </xf>
    <xf numFmtId="0" fontId="7" fillId="14" borderId="14" applyNumberFormat="0" applyFont="0" applyAlignment="0" applyProtection="0"/>
    <xf numFmtId="228" fontId="104" fillId="0" borderId="968" applyFill="0">
      <alignment horizontal="center" vertical="center"/>
    </xf>
    <xf numFmtId="0" fontId="73" fillId="63" borderId="941" applyFill="0">
      <alignment horizontal="center"/>
    </xf>
    <xf numFmtId="250" fontId="168" fillId="0" borderId="942" applyFill="0"/>
    <xf numFmtId="0" fontId="74" fillId="0" borderId="959" applyNumberFormat="0">
      <alignment horizontal="left"/>
      <protection locked="0"/>
    </xf>
    <xf numFmtId="192" fontId="74" fillId="0" borderId="950" applyFont="0" applyFill="0" applyBorder="0" applyAlignment="0" applyProtection="0">
      <alignment horizontal="left"/>
      <protection locked="0"/>
    </xf>
    <xf numFmtId="0" fontId="7" fillId="14" borderId="14" applyNumberFormat="0" applyFont="0" applyAlignment="0" applyProtection="0"/>
    <xf numFmtId="228" fontId="73" fillId="63" borderId="941" applyFill="0">
      <alignment horizontal="center" vertical="center"/>
    </xf>
    <xf numFmtId="228" fontId="103" fillId="0" borderId="956">
      <alignment vertical="center"/>
      <protection locked="0"/>
    </xf>
    <xf numFmtId="0" fontId="10" fillId="62" borderId="944" applyNumberFormat="0" applyFont="0" applyAlignment="0" applyProtection="0"/>
    <xf numFmtId="230" fontId="103" fillId="0" borderId="929">
      <alignment vertical="center"/>
      <protection locked="0"/>
    </xf>
    <xf numFmtId="228" fontId="74" fillId="0" borderId="932" applyNumberFormat="0">
      <alignment horizontal="left"/>
      <protection locked="0"/>
    </xf>
    <xf numFmtId="0" fontId="53" fillId="59" borderId="961" applyNumberFormat="0" applyAlignment="0" applyProtection="0"/>
    <xf numFmtId="0" fontId="66" fillId="0" borderId="937" applyNumberFormat="0" applyFill="0" applyAlignment="0" applyProtection="0"/>
    <xf numFmtId="185" fontId="74" fillId="0" borderId="950" applyFont="0" applyFill="0" applyBorder="0" applyAlignment="0" applyProtection="0">
      <alignment horizontal="left"/>
      <protection locked="0"/>
    </xf>
    <xf numFmtId="0" fontId="61" fillId="46" borderId="916" applyNumberFormat="0" applyAlignment="0" applyProtection="0"/>
    <xf numFmtId="0" fontId="53" fillId="59" borderId="916" applyNumberFormat="0" applyAlignment="0" applyProtection="0"/>
    <xf numFmtId="0" fontId="73" fillId="63" borderId="959" applyFill="0">
      <alignment horizontal="center"/>
    </xf>
    <xf numFmtId="0" fontId="7" fillId="14" borderId="14" applyNumberFormat="0" applyFont="0" applyAlignment="0" applyProtection="0"/>
    <xf numFmtId="233" fontId="103" fillId="0" borderId="956">
      <alignment vertic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8" fontId="73" fillId="63" borderId="932" applyFill="0">
      <alignment horizontal="center" vertical="center"/>
    </xf>
    <xf numFmtId="0" fontId="7" fillId="14" borderId="14" applyNumberFormat="0" applyFont="0" applyAlignment="0" applyProtection="0"/>
    <xf numFmtId="250" fontId="121" fillId="0" borderId="951" applyFill="0"/>
    <xf numFmtId="0" fontId="7" fillId="14" borderId="14" applyNumberFormat="0" applyFont="0" applyAlignment="0" applyProtection="0"/>
    <xf numFmtId="0" fontId="7" fillId="14" borderId="14" applyNumberFormat="0" applyFont="0" applyAlignment="0" applyProtection="0"/>
    <xf numFmtId="0" fontId="64" fillId="59" borderId="909" applyNumberFormat="0" applyAlignment="0" applyProtection="0"/>
    <xf numFmtId="0" fontId="7" fillId="14" borderId="14" applyNumberFormat="0" applyFont="0" applyAlignment="0" applyProtection="0"/>
    <xf numFmtId="184" fontId="103" fillId="0" borderId="920">
      <alignment vertical="center"/>
      <protection locked="0"/>
    </xf>
    <xf numFmtId="230" fontId="103" fillId="0" borderId="920">
      <alignment vertical="center"/>
      <protection locked="0"/>
    </xf>
    <xf numFmtId="196" fontId="10" fillId="39" borderId="968" applyFont="0" applyFill="0" applyBorder="0" applyAlignment="0">
      <alignment horizontal="left"/>
    </xf>
    <xf numFmtId="0" fontId="53" fillId="59" borderId="943" applyNumberFormat="0" applyAlignment="0" applyProtection="0"/>
    <xf numFmtId="3" fontId="114" fillId="39" borderId="968">
      <alignment horizontal="center"/>
      <protection locked="0"/>
    </xf>
    <xf numFmtId="0" fontId="7" fillId="14" borderId="14" applyNumberFormat="0" applyFont="0" applyAlignment="0" applyProtection="0"/>
    <xf numFmtId="0" fontId="10" fillId="62" borderId="899" applyNumberFormat="0" applyFont="0" applyAlignment="0" applyProtection="0"/>
    <xf numFmtId="0" fontId="64" fillId="59" borderId="900" applyNumberFormat="0" applyAlignment="0" applyProtection="0"/>
    <xf numFmtId="0" fontId="7" fillId="14" borderId="14" applyNumberFormat="0" applyFont="0" applyAlignment="0" applyProtection="0"/>
    <xf numFmtId="0" fontId="2" fillId="0" borderId="937" applyNumberFormat="0" applyFill="0" applyAlignment="0" applyProtection="0"/>
    <xf numFmtId="0" fontId="7" fillId="14" borderId="14" applyNumberFormat="0" applyFont="0" applyAlignment="0" applyProtection="0"/>
    <xf numFmtId="188" fontId="73" fillId="63" borderId="950" applyFill="0">
      <alignment horizontal="center" vertical="center"/>
    </xf>
    <xf numFmtId="233" fontId="103" fillId="0" borderId="929">
      <alignment vertical="center"/>
      <protection locked="0"/>
    </xf>
    <xf numFmtId="190" fontId="74" fillId="0" borderId="932" applyFont="0" applyFill="0" applyBorder="0" applyAlignment="0" applyProtection="0">
      <alignment horizontal="left"/>
      <protection locked="0"/>
    </xf>
    <xf numFmtId="228" fontId="124" fillId="0" borderId="931" applyFill="0">
      <alignment horizontal="center" vertical="center"/>
    </xf>
    <xf numFmtId="0" fontId="7" fillId="14" borderId="14" applyNumberFormat="0" applyFont="0" applyAlignment="0" applyProtection="0"/>
    <xf numFmtId="0" fontId="73" fillId="63" borderId="914" applyFill="0">
      <alignment horizontal="center"/>
    </xf>
    <xf numFmtId="0" fontId="7" fillId="14" borderId="14" applyNumberFormat="0" applyFont="0" applyAlignment="0" applyProtection="0"/>
    <xf numFmtId="233" fontId="103" fillId="0" borderId="929">
      <alignment vertical="center"/>
      <protection locked="0"/>
    </xf>
    <xf numFmtId="0" fontId="7" fillId="14" borderId="14" applyNumberFormat="0" applyFont="0" applyAlignment="0" applyProtection="0"/>
    <xf numFmtId="0" fontId="2" fillId="0" borderId="901" applyNumberFormat="0" applyFill="0" applyAlignment="0" applyProtection="0"/>
    <xf numFmtId="0" fontId="66" fillId="0" borderId="901" applyNumberFormat="0" applyFill="0" applyAlignment="0" applyProtection="0"/>
    <xf numFmtId="0" fontId="10" fillId="0" borderId="0"/>
    <xf numFmtId="0" fontId="7" fillId="14" borderId="14" applyNumberFormat="0" applyFont="0" applyAlignment="0" applyProtection="0"/>
    <xf numFmtId="0" fontId="2" fillId="0" borderId="910" applyNumberFormat="0" applyFill="0" applyAlignment="0" applyProtection="0"/>
    <xf numFmtId="196" fontId="10" fillId="39" borderId="959" applyFont="0" applyFill="0" applyBorder="0" applyAlignment="0">
      <alignment horizontal="left"/>
    </xf>
    <xf numFmtId="228" fontId="73" fillId="63" borderId="914" applyFill="0">
      <alignment horizontal="center" vertical="center"/>
    </xf>
    <xf numFmtId="228" fontId="73" fillId="63" borderId="905" applyFill="0">
      <alignment horizontal="center"/>
    </xf>
    <xf numFmtId="228" fontId="73" fillId="63" borderId="905" applyFill="0">
      <alignment horizontal="center" vertical="center"/>
    </xf>
    <xf numFmtId="17" fontId="11" fillId="39" borderId="914">
      <alignment horizontal="center"/>
      <protection locked="0"/>
    </xf>
    <xf numFmtId="0" fontId="53" fillId="59" borderId="925" applyNumberFormat="0" applyAlignment="0" applyProtection="0"/>
    <xf numFmtId="191" fontId="74" fillId="0" borderId="959" applyFont="0" applyFill="0" applyBorder="0" applyAlignment="0" applyProtection="0">
      <alignment horizontal="left"/>
      <protection locked="0"/>
    </xf>
    <xf numFmtId="0" fontId="7" fillId="14" borderId="14" applyNumberFormat="0" applyFont="0" applyAlignment="0" applyProtection="0"/>
    <xf numFmtId="0" fontId="61" fillId="46" borderId="925" applyNumberFormat="0" applyAlignment="0" applyProtection="0"/>
    <xf numFmtId="254" fontId="10" fillId="39" borderId="914">
      <alignment horizontal="right"/>
      <protection locked="0"/>
    </xf>
    <xf numFmtId="228" fontId="121" fillId="0" borderId="930" applyNumberFormat="0"/>
    <xf numFmtId="0" fontId="7" fillId="14" borderId="14" applyNumberFormat="0" applyFont="0" applyAlignment="0" applyProtection="0"/>
    <xf numFmtId="0" fontId="7" fillId="14" borderId="14" applyNumberFormat="0" applyFont="0" applyAlignment="0" applyProtection="0"/>
    <xf numFmtId="231" fontId="103" fillId="0" borderId="938">
      <alignment vertical="center"/>
      <protection locked="0"/>
    </xf>
    <xf numFmtId="0" fontId="7" fillId="14" borderId="14" applyNumberFormat="0" applyFont="0" applyAlignment="0" applyProtection="0"/>
    <xf numFmtId="0" fontId="61" fillId="46" borderId="934" applyNumberFormat="0" applyAlignment="0" applyProtection="0"/>
    <xf numFmtId="0" fontId="7" fillId="14" borderId="14" applyNumberFormat="0" applyFont="0" applyAlignment="0" applyProtection="0"/>
    <xf numFmtId="250" fontId="168" fillId="0" borderId="933" applyFill="0"/>
    <xf numFmtId="0" fontId="64" fillId="59" borderId="927" applyNumberFormat="0" applyAlignment="0" applyProtection="0"/>
    <xf numFmtId="0" fontId="7" fillId="14" borderId="14" applyNumberFormat="0" applyFont="0" applyAlignment="0" applyProtection="0"/>
    <xf numFmtId="178" fontId="10" fillId="39" borderId="950">
      <alignment horizontal="center"/>
      <protection locked="0"/>
    </xf>
    <xf numFmtId="0" fontId="7" fillId="14" borderId="14" applyNumberFormat="0" applyFont="0" applyAlignment="0" applyProtection="0"/>
    <xf numFmtId="185" fontId="74" fillId="0" borderId="905" applyFont="0" applyFill="0" applyBorder="0" applyAlignment="0" applyProtection="0">
      <alignment horizontal="left"/>
      <protection locked="0"/>
    </xf>
    <xf numFmtId="0" fontId="7" fillId="14" borderId="14" applyNumberFormat="0" applyFont="0" applyAlignment="0" applyProtection="0"/>
    <xf numFmtId="231" fontId="103" fillId="0" borderId="938">
      <alignment vertical="center"/>
      <protection locked="0"/>
    </xf>
    <xf numFmtId="228" fontId="103" fillId="0" borderId="950" applyFill="0">
      <alignment horizontal="center" vertical="center"/>
    </xf>
    <xf numFmtId="0" fontId="64" fillId="59" borderId="963" applyNumberFormat="0" applyAlignment="0" applyProtection="0"/>
    <xf numFmtId="231" fontId="103" fillId="0" borderId="965">
      <alignment vertical="center"/>
      <protection locked="0"/>
    </xf>
    <xf numFmtId="0" fontId="7" fillId="14" borderId="14" applyNumberFormat="0" applyFont="0" applyAlignment="0" applyProtection="0"/>
    <xf numFmtId="0" fontId="7" fillId="14" borderId="14" applyNumberFormat="0" applyFont="0" applyAlignment="0" applyProtection="0"/>
    <xf numFmtId="49" fontId="74" fillId="0" borderId="941">
      <alignment horizontal="left" vertical="top" wrapText="1"/>
      <protection locked="0"/>
    </xf>
    <xf numFmtId="0" fontId="66" fillId="0" borderId="946" applyNumberFormat="0" applyFill="0" applyAlignment="0" applyProtection="0"/>
    <xf numFmtId="0" fontId="7" fillId="14" borderId="14" applyNumberFormat="0" applyFont="0" applyAlignment="0" applyProtection="0"/>
    <xf numFmtId="228" fontId="112" fillId="0" borderId="949"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4" fillId="0" borderId="914"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954" applyNumberFormat="0" applyAlignment="0" applyProtection="0"/>
    <xf numFmtId="228" fontId="73" fillId="63" borderId="941"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10" fillId="62" borderId="908" applyNumberFormat="0" applyFont="0" applyAlignment="0" applyProtection="0"/>
    <xf numFmtId="0" fontId="7" fillId="14" borderId="14" applyNumberFormat="0" applyFont="0" applyAlignment="0" applyProtection="0"/>
    <xf numFmtId="228" fontId="74" fillId="0" borderId="941" applyNumberFormat="0">
      <alignment horizontal="left"/>
      <protection locked="0"/>
    </xf>
    <xf numFmtId="0" fontId="7" fillId="14" borderId="14" applyNumberFormat="0" applyFont="0" applyAlignment="0" applyProtection="0"/>
    <xf numFmtId="0" fontId="64" fillId="59" borderId="936" applyNumberFormat="0" applyAlignment="0" applyProtection="0"/>
    <xf numFmtId="10" fontId="68" fillId="67" borderId="968" applyNumberFormat="0" applyBorder="0" applyAlignment="0" applyProtection="0"/>
    <xf numFmtId="0" fontId="53" fillId="59" borderId="898" applyNumberFormat="0" applyAlignment="0" applyProtection="0"/>
    <xf numFmtId="0" fontId="61" fillId="46" borderId="898" applyNumberFormat="0" applyAlignment="0" applyProtection="0"/>
    <xf numFmtId="0" fontId="64" fillId="59" borderId="900" applyNumberFormat="0" applyAlignment="0" applyProtection="0"/>
    <xf numFmtId="0" fontId="66" fillId="0" borderId="901" applyNumberFormat="0" applyFill="0" applyAlignment="0" applyProtection="0"/>
    <xf numFmtId="0" fontId="2" fillId="0" borderId="901" applyNumberFormat="0" applyFill="0" applyAlignment="0" applyProtection="0"/>
    <xf numFmtId="0" fontId="53" fillId="59" borderId="898" applyNumberFormat="0" applyAlignment="0" applyProtection="0"/>
    <xf numFmtId="0" fontId="61" fillId="46" borderId="898" applyNumberFormat="0" applyAlignment="0" applyProtection="0"/>
    <xf numFmtId="0" fontId="7" fillId="14" borderId="14" applyNumberFormat="0" applyFont="0" applyAlignment="0" applyProtection="0"/>
    <xf numFmtId="0" fontId="64" fillId="59" borderId="900" applyNumberFormat="0" applyAlignment="0" applyProtection="0"/>
    <xf numFmtId="0" fontId="2" fillId="0" borderId="901" applyNumberFormat="0" applyFill="0" applyAlignment="0" applyProtection="0"/>
    <xf numFmtId="0" fontId="66" fillId="0" borderId="901"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898" applyNumberFormat="0" applyAlignment="0" applyProtection="0"/>
    <xf numFmtId="229" fontId="103" fillId="0" borderId="929">
      <alignment vertical="center"/>
      <protection locked="0"/>
    </xf>
    <xf numFmtId="0" fontId="7" fillId="14" borderId="14" applyNumberFormat="0" applyFont="0" applyAlignment="0" applyProtection="0"/>
    <xf numFmtId="0" fontId="61" fillId="46" borderId="898" applyNumberFormat="0" applyAlignment="0" applyProtection="0"/>
    <xf numFmtId="228" fontId="68" fillId="0" borderId="914" applyFill="0">
      <alignment horizontal="center" vertical="center"/>
    </xf>
    <xf numFmtId="184" fontId="68" fillId="0" borderId="914" applyFill="0">
      <alignment horizontal="center" vertical="center"/>
    </xf>
    <xf numFmtId="0" fontId="10" fillId="62" borderId="899" applyNumberFormat="0" applyFont="0" applyAlignment="0" applyProtection="0"/>
    <xf numFmtId="0" fontId="64" fillId="59" borderId="900" applyNumberFormat="0" applyAlignment="0" applyProtection="0"/>
    <xf numFmtId="228" fontId="124" fillId="0" borderId="940" applyFill="0">
      <alignment horizontal="center" vertical="center"/>
    </xf>
    <xf numFmtId="0" fontId="7" fillId="14" borderId="14" applyNumberFormat="0" applyFont="0" applyAlignment="0" applyProtection="0"/>
    <xf numFmtId="0" fontId="66" fillId="0" borderId="901" applyNumberFormat="0" applyFill="0" applyAlignment="0" applyProtection="0"/>
    <xf numFmtId="0" fontId="2" fillId="0" borderId="901" applyNumberFormat="0" applyFill="0" applyAlignment="0" applyProtection="0"/>
    <xf numFmtId="228" fontId="103" fillId="0" borderId="914" applyFill="0">
      <alignment horizontal="center" vertical="center"/>
    </xf>
    <xf numFmtId="0" fontId="7" fillId="14" borderId="14" applyNumberFormat="0" applyFont="0" applyAlignment="0" applyProtection="0"/>
    <xf numFmtId="266" fontId="103" fillId="0" borderId="950"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898"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898" applyNumberFormat="0" applyAlignment="0" applyProtection="0"/>
    <xf numFmtId="0" fontId="7" fillId="14" borderId="14" applyNumberFormat="0" applyFont="0" applyAlignment="0" applyProtection="0"/>
    <xf numFmtId="0" fontId="10" fillId="62" borderId="899" applyNumberFormat="0" applyFont="0" applyAlignment="0" applyProtection="0"/>
    <xf numFmtId="0" fontId="64" fillId="59" borderId="900" applyNumberFormat="0" applyAlignment="0" applyProtection="0"/>
    <xf numFmtId="0" fontId="7" fillId="14" borderId="14" applyNumberFormat="0" applyFont="0" applyAlignment="0" applyProtection="0"/>
    <xf numFmtId="37" fontId="70" fillId="0" borderId="967" applyFill="0">
      <alignment horizontal="center" vertical="center"/>
    </xf>
    <xf numFmtId="0" fontId="2" fillId="0" borderId="901" applyNumberFormat="0" applyFill="0" applyAlignment="0" applyProtection="0"/>
    <xf numFmtId="0" fontId="66" fillId="0" borderId="901"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918" applyNumberFormat="0" applyAlignment="0" applyProtection="0"/>
    <xf numFmtId="191" fontId="74" fillId="0" borderId="914"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201" fontId="10" fillId="39" borderId="950" applyNumberFormat="0">
      <alignment horizontal="left"/>
    </xf>
    <xf numFmtId="0" fontId="73" fillId="63" borderId="905" applyFill="0">
      <alignment horizontal="center"/>
    </xf>
    <xf numFmtId="0" fontId="7" fillId="14" borderId="14" applyNumberFormat="0" applyFont="0" applyAlignment="0" applyProtection="0"/>
    <xf numFmtId="276" fontId="20" fillId="0" borderId="932">
      <alignment horizontal="center"/>
    </xf>
    <xf numFmtId="192" fontId="74" fillId="0" borderId="914" applyFont="0" applyFill="0" applyBorder="0" applyAlignment="0" applyProtection="0">
      <alignment horizontal="left"/>
      <protection locked="0"/>
    </xf>
    <xf numFmtId="190" fontId="74" fillId="0" borderId="914" applyFont="0" applyFill="0" applyBorder="0" applyAlignment="0" applyProtection="0">
      <alignment horizontal="left"/>
      <protection locked="0"/>
    </xf>
    <xf numFmtId="0" fontId="10" fillId="62" borderId="917" applyNumberFormat="0" applyFont="0" applyAlignment="0" applyProtection="0"/>
    <xf numFmtId="188" fontId="73" fillId="63" borderId="905" applyFill="0">
      <alignment horizontal="center" vertical="center"/>
    </xf>
    <xf numFmtId="0" fontId="7" fillId="14" borderId="14" applyNumberFormat="0" applyFont="0" applyAlignment="0" applyProtection="0"/>
    <xf numFmtId="0" fontId="10" fillId="62" borderId="944" applyNumberFormat="0" applyFont="0" applyAlignment="0" applyProtection="0"/>
    <xf numFmtId="0" fontId="2" fillId="0" borderId="955" applyNumberFormat="0" applyFill="0" applyAlignment="0" applyProtection="0"/>
    <xf numFmtId="0" fontId="61" fillId="46" borderId="907"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0" fontId="10" fillId="63" borderId="905" applyNumberFormat="0" applyFont="0" applyBorder="0" applyAlignment="0" applyProtection="0"/>
    <xf numFmtId="180" fontId="10" fillId="63" borderId="905" applyNumberFormat="0" applyFont="0" applyBorder="0" applyAlignment="0" applyProtection="0"/>
    <xf numFmtId="0" fontId="66" fillId="0" borderId="946" applyNumberFormat="0" applyFill="0" applyAlignment="0" applyProtection="0"/>
    <xf numFmtId="276" fontId="20" fillId="0" borderId="923">
      <alignment horizontal="center"/>
    </xf>
    <xf numFmtId="192" fontId="74" fillId="0" borderId="941" applyFont="0" applyFill="0" applyBorder="0" applyAlignment="0" applyProtection="0">
      <alignment horizontal="left"/>
      <protection locked="0"/>
    </xf>
    <xf numFmtId="267" fontId="112" fillId="0" borderId="940" applyFill="0">
      <alignment horizontal="center" vertical="center"/>
    </xf>
    <xf numFmtId="0" fontId="7" fillId="14" borderId="14" applyNumberFormat="0" applyFont="0" applyAlignment="0" applyProtection="0"/>
    <xf numFmtId="250" fontId="121" fillId="0" borderId="924" applyFill="0"/>
    <xf numFmtId="0" fontId="7" fillId="14" borderId="14" applyNumberFormat="0" applyFont="0" applyAlignment="0" applyProtection="0"/>
    <xf numFmtId="0" fontId="7" fillId="14" borderId="14" applyNumberFormat="0" applyFont="0" applyAlignment="0" applyProtection="0"/>
    <xf numFmtId="250" fontId="121" fillId="0" borderId="969" applyFill="0"/>
    <xf numFmtId="0" fontId="7" fillId="14" borderId="14" applyNumberFormat="0" applyFont="0" applyAlignment="0" applyProtection="0"/>
    <xf numFmtId="228" fontId="136" fillId="68" borderId="921" applyNumberFormat="0">
      <alignment horizontal="right"/>
    </xf>
    <xf numFmtId="10" fontId="68" fillId="67" borderId="941" applyNumberFormat="0" applyBorder="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3" fillId="63" borderId="905" applyFill="0">
      <alignment horizontal="center"/>
    </xf>
    <xf numFmtId="188" fontId="73" fillId="63" borderId="905" applyFill="0">
      <alignment horizontal="center" vertical="center"/>
    </xf>
    <xf numFmtId="185" fontId="74" fillId="0" borderId="905" applyFont="0" applyFill="0" applyBorder="0" applyAlignment="0" applyProtection="0">
      <alignment horizontal="left"/>
      <protection locked="0"/>
    </xf>
    <xf numFmtId="197" fontId="74" fillId="0" borderId="905">
      <alignment horizontal="left"/>
      <protection locked="0"/>
    </xf>
    <xf numFmtId="0" fontId="53" fillId="59" borderId="907" applyNumberFormat="0" applyAlignment="0" applyProtection="0"/>
    <xf numFmtId="0" fontId="61" fillId="46" borderId="907" applyNumberFormat="0" applyAlignment="0" applyProtection="0"/>
    <xf numFmtId="0" fontId="64" fillId="59" borderId="909" applyNumberFormat="0" applyAlignment="0" applyProtection="0"/>
    <xf numFmtId="0" fontId="66" fillId="0" borderId="910" applyNumberFormat="0" applyFill="0" applyAlignment="0" applyProtection="0"/>
    <xf numFmtId="0" fontId="2" fillId="0" borderId="910" applyNumberFormat="0" applyFill="0" applyAlignment="0" applyProtection="0"/>
    <xf numFmtId="0" fontId="53" fillId="59" borderId="907" applyNumberFormat="0" applyAlignment="0" applyProtection="0"/>
    <xf numFmtId="0" fontId="73" fillId="63" borderId="905" applyFill="0">
      <alignment horizontal="center"/>
    </xf>
    <xf numFmtId="188" fontId="73" fillId="63" borderId="905" applyFill="0">
      <alignment horizontal="center" vertical="center"/>
    </xf>
    <xf numFmtId="0" fontId="61" fillId="46" borderId="907" applyNumberFormat="0" applyAlignment="0" applyProtection="0"/>
    <xf numFmtId="0" fontId="7" fillId="14" borderId="14" applyNumberFormat="0" applyFont="0" applyAlignment="0" applyProtection="0"/>
    <xf numFmtId="0" fontId="64" fillId="59" borderId="909" applyNumberFormat="0" applyAlignment="0" applyProtection="0"/>
    <xf numFmtId="0" fontId="2" fillId="0" borderId="910" applyNumberFormat="0" applyFill="0" applyAlignment="0" applyProtection="0"/>
    <xf numFmtId="0" fontId="66" fillId="0" borderId="910"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907" applyNumberFormat="0" applyAlignment="0" applyProtection="0"/>
    <xf numFmtId="0" fontId="7" fillId="14" borderId="14" applyNumberFormat="0" applyFont="0" applyAlignment="0" applyProtection="0"/>
    <xf numFmtId="0" fontId="61" fillId="46" borderId="907" applyNumberFormat="0" applyAlignment="0" applyProtection="0"/>
    <xf numFmtId="192" fontId="74" fillId="0" borderId="923" applyFont="0" applyFill="0" applyBorder="0" applyAlignment="0" applyProtection="0">
      <alignment horizontal="left"/>
      <protection locked="0"/>
    </xf>
    <xf numFmtId="271" fontId="11" fillId="0" borderId="923">
      <alignment horizontal="right"/>
    </xf>
    <xf numFmtId="0" fontId="10" fillId="62" borderId="908" applyNumberFormat="0" applyFont="0" applyAlignment="0" applyProtection="0"/>
    <xf numFmtId="0" fontId="64" fillId="59" borderId="909" applyNumberFormat="0" applyAlignment="0" applyProtection="0"/>
    <xf numFmtId="0" fontId="61" fillId="46" borderId="925" applyNumberFormat="0" applyAlignment="0" applyProtection="0"/>
    <xf numFmtId="0" fontId="7" fillId="14" borderId="14" applyNumberFormat="0" applyFont="0" applyAlignment="0" applyProtection="0"/>
    <xf numFmtId="0" fontId="66" fillId="0" borderId="910" applyNumberFormat="0" applyFill="0" applyAlignment="0" applyProtection="0"/>
    <xf numFmtId="0" fontId="2" fillId="0" borderId="910" applyNumberFormat="0" applyFill="0" applyAlignment="0" applyProtection="0"/>
    <xf numFmtId="190" fontId="74" fillId="0" borderId="923"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907"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907" applyNumberFormat="0" applyAlignment="0" applyProtection="0"/>
    <xf numFmtId="0" fontId="7" fillId="14" borderId="14" applyNumberFormat="0" applyFont="0" applyAlignment="0" applyProtection="0"/>
    <xf numFmtId="0" fontId="10" fillId="62" borderId="908" applyNumberFormat="0" applyFont="0" applyAlignment="0" applyProtection="0"/>
    <xf numFmtId="0" fontId="64" fillId="59" borderId="909" applyNumberFormat="0" applyAlignment="0" applyProtection="0"/>
    <xf numFmtId="0" fontId="7" fillId="14" borderId="14" applyNumberFormat="0" applyFont="0" applyAlignment="0" applyProtection="0"/>
    <xf numFmtId="0" fontId="2" fillId="0" borderId="910" applyNumberFormat="0" applyFill="0" applyAlignment="0" applyProtection="0"/>
    <xf numFmtId="0" fontId="66" fillId="0" borderId="910" applyNumberFormat="0" applyFill="0" applyAlignment="0" applyProtection="0"/>
    <xf numFmtId="0" fontId="66" fillId="0" borderId="937" applyNumberFormat="0" applyFill="0" applyAlignment="0" applyProtection="0"/>
    <xf numFmtId="267" fontId="112" fillId="0" borderId="931"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10" fillId="62" borderId="94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3" fontId="114" fillId="39" borderId="959">
      <alignment horizontal="center"/>
      <protection locked="0"/>
    </xf>
    <xf numFmtId="0" fontId="7" fillId="14" borderId="14" applyNumberFormat="0" applyFont="0" applyAlignment="0" applyProtection="0"/>
    <xf numFmtId="0" fontId="7" fillId="14" borderId="14" applyNumberFormat="0" applyFont="0" applyAlignment="0" applyProtection="0"/>
    <xf numFmtId="187" fontId="74" fillId="0" borderId="950" applyFont="0" applyFill="0" applyBorder="0" applyAlignment="0" applyProtection="0">
      <alignment horizontal="left"/>
      <protection locked="0"/>
    </xf>
    <xf numFmtId="185" fontId="74" fillId="0" borderId="941" applyFont="0" applyFill="0" applyBorder="0" applyAlignment="0" applyProtection="0">
      <alignment horizontal="left"/>
      <protection locked="0"/>
    </xf>
    <xf numFmtId="250" fontId="121" fillId="0" borderId="933" applyFill="0"/>
    <xf numFmtId="0" fontId="7" fillId="14" borderId="14" applyNumberFormat="0" applyFont="0" applyAlignment="0" applyProtection="0"/>
    <xf numFmtId="0" fontId="66" fillId="0" borderId="964" applyNumberFormat="0" applyFill="0" applyAlignment="0" applyProtection="0"/>
    <xf numFmtId="0" fontId="66" fillId="0" borderId="955" applyNumberFormat="0" applyFill="0" applyAlignment="0" applyProtection="0"/>
    <xf numFmtId="0" fontId="61" fillId="46" borderId="952" applyNumberFormat="0" applyAlignment="0" applyProtection="0"/>
    <xf numFmtId="185" fontId="74" fillId="0" borderId="932" applyFont="0" applyFill="0" applyBorder="0" applyAlignment="0" applyProtection="0">
      <alignment horizontal="left"/>
      <protection locked="0"/>
    </xf>
    <xf numFmtId="180" fontId="10" fillId="63" borderId="914" applyNumberFormat="0" applyFont="0" applyBorder="0" applyAlignment="0" applyProtection="0"/>
    <xf numFmtId="180" fontId="10" fillId="63" borderId="914" applyNumberFormat="0" applyFont="0" applyBorder="0" applyAlignment="0" applyProtection="0"/>
    <xf numFmtId="178" fontId="10" fillId="39" borderId="968">
      <alignment horizontal="center"/>
      <protection locked="0"/>
    </xf>
    <xf numFmtId="193" fontId="10" fillId="0" borderId="941" applyFont="0" applyFill="0" applyBorder="0" applyAlignment="0" applyProtection="0">
      <alignment horizontal="left"/>
      <protection locked="0"/>
    </xf>
    <xf numFmtId="17" fontId="11" fillId="39" borderId="932">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10" fillId="62" borderId="953" applyNumberFormat="0" applyFont="0" applyAlignment="0" applyProtection="0"/>
    <xf numFmtId="0" fontId="2" fillId="0" borderId="964"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71" fontId="11" fillId="0" borderId="941">
      <alignment horizontal="right"/>
    </xf>
    <xf numFmtId="0" fontId="7" fillId="14" borderId="14" applyNumberFormat="0" applyFont="0" applyAlignment="0" applyProtection="0"/>
    <xf numFmtId="0" fontId="53" fillId="59" borderId="916" applyNumberFormat="0" applyAlignment="0" applyProtection="0"/>
    <xf numFmtId="0" fontId="61" fillId="46" borderId="916" applyNumberFormat="0" applyAlignment="0" applyProtection="0"/>
    <xf numFmtId="0" fontId="64" fillId="59" borderId="918" applyNumberFormat="0" applyAlignment="0" applyProtection="0"/>
    <xf numFmtId="0" fontId="66" fillId="0" borderId="919" applyNumberFormat="0" applyFill="0" applyAlignment="0" applyProtection="0"/>
    <xf numFmtId="0" fontId="2" fillId="0" borderId="919" applyNumberFormat="0" applyFill="0" applyAlignment="0" applyProtection="0"/>
    <xf numFmtId="0" fontId="53" fillId="59" borderId="916" applyNumberFormat="0" applyAlignment="0" applyProtection="0"/>
    <xf numFmtId="0" fontId="61" fillId="46" borderId="916" applyNumberFormat="0" applyAlignment="0" applyProtection="0"/>
    <xf numFmtId="0" fontId="7" fillId="14" borderId="14" applyNumberFormat="0" applyFont="0" applyAlignment="0" applyProtection="0"/>
    <xf numFmtId="0" fontId="64" fillId="59" borderId="918" applyNumberFormat="0" applyAlignment="0" applyProtection="0"/>
    <xf numFmtId="0" fontId="2" fillId="0" borderId="919" applyNumberFormat="0" applyFill="0" applyAlignment="0" applyProtection="0"/>
    <xf numFmtId="0" fontId="66" fillId="0" borderId="919" applyNumberFormat="0" applyFill="0" applyAlignment="0" applyProtection="0"/>
    <xf numFmtId="197" fontId="74" fillId="0" borderId="95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916" applyNumberFormat="0" applyAlignment="0" applyProtection="0"/>
    <xf numFmtId="228" fontId="121" fillId="0" borderId="939" applyNumberFormat="0"/>
    <xf numFmtId="0" fontId="7" fillId="14" borderId="14" applyNumberFormat="0" applyFont="0" applyAlignment="0" applyProtection="0"/>
    <xf numFmtId="0" fontId="61" fillId="46" borderId="916" applyNumberFormat="0" applyAlignment="0" applyProtection="0"/>
    <xf numFmtId="228" fontId="79" fillId="0" borderId="932" applyFill="0">
      <alignment horizontal="center" vertical="center"/>
    </xf>
    <xf numFmtId="228" fontId="68" fillId="0" borderId="932" applyFill="0">
      <alignment horizontal="center" vertical="center"/>
    </xf>
    <xf numFmtId="0" fontId="10" fillId="62" borderId="917" applyNumberFormat="0" applyFont="0" applyAlignment="0" applyProtection="0"/>
    <xf numFmtId="0" fontId="64" fillId="59" borderId="918" applyNumberFormat="0" applyAlignment="0" applyProtection="0"/>
    <xf numFmtId="0" fontId="7" fillId="14" borderId="14" applyNumberFormat="0" applyFont="0" applyAlignment="0" applyProtection="0"/>
    <xf numFmtId="0" fontId="66" fillId="0" borderId="919" applyNumberFormat="0" applyFill="0" applyAlignment="0" applyProtection="0"/>
    <xf numFmtId="0" fontId="2" fillId="0" borderId="919" applyNumberFormat="0" applyFill="0" applyAlignment="0" applyProtection="0"/>
    <xf numFmtId="228" fontId="104" fillId="0" borderId="932"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66" fontId="103" fillId="0" borderId="932" applyFill="0">
      <alignment horizontal="center" vertical="center"/>
    </xf>
    <xf numFmtId="37" fontId="70" fillId="0" borderId="940"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916"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916" applyNumberFormat="0" applyAlignment="0" applyProtection="0"/>
    <xf numFmtId="254" fontId="10" fillId="39" borderId="968">
      <alignment horizontal="right"/>
      <protection locked="0"/>
    </xf>
    <xf numFmtId="0" fontId="7" fillId="14" borderId="14" applyNumberFormat="0" applyFont="0" applyAlignment="0" applyProtection="0"/>
    <xf numFmtId="0" fontId="10" fillId="62" borderId="917" applyNumberFormat="0" applyFont="0" applyAlignment="0" applyProtection="0"/>
    <xf numFmtId="0" fontId="64" fillId="59" borderId="918" applyNumberFormat="0" applyAlignment="0" applyProtection="0"/>
    <xf numFmtId="0" fontId="7" fillId="14" borderId="14" applyNumberFormat="0" applyFont="0" applyAlignment="0" applyProtection="0"/>
    <xf numFmtId="0" fontId="2" fillId="0" borderId="919" applyNumberFormat="0" applyFill="0" applyAlignment="0" applyProtection="0"/>
    <xf numFmtId="0" fontId="66" fillId="0" borderId="919"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187" fontId="74" fillId="0" borderId="968"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10" fillId="62" borderId="1804" applyNumberFormat="0" applyFont="0" applyAlignment="0" applyProtection="0"/>
    <xf numFmtId="0" fontId="7" fillId="14" borderId="14" applyNumberFormat="0" applyFont="0" applyAlignment="0" applyProtection="0"/>
    <xf numFmtId="228" fontId="103" fillId="0" borderId="965">
      <alignment vertical="center"/>
      <protection locked="0"/>
    </xf>
    <xf numFmtId="178" fontId="10" fillId="39" borderId="950">
      <alignment horizontal="center"/>
      <protection locked="0"/>
    </xf>
    <xf numFmtId="0" fontId="7" fillId="14" borderId="14" applyNumberFormat="0" applyFont="0" applyAlignment="0" applyProtection="0"/>
    <xf numFmtId="191" fontId="74" fillId="0" borderId="932" applyFont="0" applyFill="0" applyBorder="0" applyAlignment="0" applyProtection="0">
      <alignment horizontal="left"/>
      <protection locked="0"/>
    </xf>
    <xf numFmtId="0" fontId="7" fillId="14" borderId="14" applyNumberFormat="0" applyFont="0" applyAlignment="0" applyProtection="0"/>
    <xf numFmtId="190" fontId="74" fillId="0" borderId="941" applyFont="0" applyFill="0" applyBorder="0" applyAlignment="0" applyProtection="0">
      <alignment horizontal="left"/>
      <protection locked="0"/>
    </xf>
    <xf numFmtId="0" fontId="7" fillId="14" borderId="14" applyNumberFormat="0" applyFont="0" applyAlignment="0" applyProtection="0"/>
    <xf numFmtId="0" fontId="73" fillId="63" borderId="941" applyFill="0">
      <alignment horizontal="center"/>
    </xf>
    <xf numFmtId="0" fontId="7" fillId="14" borderId="14" applyNumberFormat="0" applyFont="0" applyAlignment="0" applyProtection="0"/>
    <xf numFmtId="180" fontId="10" fillId="63" borderId="923" applyNumberFormat="0" applyFont="0" applyBorder="0" applyAlignment="0" applyProtection="0"/>
    <xf numFmtId="180" fontId="10" fillId="63" borderId="923" applyNumberFormat="0" applyFont="0" applyBorder="0" applyAlignment="0" applyProtection="0"/>
    <xf numFmtId="0" fontId="66" fillId="0" borderId="964" applyNumberFormat="0" applyFill="0" applyAlignment="0" applyProtection="0"/>
    <xf numFmtId="276" fontId="20" fillId="0" borderId="950">
      <alignment horizontal="center"/>
    </xf>
    <xf numFmtId="0" fontId="7" fillId="14" borderId="14" applyNumberFormat="0" applyFont="0" applyAlignment="0" applyProtection="0"/>
    <xf numFmtId="0" fontId="53" fillId="59" borderId="925" applyNumberFormat="0" applyAlignment="0" applyProtection="0"/>
    <xf numFmtId="0" fontId="61" fillId="46" borderId="925" applyNumberFormat="0" applyAlignment="0" applyProtection="0"/>
    <xf numFmtId="0" fontId="64" fillId="59" borderId="927" applyNumberFormat="0" applyAlignment="0" applyProtection="0"/>
    <xf numFmtId="0" fontId="66" fillId="0" borderId="928" applyNumberFormat="0" applyFill="0" applyAlignment="0" applyProtection="0"/>
    <xf numFmtId="0" fontId="2" fillId="0" borderId="928" applyNumberFormat="0" applyFill="0" applyAlignment="0" applyProtection="0"/>
    <xf numFmtId="0" fontId="53" fillId="59" borderId="925" applyNumberFormat="0" applyAlignment="0" applyProtection="0"/>
    <xf numFmtId="184" fontId="68" fillId="0" borderId="950" applyFill="0">
      <alignment horizontal="center" vertical="center"/>
    </xf>
    <xf numFmtId="0" fontId="61" fillId="46" borderId="925" applyNumberFormat="0" applyAlignment="0" applyProtection="0"/>
    <xf numFmtId="0" fontId="7" fillId="14" borderId="14" applyNumberFormat="0" applyFont="0" applyAlignment="0" applyProtection="0"/>
    <xf numFmtId="0" fontId="64" fillId="59" borderId="927" applyNumberFormat="0" applyAlignment="0" applyProtection="0"/>
    <xf numFmtId="0" fontId="2" fillId="0" borderId="928" applyNumberFormat="0" applyFill="0" applyAlignment="0" applyProtection="0"/>
    <xf numFmtId="0" fontId="66" fillId="0" borderId="928"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925" applyNumberFormat="0" applyAlignment="0" applyProtection="0"/>
    <xf numFmtId="271" fontId="11" fillId="0" borderId="950">
      <alignment horizontal="right"/>
    </xf>
    <xf numFmtId="0" fontId="7" fillId="14" borderId="14" applyNumberFormat="0" applyFont="0" applyAlignment="0" applyProtection="0"/>
    <xf numFmtId="0" fontId="61" fillId="46" borderId="925" applyNumberFormat="0" applyAlignment="0" applyProtection="0"/>
    <xf numFmtId="178" fontId="10" fillId="39" borderId="941">
      <alignment horizontal="center"/>
      <protection locked="0"/>
    </xf>
    <xf numFmtId="228" fontId="104" fillId="0" borderId="941" applyFill="0">
      <alignment horizontal="center" vertical="center"/>
    </xf>
    <xf numFmtId="0" fontId="10" fillId="62" borderId="926" applyNumberFormat="0" applyFont="0" applyAlignment="0" applyProtection="0"/>
    <xf numFmtId="0" fontId="64" fillId="59" borderId="927" applyNumberFormat="0" applyAlignment="0" applyProtection="0"/>
    <xf numFmtId="0" fontId="7" fillId="14" borderId="14" applyNumberFormat="0" applyFont="0" applyAlignment="0" applyProtection="0"/>
    <xf numFmtId="0" fontId="66" fillId="0" borderId="928" applyNumberFormat="0" applyFill="0" applyAlignment="0" applyProtection="0"/>
    <xf numFmtId="0" fontId="2" fillId="0" borderId="928" applyNumberFormat="0" applyFill="0" applyAlignment="0" applyProtection="0"/>
    <xf numFmtId="228" fontId="79" fillId="0" borderId="941"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4" fontId="68" fillId="0" borderId="941"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925"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925"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10" fillId="62" borderId="926" applyNumberFormat="0" applyFont="0" applyAlignment="0" applyProtection="0"/>
    <xf numFmtId="0" fontId="64" fillId="59" borderId="927" applyNumberFormat="0" applyAlignment="0" applyProtection="0"/>
    <xf numFmtId="0" fontId="7" fillId="14" borderId="14" applyNumberFormat="0" applyFont="0" applyAlignment="0" applyProtection="0"/>
    <xf numFmtId="0" fontId="2" fillId="0" borderId="928" applyNumberFormat="0" applyFill="0" applyAlignment="0" applyProtection="0"/>
    <xf numFmtId="0" fontId="66" fillId="0" borderId="928" applyNumberFormat="0" applyFill="0" applyAlignment="0" applyProtection="0"/>
    <xf numFmtId="228" fontId="136" fillId="68" borderId="948" applyNumberFormat="0">
      <alignment horizontal="right"/>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73" fillId="63" borderId="941" applyFill="0">
      <alignment horizontal="center"/>
    </xf>
    <xf numFmtId="0" fontId="7" fillId="14" borderId="14" applyNumberFormat="0" applyFont="0" applyAlignment="0" applyProtection="0"/>
    <xf numFmtId="266" fontId="103" fillId="0" borderId="941"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68" fillId="0" borderId="969" applyFill="0"/>
    <xf numFmtId="0" fontId="7" fillId="14" borderId="14" applyNumberFormat="0" applyFont="0" applyAlignment="0" applyProtection="0"/>
    <xf numFmtId="188" fontId="73" fillId="63" borderId="959" applyFill="0">
      <alignment horizontal="center" vertical="center"/>
    </xf>
    <xf numFmtId="0" fontId="2" fillId="0" borderId="946" applyNumberFormat="0" applyFill="0" applyAlignment="0" applyProtection="0"/>
    <xf numFmtId="0" fontId="61" fillId="46" borderId="934" applyNumberFormat="0" applyAlignment="0" applyProtection="0"/>
    <xf numFmtId="0" fontId="7" fillId="14" borderId="14" applyNumberFormat="0" applyFont="0" applyAlignment="0" applyProtection="0"/>
    <xf numFmtId="0" fontId="64" fillId="59" borderId="954" applyNumberFormat="0" applyAlignment="0" applyProtection="0"/>
    <xf numFmtId="180" fontId="10" fillId="63" borderId="932" applyNumberFormat="0" applyFont="0" applyBorder="0" applyAlignment="0" applyProtection="0"/>
    <xf numFmtId="180" fontId="10" fillId="63" borderId="932" applyNumberFormat="0" applyFont="0" applyBorder="0" applyAlignment="0" applyProtection="0"/>
    <xf numFmtId="0" fontId="10" fillId="62" borderId="953" applyNumberFormat="0" applyFont="0" applyAlignment="0" applyProtection="0"/>
    <xf numFmtId="228" fontId="124" fillId="0" borderId="949" applyFill="0">
      <alignment horizontal="center" vertical="center"/>
    </xf>
    <xf numFmtId="271" fontId="11" fillId="63" borderId="968">
      <alignment horizontal="right"/>
    </xf>
    <xf numFmtId="0" fontId="53" fillId="59" borderId="934" applyNumberFormat="0" applyAlignment="0" applyProtection="0"/>
    <xf numFmtId="0" fontId="61" fillId="46" borderId="934" applyNumberFormat="0" applyAlignment="0" applyProtection="0"/>
    <xf numFmtId="0" fontId="64" fillId="59" borderId="936" applyNumberFormat="0" applyAlignment="0" applyProtection="0"/>
    <xf numFmtId="0" fontId="66" fillId="0" borderId="937" applyNumberFormat="0" applyFill="0" applyAlignment="0" applyProtection="0"/>
    <xf numFmtId="0" fontId="2" fillId="0" borderId="937" applyNumberFormat="0" applyFill="0" applyAlignment="0" applyProtection="0"/>
    <xf numFmtId="0" fontId="53" fillId="59" borderId="934" applyNumberFormat="0" applyAlignment="0" applyProtection="0"/>
    <xf numFmtId="0" fontId="61" fillId="46" borderId="934" applyNumberFormat="0" applyAlignment="0" applyProtection="0"/>
    <xf numFmtId="0" fontId="7" fillId="14" borderId="14" applyNumberFormat="0" applyFont="0" applyAlignment="0" applyProtection="0"/>
    <xf numFmtId="0" fontId="64" fillId="59" borderId="936" applyNumberFormat="0" applyAlignment="0" applyProtection="0"/>
    <xf numFmtId="0" fontId="2" fillId="0" borderId="937" applyNumberFormat="0" applyFill="0" applyAlignment="0" applyProtection="0"/>
    <xf numFmtId="0" fontId="66" fillId="0" borderId="937"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934"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934" applyNumberFormat="0" applyAlignment="0" applyProtection="0"/>
    <xf numFmtId="196" fontId="10" fillId="39" borderId="950" applyFont="0" applyFill="0" applyBorder="0" applyAlignment="0">
      <alignment horizontal="left"/>
    </xf>
    <xf numFmtId="228" fontId="74" fillId="0" borderId="950" applyNumberFormat="0">
      <alignment horizontal="left"/>
      <protection locked="0"/>
    </xf>
    <xf numFmtId="0" fontId="10" fillId="62" borderId="935" applyNumberFormat="0" applyFont="0" applyAlignment="0" applyProtection="0"/>
    <xf numFmtId="0" fontId="64" fillId="59" borderId="936" applyNumberFormat="0" applyAlignment="0" applyProtection="0"/>
    <xf numFmtId="0" fontId="7" fillId="14" borderId="14" applyNumberFormat="0" applyFont="0" applyAlignment="0" applyProtection="0"/>
    <xf numFmtId="0" fontId="66" fillId="0" borderId="937" applyNumberFormat="0" applyFill="0" applyAlignment="0" applyProtection="0"/>
    <xf numFmtId="0" fontId="2" fillId="0" borderId="937" applyNumberFormat="0" applyFill="0" applyAlignment="0" applyProtection="0"/>
    <xf numFmtId="49" fontId="74" fillId="0" borderId="950">
      <alignment horizontal="left" vertical="top" wrapText="1"/>
      <protection locked="0"/>
    </xf>
    <xf numFmtId="0" fontId="7" fillId="14" borderId="14" applyNumberFormat="0" applyFont="0" applyAlignment="0" applyProtection="0"/>
    <xf numFmtId="233" fontId="103" fillId="0" borderId="965">
      <alignment vertical="center"/>
      <protection locked="0"/>
    </xf>
    <xf numFmtId="0" fontId="7" fillId="14" borderId="14" applyNumberFormat="0" applyFont="0" applyAlignment="0" applyProtection="0"/>
    <xf numFmtId="0" fontId="7" fillId="14" borderId="14" applyNumberFormat="0" applyFont="0" applyAlignment="0" applyProtection="0"/>
    <xf numFmtId="178" fontId="10" fillId="39" borderId="950">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934"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934" applyNumberFormat="0" applyAlignment="0" applyProtection="0"/>
    <xf numFmtId="0" fontId="7" fillId="14" borderId="14" applyNumberFormat="0" applyFont="0" applyAlignment="0" applyProtection="0"/>
    <xf numFmtId="0" fontId="10" fillId="62" borderId="935" applyNumberFormat="0" applyFont="0" applyAlignment="0" applyProtection="0"/>
    <xf numFmtId="0" fontId="64" fillId="59" borderId="936" applyNumberFormat="0" applyAlignment="0" applyProtection="0"/>
    <xf numFmtId="0" fontId="7" fillId="14" borderId="14" applyNumberFormat="0" applyFont="0" applyAlignment="0" applyProtection="0"/>
    <xf numFmtId="0" fontId="2" fillId="0" borderId="937" applyNumberFormat="0" applyFill="0" applyAlignment="0" applyProtection="0"/>
    <xf numFmtId="0" fontId="66" fillId="0" borderId="937"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79" fillId="0" borderId="950"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37" fontId="103" fillId="0" borderId="965">
      <alignment vertical="center"/>
      <protection locked="0"/>
    </xf>
    <xf numFmtId="228" fontId="104" fillId="0" borderId="950" applyFill="0">
      <alignment horizontal="center" vertical="center"/>
    </xf>
    <xf numFmtId="228" fontId="68" fillId="0" borderId="950" applyFill="0">
      <alignment horizontal="center" vertical="center"/>
    </xf>
    <xf numFmtId="0" fontId="7" fillId="14" borderId="14" applyNumberFormat="0" applyFont="0" applyAlignment="0" applyProtection="0"/>
    <xf numFmtId="0" fontId="61" fillId="46" borderId="943" applyNumberFormat="0" applyAlignment="0" applyProtection="0"/>
    <xf numFmtId="180" fontId="10" fillId="63" borderId="941" applyNumberFormat="0" applyFont="0" applyBorder="0" applyAlignment="0" applyProtection="0"/>
    <xf numFmtId="180" fontId="10" fillId="63" borderId="941" applyNumberFormat="0" applyFont="0" applyBorder="0" applyAlignment="0" applyProtection="0"/>
    <xf numFmtId="0" fontId="7" fillId="14" borderId="14" applyNumberFormat="0" applyFont="0" applyAlignment="0" applyProtection="0"/>
    <xf numFmtId="188" fontId="73" fillId="63" borderId="941" applyFill="0">
      <alignment horizontal="center" vertical="center"/>
    </xf>
    <xf numFmtId="229" fontId="103" fillId="0" borderId="965">
      <alignment vertical="center"/>
      <protection locked="0"/>
    </xf>
    <xf numFmtId="0" fontId="74" fillId="0" borderId="968" applyNumberFormat="0">
      <alignment horizontal="left"/>
      <protection locked="0"/>
    </xf>
    <xf numFmtId="271" fontId="11" fillId="0" borderId="968">
      <alignment horizontal="right"/>
    </xf>
    <xf numFmtId="0" fontId="7" fillId="14" borderId="14" applyNumberFormat="0" applyFont="0" applyAlignment="0" applyProtection="0"/>
    <xf numFmtId="201" fontId="10" fillId="39" borderId="968" applyNumberFormat="0">
      <alignment horizontal="left"/>
    </xf>
    <xf numFmtId="0" fontId="73" fillId="63" borderId="941" applyFill="0">
      <alignment horizontal="center"/>
    </xf>
    <xf numFmtId="188" fontId="73" fillId="63" borderId="941" applyFill="0">
      <alignment horizontal="center" vertical="center"/>
    </xf>
    <xf numFmtId="185" fontId="74" fillId="0" borderId="941" applyFont="0" applyFill="0" applyBorder="0" applyAlignment="0" applyProtection="0">
      <alignment horizontal="left"/>
      <protection locked="0"/>
    </xf>
    <xf numFmtId="197" fontId="74" fillId="0" borderId="941">
      <alignment horizontal="left"/>
      <protection locked="0"/>
    </xf>
    <xf numFmtId="0" fontId="53" fillId="59" borderId="943" applyNumberFormat="0" applyAlignment="0" applyProtection="0"/>
    <xf numFmtId="0" fontId="61" fillId="46" borderId="943" applyNumberFormat="0" applyAlignment="0" applyProtection="0"/>
    <xf numFmtId="0" fontId="64" fillId="59" borderId="945" applyNumberFormat="0" applyAlignment="0" applyProtection="0"/>
    <xf numFmtId="0" fontId="66" fillId="0" borderId="946" applyNumberFormat="0" applyFill="0" applyAlignment="0" applyProtection="0"/>
    <xf numFmtId="0" fontId="2" fillId="0" borderId="946" applyNumberFormat="0" applyFill="0" applyAlignment="0" applyProtection="0"/>
    <xf numFmtId="0" fontId="53" fillId="59" borderId="943" applyNumberFormat="0" applyAlignment="0" applyProtection="0"/>
    <xf numFmtId="0" fontId="73" fillId="63" borderId="941" applyFill="0">
      <alignment horizontal="center"/>
    </xf>
    <xf numFmtId="188" fontId="73" fillId="63" borderId="941" applyFill="0">
      <alignment horizontal="center" vertical="center"/>
    </xf>
    <xf numFmtId="0" fontId="61" fillId="46" borderId="943" applyNumberFormat="0" applyAlignment="0" applyProtection="0"/>
    <xf numFmtId="0" fontId="7" fillId="14" borderId="14" applyNumberFormat="0" applyFont="0" applyAlignment="0" applyProtection="0"/>
    <xf numFmtId="0" fontId="64" fillId="59" borderId="945" applyNumberFormat="0" applyAlignment="0" applyProtection="0"/>
    <xf numFmtId="0" fontId="2" fillId="0" borderId="946" applyNumberFormat="0" applyFill="0" applyAlignment="0" applyProtection="0"/>
    <xf numFmtId="0" fontId="66" fillId="0" borderId="946"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943" applyNumberFormat="0" applyAlignment="0" applyProtection="0"/>
    <xf numFmtId="0" fontId="73" fillId="63" borderId="950" applyFill="0">
      <alignment horizontal="center"/>
    </xf>
    <xf numFmtId="0" fontId="7" fillId="14" borderId="14" applyNumberFormat="0" applyFont="0" applyAlignment="0" applyProtection="0"/>
    <xf numFmtId="0" fontId="61" fillId="46" borderId="943" applyNumberFormat="0" applyAlignment="0" applyProtection="0"/>
    <xf numFmtId="184" fontId="68" fillId="0" borderId="959" applyFill="0">
      <alignment horizontal="center" vertical="center"/>
    </xf>
    <xf numFmtId="0" fontId="7" fillId="14" borderId="14" applyNumberFormat="0" applyFont="0" applyAlignment="0" applyProtection="0"/>
    <xf numFmtId="0" fontId="10" fillId="62" borderId="944" applyNumberFormat="0" applyFont="0" applyAlignment="0" applyProtection="0"/>
    <xf numFmtId="0" fontId="64" fillId="59" borderId="945" applyNumberFormat="0" applyAlignment="0" applyProtection="0"/>
    <xf numFmtId="0" fontId="10" fillId="62" borderId="962" applyNumberFormat="0" applyFont="0" applyAlignment="0" applyProtection="0"/>
    <xf numFmtId="0" fontId="7" fillId="14" borderId="14" applyNumberFormat="0" applyFont="0" applyAlignment="0" applyProtection="0"/>
    <xf numFmtId="0" fontId="66" fillId="0" borderId="946" applyNumberFormat="0" applyFill="0" applyAlignment="0" applyProtection="0"/>
    <xf numFmtId="0" fontId="2" fillId="0" borderId="946" applyNumberFormat="0" applyFill="0" applyAlignment="0" applyProtection="0"/>
    <xf numFmtId="266" fontId="103" fillId="0" borderId="959"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2" fontId="74" fillId="0" borderId="959"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8" fontId="73" fillId="63" borderId="950"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963" applyNumberFormat="0" applyAlignment="0" applyProtection="0"/>
    <xf numFmtId="0" fontId="7" fillId="14" borderId="14" applyNumberFormat="0" applyFont="0" applyAlignment="0" applyProtection="0"/>
    <xf numFmtId="0" fontId="53" fillId="59" borderId="943"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943" applyNumberFormat="0" applyAlignment="0" applyProtection="0"/>
    <xf numFmtId="230" fontId="103" fillId="0" borderId="965">
      <alignment vertical="center"/>
      <protection locked="0"/>
    </xf>
    <xf numFmtId="0" fontId="7" fillId="14" borderId="14" applyNumberFormat="0" applyFont="0" applyAlignment="0" applyProtection="0"/>
    <xf numFmtId="0" fontId="10" fillId="62" borderId="944" applyNumberFormat="0" applyFont="0" applyAlignment="0" applyProtection="0"/>
    <xf numFmtId="0" fontId="64" fillId="59" borderId="945" applyNumberFormat="0" applyAlignment="0" applyProtection="0"/>
    <xf numFmtId="0" fontId="7" fillId="14" borderId="14" applyNumberFormat="0" applyFont="0" applyAlignment="0" applyProtection="0"/>
    <xf numFmtId="0" fontId="2" fillId="0" borderId="946" applyNumberFormat="0" applyFill="0" applyAlignment="0" applyProtection="0"/>
    <xf numFmtId="0" fontId="66" fillId="0" borderId="946" applyNumberFormat="0" applyFill="0" applyAlignment="0" applyProtection="0"/>
    <xf numFmtId="0" fontId="61" fillId="46" borderId="952"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959"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200" fontId="10" fillId="5" borderId="950" applyFont="0" applyFill="0" applyBorder="0" applyAlignment="0" applyProtection="0"/>
    <xf numFmtId="271" fontId="11" fillId="0" borderId="959">
      <alignment horizontal="right"/>
    </xf>
    <xf numFmtId="201" fontId="10" fillId="39" borderId="959" applyNumberFormat="0">
      <alignment horizontal="left"/>
    </xf>
    <xf numFmtId="178" fontId="10" fillId="39" borderId="968">
      <alignment horizontal="center"/>
      <protection locked="0"/>
    </xf>
    <xf numFmtId="180" fontId="10" fillId="63" borderId="950" applyNumberFormat="0" applyFont="0" applyBorder="0" applyAlignment="0" applyProtection="0"/>
    <xf numFmtId="180" fontId="10" fillId="63" borderId="950" applyNumberFormat="0" applyFont="0" applyBorder="0" applyAlignment="0" applyProtection="0"/>
    <xf numFmtId="276" fontId="20" fillId="0" borderId="968">
      <alignment horizontal="center"/>
    </xf>
    <xf numFmtId="0" fontId="53" fillId="59" borderId="952" applyNumberFormat="0" applyAlignment="0" applyProtection="0"/>
    <xf numFmtId="193" fontId="10" fillId="0" borderId="950" applyFont="0" applyFill="0" applyBorder="0" applyAlignment="0" applyProtection="0">
      <alignment horizontal="left"/>
      <protection locked="0"/>
    </xf>
    <xf numFmtId="0" fontId="7" fillId="14" borderId="14" applyNumberFormat="0" applyFont="0" applyAlignment="0" applyProtection="0"/>
    <xf numFmtId="200" fontId="10" fillId="5" borderId="950" applyFont="0" applyFill="0" applyBorder="0" applyAlignment="0" applyProtection="0"/>
    <xf numFmtId="193" fontId="10" fillId="0" borderId="950" applyFont="0" applyFill="0" applyBorder="0" applyAlignment="0" applyProtection="0">
      <alignment horizontal="left"/>
      <protection locked="0"/>
    </xf>
    <xf numFmtId="0" fontId="7" fillId="14" borderId="14" applyNumberFormat="0" applyFont="0" applyAlignment="0" applyProtection="0"/>
    <xf numFmtId="0" fontId="10" fillId="62" borderId="962" applyNumberFormat="0" applyFont="0" applyAlignment="0" applyProtection="0"/>
    <xf numFmtId="0" fontId="73" fillId="63" borderId="950" applyFill="0">
      <alignment horizontal="center"/>
    </xf>
    <xf numFmtId="188" fontId="73" fillId="63" borderId="950" applyFill="0">
      <alignment horizontal="center" vertical="center"/>
    </xf>
    <xf numFmtId="185" fontId="74" fillId="0" borderId="950" applyFont="0" applyFill="0" applyBorder="0" applyAlignment="0" applyProtection="0">
      <alignment horizontal="left"/>
      <protection locked="0"/>
    </xf>
    <xf numFmtId="197" fontId="74" fillId="0" borderId="950">
      <alignment horizontal="left"/>
      <protection locked="0"/>
    </xf>
    <xf numFmtId="0" fontId="53" fillId="59" borderId="952" applyNumberFormat="0" applyAlignment="0" applyProtection="0"/>
    <xf numFmtId="0" fontId="61" fillId="46" borderId="952" applyNumberFormat="0" applyAlignment="0" applyProtection="0"/>
    <xf numFmtId="0" fontId="64" fillId="59" borderId="954" applyNumberFormat="0" applyAlignment="0" applyProtection="0"/>
    <xf numFmtId="0" fontId="66" fillId="0" borderId="955" applyNumberFormat="0" applyFill="0" applyAlignment="0" applyProtection="0"/>
    <xf numFmtId="0" fontId="2" fillId="0" borderId="955" applyNumberFormat="0" applyFill="0" applyAlignment="0" applyProtection="0"/>
    <xf numFmtId="0" fontId="53" fillId="59" borderId="952" applyNumberFormat="0" applyAlignment="0" applyProtection="0"/>
    <xf numFmtId="0" fontId="73" fillId="63" borderId="950" applyFill="0">
      <alignment horizontal="center"/>
    </xf>
    <xf numFmtId="188" fontId="73" fillId="63" borderId="950" applyFill="0">
      <alignment horizontal="center" vertical="center"/>
    </xf>
    <xf numFmtId="0" fontId="61" fillId="46" borderId="952" applyNumberFormat="0" applyAlignment="0" applyProtection="0"/>
    <xf numFmtId="0" fontId="7" fillId="14" borderId="14" applyNumberFormat="0" applyFont="0" applyAlignment="0" applyProtection="0"/>
    <xf numFmtId="0" fontId="64" fillId="59" borderId="954" applyNumberFormat="0" applyAlignment="0" applyProtection="0"/>
    <xf numFmtId="0" fontId="2" fillId="0" borderId="955" applyNumberFormat="0" applyFill="0" applyAlignment="0" applyProtection="0"/>
    <xf numFmtId="0" fontId="66" fillId="0" borderId="955"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952" applyNumberFormat="0" applyAlignment="0" applyProtection="0"/>
    <xf numFmtId="0" fontId="7" fillId="14" borderId="14" applyNumberFormat="0" applyFont="0" applyAlignment="0" applyProtection="0"/>
    <xf numFmtId="0" fontId="61" fillId="46" borderId="952" applyNumberFormat="0" applyAlignment="0" applyProtection="0"/>
    <xf numFmtId="228" fontId="68" fillId="0" borderId="968" applyFill="0">
      <alignment horizontal="center" vertical="center"/>
    </xf>
    <xf numFmtId="184" fontId="68" fillId="0" borderId="968" applyFill="0">
      <alignment horizontal="center" vertical="center"/>
    </xf>
    <xf numFmtId="0" fontId="10" fillId="62" borderId="953" applyNumberFormat="0" applyFont="0" applyAlignment="0" applyProtection="0"/>
    <xf numFmtId="0" fontId="64" fillId="59" borderId="954" applyNumberFormat="0" applyAlignment="0" applyProtection="0"/>
    <xf numFmtId="0" fontId="7" fillId="14" borderId="14" applyNumberFormat="0" applyFont="0" applyAlignment="0" applyProtection="0"/>
    <xf numFmtId="0" fontId="66" fillId="0" borderId="955" applyNumberFormat="0" applyFill="0" applyAlignment="0" applyProtection="0"/>
    <xf numFmtId="0" fontId="2" fillId="0" borderId="955" applyNumberFormat="0" applyFill="0" applyAlignment="0" applyProtection="0"/>
    <xf numFmtId="228" fontId="103" fillId="0" borderId="968"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952"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952" applyNumberFormat="0" applyAlignment="0" applyProtection="0"/>
    <xf numFmtId="0" fontId="7" fillId="14" borderId="14" applyNumberFormat="0" applyFont="0" applyAlignment="0" applyProtection="0"/>
    <xf numFmtId="0" fontId="10" fillId="62" borderId="953" applyNumberFormat="0" applyFont="0" applyAlignment="0" applyProtection="0"/>
    <xf numFmtId="0" fontId="64" fillId="59" borderId="954" applyNumberFormat="0" applyAlignment="0" applyProtection="0"/>
    <xf numFmtId="0" fontId="7" fillId="14" borderId="14" applyNumberFormat="0" applyFont="0" applyAlignment="0" applyProtection="0"/>
    <xf numFmtId="0" fontId="2" fillId="0" borderId="955" applyNumberFormat="0" applyFill="0" applyAlignment="0" applyProtection="0"/>
    <xf numFmtId="0" fontId="66" fillId="0" borderId="955"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961" applyNumberFormat="0" applyAlignment="0" applyProtection="0"/>
    <xf numFmtId="0" fontId="7" fillId="14" borderId="14" applyNumberFormat="0" applyFont="0" applyAlignment="0" applyProtection="0"/>
    <xf numFmtId="191" fontId="74" fillId="0" borderId="968"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192" fontId="74" fillId="0" borderId="968" applyFont="0" applyFill="0" applyBorder="0" applyAlignment="0" applyProtection="0">
      <alignment horizontal="left"/>
      <protection locked="0"/>
    </xf>
    <xf numFmtId="190" fontId="74" fillId="0" borderId="968" applyFont="0" applyFill="0" applyBorder="0" applyAlignment="0" applyProtection="0">
      <alignment horizontal="left"/>
      <protection locked="0"/>
    </xf>
    <xf numFmtId="180" fontId="10" fillId="63" borderId="959" applyNumberFormat="0" applyFont="0" applyBorder="0" applyAlignment="0" applyProtection="0"/>
    <xf numFmtId="180" fontId="10" fillId="63" borderId="959" applyNumberFormat="0" applyFont="0" applyBorder="0" applyAlignment="0" applyProtection="0"/>
    <xf numFmtId="0" fontId="7" fillId="14" borderId="14" applyNumberFormat="0" applyFont="0" applyAlignment="0" applyProtection="0"/>
    <xf numFmtId="0" fontId="53" fillId="59" borderId="961" applyNumberFormat="0" applyAlignment="0" applyProtection="0"/>
    <xf numFmtId="0" fontId="61" fillId="46" borderId="961" applyNumberFormat="0" applyAlignment="0" applyProtection="0"/>
    <xf numFmtId="0" fontId="64" fillId="59" borderId="963" applyNumberFormat="0" applyAlignment="0" applyProtection="0"/>
    <xf numFmtId="0" fontId="66" fillId="0" borderId="964" applyNumberFormat="0" applyFill="0" applyAlignment="0" applyProtection="0"/>
    <xf numFmtId="0" fontId="2" fillId="0" borderId="964" applyNumberFormat="0" applyFill="0" applyAlignment="0" applyProtection="0"/>
    <xf numFmtId="0" fontId="53" fillId="59" borderId="961" applyNumberFormat="0" applyAlignment="0" applyProtection="0"/>
    <xf numFmtId="0" fontId="61" fillId="46" borderId="961" applyNumberFormat="0" applyAlignment="0" applyProtection="0"/>
    <xf numFmtId="0" fontId="7" fillId="14" borderId="14" applyNumberFormat="0" applyFont="0" applyAlignment="0" applyProtection="0"/>
    <xf numFmtId="0" fontId="64" fillId="59" borderId="963" applyNumberFormat="0" applyAlignment="0" applyProtection="0"/>
    <xf numFmtId="0" fontId="2" fillId="0" borderId="964" applyNumberFormat="0" applyFill="0" applyAlignment="0" applyProtection="0"/>
    <xf numFmtId="0" fontId="66" fillId="0" borderId="964"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961" applyNumberFormat="0" applyAlignment="0" applyProtection="0"/>
    <xf numFmtId="0" fontId="7" fillId="14" borderId="14" applyNumberFormat="0" applyFont="0" applyAlignment="0" applyProtection="0"/>
    <xf numFmtId="0" fontId="61" fillId="46" borderId="961" applyNumberFormat="0" applyAlignment="0" applyProtection="0"/>
    <xf numFmtId="0" fontId="10" fillId="62" borderId="962" applyNumberFormat="0" applyFont="0" applyAlignment="0" applyProtection="0"/>
    <xf numFmtId="0" fontId="64" fillId="59" borderId="963" applyNumberFormat="0" applyAlignment="0" applyProtection="0"/>
    <xf numFmtId="0" fontId="7" fillId="14" borderId="14" applyNumberFormat="0" applyFont="0" applyAlignment="0" applyProtection="0"/>
    <xf numFmtId="0" fontId="66" fillId="0" borderId="964" applyNumberFormat="0" applyFill="0" applyAlignment="0" applyProtection="0"/>
    <xf numFmtId="0" fontId="2" fillId="0" borderId="964"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961"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961" applyNumberFormat="0" applyAlignment="0" applyProtection="0"/>
    <xf numFmtId="0" fontId="7" fillId="14" borderId="14" applyNumberFormat="0" applyFont="0" applyAlignment="0" applyProtection="0"/>
    <xf numFmtId="0" fontId="10" fillId="62" borderId="962" applyNumberFormat="0" applyFont="0" applyAlignment="0" applyProtection="0"/>
    <xf numFmtId="0" fontId="64" fillId="59" borderId="963" applyNumberFormat="0" applyAlignment="0" applyProtection="0"/>
    <xf numFmtId="0" fontId="7" fillId="14" borderId="14" applyNumberFormat="0" applyFont="0" applyAlignment="0" applyProtection="0"/>
    <xf numFmtId="0" fontId="2" fillId="0" borderId="964" applyNumberFormat="0" applyFill="0" applyAlignment="0" applyProtection="0"/>
    <xf numFmtId="0" fontId="66" fillId="0" borderId="964"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0" fontId="10" fillId="63" borderId="968" applyNumberFormat="0" applyFont="0" applyBorder="0" applyAlignment="0" applyProtection="0"/>
    <xf numFmtId="180" fontId="10" fillId="63" borderId="968" applyNumberFormat="0" applyFont="0" applyBorder="0" applyAlignment="0" applyProtection="0"/>
    <xf numFmtId="229" fontId="103" fillId="0" borderId="2255">
      <alignment vertical="center"/>
      <protection locked="0"/>
    </xf>
    <xf numFmtId="0" fontId="7" fillId="14" borderId="14" applyNumberFormat="0" applyFont="0" applyAlignment="0" applyProtection="0"/>
    <xf numFmtId="228" fontId="73" fillId="63" borderId="2712" applyFill="0">
      <alignment horizontal="center" vertical="center"/>
    </xf>
    <xf numFmtId="0" fontId="73" fillId="63" borderId="2031" applyFill="0">
      <alignment horizontal="center"/>
    </xf>
    <xf numFmtId="201" fontId="10" fillId="39" borderId="1654" applyNumberFormat="0">
      <alignment horizontal="left"/>
    </xf>
    <xf numFmtId="276" fontId="20" fillId="0" borderId="2567">
      <alignment horizontal="center"/>
    </xf>
    <xf numFmtId="0" fontId="7" fillId="14" borderId="14" applyNumberFormat="0" applyFont="0" applyAlignment="0" applyProtection="0"/>
    <xf numFmtId="185" fontId="74" fillId="0" borderId="1727" applyFont="0" applyFill="0" applyBorder="0" applyAlignment="0" applyProtection="0">
      <alignment horizontal="left"/>
      <protection locked="0"/>
    </xf>
    <xf numFmtId="0" fontId="7" fillId="14" borderId="14" applyNumberFormat="0" applyFont="0" applyAlignment="0" applyProtection="0"/>
    <xf numFmtId="0" fontId="10" fillId="0" borderId="0"/>
    <xf numFmtId="190" fontId="74" fillId="0" borderId="1433"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190" fontId="74" fillId="0" borderId="1727"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73" fillId="63" borderId="1727" applyFill="0">
      <alignment horizont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3" fontId="10" fillId="0" borderId="1117"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6" fontId="10" fillId="39" borderId="2258" applyFont="0" applyFill="0" applyBorder="0" applyAlignment="0">
      <alignment horizontal="left"/>
    </xf>
    <xf numFmtId="0" fontId="7" fillId="14" borderId="14" applyNumberFormat="0" applyFont="0" applyAlignment="0" applyProtection="0"/>
    <xf numFmtId="190" fontId="74" fillId="0" borderId="1582"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21" fillId="0" borderId="1199" applyFill="0"/>
    <xf numFmtId="0" fontId="7" fillId="14" borderId="14" applyNumberFormat="0" applyFont="0" applyAlignment="0" applyProtection="0"/>
    <xf numFmtId="0" fontId="2" fillId="0" borderId="2718" applyNumberFormat="0" applyFill="0" applyAlignment="0" applyProtection="0"/>
    <xf numFmtId="230" fontId="103" fillId="0" borderId="1205">
      <alignment vertic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10" fillId="0" borderId="0"/>
    <xf numFmtId="0" fontId="7" fillId="14" borderId="14" applyNumberFormat="0" applyFont="0" applyAlignment="0" applyProtection="0"/>
    <xf numFmtId="197" fontId="74" fillId="0" borderId="1582">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2" fillId="0" borderId="1122"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71" fontId="11" fillId="0" borderId="1361">
      <alignment horizontal="right"/>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6" fontId="10" fillId="39" borderId="1582" applyFont="0" applyFill="0" applyBorder="0" applyAlignment="0">
      <alignment horizontal="left"/>
    </xf>
    <xf numFmtId="0" fontId="7" fillId="14" borderId="14" applyNumberFormat="0" applyFont="0" applyAlignment="0" applyProtection="0"/>
    <xf numFmtId="0" fontId="64" fillId="59" borderId="2334" applyNumberFormat="0" applyAlignment="0" applyProtection="0"/>
    <xf numFmtId="0" fontId="7" fillId="14" borderId="14" applyNumberFormat="0" applyFont="0" applyAlignment="0" applyProtection="0"/>
    <xf numFmtId="0" fontId="53" fillId="59" borderId="1201"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71" fontId="11" fillId="63" borderId="2339">
      <alignment horizontal="right"/>
    </xf>
    <xf numFmtId="233" fontId="103" fillId="0" borderId="1123">
      <alignment vertical="center"/>
      <protection locked="0"/>
    </xf>
    <xf numFmtId="0" fontId="7" fillId="14" borderId="14" applyNumberFormat="0" applyFont="0" applyAlignment="0" applyProtection="0"/>
    <xf numFmtId="0" fontId="7" fillId="14" borderId="14" applyNumberFormat="0" applyFont="0" applyAlignment="0" applyProtection="0"/>
    <xf numFmtId="0" fontId="10" fillId="0" borderId="0"/>
    <xf numFmtId="0" fontId="2" fillId="0" borderId="1357" applyNumberFormat="0" applyFill="0" applyAlignment="0" applyProtection="0"/>
    <xf numFmtId="250" fontId="168" fillId="0" borderId="1209" applyFill="0"/>
    <xf numFmtId="188" fontId="73" fillId="63" borderId="1361"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7" fontId="74" fillId="0" borderId="2339"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276" fontId="20" fillId="0" borderId="2258">
      <alignment horizontal="center"/>
    </xf>
    <xf numFmtId="0" fontId="7" fillId="14" borderId="14" applyNumberFormat="0" applyFont="0" applyAlignment="0" applyProtection="0"/>
    <xf numFmtId="178" fontId="10" fillId="39" borderId="1800">
      <alignment horizontal="center"/>
      <protection locked="0"/>
    </xf>
    <xf numFmtId="250" fontId="121" fillId="0" borderId="1960" applyFill="0"/>
    <xf numFmtId="43" fontId="1" fillId="0" borderId="0" applyFont="0" applyFill="0" applyBorder="0" applyAlignment="0" applyProtection="0"/>
    <xf numFmtId="188" fontId="73" fillId="63" borderId="1044" applyFill="0">
      <alignment horizontal="center" vertical="center"/>
    </xf>
    <xf numFmtId="180" fontId="10" fillId="63" borderId="972" applyNumberFormat="0" applyFont="0" applyBorder="0" applyAlignment="0" applyProtection="0"/>
    <xf numFmtId="180" fontId="10" fillId="63" borderId="972" applyNumberFormat="0" applyFont="0" applyBorder="0" applyAlignment="0" applyProtection="0"/>
    <xf numFmtId="49" fontId="74" fillId="0" borderId="999">
      <alignment horizontal="left" vertical="top" wrapText="1"/>
      <protection locked="0"/>
    </xf>
    <xf numFmtId="10" fontId="68" fillId="67" borderId="1208" applyNumberFormat="0" applyBorder="0" applyAlignment="0" applyProtection="0"/>
    <xf numFmtId="190" fontId="74" fillId="0" borderId="1198" applyFont="0" applyFill="0" applyBorder="0" applyAlignment="0" applyProtection="0">
      <alignment horizontal="left"/>
      <protection locked="0"/>
    </xf>
    <xf numFmtId="0" fontId="7" fillId="14" borderId="14" applyNumberFormat="0" applyFont="0" applyAlignment="0" applyProtection="0"/>
    <xf numFmtId="228" fontId="103" fillId="0" borderId="2258" applyFill="0">
      <alignment horizontal="center" vertical="center"/>
    </xf>
    <xf numFmtId="0" fontId="2" fillId="0" borderId="1357"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2717" applyNumberFormat="0" applyAlignment="0" applyProtection="0"/>
    <xf numFmtId="188" fontId="73" fillId="63" borderId="2176" applyFill="0">
      <alignment horizontal="center" vertical="center"/>
    </xf>
    <xf numFmtId="228" fontId="74" fillId="0" borderId="2567" applyNumberFormat="0">
      <alignment horizontal="left"/>
      <protection locked="0"/>
    </xf>
    <xf numFmtId="197" fontId="74" fillId="0" borderId="1882">
      <alignment horizontal="left"/>
      <protection locked="0"/>
    </xf>
    <xf numFmtId="49" fontId="74" fillId="0" borderId="1026">
      <alignment horizontal="left" vertical="top" wrapText="1"/>
      <protection locked="0"/>
    </xf>
    <xf numFmtId="0" fontId="10" fillId="62" borderId="993" applyNumberFormat="0" applyFont="0" applyAlignment="0" applyProtection="0"/>
    <xf numFmtId="201" fontId="10" fillId="39" borderId="1008" applyNumberFormat="0">
      <alignment horizontal="left"/>
    </xf>
    <xf numFmtId="231" fontId="103" fillId="0" borderId="996">
      <alignment vertical="center"/>
      <protection locked="0"/>
    </xf>
    <xf numFmtId="0" fontId="7" fillId="14" borderId="14" applyNumberFormat="0" applyFont="0" applyAlignment="0" applyProtection="0"/>
    <xf numFmtId="184" fontId="103" fillId="0" borderId="1032">
      <alignment vertical="center"/>
      <protection locked="0"/>
    </xf>
    <xf numFmtId="193" fontId="10" fillId="0" borderId="1958" applyFont="0" applyFill="0" applyBorder="0" applyAlignment="0" applyProtection="0">
      <alignment horizontal="left"/>
      <protection locked="0"/>
    </xf>
    <xf numFmtId="0" fontId="7" fillId="14" borderId="14" applyNumberFormat="0" applyFont="0" applyAlignment="0" applyProtection="0"/>
    <xf numFmtId="0" fontId="2" fillId="0" borderId="1122" applyNumberFormat="0" applyFill="0" applyAlignment="0" applyProtection="0"/>
    <xf numFmtId="0" fontId="7" fillId="14" borderId="14" applyNumberFormat="0" applyFont="0" applyAlignment="0" applyProtection="0"/>
    <xf numFmtId="250" fontId="168" fillId="0" borderId="2486" applyFill="0"/>
    <xf numFmtId="0" fontId="7" fillId="14" borderId="14" applyNumberFormat="0" applyFont="0" applyAlignment="0" applyProtection="0"/>
    <xf numFmtId="0" fontId="10" fillId="62" borderId="1202" applyNumberFormat="0" applyFont="0" applyAlignment="0" applyProtection="0"/>
    <xf numFmtId="187" fontId="74" fillId="0" borderId="1035" applyFont="0" applyFill="0" applyBorder="0" applyAlignment="0" applyProtection="0">
      <alignment horizontal="left"/>
      <protection locked="0"/>
    </xf>
    <xf numFmtId="0" fontId="7" fillId="14" borderId="14" applyNumberFormat="0" applyFont="0" applyAlignment="0" applyProtection="0"/>
    <xf numFmtId="178" fontId="10" fillId="39" borderId="1008">
      <alignment horizontal="center"/>
      <protection locked="0"/>
    </xf>
    <xf numFmtId="0" fontId="7" fillId="14" borderId="14" applyNumberFormat="0" applyFont="0" applyAlignment="0" applyProtection="0"/>
    <xf numFmtId="3" fontId="114" fillId="39" borderId="1886">
      <alignment horizontal="center"/>
      <protection locked="0"/>
    </xf>
    <xf numFmtId="228" fontId="73" fillId="63" borderId="1044" applyFill="0">
      <alignment horizontal="center" vertical="center"/>
    </xf>
    <xf numFmtId="231" fontId="103" fillId="0" borderId="1032">
      <alignment vertical="center"/>
      <protection locked="0"/>
    </xf>
    <xf numFmtId="0" fontId="53" fillId="59" borderId="1001" applyNumberFormat="0" applyAlignment="0" applyProtection="0"/>
    <xf numFmtId="0" fontId="53" fillId="59" borderId="1037" applyNumberFormat="0" applyAlignment="0" applyProtection="0"/>
    <xf numFmtId="228" fontId="73" fillId="63" borderId="2567" applyFill="0">
      <alignment horizontal="center"/>
    </xf>
    <xf numFmtId="201" fontId="10" fillId="39" borderId="999" applyNumberFormat="0">
      <alignment horizontal="left"/>
    </xf>
    <xf numFmtId="184" fontId="68" fillId="0" borderId="999" applyFill="0">
      <alignment horizontal="center" vertical="center"/>
    </xf>
    <xf numFmtId="0" fontId="7" fillId="14" borderId="14" applyNumberFormat="0" applyFont="0" applyAlignment="0" applyProtection="0"/>
    <xf numFmtId="228" fontId="73" fillId="63" borderId="1026" applyFill="0">
      <alignment horizontal="center"/>
    </xf>
    <xf numFmtId="271" fontId="11" fillId="0" borderId="1017">
      <alignment horizontal="right"/>
    </xf>
    <xf numFmtId="0" fontId="7" fillId="14" borderId="14" applyNumberFormat="0" applyFont="0" applyAlignment="0" applyProtection="0"/>
    <xf numFmtId="267" fontId="112" fillId="0" borderId="989" applyFill="0">
      <alignment horizontal="center" vertical="center"/>
    </xf>
    <xf numFmtId="233" fontId="103" fillId="0" borderId="996">
      <alignment vertical="center"/>
      <protection locked="0"/>
    </xf>
    <xf numFmtId="228" fontId="79" fillId="0" borderId="999" applyFill="0">
      <alignment horizontal="center" vertical="center"/>
    </xf>
    <xf numFmtId="228" fontId="73" fillId="63" borderId="1044" applyFill="0">
      <alignment horizontal="center"/>
    </xf>
    <xf numFmtId="232" fontId="103" fillId="0" borderId="1032">
      <alignment vertical="center"/>
      <protection locked="0"/>
    </xf>
    <xf numFmtId="271" fontId="11" fillId="0" borderId="1026">
      <alignment horizontal="right"/>
    </xf>
    <xf numFmtId="0" fontId="53" fillId="59" borderId="1037" applyNumberFormat="0" applyAlignment="0" applyProtection="0"/>
    <xf numFmtId="49" fontId="74" fillId="0" borderId="981">
      <alignment horizontal="left" vertical="top" wrapText="1"/>
      <protection locked="0"/>
    </xf>
    <xf numFmtId="0" fontId="7" fillId="14" borderId="14" applyNumberFormat="0" applyFont="0" applyAlignment="0" applyProtection="0"/>
    <xf numFmtId="0" fontId="73" fillId="63" borderId="981" applyFill="0">
      <alignment horizontal="center"/>
    </xf>
    <xf numFmtId="188" fontId="73" fillId="63" borderId="981" applyFill="0">
      <alignment horizontal="center" vertical="center"/>
    </xf>
    <xf numFmtId="0" fontId="7" fillId="14" borderId="14" applyNumberFormat="0" applyFont="0" applyAlignment="0" applyProtection="0"/>
    <xf numFmtId="187" fontId="74" fillId="0" borderId="1017" applyFont="0" applyFill="0" applyBorder="0" applyAlignment="0" applyProtection="0">
      <alignment horizontal="left"/>
      <protection locked="0"/>
    </xf>
    <xf numFmtId="250" fontId="121" fillId="0" borderId="1027" applyFill="0"/>
    <xf numFmtId="10" fontId="68" fillId="67" borderId="1035" applyNumberFormat="0" applyBorder="0" applyAlignment="0" applyProtection="0"/>
    <xf numFmtId="0" fontId="7" fillId="14" borderId="14" applyNumberFormat="0" applyFont="0" applyAlignment="0" applyProtection="0"/>
    <xf numFmtId="228" fontId="124" fillId="0" borderId="998" applyFill="0">
      <alignment horizontal="center" vertical="center"/>
    </xf>
    <xf numFmtId="0" fontId="7" fillId="14" borderId="14" applyNumberFormat="0" applyFont="0" applyAlignment="0" applyProtection="0"/>
    <xf numFmtId="0" fontId="74" fillId="0" borderId="1017" applyNumberFormat="0">
      <alignment horizontal="left"/>
      <protection locked="0"/>
    </xf>
    <xf numFmtId="228" fontId="124" fillId="0" borderId="989" applyFill="0">
      <alignment horizontal="center" vertical="center"/>
    </xf>
    <xf numFmtId="0" fontId="7" fillId="14" borderId="14" applyNumberFormat="0" applyFont="0" applyAlignment="0" applyProtection="0"/>
    <xf numFmtId="271" fontId="11" fillId="0" borderId="1008">
      <alignment horizontal="right"/>
    </xf>
    <xf numFmtId="229" fontId="103" fillId="0" borderId="1032">
      <alignment vertical="center"/>
      <protection locked="0"/>
    </xf>
    <xf numFmtId="271" fontId="11" fillId="63" borderId="1026">
      <alignment horizontal="right"/>
    </xf>
    <xf numFmtId="201" fontId="10" fillId="39" borderId="1017" applyNumberFormat="0">
      <alignment horizontal="left"/>
    </xf>
    <xf numFmtId="3" fontId="114" fillId="39" borderId="1026">
      <alignment horizontal="center"/>
      <protection locked="0"/>
    </xf>
    <xf numFmtId="0" fontId="7" fillId="14" borderId="14" applyNumberFormat="0" applyFont="0" applyAlignment="0" applyProtection="0"/>
    <xf numFmtId="185" fontId="74" fillId="0" borderId="1026" applyFont="0" applyFill="0" applyBorder="0" applyAlignment="0" applyProtection="0">
      <alignment horizontal="left"/>
      <protection locked="0"/>
    </xf>
    <xf numFmtId="228" fontId="103" fillId="0" borderId="1014">
      <alignment vertical="center"/>
      <protection locked="0"/>
    </xf>
    <xf numFmtId="193" fontId="10" fillId="0" borderId="981"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1026" applyFont="0" applyFill="0" applyBorder="0" applyAlignment="0" applyProtection="0">
      <alignment horizontal="left"/>
      <protection locked="0"/>
    </xf>
    <xf numFmtId="271" fontId="11" fillId="0" borderId="1008">
      <alignment horizontal="right"/>
    </xf>
    <xf numFmtId="49" fontId="74" fillId="0" borderId="1008">
      <alignment horizontal="left" vertical="top" wrapText="1"/>
      <protection locked="0"/>
    </xf>
    <xf numFmtId="49" fontId="74" fillId="0" borderId="1017">
      <alignment horizontal="left" vertical="top" wrapText="1"/>
      <protection locked="0"/>
    </xf>
    <xf numFmtId="197" fontId="74" fillId="0" borderId="1017">
      <alignment horizontal="left"/>
      <protection locked="0"/>
    </xf>
    <xf numFmtId="233" fontId="103" fillId="0" borderId="1032">
      <alignment vertical="center"/>
      <protection locked="0"/>
    </xf>
    <xf numFmtId="200" fontId="10" fillId="5" borderId="981" applyFont="0" applyFill="0" applyBorder="0" applyAlignment="0" applyProtection="0"/>
    <xf numFmtId="228" fontId="73" fillId="63" borderId="1026" applyFill="0">
      <alignment horizontal="center"/>
    </xf>
    <xf numFmtId="196" fontId="10" fillId="39" borderId="1026" applyFont="0" applyFill="0" applyBorder="0" applyAlignment="0">
      <alignment horizontal="left"/>
    </xf>
    <xf numFmtId="0" fontId="7" fillId="14" borderId="14" applyNumberFormat="0" applyFont="0" applyAlignment="0" applyProtection="0"/>
    <xf numFmtId="228" fontId="74" fillId="0" borderId="1044" applyNumberFormat="0">
      <alignment horizontal="left"/>
      <protection locked="0"/>
    </xf>
    <xf numFmtId="0" fontId="7" fillId="14" borderId="14" applyNumberFormat="0" applyFont="0" applyAlignment="0" applyProtection="0"/>
    <xf numFmtId="0" fontId="7" fillId="14" borderId="14" applyNumberFormat="0" applyFont="0" applyAlignment="0" applyProtection="0"/>
    <xf numFmtId="0" fontId="66" fillId="0" borderId="1004" applyNumberFormat="0" applyFill="0" applyAlignment="0" applyProtection="0"/>
    <xf numFmtId="0" fontId="7" fillId="14" borderId="14" applyNumberFormat="0" applyFont="0" applyAlignment="0" applyProtection="0"/>
    <xf numFmtId="271" fontId="11" fillId="63" borderId="1017">
      <alignment horizontal="right"/>
    </xf>
    <xf numFmtId="0" fontId="7" fillId="14" borderId="14" applyNumberFormat="0" applyFont="0" applyAlignment="0" applyProtection="0"/>
    <xf numFmtId="0" fontId="7" fillId="14" borderId="14" applyNumberFormat="0" applyFont="0" applyAlignment="0" applyProtection="0"/>
    <xf numFmtId="228" fontId="103" fillId="0" borderId="996">
      <alignment vertical="center"/>
      <protection locked="0"/>
    </xf>
    <xf numFmtId="0" fontId="7" fillId="14" borderId="14" applyNumberFormat="0" applyFont="0" applyAlignment="0" applyProtection="0"/>
    <xf numFmtId="0" fontId="10" fillId="62" borderId="1029" applyNumberFormat="0" applyFont="0" applyAlignment="0" applyProtection="0"/>
    <xf numFmtId="0" fontId="7" fillId="14" borderId="14" applyNumberFormat="0" applyFont="0" applyAlignment="0" applyProtection="0"/>
    <xf numFmtId="0" fontId="2" fillId="0" borderId="1013" applyNumberFormat="0" applyFill="0" applyAlignment="0" applyProtection="0"/>
    <xf numFmtId="228" fontId="136" fillId="68" borderId="1042" applyNumberFormat="0">
      <alignment horizontal="right"/>
    </xf>
    <xf numFmtId="0" fontId="7" fillId="14" borderId="14" applyNumberFormat="0" applyFont="0" applyAlignment="0" applyProtection="0"/>
    <xf numFmtId="0" fontId="7" fillId="14" borderId="14" applyNumberFormat="0" applyFont="0" applyAlignment="0" applyProtection="0"/>
    <xf numFmtId="10" fontId="68" fillId="67" borderId="1026" applyNumberFormat="0" applyBorder="0" applyAlignment="0" applyProtection="0"/>
    <xf numFmtId="188" fontId="73" fillId="63" borderId="981" applyFill="0">
      <alignment horizontal="center" vertical="center"/>
    </xf>
    <xf numFmtId="0" fontId="7" fillId="14" borderId="14" applyNumberFormat="0" applyFont="0" applyAlignment="0" applyProtection="0"/>
    <xf numFmtId="254" fontId="10" fillId="39" borderId="1008">
      <alignment horizontal="right"/>
      <protection locked="0"/>
    </xf>
    <xf numFmtId="271" fontId="11" fillId="63" borderId="1035">
      <alignment horizontal="right"/>
    </xf>
    <xf numFmtId="178" fontId="10" fillId="39" borderId="1026">
      <alignment horizontal="center"/>
      <protection locked="0"/>
    </xf>
    <xf numFmtId="191" fontId="74" fillId="0" borderId="999" applyFont="0" applyFill="0" applyBorder="0" applyAlignment="0" applyProtection="0">
      <alignment horizontal="left"/>
      <protection locked="0"/>
    </xf>
    <xf numFmtId="0" fontId="7" fillId="14" borderId="14" applyNumberFormat="0" applyFont="0" applyAlignment="0" applyProtection="0"/>
    <xf numFmtId="0" fontId="73" fillId="63" borderId="1026" applyFill="0">
      <alignment horizontal="center"/>
    </xf>
    <xf numFmtId="17" fontId="11" fillId="39" borderId="999">
      <alignment horizontal="center"/>
      <protection locked="0"/>
    </xf>
    <xf numFmtId="0" fontId="2" fillId="0" borderId="986" applyNumberFormat="0" applyFill="0" applyAlignment="0" applyProtection="0"/>
    <xf numFmtId="191" fontId="74" fillId="0" borderId="1026" applyFont="0" applyFill="0" applyBorder="0" applyAlignment="0" applyProtection="0">
      <alignment horizontal="left"/>
      <protection locked="0"/>
    </xf>
    <xf numFmtId="0" fontId="53" fillId="59" borderId="1028" applyNumberFormat="0" applyAlignment="0" applyProtection="0"/>
    <xf numFmtId="0" fontId="53" fillId="59" borderId="974" applyNumberFormat="0" applyAlignment="0" applyProtection="0"/>
    <xf numFmtId="188" fontId="73" fillId="63" borderId="1026" applyFill="0">
      <alignment horizontal="center" vertical="center"/>
    </xf>
    <xf numFmtId="0" fontId="7" fillId="14" borderId="14" applyNumberFormat="0" applyFont="0" applyAlignment="0" applyProtection="0"/>
    <xf numFmtId="228" fontId="136" fillId="68" borderId="988" applyNumberFormat="0">
      <alignment horizontal="right"/>
    </xf>
    <xf numFmtId="0" fontId="10" fillId="62" borderId="1002" applyNumberFormat="0" applyFont="0" applyAlignment="0" applyProtection="0"/>
    <xf numFmtId="0" fontId="61" fillId="46" borderId="974" applyNumberFormat="0" applyAlignment="0" applyProtection="0"/>
    <xf numFmtId="0" fontId="7" fillId="14" borderId="14" applyNumberFormat="0" applyFont="0" applyAlignment="0" applyProtection="0"/>
    <xf numFmtId="231" fontId="103" fillId="0" borderId="1023">
      <alignment vertical="center"/>
      <protection locked="0"/>
    </xf>
    <xf numFmtId="0" fontId="10" fillId="62" borderId="975" applyNumberFormat="0" applyFont="0" applyAlignment="0" applyProtection="0"/>
    <xf numFmtId="0" fontId="10" fillId="62" borderId="975" applyNumberFormat="0" applyFont="0" applyAlignment="0" applyProtection="0"/>
    <xf numFmtId="0" fontId="64" fillId="59" borderId="976" applyNumberFormat="0" applyAlignment="0" applyProtection="0"/>
    <xf numFmtId="0" fontId="61" fillId="46" borderId="2332" applyNumberFormat="0" applyAlignment="0" applyProtection="0"/>
    <xf numFmtId="0" fontId="66" fillId="0" borderId="977" applyNumberFormat="0" applyFill="0" applyAlignment="0" applyProtection="0"/>
    <xf numFmtId="0" fontId="2" fillId="0" borderId="1022" applyNumberFormat="0" applyFill="0" applyAlignment="0" applyProtection="0"/>
    <xf numFmtId="271" fontId="11" fillId="0" borderId="990">
      <alignment horizontal="right"/>
    </xf>
    <xf numFmtId="266" fontId="103" fillId="0" borderId="990" applyFill="0">
      <alignment horizontal="center" vertical="center"/>
    </xf>
    <xf numFmtId="10" fontId="68" fillId="67" borderId="990" applyNumberFormat="0" applyBorder="0" applyAlignment="0" applyProtection="0"/>
    <xf numFmtId="276" fontId="20" fillId="0" borderId="990">
      <alignment horizont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37" fontId="70" fillId="0" borderId="1885" applyFill="0">
      <alignment horizontal="center" vertical="center"/>
    </xf>
    <xf numFmtId="276" fontId="20" fillId="0" borderId="981">
      <alignment horizontal="center"/>
    </xf>
    <xf numFmtId="0" fontId="74" fillId="0" borderId="981" applyNumberFormat="0">
      <alignment horizontal="left"/>
      <protection locked="0"/>
    </xf>
    <xf numFmtId="0" fontId="61" fillId="46" borderId="1019" applyNumberFormat="0" applyAlignment="0" applyProtection="0"/>
    <xf numFmtId="0" fontId="7" fillId="14" borderId="14" applyNumberFormat="0" applyFont="0" applyAlignment="0" applyProtection="0"/>
    <xf numFmtId="0" fontId="7" fillId="14" borderId="14" applyNumberFormat="0" applyFont="0" applyAlignment="0" applyProtection="0"/>
    <xf numFmtId="228" fontId="112" fillId="0" borderId="998" applyFill="0">
      <alignment horizontal="center" vertical="center"/>
    </xf>
    <xf numFmtId="0" fontId="7" fillId="14" borderId="14" applyNumberFormat="0" applyFont="0" applyAlignment="0" applyProtection="0"/>
    <xf numFmtId="0" fontId="73" fillId="63" borderId="2567" applyFill="0">
      <alignment horizontal="center"/>
    </xf>
    <xf numFmtId="0" fontId="7" fillId="14" borderId="14" applyNumberFormat="0" applyFont="0" applyAlignment="0" applyProtection="0"/>
    <xf numFmtId="184" fontId="103" fillId="0" borderId="1023">
      <alignment vertical="center"/>
      <protection locked="0"/>
    </xf>
    <xf numFmtId="0" fontId="7" fillId="14" borderId="14" applyNumberFormat="0" applyFont="0" applyAlignment="0" applyProtection="0"/>
    <xf numFmtId="228" fontId="104" fillId="0" borderId="999" applyFill="0">
      <alignment horizontal="center" vertical="center"/>
    </xf>
    <xf numFmtId="228" fontId="112" fillId="0" borderId="989" applyFill="0">
      <alignment horizontal="center" vertical="center"/>
    </xf>
    <xf numFmtId="228" fontId="73" fillId="63" borderId="1035" applyFill="0">
      <alignment horizontal="center"/>
    </xf>
    <xf numFmtId="228" fontId="103" fillId="0" borderId="1017" applyFill="0">
      <alignment horizontal="center" vertical="center"/>
    </xf>
    <xf numFmtId="185" fontId="74" fillId="0" borderId="1017" applyFont="0" applyFill="0" applyBorder="0" applyAlignment="0" applyProtection="0">
      <alignment horizontal="left"/>
      <protection locked="0"/>
    </xf>
    <xf numFmtId="0" fontId="61" fillId="46" borderId="983" applyNumberFormat="0" applyAlignment="0" applyProtection="0"/>
    <xf numFmtId="0" fontId="7" fillId="14" borderId="14" applyNumberFormat="0" applyFont="0" applyAlignment="0" applyProtection="0"/>
    <xf numFmtId="49" fontId="74" fillId="0" borderId="1026">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193" fontId="10" fillId="0" borderId="981"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992"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73" fillId="63" borderId="2104"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78" fontId="10" fillId="39" borderId="999">
      <alignment horizontal="center"/>
      <protection locked="0"/>
    </xf>
    <xf numFmtId="254" fontId="10" fillId="39" borderId="999">
      <alignment horizontal="right"/>
      <protection locked="0"/>
    </xf>
    <xf numFmtId="178" fontId="10" fillId="39" borderId="999">
      <alignment horizontal="center"/>
      <protection locked="0"/>
    </xf>
    <xf numFmtId="0" fontId="7" fillId="14" borderId="14" applyNumberFormat="0" applyFont="0" applyAlignment="0" applyProtection="0"/>
    <xf numFmtId="0" fontId="7" fillId="14" borderId="14" applyNumberFormat="0" applyFont="0" applyAlignment="0" applyProtection="0"/>
    <xf numFmtId="196" fontId="10" fillId="39" borderId="999" applyFont="0" applyFill="0" applyBorder="0" applyAlignment="0">
      <alignment horizontal="left"/>
    </xf>
    <xf numFmtId="0" fontId="7" fillId="14" borderId="14" applyNumberFormat="0" applyFont="0" applyAlignment="0" applyProtection="0"/>
    <xf numFmtId="0" fontId="7" fillId="14" borderId="14" applyNumberFormat="0" applyFont="0" applyAlignment="0" applyProtection="0"/>
    <xf numFmtId="178" fontId="10" fillId="39" borderId="981">
      <alignment horizontal="center"/>
      <protection locked="0"/>
    </xf>
    <xf numFmtId="201" fontId="10" fillId="39" borderId="1026" applyNumberFormat="0">
      <alignment horizontal="left"/>
    </xf>
    <xf numFmtId="0" fontId="66" fillId="0" borderId="986" applyNumberFormat="0" applyFill="0" applyAlignment="0" applyProtection="0"/>
    <xf numFmtId="254" fontId="10" fillId="39" borderId="2567">
      <alignment horizontal="right"/>
      <protection locked="0"/>
    </xf>
    <xf numFmtId="196" fontId="10" fillId="39" borderId="1017" applyFont="0" applyFill="0" applyBorder="0" applyAlignment="0">
      <alignment horizontal="left"/>
    </xf>
    <xf numFmtId="0" fontId="7" fillId="14" borderId="14" applyNumberFormat="0" applyFont="0" applyAlignment="0" applyProtection="0"/>
    <xf numFmtId="178" fontId="10" fillId="39" borderId="981">
      <alignment horizontal="center"/>
      <protection locked="0"/>
    </xf>
    <xf numFmtId="0" fontId="7" fillId="14" borderId="14" applyNumberFormat="0" applyFont="0" applyAlignment="0" applyProtection="0"/>
    <xf numFmtId="49" fontId="74" fillId="0" borderId="1017">
      <alignment horizontal="left" vertical="top" wrapText="1"/>
      <protection locked="0"/>
    </xf>
    <xf numFmtId="0" fontId="7" fillId="14" borderId="14" applyNumberFormat="0" applyFont="0" applyAlignment="0" applyProtection="0"/>
    <xf numFmtId="0" fontId="53" fillId="59" borderId="974" applyNumberFormat="0" applyAlignment="0" applyProtection="0"/>
    <xf numFmtId="271" fontId="11" fillId="0" borderId="1044">
      <alignment horizontal="right"/>
    </xf>
    <xf numFmtId="191" fontId="74" fillId="0" borderId="1017" applyFont="0" applyFill="0" applyBorder="0" applyAlignment="0" applyProtection="0">
      <alignment horizontal="left"/>
      <protection locked="0"/>
    </xf>
    <xf numFmtId="230" fontId="103" fillId="0" borderId="1023">
      <alignment vertical="center"/>
      <protection locked="0"/>
    </xf>
    <xf numFmtId="233" fontId="103" fillId="0" borderId="1041">
      <alignment vertical="center"/>
      <protection locked="0"/>
    </xf>
    <xf numFmtId="190" fontId="74" fillId="0" borderId="1026" applyFont="0" applyFill="0" applyBorder="0" applyAlignment="0" applyProtection="0">
      <alignment horizontal="left"/>
      <protection locked="0"/>
    </xf>
    <xf numFmtId="196" fontId="10" fillId="39" borderId="1017" applyFont="0" applyFill="0" applyBorder="0" applyAlignment="0">
      <alignment horizontal="left"/>
    </xf>
    <xf numFmtId="0" fontId="7" fillId="14" borderId="14" applyNumberFormat="0" applyFont="0" applyAlignment="0" applyProtection="0"/>
    <xf numFmtId="0" fontId="66" fillId="0" borderId="1004" applyNumberFormat="0" applyFill="0" applyAlignment="0" applyProtection="0"/>
    <xf numFmtId="0" fontId="53" fillId="59" borderId="1019" applyNumberFormat="0" applyAlignment="0" applyProtection="0"/>
    <xf numFmtId="254" fontId="10" fillId="39" borderId="1017">
      <alignment horizontal="right"/>
      <protection locked="0"/>
    </xf>
    <xf numFmtId="178" fontId="10" fillId="39" borderId="1026">
      <alignment horizontal="center"/>
      <protection locked="0"/>
    </xf>
    <xf numFmtId="228" fontId="103" fillId="0" borderId="1035" applyFill="0">
      <alignment horizontal="center" vertical="center"/>
    </xf>
    <xf numFmtId="254" fontId="10" fillId="39" borderId="1026">
      <alignment horizontal="right"/>
      <protection locked="0"/>
    </xf>
    <xf numFmtId="0" fontId="66" fillId="0" borderId="995" applyNumberFormat="0" applyFill="0" applyAlignment="0" applyProtection="0"/>
    <xf numFmtId="0" fontId="7" fillId="14" borderId="14" applyNumberFormat="0" applyFont="0" applyAlignment="0" applyProtection="0"/>
    <xf numFmtId="0" fontId="53" fillId="59" borderId="983" applyNumberFormat="0" applyAlignment="0" applyProtection="0"/>
    <xf numFmtId="0" fontId="2" fillId="0" borderId="995" applyNumberFormat="0" applyFill="0" applyAlignment="0" applyProtection="0"/>
    <xf numFmtId="0" fontId="73" fillId="63" borderId="1026" applyFill="0">
      <alignment horizontal="center"/>
    </xf>
    <xf numFmtId="0" fontId="7" fillId="14" borderId="14" applyNumberFormat="0" applyFont="0" applyAlignment="0" applyProtection="0"/>
    <xf numFmtId="0" fontId="7" fillId="14" borderId="14" applyNumberFormat="0" applyFont="0" applyAlignment="0" applyProtection="0"/>
    <xf numFmtId="271" fontId="11" fillId="0" borderId="1035">
      <alignment horizontal="right"/>
    </xf>
    <xf numFmtId="228" fontId="73" fillId="63" borderId="1026" applyFill="0">
      <alignment horizontal="center" vertical="center"/>
    </xf>
    <xf numFmtId="187" fontId="74" fillId="0" borderId="981" applyFont="0" applyFill="0" applyBorder="0" applyAlignment="0" applyProtection="0">
      <alignment horizontal="left"/>
      <protection locked="0"/>
    </xf>
    <xf numFmtId="0" fontId="7" fillId="14" borderId="14" applyNumberFormat="0" applyFont="0" applyAlignment="0" applyProtection="0"/>
    <xf numFmtId="250" fontId="168" fillId="0" borderId="1027" applyFill="0"/>
    <xf numFmtId="0" fontId="7" fillId="14" borderId="14" applyNumberFormat="0" applyFont="0" applyAlignment="0" applyProtection="0"/>
    <xf numFmtId="17" fontId="11" fillId="39" borderId="1035">
      <alignment horizontal="center"/>
      <protection locked="0"/>
    </xf>
    <xf numFmtId="0" fontId="53" fillId="59" borderId="1010" applyNumberFormat="0" applyAlignment="0" applyProtection="0"/>
    <xf numFmtId="188" fontId="73" fillId="63" borderId="1017" applyFill="0">
      <alignment horizontal="center" vertical="center"/>
    </xf>
    <xf numFmtId="229" fontId="103" fillId="0" borderId="996">
      <alignment vertical="center"/>
      <protection locked="0"/>
    </xf>
    <xf numFmtId="231" fontId="103" fillId="0" borderId="996">
      <alignment vertical="center"/>
      <protection locked="0"/>
    </xf>
    <xf numFmtId="10" fontId="68" fillId="67" borderId="1008" applyNumberFormat="0" applyBorder="0" applyAlignment="0" applyProtection="0"/>
    <xf numFmtId="254" fontId="10" fillId="39" borderId="1208">
      <alignment horizontal="right"/>
      <protection locked="0"/>
    </xf>
    <xf numFmtId="49" fontId="74" fillId="0" borderId="1035">
      <alignment horizontal="left" vertical="top" wrapText="1"/>
      <protection locked="0"/>
    </xf>
    <xf numFmtId="266" fontId="103" fillId="0" borderId="1044" applyFill="0">
      <alignment horizontal="center" vertical="center"/>
    </xf>
    <xf numFmtId="178" fontId="10" fillId="39" borderId="1017">
      <alignment horizontal="center"/>
      <protection locked="0"/>
    </xf>
    <xf numFmtId="267" fontId="112" fillId="0" borderId="1034" applyFill="0">
      <alignment horizontal="center" vertical="center"/>
    </xf>
    <xf numFmtId="0" fontId="61" fillId="46" borderId="974" applyNumberFormat="0" applyAlignment="0" applyProtection="0"/>
    <xf numFmtId="230" fontId="103" fillId="0" borderId="987">
      <alignment vertical="center"/>
      <protection locked="0"/>
    </xf>
    <xf numFmtId="254" fontId="10" fillId="39" borderId="1035">
      <alignment horizontal="right"/>
      <protection locked="0"/>
    </xf>
    <xf numFmtId="178" fontId="10" fillId="39" borderId="1035">
      <alignment horizontal="center"/>
      <protection locked="0"/>
    </xf>
    <xf numFmtId="185" fontId="74" fillId="0" borderId="1044"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3" fontId="114" fillId="39" borderId="1017">
      <alignment horizontal="center"/>
      <protection locked="0"/>
    </xf>
    <xf numFmtId="0" fontId="7" fillId="14" borderId="14" applyNumberFormat="0" applyFont="0" applyAlignment="0" applyProtection="0"/>
    <xf numFmtId="0" fontId="66" fillId="0" borderId="995" applyNumberFormat="0" applyFill="0" applyAlignment="0" applyProtection="0"/>
    <xf numFmtId="0" fontId="66" fillId="0" borderId="1004" applyNumberFormat="0" applyFill="0" applyAlignment="0" applyProtection="0"/>
    <xf numFmtId="271" fontId="11" fillId="63" borderId="1008">
      <alignment horizontal="right"/>
    </xf>
    <xf numFmtId="0" fontId="7" fillId="14" borderId="14" applyNumberFormat="0" applyFont="0" applyAlignment="0" applyProtection="0"/>
    <xf numFmtId="229" fontId="103" fillId="0" borderId="1014">
      <alignment vertical="center"/>
      <protection locked="0"/>
    </xf>
    <xf numFmtId="0" fontId="7" fillId="14" borderId="14" applyNumberFormat="0" applyFont="0" applyAlignment="0" applyProtection="0"/>
    <xf numFmtId="228" fontId="103" fillId="0" borderId="1008" applyFill="0">
      <alignment horizontal="center" vertical="center"/>
    </xf>
    <xf numFmtId="0" fontId="2" fillId="0" borderId="1040" applyNumberFormat="0" applyFill="0" applyAlignment="0" applyProtection="0"/>
    <xf numFmtId="0" fontId="61" fillId="46" borderId="1037" applyNumberFormat="0" applyAlignment="0" applyProtection="0"/>
    <xf numFmtId="0" fontId="66" fillId="0" borderId="1031"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10" fillId="62" borderId="975" applyNumberFormat="0" applyFont="0" applyAlignment="0" applyProtection="0"/>
    <xf numFmtId="0" fontId="64" fillId="59" borderId="976" applyNumberFormat="0" applyAlignment="0" applyProtection="0"/>
    <xf numFmtId="0" fontId="10" fillId="62" borderId="1020" applyNumberFormat="0" applyFont="0" applyAlignment="0" applyProtection="0"/>
    <xf numFmtId="231" fontId="103" fillId="0" borderId="1023">
      <alignment vertical="center"/>
      <protection locked="0"/>
    </xf>
    <xf numFmtId="0" fontId="7" fillId="14" borderId="14" applyNumberFormat="0" applyFont="0" applyAlignment="0" applyProtection="0"/>
    <xf numFmtId="250" fontId="121" fillId="0" borderId="1009" applyFill="0"/>
    <xf numFmtId="0" fontId="7" fillId="14" borderId="14" applyNumberFormat="0" applyFont="0" applyAlignment="0" applyProtection="0"/>
    <xf numFmtId="0" fontId="7" fillId="14" borderId="14" applyNumberFormat="0" applyFont="0" applyAlignment="0" applyProtection="0"/>
    <xf numFmtId="0" fontId="66" fillId="0" borderId="977" applyNumberFormat="0" applyFill="0" applyAlignment="0" applyProtection="0"/>
    <xf numFmtId="0" fontId="2" fillId="0" borderId="977" applyNumberFormat="0" applyFill="0" applyAlignment="0" applyProtection="0"/>
    <xf numFmtId="0" fontId="7" fillId="14" borderId="14" applyNumberFormat="0" applyFont="0" applyAlignment="0" applyProtection="0"/>
    <xf numFmtId="0" fontId="61" fillId="46" borderId="1028" applyNumberFormat="0" applyAlignment="0" applyProtection="0"/>
    <xf numFmtId="0" fontId="7" fillId="14" borderId="14" applyNumberFormat="0" applyFont="0" applyAlignment="0" applyProtection="0"/>
    <xf numFmtId="228" fontId="124" fillId="0" borderId="1034" applyFill="0">
      <alignment horizontal="center" vertical="center"/>
    </xf>
    <xf numFmtId="193" fontId="10" fillId="0" borderId="1582" applyFont="0" applyFill="0" applyBorder="0" applyAlignment="0" applyProtection="0">
      <alignment horizontal="left"/>
      <protection locked="0"/>
    </xf>
    <xf numFmtId="231" fontId="103" fillId="0" borderId="1032">
      <alignment vertical="center"/>
      <protection locked="0"/>
    </xf>
    <xf numFmtId="0" fontId="66" fillId="0" borderId="1022" applyNumberFormat="0" applyFill="0" applyAlignment="0" applyProtection="0"/>
    <xf numFmtId="237" fontId="103" fillId="0" borderId="1032">
      <alignment vertical="center"/>
      <protection locked="0"/>
    </xf>
    <xf numFmtId="233" fontId="103" fillId="0" borderId="996">
      <alignment vertical="center"/>
      <protection locked="0"/>
    </xf>
    <xf numFmtId="0" fontId="7" fillId="14" borderId="14" applyNumberFormat="0" applyFont="0" applyAlignment="0" applyProtection="0"/>
    <xf numFmtId="0" fontId="74" fillId="0" borderId="999" applyNumberFormat="0">
      <alignment horizontal="left"/>
      <protection locked="0"/>
    </xf>
    <xf numFmtId="231" fontId="103" fillId="0" borderId="1005">
      <alignment vertical="center"/>
      <protection locked="0"/>
    </xf>
    <xf numFmtId="267" fontId="112" fillId="0" borderId="998" applyFill="0">
      <alignment horizontal="center" vertical="center"/>
    </xf>
    <xf numFmtId="0" fontId="64" fillId="59" borderId="2334" applyNumberFormat="0" applyAlignment="0" applyProtection="0"/>
    <xf numFmtId="0" fontId="10" fillId="62" borderId="1011" applyNumberFormat="0" applyFont="0" applyAlignment="0" applyProtection="0"/>
    <xf numFmtId="37" fontId="70" fillId="0" borderId="1025" applyFill="0">
      <alignment horizontal="center" vertical="center"/>
    </xf>
    <xf numFmtId="229" fontId="103" fillId="0" borderId="1023">
      <alignment vertical="center"/>
      <protection locked="0"/>
    </xf>
    <xf numFmtId="185" fontId="74" fillId="0" borderId="999" applyFont="0" applyFill="0" applyBorder="0" applyAlignment="0" applyProtection="0">
      <alignment horizontal="left"/>
      <protection locked="0"/>
    </xf>
    <xf numFmtId="3" fontId="114" fillId="39" borderId="999">
      <alignment horizontal="center"/>
      <protection locked="0"/>
    </xf>
    <xf numFmtId="228" fontId="68" fillId="0" borderId="999" applyFill="0">
      <alignment horizontal="center" vertical="center"/>
    </xf>
    <xf numFmtId="188" fontId="73" fillId="63" borderId="999" applyFill="0">
      <alignment horizontal="center" vertical="center"/>
    </xf>
    <xf numFmtId="0" fontId="66" fillId="0" borderId="986" applyNumberFormat="0" applyFill="0" applyAlignment="0" applyProtection="0"/>
    <xf numFmtId="0" fontId="64" fillId="59" borderId="985" applyNumberFormat="0" applyAlignment="0" applyProtection="0"/>
    <xf numFmtId="0" fontId="10" fillId="62" borderId="984" applyNumberFormat="0" applyFont="0" applyAlignment="0" applyProtection="0"/>
    <xf numFmtId="188" fontId="73" fillId="63" borderId="990" applyFill="0">
      <alignment horizontal="center" vertical="center"/>
    </xf>
    <xf numFmtId="0" fontId="10" fillId="62" borderId="984" applyNumberFormat="0" applyFont="0" applyAlignment="0" applyProtection="0"/>
    <xf numFmtId="228" fontId="73" fillId="63" borderId="1008" applyFill="0">
      <alignment horizontal="center" vertical="center"/>
    </xf>
    <xf numFmtId="0" fontId="7" fillId="14" borderId="14" applyNumberFormat="0" applyFont="0" applyAlignment="0" applyProtection="0"/>
    <xf numFmtId="17" fontId="11" fillId="39" borderId="1017">
      <alignment horizontal="center"/>
      <protection locked="0"/>
    </xf>
    <xf numFmtId="200" fontId="10" fillId="5" borderId="1017" applyFont="0" applyFill="0" applyBorder="0" applyAlignment="0" applyProtection="0"/>
    <xf numFmtId="184" fontId="103" fillId="0" borderId="1005">
      <alignment vertical="center"/>
      <protection locked="0"/>
    </xf>
    <xf numFmtId="37" fontId="70" fillId="0" borderId="998" applyFill="0">
      <alignment horizontal="center" vertical="center"/>
    </xf>
    <xf numFmtId="228" fontId="73" fillId="63" borderId="1035" applyFill="0">
      <alignment horizontal="center" vertical="center"/>
    </xf>
    <xf numFmtId="228" fontId="136" fillId="68" borderId="1015" applyNumberFormat="0">
      <alignment horizontal="right"/>
    </xf>
    <xf numFmtId="0" fontId="10" fillId="62" borderId="1002" applyNumberFormat="0" applyFont="0" applyAlignment="0" applyProtection="0"/>
    <xf numFmtId="0" fontId="7" fillId="14" borderId="14" applyNumberFormat="0" applyFont="0" applyAlignment="0" applyProtection="0"/>
    <xf numFmtId="254" fontId="10" fillId="39" borderId="999">
      <alignment horizontal="right"/>
      <protection locked="0"/>
    </xf>
    <xf numFmtId="178" fontId="10" fillId="39" borderId="1017">
      <alignment horizontal="center"/>
      <protection locked="0"/>
    </xf>
    <xf numFmtId="192" fontId="74" fillId="0" borderId="1026" applyFont="0" applyFill="0" applyBorder="0" applyAlignment="0" applyProtection="0">
      <alignment horizontal="left"/>
      <protection locked="0"/>
    </xf>
    <xf numFmtId="271" fontId="11" fillId="0" borderId="999">
      <alignment horizontal="right"/>
    </xf>
    <xf numFmtId="0" fontId="7" fillId="14" borderId="14" applyNumberFormat="0" applyFont="0" applyAlignment="0" applyProtection="0"/>
    <xf numFmtId="0" fontId="7" fillId="14" borderId="14" applyNumberFormat="0" applyFont="0" applyAlignment="0" applyProtection="0"/>
    <xf numFmtId="187" fontId="74" fillId="0" borderId="999"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64" fillId="59" borderId="1003" applyNumberFormat="0" applyAlignment="0" applyProtection="0"/>
    <xf numFmtId="250" fontId="121" fillId="0" borderId="1036" applyFill="0"/>
    <xf numFmtId="237" fontId="103" fillId="0" borderId="1005">
      <alignment vertical="center"/>
      <protection locked="0"/>
    </xf>
    <xf numFmtId="0" fontId="10" fillId="62" borderId="1038"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981" applyFont="0" applyFill="0" applyBorder="0" applyAlignment="0" applyProtection="0">
      <alignment horizontal="left"/>
      <protection locked="0"/>
    </xf>
    <xf numFmtId="0" fontId="7" fillId="14" borderId="14" applyNumberFormat="0" applyFont="0" applyAlignment="0" applyProtection="0"/>
    <xf numFmtId="233" fontId="103" fillId="0" borderId="1014">
      <alignment vertical="center"/>
      <protection locked="0"/>
    </xf>
    <xf numFmtId="228" fontId="68" fillId="0" borderId="1035" applyFill="0">
      <alignment horizontal="center" vertical="center"/>
    </xf>
    <xf numFmtId="228" fontId="103" fillId="0" borderId="1005">
      <alignment vertical="center"/>
      <protection locked="0"/>
    </xf>
    <xf numFmtId="178" fontId="10" fillId="39" borderId="981">
      <alignment horizontal="center"/>
      <protection locked="0"/>
    </xf>
    <xf numFmtId="0" fontId="74" fillId="0" borderId="1026" applyNumberFormat="0">
      <alignment horizontal="left"/>
      <protection locked="0"/>
    </xf>
    <xf numFmtId="0" fontId="53" fillId="59" borderId="1010" applyNumberFormat="0" applyAlignment="0" applyProtection="0"/>
    <xf numFmtId="0" fontId="61" fillId="46" borderId="1010" applyNumberFormat="0" applyAlignment="0" applyProtection="0"/>
    <xf numFmtId="0" fontId="7" fillId="14" borderId="14" applyNumberFormat="0" applyFont="0" applyAlignment="0" applyProtection="0"/>
    <xf numFmtId="188" fontId="73" fillId="63" borderId="1017" applyFill="0">
      <alignment horizontal="center" vertical="center"/>
    </xf>
    <xf numFmtId="228" fontId="73" fillId="63" borderId="999" applyFill="0">
      <alignment horizontal="center" vertical="center"/>
    </xf>
    <xf numFmtId="228" fontId="73" fillId="63" borderId="1017" applyFill="0">
      <alignment horizontal="center"/>
    </xf>
    <xf numFmtId="228" fontId="112" fillId="0" borderId="1034" applyFill="0">
      <alignment horizontal="center" vertical="center"/>
    </xf>
    <xf numFmtId="49" fontId="74" fillId="0" borderId="1044">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7" fontId="74" fillId="0" borderId="1008" applyFont="0" applyFill="0" applyBorder="0" applyAlignment="0" applyProtection="0">
      <alignment horizontal="left"/>
      <protection locked="0"/>
    </xf>
    <xf numFmtId="187" fontId="74" fillId="0" borderId="1026" applyFont="0" applyFill="0" applyBorder="0" applyAlignment="0" applyProtection="0">
      <alignment horizontal="left"/>
      <protection locked="0"/>
    </xf>
    <xf numFmtId="37" fontId="70" fillId="0" borderId="1034" applyFill="0">
      <alignment horizontal="center" vertical="center"/>
    </xf>
    <xf numFmtId="0" fontId="7" fillId="14" borderId="14" applyNumberFormat="0" applyFont="0" applyAlignment="0" applyProtection="0"/>
    <xf numFmtId="233" fontId="103" fillId="0" borderId="1023">
      <alignment vertical="center"/>
      <protection locked="0"/>
    </xf>
    <xf numFmtId="271" fontId="11" fillId="63" borderId="999">
      <alignment horizontal="right"/>
    </xf>
    <xf numFmtId="0" fontId="7" fillId="14" borderId="14" applyNumberFormat="0" applyFont="0" applyAlignment="0" applyProtection="0"/>
    <xf numFmtId="0" fontId="53" fillId="59" borderId="992" applyNumberFormat="0" applyAlignment="0" applyProtection="0"/>
    <xf numFmtId="228" fontId="73" fillId="63" borderId="1026" applyFill="0">
      <alignment horizontal="center" vertical="center"/>
    </xf>
    <xf numFmtId="0" fontId="10" fillId="62" borderId="1011" applyNumberFormat="0" applyFont="0" applyAlignment="0" applyProtection="0"/>
    <xf numFmtId="0" fontId="7" fillId="14" borderId="14" applyNumberFormat="0" applyFont="0" applyAlignment="0" applyProtection="0"/>
    <xf numFmtId="254" fontId="10" fillId="39" borderId="1026">
      <alignment horizontal="right"/>
      <protection locked="0"/>
    </xf>
    <xf numFmtId="0" fontId="7" fillId="14" borderId="14" applyNumberFormat="0" applyFont="0" applyAlignment="0" applyProtection="0"/>
    <xf numFmtId="228" fontId="73" fillId="63" borderId="999" applyFill="0">
      <alignment horizontal="center"/>
    </xf>
    <xf numFmtId="0" fontId="7" fillId="14" borderId="14" applyNumberFormat="0" applyFont="0" applyAlignment="0" applyProtection="0"/>
    <xf numFmtId="250" fontId="168" fillId="0" borderId="1000" applyFill="0"/>
    <xf numFmtId="228" fontId="74" fillId="0" borderId="1035" applyNumberFormat="0">
      <alignment horizontal="left"/>
      <protection locked="0"/>
    </xf>
    <xf numFmtId="228" fontId="103" fillId="0" borderId="999" applyFill="0">
      <alignment horizontal="center" vertical="center"/>
    </xf>
    <xf numFmtId="228" fontId="121" fillId="0" borderId="997" applyNumberFormat="0"/>
    <xf numFmtId="0" fontId="7" fillId="14" borderId="14" applyNumberFormat="0" applyFont="0" applyAlignment="0" applyProtection="0"/>
    <xf numFmtId="231" fontId="103" fillId="0" borderId="1041">
      <alignment vertical="center"/>
      <protection locked="0"/>
    </xf>
    <xf numFmtId="0" fontId="10" fillId="62" borderId="1011" applyNumberFormat="0" applyFont="0" applyAlignment="0" applyProtection="0"/>
    <xf numFmtId="0" fontId="7" fillId="14" borderId="14" applyNumberFormat="0" applyFont="0" applyAlignment="0" applyProtection="0"/>
    <xf numFmtId="17" fontId="11" fillId="39" borderId="1026">
      <alignment horizontal="center"/>
      <protection locked="0"/>
    </xf>
    <xf numFmtId="0" fontId="61" fillId="46" borderId="1001" applyNumberFormat="0" applyAlignment="0" applyProtection="0"/>
    <xf numFmtId="178" fontId="10" fillId="39" borderId="981">
      <alignment horizontal="center"/>
      <protection locked="0"/>
    </xf>
    <xf numFmtId="0" fontId="7" fillId="14" borderId="14" applyNumberFormat="0" applyFont="0" applyAlignment="0" applyProtection="0"/>
    <xf numFmtId="0" fontId="7" fillId="14" borderId="14" applyNumberFormat="0" applyFont="0" applyAlignment="0" applyProtection="0"/>
    <xf numFmtId="0" fontId="64" fillId="59" borderId="985" applyNumberFormat="0" applyAlignment="0" applyProtection="0"/>
    <xf numFmtId="0" fontId="10" fillId="62" borderId="984" applyNumberFormat="0" applyFont="0" applyAlignment="0" applyProtection="0"/>
    <xf numFmtId="0" fontId="7" fillId="14" borderId="14" applyNumberFormat="0" applyFont="0" applyAlignment="0" applyProtection="0"/>
    <xf numFmtId="232" fontId="103" fillId="0" borderId="978">
      <alignment vertical="center"/>
      <protection locked="0"/>
    </xf>
    <xf numFmtId="229" fontId="103" fillId="0" borderId="978">
      <alignment vertical="center"/>
      <protection locked="0"/>
    </xf>
    <xf numFmtId="228" fontId="103" fillId="0" borderId="978">
      <alignment vertical="center"/>
      <protection locked="0"/>
    </xf>
    <xf numFmtId="237" fontId="103" fillId="0" borderId="978">
      <alignment vertical="center"/>
      <protection locked="0"/>
    </xf>
    <xf numFmtId="184" fontId="103" fillId="0" borderId="978">
      <alignment vertical="center"/>
      <protection locked="0"/>
    </xf>
    <xf numFmtId="233" fontId="103" fillId="0" borderId="978">
      <alignment vertical="center"/>
      <protection locked="0"/>
    </xf>
    <xf numFmtId="233" fontId="103" fillId="0" borderId="978">
      <alignment vertical="center"/>
      <protection locked="0"/>
    </xf>
    <xf numFmtId="231" fontId="103" fillId="0" borderId="978">
      <alignment vertical="center"/>
      <protection locked="0"/>
    </xf>
    <xf numFmtId="231" fontId="103" fillId="0" borderId="978">
      <alignment vertical="center"/>
      <protection locked="0"/>
    </xf>
    <xf numFmtId="230" fontId="103" fillId="0" borderId="978">
      <alignment vertical="center"/>
      <protection locked="0"/>
    </xf>
    <xf numFmtId="0" fontId="7" fillId="14" borderId="14" applyNumberFormat="0" applyFont="0" applyAlignment="0" applyProtection="0"/>
    <xf numFmtId="0" fontId="7" fillId="14" borderId="14" applyNumberFormat="0" applyFont="0" applyAlignment="0" applyProtection="0"/>
    <xf numFmtId="228" fontId="112" fillId="0" borderId="1007" applyFill="0">
      <alignment horizontal="center" vertical="center"/>
    </xf>
    <xf numFmtId="230" fontId="103" fillId="0" borderId="1014">
      <alignment vertical="center"/>
      <protection locked="0"/>
    </xf>
    <xf numFmtId="232" fontId="103" fillId="0" borderId="1014">
      <alignment vertical="center"/>
      <protection locked="0"/>
    </xf>
    <xf numFmtId="0" fontId="7" fillId="14" borderId="14" applyNumberFormat="0" applyFont="0" applyAlignment="0" applyProtection="0"/>
    <xf numFmtId="0" fontId="7" fillId="14" borderId="14" applyNumberFormat="0" applyFont="0" applyAlignment="0" applyProtection="0"/>
    <xf numFmtId="178" fontId="10" fillId="39" borderId="1026">
      <alignment horizontal="center"/>
      <protection locked="0"/>
    </xf>
    <xf numFmtId="230" fontId="103" fillId="0" borderId="1032">
      <alignment vertical="center"/>
      <protection locked="0"/>
    </xf>
    <xf numFmtId="0" fontId="61" fillId="46" borderId="1019" applyNumberFormat="0" applyAlignment="0" applyProtection="0"/>
    <xf numFmtId="0" fontId="61" fillId="46" borderId="992" applyNumberFormat="0" applyAlignment="0" applyProtection="0"/>
    <xf numFmtId="0" fontId="10" fillId="62" borderId="1002" applyNumberFormat="0" applyFont="0" applyAlignment="0" applyProtection="0"/>
    <xf numFmtId="0" fontId="10" fillId="62" borderId="1002" applyNumberFormat="0" applyFont="0" applyAlignment="0" applyProtection="0"/>
    <xf numFmtId="0" fontId="64" fillId="59" borderId="1012"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992" applyNumberFormat="0" applyAlignment="0" applyProtection="0"/>
    <xf numFmtId="250" fontId="121" fillId="0" borderId="991" applyFill="0"/>
    <xf numFmtId="266" fontId="103" fillId="0" borderId="999" applyFill="0">
      <alignment horizontal="center" vertical="center"/>
    </xf>
    <xf numFmtId="0" fontId="7" fillId="14" borderId="14" applyNumberFormat="0" applyFont="0" applyAlignment="0" applyProtection="0"/>
    <xf numFmtId="0" fontId="64" fillId="59" borderId="1021" applyNumberFormat="0" applyAlignment="0" applyProtection="0"/>
    <xf numFmtId="10" fontId="68" fillId="67" borderId="999" applyNumberFormat="0" applyBorder="0" applyAlignment="0" applyProtection="0"/>
    <xf numFmtId="0" fontId="7" fillId="14" borderId="14" applyNumberFormat="0" applyFont="0" applyAlignment="0" applyProtection="0"/>
    <xf numFmtId="0" fontId="64" fillId="59" borderId="1039" applyNumberFormat="0" applyAlignment="0" applyProtection="0"/>
    <xf numFmtId="0" fontId="7" fillId="14" borderId="14" applyNumberFormat="0" applyFont="0" applyAlignment="0" applyProtection="0"/>
    <xf numFmtId="201" fontId="10" fillId="39" borderId="1017" applyNumberFormat="0">
      <alignment horizontal="left"/>
    </xf>
    <xf numFmtId="49" fontId="74" fillId="0" borderId="1035">
      <alignment horizontal="left" vertical="top" wrapText="1"/>
      <protection locked="0"/>
    </xf>
    <xf numFmtId="0" fontId="7" fillId="14" borderId="14" applyNumberFormat="0" applyFont="0" applyAlignment="0" applyProtection="0"/>
    <xf numFmtId="0" fontId="53" fillId="59" borderId="1001" applyNumberFormat="0" applyAlignment="0" applyProtection="0"/>
    <xf numFmtId="250" fontId="121" fillId="0" borderId="1018" applyFill="0"/>
    <xf numFmtId="228" fontId="112" fillId="0" borderId="1043" applyFill="0">
      <alignment horizontal="center" vertical="center"/>
    </xf>
    <xf numFmtId="0" fontId="7" fillId="14" borderId="14" applyNumberFormat="0" applyFont="0" applyAlignment="0" applyProtection="0"/>
    <xf numFmtId="0" fontId="10" fillId="62" borderId="1038" applyNumberFormat="0" applyFont="0" applyAlignment="0" applyProtection="0"/>
    <xf numFmtId="228" fontId="121" fillId="0" borderId="1033" applyNumberFormat="0"/>
    <xf numFmtId="231" fontId="103" fillId="0" borderId="987">
      <alignment vertical="center"/>
      <protection locked="0"/>
    </xf>
    <xf numFmtId="233" fontId="103" fillId="0" borderId="987">
      <alignment vertical="center"/>
      <protection locked="0"/>
    </xf>
    <xf numFmtId="233" fontId="103" fillId="0" borderId="987">
      <alignment vertical="center"/>
      <protection locked="0"/>
    </xf>
    <xf numFmtId="184" fontId="103" fillId="0" borderId="987">
      <alignment vertical="center"/>
      <protection locked="0"/>
    </xf>
    <xf numFmtId="237" fontId="103" fillId="0" borderId="987">
      <alignment vertical="center"/>
      <protection locked="0"/>
    </xf>
    <xf numFmtId="228" fontId="103" fillId="0" borderId="987">
      <alignment vertical="center"/>
      <protection locked="0"/>
    </xf>
    <xf numFmtId="229" fontId="103" fillId="0" borderId="987">
      <alignment vertical="center"/>
      <protection locked="0"/>
    </xf>
    <xf numFmtId="232" fontId="103" fillId="0" borderId="987">
      <alignment vertical="center"/>
      <protection locked="0"/>
    </xf>
    <xf numFmtId="228" fontId="121" fillId="0" borderId="979" applyNumberFormat="0"/>
    <xf numFmtId="0" fontId="10" fillId="62" borderId="1011" applyNumberFormat="0" applyFont="0" applyAlignment="0" applyProtection="0"/>
    <xf numFmtId="228" fontId="136" fillId="68" borderId="979" applyNumberFormat="0">
      <alignment horizontal="right"/>
    </xf>
    <xf numFmtId="228" fontId="112" fillId="0" borderId="980" applyFill="0">
      <alignment horizontal="center" vertical="center"/>
    </xf>
    <xf numFmtId="228" fontId="124" fillId="0" borderId="980" applyFill="0">
      <alignment horizontal="center" vertical="center"/>
    </xf>
    <xf numFmtId="267" fontId="112" fillId="0" borderId="980" applyFill="0">
      <alignment horizontal="center" vertical="center"/>
    </xf>
    <xf numFmtId="37" fontId="70" fillId="0" borderId="980" applyFill="0">
      <alignment horizontal="center" vertical="center"/>
    </xf>
    <xf numFmtId="184" fontId="103" fillId="0" borderId="1014">
      <alignment vertical="center"/>
      <protection locked="0"/>
    </xf>
    <xf numFmtId="0" fontId="7" fillId="14" borderId="14" applyNumberFormat="0" applyFont="0" applyAlignment="0" applyProtection="0"/>
    <xf numFmtId="0" fontId="73" fillId="63" borderId="1727" applyFill="0">
      <alignment horizontal="center"/>
    </xf>
    <xf numFmtId="196" fontId="10" fillId="39" borderId="1008" applyFont="0" applyFill="0" applyBorder="0" applyAlignment="0">
      <alignment horizontal="left"/>
    </xf>
    <xf numFmtId="188" fontId="73" fillId="63" borderId="2339" applyFill="0">
      <alignment horizontal="center" vertical="center"/>
    </xf>
    <xf numFmtId="228" fontId="121" fillId="0" borderId="1024" applyNumberFormat="0"/>
    <xf numFmtId="191" fontId="74" fillId="0" borderId="1026"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21" fillId="0" borderId="1000" applyFill="0"/>
    <xf numFmtId="0" fontId="74" fillId="0" borderId="1008" applyNumberFormat="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4" fillId="0" borderId="1035"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1017" applyFont="0" applyFill="0" applyBorder="0" applyAlignment="0" applyProtection="0">
      <alignment horizontal="left"/>
      <protection locked="0"/>
    </xf>
    <xf numFmtId="254" fontId="10" fillId="39" borderId="1044">
      <alignment horizontal="right"/>
      <protection locked="0"/>
    </xf>
    <xf numFmtId="0" fontId="7" fillId="14" borderId="14" applyNumberFormat="0" applyFont="0" applyAlignment="0" applyProtection="0"/>
    <xf numFmtId="254" fontId="10" fillId="39" borderId="1017">
      <alignment horizontal="right"/>
      <protection locked="0"/>
    </xf>
    <xf numFmtId="187" fontId="74" fillId="0" borderId="1017" applyFont="0" applyFill="0" applyBorder="0" applyAlignment="0" applyProtection="0">
      <alignment horizontal="left"/>
      <protection locked="0"/>
    </xf>
    <xf numFmtId="49" fontId="74" fillId="0" borderId="990">
      <alignment horizontal="left" vertical="top" wrapText="1"/>
      <protection locked="0"/>
    </xf>
    <xf numFmtId="200" fontId="10" fillId="5" borderId="1017" applyFont="0" applyFill="0" applyBorder="0" applyAlignment="0" applyProtection="0"/>
    <xf numFmtId="0" fontId="10" fillId="62" borderId="993" applyNumberFormat="0" applyFont="0" applyAlignment="0" applyProtection="0"/>
    <xf numFmtId="0" fontId="7" fillId="14" borderId="14" applyNumberFormat="0" applyFont="0" applyAlignment="0" applyProtection="0"/>
    <xf numFmtId="192" fontId="74" fillId="0" borderId="1008"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21" fillId="0" borderId="973" applyFill="0"/>
    <xf numFmtId="0" fontId="7" fillId="14" borderId="14" applyNumberFormat="0" applyFont="0" applyAlignment="0" applyProtection="0"/>
    <xf numFmtId="0" fontId="7" fillId="14" borderId="14" applyNumberFormat="0" applyFont="0" applyAlignment="0" applyProtection="0"/>
    <xf numFmtId="0" fontId="64" fillId="59" borderId="1021" applyNumberFormat="0" applyAlignment="0" applyProtection="0"/>
    <xf numFmtId="250" fontId="121" fillId="0" borderId="1036" applyFill="0"/>
    <xf numFmtId="231" fontId="103" fillId="0" borderId="1005">
      <alignment vertical="center"/>
      <protection locked="0"/>
    </xf>
    <xf numFmtId="250" fontId="168" fillId="0" borderId="1036" applyFill="0"/>
    <xf numFmtId="0" fontId="66" fillId="0" borderId="986" applyNumberFormat="0" applyFill="0" applyAlignment="0" applyProtection="0"/>
    <xf numFmtId="10" fontId="68" fillId="67" borderId="981" applyNumberFormat="0" applyBorder="0" applyAlignment="0" applyProtection="0"/>
    <xf numFmtId="201" fontId="10" fillId="39" borderId="981" applyNumberFormat="0">
      <alignment horizontal="left"/>
    </xf>
    <xf numFmtId="271" fontId="11" fillId="0" borderId="981">
      <alignment horizontal="right"/>
    </xf>
    <xf numFmtId="190" fontId="74" fillId="0" borderId="981" applyFont="0" applyFill="0" applyBorder="0" applyAlignment="0" applyProtection="0">
      <alignment horizontal="left"/>
      <protection locked="0"/>
    </xf>
    <xf numFmtId="192" fontId="74" fillId="0" borderId="981" applyFont="0" applyFill="0" applyBorder="0" applyAlignment="0" applyProtection="0">
      <alignment horizontal="left"/>
      <protection locked="0"/>
    </xf>
    <xf numFmtId="191" fontId="74" fillId="0" borderId="981" applyFont="0" applyFill="0" applyBorder="0" applyAlignment="0" applyProtection="0">
      <alignment horizontal="left"/>
      <protection locked="0"/>
    </xf>
    <xf numFmtId="266" fontId="103" fillId="0" borderId="981" applyFill="0">
      <alignment horizontal="center" vertical="center"/>
    </xf>
    <xf numFmtId="184" fontId="68" fillId="0" borderId="981" applyFill="0">
      <alignment horizontal="center" vertical="center"/>
    </xf>
    <xf numFmtId="228" fontId="103" fillId="0" borderId="981" applyFill="0">
      <alignment horizontal="center" vertical="center"/>
    </xf>
    <xf numFmtId="228" fontId="68" fillId="0" borderId="981" applyFill="0">
      <alignment horizontal="center" vertical="center"/>
    </xf>
    <xf numFmtId="228" fontId="104" fillId="0" borderId="981" applyFill="0">
      <alignment horizontal="center" vertical="center"/>
    </xf>
    <xf numFmtId="228" fontId="79" fillId="0" borderId="981" applyFill="0">
      <alignment horizontal="center" vertical="center"/>
    </xf>
    <xf numFmtId="178" fontId="10" fillId="39" borderId="981">
      <alignment horizontal="center"/>
      <protection locked="0"/>
    </xf>
    <xf numFmtId="178" fontId="10" fillId="39" borderId="981">
      <alignment horizontal="center"/>
      <protection locked="0"/>
    </xf>
    <xf numFmtId="254" fontId="10" fillId="39" borderId="981">
      <alignment horizontal="right"/>
      <protection locked="0"/>
    </xf>
    <xf numFmtId="228" fontId="74" fillId="0" borderId="981" applyNumberFormat="0">
      <alignment horizontal="left"/>
      <protection locked="0"/>
    </xf>
    <xf numFmtId="49" fontId="74" fillId="0" borderId="981">
      <alignment horizontal="left" vertical="top" wrapText="1"/>
      <protection locked="0"/>
    </xf>
    <xf numFmtId="196" fontId="10" fillId="39" borderId="981" applyFont="0" applyFill="0" applyBorder="0" applyAlignment="0">
      <alignment horizontal="left"/>
    </xf>
    <xf numFmtId="17" fontId="11" fillId="39" borderId="981">
      <alignment horizontal="center"/>
      <protection locked="0"/>
    </xf>
    <xf numFmtId="254" fontId="10" fillId="39" borderId="981">
      <alignment horizontal="right"/>
      <protection locked="0"/>
    </xf>
    <xf numFmtId="228" fontId="73" fillId="63" borderId="981" applyFill="0">
      <alignment horizontal="center" vertical="center"/>
    </xf>
    <xf numFmtId="228" fontId="73" fillId="63" borderId="981" applyFill="0">
      <alignment horizontal="center"/>
    </xf>
    <xf numFmtId="3" fontId="114" fillId="39" borderId="981">
      <alignment horizontal="center"/>
      <protection locked="0"/>
    </xf>
    <xf numFmtId="0" fontId="7" fillId="14" borderId="14" applyNumberFormat="0" applyFont="0" applyAlignment="0" applyProtection="0"/>
    <xf numFmtId="185" fontId="74" fillId="0" borderId="981" applyFont="0" applyFill="0" applyBorder="0" applyAlignment="0" applyProtection="0">
      <alignment horizontal="left"/>
      <protection locked="0"/>
    </xf>
    <xf numFmtId="250" fontId="168" fillId="0" borderId="982" applyFill="0"/>
    <xf numFmtId="0" fontId="7" fillId="14" borderId="14" applyNumberFormat="0" applyFont="0" applyAlignment="0" applyProtection="0"/>
    <xf numFmtId="250" fontId="121" fillId="0" borderId="982" applyFill="0"/>
    <xf numFmtId="271" fontId="11" fillId="63" borderId="981">
      <alignment horizontal="right"/>
    </xf>
    <xf numFmtId="271" fontId="11" fillId="0" borderId="981">
      <alignment horizontal="right"/>
    </xf>
    <xf numFmtId="187" fontId="74" fillId="0" borderId="981" applyFont="0" applyFill="0" applyBorder="0" applyAlignment="0" applyProtection="0">
      <alignment horizontal="left"/>
      <protection locked="0"/>
    </xf>
    <xf numFmtId="228" fontId="74" fillId="0" borderId="1017" applyNumberFormat="0">
      <alignment horizontal="left"/>
      <protection locked="0"/>
    </xf>
    <xf numFmtId="237" fontId="103" fillId="0" borderId="1014">
      <alignment vertical="center"/>
      <protection locked="0"/>
    </xf>
    <xf numFmtId="250" fontId="121" fillId="0" borderId="1018" applyFill="0"/>
    <xf numFmtId="0" fontId="64" fillId="59" borderId="994" applyNumberFormat="0" applyAlignment="0" applyProtection="0"/>
    <xf numFmtId="0" fontId="61" fillId="46" borderId="983" applyNumberFormat="0" applyAlignment="0" applyProtection="0"/>
    <xf numFmtId="196" fontId="10" fillId="39" borderId="990" applyFont="0" applyFill="0" applyBorder="0" applyAlignment="0">
      <alignment horizontal="left"/>
    </xf>
    <xf numFmtId="0" fontId="53" fillId="59" borderId="1010" applyNumberFormat="0" applyAlignment="0" applyProtection="0"/>
    <xf numFmtId="0" fontId="7" fillId="14" borderId="14" applyNumberFormat="0" applyFont="0" applyAlignment="0" applyProtection="0"/>
    <xf numFmtId="0" fontId="7" fillId="14" borderId="14" applyNumberFormat="0" applyFont="0" applyAlignment="0" applyProtection="0"/>
    <xf numFmtId="201" fontId="10" fillId="39" borderId="990" applyNumberFormat="0">
      <alignment horizontal="left"/>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560"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2" fillId="0" borderId="1004" applyNumberFormat="0" applyFill="0" applyAlignment="0" applyProtection="0"/>
    <xf numFmtId="0" fontId="53" fillId="59" borderId="1028" applyNumberFormat="0" applyAlignment="0" applyProtection="0"/>
    <xf numFmtId="0" fontId="74" fillId="0" borderId="990" applyNumberFormat="0">
      <alignment horizontal="left"/>
      <protection locked="0"/>
    </xf>
    <xf numFmtId="185" fontId="74" fillId="0" borderId="1035"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3" fillId="63" borderId="981" applyFill="0">
      <alignment horizontal="center"/>
    </xf>
    <xf numFmtId="178" fontId="10" fillId="39" borderId="981">
      <alignment horizontal="center"/>
      <protection locked="0"/>
    </xf>
    <xf numFmtId="0" fontId="53" fillId="59" borderId="983" applyNumberFormat="0" applyAlignment="0" applyProtection="0"/>
    <xf numFmtId="3" fontId="114" fillId="39" borderId="1008">
      <alignment horizontal="center"/>
      <protection locked="0"/>
    </xf>
    <xf numFmtId="0" fontId="10" fillId="62" borderId="993" applyNumberFormat="0" applyFont="0" applyAlignment="0" applyProtection="0"/>
    <xf numFmtId="0" fontId="7" fillId="14" borderId="14" applyNumberFormat="0" applyFont="0" applyAlignment="0" applyProtection="0"/>
    <xf numFmtId="193" fontId="10" fillId="0" borderId="1017" applyFont="0" applyFill="0" applyBorder="0" applyAlignment="0" applyProtection="0">
      <alignment horizontal="left"/>
      <protection locked="0"/>
    </xf>
    <xf numFmtId="0" fontId="7" fillId="14" borderId="14" applyNumberFormat="0" applyFont="0" applyAlignment="0" applyProtection="0"/>
    <xf numFmtId="178" fontId="10" fillId="39" borderId="1008">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3" fillId="63" borderId="1017" applyFill="0">
      <alignment horizontal="center"/>
    </xf>
    <xf numFmtId="0" fontId="2" fillId="0" borderId="1031"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4" fontId="10" fillId="39" borderId="990">
      <alignment horizontal="right"/>
      <protection locked="0"/>
    </xf>
    <xf numFmtId="178" fontId="10" fillId="39" borderId="990">
      <alignment horizontal="center"/>
      <protection locked="0"/>
    </xf>
    <xf numFmtId="228" fontId="74" fillId="0" borderId="990" applyNumberFormat="0">
      <alignment horizontal="left"/>
      <protection locked="0"/>
    </xf>
    <xf numFmtId="197" fontId="74" fillId="0" borderId="981">
      <alignment horizontal="left"/>
      <protection locked="0"/>
    </xf>
    <xf numFmtId="178" fontId="10" fillId="39" borderId="990">
      <alignment horizontal="center"/>
      <protection locked="0"/>
    </xf>
    <xf numFmtId="228" fontId="79" fillId="0" borderId="990" applyFill="0">
      <alignment horizontal="center" vertical="center"/>
    </xf>
    <xf numFmtId="49" fontId="74" fillId="0" borderId="990">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228" fontId="79" fillId="0" borderId="1044" applyFill="0">
      <alignment horizontal="center" vertical="center"/>
    </xf>
    <xf numFmtId="0" fontId="7" fillId="14" borderId="14" applyNumberFormat="0" applyFont="0" applyAlignment="0" applyProtection="0"/>
    <xf numFmtId="254" fontId="10" fillId="39" borderId="1008">
      <alignment horizontal="right"/>
      <protection locked="0"/>
    </xf>
    <xf numFmtId="49" fontId="74" fillId="0" borderId="1044">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66" fillId="0" borderId="995"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983" applyNumberFormat="0" applyAlignment="0" applyProtection="0"/>
    <xf numFmtId="0" fontId="64" fillId="59" borderId="1012" applyNumberFormat="0" applyAlignment="0" applyProtection="0"/>
    <xf numFmtId="237" fontId="103" fillId="0" borderId="1023">
      <alignment vertical="center"/>
      <protection locked="0"/>
    </xf>
    <xf numFmtId="0" fontId="7" fillId="14" borderId="14" applyNumberFormat="0" applyFont="0" applyAlignment="0" applyProtection="0"/>
    <xf numFmtId="232" fontId="103" fillId="0" borderId="1023">
      <alignment vertical="center"/>
      <protection locked="0"/>
    </xf>
    <xf numFmtId="254" fontId="10" fillId="39" borderId="1035">
      <alignment horizontal="right"/>
      <protection locked="0"/>
    </xf>
    <xf numFmtId="0" fontId="7" fillId="14" borderId="14" applyNumberFormat="0" applyFont="0" applyAlignment="0" applyProtection="0"/>
    <xf numFmtId="17" fontId="11" fillId="39" borderId="1044">
      <alignment horizontal="center"/>
      <protection locked="0"/>
    </xf>
    <xf numFmtId="0" fontId="7" fillId="14" borderId="14" applyNumberFormat="0" applyFont="0" applyAlignment="0" applyProtection="0"/>
    <xf numFmtId="0" fontId="66" fillId="0" borderId="1031" applyNumberFormat="0" applyFill="0" applyAlignment="0" applyProtection="0"/>
    <xf numFmtId="228" fontId="112" fillId="0" borderId="1809" applyFill="0">
      <alignment horizontal="center" vertical="center"/>
    </xf>
    <xf numFmtId="178" fontId="10" fillId="39" borderId="981">
      <alignment horizontal="center"/>
      <protection locked="0"/>
    </xf>
    <xf numFmtId="192" fontId="74" fillId="0" borderId="1017" applyFont="0" applyFill="0" applyBorder="0" applyAlignment="0" applyProtection="0">
      <alignment horizontal="left"/>
      <protection locked="0"/>
    </xf>
    <xf numFmtId="250" fontId="121" fillId="0" borderId="982" applyFill="0"/>
    <xf numFmtId="228" fontId="68" fillId="0" borderId="1017" applyFill="0">
      <alignment horizontal="center" vertical="center"/>
    </xf>
    <xf numFmtId="178" fontId="10" fillId="39" borderId="1035">
      <alignment horizontal="center"/>
      <protection locked="0"/>
    </xf>
    <xf numFmtId="0" fontId="7" fillId="14" borderId="14" applyNumberFormat="0" applyFont="0" applyAlignment="0" applyProtection="0"/>
    <xf numFmtId="0" fontId="7" fillId="14" borderId="14" applyNumberFormat="0" applyFont="0" applyAlignment="0" applyProtection="0"/>
    <xf numFmtId="0" fontId="73" fillId="63" borderId="999" applyFill="0">
      <alignment horizontal="center"/>
    </xf>
    <xf numFmtId="0" fontId="7" fillId="14" borderId="14" applyNumberFormat="0" applyFont="0" applyAlignment="0" applyProtection="0"/>
    <xf numFmtId="267" fontId="112" fillId="0" borderId="1025"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1" fontId="74" fillId="0" borderId="1017" applyFont="0" applyFill="0" applyBorder="0" applyAlignment="0" applyProtection="0">
      <alignment horizontal="left"/>
      <protection locked="0"/>
    </xf>
    <xf numFmtId="0" fontId="7" fillId="14" borderId="14" applyNumberFormat="0" applyFont="0" applyAlignment="0" applyProtection="0"/>
    <xf numFmtId="228" fontId="103" fillId="0" borderId="1023">
      <alignment vertical="center"/>
      <protection locked="0"/>
    </xf>
    <xf numFmtId="276" fontId="20" fillId="0" borderId="1017">
      <alignment horizontal="center"/>
    </xf>
    <xf numFmtId="228" fontId="73" fillId="63" borderId="1008" applyFill="0">
      <alignment horizont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2" fillId="0" borderId="1004" applyNumberFormat="0" applyFill="0" applyAlignment="0" applyProtection="0"/>
    <xf numFmtId="0" fontId="73" fillId="63" borderId="1008" applyFill="0">
      <alignment horizontal="center"/>
    </xf>
    <xf numFmtId="0" fontId="7" fillId="14" borderId="14" applyNumberFormat="0" applyFont="0" applyAlignment="0" applyProtection="0"/>
    <xf numFmtId="0" fontId="7" fillId="14" borderId="14" applyNumberFormat="0" applyFont="0" applyAlignment="0" applyProtection="0"/>
    <xf numFmtId="267" fontId="112" fillId="0" borderId="1043" applyFill="0">
      <alignment horizontal="center" vertical="center"/>
    </xf>
    <xf numFmtId="0" fontId="61" fillId="46" borderId="1037" applyNumberFormat="0" applyAlignment="0" applyProtection="0"/>
    <xf numFmtId="228" fontId="136" fillId="68" borderId="1006" applyNumberFormat="0">
      <alignment horizontal="right"/>
    </xf>
    <xf numFmtId="187" fontId="74" fillId="0" borderId="990" applyFont="0" applyFill="0" applyBorder="0" applyAlignment="0" applyProtection="0">
      <alignment horizontal="left"/>
      <protection locked="0"/>
    </xf>
    <xf numFmtId="0" fontId="7" fillId="14" borderId="14" applyNumberFormat="0" applyFont="0" applyAlignment="0" applyProtection="0"/>
    <xf numFmtId="271" fontId="11" fillId="0" borderId="990">
      <alignment horizontal="right"/>
    </xf>
    <xf numFmtId="185" fontId="74" fillId="0" borderId="990" applyFont="0" applyFill="0" applyBorder="0" applyAlignment="0" applyProtection="0">
      <alignment horizontal="left"/>
      <protection locked="0"/>
    </xf>
    <xf numFmtId="250" fontId="121" fillId="0" borderId="991" applyFill="0"/>
    <xf numFmtId="228" fontId="73" fillId="63" borderId="990" applyFill="0">
      <alignment horizontal="center"/>
    </xf>
    <xf numFmtId="271" fontId="11" fillId="63" borderId="990">
      <alignment horizontal="right"/>
    </xf>
    <xf numFmtId="250" fontId="168" fillId="0" borderId="991" applyFill="0"/>
    <xf numFmtId="3" fontId="114" fillId="39" borderId="990">
      <alignment horizontal="center"/>
      <protection locked="0"/>
    </xf>
    <xf numFmtId="237" fontId="103" fillId="0" borderId="996">
      <alignment vertical="center"/>
      <protection locked="0"/>
    </xf>
    <xf numFmtId="0" fontId="7" fillId="14" borderId="14" applyNumberFormat="0" applyFont="0" applyAlignment="0" applyProtection="0"/>
    <xf numFmtId="228" fontId="79" fillId="0" borderId="1035" applyFill="0">
      <alignment horizontal="center" vertical="center"/>
    </xf>
    <xf numFmtId="200" fontId="10" fillId="5" borderId="981" applyFont="0" applyFill="0" applyBorder="0" applyAlignment="0" applyProtection="0"/>
    <xf numFmtId="0" fontId="7" fillId="14" borderId="14" applyNumberFormat="0" applyFont="0" applyAlignment="0" applyProtection="0"/>
    <xf numFmtId="0" fontId="7" fillId="14" borderId="14" applyNumberFormat="0" applyFont="0" applyAlignment="0" applyProtection="0"/>
    <xf numFmtId="184" fontId="103" fillId="0" borderId="1041">
      <alignment vertical="center"/>
      <protection locked="0"/>
    </xf>
    <xf numFmtId="0" fontId="7" fillId="14" borderId="14" applyNumberFormat="0" applyFont="0" applyAlignment="0" applyProtection="0"/>
    <xf numFmtId="0" fontId="7" fillId="14" borderId="14" applyNumberFormat="0" applyFont="0" applyAlignment="0" applyProtection="0"/>
    <xf numFmtId="0" fontId="53" fillId="59" borderId="1019" applyNumberFormat="0" applyAlignment="0" applyProtection="0"/>
    <xf numFmtId="276" fontId="20" fillId="0" borderId="1035">
      <alignment horizontal="center"/>
    </xf>
    <xf numFmtId="0" fontId="7" fillId="14" borderId="14" applyNumberFormat="0" applyFont="0" applyAlignment="0" applyProtection="0"/>
    <xf numFmtId="0" fontId="7" fillId="14" borderId="14" applyNumberFormat="0" applyFont="0" applyAlignment="0" applyProtection="0"/>
    <xf numFmtId="228" fontId="74" fillId="0" borderId="999" applyNumberFormat="0">
      <alignment horizontal="left"/>
      <protection locked="0"/>
    </xf>
    <xf numFmtId="0" fontId="7" fillId="14" borderId="14" applyNumberFormat="0" applyFont="0" applyAlignment="0" applyProtection="0"/>
    <xf numFmtId="49" fontId="74" fillId="0" borderId="999">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10" fillId="62" borderId="1029" applyNumberFormat="0" applyFont="0" applyAlignment="0" applyProtection="0"/>
    <xf numFmtId="0" fontId="2" fillId="0" borderId="995" applyNumberFormat="0" applyFill="0" applyAlignment="0" applyProtection="0"/>
    <xf numFmtId="178" fontId="10" fillId="39" borderId="1017">
      <alignment horizontal="center"/>
      <protection locked="0"/>
    </xf>
    <xf numFmtId="0" fontId="7" fillId="14" borderId="14" applyNumberFormat="0" applyFont="0" applyAlignment="0" applyProtection="0"/>
    <xf numFmtId="232" fontId="103" fillId="0" borderId="1041">
      <alignment vertical="center"/>
      <protection locked="0"/>
    </xf>
    <xf numFmtId="228" fontId="74" fillId="0" borderId="1026" applyNumberFormat="0">
      <alignment horizontal="left"/>
      <protection locked="0"/>
    </xf>
    <xf numFmtId="228" fontId="112" fillId="0" borderId="1016" applyFill="0">
      <alignment horizontal="center" vertical="center"/>
    </xf>
    <xf numFmtId="37" fontId="70" fillId="0" borderId="1007" applyFill="0">
      <alignment horizontal="center" vertical="center"/>
    </xf>
    <xf numFmtId="0" fontId="7" fillId="14" borderId="14" applyNumberFormat="0" applyFont="0" applyAlignment="0" applyProtection="0"/>
    <xf numFmtId="0" fontId="64" fillId="59" borderId="994" applyNumberFormat="0" applyAlignment="0" applyProtection="0"/>
    <xf numFmtId="0" fontId="53" fillId="59" borderId="974" applyNumberFormat="0" applyAlignment="0" applyProtection="0"/>
    <xf numFmtId="0" fontId="7" fillId="14" borderId="14" applyNumberFormat="0" applyFont="0" applyAlignment="0" applyProtection="0"/>
    <xf numFmtId="0" fontId="64" fillId="59" borderId="1030" applyNumberFormat="0" applyAlignment="0" applyProtection="0"/>
    <xf numFmtId="0" fontId="7" fillId="14" borderId="14" applyNumberFormat="0" applyFont="0" applyAlignment="0" applyProtection="0"/>
    <xf numFmtId="228" fontId="121" fillId="0" borderId="1042" applyNumberFormat="0"/>
    <xf numFmtId="233" fontId="103" fillId="0" borderId="1023">
      <alignment vertical="center"/>
      <protection locked="0"/>
    </xf>
    <xf numFmtId="0" fontId="7" fillId="14" borderId="14" applyNumberFormat="0" applyFont="0" applyAlignment="0" applyProtection="0"/>
    <xf numFmtId="0" fontId="7" fillId="14" borderId="14" applyNumberFormat="0" applyFont="0" applyAlignment="0" applyProtection="0"/>
    <xf numFmtId="233" fontId="103" fillId="0" borderId="1014">
      <alignment vertical="center"/>
      <protection locked="0"/>
    </xf>
    <xf numFmtId="0" fontId="7" fillId="14" borderId="14" applyNumberFormat="0" applyFont="0" applyAlignment="0" applyProtection="0"/>
    <xf numFmtId="0" fontId="66" fillId="0" borderId="1013" applyNumberFormat="0" applyFill="0" applyAlignment="0" applyProtection="0"/>
    <xf numFmtId="192" fontId="74" fillId="0" borderId="981" applyFont="0" applyFill="0" applyBorder="0" applyAlignment="0" applyProtection="0">
      <alignment horizontal="left"/>
      <protection locked="0"/>
    </xf>
    <xf numFmtId="191" fontId="74" fillId="0" borderId="981"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3" fillId="63" borderId="1044" applyFill="0">
      <alignment horizontal="center"/>
    </xf>
    <xf numFmtId="0" fontId="7" fillId="14" borderId="14" applyNumberFormat="0" applyFont="0" applyAlignment="0" applyProtection="0"/>
    <xf numFmtId="201" fontId="10" fillId="39" borderId="981" applyNumberFormat="0">
      <alignment horizontal="left"/>
    </xf>
    <xf numFmtId="228" fontId="121" fillId="0" borderId="988" applyNumberFormat="0"/>
    <xf numFmtId="0" fontId="7" fillId="14" borderId="14" applyNumberFormat="0" applyFont="0" applyAlignment="0" applyProtection="0"/>
    <xf numFmtId="0" fontId="7" fillId="14" borderId="14" applyNumberFormat="0" applyFont="0" applyAlignment="0" applyProtection="0"/>
    <xf numFmtId="0" fontId="64" fillId="59" borderId="1003" applyNumberFormat="0" applyAlignment="0" applyProtection="0"/>
    <xf numFmtId="232" fontId="103" fillId="0" borderId="996">
      <alignment vertical="center"/>
      <protection locked="0"/>
    </xf>
    <xf numFmtId="178" fontId="10" fillId="39" borderId="981">
      <alignment horizontal="center"/>
      <protection locked="0"/>
    </xf>
    <xf numFmtId="0" fontId="64" fillId="59" borderId="1021" applyNumberFormat="0" applyAlignment="0" applyProtection="0"/>
    <xf numFmtId="178" fontId="10" fillId="39" borderId="981">
      <alignment horizontal="center"/>
      <protection locked="0"/>
    </xf>
    <xf numFmtId="232" fontId="103" fillId="0" borderId="1005">
      <alignment vertical="center"/>
      <protection locked="0"/>
    </xf>
    <xf numFmtId="228" fontId="136" fillId="68" borderId="1033" applyNumberFormat="0">
      <alignment horizontal="right"/>
    </xf>
    <xf numFmtId="184" fontId="68" fillId="0" borderId="1008" applyFill="0">
      <alignment horizontal="center" vertical="center"/>
    </xf>
    <xf numFmtId="0" fontId="7" fillId="14" borderId="14" applyNumberFormat="0" applyFont="0" applyAlignment="0" applyProtection="0"/>
    <xf numFmtId="228" fontId="74" fillId="0" borderId="981" applyNumberFormat="0">
      <alignment horizontal="left"/>
      <protection locked="0"/>
    </xf>
    <xf numFmtId="49" fontId="74" fillId="0" borderId="1008">
      <alignment horizontal="left" vertical="top" wrapText="1"/>
      <protection locked="0"/>
    </xf>
    <xf numFmtId="0" fontId="7" fillId="14" borderId="14" applyNumberFormat="0" applyFont="0" applyAlignment="0" applyProtection="0"/>
    <xf numFmtId="49" fontId="74" fillId="0" borderId="981">
      <alignment horizontal="left" vertical="top" wrapText="1"/>
      <protection locked="0"/>
    </xf>
    <xf numFmtId="196" fontId="10" fillId="39" borderId="981" applyFont="0" applyFill="0" applyBorder="0" applyAlignment="0">
      <alignment horizontal="left"/>
    </xf>
    <xf numFmtId="0" fontId="66" fillId="0" borderId="1040" applyNumberFormat="0" applyFill="0" applyAlignment="0" applyProtection="0"/>
    <xf numFmtId="231" fontId="103" fillId="0" borderId="987">
      <alignment vertical="center"/>
      <protection locked="0"/>
    </xf>
    <xf numFmtId="0" fontId="61" fillId="46" borderId="974" applyNumberFormat="0" applyAlignment="0" applyProtection="0"/>
    <xf numFmtId="228" fontId="124" fillId="0" borderId="1043" applyFill="0">
      <alignment horizontal="center" vertical="center"/>
    </xf>
    <xf numFmtId="0" fontId="7" fillId="14" borderId="14" applyNumberFormat="0" applyFont="0" applyAlignment="0" applyProtection="0"/>
    <xf numFmtId="228" fontId="104" fillId="0" borderId="1044" applyFill="0">
      <alignment horizontal="center" vertical="center"/>
    </xf>
    <xf numFmtId="0" fontId="73" fillId="63" borderId="1017" applyFill="0">
      <alignment horizontal="center"/>
    </xf>
    <xf numFmtId="250" fontId="168" fillId="0" borderId="1018" applyFill="0"/>
    <xf numFmtId="0" fontId="74" fillId="0" borderId="1035" applyNumberFormat="0">
      <alignment horizontal="left"/>
      <protection locked="0"/>
    </xf>
    <xf numFmtId="192" fontId="74" fillId="0" borderId="1026" applyFont="0" applyFill="0" applyBorder="0" applyAlignment="0" applyProtection="0">
      <alignment horizontal="left"/>
      <protection locked="0"/>
    </xf>
    <xf numFmtId="0" fontId="7" fillId="14" borderId="14" applyNumberFormat="0" applyFont="0" applyAlignment="0" applyProtection="0"/>
    <xf numFmtId="228" fontId="73" fillId="63" borderId="1017" applyFill="0">
      <alignment horizontal="center" vertical="center"/>
    </xf>
    <xf numFmtId="228" fontId="103" fillId="0" borderId="1032">
      <alignment vertical="center"/>
      <protection locked="0"/>
    </xf>
    <xf numFmtId="0" fontId="10" fillId="62" borderId="1020" applyNumberFormat="0" applyFont="0" applyAlignment="0" applyProtection="0"/>
    <xf numFmtId="230" fontId="103" fillId="0" borderId="1005">
      <alignment vertical="center"/>
      <protection locked="0"/>
    </xf>
    <xf numFmtId="228" fontId="74" fillId="0" borderId="1008" applyNumberFormat="0">
      <alignment horizontal="left"/>
      <protection locked="0"/>
    </xf>
    <xf numFmtId="0" fontId="53" fillId="59" borderId="1037" applyNumberFormat="0" applyAlignment="0" applyProtection="0"/>
    <xf numFmtId="0" fontId="66" fillId="0" borderId="1013" applyNumberFormat="0" applyFill="0" applyAlignment="0" applyProtection="0"/>
    <xf numFmtId="185" fontId="74" fillId="0" borderId="1026" applyFont="0" applyFill="0" applyBorder="0" applyAlignment="0" applyProtection="0">
      <alignment horizontal="left"/>
      <protection locked="0"/>
    </xf>
    <xf numFmtId="0" fontId="61" fillId="46" borderId="992" applyNumberFormat="0" applyAlignment="0" applyProtection="0"/>
    <xf numFmtId="0" fontId="53" fillId="59" borderId="992" applyNumberFormat="0" applyAlignment="0" applyProtection="0"/>
    <xf numFmtId="0" fontId="73" fillId="63" borderId="1035" applyFill="0">
      <alignment horizontal="center"/>
    </xf>
    <xf numFmtId="0" fontId="7" fillId="14" borderId="14" applyNumberFormat="0" applyFont="0" applyAlignment="0" applyProtection="0"/>
    <xf numFmtId="233" fontId="103" fillId="0" borderId="1032">
      <alignment vertic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8" fontId="73" fillId="63" borderId="1008" applyFill="0">
      <alignment horizontal="center" vertical="center"/>
    </xf>
    <xf numFmtId="0" fontId="7" fillId="14" borderId="14" applyNumberFormat="0" applyFont="0" applyAlignment="0" applyProtection="0"/>
    <xf numFmtId="250" fontId="121" fillId="0" borderId="1027" applyFill="0"/>
    <xf numFmtId="0" fontId="7" fillId="14" borderId="14" applyNumberFormat="0" applyFont="0" applyAlignment="0" applyProtection="0"/>
    <xf numFmtId="0" fontId="7" fillId="14" borderId="14" applyNumberFormat="0" applyFont="0" applyAlignment="0" applyProtection="0"/>
    <xf numFmtId="0" fontId="64" fillId="59" borderId="985" applyNumberFormat="0" applyAlignment="0" applyProtection="0"/>
    <xf numFmtId="0" fontId="7" fillId="14" borderId="14" applyNumberFormat="0" applyFont="0" applyAlignment="0" applyProtection="0"/>
    <xf numFmtId="184" fontId="103" fillId="0" borderId="996">
      <alignment vertical="center"/>
      <protection locked="0"/>
    </xf>
    <xf numFmtId="230" fontId="103" fillId="0" borderId="996">
      <alignment vertical="center"/>
      <protection locked="0"/>
    </xf>
    <xf numFmtId="196" fontId="10" fillId="39" borderId="1044" applyFont="0" applyFill="0" applyBorder="0" applyAlignment="0">
      <alignment horizontal="left"/>
    </xf>
    <xf numFmtId="0" fontId="53" fillId="59" borderId="1019" applyNumberFormat="0" applyAlignment="0" applyProtection="0"/>
    <xf numFmtId="3" fontId="114" fillId="39" borderId="1044">
      <alignment horizontal="center"/>
      <protection locked="0"/>
    </xf>
    <xf numFmtId="0" fontId="7" fillId="14" borderId="14" applyNumberFormat="0" applyFont="0" applyAlignment="0" applyProtection="0"/>
    <xf numFmtId="0" fontId="10" fillId="62" borderId="975" applyNumberFormat="0" applyFont="0" applyAlignment="0" applyProtection="0"/>
    <xf numFmtId="0" fontId="64" fillId="59" borderId="976" applyNumberFormat="0" applyAlignment="0" applyProtection="0"/>
    <xf numFmtId="0" fontId="7" fillId="14" borderId="14" applyNumberFormat="0" applyFont="0" applyAlignment="0" applyProtection="0"/>
    <xf numFmtId="0" fontId="2" fillId="0" borderId="1013" applyNumberFormat="0" applyFill="0" applyAlignment="0" applyProtection="0"/>
    <xf numFmtId="0" fontId="7" fillId="14" borderId="14" applyNumberFormat="0" applyFont="0" applyAlignment="0" applyProtection="0"/>
    <xf numFmtId="188" fontId="73" fillId="63" borderId="1026" applyFill="0">
      <alignment horizontal="center" vertical="center"/>
    </xf>
    <xf numFmtId="233" fontId="103" fillId="0" borderId="1005">
      <alignment vertical="center"/>
      <protection locked="0"/>
    </xf>
    <xf numFmtId="190" fontId="74" fillId="0" borderId="1008" applyFont="0" applyFill="0" applyBorder="0" applyAlignment="0" applyProtection="0">
      <alignment horizontal="left"/>
      <protection locked="0"/>
    </xf>
    <xf numFmtId="228" fontId="124" fillId="0" borderId="1007" applyFill="0">
      <alignment horizontal="center" vertical="center"/>
    </xf>
    <xf numFmtId="271" fontId="11" fillId="0" borderId="2258">
      <alignment horizontal="right"/>
    </xf>
    <xf numFmtId="0" fontId="73" fillId="63" borderId="990" applyFill="0">
      <alignment horizontal="center"/>
    </xf>
    <xf numFmtId="0" fontId="7" fillId="14" borderId="14" applyNumberFormat="0" applyFont="0" applyAlignment="0" applyProtection="0"/>
    <xf numFmtId="233" fontId="103" fillId="0" borderId="1005">
      <alignment vertical="center"/>
      <protection locked="0"/>
    </xf>
    <xf numFmtId="0" fontId="7" fillId="14" borderId="14" applyNumberFormat="0" applyFont="0" applyAlignment="0" applyProtection="0"/>
    <xf numFmtId="0" fontId="2" fillId="0" borderId="977" applyNumberFormat="0" applyFill="0" applyAlignment="0" applyProtection="0"/>
    <xf numFmtId="0" fontId="66" fillId="0" borderId="977" applyNumberFormat="0" applyFill="0" applyAlignment="0" applyProtection="0"/>
    <xf numFmtId="191" fontId="74" fillId="0" borderId="1361" applyFont="0" applyFill="0" applyBorder="0" applyAlignment="0" applyProtection="0">
      <alignment horizontal="left"/>
      <protection locked="0"/>
    </xf>
    <xf numFmtId="0" fontId="7" fillId="14" borderId="14" applyNumberFormat="0" applyFont="0" applyAlignment="0" applyProtection="0"/>
    <xf numFmtId="0" fontId="2" fillId="0" borderId="986" applyNumberFormat="0" applyFill="0" applyAlignment="0" applyProtection="0"/>
    <xf numFmtId="196" fontId="10" fillId="39" borderId="1035" applyFont="0" applyFill="0" applyBorder="0" applyAlignment="0">
      <alignment horizontal="left"/>
    </xf>
    <xf numFmtId="228" fontId="73" fillId="63" borderId="990" applyFill="0">
      <alignment horizontal="center" vertical="center"/>
    </xf>
    <xf numFmtId="228" fontId="73" fillId="63" borderId="981" applyFill="0">
      <alignment horizontal="center"/>
    </xf>
    <xf numFmtId="228" fontId="73" fillId="63" borderId="981" applyFill="0">
      <alignment horizontal="center" vertical="center"/>
    </xf>
    <xf numFmtId="17" fontId="11" fillId="39" borderId="990">
      <alignment horizontal="center"/>
      <protection locked="0"/>
    </xf>
    <xf numFmtId="0" fontId="53" fillId="59" borderId="1001" applyNumberFormat="0" applyAlignment="0" applyProtection="0"/>
    <xf numFmtId="191" fontId="74" fillId="0" borderId="1035" applyFont="0" applyFill="0" applyBorder="0" applyAlignment="0" applyProtection="0">
      <alignment horizontal="left"/>
      <protection locked="0"/>
    </xf>
    <xf numFmtId="0" fontId="7" fillId="14" borderId="14" applyNumberFormat="0" applyFont="0" applyAlignment="0" applyProtection="0"/>
    <xf numFmtId="0" fontId="61" fillId="46" borderId="1001" applyNumberFormat="0" applyAlignment="0" applyProtection="0"/>
    <xf numFmtId="254" fontId="10" fillId="39" borderId="990">
      <alignment horizontal="right"/>
      <protection locked="0"/>
    </xf>
    <xf numFmtId="228" fontId="121" fillId="0" borderId="1006" applyNumberFormat="0"/>
    <xf numFmtId="0" fontId="7" fillId="14" borderId="14" applyNumberFormat="0" applyFont="0" applyAlignment="0" applyProtection="0"/>
    <xf numFmtId="0" fontId="7" fillId="14" borderId="14" applyNumberFormat="0" applyFont="0" applyAlignment="0" applyProtection="0"/>
    <xf numFmtId="231" fontId="103" fillId="0" borderId="1014">
      <alignment vertical="center"/>
      <protection locked="0"/>
    </xf>
    <xf numFmtId="191" fontId="74" fillId="0" borderId="1117" applyFont="0" applyFill="0" applyBorder="0" applyAlignment="0" applyProtection="0">
      <alignment horizontal="left"/>
      <protection locked="0"/>
    </xf>
    <xf numFmtId="0" fontId="61" fillId="46" borderId="1010" applyNumberFormat="0" applyAlignment="0" applyProtection="0"/>
    <xf numFmtId="0" fontId="7" fillId="14" borderId="14" applyNumberFormat="0" applyFont="0" applyAlignment="0" applyProtection="0"/>
    <xf numFmtId="250" fontId="168" fillId="0" borderId="1009" applyFill="0"/>
    <xf numFmtId="0" fontId="64" fillId="59" borderId="1003" applyNumberFormat="0" applyAlignment="0" applyProtection="0"/>
    <xf numFmtId="0" fontId="7" fillId="14" borderId="14" applyNumberFormat="0" applyFont="0" applyAlignment="0" applyProtection="0"/>
    <xf numFmtId="178" fontId="10" fillId="39" borderId="1026">
      <alignment horizontal="center"/>
      <protection locked="0"/>
    </xf>
    <xf numFmtId="0" fontId="7" fillId="14" borderId="14" applyNumberFormat="0" applyFont="0" applyAlignment="0" applyProtection="0"/>
    <xf numFmtId="185" fontId="74" fillId="0" borderId="981" applyFont="0" applyFill="0" applyBorder="0" applyAlignment="0" applyProtection="0">
      <alignment horizontal="left"/>
      <protection locked="0"/>
    </xf>
    <xf numFmtId="0" fontId="7" fillId="14" borderId="14" applyNumberFormat="0" applyFont="0" applyAlignment="0" applyProtection="0"/>
    <xf numFmtId="231" fontId="103" fillId="0" borderId="1014">
      <alignment vertical="center"/>
      <protection locked="0"/>
    </xf>
    <xf numFmtId="228" fontId="103" fillId="0" borderId="1026" applyFill="0">
      <alignment horizontal="center" vertical="center"/>
    </xf>
    <xf numFmtId="0" fontId="64" fillId="59" borderId="1039" applyNumberFormat="0" applyAlignment="0" applyProtection="0"/>
    <xf numFmtId="231" fontId="103" fillId="0" borderId="1041">
      <alignment vertical="center"/>
      <protection locked="0"/>
    </xf>
    <xf numFmtId="0" fontId="7" fillId="14" borderId="14" applyNumberFormat="0" applyFont="0" applyAlignment="0" applyProtection="0"/>
    <xf numFmtId="0" fontId="7" fillId="14" borderId="14" applyNumberFormat="0" applyFont="0" applyAlignment="0" applyProtection="0"/>
    <xf numFmtId="49" fontId="74" fillId="0" borderId="1017">
      <alignment horizontal="left" vertical="top" wrapText="1"/>
      <protection locked="0"/>
    </xf>
    <xf numFmtId="0" fontId="66" fillId="0" borderId="1022" applyNumberFormat="0" applyFill="0" applyAlignment="0" applyProtection="0"/>
    <xf numFmtId="0" fontId="7" fillId="14" borderId="14" applyNumberFormat="0" applyFont="0" applyAlignment="0" applyProtection="0"/>
    <xf numFmtId="228" fontId="112" fillId="0" borderId="1025"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4" fillId="0" borderId="990"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5" fontId="74" fillId="0" borderId="1280" applyFont="0" applyFill="0" applyBorder="0" applyAlignment="0" applyProtection="0">
      <alignment horizontal="left"/>
      <protection locked="0"/>
    </xf>
    <xf numFmtId="0" fontId="64" fillId="59" borderId="1030" applyNumberFormat="0" applyAlignment="0" applyProtection="0"/>
    <xf numFmtId="228" fontId="73" fillId="63" borderId="1017"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10" fillId="62" borderId="984" applyNumberFormat="0" applyFont="0" applyAlignment="0" applyProtection="0"/>
    <xf numFmtId="0" fontId="7" fillId="14" borderId="14" applyNumberFormat="0" applyFont="0" applyAlignment="0" applyProtection="0"/>
    <xf numFmtId="228" fontId="74" fillId="0" borderId="1017" applyNumberFormat="0">
      <alignment horizontal="left"/>
      <protection locked="0"/>
    </xf>
    <xf numFmtId="0" fontId="7" fillId="14" borderId="14" applyNumberFormat="0" applyFont="0" applyAlignment="0" applyProtection="0"/>
    <xf numFmtId="0" fontId="64" fillId="59" borderId="1012" applyNumberFormat="0" applyAlignment="0" applyProtection="0"/>
    <xf numFmtId="10" fontId="68" fillId="67" borderId="1044" applyNumberFormat="0" applyBorder="0" applyAlignment="0" applyProtection="0"/>
    <xf numFmtId="0" fontId="53" fillId="59" borderId="974" applyNumberFormat="0" applyAlignment="0" applyProtection="0"/>
    <xf numFmtId="0" fontId="61" fillId="46" borderId="974" applyNumberFormat="0" applyAlignment="0" applyProtection="0"/>
    <xf numFmtId="0" fontId="64" fillId="59" borderId="976" applyNumberFormat="0" applyAlignment="0" applyProtection="0"/>
    <xf numFmtId="0" fontId="66" fillId="0" borderId="977" applyNumberFormat="0" applyFill="0" applyAlignment="0" applyProtection="0"/>
    <xf numFmtId="0" fontId="2" fillId="0" borderId="977" applyNumberFormat="0" applyFill="0" applyAlignment="0" applyProtection="0"/>
    <xf numFmtId="0" fontId="53" fillId="59" borderId="974" applyNumberFormat="0" applyAlignment="0" applyProtection="0"/>
    <xf numFmtId="0" fontId="61" fillId="46" borderId="974" applyNumberFormat="0" applyAlignment="0" applyProtection="0"/>
    <xf numFmtId="0" fontId="7" fillId="14" borderId="14" applyNumberFormat="0" applyFont="0" applyAlignment="0" applyProtection="0"/>
    <xf numFmtId="0" fontId="64" fillId="59" borderId="976" applyNumberFormat="0" applyAlignment="0" applyProtection="0"/>
    <xf numFmtId="0" fontId="2" fillId="0" borderId="977" applyNumberFormat="0" applyFill="0" applyAlignment="0" applyProtection="0"/>
    <xf numFmtId="0" fontId="66" fillId="0" borderId="977"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974" applyNumberFormat="0" applyAlignment="0" applyProtection="0"/>
    <xf numFmtId="229" fontId="103" fillId="0" borderId="1005">
      <alignment vertical="center"/>
      <protection locked="0"/>
    </xf>
    <xf numFmtId="0" fontId="7" fillId="14" borderId="14" applyNumberFormat="0" applyFont="0" applyAlignment="0" applyProtection="0"/>
    <xf numFmtId="0" fontId="61" fillId="46" borderId="974" applyNumberFormat="0" applyAlignment="0" applyProtection="0"/>
    <xf numFmtId="228" fontId="68" fillId="0" borderId="990" applyFill="0">
      <alignment horizontal="center" vertical="center"/>
    </xf>
    <xf numFmtId="184" fontId="68" fillId="0" borderId="990" applyFill="0">
      <alignment horizontal="center" vertical="center"/>
    </xf>
    <xf numFmtId="0" fontId="10" fillId="62" borderId="975" applyNumberFormat="0" applyFont="0" applyAlignment="0" applyProtection="0"/>
    <xf numFmtId="0" fontId="64" fillId="59" borderId="976" applyNumberFormat="0" applyAlignment="0" applyProtection="0"/>
    <xf numFmtId="228" fontId="124" fillId="0" borderId="1016" applyFill="0">
      <alignment horizontal="center" vertical="center"/>
    </xf>
    <xf numFmtId="0" fontId="7" fillId="14" borderId="14" applyNumberFormat="0" applyFont="0" applyAlignment="0" applyProtection="0"/>
    <xf numFmtId="0" fontId="66" fillId="0" borderId="977" applyNumberFormat="0" applyFill="0" applyAlignment="0" applyProtection="0"/>
    <xf numFmtId="0" fontId="2" fillId="0" borderId="977" applyNumberFormat="0" applyFill="0" applyAlignment="0" applyProtection="0"/>
    <xf numFmtId="228" fontId="103" fillId="0" borderId="990" applyFill="0">
      <alignment horizontal="center" vertical="center"/>
    </xf>
    <xf numFmtId="0" fontId="7" fillId="14" borderId="14" applyNumberFormat="0" applyFont="0" applyAlignment="0" applyProtection="0"/>
    <xf numFmtId="266" fontId="103" fillId="0" borderId="1026"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974"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974" applyNumberFormat="0" applyAlignment="0" applyProtection="0"/>
    <xf numFmtId="0" fontId="7" fillId="14" borderId="14" applyNumberFormat="0" applyFont="0" applyAlignment="0" applyProtection="0"/>
    <xf numFmtId="0" fontId="10" fillId="62" borderId="975" applyNumberFormat="0" applyFont="0" applyAlignment="0" applyProtection="0"/>
    <xf numFmtId="0" fontId="64" fillId="59" borderId="976" applyNumberFormat="0" applyAlignment="0" applyProtection="0"/>
    <xf numFmtId="0" fontId="7" fillId="14" borderId="14" applyNumberFormat="0" applyFont="0" applyAlignment="0" applyProtection="0"/>
    <xf numFmtId="37" fontId="70" fillId="0" borderId="1043" applyFill="0">
      <alignment horizontal="center" vertical="center"/>
    </xf>
    <xf numFmtId="0" fontId="2" fillId="0" borderId="977" applyNumberFormat="0" applyFill="0" applyAlignment="0" applyProtection="0"/>
    <xf numFmtId="0" fontId="66" fillId="0" borderId="977"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994" applyNumberFormat="0" applyAlignment="0" applyProtection="0"/>
    <xf numFmtId="191" fontId="74" fillId="0" borderId="990"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201" fontId="10" fillId="39" borderId="1026" applyNumberFormat="0">
      <alignment horizontal="left"/>
    </xf>
    <xf numFmtId="0" fontId="73" fillId="63" borderId="981" applyFill="0">
      <alignment horizontal="center"/>
    </xf>
    <xf numFmtId="0" fontId="7" fillId="14" borderId="14" applyNumberFormat="0" applyFont="0" applyAlignment="0" applyProtection="0"/>
    <xf numFmtId="276" fontId="20" fillId="0" borderId="1008">
      <alignment horizontal="center"/>
    </xf>
    <xf numFmtId="192" fontId="74" fillId="0" borderId="990" applyFont="0" applyFill="0" applyBorder="0" applyAlignment="0" applyProtection="0">
      <alignment horizontal="left"/>
      <protection locked="0"/>
    </xf>
    <xf numFmtId="190" fontId="74" fillId="0" borderId="990" applyFont="0" applyFill="0" applyBorder="0" applyAlignment="0" applyProtection="0">
      <alignment horizontal="left"/>
      <protection locked="0"/>
    </xf>
    <xf numFmtId="0" fontId="10" fillId="62" borderId="993" applyNumberFormat="0" applyFont="0" applyAlignment="0" applyProtection="0"/>
    <xf numFmtId="188" fontId="73" fillId="63" borderId="981" applyFill="0">
      <alignment horizontal="center" vertical="center"/>
    </xf>
    <xf numFmtId="0" fontId="7" fillId="14" borderId="14" applyNumberFormat="0" applyFont="0" applyAlignment="0" applyProtection="0"/>
    <xf numFmtId="0" fontId="10" fillId="62" borderId="1020" applyNumberFormat="0" applyFont="0" applyAlignment="0" applyProtection="0"/>
    <xf numFmtId="0" fontId="2" fillId="0" borderId="1031" applyNumberFormat="0" applyFill="0" applyAlignment="0" applyProtection="0"/>
    <xf numFmtId="0" fontId="61" fillId="46" borderId="983"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0" fontId="10" fillId="63" borderId="981" applyNumberFormat="0" applyFont="0" applyBorder="0" applyAlignment="0" applyProtection="0"/>
    <xf numFmtId="180" fontId="10" fillId="63" borderId="981" applyNumberFormat="0" applyFont="0" applyBorder="0" applyAlignment="0" applyProtection="0"/>
    <xf numFmtId="0" fontId="66" fillId="0" borderId="1022" applyNumberFormat="0" applyFill="0" applyAlignment="0" applyProtection="0"/>
    <xf numFmtId="276" fontId="20" fillId="0" borderId="999">
      <alignment horizontal="center"/>
    </xf>
    <xf numFmtId="192" fontId="74" fillId="0" borderId="1017" applyFont="0" applyFill="0" applyBorder="0" applyAlignment="0" applyProtection="0">
      <alignment horizontal="left"/>
      <protection locked="0"/>
    </xf>
    <xf numFmtId="267" fontId="112" fillId="0" borderId="1016" applyFill="0">
      <alignment horizontal="center" vertical="center"/>
    </xf>
    <xf numFmtId="0" fontId="7" fillId="14" borderId="14" applyNumberFormat="0" applyFont="0" applyAlignment="0" applyProtection="0"/>
    <xf numFmtId="250" fontId="121" fillId="0" borderId="1000" applyFill="0"/>
    <xf numFmtId="0" fontId="7" fillId="14" borderId="14" applyNumberFormat="0" applyFont="0" applyAlignment="0" applyProtection="0"/>
    <xf numFmtId="0" fontId="7" fillId="14" borderId="14" applyNumberFormat="0" applyFont="0" applyAlignment="0" applyProtection="0"/>
    <xf numFmtId="250" fontId="121" fillId="0" borderId="1045" applyFill="0"/>
    <xf numFmtId="0" fontId="7" fillId="14" borderId="14" applyNumberFormat="0" applyFont="0" applyAlignment="0" applyProtection="0"/>
    <xf numFmtId="228" fontId="136" fillId="68" borderId="997" applyNumberFormat="0">
      <alignment horizontal="right"/>
    </xf>
    <xf numFmtId="10" fontId="68" fillId="67" borderId="1017" applyNumberFormat="0" applyBorder="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3" fillId="63" borderId="981" applyFill="0">
      <alignment horizontal="center"/>
    </xf>
    <xf numFmtId="188" fontId="73" fillId="63" borderId="981" applyFill="0">
      <alignment horizontal="center" vertical="center"/>
    </xf>
    <xf numFmtId="185" fontId="74" fillId="0" borderId="981" applyFont="0" applyFill="0" applyBorder="0" applyAlignment="0" applyProtection="0">
      <alignment horizontal="left"/>
      <protection locked="0"/>
    </xf>
    <xf numFmtId="197" fontId="74" fillId="0" borderId="981">
      <alignment horizontal="left"/>
      <protection locked="0"/>
    </xf>
    <xf numFmtId="0" fontId="53" fillId="59" borderId="983" applyNumberFormat="0" applyAlignment="0" applyProtection="0"/>
    <xf numFmtId="0" fontId="61" fillId="46" borderId="983" applyNumberFormat="0" applyAlignment="0" applyProtection="0"/>
    <xf numFmtId="0" fontId="64" fillId="59" borderId="985" applyNumberFormat="0" applyAlignment="0" applyProtection="0"/>
    <xf numFmtId="0" fontId="66" fillId="0" borderId="986" applyNumberFormat="0" applyFill="0" applyAlignment="0" applyProtection="0"/>
    <xf numFmtId="0" fontId="2" fillId="0" borderId="986" applyNumberFormat="0" applyFill="0" applyAlignment="0" applyProtection="0"/>
    <xf numFmtId="0" fontId="53" fillId="59" borderId="983" applyNumberFormat="0" applyAlignment="0" applyProtection="0"/>
    <xf numFmtId="0" fontId="73" fillId="63" borderId="981" applyFill="0">
      <alignment horizontal="center"/>
    </xf>
    <xf numFmtId="188" fontId="73" fillId="63" borderId="981" applyFill="0">
      <alignment horizontal="center" vertical="center"/>
    </xf>
    <xf numFmtId="0" fontId="61" fillId="46" borderId="983" applyNumberFormat="0" applyAlignment="0" applyProtection="0"/>
    <xf numFmtId="0" fontId="7" fillId="14" borderId="14" applyNumberFormat="0" applyFont="0" applyAlignment="0" applyProtection="0"/>
    <xf numFmtId="0" fontId="64" fillId="59" borderId="985" applyNumberFormat="0" applyAlignment="0" applyProtection="0"/>
    <xf numFmtId="0" fontId="2" fillId="0" borderId="986" applyNumberFormat="0" applyFill="0" applyAlignment="0" applyProtection="0"/>
    <xf numFmtId="0" fontId="66" fillId="0" borderId="986"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983" applyNumberFormat="0" applyAlignment="0" applyProtection="0"/>
    <xf numFmtId="0" fontId="7" fillId="14" borderId="14" applyNumberFormat="0" applyFont="0" applyAlignment="0" applyProtection="0"/>
    <xf numFmtId="0" fontId="61" fillId="46" borderId="983" applyNumberFormat="0" applyAlignment="0" applyProtection="0"/>
    <xf numFmtId="192" fontId="74" fillId="0" borderId="999" applyFont="0" applyFill="0" applyBorder="0" applyAlignment="0" applyProtection="0">
      <alignment horizontal="left"/>
      <protection locked="0"/>
    </xf>
    <xf numFmtId="271" fontId="11" fillId="0" borderId="999">
      <alignment horizontal="right"/>
    </xf>
    <xf numFmtId="0" fontId="10" fillId="62" borderId="984" applyNumberFormat="0" applyFont="0" applyAlignment="0" applyProtection="0"/>
    <xf numFmtId="0" fontId="64" fillId="59" borderId="985" applyNumberFormat="0" applyAlignment="0" applyProtection="0"/>
    <xf numFmtId="0" fontId="61" fillId="46" borderId="1001" applyNumberFormat="0" applyAlignment="0" applyProtection="0"/>
    <xf numFmtId="0" fontId="7" fillId="14" borderId="14" applyNumberFormat="0" applyFont="0" applyAlignment="0" applyProtection="0"/>
    <xf numFmtId="0" fontId="66" fillId="0" borderId="986" applyNumberFormat="0" applyFill="0" applyAlignment="0" applyProtection="0"/>
    <xf numFmtId="0" fontId="2" fillId="0" borderId="986" applyNumberFormat="0" applyFill="0" applyAlignment="0" applyProtection="0"/>
    <xf numFmtId="190" fontId="74" fillId="0" borderId="999"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983"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983" applyNumberFormat="0" applyAlignment="0" applyProtection="0"/>
    <xf numFmtId="0" fontId="7" fillId="14" borderId="14" applyNumberFormat="0" applyFont="0" applyAlignment="0" applyProtection="0"/>
    <xf numFmtId="0" fontId="10" fillId="62" borderId="984" applyNumberFormat="0" applyFont="0" applyAlignment="0" applyProtection="0"/>
    <xf numFmtId="0" fontId="64" fillId="59" borderId="985" applyNumberFormat="0" applyAlignment="0" applyProtection="0"/>
    <xf numFmtId="0" fontId="7" fillId="14" borderId="14" applyNumberFormat="0" applyFont="0" applyAlignment="0" applyProtection="0"/>
    <xf numFmtId="0" fontId="2" fillId="0" borderId="986" applyNumberFormat="0" applyFill="0" applyAlignment="0" applyProtection="0"/>
    <xf numFmtId="0" fontId="66" fillId="0" borderId="986" applyNumberFormat="0" applyFill="0" applyAlignment="0" applyProtection="0"/>
    <xf numFmtId="0" fontId="66" fillId="0" borderId="1013" applyNumberFormat="0" applyFill="0" applyAlignment="0" applyProtection="0"/>
    <xf numFmtId="267" fontId="112" fillId="0" borderId="1007"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10" fillId="62" borderId="1020"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3" fontId="114" fillId="39" borderId="1035">
      <alignment horizontal="center"/>
      <protection locked="0"/>
    </xf>
    <xf numFmtId="0" fontId="7" fillId="14" borderId="14" applyNumberFormat="0" applyFont="0" applyAlignment="0" applyProtection="0"/>
    <xf numFmtId="0" fontId="7" fillId="14" borderId="14" applyNumberFormat="0" applyFont="0" applyAlignment="0" applyProtection="0"/>
    <xf numFmtId="187" fontId="74" fillId="0" borderId="1026" applyFont="0" applyFill="0" applyBorder="0" applyAlignment="0" applyProtection="0">
      <alignment horizontal="left"/>
      <protection locked="0"/>
    </xf>
    <xf numFmtId="185" fontId="74" fillId="0" borderId="1017" applyFont="0" applyFill="0" applyBorder="0" applyAlignment="0" applyProtection="0">
      <alignment horizontal="left"/>
      <protection locked="0"/>
    </xf>
    <xf numFmtId="250" fontId="121" fillId="0" borderId="1009" applyFill="0"/>
    <xf numFmtId="0" fontId="7" fillId="14" borderId="14" applyNumberFormat="0" applyFont="0" applyAlignment="0" applyProtection="0"/>
    <xf numFmtId="0" fontId="66" fillId="0" borderId="1040" applyNumberFormat="0" applyFill="0" applyAlignment="0" applyProtection="0"/>
    <xf numFmtId="0" fontId="66" fillId="0" borderId="1031" applyNumberFormat="0" applyFill="0" applyAlignment="0" applyProtection="0"/>
    <xf numFmtId="0" fontId="61" fillId="46" borderId="1028" applyNumberFormat="0" applyAlignment="0" applyProtection="0"/>
    <xf numFmtId="185" fontId="74" fillId="0" borderId="1008" applyFont="0" applyFill="0" applyBorder="0" applyAlignment="0" applyProtection="0">
      <alignment horizontal="left"/>
      <protection locked="0"/>
    </xf>
    <xf numFmtId="180" fontId="10" fillId="63" borderId="990" applyNumberFormat="0" applyFont="0" applyBorder="0" applyAlignment="0" applyProtection="0"/>
    <xf numFmtId="180" fontId="10" fillId="63" borderId="990" applyNumberFormat="0" applyFont="0" applyBorder="0" applyAlignment="0" applyProtection="0"/>
    <xf numFmtId="178" fontId="10" fillId="39" borderId="1044">
      <alignment horizontal="center"/>
      <protection locked="0"/>
    </xf>
    <xf numFmtId="193" fontId="10" fillId="0" borderId="1017" applyFont="0" applyFill="0" applyBorder="0" applyAlignment="0" applyProtection="0">
      <alignment horizontal="left"/>
      <protection locked="0"/>
    </xf>
    <xf numFmtId="17" fontId="11" fillId="39" borderId="1008">
      <alignment horizontal="center"/>
      <protection locked="0"/>
    </xf>
    <xf numFmtId="0" fontId="7" fillId="14" borderId="14" applyNumberFormat="0" applyFont="0" applyAlignment="0" applyProtection="0"/>
    <xf numFmtId="0" fontId="7" fillId="14" borderId="14" applyNumberFormat="0" applyFont="0" applyAlignment="0" applyProtection="0"/>
    <xf numFmtId="200" fontId="10" fillId="5" borderId="1654" applyFont="0" applyFill="0" applyBorder="0" applyAlignment="0" applyProtection="0"/>
    <xf numFmtId="0" fontId="10" fillId="62" borderId="1029" applyNumberFormat="0" applyFont="0" applyAlignment="0" applyProtection="0"/>
    <xf numFmtId="0" fontId="2" fillId="0" borderId="1040"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71" fontId="11" fillId="0" borderId="1017">
      <alignment horizontal="right"/>
    </xf>
    <xf numFmtId="0" fontId="7" fillId="14" borderId="14" applyNumberFormat="0" applyFont="0" applyAlignment="0" applyProtection="0"/>
    <xf numFmtId="0" fontId="53" fillId="59" borderId="992" applyNumberFormat="0" applyAlignment="0" applyProtection="0"/>
    <xf numFmtId="0" fontId="61" fillId="46" borderId="992" applyNumberFormat="0" applyAlignment="0" applyProtection="0"/>
    <xf numFmtId="0" fontId="64" fillId="59" borderId="994" applyNumberFormat="0" applyAlignment="0" applyProtection="0"/>
    <xf numFmtId="0" fontId="66" fillId="0" borderId="995" applyNumberFormat="0" applyFill="0" applyAlignment="0" applyProtection="0"/>
    <xf numFmtId="0" fontId="2" fillId="0" borderId="995" applyNumberFormat="0" applyFill="0" applyAlignment="0" applyProtection="0"/>
    <xf numFmtId="0" fontId="53" fillId="59" borderId="992" applyNumberFormat="0" applyAlignment="0" applyProtection="0"/>
    <xf numFmtId="0" fontId="61" fillId="46" borderId="992" applyNumberFormat="0" applyAlignment="0" applyProtection="0"/>
    <xf numFmtId="0" fontId="7" fillId="14" borderId="14" applyNumberFormat="0" applyFont="0" applyAlignment="0" applyProtection="0"/>
    <xf numFmtId="0" fontId="64" fillId="59" borderId="994" applyNumberFormat="0" applyAlignment="0" applyProtection="0"/>
    <xf numFmtId="0" fontId="2" fillId="0" borderId="995" applyNumberFormat="0" applyFill="0" applyAlignment="0" applyProtection="0"/>
    <xf numFmtId="0" fontId="66" fillId="0" borderId="995" applyNumberFormat="0" applyFill="0" applyAlignment="0" applyProtection="0"/>
    <xf numFmtId="197" fontId="74" fillId="0" borderId="1026">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992" applyNumberFormat="0" applyAlignment="0" applyProtection="0"/>
    <xf numFmtId="228" fontId="121" fillId="0" borderId="1015" applyNumberFormat="0"/>
    <xf numFmtId="0" fontId="7" fillId="14" borderId="14" applyNumberFormat="0" applyFont="0" applyAlignment="0" applyProtection="0"/>
    <xf numFmtId="0" fontId="61" fillId="46" borderId="992" applyNumberFormat="0" applyAlignment="0" applyProtection="0"/>
    <xf numFmtId="228" fontId="79" fillId="0" borderId="1008" applyFill="0">
      <alignment horizontal="center" vertical="center"/>
    </xf>
    <xf numFmtId="228" fontId="68" fillId="0" borderId="1008" applyFill="0">
      <alignment horizontal="center" vertical="center"/>
    </xf>
    <xf numFmtId="0" fontId="10" fillId="62" borderId="993" applyNumberFormat="0" applyFont="0" applyAlignment="0" applyProtection="0"/>
    <xf numFmtId="0" fontId="64" fillId="59" borderId="994" applyNumberFormat="0" applyAlignment="0" applyProtection="0"/>
    <xf numFmtId="0" fontId="7" fillId="14" borderId="14" applyNumberFormat="0" applyFont="0" applyAlignment="0" applyProtection="0"/>
    <xf numFmtId="0" fontId="66" fillId="0" borderId="995" applyNumberFormat="0" applyFill="0" applyAlignment="0" applyProtection="0"/>
    <xf numFmtId="0" fontId="2" fillId="0" borderId="995" applyNumberFormat="0" applyFill="0" applyAlignment="0" applyProtection="0"/>
    <xf numFmtId="228" fontId="104" fillId="0" borderId="1008"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66" fontId="103" fillId="0" borderId="1008" applyFill="0">
      <alignment horizontal="center" vertical="center"/>
    </xf>
    <xf numFmtId="37" fontId="70" fillId="0" borderId="1016"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992"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992" applyNumberFormat="0" applyAlignment="0" applyProtection="0"/>
    <xf numFmtId="254" fontId="10" fillId="39" borderId="1044">
      <alignment horizontal="right"/>
      <protection locked="0"/>
    </xf>
    <xf numFmtId="0" fontId="7" fillId="14" borderId="14" applyNumberFormat="0" applyFont="0" applyAlignment="0" applyProtection="0"/>
    <xf numFmtId="0" fontId="10" fillId="62" borderId="993" applyNumberFormat="0" applyFont="0" applyAlignment="0" applyProtection="0"/>
    <xf numFmtId="0" fontId="64" fillId="59" borderId="994" applyNumberFormat="0" applyAlignment="0" applyProtection="0"/>
    <xf numFmtId="0" fontId="7" fillId="14" borderId="14" applyNumberFormat="0" applyFont="0" applyAlignment="0" applyProtection="0"/>
    <xf numFmtId="0" fontId="2" fillId="0" borderId="995" applyNumberFormat="0" applyFill="0" applyAlignment="0" applyProtection="0"/>
    <xf numFmtId="0" fontId="66" fillId="0" borderId="995"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187" fontId="74" fillId="0" borderId="1044"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5" fontId="74" fillId="0" borderId="2249" applyFont="0" applyFill="0" applyBorder="0" applyAlignment="0" applyProtection="0">
      <alignment horizontal="left"/>
      <protection locked="0"/>
    </xf>
    <xf numFmtId="0" fontId="7" fillId="14" borderId="14" applyNumberFormat="0" applyFont="0" applyAlignment="0" applyProtection="0"/>
    <xf numFmtId="228" fontId="103" fillId="0" borderId="1041">
      <alignment vertical="center"/>
      <protection locked="0"/>
    </xf>
    <xf numFmtId="178" fontId="10" fillId="39" borderId="1026">
      <alignment horizontal="center"/>
      <protection locked="0"/>
    </xf>
    <xf numFmtId="0" fontId="7" fillId="14" borderId="14" applyNumberFormat="0" applyFont="0" applyAlignment="0" applyProtection="0"/>
    <xf numFmtId="191" fontId="74" fillId="0" borderId="1008" applyFont="0" applyFill="0" applyBorder="0" applyAlignment="0" applyProtection="0">
      <alignment horizontal="left"/>
      <protection locked="0"/>
    </xf>
    <xf numFmtId="0" fontId="7" fillId="14" borderId="14" applyNumberFormat="0" applyFont="0" applyAlignment="0" applyProtection="0"/>
    <xf numFmtId="190" fontId="74" fillId="0" borderId="1017" applyFont="0" applyFill="0" applyBorder="0" applyAlignment="0" applyProtection="0">
      <alignment horizontal="left"/>
      <protection locked="0"/>
    </xf>
    <xf numFmtId="0" fontId="7" fillId="14" borderId="14" applyNumberFormat="0" applyFont="0" applyAlignment="0" applyProtection="0"/>
    <xf numFmtId="0" fontId="73" fillId="63" borderId="1017" applyFill="0">
      <alignment horizontal="center"/>
    </xf>
    <xf numFmtId="0" fontId="7" fillId="14" borderId="14" applyNumberFormat="0" applyFont="0" applyAlignment="0" applyProtection="0"/>
    <xf numFmtId="180" fontId="10" fillId="63" borderId="999" applyNumberFormat="0" applyFont="0" applyBorder="0" applyAlignment="0" applyProtection="0"/>
    <xf numFmtId="180" fontId="10" fillId="63" borderId="999" applyNumberFormat="0" applyFont="0" applyBorder="0" applyAlignment="0" applyProtection="0"/>
    <xf numFmtId="0" fontId="66" fillId="0" borderId="1040" applyNumberFormat="0" applyFill="0" applyAlignment="0" applyProtection="0"/>
    <xf numFmtId="276" fontId="20" fillId="0" borderId="1026">
      <alignment horizontal="center"/>
    </xf>
    <xf numFmtId="0" fontId="7" fillId="14" borderId="14" applyNumberFormat="0" applyFont="0" applyAlignment="0" applyProtection="0"/>
    <xf numFmtId="0" fontId="53" fillId="59" borderId="1001" applyNumberFormat="0" applyAlignment="0" applyProtection="0"/>
    <xf numFmtId="0" fontId="61" fillId="46" borderId="1001" applyNumberFormat="0" applyAlignment="0" applyProtection="0"/>
    <xf numFmtId="0" fontId="64" fillId="59" borderId="1003" applyNumberFormat="0" applyAlignment="0" applyProtection="0"/>
    <xf numFmtId="0" fontId="66" fillId="0" borderId="1004" applyNumberFormat="0" applyFill="0" applyAlignment="0" applyProtection="0"/>
    <xf numFmtId="0" fontId="2" fillId="0" borderId="1004" applyNumberFormat="0" applyFill="0" applyAlignment="0" applyProtection="0"/>
    <xf numFmtId="0" fontId="53" fillId="59" borderId="1001" applyNumberFormat="0" applyAlignment="0" applyProtection="0"/>
    <xf numFmtId="184" fontId="68" fillId="0" borderId="1026" applyFill="0">
      <alignment horizontal="center" vertical="center"/>
    </xf>
    <xf numFmtId="0" fontId="61" fillId="46" borderId="1001" applyNumberFormat="0" applyAlignment="0" applyProtection="0"/>
    <xf numFmtId="0" fontId="7" fillId="14" borderId="14" applyNumberFormat="0" applyFont="0" applyAlignment="0" applyProtection="0"/>
    <xf numFmtId="0" fontId="64" fillId="59" borderId="1003" applyNumberFormat="0" applyAlignment="0" applyProtection="0"/>
    <xf numFmtId="0" fontId="2" fillId="0" borderId="1004" applyNumberFormat="0" applyFill="0" applyAlignment="0" applyProtection="0"/>
    <xf numFmtId="0" fontId="66" fillId="0" borderId="1004"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001" applyNumberFormat="0" applyAlignment="0" applyProtection="0"/>
    <xf numFmtId="271" fontId="11" fillId="0" borderId="1026">
      <alignment horizontal="right"/>
    </xf>
    <xf numFmtId="0" fontId="7" fillId="14" borderId="14" applyNumberFormat="0" applyFont="0" applyAlignment="0" applyProtection="0"/>
    <xf numFmtId="0" fontId="61" fillId="46" borderId="1001" applyNumberFormat="0" applyAlignment="0" applyProtection="0"/>
    <xf numFmtId="178" fontId="10" fillId="39" borderId="1017">
      <alignment horizontal="center"/>
      <protection locked="0"/>
    </xf>
    <xf numFmtId="228" fontId="104" fillId="0" borderId="1017" applyFill="0">
      <alignment horizontal="center" vertical="center"/>
    </xf>
    <xf numFmtId="0" fontId="10" fillId="62" borderId="1002" applyNumberFormat="0" applyFont="0" applyAlignment="0" applyProtection="0"/>
    <xf numFmtId="0" fontId="64" fillId="59" borderId="1003" applyNumberFormat="0" applyAlignment="0" applyProtection="0"/>
    <xf numFmtId="0" fontId="7" fillId="14" borderId="14" applyNumberFormat="0" applyFont="0" applyAlignment="0" applyProtection="0"/>
    <xf numFmtId="0" fontId="66" fillId="0" borderId="1004" applyNumberFormat="0" applyFill="0" applyAlignment="0" applyProtection="0"/>
    <xf numFmtId="0" fontId="2" fillId="0" borderId="1004" applyNumberFormat="0" applyFill="0" applyAlignment="0" applyProtection="0"/>
    <xf numFmtId="228" fontId="79" fillId="0" borderId="1017"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4" fontId="68" fillId="0" borderId="1017"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001"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001"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10" fillId="62" borderId="1002" applyNumberFormat="0" applyFont="0" applyAlignment="0" applyProtection="0"/>
    <xf numFmtId="0" fontId="64" fillId="59" borderId="1003" applyNumberFormat="0" applyAlignment="0" applyProtection="0"/>
    <xf numFmtId="0" fontId="7" fillId="14" borderId="14" applyNumberFormat="0" applyFont="0" applyAlignment="0" applyProtection="0"/>
    <xf numFmtId="0" fontId="2" fillId="0" borderId="1004" applyNumberFormat="0" applyFill="0" applyAlignment="0" applyProtection="0"/>
    <xf numFmtId="0" fontId="66" fillId="0" borderId="1004" applyNumberFormat="0" applyFill="0" applyAlignment="0" applyProtection="0"/>
    <xf numFmtId="228" fontId="136" fillId="68" borderId="1024" applyNumberFormat="0">
      <alignment horizontal="right"/>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73" fillId="63" borderId="1017" applyFill="0">
      <alignment horizontal="center"/>
    </xf>
    <xf numFmtId="0" fontId="7" fillId="14" borderId="14" applyNumberFormat="0" applyFont="0" applyAlignment="0" applyProtection="0"/>
    <xf numFmtId="266" fontId="103" fillId="0" borderId="1017"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68" fillId="0" borderId="1045" applyFill="0"/>
    <xf numFmtId="0" fontId="7" fillId="14" borderId="14" applyNumberFormat="0" applyFont="0" applyAlignment="0" applyProtection="0"/>
    <xf numFmtId="188" fontId="73" fillId="63" borderId="1035" applyFill="0">
      <alignment horizontal="center" vertical="center"/>
    </xf>
    <xf numFmtId="0" fontId="2" fillId="0" borderId="1022" applyNumberFormat="0" applyFill="0" applyAlignment="0" applyProtection="0"/>
    <xf numFmtId="0" fontId="61" fillId="46" borderId="1010" applyNumberFormat="0" applyAlignment="0" applyProtection="0"/>
    <xf numFmtId="0" fontId="7" fillId="14" borderId="14" applyNumberFormat="0" applyFont="0" applyAlignment="0" applyProtection="0"/>
    <xf numFmtId="0" fontId="64" fillId="59" borderId="1030" applyNumberFormat="0" applyAlignment="0" applyProtection="0"/>
    <xf numFmtId="180" fontId="10" fillId="63" borderId="1008" applyNumberFormat="0" applyFont="0" applyBorder="0" applyAlignment="0" applyProtection="0"/>
    <xf numFmtId="180" fontId="10" fillId="63" borderId="1008" applyNumberFormat="0" applyFont="0" applyBorder="0" applyAlignment="0" applyProtection="0"/>
    <xf numFmtId="0" fontId="10" fillId="62" borderId="1029" applyNumberFormat="0" applyFont="0" applyAlignment="0" applyProtection="0"/>
    <xf numFmtId="228" fontId="124" fillId="0" borderId="1025" applyFill="0">
      <alignment horizontal="center" vertical="center"/>
    </xf>
    <xf numFmtId="271" fontId="11" fillId="63" borderId="1044">
      <alignment horizontal="right"/>
    </xf>
    <xf numFmtId="0" fontId="53" fillId="59" borderId="1010" applyNumberFormat="0" applyAlignment="0" applyProtection="0"/>
    <xf numFmtId="0" fontId="61" fillId="46" borderId="1010" applyNumberFormat="0" applyAlignment="0" applyProtection="0"/>
    <xf numFmtId="0" fontId="64" fillId="59" borderId="1012" applyNumberFormat="0" applyAlignment="0" applyProtection="0"/>
    <xf numFmtId="0" fontId="66" fillId="0" borderId="1013" applyNumberFormat="0" applyFill="0" applyAlignment="0" applyProtection="0"/>
    <xf numFmtId="0" fontId="2" fillId="0" borderId="1013" applyNumberFormat="0" applyFill="0" applyAlignment="0" applyProtection="0"/>
    <xf numFmtId="0" fontId="53" fillId="59" borderId="1010" applyNumberFormat="0" applyAlignment="0" applyProtection="0"/>
    <xf numFmtId="0" fontId="61" fillId="46" borderId="1010" applyNumberFormat="0" applyAlignment="0" applyProtection="0"/>
    <xf numFmtId="0" fontId="7" fillId="14" borderId="14" applyNumberFormat="0" applyFont="0" applyAlignment="0" applyProtection="0"/>
    <xf numFmtId="0" fontId="64" fillId="59" borderId="1012" applyNumberFormat="0" applyAlignment="0" applyProtection="0"/>
    <xf numFmtId="0" fontId="2" fillId="0" borderId="1013" applyNumberFormat="0" applyFill="0" applyAlignment="0" applyProtection="0"/>
    <xf numFmtId="0" fontId="66" fillId="0" borderId="1013"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010"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010" applyNumberFormat="0" applyAlignment="0" applyProtection="0"/>
    <xf numFmtId="196" fontId="10" fillId="39" borderId="1026" applyFont="0" applyFill="0" applyBorder="0" applyAlignment="0">
      <alignment horizontal="left"/>
    </xf>
    <xf numFmtId="228" fontId="74" fillId="0" borderId="1026" applyNumberFormat="0">
      <alignment horizontal="left"/>
      <protection locked="0"/>
    </xf>
    <xf numFmtId="0" fontId="10" fillId="62" borderId="1011" applyNumberFormat="0" applyFont="0" applyAlignment="0" applyProtection="0"/>
    <xf numFmtId="0" fontId="64" fillId="59" borderId="1012" applyNumberFormat="0" applyAlignment="0" applyProtection="0"/>
    <xf numFmtId="0" fontId="7" fillId="14" borderId="14" applyNumberFormat="0" applyFont="0" applyAlignment="0" applyProtection="0"/>
    <xf numFmtId="0" fontId="66" fillId="0" borderId="1013" applyNumberFormat="0" applyFill="0" applyAlignment="0" applyProtection="0"/>
    <xf numFmtId="0" fontId="2" fillId="0" borderId="1013" applyNumberFormat="0" applyFill="0" applyAlignment="0" applyProtection="0"/>
    <xf numFmtId="49" fontId="74" fillId="0" borderId="1026">
      <alignment horizontal="left" vertical="top" wrapText="1"/>
      <protection locked="0"/>
    </xf>
    <xf numFmtId="0" fontId="7" fillId="14" borderId="14" applyNumberFormat="0" applyFont="0" applyAlignment="0" applyProtection="0"/>
    <xf numFmtId="233" fontId="103" fillId="0" borderId="1041">
      <alignment vertical="center"/>
      <protection locked="0"/>
    </xf>
    <xf numFmtId="0" fontId="7" fillId="14" borderId="14" applyNumberFormat="0" applyFont="0" applyAlignment="0" applyProtection="0"/>
    <xf numFmtId="0" fontId="7" fillId="14" borderId="14" applyNumberFormat="0" applyFont="0" applyAlignment="0" applyProtection="0"/>
    <xf numFmtId="178" fontId="10" fillId="39" borderId="1026">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010"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010" applyNumberFormat="0" applyAlignment="0" applyProtection="0"/>
    <xf numFmtId="0" fontId="7" fillId="14" borderId="14" applyNumberFormat="0" applyFont="0" applyAlignment="0" applyProtection="0"/>
    <xf numFmtId="0" fontId="10" fillId="62" borderId="1011" applyNumberFormat="0" applyFont="0" applyAlignment="0" applyProtection="0"/>
    <xf numFmtId="0" fontId="64" fillId="59" borderId="1012" applyNumberFormat="0" applyAlignment="0" applyProtection="0"/>
    <xf numFmtId="0" fontId="7" fillId="14" borderId="14" applyNumberFormat="0" applyFont="0" applyAlignment="0" applyProtection="0"/>
    <xf numFmtId="0" fontId="2" fillId="0" borderId="1013" applyNumberFormat="0" applyFill="0" applyAlignment="0" applyProtection="0"/>
    <xf numFmtId="0" fontId="66" fillId="0" borderId="1013"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79" fillId="0" borderId="1026"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37" fontId="103" fillId="0" borderId="1041">
      <alignment vertical="center"/>
      <protection locked="0"/>
    </xf>
    <xf numFmtId="228" fontId="104" fillId="0" borderId="1026" applyFill="0">
      <alignment horizontal="center" vertical="center"/>
    </xf>
    <xf numFmtId="228" fontId="68" fillId="0" borderId="1026" applyFill="0">
      <alignment horizontal="center" vertical="center"/>
    </xf>
    <xf numFmtId="0" fontId="7" fillId="14" borderId="14" applyNumberFormat="0" applyFont="0" applyAlignment="0" applyProtection="0"/>
    <xf numFmtId="0" fontId="61" fillId="46" borderId="1019" applyNumberFormat="0" applyAlignment="0" applyProtection="0"/>
    <xf numFmtId="180" fontId="10" fillId="63" borderId="1017" applyNumberFormat="0" applyFont="0" applyBorder="0" applyAlignment="0" applyProtection="0"/>
    <xf numFmtId="180" fontId="10" fillId="63" borderId="1017" applyNumberFormat="0" applyFont="0" applyBorder="0" applyAlignment="0" applyProtection="0"/>
    <xf numFmtId="0" fontId="7" fillId="14" borderId="14" applyNumberFormat="0" applyFont="0" applyAlignment="0" applyProtection="0"/>
    <xf numFmtId="188" fontId="73" fillId="63" borderId="1017" applyFill="0">
      <alignment horizontal="center" vertical="center"/>
    </xf>
    <xf numFmtId="229" fontId="103" fillId="0" borderId="1041">
      <alignment vertical="center"/>
      <protection locked="0"/>
    </xf>
    <xf numFmtId="0" fontId="74" fillId="0" borderId="1044" applyNumberFormat="0">
      <alignment horizontal="left"/>
      <protection locked="0"/>
    </xf>
    <xf numFmtId="271" fontId="11" fillId="0" borderId="1044">
      <alignment horizontal="right"/>
    </xf>
    <xf numFmtId="0" fontId="7" fillId="14" borderId="14" applyNumberFormat="0" applyFont="0" applyAlignment="0" applyProtection="0"/>
    <xf numFmtId="201" fontId="10" fillId="39" borderId="1044" applyNumberFormat="0">
      <alignment horizontal="left"/>
    </xf>
    <xf numFmtId="0" fontId="73" fillId="63" borderId="1017" applyFill="0">
      <alignment horizontal="center"/>
    </xf>
    <xf numFmtId="188" fontId="73" fillId="63" borderId="1017" applyFill="0">
      <alignment horizontal="center" vertical="center"/>
    </xf>
    <xf numFmtId="185" fontId="74" fillId="0" borderId="1017" applyFont="0" applyFill="0" applyBorder="0" applyAlignment="0" applyProtection="0">
      <alignment horizontal="left"/>
      <protection locked="0"/>
    </xf>
    <xf numFmtId="197" fontId="74" fillId="0" borderId="1017">
      <alignment horizontal="left"/>
      <protection locked="0"/>
    </xf>
    <xf numFmtId="0" fontId="53" fillId="59" borderId="1019" applyNumberFormat="0" applyAlignment="0" applyProtection="0"/>
    <xf numFmtId="0" fontId="61" fillId="46" borderId="1019" applyNumberFormat="0" applyAlignment="0" applyProtection="0"/>
    <xf numFmtId="0" fontId="64" fillId="59" borderId="1021" applyNumberFormat="0" applyAlignment="0" applyProtection="0"/>
    <xf numFmtId="0" fontId="66" fillId="0" borderId="1022" applyNumberFormat="0" applyFill="0" applyAlignment="0" applyProtection="0"/>
    <xf numFmtId="0" fontId="2" fillId="0" borderId="1022" applyNumberFormat="0" applyFill="0" applyAlignment="0" applyProtection="0"/>
    <xf numFmtId="0" fontId="53" fillId="59" borderId="1019" applyNumberFormat="0" applyAlignment="0" applyProtection="0"/>
    <xf numFmtId="0" fontId="73" fillId="63" borderId="1017" applyFill="0">
      <alignment horizontal="center"/>
    </xf>
    <xf numFmtId="188" fontId="73" fillId="63" borderId="1017" applyFill="0">
      <alignment horizontal="center" vertical="center"/>
    </xf>
    <xf numFmtId="0" fontId="61" fillId="46" borderId="1019" applyNumberFormat="0" applyAlignment="0" applyProtection="0"/>
    <xf numFmtId="0" fontId="7" fillId="14" borderId="14" applyNumberFormat="0" applyFont="0" applyAlignment="0" applyProtection="0"/>
    <xf numFmtId="0" fontId="64" fillId="59" borderId="1021" applyNumberFormat="0" applyAlignment="0" applyProtection="0"/>
    <xf numFmtId="0" fontId="2" fillId="0" borderId="1022" applyNumberFormat="0" applyFill="0" applyAlignment="0" applyProtection="0"/>
    <xf numFmtId="0" fontId="66" fillId="0" borderId="1022"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019" applyNumberFormat="0" applyAlignment="0" applyProtection="0"/>
    <xf numFmtId="0" fontId="73" fillId="63" borderId="1026" applyFill="0">
      <alignment horizontal="center"/>
    </xf>
    <xf numFmtId="0" fontId="7" fillId="14" borderId="14" applyNumberFormat="0" applyFont="0" applyAlignment="0" applyProtection="0"/>
    <xf numFmtId="0" fontId="61" fillId="46" borderId="1019" applyNumberFormat="0" applyAlignment="0" applyProtection="0"/>
    <xf numFmtId="184" fontId="68" fillId="0" borderId="1035" applyFill="0">
      <alignment horizontal="center" vertical="center"/>
    </xf>
    <xf numFmtId="0" fontId="7" fillId="14" borderId="14" applyNumberFormat="0" applyFont="0" applyAlignment="0" applyProtection="0"/>
    <xf numFmtId="0" fontId="10" fillId="62" borderId="1020" applyNumberFormat="0" applyFont="0" applyAlignment="0" applyProtection="0"/>
    <xf numFmtId="0" fontId="64" fillId="59" borderId="1021" applyNumberFormat="0" applyAlignment="0" applyProtection="0"/>
    <xf numFmtId="0" fontId="10" fillId="62" borderId="1038" applyNumberFormat="0" applyFont="0" applyAlignment="0" applyProtection="0"/>
    <xf numFmtId="0" fontId="7" fillId="14" borderId="14" applyNumberFormat="0" applyFont="0" applyAlignment="0" applyProtection="0"/>
    <xf numFmtId="0" fontId="66" fillId="0" borderId="1022" applyNumberFormat="0" applyFill="0" applyAlignment="0" applyProtection="0"/>
    <xf numFmtId="0" fontId="2" fillId="0" borderId="1022" applyNumberFormat="0" applyFill="0" applyAlignment="0" applyProtection="0"/>
    <xf numFmtId="266" fontId="103" fillId="0" borderId="1035"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2" fontId="74" fillId="0" borderId="1035"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8" fontId="73" fillId="63" borderId="1026"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1039" applyNumberFormat="0" applyAlignment="0" applyProtection="0"/>
    <xf numFmtId="0" fontId="7" fillId="14" borderId="14" applyNumberFormat="0" applyFont="0" applyAlignment="0" applyProtection="0"/>
    <xf numFmtId="0" fontId="53" fillId="59" borderId="1019"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019" applyNumberFormat="0" applyAlignment="0" applyProtection="0"/>
    <xf numFmtId="230" fontId="103" fillId="0" borderId="1041">
      <alignment vertical="center"/>
      <protection locked="0"/>
    </xf>
    <xf numFmtId="0" fontId="7" fillId="14" borderId="14" applyNumberFormat="0" applyFont="0" applyAlignment="0" applyProtection="0"/>
    <xf numFmtId="0" fontId="10" fillId="62" borderId="1020" applyNumberFormat="0" applyFont="0" applyAlignment="0" applyProtection="0"/>
    <xf numFmtId="0" fontId="64" fillId="59" borderId="1021" applyNumberFormat="0" applyAlignment="0" applyProtection="0"/>
    <xf numFmtId="0" fontId="7" fillId="14" borderId="14" applyNumberFormat="0" applyFont="0" applyAlignment="0" applyProtection="0"/>
    <xf numFmtId="0" fontId="2" fillId="0" borderId="1022" applyNumberFormat="0" applyFill="0" applyAlignment="0" applyProtection="0"/>
    <xf numFmtId="0" fontId="66" fillId="0" borderId="1022" applyNumberFormat="0" applyFill="0" applyAlignment="0" applyProtection="0"/>
    <xf numFmtId="0" fontId="61" fillId="46" borderId="1028"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1035"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200" fontId="10" fillId="5" borderId="1026" applyFont="0" applyFill="0" applyBorder="0" applyAlignment="0" applyProtection="0"/>
    <xf numFmtId="271" fontId="11" fillId="0" borderId="1035">
      <alignment horizontal="right"/>
    </xf>
    <xf numFmtId="201" fontId="10" fillId="39" borderId="1035" applyNumberFormat="0">
      <alignment horizontal="left"/>
    </xf>
    <xf numFmtId="178" fontId="10" fillId="39" borderId="1044">
      <alignment horizontal="center"/>
      <protection locked="0"/>
    </xf>
    <xf numFmtId="180" fontId="10" fillId="63" borderId="1026" applyNumberFormat="0" applyFont="0" applyBorder="0" applyAlignment="0" applyProtection="0"/>
    <xf numFmtId="180" fontId="10" fillId="63" borderId="1026" applyNumberFormat="0" applyFont="0" applyBorder="0" applyAlignment="0" applyProtection="0"/>
    <xf numFmtId="276" fontId="20" fillId="0" borderId="1044">
      <alignment horizontal="center"/>
    </xf>
    <xf numFmtId="0" fontId="53" fillId="59" borderId="1028" applyNumberFormat="0" applyAlignment="0" applyProtection="0"/>
    <xf numFmtId="193" fontId="10" fillId="0" borderId="1026" applyFont="0" applyFill="0" applyBorder="0" applyAlignment="0" applyProtection="0">
      <alignment horizontal="left"/>
      <protection locked="0"/>
    </xf>
    <xf numFmtId="0" fontId="7" fillId="14" borderId="14" applyNumberFormat="0" applyFont="0" applyAlignment="0" applyProtection="0"/>
    <xf numFmtId="200" fontId="10" fillId="5" borderId="1026" applyFont="0" applyFill="0" applyBorder="0" applyAlignment="0" applyProtection="0"/>
    <xf numFmtId="193" fontId="10" fillId="0" borderId="1026" applyFont="0" applyFill="0" applyBorder="0" applyAlignment="0" applyProtection="0">
      <alignment horizontal="left"/>
      <protection locked="0"/>
    </xf>
    <xf numFmtId="0" fontId="7" fillId="14" borderId="14" applyNumberFormat="0" applyFont="0" applyAlignment="0" applyProtection="0"/>
    <xf numFmtId="0" fontId="10" fillId="62" borderId="1038" applyNumberFormat="0" applyFont="0" applyAlignment="0" applyProtection="0"/>
    <xf numFmtId="0" fontId="73" fillId="63" borderId="1026" applyFill="0">
      <alignment horizontal="center"/>
    </xf>
    <xf numFmtId="188" fontId="73" fillId="63" borderId="1026" applyFill="0">
      <alignment horizontal="center" vertical="center"/>
    </xf>
    <xf numFmtId="185" fontId="74" fillId="0" borderId="1026" applyFont="0" applyFill="0" applyBorder="0" applyAlignment="0" applyProtection="0">
      <alignment horizontal="left"/>
      <protection locked="0"/>
    </xf>
    <xf numFmtId="197" fontId="74" fillId="0" borderId="1026">
      <alignment horizontal="left"/>
      <protection locked="0"/>
    </xf>
    <xf numFmtId="0" fontId="53" fillId="59" borderId="1028" applyNumberFormat="0" applyAlignment="0" applyProtection="0"/>
    <xf numFmtId="0" fontId="61" fillId="46" borderId="1028" applyNumberFormat="0" applyAlignment="0" applyProtection="0"/>
    <xf numFmtId="0" fontId="64" fillId="59" borderId="1030" applyNumberFormat="0" applyAlignment="0" applyProtection="0"/>
    <xf numFmtId="0" fontId="66" fillId="0" borderId="1031" applyNumberFormat="0" applyFill="0" applyAlignment="0" applyProtection="0"/>
    <xf numFmtId="0" fontId="2" fillId="0" borderId="1031" applyNumberFormat="0" applyFill="0" applyAlignment="0" applyProtection="0"/>
    <xf numFmtId="0" fontId="53" fillId="59" borderId="1028" applyNumberFormat="0" applyAlignment="0" applyProtection="0"/>
    <xf numFmtId="0" fontId="73" fillId="63" borderId="1026" applyFill="0">
      <alignment horizontal="center"/>
    </xf>
    <xf numFmtId="188" fontId="73" fillId="63" borderId="1026" applyFill="0">
      <alignment horizontal="center" vertical="center"/>
    </xf>
    <xf numFmtId="0" fontId="61" fillId="46" borderId="1028" applyNumberFormat="0" applyAlignment="0" applyProtection="0"/>
    <xf numFmtId="0" fontId="7" fillId="14" borderId="14" applyNumberFormat="0" applyFont="0" applyAlignment="0" applyProtection="0"/>
    <xf numFmtId="0" fontId="64" fillId="59" borderId="1030" applyNumberFormat="0" applyAlignment="0" applyProtection="0"/>
    <xf numFmtId="0" fontId="2" fillId="0" borderId="1031" applyNumberFormat="0" applyFill="0" applyAlignment="0" applyProtection="0"/>
    <xf numFmtId="0" fontId="66" fillId="0" borderId="1031"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028" applyNumberFormat="0" applyAlignment="0" applyProtection="0"/>
    <xf numFmtId="0" fontId="7" fillId="14" borderId="14" applyNumberFormat="0" applyFont="0" applyAlignment="0" applyProtection="0"/>
    <xf numFmtId="0" fontId="61" fillId="46" borderId="1028" applyNumberFormat="0" applyAlignment="0" applyProtection="0"/>
    <xf numFmtId="228" fontId="68" fillId="0" borderId="1044" applyFill="0">
      <alignment horizontal="center" vertical="center"/>
    </xf>
    <xf numFmtId="184" fontId="68" fillId="0" borderId="1044" applyFill="0">
      <alignment horizontal="center" vertical="center"/>
    </xf>
    <xf numFmtId="0" fontId="10" fillId="62" borderId="1029" applyNumberFormat="0" applyFont="0" applyAlignment="0" applyProtection="0"/>
    <xf numFmtId="0" fontId="64" fillId="59" borderId="1030" applyNumberFormat="0" applyAlignment="0" applyProtection="0"/>
    <xf numFmtId="0" fontId="7" fillId="14" borderId="14" applyNumberFormat="0" applyFont="0" applyAlignment="0" applyProtection="0"/>
    <xf numFmtId="0" fontId="66" fillId="0" borderId="1031" applyNumberFormat="0" applyFill="0" applyAlignment="0" applyProtection="0"/>
    <xf numFmtId="0" fontId="2" fillId="0" borderId="1031" applyNumberFormat="0" applyFill="0" applyAlignment="0" applyProtection="0"/>
    <xf numFmtId="228" fontId="103" fillId="0" borderId="1044"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028"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028" applyNumberFormat="0" applyAlignment="0" applyProtection="0"/>
    <xf numFmtId="0" fontId="7" fillId="14" borderId="14" applyNumberFormat="0" applyFont="0" applyAlignment="0" applyProtection="0"/>
    <xf numFmtId="0" fontId="10" fillId="62" borderId="1029" applyNumberFormat="0" applyFont="0" applyAlignment="0" applyProtection="0"/>
    <xf numFmtId="0" fontId="64" fillId="59" borderId="1030" applyNumberFormat="0" applyAlignment="0" applyProtection="0"/>
    <xf numFmtId="0" fontId="7" fillId="14" borderId="14" applyNumberFormat="0" applyFont="0" applyAlignment="0" applyProtection="0"/>
    <xf numFmtId="0" fontId="2" fillId="0" borderId="1031" applyNumberFormat="0" applyFill="0" applyAlignment="0" applyProtection="0"/>
    <xf numFmtId="0" fontId="66" fillId="0" borderId="1031"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037" applyNumberFormat="0" applyAlignment="0" applyProtection="0"/>
    <xf numFmtId="0" fontId="7" fillId="14" borderId="14" applyNumberFormat="0" applyFont="0" applyAlignment="0" applyProtection="0"/>
    <xf numFmtId="191" fontId="74" fillId="0" borderId="1044"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192" fontId="74" fillId="0" borderId="1044" applyFont="0" applyFill="0" applyBorder="0" applyAlignment="0" applyProtection="0">
      <alignment horizontal="left"/>
      <protection locked="0"/>
    </xf>
    <xf numFmtId="190" fontId="74" fillId="0" borderId="1044" applyFont="0" applyFill="0" applyBorder="0" applyAlignment="0" applyProtection="0">
      <alignment horizontal="left"/>
      <protection locked="0"/>
    </xf>
    <xf numFmtId="180" fontId="10" fillId="63" borderId="1035" applyNumberFormat="0" applyFont="0" applyBorder="0" applyAlignment="0" applyProtection="0"/>
    <xf numFmtId="180" fontId="10" fillId="63" borderId="1035" applyNumberFormat="0" applyFont="0" applyBorder="0" applyAlignment="0" applyProtection="0"/>
    <xf numFmtId="0" fontId="7" fillId="14" borderId="14" applyNumberFormat="0" applyFont="0" applyAlignment="0" applyProtection="0"/>
    <xf numFmtId="0" fontId="53" fillId="59" borderId="1037" applyNumberFormat="0" applyAlignment="0" applyProtection="0"/>
    <xf numFmtId="0" fontId="61" fillId="46" borderId="1037" applyNumberFormat="0" applyAlignment="0" applyProtection="0"/>
    <xf numFmtId="0" fontId="64" fillId="59" borderId="1039" applyNumberFormat="0" applyAlignment="0" applyProtection="0"/>
    <xf numFmtId="0" fontId="66" fillId="0" borderId="1040" applyNumberFormat="0" applyFill="0" applyAlignment="0" applyProtection="0"/>
    <xf numFmtId="0" fontId="2" fillId="0" borderId="1040" applyNumberFormat="0" applyFill="0" applyAlignment="0" applyProtection="0"/>
    <xf numFmtId="0" fontId="53" fillId="59" borderId="1037" applyNumberFormat="0" applyAlignment="0" applyProtection="0"/>
    <xf numFmtId="0" fontId="61" fillId="46" borderId="1037" applyNumberFormat="0" applyAlignment="0" applyProtection="0"/>
    <xf numFmtId="0" fontId="7" fillId="14" borderId="14" applyNumberFormat="0" applyFont="0" applyAlignment="0" applyProtection="0"/>
    <xf numFmtId="0" fontId="64" fillId="59" borderId="1039" applyNumberFormat="0" applyAlignment="0" applyProtection="0"/>
    <xf numFmtId="0" fontId="2" fillId="0" borderId="1040" applyNumberFormat="0" applyFill="0" applyAlignment="0" applyProtection="0"/>
    <xf numFmtId="0" fontId="66" fillId="0" borderId="1040"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037" applyNumberFormat="0" applyAlignment="0" applyProtection="0"/>
    <xf numFmtId="0" fontId="7" fillId="14" borderId="14" applyNumberFormat="0" applyFont="0" applyAlignment="0" applyProtection="0"/>
    <xf numFmtId="0" fontId="61" fillId="46" borderId="1037" applyNumberFormat="0" applyAlignment="0" applyProtection="0"/>
    <xf numFmtId="0" fontId="10" fillId="62" borderId="1038" applyNumberFormat="0" applyFont="0" applyAlignment="0" applyProtection="0"/>
    <xf numFmtId="0" fontId="64" fillId="59" borderId="1039" applyNumberFormat="0" applyAlignment="0" applyProtection="0"/>
    <xf numFmtId="0" fontId="7" fillId="14" borderId="14" applyNumberFormat="0" applyFont="0" applyAlignment="0" applyProtection="0"/>
    <xf numFmtId="0" fontId="66" fillId="0" borderId="1040" applyNumberFormat="0" applyFill="0" applyAlignment="0" applyProtection="0"/>
    <xf numFmtId="0" fontId="2" fillId="0" borderId="1040"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037"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037" applyNumberFormat="0" applyAlignment="0" applyProtection="0"/>
    <xf numFmtId="0" fontId="7" fillId="14" borderId="14" applyNumberFormat="0" applyFont="0" applyAlignment="0" applyProtection="0"/>
    <xf numFmtId="0" fontId="10" fillId="62" borderId="1038" applyNumberFormat="0" applyFont="0" applyAlignment="0" applyProtection="0"/>
    <xf numFmtId="0" fontId="64" fillId="59" borderId="1039" applyNumberFormat="0" applyAlignment="0" applyProtection="0"/>
    <xf numFmtId="0" fontId="7" fillId="14" borderId="14" applyNumberFormat="0" applyFont="0" applyAlignment="0" applyProtection="0"/>
    <xf numFmtId="0" fontId="2" fillId="0" borderId="1040" applyNumberFormat="0" applyFill="0" applyAlignment="0" applyProtection="0"/>
    <xf numFmtId="0" fontId="66" fillId="0" borderId="1040"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0" fontId="10" fillId="63" borderId="1044" applyNumberFormat="0" applyFont="0" applyBorder="0" applyAlignment="0" applyProtection="0"/>
    <xf numFmtId="180" fontId="10" fillId="63" borderId="1044" applyNumberFormat="0" applyFont="0" applyBorder="0" applyAlignment="0" applyProtection="0"/>
    <xf numFmtId="266" fontId="103" fillId="0" borderId="1886" applyFill="0">
      <alignment horizontal="center" vertical="center"/>
    </xf>
    <xf numFmtId="0" fontId="7" fillId="14" borderId="14" applyNumberFormat="0" applyFont="0" applyAlignment="0" applyProtection="0"/>
    <xf numFmtId="0" fontId="61" fillId="46" borderId="1120" applyNumberFormat="0" applyAlignment="0" applyProtection="0"/>
    <xf numFmtId="254" fontId="10" fillId="39" borderId="2258">
      <alignment horizontal="right"/>
      <protection locked="0"/>
    </xf>
    <xf numFmtId="228" fontId="79" fillId="0" borderId="2567" applyFill="0">
      <alignment horizontal="center" vertical="center"/>
    </xf>
    <xf numFmtId="0" fontId="66" fillId="0" borderId="2718" applyNumberFormat="0" applyFill="0" applyAlignment="0" applyProtection="0"/>
    <xf numFmtId="0" fontId="7" fillId="14" borderId="14" applyNumberFormat="0" applyFont="0" applyAlignment="0" applyProtection="0"/>
    <xf numFmtId="0" fontId="64" fillId="59" borderId="1356"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6" fontId="10" fillId="39" borderId="2712" applyFont="0" applyFill="0" applyBorder="0" applyAlignment="0">
      <alignment horizontal="left"/>
    </xf>
    <xf numFmtId="0" fontId="7" fillId="14" borderId="14" applyNumberFormat="0" applyFont="0" applyAlignment="0" applyProtection="0"/>
    <xf numFmtId="0" fontId="7" fillId="14" borderId="14" applyNumberFormat="0" applyFont="0" applyAlignment="0" applyProtection="0"/>
    <xf numFmtId="188" fontId="73" fillId="63" borderId="1582" applyFill="0">
      <alignment horizontal="center" vertical="center"/>
    </xf>
    <xf numFmtId="250" fontId="121" fillId="0" borderId="2251" applyFill="0"/>
    <xf numFmtId="228" fontId="104" fillId="0" borderId="1361" applyFill="0">
      <alignment horizontal="center" vertical="center"/>
    </xf>
    <xf numFmtId="0" fontId="7" fillId="14" borderId="14" applyNumberFormat="0" applyFont="0" applyAlignment="0" applyProtection="0"/>
    <xf numFmtId="0" fontId="73" fillId="63" borderId="2104" applyFill="0">
      <alignment horizontal="center"/>
    </xf>
    <xf numFmtId="0" fontId="7" fillId="14" borderId="14" applyNumberFormat="0" applyFont="0" applyAlignment="0" applyProtection="0"/>
    <xf numFmtId="0" fontId="7" fillId="14" borderId="14" applyNumberFormat="0" applyFont="0" applyAlignment="0" applyProtection="0"/>
    <xf numFmtId="0" fontId="10" fillId="62" borderId="1121" applyNumberFormat="0" applyFont="0" applyAlignment="0" applyProtection="0"/>
    <xf numFmtId="0" fontId="7" fillId="14" borderId="14" applyNumberFormat="0" applyFont="0" applyAlignment="0" applyProtection="0"/>
    <xf numFmtId="250" fontId="168" fillId="0" borderId="1435" applyFill="0"/>
    <xf numFmtId="229" fontId="103" fillId="0" borderId="1205">
      <alignment vertical="center"/>
      <protection locked="0"/>
    </xf>
    <xf numFmtId="0" fontId="64" fillId="59" borderId="1203" applyNumberFormat="0" applyAlignment="0" applyProtection="0"/>
    <xf numFmtId="185" fontId="74" fillId="0" borderId="2411"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78" fontId="10" fillId="39" borderId="1582">
      <alignment horizontal="center"/>
      <protection locked="0"/>
    </xf>
    <xf numFmtId="0" fontId="7" fillId="14" borderId="14" applyNumberFormat="0" applyFont="0" applyAlignment="0" applyProtection="0"/>
    <xf numFmtId="0" fontId="10" fillId="62" borderId="2333" applyNumberFormat="0" applyFont="0" applyAlignment="0" applyProtection="0"/>
    <xf numFmtId="0" fontId="7" fillId="14" borderId="14" applyNumberFormat="0" applyFont="0" applyAlignment="0" applyProtection="0"/>
    <xf numFmtId="250" fontId="121" fillId="0" borderId="2178" applyFill="0"/>
    <xf numFmtId="0" fontId="7" fillId="14" borderId="14" applyNumberFormat="0" applyFont="0" applyAlignment="0" applyProtection="0"/>
    <xf numFmtId="0" fontId="7" fillId="14" borderId="14" applyNumberFormat="0" applyFont="0" applyAlignment="0" applyProtection="0"/>
    <xf numFmtId="0" fontId="2" fillId="0" borderId="1806"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184" fontId="103" fillId="0" borderId="1358">
      <alignment vertical="center"/>
      <protection locked="0"/>
    </xf>
    <xf numFmtId="0" fontId="7" fillId="14" borderId="14" applyNumberFormat="0" applyFont="0" applyAlignment="0" applyProtection="0"/>
    <xf numFmtId="0" fontId="7" fillId="14" borderId="14" applyNumberFormat="0" applyFont="0" applyAlignment="0" applyProtection="0"/>
    <xf numFmtId="188" fontId="73" fillId="63" borderId="1433" applyFill="0">
      <alignment horizontal="center" vertical="center"/>
    </xf>
    <xf numFmtId="271" fontId="11" fillId="0" borderId="1208">
      <alignment horizontal="right"/>
    </xf>
    <xf numFmtId="0" fontId="73" fillId="63" borderId="2104" applyFill="0">
      <alignment horizontal="center"/>
    </xf>
    <xf numFmtId="0" fontId="7" fillId="14" borderId="14" applyNumberFormat="0" applyFont="0" applyAlignment="0" applyProtection="0"/>
    <xf numFmtId="188" fontId="73" fillId="63" borderId="1727" applyFill="0">
      <alignment horizontal="center" vertical="center"/>
    </xf>
    <xf numFmtId="188" fontId="73" fillId="63" borderId="1509" applyFill="0">
      <alignment horizontal="center" vertical="center"/>
    </xf>
    <xf numFmtId="0" fontId="73" fillId="63" borderId="1810" applyFill="0">
      <alignment horizontal="center"/>
    </xf>
    <xf numFmtId="0" fontId="73" fillId="63" borderId="2330" applyFill="0">
      <alignment horizontal="center"/>
    </xf>
    <xf numFmtId="0" fontId="53" fillId="59" borderId="1201" applyNumberFormat="0" applyAlignment="0" applyProtection="0"/>
    <xf numFmtId="0" fontId="7" fillId="14" borderId="14" applyNumberFormat="0" applyFont="0" applyAlignment="0" applyProtection="0"/>
    <xf numFmtId="188" fontId="73" fillId="63" borderId="1117" applyFill="0">
      <alignment horizontal="center" vertical="center"/>
    </xf>
    <xf numFmtId="180" fontId="10" fillId="63" borderId="1044" applyNumberFormat="0" applyFont="0" applyBorder="0" applyAlignment="0" applyProtection="0"/>
    <xf numFmtId="180" fontId="10" fillId="63" borderId="1044" applyNumberFormat="0" applyFont="0" applyBorder="0" applyAlignment="0" applyProtection="0"/>
    <xf numFmtId="49" fontId="74" fillId="0" borderId="1072">
      <alignment horizontal="left" vertical="top" wrapText="1"/>
      <protection locked="0"/>
    </xf>
    <xf numFmtId="0" fontId="7" fillId="14" borderId="14" applyNumberFormat="0" applyFont="0" applyAlignment="0" applyProtection="0"/>
    <xf numFmtId="193" fontId="10" fillId="0" borderId="1958" applyFont="0" applyFill="0" applyBorder="0" applyAlignment="0" applyProtection="0">
      <alignment horizontal="left"/>
      <protection locked="0"/>
    </xf>
    <xf numFmtId="0" fontId="7" fillId="14" borderId="14" applyNumberFormat="0" applyFont="0" applyAlignment="0" applyProtection="0"/>
    <xf numFmtId="231" fontId="103" fillId="0" borderId="1807">
      <alignment vertical="center"/>
      <protection locked="0"/>
    </xf>
    <xf numFmtId="228" fontId="103" fillId="0" borderId="2719">
      <alignment vertical="center"/>
      <protection locked="0"/>
    </xf>
    <xf numFmtId="0" fontId="64" fillId="59" borderId="1203" applyNumberFormat="0" applyAlignment="0" applyProtection="0"/>
    <xf numFmtId="185" fontId="74" fillId="0" borderId="1433" applyFont="0" applyFill="0" applyBorder="0" applyAlignment="0" applyProtection="0">
      <alignment horizontal="left"/>
      <protection locked="0"/>
    </xf>
    <xf numFmtId="43" fontId="1" fillId="0" borderId="0" applyFont="0" applyFill="0" applyBorder="0" applyAlignment="0" applyProtection="0"/>
    <xf numFmtId="0" fontId="7" fillId="14" borderId="14" applyNumberFormat="0" applyFont="0" applyAlignment="0" applyProtection="0"/>
    <xf numFmtId="0" fontId="2" fillId="0" borderId="2718" applyNumberFormat="0" applyFill="0" applyAlignment="0" applyProtection="0"/>
    <xf numFmtId="271" fontId="11" fillId="63" borderId="1437">
      <alignment horizontal="right"/>
    </xf>
    <xf numFmtId="267" fontId="112" fillId="0" borderId="1885" applyFill="0">
      <alignment horizontal="center" vertical="center"/>
    </xf>
    <xf numFmtId="185" fontId="74" fillId="0" borderId="1352"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49" fontId="74" fillId="0" borderId="1099">
      <alignment horizontal="left" vertical="top" wrapText="1"/>
      <protection locked="0"/>
    </xf>
    <xf numFmtId="0" fontId="10" fillId="62" borderId="1066" applyNumberFormat="0" applyFont="0" applyAlignment="0" applyProtection="0"/>
    <xf numFmtId="201" fontId="10" fillId="39" borderId="1081" applyNumberFormat="0">
      <alignment horizontal="left"/>
    </xf>
    <xf numFmtId="231" fontId="103" fillId="0" borderId="1069">
      <alignment vertical="center"/>
      <protection locked="0"/>
    </xf>
    <xf numFmtId="0" fontId="7" fillId="14" borderId="14" applyNumberFormat="0" applyFont="0" applyAlignment="0" applyProtection="0"/>
    <xf numFmtId="184" fontId="103" fillId="0" borderId="1105">
      <alignment vertical="center"/>
      <protection locked="0"/>
    </xf>
    <xf numFmtId="0" fontId="74" fillId="0" borderId="1208" applyNumberFormat="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2" fontId="74" fillId="0" borderId="1208" applyFont="0" applyFill="0" applyBorder="0" applyAlignment="0" applyProtection="0">
      <alignment horizontal="left"/>
      <protection locked="0"/>
    </xf>
    <xf numFmtId="187" fontId="74" fillId="0" borderId="1108" applyFont="0" applyFill="0" applyBorder="0" applyAlignment="0" applyProtection="0">
      <alignment horizontal="left"/>
      <protection locked="0"/>
    </xf>
    <xf numFmtId="0" fontId="7" fillId="14" borderId="14" applyNumberFormat="0" applyFont="0" applyAlignment="0" applyProtection="0"/>
    <xf numFmtId="178" fontId="10" fillId="39" borderId="1081">
      <alignment horizontal="center"/>
      <protection locked="0"/>
    </xf>
    <xf numFmtId="0" fontId="7" fillId="14" borderId="14" applyNumberFormat="0" applyFont="0" applyAlignment="0" applyProtection="0"/>
    <xf numFmtId="228" fontId="73" fillId="63" borderId="1117" applyFill="0">
      <alignment horizontal="center" vertical="center"/>
    </xf>
    <xf numFmtId="231" fontId="103" fillId="0" borderId="1105">
      <alignment vertical="center"/>
      <protection locked="0"/>
    </xf>
    <xf numFmtId="0" fontId="53" fillId="59" borderId="1074" applyNumberFormat="0" applyAlignment="0" applyProtection="0"/>
    <xf numFmtId="0" fontId="53" fillId="59" borderId="1110" applyNumberFormat="0" applyAlignment="0" applyProtection="0"/>
    <xf numFmtId="0" fontId="7" fillId="14" borderId="14" applyNumberFormat="0" applyFont="0" applyAlignment="0" applyProtection="0"/>
    <xf numFmtId="201" fontId="10" fillId="39" borderId="1072" applyNumberFormat="0">
      <alignment horizontal="left"/>
    </xf>
    <xf numFmtId="184" fontId="68" fillId="0" borderId="1072" applyFill="0">
      <alignment horizontal="center" vertical="center"/>
    </xf>
    <xf numFmtId="228" fontId="73" fillId="63" borderId="1099" applyFill="0">
      <alignment horizontal="center"/>
    </xf>
    <xf numFmtId="271" fontId="11" fillId="0" borderId="1090">
      <alignment horizontal="right"/>
    </xf>
    <xf numFmtId="190" fontId="74" fillId="0" borderId="1280" applyFont="0" applyFill="0" applyBorder="0" applyAlignment="0" applyProtection="0">
      <alignment horizontal="left"/>
      <protection locked="0"/>
    </xf>
    <xf numFmtId="267" fontId="112" fillId="0" borderId="1062" applyFill="0">
      <alignment horizontal="center" vertical="center"/>
    </xf>
    <xf numFmtId="233" fontId="103" fillId="0" borderId="1069">
      <alignment vertical="center"/>
      <protection locked="0"/>
    </xf>
    <xf numFmtId="228" fontId="79" fillId="0" borderId="1072" applyFill="0">
      <alignment horizontal="center" vertical="center"/>
    </xf>
    <xf numFmtId="228" fontId="73" fillId="63" borderId="1117" applyFill="0">
      <alignment horizontal="center"/>
    </xf>
    <xf numFmtId="232" fontId="103" fillId="0" borderId="1105">
      <alignment vertical="center"/>
      <protection locked="0"/>
    </xf>
    <xf numFmtId="271" fontId="11" fillId="0" borderId="1099">
      <alignment horizontal="right"/>
    </xf>
    <xf numFmtId="0" fontId="53" fillId="59" borderId="1110" applyNumberFormat="0" applyAlignment="0" applyProtection="0"/>
    <xf numFmtId="49" fontId="74" fillId="0" borderId="1054">
      <alignment horizontal="left" vertical="top" wrapText="1"/>
      <protection locked="0"/>
    </xf>
    <xf numFmtId="0" fontId="7" fillId="14" borderId="14" applyNumberFormat="0" applyFont="0" applyAlignment="0" applyProtection="0"/>
    <xf numFmtId="0" fontId="73" fillId="63" borderId="1054" applyFill="0">
      <alignment horizontal="center"/>
    </xf>
    <xf numFmtId="188" fontId="73" fillId="63" borderId="1054" applyFill="0">
      <alignment horizontal="center" vertical="center"/>
    </xf>
    <xf numFmtId="0" fontId="7" fillId="14" borderId="14" applyNumberFormat="0" applyFont="0" applyAlignment="0" applyProtection="0"/>
    <xf numFmtId="187" fontId="74" fillId="0" borderId="1090" applyFont="0" applyFill="0" applyBorder="0" applyAlignment="0" applyProtection="0">
      <alignment horizontal="left"/>
      <protection locked="0"/>
    </xf>
    <xf numFmtId="0" fontId="7" fillId="14" borderId="14" applyNumberFormat="0" applyFont="0" applyAlignment="0" applyProtection="0"/>
    <xf numFmtId="250" fontId="121" fillId="0" borderId="1100" applyFill="0"/>
    <xf numFmtId="10" fontId="68" fillId="67" borderId="1108" applyNumberFormat="0" applyBorder="0" applyAlignment="0" applyProtection="0"/>
    <xf numFmtId="0" fontId="7" fillId="14" borderId="14" applyNumberFormat="0" applyFont="0" applyAlignment="0" applyProtection="0"/>
    <xf numFmtId="228" fontId="124" fillId="0" borderId="1071" applyFill="0">
      <alignment horizontal="center" vertical="center"/>
    </xf>
    <xf numFmtId="0" fontId="7" fillId="14" borderId="14" applyNumberFormat="0" applyFont="0" applyAlignment="0" applyProtection="0"/>
    <xf numFmtId="0" fontId="74" fillId="0" borderId="1090" applyNumberFormat="0">
      <alignment horizontal="left"/>
      <protection locked="0"/>
    </xf>
    <xf numFmtId="228" fontId="124" fillId="0" borderId="1062" applyFill="0">
      <alignment horizontal="center" vertical="center"/>
    </xf>
    <xf numFmtId="0" fontId="7" fillId="14" borderId="14" applyNumberFormat="0" applyFont="0" applyAlignment="0" applyProtection="0"/>
    <xf numFmtId="271" fontId="11" fillId="0" borderId="1081">
      <alignment horizontal="right"/>
    </xf>
    <xf numFmtId="229" fontId="103" fillId="0" borderId="1105">
      <alignment vertical="center"/>
      <protection locked="0"/>
    </xf>
    <xf numFmtId="271" fontId="11" fillId="63" borderId="1099">
      <alignment horizontal="right"/>
    </xf>
    <xf numFmtId="201" fontId="10" fillId="39" borderId="1090" applyNumberFormat="0">
      <alignment horizontal="left"/>
    </xf>
    <xf numFmtId="3" fontId="114" fillId="39" borderId="1099">
      <alignment horizontal="center"/>
      <protection locked="0"/>
    </xf>
    <xf numFmtId="0" fontId="7" fillId="14" borderId="14" applyNumberFormat="0" applyFont="0" applyAlignment="0" applyProtection="0"/>
    <xf numFmtId="185" fontId="74" fillId="0" borderId="1099" applyFont="0" applyFill="0" applyBorder="0" applyAlignment="0" applyProtection="0">
      <alignment horizontal="left"/>
      <protection locked="0"/>
    </xf>
    <xf numFmtId="228" fontId="103" fillId="0" borderId="1087">
      <alignment vertical="center"/>
      <protection locked="0"/>
    </xf>
    <xf numFmtId="193" fontId="10" fillId="0" borderId="1054"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1099" applyFont="0" applyFill="0" applyBorder="0" applyAlignment="0" applyProtection="0">
      <alignment horizontal="left"/>
      <protection locked="0"/>
    </xf>
    <xf numFmtId="271" fontId="11" fillId="0" borderId="1081">
      <alignment horizontal="right"/>
    </xf>
    <xf numFmtId="49" fontId="74" fillId="0" borderId="1081">
      <alignment horizontal="left" vertical="top" wrapText="1"/>
      <protection locked="0"/>
    </xf>
    <xf numFmtId="49" fontId="74" fillId="0" borderId="1090">
      <alignment horizontal="left" vertical="top" wrapText="1"/>
      <protection locked="0"/>
    </xf>
    <xf numFmtId="197" fontId="74" fillId="0" borderId="1090">
      <alignment horizontal="left"/>
      <protection locked="0"/>
    </xf>
    <xf numFmtId="233" fontId="103" fillId="0" borderId="1105">
      <alignment vertical="center"/>
      <protection locked="0"/>
    </xf>
    <xf numFmtId="200" fontId="10" fillId="5" borderId="1054" applyFont="0" applyFill="0" applyBorder="0" applyAlignment="0" applyProtection="0"/>
    <xf numFmtId="228" fontId="73" fillId="63" borderId="1099" applyFill="0">
      <alignment horizontal="center"/>
    </xf>
    <xf numFmtId="196" fontId="10" fillId="39" borderId="1099" applyFont="0" applyFill="0" applyBorder="0" applyAlignment="0">
      <alignment horizontal="left"/>
    </xf>
    <xf numFmtId="0" fontId="7" fillId="14" borderId="14" applyNumberFormat="0" applyFont="0" applyAlignment="0" applyProtection="0"/>
    <xf numFmtId="228" fontId="74" fillId="0" borderId="1117" applyNumberFormat="0">
      <alignment horizontal="left"/>
      <protection locked="0"/>
    </xf>
    <xf numFmtId="0" fontId="7" fillId="14" borderId="14" applyNumberFormat="0" applyFont="0" applyAlignment="0" applyProtection="0"/>
    <xf numFmtId="0" fontId="7" fillId="14" borderId="14" applyNumberFormat="0" applyFont="0" applyAlignment="0" applyProtection="0"/>
    <xf numFmtId="0" fontId="66" fillId="0" borderId="1077" applyNumberFormat="0" applyFill="0" applyAlignment="0" applyProtection="0"/>
    <xf numFmtId="0" fontId="7" fillId="14" borderId="14" applyNumberFormat="0" applyFont="0" applyAlignment="0" applyProtection="0"/>
    <xf numFmtId="271" fontId="11" fillId="63" borderId="1090">
      <alignment horizontal="right"/>
    </xf>
    <xf numFmtId="0" fontId="7" fillId="14" borderId="14" applyNumberFormat="0" applyFont="0" applyAlignment="0" applyProtection="0"/>
    <xf numFmtId="0" fontId="7" fillId="14" borderId="14" applyNumberFormat="0" applyFont="0" applyAlignment="0" applyProtection="0"/>
    <xf numFmtId="228" fontId="103" fillId="0" borderId="1069">
      <alignment vertical="center"/>
      <protection locked="0"/>
    </xf>
    <xf numFmtId="0" fontId="7" fillId="14" borderId="14" applyNumberFormat="0" applyFont="0" applyAlignment="0" applyProtection="0"/>
    <xf numFmtId="0" fontId="10" fillId="62" borderId="1102" applyNumberFormat="0" applyFont="0" applyAlignment="0" applyProtection="0"/>
    <xf numFmtId="0" fontId="7" fillId="14" borderId="14" applyNumberFormat="0" applyFont="0" applyAlignment="0" applyProtection="0"/>
    <xf numFmtId="0" fontId="2" fillId="0" borderId="1086" applyNumberFormat="0" applyFill="0" applyAlignment="0" applyProtection="0"/>
    <xf numFmtId="228" fontId="136" fillId="68" borderId="1115" applyNumberFormat="0">
      <alignment horizontal="right"/>
    </xf>
    <xf numFmtId="0" fontId="7" fillId="14" borderId="14" applyNumberFormat="0" applyFont="0" applyAlignment="0" applyProtection="0"/>
    <xf numFmtId="0" fontId="7" fillId="14" borderId="14" applyNumberFormat="0" applyFont="0" applyAlignment="0" applyProtection="0"/>
    <xf numFmtId="10" fontId="68" fillId="67" borderId="1099" applyNumberFormat="0" applyBorder="0" applyAlignment="0" applyProtection="0"/>
    <xf numFmtId="188" fontId="73" fillId="63" borderId="1054" applyFill="0">
      <alignment horizontal="center" vertical="center"/>
    </xf>
    <xf numFmtId="0" fontId="7" fillId="14" borderId="14" applyNumberFormat="0" applyFont="0" applyAlignment="0" applyProtection="0"/>
    <xf numFmtId="254" fontId="10" fillId="39" borderId="1081">
      <alignment horizontal="right"/>
      <protection locked="0"/>
    </xf>
    <xf numFmtId="271" fontId="11" fillId="63" borderId="1108">
      <alignment horizontal="right"/>
    </xf>
    <xf numFmtId="178" fontId="10" fillId="39" borderId="1099">
      <alignment horizontal="center"/>
      <protection locked="0"/>
    </xf>
    <xf numFmtId="191" fontId="74" fillId="0" borderId="1072" applyFont="0" applyFill="0" applyBorder="0" applyAlignment="0" applyProtection="0">
      <alignment horizontal="left"/>
      <protection locked="0"/>
    </xf>
    <xf numFmtId="0" fontId="7" fillId="14" borderId="14" applyNumberFormat="0" applyFont="0" applyAlignment="0" applyProtection="0"/>
    <xf numFmtId="0" fontId="73" fillId="63" borderId="1099" applyFill="0">
      <alignment horizontal="center"/>
    </xf>
    <xf numFmtId="17" fontId="11" fillId="39" borderId="1072">
      <alignment horizontal="center"/>
      <protection locked="0"/>
    </xf>
    <xf numFmtId="0" fontId="2" fillId="0" borderId="1059" applyNumberFormat="0" applyFill="0" applyAlignment="0" applyProtection="0"/>
    <xf numFmtId="191" fontId="74" fillId="0" borderId="1099" applyFont="0" applyFill="0" applyBorder="0" applyAlignment="0" applyProtection="0">
      <alignment horizontal="left"/>
      <protection locked="0"/>
    </xf>
    <xf numFmtId="0" fontId="53" fillId="59" borderId="1101" applyNumberFormat="0" applyAlignment="0" applyProtection="0"/>
    <xf numFmtId="0" fontId="53" fillId="59" borderId="1047" applyNumberFormat="0" applyAlignment="0" applyProtection="0"/>
    <xf numFmtId="188" fontId="73" fillId="63" borderId="1099" applyFill="0">
      <alignment horizontal="center" vertical="center"/>
    </xf>
    <xf numFmtId="0" fontId="7" fillId="14" borderId="14" applyNumberFormat="0" applyFont="0" applyAlignment="0" applyProtection="0"/>
    <xf numFmtId="228" fontId="136" fillId="68" borderId="1061" applyNumberFormat="0">
      <alignment horizontal="right"/>
    </xf>
    <xf numFmtId="0" fontId="10" fillId="62" borderId="1075" applyNumberFormat="0" applyFont="0" applyAlignment="0" applyProtection="0"/>
    <xf numFmtId="0" fontId="61" fillId="46" borderId="1047" applyNumberFormat="0" applyAlignment="0" applyProtection="0"/>
    <xf numFmtId="0" fontId="7" fillId="14" borderId="14" applyNumberFormat="0" applyFont="0" applyAlignment="0" applyProtection="0"/>
    <xf numFmtId="231" fontId="103" fillId="0" borderId="1096">
      <alignment vertical="center"/>
      <protection locked="0"/>
    </xf>
    <xf numFmtId="0" fontId="10" fillId="62" borderId="1048" applyNumberFormat="0" applyFont="0" applyAlignment="0" applyProtection="0"/>
    <xf numFmtId="0" fontId="10" fillId="62" borderId="1048" applyNumberFormat="0" applyFont="0" applyAlignment="0" applyProtection="0"/>
    <xf numFmtId="0" fontId="64" fillId="59" borderId="1049" applyNumberFormat="0" applyAlignment="0" applyProtection="0"/>
    <xf numFmtId="197" fontId="74" fillId="0" borderId="2712">
      <alignment horizontal="left"/>
      <protection locked="0"/>
    </xf>
    <xf numFmtId="0" fontId="66" fillId="0" borderId="1050" applyNumberFormat="0" applyFill="0" applyAlignment="0" applyProtection="0"/>
    <xf numFmtId="0" fontId="2" fillId="0" borderId="1095" applyNumberFormat="0" applyFill="0" applyAlignment="0" applyProtection="0"/>
    <xf numFmtId="271" fontId="11" fillId="0" borderId="1063">
      <alignment horizontal="right"/>
    </xf>
    <xf numFmtId="266" fontId="103" fillId="0" borderId="1063" applyFill="0">
      <alignment horizontal="center" vertical="center"/>
    </xf>
    <xf numFmtId="10" fontId="68" fillId="67" borderId="1063" applyNumberFormat="0" applyBorder="0" applyAlignment="0" applyProtection="0"/>
    <xf numFmtId="276" fontId="20" fillId="0" borderId="1063">
      <alignment horizontal="center"/>
    </xf>
    <xf numFmtId="228" fontId="74" fillId="0" borderId="2330" applyNumberFormat="0">
      <alignment horizontal="left"/>
      <protection locked="0"/>
    </xf>
    <xf numFmtId="188" fontId="73" fillId="63" borderId="2104" applyFill="0">
      <alignment horizontal="center" vertical="center"/>
    </xf>
    <xf numFmtId="192" fontId="74" fillId="0" borderId="1280" applyFont="0" applyFill="0" applyBorder="0" applyAlignment="0" applyProtection="0">
      <alignment horizontal="left"/>
      <protection locked="0"/>
    </xf>
    <xf numFmtId="276" fontId="20" fillId="0" borderId="1054">
      <alignment horizontal="center"/>
    </xf>
    <xf numFmtId="0" fontId="74" fillId="0" borderId="1054" applyNumberFormat="0">
      <alignment horizontal="left"/>
      <protection locked="0"/>
    </xf>
    <xf numFmtId="0" fontId="61" fillId="46" borderId="1092" applyNumberFormat="0" applyAlignment="0" applyProtection="0"/>
    <xf numFmtId="0" fontId="7" fillId="14" borderId="14" applyNumberFormat="0" applyFont="0" applyAlignment="0" applyProtection="0"/>
    <xf numFmtId="0" fontId="7" fillId="14" borderId="14" applyNumberFormat="0" applyFont="0" applyAlignment="0" applyProtection="0"/>
    <xf numFmtId="228" fontId="112" fillId="0" borderId="1071"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4" fontId="103" fillId="0" borderId="1096">
      <alignment vertical="center"/>
      <protection locked="0"/>
    </xf>
    <xf numFmtId="0" fontId="7" fillId="14" borderId="14" applyNumberFormat="0" applyFont="0" applyAlignment="0" applyProtection="0"/>
    <xf numFmtId="228" fontId="104" fillId="0" borderId="1072" applyFill="0">
      <alignment horizontal="center" vertical="center"/>
    </xf>
    <xf numFmtId="228" fontId="112" fillId="0" borderId="1062" applyFill="0">
      <alignment horizontal="center" vertical="center"/>
    </xf>
    <xf numFmtId="228" fontId="73" fillId="63" borderId="1108" applyFill="0">
      <alignment horizontal="center"/>
    </xf>
    <xf numFmtId="228" fontId="103" fillId="0" borderId="1090" applyFill="0">
      <alignment horizontal="center" vertical="center"/>
    </xf>
    <xf numFmtId="185" fontId="74" fillId="0" borderId="1090" applyFont="0" applyFill="0" applyBorder="0" applyAlignment="0" applyProtection="0">
      <alignment horizontal="left"/>
      <protection locked="0"/>
    </xf>
    <xf numFmtId="0" fontId="61" fillId="46" borderId="1056" applyNumberFormat="0" applyAlignment="0" applyProtection="0"/>
    <xf numFmtId="0" fontId="7" fillId="14" borderId="14" applyNumberFormat="0" applyFont="0" applyAlignment="0" applyProtection="0"/>
    <xf numFmtId="49" fontId="74" fillId="0" borderId="1099">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193" fontId="10" fillId="0" borderId="1054"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065"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78" fontId="10" fillId="39" borderId="1072">
      <alignment horizontal="center"/>
      <protection locked="0"/>
    </xf>
    <xf numFmtId="254" fontId="10" fillId="39" borderId="1072">
      <alignment horizontal="right"/>
      <protection locked="0"/>
    </xf>
    <xf numFmtId="178" fontId="10" fillId="39" borderId="1072">
      <alignment horizontal="center"/>
      <protection locked="0"/>
    </xf>
    <xf numFmtId="0" fontId="7" fillId="14" borderId="14" applyNumberFormat="0" applyFont="0" applyAlignment="0" applyProtection="0"/>
    <xf numFmtId="0" fontId="7" fillId="14" borderId="14" applyNumberFormat="0" applyFont="0" applyAlignment="0" applyProtection="0"/>
    <xf numFmtId="196" fontId="10" fillId="39" borderId="1072" applyFont="0" applyFill="0" applyBorder="0" applyAlignment="0">
      <alignment horizontal="left"/>
    </xf>
    <xf numFmtId="0" fontId="7" fillId="14" borderId="14" applyNumberFormat="0" applyFont="0" applyAlignment="0" applyProtection="0"/>
    <xf numFmtId="0" fontId="7" fillId="14" borderId="14" applyNumberFormat="0" applyFont="0" applyAlignment="0" applyProtection="0"/>
    <xf numFmtId="178" fontId="10" fillId="39" borderId="1054">
      <alignment horizontal="center"/>
      <protection locked="0"/>
    </xf>
    <xf numFmtId="201" fontId="10" fillId="39" borderId="1099" applyNumberFormat="0">
      <alignment horizontal="left"/>
    </xf>
    <xf numFmtId="0" fontId="66" fillId="0" borderId="1059" applyNumberFormat="0" applyFill="0" applyAlignment="0" applyProtection="0"/>
    <xf numFmtId="0" fontId="7" fillId="14" borderId="14" applyNumberFormat="0" applyFont="0" applyAlignment="0" applyProtection="0"/>
    <xf numFmtId="196" fontId="10" fillId="39" borderId="1090" applyFont="0" applyFill="0" applyBorder="0" applyAlignment="0">
      <alignment horizontal="left"/>
    </xf>
    <xf numFmtId="0" fontId="7" fillId="14" borderId="14" applyNumberFormat="0" applyFont="0" applyAlignment="0" applyProtection="0"/>
    <xf numFmtId="0" fontId="7" fillId="14" borderId="14" applyNumberFormat="0" applyFont="0" applyAlignment="0" applyProtection="0"/>
    <xf numFmtId="178" fontId="10" fillId="39" borderId="1054">
      <alignment horizontal="center"/>
      <protection locked="0"/>
    </xf>
    <xf numFmtId="0" fontId="7" fillId="14" borderId="14" applyNumberFormat="0" applyFont="0" applyAlignment="0" applyProtection="0"/>
    <xf numFmtId="49" fontId="74" fillId="0" borderId="1090">
      <alignment horizontal="left" vertical="top" wrapText="1"/>
      <protection locked="0"/>
    </xf>
    <xf numFmtId="0" fontId="7" fillId="14" borderId="14" applyNumberFormat="0" applyFont="0" applyAlignment="0" applyProtection="0"/>
    <xf numFmtId="0" fontId="53" fillId="59" borderId="1047" applyNumberFormat="0" applyAlignment="0" applyProtection="0"/>
    <xf numFmtId="271" fontId="11" fillId="0" borderId="1117">
      <alignment horizontal="right"/>
    </xf>
    <xf numFmtId="191" fontId="74" fillId="0" borderId="1090" applyFont="0" applyFill="0" applyBorder="0" applyAlignment="0" applyProtection="0">
      <alignment horizontal="left"/>
      <protection locked="0"/>
    </xf>
    <xf numFmtId="230" fontId="103" fillId="0" borderId="1096">
      <alignment vertical="center"/>
      <protection locked="0"/>
    </xf>
    <xf numFmtId="233" fontId="103" fillId="0" borderId="1114">
      <alignment vertical="center"/>
      <protection locked="0"/>
    </xf>
    <xf numFmtId="190" fontId="74" fillId="0" borderId="1099" applyFont="0" applyFill="0" applyBorder="0" applyAlignment="0" applyProtection="0">
      <alignment horizontal="left"/>
      <protection locked="0"/>
    </xf>
    <xf numFmtId="196" fontId="10" fillId="39" borderId="1090" applyFont="0" applyFill="0" applyBorder="0" applyAlignment="0">
      <alignment horizontal="left"/>
    </xf>
    <xf numFmtId="0" fontId="7" fillId="14" borderId="14" applyNumberFormat="0" applyFont="0" applyAlignment="0" applyProtection="0"/>
    <xf numFmtId="0" fontId="66" fillId="0" borderId="1077" applyNumberFormat="0" applyFill="0" applyAlignment="0" applyProtection="0"/>
    <xf numFmtId="0" fontId="53" fillId="59" borderId="1092" applyNumberFormat="0" applyAlignment="0" applyProtection="0"/>
    <xf numFmtId="254" fontId="10" fillId="39" borderId="1090">
      <alignment horizontal="right"/>
      <protection locked="0"/>
    </xf>
    <xf numFmtId="178" fontId="10" fillId="39" borderId="1099">
      <alignment horizontal="center"/>
      <protection locked="0"/>
    </xf>
    <xf numFmtId="228" fontId="103" fillId="0" borderId="1108" applyFill="0">
      <alignment horizontal="center" vertical="center"/>
    </xf>
    <xf numFmtId="254" fontId="10" fillId="39" borderId="1099">
      <alignment horizontal="right"/>
      <protection locked="0"/>
    </xf>
    <xf numFmtId="0" fontId="66" fillId="0" borderId="1068" applyNumberFormat="0" applyFill="0" applyAlignment="0" applyProtection="0"/>
    <xf numFmtId="0" fontId="7" fillId="14" borderId="14" applyNumberFormat="0" applyFont="0" applyAlignment="0" applyProtection="0"/>
    <xf numFmtId="0" fontId="53" fillId="59" borderId="1056" applyNumberFormat="0" applyAlignment="0" applyProtection="0"/>
    <xf numFmtId="0" fontId="2" fillId="0" borderId="1068" applyNumberFormat="0" applyFill="0" applyAlignment="0" applyProtection="0"/>
    <xf numFmtId="0" fontId="73" fillId="63" borderId="1099" applyFill="0">
      <alignment horizontal="center"/>
    </xf>
    <xf numFmtId="0" fontId="7" fillId="14" borderId="14" applyNumberFormat="0" applyFont="0" applyAlignment="0" applyProtection="0"/>
    <xf numFmtId="0" fontId="7" fillId="14" borderId="14" applyNumberFormat="0" applyFont="0" applyAlignment="0" applyProtection="0"/>
    <xf numFmtId="271" fontId="11" fillId="0" borderId="1108">
      <alignment horizontal="right"/>
    </xf>
    <xf numFmtId="228" fontId="73" fillId="63" borderId="1099" applyFill="0">
      <alignment horizontal="center" vertical="center"/>
    </xf>
    <xf numFmtId="187" fontId="74" fillId="0" borderId="1054" applyFont="0" applyFill="0" applyBorder="0" applyAlignment="0" applyProtection="0">
      <alignment horizontal="left"/>
      <protection locked="0"/>
    </xf>
    <xf numFmtId="0" fontId="7" fillId="14" borderId="14" applyNumberFormat="0" applyFont="0" applyAlignment="0" applyProtection="0"/>
    <xf numFmtId="250" fontId="168" fillId="0" borderId="1100" applyFill="0"/>
    <xf numFmtId="0" fontId="7" fillId="14" borderId="14" applyNumberFormat="0" applyFont="0" applyAlignment="0" applyProtection="0"/>
    <xf numFmtId="17" fontId="11" fillId="39" borderId="1108">
      <alignment horizontal="center"/>
      <protection locked="0"/>
    </xf>
    <xf numFmtId="0" fontId="53" fillId="59" borderId="1083" applyNumberFormat="0" applyAlignment="0" applyProtection="0"/>
    <xf numFmtId="188" fontId="73" fillId="63" borderId="1090" applyFill="0">
      <alignment horizontal="center" vertical="center"/>
    </xf>
    <xf numFmtId="229" fontId="103" fillId="0" borderId="1069">
      <alignment vertical="center"/>
      <protection locked="0"/>
    </xf>
    <xf numFmtId="231" fontId="103" fillId="0" borderId="1069">
      <alignment vertical="center"/>
      <protection locked="0"/>
    </xf>
    <xf numFmtId="10" fontId="68" fillId="67" borderId="1081" applyNumberFormat="0" applyBorder="0" applyAlignment="0" applyProtection="0"/>
    <xf numFmtId="271" fontId="11" fillId="0" borderId="2567">
      <alignment horizontal="right"/>
    </xf>
    <xf numFmtId="49" fontId="74" fillId="0" borderId="1108">
      <alignment horizontal="left" vertical="top" wrapText="1"/>
      <protection locked="0"/>
    </xf>
    <xf numFmtId="266" fontId="103" fillId="0" borderId="1117" applyFill="0">
      <alignment horizontal="center" vertical="center"/>
    </xf>
    <xf numFmtId="178" fontId="10" fillId="39" borderId="1090">
      <alignment horizontal="center"/>
      <protection locked="0"/>
    </xf>
    <xf numFmtId="267" fontId="112" fillId="0" borderId="1107" applyFill="0">
      <alignment horizontal="center" vertical="center"/>
    </xf>
    <xf numFmtId="0" fontId="61" fillId="46" borderId="1047" applyNumberFormat="0" applyAlignment="0" applyProtection="0"/>
    <xf numFmtId="230" fontId="103" fillId="0" borderId="1060">
      <alignment vertical="center"/>
      <protection locked="0"/>
    </xf>
    <xf numFmtId="254" fontId="10" fillId="39" borderId="1108">
      <alignment horizontal="right"/>
      <protection locked="0"/>
    </xf>
    <xf numFmtId="178" fontId="10" fillId="39" borderId="1108">
      <alignment horizontal="center"/>
      <protection locked="0"/>
    </xf>
    <xf numFmtId="185" fontId="74" fillId="0" borderId="1117"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3" fontId="114" fillId="39" borderId="1090">
      <alignment horizontal="center"/>
      <protection locked="0"/>
    </xf>
    <xf numFmtId="0" fontId="7" fillId="14" borderId="14" applyNumberFormat="0" applyFont="0" applyAlignment="0" applyProtection="0"/>
    <xf numFmtId="0" fontId="66" fillId="0" borderId="1068" applyNumberFormat="0" applyFill="0" applyAlignment="0" applyProtection="0"/>
    <xf numFmtId="0" fontId="66" fillId="0" borderId="1077" applyNumberFormat="0" applyFill="0" applyAlignment="0" applyProtection="0"/>
    <xf numFmtId="271" fontId="11" fillId="63" borderId="1081">
      <alignment horizontal="right"/>
    </xf>
    <xf numFmtId="0" fontId="7" fillId="14" borderId="14" applyNumberFormat="0" applyFont="0" applyAlignment="0" applyProtection="0"/>
    <xf numFmtId="229" fontId="103" fillId="0" borderId="1087">
      <alignment vertical="center"/>
      <protection locked="0"/>
    </xf>
    <xf numFmtId="0" fontId="7" fillId="14" borderId="14" applyNumberFormat="0" applyFont="0" applyAlignment="0" applyProtection="0"/>
    <xf numFmtId="228" fontId="103" fillId="0" borderId="1081" applyFill="0">
      <alignment horizontal="center" vertical="center"/>
    </xf>
    <xf numFmtId="0" fontId="2" fillId="0" borderId="1113" applyNumberFormat="0" applyFill="0" applyAlignment="0" applyProtection="0"/>
    <xf numFmtId="0" fontId="61" fillId="46" borderId="1110" applyNumberFormat="0" applyAlignment="0" applyProtection="0"/>
    <xf numFmtId="0" fontId="66" fillId="0" borderId="1104"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10" fillId="62" borderId="1048" applyNumberFormat="0" applyFont="0" applyAlignment="0" applyProtection="0"/>
    <xf numFmtId="0" fontId="64" fillId="59" borderId="1049" applyNumberFormat="0" applyAlignment="0" applyProtection="0"/>
    <xf numFmtId="0" fontId="10" fillId="62" borderId="1093" applyNumberFormat="0" applyFont="0" applyAlignment="0" applyProtection="0"/>
    <xf numFmtId="231" fontId="103" fillId="0" borderId="1096">
      <alignment vertical="center"/>
      <protection locked="0"/>
    </xf>
    <xf numFmtId="0" fontId="7" fillId="14" borderId="14" applyNumberFormat="0" applyFont="0" applyAlignment="0" applyProtection="0"/>
    <xf numFmtId="250" fontId="121" fillId="0" borderId="1082" applyFill="0"/>
    <xf numFmtId="0" fontId="7" fillId="14" borderId="14" applyNumberFormat="0" applyFont="0" applyAlignment="0" applyProtection="0"/>
    <xf numFmtId="0" fontId="7" fillId="14" borderId="14" applyNumberFormat="0" applyFont="0" applyAlignment="0" applyProtection="0"/>
    <xf numFmtId="0" fontId="66" fillId="0" borderId="1050" applyNumberFormat="0" applyFill="0" applyAlignment="0" applyProtection="0"/>
    <xf numFmtId="0" fontId="2" fillId="0" borderId="1050" applyNumberFormat="0" applyFill="0" applyAlignment="0" applyProtection="0"/>
    <xf numFmtId="0" fontId="7" fillId="14" borderId="14" applyNumberFormat="0" applyFont="0" applyAlignment="0" applyProtection="0"/>
    <xf numFmtId="0" fontId="61" fillId="46" borderId="1101" applyNumberFormat="0" applyAlignment="0" applyProtection="0"/>
    <xf numFmtId="0" fontId="7" fillId="14" borderId="14" applyNumberFormat="0" applyFont="0" applyAlignment="0" applyProtection="0"/>
    <xf numFmtId="228" fontId="124" fillId="0" borderId="1107" applyFill="0">
      <alignment horizontal="center" vertical="center"/>
    </xf>
    <xf numFmtId="231" fontId="103" fillId="0" borderId="1105">
      <alignment vertical="center"/>
      <protection locked="0"/>
    </xf>
    <xf numFmtId="0" fontId="66" fillId="0" borderId="1095" applyNumberFormat="0" applyFill="0" applyAlignment="0" applyProtection="0"/>
    <xf numFmtId="237" fontId="103" fillId="0" borderId="1105">
      <alignment vertical="center"/>
      <protection locked="0"/>
    </xf>
    <xf numFmtId="233" fontId="103" fillId="0" borderId="1069">
      <alignment vertical="center"/>
      <protection locked="0"/>
    </xf>
    <xf numFmtId="0" fontId="74" fillId="0" borderId="1072" applyNumberFormat="0">
      <alignment horizontal="left"/>
      <protection locked="0"/>
    </xf>
    <xf numFmtId="231" fontId="103" fillId="0" borderId="1078">
      <alignment vertical="center"/>
      <protection locked="0"/>
    </xf>
    <xf numFmtId="267" fontId="112" fillId="0" borderId="1071" applyFill="0">
      <alignment horizontal="center" vertical="center"/>
    </xf>
    <xf numFmtId="0" fontId="74" fillId="0" borderId="1437" applyNumberFormat="0">
      <alignment horizontal="left"/>
      <protection locked="0"/>
    </xf>
    <xf numFmtId="0" fontId="10" fillId="62" borderId="1084" applyNumberFormat="0" applyFont="0" applyAlignment="0" applyProtection="0"/>
    <xf numFmtId="37" fontId="70" fillId="0" borderId="1098" applyFill="0">
      <alignment horizontal="center" vertical="center"/>
    </xf>
    <xf numFmtId="229" fontId="103" fillId="0" borderId="1096">
      <alignment vertical="center"/>
      <protection locked="0"/>
    </xf>
    <xf numFmtId="185" fontId="74" fillId="0" borderId="1072" applyFont="0" applyFill="0" applyBorder="0" applyAlignment="0" applyProtection="0">
      <alignment horizontal="left"/>
      <protection locked="0"/>
    </xf>
    <xf numFmtId="3" fontId="114" fillId="39" borderId="1072">
      <alignment horizontal="center"/>
      <protection locked="0"/>
    </xf>
    <xf numFmtId="228" fontId="68" fillId="0" borderId="1072" applyFill="0">
      <alignment horizontal="center" vertical="center"/>
    </xf>
    <xf numFmtId="188" fontId="73" fillId="63" borderId="1072" applyFill="0">
      <alignment horizontal="center" vertical="center"/>
    </xf>
    <xf numFmtId="0" fontId="66" fillId="0" borderId="1059" applyNumberFormat="0" applyFill="0" applyAlignment="0" applyProtection="0"/>
    <xf numFmtId="0" fontId="64" fillId="59" borderId="1058" applyNumberFormat="0" applyAlignment="0" applyProtection="0"/>
    <xf numFmtId="0" fontId="10" fillId="62" borderId="1057" applyNumberFormat="0" applyFont="0" applyAlignment="0" applyProtection="0"/>
    <xf numFmtId="188" fontId="73" fillId="63" borderId="1063" applyFill="0">
      <alignment horizontal="center" vertical="center"/>
    </xf>
    <xf numFmtId="0" fontId="10" fillId="62" borderId="1057" applyNumberFormat="0" applyFont="0" applyAlignment="0" applyProtection="0"/>
    <xf numFmtId="228" fontId="73" fillId="63" borderId="1081" applyFill="0">
      <alignment horizontal="center" vertical="center"/>
    </xf>
    <xf numFmtId="0" fontId="7" fillId="14" borderId="14" applyNumberFormat="0" applyFont="0" applyAlignment="0" applyProtection="0"/>
    <xf numFmtId="17" fontId="11" fillId="39" borderId="1090">
      <alignment horizontal="center"/>
      <protection locked="0"/>
    </xf>
    <xf numFmtId="200" fontId="10" fillId="5" borderId="1090" applyFont="0" applyFill="0" applyBorder="0" applyAlignment="0" applyProtection="0"/>
    <xf numFmtId="184" fontId="103" fillId="0" borderId="1078">
      <alignment vertical="center"/>
      <protection locked="0"/>
    </xf>
    <xf numFmtId="37" fontId="70" fillId="0" borderId="1071" applyFill="0">
      <alignment horizontal="center" vertical="center"/>
    </xf>
    <xf numFmtId="228" fontId="73" fillId="63" borderId="1108" applyFill="0">
      <alignment horizontal="center" vertical="center"/>
    </xf>
    <xf numFmtId="228" fontId="136" fillId="68" borderId="1088" applyNumberFormat="0">
      <alignment horizontal="right"/>
    </xf>
    <xf numFmtId="0" fontId="10" fillId="62" borderId="1075" applyNumberFormat="0" applyFont="0" applyAlignment="0" applyProtection="0"/>
    <xf numFmtId="0" fontId="7" fillId="14" borderId="14" applyNumberFormat="0" applyFont="0" applyAlignment="0" applyProtection="0"/>
    <xf numFmtId="254" fontId="10" fillId="39" borderId="1072">
      <alignment horizontal="right"/>
      <protection locked="0"/>
    </xf>
    <xf numFmtId="178" fontId="10" fillId="39" borderId="1090">
      <alignment horizontal="center"/>
      <protection locked="0"/>
    </xf>
    <xf numFmtId="192" fontId="74" fillId="0" borderId="1099" applyFont="0" applyFill="0" applyBorder="0" applyAlignment="0" applyProtection="0">
      <alignment horizontal="left"/>
      <protection locked="0"/>
    </xf>
    <xf numFmtId="271" fontId="11" fillId="0" borderId="1072">
      <alignment horizontal="right"/>
    </xf>
    <xf numFmtId="0" fontId="7" fillId="14" borderId="14" applyNumberFormat="0" applyFont="0" applyAlignment="0" applyProtection="0"/>
    <xf numFmtId="0" fontId="7" fillId="14" borderId="14" applyNumberFormat="0" applyFont="0" applyAlignment="0" applyProtection="0"/>
    <xf numFmtId="187" fontId="74" fillId="0" borderId="1072"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64" fillId="59" borderId="1076" applyNumberFormat="0" applyAlignment="0" applyProtection="0"/>
    <xf numFmtId="250" fontId="121" fillId="0" borderId="1109" applyFill="0"/>
    <xf numFmtId="237" fontId="103" fillId="0" borderId="1078">
      <alignment vertical="center"/>
      <protection locked="0"/>
    </xf>
    <xf numFmtId="0" fontId="10" fillId="62" borderId="1111"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1054" applyFont="0" applyFill="0" applyBorder="0" applyAlignment="0" applyProtection="0">
      <alignment horizontal="left"/>
      <protection locked="0"/>
    </xf>
    <xf numFmtId="0" fontId="7" fillId="14" borderId="14" applyNumberFormat="0" applyFont="0" applyAlignment="0" applyProtection="0"/>
    <xf numFmtId="233" fontId="103" fillId="0" borderId="1087">
      <alignment vertical="center"/>
      <protection locked="0"/>
    </xf>
    <xf numFmtId="228" fontId="68" fillId="0" borderId="1108" applyFill="0">
      <alignment horizontal="center" vertical="center"/>
    </xf>
    <xf numFmtId="228" fontId="103" fillId="0" borderId="1078">
      <alignment vertical="center"/>
      <protection locked="0"/>
    </xf>
    <xf numFmtId="178" fontId="10" fillId="39" borderId="1054">
      <alignment horizontal="center"/>
      <protection locked="0"/>
    </xf>
    <xf numFmtId="0" fontId="74" fillId="0" borderId="1099" applyNumberFormat="0">
      <alignment horizontal="left"/>
      <protection locked="0"/>
    </xf>
    <xf numFmtId="0" fontId="53" fillId="59" borderId="1083" applyNumberFormat="0" applyAlignment="0" applyProtection="0"/>
    <xf numFmtId="0" fontId="61" fillId="46" borderId="1083" applyNumberFormat="0" applyAlignment="0" applyProtection="0"/>
    <xf numFmtId="0" fontId="7" fillId="14" borderId="14" applyNumberFormat="0" applyFont="0" applyAlignment="0" applyProtection="0"/>
    <xf numFmtId="188" fontId="73" fillId="63" borderId="1090" applyFill="0">
      <alignment horizontal="center" vertical="center"/>
    </xf>
    <xf numFmtId="228" fontId="73" fillId="63" borderId="1072" applyFill="0">
      <alignment horizontal="center" vertical="center"/>
    </xf>
    <xf numFmtId="228" fontId="73" fillId="63" borderId="1090" applyFill="0">
      <alignment horizontal="center"/>
    </xf>
    <xf numFmtId="228" fontId="112" fillId="0" borderId="1107" applyFill="0">
      <alignment horizontal="center" vertical="center"/>
    </xf>
    <xf numFmtId="49" fontId="74" fillId="0" borderId="1117">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7" fontId="74" fillId="0" borderId="1081" applyFont="0" applyFill="0" applyBorder="0" applyAlignment="0" applyProtection="0">
      <alignment horizontal="left"/>
      <protection locked="0"/>
    </xf>
    <xf numFmtId="187" fontId="74" fillId="0" borderId="1099" applyFont="0" applyFill="0" applyBorder="0" applyAlignment="0" applyProtection="0">
      <alignment horizontal="left"/>
      <protection locked="0"/>
    </xf>
    <xf numFmtId="37" fontId="70" fillId="0" borderId="1107" applyFill="0">
      <alignment horizontal="center" vertical="center"/>
    </xf>
    <xf numFmtId="233" fontId="103" fillId="0" borderId="1096">
      <alignment vertical="center"/>
      <protection locked="0"/>
    </xf>
    <xf numFmtId="271" fontId="11" fillId="63" borderId="1072">
      <alignment horizontal="right"/>
    </xf>
    <xf numFmtId="0" fontId="7" fillId="14" borderId="14" applyNumberFormat="0" applyFont="0" applyAlignment="0" applyProtection="0"/>
    <xf numFmtId="0" fontId="53" fillId="59" borderId="1065" applyNumberFormat="0" applyAlignment="0" applyProtection="0"/>
    <xf numFmtId="228" fontId="73" fillId="63" borderId="1099" applyFill="0">
      <alignment horizontal="center" vertical="center"/>
    </xf>
    <xf numFmtId="0" fontId="10" fillId="62" borderId="1084" applyNumberFormat="0" applyFont="0" applyAlignment="0" applyProtection="0"/>
    <xf numFmtId="0" fontId="7" fillId="14" borderId="14" applyNumberFormat="0" applyFont="0" applyAlignment="0" applyProtection="0"/>
    <xf numFmtId="254" fontId="10" fillId="39" borderId="1099">
      <alignment horizontal="right"/>
      <protection locked="0"/>
    </xf>
    <xf numFmtId="0" fontId="7" fillId="14" borderId="14" applyNumberFormat="0" applyFont="0" applyAlignment="0" applyProtection="0"/>
    <xf numFmtId="228" fontId="73" fillId="63" borderId="1072" applyFill="0">
      <alignment horizontal="center"/>
    </xf>
    <xf numFmtId="0" fontId="7" fillId="14" borderId="14" applyNumberFormat="0" applyFont="0" applyAlignment="0" applyProtection="0"/>
    <xf numFmtId="250" fontId="168" fillId="0" borderId="1073" applyFill="0"/>
    <xf numFmtId="228" fontId="74" fillId="0" borderId="1108" applyNumberFormat="0">
      <alignment horizontal="left"/>
      <protection locked="0"/>
    </xf>
    <xf numFmtId="228" fontId="103" fillId="0" borderId="1072" applyFill="0">
      <alignment horizontal="center" vertical="center"/>
    </xf>
    <xf numFmtId="228" fontId="121" fillId="0" borderId="1070" applyNumberFormat="0"/>
    <xf numFmtId="0" fontId="7" fillId="14" borderId="14" applyNumberFormat="0" applyFont="0" applyAlignment="0" applyProtection="0"/>
    <xf numFmtId="231" fontId="103" fillId="0" borderId="1114">
      <alignment vertical="center"/>
      <protection locked="0"/>
    </xf>
    <xf numFmtId="0" fontId="10" fillId="62" borderId="1084" applyNumberFormat="0" applyFont="0" applyAlignment="0" applyProtection="0"/>
    <xf numFmtId="0" fontId="7" fillId="14" borderId="14" applyNumberFormat="0" applyFont="0" applyAlignment="0" applyProtection="0"/>
    <xf numFmtId="17" fontId="11" fillId="39" borderId="1099">
      <alignment horizontal="center"/>
      <protection locked="0"/>
    </xf>
    <xf numFmtId="0" fontId="61" fillId="46" borderId="1074" applyNumberFormat="0" applyAlignment="0" applyProtection="0"/>
    <xf numFmtId="178" fontId="10" fillId="39" borderId="1054">
      <alignment horizontal="center"/>
      <protection locked="0"/>
    </xf>
    <xf numFmtId="0" fontId="7" fillId="14" borderId="14" applyNumberFormat="0" applyFont="0" applyAlignment="0" applyProtection="0"/>
    <xf numFmtId="0" fontId="7" fillId="14" borderId="14" applyNumberFormat="0" applyFont="0" applyAlignment="0" applyProtection="0"/>
    <xf numFmtId="0" fontId="64" fillId="59" borderId="1058" applyNumberFormat="0" applyAlignment="0" applyProtection="0"/>
    <xf numFmtId="0" fontId="10" fillId="62" borderId="1057" applyNumberFormat="0" applyFont="0" applyAlignment="0" applyProtection="0"/>
    <xf numFmtId="0" fontId="7" fillId="14" borderId="14" applyNumberFormat="0" applyFont="0" applyAlignment="0" applyProtection="0"/>
    <xf numFmtId="232" fontId="103" fillId="0" borderId="1051">
      <alignment vertical="center"/>
      <protection locked="0"/>
    </xf>
    <xf numFmtId="229" fontId="103" fillId="0" borderId="1051">
      <alignment vertical="center"/>
      <protection locked="0"/>
    </xf>
    <xf numFmtId="228" fontId="103" fillId="0" borderId="1051">
      <alignment vertical="center"/>
      <protection locked="0"/>
    </xf>
    <xf numFmtId="237" fontId="103" fillId="0" borderId="1051">
      <alignment vertical="center"/>
      <protection locked="0"/>
    </xf>
    <xf numFmtId="184" fontId="103" fillId="0" borderId="1051">
      <alignment vertical="center"/>
      <protection locked="0"/>
    </xf>
    <xf numFmtId="233" fontId="103" fillId="0" borderId="1051">
      <alignment vertical="center"/>
      <protection locked="0"/>
    </xf>
    <xf numFmtId="233" fontId="103" fillId="0" borderId="1051">
      <alignment vertical="center"/>
      <protection locked="0"/>
    </xf>
    <xf numFmtId="231" fontId="103" fillId="0" borderId="1051">
      <alignment vertical="center"/>
      <protection locked="0"/>
    </xf>
    <xf numFmtId="231" fontId="103" fillId="0" borderId="1051">
      <alignment vertical="center"/>
      <protection locked="0"/>
    </xf>
    <xf numFmtId="230" fontId="103" fillId="0" borderId="1051">
      <alignment vertical="center"/>
      <protection locked="0"/>
    </xf>
    <xf numFmtId="0" fontId="7" fillId="14" borderId="14" applyNumberFormat="0" applyFont="0" applyAlignment="0" applyProtection="0"/>
    <xf numFmtId="0" fontId="7" fillId="14" borderId="14" applyNumberFormat="0" applyFont="0" applyAlignment="0" applyProtection="0"/>
    <xf numFmtId="228" fontId="112" fillId="0" borderId="1080" applyFill="0">
      <alignment horizontal="center" vertical="center"/>
    </xf>
    <xf numFmtId="230" fontId="103" fillId="0" borderId="1087">
      <alignment vertical="center"/>
      <protection locked="0"/>
    </xf>
    <xf numFmtId="232" fontId="103" fillId="0" borderId="1087">
      <alignment vertical="center"/>
      <protection locked="0"/>
    </xf>
    <xf numFmtId="0" fontId="7" fillId="14" borderId="14" applyNumberFormat="0" applyFont="0" applyAlignment="0" applyProtection="0"/>
    <xf numFmtId="0" fontId="7" fillId="14" borderId="14" applyNumberFormat="0" applyFont="0" applyAlignment="0" applyProtection="0"/>
    <xf numFmtId="178" fontId="10" fillId="39" borderId="1099">
      <alignment horizontal="center"/>
      <protection locked="0"/>
    </xf>
    <xf numFmtId="230" fontId="103" fillId="0" borderId="1105">
      <alignment vertical="center"/>
      <protection locked="0"/>
    </xf>
    <xf numFmtId="0" fontId="61" fillId="46" borderId="1092" applyNumberFormat="0" applyAlignment="0" applyProtection="0"/>
    <xf numFmtId="0" fontId="61" fillId="46" borderId="1065" applyNumberFormat="0" applyAlignment="0" applyProtection="0"/>
    <xf numFmtId="0" fontId="10" fillId="62" borderId="1075" applyNumberFormat="0" applyFont="0" applyAlignment="0" applyProtection="0"/>
    <xf numFmtId="0" fontId="10" fillId="62" borderId="1075" applyNumberFormat="0" applyFont="0" applyAlignment="0" applyProtection="0"/>
    <xf numFmtId="0" fontId="64" fillId="59" borderId="1085"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065" applyNumberFormat="0" applyAlignment="0" applyProtection="0"/>
    <xf numFmtId="250" fontId="121" fillId="0" borderId="1064" applyFill="0"/>
    <xf numFmtId="266" fontId="103" fillId="0" borderId="1072" applyFill="0">
      <alignment horizontal="center" vertical="center"/>
    </xf>
    <xf numFmtId="0" fontId="7" fillId="14" borderId="14" applyNumberFormat="0" applyFont="0" applyAlignment="0" applyProtection="0"/>
    <xf numFmtId="0" fontId="64" fillId="59" borderId="1094" applyNumberFormat="0" applyAlignment="0" applyProtection="0"/>
    <xf numFmtId="10" fontId="68" fillId="67" borderId="1072" applyNumberFormat="0" applyBorder="0" applyAlignment="0" applyProtection="0"/>
    <xf numFmtId="0" fontId="7" fillId="14" borderId="14" applyNumberFormat="0" applyFont="0" applyAlignment="0" applyProtection="0"/>
    <xf numFmtId="0" fontId="64" fillId="59" borderId="1112" applyNumberFormat="0" applyAlignment="0" applyProtection="0"/>
    <xf numFmtId="0" fontId="7" fillId="14" borderId="14" applyNumberFormat="0" applyFont="0" applyAlignment="0" applyProtection="0"/>
    <xf numFmtId="201" fontId="10" fillId="39" borderId="1090" applyNumberFormat="0">
      <alignment horizontal="left"/>
    </xf>
    <xf numFmtId="49" fontId="74" fillId="0" borderId="1108">
      <alignment horizontal="left" vertical="top" wrapText="1"/>
      <protection locked="0"/>
    </xf>
    <xf numFmtId="0" fontId="7" fillId="14" borderId="14" applyNumberFormat="0" applyFont="0" applyAlignment="0" applyProtection="0"/>
    <xf numFmtId="0" fontId="53" fillId="59" borderId="1074" applyNumberFormat="0" applyAlignment="0" applyProtection="0"/>
    <xf numFmtId="250" fontId="121" fillId="0" borderId="1091" applyFill="0"/>
    <xf numFmtId="228" fontId="112" fillId="0" borderId="1116" applyFill="0">
      <alignment horizontal="center" vertical="center"/>
    </xf>
    <xf numFmtId="0" fontId="7" fillId="14" borderId="14" applyNumberFormat="0" applyFont="0" applyAlignment="0" applyProtection="0"/>
    <xf numFmtId="0" fontId="10" fillId="62" borderId="1111" applyNumberFormat="0" applyFont="0" applyAlignment="0" applyProtection="0"/>
    <xf numFmtId="228" fontId="121" fillId="0" borderId="1106" applyNumberFormat="0"/>
    <xf numFmtId="231" fontId="103" fillId="0" borderId="1060">
      <alignment vertical="center"/>
      <protection locked="0"/>
    </xf>
    <xf numFmtId="233" fontId="103" fillId="0" borderId="1060">
      <alignment vertical="center"/>
      <protection locked="0"/>
    </xf>
    <xf numFmtId="233" fontId="103" fillId="0" borderId="1060">
      <alignment vertical="center"/>
      <protection locked="0"/>
    </xf>
    <xf numFmtId="184" fontId="103" fillId="0" borderId="1060">
      <alignment vertical="center"/>
      <protection locked="0"/>
    </xf>
    <xf numFmtId="237" fontId="103" fillId="0" borderId="1060">
      <alignment vertical="center"/>
      <protection locked="0"/>
    </xf>
    <xf numFmtId="228" fontId="103" fillId="0" borderId="1060">
      <alignment vertical="center"/>
      <protection locked="0"/>
    </xf>
    <xf numFmtId="229" fontId="103" fillId="0" borderId="1060">
      <alignment vertical="center"/>
      <protection locked="0"/>
    </xf>
    <xf numFmtId="232" fontId="103" fillId="0" borderId="1060">
      <alignment vertical="center"/>
      <protection locked="0"/>
    </xf>
    <xf numFmtId="228" fontId="121" fillId="0" borderId="1052" applyNumberFormat="0"/>
    <xf numFmtId="0" fontId="10" fillId="62" borderId="1084" applyNumberFormat="0" applyFont="0" applyAlignment="0" applyProtection="0"/>
    <xf numFmtId="228" fontId="136" fillId="68" borderId="1052" applyNumberFormat="0">
      <alignment horizontal="right"/>
    </xf>
    <xf numFmtId="228" fontId="112" fillId="0" borderId="1053" applyFill="0">
      <alignment horizontal="center" vertical="center"/>
    </xf>
    <xf numFmtId="228" fontId="124" fillId="0" borderId="1053" applyFill="0">
      <alignment horizontal="center" vertical="center"/>
    </xf>
    <xf numFmtId="267" fontId="112" fillId="0" borderId="1053" applyFill="0">
      <alignment horizontal="center" vertical="center"/>
    </xf>
    <xf numFmtId="37" fontId="70" fillId="0" borderId="1053" applyFill="0">
      <alignment horizontal="center" vertical="center"/>
    </xf>
    <xf numFmtId="184" fontId="103" fillId="0" borderId="1087">
      <alignment vertical="center"/>
      <protection locked="0"/>
    </xf>
    <xf numFmtId="185" fontId="74" fillId="0" borderId="1509" applyFont="0" applyFill="0" applyBorder="0" applyAlignment="0" applyProtection="0">
      <alignment horizontal="left"/>
      <protection locked="0"/>
    </xf>
    <xf numFmtId="0" fontId="7" fillId="14" borderId="14" applyNumberFormat="0" applyFont="0" applyAlignment="0" applyProtection="0"/>
    <xf numFmtId="0" fontId="61" fillId="46" borderId="2252" applyNumberFormat="0" applyAlignment="0" applyProtection="0"/>
    <xf numFmtId="196" fontId="10" fillId="39" borderId="1081" applyFont="0" applyFill="0" applyBorder="0" applyAlignment="0">
      <alignment horizontal="left"/>
    </xf>
    <xf numFmtId="0" fontId="7" fillId="14" borderId="14" applyNumberFormat="0" applyFont="0" applyAlignment="0" applyProtection="0"/>
    <xf numFmtId="228" fontId="121" fillId="0" borderId="1097" applyNumberFormat="0"/>
    <xf numFmtId="191" fontId="74" fillId="0" borderId="1099"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21" fillId="0" borderId="1073" applyFill="0"/>
    <xf numFmtId="0" fontId="74" fillId="0" borderId="1081" applyNumberFormat="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4" fillId="0" borderId="1108"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1090" applyFont="0" applyFill="0" applyBorder="0" applyAlignment="0" applyProtection="0">
      <alignment horizontal="left"/>
      <protection locked="0"/>
    </xf>
    <xf numFmtId="254" fontId="10" fillId="39" borderId="1117">
      <alignment horizontal="right"/>
      <protection locked="0"/>
    </xf>
    <xf numFmtId="0" fontId="7" fillId="14" borderId="14" applyNumberFormat="0" applyFont="0" applyAlignment="0" applyProtection="0"/>
    <xf numFmtId="254" fontId="10" fillId="39" borderId="1090">
      <alignment horizontal="right"/>
      <protection locked="0"/>
    </xf>
    <xf numFmtId="187" fontId="74" fillId="0" borderId="1090" applyFont="0" applyFill="0" applyBorder="0" applyAlignment="0" applyProtection="0">
      <alignment horizontal="left"/>
      <protection locked="0"/>
    </xf>
    <xf numFmtId="49" fontId="74" fillId="0" borderId="1063">
      <alignment horizontal="left" vertical="top" wrapText="1"/>
      <protection locked="0"/>
    </xf>
    <xf numFmtId="200" fontId="10" fillId="5" borderId="1090" applyFont="0" applyFill="0" applyBorder="0" applyAlignment="0" applyProtection="0"/>
    <xf numFmtId="0" fontId="10" fillId="62" borderId="1066" applyNumberFormat="0" applyFont="0" applyAlignment="0" applyProtection="0"/>
    <xf numFmtId="0" fontId="7" fillId="14" borderId="14" applyNumberFormat="0" applyFont="0" applyAlignment="0" applyProtection="0"/>
    <xf numFmtId="192" fontId="74" fillId="0" borderId="1081"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21" fillId="0" borderId="1045" applyFill="0"/>
    <xf numFmtId="0" fontId="7" fillId="14" borderId="14" applyNumberFormat="0" applyFont="0" applyAlignment="0" applyProtection="0"/>
    <xf numFmtId="0" fontId="7" fillId="14" borderId="14" applyNumberFormat="0" applyFont="0" applyAlignment="0" applyProtection="0"/>
    <xf numFmtId="0" fontId="64" fillId="59" borderId="1094" applyNumberFormat="0" applyAlignment="0" applyProtection="0"/>
    <xf numFmtId="250" fontId="121" fillId="0" borderId="1109" applyFill="0"/>
    <xf numFmtId="231" fontId="103" fillId="0" borderId="1078">
      <alignment vertical="center"/>
      <protection locked="0"/>
    </xf>
    <xf numFmtId="250" fontId="168" fillId="0" borderId="1109" applyFill="0"/>
    <xf numFmtId="0" fontId="66" fillId="0" borderId="1059" applyNumberFormat="0" applyFill="0" applyAlignment="0" applyProtection="0"/>
    <xf numFmtId="10" fontId="68" fillId="67" borderId="1054" applyNumberFormat="0" applyBorder="0" applyAlignment="0" applyProtection="0"/>
    <xf numFmtId="201" fontId="10" fillId="39" borderId="1054" applyNumberFormat="0">
      <alignment horizontal="left"/>
    </xf>
    <xf numFmtId="271" fontId="11" fillId="0" borderId="1054">
      <alignment horizontal="right"/>
    </xf>
    <xf numFmtId="190" fontId="74" fillId="0" borderId="1054" applyFont="0" applyFill="0" applyBorder="0" applyAlignment="0" applyProtection="0">
      <alignment horizontal="left"/>
      <protection locked="0"/>
    </xf>
    <xf numFmtId="192" fontId="74" fillId="0" borderId="1054" applyFont="0" applyFill="0" applyBorder="0" applyAlignment="0" applyProtection="0">
      <alignment horizontal="left"/>
      <protection locked="0"/>
    </xf>
    <xf numFmtId="191" fontId="74" fillId="0" borderId="1054" applyFont="0" applyFill="0" applyBorder="0" applyAlignment="0" applyProtection="0">
      <alignment horizontal="left"/>
      <protection locked="0"/>
    </xf>
    <xf numFmtId="266" fontId="103" fillId="0" borderId="1054" applyFill="0">
      <alignment horizontal="center" vertical="center"/>
    </xf>
    <xf numFmtId="184" fontId="68" fillId="0" borderId="1054" applyFill="0">
      <alignment horizontal="center" vertical="center"/>
    </xf>
    <xf numFmtId="228" fontId="103" fillId="0" borderId="1054" applyFill="0">
      <alignment horizontal="center" vertical="center"/>
    </xf>
    <xf numFmtId="228" fontId="68" fillId="0" borderId="1054" applyFill="0">
      <alignment horizontal="center" vertical="center"/>
    </xf>
    <xf numFmtId="228" fontId="104" fillId="0" borderId="1054" applyFill="0">
      <alignment horizontal="center" vertical="center"/>
    </xf>
    <xf numFmtId="228" fontId="79" fillId="0" borderId="1054" applyFill="0">
      <alignment horizontal="center" vertical="center"/>
    </xf>
    <xf numFmtId="178" fontId="10" fillId="39" borderId="1054">
      <alignment horizontal="center"/>
      <protection locked="0"/>
    </xf>
    <xf numFmtId="178" fontId="10" fillId="39" borderId="1054">
      <alignment horizontal="center"/>
      <protection locked="0"/>
    </xf>
    <xf numFmtId="254" fontId="10" fillId="39" borderId="1054">
      <alignment horizontal="right"/>
      <protection locked="0"/>
    </xf>
    <xf numFmtId="228" fontId="74" fillId="0" borderId="1054" applyNumberFormat="0">
      <alignment horizontal="left"/>
      <protection locked="0"/>
    </xf>
    <xf numFmtId="49" fontId="74" fillId="0" borderId="1054">
      <alignment horizontal="left" vertical="top" wrapText="1"/>
      <protection locked="0"/>
    </xf>
    <xf numFmtId="196" fontId="10" fillId="39" borderId="1054" applyFont="0" applyFill="0" applyBorder="0" applyAlignment="0">
      <alignment horizontal="left"/>
    </xf>
    <xf numFmtId="17" fontId="11" fillId="39" borderId="1054">
      <alignment horizontal="center"/>
      <protection locked="0"/>
    </xf>
    <xf numFmtId="254" fontId="10" fillId="39" borderId="1054">
      <alignment horizontal="right"/>
      <protection locked="0"/>
    </xf>
    <xf numFmtId="228" fontId="73" fillId="63" borderId="1054" applyFill="0">
      <alignment horizontal="center" vertical="center"/>
    </xf>
    <xf numFmtId="228" fontId="73" fillId="63" borderId="1054" applyFill="0">
      <alignment horizontal="center"/>
    </xf>
    <xf numFmtId="3" fontId="114" fillId="39" borderId="1054">
      <alignment horizontal="center"/>
      <protection locked="0"/>
    </xf>
    <xf numFmtId="0" fontId="7" fillId="14" borderId="14" applyNumberFormat="0" applyFont="0" applyAlignment="0" applyProtection="0"/>
    <xf numFmtId="185" fontId="74" fillId="0" borderId="1054" applyFont="0" applyFill="0" applyBorder="0" applyAlignment="0" applyProtection="0">
      <alignment horizontal="left"/>
      <protection locked="0"/>
    </xf>
    <xf numFmtId="250" fontId="168" fillId="0" borderId="1055" applyFill="0"/>
    <xf numFmtId="0" fontId="7" fillId="14" borderId="14" applyNumberFormat="0" applyFont="0" applyAlignment="0" applyProtection="0"/>
    <xf numFmtId="250" fontId="121" fillId="0" borderId="1055" applyFill="0"/>
    <xf numFmtId="271" fontId="11" fillId="63" borderId="1054">
      <alignment horizontal="right"/>
    </xf>
    <xf numFmtId="271" fontId="11" fillId="0" borderId="1054">
      <alignment horizontal="right"/>
    </xf>
    <xf numFmtId="187" fontId="74" fillId="0" borderId="1054" applyFont="0" applyFill="0" applyBorder="0" applyAlignment="0" applyProtection="0">
      <alignment horizontal="left"/>
      <protection locked="0"/>
    </xf>
    <xf numFmtId="228" fontId="74" fillId="0" borderId="1090" applyNumberFormat="0">
      <alignment horizontal="left"/>
      <protection locked="0"/>
    </xf>
    <xf numFmtId="237" fontId="103" fillId="0" borderId="1087">
      <alignment vertical="center"/>
      <protection locked="0"/>
    </xf>
    <xf numFmtId="250" fontId="121" fillId="0" borderId="1091" applyFill="0"/>
    <xf numFmtId="0" fontId="64" fillId="59" borderId="1067" applyNumberFormat="0" applyAlignment="0" applyProtection="0"/>
    <xf numFmtId="0" fontId="61" fillId="46" borderId="1056" applyNumberFormat="0" applyAlignment="0" applyProtection="0"/>
    <xf numFmtId="196" fontId="10" fillId="39" borderId="1063" applyFont="0" applyFill="0" applyBorder="0" applyAlignment="0">
      <alignment horizontal="left"/>
    </xf>
    <xf numFmtId="0" fontId="53" fillId="59" borderId="1083" applyNumberFormat="0" applyAlignment="0" applyProtection="0"/>
    <xf numFmtId="0" fontId="7" fillId="14" borderId="14" applyNumberFormat="0" applyFont="0" applyAlignment="0" applyProtection="0"/>
    <xf numFmtId="0" fontId="7" fillId="14" borderId="14" applyNumberFormat="0" applyFont="0" applyAlignment="0" applyProtection="0"/>
    <xf numFmtId="201" fontId="10" fillId="39" borderId="1063" applyNumberFormat="0">
      <alignment horizontal="left"/>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2" fillId="0" borderId="1077" applyNumberFormat="0" applyFill="0" applyAlignment="0" applyProtection="0"/>
    <xf numFmtId="0" fontId="53" fillId="59" borderId="1101" applyNumberFormat="0" applyAlignment="0" applyProtection="0"/>
    <xf numFmtId="0" fontId="74" fillId="0" borderId="1063" applyNumberFormat="0">
      <alignment horizontal="left"/>
      <protection locked="0"/>
    </xf>
    <xf numFmtId="185" fontId="74" fillId="0" borderId="1108"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3" fillId="63" borderId="1054" applyFill="0">
      <alignment horizontal="center"/>
    </xf>
    <xf numFmtId="178" fontId="10" fillId="39" borderId="1054">
      <alignment horizontal="center"/>
      <protection locked="0"/>
    </xf>
    <xf numFmtId="0" fontId="53" fillId="59" borderId="1056" applyNumberFormat="0" applyAlignment="0" applyProtection="0"/>
    <xf numFmtId="3" fontId="114" fillId="39" borderId="1081">
      <alignment horizontal="center"/>
      <protection locked="0"/>
    </xf>
    <xf numFmtId="0" fontId="10" fillId="62" borderId="1066" applyNumberFormat="0" applyFont="0" applyAlignment="0" applyProtection="0"/>
    <xf numFmtId="0" fontId="7" fillId="14" borderId="14" applyNumberFormat="0" applyFont="0" applyAlignment="0" applyProtection="0"/>
    <xf numFmtId="193" fontId="10" fillId="0" borderId="1090" applyFont="0" applyFill="0" applyBorder="0" applyAlignment="0" applyProtection="0">
      <alignment horizontal="left"/>
      <protection locked="0"/>
    </xf>
    <xf numFmtId="0" fontId="7" fillId="14" borderId="14" applyNumberFormat="0" applyFont="0" applyAlignment="0" applyProtection="0"/>
    <xf numFmtId="178" fontId="10" fillId="39" borderId="1081">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3" fillId="63" borderId="1090" applyFill="0">
      <alignment horizontal="center"/>
    </xf>
    <xf numFmtId="0" fontId="2" fillId="0" borderId="1104"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4" fontId="10" fillId="39" borderId="1063">
      <alignment horizontal="right"/>
      <protection locked="0"/>
    </xf>
    <xf numFmtId="178" fontId="10" fillId="39" borderId="1063">
      <alignment horizontal="center"/>
      <protection locked="0"/>
    </xf>
    <xf numFmtId="228" fontId="74" fillId="0" borderId="1063" applyNumberFormat="0">
      <alignment horizontal="left"/>
      <protection locked="0"/>
    </xf>
    <xf numFmtId="197" fontId="74" fillId="0" borderId="1054">
      <alignment horizontal="left"/>
      <protection locked="0"/>
    </xf>
    <xf numFmtId="178" fontId="10" fillId="39" borderId="1063">
      <alignment horizontal="center"/>
      <protection locked="0"/>
    </xf>
    <xf numFmtId="228" fontId="79" fillId="0" borderId="1063" applyFill="0">
      <alignment horizontal="center" vertical="center"/>
    </xf>
    <xf numFmtId="49" fontId="74" fillId="0" borderId="1063">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228" fontId="79" fillId="0" borderId="1117" applyFill="0">
      <alignment horizontal="center" vertical="center"/>
    </xf>
    <xf numFmtId="0" fontId="7" fillId="14" borderId="14" applyNumberFormat="0" applyFont="0" applyAlignment="0" applyProtection="0"/>
    <xf numFmtId="254" fontId="10" fillId="39" borderId="1081">
      <alignment horizontal="right"/>
      <protection locked="0"/>
    </xf>
    <xf numFmtId="49" fontId="74" fillId="0" borderId="1117">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66" fillId="0" borderId="1068"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056" applyNumberFormat="0" applyAlignment="0" applyProtection="0"/>
    <xf numFmtId="0" fontId="64" fillId="59" borderId="1085" applyNumberFormat="0" applyAlignment="0" applyProtection="0"/>
    <xf numFmtId="237" fontId="103" fillId="0" borderId="1096">
      <alignment vertical="center"/>
      <protection locked="0"/>
    </xf>
    <xf numFmtId="0" fontId="7" fillId="14" borderId="14" applyNumberFormat="0" applyFont="0" applyAlignment="0" applyProtection="0"/>
    <xf numFmtId="232" fontId="103" fillId="0" borderId="1096">
      <alignment vertical="center"/>
      <protection locked="0"/>
    </xf>
    <xf numFmtId="254" fontId="10" fillId="39" borderId="1108">
      <alignment horizontal="right"/>
      <protection locked="0"/>
    </xf>
    <xf numFmtId="0" fontId="7" fillId="14" borderId="14" applyNumberFormat="0" applyFont="0" applyAlignment="0" applyProtection="0"/>
    <xf numFmtId="17" fontId="11" fillId="39" borderId="1117">
      <alignment horizontal="center"/>
      <protection locked="0"/>
    </xf>
    <xf numFmtId="0" fontId="7" fillId="14" borderId="14" applyNumberFormat="0" applyFont="0" applyAlignment="0" applyProtection="0"/>
    <xf numFmtId="0" fontId="66" fillId="0" borderId="1104" applyNumberFormat="0" applyFill="0" applyAlignment="0" applyProtection="0"/>
    <xf numFmtId="37" fontId="70" fillId="0" borderId="1527" applyFill="0">
      <alignment horizontal="center" vertical="center"/>
    </xf>
    <xf numFmtId="178" fontId="10" fillId="39" borderId="1054">
      <alignment horizontal="center"/>
      <protection locked="0"/>
    </xf>
    <xf numFmtId="192" fontId="74" fillId="0" borderId="1090" applyFont="0" applyFill="0" applyBorder="0" applyAlignment="0" applyProtection="0">
      <alignment horizontal="left"/>
      <protection locked="0"/>
    </xf>
    <xf numFmtId="250" fontId="121" fillId="0" borderId="1055" applyFill="0"/>
    <xf numFmtId="228" fontId="68" fillId="0" borderId="1090" applyFill="0">
      <alignment horizontal="center" vertical="center"/>
    </xf>
    <xf numFmtId="178" fontId="10" fillId="39" borderId="1108">
      <alignment horizontal="center"/>
      <protection locked="0"/>
    </xf>
    <xf numFmtId="0" fontId="7" fillId="14" borderId="14" applyNumberFormat="0" applyFont="0" applyAlignment="0" applyProtection="0"/>
    <xf numFmtId="0" fontId="73" fillId="63" borderId="1072" applyFill="0">
      <alignment horizontal="center"/>
    </xf>
    <xf numFmtId="0" fontId="7" fillId="14" borderId="14" applyNumberFormat="0" applyFont="0" applyAlignment="0" applyProtection="0"/>
    <xf numFmtId="267" fontId="112" fillId="0" borderId="1098"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1" fontId="74" fillId="0" borderId="1090" applyFont="0" applyFill="0" applyBorder="0" applyAlignment="0" applyProtection="0">
      <alignment horizontal="left"/>
      <protection locked="0"/>
    </xf>
    <xf numFmtId="0" fontId="7" fillId="14" borderId="14" applyNumberFormat="0" applyFont="0" applyAlignment="0" applyProtection="0"/>
    <xf numFmtId="228" fontId="103" fillId="0" borderId="1096">
      <alignment vertical="center"/>
      <protection locked="0"/>
    </xf>
    <xf numFmtId="276" fontId="20" fillId="0" borderId="1090">
      <alignment horizontal="center"/>
    </xf>
    <xf numFmtId="228" fontId="73" fillId="63" borderId="1081" applyFill="0">
      <alignment horizont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2" fillId="0" borderId="1077" applyNumberFormat="0" applyFill="0" applyAlignment="0" applyProtection="0"/>
    <xf numFmtId="0" fontId="73" fillId="63" borderId="1081" applyFill="0">
      <alignment horizontal="center"/>
    </xf>
    <xf numFmtId="0" fontId="7" fillId="14" borderId="14" applyNumberFormat="0" applyFont="0" applyAlignment="0" applyProtection="0"/>
    <xf numFmtId="0" fontId="7" fillId="14" borderId="14" applyNumberFormat="0" applyFont="0" applyAlignment="0" applyProtection="0"/>
    <xf numFmtId="267" fontId="112" fillId="0" borderId="1116" applyFill="0">
      <alignment horizontal="center" vertical="center"/>
    </xf>
    <xf numFmtId="0" fontId="61" fillId="46" borderId="1110" applyNumberFormat="0" applyAlignment="0" applyProtection="0"/>
    <xf numFmtId="228" fontId="136" fillId="68" borderId="1079" applyNumberFormat="0">
      <alignment horizontal="right"/>
    </xf>
    <xf numFmtId="187" fontId="74" fillId="0" borderId="1063" applyFont="0" applyFill="0" applyBorder="0" applyAlignment="0" applyProtection="0">
      <alignment horizontal="left"/>
      <protection locked="0"/>
    </xf>
    <xf numFmtId="0" fontId="7" fillId="14" borderId="14" applyNumberFormat="0" applyFont="0" applyAlignment="0" applyProtection="0"/>
    <xf numFmtId="271" fontId="11" fillId="0" borderId="1063">
      <alignment horizontal="right"/>
    </xf>
    <xf numFmtId="185" fontId="74" fillId="0" borderId="1063" applyFont="0" applyFill="0" applyBorder="0" applyAlignment="0" applyProtection="0">
      <alignment horizontal="left"/>
      <protection locked="0"/>
    </xf>
    <xf numFmtId="250" fontId="121" fillId="0" borderId="1064" applyFill="0"/>
    <xf numFmtId="228" fontId="73" fillId="63" borderId="1063" applyFill="0">
      <alignment horizontal="center"/>
    </xf>
    <xf numFmtId="271" fontId="11" fillId="63" borderId="1063">
      <alignment horizontal="right"/>
    </xf>
    <xf numFmtId="250" fontId="168" fillId="0" borderId="1064" applyFill="0"/>
    <xf numFmtId="3" fontId="114" fillId="39" borderId="1063">
      <alignment horizontal="center"/>
      <protection locked="0"/>
    </xf>
    <xf numFmtId="237" fontId="103" fillId="0" borderId="1069">
      <alignment vertical="center"/>
      <protection locked="0"/>
    </xf>
    <xf numFmtId="0" fontId="7" fillId="14" borderId="14" applyNumberFormat="0" applyFont="0" applyAlignment="0" applyProtection="0"/>
    <xf numFmtId="228" fontId="79" fillId="0" borderId="1108" applyFill="0">
      <alignment horizontal="center" vertical="center"/>
    </xf>
    <xf numFmtId="200" fontId="10" fillId="5" borderId="1054" applyFont="0" applyFill="0" applyBorder="0" applyAlignment="0" applyProtection="0"/>
    <xf numFmtId="0" fontId="7" fillId="14" borderId="14" applyNumberFormat="0" applyFont="0" applyAlignment="0" applyProtection="0"/>
    <xf numFmtId="0" fontId="7" fillId="14" borderId="14" applyNumberFormat="0" applyFont="0" applyAlignment="0" applyProtection="0"/>
    <xf numFmtId="184" fontId="103" fillId="0" borderId="1114">
      <alignment vertical="center"/>
      <protection locked="0"/>
    </xf>
    <xf numFmtId="0" fontId="7" fillId="14" borderId="14" applyNumberFormat="0" applyFont="0" applyAlignment="0" applyProtection="0"/>
    <xf numFmtId="0" fontId="7" fillId="14" borderId="14" applyNumberFormat="0" applyFont="0" applyAlignment="0" applyProtection="0"/>
    <xf numFmtId="0" fontId="53" fillId="59" borderId="1092" applyNumberFormat="0" applyAlignment="0" applyProtection="0"/>
    <xf numFmtId="276" fontId="20" fillId="0" borderId="1108">
      <alignment horizontal="center"/>
    </xf>
    <xf numFmtId="0" fontId="7" fillId="14" borderId="14" applyNumberFormat="0" applyFont="0" applyAlignment="0" applyProtection="0"/>
    <xf numFmtId="0" fontId="7" fillId="14" borderId="14" applyNumberFormat="0" applyFont="0" applyAlignment="0" applyProtection="0"/>
    <xf numFmtId="228" fontId="74" fillId="0" borderId="1072" applyNumberFormat="0">
      <alignment horizontal="left"/>
      <protection locked="0"/>
    </xf>
    <xf numFmtId="0" fontId="7" fillId="14" borderId="14" applyNumberFormat="0" applyFont="0" applyAlignment="0" applyProtection="0"/>
    <xf numFmtId="49" fontId="74" fillId="0" borderId="1072">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10" fillId="62" borderId="1102" applyNumberFormat="0" applyFont="0" applyAlignment="0" applyProtection="0"/>
    <xf numFmtId="0" fontId="2" fillId="0" borderId="1068" applyNumberFormat="0" applyFill="0" applyAlignment="0" applyProtection="0"/>
    <xf numFmtId="178" fontId="10" fillId="39" borderId="1090">
      <alignment horizontal="center"/>
      <protection locked="0"/>
    </xf>
    <xf numFmtId="0" fontId="7" fillId="14" borderId="14" applyNumberFormat="0" applyFont="0" applyAlignment="0" applyProtection="0"/>
    <xf numFmtId="232" fontId="103" fillId="0" borderId="1114">
      <alignment vertical="center"/>
      <protection locked="0"/>
    </xf>
    <xf numFmtId="228" fontId="74" fillId="0" borderId="1099" applyNumberFormat="0">
      <alignment horizontal="left"/>
      <protection locked="0"/>
    </xf>
    <xf numFmtId="228" fontId="112" fillId="0" borderId="1089" applyFill="0">
      <alignment horizontal="center" vertical="center"/>
    </xf>
    <xf numFmtId="37" fontId="70" fillId="0" borderId="1080" applyFill="0">
      <alignment horizontal="center" vertical="center"/>
    </xf>
    <xf numFmtId="0" fontId="7" fillId="14" borderId="14" applyNumberFormat="0" applyFont="0" applyAlignment="0" applyProtection="0"/>
    <xf numFmtId="0" fontId="64" fillId="59" borderId="1067" applyNumberFormat="0" applyAlignment="0" applyProtection="0"/>
    <xf numFmtId="0" fontId="53" fillId="59" borderId="1047" applyNumberFormat="0" applyAlignment="0" applyProtection="0"/>
    <xf numFmtId="0" fontId="7" fillId="14" borderId="14" applyNumberFormat="0" applyFont="0" applyAlignment="0" applyProtection="0"/>
    <xf numFmtId="0" fontId="64" fillId="59" borderId="1103" applyNumberFormat="0" applyAlignment="0" applyProtection="0"/>
    <xf numFmtId="0" fontId="7" fillId="14" borderId="14" applyNumberFormat="0" applyFont="0" applyAlignment="0" applyProtection="0"/>
    <xf numFmtId="228" fontId="121" fillId="0" borderId="1115" applyNumberFormat="0"/>
    <xf numFmtId="233" fontId="103" fillId="0" borderId="1096">
      <alignment vertical="center"/>
      <protection locked="0"/>
    </xf>
    <xf numFmtId="0" fontId="7" fillId="14" borderId="14" applyNumberFormat="0" applyFont="0" applyAlignment="0" applyProtection="0"/>
    <xf numFmtId="0" fontId="7" fillId="14" borderId="14" applyNumberFormat="0" applyFont="0" applyAlignment="0" applyProtection="0"/>
    <xf numFmtId="233" fontId="103" fillId="0" borderId="1087">
      <alignment vertical="center"/>
      <protection locked="0"/>
    </xf>
    <xf numFmtId="0" fontId="7" fillId="14" borderId="14" applyNumberFormat="0" applyFont="0" applyAlignment="0" applyProtection="0"/>
    <xf numFmtId="0" fontId="66" fillId="0" borderId="1086" applyNumberFormat="0" applyFill="0" applyAlignment="0" applyProtection="0"/>
    <xf numFmtId="192" fontId="74" fillId="0" borderId="1054" applyFont="0" applyFill="0" applyBorder="0" applyAlignment="0" applyProtection="0">
      <alignment horizontal="left"/>
      <protection locked="0"/>
    </xf>
    <xf numFmtId="191" fontId="74" fillId="0" borderId="1054"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3" fillId="63" borderId="1117" applyFill="0">
      <alignment horizontal="center"/>
    </xf>
    <xf numFmtId="0" fontId="7" fillId="14" borderId="14" applyNumberFormat="0" applyFont="0" applyAlignment="0" applyProtection="0"/>
    <xf numFmtId="201" fontId="10" fillId="39" borderId="1054" applyNumberFormat="0">
      <alignment horizontal="left"/>
    </xf>
    <xf numFmtId="228" fontId="121" fillId="0" borderId="1061" applyNumberFormat="0"/>
    <xf numFmtId="0" fontId="7" fillId="14" borderId="14" applyNumberFormat="0" applyFont="0" applyAlignment="0" applyProtection="0"/>
    <xf numFmtId="0" fontId="7" fillId="14" borderId="14" applyNumberFormat="0" applyFont="0" applyAlignment="0" applyProtection="0"/>
    <xf numFmtId="0" fontId="64" fillId="59" borderId="1076" applyNumberFormat="0" applyAlignment="0" applyProtection="0"/>
    <xf numFmtId="232" fontId="103" fillId="0" borderId="1069">
      <alignment vertical="center"/>
      <protection locked="0"/>
    </xf>
    <xf numFmtId="178" fontId="10" fillId="39" borderId="1054">
      <alignment horizontal="center"/>
      <protection locked="0"/>
    </xf>
    <xf numFmtId="0" fontId="64" fillId="59" borderId="1094" applyNumberFormat="0" applyAlignment="0" applyProtection="0"/>
    <xf numFmtId="178" fontId="10" fillId="39" borderId="1054">
      <alignment horizontal="center"/>
      <protection locked="0"/>
    </xf>
    <xf numFmtId="232" fontId="103" fillId="0" borderId="1078">
      <alignment vertical="center"/>
      <protection locked="0"/>
    </xf>
    <xf numFmtId="228" fontId="136" fillId="68" borderId="1106" applyNumberFormat="0">
      <alignment horizontal="right"/>
    </xf>
    <xf numFmtId="184" fontId="68" fillId="0" borderId="1081" applyFill="0">
      <alignment horizontal="center" vertical="center"/>
    </xf>
    <xf numFmtId="0" fontId="7" fillId="14" borderId="14" applyNumberFormat="0" applyFont="0" applyAlignment="0" applyProtection="0"/>
    <xf numFmtId="228" fontId="74" fillId="0" borderId="1054" applyNumberFormat="0">
      <alignment horizontal="left"/>
      <protection locked="0"/>
    </xf>
    <xf numFmtId="49" fontId="74" fillId="0" borderId="1081">
      <alignment horizontal="left" vertical="top" wrapText="1"/>
      <protection locked="0"/>
    </xf>
    <xf numFmtId="0" fontId="7" fillId="14" borderId="14" applyNumberFormat="0" applyFont="0" applyAlignment="0" applyProtection="0"/>
    <xf numFmtId="49" fontId="74" fillId="0" borderId="1054">
      <alignment horizontal="left" vertical="top" wrapText="1"/>
      <protection locked="0"/>
    </xf>
    <xf numFmtId="196" fontId="10" fillId="39" borderId="1054" applyFont="0" applyFill="0" applyBorder="0" applyAlignment="0">
      <alignment horizontal="left"/>
    </xf>
    <xf numFmtId="0" fontId="66" fillId="0" borderId="1113" applyNumberFormat="0" applyFill="0" applyAlignment="0" applyProtection="0"/>
    <xf numFmtId="231" fontId="103" fillId="0" borderId="1060">
      <alignment vertical="center"/>
      <protection locked="0"/>
    </xf>
    <xf numFmtId="0" fontId="61" fillId="46" borderId="1047" applyNumberFormat="0" applyAlignment="0" applyProtection="0"/>
    <xf numFmtId="228" fontId="124" fillId="0" borderId="1116" applyFill="0">
      <alignment horizontal="center" vertical="center"/>
    </xf>
    <xf numFmtId="0" fontId="7" fillId="14" borderId="14" applyNumberFormat="0" applyFont="0" applyAlignment="0" applyProtection="0"/>
    <xf numFmtId="228" fontId="104" fillId="0" borderId="1117" applyFill="0">
      <alignment horizontal="center" vertical="center"/>
    </xf>
    <xf numFmtId="0" fontId="73" fillId="63" borderId="1090" applyFill="0">
      <alignment horizontal="center"/>
    </xf>
    <xf numFmtId="250" fontId="168" fillId="0" borderId="1091" applyFill="0"/>
    <xf numFmtId="0" fontId="74" fillId="0" borderId="1108" applyNumberFormat="0">
      <alignment horizontal="left"/>
      <protection locked="0"/>
    </xf>
    <xf numFmtId="192" fontId="74" fillId="0" borderId="1099" applyFont="0" applyFill="0" applyBorder="0" applyAlignment="0" applyProtection="0">
      <alignment horizontal="left"/>
      <protection locked="0"/>
    </xf>
    <xf numFmtId="0" fontId="7" fillId="14" borderId="14" applyNumberFormat="0" applyFont="0" applyAlignment="0" applyProtection="0"/>
    <xf numFmtId="228" fontId="73" fillId="63" borderId="1090" applyFill="0">
      <alignment horizontal="center" vertical="center"/>
    </xf>
    <xf numFmtId="228" fontId="103" fillId="0" borderId="1105">
      <alignment vertical="center"/>
      <protection locked="0"/>
    </xf>
    <xf numFmtId="0" fontId="10" fillId="62" borderId="1093" applyNumberFormat="0" applyFont="0" applyAlignment="0" applyProtection="0"/>
    <xf numFmtId="230" fontId="103" fillId="0" borderId="1078">
      <alignment vertical="center"/>
      <protection locked="0"/>
    </xf>
    <xf numFmtId="228" fontId="74" fillId="0" borderId="1081" applyNumberFormat="0">
      <alignment horizontal="left"/>
      <protection locked="0"/>
    </xf>
    <xf numFmtId="0" fontId="53" fillId="59" borderId="1110" applyNumberFormat="0" applyAlignment="0" applyProtection="0"/>
    <xf numFmtId="0" fontId="66" fillId="0" borderId="1086" applyNumberFormat="0" applyFill="0" applyAlignment="0" applyProtection="0"/>
    <xf numFmtId="185" fontId="74" fillId="0" borderId="1099" applyFont="0" applyFill="0" applyBorder="0" applyAlignment="0" applyProtection="0">
      <alignment horizontal="left"/>
      <protection locked="0"/>
    </xf>
    <xf numFmtId="0" fontId="61" fillId="46" borderId="1065" applyNumberFormat="0" applyAlignment="0" applyProtection="0"/>
    <xf numFmtId="0" fontId="53" fillId="59" borderId="1065" applyNumberFormat="0" applyAlignment="0" applyProtection="0"/>
    <xf numFmtId="0" fontId="73" fillId="63" borderId="1108" applyFill="0">
      <alignment horizontal="center"/>
    </xf>
    <xf numFmtId="0" fontId="7" fillId="14" borderId="14" applyNumberFormat="0" applyFont="0" applyAlignment="0" applyProtection="0"/>
    <xf numFmtId="233" fontId="103" fillId="0" borderId="1105">
      <alignment vertic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8" fontId="73" fillId="63" borderId="1081" applyFill="0">
      <alignment horizontal="center" vertical="center"/>
    </xf>
    <xf numFmtId="0" fontId="7" fillId="14" borderId="14" applyNumberFormat="0" applyFont="0" applyAlignment="0" applyProtection="0"/>
    <xf numFmtId="250" fontId="121" fillId="0" borderId="1100" applyFill="0"/>
    <xf numFmtId="0" fontId="7" fillId="14" borderId="14" applyNumberFormat="0" applyFont="0" applyAlignment="0" applyProtection="0"/>
    <xf numFmtId="0" fontId="7" fillId="14" borderId="14" applyNumberFormat="0" applyFont="0" applyAlignment="0" applyProtection="0"/>
    <xf numFmtId="0" fontId="64" fillId="59" borderId="1058" applyNumberFormat="0" applyAlignment="0" applyProtection="0"/>
    <xf numFmtId="0" fontId="7" fillId="14" borderId="14" applyNumberFormat="0" applyFont="0" applyAlignment="0" applyProtection="0"/>
    <xf numFmtId="184" fontId="103" fillId="0" borderId="1069">
      <alignment vertical="center"/>
      <protection locked="0"/>
    </xf>
    <xf numFmtId="230" fontId="103" fillId="0" borderId="1069">
      <alignment vertical="center"/>
      <protection locked="0"/>
    </xf>
    <xf numFmtId="196" fontId="10" fillId="39" borderId="1117" applyFont="0" applyFill="0" applyBorder="0" applyAlignment="0">
      <alignment horizontal="left"/>
    </xf>
    <xf numFmtId="0" fontId="53" fillId="59" borderId="1092" applyNumberFormat="0" applyAlignment="0" applyProtection="0"/>
    <xf numFmtId="3" fontId="114" fillId="39" borderId="1117">
      <alignment horizontal="center"/>
      <protection locked="0"/>
    </xf>
    <xf numFmtId="0" fontId="7" fillId="14" borderId="14" applyNumberFormat="0" applyFont="0" applyAlignment="0" applyProtection="0"/>
    <xf numFmtId="0" fontId="10" fillId="62" borderId="1048" applyNumberFormat="0" applyFont="0" applyAlignment="0" applyProtection="0"/>
    <xf numFmtId="0" fontId="64" fillId="59" borderId="1049" applyNumberFormat="0" applyAlignment="0" applyProtection="0"/>
    <xf numFmtId="0" fontId="7" fillId="14" borderId="14" applyNumberFormat="0" applyFont="0" applyAlignment="0" applyProtection="0"/>
    <xf numFmtId="0" fontId="2" fillId="0" borderId="1086" applyNumberFormat="0" applyFill="0" applyAlignment="0" applyProtection="0"/>
    <xf numFmtId="0" fontId="7" fillId="14" borderId="14" applyNumberFormat="0" applyFont="0" applyAlignment="0" applyProtection="0"/>
    <xf numFmtId="188" fontId="73" fillId="63" borderId="1099" applyFill="0">
      <alignment horizontal="center" vertical="center"/>
    </xf>
    <xf numFmtId="233" fontId="103" fillId="0" borderId="1078">
      <alignment vertical="center"/>
      <protection locked="0"/>
    </xf>
    <xf numFmtId="190" fontId="74" fillId="0" borderId="1081" applyFont="0" applyFill="0" applyBorder="0" applyAlignment="0" applyProtection="0">
      <alignment horizontal="left"/>
      <protection locked="0"/>
    </xf>
    <xf numFmtId="228" fontId="124" fillId="0" borderId="1080" applyFill="0">
      <alignment horizontal="center" vertical="center"/>
    </xf>
    <xf numFmtId="0" fontId="73" fillId="63" borderId="1063" applyFill="0">
      <alignment horizontal="center"/>
    </xf>
    <xf numFmtId="0" fontId="7" fillId="14" borderId="14" applyNumberFormat="0" applyFont="0" applyAlignment="0" applyProtection="0"/>
    <xf numFmtId="233" fontId="103" fillId="0" borderId="1078">
      <alignment vertical="center"/>
      <protection locked="0"/>
    </xf>
    <xf numFmtId="0" fontId="7" fillId="14" borderId="14" applyNumberFormat="0" applyFont="0" applyAlignment="0" applyProtection="0"/>
    <xf numFmtId="0" fontId="2" fillId="0" borderId="1050" applyNumberFormat="0" applyFill="0" applyAlignment="0" applyProtection="0"/>
    <xf numFmtId="0" fontId="66" fillId="0" borderId="1050" applyNumberFormat="0" applyFill="0" applyAlignment="0" applyProtection="0"/>
    <xf numFmtId="0" fontId="73" fillId="63" borderId="1582" applyFill="0">
      <alignment horizontal="center"/>
    </xf>
    <xf numFmtId="0" fontId="7" fillId="14" borderId="14" applyNumberFormat="0" applyFont="0" applyAlignment="0" applyProtection="0"/>
    <xf numFmtId="0" fontId="2" fillId="0" borderId="1059" applyNumberFormat="0" applyFill="0" applyAlignment="0" applyProtection="0"/>
    <xf numFmtId="196" fontId="10" fillId="39" borderId="1108" applyFont="0" applyFill="0" applyBorder="0" applyAlignment="0">
      <alignment horizontal="left"/>
    </xf>
    <xf numFmtId="228" fontId="73" fillId="63" borderId="1063" applyFill="0">
      <alignment horizontal="center" vertical="center"/>
    </xf>
    <xf numFmtId="228" fontId="73" fillId="63" borderId="1054" applyFill="0">
      <alignment horizontal="center"/>
    </xf>
    <xf numFmtId="228" fontId="73" fillId="63" borderId="1054" applyFill="0">
      <alignment horizontal="center" vertical="center"/>
    </xf>
    <xf numFmtId="17" fontId="11" fillId="39" borderId="1063">
      <alignment horizontal="center"/>
      <protection locked="0"/>
    </xf>
    <xf numFmtId="0" fontId="53" fillId="59" borderId="1074" applyNumberFormat="0" applyAlignment="0" applyProtection="0"/>
    <xf numFmtId="191" fontId="74" fillId="0" borderId="1108" applyFont="0" applyFill="0" applyBorder="0" applyAlignment="0" applyProtection="0">
      <alignment horizontal="left"/>
      <protection locked="0"/>
    </xf>
    <xf numFmtId="0" fontId="7" fillId="14" borderId="14" applyNumberFormat="0" applyFont="0" applyAlignment="0" applyProtection="0"/>
    <xf numFmtId="0" fontId="61" fillId="46" borderId="1074" applyNumberFormat="0" applyAlignment="0" applyProtection="0"/>
    <xf numFmtId="254" fontId="10" fillId="39" borderId="1063">
      <alignment horizontal="right"/>
      <protection locked="0"/>
    </xf>
    <xf numFmtId="228" fontId="121" fillId="0" borderId="1079" applyNumberFormat="0"/>
    <xf numFmtId="0" fontId="7" fillId="14" borderId="14" applyNumberFormat="0" applyFont="0" applyAlignment="0" applyProtection="0"/>
    <xf numFmtId="0" fontId="7" fillId="14" borderId="14" applyNumberFormat="0" applyFont="0" applyAlignment="0" applyProtection="0"/>
    <xf numFmtId="231" fontId="103" fillId="0" borderId="1087">
      <alignment vertical="center"/>
      <protection locked="0"/>
    </xf>
    <xf numFmtId="0" fontId="61" fillId="46" borderId="1083" applyNumberFormat="0" applyAlignment="0" applyProtection="0"/>
    <xf numFmtId="0" fontId="7" fillId="14" borderId="14" applyNumberFormat="0" applyFont="0" applyAlignment="0" applyProtection="0"/>
    <xf numFmtId="250" fontId="168" fillId="0" borderId="1082" applyFill="0"/>
    <xf numFmtId="0" fontId="64" fillId="59" borderId="1076" applyNumberFormat="0" applyAlignment="0" applyProtection="0"/>
    <xf numFmtId="0" fontId="7" fillId="14" borderId="14" applyNumberFormat="0" applyFont="0" applyAlignment="0" applyProtection="0"/>
    <xf numFmtId="178" fontId="10" fillId="39" borderId="1099">
      <alignment horizontal="center"/>
      <protection locked="0"/>
    </xf>
    <xf numFmtId="0" fontId="7" fillId="14" borderId="14" applyNumberFormat="0" applyFont="0" applyAlignment="0" applyProtection="0"/>
    <xf numFmtId="185" fontId="74" fillId="0" borderId="1054"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231" fontId="103" fillId="0" borderId="1087">
      <alignment vertical="center"/>
      <protection locked="0"/>
    </xf>
    <xf numFmtId="228" fontId="103" fillId="0" borderId="1099" applyFill="0">
      <alignment horizontal="center" vertical="center"/>
    </xf>
    <xf numFmtId="0" fontId="64" fillId="59" borderId="1112" applyNumberFormat="0" applyAlignment="0" applyProtection="0"/>
    <xf numFmtId="231" fontId="103" fillId="0" borderId="1114">
      <alignment vertical="center"/>
      <protection locked="0"/>
    </xf>
    <xf numFmtId="0" fontId="7" fillId="14" borderId="14" applyNumberFormat="0" applyFont="0" applyAlignment="0" applyProtection="0"/>
    <xf numFmtId="0" fontId="7" fillId="14" borderId="14" applyNumberFormat="0" applyFont="0" applyAlignment="0" applyProtection="0"/>
    <xf numFmtId="49" fontId="74" fillId="0" borderId="1090">
      <alignment horizontal="left" vertical="top" wrapText="1"/>
      <protection locked="0"/>
    </xf>
    <xf numFmtId="0" fontId="66" fillId="0" borderId="1095" applyNumberFormat="0" applyFill="0" applyAlignment="0" applyProtection="0"/>
    <xf numFmtId="0" fontId="7" fillId="14" borderId="14" applyNumberFormat="0" applyFont="0" applyAlignment="0" applyProtection="0"/>
    <xf numFmtId="228" fontId="112" fillId="0" borderId="1098"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4" fillId="0" borderId="1063"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1103" applyNumberFormat="0" applyAlignment="0" applyProtection="0"/>
    <xf numFmtId="228" fontId="73" fillId="63" borderId="1090"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10" fillId="62" borderId="1057" applyNumberFormat="0" applyFont="0" applyAlignment="0" applyProtection="0"/>
    <xf numFmtId="0" fontId="7" fillId="14" borderId="14" applyNumberFormat="0" applyFont="0" applyAlignment="0" applyProtection="0"/>
    <xf numFmtId="228" fontId="74" fillId="0" borderId="1090" applyNumberFormat="0">
      <alignment horizontal="left"/>
      <protection locked="0"/>
    </xf>
    <xf numFmtId="0" fontId="7" fillId="14" borderId="14" applyNumberFormat="0" applyFont="0" applyAlignment="0" applyProtection="0"/>
    <xf numFmtId="0" fontId="64" fillId="59" borderId="1085" applyNumberFormat="0" applyAlignment="0" applyProtection="0"/>
    <xf numFmtId="10" fontId="68" fillId="67" borderId="1117" applyNumberFormat="0" applyBorder="0" applyAlignment="0" applyProtection="0"/>
    <xf numFmtId="0" fontId="53" fillId="59" borderId="1047" applyNumberFormat="0" applyAlignment="0" applyProtection="0"/>
    <xf numFmtId="0" fontId="61" fillId="46" borderId="1047" applyNumberFormat="0" applyAlignment="0" applyProtection="0"/>
    <xf numFmtId="0" fontId="64" fillId="59" borderId="1049" applyNumberFormat="0" applyAlignment="0" applyProtection="0"/>
    <xf numFmtId="0" fontId="66" fillId="0" borderId="1050" applyNumberFormat="0" applyFill="0" applyAlignment="0" applyProtection="0"/>
    <xf numFmtId="0" fontId="2" fillId="0" borderId="1050" applyNumberFormat="0" applyFill="0" applyAlignment="0" applyProtection="0"/>
    <xf numFmtId="0" fontId="53" fillId="59" borderId="1047" applyNumberFormat="0" applyAlignment="0" applyProtection="0"/>
    <xf numFmtId="0" fontId="61" fillId="46" borderId="1047" applyNumberFormat="0" applyAlignment="0" applyProtection="0"/>
    <xf numFmtId="0" fontId="7" fillId="14" borderId="14" applyNumberFormat="0" applyFont="0" applyAlignment="0" applyProtection="0"/>
    <xf numFmtId="0" fontId="64" fillId="59" borderId="1049" applyNumberFormat="0" applyAlignment="0" applyProtection="0"/>
    <xf numFmtId="0" fontId="2" fillId="0" borderId="1050" applyNumberFormat="0" applyFill="0" applyAlignment="0" applyProtection="0"/>
    <xf numFmtId="0" fontId="66" fillId="0" borderId="1050"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047" applyNumberFormat="0" applyAlignment="0" applyProtection="0"/>
    <xf numFmtId="229" fontId="103" fillId="0" borderId="1078">
      <alignment vertical="center"/>
      <protection locked="0"/>
    </xf>
    <xf numFmtId="0" fontId="7" fillId="14" borderId="14" applyNumberFormat="0" applyFont="0" applyAlignment="0" applyProtection="0"/>
    <xf numFmtId="0" fontId="61" fillId="46" borderId="1047" applyNumberFormat="0" applyAlignment="0" applyProtection="0"/>
    <xf numFmtId="228" fontId="68" fillId="0" borderId="1063" applyFill="0">
      <alignment horizontal="center" vertical="center"/>
    </xf>
    <xf numFmtId="184" fontId="68" fillId="0" borderId="1063" applyFill="0">
      <alignment horizontal="center" vertical="center"/>
    </xf>
    <xf numFmtId="0" fontId="10" fillId="62" borderId="1048" applyNumberFormat="0" applyFont="0" applyAlignment="0" applyProtection="0"/>
    <xf numFmtId="0" fontId="64" fillId="59" borderId="1049" applyNumberFormat="0" applyAlignment="0" applyProtection="0"/>
    <xf numFmtId="228" fontId="124" fillId="0" borderId="1089" applyFill="0">
      <alignment horizontal="center" vertical="center"/>
    </xf>
    <xf numFmtId="0" fontId="7" fillId="14" borderId="14" applyNumberFormat="0" applyFont="0" applyAlignment="0" applyProtection="0"/>
    <xf numFmtId="0" fontId="66" fillId="0" borderId="1050" applyNumberFormat="0" applyFill="0" applyAlignment="0" applyProtection="0"/>
    <xf numFmtId="0" fontId="2" fillId="0" borderId="1050" applyNumberFormat="0" applyFill="0" applyAlignment="0" applyProtection="0"/>
    <xf numFmtId="228" fontId="103" fillId="0" borderId="1063" applyFill="0">
      <alignment horizontal="center" vertical="center"/>
    </xf>
    <xf numFmtId="0" fontId="7" fillId="14" borderId="14" applyNumberFormat="0" applyFont="0" applyAlignment="0" applyProtection="0"/>
    <xf numFmtId="266" fontId="103" fillId="0" borderId="1099"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047"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047" applyNumberFormat="0" applyAlignment="0" applyProtection="0"/>
    <xf numFmtId="0" fontId="7" fillId="14" borderId="14" applyNumberFormat="0" applyFont="0" applyAlignment="0" applyProtection="0"/>
    <xf numFmtId="0" fontId="10" fillId="62" borderId="1048" applyNumberFormat="0" applyFont="0" applyAlignment="0" applyProtection="0"/>
    <xf numFmtId="0" fontId="64" fillId="59" borderId="1049" applyNumberFormat="0" applyAlignment="0" applyProtection="0"/>
    <xf numFmtId="0" fontId="7" fillId="14" borderId="14" applyNumberFormat="0" applyFont="0" applyAlignment="0" applyProtection="0"/>
    <xf numFmtId="37" fontId="70" fillId="0" borderId="1116" applyFill="0">
      <alignment horizontal="center" vertical="center"/>
    </xf>
    <xf numFmtId="0" fontId="2" fillId="0" borderId="1050" applyNumberFormat="0" applyFill="0" applyAlignment="0" applyProtection="0"/>
    <xf numFmtId="0" fontId="66" fillId="0" borderId="1050"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1067" applyNumberFormat="0" applyAlignment="0" applyProtection="0"/>
    <xf numFmtId="191" fontId="74" fillId="0" borderId="1063"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201" fontId="10" fillId="39" borderId="1099" applyNumberFormat="0">
      <alignment horizontal="left"/>
    </xf>
    <xf numFmtId="0" fontId="73" fillId="63" borderId="1054" applyFill="0">
      <alignment horizontal="center"/>
    </xf>
    <xf numFmtId="0" fontId="7" fillId="14" borderId="14" applyNumberFormat="0" applyFont="0" applyAlignment="0" applyProtection="0"/>
    <xf numFmtId="276" fontId="20" fillId="0" borderId="1081">
      <alignment horizontal="center"/>
    </xf>
    <xf numFmtId="192" fontId="74" fillId="0" borderId="1063" applyFont="0" applyFill="0" applyBorder="0" applyAlignment="0" applyProtection="0">
      <alignment horizontal="left"/>
      <protection locked="0"/>
    </xf>
    <xf numFmtId="190" fontId="74" fillId="0" borderId="1063" applyFont="0" applyFill="0" applyBorder="0" applyAlignment="0" applyProtection="0">
      <alignment horizontal="left"/>
      <protection locked="0"/>
    </xf>
    <xf numFmtId="0" fontId="10" fillId="62" borderId="1066" applyNumberFormat="0" applyFont="0" applyAlignment="0" applyProtection="0"/>
    <xf numFmtId="188" fontId="73" fillId="63" borderId="1054" applyFill="0">
      <alignment horizontal="center" vertical="center"/>
    </xf>
    <xf numFmtId="0" fontId="7" fillId="14" borderId="14" applyNumberFormat="0" applyFont="0" applyAlignment="0" applyProtection="0"/>
    <xf numFmtId="0" fontId="10" fillId="62" borderId="1093" applyNumberFormat="0" applyFont="0" applyAlignment="0" applyProtection="0"/>
    <xf numFmtId="0" fontId="2" fillId="0" borderId="1104" applyNumberFormat="0" applyFill="0" applyAlignment="0" applyProtection="0"/>
    <xf numFmtId="0" fontId="61" fillId="46" borderId="1056"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0" fontId="10" fillId="63" borderId="1054" applyNumberFormat="0" applyFont="0" applyBorder="0" applyAlignment="0" applyProtection="0"/>
    <xf numFmtId="180" fontId="10" fillId="63" borderId="1054" applyNumberFormat="0" applyFont="0" applyBorder="0" applyAlignment="0" applyProtection="0"/>
    <xf numFmtId="0" fontId="66" fillId="0" borderId="1095" applyNumberFormat="0" applyFill="0" applyAlignment="0" applyProtection="0"/>
    <xf numFmtId="276" fontId="20" fillId="0" borderId="1072">
      <alignment horizontal="center"/>
    </xf>
    <xf numFmtId="192" fontId="74" fillId="0" borderId="1090" applyFont="0" applyFill="0" applyBorder="0" applyAlignment="0" applyProtection="0">
      <alignment horizontal="left"/>
      <protection locked="0"/>
    </xf>
    <xf numFmtId="267" fontId="112" fillId="0" borderId="1089" applyFill="0">
      <alignment horizontal="center" vertical="center"/>
    </xf>
    <xf numFmtId="0" fontId="7" fillId="14" borderId="14" applyNumberFormat="0" applyFont="0" applyAlignment="0" applyProtection="0"/>
    <xf numFmtId="250" fontId="121" fillId="0" borderId="1073" applyFill="0"/>
    <xf numFmtId="0" fontId="7" fillId="14" borderId="14" applyNumberFormat="0" applyFont="0" applyAlignment="0" applyProtection="0"/>
    <xf numFmtId="0" fontId="7" fillId="14" borderId="14" applyNumberFormat="0" applyFont="0" applyAlignment="0" applyProtection="0"/>
    <xf numFmtId="250" fontId="121" fillId="0" borderId="1118" applyFill="0"/>
    <xf numFmtId="0" fontId="7" fillId="14" borderId="14" applyNumberFormat="0" applyFont="0" applyAlignment="0" applyProtection="0"/>
    <xf numFmtId="228" fontId="136" fillId="68" borderId="1070" applyNumberFormat="0">
      <alignment horizontal="right"/>
    </xf>
    <xf numFmtId="10" fontId="68" fillId="67" borderId="1090" applyNumberFormat="0" applyBorder="0" applyAlignment="0" applyProtection="0"/>
    <xf numFmtId="0" fontId="53" fillId="59" borderId="1803"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3" fillId="63" borderId="1054" applyFill="0">
      <alignment horizontal="center"/>
    </xf>
    <xf numFmtId="188" fontId="73" fillId="63" borderId="1054" applyFill="0">
      <alignment horizontal="center" vertical="center"/>
    </xf>
    <xf numFmtId="185" fontId="74" fillId="0" borderId="1054" applyFont="0" applyFill="0" applyBorder="0" applyAlignment="0" applyProtection="0">
      <alignment horizontal="left"/>
      <protection locked="0"/>
    </xf>
    <xf numFmtId="197" fontId="74" fillId="0" borderId="1054">
      <alignment horizontal="left"/>
      <protection locked="0"/>
    </xf>
    <xf numFmtId="0" fontId="53" fillId="59" borderId="1056" applyNumberFormat="0" applyAlignment="0" applyProtection="0"/>
    <xf numFmtId="0" fontId="61" fillId="46" borderId="1056" applyNumberFormat="0" applyAlignment="0" applyProtection="0"/>
    <xf numFmtId="0" fontId="64" fillId="59" borderId="1058" applyNumberFormat="0" applyAlignment="0" applyProtection="0"/>
    <xf numFmtId="0" fontId="66" fillId="0" borderId="1059" applyNumberFormat="0" applyFill="0" applyAlignment="0" applyProtection="0"/>
    <xf numFmtId="0" fontId="2" fillId="0" borderId="1059" applyNumberFormat="0" applyFill="0" applyAlignment="0" applyProtection="0"/>
    <xf numFmtId="0" fontId="53" fillId="59" borderId="1056" applyNumberFormat="0" applyAlignment="0" applyProtection="0"/>
    <xf numFmtId="0" fontId="73" fillId="63" borderId="1054" applyFill="0">
      <alignment horizontal="center"/>
    </xf>
    <xf numFmtId="188" fontId="73" fillId="63" borderId="1054" applyFill="0">
      <alignment horizontal="center" vertical="center"/>
    </xf>
    <xf numFmtId="0" fontId="61" fillId="46" borderId="1056" applyNumberFormat="0" applyAlignment="0" applyProtection="0"/>
    <xf numFmtId="0" fontId="7" fillId="14" borderId="14" applyNumberFormat="0" applyFont="0" applyAlignment="0" applyProtection="0"/>
    <xf numFmtId="0" fontId="64" fillId="59" borderId="1058" applyNumberFormat="0" applyAlignment="0" applyProtection="0"/>
    <xf numFmtId="0" fontId="2" fillId="0" borderId="1059" applyNumberFormat="0" applyFill="0" applyAlignment="0" applyProtection="0"/>
    <xf numFmtId="0" fontId="66" fillId="0" borderId="1059"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056" applyNumberFormat="0" applyAlignment="0" applyProtection="0"/>
    <xf numFmtId="0" fontId="7" fillId="14" borderId="14" applyNumberFormat="0" applyFont="0" applyAlignment="0" applyProtection="0"/>
    <xf numFmtId="0" fontId="61" fillId="46" borderId="1056" applyNumberFormat="0" applyAlignment="0" applyProtection="0"/>
    <xf numFmtId="192" fontId="74" fillId="0" borderId="1072" applyFont="0" applyFill="0" applyBorder="0" applyAlignment="0" applyProtection="0">
      <alignment horizontal="left"/>
      <protection locked="0"/>
    </xf>
    <xf numFmtId="271" fontId="11" fillId="0" borderId="1072">
      <alignment horizontal="right"/>
    </xf>
    <xf numFmtId="0" fontId="10" fillId="62" borderId="1057" applyNumberFormat="0" applyFont="0" applyAlignment="0" applyProtection="0"/>
    <xf numFmtId="0" fontId="64" fillId="59" borderId="1058" applyNumberFormat="0" applyAlignment="0" applyProtection="0"/>
    <xf numFmtId="0" fontId="61" fillId="46" borderId="1074" applyNumberFormat="0" applyAlignment="0" applyProtection="0"/>
    <xf numFmtId="0" fontId="7" fillId="14" borderId="14" applyNumberFormat="0" applyFont="0" applyAlignment="0" applyProtection="0"/>
    <xf numFmtId="0" fontId="66" fillId="0" borderId="1059" applyNumberFormat="0" applyFill="0" applyAlignment="0" applyProtection="0"/>
    <xf numFmtId="0" fontId="2" fillId="0" borderId="1059" applyNumberFormat="0" applyFill="0" applyAlignment="0" applyProtection="0"/>
    <xf numFmtId="190" fontId="74" fillId="0" borderId="1072"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056"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056" applyNumberFormat="0" applyAlignment="0" applyProtection="0"/>
    <xf numFmtId="0" fontId="7" fillId="14" borderId="14" applyNumberFormat="0" applyFont="0" applyAlignment="0" applyProtection="0"/>
    <xf numFmtId="0" fontId="10" fillId="62" borderId="1057" applyNumberFormat="0" applyFont="0" applyAlignment="0" applyProtection="0"/>
    <xf numFmtId="0" fontId="64" fillId="59" borderId="1058" applyNumberFormat="0" applyAlignment="0" applyProtection="0"/>
    <xf numFmtId="0" fontId="7" fillId="14" borderId="14" applyNumberFormat="0" applyFont="0" applyAlignment="0" applyProtection="0"/>
    <xf numFmtId="0" fontId="2" fillId="0" borderId="1059" applyNumberFormat="0" applyFill="0" applyAlignment="0" applyProtection="0"/>
    <xf numFmtId="0" fontId="66" fillId="0" borderId="1059" applyNumberFormat="0" applyFill="0" applyAlignment="0" applyProtection="0"/>
    <xf numFmtId="0" fontId="66" fillId="0" borderId="1086" applyNumberFormat="0" applyFill="0" applyAlignment="0" applyProtection="0"/>
    <xf numFmtId="267" fontId="112" fillId="0" borderId="1080"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10" fillId="62" borderId="1093"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3" fontId="114" fillId="39" borderId="1108">
      <alignment horizontal="center"/>
      <protection locked="0"/>
    </xf>
    <xf numFmtId="0" fontId="7" fillId="14" borderId="14" applyNumberFormat="0" applyFont="0" applyAlignment="0" applyProtection="0"/>
    <xf numFmtId="0" fontId="7" fillId="14" borderId="14" applyNumberFormat="0" applyFont="0" applyAlignment="0" applyProtection="0"/>
    <xf numFmtId="187" fontId="74" fillId="0" borderId="1099" applyFont="0" applyFill="0" applyBorder="0" applyAlignment="0" applyProtection="0">
      <alignment horizontal="left"/>
      <protection locked="0"/>
    </xf>
    <xf numFmtId="185" fontId="74" fillId="0" borderId="1090" applyFont="0" applyFill="0" applyBorder="0" applyAlignment="0" applyProtection="0">
      <alignment horizontal="left"/>
      <protection locked="0"/>
    </xf>
    <xf numFmtId="250" fontId="121" fillId="0" borderId="1082" applyFill="0"/>
    <xf numFmtId="0" fontId="7" fillId="14" borderId="14" applyNumberFormat="0" applyFont="0" applyAlignment="0" applyProtection="0"/>
    <xf numFmtId="0" fontId="66" fillId="0" borderId="1113" applyNumberFormat="0" applyFill="0" applyAlignment="0" applyProtection="0"/>
    <xf numFmtId="0" fontId="66" fillId="0" borderId="1104" applyNumberFormat="0" applyFill="0" applyAlignment="0" applyProtection="0"/>
    <xf numFmtId="0" fontId="61" fillId="46" borderId="1101" applyNumberFormat="0" applyAlignment="0" applyProtection="0"/>
    <xf numFmtId="185" fontId="74" fillId="0" borderId="1081" applyFont="0" applyFill="0" applyBorder="0" applyAlignment="0" applyProtection="0">
      <alignment horizontal="left"/>
      <protection locked="0"/>
    </xf>
    <xf numFmtId="180" fontId="10" fillId="63" borderId="1063" applyNumberFormat="0" applyFont="0" applyBorder="0" applyAlignment="0" applyProtection="0"/>
    <xf numFmtId="180" fontId="10" fillId="63" borderId="1063" applyNumberFormat="0" applyFont="0" applyBorder="0" applyAlignment="0" applyProtection="0"/>
    <xf numFmtId="178" fontId="10" fillId="39" borderId="1117">
      <alignment horizontal="center"/>
      <protection locked="0"/>
    </xf>
    <xf numFmtId="193" fontId="10" fillId="0" borderId="1090" applyFont="0" applyFill="0" applyBorder="0" applyAlignment="0" applyProtection="0">
      <alignment horizontal="left"/>
      <protection locked="0"/>
    </xf>
    <xf numFmtId="17" fontId="11" fillId="39" borderId="1081">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10" fillId="62" borderId="1102" applyNumberFormat="0" applyFont="0" applyAlignment="0" applyProtection="0"/>
    <xf numFmtId="0" fontId="2" fillId="0" borderId="1113"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71" fontId="11" fillId="0" borderId="1090">
      <alignment horizontal="right"/>
    </xf>
    <xf numFmtId="0" fontId="7" fillId="14" borderId="14" applyNumberFormat="0" applyFont="0" applyAlignment="0" applyProtection="0"/>
    <xf numFmtId="0" fontId="53" fillId="59" borderId="1065" applyNumberFormat="0" applyAlignment="0" applyProtection="0"/>
    <xf numFmtId="0" fontId="61" fillId="46" borderId="1065" applyNumberFormat="0" applyAlignment="0" applyProtection="0"/>
    <xf numFmtId="0" fontId="64" fillId="59" borderId="1067" applyNumberFormat="0" applyAlignment="0" applyProtection="0"/>
    <xf numFmtId="0" fontId="66" fillId="0" borderId="1068" applyNumberFormat="0" applyFill="0" applyAlignment="0" applyProtection="0"/>
    <xf numFmtId="0" fontId="2" fillId="0" borderId="1068" applyNumberFormat="0" applyFill="0" applyAlignment="0" applyProtection="0"/>
    <xf numFmtId="0" fontId="53" fillId="59" borderId="1065" applyNumberFormat="0" applyAlignment="0" applyProtection="0"/>
    <xf numFmtId="0" fontId="61" fillId="46" borderId="1065" applyNumberFormat="0" applyAlignment="0" applyProtection="0"/>
    <xf numFmtId="0" fontId="7" fillId="14" borderId="14" applyNumberFormat="0" applyFont="0" applyAlignment="0" applyProtection="0"/>
    <xf numFmtId="0" fontId="64" fillId="59" borderId="1067" applyNumberFormat="0" applyAlignment="0" applyProtection="0"/>
    <xf numFmtId="0" fontId="2" fillId="0" borderId="1068" applyNumberFormat="0" applyFill="0" applyAlignment="0" applyProtection="0"/>
    <xf numFmtId="0" fontId="66" fillId="0" borderId="1068" applyNumberFormat="0" applyFill="0" applyAlignment="0" applyProtection="0"/>
    <xf numFmtId="197" fontId="74" fillId="0" borderId="1099">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065" applyNumberFormat="0" applyAlignment="0" applyProtection="0"/>
    <xf numFmtId="228" fontId="121" fillId="0" borderId="1088" applyNumberFormat="0"/>
    <xf numFmtId="0" fontId="7" fillId="14" borderId="14" applyNumberFormat="0" applyFont="0" applyAlignment="0" applyProtection="0"/>
    <xf numFmtId="0" fontId="61" fillId="46" borderId="1065" applyNumberFormat="0" applyAlignment="0" applyProtection="0"/>
    <xf numFmtId="228" fontId="79" fillId="0" borderId="1081" applyFill="0">
      <alignment horizontal="center" vertical="center"/>
    </xf>
    <xf numFmtId="228" fontId="68" fillId="0" borderId="1081" applyFill="0">
      <alignment horizontal="center" vertical="center"/>
    </xf>
    <xf numFmtId="0" fontId="10" fillId="62" borderId="1066" applyNumberFormat="0" applyFont="0" applyAlignment="0" applyProtection="0"/>
    <xf numFmtId="0" fontId="64" fillId="59" borderId="1067" applyNumberFormat="0" applyAlignment="0" applyProtection="0"/>
    <xf numFmtId="0" fontId="7" fillId="14" borderId="14" applyNumberFormat="0" applyFont="0" applyAlignment="0" applyProtection="0"/>
    <xf numFmtId="0" fontId="66" fillId="0" borderId="1068" applyNumberFormat="0" applyFill="0" applyAlignment="0" applyProtection="0"/>
    <xf numFmtId="0" fontId="2" fillId="0" borderId="1068" applyNumberFormat="0" applyFill="0" applyAlignment="0" applyProtection="0"/>
    <xf numFmtId="228" fontId="104" fillId="0" borderId="1081"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66" fontId="103" fillId="0" borderId="1081" applyFill="0">
      <alignment horizontal="center" vertical="center"/>
    </xf>
    <xf numFmtId="37" fontId="70" fillId="0" borderId="1089"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065"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065" applyNumberFormat="0" applyAlignment="0" applyProtection="0"/>
    <xf numFmtId="254" fontId="10" fillId="39" borderId="1117">
      <alignment horizontal="right"/>
      <protection locked="0"/>
    </xf>
    <xf numFmtId="0" fontId="7" fillId="14" borderId="14" applyNumberFormat="0" applyFont="0" applyAlignment="0" applyProtection="0"/>
    <xf numFmtId="0" fontId="10" fillId="62" borderId="1066" applyNumberFormat="0" applyFont="0" applyAlignment="0" applyProtection="0"/>
    <xf numFmtId="0" fontId="64" fillId="59" borderId="1067" applyNumberFormat="0" applyAlignment="0" applyProtection="0"/>
    <xf numFmtId="0" fontId="7" fillId="14" borderId="14" applyNumberFormat="0" applyFont="0" applyAlignment="0" applyProtection="0"/>
    <xf numFmtId="0" fontId="2" fillId="0" borderId="1068" applyNumberFormat="0" applyFill="0" applyAlignment="0" applyProtection="0"/>
    <xf numFmtId="0" fontId="66" fillId="0" borderId="1068" applyNumberFormat="0" applyFill="0" applyAlignment="0" applyProtection="0"/>
    <xf numFmtId="49" fontId="74" fillId="0" borderId="2567">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187" fontId="74" fillId="0" borderId="1117"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3" fillId="0" borderId="1114">
      <alignment vertical="center"/>
      <protection locked="0"/>
    </xf>
    <xf numFmtId="178" fontId="10" fillId="39" borderId="1099">
      <alignment horizontal="center"/>
      <protection locked="0"/>
    </xf>
    <xf numFmtId="0" fontId="7" fillId="14" borderId="14" applyNumberFormat="0" applyFont="0" applyAlignment="0" applyProtection="0"/>
    <xf numFmtId="191" fontId="74" fillId="0" borderId="1081" applyFont="0" applyFill="0" applyBorder="0" applyAlignment="0" applyProtection="0">
      <alignment horizontal="left"/>
      <protection locked="0"/>
    </xf>
    <xf numFmtId="0" fontId="7" fillId="14" borderId="14" applyNumberFormat="0" applyFont="0" applyAlignment="0" applyProtection="0"/>
    <xf numFmtId="190" fontId="74" fillId="0" borderId="1090" applyFont="0" applyFill="0" applyBorder="0" applyAlignment="0" applyProtection="0">
      <alignment horizontal="left"/>
      <protection locked="0"/>
    </xf>
    <xf numFmtId="0" fontId="7" fillId="14" borderId="14" applyNumberFormat="0" applyFont="0" applyAlignment="0" applyProtection="0"/>
    <xf numFmtId="0" fontId="73" fillId="63" borderId="1090" applyFill="0">
      <alignment horizontal="center"/>
    </xf>
    <xf numFmtId="0" fontId="7" fillId="14" borderId="14" applyNumberFormat="0" applyFont="0" applyAlignment="0" applyProtection="0"/>
    <xf numFmtId="180" fontId="10" fillId="63" borderId="1072" applyNumberFormat="0" applyFont="0" applyBorder="0" applyAlignment="0" applyProtection="0"/>
    <xf numFmtId="180" fontId="10" fillId="63" borderId="1072" applyNumberFormat="0" applyFont="0" applyBorder="0" applyAlignment="0" applyProtection="0"/>
    <xf numFmtId="0" fontId="66" fillId="0" borderId="1113" applyNumberFormat="0" applyFill="0" applyAlignment="0" applyProtection="0"/>
    <xf numFmtId="276" fontId="20" fillId="0" borderId="1099">
      <alignment horizontal="center"/>
    </xf>
    <xf numFmtId="0" fontId="7" fillId="14" borderId="14" applyNumberFormat="0" applyFont="0" applyAlignment="0" applyProtection="0"/>
    <xf numFmtId="0" fontId="53" fillId="59" borderId="1074" applyNumberFormat="0" applyAlignment="0" applyProtection="0"/>
    <xf numFmtId="0" fontId="61" fillId="46" borderId="1074" applyNumberFormat="0" applyAlignment="0" applyProtection="0"/>
    <xf numFmtId="0" fontId="64" fillId="59" borderId="1076" applyNumberFormat="0" applyAlignment="0" applyProtection="0"/>
    <xf numFmtId="0" fontId="66" fillId="0" borderId="1077" applyNumberFormat="0" applyFill="0" applyAlignment="0" applyProtection="0"/>
    <xf numFmtId="0" fontId="2" fillId="0" borderId="1077" applyNumberFormat="0" applyFill="0" applyAlignment="0" applyProtection="0"/>
    <xf numFmtId="0" fontId="53" fillId="59" borderId="1074" applyNumberFormat="0" applyAlignment="0" applyProtection="0"/>
    <xf numFmtId="184" fontId="68" fillId="0" borderId="1099" applyFill="0">
      <alignment horizontal="center" vertical="center"/>
    </xf>
    <xf numFmtId="0" fontId="61" fillId="46" borderId="1074" applyNumberFormat="0" applyAlignment="0" applyProtection="0"/>
    <xf numFmtId="0" fontId="7" fillId="14" borderId="14" applyNumberFormat="0" applyFont="0" applyAlignment="0" applyProtection="0"/>
    <xf numFmtId="0" fontId="64" fillId="59" borderId="1076" applyNumberFormat="0" applyAlignment="0" applyProtection="0"/>
    <xf numFmtId="0" fontId="2" fillId="0" borderId="1077" applyNumberFormat="0" applyFill="0" applyAlignment="0" applyProtection="0"/>
    <xf numFmtId="0" fontId="66" fillId="0" borderId="1077"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074" applyNumberFormat="0" applyAlignment="0" applyProtection="0"/>
    <xf numFmtId="271" fontId="11" fillId="0" borderId="1099">
      <alignment horizontal="right"/>
    </xf>
    <xf numFmtId="0" fontId="7" fillId="14" borderId="14" applyNumberFormat="0" applyFont="0" applyAlignment="0" applyProtection="0"/>
    <xf numFmtId="0" fontId="61" fillId="46" borderId="1074" applyNumberFormat="0" applyAlignment="0" applyProtection="0"/>
    <xf numFmtId="178" fontId="10" fillId="39" borderId="1090">
      <alignment horizontal="center"/>
      <protection locked="0"/>
    </xf>
    <xf numFmtId="228" fontId="104" fillId="0" borderId="1090" applyFill="0">
      <alignment horizontal="center" vertical="center"/>
    </xf>
    <xf numFmtId="0" fontId="10" fillId="62" borderId="1075" applyNumberFormat="0" applyFont="0" applyAlignment="0" applyProtection="0"/>
    <xf numFmtId="0" fontId="64" fillId="59" borderId="1076" applyNumberFormat="0" applyAlignment="0" applyProtection="0"/>
    <xf numFmtId="0" fontId="7" fillId="14" borderId="14" applyNumberFormat="0" applyFont="0" applyAlignment="0" applyProtection="0"/>
    <xf numFmtId="0" fontId="66" fillId="0" borderId="1077" applyNumberFormat="0" applyFill="0" applyAlignment="0" applyProtection="0"/>
    <xf numFmtId="0" fontId="2" fillId="0" borderId="1077" applyNumberFormat="0" applyFill="0" applyAlignment="0" applyProtection="0"/>
    <xf numFmtId="228" fontId="79" fillId="0" borderId="1090"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4" fontId="68" fillId="0" borderId="1090"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074"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074"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10" fillId="62" borderId="1075" applyNumberFormat="0" applyFont="0" applyAlignment="0" applyProtection="0"/>
    <xf numFmtId="0" fontId="64" fillId="59" borderId="1076" applyNumberFormat="0" applyAlignment="0" applyProtection="0"/>
    <xf numFmtId="0" fontId="7" fillId="14" borderId="14" applyNumberFormat="0" applyFont="0" applyAlignment="0" applyProtection="0"/>
    <xf numFmtId="0" fontId="2" fillId="0" borderId="2335" applyNumberFormat="0" applyFill="0" applyAlignment="0" applyProtection="0"/>
    <xf numFmtId="0" fontId="2" fillId="0" borderId="1077" applyNumberFormat="0" applyFill="0" applyAlignment="0" applyProtection="0"/>
    <xf numFmtId="0" fontId="66" fillId="0" borderId="1077" applyNumberFormat="0" applyFill="0" applyAlignment="0" applyProtection="0"/>
    <xf numFmtId="228" fontId="136" fillId="68" borderId="1097" applyNumberFormat="0">
      <alignment horizontal="right"/>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73" fillId="63" borderId="1090" applyFill="0">
      <alignment horizontal="center"/>
    </xf>
    <xf numFmtId="0" fontId="7" fillId="14" borderId="14" applyNumberFormat="0" applyFont="0" applyAlignment="0" applyProtection="0"/>
    <xf numFmtId="266" fontId="103" fillId="0" borderId="1090"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68" fillId="0" borderId="1118" applyFill="0"/>
    <xf numFmtId="0" fontId="7" fillId="14" borderId="14" applyNumberFormat="0" applyFont="0" applyAlignment="0" applyProtection="0"/>
    <xf numFmtId="188" fontId="73" fillId="63" borderId="1108" applyFill="0">
      <alignment horizontal="center" vertical="center"/>
    </xf>
    <xf numFmtId="0" fontId="2" fillId="0" borderId="1095" applyNumberFormat="0" applyFill="0" applyAlignment="0" applyProtection="0"/>
    <xf numFmtId="0" fontId="61" fillId="46" borderId="1083" applyNumberFormat="0" applyAlignment="0" applyProtection="0"/>
    <xf numFmtId="0" fontId="7" fillId="14" borderId="14" applyNumberFormat="0" applyFont="0" applyAlignment="0" applyProtection="0"/>
    <xf numFmtId="0" fontId="64" fillId="59" borderId="1103" applyNumberFormat="0" applyAlignment="0" applyProtection="0"/>
    <xf numFmtId="180" fontId="10" fillId="63" borderId="1081" applyNumberFormat="0" applyFont="0" applyBorder="0" applyAlignment="0" applyProtection="0"/>
    <xf numFmtId="180" fontId="10" fillId="63" borderId="1081" applyNumberFormat="0" applyFont="0" applyBorder="0" applyAlignment="0" applyProtection="0"/>
    <xf numFmtId="0" fontId="10" fillId="62" borderId="1102" applyNumberFormat="0" applyFont="0" applyAlignment="0" applyProtection="0"/>
    <xf numFmtId="228" fontId="124" fillId="0" borderId="1098" applyFill="0">
      <alignment horizontal="center" vertical="center"/>
    </xf>
    <xf numFmtId="271" fontId="11" fillId="63" borderId="1117">
      <alignment horizontal="right"/>
    </xf>
    <xf numFmtId="0" fontId="53" fillId="59" borderId="1083" applyNumberFormat="0" applyAlignment="0" applyProtection="0"/>
    <xf numFmtId="0" fontId="61" fillId="46" borderId="1083" applyNumberFormat="0" applyAlignment="0" applyProtection="0"/>
    <xf numFmtId="0" fontId="64" fillId="59" borderId="1085" applyNumberFormat="0" applyAlignment="0" applyProtection="0"/>
    <xf numFmtId="0" fontId="66" fillId="0" borderId="1086" applyNumberFormat="0" applyFill="0" applyAlignment="0" applyProtection="0"/>
    <xf numFmtId="0" fontId="2" fillId="0" borderId="1086" applyNumberFormat="0" applyFill="0" applyAlignment="0" applyProtection="0"/>
    <xf numFmtId="0" fontId="53" fillId="59" borderId="1083" applyNumberFormat="0" applyAlignment="0" applyProtection="0"/>
    <xf numFmtId="0" fontId="61" fillId="46" borderId="1083" applyNumberFormat="0" applyAlignment="0" applyProtection="0"/>
    <xf numFmtId="0" fontId="7" fillId="14" borderId="14" applyNumberFormat="0" applyFont="0" applyAlignment="0" applyProtection="0"/>
    <xf numFmtId="0" fontId="64" fillId="59" borderId="1085" applyNumberFormat="0" applyAlignment="0" applyProtection="0"/>
    <xf numFmtId="0" fontId="2" fillId="0" borderId="1086" applyNumberFormat="0" applyFill="0" applyAlignment="0" applyProtection="0"/>
    <xf numFmtId="0" fontId="66" fillId="0" borderId="1086"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083"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083" applyNumberFormat="0" applyAlignment="0" applyProtection="0"/>
    <xf numFmtId="196" fontId="10" fillId="39" borderId="1099" applyFont="0" applyFill="0" applyBorder="0" applyAlignment="0">
      <alignment horizontal="left"/>
    </xf>
    <xf numFmtId="228" fontId="74" fillId="0" borderId="1099" applyNumberFormat="0">
      <alignment horizontal="left"/>
      <protection locked="0"/>
    </xf>
    <xf numFmtId="0" fontId="10" fillId="62" borderId="1084" applyNumberFormat="0" applyFont="0" applyAlignment="0" applyProtection="0"/>
    <xf numFmtId="0" fontId="64" fillId="59" borderId="1085" applyNumberFormat="0" applyAlignment="0" applyProtection="0"/>
    <xf numFmtId="0" fontId="7" fillId="14" borderId="14" applyNumberFormat="0" applyFont="0" applyAlignment="0" applyProtection="0"/>
    <xf numFmtId="0" fontId="66" fillId="0" borderId="1086" applyNumberFormat="0" applyFill="0" applyAlignment="0" applyProtection="0"/>
    <xf numFmtId="0" fontId="2" fillId="0" borderId="1086" applyNumberFormat="0" applyFill="0" applyAlignment="0" applyProtection="0"/>
    <xf numFmtId="49" fontId="74" fillId="0" borderId="1099">
      <alignment horizontal="left" vertical="top" wrapText="1"/>
      <protection locked="0"/>
    </xf>
    <xf numFmtId="0" fontId="7" fillId="14" borderId="14" applyNumberFormat="0" applyFont="0" applyAlignment="0" applyProtection="0"/>
    <xf numFmtId="233" fontId="103" fillId="0" borderId="1114">
      <alignment vertical="center"/>
      <protection locked="0"/>
    </xf>
    <xf numFmtId="0" fontId="7" fillId="14" borderId="14" applyNumberFormat="0" applyFont="0" applyAlignment="0" applyProtection="0"/>
    <xf numFmtId="0" fontId="7" fillId="14" borderId="14" applyNumberFormat="0" applyFont="0" applyAlignment="0" applyProtection="0"/>
    <xf numFmtId="178" fontId="10" fillId="39" borderId="1099">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083"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083" applyNumberFormat="0" applyAlignment="0" applyProtection="0"/>
    <xf numFmtId="0" fontId="7" fillId="14" borderId="14" applyNumberFormat="0" applyFont="0" applyAlignment="0" applyProtection="0"/>
    <xf numFmtId="0" fontId="10" fillId="62" borderId="1084" applyNumberFormat="0" applyFont="0" applyAlignment="0" applyProtection="0"/>
    <xf numFmtId="0" fontId="64" fillId="59" borderId="1085" applyNumberFormat="0" applyAlignment="0" applyProtection="0"/>
    <xf numFmtId="0" fontId="7" fillId="14" borderId="14" applyNumberFormat="0" applyFont="0" applyAlignment="0" applyProtection="0"/>
    <xf numFmtId="0" fontId="2" fillId="0" borderId="1086" applyNumberFormat="0" applyFill="0" applyAlignment="0" applyProtection="0"/>
    <xf numFmtId="0" fontId="66" fillId="0" borderId="1086"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79" fillId="0" borderId="1099"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37" fontId="103" fillId="0" borderId="1114">
      <alignment vertical="center"/>
      <protection locked="0"/>
    </xf>
    <xf numFmtId="228" fontId="104" fillId="0" borderId="1099" applyFill="0">
      <alignment horizontal="center" vertical="center"/>
    </xf>
    <xf numFmtId="228" fontId="68" fillId="0" borderId="1099" applyFill="0">
      <alignment horizontal="center" vertical="center"/>
    </xf>
    <xf numFmtId="0" fontId="7" fillId="14" borderId="14" applyNumberFormat="0" applyFont="0" applyAlignment="0" applyProtection="0"/>
    <xf numFmtId="0" fontId="61" fillId="46" borderId="1092" applyNumberFormat="0" applyAlignment="0" applyProtection="0"/>
    <xf numFmtId="180" fontId="10" fillId="63" borderId="1090" applyNumberFormat="0" applyFont="0" applyBorder="0" applyAlignment="0" applyProtection="0"/>
    <xf numFmtId="180" fontId="10" fillId="63" borderId="1090" applyNumberFormat="0" applyFont="0" applyBorder="0" applyAlignment="0" applyProtection="0"/>
    <xf numFmtId="0" fontId="7" fillId="14" borderId="14" applyNumberFormat="0" applyFont="0" applyAlignment="0" applyProtection="0"/>
    <xf numFmtId="188" fontId="73" fillId="63" borderId="1090" applyFill="0">
      <alignment horizontal="center" vertical="center"/>
    </xf>
    <xf numFmtId="229" fontId="103" fillId="0" borderId="1114">
      <alignment vertical="center"/>
      <protection locked="0"/>
    </xf>
    <xf numFmtId="0" fontId="74" fillId="0" borderId="1117" applyNumberFormat="0">
      <alignment horizontal="left"/>
      <protection locked="0"/>
    </xf>
    <xf numFmtId="271" fontId="11" fillId="0" borderId="1117">
      <alignment horizontal="right"/>
    </xf>
    <xf numFmtId="0" fontId="7" fillId="14" borderId="14" applyNumberFormat="0" applyFont="0" applyAlignment="0" applyProtection="0"/>
    <xf numFmtId="201" fontId="10" fillId="39" borderId="1117" applyNumberFormat="0">
      <alignment horizontal="left"/>
    </xf>
    <xf numFmtId="0" fontId="73" fillId="63" borderId="1090" applyFill="0">
      <alignment horizontal="center"/>
    </xf>
    <xf numFmtId="188" fontId="73" fillId="63" borderId="1090" applyFill="0">
      <alignment horizontal="center" vertical="center"/>
    </xf>
    <xf numFmtId="185" fontId="74" fillId="0" borderId="1090" applyFont="0" applyFill="0" applyBorder="0" applyAlignment="0" applyProtection="0">
      <alignment horizontal="left"/>
      <protection locked="0"/>
    </xf>
    <xf numFmtId="197" fontId="74" fillId="0" borderId="1090">
      <alignment horizontal="left"/>
      <protection locked="0"/>
    </xf>
    <xf numFmtId="0" fontId="53" fillId="59" borderId="1092" applyNumberFormat="0" applyAlignment="0" applyProtection="0"/>
    <xf numFmtId="0" fontId="61" fillId="46" borderId="1092" applyNumberFormat="0" applyAlignment="0" applyProtection="0"/>
    <xf numFmtId="0" fontId="64" fillId="59" borderId="1094" applyNumberFormat="0" applyAlignment="0" applyProtection="0"/>
    <xf numFmtId="0" fontId="66" fillId="0" borderId="1095" applyNumberFormat="0" applyFill="0" applyAlignment="0" applyProtection="0"/>
    <xf numFmtId="0" fontId="2" fillId="0" borderId="1095" applyNumberFormat="0" applyFill="0" applyAlignment="0" applyProtection="0"/>
    <xf numFmtId="0" fontId="53" fillId="59" borderId="1092" applyNumberFormat="0" applyAlignment="0" applyProtection="0"/>
    <xf numFmtId="0" fontId="73" fillId="63" borderId="1090" applyFill="0">
      <alignment horizontal="center"/>
    </xf>
    <xf numFmtId="188" fontId="73" fillId="63" borderId="1090" applyFill="0">
      <alignment horizontal="center" vertical="center"/>
    </xf>
    <xf numFmtId="0" fontId="61" fillId="46" borderId="1092" applyNumberFormat="0" applyAlignment="0" applyProtection="0"/>
    <xf numFmtId="0" fontId="7" fillId="14" borderId="14" applyNumberFormat="0" applyFont="0" applyAlignment="0" applyProtection="0"/>
    <xf numFmtId="0" fontId="64" fillId="59" borderId="1094" applyNumberFormat="0" applyAlignment="0" applyProtection="0"/>
    <xf numFmtId="0" fontId="2" fillId="0" borderId="1095" applyNumberFormat="0" applyFill="0" applyAlignment="0" applyProtection="0"/>
    <xf numFmtId="0" fontId="66" fillId="0" borderId="1095"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092" applyNumberFormat="0" applyAlignment="0" applyProtection="0"/>
    <xf numFmtId="0" fontId="73" fillId="63" borderId="1099" applyFill="0">
      <alignment horizontal="center"/>
    </xf>
    <xf numFmtId="0" fontId="7" fillId="14" borderId="14" applyNumberFormat="0" applyFont="0" applyAlignment="0" applyProtection="0"/>
    <xf numFmtId="0" fontId="61" fillId="46" borderId="1092" applyNumberFormat="0" applyAlignment="0" applyProtection="0"/>
    <xf numFmtId="184" fontId="68" fillId="0" borderId="1108" applyFill="0">
      <alignment horizontal="center" vertical="center"/>
    </xf>
    <xf numFmtId="0" fontId="7" fillId="14" borderId="14" applyNumberFormat="0" applyFont="0" applyAlignment="0" applyProtection="0"/>
    <xf numFmtId="0" fontId="10" fillId="62" borderId="1093" applyNumberFormat="0" applyFont="0" applyAlignment="0" applyProtection="0"/>
    <xf numFmtId="0" fontId="64" fillId="59" borderId="1094" applyNumberFormat="0" applyAlignment="0" applyProtection="0"/>
    <xf numFmtId="0" fontId="10" fillId="62" borderId="1111" applyNumberFormat="0" applyFont="0" applyAlignment="0" applyProtection="0"/>
    <xf numFmtId="0" fontId="7" fillId="14" borderId="14" applyNumberFormat="0" applyFont="0" applyAlignment="0" applyProtection="0"/>
    <xf numFmtId="0" fontId="66" fillId="0" borderId="1095" applyNumberFormat="0" applyFill="0" applyAlignment="0" applyProtection="0"/>
    <xf numFmtId="0" fontId="2" fillId="0" borderId="1095" applyNumberFormat="0" applyFill="0" applyAlignment="0" applyProtection="0"/>
    <xf numFmtId="266" fontId="103" fillId="0" borderId="1108"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2" fontId="74" fillId="0" borderId="1108"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8" fontId="73" fillId="63" borderId="1099"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1112" applyNumberFormat="0" applyAlignment="0" applyProtection="0"/>
    <xf numFmtId="0" fontId="7" fillId="14" borderId="14" applyNumberFormat="0" applyFont="0" applyAlignment="0" applyProtection="0"/>
    <xf numFmtId="0" fontId="53" fillId="59" borderId="1092"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092" applyNumberFormat="0" applyAlignment="0" applyProtection="0"/>
    <xf numFmtId="230" fontId="103" fillId="0" borderId="1114">
      <alignment vertical="center"/>
      <protection locked="0"/>
    </xf>
    <xf numFmtId="0" fontId="7" fillId="14" borderId="14" applyNumberFormat="0" applyFont="0" applyAlignment="0" applyProtection="0"/>
    <xf numFmtId="0" fontId="10" fillId="62" borderId="1093" applyNumberFormat="0" applyFont="0" applyAlignment="0" applyProtection="0"/>
    <xf numFmtId="0" fontId="64" fillId="59" borderId="1094" applyNumberFormat="0" applyAlignment="0" applyProtection="0"/>
    <xf numFmtId="0" fontId="7" fillId="14" borderId="14" applyNumberFormat="0" applyFont="0" applyAlignment="0" applyProtection="0"/>
    <xf numFmtId="0" fontId="2" fillId="0" borderId="1095" applyNumberFormat="0" applyFill="0" applyAlignment="0" applyProtection="0"/>
    <xf numFmtId="0" fontId="66" fillId="0" borderId="1095" applyNumberFormat="0" applyFill="0" applyAlignment="0" applyProtection="0"/>
    <xf numFmtId="0" fontId="61" fillId="46" borderId="1101"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1108"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200" fontId="10" fillId="5" borderId="1099" applyFont="0" applyFill="0" applyBorder="0" applyAlignment="0" applyProtection="0"/>
    <xf numFmtId="271" fontId="11" fillId="0" borderId="1108">
      <alignment horizontal="right"/>
    </xf>
    <xf numFmtId="201" fontId="10" fillId="39" borderId="1108" applyNumberFormat="0">
      <alignment horizontal="left"/>
    </xf>
    <xf numFmtId="178" fontId="10" fillId="39" borderId="1117">
      <alignment horizontal="center"/>
      <protection locked="0"/>
    </xf>
    <xf numFmtId="180" fontId="10" fillId="63" borderId="1099" applyNumberFormat="0" applyFont="0" applyBorder="0" applyAlignment="0" applyProtection="0"/>
    <xf numFmtId="180" fontId="10" fillId="63" borderId="1099" applyNumberFormat="0" applyFont="0" applyBorder="0" applyAlignment="0" applyProtection="0"/>
    <xf numFmtId="276" fontId="20" fillId="0" borderId="1117">
      <alignment horizontal="center"/>
    </xf>
    <xf numFmtId="0" fontId="53" fillId="59" borderId="1101" applyNumberFormat="0" applyAlignment="0" applyProtection="0"/>
    <xf numFmtId="193" fontId="10" fillId="0" borderId="1099" applyFont="0" applyFill="0" applyBorder="0" applyAlignment="0" applyProtection="0">
      <alignment horizontal="left"/>
      <protection locked="0"/>
    </xf>
    <xf numFmtId="0" fontId="7" fillId="14" borderId="14" applyNumberFormat="0" applyFont="0" applyAlignment="0" applyProtection="0"/>
    <xf numFmtId="200" fontId="10" fillId="5" borderId="1099" applyFont="0" applyFill="0" applyBorder="0" applyAlignment="0" applyProtection="0"/>
    <xf numFmtId="193" fontId="10" fillId="0" borderId="1099" applyFont="0" applyFill="0" applyBorder="0" applyAlignment="0" applyProtection="0">
      <alignment horizontal="left"/>
      <protection locked="0"/>
    </xf>
    <xf numFmtId="0" fontId="7" fillId="14" borderId="14" applyNumberFormat="0" applyFont="0" applyAlignment="0" applyProtection="0"/>
    <xf numFmtId="0" fontId="10" fillId="62" borderId="1111" applyNumberFormat="0" applyFont="0" applyAlignment="0" applyProtection="0"/>
    <xf numFmtId="0" fontId="73" fillId="63" borderId="1099" applyFill="0">
      <alignment horizontal="center"/>
    </xf>
    <xf numFmtId="188" fontId="73" fillId="63" borderId="1099" applyFill="0">
      <alignment horizontal="center" vertical="center"/>
    </xf>
    <xf numFmtId="185" fontId="74" fillId="0" borderId="1099" applyFont="0" applyFill="0" applyBorder="0" applyAlignment="0" applyProtection="0">
      <alignment horizontal="left"/>
      <protection locked="0"/>
    </xf>
    <xf numFmtId="197" fontId="74" fillId="0" borderId="1099">
      <alignment horizontal="left"/>
      <protection locked="0"/>
    </xf>
    <xf numFmtId="0" fontId="53" fillId="59" borderId="1101" applyNumberFormat="0" applyAlignment="0" applyProtection="0"/>
    <xf numFmtId="0" fontId="61" fillId="46" borderId="1101" applyNumberFormat="0" applyAlignment="0" applyProtection="0"/>
    <xf numFmtId="0" fontId="64" fillId="59" borderId="1103" applyNumberFormat="0" applyAlignment="0" applyProtection="0"/>
    <xf numFmtId="0" fontId="66" fillId="0" borderId="1104" applyNumberFormat="0" applyFill="0" applyAlignment="0" applyProtection="0"/>
    <xf numFmtId="0" fontId="2" fillId="0" borderId="1104" applyNumberFormat="0" applyFill="0" applyAlignment="0" applyProtection="0"/>
    <xf numFmtId="0" fontId="53" fillId="59" borderId="1101" applyNumberFormat="0" applyAlignment="0" applyProtection="0"/>
    <xf numFmtId="0" fontId="73" fillId="63" borderId="1099" applyFill="0">
      <alignment horizontal="center"/>
    </xf>
    <xf numFmtId="188" fontId="73" fillId="63" borderId="1099" applyFill="0">
      <alignment horizontal="center" vertical="center"/>
    </xf>
    <xf numFmtId="0" fontId="61" fillId="46" borderId="1101" applyNumberFormat="0" applyAlignment="0" applyProtection="0"/>
    <xf numFmtId="0" fontId="7" fillId="14" borderId="14" applyNumberFormat="0" applyFont="0" applyAlignment="0" applyProtection="0"/>
    <xf numFmtId="0" fontId="64" fillId="59" borderId="1103" applyNumberFormat="0" applyAlignment="0" applyProtection="0"/>
    <xf numFmtId="0" fontId="2" fillId="0" borderId="1104" applyNumberFormat="0" applyFill="0" applyAlignment="0" applyProtection="0"/>
    <xf numFmtId="0" fontId="66" fillId="0" borderId="1104"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101" applyNumberFormat="0" applyAlignment="0" applyProtection="0"/>
    <xf numFmtId="0" fontId="7" fillId="14" borderId="14" applyNumberFormat="0" applyFont="0" applyAlignment="0" applyProtection="0"/>
    <xf numFmtId="0" fontId="61" fillId="46" borderId="1101" applyNumberFormat="0" applyAlignment="0" applyProtection="0"/>
    <xf numFmtId="228" fontId="68" fillId="0" borderId="1117" applyFill="0">
      <alignment horizontal="center" vertical="center"/>
    </xf>
    <xf numFmtId="184" fontId="68" fillId="0" borderId="1117" applyFill="0">
      <alignment horizontal="center" vertical="center"/>
    </xf>
    <xf numFmtId="0" fontId="10" fillId="62" borderId="1102" applyNumberFormat="0" applyFont="0" applyAlignment="0" applyProtection="0"/>
    <xf numFmtId="0" fontId="64" fillId="59" borderId="1103" applyNumberFormat="0" applyAlignment="0" applyProtection="0"/>
    <xf numFmtId="0" fontId="7" fillId="14" borderId="14" applyNumberFormat="0" applyFont="0" applyAlignment="0" applyProtection="0"/>
    <xf numFmtId="0" fontId="66" fillId="0" borderId="1104" applyNumberFormat="0" applyFill="0" applyAlignment="0" applyProtection="0"/>
    <xf numFmtId="0" fontId="2" fillId="0" borderId="1104" applyNumberFormat="0" applyFill="0" applyAlignment="0" applyProtection="0"/>
    <xf numFmtId="228" fontId="103" fillId="0" borderId="1117"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101"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101" applyNumberFormat="0" applyAlignment="0" applyProtection="0"/>
    <xf numFmtId="0" fontId="7" fillId="14" borderId="14" applyNumberFormat="0" applyFont="0" applyAlignment="0" applyProtection="0"/>
    <xf numFmtId="0" fontId="10" fillId="62" borderId="1102" applyNumberFormat="0" applyFont="0" applyAlignment="0" applyProtection="0"/>
    <xf numFmtId="0" fontId="64" fillId="59" borderId="1103" applyNumberFormat="0" applyAlignment="0" applyProtection="0"/>
    <xf numFmtId="0" fontId="7" fillId="14" borderId="14" applyNumberFormat="0" applyFont="0" applyAlignment="0" applyProtection="0"/>
    <xf numFmtId="0" fontId="2" fillId="0" borderId="1104" applyNumberFormat="0" applyFill="0" applyAlignment="0" applyProtection="0"/>
    <xf numFmtId="0" fontId="66" fillId="0" borderId="1104"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110" applyNumberFormat="0" applyAlignment="0" applyProtection="0"/>
    <xf numFmtId="0" fontId="7" fillId="14" borderId="14" applyNumberFormat="0" applyFont="0" applyAlignment="0" applyProtection="0"/>
    <xf numFmtId="191" fontId="74" fillId="0" borderId="1117"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192" fontId="74" fillId="0" borderId="1117" applyFont="0" applyFill="0" applyBorder="0" applyAlignment="0" applyProtection="0">
      <alignment horizontal="left"/>
      <protection locked="0"/>
    </xf>
    <xf numFmtId="190" fontId="74" fillId="0" borderId="1117" applyFont="0" applyFill="0" applyBorder="0" applyAlignment="0" applyProtection="0">
      <alignment horizontal="left"/>
      <protection locked="0"/>
    </xf>
    <xf numFmtId="180" fontId="10" fillId="63" borderId="1108" applyNumberFormat="0" applyFont="0" applyBorder="0" applyAlignment="0" applyProtection="0"/>
    <xf numFmtId="180" fontId="10" fillId="63" borderId="1108" applyNumberFormat="0" applyFont="0" applyBorder="0" applyAlignment="0" applyProtection="0"/>
    <xf numFmtId="0" fontId="7" fillId="14" borderId="14" applyNumberFormat="0" applyFont="0" applyAlignment="0" applyProtection="0"/>
    <xf numFmtId="0" fontId="53" fillId="59" borderId="1110" applyNumberFormat="0" applyAlignment="0" applyProtection="0"/>
    <xf numFmtId="0" fontId="61" fillId="46" borderId="1110" applyNumberFormat="0" applyAlignment="0" applyProtection="0"/>
    <xf numFmtId="0" fontId="64" fillId="59" borderId="1112" applyNumberFormat="0" applyAlignment="0" applyProtection="0"/>
    <xf numFmtId="0" fontId="66" fillId="0" borderId="1113" applyNumberFormat="0" applyFill="0" applyAlignment="0" applyProtection="0"/>
    <xf numFmtId="0" fontId="2" fillId="0" borderId="1113" applyNumberFormat="0" applyFill="0" applyAlignment="0" applyProtection="0"/>
    <xf numFmtId="0" fontId="53" fillId="59" borderId="1110" applyNumberFormat="0" applyAlignment="0" applyProtection="0"/>
    <xf numFmtId="0" fontId="61" fillId="46" borderId="1110" applyNumberFormat="0" applyAlignment="0" applyProtection="0"/>
    <xf numFmtId="0" fontId="7" fillId="14" borderId="14" applyNumberFormat="0" applyFont="0" applyAlignment="0" applyProtection="0"/>
    <xf numFmtId="0" fontId="64" fillId="59" borderId="1112" applyNumberFormat="0" applyAlignment="0" applyProtection="0"/>
    <xf numFmtId="0" fontId="2" fillId="0" borderId="1113" applyNumberFormat="0" applyFill="0" applyAlignment="0" applyProtection="0"/>
    <xf numFmtId="0" fontId="66" fillId="0" borderId="1113"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110" applyNumberFormat="0" applyAlignment="0" applyProtection="0"/>
    <xf numFmtId="0" fontId="7" fillId="14" borderId="14" applyNumberFormat="0" applyFont="0" applyAlignment="0" applyProtection="0"/>
    <xf numFmtId="0" fontId="61" fillId="46" borderId="1110" applyNumberFormat="0" applyAlignment="0" applyProtection="0"/>
    <xf numFmtId="0" fontId="10" fillId="62" borderId="1111" applyNumberFormat="0" applyFont="0" applyAlignment="0" applyProtection="0"/>
    <xf numFmtId="0" fontId="64" fillId="59" borderId="1112" applyNumberFormat="0" applyAlignment="0" applyProtection="0"/>
    <xf numFmtId="0" fontId="7" fillId="14" borderId="14" applyNumberFormat="0" applyFont="0" applyAlignment="0" applyProtection="0"/>
    <xf numFmtId="0" fontId="66" fillId="0" borderId="1113" applyNumberFormat="0" applyFill="0" applyAlignment="0" applyProtection="0"/>
    <xf numFmtId="0" fontId="2" fillId="0" borderId="1113"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110"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110" applyNumberFormat="0" applyAlignment="0" applyProtection="0"/>
    <xf numFmtId="0" fontId="7" fillId="14" borderId="14" applyNumberFormat="0" applyFont="0" applyAlignment="0" applyProtection="0"/>
    <xf numFmtId="0" fontId="10" fillId="62" borderId="1111" applyNumberFormat="0" applyFont="0" applyAlignment="0" applyProtection="0"/>
    <xf numFmtId="0" fontId="64" fillId="59" borderId="1112" applyNumberFormat="0" applyAlignment="0" applyProtection="0"/>
    <xf numFmtId="0" fontId="7" fillId="14" borderId="14" applyNumberFormat="0" applyFont="0" applyAlignment="0" applyProtection="0"/>
    <xf numFmtId="0" fontId="2" fillId="0" borderId="1113" applyNumberFormat="0" applyFill="0" applyAlignment="0" applyProtection="0"/>
    <xf numFmtId="0" fontId="66" fillId="0" borderId="1113"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0" fontId="10" fillId="63" borderId="1117" applyNumberFormat="0" applyFont="0" applyBorder="0" applyAlignment="0" applyProtection="0"/>
    <xf numFmtId="180" fontId="10" fillId="63" borderId="1117" applyNumberFormat="0" applyFont="0" applyBorder="0" applyAlignment="0" applyProtection="0"/>
    <xf numFmtId="228" fontId="74" fillId="0" borderId="1582" applyNumberFormat="0">
      <alignment horizontal="left"/>
      <protection locked="0"/>
    </xf>
    <xf numFmtId="0" fontId="61" fillId="46" borderId="1803" applyNumberFormat="0" applyAlignment="0" applyProtection="0"/>
    <xf numFmtId="250" fontId="121" fillId="0" borderId="1353" applyFill="0"/>
    <xf numFmtId="0" fontId="7" fillId="14" borderId="14" applyNumberFormat="0" applyFont="0" applyAlignment="0" applyProtection="0"/>
    <xf numFmtId="200" fontId="10" fillId="5" borderId="1433" applyFont="0" applyFill="0" applyBorder="0" applyAlignment="0" applyProtection="0"/>
    <xf numFmtId="0" fontId="7" fillId="14" borderId="14" applyNumberFormat="0" applyFont="0" applyAlignment="0" applyProtection="0"/>
    <xf numFmtId="196" fontId="10" fillId="39" borderId="1280" applyFont="0" applyFill="0" applyBorder="0" applyAlignment="0">
      <alignment horizontal="left"/>
    </xf>
    <xf numFmtId="228" fontId="74" fillId="0" borderId="1361" applyNumberFormat="0">
      <alignment horizontal="left"/>
      <protection locked="0"/>
    </xf>
    <xf numFmtId="228" fontId="73" fillId="63" borderId="1280" applyFill="0">
      <alignment horizontal="center" vertical="center"/>
    </xf>
    <xf numFmtId="0" fontId="7" fillId="14" borderId="14" applyNumberFormat="0" applyFont="0" applyAlignment="0" applyProtection="0"/>
    <xf numFmtId="0" fontId="2" fillId="0" borderId="1357"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3" fillId="63" borderId="2484" applyFill="0">
      <alignment horizontal="center"/>
    </xf>
    <xf numFmtId="237" fontId="103" fillId="0" borderId="2719">
      <alignment vertical="center"/>
      <protection locked="0"/>
    </xf>
    <xf numFmtId="190" fontId="74" fillId="0" borderId="2330" applyFont="0" applyFill="0" applyBorder="0" applyAlignment="0" applyProtection="0">
      <alignment horizontal="left"/>
      <protection locked="0"/>
    </xf>
    <xf numFmtId="0" fontId="74" fillId="0" borderId="1126" applyNumberFormat="0">
      <alignment horizontal="left"/>
      <protection locked="0"/>
    </xf>
    <xf numFmtId="190" fontId="74" fillId="0" borderId="1654" applyFont="0" applyFill="0" applyBorder="0" applyAlignment="0" applyProtection="0">
      <alignment horizontal="left"/>
      <protection locked="0"/>
    </xf>
    <xf numFmtId="0" fontId="7" fillId="14" borderId="14" applyNumberFormat="0" applyFont="0" applyAlignment="0" applyProtection="0"/>
    <xf numFmtId="0" fontId="10" fillId="62" borderId="1355" applyNumberFormat="0" applyFont="0" applyAlignment="0" applyProtection="0"/>
    <xf numFmtId="0" fontId="7" fillId="14" borderId="14" applyNumberFormat="0" applyFont="0" applyAlignment="0" applyProtection="0"/>
    <xf numFmtId="37" fontId="70" fillId="0" borderId="2502" applyFill="0">
      <alignment horizontal="center" vertical="center"/>
    </xf>
    <xf numFmtId="250" fontId="168" fillId="0" borderId="1884" applyFill="0"/>
    <xf numFmtId="0" fontId="7" fillId="14" borderId="14" applyNumberFormat="0" applyFont="0" applyAlignment="0" applyProtection="0"/>
    <xf numFmtId="0" fontId="7" fillId="14" borderId="14" applyNumberFormat="0" applyFont="0" applyAlignment="0" applyProtection="0"/>
    <xf numFmtId="228" fontId="73" fillId="63" borderId="2249" applyFill="0">
      <alignment horizontal="center"/>
    </xf>
    <xf numFmtId="0" fontId="7" fillId="14" borderId="14" applyNumberFormat="0" applyFont="0" applyAlignment="0" applyProtection="0"/>
    <xf numFmtId="188" fontId="73" fillId="63" borderId="1198" applyFill="0">
      <alignment horizontal="center" vertical="center"/>
    </xf>
    <xf numFmtId="180" fontId="10" fillId="63" borderId="1126" applyNumberFormat="0" applyFont="0" applyBorder="0" applyAlignment="0" applyProtection="0"/>
    <xf numFmtId="180" fontId="10" fillId="63" borderId="1126" applyNumberFormat="0" applyFont="0" applyBorder="0" applyAlignment="0" applyProtection="0"/>
    <xf numFmtId="49" fontId="74" fillId="0" borderId="1153">
      <alignment horizontal="left" vertical="top" wrapText="1"/>
      <protection locked="0"/>
    </xf>
    <xf numFmtId="197" fontId="74" fillId="0" borderId="1433">
      <alignment horizontal="left"/>
      <protection locked="0"/>
    </xf>
    <xf numFmtId="0" fontId="7" fillId="14" borderId="14" applyNumberFormat="0" applyFont="0" applyAlignment="0" applyProtection="0"/>
    <xf numFmtId="188" fontId="73" fillId="63" borderId="1582" applyFill="0">
      <alignment horizontal="center" vertical="center"/>
    </xf>
    <xf numFmtId="0" fontId="64" fillId="59" borderId="1805" applyNumberFormat="0" applyAlignment="0" applyProtection="0"/>
    <xf numFmtId="196" fontId="10" fillId="39" borderId="1800" applyFont="0" applyFill="0" applyBorder="0" applyAlignment="0">
      <alignment horizontal="left"/>
    </xf>
    <xf numFmtId="0" fontId="7" fillId="14" borderId="14" applyNumberFormat="0" applyFont="0" applyAlignment="0" applyProtection="0"/>
    <xf numFmtId="37" fontId="70" fillId="0" borderId="1827"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803" applyNumberFormat="0" applyAlignment="0" applyProtection="0"/>
    <xf numFmtId="49" fontId="74" fillId="0" borderId="1180">
      <alignment horizontal="left" vertical="top" wrapText="1"/>
      <protection locked="0"/>
    </xf>
    <xf numFmtId="0" fontId="10" fillId="62" borderId="1147" applyNumberFormat="0" applyFont="0" applyAlignment="0" applyProtection="0"/>
    <xf numFmtId="201" fontId="10" fillId="39" borderId="1162" applyNumberFormat="0">
      <alignment horizontal="left"/>
    </xf>
    <xf numFmtId="231" fontId="103" fillId="0" borderId="1150">
      <alignment vertical="center"/>
      <protection locked="0"/>
    </xf>
    <xf numFmtId="0" fontId="7" fillId="14" borderId="14" applyNumberFormat="0" applyFont="0" applyAlignment="0" applyProtection="0"/>
    <xf numFmtId="0" fontId="7" fillId="14" borderId="14" applyNumberFormat="0" applyFont="0" applyAlignment="0" applyProtection="0"/>
    <xf numFmtId="184" fontId="103" fillId="0" borderId="1186">
      <alignment vertical="center"/>
      <protection locked="0"/>
    </xf>
    <xf numFmtId="0" fontId="7" fillId="14" borderId="14" applyNumberFormat="0" applyFont="0" applyAlignment="0" applyProtection="0"/>
    <xf numFmtId="0" fontId="7" fillId="14" borderId="14" applyNumberFormat="0" applyFont="0" applyAlignment="0" applyProtection="0"/>
    <xf numFmtId="201" fontId="10" fillId="39" borderId="2339" applyNumberFormat="0">
      <alignment horizontal="left"/>
    </xf>
    <xf numFmtId="187" fontId="74" fillId="0" borderId="1189" applyFont="0" applyFill="0" applyBorder="0" applyAlignment="0" applyProtection="0">
      <alignment horizontal="left"/>
      <protection locked="0"/>
    </xf>
    <xf numFmtId="0" fontId="7" fillId="14" borderId="14" applyNumberFormat="0" applyFont="0" applyAlignment="0" applyProtection="0"/>
    <xf numFmtId="178" fontId="10" fillId="39" borderId="1162">
      <alignment horizontal="center"/>
      <protection locked="0"/>
    </xf>
    <xf numFmtId="0" fontId="7" fillId="14" borderId="14" applyNumberFormat="0" applyFont="0" applyAlignment="0" applyProtection="0"/>
    <xf numFmtId="0" fontId="53" fillId="59" borderId="2560" applyNumberFormat="0" applyAlignment="0" applyProtection="0"/>
    <xf numFmtId="228" fontId="73" fillId="63" borderId="1198" applyFill="0">
      <alignment horizontal="center" vertical="center"/>
    </xf>
    <xf numFmtId="250" fontId="121" fillId="0" borderId="1729" applyFill="0"/>
    <xf numFmtId="231" fontId="103" fillId="0" borderId="1186">
      <alignment vertical="center"/>
      <protection locked="0"/>
    </xf>
    <xf numFmtId="0" fontId="53" fillId="59" borderId="1155" applyNumberFormat="0" applyAlignment="0" applyProtection="0"/>
    <xf numFmtId="0" fontId="53" fillId="59" borderId="1191" applyNumberFormat="0" applyAlignment="0" applyProtection="0"/>
    <xf numFmtId="0" fontId="61" fillId="46" borderId="1354" applyNumberFormat="0" applyAlignment="0" applyProtection="0"/>
    <xf numFmtId="201" fontId="10" fillId="39" borderId="1153" applyNumberFormat="0">
      <alignment horizontal="left"/>
    </xf>
    <xf numFmtId="184" fontId="68" fillId="0" borderId="1153" applyFill="0">
      <alignment horizontal="center" vertical="center"/>
    </xf>
    <xf numFmtId="228" fontId="73" fillId="63" borderId="1180" applyFill="0">
      <alignment horizontal="center"/>
    </xf>
    <xf numFmtId="271" fontId="11" fillId="0" borderId="1171">
      <alignment horizontal="right"/>
    </xf>
    <xf numFmtId="0" fontId="7" fillId="14" borderId="14" applyNumberFormat="0" applyFont="0" applyAlignment="0" applyProtection="0"/>
    <xf numFmtId="267" fontId="112" fillId="0" borderId="1143" applyFill="0">
      <alignment horizontal="center" vertical="center"/>
    </xf>
    <xf numFmtId="233" fontId="103" fillId="0" borderId="1150">
      <alignment vertical="center"/>
      <protection locked="0"/>
    </xf>
    <xf numFmtId="228" fontId="79" fillId="0" borderId="1153" applyFill="0">
      <alignment horizontal="center" vertical="center"/>
    </xf>
    <xf numFmtId="228" fontId="73" fillId="63" borderId="1198" applyFill="0">
      <alignment horizontal="center"/>
    </xf>
    <xf numFmtId="232" fontId="103" fillId="0" borderId="1186">
      <alignment vertical="center"/>
      <protection locked="0"/>
    </xf>
    <xf numFmtId="271" fontId="11" fillId="0" borderId="1180">
      <alignment horizontal="right"/>
    </xf>
    <xf numFmtId="0" fontId="53" fillId="59" borderId="1191" applyNumberFormat="0" applyAlignment="0" applyProtection="0"/>
    <xf numFmtId="49" fontId="74" fillId="0" borderId="1135">
      <alignment horizontal="left" vertical="top" wrapText="1"/>
      <protection locked="0"/>
    </xf>
    <xf numFmtId="0" fontId="7" fillId="14" borderId="14" applyNumberFormat="0" applyFont="0" applyAlignment="0" applyProtection="0"/>
    <xf numFmtId="0" fontId="73" fillId="63" borderId="1135" applyFill="0">
      <alignment horizontal="center"/>
    </xf>
    <xf numFmtId="188" fontId="73" fillId="63" borderId="1135" applyFill="0">
      <alignment horizontal="center" vertical="center"/>
    </xf>
    <xf numFmtId="0" fontId="7" fillId="14" borderId="14" applyNumberFormat="0" applyFont="0" applyAlignment="0" applyProtection="0"/>
    <xf numFmtId="187" fontId="74" fillId="0" borderId="1171" applyFont="0" applyFill="0" applyBorder="0" applyAlignment="0" applyProtection="0">
      <alignment horizontal="left"/>
      <protection locked="0"/>
    </xf>
    <xf numFmtId="0" fontId="7" fillId="14" borderId="14" applyNumberFormat="0" applyFont="0" applyAlignment="0" applyProtection="0"/>
    <xf numFmtId="250" fontId="121" fillId="0" borderId="1181" applyFill="0"/>
    <xf numFmtId="10" fontId="68" fillId="67" borderId="1189" applyNumberFormat="0" applyBorder="0" applyAlignment="0" applyProtection="0"/>
    <xf numFmtId="228" fontId="124" fillId="0" borderId="1152" applyFill="0">
      <alignment horizontal="center" vertical="center"/>
    </xf>
    <xf numFmtId="0" fontId="7" fillId="14" borderId="14" applyNumberFormat="0" applyFont="0" applyAlignment="0" applyProtection="0"/>
    <xf numFmtId="0" fontId="74" fillId="0" borderId="1171" applyNumberFormat="0">
      <alignment horizontal="left"/>
      <protection locked="0"/>
    </xf>
    <xf numFmtId="228" fontId="124" fillId="0" borderId="1143" applyFill="0">
      <alignment horizontal="center" vertical="center"/>
    </xf>
    <xf numFmtId="0" fontId="7" fillId="14" borderId="14" applyNumberFormat="0" applyFont="0" applyAlignment="0" applyProtection="0"/>
    <xf numFmtId="271" fontId="11" fillId="0" borderId="1162">
      <alignment horizontal="right"/>
    </xf>
    <xf numFmtId="229" fontId="103" fillId="0" borderId="1186">
      <alignment vertical="center"/>
      <protection locked="0"/>
    </xf>
    <xf numFmtId="271" fontId="11" fillId="63" borderId="1180">
      <alignment horizontal="right"/>
    </xf>
    <xf numFmtId="201" fontId="10" fillId="39" borderId="1171" applyNumberFormat="0">
      <alignment horizontal="left"/>
    </xf>
    <xf numFmtId="3" fontId="114" fillId="39" borderId="1180">
      <alignment horizontal="center"/>
      <protection locked="0"/>
    </xf>
    <xf numFmtId="0" fontId="7" fillId="14" borderId="14" applyNumberFormat="0" applyFont="0" applyAlignment="0" applyProtection="0"/>
    <xf numFmtId="185" fontId="74" fillId="0" borderId="1180" applyFont="0" applyFill="0" applyBorder="0" applyAlignment="0" applyProtection="0">
      <alignment horizontal="left"/>
      <protection locked="0"/>
    </xf>
    <xf numFmtId="228" fontId="103" fillId="0" borderId="1168">
      <alignment vertical="center"/>
      <protection locked="0"/>
    </xf>
    <xf numFmtId="193" fontId="10" fillId="0" borderId="1135"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1180" applyFont="0" applyFill="0" applyBorder="0" applyAlignment="0" applyProtection="0">
      <alignment horizontal="left"/>
      <protection locked="0"/>
    </xf>
    <xf numFmtId="271" fontId="11" fillId="0" borderId="1162">
      <alignment horizontal="right"/>
    </xf>
    <xf numFmtId="49" fontId="74" fillId="0" borderId="1162">
      <alignment horizontal="left" vertical="top" wrapText="1"/>
      <protection locked="0"/>
    </xf>
    <xf numFmtId="49" fontId="74" fillId="0" borderId="1171">
      <alignment horizontal="left" vertical="top" wrapText="1"/>
      <protection locked="0"/>
    </xf>
    <xf numFmtId="197" fontId="74" fillId="0" borderId="1171">
      <alignment horizontal="left"/>
      <protection locked="0"/>
    </xf>
    <xf numFmtId="233" fontId="103" fillId="0" borderId="1186">
      <alignment vertical="center"/>
      <protection locked="0"/>
    </xf>
    <xf numFmtId="200" fontId="10" fillId="5" borderId="1135" applyFont="0" applyFill="0" applyBorder="0" applyAlignment="0" applyProtection="0"/>
    <xf numFmtId="228" fontId="73" fillId="63" borderId="1180" applyFill="0">
      <alignment horizontal="center"/>
    </xf>
    <xf numFmtId="196" fontId="10" fillId="39" borderId="1180" applyFont="0" applyFill="0" applyBorder="0" applyAlignment="0">
      <alignment horizontal="left"/>
    </xf>
    <xf numFmtId="0" fontId="7" fillId="14" borderId="14" applyNumberFormat="0" applyFont="0" applyAlignment="0" applyProtection="0"/>
    <xf numFmtId="228" fontId="74" fillId="0" borderId="1198" applyNumberFormat="0">
      <alignment horizontal="left"/>
      <protection locked="0"/>
    </xf>
    <xf numFmtId="0" fontId="7" fillId="14" borderId="14" applyNumberFormat="0" applyFont="0" applyAlignment="0" applyProtection="0"/>
    <xf numFmtId="0" fontId="7" fillId="14" borderId="14" applyNumberFormat="0" applyFont="0" applyAlignment="0" applyProtection="0"/>
    <xf numFmtId="0" fontId="66" fillId="0" borderId="1158" applyNumberFormat="0" applyFill="0" applyAlignment="0" applyProtection="0"/>
    <xf numFmtId="0" fontId="7" fillId="14" borderId="14" applyNumberFormat="0" applyFont="0" applyAlignment="0" applyProtection="0"/>
    <xf numFmtId="271" fontId="11" fillId="63" borderId="1171">
      <alignment horizontal="right"/>
    </xf>
    <xf numFmtId="0" fontId="7" fillId="14" borderId="14" applyNumberFormat="0" applyFont="0" applyAlignment="0" applyProtection="0"/>
    <xf numFmtId="0" fontId="7" fillId="14" borderId="14" applyNumberFormat="0" applyFont="0" applyAlignment="0" applyProtection="0"/>
    <xf numFmtId="228" fontId="103" fillId="0" borderId="1150">
      <alignment vertical="center"/>
      <protection locked="0"/>
    </xf>
    <xf numFmtId="0" fontId="7" fillId="14" borderId="14" applyNumberFormat="0" applyFont="0" applyAlignment="0" applyProtection="0"/>
    <xf numFmtId="0" fontId="10" fillId="62" borderId="1183" applyNumberFormat="0" applyFont="0" applyAlignment="0" applyProtection="0"/>
    <xf numFmtId="0" fontId="7" fillId="14" borderId="14" applyNumberFormat="0" applyFont="0" applyAlignment="0" applyProtection="0"/>
    <xf numFmtId="0" fontId="2" fillId="0" borderId="1167" applyNumberFormat="0" applyFill="0" applyAlignment="0" applyProtection="0"/>
    <xf numFmtId="228" fontId="136" fillId="68" borderId="1196" applyNumberFormat="0">
      <alignment horizontal="right"/>
    </xf>
    <xf numFmtId="0" fontId="7" fillId="14" borderId="14" applyNumberFormat="0" applyFont="0" applyAlignment="0" applyProtection="0"/>
    <xf numFmtId="0" fontId="7" fillId="14" borderId="14" applyNumberFormat="0" applyFont="0" applyAlignment="0" applyProtection="0"/>
    <xf numFmtId="10" fontId="68" fillId="67" borderId="1180" applyNumberFormat="0" applyBorder="0" applyAlignment="0" applyProtection="0"/>
    <xf numFmtId="188" fontId="73" fillId="63" borderId="1135" applyFill="0">
      <alignment horizontal="center" vertical="center"/>
    </xf>
    <xf numFmtId="0" fontId="7" fillId="14" borderId="14" applyNumberFormat="0" applyFont="0" applyAlignment="0" applyProtection="0"/>
    <xf numFmtId="254" fontId="10" fillId="39" borderId="1162">
      <alignment horizontal="right"/>
      <protection locked="0"/>
    </xf>
    <xf numFmtId="271" fontId="11" fillId="63" borderId="1189">
      <alignment horizontal="right"/>
    </xf>
    <xf numFmtId="178" fontId="10" fillId="39" borderId="1180">
      <alignment horizontal="center"/>
      <protection locked="0"/>
    </xf>
    <xf numFmtId="191" fontId="74" fillId="0" borderId="1153" applyFont="0" applyFill="0" applyBorder="0" applyAlignment="0" applyProtection="0">
      <alignment horizontal="left"/>
      <protection locked="0"/>
    </xf>
    <xf numFmtId="0" fontId="7" fillId="14" borderId="14" applyNumberFormat="0" applyFont="0" applyAlignment="0" applyProtection="0"/>
    <xf numFmtId="0" fontId="73" fillId="63" borderId="1180" applyFill="0">
      <alignment horizontal="center"/>
    </xf>
    <xf numFmtId="17" fontId="11" fillId="39" borderId="1153">
      <alignment horizontal="center"/>
      <protection locked="0"/>
    </xf>
    <xf numFmtId="0" fontId="2" fillId="0" borderId="1140" applyNumberFormat="0" applyFill="0" applyAlignment="0" applyProtection="0"/>
    <xf numFmtId="191" fontId="74" fillId="0" borderId="1180" applyFont="0" applyFill="0" applyBorder="0" applyAlignment="0" applyProtection="0">
      <alignment horizontal="left"/>
      <protection locked="0"/>
    </xf>
    <xf numFmtId="0" fontId="53" fillId="59" borderId="1182" applyNumberFormat="0" applyAlignment="0" applyProtection="0"/>
    <xf numFmtId="0" fontId="53" fillId="59" borderId="1128" applyNumberFormat="0" applyAlignment="0" applyProtection="0"/>
    <xf numFmtId="188" fontId="73" fillId="63" borderId="1180" applyFill="0">
      <alignment horizontal="center" vertical="center"/>
    </xf>
    <xf numFmtId="0" fontId="7" fillId="14" borderId="14" applyNumberFormat="0" applyFont="0" applyAlignment="0" applyProtection="0"/>
    <xf numFmtId="228" fontId="136" fillId="68" borderId="1142" applyNumberFormat="0">
      <alignment horizontal="right"/>
    </xf>
    <xf numFmtId="0" fontId="10" fillId="62" borderId="1156" applyNumberFormat="0" applyFont="0" applyAlignment="0" applyProtection="0"/>
    <xf numFmtId="0" fontId="61" fillId="46" borderId="1128" applyNumberFormat="0" applyAlignment="0" applyProtection="0"/>
    <xf numFmtId="0" fontId="7" fillId="14" borderId="14" applyNumberFormat="0" applyFont="0" applyAlignment="0" applyProtection="0"/>
    <xf numFmtId="231" fontId="103" fillId="0" borderId="1177">
      <alignment vertical="center"/>
      <protection locked="0"/>
    </xf>
    <xf numFmtId="0" fontId="10" fillId="62" borderId="1129" applyNumberFormat="0" applyFont="0" applyAlignment="0" applyProtection="0"/>
    <xf numFmtId="0" fontId="10" fillId="62" borderId="1129" applyNumberFormat="0" applyFont="0" applyAlignment="0" applyProtection="0"/>
    <xf numFmtId="0" fontId="64" fillId="59" borderId="1130" applyNumberFormat="0" applyAlignment="0" applyProtection="0"/>
    <xf numFmtId="0" fontId="53" fillId="59" borderId="1354" applyNumberFormat="0" applyAlignment="0" applyProtection="0"/>
    <xf numFmtId="0" fontId="66" fillId="0" borderId="1131" applyNumberFormat="0" applyFill="0" applyAlignment="0" applyProtection="0"/>
    <xf numFmtId="0" fontId="2" fillId="0" borderId="1176" applyNumberFormat="0" applyFill="0" applyAlignment="0" applyProtection="0"/>
    <xf numFmtId="271" fontId="11" fillId="0" borderId="1144">
      <alignment horizontal="right"/>
    </xf>
    <xf numFmtId="266" fontId="103" fillId="0" borderId="1144" applyFill="0">
      <alignment horizontal="center" vertical="center"/>
    </xf>
    <xf numFmtId="10" fontId="68" fillId="67" borderId="1144" applyNumberFormat="0" applyBorder="0" applyAlignment="0" applyProtection="0"/>
    <xf numFmtId="276" fontId="20" fillId="0" borderId="1144">
      <alignment horizontal="center"/>
    </xf>
    <xf numFmtId="250" fontId="121" fillId="0" borderId="1434" applyFill="0"/>
    <xf numFmtId="237" fontId="103" fillId="0" borderId="2336">
      <alignment vertical="center"/>
      <protection locked="0"/>
    </xf>
    <xf numFmtId="276" fontId="20" fillId="0" borderId="1135">
      <alignment horizontal="center"/>
    </xf>
    <xf numFmtId="0" fontId="74" fillId="0" borderId="1135" applyNumberFormat="0">
      <alignment horizontal="left"/>
      <protection locked="0"/>
    </xf>
    <xf numFmtId="0" fontId="61" fillId="46" borderId="1173" applyNumberFormat="0" applyAlignment="0" applyProtection="0"/>
    <xf numFmtId="0" fontId="7" fillId="14" borderId="14" applyNumberFormat="0" applyFont="0" applyAlignment="0" applyProtection="0"/>
    <xf numFmtId="0" fontId="7" fillId="14" borderId="14" applyNumberFormat="0" applyFont="0" applyAlignment="0" applyProtection="0"/>
    <xf numFmtId="228" fontId="112" fillId="0" borderId="1152" applyFill="0">
      <alignment horizontal="center" vertical="center"/>
    </xf>
    <xf numFmtId="0" fontId="7" fillId="14" borderId="14" applyNumberFormat="0" applyFont="0" applyAlignment="0" applyProtection="0"/>
    <xf numFmtId="233" fontId="103" fillId="0" borderId="1807">
      <alignment vertical="center"/>
      <protection locked="0"/>
    </xf>
    <xf numFmtId="0" fontId="7" fillId="14" borderId="14" applyNumberFormat="0" applyFont="0" applyAlignment="0" applyProtection="0"/>
    <xf numFmtId="184" fontId="103" fillId="0" borderId="1177">
      <alignment vertical="center"/>
      <protection locked="0"/>
    </xf>
    <xf numFmtId="0" fontId="7" fillId="14" borderId="14" applyNumberFormat="0" applyFont="0" applyAlignment="0" applyProtection="0"/>
    <xf numFmtId="228" fontId="104" fillId="0" borderId="1153" applyFill="0">
      <alignment horizontal="center" vertical="center"/>
    </xf>
    <xf numFmtId="228" fontId="112" fillId="0" borderId="1143" applyFill="0">
      <alignment horizontal="center" vertical="center"/>
    </xf>
    <xf numFmtId="228" fontId="73" fillId="63" borderId="1189" applyFill="0">
      <alignment horizontal="center"/>
    </xf>
    <xf numFmtId="228" fontId="103" fillId="0" borderId="1171" applyFill="0">
      <alignment horizontal="center" vertical="center"/>
    </xf>
    <xf numFmtId="185" fontId="74" fillId="0" borderId="1171" applyFont="0" applyFill="0" applyBorder="0" applyAlignment="0" applyProtection="0">
      <alignment horizontal="left"/>
      <protection locked="0"/>
    </xf>
    <xf numFmtId="0" fontId="61" fillId="46" borderId="1137" applyNumberFormat="0" applyAlignment="0" applyProtection="0"/>
    <xf numFmtId="0" fontId="7" fillId="14" borderId="14" applyNumberFormat="0" applyFont="0" applyAlignment="0" applyProtection="0"/>
    <xf numFmtId="49" fontId="74" fillId="0" borderId="1180">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193" fontId="10" fillId="0" borderId="1135"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146"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8" fontId="73" fillId="63" borderId="2639"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78" fontId="10" fillId="39" borderId="1153">
      <alignment horizontal="center"/>
      <protection locked="0"/>
    </xf>
    <xf numFmtId="254" fontId="10" fillId="39" borderId="1153">
      <alignment horizontal="right"/>
      <protection locked="0"/>
    </xf>
    <xf numFmtId="178" fontId="10" fillId="39" borderId="1153">
      <alignment horizontal="center"/>
      <protection locked="0"/>
    </xf>
    <xf numFmtId="0" fontId="7" fillId="14" borderId="14" applyNumberFormat="0" applyFont="0" applyAlignment="0" applyProtection="0"/>
    <xf numFmtId="0" fontId="7" fillId="14" borderId="14" applyNumberFormat="0" applyFont="0" applyAlignment="0" applyProtection="0"/>
    <xf numFmtId="196" fontId="10" fillId="39" borderId="1153" applyFont="0" applyFill="0" applyBorder="0" applyAlignment="0">
      <alignment horizontal="left"/>
    </xf>
    <xf numFmtId="0" fontId="7" fillId="14" borderId="14" applyNumberFormat="0" applyFont="0" applyAlignment="0" applyProtection="0"/>
    <xf numFmtId="0" fontId="7" fillId="14" borderId="14" applyNumberFormat="0" applyFont="0" applyAlignment="0" applyProtection="0"/>
    <xf numFmtId="178" fontId="10" fillId="39" borderId="1135">
      <alignment horizontal="center"/>
      <protection locked="0"/>
    </xf>
    <xf numFmtId="201" fontId="10" fillId="39" borderId="1180" applyNumberFormat="0">
      <alignment horizontal="left"/>
    </xf>
    <xf numFmtId="0" fontId="66" fillId="0" borderId="1140" applyNumberFormat="0" applyFill="0" applyAlignment="0" applyProtection="0"/>
    <xf numFmtId="196" fontId="10" fillId="39" borderId="1171" applyFont="0" applyFill="0" applyBorder="0" applyAlignment="0">
      <alignment horizontal="left"/>
    </xf>
    <xf numFmtId="0" fontId="7" fillId="14" borderId="14" applyNumberFormat="0" applyFont="0" applyAlignment="0" applyProtection="0"/>
    <xf numFmtId="178" fontId="10" fillId="39" borderId="1135">
      <alignment horizontal="center"/>
      <protection locked="0"/>
    </xf>
    <xf numFmtId="0" fontId="7" fillId="14" borderId="14" applyNumberFormat="0" applyFont="0" applyAlignment="0" applyProtection="0"/>
    <xf numFmtId="49" fontId="74" fillId="0" borderId="1171">
      <alignment horizontal="left" vertical="top" wrapText="1"/>
      <protection locked="0"/>
    </xf>
    <xf numFmtId="0" fontId="7" fillId="14" borderId="14" applyNumberFormat="0" applyFont="0" applyAlignment="0" applyProtection="0"/>
    <xf numFmtId="0" fontId="53" fillId="59" borderId="1128" applyNumberFormat="0" applyAlignment="0" applyProtection="0"/>
    <xf numFmtId="271" fontId="11" fillId="0" borderId="1198">
      <alignment horizontal="right"/>
    </xf>
    <xf numFmtId="191" fontId="74" fillId="0" borderId="1171" applyFont="0" applyFill="0" applyBorder="0" applyAlignment="0" applyProtection="0">
      <alignment horizontal="left"/>
      <protection locked="0"/>
    </xf>
    <xf numFmtId="230" fontId="103" fillId="0" borderId="1177">
      <alignment vertical="center"/>
      <protection locked="0"/>
    </xf>
    <xf numFmtId="233" fontId="103" fillId="0" borderId="1195">
      <alignment vertical="center"/>
      <protection locked="0"/>
    </xf>
    <xf numFmtId="190" fontId="74" fillId="0" borderId="1180" applyFont="0" applyFill="0" applyBorder="0" applyAlignment="0" applyProtection="0">
      <alignment horizontal="left"/>
      <protection locked="0"/>
    </xf>
    <xf numFmtId="196" fontId="10" fillId="39" borderId="1171" applyFont="0" applyFill="0" applyBorder="0" applyAlignment="0">
      <alignment horizontal="left"/>
    </xf>
    <xf numFmtId="0" fontId="7" fillId="14" borderId="14" applyNumberFormat="0" applyFont="0" applyAlignment="0" applyProtection="0"/>
    <xf numFmtId="0" fontId="66" fillId="0" borderId="1158" applyNumberFormat="0" applyFill="0" applyAlignment="0" applyProtection="0"/>
    <xf numFmtId="0" fontId="53" fillId="59" borderId="1173" applyNumberFormat="0" applyAlignment="0" applyProtection="0"/>
    <xf numFmtId="254" fontId="10" fillId="39" borderId="1171">
      <alignment horizontal="right"/>
      <protection locked="0"/>
    </xf>
    <xf numFmtId="178" fontId="10" fillId="39" borderId="1180">
      <alignment horizontal="center"/>
      <protection locked="0"/>
    </xf>
    <xf numFmtId="228" fontId="103" fillId="0" borderId="1189" applyFill="0">
      <alignment horizontal="center" vertical="center"/>
    </xf>
    <xf numFmtId="254" fontId="10" fillId="39" borderId="1180">
      <alignment horizontal="right"/>
      <protection locked="0"/>
    </xf>
    <xf numFmtId="0" fontId="66" fillId="0" borderId="1149" applyNumberFormat="0" applyFill="0" applyAlignment="0" applyProtection="0"/>
    <xf numFmtId="0" fontId="7" fillId="14" borderId="14" applyNumberFormat="0" applyFont="0" applyAlignment="0" applyProtection="0"/>
    <xf numFmtId="0" fontId="53" fillId="59" borderId="1137" applyNumberFormat="0" applyAlignment="0" applyProtection="0"/>
    <xf numFmtId="0" fontId="2" fillId="0" borderId="1149" applyNumberFormat="0" applyFill="0" applyAlignment="0" applyProtection="0"/>
    <xf numFmtId="0" fontId="73" fillId="63" borderId="1180" applyFill="0">
      <alignment horizontal="center"/>
    </xf>
    <xf numFmtId="0" fontId="7" fillId="14" borderId="14" applyNumberFormat="0" applyFont="0" applyAlignment="0" applyProtection="0"/>
    <xf numFmtId="0" fontId="7" fillId="14" borderId="14" applyNumberFormat="0" applyFont="0" applyAlignment="0" applyProtection="0"/>
    <xf numFmtId="271" fontId="11" fillId="0" borderId="1189">
      <alignment horizontal="right"/>
    </xf>
    <xf numFmtId="228" fontId="73" fillId="63" borderId="1180" applyFill="0">
      <alignment horizontal="center" vertical="center"/>
    </xf>
    <xf numFmtId="187" fontId="74" fillId="0" borderId="1135" applyFont="0" applyFill="0" applyBorder="0" applyAlignment="0" applyProtection="0">
      <alignment horizontal="left"/>
      <protection locked="0"/>
    </xf>
    <xf numFmtId="0" fontId="7" fillId="14" borderId="14" applyNumberFormat="0" applyFont="0" applyAlignment="0" applyProtection="0"/>
    <xf numFmtId="250" fontId="168" fillId="0" borderId="1181" applyFill="0"/>
    <xf numFmtId="0" fontId="7" fillId="14" borderId="14" applyNumberFormat="0" applyFont="0" applyAlignment="0" applyProtection="0"/>
    <xf numFmtId="17" fontId="11" fillId="39" borderId="1189">
      <alignment horizontal="center"/>
      <protection locked="0"/>
    </xf>
    <xf numFmtId="0" fontId="53" fillId="59" borderId="1164" applyNumberFormat="0" applyAlignment="0" applyProtection="0"/>
    <xf numFmtId="188" fontId="73" fillId="63" borderId="1171" applyFill="0">
      <alignment horizontal="center" vertical="center"/>
    </xf>
    <xf numFmtId="229" fontId="103" fillId="0" borderId="1150">
      <alignment vertical="center"/>
      <protection locked="0"/>
    </xf>
    <xf numFmtId="231" fontId="103" fillId="0" borderId="1150">
      <alignment vertical="center"/>
      <protection locked="0"/>
    </xf>
    <xf numFmtId="10" fontId="68" fillId="67" borderId="1162" applyNumberFormat="0" applyBorder="0" applyAlignment="0" applyProtection="0"/>
    <xf numFmtId="0" fontId="61" fillId="46" borderId="2332" applyNumberFormat="0" applyAlignment="0" applyProtection="0"/>
    <xf numFmtId="49" fontId="74" fillId="0" borderId="1189">
      <alignment horizontal="left" vertical="top" wrapText="1"/>
      <protection locked="0"/>
    </xf>
    <xf numFmtId="266" fontId="103" fillId="0" borderId="1198" applyFill="0">
      <alignment horizontal="center" vertical="center"/>
    </xf>
    <xf numFmtId="178" fontId="10" fillId="39" borderId="1171">
      <alignment horizontal="center"/>
      <protection locked="0"/>
    </xf>
    <xf numFmtId="267" fontId="112" fillId="0" borderId="1188" applyFill="0">
      <alignment horizontal="center" vertical="center"/>
    </xf>
    <xf numFmtId="0" fontId="61" fillId="46" borderId="1128" applyNumberFormat="0" applyAlignment="0" applyProtection="0"/>
    <xf numFmtId="230" fontId="103" fillId="0" borderId="1141">
      <alignment vertical="center"/>
      <protection locked="0"/>
    </xf>
    <xf numFmtId="254" fontId="10" fillId="39" borderId="1189">
      <alignment horizontal="right"/>
      <protection locked="0"/>
    </xf>
    <xf numFmtId="178" fontId="10" fillId="39" borderId="1189">
      <alignment horizontal="center"/>
      <protection locked="0"/>
    </xf>
    <xf numFmtId="185" fontId="74" fillId="0" borderId="1198"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3" fontId="114" fillId="39" borderId="1171">
      <alignment horizontal="center"/>
      <protection locked="0"/>
    </xf>
    <xf numFmtId="0" fontId="7" fillId="14" borderId="14" applyNumberFormat="0" applyFont="0" applyAlignment="0" applyProtection="0"/>
    <xf numFmtId="0" fontId="66" fillId="0" borderId="1149" applyNumberFormat="0" applyFill="0" applyAlignment="0" applyProtection="0"/>
    <xf numFmtId="0" fontId="66" fillId="0" borderId="1158" applyNumberFormat="0" applyFill="0" applyAlignment="0" applyProtection="0"/>
    <xf numFmtId="271" fontId="11" fillId="63" borderId="1162">
      <alignment horizontal="right"/>
    </xf>
    <xf numFmtId="0" fontId="7" fillId="14" borderId="14" applyNumberFormat="0" applyFont="0" applyAlignment="0" applyProtection="0"/>
    <xf numFmtId="229" fontId="103" fillId="0" borderId="1168">
      <alignment vertical="center"/>
      <protection locked="0"/>
    </xf>
    <xf numFmtId="0" fontId="7" fillId="14" borderId="14" applyNumberFormat="0" applyFont="0" applyAlignment="0" applyProtection="0"/>
    <xf numFmtId="228" fontId="103" fillId="0" borderId="1162" applyFill="0">
      <alignment horizontal="center" vertical="center"/>
    </xf>
    <xf numFmtId="0" fontId="2" fillId="0" borderId="1194" applyNumberFormat="0" applyFill="0" applyAlignment="0" applyProtection="0"/>
    <xf numFmtId="0" fontId="61" fillId="46" borderId="1191" applyNumberFormat="0" applyAlignment="0" applyProtection="0"/>
    <xf numFmtId="0" fontId="66" fillId="0" borderId="1185"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10" fillId="62" borderId="1129" applyNumberFormat="0" applyFont="0" applyAlignment="0" applyProtection="0"/>
    <xf numFmtId="0" fontId="64" fillId="59" borderId="1130" applyNumberFormat="0" applyAlignment="0" applyProtection="0"/>
    <xf numFmtId="0" fontId="10" fillId="62" borderId="1174" applyNumberFormat="0" applyFont="0" applyAlignment="0" applyProtection="0"/>
    <xf numFmtId="231" fontId="103" fillId="0" borderId="1177">
      <alignment vertical="center"/>
      <protection locked="0"/>
    </xf>
    <xf numFmtId="0" fontId="7" fillId="14" borderId="14" applyNumberFormat="0" applyFont="0" applyAlignment="0" applyProtection="0"/>
    <xf numFmtId="250" fontId="121" fillId="0" borderId="1163" applyFill="0"/>
    <xf numFmtId="0" fontId="7" fillId="14" borderId="14" applyNumberFormat="0" applyFont="0" applyAlignment="0" applyProtection="0"/>
    <xf numFmtId="0" fontId="7" fillId="14" borderId="14" applyNumberFormat="0" applyFont="0" applyAlignment="0" applyProtection="0"/>
    <xf numFmtId="0" fontId="66" fillId="0" borderId="1131" applyNumberFormat="0" applyFill="0" applyAlignment="0" applyProtection="0"/>
    <xf numFmtId="0" fontId="2" fillId="0" borderId="1131" applyNumberFormat="0" applyFill="0" applyAlignment="0" applyProtection="0"/>
    <xf numFmtId="0" fontId="7" fillId="14" borderId="14" applyNumberFormat="0" applyFont="0" applyAlignment="0" applyProtection="0"/>
    <xf numFmtId="0" fontId="61" fillId="46" borderId="1182" applyNumberFormat="0" applyAlignment="0" applyProtection="0"/>
    <xf numFmtId="0" fontId="7" fillId="14" borderId="14" applyNumberFormat="0" applyFont="0" applyAlignment="0" applyProtection="0"/>
    <xf numFmtId="228" fontId="124" fillId="0" borderId="1188" applyFill="0">
      <alignment horizontal="center" vertical="center"/>
    </xf>
    <xf numFmtId="276" fontId="20" fillId="0" borderId="1361">
      <alignment horizontal="center"/>
    </xf>
    <xf numFmtId="231" fontId="103" fillId="0" borderId="1186">
      <alignment vertical="center"/>
      <protection locked="0"/>
    </xf>
    <xf numFmtId="0" fontId="66" fillId="0" borderId="1176" applyNumberFormat="0" applyFill="0" applyAlignment="0" applyProtection="0"/>
    <xf numFmtId="237" fontId="103" fillId="0" borderId="1186">
      <alignment vertical="center"/>
      <protection locked="0"/>
    </xf>
    <xf numFmtId="233" fontId="103" fillId="0" borderId="1150">
      <alignment vertical="center"/>
      <protection locked="0"/>
    </xf>
    <xf numFmtId="0" fontId="74" fillId="0" borderId="1153" applyNumberFormat="0">
      <alignment horizontal="left"/>
      <protection locked="0"/>
    </xf>
    <xf numFmtId="231" fontId="103" fillId="0" borderId="1159">
      <alignment vertical="center"/>
      <protection locked="0"/>
    </xf>
    <xf numFmtId="267" fontId="112" fillId="0" borderId="1152" applyFill="0">
      <alignment horizontal="center" vertical="center"/>
    </xf>
    <xf numFmtId="0" fontId="10" fillId="62" borderId="1165" applyNumberFormat="0" applyFont="0" applyAlignment="0" applyProtection="0"/>
    <xf numFmtId="37" fontId="70" fillId="0" borderId="1179" applyFill="0">
      <alignment horizontal="center" vertical="center"/>
    </xf>
    <xf numFmtId="229" fontId="103" fillId="0" borderId="1177">
      <alignment vertical="center"/>
      <protection locked="0"/>
    </xf>
    <xf numFmtId="185" fontId="74" fillId="0" borderId="1153" applyFont="0" applyFill="0" applyBorder="0" applyAlignment="0" applyProtection="0">
      <alignment horizontal="left"/>
      <protection locked="0"/>
    </xf>
    <xf numFmtId="3" fontId="114" fillId="39" borderId="1153">
      <alignment horizontal="center"/>
      <protection locked="0"/>
    </xf>
    <xf numFmtId="228" fontId="68" fillId="0" borderId="1153" applyFill="0">
      <alignment horizontal="center" vertical="center"/>
    </xf>
    <xf numFmtId="188" fontId="73" fillId="63" borderId="1153" applyFill="0">
      <alignment horizontal="center" vertical="center"/>
    </xf>
    <xf numFmtId="0" fontId="66" fillId="0" borderId="1140" applyNumberFormat="0" applyFill="0" applyAlignment="0" applyProtection="0"/>
    <xf numFmtId="0" fontId="64" fillId="59" borderId="1139" applyNumberFormat="0" applyAlignment="0" applyProtection="0"/>
    <xf numFmtId="0" fontId="10" fillId="62" borderId="1138" applyNumberFormat="0" applyFont="0" applyAlignment="0" applyProtection="0"/>
    <xf numFmtId="188" fontId="73" fillId="63" borderId="1144" applyFill="0">
      <alignment horizontal="center" vertical="center"/>
    </xf>
    <xf numFmtId="0" fontId="10" fillId="62" borderId="1138" applyNumberFormat="0" applyFont="0" applyAlignment="0" applyProtection="0"/>
    <xf numFmtId="228" fontId="73" fillId="63" borderId="1162" applyFill="0">
      <alignment horizontal="center" vertical="center"/>
    </xf>
    <xf numFmtId="0" fontId="7" fillId="14" borderId="14" applyNumberFormat="0" applyFont="0" applyAlignment="0" applyProtection="0"/>
    <xf numFmtId="17" fontId="11" fillId="39" borderId="1171">
      <alignment horizontal="center"/>
      <protection locked="0"/>
    </xf>
    <xf numFmtId="200" fontId="10" fillId="5" borderId="1171" applyFont="0" applyFill="0" applyBorder="0" applyAlignment="0" applyProtection="0"/>
    <xf numFmtId="184" fontId="103" fillId="0" borderId="1159">
      <alignment vertical="center"/>
      <protection locked="0"/>
    </xf>
    <xf numFmtId="37" fontId="70" fillId="0" borderId="1152" applyFill="0">
      <alignment horizontal="center" vertical="center"/>
    </xf>
    <xf numFmtId="228" fontId="73" fillId="63" borderId="1189" applyFill="0">
      <alignment horizontal="center" vertical="center"/>
    </xf>
    <xf numFmtId="228" fontId="136" fillId="68" borderId="1169" applyNumberFormat="0">
      <alignment horizontal="right"/>
    </xf>
    <xf numFmtId="0" fontId="10" fillId="62" borderId="1156" applyNumberFormat="0" applyFont="0" applyAlignment="0" applyProtection="0"/>
    <xf numFmtId="0" fontId="7" fillId="14" borderId="14" applyNumberFormat="0" applyFont="0" applyAlignment="0" applyProtection="0"/>
    <xf numFmtId="254" fontId="10" fillId="39" borderId="1153">
      <alignment horizontal="right"/>
      <protection locked="0"/>
    </xf>
    <xf numFmtId="178" fontId="10" fillId="39" borderId="1171">
      <alignment horizontal="center"/>
      <protection locked="0"/>
    </xf>
    <xf numFmtId="192" fontId="74" fillId="0" borderId="1180" applyFont="0" applyFill="0" applyBorder="0" applyAlignment="0" applyProtection="0">
      <alignment horizontal="left"/>
      <protection locked="0"/>
    </xf>
    <xf numFmtId="271" fontId="11" fillId="0" borderId="1153">
      <alignment horizontal="right"/>
    </xf>
    <xf numFmtId="0" fontId="7" fillId="14" borderId="14" applyNumberFormat="0" applyFont="0" applyAlignment="0" applyProtection="0"/>
    <xf numFmtId="0" fontId="7" fillId="14" borderId="14" applyNumberFormat="0" applyFont="0" applyAlignment="0" applyProtection="0"/>
    <xf numFmtId="187" fontId="74" fillId="0" borderId="1153"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64" fillId="59" borderId="1157" applyNumberFormat="0" applyAlignment="0" applyProtection="0"/>
    <xf numFmtId="250" fontId="121" fillId="0" borderId="1190" applyFill="0"/>
    <xf numFmtId="237" fontId="103" fillId="0" borderId="1159">
      <alignment vertical="center"/>
      <protection locked="0"/>
    </xf>
    <xf numFmtId="0" fontId="10" fillId="62" borderId="1192"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1135" applyFont="0" applyFill="0" applyBorder="0" applyAlignment="0" applyProtection="0">
      <alignment horizontal="left"/>
      <protection locked="0"/>
    </xf>
    <xf numFmtId="0" fontId="7" fillId="14" borderId="14" applyNumberFormat="0" applyFont="0" applyAlignment="0" applyProtection="0"/>
    <xf numFmtId="233" fontId="103" fillId="0" borderId="1168">
      <alignment vertical="center"/>
      <protection locked="0"/>
    </xf>
    <xf numFmtId="228" fontId="68" fillId="0" borderId="1189" applyFill="0">
      <alignment horizontal="center" vertical="center"/>
    </xf>
    <xf numFmtId="228" fontId="103" fillId="0" borderId="1159">
      <alignment vertical="center"/>
      <protection locked="0"/>
    </xf>
    <xf numFmtId="178" fontId="10" fillId="39" borderId="1135">
      <alignment horizontal="center"/>
      <protection locked="0"/>
    </xf>
    <xf numFmtId="0" fontId="74" fillId="0" borderId="1180" applyNumberFormat="0">
      <alignment horizontal="left"/>
      <protection locked="0"/>
    </xf>
    <xf numFmtId="0" fontId="53" fillId="59" borderId="1164" applyNumberFormat="0" applyAlignment="0" applyProtection="0"/>
    <xf numFmtId="0" fontId="61" fillId="46" borderId="1164" applyNumberFormat="0" applyAlignment="0" applyProtection="0"/>
    <xf numFmtId="0" fontId="7" fillId="14" borderId="14" applyNumberFormat="0" applyFont="0" applyAlignment="0" applyProtection="0"/>
    <xf numFmtId="188" fontId="73" fillId="63" borderId="1171" applyFill="0">
      <alignment horizontal="center" vertical="center"/>
    </xf>
    <xf numFmtId="228" fontId="73" fillId="63" borderId="1153" applyFill="0">
      <alignment horizontal="center" vertical="center"/>
    </xf>
    <xf numFmtId="228" fontId="73" fillId="63" borderId="1171" applyFill="0">
      <alignment horizontal="center"/>
    </xf>
    <xf numFmtId="228" fontId="112" fillId="0" borderId="1188" applyFill="0">
      <alignment horizontal="center" vertical="center"/>
    </xf>
    <xf numFmtId="49" fontId="74" fillId="0" borderId="1198">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7" fontId="74" fillId="0" borderId="1162" applyFont="0" applyFill="0" applyBorder="0" applyAlignment="0" applyProtection="0">
      <alignment horizontal="left"/>
      <protection locked="0"/>
    </xf>
    <xf numFmtId="187" fontId="74" fillId="0" borderId="1180" applyFont="0" applyFill="0" applyBorder="0" applyAlignment="0" applyProtection="0">
      <alignment horizontal="left"/>
      <protection locked="0"/>
    </xf>
    <xf numFmtId="37" fontId="70" fillId="0" borderId="1188" applyFill="0">
      <alignment horizontal="center" vertical="center"/>
    </xf>
    <xf numFmtId="233" fontId="103" fillId="0" borderId="1177">
      <alignment vertical="center"/>
      <protection locked="0"/>
    </xf>
    <xf numFmtId="271" fontId="11" fillId="63" borderId="1153">
      <alignment horizontal="right"/>
    </xf>
    <xf numFmtId="0" fontId="7" fillId="14" borderId="14" applyNumberFormat="0" applyFont="0" applyAlignment="0" applyProtection="0"/>
    <xf numFmtId="0" fontId="53" fillId="59" borderId="1146" applyNumberFormat="0" applyAlignment="0" applyProtection="0"/>
    <xf numFmtId="228" fontId="73" fillId="63" borderId="1180" applyFill="0">
      <alignment horizontal="center" vertical="center"/>
    </xf>
    <xf numFmtId="0" fontId="10" fillId="62" borderId="1165" applyNumberFormat="0" applyFont="0" applyAlignment="0" applyProtection="0"/>
    <xf numFmtId="0" fontId="7" fillId="14" borderId="14" applyNumberFormat="0" applyFont="0" applyAlignment="0" applyProtection="0"/>
    <xf numFmtId="254" fontId="10" fillId="39" borderId="1180">
      <alignment horizontal="right"/>
      <protection locked="0"/>
    </xf>
    <xf numFmtId="0" fontId="7" fillId="14" borderId="14" applyNumberFormat="0" applyFont="0" applyAlignment="0" applyProtection="0"/>
    <xf numFmtId="228" fontId="73" fillId="63" borderId="1153" applyFill="0">
      <alignment horizontal="center"/>
    </xf>
    <xf numFmtId="0" fontId="7" fillId="14" borderId="14" applyNumberFormat="0" applyFont="0" applyAlignment="0" applyProtection="0"/>
    <xf numFmtId="250" fontId="168" fillId="0" borderId="1154" applyFill="0"/>
    <xf numFmtId="228" fontId="74" fillId="0" borderId="1189" applyNumberFormat="0">
      <alignment horizontal="left"/>
      <protection locked="0"/>
    </xf>
    <xf numFmtId="228" fontId="103" fillId="0" borderId="1153" applyFill="0">
      <alignment horizontal="center" vertical="center"/>
    </xf>
    <xf numFmtId="228" fontId="121" fillId="0" borderId="1151" applyNumberFormat="0"/>
    <xf numFmtId="0" fontId="7" fillId="14" borderId="14" applyNumberFormat="0" applyFont="0" applyAlignment="0" applyProtection="0"/>
    <xf numFmtId="231" fontId="103" fillId="0" borderId="1195">
      <alignment vertical="center"/>
      <protection locked="0"/>
    </xf>
    <xf numFmtId="0" fontId="10" fillId="62" borderId="1165" applyNumberFormat="0" applyFont="0" applyAlignment="0" applyProtection="0"/>
    <xf numFmtId="0" fontId="7" fillId="14" borderId="14" applyNumberFormat="0" applyFont="0" applyAlignment="0" applyProtection="0"/>
    <xf numFmtId="17" fontId="11" fillId="39" borderId="1180">
      <alignment horizontal="center"/>
      <protection locked="0"/>
    </xf>
    <xf numFmtId="0" fontId="61" fillId="46" borderId="1155" applyNumberFormat="0" applyAlignment="0" applyProtection="0"/>
    <xf numFmtId="178" fontId="10" fillId="39" borderId="1135">
      <alignment horizontal="center"/>
      <protection locked="0"/>
    </xf>
    <xf numFmtId="0" fontId="7" fillId="14" borderId="14" applyNumberFormat="0" applyFont="0" applyAlignment="0" applyProtection="0"/>
    <xf numFmtId="0" fontId="7" fillId="14" borderId="14" applyNumberFormat="0" applyFont="0" applyAlignment="0" applyProtection="0"/>
    <xf numFmtId="0" fontId="64" fillId="59" borderId="1139" applyNumberFormat="0" applyAlignment="0" applyProtection="0"/>
    <xf numFmtId="0" fontId="10" fillId="62" borderId="1138" applyNumberFormat="0" applyFont="0" applyAlignment="0" applyProtection="0"/>
    <xf numFmtId="0" fontId="7" fillId="14" borderId="14" applyNumberFormat="0" applyFont="0" applyAlignment="0" applyProtection="0"/>
    <xf numFmtId="232" fontId="103" fillId="0" borderId="1132">
      <alignment vertical="center"/>
      <protection locked="0"/>
    </xf>
    <xf numFmtId="229" fontId="103" fillId="0" borderId="1132">
      <alignment vertical="center"/>
      <protection locked="0"/>
    </xf>
    <xf numFmtId="228" fontId="103" fillId="0" borderId="1132">
      <alignment vertical="center"/>
      <protection locked="0"/>
    </xf>
    <xf numFmtId="237" fontId="103" fillId="0" borderId="1132">
      <alignment vertical="center"/>
      <protection locked="0"/>
    </xf>
    <xf numFmtId="184" fontId="103" fillId="0" borderId="1132">
      <alignment vertical="center"/>
      <protection locked="0"/>
    </xf>
    <xf numFmtId="233" fontId="103" fillId="0" borderId="1132">
      <alignment vertical="center"/>
      <protection locked="0"/>
    </xf>
    <xf numFmtId="233" fontId="103" fillId="0" borderId="1132">
      <alignment vertical="center"/>
      <protection locked="0"/>
    </xf>
    <xf numFmtId="231" fontId="103" fillId="0" borderId="1132">
      <alignment vertical="center"/>
      <protection locked="0"/>
    </xf>
    <xf numFmtId="231" fontId="103" fillId="0" borderId="1132">
      <alignment vertical="center"/>
      <protection locked="0"/>
    </xf>
    <xf numFmtId="230" fontId="103" fillId="0" borderId="1132">
      <alignment vertical="center"/>
      <protection locked="0"/>
    </xf>
    <xf numFmtId="0" fontId="7" fillId="14" borderId="14" applyNumberFormat="0" applyFont="0" applyAlignment="0" applyProtection="0"/>
    <xf numFmtId="0" fontId="7" fillId="14" borderId="14" applyNumberFormat="0" applyFont="0" applyAlignment="0" applyProtection="0"/>
    <xf numFmtId="228" fontId="112" fillId="0" borderId="1161" applyFill="0">
      <alignment horizontal="center" vertical="center"/>
    </xf>
    <xf numFmtId="230" fontId="103" fillId="0" borderId="1168">
      <alignment vertical="center"/>
      <protection locked="0"/>
    </xf>
    <xf numFmtId="232" fontId="103" fillId="0" borderId="1168">
      <alignment vertical="center"/>
      <protection locked="0"/>
    </xf>
    <xf numFmtId="0" fontId="7" fillId="14" borderId="14" applyNumberFormat="0" applyFont="0" applyAlignment="0" applyProtection="0"/>
    <xf numFmtId="0" fontId="7" fillId="14" borderId="14" applyNumberFormat="0" applyFont="0" applyAlignment="0" applyProtection="0"/>
    <xf numFmtId="178" fontId="10" fillId="39" borderId="1180">
      <alignment horizontal="center"/>
      <protection locked="0"/>
    </xf>
    <xf numFmtId="230" fontId="103" fillId="0" borderId="1186">
      <alignment vertical="center"/>
      <protection locked="0"/>
    </xf>
    <xf numFmtId="0" fontId="61" fillId="46" borderId="1173" applyNumberFormat="0" applyAlignment="0" applyProtection="0"/>
    <xf numFmtId="0" fontId="61" fillId="46" borderId="1146" applyNumberFormat="0" applyAlignment="0" applyProtection="0"/>
    <xf numFmtId="0" fontId="10" fillId="62" borderId="1156" applyNumberFormat="0" applyFont="0" applyAlignment="0" applyProtection="0"/>
    <xf numFmtId="0" fontId="10" fillId="62" borderId="1156" applyNumberFormat="0" applyFont="0" applyAlignment="0" applyProtection="0"/>
    <xf numFmtId="0" fontId="64" fillId="59" borderId="1166"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146" applyNumberFormat="0" applyAlignment="0" applyProtection="0"/>
    <xf numFmtId="250" fontId="121" fillId="0" borderId="1145" applyFill="0"/>
    <xf numFmtId="266" fontId="103" fillId="0" borderId="1153" applyFill="0">
      <alignment horizontal="center" vertical="center"/>
    </xf>
    <xf numFmtId="0" fontId="7" fillId="14" borderId="14" applyNumberFormat="0" applyFont="0" applyAlignment="0" applyProtection="0"/>
    <xf numFmtId="0" fontId="64" fillId="59" borderId="1175" applyNumberFormat="0" applyAlignment="0" applyProtection="0"/>
    <xf numFmtId="10" fontId="68" fillId="67" borderId="1153" applyNumberFormat="0" applyBorder="0" applyAlignment="0" applyProtection="0"/>
    <xf numFmtId="0" fontId="7" fillId="14" borderId="14" applyNumberFormat="0" applyFont="0" applyAlignment="0" applyProtection="0"/>
    <xf numFmtId="0" fontId="64" fillId="59" borderId="1193" applyNumberFormat="0" applyAlignment="0" applyProtection="0"/>
    <xf numFmtId="0" fontId="7" fillId="14" borderId="14" applyNumberFormat="0" applyFont="0" applyAlignment="0" applyProtection="0"/>
    <xf numFmtId="201" fontId="10" fillId="39" borderId="1171" applyNumberFormat="0">
      <alignment horizontal="left"/>
    </xf>
    <xf numFmtId="49" fontId="74" fillId="0" borderId="1189">
      <alignment horizontal="left" vertical="top" wrapText="1"/>
      <protection locked="0"/>
    </xf>
    <xf numFmtId="0" fontId="7" fillId="14" borderId="14" applyNumberFormat="0" applyFont="0" applyAlignment="0" applyProtection="0"/>
    <xf numFmtId="0" fontId="53" fillId="59" borderId="1155" applyNumberFormat="0" applyAlignment="0" applyProtection="0"/>
    <xf numFmtId="250" fontId="121" fillId="0" borderId="1172" applyFill="0"/>
    <xf numFmtId="228" fontId="112" fillId="0" borderId="1197" applyFill="0">
      <alignment horizontal="center" vertical="center"/>
    </xf>
    <xf numFmtId="0" fontId="7" fillId="14" borderId="14" applyNumberFormat="0" applyFont="0" applyAlignment="0" applyProtection="0"/>
    <xf numFmtId="0" fontId="10" fillId="62" borderId="1192" applyNumberFormat="0" applyFont="0" applyAlignment="0" applyProtection="0"/>
    <xf numFmtId="228" fontId="121" fillId="0" borderId="1187" applyNumberFormat="0"/>
    <xf numFmtId="231" fontId="103" fillId="0" borderId="1141">
      <alignment vertical="center"/>
      <protection locked="0"/>
    </xf>
    <xf numFmtId="233" fontId="103" fillId="0" borderId="1141">
      <alignment vertical="center"/>
      <protection locked="0"/>
    </xf>
    <xf numFmtId="233" fontId="103" fillId="0" borderId="1141">
      <alignment vertical="center"/>
      <protection locked="0"/>
    </xf>
    <xf numFmtId="184" fontId="103" fillId="0" borderId="1141">
      <alignment vertical="center"/>
      <protection locked="0"/>
    </xf>
    <xf numFmtId="237" fontId="103" fillId="0" borderId="1141">
      <alignment vertical="center"/>
      <protection locked="0"/>
    </xf>
    <xf numFmtId="228" fontId="103" fillId="0" borderId="1141">
      <alignment vertical="center"/>
      <protection locked="0"/>
    </xf>
    <xf numFmtId="229" fontId="103" fillId="0" borderId="1141">
      <alignment vertical="center"/>
      <protection locked="0"/>
    </xf>
    <xf numFmtId="232" fontId="103" fillId="0" borderId="1141">
      <alignment vertical="center"/>
      <protection locked="0"/>
    </xf>
    <xf numFmtId="228" fontId="121" fillId="0" borderId="1133" applyNumberFormat="0"/>
    <xf numFmtId="0" fontId="10" fillId="62" borderId="1165" applyNumberFormat="0" applyFont="0" applyAlignment="0" applyProtection="0"/>
    <xf numFmtId="228" fontId="136" fillId="68" borderId="1133" applyNumberFormat="0">
      <alignment horizontal="right"/>
    </xf>
    <xf numFmtId="228" fontId="112" fillId="0" borderId="1134" applyFill="0">
      <alignment horizontal="center" vertical="center"/>
    </xf>
    <xf numFmtId="228" fontId="124" fillId="0" borderId="1134" applyFill="0">
      <alignment horizontal="center" vertical="center"/>
    </xf>
    <xf numFmtId="267" fontId="112" fillId="0" borderId="1134" applyFill="0">
      <alignment horizontal="center" vertical="center"/>
    </xf>
    <xf numFmtId="37" fontId="70" fillId="0" borderId="1134" applyFill="0">
      <alignment horizontal="center" vertical="center"/>
    </xf>
    <xf numFmtId="184" fontId="103" fillId="0" borderId="1168">
      <alignment vertical="center"/>
      <protection locked="0"/>
    </xf>
    <xf numFmtId="0" fontId="7" fillId="14" borderId="14" applyNumberFormat="0" applyFont="0" applyAlignment="0" applyProtection="0"/>
    <xf numFmtId="185" fontId="74" fillId="0" borderId="1433" applyFont="0" applyFill="0" applyBorder="0" applyAlignment="0" applyProtection="0">
      <alignment horizontal="left"/>
      <protection locked="0"/>
    </xf>
    <xf numFmtId="196" fontId="10" fillId="39" borderId="1162" applyFont="0" applyFill="0" applyBorder="0" applyAlignment="0">
      <alignment horizontal="left"/>
    </xf>
    <xf numFmtId="0" fontId="7" fillId="14" borderId="14" applyNumberFormat="0" applyFont="0" applyAlignment="0" applyProtection="0"/>
    <xf numFmtId="228" fontId="121" fillId="0" borderId="1178" applyNumberFormat="0"/>
    <xf numFmtId="191" fontId="74" fillId="0" borderId="1180"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21" fillId="0" borderId="1154" applyFill="0"/>
    <xf numFmtId="0" fontId="74" fillId="0" borderId="1162" applyNumberFormat="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4" fillId="0" borderId="1189"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1171" applyFont="0" applyFill="0" applyBorder="0" applyAlignment="0" applyProtection="0">
      <alignment horizontal="left"/>
      <protection locked="0"/>
    </xf>
    <xf numFmtId="254" fontId="10" fillId="39" borderId="1198">
      <alignment horizontal="right"/>
      <protection locked="0"/>
    </xf>
    <xf numFmtId="0" fontId="7" fillId="14" borderId="14" applyNumberFormat="0" applyFont="0" applyAlignment="0" applyProtection="0"/>
    <xf numFmtId="254" fontId="10" fillId="39" borderId="1171">
      <alignment horizontal="right"/>
      <protection locked="0"/>
    </xf>
    <xf numFmtId="187" fontId="74" fillId="0" borderId="1171" applyFont="0" applyFill="0" applyBorder="0" applyAlignment="0" applyProtection="0">
      <alignment horizontal="left"/>
      <protection locked="0"/>
    </xf>
    <xf numFmtId="49" fontId="74" fillId="0" borderId="1144">
      <alignment horizontal="left" vertical="top" wrapText="1"/>
      <protection locked="0"/>
    </xf>
    <xf numFmtId="200" fontId="10" fillId="5" borderId="1171" applyFont="0" applyFill="0" applyBorder="0" applyAlignment="0" applyProtection="0"/>
    <xf numFmtId="0" fontId="10" fillId="62" borderId="1147" applyNumberFormat="0" applyFont="0" applyAlignment="0" applyProtection="0"/>
    <xf numFmtId="0" fontId="7" fillId="14" borderId="14" applyNumberFormat="0" applyFont="0" applyAlignment="0" applyProtection="0"/>
    <xf numFmtId="192" fontId="74" fillId="0" borderId="1162"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21" fillId="0" borderId="1127" applyFill="0"/>
    <xf numFmtId="0" fontId="7" fillId="14" borderId="14" applyNumberFormat="0" applyFont="0" applyAlignment="0" applyProtection="0"/>
    <xf numFmtId="0" fontId="64" fillId="59" borderId="1175" applyNumberFormat="0" applyAlignment="0" applyProtection="0"/>
    <xf numFmtId="250" fontId="121" fillId="0" borderId="1190" applyFill="0"/>
    <xf numFmtId="231" fontId="103" fillId="0" borderId="1159">
      <alignment vertical="center"/>
      <protection locked="0"/>
    </xf>
    <xf numFmtId="250" fontId="168" fillId="0" borderId="1190" applyFill="0"/>
    <xf numFmtId="0" fontId="66" fillId="0" borderId="1140" applyNumberFormat="0" applyFill="0" applyAlignment="0" applyProtection="0"/>
    <xf numFmtId="10" fontId="68" fillId="67" borderId="1135" applyNumberFormat="0" applyBorder="0" applyAlignment="0" applyProtection="0"/>
    <xf numFmtId="201" fontId="10" fillId="39" borderId="1135" applyNumberFormat="0">
      <alignment horizontal="left"/>
    </xf>
    <xf numFmtId="271" fontId="11" fillId="0" borderId="1135">
      <alignment horizontal="right"/>
    </xf>
    <xf numFmtId="190" fontId="74" fillId="0" borderId="1135" applyFont="0" applyFill="0" applyBorder="0" applyAlignment="0" applyProtection="0">
      <alignment horizontal="left"/>
      <protection locked="0"/>
    </xf>
    <xf numFmtId="192" fontId="74" fillId="0" borderId="1135" applyFont="0" applyFill="0" applyBorder="0" applyAlignment="0" applyProtection="0">
      <alignment horizontal="left"/>
      <protection locked="0"/>
    </xf>
    <xf numFmtId="191" fontId="74" fillId="0" borderId="1135" applyFont="0" applyFill="0" applyBorder="0" applyAlignment="0" applyProtection="0">
      <alignment horizontal="left"/>
      <protection locked="0"/>
    </xf>
    <xf numFmtId="266" fontId="103" fillId="0" borderId="1135" applyFill="0">
      <alignment horizontal="center" vertical="center"/>
    </xf>
    <xf numFmtId="184" fontId="68" fillId="0" borderId="1135" applyFill="0">
      <alignment horizontal="center" vertical="center"/>
    </xf>
    <xf numFmtId="228" fontId="103" fillId="0" borderId="1135" applyFill="0">
      <alignment horizontal="center" vertical="center"/>
    </xf>
    <xf numFmtId="228" fontId="68" fillId="0" borderId="1135" applyFill="0">
      <alignment horizontal="center" vertical="center"/>
    </xf>
    <xf numFmtId="228" fontId="104" fillId="0" borderId="1135" applyFill="0">
      <alignment horizontal="center" vertical="center"/>
    </xf>
    <xf numFmtId="228" fontId="79" fillId="0" borderId="1135" applyFill="0">
      <alignment horizontal="center" vertical="center"/>
    </xf>
    <xf numFmtId="178" fontId="10" fillId="39" borderId="1135">
      <alignment horizontal="center"/>
      <protection locked="0"/>
    </xf>
    <xf numFmtId="178" fontId="10" fillId="39" borderId="1135">
      <alignment horizontal="center"/>
      <protection locked="0"/>
    </xf>
    <xf numFmtId="254" fontId="10" fillId="39" borderId="1135">
      <alignment horizontal="right"/>
      <protection locked="0"/>
    </xf>
    <xf numFmtId="228" fontId="74" fillId="0" borderId="1135" applyNumberFormat="0">
      <alignment horizontal="left"/>
      <protection locked="0"/>
    </xf>
    <xf numFmtId="49" fontId="74" fillId="0" borderId="1135">
      <alignment horizontal="left" vertical="top" wrapText="1"/>
      <protection locked="0"/>
    </xf>
    <xf numFmtId="196" fontId="10" fillId="39" borderId="1135" applyFont="0" applyFill="0" applyBorder="0" applyAlignment="0">
      <alignment horizontal="left"/>
    </xf>
    <xf numFmtId="17" fontId="11" fillId="39" borderId="1135">
      <alignment horizontal="center"/>
      <protection locked="0"/>
    </xf>
    <xf numFmtId="254" fontId="10" fillId="39" borderId="1135">
      <alignment horizontal="right"/>
      <protection locked="0"/>
    </xf>
    <xf numFmtId="228" fontId="73" fillId="63" borderId="1135" applyFill="0">
      <alignment horizontal="center" vertical="center"/>
    </xf>
    <xf numFmtId="228" fontId="73" fillId="63" borderId="1135" applyFill="0">
      <alignment horizontal="center"/>
    </xf>
    <xf numFmtId="3" fontId="114" fillId="39" borderId="1135">
      <alignment horizontal="center"/>
      <protection locked="0"/>
    </xf>
    <xf numFmtId="0" fontId="7" fillId="14" borderId="14" applyNumberFormat="0" applyFont="0" applyAlignment="0" applyProtection="0"/>
    <xf numFmtId="185" fontId="74" fillId="0" borderId="1135" applyFont="0" applyFill="0" applyBorder="0" applyAlignment="0" applyProtection="0">
      <alignment horizontal="left"/>
      <protection locked="0"/>
    </xf>
    <xf numFmtId="250" fontId="168" fillId="0" borderId="1136" applyFill="0"/>
    <xf numFmtId="0" fontId="7" fillId="14" borderId="14" applyNumberFormat="0" applyFont="0" applyAlignment="0" applyProtection="0"/>
    <xf numFmtId="250" fontId="121" fillId="0" borderId="1136" applyFill="0"/>
    <xf numFmtId="271" fontId="11" fillId="63" borderId="1135">
      <alignment horizontal="right"/>
    </xf>
    <xf numFmtId="271" fontId="11" fillId="0" borderId="1135">
      <alignment horizontal="right"/>
    </xf>
    <xf numFmtId="187" fontId="74" fillId="0" borderId="1135" applyFont="0" applyFill="0" applyBorder="0" applyAlignment="0" applyProtection="0">
      <alignment horizontal="left"/>
      <protection locked="0"/>
    </xf>
    <xf numFmtId="228" fontId="74" fillId="0" borderId="1171" applyNumberFormat="0">
      <alignment horizontal="left"/>
      <protection locked="0"/>
    </xf>
    <xf numFmtId="237" fontId="103" fillId="0" borderId="1168">
      <alignment vertical="center"/>
      <protection locked="0"/>
    </xf>
    <xf numFmtId="250" fontId="121" fillId="0" borderId="1172" applyFill="0"/>
    <xf numFmtId="0" fontId="64" fillId="59" borderId="1148" applyNumberFormat="0" applyAlignment="0" applyProtection="0"/>
    <xf numFmtId="0" fontId="61" fillId="46" borderId="1137" applyNumberFormat="0" applyAlignment="0" applyProtection="0"/>
    <xf numFmtId="196" fontId="10" fillId="39" borderId="1144" applyFont="0" applyFill="0" applyBorder="0" applyAlignment="0">
      <alignment horizontal="left"/>
    </xf>
    <xf numFmtId="0" fontId="53" fillId="59" borderId="1164" applyNumberFormat="0" applyAlignment="0" applyProtection="0"/>
    <xf numFmtId="0" fontId="7" fillId="14" borderId="14" applyNumberFormat="0" applyFont="0" applyAlignment="0" applyProtection="0"/>
    <xf numFmtId="0" fontId="7" fillId="14" borderId="14" applyNumberFormat="0" applyFont="0" applyAlignment="0" applyProtection="0"/>
    <xf numFmtId="201" fontId="10" fillId="39" borderId="1144" applyNumberFormat="0">
      <alignment horizontal="left"/>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2" fillId="0" borderId="1158" applyNumberFormat="0" applyFill="0" applyAlignment="0" applyProtection="0"/>
    <xf numFmtId="0" fontId="53" fillId="59" borderId="1182" applyNumberFormat="0" applyAlignment="0" applyProtection="0"/>
    <xf numFmtId="0" fontId="74" fillId="0" borderId="1144" applyNumberFormat="0">
      <alignment horizontal="left"/>
      <protection locked="0"/>
    </xf>
    <xf numFmtId="185" fontId="74" fillId="0" borderId="1189" applyFont="0" applyFill="0" applyBorder="0" applyAlignment="0" applyProtection="0">
      <alignment horizontal="left"/>
      <protection locked="0"/>
    </xf>
    <xf numFmtId="0" fontId="73" fillId="63" borderId="1582" applyFill="0">
      <alignment horizontal="center"/>
    </xf>
    <xf numFmtId="0" fontId="7" fillId="14" borderId="14" applyNumberFormat="0" applyFont="0" applyAlignment="0" applyProtection="0"/>
    <xf numFmtId="0" fontId="7" fillId="14" borderId="14" applyNumberFormat="0" applyFont="0" applyAlignment="0" applyProtection="0"/>
    <xf numFmtId="0" fontId="73" fillId="63" borderId="1135" applyFill="0">
      <alignment horizontal="center"/>
    </xf>
    <xf numFmtId="178" fontId="10" fillId="39" borderId="1135">
      <alignment horizontal="center"/>
      <protection locked="0"/>
    </xf>
    <xf numFmtId="0" fontId="53" fillId="59" borderId="1137" applyNumberFormat="0" applyAlignment="0" applyProtection="0"/>
    <xf numFmtId="3" fontId="114" fillId="39" borderId="1162">
      <alignment horizontal="center"/>
      <protection locked="0"/>
    </xf>
    <xf numFmtId="0" fontId="10" fillId="62" borderId="1147" applyNumberFormat="0" applyFont="0" applyAlignment="0" applyProtection="0"/>
    <xf numFmtId="0" fontId="7" fillId="14" borderId="14" applyNumberFormat="0" applyFont="0" applyAlignment="0" applyProtection="0"/>
    <xf numFmtId="193" fontId="10" fillId="0" borderId="1171" applyFont="0" applyFill="0" applyBorder="0" applyAlignment="0" applyProtection="0">
      <alignment horizontal="left"/>
      <protection locked="0"/>
    </xf>
    <xf numFmtId="0" fontId="7" fillId="14" borderId="14" applyNumberFormat="0" applyFont="0" applyAlignment="0" applyProtection="0"/>
    <xf numFmtId="178" fontId="10" fillId="39" borderId="1162">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3" fillId="63" borderId="1171" applyFill="0">
      <alignment horizontal="center"/>
    </xf>
    <xf numFmtId="0" fontId="2" fillId="0" borderId="1185"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4" fontId="10" fillId="39" borderId="1144">
      <alignment horizontal="right"/>
      <protection locked="0"/>
    </xf>
    <xf numFmtId="178" fontId="10" fillId="39" borderId="1144">
      <alignment horizontal="center"/>
      <protection locked="0"/>
    </xf>
    <xf numFmtId="228" fontId="74" fillId="0" borderId="1144" applyNumberFormat="0">
      <alignment horizontal="left"/>
      <protection locked="0"/>
    </xf>
    <xf numFmtId="197" fontId="74" fillId="0" borderId="1135">
      <alignment horizontal="left"/>
      <protection locked="0"/>
    </xf>
    <xf numFmtId="178" fontId="10" fillId="39" borderId="1144">
      <alignment horizontal="center"/>
      <protection locked="0"/>
    </xf>
    <xf numFmtId="228" fontId="79" fillId="0" borderId="1144" applyFill="0">
      <alignment horizontal="center" vertical="center"/>
    </xf>
    <xf numFmtId="49" fontId="74" fillId="0" borderId="1144">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228" fontId="79" fillId="0" borderId="1198" applyFill="0">
      <alignment horizontal="center" vertical="center"/>
    </xf>
    <xf numFmtId="0" fontId="7" fillId="14" borderId="14" applyNumberFormat="0" applyFont="0" applyAlignment="0" applyProtection="0"/>
    <xf numFmtId="254" fontId="10" fillId="39" borderId="1162">
      <alignment horizontal="right"/>
      <protection locked="0"/>
    </xf>
    <xf numFmtId="49" fontId="74" fillId="0" borderId="1198">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66" fillId="0" borderId="1149"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137" applyNumberFormat="0" applyAlignment="0" applyProtection="0"/>
    <xf numFmtId="0" fontId="64" fillId="59" borderId="1166" applyNumberFormat="0" applyAlignment="0" applyProtection="0"/>
    <xf numFmtId="237" fontId="103" fillId="0" borderId="1177">
      <alignment vertical="center"/>
      <protection locked="0"/>
    </xf>
    <xf numFmtId="0" fontId="7" fillId="14" borderId="14" applyNumberFormat="0" applyFont="0" applyAlignment="0" applyProtection="0"/>
    <xf numFmtId="232" fontId="103" fillId="0" borderId="1177">
      <alignment vertical="center"/>
      <protection locked="0"/>
    </xf>
    <xf numFmtId="254" fontId="10" fillId="39" borderId="1189">
      <alignment horizontal="right"/>
      <protection locked="0"/>
    </xf>
    <xf numFmtId="0" fontId="7" fillId="14" borderId="14" applyNumberFormat="0" applyFont="0" applyAlignment="0" applyProtection="0"/>
    <xf numFmtId="17" fontId="11" fillId="39" borderId="1198">
      <alignment horizontal="center"/>
      <protection locked="0"/>
    </xf>
    <xf numFmtId="0" fontId="7" fillId="14" borderId="14" applyNumberFormat="0" applyFont="0" applyAlignment="0" applyProtection="0"/>
    <xf numFmtId="0" fontId="66" fillId="0" borderId="1185" applyNumberFormat="0" applyFill="0" applyAlignment="0" applyProtection="0"/>
    <xf numFmtId="178" fontId="10" fillId="39" borderId="1135">
      <alignment horizontal="center"/>
      <protection locked="0"/>
    </xf>
    <xf numFmtId="192" fontId="74" fillId="0" borderId="1171" applyFont="0" applyFill="0" applyBorder="0" applyAlignment="0" applyProtection="0">
      <alignment horizontal="left"/>
      <protection locked="0"/>
    </xf>
    <xf numFmtId="250" fontId="121" fillId="0" borderId="1136" applyFill="0"/>
    <xf numFmtId="228" fontId="68" fillId="0" borderId="1171" applyFill="0">
      <alignment horizontal="center" vertical="center"/>
    </xf>
    <xf numFmtId="178" fontId="10" fillId="39" borderId="1189">
      <alignment horizontal="center"/>
      <protection locked="0"/>
    </xf>
    <xf numFmtId="0" fontId="7" fillId="14" borderId="14" applyNumberFormat="0" applyFont="0" applyAlignment="0" applyProtection="0"/>
    <xf numFmtId="0" fontId="73" fillId="63" borderId="1153" applyFill="0">
      <alignment horizontal="center"/>
    </xf>
    <xf numFmtId="0" fontId="7" fillId="14" borderId="14" applyNumberFormat="0" applyFont="0" applyAlignment="0" applyProtection="0"/>
    <xf numFmtId="267" fontId="112" fillId="0" borderId="1179"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1" fontId="74" fillId="0" borderId="1171" applyFont="0" applyFill="0" applyBorder="0" applyAlignment="0" applyProtection="0">
      <alignment horizontal="left"/>
      <protection locked="0"/>
    </xf>
    <xf numFmtId="0" fontId="7" fillId="14" borderId="14" applyNumberFormat="0" applyFont="0" applyAlignment="0" applyProtection="0"/>
    <xf numFmtId="228" fontId="103" fillId="0" borderId="1177">
      <alignment vertical="center"/>
      <protection locked="0"/>
    </xf>
    <xf numFmtId="276" fontId="20" fillId="0" borderId="1171">
      <alignment horizontal="center"/>
    </xf>
    <xf numFmtId="228" fontId="73" fillId="63" borderId="1162" applyFill="0">
      <alignment horizont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2" fillId="0" borderId="1158" applyNumberFormat="0" applyFill="0" applyAlignment="0" applyProtection="0"/>
    <xf numFmtId="0" fontId="73" fillId="63" borderId="1162" applyFill="0">
      <alignment horizontal="center"/>
    </xf>
    <xf numFmtId="0" fontId="7" fillId="14" borderId="14" applyNumberFormat="0" applyFont="0" applyAlignment="0" applyProtection="0"/>
    <xf numFmtId="0" fontId="7" fillId="14" borderId="14" applyNumberFormat="0" applyFont="0" applyAlignment="0" applyProtection="0"/>
    <xf numFmtId="267" fontId="112" fillId="0" borderId="1197" applyFill="0">
      <alignment horizontal="center" vertical="center"/>
    </xf>
    <xf numFmtId="0" fontId="61" fillId="46" borderId="1191" applyNumberFormat="0" applyAlignment="0" applyProtection="0"/>
    <xf numFmtId="228" fontId="136" fillId="68" borderId="1160" applyNumberFormat="0">
      <alignment horizontal="right"/>
    </xf>
    <xf numFmtId="187" fontId="74" fillId="0" borderId="1144" applyFont="0" applyFill="0" applyBorder="0" applyAlignment="0" applyProtection="0">
      <alignment horizontal="left"/>
      <protection locked="0"/>
    </xf>
    <xf numFmtId="0" fontId="7" fillId="14" borderId="14" applyNumberFormat="0" applyFont="0" applyAlignment="0" applyProtection="0"/>
    <xf numFmtId="271" fontId="11" fillId="0" borderId="1144">
      <alignment horizontal="right"/>
    </xf>
    <xf numFmtId="185" fontId="74" fillId="0" borderId="1144" applyFont="0" applyFill="0" applyBorder="0" applyAlignment="0" applyProtection="0">
      <alignment horizontal="left"/>
      <protection locked="0"/>
    </xf>
    <xf numFmtId="250" fontId="121" fillId="0" borderId="1145" applyFill="0"/>
    <xf numFmtId="228" fontId="73" fillId="63" borderId="1144" applyFill="0">
      <alignment horizontal="center"/>
    </xf>
    <xf numFmtId="271" fontId="11" fillId="63" borderId="1144">
      <alignment horizontal="right"/>
    </xf>
    <xf numFmtId="250" fontId="168" fillId="0" borderId="1145" applyFill="0"/>
    <xf numFmtId="3" fontId="114" fillId="39" borderId="1144">
      <alignment horizontal="center"/>
      <protection locked="0"/>
    </xf>
    <xf numFmtId="237" fontId="103" fillId="0" borderId="1150">
      <alignment vertical="center"/>
      <protection locked="0"/>
    </xf>
    <xf numFmtId="0" fontId="7" fillId="14" borderId="14" applyNumberFormat="0" applyFont="0" applyAlignment="0" applyProtection="0"/>
    <xf numFmtId="228" fontId="79" fillId="0" borderId="1189" applyFill="0">
      <alignment horizontal="center" vertical="center"/>
    </xf>
    <xf numFmtId="200" fontId="10" fillId="5" borderId="1135" applyFont="0" applyFill="0" applyBorder="0" applyAlignment="0" applyProtection="0"/>
    <xf numFmtId="0" fontId="7" fillId="14" borderId="14" applyNumberFormat="0" applyFont="0" applyAlignment="0" applyProtection="0"/>
    <xf numFmtId="0" fontId="7" fillId="14" borderId="14" applyNumberFormat="0" applyFont="0" applyAlignment="0" applyProtection="0"/>
    <xf numFmtId="184" fontId="103" fillId="0" borderId="1195">
      <alignment vertical="center"/>
      <protection locked="0"/>
    </xf>
    <xf numFmtId="0" fontId="7" fillId="14" borderId="14" applyNumberFormat="0" applyFont="0" applyAlignment="0" applyProtection="0"/>
    <xf numFmtId="0" fontId="7" fillId="14" borderId="14" applyNumberFormat="0" applyFont="0" applyAlignment="0" applyProtection="0"/>
    <xf numFmtId="0" fontId="53" fillId="59" borderId="1173" applyNumberFormat="0" applyAlignment="0" applyProtection="0"/>
    <xf numFmtId="276" fontId="20" fillId="0" borderId="1189">
      <alignment horizontal="center"/>
    </xf>
    <xf numFmtId="0" fontId="7" fillId="14" borderId="14" applyNumberFormat="0" applyFont="0" applyAlignment="0" applyProtection="0"/>
    <xf numFmtId="0" fontId="7" fillId="14" borderId="14" applyNumberFormat="0" applyFont="0" applyAlignment="0" applyProtection="0"/>
    <xf numFmtId="228" fontId="74" fillId="0" borderId="1153" applyNumberFormat="0">
      <alignment horizontal="left"/>
      <protection locked="0"/>
    </xf>
    <xf numFmtId="0" fontId="7" fillId="14" borderId="14" applyNumberFormat="0" applyFont="0" applyAlignment="0" applyProtection="0"/>
    <xf numFmtId="49" fontId="74" fillId="0" borderId="1153">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10" fillId="62" borderId="1183" applyNumberFormat="0" applyFont="0" applyAlignment="0" applyProtection="0"/>
    <xf numFmtId="0" fontId="2" fillId="0" borderId="1149" applyNumberFormat="0" applyFill="0" applyAlignment="0" applyProtection="0"/>
    <xf numFmtId="178" fontId="10" fillId="39" borderId="1171">
      <alignment horizontal="center"/>
      <protection locked="0"/>
    </xf>
    <xf numFmtId="0" fontId="7" fillId="14" borderId="14" applyNumberFormat="0" applyFont="0" applyAlignment="0" applyProtection="0"/>
    <xf numFmtId="232" fontId="103" fillId="0" borderId="1195">
      <alignment vertical="center"/>
      <protection locked="0"/>
    </xf>
    <xf numFmtId="228" fontId="74" fillId="0" borderId="1180" applyNumberFormat="0">
      <alignment horizontal="left"/>
      <protection locked="0"/>
    </xf>
    <xf numFmtId="228" fontId="112" fillId="0" borderId="1170" applyFill="0">
      <alignment horizontal="center" vertical="center"/>
    </xf>
    <xf numFmtId="37" fontId="70" fillId="0" borderId="1161" applyFill="0">
      <alignment horizontal="center" vertical="center"/>
    </xf>
    <xf numFmtId="0" fontId="7" fillId="14" borderId="14" applyNumberFormat="0" applyFont="0" applyAlignment="0" applyProtection="0"/>
    <xf numFmtId="0" fontId="64" fillId="59" borderId="1148" applyNumberFormat="0" applyAlignment="0" applyProtection="0"/>
    <xf numFmtId="0" fontId="53" fillId="59" borderId="1128" applyNumberFormat="0" applyAlignment="0" applyProtection="0"/>
    <xf numFmtId="0" fontId="7" fillId="14" borderId="14" applyNumberFormat="0" applyFont="0" applyAlignment="0" applyProtection="0"/>
    <xf numFmtId="0" fontId="64" fillId="59" borderId="1184" applyNumberFormat="0" applyAlignment="0" applyProtection="0"/>
    <xf numFmtId="0" fontId="7" fillId="14" borderId="14" applyNumberFormat="0" applyFont="0" applyAlignment="0" applyProtection="0"/>
    <xf numFmtId="228" fontId="121" fillId="0" borderId="1196" applyNumberFormat="0"/>
    <xf numFmtId="233" fontId="103" fillId="0" borderId="1177">
      <alignment vertical="center"/>
      <protection locked="0"/>
    </xf>
    <xf numFmtId="0" fontId="7" fillId="14" borderId="14" applyNumberFormat="0" applyFont="0" applyAlignment="0" applyProtection="0"/>
    <xf numFmtId="0" fontId="7" fillId="14" borderId="14" applyNumberFormat="0" applyFont="0" applyAlignment="0" applyProtection="0"/>
    <xf numFmtId="233" fontId="103" fillId="0" borderId="1168">
      <alignment vertical="center"/>
      <protection locked="0"/>
    </xf>
    <xf numFmtId="0" fontId="7" fillId="14" borderId="14" applyNumberFormat="0" applyFont="0" applyAlignment="0" applyProtection="0"/>
    <xf numFmtId="0" fontId="66" fillId="0" borderId="1167" applyNumberFormat="0" applyFill="0" applyAlignment="0" applyProtection="0"/>
    <xf numFmtId="192" fontId="74" fillId="0" borderId="1135" applyFont="0" applyFill="0" applyBorder="0" applyAlignment="0" applyProtection="0">
      <alignment horizontal="left"/>
      <protection locked="0"/>
    </xf>
    <xf numFmtId="191" fontId="74" fillId="0" borderId="1135"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3" fillId="63" borderId="1198" applyFill="0">
      <alignment horizontal="center"/>
    </xf>
    <xf numFmtId="0" fontId="7" fillId="14" borderId="14" applyNumberFormat="0" applyFont="0" applyAlignment="0" applyProtection="0"/>
    <xf numFmtId="201" fontId="10" fillId="39" borderId="1135" applyNumberFormat="0">
      <alignment horizontal="left"/>
    </xf>
    <xf numFmtId="228" fontId="121" fillId="0" borderId="1142" applyNumberFormat="0"/>
    <xf numFmtId="0" fontId="7" fillId="14" borderId="14" applyNumberFormat="0" applyFont="0" applyAlignment="0" applyProtection="0"/>
    <xf numFmtId="0" fontId="7" fillId="14" borderId="14" applyNumberFormat="0" applyFont="0" applyAlignment="0" applyProtection="0"/>
    <xf numFmtId="0" fontId="64" fillId="59" borderId="1157" applyNumberFormat="0" applyAlignment="0" applyProtection="0"/>
    <xf numFmtId="232" fontId="103" fillId="0" borderId="1150">
      <alignment vertical="center"/>
      <protection locked="0"/>
    </xf>
    <xf numFmtId="178" fontId="10" fillId="39" borderId="1135">
      <alignment horizontal="center"/>
      <protection locked="0"/>
    </xf>
    <xf numFmtId="0" fontId="64" fillId="59" borderId="1175" applyNumberFormat="0" applyAlignment="0" applyProtection="0"/>
    <xf numFmtId="178" fontId="10" fillId="39" borderId="1135">
      <alignment horizontal="center"/>
      <protection locked="0"/>
    </xf>
    <xf numFmtId="232" fontId="103" fillId="0" borderId="1159">
      <alignment vertical="center"/>
      <protection locked="0"/>
    </xf>
    <xf numFmtId="228" fontId="136" fillId="68" borderId="1187" applyNumberFormat="0">
      <alignment horizontal="right"/>
    </xf>
    <xf numFmtId="184" fontId="68" fillId="0" borderId="1162" applyFill="0">
      <alignment horizontal="center" vertical="center"/>
    </xf>
    <xf numFmtId="0" fontId="7" fillId="14" borderId="14" applyNumberFormat="0" applyFont="0" applyAlignment="0" applyProtection="0"/>
    <xf numFmtId="228" fontId="74" fillId="0" borderId="1135" applyNumberFormat="0">
      <alignment horizontal="left"/>
      <protection locked="0"/>
    </xf>
    <xf numFmtId="49" fontId="74" fillId="0" borderId="1162">
      <alignment horizontal="left" vertical="top" wrapText="1"/>
      <protection locked="0"/>
    </xf>
    <xf numFmtId="0" fontId="7" fillId="14" borderId="14" applyNumberFormat="0" applyFont="0" applyAlignment="0" applyProtection="0"/>
    <xf numFmtId="49" fontId="74" fillId="0" borderId="1135">
      <alignment horizontal="left" vertical="top" wrapText="1"/>
      <protection locked="0"/>
    </xf>
    <xf numFmtId="196" fontId="10" fillId="39" borderId="1135" applyFont="0" applyFill="0" applyBorder="0" applyAlignment="0">
      <alignment horizontal="left"/>
    </xf>
    <xf numFmtId="0" fontId="66" fillId="0" borderId="1194" applyNumberFormat="0" applyFill="0" applyAlignment="0" applyProtection="0"/>
    <xf numFmtId="231" fontId="103" fillId="0" borderId="1141">
      <alignment vertical="center"/>
      <protection locked="0"/>
    </xf>
    <xf numFmtId="0" fontId="61" fillId="46" borderId="1128" applyNumberFormat="0" applyAlignment="0" applyProtection="0"/>
    <xf numFmtId="228" fontId="124" fillId="0" borderId="1197" applyFill="0">
      <alignment horizontal="center" vertical="center"/>
    </xf>
    <xf numFmtId="0" fontId="7" fillId="14" borderId="14" applyNumberFormat="0" applyFont="0" applyAlignment="0" applyProtection="0"/>
    <xf numFmtId="228" fontId="104" fillId="0" borderId="1198" applyFill="0">
      <alignment horizontal="center" vertical="center"/>
    </xf>
    <xf numFmtId="0" fontId="73" fillId="63" borderId="1171" applyFill="0">
      <alignment horizontal="center"/>
    </xf>
    <xf numFmtId="250" fontId="168" fillId="0" borderId="1172" applyFill="0"/>
    <xf numFmtId="0" fontId="74" fillId="0" borderId="1189" applyNumberFormat="0">
      <alignment horizontal="left"/>
      <protection locked="0"/>
    </xf>
    <xf numFmtId="192" fontId="74" fillId="0" borderId="1180" applyFont="0" applyFill="0" applyBorder="0" applyAlignment="0" applyProtection="0">
      <alignment horizontal="left"/>
      <protection locked="0"/>
    </xf>
    <xf numFmtId="0" fontId="7" fillId="14" borderId="14" applyNumberFormat="0" applyFont="0" applyAlignment="0" applyProtection="0"/>
    <xf numFmtId="228" fontId="73" fillId="63" borderId="1171" applyFill="0">
      <alignment horizontal="center" vertical="center"/>
    </xf>
    <xf numFmtId="228" fontId="103" fillId="0" borderId="1186">
      <alignment vertical="center"/>
      <protection locked="0"/>
    </xf>
    <xf numFmtId="0" fontId="10" fillId="62" borderId="1174" applyNumberFormat="0" applyFont="0" applyAlignment="0" applyProtection="0"/>
    <xf numFmtId="230" fontId="103" fillId="0" borderId="1159">
      <alignment vertical="center"/>
      <protection locked="0"/>
    </xf>
    <xf numFmtId="228" fontId="74" fillId="0" borderId="1162" applyNumberFormat="0">
      <alignment horizontal="left"/>
      <protection locked="0"/>
    </xf>
    <xf numFmtId="0" fontId="53" fillId="59" borderId="1191" applyNumberFormat="0" applyAlignment="0" applyProtection="0"/>
    <xf numFmtId="0" fontId="66" fillId="0" borderId="1167" applyNumberFormat="0" applyFill="0" applyAlignment="0" applyProtection="0"/>
    <xf numFmtId="185" fontId="74" fillId="0" borderId="1180" applyFont="0" applyFill="0" applyBorder="0" applyAlignment="0" applyProtection="0">
      <alignment horizontal="left"/>
      <protection locked="0"/>
    </xf>
    <xf numFmtId="0" fontId="61" fillId="46" borderId="1146" applyNumberFormat="0" applyAlignment="0" applyProtection="0"/>
    <xf numFmtId="0" fontId="53" fillId="59" borderId="1146" applyNumberFormat="0" applyAlignment="0" applyProtection="0"/>
    <xf numFmtId="0" fontId="73" fillId="63" borderId="1189" applyFill="0">
      <alignment horizontal="center"/>
    </xf>
    <xf numFmtId="0" fontId="7" fillId="14" borderId="14" applyNumberFormat="0" applyFont="0" applyAlignment="0" applyProtection="0"/>
    <xf numFmtId="233" fontId="103" fillId="0" borderId="1186">
      <alignment vertic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8" fontId="73" fillId="63" borderId="1162" applyFill="0">
      <alignment horizontal="center" vertical="center"/>
    </xf>
    <xf numFmtId="0" fontId="7" fillId="14" borderId="14" applyNumberFormat="0" applyFont="0" applyAlignment="0" applyProtection="0"/>
    <xf numFmtId="250" fontId="121" fillId="0" borderId="1181" applyFill="0"/>
    <xf numFmtId="0" fontId="7" fillId="14" borderId="14" applyNumberFormat="0" applyFont="0" applyAlignment="0" applyProtection="0"/>
    <xf numFmtId="0" fontId="7" fillId="14" borderId="14" applyNumberFormat="0" applyFont="0" applyAlignment="0" applyProtection="0"/>
    <xf numFmtId="0" fontId="64" fillId="59" borderId="1139" applyNumberFormat="0" applyAlignment="0" applyProtection="0"/>
    <xf numFmtId="0" fontId="7" fillId="14" borderId="14" applyNumberFormat="0" applyFont="0" applyAlignment="0" applyProtection="0"/>
    <xf numFmtId="184" fontId="103" fillId="0" borderId="1150">
      <alignment vertical="center"/>
      <protection locked="0"/>
    </xf>
    <xf numFmtId="230" fontId="103" fillId="0" borderId="1150">
      <alignment vertical="center"/>
      <protection locked="0"/>
    </xf>
    <xf numFmtId="196" fontId="10" fillId="39" borderId="1198" applyFont="0" applyFill="0" applyBorder="0" applyAlignment="0">
      <alignment horizontal="left"/>
    </xf>
    <xf numFmtId="0" fontId="53" fillId="59" borderId="1173" applyNumberFormat="0" applyAlignment="0" applyProtection="0"/>
    <xf numFmtId="3" fontId="114" fillId="39" borderId="1198">
      <alignment horizontal="center"/>
      <protection locked="0"/>
    </xf>
    <xf numFmtId="0" fontId="7" fillId="14" borderId="14" applyNumberFormat="0" applyFont="0" applyAlignment="0" applyProtection="0"/>
    <xf numFmtId="0" fontId="10" fillId="62" borderId="1129" applyNumberFormat="0" applyFont="0" applyAlignment="0" applyProtection="0"/>
    <xf numFmtId="0" fontId="64" fillId="59" borderId="1130" applyNumberFormat="0" applyAlignment="0" applyProtection="0"/>
    <xf numFmtId="0" fontId="7" fillId="14" borderId="14" applyNumberFormat="0" applyFont="0" applyAlignment="0" applyProtection="0"/>
    <xf numFmtId="0" fontId="2" fillId="0" borderId="1167" applyNumberFormat="0" applyFill="0" applyAlignment="0" applyProtection="0"/>
    <xf numFmtId="0" fontId="7" fillId="14" borderId="14" applyNumberFormat="0" applyFont="0" applyAlignment="0" applyProtection="0"/>
    <xf numFmtId="188" fontId="73" fillId="63" borderId="1180" applyFill="0">
      <alignment horizontal="center" vertical="center"/>
    </xf>
    <xf numFmtId="233" fontId="103" fillId="0" borderId="1159">
      <alignment vertical="center"/>
      <protection locked="0"/>
    </xf>
    <xf numFmtId="190" fontId="74" fillId="0" borderId="1162" applyFont="0" applyFill="0" applyBorder="0" applyAlignment="0" applyProtection="0">
      <alignment horizontal="left"/>
      <protection locked="0"/>
    </xf>
    <xf numFmtId="228" fontId="124" fillId="0" borderId="1161" applyFill="0">
      <alignment horizontal="center" vertical="center"/>
    </xf>
    <xf numFmtId="0" fontId="73" fillId="63" borderId="1144" applyFill="0">
      <alignment horizontal="center"/>
    </xf>
    <xf numFmtId="0" fontId="7" fillId="14" borderId="14" applyNumberFormat="0" applyFont="0" applyAlignment="0" applyProtection="0"/>
    <xf numFmtId="233" fontId="103" fillId="0" borderId="1159">
      <alignment vertical="center"/>
      <protection locked="0"/>
    </xf>
    <xf numFmtId="0" fontId="7" fillId="14" borderId="14" applyNumberFormat="0" applyFont="0" applyAlignment="0" applyProtection="0"/>
    <xf numFmtId="0" fontId="2" fillId="0" borderId="1131" applyNumberFormat="0" applyFill="0" applyAlignment="0" applyProtection="0"/>
    <xf numFmtId="0" fontId="66" fillId="0" borderId="1131"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2" fillId="0" borderId="1140" applyNumberFormat="0" applyFill="0" applyAlignment="0" applyProtection="0"/>
    <xf numFmtId="196" fontId="10" fillId="39" borderId="1189" applyFont="0" applyFill="0" applyBorder="0" applyAlignment="0">
      <alignment horizontal="left"/>
    </xf>
    <xf numFmtId="228" fontId="73" fillId="63" borderId="1144" applyFill="0">
      <alignment horizontal="center" vertical="center"/>
    </xf>
    <xf numFmtId="228" fontId="73" fillId="63" borderId="1135" applyFill="0">
      <alignment horizontal="center"/>
    </xf>
    <xf numFmtId="228" fontId="73" fillId="63" borderId="1135" applyFill="0">
      <alignment horizontal="center" vertical="center"/>
    </xf>
    <xf numFmtId="17" fontId="11" fillId="39" borderId="1144">
      <alignment horizontal="center"/>
      <protection locked="0"/>
    </xf>
    <xf numFmtId="0" fontId="53" fillId="59" borderId="1155" applyNumberFormat="0" applyAlignment="0" applyProtection="0"/>
    <xf numFmtId="191" fontId="74" fillId="0" borderId="1189" applyFont="0" applyFill="0" applyBorder="0" applyAlignment="0" applyProtection="0">
      <alignment horizontal="left"/>
      <protection locked="0"/>
    </xf>
    <xf numFmtId="0" fontId="7" fillId="14" borderId="14" applyNumberFormat="0" applyFont="0" applyAlignment="0" applyProtection="0"/>
    <xf numFmtId="0" fontId="61" fillId="46" borderId="1155" applyNumberFormat="0" applyAlignment="0" applyProtection="0"/>
    <xf numFmtId="254" fontId="10" fillId="39" borderId="1144">
      <alignment horizontal="right"/>
      <protection locked="0"/>
    </xf>
    <xf numFmtId="228" fontId="121" fillId="0" borderId="1160" applyNumberFormat="0"/>
    <xf numFmtId="0" fontId="7" fillId="14" borderId="14" applyNumberFormat="0" applyFont="0" applyAlignment="0" applyProtection="0"/>
    <xf numFmtId="0" fontId="7" fillId="14" borderId="14" applyNumberFormat="0" applyFont="0" applyAlignment="0" applyProtection="0"/>
    <xf numFmtId="231" fontId="103" fillId="0" borderId="1168">
      <alignment vertical="center"/>
      <protection locked="0"/>
    </xf>
    <xf numFmtId="0" fontId="7" fillId="14" borderId="14" applyNumberFormat="0" applyFont="0" applyAlignment="0" applyProtection="0"/>
    <xf numFmtId="0" fontId="61" fillId="46" borderId="1164" applyNumberFormat="0" applyAlignment="0" applyProtection="0"/>
    <xf numFmtId="0" fontId="7" fillId="14" borderId="14" applyNumberFormat="0" applyFont="0" applyAlignment="0" applyProtection="0"/>
    <xf numFmtId="250" fontId="168" fillId="0" borderId="1163" applyFill="0"/>
    <xf numFmtId="0" fontId="64" fillId="59" borderId="1157" applyNumberFormat="0" applyAlignment="0" applyProtection="0"/>
    <xf numFmtId="0" fontId="7" fillId="14" borderId="14" applyNumberFormat="0" applyFont="0" applyAlignment="0" applyProtection="0"/>
    <xf numFmtId="178" fontId="10" fillId="39" borderId="1180">
      <alignment horizontal="center"/>
      <protection locked="0"/>
    </xf>
    <xf numFmtId="0" fontId="7" fillId="14" borderId="14" applyNumberFormat="0" applyFont="0" applyAlignment="0" applyProtection="0"/>
    <xf numFmtId="185" fontId="74" fillId="0" borderId="1135"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231" fontId="103" fillId="0" borderId="1168">
      <alignment vertical="center"/>
      <protection locked="0"/>
    </xf>
    <xf numFmtId="228" fontId="103" fillId="0" borderId="1180" applyFill="0">
      <alignment horizontal="center" vertical="center"/>
    </xf>
    <xf numFmtId="0" fontId="64" fillId="59" borderId="1193" applyNumberFormat="0" applyAlignment="0" applyProtection="0"/>
    <xf numFmtId="231" fontId="103" fillId="0" borderId="1195">
      <alignment vertical="center"/>
      <protection locked="0"/>
    </xf>
    <xf numFmtId="0" fontId="7" fillId="14" borderId="14" applyNumberFormat="0" applyFont="0" applyAlignment="0" applyProtection="0"/>
    <xf numFmtId="0" fontId="7" fillId="14" borderId="14" applyNumberFormat="0" applyFont="0" applyAlignment="0" applyProtection="0"/>
    <xf numFmtId="49" fontId="74" fillId="0" borderId="1171">
      <alignment horizontal="left" vertical="top" wrapText="1"/>
      <protection locked="0"/>
    </xf>
    <xf numFmtId="0" fontId="66" fillId="0" borderId="1176" applyNumberFormat="0" applyFill="0" applyAlignment="0" applyProtection="0"/>
    <xf numFmtId="0" fontId="7" fillId="14" borderId="14" applyNumberFormat="0" applyFont="0" applyAlignment="0" applyProtection="0"/>
    <xf numFmtId="228" fontId="112" fillId="0" borderId="1179"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4" fillId="0" borderId="1144"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1184" applyNumberFormat="0" applyAlignment="0" applyProtection="0"/>
    <xf numFmtId="228" fontId="73" fillId="63" borderId="1171"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10" fillId="62" borderId="1138" applyNumberFormat="0" applyFont="0" applyAlignment="0" applyProtection="0"/>
    <xf numFmtId="0" fontId="7" fillId="14" borderId="14" applyNumberFormat="0" applyFont="0" applyAlignment="0" applyProtection="0"/>
    <xf numFmtId="228" fontId="74" fillId="0" borderId="1171" applyNumberFormat="0">
      <alignment horizontal="left"/>
      <protection locked="0"/>
    </xf>
    <xf numFmtId="0" fontId="7" fillId="14" borderId="14" applyNumberFormat="0" applyFont="0" applyAlignment="0" applyProtection="0"/>
    <xf numFmtId="0" fontId="64" fillId="59" borderId="1166" applyNumberFormat="0" applyAlignment="0" applyProtection="0"/>
    <xf numFmtId="10" fontId="68" fillId="67" borderId="1198" applyNumberFormat="0" applyBorder="0" applyAlignment="0" applyProtection="0"/>
    <xf numFmtId="0" fontId="53" fillId="59" borderId="1128" applyNumberFormat="0" applyAlignment="0" applyProtection="0"/>
    <xf numFmtId="0" fontId="61" fillId="46" borderId="1128" applyNumberFormat="0" applyAlignment="0" applyProtection="0"/>
    <xf numFmtId="0" fontId="64" fillId="59" borderId="1130" applyNumberFormat="0" applyAlignment="0" applyProtection="0"/>
    <xf numFmtId="0" fontId="66" fillId="0" borderId="1131" applyNumberFormat="0" applyFill="0" applyAlignment="0" applyProtection="0"/>
    <xf numFmtId="0" fontId="2" fillId="0" borderId="1131" applyNumberFormat="0" applyFill="0" applyAlignment="0" applyProtection="0"/>
    <xf numFmtId="0" fontId="53" fillId="59" borderId="1128" applyNumberFormat="0" applyAlignment="0" applyProtection="0"/>
    <xf numFmtId="0" fontId="61" fillId="46" borderId="1128" applyNumberFormat="0" applyAlignment="0" applyProtection="0"/>
    <xf numFmtId="0" fontId="7" fillId="14" borderId="14" applyNumberFormat="0" applyFont="0" applyAlignment="0" applyProtection="0"/>
    <xf numFmtId="0" fontId="64" fillId="59" borderId="1130" applyNumberFormat="0" applyAlignment="0" applyProtection="0"/>
    <xf numFmtId="0" fontId="2" fillId="0" borderId="1131" applyNumberFormat="0" applyFill="0" applyAlignment="0" applyProtection="0"/>
    <xf numFmtId="0" fontId="66" fillId="0" borderId="1131"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128" applyNumberFormat="0" applyAlignment="0" applyProtection="0"/>
    <xf numFmtId="229" fontId="103" fillId="0" borderId="1159">
      <alignment vertical="center"/>
      <protection locked="0"/>
    </xf>
    <xf numFmtId="0" fontId="7" fillId="14" borderId="14" applyNumberFormat="0" applyFont="0" applyAlignment="0" applyProtection="0"/>
    <xf numFmtId="0" fontId="61" fillId="46" borderId="1128" applyNumberFormat="0" applyAlignment="0" applyProtection="0"/>
    <xf numFmtId="228" fontId="68" fillId="0" borderId="1144" applyFill="0">
      <alignment horizontal="center" vertical="center"/>
    </xf>
    <xf numFmtId="184" fontId="68" fillId="0" borderId="1144" applyFill="0">
      <alignment horizontal="center" vertical="center"/>
    </xf>
    <xf numFmtId="0" fontId="10" fillId="62" borderId="1129" applyNumberFormat="0" applyFont="0" applyAlignment="0" applyProtection="0"/>
    <xf numFmtId="0" fontId="64" fillId="59" borderId="1130" applyNumberFormat="0" applyAlignment="0" applyProtection="0"/>
    <xf numFmtId="228" fontId="124" fillId="0" borderId="1170" applyFill="0">
      <alignment horizontal="center" vertical="center"/>
    </xf>
    <xf numFmtId="0" fontId="7" fillId="14" borderId="14" applyNumberFormat="0" applyFont="0" applyAlignment="0" applyProtection="0"/>
    <xf numFmtId="0" fontId="66" fillId="0" borderId="1131" applyNumberFormat="0" applyFill="0" applyAlignment="0" applyProtection="0"/>
    <xf numFmtId="0" fontId="2" fillId="0" borderId="1131" applyNumberFormat="0" applyFill="0" applyAlignment="0" applyProtection="0"/>
    <xf numFmtId="228" fontId="103" fillId="0" borderId="1144" applyFill="0">
      <alignment horizontal="center" vertical="center"/>
    </xf>
    <xf numFmtId="0" fontId="7" fillId="14" borderId="14" applyNumberFormat="0" applyFont="0" applyAlignment="0" applyProtection="0"/>
    <xf numFmtId="266" fontId="103" fillId="0" borderId="1180"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201"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128"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128" applyNumberFormat="0" applyAlignment="0" applyProtection="0"/>
    <xf numFmtId="0" fontId="7" fillId="14" borderId="14" applyNumberFormat="0" applyFont="0" applyAlignment="0" applyProtection="0"/>
    <xf numFmtId="0" fontId="10" fillId="62" borderId="1129" applyNumberFormat="0" applyFont="0" applyAlignment="0" applyProtection="0"/>
    <xf numFmtId="0" fontId="64" fillId="59" borderId="1130" applyNumberFormat="0" applyAlignment="0" applyProtection="0"/>
    <xf numFmtId="0" fontId="7" fillId="14" borderId="14" applyNumberFormat="0" applyFont="0" applyAlignment="0" applyProtection="0"/>
    <xf numFmtId="37" fontId="70" fillId="0" borderId="1197" applyFill="0">
      <alignment horizontal="center" vertical="center"/>
    </xf>
    <xf numFmtId="0" fontId="2" fillId="0" borderId="1131" applyNumberFormat="0" applyFill="0" applyAlignment="0" applyProtection="0"/>
    <xf numFmtId="0" fontId="66" fillId="0" borderId="1131"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1148" applyNumberFormat="0" applyAlignment="0" applyProtection="0"/>
    <xf numFmtId="191" fontId="74" fillId="0" borderId="1144"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201" fontId="10" fillId="39" borderId="1180" applyNumberFormat="0">
      <alignment horizontal="left"/>
    </xf>
    <xf numFmtId="0" fontId="73" fillId="63" borderId="1135" applyFill="0">
      <alignment horizontal="center"/>
    </xf>
    <xf numFmtId="0" fontId="7" fillId="14" borderId="14" applyNumberFormat="0" applyFont="0" applyAlignment="0" applyProtection="0"/>
    <xf numFmtId="276" fontId="20" fillId="0" borderId="1162">
      <alignment horizontal="center"/>
    </xf>
    <xf numFmtId="192" fontId="74" fillId="0" borderId="1144" applyFont="0" applyFill="0" applyBorder="0" applyAlignment="0" applyProtection="0">
      <alignment horizontal="left"/>
      <protection locked="0"/>
    </xf>
    <xf numFmtId="190" fontId="74" fillId="0" borderId="1144" applyFont="0" applyFill="0" applyBorder="0" applyAlignment="0" applyProtection="0">
      <alignment horizontal="left"/>
      <protection locked="0"/>
    </xf>
    <xf numFmtId="0" fontId="10" fillId="62" borderId="1147" applyNumberFormat="0" applyFont="0" applyAlignment="0" applyProtection="0"/>
    <xf numFmtId="188" fontId="73" fillId="63" borderId="1135" applyFill="0">
      <alignment horizontal="center" vertical="center"/>
    </xf>
    <xf numFmtId="0" fontId="7" fillId="14" borderId="14" applyNumberFormat="0" applyFont="0" applyAlignment="0" applyProtection="0"/>
    <xf numFmtId="0" fontId="10" fillId="62" borderId="1174" applyNumberFormat="0" applyFont="0" applyAlignment="0" applyProtection="0"/>
    <xf numFmtId="0" fontId="2" fillId="0" borderId="1185" applyNumberFormat="0" applyFill="0" applyAlignment="0" applyProtection="0"/>
    <xf numFmtId="0" fontId="61" fillId="46" borderId="1137"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0" fontId="10" fillId="63" borderId="1135" applyNumberFormat="0" applyFont="0" applyBorder="0" applyAlignment="0" applyProtection="0"/>
    <xf numFmtId="180" fontId="10" fillId="63" borderId="1135" applyNumberFormat="0" applyFont="0" applyBorder="0" applyAlignment="0" applyProtection="0"/>
    <xf numFmtId="0" fontId="66" fillId="0" borderId="1176" applyNumberFormat="0" applyFill="0" applyAlignment="0" applyProtection="0"/>
    <xf numFmtId="276" fontId="20" fillId="0" borderId="1153">
      <alignment horizontal="center"/>
    </xf>
    <xf numFmtId="192" fontId="74" fillId="0" borderId="1171" applyFont="0" applyFill="0" applyBorder="0" applyAlignment="0" applyProtection="0">
      <alignment horizontal="left"/>
      <protection locked="0"/>
    </xf>
    <xf numFmtId="267" fontId="112" fillId="0" borderId="1170" applyFill="0">
      <alignment horizontal="center" vertical="center"/>
    </xf>
    <xf numFmtId="0" fontId="7" fillId="14" borderId="14" applyNumberFormat="0" applyFont="0" applyAlignment="0" applyProtection="0"/>
    <xf numFmtId="250" fontId="121" fillId="0" borderId="1154" applyFill="0"/>
    <xf numFmtId="0" fontId="7" fillId="14" borderId="14" applyNumberFormat="0" applyFont="0" applyAlignment="0" applyProtection="0"/>
    <xf numFmtId="0" fontId="7" fillId="14" borderId="14" applyNumberFormat="0" applyFont="0" applyAlignment="0" applyProtection="0"/>
    <xf numFmtId="250" fontId="121" fillId="0" borderId="1199" applyFill="0"/>
    <xf numFmtId="0" fontId="7" fillId="14" borderId="14" applyNumberFormat="0" applyFont="0" applyAlignment="0" applyProtection="0"/>
    <xf numFmtId="228" fontId="136" fillId="68" borderId="1151" applyNumberFormat="0">
      <alignment horizontal="right"/>
    </xf>
    <xf numFmtId="10" fontId="68" fillId="67" borderId="1171" applyNumberFormat="0" applyBorder="0" applyAlignment="0" applyProtection="0"/>
    <xf numFmtId="188" fontId="73" fillId="63" borderId="1433"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3" fillId="63" borderId="1135" applyFill="0">
      <alignment horizontal="center"/>
    </xf>
    <xf numFmtId="188" fontId="73" fillId="63" borderId="1135" applyFill="0">
      <alignment horizontal="center" vertical="center"/>
    </xf>
    <xf numFmtId="185" fontId="74" fillId="0" borderId="1135" applyFont="0" applyFill="0" applyBorder="0" applyAlignment="0" applyProtection="0">
      <alignment horizontal="left"/>
      <protection locked="0"/>
    </xf>
    <xf numFmtId="197" fontId="74" fillId="0" borderId="1135">
      <alignment horizontal="left"/>
      <protection locked="0"/>
    </xf>
    <xf numFmtId="0" fontId="53" fillId="59" borderId="1137" applyNumberFormat="0" applyAlignment="0" applyProtection="0"/>
    <xf numFmtId="0" fontId="61" fillId="46" borderId="1137" applyNumberFormat="0" applyAlignment="0" applyProtection="0"/>
    <xf numFmtId="0" fontId="64" fillId="59" borderId="1139" applyNumberFormat="0" applyAlignment="0" applyProtection="0"/>
    <xf numFmtId="0" fontId="66" fillId="0" borderId="1140" applyNumberFormat="0" applyFill="0" applyAlignment="0" applyProtection="0"/>
    <xf numFmtId="0" fontId="2" fillId="0" borderId="1140" applyNumberFormat="0" applyFill="0" applyAlignment="0" applyProtection="0"/>
    <xf numFmtId="0" fontId="53" fillId="59" borderId="1137" applyNumberFormat="0" applyAlignment="0" applyProtection="0"/>
    <xf numFmtId="0" fontId="73" fillId="63" borderId="1135" applyFill="0">
      <alignment horizontal="center"/>
    </xf>
    <xf numFmtId="188" fontId="73" fillId="63" borderId="1135" applyFill="0">
      <alignment horizontal="center" vertical="center"/>
    </xf>
    <xf numFmtId="0" fontId="61" fillId="46" borderId="1137" applyNumberFormat="0" applyAlignment="0" applyProtection="0"/>
    <xf numFmtId="0" fontId="7" fillId="14" borderId="14" applyNumberFormat="0" applyFont="0" applyAlignment="0" applyProtection="0"/>
    <xf numFmtId="0" fontId="64" fillId="59" borderId="1139" applyNumberFormat="0" applyAlignment="0" applyProtection="0"/>
    <xf numFmtId="0" fontId="2" fillId="0" borderId="1140" applyNumberFormat="0" applyFill="0" applyAlignment="0" applyProtection="0"/>
    <xf numFmtId="0" fontId="66" fillId="0" borderId="1140"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137" applyNumberFormat="0" applyAlignment="0" applyProtection="0"/>
    <xf numFmtId="0" fontId="7" fillId="14" borderId="14" applyNumberFormat="0" applyFont="0" applyAlignment="0" applyProtection="0"/>
    <xf numFmtId="0" fontId="61" fillId="46" borderId="1137" applyNumberFormat="0" applyAlignment="0" applyProtection="0"/>
    <xf numFmtId="192" fontId="74" fillId="0" borderId="1153" applyFont="0" applyFill="0" applyBorder="0" applyAlignment="0" applyProtection="0">
      <alignment horizontal="left"/>
      <protection locked="0"/>
    </xf>
    <xf numFmtId="271" fontId="11" fillId="0" borderId="1153">
      <alignment horizontal="right"/>
    </xf>
    <xf numFmtId="0" fontId="10" fillId="62" borderId="1138" applyNumberFormat="0" applyFont="0" applyAlignment="0" applyProtection="0"/>
    <xf numFmtId="0" fontId="64" fillId="59" borderId="1139" applyNumberFormat="0" applyAlignment="0" applyProtection="0"/>
    <xf numFmtId="0" fontId="61" fillId="46" borderId="1155" applyNumberFormat="0" applyAlignment="0" applyProtection="0"/>
    <xf numFmtId="0" fontId="7" fillId="14" borderId="14" applyNumberFormat="0" applyFont="0" applyAlignment="0" applyProtection="0"/>
    <xf numFmtId="0" fontId="66" fillId="0" borderId="1140" applyNumberFormat="0" applyFill="0" applyAlignment="0" applyProtection="0"/>
    <xf numFmtId="0" fontId="2" fillId="0" borderId="1140" applyNumberFormat="0" applyFill="0" applyAlignment="0" applyProtection="0"/>
    <xf numFmtId="190" fontId="74" fillId="0" borderId="1153"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137"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137" applyNumberFormat="0" applyAlignment="0" applyProtection="0"/>
    <xf numFmtId="0" fontId="7" fillId="14" borderId="14" applyNumberFormat="0" applyFont="0" applyAlignment="0" applyProtection="0"/>
    <xf numFmtId="0" fontId="10" fillId="62" borderId="1138" applyNumberFormat="0" applyFont="0" applyAlignment="0" applyProtection="0"/>
    <xf numFmtId="0" fontId="64" fillId="59" borderId="1139" applyNumberFormat="0" applyAlignment="0" applyProtection="0"/>
    <xf numFmtId="0" fontId="7" fillId="14" borderId="14" applyNumberFormat="0" applyFont="0" applyAlignment="0" applyProtection="0"/>
    <xf numFmtId="0" fontId="2" fillId="0" borderId="1140" applyNumberFormat="0" applyFill="0" applyAlignment="0" applyProtection="0"/>
    <xf numFmtId="0" fontId="66" fillId="0" borderId="1140" applyNumberFormat="0" applyFill="0" applyAlignment="0" applyProtection="0"/>
    <xf numFmtId="0" fontId="66" fillId="0" borderId="1167" applyNumberFormat="0" applyFill="0" applyAlignment="0" applyProtection="0"/>
    <xf numFmtId="267" fontId="112" fillId="0" borderId="1161"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10" fillId="62" borderId="117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3" fontId="114" fillId="39" borderId="1189">
      <alignment horizontal="center"/>
      <protection locked="0"/>
    </xf>
    <xf numFmtId="0" fontId="7" fillId="14" borderId="14" applyNumberFormat="0" applyFont="0" applyAlignment="0" applyProtection="0"/>
    <xf numFmtId="0" fontId="7" fillId="14" borderId="14" applyNumberFormat="0" applyFont="0" applyAlignment="0" applyProtection="0"/>
    <xf numFmtId="187" fontId="74" fillId="0" borderId="1180" applyFont="0" applyFill="0" applyBorder="0" applyAlignment="0" applyProtection="0">
      <alignment horizontal="left"/>
      <protection locked="0"/>
    </xf>
    <xf numFmtId="185" fontId="74" fillId="0" borderId="1171" applyFont="0" applyFill="0" applyBorder="0" applyAlignment="0" applyProtection="0">
      <alignment horizontal="left"/>
      <protection locked="0"/>
    </xf>
    <xf numFmtId="250" fontId="121" fillId="0" borderId="1163" applyFill="0"/>
    <xf numFmtId="0" fontId="7" fillId="14" borderId="14" applyNumberFormat="0" applyFont="0" applyAlignment="0" applyProtection="0"/>
    <xf numFmtId="0" fontId="66" fillId="0" borderId="1194" applyNumberFormat="0" applyFill="0" applyAlignment="0" applyProtection="0"/>
    <xf numFmtId="0" fontId="66" fillId="0" borderId="1185" applyNumberFormat="0" applyFill="0" applyAlignment="0" applyProtection="0"/>
    <xf numFmtId="0" fontId="61" fillId="46" borderId="1182" applyNumberFormat="0" applyAlignment="0" applyProtection="0"/>
    <xf numFmtId="185" fontId="74" fillId="0" borderId="1162" applyFont="0" applyFill="0" applyBorder="0" applyAlignment="0" applyProtection="0">
      <alignment horizontal="left"/>
      <protection locked="0"/>
    </xf>
    <xf numFmtId="180" fontId="10" fillId="63" borderId="1144" applyNumberFormat="0" applyFont="0" applyBorder="0" applyAlignment="0" applyProtection="0"/>
    <xf numFmtId="180" fontId="10" fillId="63" borderId="1144" applyNumberFormat="0" applyFont="0" applyBorder="0" applyAlignment="0" applyProtection="0"/>
    <xf numFmtId="178" fontId="10" fillId="39" borderId="1198">
      <alignment horizontal="center"/>
      <protection locked="0"/>
    </xf>
    <xf numFmtId="193" fontId="10" fillId="0" borderId="1171" applyFont="0" applyFill="0" applyBorder="0" applyAlignment="0" applyProtection="0">
      <alignment horizontal="left"/>
      <protection locked="0"/>
    </xf>
    <xf numFmtId="17" fontId="11" fillId="39" borderId="1162">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10" fillId="62" borderId="1183" applyNumberFormat="0" applyFont="0" applyAlignment="0" applyProtection="0"/>
    <xf numFmtId="0" fontId="2" fillId="0" borderId="1194"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71" fontId="11" fillId="0" borderId="1171">
      <alignment horizontal="right"/>
    </xf>
    <xf numFmtId="0" fontId="7" fillId="14" borderId="14" applyNumberFormat="0" applyFont="0" applyAlignment="0" applyProtection="0"/>
    <xf numFmtId="0" fontId="53" fillId="59" borderId="1146" applyNumberFormat="0" applyAlignment="0" applyProtection="0"/>
    <xf numFmtId="0" fontId="61" fillId="46" borderId="1146" applyNumberFormat="0" applyAlignment="0" applyProtection="0"/>
    <xf numFmtId="0" fontId="64" fillId="59" borderId="1148" applyNumberFormat="0" applyAlignment="0" applyProtection="0"/>
    <xf numFmtId="0" fontId="66" fillId="0" borderId="1149" applyNumberFormat="0" applyFill="0" applyAlignment="0" applyProtection="0"/>
    <xf numFmtId="0" fontId="2" fillId="0" borderId="1149" applyNumberFormat="0" applyFill="0" applyAlignment="0" applyProtection="0"/>
    <xf numFmtId="0" fontId="53" fillId="59" borderId="1146" applyNumberFormat="0" applyAlignment="0" applyProtection="0"/>
    <xf numFmtId="0" fontId="61" fillId="46" borderId="1146" applyNumberFormat="0" applyAlignment="0" applyProtection="0"/>
    <xf numFmtId="0" fontId="7" fillId="14" borderId="14" applyNumberFormat="0" applyFont="0" applyAlignment="0" applyProtection="0"/>
    <xf numFmtId="0" fontId="64" fillId="59" borderId="1148" applyNumberFormat="0" applyAlignment="0" applyProtection="0"/>
    <xf numFmtId="0" fontId="2" fillId="0" borderId="1149" applyNumberFormat="0" applyFill="0" applyAlignment="0" applyProtection="0"/>
    <xf numFmtId="0" fontId="66" fillId="0" borderId="1149" applyNumberFormat="0" applyFill="0" applyAlignment="0" applyProtection="0"/>
    <xf numFmtId="197" fontId="74" fillId="0" borderId="118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146" applyNumberFormat="0" applyAlignment="0" applyProtection="0"/>
    <xf numFmtId="228" fontId="121" fillId="0" borderId="1169" applyNumberFormat="0"/>
    <xf numFmtId="0" fontId="7" fillId="14" borderId="14" applyNumberFormat="0" applyFont="0" applyAlignment="0" applyProtection="0"/>
    <xf numFmtId="0" fontId="61" fillId="46" borderId="1146" applyNumberFormat="0" applyAlignment="0" applyProtection="0"/>
    <xf numFmtId="228" fontId="79" fillId="0" borderId="1162" applyFill="0">
      <alignment horizontal="center" vertical="center"/>
    </xf>
    <xf numFmtId="228" fontId="68" fillId="0" borderId="1162" applyFill="0">
      <alignment horizontal="center" vertical="center"/>
    </xf>
    <xf numFmtId="0" fontId="10" fillId="62" borderId="1147" applyNumberFormat="0" applyFont="0" applyAlignment="0" applyProtection="0"/>
    <xf numFmtId="0" fontId="64" fillId="59" borderId="1148" applyNumberFormat="0" applyAlignment="0" applyProtection="0"/>
    <xf numFmtId="0" fontId="7" fillId="14" borderId="14" applyNumberFormat="0" applyFont="0" applyAlignment="0" applyProtection="0"/>
    <xf numFmtId="0" fontId="66" fillId="0" borderId="1149" applyNumberFormat="0" applyFill="0" applyAlignment="0" applyProtection="0"/>
    <xf numFmtId="0" fontId="2" fillId="0" borderId="1149" applyNumberFormat="0" applyFill="0" applyAlignment="0" applyProtection="0"/>
    <xf numFmtId="228" fontId="104" fillId="0" borderId="1162"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66" fontId="103" fillId="0" borderId="1162" applyFill="0">
      <alignment horizontal="center" vertical="center"/>
    </xf>
    <xf numFmtId="37" fontId="70" fillId="0" borderId="1170"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146"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146" applyNumberFormat="0" applyAlignment="0" applyProtection="0"/>
    <xf numFmtId="254" fontId="10" fillId="39" borderId="1198">
      <alignment horizontal="right"/>
      <protection locked="0"/>
    </xf>
    <xf numFmtId="0" fontId="7" fillId="14" borderId="14" applyNumberFormat="0" applyFont="0" applyAlignment="0" applyProtection="0"/>
    <xf numFmtId="0" fontId="10" fillId="62" borderId="1147" applyNumberFormat="0" applyFont="0" applyAlignment="0" applyProtection="0"/>
    <xf numFmtId="0" fontId="64" fillId="59" borderId="1148" applyNumberFormat="0" applyAlignment="0" applyProtection="0"/>
    <xf numFmtId="0" fontId="7" fillId="14" borderId="14" applyNumberFormat="0" applyFont="0" applyAlignment="0" applyProtection="0"/>
    <xf numFmtId="0" fontId="2" fillId="0" borderId="1149" applyNumberFormat="0" applyFill="0" applyAlignment="0" applyProtection="0"/>
    <xf numFmtId="0" fontId="66" fillId="0" borderId="1149"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187" fontId="74" fillId="0" borderId="1198"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3" fillId="0" borderId="1195">
      <alignment vertical="center"/>
      <protection locked="0"/>
    </xf>
    <xf numFmtId="178" fontId="10" fillId="39" borderId="1180">
      <alignment horizontal="center"/>
      <protection locked="0"/>
    </xf>
    <xf numFmtId="0" fontId="7" fillId="14" borderId="14" applyNumberFormat="0" applyFont="0" applyAlignment="0" applyProtection="0"/>
    <xf numFmtId="191" fontId="74" fillId="0" borderId="1162" applyFont="0" applyFill="0" applyBorder="0" applyAlignment="0" applyProtection="0">
      <alignment horizontal="left"/>
      <protection locked="0"/>
    </xf>
    <xf numFmtId="0" fontId="7" fillId="14" borderId="14" applyNumberFormat="0" applyFont="0" applyAlignment="0" applyProtection="0"/>
    <xf numFmtId="190" fontId="74" fillId="0" borderId="1171" applyFont="0" applyFill="0" applyBorder="0" applyAlignment="0" applyProtection="0">
      <alignment horizontal="left"/>
      <protection locked="0"/>
    </xf>
    <xf numFmtId="0" fontId="7" fillId="14" borderId="14" applyNumberFormat="0" applyFont="0" applyAlignment="0" applyProtection="0"/>
    <xf numFmtId="0" fontId="73" fillId="63" borderId="1171" applyFill="0">
      <alignment horizontal="center"/>
    </xf>
    <xf numFmtId="0" fontId="7" fillId="14" borderId="14" applyNumberFormat="0" applyFont="0" applyAlignment="0" applyProtection="0"/>
    <xf numFmtId="180" fontId="10" fillId="63" borderId="1153" applyNumberFormat="0" applyFont="0" applyBorder="0" applyAlignment="0" applyProtection="0"/>
    <xf numFmtId="180" fontId="10" fillId="63" borderId="1153" applyNumberFormat="0" applyFont="0" applyBorder="0" applyAlignment="0" applyProtection="0"/>
    <xf numFmtId="0" fontId="66" fillId="0" borderId="1194" applyNumberFormat="0" applyFill="0" applyAlignment="0" applyProtection="0"/>
    <xf numFmtId="276" fontId="20" fillId="0" borderId="1180">
      <alignment horizontal="center"/>
    </xf>
    <xf numFmtId="0" fontId="7" fillId="14" borderId="14" applyNumberFormat="0" applyFont="0" applyAlignment="0" applyProtection="0"/>
    <xf numFmtId="0" fontId="53" fillId="59" borderId="1155" applyNumberFormat="0" applyAlignment="0" applyProtection="0"/>
    <xf numFmtId="0" fontId="61" fillId="46" borderId="1155" applyNumberFormat="0" applyAlignment="0" applyProtection="0"/>
    <xf numFmtId="0" fontId="64" fillId="59" borderId="1157" applyNumberFormat="0" applyAlignment="0" applyProtection="0"/>
    <xf numFmtId="0" fontId="66" fillId="0" borderId="1158" applyNumberFormat="0" applyFill="0" applyAlignment="0" applyProtection="0"/>
    <xf numFmtId="0" fontId="2" fillId="0" borderId="1158" applyNumberFormat="0" applyFill="0" applyAlignment="0" applyProtection="0"/>
    <xf numFmtId="0" fontId="53" fillId="59" borderId="1155" applyNumberFormat="0" applyAlignment="0" applyProtection="0"/>
    <xf numFmtId="184" fontId="68" fillId="0" borderId="1180" applyFill="0">
      <alignment horizontal="center" vertical="center"/>
    </xf>
    <xf numFmtId="0" fontId="61" fillId="46" borderId="1155" applyNumberFormat="0" applyAlignment="0" applyProtection="0"/>
    <xf numFmtId="0" fontId="7" fillId="14" borderId="14" applyNumberFormat="0" applyFont="0" applyAlignment="0" applyProtection="0"/>
    <xf numFmtId="0" fontId="64" fillId="59" borderId="1157" applyNumberFormat="0" applyAlignment="0" applyProtection="0"/>
    <xf numFmtId="0" fontId="2" fillId="0" borderId="1158" applyNumberFormat="0" applyFill="0" applyAlignment="0" applyProtection="0"/>
    <xf numFmtId="0" fontId="66" fillId="0" borderId="1158"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155" applyNumberFormat="0" applyAlignment="0" applyProtection="0"/>
    <xf numFmtId="271" fontId="11" fillId="0" borderId="1180">
      <alignment horizontal="right"/>
    </xf>
    <xf numFmtId="0" fontId="7" fillId="14" borderId="14" applyNumberFormat="0" applyFont="0" applyAlignment="0" applyProtection="0"/>
    <xf numFmtId="0" fontId="61" fillId="46" borderId="1155" applyNumberFormat="0" applyAlignment="0" applyProtection="0"/>
    <xf numFmtId="178" fontId="10" fillId="39" borderId="1171">
      <alignment horizontal="center"/>
      <protection locked="0"/>
    </xf>
    <xf numFmtId="228" fontId="104" fillId="0" borderId="1171" applyFill="0">
      <alignment horizontal="center" vertical="center"/>
    </xf>
    <xf numFmtId="0" fontId="10" fillId="62" borderId="1156" applyNumberFormat="0" applyFont="0" applyAlignment="0" applyProtection="0"/>
    <xf numFmtId="0" fontId="64" fillId="59" borderId="1157" applyNumberFormat="0" applyAlignment="0" applyProtection="0"/>
    <xf numFmtId="0" fontId="7" fillId="14" borderId="14" applyNumberFormat="0" applyFont="0" applyAlignment="0" applyProtection="0"/>
    <xf numFmtId="0" fontId="66" fillId="0" borderId="1158" applyNumberFormat="0" applyFill="0" applyAlignment="0" applyProtection="0"/>
    <xf numFmtId="0" fontId="2" fillId="0" borderId="1158" applyNumberFormat="0" applyFill="0" applyAlignment="0" applyProtection="0"/>
    <xf numFmtId="228" fontId="79" fillId="0" borderId="1171"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4" fontId="68" fillId="0" borderId="1171"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155"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155"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10" fillId="62" borderId="1156" applyNumberFormat="0" applyFont="0" applyAlignment="0" applyProtection="0"/>
    <xf numFmtId="0" fontId="64" fillId="59" borderId="1157" applyNumberFormat="0" applyAlignment="0" applyProtection="0"/>
    <xf numFmtId="0" fontId="7" fillId="14" borderId="14" applyNumberFormat="0" applyFont="0" applyAlignment="0" applyProtection="0"/>
    <xf numFmtId="0" fontId="2" fillId="0" borderId="1158" applyNumberFormat="0" applyFill="0" applyAlignment="0" applyProtection="0"/>
    <xf numFmtId="0" fontId="66" fillId="0" borderId="1158" applyNumberFormat="0" applyFill="0" applyAlignment="0" applyProtection="0"/>
    <xf numFmtId="228" fontId="136" fillId="68" borderId="1178" applyNumberFormat="0">
      <alignment horizontal="right"/>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73" fillId="63" borderId="1171" applyFill="0">
      <alignment horizontal="center"/>
    </xf>
    <xf numFmtId="0" fontId="7" fillId="14" borderId="14" applyNumberFormat="0" applyFont="0" applyAlignment="0" applyProtection="0"/>
    <xf numFmtId="266" fontId="103" fillId="0" borderId="1171"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68" fillId="0" borderId="1199" applyFill="0"/>
    <xf numFmtId="185" fontId="74" fillId="0" borderId="1727" applyFont="0" applyFill="0" applyBorder="0" applyAlignment="0" applyProtection="0">
      <alignment horizontal="left"/>
      <protection locked="0"/>
    </xf>
    <xf numFmtId="188" fontId="73" fillId="63" borderId="1189" applyFill="0">
      <alignment horizontal="center" vertical="center"/>
    </xf>
    <xf numFmtId="0" fontId="2" fillId="0" borderId="1176" applyNumberFormat="0" applyFill="0" applyAlignment="0" applyProtection="0"/>
    <xf numFmtId="0" fontId="61" fillId="46" borderId="1164" applyNumberFormat="0" applyAlignment="0" applyProtection="0"/>
    <xf numFmtId="0" fontId="7" fillId="14" borderId="14" applyNumberFormat="0" applyFont="0" applyAlignment="0" applyProtection="0"/>
    <xf numFmtId="0" fontId="64" fillId="59" borderId="1184" applyNumberFormat="0" applyAlignment="0" applyProtection="0"/>
    <xf numFmtId="180" fontId="10" fillId="63" borderId="1162" applyNumberFormat="0" applyFont="0" applyBorder="0" applyAlignment="0" applyProtection="0"/>
    <xf numFmtId="180" fontId="10" fillId="63" borderId="1162" applyNumberFormat="0" applyFont="0" applyBorder="0" applyAlignment="0" applyProtection="0"/>
    <xf numFmtId="0" fontId="10" fillId="62" borderId="1183" applyNumberFormat="0" applyFont="0" applyAlignment="0" applyProtection="0"/>
    <xf numFmtId="228" fontId="124" fillId="0" borderId="1179" applyFill="0">
      <alignment horizontal="center" vertical="center"/>
    </xf>
    <xf numFmtId="271" fontId="11" fillId="63" borderId="1198">
      <alignment horizontal="right"/>
    </xf>
    <xf numFmtId="0" fontId="53" fillId="59" borderId="1164" applyNumberFormat="0" applyAlignment="0" applyProtection="0"/>
    <xf numFmtId="0" fontId="61" fillId="46" borderId="1164" applyNumberFormat="0" applyAlignment="0" applyProtection="0"/>
    <xf numFmtId="0" fontId="64" fillId="59" borderId="1166" applyNumberFormat="0" applyAlignment="0" applyProtection="0"/>
    <xf numFmtId="0" fontId="66" fillId="0" borderId="1167" applyNumberFormat="0" applyFill="0" applyAlignment="0" applyProtection="0"/>
    <xf numFmtId="0" fontId="2" fillId="0" borderId="1167" applyNumberFormat="0" applyFill="0" applyAlignment="0" applyProtection="0"/>
    <xf numFmtId="0" fontId="53" fillId="59" borderId="1164" applyNumberFormat="0" applyAlignment="0" applyProtection="0"/>
    <xf numFmtId="0" fontId="61" fillId="46" borderId="1164" applyNumberFormat="0" applyAlignment="0" applyProtection="0"/>
    <xf numFmtId="0" fontId="7" fillId="14" borderId="14" applyNumberFormat="0" applyFont="0" applyAlignment="0" applyProtection="0"/>
    <xf numFmtId="0" fontId="64" fillId="59" borderId="1166" applyNumberFormat="0" applyAlignment="0" applyProtection="0"/>
    <xf numFmtId="0" fontId="2" fillId="0" borderId="1167" applyNumberFormat="0" applyFill="0" applyAlignment="0" applyProtection="0"/>
    <xf numFmtId="0" fontId="66" fillId="0" borderId="1167"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164"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164" applyNumberFormat="0" applyAlignment="0" applyProtection="0"/>
    <xf numFmtId="196" fontId="10" fillId="39" borderId="1180" applyFont="0" applyFill="0" applyBorder="0" applyAlignment="0">
      <alignment horizontal="left"/>
    </xf>
    <xf numFmtId="228" fontId="74" fillId="0" borderId="1180" applyNumberFormat="0">
      <alignment horizontal="left"/>
      <protection locked="0"/>
    </xf>
    <xf numFmtId="0" fontId="10" fillId="62" borderId="1165" applyNumberFormat="0" applyFont="0" applyAlignment="0" applyProtection="0"/>
    <xf numFmtId="0" fontId="64" fillId="59" borderId="1166" applyNumberFormat="0" applyAlignment="0" applyProtection="0"/>
    <xf numFmtId="0" fontId="7" fillId="14" borderId="14" applyNumberFormat="0" applyFont="0" applyAlignment="0" applyProtection="0"/>
    <xf numFmtId="0" fontId="66" fillId="0" borderId="1167" applyNumberFormat="0" applyFill="0" applyAlignment="0" applyProtection="0"/>
    <xf numFmtId="0" fontId="2" fillId="0" borderId="1167" applyNumberFormat="0" applyFill="0" applyAlignment="0" applyProtection="0"/>
    <xf numFmtId="49" fontId="74" fillId="0" borderId="1180">
      <alignment horizontal="left" vertical="top" wrapText="1"/>
      <protection locked="0"/>
    </xf>
    <xf numFmtId="0" fontId="7" fillId="14" borderId="14" applyNumberFormat="0" applyFont="0" applyAlignment="0" applyProtection="0"/>
    <xf numFmtId="233" fontId="103" fillId="0" borderId="1195">
      <alignment vertical="center"/>
      <protection locked="0"/>
    </xf>
    <xf numFmtId="0" fontId="7" fillId="14" borderId="14" applyNumberFormat="0" applyFont="0" applyAlignment="0" applyProtection="0"/>
    <xf numFmtId="0" fontId="7" fillId="14" borderId="14" applyNumberFormat="0" applyFont="0" applyAlignment="0" applyProtection="0"/>
    <xf numFmtId="178" fontId="10" fillId="39" borderId="1180">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164"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164" applyNumberFormat="0" applyAlignment="0" applyProtection="0"/>
    <xf numFmtId="0" fontId="7" fillId="14" borderId="14" applyNumberFormat="0" applyFont="0" applyAlignment="0" applyProtection="0"/>
    <xf numFmtId="0" fontId="10" fillId="62" borderId="1165" applyNumberFormat="0" applyFont="0" applyAlignment="0" applyProtection="0"/>
    <xf numFmtId="0" fontId="64" fillId="59" borderId="1166" applyNumberFormat="0" applyAlignment="0" applyProtection="0"/>
    <xf numFmtId="0" fontId="7" fillId="14" borderId="14" applyNumberFormat="0" applyFont="0" applyAlignment="0" applyProtection="0"/>
    <xf numFmtId="0" fontId="2" fillId="0" borderId="1167" applyNumberFormat="0" applyFill="0" applyAlignment="0" applyProtection="0"/>
    <xf numFmtId="0" fontId="66" fillId="0" borderId="1167"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79" fillId="0" borderId="1180"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37" fontId="103" fillId="0" borderId="1195">
      <alignment vertical="center"/>
      <protection locked="0"/>
    </xf>
    <xf numFmtId="228" fontId="104" fillId="0" borderId="1180" applyFill="0">
      <alignment horizontal="center" vertical="center"/>
    </xf>
    <xf numFmtId="228" fontId="68" fillId="0" borderId="1180" applyFill="0">
      <alignment horizontal="center" vertical="center"/>
    </xf>
    <xf numFmtId="0" fontId="7" fillId="14" borderId="14" applyNumberFormat="0" applyFont="0" applyAlignment="0" applyProtection="0"/>
    <xf numFmtId="0" fontId="61" fillId="46" borderId="1173" applyNumberFormat="0" applyAlignment="0" applyProtection="0"/>
    <xf numFmtId="180" fontId="10" fillId="63" borderId="1171" applyNumberFormat="0" applyFont="0" applyBorder="0" applyAlignment="0" applyProtection="0"/>
    <xf numFmtId="180" fontId="10" fillId="63" borderId="1171" applyNumberFormat="0" applyFont="0" applyBorder="0" applyAlignment="0" applyProtection="0"/>
    <xf numFmtId="0" fontId="7" fillId="14" borderId="14" applyNumberFormat="0" applyFont="0" applyAlignment="0" applyProtection="0"/>
    <xf numFmtId="188" fontId="73" fillId="63" borderId="1171" applyFill="0">
      <alignment horizontal="center" vertical="center"/>
    </xf>
    <xf numFmtId="229" fontId="103" fillId="0" borderId="1195">
      <alignment vertical="center"/>
      <protection locked="0"/>
    </xf>
    <xf numFmtId="0" fontId="74" fillId="0" borderId="1198" applyNumberFormat="0">
      <alignment horizontal="left"/>
      <protection locked="0"/>
    </xf>
    <xf numFmtId="271" fontId="11" fillId="0" borderId="1198">
      <alignment horizontal="right"/>
    </xf>
    <xf numFmtId="0" fontId="7" fillId="14" borderId="14" applyNumberFormat="0" applyFont="0" applyAlignment="0" applyProtection="0"/>
    <xf numFmtId="201" fontId="10" fillId="39" borderId="1198" applyNumberFormat="0">
      <alignment horizontal="left"/>
    </xf>
    <xf numFmtId="0" fontId="73" fillId="63" borderId="1171" applyFill="0">
      <alignment horizontal="center"/>
    </xf>
    <xf numFmtId="188" fontId="73" fillId="63" borderId="1171" applyFill="0">
      <alignment horizontal="center" vertical="center"/>
    </xf>
    <xf numFmtId="185" fontId="74" fillId="0" borderId="1171" applyFont="0" applyFill="0" applyBorder="0" applyAlignment="0" applyProtection="0">
      <alignment horizontal="left"/>
      <protection locked="0"/>
    </xf>
    <xf numFmtId="197" fontId="74" fillId="0" borderId="1171">
      <alignment horizontal="left"/>
      <protection locked="0"/>
    </xf>
    <xf numFmtId="0" fontId="53" fillId="59" borderId="1173" applyNumberFormat="0" applyAlignment="0" applyProtection="0"/>
    <xf numFmtId="0" fontId="61" fillId="46" borderId="1173" applyNumberFormat="0" applyAlignment="0" applyProtection="0"/>
    <xf numFmtId="0" fontId="64" fillId="59" borderId="1175" applyNumberFormat="0" applyAlignment="0" applyProtection="0"/>
    <xf numFmtId="0" fontId="66" fillId="0" borderId="1176" applyNumberFormat="0" applyFill="0" applyAlignment="0" applyProtection="0"/>
    <xf numFmtId="0" fontId="2" fillId="0" borderId="1176" applyNumberFormat="0" applyFill="0" applyAlignment="0" applyProtection="0"/>
    <xf numFmtId="0" fontId="53" fillId="59" borderId="1173" applyNumberFormat="0" applyAlignment="0" applyProtection="0"/>
    <xf numFmtId="0" fontId="73" fillId="63" borderId="1171" applyFill="0">
      <alignment horizontal="center"/>
    </xf>
    <xf numFmtId="188" fontId="73" fillId="63" borderId="1171" applyFill="0">
      <alignment horizontal="center" vertical="center"/>
    </xf>
    <xf numFmtId="0" fontId="61" fillId="46" borderId="1173" applyNumberFormat="0" applyAlignment="0" applyProtection="0"/>
    <xf numFmtId="0" fontId="7" fillId="14" borderId="14" applyNumberFormat="0" applyFont="0" applyAlignment="0" applyProtection="0"/>
    <xf numFmtId="0" fontId="64" fillId="59" borderId="1175" applyNumberFormat="0" applyAlignment="0" applyProtection="0"/>
    <xf numFmtId="0" fontId="2" fillId="0" borderId="1176" applyNumberFormat="0" applyFill="0" applyAlignment="0" applyProtection="0"/>
    <xf numFmtId="0" fontId="66" fillId="0" borderId="1176"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173" applyNumberFormat="0" applyAlignment="0" applyProtection="0"/>
    <xf numFmtId="0" fontId="73" fillId="63" borderId="1180" applyFill="0">
      <alignment horizontal="center"/>
    </xf>
    <xf numFmtId="0" fontId="7" fillId="14" borderId="14" applyNumberFormat="0" applyFont="0" applyAlignment="0" applyProtection="0"/>
    <xf numFmtId="0" fontId="61" fillId="46" borderId="1173" applyNumberFormat="0" applyAlignment="0" applyProtection="0"/>
    <xf numFmtId="184" fontId="68" fillId="0" borderId="1189" applyFill="0">
      <alignment horizontal="center" vertical="center"/>
    </xf>
    <xf numFmtId="0" fontId="7" fillId="14" borderId="14" applyNumberFormat="0" applyFont="0" applyAlignment="0" applyProtection="0"/>
    <xf numFmtId="0" fontId="10" fillId="62" borderId="1174" applyNumberFormat="0" applyFont="0" applyAlignment="0" applyProtection="0"/>
    <xf numFmtId="0" fontId="64" fillId="59" borderId="1175" applyNumberFormat="0" applyAlignment="0" applyProtection="0"/>
    <xf numFmtId="0" fontId="10" fillId="62" borderId="1192" applyNumberFormat="0" applyFont="0" applyAlignment="0" applyProtection="0"/>
    <xf numFmtId="0" fontId="7" fillId="14" borderId="14" applyNumberFormat="0" applyFont="0" applyAlignment="0" applyProtection="0"/>
    <xf numFmtId="0" fontId="66" fillId="0" borderId="1176" applyNumberFormat="0" applyFill="0" applyAlignment="0" applyProtection="0"/>
    <xf numFmtId="0" fontId="2" fillId="0" borderId="1176" applyNumberFormat="0" applyFill="0" applyAlignment="0" applyProtection="0"/>
    <xf numFmtId="266" fontId="103" fillId="0" borderId="1189"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2" fontId="74" fillId="0" borderId="1189"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8" fontId="73" fillId="63" borderId="1180"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1193" applyNumberFormat="0" applyAlignment="0" applyProtection="0"/>
    <xf numFmtId="0" fontId="7" fillId="14" borderId="14" applyNumberFormat="0" applyFont="0" applyAlignment="0" applyProtection="0"/>
    <xf numFmtId="0" fontId="53" fillId="59" borderId="1173"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173" applyNumberFormat="0" applyAlignment="0" applyProtection="0"/>
    <xf numFmtId="230" fontId="103" fillId="0" borderId="1195">
      <alignment vertical="center"/>
      <protection locked="0"/>
    </xf>
    <xf numFmtId="0" fontId="7" fillId="14" borderId="14" applyNumberFormat="0" applyFont="0" applyAlignment="0" applyProtection="0"/>
    <xf numFmtId="0" fontId="10" fillId="62" borderId="1174" applyNumberFormat="0" applyFont="0" applyAlignment="0" applyProtection="0"/>
    <xf numFmtId="0" fontId="64" fillId="59" borderId="1175" applyNumberFormat="0" applyAlignment="0" applyProtection="0"/>
    <xf numFmtId="0" fontId="7" fillId="14" borderId="14" applyNumberFormat="0" applyFont="0" applyAlignment="0" applyProtection="0"/>
    <xf numFmtId="0" fontId="2" fillId="0" borderId="1176" applyNumberFormat="0" applyFill="0" applyAlignment="0" applyProtection="0"/>
    <xf numFmtId="0" fontId="66" fillId="0" borderId="1176" applyNumberFormat="0" applyFill="0" applyAlignment="0" applyProtection="0"/>
    <xf numFmtId="0" fontId="61" fillId="46" borderId="1182"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1189"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200" fontId="10" fillId="5" borderId="1180" applyFont="0" applyFill="0" applyBorder="0" applyAlignment="0" applyProtection="0"/>
    <xf numFmtId="271" fontId="11" fillId="0" borderId="1189">
      <alignment horizontal="right"/>
    </xf>
    <xf numFmtId="201" fontId="10" fillId="39" borderId="1189" applyNumberFormat="0">
      <alignment horizontal="left"/>
    </xf>
    <xf numFmtId="178" fontId="10" fillId="39" borderId="1198">
      <alignment horizontal="center"/>
      <protection locked="0"/>
    </xf>
    <xf numFmtId="180" fontId="10" fillId="63" borderId="1180" applyNumberFormat="0" applyFont="0" applyBorder="0" applyAlignment="0" applyProtection="0"/>
    <xf numFmtId="180" fontId="10" fillId="63" borderId="1180" applyNumberFormat="0" applyFont="0" applyBorder="0" applyAlignment="0" applyProtection="0"/>
    <xf numFmtId="276" fontId="20" fillId="0" borderId="1198">
      <alignment horizontal="center"/>
    </xf>
    <xf numFmtId="0" fontId="53" fillId="59" borderId="1182" applyNumberFormat="0" applyAlignment="0" applyProtection="0"/>
    <xf numFmtId="193" fontId="10" fillId="0" borderId="1180" applyFont="0" applyFill="0" applyBorder="0" applyAlignment="0" applyProtection="0">
      <alignment horizontal="left"/>
      <protection locked="0"/>
    </xf>
    <xf numFmtId="0" fontId="7" fillId="14" borderId="14" applyNumberFormat="0" applyFont="0" applyAlignment="0" applyProtection="0"/>
    <xf numFmtId="200" fontId="10" fillId="5" borderId="1180" applyFont="0" applyFill="0" applyBorder="0" applyAlignment="0" applyProtection="0"/>
    <xf numFmtId="193" fontId="10" fillId="0" borderId="1180" applyFont="0" applyFill="0" applyBorder="0" applyAlignment="0" applyProtection="0">
      <alignment horizontal="left"/>
      <protection locked="0"/>
    </xf>
    <xf numFmtId="0" fontId="7" fillId="14" borderId="14" applyNumberFormat="0" applyFont="0" applyAlignment="0" applyProtection="0"/>
    <xf numFmtId="0" fontId="10" fillId="62" borderId="1192" applyNumberFormat="0" applyFont="0" applyAlignment="0" applyProtection="0"/>
    <xf numFmtId="0" fontId="73" fillId="63" borderId="1180" applyFill="0">
      <alignment horizontal="center"/>
    </xf>
    <xf numFmtId="188" fontId="73" fillId="63" borderId="1180" applyFill="0">
      <alignment horizontal="center" vertical="center"/>
    </xf>
    <xf numFmtId="185" fontId="74" fillId="0" borderId="1180" applyFont="0" applyFill="0" applyBorder="0" applyAlignment="0" applyProtection="0">
      <alignment horizontal="left"/>
      <protection locked="0"/>
    </xf>
    <xf numFmtId="197" fontId="74" fillId="0" borderId="1180">
      <alignment horizontal="left"/>
      <protection locked="0"/>
    </xf>
    <xf numFmtId="0" fontId="53" fillId="59" borderId="1182" applyNumberFormat="0" applyAlignment="0" applyProtection="0"/>
    <xf numFmtId="0" fontId="61" fillId="46" borderId="1182" applyNumberFormat="0" applyAlignment="0" applyProtection="0"/>
    <xf numFmtId="0" fontId="64" fillId="59" borderId="1184" applyNumberFormat="0" applyAlignment="0" applyProtection="0"/>
    <xf numFmtId="0" fontId="66" fillId="0" borderId="1185" applyNumberFormat="0" applyFill="0" applyAlignment="0" applyProtection="0"/>
    <xf numFmtId="0" fontId="2" fillId="0" borderId="1185" applyNumberFormat="0" applyFill="0" applyAlignment="0" applyProtection="0"/>
    <xf numFmtId="0" fontId="53" fillId="59" borderId="1182" applyNumberFormat="0" applyAlignment="0" applyProtection="0"/>
    <xf numFmtId="0" fontId="73" fillId="63" borderId="1180" applyFill="0">
      <alignment horizontal="center"/>
    </xf>
    <xf numFmtId="188" fontId="73" fillId="63" borderId="1180" applyFill="0">
      <alignment horizontal="center" vertical="center"/>
    </xf>
    <xf numFmtId="0" fontId="61" fillId="46" borderId="1182" applyNumberFormat="0" applyAlignment="0" applyProtection="0"/>
    <xf numFmtId="0" fontId="7" fillId="14" borderId="14" applyNumberFormat="0" applyFont="0" applyAlignment="0" applyProtection="0"/>
    <xf numFmtId="0" fontId="64" fillId="59" borderId="1184" applyNumberFormat="0" applyAlignment="0" applyProtection="0"/>
    <xf numFmtId="0" fontId="2" fillId="0" borderId="1185" applyNumberFormat="0" applyFill="0" applyAlignment="0" applyProtection="0"/>
    <xf numFmtId="0" fontId="66" fillId="0" borderId="1185"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182" applyNumberFormat="0" applyAlignment="0" applyProtection="0"/>
    <xf numFmtId="0" fontId="7" fillId="14" borderId="14" applyNumberFormat="0" applyFont="0" applyAlignment="0" applyProtection="0"/>
    <xf numFmtId="0" fontId="61" fillId="46" borderId="1182" applyNumberFormat="0" applyAlignment="0" applyProtection="0"/>
    <xf numFmtId="228" fontId="68" fillId="0" borderId="1198" applyFill="0">
      <alignment horizontal="center" vertical="center"/>
    </xf>
    <xf numFmtId="184" fontId="68" fillId="0" borderId="1198" applyFill="0">
      <alignment horizontal="center" vertical="center"/>
    </xf>
    <xf numFmtId="0" fontId="10" fillId="62" borderId="1183" applyNumberFormat="0" applyFont="0" applyAlignment="0" applyProtection="0"/>
    <xf numFmtId="0" fontId="64" fillId="59" borderId="1184" applyNumberFormat="0" applyAlignment="0" applyProtection="0"/>
    <xf numFmtId="0" fontId="7" fillId="14" borderId="14" applyNumberFormat="0" applyFont="0" applyAlignment="0" applyProtection="0"/>
    <xf numFmtId="0" fontId="66" fillId="0" borderId="1185" applyNumberFormat="0" applyFill="0" applyAlignment="0" applyProtection="0"/>
    <xf numFmtId="0" fontId="2" fillId="0" borderId="1185" applyNumberFormat="0" applyFill="0" applyAlignment="0" applyProtection="0"/>
    <xf numFmtId="228" fontId="103" fillId="0" borderId="1198"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182"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182" applyNumberFormat="0" applyAlignment="0" applyProtection="0"/>
    <xf numFmtId="0" fontId="7" fillId="14" borderId="14" applyNumberFormat="0" applyFont="0" applyAlignment="0" applyProtection="0"/>
    <xf numFmtId="0" fontId="10" fillId="62" borderId="1183" applyNumberFormat="0" applyFont="0" applyAlignment="0" applyProtection="0"/>
    <xf numFmtId="0" fontId="64" fillId="59" borderId="1184" applyNumberFormat="0" applyAlignment="0" applyProtection="0"/>
    <xf numFmtId="0" fontId="7" fillId="14" borderId="14" applyNumberFormat="0" applyFont="0" applyAlignment="0" applyProtection="0"/>
    <xf numFmtId="0" fontId="2" fillId="0" borderId="1185" applyNumberFormat="0" applyFill="0" applyAlignment="0" applyProtection="0"/>
    <xf numFmtId="0" fontId="66" fillId="0" borderId="1185"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191" applyNumberFormat="0" applyAlignment="0" applyProtection="0"/>
    <xf numFmtId="0" fontId="7" fillId="14" borderId="14" applyNumberFormat="0" applyFont="0" applyAlignment="0" applyProtection="0"/>
    <xf numFmtId="191" fontId="74" fillId="0" borderId="1198"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192" fontId="74" fillId="0" borderId="1198" applyFont="0" applyFill="0" applyBorder="0" applyAlignment="0" applyProtection="0">
      <alignment horizontal="left"/>
      <protection locked="0"/>
    </xf>
    <xf numFmtId="190" fontId="74" fillId="0" borderId="1198" applyFont="0" applyFill="0" applyBorder="0" applyAlignment="0" applyProtection="0">
      <alignment horizontal="left"/>
      <protection locked="0"/>
    </xf>
    <xf numFmtId="180" fontId="10" fillId="63" borderId="1189" applyNumberFormat="0" applyFont="0" applyBorder="0" applyAlignment="0" applyProtection="0"/>
    <xf numFmtId="180" fontId="10" fillId="63" borderId="1189" applyNumberFormat="0" applyFont="0" applyBorder="0" applyAlignment="0" applyProtection="0"/>
    <xf numFmtId="0" fontId="7" fillId="14" borderId="14" applyNumberFormat="0" applyFont="0" applyAlignment="0" applyProtection="0"/>
    <xf numFmtId="0" fontId="53" fillId="59" borderId="1191" applyNumberFormat="0" applyAlignment="0" applyProtection="0"/>
    <xf numFmtId="0" fontId="61" fillId="46" borderId="1191" applyNumberFormat="0" applyAlignment="0" applyProtection="0"/>
    <xf numFmtId="0" fontId="64" fillId="59" borderId="1193" applyNumberFormat="0" applyAlignment="0" applyProtection="0"/>
    <xf numFmtId="0" fontId="66" fillId="0" borderId="1194" applyNumberFormat="0" applyFill="0" applyAlignment="0" applyProtection="0"/>
    <xf numFmtId="0" fontId="2" fillId="0" borderId="1194" applyNumberFormat="0" applyFill="0" applyAlignment="0" applyProtection="0"/>
    <xf numFmtId="0" fontId="53" fillId="59" borderId="1191" applyNumberFormat="0" applyAlignment="0" applyProtection="0"/>
    <xf numFmtId="0" fontId="61" fillId="46" borderId="1191" applyNumberFormat="0" applyAlignment="0" applyProtection="0"/>
    <xf numFmtId="0" fontId="7" fillId="14" borderId="14" applyNumberFormat="0" applyFont="0" applyAlignment="0" applyProtection="0"/>
    <xf numFmtId="0" fontId="64" fillId="59" borderId="1193" applyNumberFormat="0" applyAlignment="0" applyProtection="0"/>
    <xf numFmtId="0" fontId="2" fillId="0" borderId="1194" applyNumberFormat="0" applyFill="0" applyAlignment="0" applyProtection="0"/>
    <xf numFmtId="0" fontId="66" fillId="0" borderId="1194"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191" applyNumberFormat="0" applyAlignment="0" applyProtection="0"/>
    <xf numFmtId="0" fontId="7" fillId="14" borderId="14" applyNumberFormat="0" applyFont="0" applyAlignment="0" applyProtection="0"/>
    <xf numFmtId="0" fontId="61" fillId="46" borderId="1191" applyNumberFormat="0" applyAlignment="0" applyProtection="0"/>
    <xf numFmtId="0" fontId="10" fillId="62" borderId="1192" applyNumberFormat="0" applyFont="0" applyAlignment="0" applyProtection="0"/>
    <xf numFmtId="0" fontId="64" fillId="59" borderId="1193" applyNumberFormat="0" applyAlignment="0" applyProtection="0"/>
    <xf numFmtId="0" fontId="7" fillId="14" borderId="14" applyNumberFormat="0" applyFont="0" applyAlignment="0" applyProtection="0"/>
    <xf numFmtId="0" fontId="66" fillId="0" borderId="1194" applyNumberFormat="0" applyFill="0" applyAlignment="0" applyProtection="0"/>
    <xf numFmtId="0" fontId="2" fillId="0" borderId="1194"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191"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191" applyNumberFormat="0" applyAlignment="0" applyProtection="0"/>
    <xf numFmtId="0" fontId="7" fillId="14" borderId="14" applyNumberFormat="0" applyFont="0" applyAlignment="0" applyProtection="0"/>
    <xf numFmtId="0" fontId="10" fillId="62" borderId="1192" applyNumberFormat="0" applyFont="0" applyAlignment="0" applyProtection="0"/>
    <xf numFmtId="0" fontId="64" fillId="59" borderId="1193" applyNumberFormat="0" applyAlignment="0" applyProtection="0"/>
    <xf numFmtId="0" fontId="7" fillId="14" borderId="14" applyNumberFormat="0" applyFont="0" applyAlignment="0" applyProtection="0"/>
    <xf numFmtId="0" fontId="2" fillId="0" borderId="1194" applyNumberFormat="0" applyFill="0" applyAlignment="0" applyProtection="0"/>
    <xf numFmtId="0" fontId="66" fillId="0" borderId="1194"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0" fontId="10" fillId="63" borderId="1198" applyNumberFormat="0" applyFont="0" applyBorder="0" applyAlignment="0" applyProtection="0"/>
    <xf numFmtId="180" fontId="10" fillId="63" borderId="1198" applyNumberFormat="0" applyFont="0" applyBorder="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354"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803" applyNumberFormat="0" applyAlignment="0" applyProtection="0"/>
    <xf numFmtId="192" fontId="74" fillId="0" borderId="1433" applyFont="0" applyFill="0" applyBorder="0" applyAlignment="0" applyProtection="0">
      <alignment horizontal="left"/>
      <protection locked="0"/>
    </xf>
    <xf numFmtId="0" fontId="7" fillId="14" borderId="14" applyNumberFormat="0" applyFont="0" applyAlignment="0" applyProtection="0"/>
    <xf numFmtId="49" fontId="74" fillId="0" borderId="1810">
      <alignment horizontal="left" vertical="top" wrapText="1"/>
      <protection locked="0"/>
    </xf>
    <xf numFmtId="0" fontId="7" fillId="14" borderId="14" applyNumberFormat="0" applyFont="0" applyAlignment="0" applyProtection="0"/>
    <xf numFmtId="49" fontId="74" fillId="0" borderId="2258">
      <alignment horizontal="left" vertical="top" wrapText="1"/>
      <protection locked="0"/>
    </xf>
    <xf numFmtId="0" fontId="66" fillId="0" borderId="1204" applyNumberFormat="0" applyFill="0" applyAlignment="0" applyProtection="0"/>
    <xf numFmtId="0" fontId="64" fillId="59" borderId="1805" applyNumberFormat="0" applyAlignment="0" applyProtection="0"/>
    <xf numFmtId="0" fontId="64" fillId="59" borderId="2717" applyNumberFormat="0" applyAlignment="0" applyProtection="0"/>
    <xf numFmtId="0" fontId="7" fillId="14" borderId="14" applyNumberFormat="0" applyFont="0" applyAlignment="0" applyProtection="0"/>
    <xf numFmtId="0" fontId="7" fillId="14" borderId="14" applyNumberFormat="0" applyFont="0" applyAlignment="0" applyProtection="0"/>
    <xf numFmtId="200" fontId="10" fillId="5" borderId="1352" applyFont="0" applyFill="0" applyBorder="0" applyAlignment="0" applyProtection="0"/>
    <xf numFmtId="0" fontId="10" fillId="0" borderId="0"/>
    <xf numFmtId="0" fontId="64" fillId="59" borderId="1356"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201"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201" applyNumberFormat="0" applyAlignment="0" applyProtection="0"/>
    <xf numFmtId="0" fontId="73" fillId="63" borderId="2258" applyFill="0">
      <alignment horizontal="center"/>
    </xf>
    <xf numFmtId="0" fontId="7" fillId="14" borderId="14" applyNumberFormat="0" applyFont="0" applyAlignment="0" applyProtection="0"/>
    <xf numFmtId="0" fontId="10" fillId="0" borderId="0"/>
    <xf numFmtId="0" fontId="7" fillId="14" borderId="14" applyNumberFormat="0" applyFont="0" applyAlignment="0" applyProtection="0"/>
    <xf numFmtId="0" fontId="7" fillId="14" borderId="14" applyNumberFormat="0" applyFont="0" applyAlignment="0" applyProtection="0"/>
    <xf numFmtId="0" fontId="10" fillId="62" borderId="1202" applyNumberFormat="0" applyFont="0" applyAlignment="0" applyProtection="0"/>
    <xf numFmtId="0" fontId="64" fillId="59" borderId="1203"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2" fillId="0" borderId="1204" applyNumberFormat="0" applyFill="0" applyAlignment="0" applyProtection="0"/>
    <xf numFmtId="0" fontId="66" fillId="0" borderId="1204" applyNumberFormat="0" applyFill="0" applyAlignment="0" applyProtection="0"/>
    <xf numFmtId="10" fontId="68" fillId="67" borderId="1437" applyNumberFormat="0" applyBorder="0" applyAlignment="0" applyProtection="0"/>
    <xf numFmtId="0" fontId="7" fillId="14" borderId="14" applyNumberFormat="0" applyFont="0" applyAlignment="0" applyProtection="0"/>
    <xf numFmtId="233" fontId="103" fillId="0" borderId="2336">
      <alignment vertical="center"/>
      <protection locked="0"/>
    </xf>
    <xf numFmtId="0" fontId="7" fillId="14" borderId="14" applyNumberFormat="0" applyFont="0" applyAlignment="0" applyProtection="0"/>
    <xf numFmtId="0" fontId="7" fillId="14" borderId="14" applyNumberFormat="0" applyFont="0" applyAlignment="0" applyProtection="0"/>
    <xf numFmtId="191" fontId="74" fillId="0" borderId="1437"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0" fontId="68" fillId="67" borderId="2722" applyNumberFormat="0" applyBorder="0" applyAlignment="0" applyProtection="0"/>
    <xf numFmtId="0" fontId="7" fillId="14" borderId="14" applyNumberFormat="0" applyFont="0" applyAlignment="0" applyProtection="0"/>
    <xf numFmtId="0" fontId="10" fillId="62" borderId="2716" applyNumberFormat="0" applyFont="0" applyAlignment="0" applyProtection="0"/>
    <xf numFmtId="250" fontId="121" fillId="0" borderId="2340" applyFill="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7" fontId="74" fillId="0" borderId="2258" applyFont="0" applyFill="0" applyBorder="0" applyAlignment="0" applyProtection="0">
      <alignment horizontal="left"/>
      <protection locked="0"/>
    </xf>
    <xf numFmtId="193" fontId="10" fillId="0" borderId="2031" applyFont="0" applyFill="0" applyBorder="0" applyAlignment="0" applyProtection="0">
      <alignment horizontal="left"/>
      <protection locked="0"/>
    </xf>
    <xf numFmtId="0" fontId="73" fillId="63" borderId="2176" applyFill="0">
      <alignment horizontal="center"/>
    </xf>
    <xf numFmtId="190" fontId="74" fillId="0" borderId="2484" applyFont="0" applyFill="0" applyBorder="0" applyAlignment="0" applyProtection="0">
      <alignment horizontal="left"/>
      <protection locked="0"/>
    </xf>
    <xf numFmtId="0" fontId="7" fillId="14" borderId="14" applyNumberFormat="0" applyFont="0" applyAlignment="0" applyProtection="0"/>
    <xf numFmtId="228" fontId="73" fillId="63" borderId="1810" applyFill="0">
      <alignment horizontal="center" vertical="center"/>
    </xf>
    <xf numFmtId="0" fontId="7" fillId="14" borderId="14" applyNumberFormat="0" applyFont="0" applyAlignment="0" applyProtection="0"/>
    <xf numFmtId="267" fontId="112" fillId="0" borderId="1809" applyFill="0">
      <alignment horizontal="center" vertical="center"/>
    </xf>
    <xf numFmtId="0" fontId="7" fillId="14" borderId="14" applyNumberFormat="0" applyFont="0" applyAlignment="0" applyProtection="0"/>
    <xf numFmtId="228" fontId="73" fillId="63" borderId="1433" applyFill="0">
      <alignment horizontal="center"/>
    </xf>
    <xf numFmtId="0" fontId="7" fillId="14" borderId="14" applyNumberFormat="0" applyFont="0" applyAlignment="0" applyProtection="0"/>
    <xf numFmtId="0" fontId="2" fillId="0" borderId="2254" applyNumberFormat="0" applyFill="0" applyAlignment="0" applyProtection="0"/>
    <xf numFmtId="0" fontId="7" fillId="14" borderId="14" applyNumberFormat="0" applyFont="0" applyAlignment="0" applyProtection="0"/>
    <xf numFmtId="178" fontId="10" fillId="39" borderId="1727">
      <alignment horizontal="center"/>
      <protection locked="0"/>
    </xf>
    <xf numFmtId="0" fontId="7" fillId="14" borderId="14" applyNumberFormat="0" applyFont="0" applyAlignment="0" applyProtection="0"/>
    <xf numFmtId="188" fontId="73" fillId="63" borderId="1352" applyFill="0">
      <alignment horizontal="center" vertical="center"/>
    </xf>
    <xf numFmtId="271" fontId="11" fillId="0" borderId="1886">
      <alignment horizontal="right"/>
    </xf>
    <xf numFmtId="271" fontId="11" fillId="0" borderId="1437">
      <alignment horizontal="right"/>
    </xf>
    <xf numFmtId="0" fontId="7" fillId="14" borderId="14" applyNumberFormat="0" applyFont="0" applyAlignment="0" applyProtection="0"/>
    <xf numFmtId="0" fontId="7" fillId="14" borderId="14" applyNumberFormat="0" applyFont="0" applyAlignment="0" applyProtection="0"/>
    <xf numFmtId="196" fontId="10" fillId="39" borderId="1352" applyFont="0" applyFill="0" applyBorder="0" applyAlignment="0">
      <alignment horizontal="left"/>
    </xf>
    <xf numFmtId="0" fontId="7" fillId="14" borderId="14" applyNumberFormat="0" applyFont="0" applyAlignment="0" applyProtection="0"/>
    <xf numFmtId="49" fontId="74" fillId="0" borderId="2722">
      <alignment horizontal="left" vertical="top" wrapText="1"/>
      <protection locked="0"/>
    </xf>
    <xf numFmtId="188" fontId="73" fillId="63" borderId="1280" applyFill="0">
      <alignment horizontal="center" vertical="center"/>
    </xf>
    <xf numFmtId="180" fontId="10" fillId="63" borderId="1208" applyNumberFormat="0" applyFont="0" applyBorder="0" applyAlignment="0" applyProtection="0"/>
    <xf numFmtId="180" fontId="10" fillId="63" borderId="1208" applyNumberFormat="0" applyFont="0" applyBorder="0" applyAlignment="0" applyProtection="0"/>
    <xf numFmtId="49" fontId="74" fillId="0" borderId="1235">
      <alignment horizontal="left" vertical="top" wrapText="1"/>
      <protection locked="0"/>
    </xf>
    <xf numFmtId="193" fontId="10" fillId="0" borderId="1509" applyFont="0" applyFill="0" applyBorder="0" applyAlignment="0" applyProtection="0">
      <alignment horizontal="left"/>
      <protection locked="0"/>
    </xf>
    <xf numFmtId="233" fontId="103" fillId="0" borderId="1358">
      <alignment vertical="center"/>
      <protection locked="0"/>
    </xf>
    <xf numFmtId="0" fontId="7" fillId="14" borderId="14" applyNumberFormat="0" applyFont="0" applyAlignment="0" applyProtection="0"/>
    <xf numFmtId="0" fontId="7" fillId="14" borderId="14" applyNumberFormat="0" applyFont="0" applyAlignment="0" applyProtection="0"/>
    <xf numFmtId="185" fontId="74" fillId="0" borderId="2557" applyFont="0" applyFill="0" applyBorder="0" applyAlignment="0" applyProtection="0">
      <alignment horizontal="left"/>
      <protection locked="0"/>
    </xf>
    <xf numFmtId="187" fontId="74" fillId="0" borderId="2031" applyFont="0" applyFill="0" applyBorder="0" applyAlignment="0" applyProtection="0">
      <alignment horizontal="left"/>
      <protection locked="0"/>
    </xf>
    <xf numFmtId="0" fontId="7" fillId="14" borderId="14" applyNumberFormat="0" applyFont="0" applyAlignment="0" applyProtection="0"/>
    <xf numFmtId="228" fontId="124" fillId="0" borderId="1360" applyFill="0">
      <alignment horizontal="center" vertical="center"/>
    </xf>
    <xf numFmtId="0" fontId="73" fillId="63" borderId="1654" applyFill="0">
      <alignment horizontal="center"/>
    </xf>
    <xf numFmtId="0" fontId="7" fillId="14" borderId="14" applyNumberFormat="0" applyFont="0" applyAlignment="0" applyProtection="0"/>
    <xf numFmtId="178" fontId="10" fillId="39" borderId="2031">
      <alignment horizontal="center"/>
      <protection locked="0"/>
    </xf>
    <xf numFmtId="49" fontId="74" fillId="0" borderId="1262">
      <alignment horizontal="left" vertical="top" wrapText="1"/>
      <protection locked="0"/>
    </xf>
    <xf numFmtId="0" fontId="10" fillId="62" borderId="1229" applyNumberFormat="0" applyFont="0" applyAlignment="0" applyProtection="0"/>
    <xf numFmtId="201" fontId="10" fillId="39" borderId="1244" applyNumberFormat="0">
      <alignment horizontal="left"/>
    </xf>
    <xf numFmtId="231" fontId="103" fillId="0" borderId="1232">
      <alignment vertical="center"/>
      <protection locked="0"/>
    </xf>
    <xf numFmtId="0" fontId="7" fillId="14" borderId="14" applyNumberFormat="0" applyFont="0" applyAlignment="0" applyProtection="0"/>
    <xf numFmtId="228" fontId="112" fillId="0" borderId="1436" applyFill="0">
      <alignment horizontal="center" vertical="center"/>
    </xf>
    <xf numFmtId="184" fontId="103" fillId="0" borderId="1268">
      <alignment vertic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7" fontId="74" fillId="0" borderId="1271" applyFont="0" applyFill="0" applyBorder="0" applyAlignment="0" applyProtection="0">
      <alignment horizontal="left"/>
      <protection locked="0"/>
    </xf>
    <xf numFmtId="0" fontId="7" fillId="14" borderId="14" applyNumberFormat="0" applyFont="0" applyAlignment="0" applyProtection="0"/>
    <xf numFmtId="178" fontId="10" fillId="39" borderId="1244">
      <alignment horizontal="center"/>
      <protection locked="0"/>
    </xf>
    <xf numFmtId="0" fontId="7" fillId="14" borderId="14" applyNumberFormat="0" applyFont="0" applyAlignment="0" applyProtection="0"/>
    <xf numFmtId="228" fontId="73" fillId="63" borderId="1280" applyFill="0">
      <alignment horizontal="center" vertical="center"/>
    </xf>
    <xf numFmtId="0" fontId="7" fillId="14" borderId="14" applyNumberFormat="0" applyFont="0" applyAlignment="0" applyProtection="0"/>
    <xf numFmtId="231" fontId="103" fillId="0" borderId="1268">
      <alignment vertical="center"/>
      <protection locked="0"/>
    </xf>
    <xf numFmtId="0" fontId="53" fillId="59" borderId="1237" applyNumberFormat="0" applyAlignment="0" applyProtection="0"/>
    <xf numFmtId="0" fontId="73" fillId="63" borderId="2249" applyFill="0">
      <alignment horizontal="center"/>
    </xf>
    <xf numFmtId="0" fontId="53" fillId="59" borderId="1273" applyNumberFormat="0" applyAlignment="0" applyProtection="0"/>
    <xf numFmtId="178" fontId="10" fillId="39" borderId="2104">
      <alignment horizontal="center"/>
      <protection locked="0"/>
    </xf>
    <xf numFmtId="201" fontId="10" fillId="39" borderId="1235" applyNumberFormat="0">
      <alignment horizontal="left"/>
    </xf>
    <xf numFmtId="184" fontId="68" fillId="0" borderId="1235" applyFill="0">
      <alignment horizontal="center" vertical="center"/>
    </xf>
    <xf numFmtId="0" fontId="7" fillId="14" borderId="14" applyNumberFormat="0" applyFont="0" applyAlignment="0" applyProtection="0"/>
    <xf numFmtId="228" fontId="73" fillId="63" borderId="1262" applyFill="0">
      <alignment horizontal="center"/>
    </xf>
    <xf numFmtId="271" fontId="11" fillId="0" borderId="1253">
      <alignment horizontal="right"/>
    </xf>
    <xf numFmtId="267" fontId="112" fillId="0" borderId="1225" applyFill="0">
      <alignment horizontal="center" vertical="center"/>
    </xf>
    <xf numFmtId="233" fontId="103" fillId="0" borderId="1232">
      <alignment vertical="center"/>
      <protection locked="0"/>
    </xf>
    <xf numFmtId="228" fontId="79" fillId="0" borderId="1235" applyFill="0">
      <alignment horizontal="center" vertical="center"/>
    </xf>
    <xf numFmtId="228" fontId="73" fillId="63" borderId="1280" applyFill="0">
      <alignment horizontal="center"/>
    </xf>
    <xf numFmtId="232" fontId="103" fillId="0" borderId="1268">
      <alignment vertical="center"/>
      <protection locked="0"/>
    </xf>
    <xf numFmtId="271" fontId="11" fillId="0" borderId="1262">
      <alignment horizontal="right"/>
    </xf>
    <xf numFmtId="0" fontId="53" fillId="59" borderId="1273" applyNumberFormat="0" applyAlignment="0" applyProtection="0"/>
    <xf numFmtId="49" fontId="74" fillId="0" borderId="1217">
      <alignment horizontal="left" vertical="top" wrapText="1"/>
      <protection locked="0"/>
    </xf>
    <xf numFmtId="0" fontId="7" fillId="14" borderId="14" applyNumberFormat="0" applyFont="0" applyAlignment="0" applyProtection="0"/>
    <xf numFmtId="0" fontId="73" fillId="63" borderId="1217" applyFill="0">
      <alignment horizontal="center"/>
    </xf>
    <xf numFmtId="188" fontId="73" fillId="63" borderId="1217" applyFill="0">
      <alignment horizontal="center" vertical="center"/>
    </xf>
    <xf numFmtId="0" fontId="7" fillId="14" borderId="14" applyNumberFormat="0" applyFont="0" applyAlignment="0" applyProtection="0"/>
    <xf numFmtId="187" fontId="74" fillId="0" borderId="1253" applyFont="0" applyFill="0" applyBorder="0" applyAlignment="0" applyProtection="0">
      <alignment horizontal="left"/>
      <protection locked="0"/>
    </xf>
    <xf numFmtId="250" fontId="121" fillId="0" borderId="1263" applyFill="0"/>
    <xf numFmtId="10" fontId="68" fillId="67" borderId="1271" applyNumberFormat="0" applyBorder="0" applyAlignment="0" applyProtection="0"/>
    <xf numFmtId="188" fontId="73" fillId="63" borderId="1727" applyFill="0">
      <alignment horizontal="center" vertical="center"/>
    </xf>
    <xf numFmtId="228" fontId="124" fillId="0" borderId="1234" applyFill="0">
      <alignment horizontal="center" vertical="center"/>
    </xf>
    <xf numFmtId="0" fontId="7" fillId="14" borderId="14" applyNumberFormat="0" applyFont="0" applyAlignment="0" applyProtection="0"/>
    <xf numFmtId="0" fontId="74" fillId="0" borderId="1253" applyNumberFormat="0">
      <alignment horizontal="left"/>
      <protection locked="0"/>
    </xf>
    <xf numFmtId="228" fontId="124" fillId="0" borderId="1225" applyFill="0">
      <alignment horizontal="center" vertical="center"/>
    </xf>
    <xf numFmtId="0" fontId="7" fillId="14" borderId="14" applyNumberFormat="0" applyFont="0" applyAlignment="0" applyProtection="0"/>
    <xf numFmtId="271" fontId="11" fillId="0" borderId="1244">
      <alignment horizontal="right"/>
    </xf>
    <xf numFmtId="229" fontId="103" fillId="0" borderId="1268">
      <alignment vertical="center"/>
      <protection locked="0"/>
    </xf>
    <xf numFmtId="271" fontId="11" fillId="63" borderId="1262">
      <alignment horizontal="right"/>
    </xf>
    <xf numFmtId="201" fontId="10" fillId="39" borderId="1253" applyNumberFormat="0">
      <alignment horizontal="left"/>
    </xf>
    <xf numFmtId="3" fontId="114" fillId="39" borderId="1262">
      <alignment horizontal="center"/>
      <protection locked="0"/>
    </xf>
    <xf numFmtId="196" fontId="10" fillId="39" borderId="1727" applyFont="0" applyFill="0" applyBorder="0" applyAlignment="0">
      <alignment horizontal="left"/>
    </xf>
    <xf numFmtId="185" fontId="74" fillId="0" borderId="1262" applyFont="0" applyFill="0" applyBorder="0" applyAlignment="0" applyProtection="0">
      <alignment horizontal="left"/>
      <protection locked="0"/>
    </xf>
    <xf numFmtId="228" fontId="103" fillId="0" borderId="1250">
      <alignment vertical="center"/>
      <protection locked="0"/>
    </xf>
    <xf numFmtId="193" fontId="10" fillId="0" borderId="1217"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1262" applyFont="0" applyFill="0" applyBorder="0" applyAlignment="0" applyProtection="0">
      <alignment horizontal="left"/>
      <protection locked="0"/>
    </xf>
    <xf numFmtId="271" fontId="11" fillId="0" borderId="1244">
      <alignment horizontal="right"/>
    </xf>
    <xf numFmtId="49" fontId="74" fillId="0" borderId="1244">
      <alignment horizontal="left" vertical="top" wrapText="1"/>
      <protection locked="0"/>
    </xf>
    <xf numFmtId="49" fontId="74" fillId="0" borderId="1253">
      <alignment horizontal="left" vertical="top" wrapText="1"/>
      <protection locked="0"/>
    </xf>
    <xf numFmtId="197" fontId="74" fillId="0" borderId="1253">
      <alignment horizontal="left"/>
      <protection locked="0"/>
    </xf>
    <xf numFmtId="233" fontId="103" fillId="0" borderId="1268">
      <alignment vertical="center"/>
      <protection locked="0"/>
    </xf>
    <xf numFmtId="200" fontId="10" fillId="5" borderId="1217" applyFont="0" applyFill="0" applyBorder="0" applyAlignment="0" applyProtection="0"/>
    <xf numFmtId="228" fontId="73" fillId="63" borderId="1262" applyFill="0">
      <alignment horizontal="center"/>
    </xf>
    <xf numFmtId="196" fontId="10" fillId="39" borderId="1262" applyFont="0" applyFill="0" applyBorder="0" applyAlignment="0">
      <alignment horizontal="left"/>
    </xf>
    <xf numFmtId="0" fontId="7" fillId="14" borderId="14" applyNumberFormat="0" applyFont="0" applyAlignment="0" applyProtection="0"/>
    <xf numFmtId="228" fontId="74" fillId="0" borderId="1280" applyNumberFormat="0">
      <alignment horizontal="left"/>
      <protection locked="0"/>
    </xf>
    <xf numFmtId="0" fontId="7" fillId="14" borderId="14" applyNumberFormat="0" applyFont="0" applyAlignment="0" applyProtection="0"/>
    <xf numFmtId="0" fontId="7" fillId="14" borderId="14" applyNumberFormat="0" applyFont="0" applyAlignment="0" applyProtection="0"/>
    <xf numFmtId="0" fontId="66" fillId="0" borderId="1240" applyNumberFormat="0" applyFill="0" applyAlignment="0" applyProtection="0"/>
    <xf numFmtId="0" fontId="7" fillId="14" borderId="14" applyNumberFormat="0" applyFont="0" applyAlignment="0" applyProtection="0"/>
    <xf numFmtId="271" fontId="11" fillId="63" borderId="1253">
      <alignment horizontal="right"/>
    </xf>
    <xf numFmtId="0" fontId="7" fillId="14" borderId="14" applyNumberFormat="0" applyFont="0" applyAlignment="0" applyProtection="0"/>
    <xf numFmtId="0" fontId="7" fillId="14" borderId="14" applyNumberFormat="0" applyFont="0" applyAlignment="0" applyProtection="0"/>
    <xf numFmtId="228" fontId="103" fillId="0" borderId="1232">
      <alignment vertical="center"/>
      <protection locked="0"/>
    </xf>
    <xf numFmtId="0" fontId="7" fillId="14" borderId="14" applyNumberFormat="0" applyFont="0" applyAlignment="0" applyProtection="0"/>
    <xf numFmtId="0" fontId="10" fillId="62" borderId="1265" applyNumberFormat="0" applyFont="0" applyAlignment="0" applyProtection="0"/>
    <xf numFmtId="0" fontId="7" fillId="14" borderId="14" applyNumberFormat="0" applyFont="0" applyAlignment="0" applyProtection="0"/>
    <xf numFmtId="0" fontId="2" fillId="0" borderId="1249" applyNumberFormat="0" applyFill="0" applyAlignment="0" applyProtection="0"/>
    <xf numFmtId="228" fontId="136" fillId="68" borderId="1278" applyNumberFormat="0">
      <alignment horizontal="right"/>
    </xf>
    <xf numFmtId="0" fontId="7" fillId="14" borderId="14" applyNumberFormat="0" applyFont="0" applyAlignment="0" applyProtection="0"/>
    <xf numFmtId="0" fontId="7" fillId="14" borderId="14" applyNumberFormat="0" applyFont="0" applyAlignment="0" applyProtection="0"/>
    <xf numFmtId="10" fontId="68" fillId="67" borderId="1262" applyNumberFormat="0" applyBorder="0" applyAlignment="0" applyProtection="0"/>
    <xf numFmtId="188" fontId="73" fillId="63" borderId="1217" applyFill="0">
      <alignment horizontal="center" vertical="center"/>
    </xf>
    <xf numFmtId="0" fontId="7" fillId="14" borderId="14" applyNumberFormat="0" applyFont="0" applyAlignment="0" applyProtection="0"/>
    <xf numFmtId="254" fontId="10" fillId="39" borderId="1244">
      <alignment horizontal="right"/>
      <protection locked="0"/>
    </xf>
    <xf numFmtId="271" fontId="11" fillId="63" borderId="1271">
      <alignment horizontal="right"/>
    </xf>
    <xf numFmtId="178" fontId="10" fillId="39" borderId="1262">
      <alignment horizontal="center"/>
      <protection locked="0"/>
    </xf>
    <xf numFmtId="191" fontId="74" fillId="0" borderId="1235" applyFont="0" applyFill="0" applyBorder="0" applyAlignment="0" applyProtection="0">
      <alignment horizontal="left"/>
      <protection locked="0"/>
    </xf>
    <xf numFmtId="0" fontId="7" fillId="14" borderId="14" applyNumberFormat="0" applyFont="0" applyAlignment="0" applyProtection="0"/>
    <xf numFmtId="0" fontId="73" fillId="63" borderId="1262" applyFill="0">
      <alignment horizontal="center"/>
    </xf>
    <xf numFmtId="17" fontId="11" fillId="39" borderId="1235">
      <alignment horizontal="center"/>
      <protection locked="0"/>
    </xf>
    <xf numFmtId="0" fontId="2" fillId="0" borderId="1222" applyNumberFormat="0" applyFill="0" applyAlignment="0" applyProtection="0"/>
    <xf numFmtId="191" fontId="74" fillId="0" borderId="1262" applyFont="0" applyFill="0" applyBorder="0" applyAlignment="0" applyProtection="0">
      <alignment horizontal="left"/>
      <protection locked="0"/>
    </xf>
    <xf numFmtId="0" fontId="53" fillId="59" borderId="1264" applyNumberFormat="0" applyAlignment="0" applyProtection="0"/>
    <xf numFmtId="0" fontId="53" fillId="59" borderId="1210" applyNumberFormat="0" applyAlignment="0" applyProtection="0"/>
    <xf numFmtId="188" fontId="73" fillId="63" borderId="1262" applyFill="0">
      <alignment horizontal="center" vertical="center"/>
    </xf>
    <xf numFmtId="0" fontId="7" fillId="14" borderId="14" applyNumberFormat="0" applyFont="0" applyAlignment="0" applyProtection="0"/>
    <xf numFmtId="228" fontId="136" fillId="68" borderId="1224" applyNumberFormat="0">
      <alignment horizontal="right"/>
    </xf>
    <xf numFmtId="0" fontId="10" fillId="62" borderId="1238" applyNumberFormat="0" applyFont="0" applyAlignment="0" applyProtection="0"/>
    <xf numFmtId="0" fontId="61" fillId="46" borderId="1210" applyNumberFormat="0" applyAlignment="0" applyProtection="0"/>
    <xf numFmtId="0" fontId="7" fillId="14" borderId="14" applyNumberFormat="0" applyFont="0" applyAlignment="0" applyProtection="0"/>
    <xf numFmtId="231" fontId="103" fillId="0" borderId="1259">
      <alignment vertical="center"/>
      <protection locked="0"/>
    </xf>
    <xf numFmtId="0" fontId="10" fillId="62" borderId="1211" applyNumberFormat="0" applyFont="0" applyAlignment="0" applyProtection="0"/>
    <xf numFmtId="0" fontId="10" fillId="62" borderId="1211" applyNumberFormat="0" applyFont="0" applyAlignment="0" applyProtection="0"/>
    <xf numFmtId="0" fontId="64" fillId="59" borderId="1212" applyNumberFormat="0" applyAlignment="0" applyProtection="0"/>
    <xf numFmtId="0" fontId="66" fillId="0" borderId="1213" applyNumberFormat="0" applyFill="0" applyAlignment="0" applyProtection="0"/>
    <xf numFmtId="0" fontId="2" fillId="0" borderId="1258" applyNumberFormat="0" applyFill="0" applyAlignment="0" applyProtection="0"/>
    <xf numFmtId="271" fontId="11" fillId="0" borderId="1226">
      <alignment horizontal="right"/>
    </xf>
    <xf numFmtId="266" fontId="103" fillId="0" borderId="1226" applyFill="0">
      <alignment horizontal="center" vertical="center"/>
    </xf>
    <xf numFmtId="10" fontId="68" fillId="67" borderId="1226" applyNumberFormat="0" applyBorder="0" applyAlignment="0" applyProtection="0"/>
    <xf numFmtId="276" fontId="20" fillId="0" borderId="1226">
      <alignment horizontal="center"/>
    </xf>
    <xf numFmtId="0" fontId="7" fillId="14" borderId="14" applyNumberFormat="0" applyFont="0" applyAlignment="0" applyProtection="0"/>
    <xf numFmtId="276" fontId="20" fillId="0" borderId="1217">
      <alignment horizontal="center"/>
    </xf>
    <xf numFmtId="0" fontId="74" fillId="0" borderId="1217" applyNumberFormat="0">
      <alignment horizontal="left"/>
      <protection locked="0"/>
    </xf>
    <xf numFmtId="0" fontId="61" fillId="46" borderId="1255" applyNumberFormat="0" applyAlignment="0" applyProtection="0"/>
    <xf numFmtId="0" fontId="7" fillId="14" borderId="14" applyNumberFormat="0" applyFont="0" applyAlignment="0" applyProtection="0"/>
    <xf numFmtId="0" fontId="7" fillId="14" borderId="14" applyNumberFormat="0" applyFont="0" applyAlignment="0" applyProtection="0"/>
    <xf numFmtId="228" fontId="112" fillId="0" borderId="1234"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4" fontId="103" fillId="0" borderId="1259">
      <alignment vertical="center"/>
      <protection locked="0"/>
    </xf>
    <xf numFmtId="0" fontId="7" fillId="14" borderId="14" applyNumberFormat="0" applyFont="0" applyAlignment="0" applyProtection="0"/>
    <xf numFmtId="228" fontId="104" fillId="0" borderId="1235" applyFill="0">
      <alignment horizontal="center" vertical="center"/>
    </xf>
    <xf numFmtId="228" fontId="112" fillId="0" borderId="1225" applyFill="0">
      <alignment horizontal="center" vertical="center"/>
    </xf>
    <xf numFmtId="228" fontId="73" fillId="63" borderId="1271" applyFill="0">
      <alignment horizontal="center"/>
    </xf>
    <xf numFmtId="228" fontId="103" fillId="0" borderId="1253" applyFill="0">
      <alignment horizontal="center" vertical="center"/>
    </xf>
    <xf numFmtId="185" fontId="74" fillId="0" borderId="1253" applyFont="0" applyFill="0" applyBorder="0" applyAlignment="0" applyProtection="0">
      <alignment horizontal="left"/>
      <protection locked="0"/>
    </xf>
    <xf numFmtId="0" fontId="61" fillId="46" borderId="1219" applyNumberFormat="0" applyAlignment="0" applyProtection="0"/>
    <xf numFmtId="0" fontId="7" fillId="14" borderId="14" applyNumberFormat="0" applyFont="0" applyAlignment="0" applyProtection="0"/>
    <xf numFmtId="49" fontId="74" fillId="0" borderId="1262">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193" fontId="10" fillId="0" borderId="1217"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228"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78" fontId="10" fillId="39" borderId="1235">
      <alignment horizontal="center"/>
      <protection locked="0"/>
    </xf>
    <xf numFmtId="254" fontId="10" fillId="39" borderId="1235">
      <alignment horizontal="right"/>
      <protection locked="0"/>
    </xf>
    <xf numFmtId="178" fontId="10" fillId="39" borderId="1235">
      <alignment horizontal="center"/>
      <protection locked="0"/>
    </xf>
    <xf numFmtId="0" fontId="7" fillId="14" borderId="14" applyNumberFormat="0" applyFont="0" applyAlignment="0" applyProtection="0"/>
    <xf numFmtId="0" fontId="7" fillId="14" borderId="14" applyNumberFormat="0" applyFont="0" applyAlignment="0" applyProtection="0"/>
    <xf numFmtId="196" fontId="10" fillId="39" borderId="1235" applyFont="0" applyFill="0" applyBorder="0" applyAlignment="0">
      <alignment horizontal="left"/>
    </xf>
    <xf numFmtId="0" fontId="7" fillId="14" borderId="14" applyNumberFormat="0" applyFont="0" applyAlignment="0" applyProtection="0"/>
    <xf numFmtId="0" fontId="7" fillId="14" borderId="14" applyNumberFormat="0" applyFont="0" applyAlignment="0" applyProtection="0"/>
    <xf numFmtId="178" fontId="10" fillId="39" borderId="1217">
      <alignment horizontal="center"/>
      <protection locked="0"/>
    </xf>
    <xf numFmtId="201" fontId="10" fillId="39" borderId="1262" applyNumberFormat="0">
      <alignment horizontal="left"/>
    </xf>
    <xf numFmtId="0" fontId="66" fillId="0" borderId="1222" applyNumberFormat="0" applyFill="0" applyAlignment="0" applyProtection="0"/>
    <xf numFmtId="188" fontId="73" fillId="63" borderId="2484" applyFill="0">
      <alignment horizontal="center" vertical="center"/>
    </xf>
    <xf numFmtId="196" fontId="10" fillId="39" borderId="1253" applyFont="0" applyFill="0" applyBorder="0" applyAlignment="0">
      <alignment horizontal="left"/>
    </xf>
    <xf numFmtId="0" fontId="7" fillId="14" borderId="14" applyNumberFormat="0" applyFont="0" applyAlignment="0" applyProtection="0"/>
    <xf numFmtId="178" fontId="10" fillId="39" borderId="1217">
      <alignment horizontal="center"/>
      <protection locked="0"/>
    </xf>
    <xf numFmtId="0" fontId="7" fillId="14" borderId="14" applyNumberFormat="0" applyFont="0" applyAlignment="0" applyProtection="0"/>
    <xf numFmtId="49" fontId="74" fillId="0" borderId="1253">
      <alignment horizontal="left" vertical="top" wrapText="1"/>
      <protection locked="0"/>
    </xf>
    <xf numFmtId="0" fontId="7" fillId="14" borderId="14" applyNumberFormat="0" applyFont="0" applyAlignment="0" applyProtection="0"/>
    <xf numFmtId="0" fontId="53" fillId="59" borderId="1210" applyNumberFormat="0" applyAlignment="0" applyProtection="0"/>
    <xf numFmtId="271" fontId="11" fillId="0" borderId="1280">
      <alignment horizontal="right"/>
    </xf>
    <xf numFmtId="191" fontId="74" fillId="0" borderId="1253" applyFont="0" applyFill="0" applyBorder="0" applyAlignment="0" applyProtection="0">
      <alignment horizontal="left"/>
      <protection locked="0"/>
    </xf>
    <xf numFmtId="230" fontId="103" fillId="0" borderId="1259">
      <alignment vertical="center"/>
      <protection locked="0"/>
    </xf>
    <xf numFmtId="233" fontId="103" fillId="0" borderId="1277">
      <alignment vertical="center"/>
      <protection locked="0"/>
    </xf>
    <xf numFmtId="190" fontId="74" fillId="0" borderId="1262" applyFont="0" applyFill="0" applyBorder="0" applyAlignment="0" applyProtection="0">
      <alignment horizontal="left"/>
      <protection locked="0"/>
    </xf>
    <xf numFmtId="196" fontId="10" fillId="39" borderId="1253" applyFont="0" applyFill="0" applyBorder="0" applyAlignment="0">
      <alignment horizontal="left"/>
    </xf>
    <xf numFmtId="0" fontId="7" fillId="14" borderId="14" applyNumberFormat="0" applyFont="0" applyAlignment="0" applyProtection="0"/>
    <xf numFmtId="0" fontId="66" fillId="0" borderId="1240" applyNumberFormat="0" applyFill="0" applyAlignment="0" applyProtection="0"/>
    <xf numFmtId="0" fontId="53" fillId="59" borderId="1255" applyNumberFormat="0" applyAlignment="0" applyProtection="0"/>
    <xf numFmtId="254" fontId="10" fillId="39" borderId="1253">
      <alignment horizontal="right"/>
      <protection locked="0"/>
    </xf>
    <xf numFmtId="178" fontId="10" fillId="39" borderId="1262">
      <alignment horizontal="center"/>
      <protection locked="0"/>
    </xf>
    <xf numFmtId="228" fontId="103" fillId="0" borderId="1271" applyFill="0">
      <alignment horizontal="center" vertical="center"/>
    </xf>
    <xf numFmtId="254" fontId="10" fillId="39" borderId="1262">
      <alignment horizontal="right"/>
      <protection locked="0"/>
    </xf>
    <xf numFmtId="0" fontId="66" fillId="0" borderId="1231" applyNumberFormat="0" applyFill="0" applyAlignment="0" applyProtection="0"/>
    <xf numFmtId="0" fontId="7" fillId="14" borderId="14" applyNumberFormat="0" applyFont="0" applyAlignment="0" applyProtection="0"/>
    <xf numFmtId="0" fontId="53" fillId="59" borderId="1219" applyNumberFormat="0" applyAlignment="0" applyProtection="0"/>
    <xf numFmtId="0" fontId="2" fillId="0" borderId="1231" applyNumberFormat="0" applyFill="0" applyAlignment="0" applyProtection="0"/>
    <xf numFmtId="0" fontId="73" fillId="63" borderId="1262" applyFill="0">
      <alignment horizontal="center"/>
    </xf>
    <xf numFmtId="0" fontId="7" fillId="14" borderId="14" applyNumberFormat="0" applyFont="0" applyAlignment="0" applyProtection="0"/>
    <xf numFmtId="0" fontId="7" fillId="14" borderId="14" applyNumberFormat="0" applyFont="0" applyAlignment="0" applyProtection="0"/>
    <xf numFmtId="271" fontId="11" fillId="0" borderId="1271">
      <alignment horizontal="right"/>
    </xf>
    <xf numFmtId="228" fontId="73" fillId="63" borderId="1262" applyFill="0">
      <alignment horizontal="center" vertical="center"/>
    </xf>
    <xf numFmtId="187" fontId="74" fillId="0" borderId="1217" applyFont="0" applyFill="0" applyBorder="0" applyAlignment="0" applyProtection="0">
      <alignment horizontal="left"/>
      <protection locked="0"/>
    </xf>
    <xf numFmtId="0" fontId="7" fillId="14" borderId="14" applyNumberFormat="0" applyFont="0" applyAlignment="0" applyProtection="0"/>
    <xf numFmtId="250" fontId="168" fillId="0" borderId="1263" applyFill="0"/>
    <xf numFmtId="0" fontId="7" fillId="14" borderId="14" applyNumberFormat="0" applyFont="0" applyAlignment="0" applyProtection="0"/>
    <xf numFmtId="17" fontId="11" fillId="39" borderId="1271">
      <alignment horizontal="center"/>
      <protection locked="0"/>
    </xf>
    <xf numFmtId="0" fontId="53" fillId="59" borderId="1246" applyNumberFormat="0" applyAlignment="0" applyProtection="0"/>
    <xf numFmtId="188" fontId="73" fillId="63" borderId="1253" applyFill="0">
      <alignment horizontal="center" vertical="center"/>
    </xf>
    <xf numFmtId="229" fontId="103" fillId="0" borderId="1232">
      <alignment vertical="center"/>
      <protection locked="0"/>
    </xf>
    <xf numFmtId="231" fontId="103" fillId="0" borderId="1232">
      <alignment vertical="center"/>
      <protection locked="0"/>
    </xf>
    <xf numFmtId="10" fontId="68" fillId="67" borderId="1244" applyNumberFormat="0" applyBorder="0" applyAlignment="0" applyProtection="0"/>
    <xf numFmtId="49" fontId="74" fillId="0" borderId="1271">
      <alignment horizontal="left" vertical="top" wrapText="1"/>
      <protection locked="0"/>
    </xf>
    <xf numFmtId="266" fontId="103" fillId="0" borderId="1280" applyFill="0">
      <alignment horizontal="center" vertical="center"/>
    </xf>
    <xf numFmtId="178" fontId="10" fillId="39" borderId="1253">
      <alignment horizontal="center"/>
      <protection locked="0"/>
    </xf>
    <xf numFmtId="267" fontId="112" fillId="0" borderId="1270" applyFill="0">
      <alignment horizontal="center" vertical="center"/>
    </xf>
    <xf numFmtId="0" fontId="61" fillId="46" borderId="1210" applyNumberFormat="0" applyAlignment="0" applyProtection="0"/>
    <xf numFmtId="230" fontId="103" fillId="0" borderId="1223">
      <alignment vertical="center"/>
      <protection locked="0"/>
    </xf>
    <xf numFmtId="254" fontId="10" fillId="39" borderId="1271">
      <alignment horizontal="right"/>
      <protection locked="0"/>
    </xf>
    <xf numFmtId="178" fontId="10" fillId="39" borderId="1271">
      <alignment horizontal="center"/>
      <protection locked="0"/>
    </xf>
    <xf numFmtId="185" fontId="74" fillId="0" borderId="1280" applyFont="0" applyFill="0" applyBorder="0" applyAlignment="0" applyProtection="0">
      <alignment horizontal="left"/>
      <protection locked="0"/>
    </xf>
    <xf numFmtId="0" fontId="7" fillId="14" borderId="14" applyNumberFormat="0" applyFont="0" applyAlignment="0" applyProtection="0"/>
    <xf numFmtId="3" fontId="114" fillId="39" borderId="1253">
      <alignment horizontal="center"/>
      <protection locked="0"/>
    </xf>
    <xf numFmtId="0" fontId="7" fillId="14" borderId="14" applyNumberFormat="0" applyFont="0" applyAlignment="0" applyProtection="0"/>
    <xf numFmtId="0" fontId="66" fillId="0" borderId="1231" applyNumberFormat="0" applyFill="0" applyAlignment="0" applyProtection="0"/>
    <xf numFmtId="0" fontId="66" fillId="0" borderId="1240" applyNumberFormat="0" applyFill="0" applyAlignment="0" applyProtection="0"/>
    <xf numFmtId="271" fontId="11" fillId="63" borderId="1244">
      <alignment horizontal="right"/>
    </xf>
    <xf numFmtId="0" fontId="7" fillId="14" borderId="14" applyNumberFormat="0" applyFont="0" applyAlignment="0" applyProtection="0"/>
    <xf numFmtId="229" fontId="103" fillId="0" borderId="1250">
      <alignment vertical="center"/>
      <protection locked="0"/>
    </xf>
    <xf numFmtId="0" fontId="7" fillId="14" borderId="14" applyNumberFormat="0" applyFont="0" applyAlignment="0" applyProtection="0"/>
    <xf numFmtId="228" fontId="103" fillId="0" borderId="1244" applyFill="0">
      <alignment horizontal="center" vertical="center"/>
    </xf>
    <xf numFmtId="0" fontId="2" fillId="0" borderId="1276" applyNumberFormat="0" applyFill="0" applyAlignment="0" applyProtection="0"/>
    <xf numFmtId="0" fontId="61" fillId="46" borderId="1273" applyNumberFormat="0" applyAlignment="0" applyProtection="0"/>
    <xf numFmtId="0" fontId="66" fillId="0" borderId="1267"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10" fillId="62" borderId="1211" applyNumberFormat="0" applyFont="0" applyAlignment="0" applyProtection="0"/>
    <xf numFmtId="0" fontId="64" fillId="59" borderId="1212" applyNumberFormat="0" applyAlignment="0" applyProtection="0"/>
    <xf numFmtId="0" fontId="10" fillId="62" borderId="1256" applyNumberFormat="0" applyFont="0" applyAlignment="0" applyProtection="0"/>
    <xf numFmtId="231" fontId="103" fillId="0" borderId="1259">
      <alignment vertical="center"/>
      <protection locked="0"/>
    </xf>
    <xf numFmtId="0" fontId="7" fillId="14" borderId="14" applyNumberFormat="0" applyFont="0" applyAlignment="0" applyProtection="0"/>
    <xf numFmtId="250" fontId="121" fillId="0" borderId="1245" applyFill="0"/>
    <xf numFmtId="0" fontId="7" fillId="14" borderId="14" applyNumberFormat="0" applyFont="0" applyAlignment="0" applyProtection="0"/>
    <xf numFmtId="0" fontId="7" fillId="14" borderId="14" applyNumberFormat="0" applyFont="0" applyAlignment="0" applyProtection="0"/>
    <xf numFmtId="0" fontId="66" fillId="0" borderId="1213" applyNumberFormat="0" applyFill="0" applyAlignment="0" applyProtection="0"/>
    <xf numFmtId="0" fontId="2" fillId="0" borderId="1213" applyNumberFormat="0" applyFill="0" applyAlignment="0" applyProtection="0"/>
    <xf numFmtId="0" fontId="7" fillId="14" borderId="14" applyNumberFormat="0" applyFont="0" applyAlignment="0" applyProtection="0"/>
    <xf numFmtId="0" fontId="61" fillId="46" borderId="1264" applyNumberFormat="0" applyAlignment="0" applyProtection="0"/>
    <xf numFmtId="0" fontId="7" fillId="14" borderId="14" applyNumberFormat="0" applyFont="0" applyAlignment="0" applyProtection="0"/>
    <xf numFmtId="228" fontId="124" fillId="0" borderId="1270" applyFill="0">
      <alignment horizontal="center" vertical="center"/>
    </xf>
    <xf numFmtId="233" fontId="103" fillId="0" borderId="2255">
      <alignment vertical="center"/>
      <protection locked="0"/>
    </xf>
    <xf numFmtId="231" fontId="103" fillId="0" borderId="1268">
      <alignment vertical="center"/>
      <protection locked="0"/>
    </xf>
    <xf numFmtId="0" fontId="66" fillId="0" borderId="1258" applyNumberFormat="0" applyFill="0" applyAlignment="0" applyProtection="0"/>
    <xf numFmtId="237" fontId="103" fillId="0" borderId="1268">
      <alignment vertical="center"/>
      <protection locked="0"/>
    </xf>
    <xf numFmtId="233" fontId="103" fillId="0" borderId="1232">
      <alignment vertical="center"/>
      <protection locked="0"/>
    </xf>
    <xf numFmtId="184" fontId="68" fillId="0" borderId="1810" applyFill="0">
      <alignment horizontal="center" vertical="center"/>
    </xf>
    <xf numFmtId="0" fontId="74" fillId="0" borderId="1235" applyNumberFormat="0">
      <alignment horizontal="left"/>
      <protection locked="0"/>
    </xf>
    <xf numFmtId="231" fontId="103" fillId="0" borderId="1241">
      <alignment vertical="center"/>
      <protection locked="0"/>
    </xf>
    <xf numFmtId="267" fontId="112" fillId="0" borderId="1234" applyFill="0">
      <alignment horizontal="center" vertical="center"/>
    </xf>
    <xf numFmtId="250" fontId="168" fillId="0" borderId="1887" applyFill="0"/>
    <xf numFmtId="0" fontId="10" fillId="62" borderId="1247" applyNumberFormat="0" applyFont="0" applyAlignment="0" applyProtection="0"/>
    <xf numFmtId="37" fontId="70" fillId="0" borderId="1261" applyFill="0">
      <alignment horizontal="center" vertical="center"/>
    </xf>
    <xf numFmtId="229" fontId="103" fillId="0" borderId="1259">
      <alignment vertical="center"/>
      <protection locked="0"/>
    </xf>
    <xf numFmtId="185" fontId="74" fillId="0" borderId="1235" applyFont="0" applyFill="0" applyBorder="0" applyAlignment="0" applyProtection="0">
      <alignment horizontal="left"/>
      <protection locked="0"/>
    </xf>
    <xf numFmtId="3" fontId="114" fillId="39" borderId="1235">
      <alignment horizontal="center"/>
      <protection locked="0"/>
    </xf>
    <xf numFmtId="228" fontId="68" fillId="0" borderId="1235" applyFill="0">
      <alignment horizontal="center" vertical="center"/>
    </xf>
    <xf numFmtId="188" fontId="73" fillId="63" borderId="1235" applyFill="0">
      <alignment horizontal="center" vertical="center"/>
    </xf>
    <xf numFmtId="0" fontId="66" fillId="0" borderId="1222" applyNumberFormat="0" applyFill="0" applyAlignment="0" applyProtection="0"/>
    <xf numFmtId="0" fontId="64" fillId="59" borderId="1221" applyNumberFormat="0" applyAlignment="0" applyProtection="0"/>
    <xf numFmtId="0" fontId="10" fillId="62" borderId="1220" applyNumberFormat="0" applyFont="0" applyAlignment="0" applyProtection="0"/>
    <xf numFmtId="188" fontId="73" fillId="63" borderId="1226" applyFill="0">
      <alignment horizontal="center" vertical="center"/>
    </xf>
    <xf numFmtId="0" fontId="10" fillId="62" borderId="1220" applyNumberFormat="0" applyFont="0" applyAlignment="0" applyProtection="0"/>
    <xf numFmtId="228" fontId="73" fillId="63" borderId="1244" applyFill="0">
      <alignment horizontal="center" vertical="center"/>
    </xf>
    <xf numFmtId="0" fontId="7" fillId="14" borderId="14" applyNumberFormat="0" applyFont="0" applyAlignment="0" applyProtection="0"/>
    <xf numFmtId="17" fontId="11" fillId="39" borderId="1253">
      <alignment horizontal="center"/>
      <protection locked="0"/>
    </xf>
    <xf numFmtId="200" fontId="10" fillId="5" borderId="1253" applyFont="0" applyFill="0" applyBorder="0" applyAlignment="0" applyProtection="0"/>
    <xf numFmtId="184" fontId="103" fillId="0" borderId="1241">
      <alignment vertical="center"/>
      <protection locked="0"/>
    </xf>
    <xf numFmtId="37" fontId="70" fillId="0" borderId="1234" applyFill="0">
      <alignment horizontal="center" vertical="center"/>
    </xf>
    <xf numFmtId="228" fontId="73" fillId="63" borderId="1271" applyFill="0">
      <alignment horizontal="center" vertical="center"/>
    </xf>
    <xf numFmtId="228" fontId="136" fillId="68" borderId="1251" applyNumberFormat="0">
      <alignment horizontal="right"/>
    </xf>
    <xf numFmtId="0" fontId="10" fillId="62" borderId="1238" applyNumberFormat="0" applyFont="0" applyAlignment="0" applyProtection="0"/>
    <xf numFmtId="0" fontId="7" fillId="14" borderId="14" applyNumberFormat="0" applyFont="0" applyAlignment="0" applyProtection="0"/>
    <xf numFmtId="254" fontId="10" fillId="39" borderId="1235">
      <alignment horizontal="right"/>
      <protection locked="0"/>
    </xf>
    <xf numFmtId="178" fontId="10" fillId="39" borderId="1253">
      <alignment horizontal="center"/>
      <protection locked="0"/>
    </xf>
    <xf numFmtId="192" fontId="74" fillId="0" borderId="1262" applyFont="0" applyFill="0" applyBorder="0" applyAlignment="0" applyProtection="0">
      <alignment horizontal="left"/>
      <protection locked="0"/>
    </xf>
    <xf numFmtId="271" fontId="11" fillId="0" borderId="1235">
      <alignment horizontal="right"/>
    </xf>
    <xf numFmtId="0" fontId="7" fillId="14" borderId="14" applyNumberFormat="0" applyFont="0" applyAlignment="0" applyProtection="0"/>
    <xf numFmtId="0" fontId="7" fillId="14" borderId="14" applyNumberFormat="0" applyFont="0" applyAlignment="0" applyProtection="0"/>
    <xf numFmtId="187" fontId="74" fillId="0" borderId="1235"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64" fillId="59" borderId="1239" applyNumberFormat="0" applyAlignment="0" applyProtection="0"/>
    <xf numFmtId="250" fontId="121" fillId="0" borderId="1272" applyFill="0"/>
    <xf numFmtId="237" fontId="103" fillId="0" borderId="1241">
      <alignment vertical="center"/>
      <protection locked="0"/>
    </xf>
    <xf numFmtId="0" fontId="10" fillId="62" borderId="127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1217" applyFont="0" applyFill="0" applyBorder="0" applyAlignment="0" applyProtection="0">
      <alignment horizontal="left"/>
      <protection locked="0"/>
    </xf>
    <xf numFmtId="0" fontId="7" fillId="14" borderId="14" applyNumberFormat="0" applyFont="0" applyAlignment="0" applyProtection="0"/>
    <xf numFmtId="233" fontId="103" fillId="0" borderId="1250">
      <alignment vertical="center"/>
      <protection locked="0"/>
    </xf>
    <xf numFmtId="228" fontId="68" fillId="0" borderId="1271" applyFill="0">
      <alignment horizontal="center" vertical="center"/>
    </xf>
    <xf numFmtId="228" fontId="103" fillId="0" borderId="1241">
      <alignment vertical="center"/>
      <protection locked="0"/>
    </xf>
    <xf numFmtId="178" fontId="10" fillId="39" borderId="1217">
      <alignment horizontal="center"/>
      <protection locked="0"/>
    </xf>
    <xf numFmtId="0" fontId="74" fillId="0" borderId="1262" applyNumberFormat="0">
      <alignment horizontal="left"/>
      <protection locked="0"/>
    </xf>
    <xf numFmtId="0" fontId="53" fillId="59" borderId="1246" applyNumberFormat="0" applyAlignment="0" applyProtection="0"/>
    <xf numFmtId="0" fontId="61" fillId="46" borderId="1246" applyNumberFormat="0" applyAlignment="0" applyProtection="0"/>
    <xf numFmtId="0" fontId="7" fillId="14" borderId="14" applyNumberFormat="0" applyFont="0" applyAlignment="0" applyProtection="0"/>
    <xf numFmtId="188" fontId="73" fillId="63" borderId="1253" applyFill="0">
      <alignment horizontal="center" vertical="center"/>
    </xf>
    <xf numFmtId="228" fontId="73" fillId="63" borderId="1235" applyFill="0">
      <alignment horizontal="center" vertical="center"/>
    </xf>
    <xf numFmtId="228" fontId="73" fillId="63" borderId="1253" applyFill="0">
      <alignment horizontal="center"/>
    </xf>
    <xf numFmtId="228" fontId="112" fillId="0" borderId="1270" applyFill="0">
      <alignment horizontal="center" vertical="center"/>
    </xf>
    <xf numFmtId="49" fontId="74" fillId="0" borderId="1280">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7" fontId="74" fillId="0" borderId="1244" applyFont="0" applyFill="0" applyBorder="0" applyAlignment="0" applyProtection="0">
      <alignment horizontal="left"/>
      <protection locked="0"/>
    </xf>
    <xf numFmtId="187" fontId="74" fillId="0" borderId="1262" applyFont="0" applyFill="0" applyBorder="0" applyAlignment="0" applyProtection="0">
      <alignment horizontal="left"/>
      <protection locked="0"/>
    </xf>
    <xf numFmtId="37" fontId="70" fillId="0" borderId="1270" applyFill="0">
      <alignment horizontal="center" vertical="center"/>
    </xf>
    <xf numFmtId="0" fontId="61" fillId="46" borderId="1803" applyNumberFormat="0" applyAlignment="0" applyProtection="0"/>
    <xf numFmtId="233" fontId="103" fillId="0" borderId="1259">
      <alignment vertical="center"/>
      <protection locked="0"/>
    </xf>
    <xf numFmtId="271" fontId="11" fillId="63" borderId="1235">
      <alignment horizontal="right"/>
    </xf>
    <xf numFmtId="0" fontId="7" fillId="14" borderId="14" applyNumberFormat="0" applyFont="0" applyAlignment="0" applyProtection="0"/>
    <xf numFmtId="0" fontId="53" fillId="59" borderId="1228" applyNumberFormat="0" applyAlignment="0" applyProtection="0"/>
    <xf numFmtId="228" fontId="73" fillId="63" borderId="1262" applyFill="0">
      <alignment horizontal="center" vertical="center"/>
    </xf>
    <xf numFmtId="0" fontId="10" fillId="62" borderId="1247" applyNumberFormat="0" applyFont="0" applyAlignment="0" applyProtection="0"/>
    <xf numFmtId="0" fontId="7" fillId="14" borderId="14" applyNumberFormat="0" applyFont="0" applyAlignment="0" applyProtection="0"/>
    <xf numFmtId="254" fontId="10" fillId="39" borderId="1262">
      <alignment horizontal="right"/>
      <protection locked="0"/>
    </xf>
    <xf numFmtId="0" fontId="7" fillId="14" borderId="14" applyNumberFormat="0" applyFont="0" applyAlignment="0" applyProtection="0"/>
    <xf numFmtId="228" fontId="73" fillId="63" borderId="1235" applyFill="0">
      <alignment horizontal="center"/>
    </xf>
    <xf numFmtId="0" fontId="7" fillId="14" borderId="14" applyNumberFormat="0" applyFont="0" applyAlignment="0" applyProtection="0"/>
    <xf numFmtId="250" fontId="168" fillId="0" borderId="1236" applyFill="0"/>
    <xf numFmtId="228" fontId="74" fillId="0" borderId="1271" applyNumberFormat="0">
      <alignment horizontal="left"/>
      <protection locked="0"/>
    </xf>
    <xf numFmtId="228" fontId="103" fillId="0" borderId="1235" applyFill="0">
      <alignment horizontal="center" vertical="center"/>
    </xf>
    <xf numFmtId="228" fontId="121" fillId="0" borderId="1233" applyNumberFormat="0"/>
    <xf numFmtId="0" fontId="7" fillId="14" borderId="14" applyNumberFormat="0" applyFont="0" applyAlignment="0" applyProtection="0"/>
    <xf numFmtId="231" fontId="103" fillId="0" borderId="1277">
      <alignment vertical="center"/>
      <protection locked="0"/>
    </xf>
    <xf numFmtId="0" fontId="10" fillId="62" borderId="1247" applyNumberFormat="0" applyFont="0" applyAlignment="0" applyProtection="0"/>
    <xf numFmtId="0" fontId="7" fillId="14" borderId="14" applyNumberFormat="0" applyFont="0" applyAlignment="0" applyProtection="0"/>
    <xf numFmtId="17" fontId="11" fillId="39" borderId="1262">
      <alignment horizontal="center"/>
      <protection locked="0"/>
    </xf>
    <xf numFmtId="0" fontId="61" fillId="46" borderId="1237" applyNumberFormat="0" applyAlignment="0" applyProtection="0"/>
    <xf numFmtId="178" fontId="10" fillId="39" borderId="1217">
      <alignment horizontal="center"/>
      <protection locked="0"/>
    </xf>
    <xf numFmtId="0" fontId="7" fillId="14" borderId="14" applyNumberFormat="0" applyFont="0" applyAlignment="0" applyProtection="0"/>
    <xf numFmtId="0" fontId="7" fillId="14" borderId="14" applyNumberFormat="0" applyFont="0" applyAlignment="0" applyProtection="0"/>
    <xf numFmtId="0" fontId="64" fillId="59" borderId="1221" applyNumberFormat="0" applyAlignment="0" applyProtection="0"/>
    <xf numFmtId="0" fontId="10" fillId="62" borderId="1220" applyNumberFormat="0" applyFont="0" applyAlignment="0" applyProtection="0"/>
    <xf numFmtId="0" fontId="7" fillId="14" borderId="14" applyNumberFormat="0" applyFont="0" applyAlignment="0" applyProtection="0"/>
    <xf numFmtId="232" fontId="103" fillId="0" borderId="1214">
      <alignment vertical="center"/>
      <protection locked="0"/>
    </xf>
    <xf numFmtId="229" fontId="103" fillId="0" borderId="1214">
      <alignment vertical="center"/>
      <protection locked="0"/>
    </xf>
    <xf numFmtId="228" fontId="103" fillId="0" borderId="1214">
      <alignment vertical="center"/>
      <protection locked="0"/>
    </xf>
    <xf numFmtId="237" fontId="103" fillId="0" borderId="1214">
      <alignment vertical="center"/>
      <protection locked="0"/>
    </xf>
    <xf numFmtId="184" fontId="103" fillId="0" borderId="1214">
      <alignment vertical="center"/>
      <protection locked="0"/>
    </xf>
    <xf numFmtId="233" fontId="103" fillId="0" borderId="1214">
      <alignment vertical="center"/>
      <protection locked="0"/>
    </xf>
    <xf numFmtId="233" fontId="103" fillId="0" borderId="1214">
      <alignment vertical="center"/>
      <protection locked="0"/>
    </xf>
    <xf numFmtId="231" fontId="103" fillId="0" borderId="1214">
      <alignment vertical="center"/>
      <protection locked="0"/>
    </xf>
    <xf numFmtId="231" fontId="103" fillId="0" borderId="1214">
      <alignment vertical="center"/>
      <protection locked="0"/>
    </xf>
    <xf numFmtId="230" fontId="103" fillId="0" borderId="1214">
      <alignment vertical="center"/>
      <protection locked="0"/>
    </xf>
    <xf numFmtId="0" fontId="7" fillId="14" borderId="14" applyNumberFormat="0" applyFont="0" applyAlignment="0" applyProtection="0"/>
    <xf numFmtId="0" fontId="7" fillId="14" borderId="14" applyNumberFormat="0" applyFont="0" applyAlignment="0" applyProtection="0"/>
    <xf numFmtId="228" fontId="112" fillId="0" borderId="1243" applyFill="0">
      <alignment horizontal="center" vertical="center"/>
    </xf>
    <xf numFmtId="230" fontId="103" fillId="0" borderId="1250">
      <alignment vertical="center"/>
      <protection locked="0"/>
    </xf>
    <xf numFmtId="232" fontId="103" fillId="0" borderId="1250">
      <alignment vertical="center"/>
      <protection locked="0"/>
    </xf>
    <xf numFmtId="0" fontId="7" fillId="14" borderId="14" applyNumberFormat="0" applyFont="0" applyAlignment="0" applyProtection="0"/>
    <xf numFmtId="0" fontId="7" fillId="14" borderId="14" applyNumberFormat="0" applyFont="0" applyAlignment="0" applyProtection="0"/>
    <xf numFmtId="178" fontId="10" fillId="39" borderId="1262">
      <alignment horizontal="center"/>
      <protection locked="0"/>
    </xf>
    <xf numFmtId="230" fontId="103" fillId="0" borderId="1268">
      <alignment vertical="center"/>
      <protection locked="0"/>
    </xf>
    <xf numFmtId="0" fontId="61" fillId="46" borderId="1255" applyNumberFormat="0" applyAlignment="0" applyProtection="0"/>
    <xf numFmtId="0" fontId="61" fillId="46" borderId="1228" applyNumberFormat="0" applyAlignment="0" applyProtection="0"/>
    <xf numFmtId="0" fontId="10" fillId="62" borderId="1238" applyNumberFormat="0" applyFont="0" applyAlignment="0" applyProtection="0"/>
    <xf numFmtId="0" fontId="10" fillId="62" borderId="1238" applyNumberFormat="0" applyFont="0" applyAlignment="0" applyProtection="0"/>
    <xf numFmtId="0" fontId="64" fillId="59" borderId="1248"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228" applyNumberFormat="0" applyAlignment="0" applyProtection="0"/>
    <xf numFmtId="250" fontId="121" fillId="0" borderId="1227" applyFill="0"/>
    <xf numFmtId="266" fontId="103" fillId="0" borderId="1235" applyFill="0">
      <alignment horizontal="center" vertical="center"/>
    </xf>
    <xf numFmtId="0" fontId="7" fillId="14" borderId="14" applyNumberFormat="0" applyFont="0" applyAlignment="0" applyProtection="0"/>
    <xf numFmtId="0" fontId="64" fillId="59" borderId="1257" applyNumberFormat="0" applyAlignment="0" applyProtection="0"/>
    <xf numFmtId="10" fontId="68" fillId="67" borderId="1235" applyNumberFormat="0" applyBorder="0" applyAlignment="0" applyProtection="0"/>
    <xf numFmtId="0" fontId="7" fillId="14" borderId="14" applyNumberFormat="0" applyFont="0" applyAlignment="0" applyProtection="0"/>
    <xf numFmtId="0" fontId="64" fillId="59" borderId="1275" applyNumberFormat="0" applyAlignment="0" applyProtection="0"/>
    <xf numFmtId="0" fontId="7" fillId="14" borderId="14" applyNumberFormat="0" applyFont="0" applyAlignment="0" applyProtection="0"/>
    <xf numFmtId="201" fontId="10" fillId="39" borderId="1253" applyNumberFormat="0">
      <alignment horizontal="left"/>
    </xf>
    <xf numFmtId="49" fontId="74" fillId="0" borderId="1271">
      <alignment horizontal="left" vertical="top" wrapText="1"/>
      <protection locked="0"/>
    </xf>
    <xf numFmtId="0" fontId="7" fillId="14" borderId="14" applyNumberFormat="0" applyFont="0" applyAlignment="0" applyProtection="0"/>
    <xf numFmtId="0" fontId="53" fillId="59" borderId="1237" applyNumberFormat="0" applyAlignment="0" applyProtection="0"/>
    <xf numFmtId="250" fontId="121" fillId="0" borderId="1254" applyFill="0"/>
    <xf numFmtId="228" fontId="112" fillId="0" borderId="1279" applyFill="0">
      <alignment horizontal="center" vertical="center"/>
    </xf>
    <xf numFmtId="0" fontId="7" fillId="14" borderId="14" applyNumberFormat="0" applyFont="0" applyAlignment="0" applyProtection="0"/>
    <xf numFmtId="0" fontId="10" fillId="62" borderId="1274" applyNumberFormat="0" applyFont="0" applyAlignment="0" applyProtection="0"/>
    <xf numFmtId="228" fontId="121" fillId="0" borderId="1269" applyNumberFormat="0"/>
    <xf numFmtId="231" fontId="103" fillId="0" borderId="1223">
      <alignment vertical="center"/>
      <protection locked="0"/>
    </xf>
    <xf numFmtId="233" fontId="103" fillId="0" borderId="1223">
      <alignment vertical="center"/>
      <protection locked="0"/>
    </xf>
    <xf numFmtId="233" fontId="103" fillId="0" borderId="1223">
      <alignment vertical="center"/>
      <protection locked="0"/>
    </xf>
    <xf numFmtId="184" fontId="103" fillId="0" borderId="1223">
      <alignment vertical="center"/>
      <protection locked="0"/>
    </xf>
    <xf numFmtId="237" fontId="103" fillId="0" borderId="1223">
      <alignment vertical="center"/>
      <protection locked="0"/>
    </xf>
    <xf numFmtId="228" fontId="103" fillId="0" borderId="1223">
      <alignment vertical="center"/>
      <protection locked="0"/>
    </xf>
    <xf numFmtId="229" fontId="103" fillId="0" borderId="1223">
      <alignment vertical="center"/>
      <protection locked="0"/>
    </xf>
    <xf numFmtId="232" fontId="103" fillId="0" borderId="1223">
      <alignment vertical="center"/>
      <protection locked="0"/>
    </xf>
    <xf numFmtId="228" fontId="121" fillId="0" borderId="1215" applyNumberFormat="0"/>
    <xf numFmtId="0" fontId="10" fillId="62" borderId="1247" applyNumberFormat="0" applyFont="0" applyAlignment="0" applyProtection="0"/>
    <xf numFmtId="228" fontId="136" fillId="68" borderId="1215" applyNumberFormat="0">
      <alignment horizontal="right"/>
    </xf>
    <xf numFmtId="228" fontId="112" fillId="0" borderId="1216" applyFill="0">
      <alignment horizontal="center" vertical="center"/>
    </xf>
    <xf numFmtId="228" fontId="124" fillId="0" borderId="1216" applyFill="0">
      <alignment horizontal="center" vertical="center"/>
    </xf>
    <xf numFmtId="267" fontId="112" fillId="0" borderId="1216" applyFill="0">
      <alignment horizontal="center" vertical="center"/>
    </xf>
    <xf numFmtId="37" fontId="70" fillId="0" borderId="1216" applyFill="0">
      <alignment horizontal="center" vertical="center"/>
    </xf>
    <xf numFmtId="184" fontId="103" fillId="0" borderId="1250">
      <alignment vertic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6" fontId="10" fillId="39" borderId="1244" applyFont="0" applyFill="0" applyBorder="0" applyAlignment="0">
      <alignment horizontal="left"/>
    </xf>
    <xf numFmtId="37" fontId="70" fillId="0" borderId="1976" applyFill="0">
      <alignment horizontal="center" vertical="center"/>
    </xf>
    <xf numFmtId="228" fontId="121" fillId="0" borderId="1260" applyNumberFormat="0"/>
    <xf numFmtId="191" fontId="74" fillId="0" borderId="1262"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21" fillId="0" borderId="1236" applyFill="0"/>
    <xf numFmtId="0" fontId="74" fillId="0" borderId="1244" applyNumberFormat="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4" fillId="0" borderId="1271"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1253" applyFont="0" applyFill="0" applyBorder="0" applyAlignment="0" applyProtection="0">
      <alignment horizontal="left"/>
      <protection locked="0"/>
    </xf>
    <xf numFmtId="254" fontId="10" fillId="39" borderId="1280">
      <alignment horizontal="right"/>
      <protection locked="0"/>
    </xf>
    <xf numFmtId="0" fontId="7" fillId="14" borderId="14" applyNumberFormat="0" applyFont="0" applyAlignment="0" applyProtection="0"/>
    <xf numFmtId="254" fontId="10" fillId="39" borderId="1253">
      <alignment horizontal="right"/>
      <protection locked="0"/>
    </xf>
    <xf numFmtId="187" fontId="74" fillId="0" borderId="1253" applyFont="0" applyFill="0" applyBorder="0" applyAlignment="0" applyProtection="0">
      <alignment horizontal="left"/>
      <protection locked="0"/>
    </xf>
    <xf numFmtId="49" fontId="74" fillId="0" borderId="1226">
      <alignment horizontal="left" vertical="top" wrapText="1"/>
      <protection locked="0"/>
    </xf>
    <xf numFmtId="200" fontId="10" fillId="5" borderId="1253" applyFont="0" applyFill="0" applyBorder="0" applyAlignment="0" applyProtection="0"/>
    <xf numFmtId="0" fontId="10" fillId="62" borderId="1229" applyNumberFormat="0" applyFont="0" applyAlignment="0" applyProtection="0"/>
    <xf numFmtId="0" fontId="7" fillId="14" borderId="14" applyNumberFormat="0" applyFont="0" applyAlignment="0" applyProtection="0"/>
    <xf numFmtId="192" fontId="74" fillId="0" borderId="1244"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21" fillId="0" borderId="1209" applyFill="0"/>
    <xf numFmtId="0" fontId="7" fillId="14" borderId="14" applyNumberFormat="0" applyFont="0" applyAlignment="0" applyProtection="0"/>
    <xf numFmtId="0" fontId="7" fillId="14" borderId="14" applyNumberFormat="0" applyFont="0" applyAlignment="0" applyProtection="0"/>
    <xf numFmtId="0" fontId="64" fillId="59" borderId="1257" applyNumberFormat="0" applyAlignment="0" applyProtection="0"/>
    <xf numFmtId="250" fontId="121" fillId="0" borderId="1272" applyFill="0"/>
    <xf numFmtId="231" fontId="103" fillId="0" borderId="1241">
      <alignment vertical="center"/>
      <protection locked="0"/>
    </xf>
    <xf numFmtId="250" fontId="168" fillId="0" borderId="1272" applyFill="0"/>
    <xf numFmtId="0" fontId="66" fillId="0" borderId="1222" applyNumberFormat="0" applyFill="0" applyAlignment="0" applyProtection="0"/>
    <xf numFmtId="10" fontId="68" fillId="67" borderId="1217" applyNumberFormat="0" applyBorder="0" applyAlignment="0" applyProtection="0"/>
    <xf numFmtId="201" fontId="10" fillId="39" borderId="1217" applyNumberFormat="0">
      <alignment horizontal="left"/>
    </xf>
    <xf numFmtId="271" fontId="11" fillId="0" borderId="1217">
      <alignment horizontal="right"/>
    </xf>
    <xf numFmtId="190" fontId="74" fillId="0" borderId="1217" applyFont="0" applyFill="0" applyBorder="0" applyAlignment="0" applyProtection="0">
      <alignment horizontal="left"/>
      <protection locked="0"/>
    </xf>
    <xf numFmtId="192" fontId="74" fillId="0" borderId="1217" applyFont="0" applyFill="0" applyBorder="0" applyAlignment="0" applyProtection="0">
      <alignment horizontal="left"/>
      <protection locked="0"/>
    </xf>
    <xf numFmtId="191" fontId="74" fillId="0" borderId="1217" applyFont="0" applyFill="0" applyBorder="0" applyAlignment="0" applyProtection="0">
      <alignment horizontal="left"/>
      <protection locked="0"/>
    </xf>
    <xf numFmtId="266" fontId="103" fillId="0" borderId="1217" applyFill="0">
      <alignment horizontal="center" vertical="center"/>
    </xf>
    <xf numFmtId="184" fontId="68" fillId="0" borderId="1217" applyFill="0">
      <alignment horizontal="center" vertical="center"/>
    </xf>
    <xf numFmtId="228" fontId="103" fillId="0" borderId="1217" applyFill="0">
      <alignment horizontal="center" vertical="center"/>
    </xf>
    <xf numFmtId="228" fontId="68" fillId="0" borderId="1217" applyFill="0">
      <alignment horizontal="center" vertical="center"/>
    </xf>
    <xf numFmtId="228" fontId="104" fillId="0" borderId="1217" applyFill="0">
      <alignment horizontal="center" vertical="center"/>
    </xf>
    <xf numFmtId="228" fontId="79" fillId="0" borderId="1217" applyFill="0">
      <alignment horizontal="center" vertical="center"/>
    </xf>
    <xf numFmtId="178" fontId="10" fillId="39" borderId="1217">
      <alignment horizontal="center"/>
      <protection locked="0"/>
    </xf>
    <xf numFmtId="178" fontId="10" fillId="39" borderId="1217">
      <alignment horizontal="center"/>
      <protection locked="0"/>
    </xf>
    <xf numFmtId="254" fontId="10" fillId="39" borderId="1217">
      <alignment horizontal="right"/>
      <protection locked="0"/>
    </xf>
    <xf numFmtId="228" fontId="74" fillId="0" borderId="1217" applyNumberFormat="0">
      <alignment horizontal="left"/>
      <protection locked="0"/>
    </xf>
    <xf numFmtId="49" fontId="74" fillId="0" borderId="1217">
      <alignment horizontal="left" vertical="top" wrapText="1"/>
      <protection locked="0"/>
    </xf>
    <xf numFmtId="196" fontId="10" fillId="39" borderId="1217" applyFont="0" applyFill="0" applyBorder="0" applyAlignment="0">
      <alignment horizontal="left"/>
    </xf>
    <xf numFmtId="17" fontId="11" fillId="39" borderId="1217">
      <alignment horizontal="center"/>
      <protection locked="0"/>
    </xf>
    <xf numFmtId="254" fontId="10" fillId="39" borderId="1217">
      <alignment horizontal="right"/>
      <protection locked="0"/>
    </xf>
    <xf numFmtId="228" fontId="73" fillId="63" borderId="1217" applyFill="0">
      <alignment horizontal="center" vertical="center"/>
    </xf>
    <xf numFmtId="228" fontId="73" fillId="63" borderId="1217" applyFill="0">
      <alignment horizontal="center"/>
    </xf>
    <xf numFmtId="3" fontId="114" fillId="39" borderId="1217">
      <alignment horizontal="center"/>
      <protection locked="0"/>
    </xf>
    <xf numFmtId="0" fontId="7" fillId="14" borderId="14" applyNumberFormat="0" applyFont="0" applyAlignment="0" applyProtection="0"/>
    <xf numFmtId="185" fontId="74" fillId="0" borderId="1217" applyFont="0" applyFill="0" applyBorder="0" applyAlignment="0" applyProtection="0">
      <alignment horizontal="left"/>
      <protection locked="0"/>
    </xf>
    <xf numFmtId="250" fontId="168" fillId="0" borderId="1218" applyFill="0"/>
    <xf numFmtId="0" fontId="7" fillId="14" borderId="14" applyNumberFormat="0" applyFont="0" applyAlignment="0" applyProtection="0"/>
    <xf numFmtId="250" fontId="121" fillId="0" borderId="1218" applyFill="0"/>
    <xf numFmtId="271" fontId="11" fillId="63" borderId="1217">
      <alignment horizontal="right"/>
    </xf>
    <xf numFmtId="271" fontId="11" fillId="0" borderId="1217">
      <alignment horizontal="right"/>
    </xf>
    <xf numFmtId="187" fontId="74" fillId="0" borderId="1217" applyFont="0" applyFill="0" applyBorder="0" applyAlignment="0" applyProtection="0">
      <alignment horizontal="left"/>
      <protection locked="0"/>
    </xf>
    <xf numFmtId="228" fontId="74" fillId="0" borderId="1253" applyNumberFormat="0">
      <alignment horizontal="left"/>
      <protection locked="0"/>
    </xf>
    <xf numFmtId="237" fontId="103" fillId="0" borderId="1250">
      <alignment vertical="center"/>
      <protection locked="0"/>
    </xf>
    <xf numFmtId="250" fontId="121" fillId="0" borderId="1254" applyFill="0"/>
    <xf numFmtId="0" fontId="64" fillId="59" borderId="1230" applyNumberFormat="0" applyAlignment="0" applyProtection="0"/>
    <xf numFmtId="0" fontId="61" fillId="46" borderId="1219" applyNumberFormat="0" applyAlignment="0" applyProtection="0"/>
    <xf numFmtId="196" fontId="10" fillId="39" borderId="1226" applyFont="0" applyFill="0" applyBorder="0" applyAlignment="0">
      <alignment horizontal="left"/>
    </xf>
    <xf numFmtId="0" fontId="53" fillId="59" borderId="1246" applyNumberFormat="0" applyAlignment="0" applyProtection="0"/>
    <xf numFmtId="0" fontId="7" fillId="14" borderId="14" applyNumberFormat="0" applyFont="0" applyAlignment="0" applyProtection="0"/>
    <xf numFmtId="0" fontId="7" fillId="14" borderId="14" applyNumberFormat="0" applyFont="0" applyAlignment="0" applyProtection="0"/>
    <xf numFmtId="201" fontId="10" fillId="39" borderId="1226" applyNumberFormat="0">
      <alignment horizontal="left"/>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6" fillId="0" borderId="1806"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2" fillId="0" borderId="1240" applyNumberFormat="0" applyFill="0" applyAlignment="0" applyProtection="0"/>
    <xf numFmtId="0" fontId="53" fillId="59" borderId="1264" applyNumberFormat="0" applyAlignment="0" applyProtection="0"/>
    <xf numFmtId="0" fontId="74" fillId="0" borderId="1226" applyNumberFormat="0">
      <alignment horizontal="left"/>
      <protection locked="0"/>
    </xf>
    <xf numFmtId="185" fontId="74" fillId="0" borderId="1271"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3" fillId="63" borderId="1217" applyFill="0">
      <alignment horizontal="center"/>
    </xf>
    <xf numFmtId="178" fontId="10" fillId="39" borderId="1217">
      <alignment horizontal="center"/>
      <protection locked="0"/>
    </xf>
    <xf numFmtId="0" fontId="53" fillId="59" borderId="1219" applyNumberFormat="0" applyAlignment="0" applyProtection="0"/>
    <xf numFmtId="3" fontId="114" fillId="39" borderId="1244">
      <alignment horizontal="center"/>
      <protection locked="0"/>
    </xf>
    <xf numFmtId="0" fontId="10" fillId="62" borderId="1229" applyNumberFormat="0" applyFont="0" applyAlignment="0" applyProtection="0"/>
    <xf numFmtId="0" fontId="7" fillId="14" borderId="14" applyNumberFormat="0" applyFont="0" applyAlignment="0" applyProtection="0"/>
    <xf numFmtId="193" fontId="10" fillId="0" borderId="1253" applyFont="0" applyFill="0" applyBorder="0" applyAlignment="0" applyProtection="0">
      <alignment horizontal="left"/>
      <protection locked="0"/>
    </xf>
    <xf numFmtId="0" fontId="7" fillId="14" borderId="14" applyNumberFormat="0" applyFont="0" applyAlignment="0" applyProtection="0"/>
    <xf numFmtId="178" fontId="10" fillId="39" borderId="1244">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3" fillId="63" borderId="1253" applyFill="0">
      <alignment horizontal="center"/>
    </xf>
    <xf numFmtId="0" fontId="2" fillId="0" borderId="1267"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4" fontId="10" fillId="39" borderId="1226">
      <alignment horizontal="right"/>
      <protection locked="0"/>
    </xf>
    <xf numFmtId="178" fontId="10" fillId="39" borderId="1226">
      <alignment horizontal="center"/>
      <protection locked="0"/>
    </xf>
    <xf numFmtId="228" fontId="74" fillId="0" borderId="1226" applyNumberFormat="0">
      <alignment horizontal="left"/>
      <protection locked="0"/>
    </xf>
    <xf numFmtId="197" fontId="74" fillId="0" borderId="1217">
      <alignment horizontal="left"/>
      <protection locked="0"/>
    </xf>
    <xf numFmtId="178" fontId="10" fillId="39" borderId="1226">
      <alignment horizontal="center"/>
      <protection locked="0"/>
    </xf>
    <xf numFmtId="228" fontId="79" fillId="0" borderId="1226" applyFill="0">
      <alignment horizontal="center" vertical="center"/>
    </xf>
    <xf numFmtId="49" fontId="74" fillId="0" borderId="1226">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228" fontId="79" fillId="0" borderId="1280" applyFill="0">
      <alignment horizontal="center" vertical="center"/>
    </xf>
    <xf numFmtId="0" fontId="7" fillId="14" borderId="14" applyNumberFormat="0" applyFont="0" applyAlignment="0" applyProtection="0"/>
    <xf numFmtId="254" fontId="10" fillId="39" borderId="1244">
      <alignment horizontal="right"/>
      <protection locked="0"/>
    </xf>
    <xf numFmtId="49" fontId="74" fillId="0" borderId="1280">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66" fillId="0" borderId="1231"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219" applyNumberFormat="0" applyAlignment="0" applyProtection="0"/>
    <xf numFmtId="0" fontId="64" fillId="59" borderId="1248" applyNumberFormat="0" applyAlignment="0" applyProtection="0"/>
    <xf numFmtId="237" fontId="103" fillId="0" borderId="1259">
      <alignment vertical="center"/>
      <protection locked="0"/>
    </xf>
    <xf numFmtId="0" fontId="7" fillId="14" borderId="14" applyNumberFormat="0" applyFont="0" applyAlignment="0" applyProtection="0"/>
    <xf numFmtId="232" fontId="103" fillId="0" borderId="1259">
      <alignment vertical="center"/>
      <protection locked="0"/>
    </xf>
    <xf numFmtId="254" fontId="10" fillId="39" borderId="1271">
      <alignment horizontal="right"/>
      <protection locked="0"/>
    </xf>
    <xf numFmtId="0" fontId="7" fillId="14" borderId="14" applyNumberFormat="0" applyFont="0" applyAlignment="0" applyProtection="0"/>
    <xf numFmtId="17" fontId="11" fillId="39" borderId="1280">
      <alignment horizontal="center"/>
      <protection locked="0"/>
    </xf>
    <xf numFmtId="0" fontId="7" fillId="14" borderId="14" applyNumberFormat="0" applyFont="0" applyAlignment="0" applyProtection="0"/>
    <xf numFmtId="0" fontId="66" fillId="0" borderId="1267" applyNumberFormat="0" applyFill="0" applyAlignment="0" applyProtection="0"/>
    <xf numFmtId="0" fontId="7" fillId="14" borderId="14" applyNumberFormat="0" applyFont="0" applyAlignment="0" applyProtection="0"/>
    <xf numFmtId="178" fontId="10" fillId="39" borderId="1217">
      <alignment horizontal="center"/>
      <protection locked="0"/>
    </xf>
    <xf numFmtId="192" fontId="74" fillId="0" borderId="1253" applyFont="0" applyFill="0" applyBorder="0" applyAlignment="0" applyProtection="0">
      <alignment horizontal="left"/>
      <protection locked="0"/>
    </xf>
    <xf numFmtId="250" fontId="121" fillId="0" borderId="1218" applyFill="0"/>
    <xf numFmtId="228" fontId="68" fillId="0" borderId="1253" applyFill="0">
      <alignment horizontal="center" vertical="center"/>
    </xf>
    <xf numFmtId="178" fontId="10" fillId="39" borderId="1271">
      <alignment horizontal="center"/>
      <protection locked="0"/>
    </xf>
    <xf numFmtId="0" fontId="7" fillId="14" borderId="14" applyNumberFormat="0" applyFont="0" applyAlignment="0" applyProtection="0"/>
    <xf numFmtId="188" fontId="73" fillId="63" borderId="1654" applyFill="0">
      <alignment horizontal="center" vertical="center"/>
    </xf>
    <xf numFmtId="0" fontId="73" fillId="63" borderId="1235" applyFill="0">
      <alignment horizontal="center"/>
    </xf>
    <xf numFmtId="0" fontId="7" fillId="14" borderId="14" applyNumberFormat="0" applyFont="0" applyAlignment="0" applyProtection="0"/>
    <xf numFmtId="267" fontId="112" fillId="0" borderId="1261"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1" fontId="74" fillId="0" borderId="1253" applyFont="0" applyFill="0" applyBorder="0" applyAlignment="0" applyProtection="0">
      <alignment horizontal="left"/>
      <protection locked="0"/>
    </xf>
    <xf numFmtId="0" fontId="7" fillId="14" borderId="14" applyNumberFormat="0" applyFont="0" applyAlignment="0" applyProtection="0"/>
    <xf numFmtId="228" fontId="103" fillId="0" borderId="1259">
      <alignment vertical="center"/>
      <protection locked="0"/>
    </xf>
    <xf numFmtId="276" fontId="20" fillId="0" borderId="1253">
      <alignment horizontal="center"/>
    </xf>
    <xf numFmtId="228" fontId="73" fillId="63" borderId="1244" applyFill="0">
      <alignment horizont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2" fillId="0" borderId="1240" applyNumberFormat="0" applyFill="0" applyAlignment="0" applyProtection="0"/>
    <xf numFmtId="0" fontId="73" fillId="63" borderId="1244" applyFill="0">
      <alignment horizontal="center"/>
    </xf>
    <xf numFmtId="0" fontId="7" fillId="14" borderId="14" applyNumberFormat="0" applyFont="0" applyAlignment="0" applyProtection="0"/>
    <xf numFmtId="0" fontId="7" fillId="14" borderId="14" applyNumberFormat="0" applyFont="0" applyAlignment="0" applyProtection="0"/>
    <xf numFmtId="267" fontId="112" fillId="0" borderId="1279" applyFill="0">
      <alignment horizontal="center" vertical="center"/>
    </xf>
    <xf numFmtId="0" fontId="61" fillId="46" borderId="1273" applyNumberFormat="0" applyAlignment="0" applyProtection="0"/>
    <xf numFmtId="228" fontId="136" fillId="68" borderId="1242" applyNumberFormat="0">
      <alignment horizontal="right"/>
    </xf>
    <xf numFmtId="187" fontId="74" fillId="0" borderId="1226" applyFont="0" applyFill="0" applyBorder="0" applyAlignment="0" applyProtection="0">
      <alignment horizontal="left"/>
      <protection locked="0"/>
    </xf>
    <xf numFmtId="0" fontId="7" fillId="14" borderId="14" applyNumberFormat="0" applyFont="0" applyAlignment="0" applyProtection="0"/>
    <xf numFmtId="271" fontId="11" fillId="0" borderId="1226">
      <alignment horizontal="right"/>
    </xf>
    <xf numFmtId="185" fontId="74" fillId="0" borderId="1226" applyFont="0" applyFill="0" applyBorder="0" applyAlignment="0" applyProtection="0">
      <alignment horizontal="left"/>
      <protection locked="0"/>
    </xf>
    <xf numFmtId="250" fontId="121" fillId="0" borderId="1227" applyFill="0"/>
    <xf numFmtId="228" fontId="73" fillId="63" borderId="1226" applyFill="0">
      <alignment horizontal="center"/>
    </xf>
    <xf numFmtId="271" fontId="11" fillId="63" borderId="1226">
      <alignment horizontal="right"/>
    </xf>
    <xf numFmtId="250" fontId="168" fillId="0" borderId="1227" applyFill="0"/>
    <xf numFmtId="3" fontId="114" fillId="39" borderId="1226">
      <alignment horizontal="center"/>
      <protection locked="0"/>
    </xf>
    <xf numFmtId="237" fontId="103" fillId="0" borderId="1232">
      <alignment vertical="center"/>
      <protection locked="0"/>
    </xf>
    <xf numFmtId="0" fontId="7" fillId="14" borderId="14" applyNumberFormat="0" applyFont="0" applyAlignment="0" applyProtection="0"/>
    <xf numFmtId="228" fontId="79" fillId="0" borderId="1271" applyFill="0">
      <alignment horizontal="center" vertical="center"/>
    </xf>
    <xf numFmtId="200" fontId="10" fillId="5" borderId="1217" applyFont="0" applyFill="0" applyBorder="0" applyAlignment="0" applyProtection="0"/>
    <xf numFmtId="0" fontId="7" fillId="14" borderId="14" applyNumberFormat="0" applyFont="0" applyAlignment="0" applyProtection="0"/>
    <xf numFmtId="0" fontId="7" fillId="14" borderId="14" applyNumberFormat="0" applyFont="0" applyAlignment="0" applyProtection="0"/>
    <xf numFmtId="184" fontId="103" fillId="0" borderId="1277">
      <alignment vertical="center"/>
      <protection locked="0"/>
    </xf>
    <xf numFmtId="0" fontId="7" fillId="14" borderId="14" applyNumberFormat="0" applyFont="0" applyAlignment="0" applyProtection="0"/>
    <xf numFmtId="0" fontId="7" fillId="14" borderId="14" applyNumberFormat="0" applyFont="0" applyAlignment="0" applyProtection="0"/>
    <xf numFmtId="0" fontId="53" fillId="59" borderId="1255" applyNumberFormat="0" applyAlignment="0" applyProtection="0"/>
    <xf numFmtId="276" fontId="20" fillId="0" borderId="1271">
      <alignment horizontal="center"/>
    </xf>
    <xf numFmtId="0" fontId="7" fillId="14" borderId="14" applyNumberFormat="0" applyFont="0" applyAlignment="0" applyProtection="0"/>
    <xf numFmtId="0" fontId="7" fillId="14" borderId="14" applyNumberFormat="0" applyFont="0" applyAlignment="0" applyProtection="0"/>
    <xf numFmtId="228" fontId="74" fillId="0" borderId="1235" applyNumberFormat="0">
      <alignment horizontal="left"/>
      <protection locked="0"/>
    </xf>
    <xf numFmtId="0" fontId="7" fillId="14" borderId="14" applyNumberFormat="0" applyFont="0" applyAlignment="0" applyProtection="0"/>
    <xf numFmtId="49" fontId="74" fillId="0" borderId="1235">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10" fillId="62" borderId="1265" applyNumberFormat="0" applyFont="0" applyAlignment="0" applyProtection="0"/>
    <xf numFmtId="0" fontId="2" fillId="0" borderId="1231" applyNumberFormat="0" applyFill="0" applyAlignment="0" applyProtection="0"/>
    <xf numFmtId="178" fontId="10" fillId="39" borderId="1253">
      <alignment horizontal="center"/>
      <protection locked="0"/>
    </xf>
    <xf numFmtId="0" fontId="7" fillId="14" borderId="14" applyNumberFormat="0" applyFont="0" applyAlignment="0" applyProtection="0"/>
    <xf numFmtId="232" fontId="103" fillId="0" borderId="1277">
      <alignment vertical="center"/>
      <protection locked="0"/>
    </xf>
    <xf numFmtId="228" fontId="74" fillId="0" borderId="1262" applyNumberFormat="0">
      <alignment horizontal="left"/>
      <protection locked="0"/>
    </xf>
    <xf numFmtId="228" fontId="112" fillId="0" borderId="1252" applyFill="0">
      <alignment horizontal="center" vertical="center"/>
    </xf>
    <xf numFmtId="37" fontId="70" fillId="0" borderId="1243" applyFill="0">
      <alignment horizontal="center" vertical="center"/>
    </xf>
    <xf numFmtId="0" fontId="7" fillId="14" borderId="14" applyNumberFormat="0" applyFont="0" applyAlignment="0" applyProtection="0"/>
    <xf numFmtId="0" fontId="64" fillId="59" borderId="1230" applyNumberFormat="0" applyAlignment="0" applyProtection="0"/>
    <xf numFmtId="0" fontId="53" fillId="59" borderId="1210" applyNumberFormat="0" applyAlignment="0" applyProtection="0"/>
    <xf numFmtId="0" fontId="7" fillId="14" borderId="14" applyNumberFormat="0" applyFont="0" applyAlignment="0" applyProtection="0"/>
    <xf numFmtId="0" fontId="64" fillId="59" borderId="1266" applyNumberFormat="0" applyAlignment="0" applyProtection="0"/>
    <xf numFmtId="0" fontId="7" fillId="14" borderId="14" applyNumberFormat="0" applyFont="0" applyAlignment="0" applyProtection="0"/>
    <xf numFmtId="228" fontId="121" fillId="0" borderId="1278" applyNumberFormat="0"/>
    <xf numFmtId="233" fontId="103" fillId="0" borderId="1259">
      <alignment vertical="center"/>
      <protection locked="0"/>
    </xf>
    <xf numFmtId="0" fontId="7" fillId="14" borderId="14" applyNumberFormat="0" applyFont="0" applyAlignment="0" applyProtection="0"/>
    <xf numFmtId="0" fontId="7" fillId="14" borderId="14" applyNumberFormat="0" applyFont="0" applyAlignment="0" applyProtection="0"/>
    <xf numFmtId="233" fontId="103" fillId="0" borderId="1250">
      <alignment vertical="center"/>
      <protection locked="0"/>
    </xf>
    <xf numFmtId="0" fontId="7" fillId="14" borderId="14" applyNumberFormat="0" applyFont="0" applyAlignment="0" applyProtection="0"/>
    <xf numFmtId="0" fontId="66" fillId="0" borderId="1249" applyNumberFormat="0" applyFill="0" applyAlignment="0" applyProtection="0"/>
    <xf numFmtId="192" fontId="74" fillId="0" borderId="1217" applyFont="0" applyFill="0" applyBorder="0" applyAlignment="0" applyProtection="0">
      <alignment horizontal="left"/>
      <protection locked="0"/>
    </xf>
    <xf numFmtId="191" fontId="74" fillId="0" borderId="1217"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3" fillId="63" borderId="1280" applyFill="0">
      <alignment horizontal="center"/>
    </xf>
    <xf numFmtId="0" fontId="7" fillId="14" borderId="14" applyNumberFormat="0" applyFont="0" applyAlignment="0" applyProtection="0"/>
    <xf numFmtId="201" fontId="10" fillId="39" borderId="1217" applyNumberFormat="0">
      <alignment horizontal="left"/>
    </xf>
    <xf numFmtId="228" fontId="121" fillId="0" borderId="1224" applyNumberFormat="0"/>
    <xf numFmtId="0" fontId="7" fillId="14" borderId="14" applyNumberFormat="0" applyFont="0" applyAlignment="0" applyProtection="0"/>
    <xf numFmtId="0" fontId="7" fillId="14" borderId="14" applyNumberFormat="0" applyFont="0" applyAlignment="0" applyProtection="0"/>
    <xf numFmtId="0" fontId="64" fillId="59" borderId="1239" applyNumberFormat="0" applyAlignment="0" applyProtection="0"/>
    <xf numFmtId="232" fontId="103" fillId="0" borderId="1232">
      <alignment vertical="center"/>
      <protection locked="0"/>
    </xf>
    <xf numFmtId="178" fontId="10" fillId="39" borderId="1217">
      <alignment horizontal="center"/>
      <protection locked="0"/>
    </xf>
    <xf numFmtId="0" fontId="64" fillId="59" borderId="1257" applyNumberFormat="0" applyAlignment="0" applyProtection="0"/>
    <xf numFmtId="178" fontId="10" fillId="39" borderId="1217">
      <alignment horizontal="center"/>
      <protection locked="0"/>
    </xf>
    <xf numFmtId="232" fontId="103" fillId="0" borderId="1241">
      <alignment vertical="center"/>
      <protection locked="0"/>
    </xf>
    <xf numFmtId="228" fontId="136" fillId="68" borderId="1269" applyNumberFormat="0">
      <alignment horizontal="right"/>
    </xf>
    <xf numFmtId="184" fontId="68" fillId="0" borderId="1244" applyFill="0">
      <alignment horizontal="center" vertical="center"/>
    </xf>
    <xf numFmtId="0" fontId="7" fillId="14" borderId="14" applyNumberFormat="0" applyFont="0" applyAlignment="0" applyProtection="0"/>
    <xf numFmtId="228" fontId="74" fillId="0" borderId="1217" applyNumberFormat="0">
      <alignment horizontal="left"/>
      <protection locked="0"/>
    </xf>
    <xf numFmtId="49" fontId="74" fillId="0" borderId="1244">
      <alignment horizontal="left" vertical="top" wrapText="1"/>
      <protection locked="0"/>
    </xf>
    <xf numFmtId="0" fontId="7" fillId="14" borderId="14" applyNumberFormat="0" applyFont="0" applyAlignment="0" applyProtection="0"/>
    <xf numFmtId="49" fontId="74" fillId="0" borderId="1217">
      <alignment horizontal="left" vertical="top" wrapText="1"/>
      <protection locked="0"/>
    </xf>
    <xf numFmtId="196" fontId="10" fillId="39" borderId="1217" applyFont="0" applyFill="0" applyBorder="0" applyAlignment="0">
      <alignment horizontal="left"/>
    </xf>
    <xf numFmtId="0" fontId="66" fillId="0" borderId="1276" applyNumberFormat="0" applyFill="0" applyAlignment="0" applyProtection="0"/>
    <xf numFmtId="231" fontId="103" fillId="0" borderId="1223">
      <alignment vertical="center"/>
      <protection locked="0"/>
    </xf>
    <xf numFmtId="0" fontId="61" fillId="46" borderId="1210" applyNumberFormat="0" applyAlignment="0" applyProtection="0"/>
    <xf numFmtId="228" fontId="124" fillId="0" borderId="1279" applyFill="0">
      <alignment horizontal="center" vertical="center"/>
    </xf>
    <xf numFmtId="0" fontId="7" fillId="14" borderId="14" applyNumberFormat="0" applyFont="0" applyAlignment="0" applyProtection="0"/>
    <xf numFmtId="228" fontId="104" fillId="0" borderId="1280" applyFill="0">
      <alignment horizontal="center" vertical="center"/>
    </xf>
    <xf numFmtId="0" fontId="73" fillId="63" borderId="1253" applyFill="0">
      <alignment horizontal="center"/>
    </xf>
    <xf numFmtId="250" fontId="168" fillId="0" borderId="1254" applyFill="0"/>
    <xf numFmtId="0" fontId="74" fillId="0" borderId="1271" applyNumberFormat="0">
      <alignment horizontal="left"/>
      <protection locked="0"/>
    </xf>
    <xf numFmtId="192" fontId="74" fillId="0" borderId="1262" applyFont="0" applyFill="0" applyBorder="0" applyAlignment="0" applyProtection="0">
      <alignment horizontal="left"/>
      <protection locked="0"/>
    </xf>
    <xf numFmtId="0" fontId="7" fillId="14" borderId="14" applyNumberFormat="0" applyFont="0" applyAlignment="0" applyProtection="0"/>
    <xf numFmtId="228" fontId="73" fillId="63" borderId="1253" applyFill="0">
      <alignment horizontal="center" vertical="center"/>
    </xf>
    <xf numFmtId="228" fontId="103" fillId="0" borderId="1268">
      <alignment vertical="center"/>
      <protection locked="0"/>
    </xf>
    <xf numFmtId="0" fontId="10" fillId="62" borderId="1256" applyNumberFormat="0" applyFont="0" applyAlignment="0" applyProtection="0"/>
    <xf numFmtId="230" fontId="103" fillId="0" borderId="1241">
      <alignment vertical="center"/>
      <protection locked="0"/>
    </xf>
    <xf numFmtId="228" fontId="74" fillId="0" borderId="1244" applyNumberFormat="0">
      <alignment horizontal="left"/>
      <protection locked="0"/>
    </xf>
    <xf numFmtId="0" fontId="53" fillId="59" borderId="1273" applyNumberFormat="0" applyAlignment="0" applyProtection="0"/>
    <xf numFmtId="0" fontId="66" fillId="0" borderId="1249" applyNumberFormat="0" applyFill="0" applyAlignment="0" applyProtection="0"/>
    <xf numFmtId="185" fontId="74" fillId="0" borderId="1262" applyFont="0" applyFill="0" applyBorder="0" applyAlignment="0" applyProtection="0">
      <alignment horizontal="left"/>
      <protection locked="0"/>
    </xf>
    <xf numFmtId="0" fontId="61" fillId="46" borderId="1228" applyNumberFormat="0" applyAlignment="0" applyProtection="0"/>
    <xf numFmtId="0" fontId="53" fillId="59" borderId="1228" applyNumberFormat="0" applyAlignment="0" applyProtection="0"/>
    <xf numFmtId="0" fontId="73" fillId="63" borderId="1271" applyFill="0">
      <alignment horizontal="center"/>
    </xf>
    <xf numFmtId="0" fontId="7" fillId="14" borderId="14" applyNumberFormat="0" applyFont="0" applyAlignment="0" applyProtection="0"/>
    <xf numFmtId="233" fontId="103" fillId="0" borderId="1268">
      <alignment vertic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8" fontId="73" fillId="63" borderId="1244" applyFill="0">
      <alignment horizontal="center" vertical="center"/>
    </xf>
    <xf numFmtId="0" fontId="7" fillId="14" borderId="14" applyNumberFormat="0" applyFont="0" applyAlignment="0" applyProtection="0"/>
    <xf numFmtId="250" fontId="121" fillId="0" borderId="1263" applyFill="0"/>
    <xf numFmtId="0" fontId="7" fillId="14" borderId="14" applyNumberFormat="0" applyFont="0" applyAlignment="0" applyProtection="0"/>
    <xf numFmtId="0" fontId="7" fillId="14" borderId="14" applyNumberFormat="0" applyFont="0" applyAlignment="0" applyProtection="0"/>
    <xf numFmtId="0" fontId="64" fillId="59" borderId="1221" applyNumberFormat="0" applyAlignment="0" applyProtection="0"/>
    <xf numFmtId="0" fontId="7" fillId="14" borderId="14" applyNumberFormat="0" applyFont="0" applyAlignment="0" applyProtection="0"/>
    <xf numFmtId="184" fontId="103" fillId="0" borderId="1232">
      <alignment vertical="center"/>
      <protection locked="0"/>
    </xf>
    <xf numFmtId="230" fontId="103" fillId="0" borderId="1232">
      <alignment vertical="center"/>
      <protection locked="0"/>
    </xf>
    <xf numFmtId="196" fontId="10" fillId="39" borderId="1280" applyFont="0" applyFill="0" applyBorder="0" applyAlignment="0">
      <alignment horizontal="left"/>
    </xf>
    <xf numFmtId="0" fontId="53" fillId="59" borderId="1255" applyNumberFormat="0" applyAlignment="0" applyProtection="0"/>
    <xf numFmtId="3" fontId="114" fillId="39" borderId="1280">
      <alignment horizontal="center"/>
      <protection locked="0"/>
    </xf>
    <xf numFmtId="0" fontId="7" fillId="14" borderId="14" applyNumberFormat="0" applyFont="0" applyAlignment="0" applyProtection="0"/>
    <xf numFmtId="0" fontId="10" fillId="62" borderId="1211" applyNumberFormat="0" applyFont="0" applyAlignment="0" applyProtection="0"/>
    <xf numFmtId="0" fontId="64" fillId="59" borderId="1212" applyNumberFormat="0" applyAlignment="0" applyProtection="0"/>
    <xf numFmtId="0" fontId="7" fillId="14" borderId="14" applyNumberFormat="0" applyFont="0" applyAlignment="0" applyProtection="0"/>
    <xf numFmtId="0" fontId="2" fillId="0" borderId="1249" applyNumberFormat="0" applyFill="0" applyAlignment="0" applyProtection="0"/>
    <xf numFmtId="0" fontId="7" fillId="14" borderId="14" applyNumberFormat="0" applyFont="0" applyAlignment="0" applyProtection="0"/>
    <xf numFmtId="188" fontId="73" fillId="63" borderId="1262" applyFill="0">
      <alignment horizontal="center" vertical="center"/>
    </xf>
    <xf numFmtId="233" fontId="103" fillId="0" borderId="1241">
      <alignment vertical="center"/>
      <protection locked="0"/>
    </xf>
    <xf numFmtId="190" fontId="74" fillId="0" borderId="1244" applyFont="0" applyFill="0" applyBorder="0" applyAlignment="0" applyProtection="0">
      <alignment horizontal="left"/>
      <protection locked="0"/>
    </xf>
    <xf numFmtId="228" fontId="124" fillId="0" borderId="1243" applyFill="0">
      <alignment horizontal="center" vertical="center"/>
    </xf>
    <xf numFmtId="0" fontId="73" fillId="63" borderId="1226" applyFill="0">
      <alignment horizontal="center"/>
    </xf>
    <xf numFmtId="0" fontId="7" fillId="14" borderId="14" applyNumberFormat="0" applyFont="0" applyAlignment="0" applyProtection="0"/>
    <xf numFmtId="233" fontId="103" fillId="0" borderId="1241">
      <alignment vertical="center"/>
      <protection locked="0"/>
    </xf>
    <xf numFmtId="0" fontId="7" fillId="14" borderId="14" applyNumberFormat="0" applyFont="0" applyAlignment="0" applyProtection="0"/>
    <xf numFmtId="0" fontId="2" fillId="0" borderId="1213" applyNumberFormat="0" applyFill="0" applyAlignment="0" applyProtection="0"/>
    <xf numFmtId="0" fontId="66" fillId="0" borderId="1213"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2" fillId="0" borderId="1222" applyNumberFormat="0" applyFill="0" applyAlignment="0" applyProtection="0"/>
    <xf numFmtId="196" fontId="10" fillId="39" borderId="1271" applyFont="0" applyFill="0" applyBorder="0" applyAlignment="0">
      <alignment horizontal="left"/>
    </xf>
    <xf numFmtId="228" fontId="73" fillId="63" borderId="1226" applyFill="0">
      <alignment horizontal="center" vertical="center"/>
    </xf>
    <xf numFmtId="228" fontId="73" fillId="63" borderId="1217" applyFill="0">
      <alignment horizontal="center"/>
    </xf>
    <xf numFmtId="228" fontId="73" fillId="63" borderId="1217" applyFill="0">
      <alignment horizontal="center" vertical="center"/>
    </xf>
    <xf numFmtId="17" fontId="11" fillId="39" borderId="1226">
      <alignment horizontal="center"/>
      <protection locked="0"/>
    </xf>
    <xf numFmtId="0" fontId="53" fillId="59" borderId="1237" applyNumberFormat="0" applyAlignment="0" applyProtection="0"/>
    <xf numFmtId="191" fontId="74" fillId="0" borderId="1271" applyFont="0" applyFill="0" applyBorder="0" applyAlignment="0" applyProtection="0">
      <alignment horizontal="left"/>
      <protection locked="0"/>
    </xf>
    <xf numFmtId="0" fontId="7" fillId="14" borderId="14" applyNumberFormat="0" applyFont="0" applyAlignment="0" applyProtection="0"/>
    <xf numFmtId="0" fontId="61" fillId="46" borderId="1237" applyNumberFormat="0" applyAlignment="0" applyProtection="0"/>
    <xf numFmtId="254" fontId="10" fillId="39" borderId="1226">
      <alignment horizontal="right"/>
      <protection locked="0"/>
    </xf>
    <xf numFmtId="228" fontId="121" fillId="0" borderId="1242" applyNumberFormat="0"/>
    <xf numFmtId="0" fontId="7" fillId="14" borderId="14" applyNumberFormat="0" applyFont="0" applyAlignment="0" applyProtection="0"/>
    <xf numFmtId="0" fontId="7" fillId="14" borderId="14" applyNumberFormat="0" applyFont="0" applyAlignment="0" applyProtection="0"/>
    <xf numFmtId="231" fontId="103" fillId="0" borderId="1250">
      <alignment vertical="center"/>
      <protection locked="0"/>
    </xf>
    <xf numFmtId="0" fontId="7" fillId="14" borderId="14" applyNumberFormat="0" applyFont="0" applyAlignment="0" applyProtection="0"/>
    <xf numFmtId="0" fontId="61" fillId="46" borderId="1246" applyNumberFormat="0" applyAlignment="0" applyProtection="0"/>
    <xf numFmtId="0" fontId="7" fillId="14" borderId="14" applyNumberFormat="0" applyFont="0" applyAlignment="0" applyProtection="0"/>
    <xf numFmtId="250" fontId="168" fillId="0" borderId="1245" applyFill="0"/>
    <xf numFmtId="0" fontId="64" fillId="59" borderId="1239" applyNumberFormat="0" applyAlignment="0" applyProtection="0"/>
    <xf numFmtId="0" fontId="7" fillId="14" borderId="14" applyNumberFormat="0" applyFont="0" applyAlignment="0" applyProtection="0"/>
    <xf numFmtId="178" fontId="10" fillId="39" borderId="1262">
      <alignment horizontal="center"/>
      <protection locked="0"/>
    </xf>
    <xf numFmtId="0" fontId="7" fillId="14" borderId="14" applyNumberFormat="0" applyFont="0" applyAlignment="0" applyProtection="0"/>
    <xf numFmtId="185" fontId="74" fillId="0" borderId="1217"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231" fontId="103" fillId="0" borderId="1250">
      <alignment vertical="center"/>
      <protection locked="0"/>
    </xf>
    <xf numFmtId="228" fontId="103" fillId="0" borderId="1262" applyFill="0">
      <alignment horizontal="center" vertical="center"/>
    </xf>
    <xf numFmtId="0" fontId="64" fillId="59" borderId="1275" applyNumberFormat="0" applyAlignment="0" applyProtection="0"/>
    <xf numFmtId="231" fontId="103" fillId="0" borderId="1277">
      <alignment vertical="center"/>
      <protection locked="0"/>
    </xf>
    <xf numFmtId="0" fontId="7" fillId="14" borderId="14" applyNumberFormat="0" applyFont="0" applyAlignment="0" applyProtection="0"/>
    <xf numFmtId="0" fontId="7" fillId="14" borderId="14" applyNumberFormat="0" applyFont="0" applyAlignment="0" applyProtection="0"/>
    <xf numFmtId="49" fontId="74" fillId="0" borderId="1253">
      <alignment horizontal="left" vertical="top" wrapText="1"/>
      <protection locked="0"/>
    </xf>
    <xf numFmtId="0" fontId="66" fillId="0" borderId="1258" applyNumberFormat="0" applyFill="0" applyAlignment="0" applyProtection="0"/>
    <xf numFmtId="0" fontId="7" fillId="14" borderId="14" applyNumberFormat="0" applyFont="0" applyAlignment="0" applyProtection="0"/>
    <xf numFmtId="228" fontId="112" fillId="0" borderId="1261"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4" fillId="0" borderId="1226"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6" fontId="10" fillId="39" borderId="1361" applyFont="0" applyFill="0" applyBorder="0" applyAlignment="0">
      <alignment horizontal="left"/>
    </xf>
    <xf numFmtId="0" fontId="7" fillId="14" borderId="14" applyNumberFormat="0" applyFont="0" applyAlignment="0" applyProtection="0"/>
    <xf numFmtId="0" fontId="7" fillId="14" borderId="14" applyNumberFormat="0" applyFont="0" applyAlignment="0" applyProtection="0"/>
    <xf numFmtId="0" fontId="64" fillId="59" borderId="1266" applyNumberFormat="0" applyAlignment="0" applyProtection="0"/>
    <xf numFmtId="228" fontId="73" fillId="63" borderId="1253"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10" fillId="62" borderId="1220" applyNumberFormat="0" applyFont="0" applyAlignment="0" applyProtection="0"/>
    <xf numFmtId="0" fontId="7" fillId="14" borderId="14" applyNumberFormat="0" applyFont="0" applyAlignment="0" applyProtection="0"/>
    <xf numFmtId="228" fontId="74" fillId="0" borderId="1253" applyNumberFormat="0">
      <alignment horizontal="left"/>
      <protection locked="0"/>
    </xf>
    <xf numFmtId="0" fontId="7" fillId="14" borderId="14" applyNumberFormat="0" applyFont="0" applyAlignment="0" applyProtection="0"/>
    <xf numFmtId="0" fontId="64" fillId="59" borderId="1248" applyNumberFormat="0" applyAlignment="0" applyProtection="0"/>
    <xf numFmtId="10" fontId="68" fillId="67" borderId="1280" applyNumberFormat="0" applyBorder="0" applyAlignment="0" applyProtection="0"/>
    <xf numFmtId="0" fontId="53" fillId="59" borderId="1210" applyNumberFormat="0" applyAlignment="0" applyProtection="0"/>
    <xf numFmtId="0" fontId="61" fillId="46" borderId="1210" applyNumberFormat="0" applyAlignment="0" applyProtection="0"/>
    <xf numFmtId="0" fontId="64" fillId="59" borderId="1212" applyNumberFormat="0" applyAlignment="0" applyProtection="0"/>
    <xf numFmtId="0" fontId="66" fillId="0" borderId="1213" applyNumberFormat="0" applyFill="0" applyAlignment="0" applyProtection="0"/>
    <xf numFmtId="0" fontId="2" fillId="0" borderId="1213" applyNumberFormat="0" applyFill="0" applyAlignment="0" applyProtection="0"/>
    <xf numFmtId="0" fontId="53" fillId="59" borderId="1210" applyNumberFormat="0" applyAlignment="0" applyProtection="0"/>
    <xf numFmtId="0" fontId="61" fillId="46" borderId="1210" applyNumberFormat="0" applyAlignment="0" applyProtection="0"/>
    <xf numFmtId="0" fontId="7" fillId="14" borderId="14" applyNumberFormat="0" applyFont="0" applyAlignment="0" applyProtection="0"/>
    <xf numFmtId="0" fontId="64" fillId="59" borderId="1212" applyNumberFormat="0" applyAlignment="0" applyProtection="0"/>
    <xf numFmtId="0" fontId="2" fillId="0" borderId="1213" applyNumberFormat="0" applyFill="0" applyAlignment="0" applyProtection="0"/>
    <xf numFmtId="0" fontId="66" fillId="0" borderId="1213"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210" applyNumberFormat="0" applyAlignment="0" applyProtection="0"/>
    <xf numFmtId="229" fontId="103" fillId="0" borderId="1241">
      <alignment vertical="center"/>
      <protection locked="0"/>
    </xf>
    <xf numFmtId="0" fontId="7" fillId="14" borderId="14" applyNumberFormat="0" applyFont="0" applyAlignment="0" applyProtection="0"/>
    <xf numFmtId="0" fontId="61" fillId="46" borderId="1210" applyNumberFormat="0" applyAlignment="0" applyProtection="0"/>
    <xf numFmtId="228" fontId="68" fillId="0" borderId="1226" applyFill="0">
      <alignment horizontal="center" vertical="center"/>
    </xf>
    <xf numFmtId="184" fontId="68" fillId="0" borderId="1226" applyFill="0">
      <alignment horizontal="center" vertical="center"/>
    </xf>
    <xf numFmtId="0" fontId="10" fillId="62" borderId="1211" applyNumberFormat="0" applyFont="0" applyAlignment="0" applyProtection="0"/>
    <xf numFmtId="0" fontId="64" fillId="59" borderId="1212" applyNumberFormat="0" applyAlignment="0" applyProtection="0"/>
    <xf numFmtId="228" fontId="124" fillId="0" borderId="1252" applyFill="0">
      <alignment horizontal="center" vertical="center"/>
    </xf>
    <xf numFmtId="0" fontId="7" fillId="14" borderId="14" applyNumberFormat="0" applyFont="0" applyAlignment="0" applyProtection="0"/>
    <xf numFmtId="0" fontId="66" fillId="0" borderId="1213" applyNumberFormat="0" applyFill="0" applyAlignment="0" applyProtection="0"/>
    <xf numFmtId="0" fontId="2" fillId="0" borderId="1213" applyNumberFormat="0" applyFill="0" applyAlignment="0" applyProtection="0"/>
    <xf numFmtId="228" fontId="103" fillId="0" borderId="1226" applyFill="0">
      <alignment horizontal="center" vertical="center"/>
    </xf>
    <xf numFmtId="0" fontId="7" fillId="14" borderId="14" applyNumberFormat="0" applyFont="0" applyAlignment="0" applyProtection="0"/>
    <xf numFmtId="266" fontId="103" fillId="0" borderId="1262"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210"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210" applyNumberFormat="0" applyAlignment="0" applyProtection="0"/>
    <xf numFmtId="0" fontId="7" fillId="14" borderId="14" applyNumberFormat="0" applyFont="0" applyAlignment="0" applyProtection="0"/>
    <xf numFmtId="0" fontId="10" fillId="62" borderId="1211" applyNumberFormat="0" applyFont="0" applyAlignment="0" applyProtection="0"/>
    <xf numFmtId="0" fontId="64" fillId="59" borderId="1212" applyNumberFormat="0" applyAlignment="0" applyProtection="0"/>
    <xf numFmtId="0" fontId="7" fillId="14" borderId="14" applyNumberFormat="0" applyFont="0" applyAlignment="0" applyProtection="0"/>
    <xf numFmtId="37" fontId="70" fillId="0" borderId="1279" applyFill="0">
      <alignment horizontal="center" vertical="center"/>
    </xf>
    <xf numFmtId="0" fontId="2" fillId="0" borderId="1213" applyNumberFormat="0" applyFill="0" applyAlignment="0" applyProtection="0"/>
    <xf numFmtId="0" fontId="66" fillId="0" borderId="1213"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1230" applyNumberFormat="0" applyAlignment="0" applyProtection="0"/>
    <xf numFmtId="191" fontId="74" fillId="0" borderId="1226"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201" fontId="10" fillId="39" borderId="1262" applyNumberFormat="0">
      <alignment horizontal="left"/>
    </xf>
    <xf numFmtId="0" fontId="73" fillId="63" borderId="1217" applyFill="0">
      <alignment horizontal="center"/>
    </xf>
    <xf numFmtId="0" fontId="7" fillId="14" borderId="14" applyNumberFormat="0" applyFont="0" applyAlignment="0" applyProtection="0"/>
    <xf numFmtId="276" fontId="20" fillId="0" borderId="1244">
      <alignment horizontal="center"/>
    </xf>
    <xf numFmtId="192" fontId="74" fillId="0" borderId="1226" applyFont="0" applyFill="0" applyBorder="0" applyAlignment="0" applyProtection="0">
      <alignment horizontal="left"/>
      <protection locked="0"/>
    </xf>
    <xf numFmtId="190" fontId="74" fillId="0" borderId="1226" applyFont="0" applyFill="0" applyBorder="0" applyAlignment="0" applyProtection="0">
      <alignment horizontal="left"/>
      <protection locked="0"/>
    </xf>
    <xf numFmtId="0" fontId="10" fillId="62" borderId="1229" applyNumberFormat="0" applyFont="0" applyAlignment="0" applyProtection="0"/>
    <xf numFmtId="188" fontId="73" fillId="63" borderId="1217" applyFill="0">
      <alignment horizontal="center" vertical="center"/>
    </xf>
    <xf numFmtId="0" fontId="7" fillId="14" borderId="14" applyNumberFormat="0" applyFont="0" applyAlignment="0" applyProtection="0"/>
    <xf numFmtId="0" fontId="10" fillId="62" borderId="1256" applyNumberFormat="0" applyFont="0" applyAlignment="0" applyProtection="0"/>
    <xf numFmtId="0" fontId="2" fillId="0" borderId="1267" applyNumberFormat="0" applyFill="0" applyAlignment="0" applyProtection="0"/>
    <xf numFmtId="0" fontId="61" fillId="46" borderId="1219"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0" fontId="10" fillId="63" borderId="1217" applyNumberFormat="0" applyFont="0" applyBorder="0" applyAlignment="0" applyProtection="0"/>
    <xf numFmtId="180" fontId="10" fillId="63" borderId="1217" applyNumberFormat="0" applyFont="0" applyBorder="0" applyAlignment="0" applyProtection="0"/>
    <xf numFmtId="0" fontId="66" fillId="0" borderId="1258" applyNumberFormat="0" applyFill="0" applyAlignment="0" applyProtection="0"/>
    <xf numFmtId="276" fontId="20" fillId="0" borderId="1235">
      <alignment horizontal="center"/>
    </xf>
    <xf numFmtId="192" fontId="74" fillId="0" borderId="1253" applyFont="0" applyFill="0" applyBorder="0" applyAlignment="0" applyProtection="0">
      <alignment horizontal="left"/>
      <protection locked="0"/>
    </xf>
    <xf numFmtId="267" fontId="112" fillId="0" borderId="1252" applyFill="0">
      <alignment horizontal="center" vertical="center"/>
    </xf>
    <xf numFmtId="0" fontId="7" fillId="14" borderId="14" applyNumberFormat="0" applyFont="0" applyAlignment="0" applyProtection="0"/>
    <xf numFmtId="250" fontId="121" fillId="0" borderId="1236" applyFill="0"/>
    <xf numFmtId="0" fontId="7" fillId="14" borderId="14" applyNumberFormat="0" applyFont="0" applyAlignment="0" applyProtection="0"/>
    <xf numFmtId="0" fontId="7" fillId="14" borderId="14" applyNumberFormat="0" applyFont="0" applyAlignment="0" applyProtection="0"/>
    <xf numFmtId="250" fontId="121" fillId="0" borderId="1281" applyFill="0"/>
    <xf numFmtId="0" fontId="7" fillId="14" borderId="14" applyNumberFormat="0" applyFont="0" applyAlignment="0" applyProtection="0"/>
    <xf numFmtId="228" fontId="136" fillId="68" borderId="1233" applyNumberFormat="0">
      <alignment horizontal="right"/>
    </xf>
    <xf numFmtId="10" fontId="68" fillId="67" borderId="1253" applyNumberFormat="0" applyBorder="0" applyAlignment="0" applyProtection="0"/>
    <xf numFmtId="196" fontId="10" fillId="39" borderId="1509" applyFont="0" applyFill="0" applyBorder="0" applyAlignment="0">
      <alignment horizontal="left"/>
    </xf>
    <xf numFmtId="0" fontId="7" fillId="14" borderId="14" applyNumberFormat="0" applyFont="0" applyAlignment="0" applyProtection="0"/>
    <xf numFmtId="0" fontId="7" fillId="14" borderId="14" applyNumberFormat="0" applyFont="0" applyAlignment="0" applyProtection="0"/>
    <xf numFmtId="0" fontId="73" fillId="63" borderId="1217" applyFill="0">
      <alignment horizontal="center"/>
    </xf>
    <xf numFmtId="188" fontId="73" fillId="63" borderId="1217" applyFill="0">
      <alignment horizontal="center" vertical="center"/>
    </xf>
    <xf numFmtId="185" fontId="74" fillId="0" borderId="1217" applyFont="0" applyFill="0" applyBorder="0" applyAlignment="0" applyProtection="0">
      <alignment horizontal="left"/>
      <protection locked="0"/>
    </xf>
    <xf numFmtId="197" fontId="74" fillId="0" borderId="1217">
      <alignment horizontal="left"/>
      <protection locked="0"/>
    </xf>
    <xf numFmtId="0" fontId="53" fillId="59" borderId="1219" applyNumberFormat="0" applyAlignment="0" applyProtection="0"/>
    <xf numFmtId="0" fontId="61" fillId="46" borderId="1219" applyNumberFormat="0" applyAlignment="0" applyProtection="0"/>
    <xf numFmtId="0" fontId="64" fillId="59" borderId="1221" applyNumberFormat="0" applyAlignment="0" applyProtection="0"/>
    <xf numFmtId="0" fontId="66" fillId="0" borderId="1222" applyNumberFormat="0" applyFill="0" applyAlignment="0" applyProtection="0"/>
    <xf numFmtId="0" fontId="2" fillId="0" borderId="1222" applyNumberFormat="0" applyFill="0" applyAlignment="0" applyProtection="0"/>
    <xf numFmtId="0" fontId="53" fillId="59" borderId="1219" applyNumberFormat="0" applyAlignment="0" applyProtection="0"/>
    <xf numFmtId="0" fontId="73" fillId="63" borderId="1217" applyFill="0">
      <alignment horizontal="center"/>
    </xf>
    <xf numFmtId="188" fontId="73" fillId="63" borderId="1217" applyFill="0">
      <alignment horizontal="center" vertical="center"/>
    </xf>
    <xf numFmtId="0" fontId="61" fillId="46" borderId="1219" applyNumberFormat="0" applyAlignment="0" applyProtection="0"/>
    <xf numFmtId="0" fontId="7" fillId="14" borderId="14" applyNumberFormat="0" applyFont="0" applyAlignment="0" applyProtection="0"/>
    <xf numFmtId="0" fontId="64" fillId="59" borderId="1221" applyNumberFormat="0" applyAlignment="0" applyProtection="0"/>
    <xf numFmtId="0" fontId="2" fillId="0" borderId="1222" applyNumberFormat="0" applyFill="0" applyAlignment="0" applyProtection="0"/>
    <xf numFmtId="0" fontId="66" fillId="0" borderId="1222"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219" applyNumberFormat="0" applyAlignment="0" applyProtection="0"/>
    <xf numFmtId="0" fontId="7" fillId="14" borderId="14" applyNumberFormat="0" applyFont="0" applyAlignment="0" applyProtection="0"/>
    <xf numFmtId="0" fontId="61" fillId="46" borderId="1219" applyNumberFormat="0" applyAlignment="0" applyProtection="0"/>
    <xf numFmtId="192" fontId="74" fillId="0" borderId="1235" applyFont="0" applyFill="0" applyBorder="0" applyAlignment="0" applyProtection="0">
      <alignment horizontal="left"/>
      <protection locked="0"/>
    </xf>
    <xf numFmtId="271" fontId="11" fillId="0" borderId="1235">
      <alignment horizontal="right"/>
    </xf>
    <xf numFmtId="0" fontId="10" fillId="62" borderId="1220" applyNumberFormat="0" applyFont="0" applyAlignment="0" applyProtection="0"/>
    <xf numFmtId="0" fontId="64" fillId="59" borderId="1221" applyNumberFormat="0" applyAlignment="0" applyProtection="0"/>
    <xf numFmtId="0" fontId="61" fillId="46" borderId="1237" applyNumberFormat="0" applyAlignment="0" applyProtection="0"/>
    <xf numFmtId="0" fontId="7" fillId="14" borderId="14" applyNumberFormat="0" applyFont="0" applyAlignment="0" applyProtection="0"/>
    <xf numFmtId="0" fontId="66" fillId="0" borderId="1222" applyNumberFormat="0" applyFill="0" applyAlignment="0" applyProtection="0"/>
    <xf numFmtId="0" fontId="2" fillId="0" borderId="1222" applyNumberFormat="0" applyFill="0" applyAlignment="0" applyProtection="0"/>
    <xf numFmtId="190" fontId="74" fillId="0" borderId="1235"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219"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219" applyNumberFormat="0" applyAlignment="0" applyProtection="0"/>
    <xf numFmtId="0" fontId="7" fillId="14" borderId="14" applyNumberFormat="0" applyFont="0" applyAlignment="0" applyProtection="0"/>
    <xf numFmtId="0" fontId="10" fillId="62" borderId="1220" applyNumberFormat="0" applyFont="0" applyAlignment="0" applyProtection="0"/>
    <xf numFmtId="0" fontId="64" fillId="59" borderId="1221" applyNumberFormat="0" applyAlignment="0" applyProtection="0"/>
    <xf numFmtId="0" fontId="7" fillId="14" borderId="14" applyNumberFormat="0" applyFont="0" applyAlignment="0" applyProtection="0"/>
    <xf numFmtId="0" fontId="2" fillId="0" borderId="1222" applyNumberFormat="0" applyFill="0" applyAlignment="0" applyProtection="0"/>
    <xf numFmtId="0" fontId="66" fillId="0" borderId="1222" applyNumberFormat="0" applyFill="0" applyAlignment="0" applyProtection="0"/>
    <xf numFmtId="0" fontId="66" fillId="0" borderId="1249" applyNumberFormat="0" applyFill="0" applyAlignment="0" applyProtection="0"/>
    <xf numFmtId="267" fontId="112" fillId="0" borderId="1243"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10" fillId="62" borderId="1256"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3" fontId="114" fillId="39" borderId="1271">
      <alignment horizontal="center"/>
      <protection locked="0"/>
    </xf>
    <xf numFmtId="0" fontId="7" fillId="14" borderId="14" applyNumberFormat="0" applyFont="0" applyAlignment="0" applyProtection="0"/>
    <xf numFmtId="0" fontId="7" fillId="14" borderId="14" applyNumberFormat="0" applyFont="0" applyAlignment="0" applyProtection="0"/>
    <xf numFmtId="187" fontId="74" fillId="0" borderId="1262" applyFont="0" applyFill="0" applyBorder="0" applyAlignment="0" applyProtection="0">
      <alignment horizontal="left"/>
      <protection locked="0"/>
    </xf>
    <xf numFmtId="185" fontId="74" fillId="0" borderId="1253" applyFont="0" applyFill="0" applyBorder="0" applyAlignment="0" applyProtection="0">
      <alignment horizontal="left"/>
      <protection locked="0"/>
    </xf>
    <xf numFmtId="250" fontId="121" fillId="0" borderId="1245" applyFill="0"/>
    <xf numFmtId="0" fontId="7" fillId="14" borderId="14" applyNumberFormat="0" applyFont="0" applyAlignment="0" applyProtection="0"/>
    <xf numFmtId="0" fontId="66" fillId="0" borderId="1276" applyNumberFormat="0" applyFill="0" applyAlignment="0" applyProtection="0"/>
    <xf numFmtId="0" fontId="66" fillId="0" borderId="1267" applyNumberFormat="0" applyFill="0" applyAlignment="0" applyProtection="0"/>
    <xf numFmtId="0" fontId="61" fillId="46" borderId="1264" applyNumberFormat="0" applyAlignment="0" applyProtection="0"/>
    <xf numFmtId="185" fontId="74" fillId="0" borderId="1244" applyFont="0" applyFill="0" applyBorder="0" applyAlignment="0" applyProtection="0">
      <alignment horizontal="left"/>
      <protection locked="0"/>
    </xf>
    <xf numFmtId="180" fontId="10" fillId="63" borderId="1226" applyNumberFormat="0" applyFont="0" applyBorder="0" applyAlignment="0" applyProtection="0"/>
    <xf numFmtId="180" fontId="10" fillId="63" borderId="1226" applyNumberFormat="0" applyFont="0" applyBorder="0" applyAlignment="0" applyProtection="0"/>
    <xf numFmtId="178" fontId="10" fillId="39" borderId="1280">
      <alignment horizontal="center"/>
      <protection locked="0"/>
    </xf>
    <xf numFmtId="193" fontId="10" fillId="0" borderId="1253" applyFont="0" applyFill="0" applyBorder="0" applyAlignment="0" applyProtection="0">
      <alignment horizontal="left"/>
      <protection locked="0"/>
    </xf>
    <xf numFmtId="17" fontId="11" fillId="39" borderId="1244">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10" fillId="62" borderId="1265" applyNumberFormat="0" applyFont="0" applyAlignment="0" applyProtection="0"/>
    <xf numFmtId="0" fontId="2" fillId="0" borderId="1276"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71" fontId="11" fillId="0" borderId="1253">
      <alignment horizontal="right"/>
    </xf>
    <xf numFmtId="0" fontId="7" fillId="14" borderId="14" applyNumberFormat="0" applyFont="0" applyAlignment="0" applyProtection="0"/>
    <xf numFmtId="0" fontId="53" fillId="59" borderId="1228" applyNumberFormat="0" applyAlignment="0" applyProtection="0"/>
    <xf numFmtId="0" fontId="61" fillId="46" borderId="1228" applyNumberFormat="0" applyAlignment="0" applyProtection="0"/>
    <xf numFmtId="0" fontId="64" fillId="59" borderId="1230" applyNumberFormat="0" applyAlignment="0" applyProtection="0"/>
    <xf numFmtId="0" fontId="66" fillId="0" borderId="1231" applyNumberFormat="0" applyFill="0" applyAlignment="0" applyProtection="0"/>
    <xf numFmtId="0" fontId="2" fillId="0" borderId="1231" applyNumberFormat="0" applyFill="0" applyAlignment="0" applyProtection="0"/>
    <xf numFmtId="0" fontId="53" fillId="59" borderId="1228" applyNumberFormat="0" applyAlignment="0" applyProtection="0"/>
    <xf numFmtId="0" fontId="61" fillId="46" borderId="1228" applyNumberFormat="0" applyAlignment="0" applyProtection="0"/>
    <xf numFmtId="0" fontId="7" fillId="14" borderId="14" applyNumberFormat="0" applyFont="0" applyAlignment="0" applyProtection="0"/>
    <xf numFmtId="0" fontId="64" fillId="59" borderId="1230" applyNumberFormat="0" applyAlignment="0" applyProtection="0"/>
    <xf numFmtId="0" fontId="2" fillId="0" borderId="1231" applyNumberFormat="0" applyFill="0" applyAlignment="0" applyProtection="0"/>
    <xf numFmtId="0" fontId="66" fillId="0" borderId="1231" applyNumberFormat="0" applyFill="0" applyAlignment="0" applyProtection="0"/>
    <xf numFmtId="197" fontId="74" fillId="0" borderId="1262">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228" applyNumberFormat="0" applyAlignment="0" applyProtection="0"/>
    <xf numFmtId="228" fontId="121" fillId="0" borderId="1251" applyNumberFormat="0"/>
    <xf numFmtId="0" fontId="7" fillId="14" borderId="14" applyNumberFormat="0" applyFont="0" applyAlignment="0" applyProtection="0"/>
    <xf numFmtId="0" fontId="61" fillId="46" borderId="1228" applyNumberFormat="0" applyAlignment="0" applyProtection="0"/>
    <xf numFmtId="228" fontId="79" fillId="0" borderId="1244" applyFill="0">
      <alignment horizontal="center" vertical="center"/>
    </xf>
    <xf numFmtId="228" fontId="68" fillId="0" borderId="1244" applyFill="0">
      <alignment horizontal="center" vertical="center"/>
    </xf>
    <xf numFmtId="0" fontId="10" fillId="62" borderId="1229" applyNumberFormat="0" applyFont="0" applyAlignment="0" applyProtection="0"/>
    <xf numFmtId="0" fontId="64" fillId="59" borderId="1230" applyNumberFormat="0" applyAlignment="0" applyProtection="0"/>
    <xf numFmtId="0" fontId="7" fillId="14" borderId="14" applyNumberFormat="0" applyFont="0" applyAlignment="0" applyProtection="0"/>
    <xf numFmtId="0" fontId="66" fillId="0" borderId="1231" applyNumberFormat="0" applyFill="0" applyAlignment="0" applyProtection="0"/>
    <xf numFmtId="0" fontId="2" fillId="0" borderId="1231" applyNumberFormat="0" applyFill="0" applyAlignment="0" applyProtection="0"/>
    <xf numFmtId="228" fontId="104" fillId="0" borderId="1244"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66" fontId="103" fillId="0" borderId="1244" applyFill="0">
      <alignment horizontal="center" vertical="center"/>
    </xf>
    <xf numFmtId="37" fontId="70" fillId="0" borderId="1252"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228"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228" applyNumberFormat="0" applyAlignment="0" applyProtection="0"/>
    <xf numFmtId="254" fontId="10" fillId="39" borderId="1280">
      <alignment horizontal="right"/>
      <protection locked="0"/>
    </xf>
    <xf numFmtId="0" fontId="7" fillId="14" borderId="14" applyNumberFormat="0" applyFont="0" applyAlignment="0" applyProtection="0"/>
    <xf numFmtId="0" fontId="10" fillId="62" borderId="1229" applyNumberFormat="0" applyFont="0" applyAlignment="0" applyProtection="0"/>
    <xf numFmtId="0" fontId="64" fillId="59" borderId="1230" applyNumberFormat="0" applyAlignment="0" applyProtection="0"/>
    <xf numFmtId="0" fontId="7" fillId="14" borderId="14" applyNumberFormat="0" applyFont="0" applyAlignment="0" applyProtection="0"/>
    <xf numFmtId="0" fontId="2" fillId="0" borderId="1231" applyNumberFormat="0" applyFill="0" applyAlignment="0" applyProtection="0"/>
    <xf numFmtId="0" fontId="66" fillId="0" borderId="1231"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7" fontId="74" fillId="0" borderId="1280"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00" fontId="10" fillId="5" borderId="2330" applyFont="0" applyFill="0" applyBorder="0" applyAlignment="0" applyProtection="0"/>
    <xf numFmtId="0" fontId="7" fillId="14" borderId="14" applyNumberFormat="0" applyFont="0" applyAlignment="0" applyProtection="0"/>
    <xf numFmtId="228" fontId="103" fillId="0" borderId="1277">
      <alignment vertical="center"/>
      <protection locked="0"/>
    </xf>
    <xf numFmtId="178" fontId="10" fillId="39" borderId="1262">
      <alignment horizontal="center"/>
      <protection locked="0"/>
    </xf>
    <xf numFmtId="0" fontId="7" fillId="14" borderId="14" applyNumberFormat="0" applyFont="0" applyAlignment="0" applyProtection="0"/>
    <xf numFmtId="191" fontId="74" fillId="0" borderId="1244" applyFont="0" applyFill="0" applyBorder="0" applyAlignment="0" applyProtection="0">
      <alignment horizontal="left"/>
      <protection locked="0"/>
    </xf>
    <xf numFmtId="0" fontId="7" fillId="14" borderId="14" applyNumberFormat="0" applyFont="0" applyAlignment="0" applyProtection="0"/>
    <xf numFmtId="190" fontId="74" fillId="0" borderId="1253" applyFont="0" applyFill="0" applyBorder="0" applyAlignment="0" applyProtection="0">
      <alignment horizontal="left"/>
      <protection locked="0"/>
    </xf>
    <xf numFmtId="0" fontId="7" fillId="14" borderId="14" applyNumberFormat="0" applyFont="0" applyAlignment="0" applyProtection="0"/>
    <xf numFmtId="0" fontId="73" fillId="63" borderId="1253" applyFill="0">
      <alignment horizontal="center"/>
    </xf>
    <xf numFmtId="0" fontId="7" fillId="14" borderId="14" applyNumberFormat="0" applyFont="0" applyAlignment="0" applyProtection="0"/>
    <xf numFmtId="180" fontId="10" fillId="63" borderId="1235" applyNumberFormat="0" applyFont="0" applyBorder="0" applyAlignment="0" applyProtection="0"/>
    <xf numFmtId="180" fontId="10" fillId="63" borderId="1235" applyNumberFormat="0" applyFont="0" applyBorder="0" applyAlignment="0" applyProtection="0"/>
    <xf numFmtId="0" fontId="66" fillId="0" borderId="1276" applyNumberFormat="0" applyFill="0" applyAlignment="0" applyProtection="0"/>
    <xf numFmtId="276" fontId="20" fillId="0" borderId="1262">
      <alignment horizontal="center"/>
    </xf>
    <xf numFmtId="0" fontId="7" fillId="14" borderId="14" applyNumberFormat="0" applyFont="0" applyAlignment="0" applyProtection="0"/>
    <xf numFmtId="0" fontId="53" fillId="59" borderId="1237" applyNumberFormat="0" applyAlignment="0" applyProtection="0"/>
    <xf numFmtId="0" fontId="61" fillId="46" borderId="1237" applyNumberFormat="0" applyAlignment="0" applyProtection="0"/>
    <xf numFmtId="0" fontId="64" fillId="59" borderId="1239" applyNumberFormat="0" applyAlignment="0" applyProtection="0"/>
    <xf numFmtId="0" fontId="66" fillId="0" borderId="1240" applyNumberFormat="0" applyFill="0" applyAlignment="0" applyProtection="0"/>
    <xf numFmtId="0" fontId="2" fillId="0" borderId="1240" applyNumberFormat="0" applyFill="0" applyAlignment="0" applyProtection="0"/>
    <xf numFmtId="0" fontId="53" fillId="59" borderId="1237" applyNumberFormat="0" applyAlignment="0" applyProtection="0"/>
    <xf numFmtId="184" fontId="68" fillId="0" borderId="1262" applyFill="0">
      <alignment horizontal="center" vertical="center"/>
    </xf>
    <xf numFmtId="0" fontId="61" fillId="46" borderId="1237" applyNumberFormat="0" applyAlignment="0" applyProtection="0"/>
    <xf numFmtId="0" fontId="7" fillId="14" borderId="14" applyNumberFormat="0" applyFont="0" applyAlignment="0" applyProtection="0"/>
    <xf numFmtId="0" fontId="64" fillId="59" borderId="1239" applyNumberFormat="0" applyAlignment="0" applyProtection="0"/>
    <xf numFmtId="0" fontId="2" fillId="0" borderId="1240" applyNumberFormat="0" applyFill="0" applyAlignment="0" applyProtection="0"/>
    <xf numFmtId="0" fontId="66" fillId="0" borderId="1240"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237" applyNumberFormat="0" applyAlignment="0" applyProtection="0"/>
    <xf numFmtId="271" fontId="11" fillId="0" borderId="1262">
      <alignment horizontal="right"/>
    </xf>
    <xf numFmtId="0" fontId="7" fillId="14" borderId="14" applyNumberFormat="0" applyFont="0" applyAlignment="0" applyProtection="0"/>
    <xf numFmtId="0" fontId="61" fillId="46" borderId="1237" applyNumberFormat="0" applyAlignment="0" applyProtection="0"/>
    <xf numFmtId="178" fontId="10" fillId="39" borderId="1253">
      <alignment horizontal="center"/>
      <protection locked="0"/>
    </xf>
    <xf numFmtId="228" fontId="104" fillId="0" borderId="1253" applyFill="0">
      <alignment horizontal="center" vertical="center"/>
    </xf>
    <xf numFmtId="0" fontId="10" fillId="62" borderId="1238" applyNumberFormat="0" applyFont="0" applyAlignment="0" applyProtection="0"/>
    <xf numFmtId="0" fontId="64" fillId="59" borderId="1239" applyNumberFormat="0" applyAlignment="0" applyProtection="0"/>
    <xf numFmtId="0" fontId="7" fillId="14" borderId="14" applyNumberFormat="0" applyFont="0" applyAlignment="0" applyProtection="0"/>
    <xf numFmtId="0" fontId="66" fillId="0" borderId="1240" applyNumberFormat="0" applyFill="0" applyAlignment="0" applyProtection="0"/>
    <xf numFmtId="0" fontId="2" fillId="0" borderId="1240" applyNumberFormat="0" applyFill="0" applyAlignment="0" applyProtection="0"/>
    <xf numFmtId="228" fontId="79" fillId="0" borderId="1253"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4" fontId="68" fillId="0" borderId="1253"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237"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237"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10" fillId="62" borderId="1238" applyNumberFormat="0" applyFont="0" applyAlignment="0" applyProtection="0"/>
    <xf numFmtId="0" fontId="64" fillId="59" borderId="1239" applyNumberFormat="0" applyAlignment="0" applyProtection="0"/>
    <xf numFmtId="0" fontId="7" fillId="14" borderId="14" applyNumberFormat="0" applyFont="0" applyAlignment="0" applyProtection="0"/>
    <xf numFmtId="228" fontId="74" fillId="0" borderId="1433" applyNumberFormat="0">
      <alignment horizontal="left"/>
      <protection locked="0"/>
    </xf>
    <xf numFmtId="0" fontId="2" fillId="0" borderId="1240" applyNumberFormat="0" applyFill="0" applyAlignment="0" applyProtection="0"/>
    <xf numFmtId="0" fontId="66" fillId="0" borderId="1240" applyNumberFormat="0" applyFill="0" applyAlignment="0" applyProtection="0"/>
    <xf numFmtId="228" fontId="136" fillId="68" borderId="1260" applyNumberFormat="0">
      <alignment horizontal="right"/>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73" fillId="63" borderId="1253" applyFill="0">
      <alignment horizontal="center"/>
    </xf>
    <xf numFmtId="0" fontId="7" fillId="14" borderId="14" applyNumberFormat="0" applyFont="0" applyAlignment="0" applyProtection="0"/>
    <xf numFmtId="266" fontId="103" fillId="0" borderId="1253"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68" fillId="0" borderId="1281" applyFill="0"/>
    <xf numFmtId="188" fontId="73" fillId="63" borderId="1271" applyFill="0">
      <alignment horizontal="center" vertical="center"/>
    </xf>
    <xf numFmtId="0" fontId="2" fillId="0" borderId="1258" applyNumberFormat="0" applyFill="0" applyAlignment="0" applyProtection="0"/>
    <xf numFmtId="0" fontId="61" fillId="46" borderId="1246" applyNumberFormat="0" applyAlignment="0" applyProtection="0"/>
    <xf numFmtId="0" fontId="7" fillId="14" borderId="14" applyNumberFormat="0" applyFont="0" applyAlignment="0" applyProtection="0"/>
    <xf numFmtId="0" fontId="64" fillId="59" borderId="1266" applyNumberFormat="0" applyAlignment="0" applyProtection="0"/>
    <xf numFmtId="180" fontId="10" fillId="63" borderId="1244" applyNumberFormat="0" applyFont="0" applyBorder="0" applyAlignment="0" applyProtection="0"/>
    <xf numFmtId="180" fontId="10" fillId="63" borderId="1244" applyNumberFormat="0" applyFont="0" applyBorder="0" applyAlignment="0" applyProtection="0"/>
    <xf numFmtId="0" fontId="10" fillId="62" borderId="1265" applyNumberFormat="0" applyFont="0" applyAlignment="0" applyProtection="0"/>
    <xf numFmtId="228" fontId="124" fillId="0" borderId="1261" applyFill="0">
      <alignment horizontal="center" vertical="center"/>
    </xf>
    <xf numFmtId="271" fontId="11" fillId="63" borderId="1280">
      <alignment horizontal="right"/>
    </xf>
    <xf numFmtId="0" fontId="53" fillId="59" borderId="1246" applyNumberFormat="0" applyAlignment="0" applyProtection="0"/>
    <xf numFmtId="0" fontId="61" fillId="46" borderId="1246" applyNumberFormat="0" applyAlignment="0" applyProtection="0"/>
    <xf numFmtId="0" fontId="64" fillId="59" borderId="1248" applyNumberFormat="0" applyAlignment="0" applyProtection="0"/>
    <xf numFmtId="0" fontId="66" fillId="0" borderId="1249" applyNumberFormat="0" applyFill="0" applyAlignment="0" applyProtection="0"/>
    <xf numFmtId="0" fontId="2" fillId="0" borderId="1249" applyNumberFormat="0" applyFill="0" applyAlignment="0" applyProtection="0"/>
    <xf numFmtId="0" fontId="53" fillId="59" borderId="1246" applyNumberFormat="0" applyAlignment="0" applyProtection="0"/>
    <xf numFmtId="0" fontId="61" fillId="46" borderId="1246" applyNumberFormat="0" applyAlignment="0" applyProtection="0"/>
    <xf numFmtId="0" fontId="7" fillId="14" borderId="14" applyNumberFormat="0" applyFont="0" applyAlignment="0" applyProtection="0"/>
    <xf numFmtId="0" fontId="64" fillId="59" borderId="1248" applyNumberFormat="0" applyAlignment="0" applyProtection="0"/>
    <xf numFmtId="0" fontId="2" fillId="0" borderId="1249" applyNumberFormat="0" applyFill="0" applyAlignment="0" applyProtection="0"/>
    <xf numFmtId="0" fontId="66" fillId="0" borderId="1249"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246"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246" applyNumberFormat="0" applyAlignment="0" applyProtection="0"/>
    <xf numFmtId="196" fontId="10" fillId="39" borderId="1262" applyFont="0" applyFill="0" applyBorder="0" applyAlignment="0">
      <alignment horizontal="left"/>
    </xf>
    <xf numFmtId="228" fontId="74" fillId="0" borderId="1262" applyNumberFormat="0">
      <alignment horizontal="left"/>
      <protection locked="0"/>
    </xf>
    <xf numFmtId="0" fontId="10" fillId="62" borderId="1247" applyNumberFormat="0" applyFont="0" applyAlignment="0" applyProtection="0"/>
    <xf numFmtId="0" fontId="64" fillId="59" borderId="1248" applyNumberFormat="0" applyAlignment="0" applyProtection="0"/>
    <xf numFmtId="0" fontId="7" fillId="14" borderId="14" applyNumberFormat="0" applyFont="0" applyAlignment="0" applyProtection="0"/>
    <xf numFmtId="0" fontId="66" fillId="0" borderId="1249" applyNumberFormat="0" applyFill="0" applyAlignment="0" applyProtection="0"/>
    <xf numFmtId="0" fontId="2" fillId="0" borderId="1249" applyNumberFormat="0" applyFill="0" applyAlignment="0" applyProtection="0"/>
    <xf numFmtId="49" fontId="74" fillId="0" borderId="1262">
      <alignment horizontal="left" vertical="top" wrapText="1"/>
      <protection locked="0"/>
    </xf>
    <xf numFmtId="0" fontId="7" fillId="14" borderId="14" applyNumberFormat="0" applyFont="0" applyAlignment="0" applyProtection="0"/>
    <xf numFmtId="233" fontId="103" fillId="0" borderId="1277">
      <alignment vertical="center"/>
      <protection locked="0"/>
    </xf>
    <xf numFmtId="0" fontId="7" fillId="14" borderId="14" applyNumberFormat="0" applyFont="0" applyAlignment="0" applyProtection="0"/>
    <xf numFmtId="0" fontId="7" fillId="14" borderId="14" applyNumberFormat="0" applyFont="0" applyAlignment="0" applyProtection="0"/>
    <xf numFmtId="178" fontId="10" fillId="39" borderId="1262">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246"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246" applyNumberFormat="0" applyAlignment="0" applyProtection="0"/>
    <xf numFmtId="0" fontId="7" fillId="14" borderId="14" applyNumberFormat="0" applyFont="0" applyAlignment="0" applyProtection="0"/>
    <xf numFmtId="0" fontId="10" fillId="62" borderId="1247" applyNumberFormat="0" applyFont="0" applyAlignment="0" applyProtection="0"/>
    <xf numFmtId="0" fontId="64" fillId="59" borderId="1248" applyNumberFormat="0" applyAlignment="0" applyProtection="0"/>
    <xf numFmtId="0" fontId="7" fillId="14" borderId="14" applyNumberFormat="0" applyFont="0" applyAlignment="0" applyProtection="0"/>
    <xf numFmtId="0" fontId="2" fillId="0" borderId="1249" applyNumberFormat="0" applyFill="0" applyAlignment="0" applyProtection="0"/>
    <xf numFmtId="0" fontId="66" fillId="0" borderId="1249"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79" fillId="0" borderId="1262"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37" fontId="103" fillId="0" borderId="1277">
      <alignment vertical="center"/>
      <protection locked="0"/>
    </xf>
    <xf numFmtId="228" fontId="104" fillId="0" borderId="1262" applyFill="0">
      <alignment horizontal="center" vertical="center"/>
    </xf>
    <xf numFmtId="228" fontId="68" fillId="0" borderId="1262" applyFill="0">
      <alignment horizontal="center" vertical="center"/>
    </xf>
    <xf numFmtId="0" fontId="7" fillId="14" borderId="14" applyNumberFormat="0" applyFont="0" applyAlignment="0" applyProtection="0"/>
    <xf numFmtId="0" fontId="61" fillId="46" borderId="1255" applyNumberFormat="0" applyAlignment="0" applyProtection="0"/>
    <xf numFmtId="180" fontId="10" fillId="63" borderId="1253" applyNumberFormat="0" applyFont="0" applyBorder="0" applyAlignment="0" applyProtection="0"/>
    <xf numFmtId="180" fontId="10" fillId="63" borderId="1253" applyNumberFormat="0" applyFont="0" applyBorder="0" applyAlignment="0" applyProtection="0"/>
    <xf numFmtId="0" fontId="7" fillId="14" borderId="14" applyNumberFormat="0" applyFont="0" applyAlignment="0" applyProtection="0"/>
    <xf numFmtId="188" fontId="73" fillId="63" borderId="1253" applyFill="0">
      <alignment horizontal="center" vertical="center"/>
    </xf>
    <xf numFmtId="229" fontId="103" fillId="0" borderId="1277">
      <alignment vertical="center"/>
      <protection locked="0"/>
    </xf>
    <xf numFmtId="0" fontId="74" fillId="0" borderId="1280" applyNumberFormat="0">
      <alignment horizontal="left"/>
      <protection locked="0"/>
    </xf>
    <xf numFmtId="271" fontId="11" fillId="0" borderId="1280">
      <alignment horizontal="right"/>
    </xf>
    <xf numFmtId="0" fontId="7" fillId="14" borderId="14" applyNumberFormat="0" applyFont="0" applyAlignment="0" applyProtection="0"/>
    <xf numFmtId="201" fontId="10" fillId="39" borderId="1280" applyNumberFormat="0">
      <alignment horizontal="left"/>
    </xf>
    <xf numFmtId="0" fontId="73" fillId="63" borderId="1253" applyFill="0">
      <alignment horizontal="center"/>
    </xf>
    <xf numFmtId="188" fontId="73" fillId="63" borderId="1253" applyFill="0">
      <alignment horizontal="center" vertical="center"/>
    </xf>
    <xf numFmtId="185" fontId="74" fillId="0" borderId="1253" applyFont="0" applyFill="0" applyBorder="0" applyAlignment="0" applyProtection="0">
      <alignment horizontal="left"/>
      <protection locked="0"/>
    </xf>
    <xf numFmtId="197" fontId="74" fillId="0" borderId="1253">
      <alignment horizontal="left"/>
      <protection locked="0"/>
    </xf>
    <xf numFmtId="0" fontId="53" fillId="59" borderId="1255" applyNumberFormat="0" applyAlignment="0" applyProtection="0"/>
    <xf numFmtId="0" fontId="61" fillId="46" borderId="1255" applyNumberFormat="0" applyAlignment="0" applyProtection="0"/>
    <xf numFmtId="0" fontId="64" fillId="59" borderId="1257" applyNumberFormat="0" applyAlignment="0" applyProtection="0"/>
    <xf numFmtId="0" fontId="66" fillId="0" borderId="1258" applyNumberFormat="0" applyFill="0" applyAlignment="0" applyProtection="0"/>
    <xf numFmtId="0" fontId="2" fillId="0" borderId="1258" applyNumberFormat="0" applyFill="0" applyAlignment="0" applyProtection="0"/>
    <xf numFmtId="0" fontId="53" fillId="59" borderId="1255" applyNumberFormat="0" applyAlignment="0" applyProtection="0"/>
    <xf numFmtId="0" fontId="73" fillId="63" borderId="1253" applyFill="0">
      <alignment horizontal="center"/>
    </xf>
    <xf numFmtId="188" fontId="73" fillId="63" borderId="1253" applyFill="0">
      <alignment horizontal="center" vertical="center"/>
    </xf>
    <xf numFmtId="0" fontId="61" fillId="46" borderId="1255" applyNumberFormat="0" applyAlignment="0" applyProtection="0"/>
    <xf numFmtId="0" fontId="7" fillId="14" borderId="14" applyNumberFormat="0" applyFont="0" applyAlignment="0" applyProtection="0"/>
    <xf numFmtId="0" fontId="64" fillId="59" borderId="1257" applyNumberFormat="0" applyAlignment="0" applyProtection="0"/>
    <xf numFmtId="0" fontId="2" fillId="0" borderId="1258" applyNumberFormat="0" applyFill="0" applyAlignment="0" applyProtection="0"/>
    <xf numFmtId="0" fontId="66" fillId="0" borderId="1258"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255" applyNumberFormat="0" applyAlignment="0" applyProtection="0"/>
    <xf numFmtId="0" fontId="73" fillId="63" borderId="1262" applyFill="0">
      <alignment horizontal="center"/>
    </xf>
    <xf numFmtId="0" fontId="7" fillId="14" borderId="14" applyNumberFormat="0" applyFont="0" applyAlignment="0" applyProtection="0"/>
    <xf numFmtId="0" fontId="61" fillId="46" borderId="1255" applyNumberFormat="0" applyAlignment="0" applyProtection="0"/>
    <xf numFmtId="184" fontId="68" fillId="0" borderId="1271" applyFill="0">
      <alignment horizontal="center" vertical="center"/>
    </xf>
    <xf numFmtId="0" fontId="7" fillId="14" borderId="14" applyNumberFormat="0" applyFont="0" applyAlignment="0" applyProtection="0"/>
    <xf numFmtId="0" fontId="10" fillId="62" borderId="1256" applyNumberFormat="0" applyFont="0" applyAlignment="0" applyProtection="0"/>
    <xf numFmtId="0" fontId="64" fillId="59" borderId="1257" applyNumberFormat="0" applyAlignment="0" applyProtection="0"/>
    <xf numFmtId="0" fontId="10" fillId="62" borderId="1274" applyNumberFormat="0" applyFont="0" applyAlignment="0" applyProtection="0"/>
    <xf numFmtId="0" fontId="7" fillId="14" borderId="14" applyNumberFormat="0" applyFont="0" applyAlignment="0" applyProtection="0"/>
    <xf numFmtId="0" fontId="66" fillId="0" borderId="1258" applyNumberFormat="0" applyFill="0" applyAlignment="0" applyProtection="0"/>
    <xf numFmtId="0" fontId="2" fillId="0" borderId="1258" applyNumberFormat="0" applyFill="0" applyAlignment="0" applyProtection="0"/>
    <xf numFmtId="266" fontId="103" fillId="0" borderId="1271"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2" fontId="74" fillId="0" borderId="1271"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8" fontId="73" fillId="63" borderId="1262"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1275" applyNumberFormat="0" applyAlignment="0" applyProtection="0"/>
    <xf numFmtId="0" fontId="7" fillId="14" borderId="14" applyNumberFormat="0" applyFont="0" applyAlignment="0" applyProtection="0"/>
    <xf numFmtId="0" fontId="53" fillId="59" borderId="1255"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255" applyNumberFormat="0" applyAlignment="0" applyProtection="0"/>
    <xf numFmtId="230" fontId="103" fillId="0" borderId="1277">
      <alignment vertical="center"/>
      <protection locked="0"/>
    </xf>
    <xf numFmtId="0" fontId="7" fillId="14" borderId="14" applyNumberFormat="0" applyFont="0" applyAlignment="0" applyProtection="0"/>
    <xf numFmtId="0" fontId="10" fillId="62" borderId="1256" applyNumberFormat="0" applyFont="0" applyAlignment="0" applyProtection="0"/>
    <xf numFmtId="0" fontId="64" fillId="59" borderId="1257" applyNumberFormat="0" applyAlignment="0" applyProtection="0"/>
    <xf numFmtId="0" fontId="7" fillId="14" borderId="14" applyNumberFormat="0" applyFont="0" applyAlignment="0" applyProtection="0"/>
    <xf numFmtId="0" fontId="2" fillId="0" borderId="1258" applyNumberFormat="0" applyFill="0" applyAlignment="0" applyProtection="0"/>
    <xf numFmtId="0" fontId="66" fillId="0" borderId="1258" applyNumberFormat="0" applyFill="0" applyAlignment="0" applyProtection="0"/>
    <xf numFmtId="0" fontId="61" fillId="46" borderId="1264"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1271"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200" fontId="10" fillId="5" borderId="1262" applyFont="0" applyFill="0" applyBorder="0" applyAlignment="0" applyProtection="0"/>
    <xf numFmtId="271" fontId="11" fillId="0" borderId="1271">
      <alignment horizontal="right"/>
    </xf>
    <xf numFmtId="201" fontId="10" fillId="39" borderId="1271" applyNumberFormat="0">
      <alignment horizontal="left"/>
    </xf>
    <xf numFmtId="178" fontId="10" fillId="39" borderId="1280">
      <alignment horizontal="center"/>
      <protection locked="0"/>
    </xf>
    <xf numFmtId="180" fontId="10" fillId="63" borderId="1262" applyNumberFormat="0" applyFont="0" applyBorder="0" applyAlignment="0" applyProtection="0"/>
    <xf numFmtId="180" fontId="10" fillId="63" borderId="1262" applyNumberFormat="0" applyFont="0" applyBorder="0" applyAlignment="0" applyProtection="0"/>
    <xf numFmtId="276" fontId="20" fillId="0" borderId="1280">
      <alignment horizontal="center"/>
    </xf>
    <xf numFmtId="0" fontId="53" fillId="59" borderId="1264" applyNumberFormat="0" applyAlignment="0" applyProtection="0"/>
    <xf numFmtId="193" fontId="10" fillId="0" borderId="1262" applyFont="0" applyFill="0" applyBorder="0" applyAlignment="0" applyProtection="0">
      <alignment horizontal="left"/>
      <protection locked="0"/>
    </xf>
    <xf numFmtId="0" fontId="7" fillId="14" borderId="14" applyNumberFormat="0" applyFont="0" applyAlignment="0" applyProtection="0"/>
    <xf numFmtId="200" fontId="10" fillId="5" borderId="1262" applyFont="0" applyFill="0" applyBorder="0" applyAlignment="0" applyProtection="0"/>
    <xf numFmtId="193" fontId="10" fillId="0" borderId="1262" applyFont="0" applyFill="0" applyBorder="0" applyAlignment="0" applyProtection="0">
      <alignment horizontal="left"/>
      <protection locked="0"/>
    </xf>
    <xf numFmtId="0" fontId="7" fillId="14" borderId="14" applyNumberFormat="0" applyFont="0" applyAlignment="0" applyProtection="0"/>
    <xf numFmtId="0" fontId="10" fillId="62" borderId="1274" applyNumberFormat="0" applyFont="0" applyAlignment="0" applyProtection="0"/>
    <xf numFmtId="0" fontId="73" fillId="63" borderId="1262" applyFill="0">
      <alignment horizontal="center"/>
    </xf>
    <xf numFmtId="188" fontId="73" fillId="63" borderId="1262" applyFill="0">
      <alignment horizontal="center" vertical="center"/>
    </xf>
    <xf numFmtId="185" fontId="74" fillId="0" borderId="1262" applyFont="0" applyFill="0" applyBorder="0" applyAlignment="0" applyProtection="0">
      <alignment horizontal="left"/>
      <protection locked="0"/>
    </xf>
    <xf numFmtId="197" fontId="74" fillId="0" borderId="1262">
      <alignment horizontal="left"/>
      <protection locked="0"/>
    </xf>
    <xf numFmtId="0" fontId="53" fillId="59" borderId="1264" applyNumberFormat="0" applyAlignment="0" applyProtection="0"/>
    <xf numFmtId="0" fontId="61" fillId="46" borderId="1264" applyNumberFormat="0" applyAlignment="0" applyProtection="0"/>
    <xf numFmtId="0" fontId="64" fillId="59" borderId="1266" applyNumberFormat="0" applyAlignment="0" applyProtection="0"/>
    <xf numFmtId="0" fontId="66" fillId="0" borderId="1267" applyNumberFormat="0" applyFill="0" applyAlignment="0" applyProtection="0"/>
    <xf numFmtId="0" fontId="2" fillId="0" borderId="1267" applyNumberFormat="0" applyFill="0" applyAlignment="0" applyProtection="0"/>
    <xf numFmtId="0" fontId="53" fillId="59" borderId="1264" applyNumberFormat="0" applyAlignment="0" applyProtection="0"/>
    <xf numFmtId="0" fontId="73" fillId="63" borderId="1262" applyFill="0">
      <alignment horizontal="center"/>
    </xf>
    <xf numFmtId="188" fontId="73" fillId="63" borderId="1262" applyFill="0">
      <alignment horizontal="center" vertical="center"/>
    </xf>
    <xf numFmtId="0" fontId="61" fillId="46" borderId="1264" applyNumberFormat="0" applyAlignment="0" applyProtection="0"/>
    <xf numFmtId="0" fontId="7" fillId="14" borderId="14" applyNumberFormat="0" applyFont="0" applyAlignment="0" applyProtection="0"/>
    <xf numFmtId="0" fontId="64" fillId="59" borderId="1266" applyNumberFormat="0" applyAlignment="0" applyProtection="0"/>
    <xf numFmtId="0" fontId="2" fillId="0" borderId="1267" applyNumberFormat="0" applyFill="0" applyAlignment="0" applyProtection="0"/>
    <xf numFmtId="0" fontId="66" fillId="0" borderId="1267"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264" applyNumberFormat="0" applyAlignment="0" applyProtection="0"/>
    <xf numFmtId="0" fontId="7" fillId="14" borderId="14" applyNumberFormat="0" applyFont="0" applyAlignment="0" applyProtection="0"/>
    <xf numFmtId="0" fontId="61" fillId="46" borderId="1264" applyNumberFormat="0" applyAlignment="0" applyProtection="0"/>
    <xf numFmtId="228" fontId="68" fillId="0" borderId="1280" applyFill="0">
      <alignment horizontal="center" vertical="center"/>
    </xf>
    <xf numFmtId="184" fontId="68" fillId="0" borderId="1280" applyFill="0">
      <alignment horizontal="center" vertical="center"/>
    </xf>
    <xf numFmtId="0" fontId="10" fillId="62" borderId="1265" applyNumberFormat="0" applyFont="0" applyAlignment="0" applyProtection="0"/>
    <xf numFmtId="0" fontId="64" fillId="59" borderId="1266" applyNumberFormat="0" applyAlignment="0" applyProtection="0"/>
    <xf numFmtId="0" fontId="7" fillId="14" borderId="14" applyNumberFormat="0" applyFont="0" applyAlignment="0" applyProtection="0"/>
    <xf numFmtId="0" fontId="66" fillId="0" borderId="1267" applyNumberFormat="0" applyFill="0" applyAlignment="0" applyProtection="0"/>
    <xf numFmtId="0" fontId="2" fillId="0" borderId="1267" applyNumberFormat="0" applyFill="0" applyAlignment="0" applyProtection="0"/>
    <xf numFmtId="228" fontId="103" fillId="0" borderId="1280"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264"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264" applyNumberFormat="0" applyAlignment="0" applyProtection="0"/>
    <xf numFmtId="0" fontId="7" fillId="14" borderId="14" applyNumberFormat="0" applyFont="0" applyAlignment="0" applyProtection="0"/>
    <xf numFmtId="0" fontId="10" fillId="62" borderId="1265" applyNumberFormat="0" applyFont="0" applyAlignment="0" applyProtection="0"/>
    <xf numFmtId="0" fontId="64" fillId="59" borderId="1266" applyNumberFormat="0" applyAlignment="0" applyProtection="0"/>
    <xf numFmtId="0" fontId="7" fillId="14" borderId="14" applyNumberFormat="0" applyFont="0" applyAlignment="0" applyProtection="0"/>
    <xf numFmtId="0" fontId="2" fillId="0" borderId="1267" applyNumberFormat="0" applyFill="0" applyAlignment="0" applyProtection="0"/>
    <xf numFmtId="0" fontId="66" fillId="0" borderId="1267"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273" applyNumberFormat="0" applyAlignment="0" applyProtection="0"/>
    <xf numFmtId="0" fontId="7" fillId="14" borderId="14" applyNumberFormat="0" applyFont="0" applyAlignment="0" applyProtection="0"/>
    <xf numFmtId="191" fontId="74" fillId="0" borderId="1280"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192" fontId="74" fillId="0" borderId="1280" applyFont="0" applyFill="0" applyBorder="0" applyAlignment="0" applyProtection="0">
      <alignment horizontal="left"/>
      <protection locked="0"/>
    </xf>
    <xf numFmtId="190" fontId="74" fillId="0" borderId="1280" applyFont="0" applyFill="0" applyBorder="0" applyAlignment="0" applyProtection="0">
      <alignment horizontal="left"/>
      <protection locked="0"/>
    </xf>
    <xf numFmtId="180" fontId="10" fillId="63" borderId="1271" applyNumberFormat="0" applyFont="0" applyBorder="0" applyAlignment="0" applyProtection="0"/>
    <xf numFmtId="180" fontId="10" fillId="63" borderId="1271" applyNumberFormat="0" applyFont="0" applyBorder="0" applyAlignment="0" applyProtection="0"/>
    <xf numFmtId="0" fontId="7" fillId="14" borderId="14" applyNumberFormat="0" applyFont="0" applyAlignment="0" applyProtection="0"/>
    <xf numFmtId="0" fontId="53" fillId="59" borderId="1273" applyNumberFormat="0" applyAlignment="0" applyProtection="0"/>
    <xf numFmtId="0" fontId="61" fillId="46" borderId="1273" applyNumberFormat="0" applyAlignment="0" applyProtection="0"/>
    <xf numFmtId="0" fontId="64" fillId="59" borderId="1275" applyNumberFormat="0" applyAlignment="0" applyProtection="0"/>
    <xf numFmtId="0" fontId="66" fillId="0" borderId="1276" applyNumberFormat="0" applyFill="0" applyAlignment="0" applyProtection="0"/>
    <xf numFmtId="0" fontId="2" fillId="0" borderId="1276" applyNumberFormat="0" applyFill="0" applyAlignment="0" applyProtection="0"/>
    <xf numFmtId="0" fontId="53" fillId="59" borderId="1273" applyNumberFormat="0" applyAlignment="0" applyProtection="0"/>
    <xf numFmtId="0" fontId="61" fillId="46" borderId="1273" applyNumberFormat="0" applyAlignment="0" applyProtection="0"/>
    <xf numFmtId="0" fontId="7" fillId="14" borderId="14" applyNumberFormat="0" applyFont="0" applyAlignment="0" applyProtection="0"/>
    <xf numFmtId="0" fontId="64" fillId="59" borderId="1275" applyNumberFormat="0" applyAlignment="0" applyProtection="0"/>
    <xf numFmtId="0" fontId="2" fillId="0" borderId="1276" applyNumberFormat="0" applyFill="0" applyAlignment="0" applyProtection="0"/>
    <xf numFmtId="0" fontId="66" fillId="0" borderId="1276"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273" applyNumberFormat="0" applyAlignment="0" applyProtection="0"/>
    <xf numFmtId="0" fontId="7" fillId="14" borderId="14" applyNumberFormat="0" applyFont="0" applyAlignment="0" applyProtection="0"/>
    <xf numFmtId="0" fontId="61" fillId="46" borderId="1273" applyNumberFormat="0" applyAlignment="0" applyProtection="0"/>
    <xf numFmtId="0" fontId="10" fillId="62" borderId="1274" applyNumberFormat="0" applyFont="0" applyAlignment="0" applyProtection="0"/>
    <xf numFmtId="0" fontId="64" fillId="59" borderId="1275" applyNumberFormat="0" applyAlignment="0" applyProtection="0"/>
    <xf numFmtId="0" fontId="7" fillId="14" borderId="14" applyNumberFormat="0" applyFont="0" applyAlignment="0" applyProtection="0"/>
    <xf numFmtId="0" fontId="66" fillId="0" borderId="1276" applyNumberFormat="0" applyFill="0" applyAlignment="0" applyProtection="0"/>
    <xf numFmtId="0" fontId="2" fillId="0" borderId="1276"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273"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273" applyNumberFormat="0" applyAlignment="0" applyProtection="0"/>
    <xf numFmtId="0" fontId="7" fillId="14" borderId="14" applyNumberFormat="0" applyFont="0" applyAlignment="0" applyProtection="0"/>
    <xf numFmtId="0" fontId="10" fillId="62" borderId="1274" applyNumberFormat="0" applyFont="0" applyAlignment="0" applyProtection="0"/>
    <xf numFmtId="0" fontId="64" fillId="59" borderId="1275" applyNumberFormat="0" applyAlignment="0" applyProtection="0"/>
    <xf numFmtId="0" fontId="7" fillId="14" borderId="14" applyNumberFormat="0" applyFont="0" applyAlignment="0" applyProtection="0"/>
    <xf numFmtId="0" fontId="2" fillId="0" borderId="1276" applyNumberFormat="0" applyFill="0" applyAlignment="0" applyProtection="0"/>
    <xf numFmtId="0" fontId="66" fillId="0" borderId="1276"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0" fontId="10" fillId="63" borderId="1280" applyNumberFormat="0" applyFont="0" applyBorder="0" applyAlignment="0" applyProtection="0"/>
    <xf numFmtId="180" fontId="10" fillId="63" borderId="1280" applyNumberFormat="0" applyFont="0" applyBorder="0" applyAlignment="0" applyProtection="0"/>
    <xf numFmtId="0" fontId="73" fillId="63" borderId="1433" applyFill="0">
      <alignment horizontal="center"/>
    </xf>
    <xf numFmtId="0" fontId="7" fillId="14" borderId="14" applyNumberFormat="0" applyFont="0" applyAlignment="0" applyProtection="0"/>
    <xf numFmtId="0" fontId="10" fillId="62" borderId="1355" applyNumberFormat="0" applyFont="0" applyAlignment="0" applyProtection="0"/>
    <xf numFmtId="0" fontId="7" fillId="14" borderId="14" applyNumberFormat="0" applyFont="0" applyAlignment="0" applyProtection="0"/>
    <xf numFmtId="0" fontId="10" fillId="0" borderId="0"/>
    <xf numFmtId="0" fontId="7" fillId="14" borderId="14" applyNumberFormat="0" applyFont="0" applyAlignment="0" applyProtection="0"/>
    <xf numFmtId="0" fontId="73" fillId="63" borderId="2330" applyFill="0">
      <alignment horizont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68" fillId="0" borderId="1960" applyFill="0"/>
    <xf numFmtId="0" fontId="7" fillId="14" borderId="14" applyNumberFormat="0" applyFont="0" applyAlignment="0" applyProtection="0"/>
    <xf numFmtId="230" fontId="103" fillId="0" borderId="2564">
      <alignment vertical="center"/>
      <protection locked="0"/>
    </xf>
    <xf numFmtId="0" fontId="7" fillId="14" borderId="14" applyNumberFormat="0" applyFont="0" applyAlignment="0" applyProtection="0"/>
    <xf numFmtId="250" fontId="121" fillId="0" borderId="2331" applyFill="0"/>
    <xf numFmtId="0" fontId="7" fillId="14" borderId="14" applyNumberFormat="0" applyFont="0" applyAlignment="0" applyProtection="0"/>
    <xf numFmtId="192" fontId="74" fillId="0" borderId="2639"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49" fontId="74" fillId="0" borderId="1800">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200" fontId="10" fillId="5" borderId="2031" applyFont="0" applyFill="0" applyBorder="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68" fillId="0" borderId="2413" applyFill="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1" fontId="74" fillId="0" borderId="2176" applyFont="0" applyFill="0" applyBorder="0" applyAlignment="0" applyProtection="0">
      <alignment horizontal="left"/>
      <protection locked="0"/>
    </xf>
    <xf numFmtId="0" fontId="64" fillId="59" borderId="2562" applyNumberFormat="0" applyAlignment="0" applyProtection="0"/>
    <xf numFmtId="0" fontId="7" fillId="14" borderId="14" applyNumberFormat="0" applyFont="0" applyAlignment="0" applyProtection="0"/>
    <xf numFmtId="0" fontId="7" fillId="14" borderId="14" applyNumberFormat="0" applyFont="0" applyAlignment="0" applyProtection="0"/>
    <xf numFmtId="188" fontId="73" fillId="63" borderId="2031"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3" fillId="63" borderId="2176" applyFill="0">
      <alignment horizontal="center"/>
    </xf>
    <xf numFmtId="0" fontId="7" fillId="14" borderId="14" applyNumberFormat="0" applyFont="0" applyAlignment="0" applyProtection="0"/>
    <xf numFmtId="188" fontId="73" fillId="63" borderId="1437"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78" fontId="10" fillId="39" borderId="1882">
      <alignment horizontal="center"/>
      <protection locked="0"/>
    </xf>
    <xf numFmtId="233" fontId="103" fillId="0" borderId="1807">
      <alignment vertic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10" fillId="62" borderId="1804" applyNumberFormat="0" applyFont="0" applyAlignment="0" applyProtection="0"/>
    <xf numFmtId="184" fontId="103" fillId="0" borderId="2564">
      <alignment vertical="center"/>
      <protection locked="0"/>
    </xf>
    <xf numFmtId="0" fontId="7" fillId="14" borderId="14" applyNumberFormat="0" applyFont="0" applyAlignment="0" applyProtection="0"/>
    <xf numFmtId="187" fontId="74" fillId="0" borderId="1727" applyFont="0" applyFill="0" applyBorder="0" applyAlignment="0" applyProtection="0">
      <alignment horizontal="left"/>
      <protection locked="0"/>
    </xf>
    <xf numFmtId="193" fontId="10" fillId="0" borderId="2249" applyFont="0" applyFill="0" applyBorder="0" applyAlignment="0" applyProtection="0">
      <alignment horizontal="left"/>
      <protection locked="0"/>
    </xf>
    <xf numFmtId="0" fontId="7" fillId="14" borderId="14" applyNumberFormat="0" applyFont="0" applyAlignment="0" applyProtection="0"/>
    <xf numFmtId="200" fontId="10" fillId="5" borderId="1882" applyFont="0" applyFill="0" applyBorder="0" applyAlignment="0" applyProtection="0"/>
    <xf numFmtId="191" fontId="74" fillId="0" borderId="2330" applyFont="0" applyFill="0" applyBorder="0" applyAlignment="0" applyProtection="0">
      <alignment horizontal="left"/>
      <protection locked="0"/>
    </xf>
    <xf numFmtId="0" fontId="7" fillId="14" borderId="14" applyNumberFormat="0" applyFont="0" applyAlignment="0" applyProtection="0"/>
    <xf numFmtId="188" fontId="73" fillId="63" borderId="2639"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73" fillId="63" borderId="2567" applyFill="0">
      <alignment horizontal="center" vertical="center"/>
    </xf>
    <xf numFmtId="0" fontId="7" fillId="14" borderId="14" applyNumberFormat="0" applyFont="0" applyAlignment="0" applyProtection="0"/>
    <xf numFmtId="0" fontId="7" fillId="14" borderId="14" applyNumberFormat="0" applyFont="0" applyAlignment="0" applyProtection="0"/>
    <xf numFmtId="250" fontId="168" fillId="0" borderId="1884" applyFill="0"/>
    <xf numFmtId="0" fontId="73" fillId="63" borderId="1437" applyFill="0">
      <alignment horizontal="center"/>
    </xf>
    <xf numFmtId="250" fontId="168" fillId="0" borderId="2486" applyFill="0"/>
    <xf numFmtId="0" fontId="7" fillId="14" borderId="14" applyNumberFormat="0" applyFont="0" applyAlignment="0" applyProtection="0"/>
    <xf numFmtId="0" fontId="7" fillId="14" borderId="14" applyNumberFormat="0" applyFont="0" applyAlignment="0" applyProtection="0"/>
    <xf numFmtId="184" fontId="68" fillId="0" borderId="1437" applyFill="0">
      <alignment horizontal="center" vertical="center"/>
    </xf>
    <xf numFmtId="228" fontId="73" fillId="63" borderId="1810" applyFill="0">
      <alignment horizont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8" fontId="73" fillId="63" borderId="1352" applyFill="0">
      <alignment horizontal="center" vertical="center"/>
    </xf>
    <xf numFmtId="180" fontId="10" fillId="63" borderId="1280" applyNumberFormat="0" applyFont="0" applyBorder="0" applyAlignment="0" applyProtection="0"/>
    <xf numFmtId="180" fontId="10" fillId="63" borderId="1280" applyNumberFormat="0" applyFont="0" applyBorder="0" applyAlignment="0" applyProtection="0"/>
    <xf numFmtId="49" fontId="74" fillId="0" borderId="1307">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228" fontId="74" fillId="0" borderId="1509" applyNumberFormat="0">
      <alignment horizontal="left"/>
      <protection locked="0"/>
    </xf>
    <xf numFmtId="0" fontId="7" fillId="14" borderId="14" applyNumberFormat="0" applyFont="0" applyAlignment="0" applyProtection="0"/>
    <xf numFmtId="0" fontId="7" fillId="14" borderId="14" applyNumberFormat="0" applyFont="0" applyAlignment="0" applyProtection="0"/>
    <xf numFmtId="228" fontId="73" fillId="63" borderId="2557" applyFill="0">
      <alignment horizontal="center" vertical="center"/>
    </xf>
    <xf numFmtId="250" fontId="168" fillId="0" borderId="1656" applyFill="0"/>
    <xf numFmtId="0" fontId="2" fillId="0" borderId="2718" applyNumberFormat="0" applyFill="0" applyAlignment="0" applyProtection="0"/>
    <xf numFmtId="0" fontId="7" fillId="14" borderId="14" applyNumberFormat="0" applyFont="0" applyAlignment="0" applyProtection="0"/>
    <xf numFmtId="49" fontId="74" fillId="0" borderId="1334">
      <alignment horizontal="left" vertical="top" wrapText="1"/>
      <protection locked="0"/>
    </xf>
    <xf numFmtId="0" fontId="10" fillId="62" borderId="1301" applyNumberFormat="0" applyFont="0" applyAlignment="0" applyProtection="0"/>
    <xf numFmtId="201" fontId="10" fillId="39" borderId="1316" applyNumberFormat="0">
      <alignment horizontal="left"/>
    </xf>
    <xf numFmtId="231" fontId="103" fillId="0" borderId="1304">
      <alignment vertical="center"/>
      <protection locked="0"/>
    </xf>
    <xf numFmtId="0" fontId="7" fillId="14" borderId="14" applyNumberFormat="0" applyFont="0" applyAlignment="0" applyProtection="0"/>
    <xf numFmtId="178" fontId="10" fillId="39" borderId="1654">
      <alignment horizontal="center"/>
      <protection locked="0"/>
    </xf>
    <xf numFmtId="184" fontId="103" fillId="0" borderId="1340">
      <alignment vertical="center"/>
      <protection locked="0"/>
    </xf>
    <xf numFmtId="0" fontId="7" fillId="14" borderId="14" applyNumberFormat="0" applyFont="0" applyAlignment="0" applyProtection="0"/>
    <xf numFmtId="0" fontId="7" fillId="14" borderId="14" applyNumberFormat="0" applyFont="0" applyAlignment="0" applyProtection="0"/>
    <xf numFmtId="0" fontId="64" fillId="59" borderId="1356" applyNumberFormat="0" applyAlignment="0" applyProtection="0"/>
    <xf numFmtId="193" fontId="10" fillId="0" borderId="1727" applyFont="0" applyFill="0" applyBorder="0" applyAlignment="0" applyProtection="0">
      <alignment horizontal="left"/>
      <protection locked="0"/>
    </xf>
    <xf numFmtId="0" fontId="73" fillId="63" borderId="1509" applyFill="0">
      <alignment horizontal="center"/>
    </xf>
    <xf numFmtId="187" fontId="74" fillId="0" borderId="1343" applyFont="0" applyFill="0" applyBorder="0" applyAlignment="0" applyProtection="0">
      <alignment horizontal="left"/>
      <protection locked="0"/>
    </xf>
    <xf numFmtId="0" fontId="7" fillId="14" borderId="14" applyNumberFormat="0" applyFont="0" applyAlignment="0" applyProtection="0"/>
    <xf numFmtId="178" fontId="10" fillId="39" borderId="1316">
      <alignment horizontal="center"/>
      <protection locked="0"/>
    </xf>
    <xf numFmtId="0" fontId="7" fillId="14" borderId="14" applyNumberFormat="0" applyFont="0" applyAlignment="0" applyProtection="0"/>
    <xf numFmtId="0" fontId="7" fillId="14" borderId="14" applyNumberFormat="0" applyFont="0" applyAlignment="0" applyProtection="0"/>
    <xf numFmtId="228" fontId="73" fillId="63" borderId="1352" applyFill="0">
      <alignment horizontal="center" vertical="center"/>
    </xf>
    <xf numFmtId="231" fontId="103" fillId="0" borderId="1340">
      <alignment vertical="center"/>
      <protection locked="0"/>
    </xf>
    <xf numFmtId="0" fontId="53" fillId="59" borderId="1309" applyNumberFormat="0" applyAlignment="0" applyProtection="0"/>
    <xf numFmtId="0" fontId="7" fillId="14" borderId="14" applyNumberFormat="0" applyFont="0" applyAlignment="0" applyProtection="0"/>
    <xf numFmtId="0" fontId="53" fillId="59" borderId="1345" applyNumberFormat="0" applyAlignment="0" applyProtection="0"/>
    <xf numFmtId="201" fontId="10" fillId="39" borderId="1307" applyNumberFormat="0">
      <alignment horizontal="left"/>
    </xf>
    <xf numFmtId="184" fontId="68" fillId="0" borderId="1307" applyFill="0">
      <alignment horizontal="center" vertical="center"/>
    </xf>
    <xf numFmtId="228" fontId="73" fillId="63" borderId="1334" applyFill="0">
      <alignment horizontal="center"/>
    </xf>
    <xf numFmtId="271" fontId="11" fillId="0" borderId="1325">
      <alignment horizontal="right"/>
    </xf>
    <xf numFmtId="267" fontId="112" fillId="0" borderId="1297" applyFill="0">
      <alignment horizontal="center" vertical="center"/>
    </xf>
    <xf numFmtId="233" fontId="103" fillId="0" borderId="1304">
      <alignment vertical="center"/>
      <protection locked="0"/>
    </xf>
    <xf numFmtId="228" fontId="79" fillId="0" borderId="1307" applyFill="0">
      <alignment horizontal="center" vertical="center"/>
    </xf>
    <xf numFmtId="228" fontId="73" fillId="63" borderId="1352" applyFill="0">
      <alignment horizontal="center"/>
    </xf>
    <xf numFmtId="232" fontId="103" fillId="0" borderId="1340">
      <alignment vertical="center"/>
      <protection locked="0"/>
    </xf>
    <xf numFmtId="271" fontId="11" fillId="0" borderId="1334">
      <alignment horizontal="right"/>
    </xf>
    <xf numFmtId="0" fontId="53" fillId="59" borderId="1345" applyNumberFormat="0" applyAlignment="0" applyProtection="0"/>
    <xf numFmtId="49" fontId="74" fillId="0" borderId="1289">
      <alignment horizontal="left" vertical="top" wrapText="1"/>
      <protection locked="0"/>
    </xf>
    <xf numFmtId="0" fontId="7" fillId="14" borderId="14" applyNumberFormat="0" applyFont="0" applyAlignment="0" applyProtection="0"/>
    <xf numFmtId="0" fontId="73" fillId="63" borderId="1289" applyFill="0">
      <alignment horizontal="center"/>
    </xf>
    <xf numFmtId="188" fontId="73" fillId="63" borderId="1289" applyFill="0">
      <alignment horizontal="center" vertical="center"/>
    </xf>
    <xf numFmtId="0" fontId="7" fillId="14" borderId="14" applyNumberFormat="0" applyFont="0" applyAlignment="0" applyProtection="0"/>
    <xf numFmtId="187" fontId="74" fillId="0" borderId="1325" applyFont="0" applyFill="0" applyBorder="0" applyAlignment="0" applyProtection="0">
      <alignment horizontal="left"/>
      <protection locked="0"/>
    </xf>
    <xf numFmtId="250" fontId="121" fillId="0" borderId="1335" applyFill="0"/>
    <xf numFmtId="10" fontId="68" fillId="67" borderId="1343" applyNumberFormat="0" applyBorder="0" applyAlignment="0" applyProtection="0"/>
    <xf numFmtId="228" fontId="124" fillId="0" borderId="1306" applyFill="0">
      <alignment horizontal="center" vertical="center"/>
    </xf>
    <xf numFmtId="0" fontId="7" fillId="14" borderId="14" applyNumberFormat="0" applyFont="0" applyAlignment="0" applyProtection="0"/>
    <xf numFmtId="0" fontId="74" fillId="0" borderId="1325" applyNumberFormat="0">
      <alignment horizontal="left"/>
      <protection locked="0"/>
    </xf>
    <xf numFmtId="228" fontId="124" fillId="0" borderId="1297" applyFill="0">
      <alignment horizontal="center" vertical="center"/>
    </xf>
    <xf numFmtId="0" fontId="7" fillId="14" borderId="14" applyNumberFormat="0" applyFont="0" applyAlignment="0" applyProtection="0"/>
    <xf numFmtId="271" fontId="11" fillId="0" borderId="1316">
      <alignment horizontal="right"/>
    </xf>
    <xf numFmtId="229" fontId="103" fillId="0" borderId="1340">
      <alignment vertical="center"/>
      <protection locked="0"/>
    </xf>
    <xf numFmtId="271" fontId="11" fillId="63" borderId="1334">
      <alignment horizontal="right"/>
    </xf>
    <xf numFmtId="201" fontId="10" fillId="39" borderId="1325" applyNumberFormat="0">
      <alignment horizontal="left"/>
    </xf>
    <xf numFmtId="3" fontId="114" fillId="39" borderId="1334">
      <alignment horizontal="center"/>
      <protection locked="0"/>
    </xf>
    <xf numFmtId="185" fontId="74" fillId="0" borderId="1334" applyFont="0" applyFill="0" applyBorder="0" applyAlignment="0" applyProtection="0">
      <alignment horizontal="left"/>
      <protection locked="0"/>
    </xf>
    <xf numFmtId="228" fontId="103" fillId="0" borderId="1322">
      <alignment vertical="center"/>
      <protection locked="0"/>
    </xf>
    <xf numFmtId="193" fontId="10" fillId="0" borderId="1289"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1334" applyFont="0" applyFill="0" applyBorder="0" applyAlignment="0" applyProtection="0">
      <alignment horizontal="left"/>
      <protection locked="0"/>
    </xf>
    <xf numFmtId="271" fontId="11" fillId="0" borderId="1316">
      <alignment horizontal="right"/>
    </xf>
    <xf numFmtId="49" fontId="74" fillId="0" borderId="1316">
      <alignment horizontal="left" vertical="top" wrapText="1"/>
      <protection locked="0"/>
    </xf>
    <xf numFmtId="49" fontId="74" fillId="0" borderId="1325">
      <alignment horizontal="left" vertical="top" wrapText="1"/>
      <protection locked="0"/>
    </xf>
    <xf numFmtId="197" fontId="74" fillId="0" borderId="1325">
      <alignment horizontal="left"/>
      <protection locked="0"/>
    </xf>
    <xf numFmtId="233" fontId="103" fillId="0" borderId="1340">
      <alignment vertical="center"/>
      <protection locked="0"/>
    </xf>
    <xf numFmtId="200" fontId="10" fillId="5" borderId="1289" applyFont="0" applyFill="0" applyBorder="0" applyAlignment="0" applyProtection="0"/>
    <xf numFmtId="228" fontId="73" fillId="63" borderId="1334" applyFill="0">
      <alignment horizontal="center"/>
    </xf>
    <xf numFmtId="196" fontId="10" fillId="39" borderId="1334" applyFont="0" applyFill="0" applyBorder="0" applyAlignment="0">
      <alignment horizontal="left"/>
    </xf>
    <xf numFmtId="0" fontId="7" fillId="14" borderId="14" applyNumberFormat="0" applyFont="0" applyAlignment="0" applyProtection="0"/>
    <xf numFmtId="228" fontId="74" fillId="0" borderId="1352" applyNumberFormat="0">
      <alignment horizontal="left"/>
      <protection locked="0"/>
    </xf>
    <xf numFmtId="0" fontId="7" fillId="14" borderId="14" applyNumberFormat="0" applyFont="0" applyAlignment="0" applyProtection="0"/>
    <xf numFmtId="0" fontId="7" fillId="14" borderId="14" applyNumberFormat="0" applyFont="0" applyAlignment="0" applyProtection="0"/>
    <xf numFmtId="0" fontId="66" fillId="0" borderId="1312" applyNumberFormat="0" applyFill="0" applyAlignment="0" applyProtection="0"/>
    <xf numFmtId="0" fontId="7" fillId="14" borderId="14" applyNumberFormat="0" applyFont="0" applyAlignment="0" applyProtection="0"/>
    <xf numFmtId="271" fontId="11" fillId="63" borderId="1325">
      <alignment horizontal="right"/>
    </xf>
    <xf numFmtId="0" fontId="7" fillId="14" borderId="14" applyNumberFormat="0" applyFont="0" applyAlignment="0" applyProtection="0"/>
    <xf numFmtId="0" fontId="7" fillId="14" borderId="14" applyNumberFormat="0" applyFont="0" applyAlignment="0" applyProtection="0"/>
    <xf numFmtId="228" fontId="103" fillId="0" borderId="1304">
      <alignment vertical="center"/>
      <protection locked="0"/>
    </xf>
    <xf numFmtId="0" fontId="7" fillId="14" borderId="14" applyNumberFormat="0" applyFont="0" applyAlignment="0" applyProtection="0"/>
    <xf numFmtId="0" fontId="10" fillId="62" borderId="1337" applyNumberFormat="0" applyFont="0" applyAlignment="0" applyProtection="0"/>
    <xf numFmtId="0" fontId="7" fillId="14" borderId="14" applyNumberFormat="0" applyFont="0" applyAlignment="0" applyProtection="0"/>
    <xf numFmtId="0" fontId="2" fillId="0" borderId="1321" applyNumberFormat="0" applyFill="0" applyAlignment="0" applyProtection="0"/>
    <xf numFmtId="228" fontId="136" fillId="68" borderId="1350" applyNumberFormat="0">
      <alignment horizontal="right"/>
    </xf>
    <xf numFmtId="0" fontId="7" fillId="14" borderId="14" applyNumberFormat="0" applyFont="0" applyAlignment="0" applyProtection="0"/>
    <xf numFmtId="0" fontId="7" fillId="14" borderId="14" applyNumberFormat="0" applyFont="0" applyAlignment="0" applyProtection="0"/>
    <xf numFmtId="10" fontId="68" fillId="67" borderId="1334" applyNumberFormat="0" applyBorder="0" applyAlignment="0" applyProtection="0"/>
    <xf numFmtId="188" fontId="73" fillId="63" borderId="1289" applyFill="0">
      <alignment horizontal="center" vertical="center"/>
    </xf>
    <xf numFmtId="0" fontId="7" fillId="14" borderId="14" applyNumberFormat="0" applyFont="0" applyAlignment="0" applyProtection="0"/>
    <xf numFmtId="254" fontId="10" fillId="39" borderId="1316">
      <alignment horizontal="right"/>
      <protection locked="0"/>
    </xf>
    <xf numFmtId="271" fontId="11" fillId="63" borderId="1343">
      <alignment horizontal="right"/>
    </xf>
    <xf numFmtId="178" fontId="10" fillId="39" borderId="1334">
      <alignment horizontal="center"/>
      <protection locked="0"/>
    </xf>
    <xf numFmtId="191" fontId="74" fillId="0" borderId="1307" applyFont="0" applyFill="0" applyBorder="0" applyAlignment="0" applyProtection="0">
      <alignment horizontal="left"/>
      <protection locked="0"/>
    </xf>
    <xf numFmtId="0" fontId="7" fillId="14" borderId="14" applyNumberFormat="0" applyFont="0" applyAlignment="0" applyProtection="0"/>
    <xf numFmtId="0" fontId="73" fillId="63" borderId="1334" applyFill="0">
      <alignment horizontal="center"/>
    </xf>
    <xf numFmtId="17" fontId="11" fillId="39" borderId="1307">
      <alignment horizontal="center"/>
      <protection locked="0"/>
    </xf>
    <xf numFmtId="0" fontId="2" fillId="0" borderId="1294" applyNumberFormat="0" applyFill="0" applyAlignment="0" applyProtection="0"/>
    <xf numFmtId="191" fontId="74" fillId="0" borderId="1334" applyFont="0" applyFill="0" applyBorder="0" applyAlignment="0" applyProtection="0">
      <alignment horizontal="left"/>
      <protection locked="0"/>
    </xf>
    <xf numFmtId="0" fontId="53" fillId="59" borderId="1336" applyNumberFormat="0" applyAlignment="0" applyProtection="0"/>
    <xf numFmtId="0" fontId="53" fillId="59" borderId="1282" applyNumberFormat="0" applyAlignment="0" applyProtection="0"/>
    <xf numFmtId="188" fontId="73" fillId="63" borderId="1334" applyFill="0">
      <alignment horizontal="center" vertical="center"/>
    </xf>
    <xf numFmtId="0" fontId="7" fillId="14" borderId="14" applyNumberFormat="0" applyFont="0" applyAlignment="0" applyProtection="0"/>
    <xf numFmtId="228" fontId="136" fillId="68" borderId="1296" applyNumberFormat="0">
      <alignment horizontal="right"/>
    </xf>
    <xf numFmtId="0" fontId="10" fillId="62" borderId="1310" applyNumberFormat="0" applyFont="0" applyAlignment="0" applyProtection="0"/>
    <xf numFmtId="0" fontId="61" fillId="46" borderId="1282" applyNumberFormat="0" applyAlignment="0" applyProtection="0"/>
    <xf numFmtId="0" fontId="7" fillId="14" borderId="14" applyNumberFormat="0" applyFont="0" applyAlignment="0" applyProtection="0"/>
    <xf numFmtId="231" fontId="103" fillId="0" borderId="1331">
      <alignment vertical="center"/>
      <protection locked="0"/>
    </xf>
    <xf numFmtId="0" fontId="10" fillId="62" borderId="1283" applyNumberFormat="0" applyFont="0" applyAlignment="0" applyProtection="0"/>
    <xf numFmtId="0" fontId="10" fillId="62" borderId="1283" applyNumberFormat="0" applyFont="0" applyAlignment="0" applyProtection="0"/>
    <xf numFmtId="0" fontId="64" fillId="59" borderId="1284" applyNumberFormat="0" applyAlignment="0" applyProtection="0"/>
    <xf numFmtId="49" fontId="74" fillId="0" borderId="1886">
      <alignment horizontal="left" vertical="top" wrapText="1"/>
      <protection locked="0"/>
    </xf>
    <xf numFmtId="0" fontId="66" fillId="0" borderId="1285" applyNumberFormat="0" applyFill="0" applyAlignment="0" applyProtection="0"/>
    <xf numFmtId="0" fontId="2" fillId="0" borderId="1330" applyNumberFormat="0" applyFill="0" applyAlignment="0" applyProtection="0"/>
    <xf numFmtId="271" fontId="11" fillId="0" borderId="1298">
      <alignment horizontal="right"/>
    </xf>
    <xf numFmtId="266" fontId="103" fillId="0" borderId="1298" applyFill="0">
      <alignment horizontal="center" vertical="center"/>
    </xf>
    <xf numFmtId="10" fontId="68" fillId="67" borderId="1298" applyNumberFormat="0" applyBorder="0" applyAlignment="0" applyProtection="0"/>
    <xf numFmtId="276" fontId="20" fillId="0" borderId="1298">
      <alignment horizontal="center"/>
    </xf>
    <xf numFmtId="0" fontId="7" fillId="14" borderId="14" applyNumberFormat="0" applyFont="0" applyAlignment="0" applyProtection="0"/>
    <xf numFmtId="201" fontId="10" fillId="39" borderId="2104" applyNumberFormat="0">
      <alignment horizontal="left"/>
    </xf>
    <xf numFmtId="276" fontId="20" fillId="0" borderId="1289">
      <alignment horizontal="center"/>
    </xf>
    <xf numFmtId="0" fontId="74" fillId="0" borderId="1289" applyNumberFormat="0">
      <alignment horizontal="left"/>
      <protection locked="0"/>
    </xf>
    <xf numFmtId="0" fontId="61" fillId="46" borderId="1327" applyNumberFormat="0" applyAlignment="0" applyProtection="0"/>
    <xf numFmtId="0" fontId="7" fillId="14" borderId="14" applyNumberFormat="0" applyFont="0" applyAlignment="0" applyProtection="0"/>
    <xf numFmtId="0" fontId="7" fillId="14" borderId="14" applyNumberFormat="0" applyFont="0" applyAlignment="0" applyProtection="0"/>
    <xf numFmtId="228" fontId="112" fillId="0" borderId="1306" applyFill="0">
      <alignment horizontal="center" vertical="center"/>
    </xf>
    <xf numFmtId="0" fontId="7" fillId="14" borderId="14" applyNumberFormat="0" applyFont="0" applyAlignment="0" applyProtection="0"/>
    <xf numFmtId="185" fontId="74" fillId="0" borderId="2249" applyFont="0" applyFill="0" applyBorder="0" applyAlignment="0" applyProtection="0">
      <alignment horizontal="left"/>
      <protection locked="0"/>
    </xf>
    <xf numFmtId="0" fontId="7" fillId="14" borderId="14" applyNumberFormat="0" applyFont="0" applyAlignment="0" applyProtection="0"/>
    <xf numFmtId="184" fontId="103" fillId="0" borderId="1331">
      <alignment vertical="center"/>
      <protection locked="0"/>
    </xf>
    <xf numFmtId="0" fontId="7" fillId="14" borderId="14" applyNumberFormat="0" applyFont="0" applyAlignment="0" applyProtection="0"/>
    <xf numFmtId="228" fontId="104" fillId="0" borderId="1307" applyFill="0">
      <alignment horizontal="center" vertical="center"/>
    </xf>
    <xf numFmtId="228" fontId="112" fillId="0" borderId="1297" applyFill="0">
      <alignment horizontal="center" vertical="center"/>
    </xf>
    <xf numFmtId="228" fontId="73" fillId="63" borderId="1343" applyFill="0">
      <alignment horizontal="center"/>
    </xf>
    <xf numFmtId="228" fontId="103" fillId="0" borderId="1325" applyFill="0">
      <alignment horizontal="center" vertical="center"/>
    </xf>
    <xf numFmtId="185" fontId="74" fillId="0" borderId="1325" applyFont="0" applyFill="0" applyBorder="0" applyAlignment="0" applyProtection="0">
      <alignment horizontal="left"/>
      <protection locked="0"/>
    </xf>
    <xf numFmtId="0" fontId="61" fillId="46" borderId="1291" applyNumberFormat="0" applyAlignment="0" applyProtection="0"/>
    <xf numFmtId="0" fontId="7" fillId="14" borderId="14" applyNumberFormat="0" applyFont="0" applyAlignment="0" applyProtection="0"/>
    <xf numFmtId="49" fontId="74" fillId="0" borderId="1334">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193" fontId="10" fillId="0" borderId="1289"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300"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78" fontId="10" fillId="39" borderId="1307">
      <alignment horizontal="center"/>
      <protection locked="0"/>
    </xf>
    <xf numFmtId="254" fontId="10" fillId="39" borderId="1307">
      <alignment horizontal="right"/>
      <protection locked="0"/>
    </xf>
    <xf numFmtId="178" fontId="10" fillId="39" borderId="1307">
      <alignment horizontal="center"/>
      <protection locked="0"/>
    </xf>
    <xf numFmtId="0" fontId="7" fillId="14" borderId="14" applyNumberFormat="0" applyFont="0" applyAlignment="0" applyProtection="0"/>
    <xf numFmtId="0" fontId="7" fillId="14" borderId="14" applyNumberFormat="0" applyFont="0" applyAlignment="0" applyProtection="0"/>
    <xf numFmtId="196" fontId="10" fillId="39" borderId="1307" applyFont="0" applyFill="0" applyBorder="0" applyAlignment="0">
      <alignment horizontal="left"/>
    </xf>
    <xf numFmtId="0" fontId="7" fillId="14" borderId="14" applyNumberFormat="0" applyFont="0" applyAlignment="0" applyProtection="0"/>
    <xf numFmtId="0" fontId="7" fillId="14" borderId="14" applyNumberFormat="0" applyFont="0" applyAlignment="0" applyProtection="0"/>
    <xf numFmtId="178" fontId="10" fillId="39" borderId="1289">
      <alignment horizontal="center"/>
      <protection locked="0"/>
    </xf>
    <xf numFmtId="201" fontId="10" fillId="39" borderId="1334" applyNumberFormat="0">
      <alignment horizontal="left"/>
    </xf>
    <xf numFmtId="0" fontId="66" fillId="0" borderId="1294" applyNumberFormat="0" applyFill="0" applyAlignment="0" applyProtection="0"/>
    <xf numFmtId="196" fontId="10" fillId="39" borderId="1325" applyFont="0" applyFill="0" applyBorder="0" applyAlignment="0">
      <alignment horizontal="left"/>
    </xf>
    <xf numFmtId="0" fontId="7" fillId="14" borderId="14" applyNumberFormat="0" applyFont="0" applyAlignment="0" applyProtection="0"/>
    <xf numFmtId="0" fontId="7" fillId="14" borderId="14" applyNumberFormat="0" applyFont="0" applyAlignment="0" applyProtection="0"/>
    <xf numFmtId="178" fontId="10" fillId="39" borderId="1289">
      <alignment horizontal="center"/>
      <protection locked="0"/>
    </xf>
    <xf numFmtId="0" fontId="7" fillId="14" borderId="14" applyNumberFormat="0" applyFont="0" applyAlignment="0" applyProtection="0"/>
    <xf numFmtId="49" fontId="74" fillId="0" borderId="1325">
      <alignment horizontal="left" vertical="top" wrapText="1"/>
      <protection locked="0"/>
    </xf>
    <xf numFmtId="0" fontId="7" fillId="14" borderId="14" applyNumberFormat="0" applyFont="0" applyAlignment="0" applyProtection="0"/>
    <xf numFmtId="0" fontId="53" fillId="59" borderId="1282" applyNumberFormat="0" applyAlignment="0" applyProtection="0"/>
    <xf numFmtId="271" fontId="11" fillId="0" borderId="1352">
      <alignment horizontal="right"/>
    </xf>
    <xf numFmtId="191" fontId="74" fillId="0" borderId="1325" applyFont="0" applyFill="0" applyBorder="0" applyAlignment="0" applyProtection="0">
      <alignment horizontal="left"/>
      <protection locked="0"/>
    </xf>
    <xf numFmtId="230" fontId="103" fillId="0" borderId="1331">
      <alignment vertical="center"/>
      <protection locked="0"/>
    </xf>
    <xf numFmtId="233" fontId="103" fillId="0" borderId="1349">
      <alignment vertical="center"/>
      <protection locked="0"/>
    </xf>
    <xf numFmtId="190" fontId="74" fillId="0" borderId="1334" applyFont="0" applyFill="0" applyBorder="0" applyAlignment="0" applyProtection="0">
      <alignment horizontal="left"/>
      <protection locked="0"/>
    </xf>
    <xf numFmtId="196" fontId="10" fillId="39" borderId="1325" applyFont="0" applyFill="0" applyBorder="0" applyAlignment="0">
      <alignment horizontal="left"/>
    </xf>
    <xf numFmtId="0" fontId="7" fillId="14" borderId="14" applyNumberFormat="0" applyFont="0" applyAlignment="0" applyProtection="0"/>
    <xf numFmtId="0" fontId="66" fillId="0" borderId="1312" applyNumberFormat="0" applyFill="0" applyAlignment="0" applyProtection="0"/>
    <xf numFmtId="0" fontId="53" fillId="59" borderId="1327" applyNumberFormat="0" applyAlignment="0" applyProtection="0"/>
    <xf numFmtId="254" fontId="10" fillId="39" borderId="1325">
      <alignment horizontal="right"/>
      <protection locked="0"/>
    </xf>
    <xf numFmtId="178" fontId="10" fillId="39" borderId="1334">
      <alignment horizontal="center"/>
      <protection locked="0"/>
    </xf>
    <xf numFmtId="228" fontId="103" fillId="0" borderId="1343" applyFill="0">
      <alignment horizontal="center" vertical="center"/>
    </xf>
    <xf numFmtId="254" fontId="10" fillId="39" borderId="1334">
      <alignment horizontal="right"/>
      <protection locked="0"/>
    </xf>
    <xf numFmtId="0" fontId="66" fillId="0" borderId="1303" applyNumberFormat="0" applyFill="0" applyAlignment="0" applyProtection="0"/>
    <xf numFmtId="0" fontId="7" fillId="14" borderId="14" applyNumberFormat="0" applyFont="0" applyAlignment="0" applyProtection="0"/>
    <xf numFmtId="0" fontId="53" fillId="59" borderId="1291" applyNumberFormat="0" applyAlignment="0" applyProtection="0"/>
    <xf numFmtId="0" fontId="2" fillId="0" borderId="1303" applyNumberFormat="0" applyFill="0" applyAlignment="0" applyProtection="0"/>
    <xf numFmtId="0" fontId="73" fillId="63" borderId="1334" applyFill="0">
      <alignment horizontal="center"/>
    </xf>
    <xf numFmtId="0" fontId="7" fillId="14" borderId="14" applyNumberFormat="0" applyFont="0" applyAlignment="0" applyProtection="0"/>
    <xf numFmtId="0" fontId="7" fillId="14" borderId="14" applyNumberFormat="0" applyFont="0" applyAlignment="0" applyProtection="0"/>
    <xf numFmtId="271" fontId="11" fillId="0" borderId="1343">
      <alignment horizontal="right"/>
    </xf>
    <xf numFmtId="228" fontId="73" fillId="63" borderId="1334" applyFill="0">
      <alignment horizontal="center" vertical="center"/>
    </xf>
    <xf numFmtId="187" fontId="74" fillId="0" borderId="1289" applyFont="0" applyFill="0" applyBorder="0" applyAlignment="0" applyProtection="0">
      <alignment horizontal="left"/>
      <protection locked="0"/>
    </xf>
    <xf numFmtId="0" fontId="7" fillId="14" borderId="14" applyNumberFormat="0" applyFont="0" applyAlignment="0" applyProtection="0"/>
    <xf numFmtId="250" fontId="168" fillId="0" borderId="1335" applyFill="0"/>
    <xf numFmtId="0" fontId="7" fillId="14" borderId="14" applyNumberFormat="0" applyFont="0" applyAlignment="0" applyProtection="0"/>
    <xf numFmtId="17" fontId="11" fillId="39" borderId="1343">
      <alignment horizontal="center"/>
      <protection locked="0"/>
    </xf>
    <xf numFmtId="0" fontId="53" fillId="59" borderId="1318" applyNumberFormat="0" applyAlignment="0" applyProtection="0"/>
    <xf numFmtId="188" fontId="73" fillId="63" borderId="1325" applyFill="0">
      <alignment horizontal="center" vertical="center"/>
    </xf>
    <xf numFmtId="229" fontId="103" fillId="0" borderId="1304">
      <alignment vertical="center"/>
      <protection locked="0"/>
    </xf>
    <xf numFmtId="231" fontId="103" fillId="0" borderId="1304">
      <alignment vertical="center"/>
      <protection locked="0"/>
    </xf>
    <xf numFmtId="10" fontId="68" fillId="67" borderId="1316" applyNumberFormat="0" applyBorder="0" applyAlignment="0" applyProtection="0"/>
    <xf numFmtId="0" fontId="7" fillId="14" borderId="14" applyNumberFormat="0" applyFont="0" applyAlignment="0" applyProtection="0"/>
    <xf numFmtId="49" fontId="74" fillId="0" borderId="1343">
      <alignment horizontal="left" vertical="top" wrapText="1"/>
      <protection locked="0"/>
    </xf>
    <xf numFmtId="266" fontId="103" fillId="0" borderId="1352" applyFill="0">
      <alignment horizontal="center" vertical="center"/>
    </xf>
    <xf numFmtId="178" fontId="10" fillId="39" borderId="1325">
      <alignment horizontal="center"/>
      <protection locked="0"/>
    </xf>
    <xf numFmtId="267" fontId="112" fillId="0" borderId="1342" applyFill="0">
      <alignment horizontal="center" vertical="center"/>
    </xf>
    <xf numFmtId="0" fontId="61" fillId="46" borderId="1282" applyNumberFormat="0" applyAlignment="0" applyProtection="0"/>
    <xf numFmtId="230" fontId="103" fillId="0" borderId="1295">
      <alignment vertical="center"/>
      <protection locked="0"/>
    </xf>
    <xf numFmtId="254" fontId="10" fillId="39" borderId="1343">
      <alignment horizontal="right"/>
      <protection locked="0"/>
    </xf>
    <xf numFmtId="178" fontId="10" fillId="39" borderId="1343">
      <alignment horizontal="center"/>
      <protection locked="0"/>
    </xf>
    <xf numFmtId="185" fontId="74" fillId="0" borderId="1352"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3" fontId="114" fillId="39" borderId="1325">
      <alignment horizontal="center"/>
      <protection locked="0"/>
    </xf>
    <xf numFmtId="0" fontId="7" fillId="14" borderId="14" applyNumberFormat="0" applyFont="0" applyAlignment="0" applyProtection="0"/>
    <xf numFmtId="0" fontId="66" fillId="0" borderId="1303" applyNumberFormat="0" applyFill="0" applyAlignment="0" applyProtection="0"/>
    <xf numFmtId="0" fontId="66" fillId="0" borderId="1312" applyNumberFormat="0" applyFill="0" applyAlignment="0" applyProtection="0"/>
    <xf numFmtId="271" fontId="11" fillId="63" borderId="1316">
      <alignment horizontal="right"/>
    </xf>
    <xf numFmtId="0" fontId="7" fillId="14" borderId="14" applyNumberFormat="0" applyFont="0" applyAlignment="0" applyProtection="0"/>
    <xf numFmtId="229" fontId="103" fillId="0" borderId="1322">
      <alignment vertical="center"/>
      <protection locked="0"/>
    </xf>
    <xf numFmtId="0" fontId="7" fillId="14" borderId="14" applyNumberFormat="0" applyFont="0" applyAlignment="0" applyProtection="0"/>
    <xf numFmtId="228" fontId="103" fillId="0" borderId="1316" applyFill="0">
      <alignment horizontal="center" vertical="center"/>
    </xf>
    <xf numFmtId="0" fontId="2" fillId="0" borderId="1348" applyNumberFormat="0" applyFill="0" applyAlignment="0" applyProtection="0"/>
    <xf numFmtId="0" fontId="61" fillId="46" borderId="1345" applyNumberFormat="0" applyAlignment="0" applyProtection="0"/>
    <xf numFmtId="0" fontId="66" fillId="0" borderId="1339"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10" fillId="62" borderId="1283" applyNumberFormat="0" applyFont="0" applyAlignment="0" applyProtection="0"/>
    <xf numFmtId="0" fontId="64" fillId="59" borderId="1284" applyNumberFormat="0" applyAlignment="0" applyProtection="0"/>
    <xf numFmtId="0" fontId="10" fillId="62" borderId="1328" applyNumberFormat="0" applyFont="0" applyAlignment="0" applyProtection="0"/>
    <xf numFmtId="231" fontId="103" fillId="0" borderId="1331">
      <alignment vertical="center"/>
      <protection locked="0"/>
    </xf>
    <xf numFmtId="0" fontId="7" fillId="14" borderId="14" applyNumberFormat="0" applyFont="0" applyAlignment="0" applyProtection="0"/>
    <xf numFmtId="250" fontId="121" fillId="0" borderId="1317" applyFill="0"/>
    <xf numFmtId="0" fontId="7" fillId="14" borderId="14" applyNumberFormat="0" applyFont="0" applyAlignment="0" applyProtection="0"/>
    <xf numFmtId="0" fontId="7" fillId="14" borderId="14" applyNumberFormat="0" applyFont="0" applyAlignment="0" applyProtection="0"/>
    <xf numFmtId="0" fontId="66" fillId="0" borderId="1285" applyNumberFormat="0" applyFill="0" applyAlignment="0" applyProtection="0"/>
    <xf numFmtId="0" fontId="2" fillId="0" borderId="1285" applyNumberFormat="0" applyFill="0" applyAlignment="0" applyProtection="0"/>
    <xf numFmtId="0" fontId="7" fillId="14" borderId="14" applyNumberFormat="0" applyFont="0" applyAlignment="0" applyProtection="0"/>
    <xf numFmtId="0" fontId="61" fillId="46" borderId="1336" applyNumberFormat="0" applyAlignment="0" applyProtection="0"/>
    <xf numFmtId="0" fontId="7" fillId="14" borderId="14" applyNumberFormat="0" applyFont="0" applyAlignment="0" applyProtection="0"/>
    <xf numFmtId="228" fontId="124" fillId="0" borderId="1342" applyFill="0">
      <alignment horizontal="center" vertical="center"/>
    </xf>
    <xf numFmtId="197" fontId="74" fillId="0" borderId="1654">
      <alignment horizontal="left"/>
      <protection locked="0"/>
    </xf>
    <xf numFmtId="231" fontId="103" fillId="0" borderId="1340">
      <alignment vertical="center"/>
      <protection locked="0"/>
    </xf>
    <xf numFmtId="0" fontId="66" fillId="0" borderId="1330" applyNumberFormat="0" applyFill="0" applyAlignment="0" applyProtection="0"/>
    <xf numFmtId="237" fontId="103" fillId="0" borderId="1340">
      <alignment vertical="center"/>
      <protection locked="0"/>
    </xf>
    <xf numFmtId="233" fontId="103" fillId="0" borderId="1304">
      <alignment vertical="center"/>
      <protection locked="0"/>
    </xf>
    <xf numFmtId="0" fontId="7" fillId="14" borderId="14" applyNumberFormat="0" applyFont="0" applyAlignment="0" applyProtection="0"/>
    <xf numFmtId="0" fontId="74" fillId="0" borderId="1307" applyNumberFormat="0">
      <alignment horizontal="left"/>
      <protection locked="0"/>
    </xf>
    <xf numFmtId="231" fontId="103" fillId="0" borderId="1313">
      <alignment vertical="center"/>
      <protection locked="0"/>
    </xf>
    <xf numFmtId="267" fontId="112" fillId="0" borderId="1306" applyFill="0">
      <alignment horizontal="center" vertical="center"/>
    </xf>
    <xf numFmtId="0" fontId="7" fillId="14" borderId="14" applyNumberFormat="0" applyFont="0" applyAlignment="0" applyProtection="0"/>
    <xf numFmtId="0" fontId="10" fillId="62" borderId="1319" applyNumberFormat="0" applyFont="0" applyAlignment="0" applyProtection="0"/>
    <xf numFmtId="37" fontId="70" fillId="0" borderId="1333" applyFill="0">
      <alignment horizontal="center" vertical="center"/>
    </xf>
    <xf numFmtId="229" fontId="103" fillId="0" borderId="1331">
      <alignment vertical="center"/>
      <protection locked="0"/>
    </xf>
    <xf numFmtId="185" fontId="74" fillId="0" borderId="1307" applyFont="0" applyFill="0" applyBorder="0" applyAlignment="0" applyProtection="0">
      <alignment horizontal="left"/>
      <protection locked="0"/>
    </xf>
    <xf numFmtId="3" fontId="114" fillId="39" borderId="1307">
      <alignment horizontal="center"/>
      <protection locked="0"/>
    </xf>
    <xf numFmtId="228" fontId="68" fillId="0" borderId="1307" applyFill="0">
      <alignment horizontal="center" vertical="center"/>
    </xf>
    <xf numFmtId="188" fontId="73" fillId="63" borderId="1307" applyFill="0">
      <alignment horizontal="center" vertical="center"/>
    </xf>
    <xf numFmtId="0" fontId="66" fillId="0" borderId="1294" applyNumberFormat="0" applyFill="0" applyAlignment="0" applyProtection="0"/>
    <xf numFmtId="0" fontId="64" fillId="59" borderId="1293" applyNumberFormat="0" applyAlignment="0" applyProtection="0"/>
    <xf numFmtId="0" fontId="10" fillId="62" borderId="1292" applyNumberFormat="0" applyFont="0" applyAlignment="0" applyProtection="0"/>
    <xf numFmtId="188" fontId="73" fillId="63" borderId="1298" applyFill="0">
      <alignment horizontal="center" vertical="center"/>
    </xf>
    <xf numFmtId="0" fontId="10" fillId="62" borderId="1292" applyNumberFormat="0" applyFont="0" applyAlignment="0" applyProtection="0"/>
    <xf numFmtId="228" fontId="73" fillId="63" borderId="1316" applyFill="0">
      <alignment horizontal="center" vertical="center"/>
    </xf>
    <xf numFmtId="0" fontId="7" fillId="14" borderId="14" applyNumberFormat="0" applyFont="0" applyAlignment="0" applyProtection="0"/>
    <xf numFmtId="17" fontId="11" fillId="39" borderId="1325">
      <alignment horizontal="center"/>
      <protection locked="0"/>
    </xf>
    <xf numFmtId="200" fontId="10" fillId="5" borderId="1325" applyFont="0" applyFill="0" applyBorder="0" applyAlignment="0" applyProtection="0"/>
    <xf numFmtId="184" fontId="103" fillId="0" borderId="1313">
      <alignment vertical="center"/>
      <protection locked="0"/>
    </xf>
    <xf numFmtId="37" fontId="70" fillId="0" borderId="1306" applyFill="0">
      <alignment horizontal="center" vertical="center"/>
    </xf>
    <xf numFmtId="228" fontId="73" fillId="63" borderId="1343" applyFill="0">
      <alignment horizontal="center" vertical="center"/>
    </xf>
    <xf numFmtId="228" fontId="136" fillId="68" borderId="1323" applyNumberFormat="0">
      <alignment horizontal="right"/>
    </xf>
    <xf numFmtId="0" fontId="10" fillId="62" borderId="1310" applyNumberFormat="0" applyFont="0" applyAlignment="0" applyProtection="0"/>
    <xf numFmtId="0" fontId="7" fillId="14" borderId="14" applyNumberFormat="0" applyFont="0" applyAlignment="0" applyProtection="0"/>
    <xf numFmtId="254" fontId="10" fillId="39" borderId="1307">
      <alignment horizontal="right"/>
      <protection locked="0"/>
    </xf>
    <xf numFmtId="178" fontId="10" fillId="39" borderId="1325">
      <alignment horizontal="center"/>
      <protection locked="0"/>
    </xf>
    <xf numFmtId="192" fontId="74" fillId="0" borderId="1334" applyFont="0" applyFill="0" applyBorder="0" applyAlignment="0" applyProtection="0">
      <alignment horizontal="left"/>
      <protection locked="0"/>
    </xf>
    <xf numFmtId="271" fontId="11" fillId="0" borderId="1307">
      <alignment horizontal="right"/>
    </xf>
    <xf numFmtId="0" fontId="7" fillId="14" borderId="14" applyNumberFormat="0" applyFont="0" applyAlignment="0" applyProtection="0"/>
    <xf numFmtId="0" fontId="7" fillId="14" borderId="14" applyNumberFormat="0" applyFont="0" applyAlignment="0" applyProtection="0"/>
    <xf numFmtId="187" fontId="74" fillId="0" borderId="1307"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64" fillId="59" borderId="1311" applyNumberFormat="0" applyAlignment="0" applyProtection="0"/>
    <xf numFmtId="250" fontId="121" fillId="0" borderId="1344" applyFill="0"/>
    <xf numFmtId="237" fontId="103" fillId="0" borderId="1313">
      <alignment vertical="center"/>
      <protection locked="0"/>
    </xf>
    <xf numFmtId="0" fontId="10" fillId="62" borderId="1346" applyNumberFormat="0" applyFont="0" applyAlignment="0" applyProtection="0"/>
    <xf numFmtId="184" fontId="68" fillId="0" borderId="1886" applyFill="0">
      <alignment horizontal="center" vertical="center"/>
    </xf>
    <xf numFmtId="0" fontId="7" fillId="14" borderId="14" applyNumberFormat="0" applyFont="0" applyAlignment="0" applyProtection="0"/>
    <xf numFmtId="0" fontId="7" fillId="14" borderId="14" applyNumberFormat="0" applyFont="0" applyAlignment="0" applyProtection="0"/>
    <xf numFmtId="190" fontId="74" fillId="0" borderId="1289" applyFont="0" applyFill="0" applyBorder="0" applyAlignment="0" applyProtection="0">
      <alignment horizontal="left"/>
      <protection locked="0"/>
    </xf>
    <xf numFmtId="0" fontId="7" fillId="14" borderId="14" applyNumberFormat="0" applyFont="0" applyAlignment="0" applyProtection="0"/>
    <xf numFmtId="233" fontId="103" fillId="0" borderId="1322">
      <alignment vertical="center"/>
      <protection locked="0"/>
    </xf>
    <xf numFmtId="228" fontId="68" fillId="0" borderId="1343" applyFill="0">
      <alignment horizontal="center" vertical="center"/>
    </xf>
    <xf numFmtId="228" fontId="103" fillId="0" borderId="1313">
      <alignment vertical="center"/>
      <protection locked="0"/>
    </xf>
    <xf numFmtId="178" fontId="10" fillId="39" borderId="1289">
      <alignment horizontal="center"/>
      <protection locked="0"/>
    </xf>
    <xf numFmtId="0" fontId="74" fillId="0" borderId="1334" applyNumberFormat="0">
      <alignment horizontal="left"/>
      <protection locked="0"/>
    </xf>
    <xf numFmtId="0" fontId="53" fillId="59" borderId="1318" applyNumberFormat="0" applyAlignment="0" applyProtection="0"/>
    <xf numFmtId="0" fontId="61" fillId="46" borderId="1318" applyNumberFormat="0" applyAlignment="0" applyProtection="0"/>
    <xf numFmtId="0" fontId="7" fillId="14" borderId="14" applyNumberFormat="0" applyFont="0" applyAlignment="0" applyProtection="0"/>
    <xf numFmtId="188" fontId="73" fillId="63" borderId="1325" applyFill="0">
      <alignment horizontal="center" vertical="center"/>
    </xf>
    <xf numFmtId="228" fontId="73" fillId="63" borderId="1307" applyFill="0">
      <alignment horizontal="center" vertical="center"/>
    </xf>
    <xf numFmtId="228" fontId="73" fillId="63" borderId="1325" applyFill="0">
      <alignment horizontal="center"/>
    </xf>
    <xf numFmtId="228" fontId="112" fillId="0" borderId="1342" applyFill="0">
      <alignment horizontal="center" vertical="center"/>
    </xf>
    <xf numFmtId="49" fontId="74" fillId="0" borderId="1352">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7" fontId="74" fillId="0" borderId="1316" applyFont="0" applyFill="0" applyBorder="0" applyAlignment="0" applyProtection="0">
      <alignment horizontal="left"/>
      <protection locked="0"/>
    </xf>
    <xf numFmtId="187" fontId="74" fillId="0" borderId="1334" applyFont="0" applyFill="0" applyBorder="0" applyAlignment="0" applyProtection="0">
      <alignment horizontal="left"/>
      <protection locked="0"/>
    </xf>
    <xf numFmtId="37" fontId="70" fillId="0" borderId="1342" applyFill="0">
      <alignment horizontal="center" vertical="center"/>
    </xf>
    <xf numFmtId="0" fontId="7" fillId="14" borderId="14" applyNumberFormat="0" applyFont="0" applyAlignment="0" applyProtection="0"/>
    <xf numFmtId="233" fontId="103" fillId="0" borderId="1331">
      <alignment vertical="center"/>
      <protection locked="0"/>
    </xf>
    <xf numFmtId="271" fontId="11" fillId="63" borderId="1307">
      <alignment horizontal="right"/>
    </xf>
    <xf numFmtId="0" fontId="7" fillId="14" borderId="14" applyNumberFormat="0" applyFont="0" applyAlignment="0" applyProtection="0"/>
    <xf numFmtId="0" fontId="53" fillId="59" borderId="1300" applyNumberFormat="0" applyAlignment="0" applyProtection="0"/>
    <xf numFmtId="228" fontId="73" fillId="63" borderId="1334" applyFill="0">
      <alignment horizontal="center" vertical="center"/>
    </xf>
    <xf numFmtId="0" fontId="10" fillId="62" borderId="1319" applyNumberFormat="0" applyFont="0" applyAlignment="0" applyProtection="0"/>
    <xf numFmtId="0" fontId="7" fillId="14" borderId="14" applyNumberFormat="0" applyFont="0" applyAlignment="0" applyProtection="0"/>
    <xf numFmtId="254" fontId="10" fillId="39" borderId="1334">
      <alignment horizontal="right"/>
      <protection locked="0"/>
    </xf>
    <xf numFmtId="0" fontId="7" fillId="14" borderId="14" applyNumberFormat="0" applyFont="0" applyAlignment="0" applyProtection="0"/>
    <xf numFmtId="228" fontId="73" fillId="63" borderId="1307" applyFill="0">
      <alignment horizontal="center"/>
    </xf>
    <xf numFmtId="0" fontId="7" fillId="14" borderId="14" applyNumberFormat="0" applyFont="0" applyAlignment="0" applyProtection="0"/>
    <xf numFmtId="250" fontId="168" fillId="0" borderId="1308" applyFill="0"/>
    <xf numFmtId="228" fontId="74" fillId="0" borderId="1343" applyNumberFormat="0">
      <alignment horizontal="left"/>
      <protection locked="0"/>
    </xf>
    <xf numFmtId="228" fontId="103" fillId="0" borderId="1307" applyFill="0">
      <alignment horizontal="center" vertical="center"/>
    </xf>
    <xf numFmtId="228" fontId="121" fillId="0" borderId="1305" applyNumberFormat="0"/>
    <xf numFmtId="0" fontId="7" fillId="14" borderId="14" applyNumberFormat="0" applyFont="0" applyAlignment="0" applyProtection="0"/>
    <xf numFmtId="231" fontId="103" fillId="0" borderId="1349">
      <alignment vertical="center"/>
      <protection locked="0"/>
    </xf>
    <xf numFmtId="0" fontId="10" fillId="62" borderId="1319" applyNumberFormat="0" applyFont="0" applyAlignment="0" applyProtection="0"/>
    <xf numFmtId="0" fontId="7" fillId="14" borderId="14" applyNumberFormat="0" applyFont="0" applyAlignment="0" applyProtection="0"/>
    <xf numFmtId="17" fontId="11" fillId="39" borderId="1334">
      <alignment horizontal="center"/>
      <protection locked="0"/>
    </xf>
    <xf numFmtId="0" fontId="61" fillId="46" borderId="1309" applyNumberFormat="0" applyAlignment="0" applyProtection="0"/>
    <xf numFmtId="178" fontId="10" fillId="39" borderId="1289">
      <alignment horizontal="center"/>
      <protection locked="0"/>
    </xf>
    <xf numFmtId="0" fontId="7" fillId="14" borderId="14" applyNumberFormat="0" applyFont="0" applyAlignment="0" applyProtection="0"/>
    <xf numFmtId="0" fontId="7" fillId="14" borderId="14" applyNumberFormat="0" applyFont="0" applyAlignment="0" applyProtection="0"/>
    <xf numFmtId="0" fontId="64" fillId="59" borderId="1293" applyNumberFormat="0" applyAlignment="0" applyProtection="0"/>
    <xf numFmtId="0" fontId="10" fillId="62" borderId="1292" applyNumberFormat="0" applyFont="0" applyAlignment="0" applyProtection="0"/>
    <xf numFmtId="0" fontId="7" fillId="14" borderId="14" applyNumberFormat="0" applyFont="0" applyAlignment="0" applyProtection="0"/>
    <xf numFmtId="232" fontId="103" fillId="0" borderId="1286">
      <alignment vertical="center"/>
      <protection locked="0"/>
    </xf>
    <xf numFmtId="229" fontId="103" fillId="0" borderId="1286">
      <alignment vertical="center"/>
      <protection locked="0"/>
    </xf>
    <xf numFmtId="228" fontId="103" fillId="0" borderId="1286">
      <alignment vertical="center"/>
      <protection locked="0"/>
    </xf>
    <xf numFmtId="237" fontId="103" fillId="0" borderId="1286">
      <alignment vertical="center"/>
      <protection locked="0"/>
    </xf>
    <xf numFmtId="184" fontId="103" fillId="0" borderId="1286">
      <alignment vertical="center"/>
      <protection locked="0"/>
    </xf>
    <xf numFmtId="233" fontId="103" fillId="0" borderId="1286">
      <alignment vertical="center"/>
      <protection locked="0"/>
    </xf>
    <xf numFmtId="233" fontId="103" fillId="0" borderId="1286">
      <alignment vertical="center"/>
      <protection locked="0"/>
    </xf>
    <xf numFmtId="231" fontId="103" fillId="0" borderId="1286">
      <alignment vertical="center"/>
      <protection locked="0"/>
    </xf>
    <xf numFmtId="231" fontId="103" fillId="0" borderId="1286">
      <alignment vertical="center"/>
      <protection locked="0"/>
    </xf>
    <xf numFmtId="230" fontId="103" fillId="0" borderId="1286">
      <alignment vertical="center"/>
      <protection locked="0"/>
    </xf>
    <xf numFmtId="0" fontId="7" fillId="14" borderId="14" applyNumberFormat="0" applyFont="0" applyAlignment="0" applyProtection="0"/>
    <xf numFmtId="0" fontId="7" fillId="14" borderId="14" applyNumberFormat="0" applyFont="0" applyAlignment="0" applyProtection="0"/>
    <xf numFmtId="228" fontId="112" fillId="0" borderId="1315" applyFill="0">
      <alignment horizontal="center" vertical="center"/>
    </xf>
    <xf numFmtId="230" fontId="103" fillId="0" borderId="1322">
      <alignment vertical="center"/>
      <protection locked="0"/>
    </xf>
    <xf numFmtId="232" fontId="103" fillId="0" borderId="1322">
      <alignment vertical="center"/>
      <protection locked="0"/>
    </xf>
    <xf numFmtId="0" fontId="7" fillId="14" borderId="14" applyNumberFormat="0" applyFont="0" applyAlignment="0" applyProtection="0"/>
    <xf numFmtId="0" fontId="7" fillId="14" borderId="14" applyNumberFormat="0" applyFont="0" applyAlignment="0" applyProtection="0"/>
    <xf numFmtId="178" fontId="10" fillId="39" borderId="1334">
      <alignment horizontal="center"/>
      <protection locked="0"/>
    </xf>
    <xf numFmtId="230" fontId="103" fillId="0" borderId="1340">
      <alignment vertical="center"/>
      <protection locked="0"/>
    </xf>
    <xf numFmtId="0" fontId="61" fillId="46" borderId="1327" applyNumberFormat="0" applyAlignment="0" applyProtection="0"/>
    <xf numFmtId="0" fontId="61" fillId="46" borderId="1300" applyNumberFormat="0" applyAlignment="0" applyProtection="0"/>
    <xf numFmtId="0" fontId="10" fillId="62" borderId="1310" applyNumberFormat="0" applyFont="0" applyAlignment="0" applyProtection="0"/>
    <xf numFmtId="0" fontId="10" fillId="62" borderId="1310" applyNumberFormat="0" applyFont="0" applyAlignment="0" applyProtection="0"/>
    <xf numFmtId="0" fontId="64" fillId="59" borderId="1320"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300" applyNumberFormat="0" applyAlignment="0" applyProtection="0"/>
    <xf numFmtId="250" fontId="121" fillId="0" borderId="1299" applyFill="0"/>
    <xf numFmtId="266" fontId="103" fillId="0" borderId="1307" applyFill="0">
      <alignment horizontal="center" vertical="center"/>
    </xf>
    <xf numFmtId="0" fontId="7" fillId="14" borderId="14" applyNumberFormat="0" applyFont="0" applyAlignment="0" applyProtection="0"/>
    <xf numFmtId="0" fontId="64" fillId="59" borderId="1329" applyNumberFormat="0" applyAlignment="0" applyProtection="0"/>
    <xf numFmtId="10" fontId="68" fillId="67" borderId="1307" applyNumberFormat="0" applyBorder="0" applyAlignment="0" applyProtection="0"/>
    <xf numFmtId="0" fontId="7" fillId="14" borderId="14" applyNumberFormat="0" applyFont="0" applyAlignment="0" applyProtection="0"/>
    <xf numFmtId="0" fontId="64" fillId="59" borderId="1347" applyNumberFormat="0" applyAlignment="0" applyProtection="0"/>
    <xf numFmtId="0" fontId="7" fillId="14" borderId="14" applyNumberFormat="0" applyFont="0" applyAlignment="0" applyProtection="0"/>
    <xf numFmtId="201" fontId="10" fillId="39" borderId="1325" applyNumberFormat="0">
      <alignment horizontal="left"/>
    </xf>
    <xf numFmtId="49" fontId="74" fillId="0" borderId="1343">
      <alignment horizontal="left" vertical="top" wrapText="1"/>
      <protection locked="0"/>
    </xf>
    <xf numFmtId="0" fontId="7" fillId="14" borderId="14" applyNumberFormat="0" applyFont="0" applyAlignment="0" applyProtection="0"/>
    <xf numFmtId="0" fontId="53" fillId="59" borderId="1309" applyNumberFormat="0" applyAlignment="0" applyProtection="0"/>
    <xf numFmtId="250" fontId="121" fillId="0" borderId="1326" applyFill="0"/>
    <xf numFmtId="228" fontId="112" fillId="0" borderId="1351" applyFill="0">
      <alignment horizontal="center" vertical="center"/>
    </xf>
    <xf numFmtId="0" fontId="7" fillId="14" borderId="14" applyNumberFormat="0" applyFont="0" applyAlignment="0" applyProtection="0"/>
    <xf numFmtId="0" fontId="10" fillId="62" borderId="1346" applyNumberFormat="0" applyFont="0" applyAlignment="0" applyProtection="0"/>
    <xf numFmtId="228" fontId="121" fillId="0" borderId="1341" applyNumberFormat="0"/>
    <xf numFmtId="231" fontId="103" fillId="0" borderId="1295">
      <alignment vertical="center"/>
      <protection locked="0"/>
    </xf>
    <xf numFmtId="233" fontId="103" fillId="0" borderId="1295">
      <alignment vertical="center"/>
      <protection locked="0"/>
    </xf>
    <xf numFmtId="233" fontId="103" fillId="0" borderId="1295">
      <alignment vertical="center"/>
      <protection locked="0"/>
    </xf>
    <xf numFmtId="184" fontId="103" fillId="0" borderId="1295">
      <alignment vertical="center"/>
      <protection locked="0"/>
    </xf>
    <xf numFmtId="237" fontId="103" fillId="0" borderId="1295">
      <alignment vertical="center"/>
      <protection locked="0"/>
    </xf>
    <xf numFmtId="228" fontId="103" fillId="0" borderId="1295">
      <alignment vertical="center"/>
      <protection locked="0"/>
    </xf>
    <xf numFmtId="229" fontId="103" fillId="0" borderId="1295">
      <alignment vertical="center"/>
      <protection locked="0"/>
    </xf>
    <xf numFmtId="232" fontId="103" fillId="0" borderId="1295">
      <alignment vertical="center"/>
      <protection locked="0"/>
    </xf>
    <xf numFmtId="228" fontId="121" fillId="0" borderId="1287" applyNumberFormat="0"/>
    <xf numFmtId="0" fontId="10" fillId="62" borderId="1319" applyNumberFormat="0" applyFont="0" applyAlignment="0" applyProtection="0"/>
    <xf numFmtId="228" fontId="136" fillId="68" borderId="1287" applyNumberFormat="0">
      <alignment horizontal="right"/>
    </xf>
    <xf numFmtId="228" fontId="112" fillId="0" borderId="1288" applyFill="0">
      <alignment horizontal="center" vertical="center"/>
    </xf>
    <xf numFmtId="228" fontId="124" fillId="0" borderId="1288" applyFill="0">
      <alignment horizontal="center" vertical="center"/>
    </xf>
    <xf numFmtId="267" fontId="112" fillId="0" borderId="1288" applyFill="0">
      <alignment horizontal="center" vertical="center"/>
    </xf>
    <xf numFmtId="37" fontId="70" fillId="0" borderId="1288" applyFill="0">
      <alignment horizontal="center" vertical="center"/>
    </xf>
    <xf numFmtId="184" fontId="103" fillId="0" borderId="1322">
      <alignment vertic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6" fontId="10" fillId="39" borderId="1316" applyFont="0" applyFill="0" applyBorder="0" applyAlignment="0">
      <alignment horizontal="left"/>
    </xf>
    <xf numFmtId="228" fontId="121" fillId="0" borderId="1332" applyNumberFormat="0"/>
    <xf numFmtId="191" fontId="74" fillId="0" borderId="1334"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21" fillId="0" borderId="1308" applyFill="0"/>
    <xf numFmtId="0" fontId="74" fillId="0" borderId="1316" applyNumberFormat="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4" fillId="0" borderId="1343"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1325" applyFont="0" applyFill="0" applyBorder="0" applyAlignment="0" applyProtection="0">
      <alignment horizontal="left"/>
      <protection locked="0"/>
    </xf>
    <xf numFmtId="254" fontId="10" fillId="39" borderId="1352">
      <alignment horizontal="right"/>
      <protection locked="0"/>
    </xf>
    <xf numFmtId="0" fontId="7" fillId="14" borderId="14" applyNumberFormat="0" applyFont="0" applyAlignment="0" applyProtection="0"/>
    <xf numFmtId="254" fontId="10" fillId="39" borderId="1325">
      <alignment horizontal="right"/>
      <protection locked="0"/>
    </xf>
    <xf numFmtId="187" fontId="74" fillId="0" borderId="1325" applyFont="0" applyFill="0" applyBorder="0" applyAlignment="0" applyProtection="0">
      <alignment horizontal="left"/>
      <protection locked="0"/>
    </xf>
    <xf numFmtId="49" fontId="74" fillId="0" borderId="1298">
      <alignment horizontal="left" vertical="top" wrapText="1"/>
      <protection locked="0"/>
    </xf>
    <xf numFmtId="200" fontId="10" fillId="5" borderId="1325" applyFont="0" applyFill="0" applyBorder="0" applyAlignment="0" applyProtection="0"/>
    <xf numFmtId="0" fontId="10" fillId="62" borderId="1301" applyNumberFormat="0" applyFont="0" applyAlignment="0" applyProtection="0"/>
    <xf numFmtId="0" fontId="7" fillId="14" borderId="14" applyNumberFormat="0" applyFont="0" applyAlignment="0" applyProtection="0"/>
    <xf numFmtId="192" fontId="74" fillId="0" borderId="1316"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21" fillId="0" borderId="1281" applyFill="0"/>
    <xf numFmtId="0" fontId="7" fillId="14" borderId="14" applyNumberFormat="0" applyFont="0" applyAlignment="0" applyProtection="0"/>
    <xf numFmtId="0" fontId="64" fillId="59" borderId="1329" applyNumberFormat="0" applyAlignment="0" applyProtection="0"/>
    <xf numFmtId="250" fontId="121" fillId="0" borderId="1344" applyFill="0"/>
    <xf numFmtId="231" fontId="103" fillId="0" borderId="1313">
      <alignment vertical="center"/>
      <protection locked="0"/>
    </xf>
    <xf numFmtId="250" fontId="168" fillId="0" borderId="1344" applyFill="0"/>
    <xf numFmtId="0" fontId="66" fillId="0" borderId="1294" applyNumberFormat="0" applyFill="0" applyAlignment="0" applyProtection="0"/>
    <xf numFmtId="10" fontId="68" fillId="67" borderId="1289" applyNumberFormat="0" applyBorder="0" applyAlignment="0" applyProtection="0"/>
    <xf numFmtId="201" fontId="10" fillId="39" borderId="1289" applyNumberFormat="0">
      <alignment horizontal="left"/>
    </xf>
    <xf numFmtId="271" fontId="11" fillId="0" borderId="1289">
      <alignment horizontal="right"/>
    </xf>
    <xf numFmtId="190" fontId="74" fillId="0" borderId="1289" applyFont="0" applyFill="0" applyBorder="0" applyAlignment="0" applyProtection="0">
      <alignment horizontal="left"/>
      <protection locked="0"/>
    </xf>
    <xf numFmtId="192" fontId="74" fillId="0" borderId="1289" applyFont="0" applyFill="0" applyBorder="0" applyAlignment="0" applyProtection="0">
      <alignment horizontal="left"/>
      <protection locked="0"/>
    </xf>
    <xf numFmtId="191" fontId="74" fillId="0" borderId="1289" applyFont="0" applyFill="0" applyBorder="0" applyAlignment="0" applyProtection="0">
      <alignment horizontal="left"/>
      <protection locked="0"/>
    </xf>
    <xf numFmtId="266" fontId="103" fillId="0" borderId="1289" applyFill="0">
      <alignment horizontal="center" vertical="center"/>
    </xf>
    <xf numFmtId="184" fontId="68" fillId="0" borderId="1289" applyFill="0">
      <alignment horizontal="center" vertical="center"/>
    </xf>
    <xf numFmtId="228" fontId="103" fillId="0" borderId="1289" applyFill="0">
      <alignment horizontal="center" vertical="center"/>
    </xf>
    <xf numFmtId="228" fontId="68" fillId="0" borderId="1289" applyFill="0">
      <alignment horizontal="center" vertical="center"/>
    </xf>
    <xf numFmtId="228" fontId="104" fillId="0" borderId="1289" applyFill="0">
      <alignment horizontal="center" vertical="center"/>
    </xf>
    <xf numFmtId="228" fontId="79" fillId="0" borderId="1289" applyFill="0">
      <alignment horizontal="center" vertical="center"/>
    </xf>
    <xf numFmtId="178" fontId="10" fillId="39" borderId="1289">
      <alignment horizontal="center"/>
      <protection locked="0"/>
    </xf>
    <xf numFmtId="178" fontId="10" fillId="39" borderId="1289">
      <alignment horizontal="center"/>
      <protection locked="0"/>
    </xf>
    <xf numFmtId="254" fontId="10" fillId="39" borderId="1289">
      <alignment horizontal="right"/>
      <protection locked="0"/>
    </xf>
    <xf numFmtId="228" fontId="74" fillId="0" borderId="1289" applyNumberFormat="0">
      <alignment horizontal="left"/>
      <protection locked="0"/>
    </xf>
    <xf numFmtId="49" fontId="74" fillId="0" borderId="1289">
      <alignment horizontal="left" vertical="top" wrapText="1"/>
      <protection locked="0"/>
    </xf>
    <xf numFmtId="196" fontId="10" fillId="39" borderId="1289" applyFont="0" applyFill="0" applyBorder="0" applyAlignment="0">
      <alignment horizontal="left"/>
    </xf>
    <xf numFmtId="17" fontId="11" fillId="39" borderId="1289">
      <alignment horizontal="center"/>
      <protection locked="0"/>
    </xf>
    <xf numFmtId="254" fontId="10" fillId="39" borderId="1289">
      <alignment horizontal="right"/>
      <protection locked="0"/>
    </xf>
    <xf numFmtId="228" fontId="73" fillId="63" borderId="1289" applyFill="0">
      <alignment horizontal="center" vertical="center"/>
    </xf>
    <xf numFmtId="228" fontId="73" fillId="63" borderId="1289" applyFill="0">
      <alignment horizontal="center"/>
    </xf>
    <xf numFmtId="3" fontId="114" fillId="39" borderId="1289">
      <alignment horizontal="center"/>
      <protection locked="0"/>
    </xf>
    <xf numFmtId="0" fontId="7" fillId="14" borderId="14" applyNumberFormat="0" applyFont="0" applyAlignment="0" applyProtection="0"/>
    <xf numFmtId="185" fontId="74" fillId="0" borderId="1289" applyFont="0" applyFill="0" applyBorder="0" applyAlignment="0" applyProtection="0">
      <alignment horizontal="left"/>
      <protection locked="0"/>
    </xf>
    <xf numFmtId="250" fontId="168" fillId="0" borderId="1290" applyFill="0"/>
    <xf numFmtId="0" fontId="7" fillId="14" borderId="14" applyNumberFormat="0" applyFont="0" applyAlignment="0" applyProtection="0"/>
    <xf numFmtId="250" fontId="121" fillId="0" borderId="1290" applyFill="0"/>
    <xf numFmtId="271" fontId="11" fillId="63" borderId="1289">
      <alignment horizontal="right"/>
    </xf>
    <xf numFmtId="271" fontId="11" fillId="0" borderId="1289">
      <alignment horizontal="right"/>
    </xf>
    <xf numFmtId="187" fontId="74" fillId="0" borderId="1289" applyFont="0" applyFill="0" applyBorder="0" applyAlignment="0" applyProtection="0">
      <alignment horizontal="left"/>
      <protection locked="0"/>
    </xf>
    <xf numFmtId="228" fontId="74" fillId="0" borderId="1325" applyNumberFormat="0">
      <alignment horizontal="left"/>
      <protection locked="0"/>
    </xf>
    <xf numFmtId="237" fontId="103" fillId="0" borderId="1322">
      <alignment vertical="center"/>
      <protection locked="0"/>
    </xf>
    <xf numFmtId="250" fontId="121" fillId="0" borderId="1326" applyFill="0"/>
    <xf numFmtId="0" fontId="64" fillId="59" borderId="1302" applyNumberFormat="0" applyAlignment="0" applyProtection="0"/>
    <xf numFmtId="0" fontId="61" fillId="46" borderId="1291" applyNumberFormat="0" applyAlignment="0" applyProtection="0"/>
    <xf numFmtId="196" fontId="10" fillId="39" borderId="1298" applyFont="0" applyFill="0" applyBorder="0" applyAlignment="0">
      <alignment horizontal="left"/>
    </xf>
    <xf numFmtId="0" fontId="53" fillId="59" borderId="1318" applyNumberFormat="0" applyAlignment="0" applyProtection="0"/>
    <xf numFmtId="0" fontId="7" fillId="14" borderId="14" applyNumberFormat="0" applyFont="0" applyAlignment="0" applyProtection="0"/>
    <xf numFmtId="201" fontId="10" fillId="39" borderId="1298" applyNumberFormat="0">
      <alignment horizontal="left"/>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2" fillId="0" borderId="1312" applyNumberFormat="0" applyFill="0" applyAlignment="0" applyProtection="0"/>
    <xf numFmtId="0" fontId="53" fillId="59" borderId="1336" applyNumberFormat="0" applyAlignment="0" applyProtection="0"/>
    <xf numFmtId="0" fontId="74" fillId="0" borderId="1298" applyNumberFormat="0">
      <alignment horizontal="left"/>
      <protection locked="0"/>
    </xf>
    <xf numFmtId="185" fontId="74" fillId="0" borderId="1343"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3" fillId="63" borderId="1289" applyFill="0">
      <alignment horizontal="center"/>
    </xf>
    <xf numFmtId="178" fontId="10" fillId="39" borderId="1289">
      <alignment horizontal="center"/>
      <protection locked="0"/>
    </xf>
    <xf numFmtId="0" fontId="53" fillId="59" borderId="1291" applyNumberFormat="0" applyAlignment="0" applyProtection="0"/>
    <xf numFmtId="3" fontId="114" fillId="39" borderId="1316">
      <alignment horizontal="center"/>
      <protection locked="0"/>
    </xf>
    <xf numFmtId="0" fontId="10" fillId="62" borderId="1301" applyNumberFormat="0" applyFont="0" applyAlignment="0" applyProtection="0"/>
    <xf numFmtId="0" fontId="7" fillId="14" borderId="14" applyNumberFormat="0" applyFont="0" applyAlignment="0" applyProtection="0"/>
    <xf numFmtId="193" fontId="10" fillId="0" borderId="1325" applyFont="0" applyFill="0" applyBorder="0" applyAlignment="0" applyProtection="0">
      <alignment horizontal="left"/>
      <protection locked="0"/>
    </xf>
    <xf numFmtId="0" fontId="7" fillId="14" borderId="14" applyNumberFormat="0" applyFont="0" applyAlignment="0" applyProtection="0"/>
    <xf numFmtId="178" fontId="10" fillId="39" borderId="1316">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3" fillId="63" borderId="1325" applyFill="0">
      <alignment horizontal="center"/>
    </xf>
    <xf numFmtId="0" fontId="2" fillId="0" borderId="1339"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4" fontId="10" fillId="39" borderId="1298">
      <alignment horizontal="right"/>
      <protection locked="0"/>
    </xf>
    <xf numFmtId="178" fontId="10" fillId="39" borderId="1298">
      <alignment horizontal="center"/>
      <protection locked="0"/>
    </xf>
    <xf numFmtId="228" fontId="74" fillId="0" borderId="1298" applyNumberFormat="0">
      <alignment horizontal="left"/>
      <protection locked="0"/>
    </xf>
    <xf numFmtId="197" fontId="74" fillId="0" borderId="1289">
      <alignment horizontal="left"/>
      <protection locked="0"/>
    </xf>
    <xf numFmtId="178" fontId="10" fillId="39" borderId="1298">
      <alignment horizontal="center"/>
      <protection locked="0"/>
    </xf>
    <xf numFmtId="228" fontId="79" fillId="0" borderId="1298" applyFill="0">
      <alignment horizontal="center" vertical="center"/>
    </xf>
    <xf numFmtId="49" fontId="74" fillId="0" borderId="1298">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228" fontId="79" fillId="0" borderId="1352" applyFill="0">
      <alignment horizontal="center" vertical="center"/>
    </xf>
    <xf numFmtId="0" fontId="7" fillId="14" borderId="14" applyNumberFormat="0" applyFont="0" applyAlignment="0" applyProtection="0"/>
    <xf numFmtId="254" fontId="10" fillId="39" borderId="1316">
      <alignment horizontal="right"/>
      <protection locked="0"/>
    </xf>
    <xf numFmtId="49" fontId="74" fillId="0" borderId="1352">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66" fillId="0" borderId="1303"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291" applyNumberFormat="0" applyAlignment="0" applyProtection="0"/>
    <xf numFmtId="0" fontId="64" fillId="59" borderId="1320" applyNumberFormat="0" applyAlignment="0" applyProtection="0"/>
    <xf numFmtId="237" fontId="103" fillId="0" borderId="1331">
      <alignment vertical="center"/>
      <protection locked="0"/>
    </xf>
    <xf numFmtId="0" fontId="7" fillId="14" borderId="14" applyNumberFormat="0" applyFont="0" applyAlignment="0" applyProtection="0"/>
    <xf numFmtId="232" fontId="103" fillId="0" borderId="1331">
      <alignment vertical="center"/>
      <protection locked="0"/>
    </xf>
    <xf numFmtId="254" fontId="10" fillId="39" borderId="1343">
      <alignment horizontal="right"/>
      <protection locked="0"/>
    </xf>
    <xf numFmtId="0" fontId="7" fillId="14" borderId="14" applyNumberFormat="0" applyFont="0" applyAlignment="0" applyProtection="0"/>
    <xf numFmtId="17" fontId="11" fillId="39" borderId="1352">
      <alignment horizontal="center"/>
      <protection locked="0"/>
    </xf>
    <xf numFmtId="0" fontId="7" fillId="14" borderId="14" applyNumberFormat="0" applyFont="0" applyAlignment="0" applyProtection="0"/>
    <xf numFmtId="0" fontId="66" fillId="0" borderId="1339" applyNumberFormat="0" applyFill="0" applyAlignment="0" applyProtection="0"/>
    <xf numFmtId="0" fontId="7" fillId="14" borderId="14" applyNumberFormat="0" applyFont="0" applyAlignment="0" applyProtection="0"/>
    <xf numFmtId="178" fontId="10" fillId="39" borderId="1289">
      <alignment horizontal="center"/>
      <protection locked="0"/>
    </xf>
    <xf numFmtId="192" fontId="74" fillId="0" borderId="1325" applyFont="0" applyFill="0" applyBorder="0" applyAlignment="0" applyProtection="0">
      <alignment horizontal="left"/>
      <protection locked="0"/>
    </xf>
    <xf numFmtId="250" fontId="121" fillId="0" borderId="1290" applyFill="0"/>
    <xf numFmtId="228" fontId="68" fillId="0" borderId="1325" applyFill="0">
      <alignment horizontal="center" vertical="center"/>
    </xf>
    <xf numFmtId="178" fontId="10" fillId="39" borderId="1343">
      <alignment horizontal="center"/>
      <protection locked="0"/>
    </xf>
    <xf numFmtId="0" fontId="7" fillId="14" borderId="14" applyNumberFormat="0" applyFont="0" applyAlignment="0" applyProtection="0"/>
    <xf numFmtId="0" fontId="73" fillId="63" borderId="1307" applyFill="0">
      <alignment horizontal="center"/>
    </xf>
    <xf numFmtId="0" fontId="7" fillId="14" borderId="14" applyNumberFormat="0" applyFont="0" applyAlignment="0" applyProtection="0"/>
    <xf numFmtId="267" fontId="112" fillId="0" borderId="1333"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1" fontId="74" fillId="0" borderId="1325" applyFont="0" applyFill="0" applyBorder="0" applyAlignment="0" applyProtection="0">
      <alignment horizontal="left"/>
      <protection locked="0"/>
    </xf>
    <xf numFmtId="0" fontId="7" fillId="14" borderId="14" applyNumberFormat="0" applyFont="0" applyAlignment="0" applyProtection="0"/>
    <xf numFmtId="228" fontId="103" fillId="0" borderId="1331">
      <alignment vertical="center"/>
      <protection locked="0"/>
    </xf>
    <xf numFmtId="276" fontId="20" fillId="0" borderId="1325">
      <alignment horizontal="center"/>
    </xf>
    <xf numFmtId="228" fontId="73" fillId="63" borderId="1316" applyFill="0">
      <alignment horizont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2" fillId="0" borderId="1312" applyNumberFormat="0" applyFill="0" applyAlignment="0" applyProtection="0"/>
    <xf numFmtId="0" fontId="73" fillId="63" borderId="1316" applyFill="0">
      <alignment horizontal="center"/>
    </xf>
    <xf numFmtId="0" fontId="7" fillId="14" borderId="14" applyNumberFormat="0" applyFont="0" applyAlignment="0" applyProtection="0"/>
    <xf numFmtId="0" fontId="7" fillId="14" borderId="14" applyNumberFormat="0" applyFont="0" applyAlignment="0" applyProtection="0"/>
    <xf numFmtId="267" fontId="112" fillId="0" borderId="1351" applyFill="0">
      <alignment horizontal="center" vertical="center"/>
    </xf>
    <xf numFmtId="0" fontId="61" fillId="46" borderId="1345" applyNumberFormat="0" applyAlignment="0" applyProtection="0"/>
    <xf numFmtId="228" fontId="136" fillId="68" borderId="1314" applyNumberFormat="0">
      <alignment horizontal="right"/>
    </xf>
    <xf numFmtId="187" fontId="74" fillId="0" borderId="1298" applyFont="0" applyFill="0" applyBorder="0" applyAlignment="0" applyProtection="0">
      <alignment horizontal="left"/>
      <protection locked="0"/>
    </xf>
    <xf numFmtId="0" fontId="7" fillId="14" borderId="14" applyNumberFormat="0" applyFont="0" applyAlignment="0" applyProtection="0"/>
    <xf numFmtId="271" fontId="11" fillId="0" borderId="1298">
      <alignment horizontal="right"/>
    </xf>
    <xf numFmtId="185" fontId="74" fillId="0" borderId="1298" applyFont="0" applyFill="0" applyBorder="0" applyAlignment="0" applyProtection="0">
      <alignment horizontal="left"/>
      <protection locked="0"/>
    </xf>
    <xf numFmtId="250" fontId="121" fillId="0" borderId="1299" applyFill="0"/>
    <xf numFmtId="228" fontId="73" fillId="63" borderId="1298" applyFill="0">
      <alignment horizontal="center"/>
    </xf>
    <xf numFmtId="271" fontId="11" fillId="63" borderId="1298">
      <alignment horizontal="right"/>
    </xf>
    <xf numFmtId="250" fontId="168" fillId="0" borderId="1299" applyFill="0"/>
    <xf numFmtId="3" fontId="114" fillId="39" borderId="1298">
      <alignment horizontal="center"/>
      <protection locked="0"/>
    </xf>
    <xf numFmtId="237" fontId="103" fillId="0" borderId="1304">
      <alignment vertical="center"/>
      <protection locked="0"/>
    </xf>
    <xf numFmtId="0" fontId="7" fillId="14" borderId="14" applyNumberFormat="0" applyFont="0" applyAlignment="0" applyProtection="0"/>
    <xf numFmtId="228" fontId="79" fillId="0" borderId="1343" applyFill="0">
      <alignment horizontal="center" vertical="center"/>
    </xf>
    <xf numFmtId="200" fontId="10" fillId="5" borderId="1289" applyFont="0" applyFill="0" applyBorder="0" applyAlignment="0" applyProtection="0"/>
    <xf numFmtId="0" fontId="7" fillId="14" borderId="14" applyNumberFormat="0" applyFont="0" applyAlignment="0" applyProtection="0"/>
    <xf numFmtId="0" fontId="7" fillId="14" borderId="14" applyNumberFormat="0" applyFont="0" applyAlignment="0" applyProtection="0"/>
    <xf numFmtId="184" fontId="103" fillId="0" borderId="1349">
      <alignment vertical="center"/>
      <protection locked="0"/>
    </xf>
    <xf numFmtId="0" fontId="7" fillId="14" borderId="14" applyNumberFormat="0" applyFont="0" applyAlignment="0" applyProtection="0"/>
    <xf numFmtId="0" fontId="7" fillId="14" borderId="14" applyNumberFormat="0" applyFont="0" applyAlignment="0" applyProtection="0"/>
    <xf numFmtId="0" fontId="53" fillId="59" borderId="1327" applyNumberFormat="0" applyAlignment="0" applyProtection="0"/>
    <xf numFmtId="276" fontId="20" fillId="0" borderId="1343">
      <alignment horizontal="center"/>
    </xf>
    <xf numFmtId="0" fontId="7" fillId="14" borderId="14" applyNumberFormat="0" applyFont="0" applyAlignment="0" applyProtection="0"/>
    <xf numFmtId="0" fontId="7" fillId="14" borderId="14" applyNumberFormat="0" applyFont="0" applyAlignment="0" applyProtection="0"/>
    <xf numFmtId="228" fontId="74" fillId="0" borderId="1307" applyNumberFormat="0">
      <alignment horizontal="left"/>
      <protection locked="0"/>
    </xf>
    <xf numFmtId="0" fontId="7" fillId="14" borderId="14" applyNumberFormat="0" applyFont="0" applyAlignment="0" applyProtection="0"/>
    <xf numFmtId="49" fontId="74" fillId="0" borderId="1307">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10" fillId="62" borderId="1337" applyNumberFormat="0" applyFont="0" applyAlignment="0" applyProtection="0"/>
    <xf numFmtId="0" fontId="2" fillId="0" borderId="1303" applyNumberFormat="0" applyFill="0" applyAlignment="0" applyProtection="0"/>
    <xf numFmtId="178" fontId="10" fillId="39" borderId="1325">
      <alignment horizontal="center"/>
      <protection locked="0"/>
    </xf>
    <xf numFmtId="0" fontId="7" fillId="14" borderId="14" applyNumberFormat="0" applyFont="0" applyAlignment="0" applyProtection="0"/>
    <xf numFmtId="232" fontId="103" fillId="0" borderId="1349">
      <alignment vertical="center"/>
      <protection locked="0"/>
    </xf>
    <xf numFmtId="228" fontId="74" fillId="0" borderId="1334" applyNumberFormat="0">
      <alignment horizontal="left"/>
      <protection locked="0"/>
    </xf>
    <xf numFmtId="228" fontId="112" fillId="0" borderId="1324" applyFill="0">
      <alignment horizontal="center" vertical="center"/>
    </xf>
    <xf numFmtId="37" fontId="70" fillId="0" borderId="1315" applyFill="0">
      <alignment horizontal="center" vertical="center"/>
    </xf>
    <xf numFmtId="0" fontId="7" fillId="14" borderId="14" applyNumberFormat="0" applyFont="0" applyAlignment="0" applyProtection="0"/>
    <xf numFmtId="0" fontId="64" fillId="59" borderId="1302" applyNumberFormat="0" applyAlignment="0" applyProtection="0"/>
    <xf numFmtId="0" fontId="53" fillId="59" borderId="1282" applyNumberFormat="0" applyAlignment="0" applyProtection="0"/>
    <xf numFmtId="0" fontId="7" fillId="14" borderId="14" applyNumberFormat="0" applyFont="0" applyAlignment="0" applyProtection="0"/>
    <xf numFmtId="0" fontId="64" fillId="59" borderId="1338" applyNumberFormat="0" applyAlignment="0" applyProtection="0"/>
    <xf numFmtId="0" fontId="7" fillId="14" borderId="14" applyNumberFormat="0" applyFont="0" applyAlignment="0" applyProtection="0"/>
    <xf numFmtId="228" fontId="121" fillId="0" borderId="1350" applyNumberFormat="0"/>
    <xf numFmtId="233" fontId="103" fillId="0" borderId="1331">
      <alignment vertical="center"/>
      <protection locked="0"/>
    </xf>
    <xf numFmtId="0" fontId="7" fillId="14" borderId="14" applyNumberFormat="0" applyFont="0" applyAlignment="0" applyProtection="0"/>
    <xf numFmtId="0" fontId="7" fillId="14" borderId="14" applyNumberFormat="0" applyFont="0" applyAlignment="0" applyProtection="0"/>
    <xf numFmtId="233" fontId="103" fillId="0" borderId="1322">
      <alignment vertical="center"/>
      <protection locked="0"/>
    </xf>
    <xf numFmtId="0" fontId="7" fillId="14" borderId="14" applyNumberFormat="0" applyFont="0" applyAlignment="0" applyProtection="0"/>
    <xf numFmtId="0" fontId="66" fillId="0" borderId="1321" applyNumberFormat="0" applyFill="0" applyAlignment="0" applyProtection="0"/>
    <xf numFmtId="192" fontId="74" fillId="0" borderId="1289" applyFont="0" applyFill="0" applyBorder="0" applyAlignment="0" applyProtection="0">
      <alignment horizontal="left"/>
      <protection locked="0"/>
    </xf>
    <xf numFmtId="191" fontId="74" fillId="0" borderId="1289"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3" fillId="63" borderId="1352" applyFill="0">
      <alignment horizontal="center"/>
    </xf>
    <xf numFmtId="0" fontId="7" fillId="14" borderId="14" applyNumberFormat="0" applyFont="0" applyAlignment="0" applyProtection="0"/>
    <xf numFmtId="201" fontId="10" fillId="39" borderId="1289" applyNumberFormat="0">
      <alignment horizontal="left"/>
    </xf>
    <xf numFmtId="228" fontId="121" fillId="0" borderId="1296" applyNumberFormat="0"/>
    <xf numFmtId="0" fontId="7" fillId="14" borderId="14" applyNumberFormat="0" applyFont="0" applyAlignment="0" applyProtection="0"/>
    <xf numFmtId="0" fontId="7" fillId="14" borderId="14" applyNumberFormat="0" applyFont="0" applyAlignment="0" applyProtection="0"/>
    <xf numFmtId="0" fontId="64" fillId="59" borderId="1311" applyNumberFormat="0" applyAlignment="0" applyProtection="0"/>
    <xf numFmtId="232" fontId="103" fillId="0" borderId="1304">
      <alignment vertical="center"/>
      <protection locked="0"/>
    </xf>
    <xf numFmtId="178" fontId="10" fillId="39" borderId="1289">
      <alignment horizontal="center"/>
      <protection locked="0"/>
    </xf>
    <xf numFmtId="0" fontId="64" fillId="59" borderId="1329" applyNumberFormat="0" applyAlignment="0" applyProtection="0"/>
    <xf numFmtId="178" fontId="10" fillId="39" borderId="1289">
      <alignment horizontal="center"/>
      <protection locked="0"/>
    </xf>
    <xf numFmtId="232" fontId="103" fillId="0" borderId="1313">
      <alignment vertical="center"/>
      <protection locked="0"/>
    </xf>
    <xf numFmtId="228" fontId="136" fillId="68" borderId="1341" applyNumberFormat="0">
      <alignment horizontal="right"/>
    </xf>
    <xf numFmtId="184" fontId="68" fillId="0" borderId="1316" applyFill="0">
      <alignment horizontal="center" vertical="center"/>
    </xf>
    <xf numFmtId="0" fontId="7" fillId="14" borderId="14" applyNumberFormat="0" applyFont="0" applyAlignment="0" applyProtection="0"/>
    <xf numFmtId="228" fontId="74" fillId="0" borderId="1289" applyNumberFormat="0">
      <alignment horizontal="left"/>
      <protection locked="0"/>
    </xf>
    <xf numFmtId="49" fontId="74" fillId="0" borderId="1316">
      <alignment horizontal="left" vertical="top" wrapText="1"/>
      <protection locked="0"/>
    </xf>
    <xf numFmtId="0" fontId="7" fillId="14" borderId="14" applyNumberFormat="0" applyFont="0" applyAlignment="0" applyProtection="0"/>
    <xf numFmtId="49" fontId="74" fillId="0" borderId="1289">
      <alignment horizontal="left" vertical="top" wrapText="1"/>
      <protection locked="0"/>
    </xf>
    <xf numFmtId="196" fontId="10" fillId="39" borderId="1289" applyFont="0" applyFill="0" applyBorder="0" applyAlignment="0">
      <alignment horizontal="left"/>
    </xf>
    <xf numFmtId="0" fontId="66" fillId="0" borderId="1348" applyNumberFormat="0" applyFill="0" applyAlignment="0" applyProtection="0"/>
    <xf numFmtId="231" fontId="103" fillId="0" borderId="1295">
      <alignment vertical="center"/>
      <protection locked="0"/>
    </xf>
    <xf numFmtId="0" fontId="61" fillId="46" borderId="1282" applyNumberFormat="0" applyAlignment="0" applyProtection="0"/>
    <xf numFmtId="228" fontId="124" fillId="0" borderId="1351" applyFill="0">
      <alignment horizontal="center" vertical="center"/>
    </xf>
    <xf numFmtId="0" fontId="7" fillId="14" borderId="14" applyNumberFormat="0" applyFont="0" applyAlignment="0" applyProtection="0"/>
    <xf numFmtId="228" fontId="104" fillId="0" borderId="1352" applyFill="0">
      <alignment horizontal="center" vertical="center"/>
    </xf>
    <xf numFmtId="0" fontId="73" fillId="63" borderId="1325" applyFill="0">
      <alignment horizontal="center"/>
    </xf>
    <xf numFmtId="250" fontId="168" fillId="0" borderId="1326" applyFill="0"/>
    <xf numFmtId="0" fontId="74" fillId="0" borderId="1343" applyNumberFormat="0">
      <alignment horizontal="left"/>
      <protection locked="0"/>
    </xf>
    <xf numFmtId="192" fontId="74" fillId="0" borderId="1334" applyFont="0" applyFill="0" applyBorder="0" applyAlignment="0" applyProtection="0">
      <alignment horizontal="left"/>
      <protection locked="0"/>
    </xf>
    <xf numFmtId="0" fontId="7" fillId="14" borderId="14" applyNumberFormat="0" applyFont="0" applyAlignment="0" applyProtection="0"/>
    <xf numFmtId="228" fontId="73" fillId="63" borderId="1325" applyFill="0">
      <alignment horizontal="center" vertical="center"/>
    </xf>
    <xf numFmtId="228" fontId="103" fillId="0" borderId="1340">
      <alignment vertical="center"/>
      <protection locked="0"/>
    </xf>
    <xf numFmtId="0" fontId="10" fillId="62" borderId="1328" applyNumberFormat="0" applyFont="0" applyAlignment="0" applyProtection="0"/>
    <xf numFmtId="230" fontId="103" fillId="0" borderId="1313">
      <alignment vertical="center"/>
      <protection locked="0"/>
    </xf>
    <xf numFmtId="228" fontId="74" fillId="0" borderId="1316" applyNumberFormat="0">
      <alignment horizontal="left"/>
      <protection locked="0"/>
    </xf>
    <xf numFmtId="0" fontId="53" fillId="59" borderId="1345" applyNumberFormat="0" applyAlignment="0" applyProtection="0"/>
    <xf numFmtId="0" fontId="66" fillId="0" borderId="1321" applyNumberFormat="0" applyFill="0" applyAlignment="0" applyProtection="0"/>
    <xf numFmtId="185" fontId="74" fillId="0" borderId="1334" applyFont="0" applyFill="0" applyBorder="0" applyAlignment="0" applyProtection="0">
      <alignment horizontal="left"/>
      <protection locked="0"/>
    </xf>
    <xf numFmtId="0" fontId="61" fillId="46" borderId="1300" applyNumberFormat="0" applyAlignment="0" applyProtection="0"/>
    <xf numFmtId="0" fontId="53" fillId="59" borderId="1300" applyNumberFormat="0" applyAlignment="0" applyProtection="0"/>
    <xf numFmtId="0" fontId="73" fillId="63" borderId="1343" applyFill="0">
      <alignment horizontal="center"/>
    </xf>
    <xf numFmtId="0" fontId="7" fillId="14" borderId="14" applyNumberFormat="0" applyFont="0" applyAlignment="0" applyProtection="0"/>
    <xf numFmtId="233" fontId="103" fillId="0" borderId="1340">
      <alignment vertic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8" fontId="73" fillId="63" borderId="1316" applyFill="0">
      <alignment horizontal="center" vertical="center"/>
    </xf>
    <xf numFmtId="0" fontId="7" fillId="14" borderId="14" applyNumberFormat="0" applyFont="0" applyAlignment="0" applyProtection="0"/>
    <xf numFmtId="250" fontId="121" fillId="0" borderId="1335" applyFill="0"/>
    <xf numFmtId="0" fontId="7" fillId="14" borderId="14" applyNumberFormat="0" applyFont="0" applyAlignment="0" applyProtection="0"/>
    <xf numFmtId="0" fontId="7" fillId="14" borderId="14" applyNumberFormat="0" applyFont="0" applyAlignment="0" applyProtection="0"/>
    <xf numFmtId="0" fontId="64" fillId="59" borderId="1293" applyNumberFormat="0" applyAlignment="0" applyProtection="0"/>
    <xf numFmtId="0" fontId="7" fillId="14" borderId="14" applyNumberFormat="0" applyFont="0" applyAlignment="0" applyProtection="0"/>
    <xf numFmtId="184" fontId="103" fillId="0" borderId="1304">
      <alignment vertical="center"/>
      <protection locked="0"/>
    </xf>
    <xf numFmtId="230" fontId="103" fillId="0" borderId="1304">
      <alignment vertical="center"/>
      <protection locked="0"/>
    </xf>
    <xf numFmtId="196" fontId="10" fillId="39" borderId="1352" applyFont="0" applyFill="0" applyBorder="0" applyAlignment="0">
      <alignment horizontal="left"/>
    </xf>
    <xf numFmtId="0" fontId="53" fillId="59" borderId="1327" applyNumberFormat="0" applyAlignment="0" applyProtection="0"/>
    <xf numFmtId="3" fontId="114" fillId="39" borderId="1352">
      <alignment horizontal="center"/>
      <protection locked="0"/>
    </xf>
    <xf numFmtId="0" fontId="7" fillId="14" borderId="14" applyNumberFormat="0" applyFont="0" applyAlignment="0" applyProtection="0"/>
    <xf numFmtId="0" fontId="10" fillId="62" borderId="1283" applyNumberFormat="0" applyFont="0" applyAlignment="0" applyProtection="0"/>
    <xf numFmtId="0" fontId="64" fillId="59" borderId="1284" applyNumberFormat="0" applyAlignment="0" applyProtection="0"/>
    <xf numFmtId="0" fontId="7" fillId="14" borderId="14" applyNumberFormat="0" applyFont="0" applyAlignment="0" applyProtection="0"/>
    <xf numFmtId="0" fontId="2" fillId="0" borderId="1321" applyNumberFormat="0" applyFill="0" applyAlignment="0" applyProtection="0"/>
    <xf numFmtId="0" fontId="7" fillId="14" borderId="14" applyNumberFormat="0" applyFont="0" applyAlignment="0" applyProtection="0"/>
    <xf numFmtId="188" fontId="73" fillId="63" borderId="1334" applyFill="0">
      <alignment horizontal="center" vertical="center"/>
    </xf>
    <xf numFmtId="233" fontId="103" fillId="0" borderId="1313">
      <alignment vertical="center"/>
      <protection locked="0"/>
    </xf>
    <xf numFmtId="190" fontId="74" fillId="0" borderId="1316" applyFont="0" applyFill="0" applyBorder="0" applyAlignment="0" applyProtection="0">
      <alignment horizontal="left"/>
      <protection locked="0"/>
    </xf>
    <xf numFmtId="228" fontId="124" fillId="0" borderId="1315" applyFill="0">
      <alignment horizontal="center" vertical="center"/>
    </xf>
    <xf numFmtId="0" fontId="73" fillId="63" borderId="1298" applyFill="0">
      <alignment horizontal="center"/>
    </xf>
    <xf numFmtId="0" fontId="7" fillId="14" borderId="14" applyNumberFormat="0" applyFont="0" applyAlignment="0" applyProtection="0"/>
    <xf numFmtId="233" fontId="103" fillId="0" borderId="1313">
      <alignment vertical="center"/>
      <protection locked="0"/>
    </xf>
    <xf numFmtId="0" fontId="7" fillId="14" borderId="14" applyNumberFormat="0" applyFont="0" applyAlignment="0" applyProtection="0"/>
    <xf numFmtId="0" fontId="2" fillId="0" borderId="1285" applyNumberFormat="0" applyFill="0" applyAlignment="0" applyProtection="0"/>
    <xf numFmtId="0" fontId="66" fillId="0" borderId="1285" applyNumberFormat="0" applyFill="0" applyAlignment="0" applyProtection="0"/>
    <xf numFmtId="0" fontId="7" fillId="14" borderId="14" applyNumberFormat="0" applyFont="0" applyAlignment="0" applyProtection="0"/>
    <xf numFmtId="0" fontId="2" fillId="0" borderId="1294" applyNumberFormat="0" applyFill="0" applyAlignment="0" applyProtection="0"/>
    <xf numFmtId="196" fontId="10" fillId="39" borderId="1343" applyFont="0" applyFill="0" applyBorder="0" applyAlignment="0">
      <alignment horizontal="left"/>
    </xf>
    <xf numFmtId="228" fontId="73" fillId="63" borderId="1298" applyFill="0">
      <alignment horizontal="center" vertical="center"/>
    </xf>
    <xf numFmtId="228" fontId="73" fillId="63" borderId="1289" applyFill="0">
      <alignment horizontal="center"/>
    </xf>
    <xf numFmtId="228" fontId="73" fillId="63" borderId="1289" applyFill="0">
      <alignment horizontal="center" vertical="center"/>
    </xf>
    <xf numFmtId="17" fontId="11" fillId="39" borderId="1298">
      <alignment horizontal="center"/>
      <protection locked="0"/>
    </xf>
    <xf numFmtId="0" fontId="53" fillId="59" borderId="1309" applyNumberFormat="0" applyAlignment="0" applyProtection="0"/>
    <xf numFmtId="191" fontId="74" fillId="0" borderId="1343" applyFont="0" applyFill="0" applyBorder="0" applyAlignment="0" applyProtection="0">
      <alignment horizontal="left"/>
      <protection locked="0"/>
    </xf>
    <xf numFmtId="0" fontId="7" fillId="14" borderId="14" applyNumberFormat="0" applyFont="0" applyAlignment="0" applyProtection="0"/>
    <xf numFmtId="0" fontId="61" fillId="46" borderId="1309" applyNumberFormat="0" applyAlignment="0" applyProtection="0"/>
    <xf numFmtId="254" fontId="10" fillId="39" borderId="1298">
      <alignment horizontal="right"/>
      <protection locked="0"/>
    </xf>
    <xf numFmtId="228" fontId="121" fillId="0" borderId="1314" applyNumberFormat="0"/>
    <xf numFmtId="0" fontId="7" fillId="14" borderId="14" applyNumberFormat="0" applyFont="0" applyAlignment="0" applyProtection="0"/>
    <xf numFmtId="0" fontId="7" fillId="14" borderId="14" applyNumberFormat="0" applyFont="0" applyAlignment="0" applyProtection="0"/>
    <xf numFmtId="231" fontId="103" fillId="0" borderId="1322">
      <alignment vertical="center"/>
      <protection locked="0"/>
    </xf>
    <xf numFmtId="0" fontId="7" fillId="14" borderId="14" applyNumberFormat="0" applyFont="0" applyAlignment="0" applyProtection="0"/>
    <xf numFmtId="0" fontId="61" fillId="46" borderId="1318" applyNumberFormat="0" applyAlignment="0" applyProtection="0"/>
    <xf numFmtId="0" fontId="7" fillId="14" borderId="14" applyNumberFormat="0" applyFont="0" applyAlignment="0" applyProtection="0"/>
    <xf numFmtId="250" fontId="168" fillId="0" borderId="1317" applyFill="0"/>
    <xf numFmtId="0" fontId="64" fillId="59" borderId="1311" applyNumberFormat="0" applyAlignment="0" applyProtection="0"/>
    <xf numFmtId="0" fontId="7" fillId="14" borderId="14" applyNumberFormat="0" applyFont="0" applyAlignment="0" applyProtection="0"/>
    <xf numFmtId="178" fontId="10" fillId="39" borderId="1334">
      <alignment horizontal="center"/>
      <protection locked="0"/>
    </xf>
    <xf numFmtId="0" fontId="7" fillId="14" borderId="14" applyNumberFormat="0" applyFont="0" applyAlignment="0" applyProtection="0"/>
    <xf numFmtId="185" fontId="74" fillId="0" borderId="1289" applyFont="0" applyFill="0" applyBorder="0" applyAlignment="0" applyProtection="0">
      <alignment horizontal="left"/>
      <protection locked="0"/>
    </xf>
    <xf numFmtId="0" fontId="7" fillId="14" borderId="14" applyNumberFormat="0" applyFont="0" applyAlignment="0" applyProtection="0"/>
    <xf numFmtId="231" fontId="103" fillId="0" borderId="1322">
      <alignment vertical="center"/>
      <protection locked="0"/>
    </xf>
    <xf numFmtId="228" fontId="103" fillId="0" borderId="1334" applyFill="0">
      <alignment horizontal="center" vertical="center"/>
    </xf>
    <xf numFmtId="0" fontId="64" fillId="59" borderId="1347" applyNumberFormat="0" applyAlignment="0" applyProtection="0"/>
    <xf numFmtId="231" fontId="103" fillId="0" borderId="1349">
      <alignment vertical="center"/>
      <protection locked="0"/>
    </xf>
    <xf numFmtId="0" fontId="7" fillId="14" borderId="14" applyNumberFormat="0" applyFont="0" applyAlignment="0" applyProtection="0"/>
    <xf numFmtId="0" fontId="7" fillId="14" borderId="14" applyNumberFormat="0" applyFont="0" applyAlignment="0" applyProtection="0"/>
    <xf numFmtId="49" fontId="74" fillId="0" borderId="1325">
      <alignment horizontal="left" vertical="top" wrapText="1"/>
      <protection locked="0"/>
    </xf>
    <xf numFmtId="0" fontId="66" fillId="0" borderId="1330" applyNumberFormat="0" applyFill="0" applyAlignment="0" applyProtection="0"/>
    <xf numFmtId="0" fontId="7" fillId="14" borderId="14" applyNumberFormat="0" applyFont="0" applyAlignment="0" applyProtection="0"/>
    <xf numFmtId="228" fontId="112" fillId="0" borderId="1333"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4" fillId="0" borderId="1298"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00" fontId="10" fillId="5" borderId="1509" applyFont="0" applyFill="0" applyBorder="0" applyAlignment="0" applyProtection="0"/>
    <xf numFmtId="0" fontId="64" fillId="59" borderId="1338" applyNumberFormat="0" applyAlignment="0" applyProtection="0"/>
    <xf numFmtId="228" fontId="73" fillId="63" borderId="1325"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10" fillId="62" borderId="1292" applyNumberFormat="0" applyFont="0" applyAlignment="0" applyProtection="0"/>
    <xf numFmtId="0" fontId="7" fillId="14" borderId="14" applyNumberFormat="0" applyFont="0" applyAlignment="0" applyProtection="0"/>
    <xf numFmtId="228" fontId="74" fillId="0" borderId="1325" applyNumberFormat="0">
      <alignment horizontal="left"/>
      <protection locked="0"/>
    </xf>
    <xf numFmtId="0" fontId="7" fillId="14" borderId="14" applyNumberFormat="0" applyFont="0" applyAlignment="0" applyProtection="0"/>
    <xf numFmtId="0" fontId="64" fillId="59" borderId="1320" applyNumberFormat="0" applyAlignment="0" applyProtection="0"/>
    <xf numFmtId="10" fontId="68" fillId="67" borderId="1352" applyNumberFormat="0" applyBorder="0" applyAlignment="0" applyProtection="0"/>
    <xf numFmtId="0" fontId="53" fillId="59" borderId="1282" applyNumberFormat="0" applyAlignment="0" applyProtection="0"/>
    <xf numFmtId="0" fontId="61" fillId="46" borderId="1282" applyNumberFormat="0" applyAlignment="0" applyProtection="0"/>
    <xf numFmtId="0" fontId="64" fillId="59" borderId="1284" applyNumberFormat="0" applyAlignment="0" applyProtection="0"/>
    <xf numFmtId="0" fontId="66" fillId="0" borderId="1285" applyNumberFormat="0" applyFill="0" applyAlignment="0" applyProtection="0"/>
    <xf numFmtId="0" fontId="2" fillId="0" borderId="1285" applyNumberFormat="0" applyFill="0" applyAlignment="0" applyProtection="0"/>
    <xf numFmtId="0" fontId="53" fillId="59" borderId="1282" applyNumberFormat="0" applyAlignment="0" applyProtection="0"/>
    <xf numFmtId="0" fontId="61" fillId="46" borderId="1282" applyNumberFormat="0" applyAlignment="0" applyProtection="0"/>
    <xf numFmtId="0" fontId="7" fillId="14" borderId="14" applyNumberFormat="0" applyFont="0" applyAlignment="0" applyProtection="0"/>
    <xf numFmtId="0" fontId="64" fillId="59" borderId="1284" applyNumberFormat="0" applyAlignment="0" applyProtection="0"/>
    <xf numFmtId="0" fontId="2" fillId="0" borderId="1285" applyNumberFormat="0" applyFill="0" applyAlignment="0" applyProtection="0"/>
    <xf numFmtId="0" fontId="66" fillId="0" borderId="1285"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282" applyNumberFormat="0" applyAlignment="0" applyProtection="0"/>
    <xf numFmtId="229" fontId="103" fillId="0" borderId="1313">
      <alignment vertical="center"/>
      <protection locked="0"/>
    </xf>
    <xf numFmtId="0" fontId="7" fillId="14" borderId="14" applyNumberFormat="0" applyFont="0" applyAlignment="0" applyProtection="0"/>
    <xf numFmtId="0" fontId="61" fillId="46" borderId="1282" applyNumberFormat="0" applyAlignment="0" applyProtection="0"/>
    <xf numFmtId="228" fontId="68" fillId="0" borderId="1298" applyFill="0">
      <alignment horizontal="center" vertical="center"/>
    </xf>
    <xf numFmtId="184" fontId="68" fillId="0" borderId="1298" applyFill="0">
      <alignment horizontal="center" vertical="center"/>
    </xf>
    <xf numFmtId="0" fontId="10" fillId="62" borderId="1283" applyNumberFormat="0" applyFont="0" applyAlignment="0" applyProtection="0"/>
    <xf numFmtId="0" fontId="64" fillId="59" borderId="1284" applyNumberFormat="0" applyAlignment="0" applyProtection="0"/>
    <xf numFmtId="228" fontId="124" fillId="0" borderId="1324" applyFill="0">
      <alignment horizontal="center" vertical="center"/>
    </xf>
    <xf numFmtId="0" fontId="7" fillId="14" borderId="14" applyNumberFormat="0" applyFont="0" applyAlignment="0" applyProtection="0"/>
    <xf numFmtId="0" fontId="66" fillId="0" borderId="1285" applyNumberFormat="0" applyFill="0" applyAlignment="0" applyProtection="0"/>
    <xf numFmtId="0" fontId="2" fillId="0" borderId="1285" applyNumberFormat="0" applyFill="0" applyAlignment="0" applyProtection="0"/>
    <xf numFmtId="228" fontId="103" fillId="0" borderId="1298" applyFill="0">
      <alignment horizontal="center" vertical="center"/>
    </xf>
    <xf numFmtId="0" fontId="7" fillId="14" borderId="14" applyNumberFormat="0" applyFont="0" applyAlignment="0" applyProtection="0"/>
    <xf numFmtId="266" fontId="103" fillId="0" borderId="1334"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37" fontId="70" fillId="0" borderId="1809"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282"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282" applyNumberFormat="0" applyAlignment="0" applyProtection="0"/>
    <xf numFmtId="0" fontId="7" fillId="14" borderId="14" applyNumberFormat="0" applyFont="0" applyAlignment="0" applyProtection="0"/>
    <xf numFmtId="0" fontId="10" fillId="62" borderId="1283" applyNumberFormat="0" applyFont="0" applyAlignment="0" applyProtection="0"/>
    <xf numFmtId="0" fontId="64" fillId="59" borderId="1284" applyNumberFormat="0" applyAlignment="0" applyProtection="0"/>
    <xf numFmtId="0" fontId="7" fillId="14" borderId="14" applyNumberFormat="0" applyFont="0" applyAlignment="0" applyProtection="0"/>
    <xf numFmtId="37" fontId="70" fillId="0" borderId="1351" applyFill="0">
      <alignment horizontal="center" vertical="center"/>
    </xf>
    <xf numFmtId="0" fontId="2" fillId="0" borderId="1285" applyNumberFormat="0" applyFill="0" applyAlignment="0" applyProtection="0"/>
    <xf numFmtId="0" fontId="66" fillId="0" borderId="1285"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1302" applyNumberFormat="0" applyAlignment="0" applyProtection="0"/>
    <xf numFmtId="191" fontId="74" fillId="0" borderId="1298"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201" fontId="10" fillId="39" borderId="1334" applyNumberFormat="0">
      <alignment horizontal="left"/>
    </xf>
    <xf numFmtId="0" fontId="73" fillId="63" borderId="1289" applyFill="0">
      <alignment horizontal="center"/>
    </xf>
    <xf numFmtId="0" fontId="7" fillId="14" borderId="14" applyNumberFormat="0" applyFont="0" applyAlignment="0" applyProtection="0"/>
    <xf numFmtId="276" fontId="20" fillId="0" borderId="1316">
      <alignment horizontal="center"/>
    </xf>
    <xf numFmtId="192" fontId="74" fillId="0" borderId="1298" applyFont="0" applyFill="0" applyBorder="0" applyAlignment="0" applyProtection="0">
      <alignment horizontal="left"/>
      <protection locked="0"/>
    </xf>
    <xf numFmtId="190" fontId="74" fillId="0" borderId="1298" applyFont="0" applyFill="0" applyBorder="0" applyAlignment="0" applyProtection="0">
      <alignment horizontal="left"/>
      <protection locked="0"/>
    </xf>
    <xf numFmtId="0" fontId="10" fillId="62" borderId="1301" applyNumberFormat="0" applyFont="0" applyAlignment="0" applyProtection="0"/>
    <xf numFmtId="188" fontId="73" fillId="63" borderId="1289" applyFill="0">
      <alignment horizontal="center" vertical="center"/>
    </xf>
    <xf numFmtId="0" fontId="7" fillId="14" borderId="14" applyNumberFormat="0" applyFont="0" applyAlignment="0" applyProtection="0"/>
    <xf numFmtId="0" fontId="10" fillId="62" borderId="1328" applyNumberFormat="0" applyFont="0" applyAlignment="0" applyProtection="0"/>
    <xf numFmtId="0" fontId="2" fillId="0" borderId="1339" applyNumberFormat="0" applyFill="0" applyAlignment="0" applyProtection="0"/>
    <xf numFmtId="0" fontId="61" fillId="46" borderId="1291"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0" fontId="10" fillId="63" borderId="1289" applyNumberFormat="0" applyFont="0" applyBorder="0" applyAlignment="0" applyProtection="0"/>
    <xf numFmtId="180" fontId="10" fillId="63" borderId="1289" applyNumberFormat="0" applyFont="0" applyBorder="0" applyAlignment="0" applyProtection="0"/>
    <xf numFmtId="0" fontId="66" fillId="0" borderId="1330" applyNumberFormat="0" applyFill="0" applyAlignment="0" applyProtection="0"/>
    <xf numFmtId="276" fontId="20" fillId="0" borderId="1307">
      <alignment horizontal="center"/>
    </xf>
    <xf numFmtId="192" fontId="74" fillId="0" borderId="1325" applyFont="0" applyFill="0" applyBorder="0" applyAlignment="0" applyProtection="0">
      <alignment horizontal="left"/>
      <protection locked="0"/>
    </xf>
    <xf numFmtId="267" fontId="112" fillId="0" borderId="1324" applyFill="0">
      <alignment horizontal="center" vertical="center"/>
    </xf>
    <xf numFmtId="0" fontId="7" fillId="14" borderId="14" applyNumberFormat="0" applyFont="0" applyAlignment="0" applyProtection="0"/>
    <xf numFmtId="250" fontId="121" fillId="0" borderId="1308" applyFill="0"/>
    <xf numFmtId="0" fontId="7" fillId="14" borderId="14" applyNumberFormat="0" applyFont="0" applyAlignment="0" applyProtection="0"/>
    <xf numFmtId="0" fontId="7" fillId="14" borderId="14" applyNumberFormat="0" applyFont="0" applyAlignment="0" applyProtection="0"/>
    <xf numFmtId="250" fontId="121" fillId="0" borderId="1353" applyFill="0"/>
    <xf numFmtId="0" fontId="7" fillId="14" borderId="14" applyNumberFormat="0" applyFont="0" applyAlignment="0" applyProtection="0"/>
    <xf numFmtId="228" fontId="136" fillId="68" borderId="1305" applyNumberFormat="0">
      <alignment horizontal="right"/>
    </xf>
    <xf numFmtId="10" fontId="68" fillId="67" borderId="1325" applyNumberFormat="0" applyBorder="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3" fillId="63" borderId="1289" applyFill="0">
      <alignment horizontal="center"/>
    </xf>
    <xf numFmtId="188" fontId="73" fillId="63" borderId="1289" applyFill="0">
      <alignment horizontal="center" vertical="center"/>
    </xf>
    <xf numFmtId="185" fontId="74" fillId="0" borderId="1289" applyFont="0" applyFill="0" applyBorder="0" applyAlignment="0" applyProtection="0">
      <alignment horizontal="left"/>
      <protection locked="0"/>
    </xf>
    <xf numFmtId="197" fontId="74" fillId="0" borderId="1289">
      <alignment horizontal="left"/>
      <protection locked="0"/>
    </xf>
    <xf numFmtId="0" fontId="53" fillId="59" borderId="1291" applyNumberFormat="0" applyAlignment="0" applyProtection="0"/>
    <xf numFmtId="0" fontId="61" fillId="46" borderId="1291" applyNumberFormat="0" applyAlignment="0" applyProtection="0"/>
    <xf numFmtId="0" fontId="64" fillId="59" borderId="1293" applyNumberFormat="0" applyAlignment="0" applyProtection="0"/>
    <xf numFmtId="0" fontId="66" fillId="0" borderId="1294" applyNumberFormat="0" applyFill="0" applyAlignment="0" applyProtection="0"/>
    <xf numFmtId="0" fontId="2" fillId="0" borderId="1294" applyNumberFormat="0" applyFill="0" applyAlignment="0" applyProtection="0"/>
    <xf numFmtId="0" fontId="53" fillId="59" borderId="1291" applyNumberFormat="0" applyAlignment="0" applyProtection="0"/>
    <xf numFmtId="0" fontId="73" fillId="63" borderId="1289" applyFill="0">
      <alignment horizontal="center"/>
    </xf>
    <xf numFmtId="188" fontId="73" fillId="63" borderId="1289" applyFill="0">
      <alignment horizontal="center" vertical="center"/>
    </xf>
    <xf numFmtId="0" fontId="61" fillId="46" borderId="1291" applyNumberFormat="0" applyAlignment="0" applyProtection="0"/>
    <xf numFmtId="0" fontId="7" fillId="14" borderId="14" applyNumberFormat="0" applyFont="0" applyAlignment="0" applyProtection="0"/>
    <xf numFmtId="0" fontId="64" fillId="59" borderId="1293" applyNumberFormat="0" applyAlignment="0" applyProtection="0"/>
    <xf numFmtId="0" fontId="2" fillId="0" borderId="1294" applyNumberFormat="0" applyFill="0" applyAlignment="0" applyProtection="0"/>
    <xf numFmtId="0" fontId="66" fillId="0" borderId="1294"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291" applyNumberFormat="0" applyAlignment="0" applyProtection="0"/>
    <xf numFmtId="0" fontId="7" fillId="14" borderId="14" applyNumberFormat="0" applyFont="0" applyAlignment="0" applyProtection="0"/>
    <xf numFmtId="0" fontId="61" fillId="46" borderId="1291" applyNumberFormat="0" applyAlignment="0" applyProtection="0"/>
    <xf numFmtId="192" fontId="74" fillId="0" borderId="1307" applyFont="0" applyFill="0" applyBorder="0" applyAlignment="0" applyProtection="0">
      <alignment horizontal="left"/>
      <protection locked="0"/>
    </xf>
    <xf numFmtId="271" fontId="11" fillId="0" borderId="1307">
      <alignment horizontal="right"/>
    </xf>
    <xf numFmtId="0" fontId="10" fillId="62" borderId="1292" applyNumberFormat="0" applyFont="0" applyAlignment="0" applyProtection="0"/>
    <xf numFmtId="0" fontId="64" fillId="59" borderId="1293" applyNumberFormat="0" applyAlignment="0" applyProtection="0"/>
    <xf numFmtId="0" fontId="61" fillId="46" borderId="1309" applyNumberFormat="0" applyAlignment="0" applyProtection="0"/>
    <xf numFmtId="0" fontId="7" fillId="14" borderId="14" applyNumberFormat="0" applyFont="0" applyAlignment="0" applyProtection="0"/>
    <xf numFmtId="0" fontId="66" fillId="0" borderId="1294" applyNumberFormat="0" applyFill="0" applyAlignment="0" applyProtection="0"/>
    <xf numFmtId="0" fontId="2" fillId="0" borderId="1294" applyNumberFormat="0" applyFill="0" applyAlignment="0" applyProtection="0"/>
    <xf numFmtId="190" fontId="74" fillId="0" borderId="1307"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291"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291" applyNumberFormat="0" applyAlignment="0" applyProtection="0"/>
    <xf numFmtId="0" fontId="7" fillId="14" borderId="14" applyNumberFormat="0" applyFont="0" applyAlignment="0" applyProtection="0"/>
    <xf numFmtId="0" fontId="10" fillId="62" borderId="1292" applyNumberFormat="0" applyFont="0" applyAlignment="0" applyProtection="0"/>
    <xf numFmtId="0" fontId="64" fillId="59" borderId="1293" applyNumberFormat="0" applyAlignment="0" applyProtection="0"/>
    <xf numFmtId="0" fontId="7" fillId="14" borderId="14" applyNumberFormat="0" applyFont="0" applyAlignment="0" applyProtection="0"/>
    <xf numFmtId="0" fontId="2" fillId="0" borderId="1294" applyNumberFormat="0" applyFill="0" applyAlignment="0" applyProtection="0"/>
    <xf numFmtId="0" fontId="66" fillId="0" borderId="1294" applyNumberFormat="0" applyFill="0" applyAlignment="0" applyProtection="0"/>
    <xf numFmtId="0" fontId="66" fillId="0" borderId="1321" applyNumberFormat="0" applyFill="0" applyAlignment="0" applyProtection="0"/>
    <xf numFmtId="267" fontId="112" fillId="0" borderId="1315"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10" fillId="62" borderId="1328"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3" fontId="114" fillId="39" borderId="1343">
      <alignment horizontal="center"/>
      <protection locked="0"/>
    </xf>
    <xf numFmtId="0" fontId="7" fillId="14" borderId="14" applyNumberFormat="0" applyFont="0" applyAlignment="0" applyProtection="0"/>
    <xf numFmtId="0" fontId="7" fillId="14" borderId="14" applyNumberFormat="0" applyFont="0" applyAlignment="0" applyProtection="0"/>
    <xf numFmtId="187" fontId="74" fillId="0" borderId="1334" applyFont="0" applyFill="0" applyBorder="0" applyAlignment="0" applyProtection="0">
      <alignment horizontal="left"/>
      <protection locked="0"/>
    </xf>
    <xf numFmtId="185" fontId="74" fillId="0" borderId="1325" applyFont="0" applyFill="0" applyBorder="0" applyAlignment="0" applyProtection="0">
      <alignment horizontal="left"/>
      <protection locked="0"/>
    </xf>
    <xf numFmtId="250" fontId="121" fillId="0" borderId="1317" applyFill="0"/>
    <xf numFmtId="0" fontId="7" fillId="14" borderId="14" applyNumberFormat="0" applyFont="0" applyAlignment="0" applyProtection="0"/>
    <xf numFmtId="0" fontId="66" fillId="0" borderId="1348" applyNumberFormat="0" applyFill="0" applyAlignment="0" applyProtection="0"/>
    <xf numFmtId="0" fontId="66" fillId="0" borderId="1339" applyNumberFormat="0" applyFill="0" applyAlignment="0" applyProtection="0"/>
    <xf numFmtId="0" fontId="61" fillId="46" borderId="1336" applyNumberFormat="0" applyAlignment="0" applyProtection="0"/>
    <xf numFmtId="185" fontId="74" fillId="0" borderId="1316" applyFont="0" applyFill="0" applyBorder="0" applyAlignment="0" applyProtection="0">
      <alignment horizontal="left"/>
      <protection locked="0"/>
    </xf>
    <xf numFmtId="180" fontId="10" fillId="63" borderId="1298" applyNumberFormat="0" applyFont="0" applyBorder="0" applyAlignment="0" applyProtection="0"/>
    <xf numFmtId="180" fontId="10" fillId="63" borderId="1298" applyNumberFormat="0" applyFont="0" applyBorder="0" applyAlignment="0" applyProtection="0"/>
    <xf numFmtId="178" fontId="10" fillId="39" borderId="1352">
      <alignment horizontal="center"/>
      <protection locked="0"/>
    </xf>
    <xf numFmtId="193" fontId="10" fillId="0" borderId="1325" applyFont="0" applyFill="0" applyBorder="0" applyAlignment="0" applyProtection="0">
      <alignment horizontal="left"/>
      <protection locked="0"/>
    </xf>
    <xf numFmtId="17" fontId="11" fillId="39" borderId="1316">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10" fillId="62" borderId="1337" applyNumberFormat="0" applyFont="0" applyAlignment="0" applyProtection="0"/>
    <xf numFmtId="0" fontId="2" fillId="0" borderId="1348"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71" fontId="11" fillId="0" borderId="1325">
      <alignment horizontal="right"/>
    </xf>
    <xf numFmtId="0" fontId="7" fillId="14" borderId="14" applyNumberFormat="0" applyFont="0" applyAlignment="0" applyProtection="0"/>
    <xf numFmtId="0" fontId="53" fillId="59" borderId="1300" applyNumberFormat="0" applyAlignment="0" applyProtection="0"/>
    <xf numFmtId="0" fontId="61" fillId="46" borderId="1300" applyNumberFormat="0" applyAlignment="0" applyProtection="0"/>
    <xf numFmtId="0" fontId="64" fillId="59" borderId="1302" applyNumberFormat="0" applyAlignment="0" applyProtection="0"/>
    <xf numFmtId="0" fontId="66" fillId="0" borderId="1303" applyNumberFormat="0" applyFill="0" applyAlignment="0" applyProtection="0"/>
    <xf numFmtId="0" fontId="2" fillId="0" borderId="1303" applyNumberFormat="0" applyFill="0" applyAlignment="0" applyProtection="0"/>
    <xf numFmtId="0" fontId="53" fillId="59" borderId="1300" applyNumberFormat="0" applyAlignment="0" applyProtection="0"/>
    <xf numFmtId="0" fontId="61" fillId="46" borderId="1300" applyNumberFormat="0" applyAlignment="0" applyProtection="0"/>
    <xf numFmtId="0" fontId="7" fillId="14" borderId="14" applyNumberFormat="0" applyFont="0" applyAlignment="0" applyProtection="0"/>
    <xf numFmtId="0" fontId="64" fillId="59" borderId="1302" applyNumberFormat="0" applyAlignment="0" applyProtection="0"/>
    <xf numFmtId="0" fontId="2" fillId="0" borderId="1303" applyNumberFormat="0" applyFill="0" applyAlignment="0" applyProtection="0"/>
    <xf numFmtId="0" fontId="66" fillId="0" borderId="1303" applyNumberFormat="0" applyFill="0" applyAlignment="0" applyProtection="0"/>
    <xf numFmtId="197" fontId="74" fillId="0" borderId="1334">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300" applyNumberFormat="0" applyAlignment="0" applyProtection="0"/>
    <xf numFmtId="228" fontId="121" fillId="0" borderId="1323" applyNumberFormat="0"/>
    <xf numFmtId="0" fontId="7" fillId="14" borderId="14" applyNumberFormat="0" applyFont="0" applyAlignment="0" applyProtection="0"/>
    <xf numFmtId="0" fontId="61" fillId="46" borderId="1300" applyNumberFormat="0" applyAlignment="0" applyProtection="0"/>
    <xf numFmtId="228" fontId="79" fillId="0" borderId="1316" applyFill="0">
      <alignment horizontal="center" vertical="center"/>
    </xf>
    <xf numFmtId="228" fontId="68" fillId="0" borderId="1316" applyFill="0">
      <alignment horizontal="center" vertical="center"/>
    </xf>
    <xf numFmtId="0" fontId="10" fillId="62" borderId="1301" applyNumberFormat="0" applyFont="0" applyAlignment="0" applyProtection="0"/>
    <xf numFmtId="0" fontId="64" fillId="59" borderId="1302" applyNumberFormat="0" applyAlignment="0" applyProtection="0"/>
    <xf numFmtId="0" fontId="7" fillId="14" borderId="14" applyNumberFormat="0" applyFont="0" applyAlignment="0" applyProtection="0"/>
    <xf numFmtId="0" fontId="66" fillId="0" borderId="1303" applyNumberFormat="0" applyFill="0" applyAlignment="0" applyProtection="0"/>
    <xf numFmtId="0" fontId="2" fillId="0" borderId="1303" applyNumberFormat="0" applyFill="0" applyAlignment="0" applyProtection="0"/>
    <xf numFmtId="228" fontId="104" fillId="0" borderId="1316"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66" fontId="103" fillId="0" borderId="1316" applyFill="0">
      <alignment horizontal="center" vertical="center"/>
    </xf>
    <xf numFmtId="37" fontId="70" fillId="0" borderId="1324"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300"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300" applyNumberFormat="0" applyAlignment="0" applyProtection="0"/>
    <xf numFmtId="254" fontId="10" fillId="39" borderId="1352">
      <alignment horizontal="right"/>
      <protection locked="0"/>
    </xf>
    <xf numFmtId="0" fontId="7" fillId="14" borderId="14" applyNumberFormat="0" applyFont="0" applyAlignment="0" applyProtection="0"/>
    <xf numFmtId="0" fontId="10" fillId="62" borderId="1301" applyNumberFormat="0" applyFont="0" applyAlignment="0" applyProtection="0"/>
    <xf numFmtId="0" fontId="64" fillId="59" borderId="1302" applyNumberFormat="0" applyAlignment="0" applyProtection="0"/>
    <xf numFmtId="0" fontId="7" fillId="14" borderId="14" applyNumberFormat="0" applyFont="0" applyAlignment="0" applyProtection="0"/>
    <xf numFmtId="0" fontId="2" fillId="0" borderId="1303" applyNumberFormat="0" applyFill="0" applyAlignment="0" applyProtection="0"/>
    <xf numFmtId="0" fontId="66" fillId="0" borderId="1303" applyNumberFormat="0" applyFill="0" applyAlignment="0" applyProtection="0"/>
    <xf numFmtId="250" fontId="121" fillId="0" borderId="2714" applyFill="0"/>
    <xf numFmtId="0" fontId="7" fillId="14" borderId="14" applyNumberFormat="0" applyFont="0" applyAlignment="0" applyProtection="0"/>
    <xf numFmtId="0" fontId="7" fillId="14" borderId="14" applyNumberFormat="0" applyFont="0" applyAlignment="0" applyProtection="0"/>
    <xf numFmtId="187" fontId="74" fillId="0" borderId="1352"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3" fillId="0" borderId="1349">
      <alignment vertical="center"/>
      <protection locked="0"/>
    </xf>
    <xf numFmtId="178" fontId="10" fillId="39" borderId="1334">
      <alignment horizontal="center"/>
      <protection locked="0"/>
    </xf>
    <xf numFmtId="0" fontId="7" fillId="14" borderId="14" applyNumberFormat="0" applyFont="0" applyAlignment="0" applyProtection="0"/>
    <xf numFmtId="191" fontId="74" fillId="0" borderId="1316" applyFont="0" applyFill="0" applyBorder="0" applyAlignment="0" applyProtection="0">
      <alignment horizontal="left"/>
      <protection locked="0"/>
    </xf>
    <xf numFmtId="0" fontId="7" fillId="14" borderId="14" applyNumberFormat="0" applyFont="0" applyAlignment="0" applyProtection="0"/>
    <xf numFmtId="190" fontId="74" fillId="0" borderId="1325" applyFont="0" applyFill="0" applyBorder="0" applyAlignment="0" applyProtection="0">
      <alignment horizontal="left"/>
      <protection locked="0"/>
    </xf>
    <xf numFmtId="0" fontId="7" fillId="14" borderId="14" applyNumberFormat="0" applyFont="0" applyAlignment="0" applyProtection="0"/>
    <xf numFmtId="0" fontId="73" fillId="63" borderId="1325" applyFill="0">
      <alignment horizontal="center"/>
    </xf>
    <xf numFmtId="0" fontId="7" fillId="14" borderId="14" applyNumberFormat="0" applyFont="0" applyAlignment="0" applyProtection="0"/>
    <xf numFmtId="180" fontId="10" fillId="63" borderId="1307" applyNumberFormat="0" applyFont="0" applyBorder="0" applyAlignment="0" applyProtection="0"/>
    <xf numFmtId="180" fontId="10" fillId="63" borderId="1307" applyNumberFormat="0" applyFont="0" applyBorder="0" applyAlignment="0" applyProtection="0"/>
    <xf numFmtId="0" fontId="66" fillId="0" borderId="1348" applyNumberFormat="0" applyFill="0" applyAlignment="0" applyProtection="0"/>
    <xf numFmtId="276" fontId="20" fillId="0" borderId="1334">
      <alignment horizontal="center"/>
    </xf>
    <xf numFmtId="0" fontId="7" fillId="14" borderId="14" applyNumberFormat="0" applyFont="0" applyAlignment="0" applyProtection="0"/>
    <xf numFmtId="0" fontId="53" fillId="59" borderId="1309" applyNumberFormat="0" applyAlignment="0" applyProtection="0"/>
    <xf numFmtId="0" fontId="61" fillId="46" borderId="1309" applyNumberFormat="0" applyAlignment="0" applyProtection="0"/>
    <xf numFmtId="0" fontId="64" fillId="59" borderId="1311" applyNumberFormat="0" applyAlignment="0" applyProtection="0"/>
    <xf numFmtId="0" fontId="66" fillId="0" borderId="1312" applyNumberFormat="0" applyFill="0" applyAlignment="0" applyProtection="0"/>
    <xf numFmtId="0" fontId="2" fillId="0" borderId="1312" applyNumberFormat="0" applyFill="0" applyAlignment="0" applyProtection="0"/>
    <xf numFmtId="0" fontId="53" fillId="59" borderId="1309" applyNumberFormat="0" applyAlignment="0" applyProtection="0"/>
    <xf numFmtId="184" fontId="68" fillId="0" borderId="1334" applyFill="0">
      <alignment horizontal="center" vertical="center"/>
    </xf>
    <xf numFmtId="0" fontId="61" fillId="46" borderId="1309" applyNumberFormat="0" applyAlignment="0" applyProtection="0"/>
    <xf numFmtId="0" fontId="7" fillId="14" borderId="14" applyNumberFormat="0" applyFont="0" applyAlignment="0" applyProtection="0"/>
    <xf numFmtId="0" fontId="64" fillId="59" borderId="1311" applyNumberFormat="0" applyAlignment="0" applyProtection="0"/>
    <xf numFmtId="0" fontId="2" fillId="0" borderId="1312" applyNumberFormat="0" applyFill="0" applyAlignment="0" applyProtection="0"/>
    <xf numFmtId="0" fontId="66" fillId="0" borderId="1312"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309" applyNumberFormat="0" applyAlignment="0" applyProtection="0"/>
    <xf numFmtId="271" fontId="11" fillId="0" borderId="1334">
      <alignment horizontal="right"/>
    </xf>
    <xf numFmtId="0" fontId="7" fillId="14" borderId="14" applyNumberFormat="0" applyFont="0" applyAlignment="0" applyProtection="0"/>
    <xf numFmtId="0" fontId="61" fillId="46" borderId="1309" applyNumberFormat="0" applyAlignment="0" applyProtection="0"/>
    <xf numFmtId="178" fontId="10" fillId="39" borderId="1325">
      <alignment horizontal="center"/>
      <protection locked="0"/>
    </xf>
    <xf numFmtId="228" fontId="104" fillId="0" borderId="1325" applyFill="0">
      <alignment horizontal="center" vertical="center"/>
    </xf>
    <xf numFmtId="0" fontId="10" fillId="62" borderId="1310" applyNumberFormat="0" applyFont="0" applyAlignment="0" applyProtection="0"/>
    <xf numFmtId="0" fontId="64" fillId="59" borderId="1311" applyNumberFormat="0" applyAlignment="0" applyProtection="0"/>
    <xf numFmtId="0" fontId="7" fillId="14" borderId="14" applyNumberFormat="0" applyFont="0" applyAlignment="0" applyProtection="0"/>
    <xf numFmtId="0" fontId="66" fillId="0" borderId="1312" applyNumberFormat="0" applyFill="0" applyAlignment="0" applyProtection="0"/>
    <xf numFmtId="0" fontId="2" fillId="0" borderId="1312" applyNumberFormat="0" applyFill="0" applyAlignment="0" applyProtection="0"/>
    <xf numFmtId="228" fontId="79" fillId="0" borderId="1325"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4" fontId="68" fillId="0" borderId="1325"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309"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309"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10" fillId="62" borderId="1310" applyNumberFormat="0" applyFont="0" applyAlignment="0" applyProtection="0"/>
    <xf numFmtId="0" fontId="64" fillId="59" borderId="1311" applyNumberFormat="0" applyAlignment="0" applyProtection="0"/>
    <xf numFmtId="0" fontId="7" fillId="14" borderId="14" applyNumberFormat="0" applyFont="0" applyAlignment="0" applyProtection="0"/>
    <xf numFmtId="0" fontId="2" fillId="0" borderId="1312" applyNumberFormat="0" applyFill="0" applyAlignment="0" applyProtection="0"/>
    <xf numFmtId="0" fontId="66" fillId="0" borderId="1312" applyNumberFormat="0" applyFill="0" applyAlignment="0" applyProtection="0"/>
    <xf numFmtId="228" fontId="136" fillId="68" borderId="1332" applyNumberFormat="0">
      <alignment horizontal="right"/>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73" fillId="63" borderId="1325" applyFill="0">
      <alignment horizontal="center"/>
    </xf>
    <xf numFmtId="0" fontId="7" fillId="14" borderId="14" applyNumberFormat="0" applyFont="0" applyAlignment="0" applyProtection="0"/>
    <xf numFmtId="266" fontId="103" fillId="0" borderId="1325"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68" fillId="0" borderId="1353" applyFill="0"/>
    <xf numFmtId="196" fontId="10" fillId="39" borderId="2031" applyFont="0" applyFill="0" applyBorder="0" applyAlignment="0">
      <alignment horizontal="left"/>
    </xf>
    <xf numFmtId="188" fontId="73" fillId="63" borderId="1343" applyFill="0">
      <alignment horizontal="center" vertical="center"/>
    </xf>
    <xf numFmtId="0" fontId="2" fillId="0" borderId="1330" applyNumberFormat="0" applyFill="0" applyAlignment="0" applyProtection="0"/>
    <xf numFmtId="0" fontId="61" fillId="46" borderId="1318" applyNumberFormat="0" applyAlignment="0" applyProtection="0"/>
    <xf numFmtId="0" fontId="7" fillId="14" borderId="14" applyNumberFormat="0" applyFont="0" applyAlignment="0" applyProtection="0"/>
    <xf numFmtId="0" fontId="64" fillId="59" borderId="1338" applyNumberFormat="0" applyAlignment="0" applyProtection="0"/>
    <xf numFmtId="180" fontId="10" fillId="63" borderId="1316" applyNumberFormat="0" applyFont="0" applyBorder="0" applyAlignment="0" applyProtection="0"/>
    <xf numFmtId="180" fontId="10" fillId="63" borderId="1316" applyNumberFormat="0" applyFont="0" applyBorder="0" applyAlignment="0" applyProtection="0"/>
    <xf numFmtId="0" fontId="10" fillId="62" borderId="1337" applyNumberFormat="0" applyFont="0" applyAlignment="0" applyProtection="0"/>
    <xf numFmtId="228" fontId="124" fillId="0" borderId="1333" applyFill="0">
      <alignment horizontal="center" vertical="center"/>
    </xf>
    <xf numFmtId="271" fontId="11" fillId="63" borderId="1352">
      <alignment horizontal="right"/>
    </xf>
    <xf numFmtId="0" fontId="53" fillId="59" borderId="1318" applyNumberFormat="0" applyAlignment="0" applyProtection="0"/>
    <xf numFmtId="0" fontId="61" fillId="46" borderId="1318" applyNumberFormat="0" applyAlignment="0" applyProtection="0"/>
    <xf numFmtId="0" fontId="64" fillId="59" borderId="1320" applyNumberFormat="0" applyAlignment="0" applyProtection="0"/>
    <xf numFmtId="0" fontId="66" fillId="0" borderId="1321" applyNumberFormat="0" applyFill="0" applyAlignment="0" applyProtection="0"/>
    <xf numFmtId="0" fontId="2" fillId="0" borderId="1321" applyNumberFormat="0" applyFill="0" applyAlignment="0" applyProtection="0"/>
    <xf numFmtId="0" fontId="53" fillId="59" borderId="1318" applyNumberFormat="0" applyAlignment="0" applyProtection="0"/>
    <xf numFmtId="0" fontId="61" fillId="46" borderId="1318" applyNumberFormat="0" applyAlignment="0" applyProtection="0"/>
    <xf numFmtId="0" fontId="7" fillId="14" borderId="14" applyNumberFormat="0" applyFont="0" applyAlignment="0" applyProtection="0"/>
    <xf numFmtId="0" fontId="64" fillId="59" borderId="1320" applyNumberFormat="0" applyAlignment="0" applyProtection="0"/>
    <xf numFmtId="0" fontId="2" fillId="0" borderId="1321" applyNumberFormat="0" applyFill="0" applyAlignment="0" applyProtection="0"/>
    <xf numFmtId="0" fontId="66" fillId="0" borderId="1321"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318"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318" applyNumberFormat="0" applyAlignment="0" applyProtection="0"/>
    <xf numFmtId="196" fontId="10" fillId="39" borderId="1334" applyFont="0" applyFill="0" applyBorder="0" applyAlignment="0">
      <alignment horizontal="left"/>
    </xf>
    <xf numFmtId="228" fontId="74" fillId="0" borderId="1334" applyNumberFormat="0">
      <alignment horizontal="left"/>
      <protection locked="0"/>
    </xf>
    <xf numFmtId="0" fontId="10" fillId="62" borderId="1319" applyNumberFormat="0" applyFont="0" applyAlignment="0" applyProtection="0"/>
    <xf numFmtId="0" fontId="64" fillId="59" borderId="1320" applyNumberFormat="0" applyAlignment="0" applyProtection="0"/>
    <xf numFmtId="0" fontId="7" fillId="14" borderId="14" applyNumberFormat="0" applyFont="0" applyAlignment="0" applyProtection="0"/>
    <xf numFmtId="0" fontId="66" fillId="0" borderId="1321" applyNumberFormat="0" applyFill="0" applyAlignment="0" applyProtection="0"/>
    <xf numFmtId="0" fontId="2" fillId="0" borderId="1321" applyNumberFormat="0" applyFill="0" applyAlignment="0" applyProtection="0"/>
    <xf numFmtId="49" fontId="74" fillId="0" borderId="1334">
      <alignment horizontal="left" vertical="top" wrapText="1"/>
      <protection locked="0"/>
    </xf>
    <xf numFmtId="0" fontId="7" fillId="14" borderId="14" applyNumberFormat="0" applyFont="0" applyAlignment="0" applyProtection="0"/>
    <xf numFmtId="233" fontId="103" fillId="0" borderId="1349">
      <alignment vertical="center"/>
      <protection locked="0"/>
    </xf>
    <xf numFmtId="0" fontId="7" fillId="14" borderId="14" applyNumberFormat="0" applyFont="0" applyAlignment="0" applyProtection="0"/>
    <xf numFmtId="0" fontId="7" fillId="14" borderId="14" applyNumberFormat="0" applyFont="0" applyAlignment="0" applyProtection="0"/>
    <xf numFmtId="178" fontId="10" fillId="39" borderId="1334">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318"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318" applyNumberFormat="0" applyAlignment="0" applyProtection="0"/>
    <xf numFmtId="0" fontId="7" fillId="14" borderId="14" applyNumberFormat="0" applyFont="0" applyAlignment="0" applyProtection="0"/>
    <xf numFmtId="0" fontId="10" fillId="62" borderId="1319" applyNumberFormat="0" applyFont="0" applyAlignment="0" applyProtection="0"/>
    <xf numFmtId="0" fontId="64" fillId="59" borderId="1320" applyNumberFormat="0" applyAlignment="0" applyProtection="0"/>
    <xf numFmtId="0" fontId="7" fillId="14" borderId="14" applyNumberFormat="0" applyFont="0" applyAlignment="0" applyProtection="0"/>
    <xf numFmtId="0" fontId="2" fillId="0" borderId="1321" applyNumberFormat="0" applyFill="0" applyAlignment="0" applyProtection="0"/>
    <xf numFmtId="0" fontId="66" fillId="0" borderId="1321"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79" fillId="0" borderId="1334"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37" fontId="103" fillId="0" borderId="1349">
      <alignment vertical="center"/>
      <protection locked="0"/>
    </xf>
    <xf numFmtId="228" fontId="104" fillId="0" borderId="1334" applyFill="0">
      <alignment horizontal="center" vertical="center"/>
    </xf>
    <xf numFmtId="228" fontId="68" fillId="0" borderId="1334" applyFill="0">
      <alignment horizontal="center" vertical="center"/>
    </xf>
    <xf numFmtId="0" fontId="7" fillId="14" borderId="14" applyNumberFormat="0" applyFont="0" applyAlignment="0" applyProtection="0"/>
    <xf numFmtId="0" fontId="61" fillId="46" borderId="1327" applyNumberFormat="0" applyAlignment="0" applyProtection="0"/>
    <xf numFmtId="180" fontId="10" fillId="63" borderId="1325" applyNumberFormat="0" applyFont="0" applyBorder="0" applyAlignment="0" applyProtection="0"/>
    <xf numFmtId="180" fontId="10" fillId="63" borderId="1325" applyNumberFormat="0" applyFont="0" applyBorder="0" applyAlignment="0" applyProtection="0"/>
    <xf numFmtId="0" fontId="7" fillId="14" borderId="14" applyNumberFormat="0" applyFont="0" applyAlignment="0" applyProtection="0"/>
    <xf numFmtId="188" fontId="73" fillId="63" borderId="1325" applyFill="0">
      <alignment horizontal="center" vertical="center"/>
    </xf>
    <xf numFmtId="229" fontId="103" fillId="0" borderId="1349">
      <alignment vertical="center"/>
      <protection locked="0"/>
    </xf>
    <xf numFmtId="0" fontId="74" fillId="0" borderId="1352" applyNumberFormat="0">
      <alignment horizontal="left"/>
      <protection locked="0"/>
    </xf>
    <xf numFmtId="271" fontId="11" fillId="0" borderId="1352">
      <alignment horizontal="right"/>
    </xf>
    <xf numFmtId="0" fontId="7" fillId="14" borderId="14" applyNumberFormat="0" applyFont="0" applyAlignment="0" applyProtection="0"/>
    <xf numFmtId="201" fontId="10" fillId="39" borderId="1352" applyNumberFormat="0">
      <alignment horizontal="left"/>
    </xf>
    <xf numFmtId="0" fontId="73" fillId="63" borderId="1325" applyFill="0">
      <alignment horizontal="center"/>
    </xf>
    <xf numFmtId="188" fontId="73" fillId="63" borderId="1325" applyFill="0">
      <alignment horizontal="center" vertical="center"/>
    </xf>
    <xf numFmtId="185" fontId="74" fillId="0" borderId="1325" applyFont="0" applyFill="0" applyBorder="0" applyAlignment="0" applyProtection="0">
      <alignment horizontal="left"/>
      <protection locked="0"/>
    </xf>
    <xf numFmtId="197" fontId="74" fillId="0" borderId="1325">
      <alignment horizontal="left"/>
      <protection locked="0"/>
    </xf>
    <xf numFmtId="0" fontId="53" fillId="59" borderId="1327" applyNumberFormat="0" applyAlignment="0" applyProtection="0"/>
    <xf numFmtId="0" fontId="61" fillId="46" borderId="1327" applyNumberFormat="0" applyAlignment="0" applyProtection="0"/>
    <xf numFmtId="0" fontId="64" fillId="59" borderId="1329" applyNumberFormat="0" applyAlignment="0" applyProtection="0"/>
    <xf numFmtId="0" fontId="66" fillId="0" borderId="1330" applyNumberFormat="0" applyFill="0" applyAlignment="0" applyProtection="0"/>
    <xf numFmtId="0" fontId="2" fillId="0" borderId="1330" applyNumberFormat="0" applyFill="0" applyAlignment="0" applyProtection="0"/>
    <xf numFmtId="0" fontId="53" fillId="59" borderId="1327" applyNumberFormat="0" applyAlignment="0" applyProtection="0"/>
    <xf numFmtId="0" fontId="73" fillId="63" borderId="1325" applyFill="0">
      <alignment horizontal="center"/>
    </xf>
    <xf numFmtId="188" fontId="73" fillId="63" borderId="1325" applyFill="0">
      <alignment horizontal="center" vertical="center"/>
    </xf>
    <xf numFmtId="0" fontId="61" fillId="46" borderId="1327" applyNumberFormat="0" applyAlignment="0" applyProtection="0"/>
    <xf numFmtId="0" fontId="7" fillId="14" borderId="14" applyNumberFormat="0" applyFont="0" applyAlignment="0" applyProtection="0"/>
    <xf numFmtId="0" fontId="64" fillId="59" borderId="1329" applyNumberFormat="0" applyAlignment="0" applyProtection="0"/>
    <xf numFmtId="0" fontId="2" fillId="0" borderId="1330" applyNumberFormat="0" applyFill="0" applyAlignment="0" applyProtection="0"/>
    <xf numFmtId="0" fontId="66" fillId="0" borderId="1330"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327" applyNumberFormat="0" applyAlignment="0" applyProtection="0"/>
    <xf numFmtId="0" fontId="73" fillId="63" borderId="1334" applyFill="0">
      <alignment horizontal="center"/>
    </xf>
    <xf numFmtId="0" fontId="7" fillId="14" borderId="14" applyNumberFormat="0" applyFont="0" applyAlignment="0" applyProtection="0"/>
    <xf numFmtId="0" fontId="61" fillId="46" borderId="1327" applyNumberFormat="0" applyAlignment="0" applyProtection="0"/>
    <xf numFmtId="184" fontId="68" fillId="0" borderId="1343" applyFill="0">
      <alignment horizontal="center" vertical="center"/>
    </xf>
    <xf numFmtId="0" fontId="7" fillId="14" borderId="14" applyNumberFormat="0" applyFont="0" applyAlignment="0" applyProtection="0"/>
    <xf numFmtId="0" fontId="10" fillId="62" borderId="1328" applyNumberFormat="0" applyFont="0" applyAlignment="0" applyProtection="0"/>
    <xf numFmtId="0" fontId="64" fillId="59" borderId="1329" applyNumberFormat="0" applyAlignment="0" applyProtection="0"/>
    <xf numFmtId="0" fontId="10" fillId="62" borderId="1346" applyNumberFormat="0" applyFont="0" applyAlignment="0" applyProtection="0"/>
    <xf numFmtId="0" fontId="7" fillId="14" borderId="14" applyNumberFormat="0" applyFont="0" applyAlignment="0" applyProtection="0"/>
    <xf numFmtId="0" fontId="66" fillId="0" borderId="1330" applyNumberFormat="0" applyFill="0" applyAlignment="0" applyProtection="0"/>
    <xf numFmtId="0" fontId="2" fillId="0" borderId="1330" applyNumberFormat="0" applyFill="0" applyAlignment="0" applyProtection="0"/>
    <xf numFmtId="266" fontId="103" fillId="0" borderId="1343"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2" fontId="74" fillId="0" borderId="1343"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8" fontId="73" fillId="63" borderId="1334"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1347" applyNumberFormat="0" applyAlignment="0" applyProtection="0"/>
    <xf numFmtId="0" fontId="7" fillId="14" borderId="14" applyNumberFormat="0" applyFont="0" applyAlignment="0" applyProtection="0"/>
    <xf numFmtId="0" fontId="53" fillId="59" borderId="1327"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327" applyNumberFormat="0" applyAlignment="0" applyProtection="0"/>
    <xf numFmtId="230" fontId="103" fillId="0" borderId="1349">
      <alignment vertical="center"/>
      <protection locked="0"/>
    </xf>
    <xf numFmtId="0" fontId="7" fillId="14" borderId="14" applyNumberFormat="0" applyFont="0" applyAlignment="0" applyProtection="0"/>
    <xf numFmtId="0" fontId="10" fillId="62" borderId="1328" applyNumberFormat="0" applyFont="0" applyAlignment="0" applyProtection="0"/>
    <xf numFmtId="0" fontId="64" fillId="59" borderId="1329" applyNumberFormat="0" applyAlignment="0" applyProtection="0"/>
    <xf numFmtId="0" fontId="7" fillId="14" borderId="14" applyNumberFormat="0" applyFont="0" applyAlignment="0" applyProtection="0"/>
    <xf numFmtId="0" fontId="2" fillId="0" borderId="1330" applyNumberFormat="0" applyFill="0" applyAlignment="0" applyProtection="0"/>
    <xf numFmtId="0" fontId="66" fillId="0" borderId="1330" applyNumberFormat="0" applyFill="0" applyAlignment="0" applyProtection="0"/>
    <xf numFmtId="0" fontId="61" fillId="46" borderId="1336"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1343"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200" fontId="10" fillId="5" borderId="1334" applyFont="0" applyFill="0" applyBorder="0" applyAlignment="0" applyProtection="0"/>
    <xf numFmtId="271" fontId="11" fillId="0" borderId="1343">
      <alignment horizontal="right"/>
    </xf>
    <xf numFmtId="201" fontId="10" fillId="39" borderId="1343" applyNumberFormat="0">
      <alignment horizontal="left"/>
    </xf>
    <xf numFmtId="178" fontId="10" fillId="39" borderId="1352">
      <alignment horizontal="center"/>
      <protection locked="0"/>
    </xf>
    <xf numFmtId="180" fontId="10" fillId="63" borderId="1334" applyNumberFormat="0" applyFont="0" applyBorder="0" applyAlignment="0" applyProtection="0"/>
    <xf numFmtId="180" fontId="10" fillId="63" borderId="1334" applyNumberFormat="0" applyFont="0" applyBorder="0" applyAlignment="0" applyProtection="0"/>
    <xf numFmtId="276" fontId="20" fillId="0" borderId="1352">
      <alignment horizontal="center"/>
    </xf>
    <xf numFmtId="0" fontId="53" fillId="59" borderId="1336" applyNumberFormat="0" applyAlignment="0" applyProtection="0"/>
    <xf numFmtId="193" fontId="10" fillId="0" borderId="1334" applyFont="0" applyFill="0" applyBorder="0" applyAlignment="0" applyProtection="0">
      <alignment horizontal="left"/>
      <protection locked="0"/>
    </xf>
    <xf numFmtId="0" fontId="7" fillId="14" borderId="14" applyNumberFormat="0" applyFont="0" applyAlignment="0" applyProtection="0"/>
    <xf numFmtId="200" fontId="10" fillId="5" borderId="1334" applyFont="0" applyFill="0" applyBorder="0" applyAlignment="0" applyProtection="0"/>
    <xf numFmtId="193" fontId="10" fillId="0" borderId="1334" applyFont="0" applyFill="0" applyBorder="0" applyAlignment="0" applyProtection="0">
      <alignment horizontal="left"/>
      <protection locked="0"/>
    </xf>
    <xf numFmtId="0" fontId="7" fillId="14" borderId="14" applyNumberFormat="0" applyFont="0" applyAlignment="0" applyProtection="0"/>
    <xf numFmtId="0" fontId="10" fillId="62" borderId="1346" applyNumberFormat="0" applyFont="0" applyAlignment="0" applyProtection="0"/>
    <xf numFmtId="0" fontId="73" fillId="63" borderId="1334" applyFill="0">
      <alignment horizontal="center"/>
    </xf>
    <xf numFmtId="188" fontId="73" fillId="63" borderId="1334" applyFill="0">
      <alignment horizontal="center" vertical="center"/>
    </xf>
    <xf numFmtId="185" fontId="74" fillId="0" borderId="1334" applyFont="0" applyFill="0" applyBorder="0" applyAlignment="0" applyProtection="0">
      <alignment horizontal="left"/>
      <protection locked="0"/>
    </xf>
    <xf numFmtId="197" fontId="74" fillId="0" borderId="1334">
      <alignment horizontal="left"/>
      <protection locked="0"/>
    </xf>
    <xf numFmtId="0" fontId="53" fillId="59" borderId="1336" applyNumberFormat="0" applyAlignment="0" applyProtection="0"/>
    <xf numFmtId="0" fontId="61" fillId="46" borderId="1336" applyNumberFormat="0" applyAlignment="0" applyProtection="0"/>
    <xf numFmtId="0" fontId="64" fillId="59" borderId="1338" applyNumberFormat="0" applyAlignment="0" applyProtection="0"/>
    <xf numFmtId="0" fontId="66" fillId="0" borderId="1339" applyNumberFormat="0" applyFill="0" applyAlignment="0" applyProtection="0"/>
    <xf numFmtId="0" fontId="2" fillId="0" borderId="1339" applyNumberFormat="0" applyFill="0" applyAlignment="0" applyProtection="0"/>
    <xf numFmtId="0" fontId="53" fillId="59" borderId="1336" applyNumberFormat="0" applyAlignment="0" applyProtection="0"/>
    <xf numFmtId="0" fontId="73" fillId="63" borderId="1334" applyFill="0">
      <alignment horizontal="center"/>
    </xf>
    <xf numFmtId="188" fontId="73" fillId="63" borderId="1334" applyFill="0">
      <alignment horizontal="center" vertical="center"/>
    </xf>
    <xf numFmtId="0" fontId="61" fillId="46" borderId="1336" applyNumberFormat="0" applyAlignment="0" applyProtection="0"/>
    <xf numFmtId="0" fontId="7" fillId="14" borderId="14" applyNumberFormat="0" applyFont="0" applyAlignment="0" applyProtection="0"/>
    <xf numFmtId="0" fontId="64" fillId="59" borderId="1338" applyNumberFormat="0" applyAlignment="0" applyProtection="0"/>
    <xf numFmtId="0" fontId="2" fillId="0" borderId="1339" applyNumberFormat="0" applyFill="0" applyAlignment="0" applyProtection="0"/>
    <xf numFmtId="0" fontId="66" fillId="0" borderId="1339"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336" applyNumberFormat="0" applyAlignment="0" applyProtection="0"/>
    <xf numFmtId="0" fontId="7" fillId="14" borderId="14" applyNumberFormat="0" applyFont="0" applyAlignment="0" applyProtection="0"/>
    <xf numFmtId="0" fontId="61" fillId="46" borderId="1336" applyNumberFormat="0" applyAlignment="0" applyProtection="0"/>
    <xf numFmtId="228" fontId="68" fillId="0" borderId="1352" applyFill="0">
      <alignment horizontal="center" vertical="center"/>
    </xf>
    <xf numFmtId="184" fontId="68" fillId="0" borderId="1352" applyFill="0">
      <alignment horizontal="center" vertical="center"/>
    </xf>
    <xf numFmtId="0" fontId="10" fillId="62" borderId="1337" applyNumberFormat="0" applyFont="0" applyAlignment="0" applyProtection="0"/>
    <xf numFmtId="0" fontId="64" fillId="59" borderId="1338" applyNumberFormat="0" applyAlignment="0" applyProtection="0"/>
    <xf numFmtId="0" fontId="7" fillId="14" borderId="14" applyNumberFormat="0" applyFont="0" applyAlignment="0" applyProtection="0"/>
    <xf numFmtId="0" fontId="66" fillId="0" borderId="1339" applyNumberFormat="0" applyFill="0" applyAlignment="0" applyProtection="0"/>
    <xf numFmtId="0" fontId="2" fillId="0" borderId="1339" applyNumberFormat="0" applyFill="0" applyAlignment="0" applyProtection="0"/>
    <xf numFmtId="228" fontId="103" fillId="0" borderId="1352"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336"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336" applyNumberFormat="0" applyAlignment="0" applyProtection="0"/>
    <xf numFmtId="0" fontId="7" fillId="14" borderId="14" applyNumberFormat="0" applyFont="0" applyAlignment="0" applyProtection="0"/>
    <xf numFmtId="0" fontId="10" fillId="62" borderId="1337" applyNumberFormat="0" applyFont="0" applyAlignment="0" applyProtection="0"/>
    <xf numFmtId="0" fontId="64" fillId="59" borderId="1338" applyNumberFormat="0" applyAlignment="0" applyProtection="0"/>
    <xf numFmtId="0" fontId="7" fillId="14" borderId="14" applyNumberFormat="0" applyFont="0" applyAlignment="0" applyProtection="0"/>
    <xf numFmtId="0" fontId="2" fillId="0" borderId="1339" applyNumberFormat="0" applyFill="0" applyAlignment="0" applyProtection="0"/>
    <xf numFmtId="0" fontId="66" fillId="0" borderId="1339"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345" applyNumberFormat="0" applyAlignment="0" applyProtection="0"/>
    <xf numFmtId="0" fontId="7" fillId="14" borderId="14" applyNumberFormat="0" applyFont="0" applyAlignment="0" applyProtection="0"/>
    <xf numFmtId="191" fontId="74" fillId="0" borderId="1352"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192" fontId="74" fillId="0" borderId="1352" applyFont="0" applyFill="0" applyBorder="0" applyAlignment="0" applyProtection="0">
      <alignment horizontal="left"/>
      <protection locked="0"/>
    </xf>
    <xf numFmtId="190" fontId="74" fillId="0" borderId="1352" applyFont="0" applyFill="0" applyBorder="0" applyAlignment="0" applyProtection="0">
      <alignment horizontal="left"/>
      <protection locked="0"/>
    </xf>
    <xf numFmtId="180" fontId="10" fillId="63" borderId="1343" applyNumberFormat="0" applyFont="0" applyBorder="0" applyAlignment="0" applyProtection="0"/>
    <xf numFmtId="180" fontId="10" fillId="63" borderId="1343" applyNumberFormat="0" applyFont="0" applyBorder="0" applyAlignment="0" applyProtection="0"/>
    <xf numFmtId="0" fontId="7" fillId="14" borderId="14" applyNumberFormat="0" applyFont="0" applyAlignment="0" applyProtection="0"/>
    <xf numFmtId="0" fontId="53" fillId="59" borderId="1345" applyNumberFormat="0" applyAlignment="0" applyProtection="0"/>
    <xf numFmtId="0" fontId="61" fillId="46" borderId="1345" applyNumberFormat="0" applyAlignment="0" applyProtection="0"/>
    <xf numFmtId="0" fontId="64" fillId="59" borderId="1347" applyNumberFormat="0" applyAlignment="0" applyProtection="0"/>
    <xf numFmtId="0" fontId="66" fillId="0" borderId="1348" applyNumberFormat="0" applyFill="0" applyAlignment="0" applyProtection="0"/>
    <xf numFmtId="0" fontId="2" fillId="0" borderId="1348" applyNumberFormat="0" applyFill="0" applyAlignment="0" applyProtection="0"/>
    <xf numFmtId="0" fontId="53" fillId="59" borderId="1345" applyNumberFormat="0" applyAlignment="0" applyProtection="0"/>
    <xf numFmtId="0" fontId="61" fillId="46" borderId="1345" applyNumberFormat="0" applyAlignment="0" applyProtection="0"/>
    <xf numFmtId="0" fontId="7" fillId="14" borderId="14" applyNumberFormat="0" applyFont="0" applyAlignment="0" applyProtection="0"/>
    <xf numFmtId="0" fontId="64" fillId="59" borderId="1347" applyNumberFormat="0" applyAlignment="0" applyProtection="0"/>
    <xf numFmtId="0" fontId="2" fillId="0" borderId="1348" applyNumberFormat="0" applyFill="0" applyAlignment="0" applyProtection="0"/>
    <xf numFmtId="0" fontId="66" fillId="0" borderId="1348"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345" applyNumberFormat="0" applyAlignment="0" applyProtection="0"/>
    <xf numFmtId="0" fontId="7" fillId="14" borderId="14" applyNumberFormat="0" applyFont="0" applyAlignment="0" applyProtection="0"/>
    <xf numFmtId="0" fontId="61" fillId="46" borderId="1345" applyNumberFormat="0" applyAlignment="0" applyProtection="0"/>
    <xf numFmtId="0" fontId="10" fillId="62" borderId="1346" applyNumberFormat="0" applyFont="0" applyAlignment="0" applyProtection="0"/>
    <xf numFmtId="0" fontId="64" fillId="59" borderId="1347" applyNumberFormat="0" applyAlignment="0" applyProtection="0"/>
    <xf numFmtId="0" fontId="7" fillId="14" borderId="14" applyNumberFormat="0" applyFont="0" applyAlignment="0" applyProtection="0"/>
    <xf numFmtId="0" fontId="66" fillId="0" borderId="1348" applyNumberFormat="0" applyFill="0" applyAlignment="0" applyProtection="0"/>
    <xf numFmtId="0" fontId="2" fillId="0" borderId="1348"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345"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345" applyNumberFormat="0" applyAlignment="0" applyProtection="0"/>
    <xf numFmtId="0" fontId="7" fillId="14" borderId="14" applyNumberFormat="0" applyFont="0" applyAlignment="0" applyProtection="0"/>
    <xf numFmtId="0" fontId="10" fillId="62" borderId="1346" applyNumberFormat="0" applyFont="0" applyAlignment="0" applyProtection="0"/>
    <xf numFmtId="0" fontId="64" fillId="59" borderId="1347" applyNumberFormat="0" applyAlignment="0" applyProtection="0"/>
    <xf numFmtId="0" fontId="7" fillId="14" borderId="14" applyNumberFormat="0" applyFont="0" applyAlignment="0" applyProtection="0"/>
    <xf numFmtId="0" fontId="2" fillId="0" borderId="1348" applyNumberFormat="0" applyFill="0" applyAlignment="0" applyProtection="0"/>
    <xf numFmtId="0" fontId="66" fillId="0" borderId="1348"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0" fontId="10" fillId="63" borderId="1352" applyNumberFormat="0" applyFont="0" applyBorder="0" applyAlignment="0" applyProtection="0"/>
    <xf numFmtId="180" fontId="10" fillId="63" borderId="1352" applyNumberFormat="0" applyFont="0" applyBorder="0" applyAlignment="0" applyProtection="0"/>
    <xf numFmtId="178" fontId="10" fillId="39" borderId="2557">
      <alignment horizontal="center"/>
      <protection locked="0"/>
    </xf>
    <xf numFmtId="191" fontId="74" fillId="0" borderId="1882" applyFont="0" applyFill="0" applyBorder="0" applyAlignment="0" applyProtection="0">
      <alignment horizontal="left"/>
      <protection locked="0"/>
    </xf>
    <xf numFmtId="201" fontId="10" fillId="39" borderId="1958" applyNumberFormat="0">
      <alignment horizontal="left"/>
    </xf>
    <xf numFmtId="0" fontId="7" fillId="14" borderId="14" applyNumberFormat="0" applyFont="0" applyAlignment="0" applyProtection="0"/>
    <xf numFmtId="0" fontId="53" fillId="59" borderId="2715" applyNumberFormat="0" applyAlignment="0" applyProtection="0"/>
    <xf numFmtId="178" fontId="10" fillId="39" borderId="1433">
      <alignment horizontal="center"/>
      <protection locked="0"/>
    </xf>
    <xf numFmtId="0" fontId="7" fillId="14" borderId="14" applyNumberFormat="0" applyFont="0" applyAlignment="0" applyProtection="0"/>
    <xf numFmtId="43" fontId="1" fillId="0" borderId="0" applyFont="0" applyFill="0" applyBorder="0" applyAlignment="0" applyProtection="0"/>
    <xf numFmtId="0" fontId="10" fillId="62" borderId="1355" applyNumberFormat="0" applyFont="0" applyAlignment="0" applyProtection="0"/>
    <xf numFmtId="188" fontId="73" fillId="63" borderId="2330" applyFill="0">
      <alignment horizontal="center" vertical="center"/>
    </xf>
    <xf numFmtId="0" fontId="10" fillId="62" borderId="1804" applyNumberFormat="0" applyFont="0" applyAlignment="0" applyProtection="0"/>
    <xf numFmtId="201" fontId="10" fillId="39" borderId="2712" applyNumberFormat="0">
      <alignment horizontal="left"/>
    </xf>
    <xf numFmtId="0" fontId="7" fillId="14" borderId="14" applyNumberFormat="0" applyFont="0" applyAlignment="0" applyProtection="0"/>
    <xf numFmtId="0" fontId="64" fillId="59" borderId="2562" applyNumberFormat="0" applyAlignment="0" applyProtection="0"/>
    <xf numFmtId="0" fontId="7" fillId="14" borderId="14" applyNumberFormat="0" applyFont="0" applyAlignment="0" applyProtection="0"/>
    <xf numFmtId="188" fontId="73" fillId="63" borderId="2411" applyFill="0">
      <alignment horizontal="center" vertical="center"/>
    </xf>
    <xf numFmtId="0" fontId="7" fillId="14" borderId="14" applyNumberFormat="0" applyFont="0" applyAlignment="0" applyProtection="0"/>
    <xf numFmtId="188" fontId="73" fillId="63" borderId="1433" applyFill="0">
      <alignment horizontal="center" vertical="center"/>
    </xf>
    <xf numFmtId="180" fontId="10" fillId="63" borderId="1361" applyNumberFormat="0" applyFont="0" applyBorder="0" applyAlignment="0" applyProtection="0"/>
    <xf numFmtId="180" fontId="10" fillId="63" borderId="1361" applyNumberFormat="0" applyFont="0" applyBorder="0" applyAlignment="0" applyProtection="0"/>
    <xf numFmtId="49" fontId="74" fillId="0" borderId="1388">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78" fontId="10" fillId="39" borderId="1509">
      <alignment horizontal="center"/>
      <protection locked="0"/>
    </xf>
    <xf numFmtId="0" fontId="10" fillId="62" borderId="1804" applyNumberFormat="0" applyFont="0" applyAlignment="0" applyProtection="0"/>
    <xf numFmtId="0" fontId="7" fillId="14" borderId="14" applyNumberFormat="0" applyFont="0" applyAlignment="0" applyProtection="0"/>
    <xf numFmtId="0" fontId="73" fillId="63" borderId="2104" applyFill="0">
      <alignment horizontal="center"/>
    </xf>
    <xf numFmtId="49" fontId="74" fillId="0" borderId="1415">
      <alignment horizontal="left" vertical="top" wrapText="1"/>
      <protection locked="0"/>
    </xf>
    <xf numFmtId="0" fontId="10" fillId="62" borderId="1382" applyNumberFormat="0" applyFont="0" applyAlignment="0" applyProtection="0"/>
    <xf numFmtId="201" fontId="10" fillId="39" borderId="1397" applyNumberFormat="0">
      <alignment horizontal="left"/>
    </xf>
    <xf numFmtId="231" fontId="103" fillId="0" borderId="1385">
      <alignment vertical="center"/>
      <protection locked="0"/>
    </xf>
    <xf numFmtId="0" fontId="7" fillId="14" borderId="14" applyNumberFormat="0" applyFont="0" applyAlignment="0" applyProtection="0"/>
    <xf numFmtId="266" fontId="103" fillId="0" borderId="2339" applyFill="0">
      <alignment horizontal="center" vertical="center"/>
    </xf>
    <xf numFmtId="184" fontId="103" fillId="0" borderId="1421">
      <alignment vertic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7" fontId="74" fillId="0" borderId="1424" applyFont="0" applyFill="0" applyBorder="0" applyAlignment="0" applyProtection="0">
      <alignment horizontal="left"/>
      <protection locked="0"/>
    </xf>
    <xf numFmtId="0" fontId="7" fillId="14" borderId="14" applyNumberFormat="0" applyFont="0" applyAlignment="0" applyProtection="0"/>
    <xf numFmtId="178" fontId="10" fillId="39" borderId="1397">
      <alignment horizontal="center"/>
      <protection locked="0"/>
    </xf>
    <xf numFmtId="0" fontId="7" fillId="14" borderId="14" applyNumberFormat="0" applyFont="0" applyAlignment="0" applyProtection="0"/>
    <xf numFmtId="0" fontId="7" fillId="14" borderId="14" applyNumberFormat="0" applyFont="0" applyAlignment="0" applyProtection="0"/>
    <xf numFmtId="228" fontId="73" fillId="63" borderId="1433" applyFill="0">
      <alignment horizontal="center" vertical="center"/>
    </xf>
    <xf numFmtId="0" fontId="7" fillId="14" borderId="14" applyNumberFormat="0" applyFont="0" applyAlignment="0" applyProtection="0"/>
    <xf numFmtId="231" fontId="103" fillId="0" borderId="1421">
      <alignment vertical="center"/>
      <protection locked="0"/>
    </xf>
    <xf numFmtId="0" fontId="53" fillId="59" borderId="1390" applyNumberFormat="0" applyAlignment="0" applyProtection="0"/>
    <xf numFmtId="200" fontId="10" fillId="5" borderId="1582" applyFont="0" applyFill="0" applyBorder="0" applyAlignment="0" applyProtection="0"/>
    <xf numFmtId="0" fontId="53" fillId="59" borderId="1426" applyNumberFormat="0" applyAlignment="0" applyProtection="0"/>
    <xf numFmtId="0" fontId="7" fillId="14" borderId="14" applyNumberFormat="0" applyFont="0" applyAlignment="0" applyProtection="0"/>
    <xf numFmtId="201" fontId="10" fillId="39" borderId="1388" applyNumberFormat="0">
      <alignment horizontal="left"/>
    </xf>
    <xf numFmtId="184" fontId="68" fillId="0" borderId="1388" applyFill="0">
      <alignment horizontal="center" vertical="center"/>
    </xf>
    <xf numFmtId="0" fontId="7" fillId="14" borderId="14" applyNumberFormat="0" applyFont="0" applyAlignment="0" applyProtection="0"/>
    <xf numFmtId="228" fontId="73" fillId="63" borderId="1415" applyFill="0">
      <alignment horizontal="center"/>
    </xf>
    <xf numFmtId="271" fontId="11" fillId="0" borderId="1406">
      <alignment horizontal="right"/>
    </xf>
    <xf numFmtId="267" fontId="112" fillId="0" borderId="1378" applyFill="0">
      <alignment horizontal="center" vertical="center"/>
    </xf>
    <xf numFmtId="233" fontId="103" fillId="0" borderId="1385">
      <alignment vertical="center"/>
      <protection locked="0"/>
    </xf>
    <xf numFmtId="228" fontId="79" fillId="0" borderId="1388" applyFill="0">
      <alignment horizontal="center" vertical="center"/>
    </xf>
    <xf numFmtId="228" fontId="73" fillId="63" borderId="1433" applyFill="0">
      <alignment horizontal="center"/>
    </xf>
    <xf numFmtId="232" fontId="103" fillId="0" borderId="1421">
      <alignment vertical="center"/>
      <protection locked="0"/>
    </xf>
    <xf numFmtId="271" fontId="11" fillId="0" borderId="1415">
      <alignment horizontal="right"/>
    </xf>
    <xf numFmtId="0" fontId="53" fillId="59" borderId="1426" applyNumberFormat="0" applyAlignment="0" applyProtection="0"/>
    <xf numFmtId="49" fontId="74" fillId="0" borderId="1370">
      <alignment horizontal="left" vertical="top" wrapText="1"/>
      <protection locked="0"/>
    </xf>
    <xf numFmtId="0" fontId="7" fillId="14" borderId="14" applyNumberFormat="0" applyFont="0" applyAlignment="0" applyProtection="0"/>
    <xf numFmtId="0" fontId="73" fillId="63" borderId="1370" applyFill="0">
      <alignment horizontal="center"/>
    </xf>
    <xf numFmtId="188" fontId="73" fillId="63" borderId="1370" applyFill="0">
      <alignment horizontal="center" vertical="center"/>
    </xf>
    <xf numFmtId="0" fontId="7" fillId="14" borderId="14" applyNumberFormat="0" applyFont="0" applyAlignment="0" applyProtection="0"/>
    <xf numFmtId="187" fontId="74" fillId="0" borderId="1406" applyFont="0" applyFill="0" applyBorder="0" applyAlignment="0" applyProtection="0">
      <alignment horizontal="left"/>
      <protection locked="0"/>
    </xf>
    <xf numFmtId="250" fontId="121" fillId="0" borderId="1416" applyFill="0"/>
    <xf numFmtId="10" fontId="68" fillId="67" borderId="1424" applyNumberFormat="0" applyBorder="0" applyAlignment="0" applyProtection="0"/>
    <xf numFmtId="197" fontId="74" fillId="0" borderId="2557">
      <alignment horizontal="left"/>
      <protection locked="0"/>
    </xf>
    <xf numFmtId="228" fontId="124" fillId="0" borderId="1387" applyFill="0">
      <alignment horizontal="center" vertical="center"/>
    </xf>
    <xf numFmtId="0" fontId="7" fillId="14" borderId="14" applyNumberFormat="0" applyFont="0" applyAlignment="0" applyProtection="0"/>
    <xf numFmtId="0" fontId="74" fillId="0" borderId="1406" applyNumberFormat="0">
      <alignment horizontal="left"/>
      <protection locked="0"/>
    </xf>
    <xf numFmtId="228" fontId="124" fillId="0" borderId="1378" applyFill="0">
      <alignment horizontal="center" vertical="center"/>
    </xf>
    <xf numFmtId="0" fontId="7" fillId="14" borderId="14" applyNumberFormat="0" applyFont="0" applyAlignment="0" applyProtection="0"/>
    <xf numFmtId="271" fontId="11" fillId="0" borderId="1397">
      <alignment horizontal="right"/>
    </xf>
    <xf numFmtId="229" fontId="103" fillId="0" borderId="1421">
      <alignment vertical="center"/>
      <protection locked="0"/>
    </xf>
    <xf numFmtId="271" fontId="11" fillId="63" borderId="1415">
      <alignment horizontal="right"/>
    </xf>
    <xf numFmtId="201" fontId="10" fillId="39" borderId="1406" applyNumberFormat="0">
      <alignment horizontal="left"/>
    </xf>
    <xf numFmtId="3" fontId="114" fillId="39" borderId="1415">
      <alignment horizontal="center"/>
      <protection locked="0"/>
    </xf>
    <xf numFmtId="187" fontId="74" fillId="0" borderId="1958" applyFont="0" applyFill="0" applyBorder="0" applyAlignment="0" applyProtection="0">
      <alignment horizontal="left"/>
      <protection locked="0"/>
    </xf>
    <xf numFmtId="185" fontId="74" fillId="0" borderId="1415" applyFont="0" applyFill="0" applyBorder="0" applyAlignment="0" applyProtection="0">
      <alignment horizontal="left"/>
      <protection locked="0"/>
    </xf>
    <xf numFmtId="228" fontId="103" fillId="0" borderId="1403">
      <alignment vertical="center"/>
      <protection locked="0"/>
    </xf>
    <xf numFmtId="193" fontId="10" fillId="0" borderId="1370"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1415" applyFont="0" applyFill="0" applyBorder="0" applyAlignment="0" applyProtection="0">
      <alignment horizontal="left"/>
      <protection locked="0"/>
    </xf>
    <xf numFmtId="271" fontId="11" fillId="0" borderId="1397">
      <alignment horizontal="right"/>
    </xf>
    <xf numFmtId="49" fontId="74" fillId="0" borderId="1397">
      <alignment horizontal="left" vertical="top" wrapText="1"/>
      <protection locked="0"/>
    </xf>
    <xf numFmtId="49" fontId="74" fillId="0" borderId="1406">
      <alignment horizontal="left" vertical="top" wrapText="1"/>
      <protection locked="0"/>
    </xf>
    <xf numFmtId="197" fontId="74" fillId="0" borderId="1406">
      <alignment horizontal="left"/>
      <protection locked="0"/>
    </xf>
    <xf numFmtId="233" fontId="103" fillId="0" borderId="1421">
      <alignment vertical="center"/>
      <protection locked="0"/>
    </xf>
    <xf numFmtId="200" fontId="10" fillId="5" borderId="1370" applyFont="0" applyFill="0" applyBorder="0" applyAlignment="0" applyProtection="0"/>
    <xf numFmtId="228" fontId="73" fillId="63" borderId="1415" applyFill="0">
      <alignment horizontal="center"/>
    </xf>
    <xf numFmtId="196" fontId="10" fillId="39" borderId="1415" applyFont="0" applyFill="0" applyBorder="0" applyAlignment="0">
      <alignment horizontal="left"/>
    </xf>
    <xf numFmtId="0" fontId="7" fillId="14" borderId="14" applyNumberFormat="0" applyFont="0" applyAlignment="0" applyProtection="0"/>
    <xf numFmtId="228" fontId="74" fillId="0" borderId="1433" applyNumberFormat="0">
      <alignment horizontal="left"/>
      <protection locked="0"/>
    </xf>
    <xf numFmtId="0" fontId="7" fillId="14" borderId="14" applyNumberFormat="0" applyFont="0" applyAlignment="0" applyProtection="0"/>
    <xf numFmtId="0" fontId="7" fillId="14" borderId="14" applyNumberFormat="0" applyFont="0" applyAlignment="0" applyProtection="0"/>
    <xf numFmtId="0" fontId="66" fillId="0" borderId="1393" applyNumberFormat="0" applyFill="0" applyAlignment="0" applyProtection="0"/>
    <xf numFmtId="0" fontId="7" fillId="14" borderId="14" applyNumberFormat="0" applyFont="0" applyAlignment="0" applyProtection="0"/>
    <xf numFmtId="271" fontId="11" fillId="63" borderId="1406">
      <alignment horizontal="right"/>
    </xf>
    <xf numFmtId="0" fontId="7" fillId="14" borderId="14" applyNumberFormat="0" applyFont="0" applyAlignment="0" applyProtection="0"/>
    <xf numFmtId="0" fontId="7" fillId="14" borderId="14" applyNumberFormat="0" applyFont="0" applyAlignment="0" applyProtection="0"/>
    <xf numFmtId="228" fontId="103" fillId="0" borderId="1385">
      <alignment vertical="center"/>
      <protection locked="0"/>
    </xf>
    <xf numFmtId="0" fontId="7" fillId="14" borderId="14" applyNumberFormat="0" applyFont="0" applyAlignment="0" applyProtection="0"/>
    <xf numFmtId="0" fontId="10" fillId="62" borderId="1418" applyNumberFormat="0" applyFont="0" applyAlignment="0" applyProtection="0"/>
    <xf numFmtId="0" fontId="7" fillId="14" borderId="14" applyNumberFormat="0" applyFont="0" applyAlignment="0" applyProtection="0"/>
    <xf numFmtId="0" fontId="2" fillId="0" borderId="1402" applyNumberFormat="0" applyFill="0" applyAlignment="0" applyProtection="0"/>
    <xf numFmtId="228" fontId="136" fillId="68" borderId="1431" applyNumberFormat="0">
      <alignment horizontal="right"/>
    </xf>
    <xf numFmtId="0" fontId="7" fillId="14" borderId="14" applyNumberFormat="0" applyFont="0" applyAlignment="0" applyProtection="0"/>
    <xf numFmtId="0" fontId="7" fillId="14" borderId="14" applyNumberFormat="0" applyFont="0" applyAlignment="0" applyProtection="0"/>
    <xf numFmtId="10" fontId="68" fillId="67" borderId="1415" applyNumberFormat="0" applyBorder="0" applyAlignment="0" applyProtection="0"/>
    <xf numFmtId="188" fontId="73" fillId="63" borderId="1370" applyFill="0">
      <alignment horizontal="center" vertical="center"/>
    </xf>
    <xf numFmtId="0" fontId="7" fillId="14" borderId="14" applyNumberFormat="0" applyFont="0" applyAlignment="0" applyProtection="0"/>
    <xf numFmtId="254" fontId="10" fillId="39" borderId="1397">
      <alignment horizontal="right"/>
      <protection locked="0"/>
    </xf>
    <xf numFmtId="271" fontId="11" fillId="63" borderId="1424">
      <alignment horizontal="right"/>
    </xf>
    <xf numFmtId="178" fontId="10" fillId="39" borderId="1415">
      <alignment horizontal="center"/>
      <protection locked="0"/>
    </xf>
    <xf numFmtId="191" fontId="74" fillId="0" borderId="1388" applyFont="0" applyFill="0" applyBorder="0" applyAlignment="0" applyProtection="0">
      <alignment horizontal="left"/>
      <protection locked="0"/>
    </xf>
    <xf numFmtId="0" fontId="7" fillId="14" borderId="14" applyNumberFormat="0" applyFont="0" applyAlignment="0" applyProtection="0"/>
    <xf numFmtId="0" fontId="73" fillId="63" borderId="1415" applyFill="0">
      <alignment horizontal="center"/>
    </xf>
    <xf numFmtId="17" fontId="11" fillId="39" borderId="1388">
      <alignment horizontal="center"/>
      <protection locked="0"/>
    </xf>
    <xf numFmtId="0" fontId="2" fillId="0" borderId="1375" applyNumberFormat="0" applyFill="0" applyAlignment="0" applyProtection="0"/>
    <xf numFmtId="191" fontId="74" fillId="0" borderId="1415" applyFont="0" applyFill="0" applyBorder="0" applyAlignment="0" applyProtection="0">
      <alignment horizontal="left"/>
      <protection locked="0"/>
    </xf>
    <xf numFmtId="0" fontId="53" fillId="59" borderId="1417" applyNumberFormat="0" applyAlignment="0" applyProtection="0"/>
    <xf numFmtId="0" fontId="53" fillId="59" borderId="1363" applyNumberFormat="0" applyAlignment="0" applyProtection="0"/>
    <xf numFmtId="188" fontId="73" fillId="63" borderId="1415" applyFill="0">
      <alignment horizontal="center" vertical="center"/>
    </xf>
    <xf numFmtId="0" fontId="7" fillId="14" borderId="14" applyNumberFormat="0" applyFont="0" applyAlignment="0" applyProtection="0"/>
    <xf numFmtId="228" fontId="136" fillId="68" borderId="1377" applyNumberFormat="0">
      <alignment horizontal="right"/>
    </xf>
    <xf numFmtId="0" fontId="10" fillId="62" borderId="1391" applyNumberFormat="0" applyFont="0" applyAlignment="0" applyProtection="0"/>
    <xf numFmtId="0" fontId="61" fillId="46" borderId="1363" applyNumberFormat="0" applyAlignment="0" applyProtection="0"/>
    <xf numFmtId="0" fontId="7" fillId="14" borderId="14" applyNumberFormat="0" applyFont="0" applyAlignment="0" applyProtection="0"/>
    <xf numFmtId="231" fontId="103" fillId="0" borderId="1412">
      <alignment vertical="center"/>
      <protection locked="0"/>
    </xf>
    <xf numFmtId="0" fontId="10" fillId="62" borderId="1364" applyNumberFormat="0" applyFont="0" applyAlignment="0" applyProtection="0"/>
    <xf numFmtId="0" fontId="10" fillId="62" borderId="1364" applyNumberFormat="0" applyFont="0" applyAlignment="0" applyProtection="0"/>
    <xf numFmtId="0" fontId="64" fillId="59" borderId="1365" applyNumberFormat="0" applyAlignment="0" applyProtection="0"/>
    <xf numFmtId="0" fontId="7" fillId="14" borderId="14" applyNumberFormat="0" applyFont="0" applyAlignment="0" applyProtection="0"/>
    <xf numFmtId="0" fontId="66" fillId="0" borderId="1366" applyNumberFormat="0" applyFill="0" applyAlignment="0" applyProtection="0"/>
    <xf numFmtId="0" fontId="2" fillId="0" borderId="1411" applyNumberFormat="0" applyFill="0" applyAlignment="0" applyProtection="0"/>
    <xf numFmtId="271" fontId="11" fillId="0" borderId="1379">
      <alignment horizontal="right"/>
    </xf>
    <xf numFmtId="266" fontId="103" fillId="0" borderId="1379" applyFill="0">
      <alignment horizontal="center" vertical="center"/>
    </xf>
    <xf numFmtId="10" fontId="68" fillId="67" borderId="1379" applyNumberFormat="0" applyBorder="0" applyAlignment="0" applyProtection="0"/>
    <xf numFmtId="276" fontId="20" fillId="0" borderId="1379">
      <alignment horizontal="center"/>
    </xf>
    <xf numFmtId="0" fontId="7" fillId="14" borderId="14" applyNumberFormat="0" applyFont="0" applyAlignment="0" applyProtection="0"/>
    <xf numFmtId="276" fontId="20" fillId="0" borderId="1370">
      <alignment horizontal="center"/>
    </xf>
    <xf numFmtId="0" fontId="74" fillId="0" borderId="1370" applyNumberFormat="0">
      <alignment horizontal="left"/>
      <protection locked="0"/>
    </xf>
    <xf numFmtId="0" fontId="61" fillId="46" borderId="1408" applyNumberFormat="0" applyAlignment="0" applyProtection="0"/>
    <xf numFmtId="0" fontId="7" fillId="14" borderId="14" applyNumberFormat="0" applyFont="0" applyAlignment="0" applyProtection="0"/>
    <xf numFmtId="0" fontId="7" fillId="14" borderId="14" applyNumberFormat="0" applyFont="0" applyAlignment="0" applyProtection="0"/>
    <xf numFmtId="228" fontId="112" fillId="0" borderId="1387" applyFill="0">
      <alignment horizontal="center" vertical="center"/>
    </xf>
    <xf numFmtId="0" fontId="7" fillId="14" borderId="14" applyNumberFormat="0" applyFont="0" applyAlignment="0" applyProtection="0"/>
    <xf numFmtId="0" fontId="7" fillId="14" borderId="14" applyNumberFormat="0" applyFont="0" applyAlignment="0" applyProtection="0"/>
    <xf numFmtId="184" fontId="103" fillId="0" borderId="1412">
      <alignment vertical="center"/>
      <protection locked="0"/>
    </xf>
    <xf numFmtId="0" fontId="7" fillId="14" borderId="14" applyNumberFormat="0" applyFont="0" applyAlignment="0" applyProtection="0"/>
    <xf numFmtId="228" fontId="104" fillId="0" borderId="1388" applyFill="0">
      <alignment horizontal="center" vertical="center"/>
    </xf>
    <xf numFmtId="228" fontId="112" fillId="0" borderId="1378" applyFill="0">
      <alignment horizontal="center" vertical="center"/>
    </xf>
    <xf numFmtId="228" fontId="73" fillId="63" borderId="1424" applyFill="0">
      <alignment horizontal="center"/>
    </xf>
    <xf numFmtId="228" fontId="103" fillId="0" borderId="1406" applyFill="0">
      <alignment horizontal="center" vertical="center"/>
    </xf>
    <xf numFmtId="185" fontId="74" fillId="0" borderId="1406" applyFont="0" applyFill="0" applyBorder="0" applyAlignment="0" applyProtection="0">
      <alignment horizontal="left"/>
      <protection locked="0"/>
    </xf>
    <xf numFmtId="0" fontId="61" fillId="46" borderId="1372" applyNumberFormat="0" applyAlignment="0" applyProtection="0"/>
    <xf numFmtId="0" fontId="7" fillId="14" borderId="14" applyNumberFormat="0" applyFont="0" applyAlignment="0" applyProtection="0"/>
    <xf numFmtId="49" fontId="74" fillId="0" borderId="1415">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193" fontId="10" fillId="0" borderId="1370"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381"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21" fillId="0" borderId="2641" applyFill="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78" fontId="10" fillId="39" borderId="1388">
      <alignment horizontal="center"/>
      <protection locked="0"/>
    </xf>
    <xf numFmtId="254" fontId="10" fillId="39" borderId="1388">
      <alignment horizontal="right"/>
      <protection locked="0"/>
    </xf>
    <xf numFmtId="178" fontId="10" fillId="39" borderId="1388">
      <alignment horizontal="center"/>
      <protection locked="0"/>
    </xf>
    <xf numFmtId="0" fontId="7" fillId="14" borderId="14" applyNumberFormat="0" applyFont="0" applyAlignment="0" applyProtection="0"/>
    <xf numFmtId="0" fontId="7" fillId="14" borderId="14" applyNumberFormat="0" applyFont="0" applyAlignment="0" applyProtection="0"/>
    <xf numFmtId="196" fontId="10" fillId="39" borderId="1388" applyFont="0" applyFill="0" applyBorder="0" applyAlignment="0">
      <alignment horizontal="left"/>
    </xf>
    <xf numFmtId="0" fontId="7" fillId="14" borderId="14" applyNumberFormat="0" applyFont="0" applyAlignment="0" applyProtection="0"/>
    <xf numFmtId="0" fontId="7" fillId="14" borderId="14" applyNumberFormat="0" applyFont="0" applyAlignment="0" applyProtection="0"/>
    <xf numFmtId="178" fontId="10" fillId="39" borderId="1370">
      <alignment horizontal="center"/>
      <protection locked="0"/>
    </xf>
    <xf numFmtId="201" fontId="10" fillId="39" borderId="1415" applyNumberFormat="0">
      <alignment horizontal="left"/>
    </xf>
    <xf numFmtId="0" fontId="66" fillId="0" borderId="1375" applyNumberFormat="0" applyFill="0" applyAlignment="0" applyProtection="0"/>
    <xf numFmtId="0" fontId="7" fillId="14" borderId="14" applyNumberFormat="0" applyFont="0" applyAlignment="0" applyProtection="0"/>
    <xf numFmtId="196" fontId="10" fillId="39" borderId="1406" applyFont="0" applyFill="0" applyBorder="0" applyAlignment="0">
      <alignment horizontal="left"/>
    </xf>
    <xf numFmtId="0" fontId="10" fillId="62" borderId="2716" applyNumberFormat="0" applyFont="0" applyAlignment="0" applyProtection="0"/>
    <xf numFmtId="0" fontId="7" fillId="14" borderId="14" applyNumberFormat="0" applyFont="0" applyAlignment="0" applyProtection="0"/>
    <xf numFmtId="178" fontId="10" fillId="39" borderId="1370">
      <alignment horizontal="center"/>
      <protection locked="0"/>
    </xf>
    <xf numFmtId="0" fontId="7" fillId="14" borderId="14" applyNumberFormat="0" applyFont="0" applyAlignment="0" applyProtection="0"/>
    <xf numFmtId="49" fontId="74" fillId="0" borderId="1406">
      <alignment horizontal="left" vertical="top" wrapText="1"/>
      <protection locked="0"/>
    </xf>
    <xf numFmtId="0" fontId="7" fillId="14" borderId="14" applyNumberFormat="0" applyFont="0" applyAlignment="0" applyProtection="0"/>
    <xf numFmtId="0" fontId="53" fillId="59" borderId="1363" applyNumberFormat="0" applyAlignment="0" applyProtection="0"/>
    <xf numFmtId="271" fontId="11" fillId="0" borderId="1433">
      <alignment horizontal="right"/>
    </xf>
    <xf numFmtId="191" fontId="74" fillId="0" borderId="1406" applyFont="0" applyFill="0" applyBorder="0" applyAlignment="0" applyProtection="0">
      <alignment horizontal="left"/>
      <protection locked="0"/>
    </xf>
    <xf numFmtId="230" fontId="103" fillId="0" borderId="1412">
      <alignment vertical="center"/>
      <protection locked="0"/>
    </xf>
    <xf numFmtId="233" fontId="103" fillId="0" borderId="1430">
      <alignment vertical="center"/>
      <protection locked="0"/>
    </xf>
    <xf numFmtId="190" fontId="74" fillId="0" borderId="1415" applyFont="0" applyFill="0" applyBorder="0" applyAlignment="0" applyProtection="0">
      <alignment horizontal="left"/>
      <protection locked="0"/>
    </xf>
    <xf numFmtId="196" fontId="10" fillId="39" borderId="1406" applyFont="0" applyFill="0" applyBorder="0" applyAlignment="0">
      <alignment horizontal="left"/>
    </xf>
    <xf numFmtId="0" fontId="7" fillId="14" borderId="14" applyNumberFormat="0" applyFont="0" applyAlignment="0" applyProtection="0"/>
    <xf numFmtId="0" fontId="66" fillId="0" borderId="1393" applyNumberFormat="0" applyFill="0" applyAlignment="0" applyProtection="0"/>
    <xf numFmtId="0" fontId="53" fillId="59" borderId="1408" applyNumberFormat="0" applyAlignment="0" applyProtection="0"/>
    <xf numFmtId="254" fontId="10" fillId="39" borderId="1406">
      <alignment horizontal="right"/>
      <protection locked="0"/>
    </xf>
    <xf numFmtId="178" fontId="10" fillId="39" borderId="1415">
      <alignment horizontal="center"/>
      <protection locked="0"/>
    </xf>
    <xf numFmtId="228" fontId="103" fillId="0" borderId="1424" applyFill="0">
      <alignment horizontal="center" vertical="center"/>
    </xf>
    <xf numFmtId="254" fontId="10" fillId="39" borderId="1415">
      <alignment horizontal="right"/>
      <protection locked="0"/>
    </xf>
    <xf numFmtId="0" fontId="66" fillId="0" borderId="1384" applyNumberFormat="0" applyFill="0" applyAlignment="0" applyProtection="0"/>
    <xf numFmtId="0" fontId="7" fillId="14" borderId="14" applyNumberFormat="0" applyFont="0" applyAlignment="0" applyProtection="0"/>
    <xf numFmtId="0" fontId="53" fillId="59" borderId="1372" applyNumberFormat="0" applyAlignment="0" applyProtection="0"/>
    <xf numFmtId="0" fontId="2" fillId="0" borderId="1384" applyNumberFormat="0" applyFill="0" applyAlignment="0" applyProtection="0"/>
    <xf numFmtId="0" fontId="73" fillId="63" borderId="1415" applyFill="0">
      <alignment horizontal="center"/>
    </xf>
    <xf numFmtId="0" fontId="7" fillId="14" borderId="14" applyNumberFormat="0" applyFont="0" applyAlignment="0" applyProtection="0"/>
    <xf numFmtId="0" fontId="7" fillId="14" borderId="14" applyNumberFormat="0" applyFont="0" applyAlignment="0" applyProtection="0"/>
    <xf numFmtId="271" fontId="11" fillId="0" borderId="1424">
      <alignment horizontal="right"/>
    </xf>
    <xf numFmtId="228" fontId="73" fillId="63" borderId="1415" applyFill="0">
      <alignment horizontal="center" vertical="center"/>
    </xf>
    <xf numFmtId="187" fontId="74" fillId="0" borderId="1370" applyFont="0" applyFill="0" applyBorder="0" applyAlignment="0" applyProtection="0">
      <alignment horizontal="left"/>
      <protection locked="0"/>
    </xf>
    <xf numFmtId="0" fontId="7" fillId="14" borderId="14" applyNumberFormat="0" applyFont="0" applyAlignment="0" applyProtection="0"/>
    <xf numFmtId="250" fontId="168" fillId="0" borderId="1416" applyFill="0"/>
    <xf numFmtId="0" fontId="7" fillId="14" borderId="14" applyNumberFormat="0" applyFont="0" applyAlignment="0" applyProtection="0"/>
    <xf numFmtId="17" fontId="11" fillId="39" borderId="1424">
      <alignment horizontal="center"/>
      <protection locked="0"/>
    </xf>
    <xf numFmtId="0" fontId="53" fillId="59" borderId="1399" applyNumberFormat="0" applyAlignment="0" applyProtection="0"/>
    <xf numFmtId="188" fontId="73" fillId="63" borderId="1406" applyFill="0">
      <alignment horizontal="center" vertical="center"/>
    </xf>
    <xf numFmtId="229" fontId="103" fillId="0" borderId="1385">
      <alignment vertical="center"/>
      <protection locked="0"/>
    </xf>
    <xf numFmtId="231" fontId="103" fillId="0" borderId="1385">
      <alignment vertical="center"/>
      <protection locked="0"/>
    </xf>
    <xf numFmtId="10" fontId="68" fillId="67" borderId="1397" applyNumberFormat="0" applyBorder="0" applyAlignment="0" applyProtection="0"/>
    <xf numFmtId="185" fontId="74" fillId="0" borderId="2411" applyFont="0" applyFill="0" applyBorder="0" applyAlignment="0" applyProtection="0">
      <alignment horizontal="left"/>
      <protection locked="0"/>
    </xf>
    <xf numFmtId="49" fontId="74" fillId="0" borderId="1424">
      <alignment horizontal="left" vertical="top" wrapText="1"/>
      <protection locked="0"/>
    </xf>
    <xf numFmtId="266" fontId="103" fillId="0" borderId="1433" applyFill="0">
      <alignment horizontal="center" vertical="center"/>
    </xf>
    <xf numFmtId="178" fontId="10" fillId="39" borderId="1406">
      <alignment horizontal="center"/>
      <protection locked="0"/>
    </xf>
    <xf numFmtId="267" fontId="112" fillId="0" borderId="1423" applyFill="0">
      <alignment horizontal="center" vertical="center"/>
    </xf>
    <xf numFmtId="0" fontId="61" fillId="46" borderId="1363" applyNumberFormat="0" applyAlignment="0" applyProtection="0"/>
    <xf numFmtId="230" fontId="103" fillId="0" borderId="1376">
      <alignment vertical="center"/>
      <protection locked="0"/>
    </xf>
    <xf numFmtId="254" fontId="10" fillId="39" borderId="1424">
      <alignment horizontal="right"/>
      <protection locked="0"/>
    </xf>
    <xf numFmtId="178" fontId="10" fillId="39" borderId="1424">
      <alignment horizontal="center"/>
      <protection locked="0"/>
    </xf>
    <xf numFmtId="185" fontId="74" fillId="0" borderId="1433"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3" fontId="114" fillId="39" borderId="1406">
      <alignment horizontal="center"/>
      <protection locked="0"/>
    </xf>
    <xf numFmtId="0" fontId="7" fillId="14" borderId="14" applyNumberFormat="0" applyFont="0" applyAlignment="0" applyProtection="0"/>
    <xf numFmtId="0" fontId="66" fillId="0" borderId="1384" applyNumberFormat="0" applyFill="0" applyAlignment="0" applyProtection="0"/>
    <xf numFmtId="0" fontId="66" fillId="0" borderId="1393" applyNumberFormat="0" applyFill="0" applyAlignment="0" applyProtection="0"/>
    <xf numFmtId="271" fontId="11" fillId="63" borderId="1397">
      <alignment horizontal="right"/>
    </xf>
    <xf numFmtId="0" fontId="7" fillId="14" borderId="14" applyNumberFormat="0" applyFont="0" applyAlignment="0" applyProtection="0"/>
    <xf numFmtId="229" fontId="103" fillId="0" borderId="1403">
      <alignment vertical="center"/>
      <protection locked="0"/>
    </xf>
    <xf numFmtId="0" fontId="7" fillId="14" borderId="14" applyNumberFormat="0" applyFont="0" applyAlignment="0" applyProtection="0"/>
    <xf numFmtId="228" fontId="103" fillId="0" borderId="1397" applyFill="0">
      <alignment horizontal="center" vertical="center"/>
    </xf>
    <xf numFmtId="0" fontId="2" fillId="0" borderId="1429" applyNumberFormat="0" applyFill="0" applyAlignment="0" applyProtection="0"/>
    <xf numFmtId="0" fontId="61" fillId="46" borderId="1426" applyNumberFormat="0" applyAlignment="0" applyProtection="0"/>
    <xf numFmtId="0" fontId="66" fillId="0" borderId="1420" applyNumberFormat="0" applyFill="0" applyAlignment="0" applyProtection="0"/>
    <xf numFmtId="228" fontId="73" fillId="63" borderId="1509"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10" fillId="62" borderId="1364" applyNumberFormat="0" applyFont="0" applyAlignment="0" applyProtection="0"/>
    <xf numFmtId="0" fontId="64" fillId="59" borderId="1365" applyNumberFormat="0" applyAlignment="0" applyProtection="0"/>
    <xf numFmtId="0" fontId="10" fillId="62" borderId="1409" applyNumberFormat="0" applyFont="0" applyAlignment="0" applyProtection="0"/>
    <xf numFmtId="231" fontId="103" fillId="0" borderId="1412">
      <alignment vertical="center"/>
      <protection locked="0"/>
    </xf>
    <xf numFmtId="0" fontId="7" fillId="14" borderId="14" applyNumberFormat="0" applyFont="0" applyAlignment="0" applyProtection="0"/>
    <xf numFmtId="250" fontId="121" fillId="0" borderId="1398" applyFill="0"/>
    <xf numFmtId="0" fontId="7" fillId="14" borderId="14" applyNumberFormat="0" applyFont="0" applyAlignment="0" applyProtection="0"/>
    <xf numFmtId="0" fontId="7" fillId="14" borderId="14" applyNumberFormat="0" applyFont="0" applyAlignment="0" applyProtection="0"/>
    <xf numFmtId="0" fontId="66" fillId="0" borderId="1366" applyNumberFormat="0" applyFill="0" applyAlignment="0" applyProtection="0"/>
    <xf numFmtId="0" fontId="2" fillId="0" borderId="1366" applyNumberFormat="0" applyFill="0" applyAlignment="0" applyProtection="0"/>
    <xf numFmtId="0" fontId="7" fillId="14" borderId="14" applyNumberFormat="0" applyFont="0" applyAlignment="0" applyProtection="0"/>
    <xf numFmtId="0" fontId="61" fillId="46" borderId="1417" applyNumberFormat="0" applyAlignment="0" applyProtection="0"/>
    <xf numFmtId="0" fontId="7" fillId="14" borderId="14" applyNumberFormat="0" applyFont="0" applyAlignment="0" applyProtection="0"/>
    <xf numFmtId="228" fontId="124" fillId="0" borderId="1423" applyFill="0">
      <alignment horizontal="center" vertical="center"/>
    </xf>
    <xf numFmtId="0" fontId="66" fillId="0" borderId="2335" applyNumberFormat="0" applyFill="0" applyAlignment="0" applyProtection="0"/>
    <xf numFmtId="231" fontId="103" fillId="0" borderId="1421">
      <alignment vertical="center"/>
      <protection locked="0"/>
    </xf>
    <xf numFmtId="0" fontId="66" fillId="0" borderId="1411" applyNumberFormat="0" applyFill="0" applyAlignment="0" applyProtection="0"/>
    <xf numFmtId="237" fontId="103" fillId="0" borderId="1421">
      <alignment vertical="center"/>
      <protection locked="0"/>
    </xf>
    <xf numFmtId="233" fontId="103" fillId="0" borderId="1385">
      <alignment vertical="center"/>
      <protection locked="0"/>
    </xf>
    <xf numFmtId="0" fontId="74" fillId="0" borderId="1388" applyNumberFormat="0">
      <alignment horizontal="left"/>
      <protection locked="0"/>
    </xf>
    <xf numFmtId="231" fontId="103" fillId="0" borderId="1394">
      <alignment vertical="center"/>
      <protection locked="0"/>
    </xf>
    <xf numFmtId="267" fontId="112" fillId="0" borderId="1387" applyFill="0">
      <alignment horizontal="center" vertical="center"/>
    </xf>
    <xf numFmtId="0" fontId="10" fillId="62" borderId="1400" applyNumberFormat="0" applyFont="0" applyAlignment="0" applyProtection="0"/>
    <xf numFmtId="37" fontId="70" fillId="0" borderId="1414" applyFill="0">
      <alignment horizontal="center" vertical="center"/>
    </xf>
    <xf numFmtId="229" fontId="103" fillId="0" borderId="1412">
      <alignment vertical="center"/>
      <protection locked="0"/>
    </xf>
    <xf numFmtId="185" fontId="74" fillId="0" borderId="1388" applyFont="0" applyFill="0" applyBorder="0" applyAlignment="0" applyProtection="0">
      <alignment horizontal="left"/>
      <protection locked="0"/>
    </xf>
    <xf numFmtId="3" fontId="114" fillId="39" borderId="1388">
      <alignment horizontal="center"/>
      <protection locked="0"/>
    </xf>
    <xf numFmtId="228" fontId="68" fillId="0" borderId="1388" applyFill="0">
      <alignment horizontal="center" vertical="center"/>
    </xf>
    <xf numFmtId="188" fontId="73" fillId="63" borderId="1388" applyFill="0">
      <alignment horizontal="center" vertical="center"/>
    </xf>
    <xf numFmtId="0" fontId="66" fillId="0" borderId="1375" applyNumberFormat="0" applyFill="0" applyAlignment="0" applyProtection="0"/>
    <xf numFmtId="0" fontId="64" fillId="59" borderId="1374" applyNumberFormat="0" applyAlignment="0" applyProtection="0"/>
    <xf numFmtId="0" fontId="10" fillId="62" borderId="1373" applyNumberFormat="0" applyFont="0" applyAlignment="0" applyProtection="0"/>
    <xf numFmtId="188" fontId="73" fillId="63" borderId="1379" applyFill="0">
      <alignment horizontal="center" vertical="center"/>
    </xf>
    <xf numFmtId="0" fontId="10" fillId="62" borderId="1373" applyNumberFormat="0" applyFont="0" applyAlignment="0" applyProtection="0"/>
    <xf numFmtId="228" fontId="73" fillId="63" borderId="1397" applyFill="0">
      <alignment horizontal="center" vertical="center"/>
    </xf>
    <xf numFmtId="0" fontId="7" fillId="14" borderId="14" applyNumberFormat="0" applyFont="0" applyAlignment="0" applyProtection="0"/>
    <xf numFmtId="17" fontId="11" fillId="39" borderId="1406">
      <alignment horizontal="center"/>
      <protection locked="0"/>
    </xf>
    <xf numFmtId="200" fontId="10" fillId="5" borderId="1406" applyFont="0" applyFill="0" applyBorder="0" applyAlignment="0" applyProtection="0"/>
    <xf numFmtId="184" fontId="103" fillId="0" borderId="1394">
      <alignment vertical="center"/>
      <protection locked="0"/>
    </xf>
    <xf numFmtId="37" fontId="70" fillId="0" borderId="1387" applyFill="0">
      <alignment horizontal="center" vertical="center"/>
    </xf>
    <xf numFmtId="228" fontId="73" fillId="63" borderId="1424" applyFill="0">
      <alignment horizontal="center" vertical="center"/>
    </xf>
    <xf numFmtId="228" fontId="136" fillId="68" borderId="1404" applyNumberFormat="0">
      <alignment horizontal="right"/>
    </xf>
    <xf numFmtId="0" fontId="10" fillId="62" borderId="1391" applyNumberFormat="0" applyFont="0" applyAlignment="0" applyProtection="0"/>
    <xf numFmtId="0" fontId="7" fillId="14" borderId="14" applyNumberFormat="0" applyFont="0" applyAlignment="0" applyProtection="0"/>
    <xf numFmtId="254" fontId="10" fillId="39" borderId="1388">
      <alignment horizontal="right"/>
      <protection locked="0"/>
    </xf>
    <xf numFmtId="178" fontId="10" fillId="39" borderId="1406">
      <alignment horizontal="center"/>
      <protection locked="0"/>
    </xf>
    <xf numFmtId="192" fontId="74" fillId="0" borderId="1415" applyFont="0" applyFill="0" applyBorder="0" applyAlignment="0" applyProtection="0">
      <alignment horizontal="left"/>
      <protection locked="0"/>
    </xf>
    <xf numFmtId="271" fontId="11" fillId="0" borderId="1388">
      <alignment horizontal="right"/>
    </xf>
    <xf numFmtId="0" fontId="7" fillId="14" borderId="14" applyNumberFormat="0" applyFont="0" applyAlignment="0" applyProtection="0"/>
    <xf numFmtId="0" fontId="7" fillId="14" borderId="14" applyNumberFormat="0" applyFont="0" applyAlignment="0" applyProtection="0"/>
    <xf numFmtId="187" fontId="74" fillId="0" borderId="1388"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64" fillId="59" borderId="1392" applyNumberFormat="0" applyAlignment="0" applyProtection="0"/>
    <xf numFmtId="250" fontId="121" fillId="0" borderId="1425" applyFill="0"/>
    <xf numFmtId="237" fontId="103" fillId="0" borderId="1394">
      <alignment vertical="center"/>
      <protection locked="0"/>
    </xf>
    <xf numFmtId="0" fontId="10" fillId="62" borderId="1427"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1370" applyFont="0" applyFill="0" applyBorder="0" applyAlignment="0" applyProtection="0">
      <alignment horizontal="left"/>
      <protection locked="0"/>
    </xf>
    <xf numFmtId="0" fontId="7" fillId="14" borderId="14" applyNumberFormat="0" applyFont="0" applyAlignment="0" applyProtection="0"/>
    <xf numFmtId="233" fontId="103" fillId="0" borderId="1403">
      <alignment vertical="center"/>
      <protection locked="0"/>
    </xf>
    <xf numFmtId="228" fontId="68" fillId="0" borderId="1424" applyFill="0">
      <alignment horizontal="center" vertical="center"/>
    </xf>
    <xf numFmtId="228" fontId="103" fillId="0" borderId="1394">
      <alignment vertical="center"/>
      <protection locked="0"/>
    </xf>
    <xf numFmtId="178" fontId="10" fillId="39" borderId="1370">
      <alignment horizontal="center"/>
      <protection locked="0"/>
    </xf>
    <xf numFmtId="0" fontId="74" fillId="0" borderId="1415" applyNumberFormat="0">
      <alignment horizontal="left"/>
      <protection locked="0"/>
    </xf>
    <xf numFmtId="0" fontId="53" fillId="59" borderId="1399" applyNumberFormat="0" applyAlignment="0" applyProtection="0"/>
    <xf numFmtId="0" fontId="61" fillId="46" borderId="1399" applyNumberFormat="0" applyAlignment="0" applyProtection="0"/>
    <xf numFmtId="0" fontId="7" fillId="14" borderId="14" applyNumberFormat="0" applyFont="0" applyAlignment="0" applyProtection="0"/>
    <xf numFmtId="188" fontId="73" fillId="63" borderId="1406" applyFill="0">
      <alignment horizontal="center" vertical="center"/>
    </xf>
    <xf numFmtId="228" fontId="73" fillId="63" borderId="1388" applyFill="0">
      <alignment horizontal="center" vertical="center"/>
    </xf>
    <xf numFmtId="228" fontId="73" fillId="63" borderId="1406" applyFill="0">
      <alignment horizontal="center"/>
    </xf>
    <xf numFmtId="228" fontId="112" fillId="0" borderId="1423" applyFill="0">
      <alignment horizontal="center" vertical="center"/>
    </xf>
    <xf numFmtId="49" fontId="74" fillId="0" borderId="1433">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7" fontId="74" fillId="0" borderId="1397" applyFont="0" applyFill="0" applyBorder="0" applyAlignment="0" applyProtection="0">
      <alignment horizontal="left"/>
      <protection locked="0"/>
    </xf>
    <xf numFmtId="187" fontId="74" fillId="0" borderId="1415" applyFont="0" applyFill="0" applyBorder="0" applyAlignment="0" applyProtection="0">
      <alignment horizontal="left"/>
      <protection locked="0"/>
    </xf>
    <xf numFmtId="37" fontId="70" fillId="0" borderId="1423" applyFill="0">
      <alignment horizontal="center" vertical="center"/>
    </xf>
    <xf numFmtId="0" fontId="7" fillId="14" borderId="14" applyNumberFormat="0" applyFont="0" applyAlignment="0" applyProtection="0"/>
    <xf numFmtId="233" fontId="103" fillId="0" borderId="1412">
      <alignment vertical="center"/>
      <protection locked="0"/>
    </xf>
    <xf numFmtId="271" fontId="11" fillId="63" borderId="1388">
      <alignment horizontal="right"/>
    </xf>
    <xf numFmtId="0" fontId="7" fillId="14" borderId="14" applyNumberFormat="0" applyFont="0" applyAlignment="0" applyProtection="0"/>
    <xf numFmtId="0" fontId="53" fillId="59" borderId="1381" applyNumberFormat="0" applyAlignment="0" applyProtection="0"/>
    <xf numFmtId="228" fontId="73" fillId="63" borderId="1415" applyFill="0">
      <alignment horizontal="center" vertical="center"/>
    </xf>
    <xf numFmtId="0" fontId="10" fillId="62" borderId="1400" applyNumberFormat="0" applyFont="0" applyAlignment="0" applyProtection="0"/>
    <xf numFmtId="0" fontId="7" fillId="14" borderId="14" applyNumberFormat="0" applyFont="0" applyAlignment="0" applyProtection="0"/>
    <xf numFmtId="254" fontId="10" fillId="39" borderId="1415">
      <alignment horizontal="right"/>
      <protection locked="0"/>
    </xf>
    <xf numFmtId="0" fontId="7" fillId="14" borderId="14" applyNumberFormat="0" applyFont="0" applyAlignment="0" applyProtection="0"/>
    <xf numFmtId="228" fontId="73" fillId="63" borderId="1388" applyFill="0">
      <alignment horizontal="center"/>
    </xf>
    <xf numFmtId="0" fontId="7" fillId="14" borderId="14" applyNumberFormat="0" applyFont="0" applyAlignment="0" applyProtection="0"/>
    <xf numFmtId="250" fontId="168" fillId="0" borderId="1389" applyFill="0"/>
    <xf numFmtId="228" fontId="74" fillId="0" borderId="1424" applyNumberFormat="0">
      <alignment horizontal="left"/>
      <protection locked="0"/>
    </xf>
    <xf numFmtId="228" fontId="103" fillId="0" borderId="1388" applyFill="0">
      <alignment horizontal="center" vertical="center"/>
    </xf>
    <xf numFmtId="228" fontId="121" fillId="0" borderId="1386" applyNumberFormat="0"/>
    <xf numFmtId="0" fontId="7" fillId="14" borderId="14" applyNumberFormat="0" applyFont="0" applyAlignment="0" applyProtection="0"/>
    <xf numFmtId="231" fontId="103" fillId="0" borderId="1430">
      <alignment vertical="center"/>
      <protection locked="0"/>
    </xf>
    <xf numFmtId="0" fontId="10" fillId="62" borderId="1400" applyNumberFormat="0" applyFont="0" applyAlignment="0" applyProtection="0"/>
    <xf numFmtId="0" fontId="7" fillId="14" borderId="14" applyNumberFormat="0" applyFont="0" applyAlignment="0" applyProtection="0"/>
    <xf numFmtId="17" fontId="11" fillId="39" borderId="1415">
      <alignment horizontal="center"/>
      <protection locked="0"/>
    </xf>
    <xf numFmtId="0" fontId="61" fillId="46" borderId="1390" applyNumberFormat="0" applyAlignment="0" applyProtection="0"/>
    <xf numFmtId="178" fontId="10" fillId="39" borderId="1370">
      <alignment horizontal="center"/>
      <protection locked="0"/>
    </xf>
    <xf numFmtId="0" fontId="7" fillId="14" borderId="14" applyNumberFormat="0" applyFont="0" applyAlignment="0" applyProtection="0"/>
    <xf numFmtId="0" fontId="7" fillId="14" borderId="14" applyNumberFormat="0" applyFont="0" applyAlignment="0" applyProtection="0"/>
    <xf numFmtId="0" fontId="64" fillId="59" borderId="1374" applyNumberFormat="0" applyAlignment="0" applyProtection="0"/>
    <xf numFmtId="0" fontId="10" fillId="62" borderId="1373" applyNumberFormat="0" applyFont="0" applyAlignment="0" applyProtection="0"/>
    <xf numFmtId="0" fontId="7" fillId="14" borderId="14" applyNumberFormat="0" applyFont="0" applyAlignment="0" applyProtection="0"/>
    <xf numFmtId="232" fontId="103" fillId="0" borderId="1367">
      <alignment vertical="center"/>
      <protection locked="0"/>
    </xf>
    <xf numFmtId="229" fontId="103" fillId="0" borderId="1367">
      <alignment vertical="center"/>
      <protection locked="0"/>
    </xf>
    <xf numFmtId="228" fontId="103" fillId="0" borderId="1367">
      <alignment vertical="center"/>
      <protection locked="0"/>
    </xf>
    <xf numFmtId="237" fontId="103" fillId="0" borderId="1367">
      <alignment vertical="center"/>
      <protection locked="0"/>
    </xf>
    <xf numFmtId="184" fontId="103" fillId="0" borderId="1367">
      <alignment vertical="center"/>
      <protection locked="0"/>
    </xf>
    <xf numFmtId="233" fontId="103" fillId="0" borderId="1367">
      <alignment vertical="center"/>
      <protection locked="0"/>
    </xf>
    <xf numFmtId="233" fontId="103" fillId="0" borderId="1367">
      <alignment vertical="center"/>
      <protection locked="0"/>
    </xf>
    <xf numFmtId="231" fontId="103" fillId="0" borderId="1367">
      <alignment vertical="center"/>
      <protection locked="0"/>
    </xf>
    <xf numFmtId="231" fontId="103" fillId="0" borderId="1367">
      <alignment vertical="center"/>
      <protection locked="0"/>
    </xf>
    <xf numFmtId="230" fontId="103" fillId="0" borderId="1367">
      <alignment vertical="center"/>
      <protection locked="0"/>
    </xf>
    <xf numFmtId="0" fontId="7" fillId="14" borderId="14" applyNumberFormat="0" applyFont="0" applyAlignment="0" applyProtection="0"/>
    <xf numFmtId="0" fontId="7" fillId="14" borderId="14" applyNumberFormat="0" applyFont="0" applyAlignment="0" applyProtection="0"/>
    <xf numFmtId="228" fontId="112" fillId="0" borderId="1396" applyFill="0">
      <alignment horizontal="center" vertical="center"/>
    </xf>
    <xf numFmtId="230" fontId="103" fillId="0" borderId="1403">
      <alignment vertical="center"/>
      <protection locked="0"/>
    </xf>
    <xf numFmtId="232" fontId="103" fillId="0" borderId="1403">
      <alignment vertical="center"/>
      <protection locked="0"/>
    </xf>
    <xf numFmtId="0" fontId="7" fillId="14" borderId="14" applyNumberFormat="0" applyFont="0" applyAlignment="0" applyProtection="0"/>
    <xf numFmtId="0" fontId="7" fillId="14" borderId="14" applyNumberFormat="0" applyFont="0" applyAlignment="0" applyProtection="0"/>
    <xf numFmtId="178" fontId="10" fillId="39" borderId="1415">
      <alignment horizontal="center"/>
      <protection locked="0"/>
    </xf>
    <xf numFmtId="230" fontId="103" fillId="0" borderId="1421">
      <alignment vertical="center"/>
      <protection locked="0"/>
    </xf>
    <xf numFmtId="0" fontId="61" fillId="46" borderId="1408" applyNumberFormat="0" applyAlignment="0" applyProtection="0"/>
    <xf numFmtId="0" fontId="61" fillId="46" borderId="1381" applyNumberFormat="0" applyAlignment="0" applyProtection="0"/>
    <xf numFmtId="0" fontId="10" fillId="62" borderId="1391" applyNumberFormat="0" applyFont="0" applyAlignment="0" applyProtection="0"/>
    <xf numFmtId="0" fontId="10" fillId="62" borderId="1391" applyNumberFormat="0" applyFont="0" applyAlignment="0" applyProtection="0"/>
    <xf numFmtId="0" fontId="64" fillId="59" borderId="1401"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381" applyNumberFormat="0" applyAlignment="0" applyProtection="0"/>
    <xf numFmtId="250" fontId="121" fillId="0" borderId="1380" applyFill="0"/>
    <xf numFmtId="266" fontId="103" fillId="0" borderId="1388" applyFill="0">
      <alignment horizontal="center" vertical="center"/>
    </xf>
    <xf numFmtId="0" fontId="7" fillId="14" borderId="14" applyNumberFormat="0" applyFont="0" applyAlignment="0" applyProtection="0"/>
    <xf numFmtId="0" fontId="64" fillId="59" borderId="1410" applyNumberFormat="0" applyAlignment="0" applyProtection="0"/>
    <xf numFmtId="10" fontId="68" fillId="67" borderId="1388" applyNumberFormat="0" applyBorder="0" applyAlignment="0" applyProtection="0"/>
    <xf numFmtId="0" fontId="7" fillId="14" borderId="14" applyNumberFormat="0" applyFont="0" applyAlignment="0" applyProtection="0"/>
    <xf numFmtId="0" fontId="64" fillId="59" borderId="1428" applyNumberFormat="0" applyAlignment="0" applyProtection="0"/>
    <xf numFmtId="0" fontId="7" fillId="14" borderId="14" applyNumberFormat="0" applyFont="0" applyAlignment="0" applyProtection="0"/>
    <xf numFmtId="201" fontId="10" fillId="39" borderId="1406" applyNumberFormat="0">
      <alignment horizontal="left"/>
    </xf>
    <xf numFmtId="49" fontId="74" fillId="0" borderId="1424">
      <alignment horizontal="left" vertical="top" wrapText="1"/>
      <protection locked="0"/>
    </xf>
    <xf numFmtId="0" fontId="7" fillId="14" borderId="14" applyNumberFormat="0" applyFont="0" applyAlignment="0" applyProtection="0"/>
    <xf numFmtId="0" fontId="53" fillId="59" borderId="1390" applyNumberFormat="0" applyAlignment="0" applyProtection="0"/>
    <xf numFmtId="250" fontId="121" fillId="0" borderId="1407" applyFill="0"/>
    <xf numFmtId="228" fontId="112" fillId="0" borderId="1432" applyFill="0">
      <alignment horizontal="center" vertical="center"/>
    </xf>
    <xf numFmtId="0" fontId="7" fillId="14" borderId="14" applyNumberFormat="0" applyFont="0" applyAlignment="0" applyProtection="0"/>
    <xf numFmtId="0" fontId="10" fillId="62" borderId="1427" applyNumberFormat="0" applyFont="0" applyAlignment="0" applyProtection="0"/>
    <xf numFmtId="228" fontId="121" fillId="0" borderId="1422" applyNumberFormat="0"/>
    <xf numFmtId="231" fontId="103" fillId="0" borderId="1376">
      <alignment vertical="center"/>
      <protection locked="0"/>
    </xf>
    <xf numFmtId="233" fontId="103" fillId="0" borderId="1376">
      <alignment vertical="center"/>
      <protection locked="0"/>
    </xf>
    <xf numFmtId="233" fontId="103" fillId="0" borderId="1376">
      <alignment vertical="center"/>
      <protection locked="0"/>
    </xf>
    <xf numFmtId="184" fontId="103" fillId="0" borderId="1376">
      <alignment vertical="center"/>
      <protection locked="0"/>
    </xf>
    <xf numFmtId="237" fontId="103" fillId="0" borderId="1376">
      <alignment vertical="center"/>
      <protection locked="0"/>
    </xf>
    <xf numFmtId="228" fontId="103" fillId="0" borderId="1376">
      <alignment vertical="center"/>
      <protection locked="0"/>
    </xf>
    <xf numFmtId="229" fontId="103" fillId="0" borderId="1376">
      <alignment vertical="center"/>
      <protection locked="0"/>
    </xf>
    <xf numFmtId="232" fontId="103" fillId="0" borderId="1376">
      <alignment vertical="center"/>
      <protection locked="0"/>
    </xf>
    <xf numFmtId="228" fontId="121" fillId="0" borderId="1368" applyNumberFormat="0"/>
    <xf numFmtId="0" fontId="10" fillId="62" borderId="1400" applyNumberFormat="0" applyFont="0" applyAlignment="0" applyProtection="0"/>
    <xf numFmtId="228" fontId="136" fillId="68" borderId="1368" applyNumberFormat="0">
      <alignment horizontal="right"/>
    </xf>
    <xf numFmtId="228" fontId="112" fillId="0" borderId="1369" applyFill="0">
      <alignment horizontal="center" vertical="center"/>
    </xf>
    <xf numFmtId="228" fontId="124" fillId="0" borderId="1369" applyFill="0">
      <alignment horizontal="center" vertical="center"/>
    </xf>
    <xf numFmtId="267" fontId="112" fillId="0" borderId="1369" applyFill="0">
      <alignment horizontal="center" vertical="center"/>
    </xf>
    <xf numFmtId="37" fontId="70" fillId="0" borderId="1369" applyFill="0">
      <alignment horizontal="center" vertical="center"/>
    </xf>
    <xf numFmtId="184" fontId="103" fillId="0" borderId="1403">
      <alignment vertical="center"/>
      <protection locked="0"/>
    </xf>
    <xf numFmtId="237" fontId="103" fillId="0" borderId="2255">
      <alignment vertical="center"/>
      <protection locked="0"/>
    </xf>
    <xf numFmtId="0" fontId="7" fillId="14" borderId="14" applyNumberFormat="0" applyFont="0" applyAlignment="0" applyProtection="0"/>
    <xf numFmtId="196" fontId="10" fillId="39" borderId="1397" applyFont="0" applyFill="0" applyBorder="0" applyAlignment="0">
      <alignment horizontal="left"/>
    </xf>
    <xf numFmtId="0" fontId="7" fillId="14" borderId="14" applyNumberFormat="0" applyFont="0" applyAlignment="0" applyProtection="0"/>
    <xf numFmtId="228" fontId="121" fillId="0" borderId="1413" applyNumberFormat="0"/>
    <xf numFmtId="191" fontId="74" fillId="0" borderId="1415"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21" fillId="0" borderId="1389" applyFill="0"/>
    <xf numFmtId="0" fontId="74" fillId="0" borderId="1397" applyNumberFormat="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4" fillId="0" borderId="1424"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1406" applyFont="0" applyFill="0" applyBorder="0" applyAlignment="0" applyProtection="0">
      <alignment horizontal="left"/>
      <protection locked="0"/>
    </xf>
    <xf numFmtId="254" fontId="10" fillId="39" borderId="1433">
      <alignment horizontal="right"/>
      <protection locked="0"/>
    </xf>
    <xf numFmtId="0" fontId="7" fillId="14" borderId="14" applyNumberFormat="0" applyFont="0" applyAlignment="0" applyProtection="0"/>
    <xf numFmtId="254" fontId="10" fillId="39" borderId="1406">
      <alignment horizontal="right"/>
      <protection locked="0"/>
    </xf>
    <xf numFmtId="187" fontId="74" fillId="0" borderId="1406" applyFont="0" applyFill="0" applyBorder="0" applyAlignment="0" applyProtection="0">
      <alignment horizontal="left"/>
      <protection locked="0"/>
    </xf>
    <xf numFmtId="49" fontId="74" fillId="0" borderId="1379">
      <alignment horizontal="left" vertical="top" wrapText="1"/>
      <protection locked="0"/>
    </xf>
    <xf numFmtId="200" fontId="10" fillId="5" borderId="1406" applyFont="0" applyFill="0" applyBorder="0" applyAlignment="0" applyProtection="0"/>
    <xf numFmtId="0" fontId="10" fillId="62" borderId="1382" applyNumberFormat="0" applyFont="0" applyAlignment="0" applyProtection="0"/>
    <xf numFmtId="0" fontId="7" fillId="14" borderId="14" applyNumberFormat="0" applyFont="0" applyAlignment="0" applyProtection="0"/>
    <xf numFmtId="192" fontId="74" fillId="0" borderId="1397"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21" fillId="0" borderId="1362" applyFill="0"/>
    <xf numFmtId="0" fontId="53" fillId="59" borderId="1803" applyNumberFormat="0" applyAlignment="0" applyProtection="0"/>
    <xf numFmtId="0" fontId="7" fillId="14" borderId="14" applyNumberFormat="0" applyFont="0" applyAlignment="0" applyProtection="0"/>
    <xf numFmtId="0" fontId="64" fillId="59" borderId="1410" applyNumberFormat="0" applyAlignment="0" applyProtection="0"/>
    <xf numFmtId="250" fontId="121" fillId="0" borderId="1425" applyFill="0"/>
    <xf numFmtId="231" fontId="103" fillId="0" borderId="1394">
      <alignment vertical="center"/>
      <protection locked="0"/>
    </xf>
    <xf numFmtId="250" fontId="168" fillId="0" borderId="1425" applyFill="0"/>
    <xf numFmtId="0" fontId="66" fillId="0" borderId="1375" applyNumberFormat="0" applyFill="0" applyAlignment="0" applyProtection="0"/>
    <xf numFmtId="10" fontId="68" fillId="67" borderId="1370" applyNumberFormat="0" applyBorder="0" applyAlignment="0" applyProtection="0"/>
    <xf numFmtId="201" fontId="10" fillId="39" borderId="1370" applyNumberFormat="0">
      <alignment horizontal="left"/>
    </xf>
    <xf numFmtId="271" fontId="11" fillId="0" borderId="1370">
      <alignment horizontal="right"/>
    </xf>
    <xf numFmtId="190" fontId="74" fillId="0" borderId="1370" applyFont="0" applyFill="0" applyBorder="0" applyAlignment="0" applyProtection="0">
      <alignment horizontal="left"/>
      <protection locked="0"/>
    </xf>
    <xf numFmtId="192" fontId="74" fillId="0" borderId="1370" applyFont="0" applyFill="0" applyBorder="0" applyAlignment="0" applyProtection="0">
      <alignment horizontal="left"/>
      <protection locked="0"/>
    </xf>
    <xf numFmtId="191" fontId="74" fillId="0" borderId="1370" applyFont="0" applyFill="0" applyBorder="0" applyAlignment="0" applyProtection="0">
      <alignment horizontal="left"/>
      <protection locked="0"/>
    </xf>
    <xf numFmtId="266" fontId="103" fillId="0" borderId="1370" applyFill="0">
      <alignment horizontal="center" vertical="center"/>
    </xf>
    <xf numFmtId="184" fontId="68" fillId="0" borderId="1370" applyFill="0">
      <alignment horizontal="center" vertical="center"/>
    </xf>
    <xf numFmtId="228" fontId="103" fillId="0" borderId="1370" applyFill="0">
      <alignment horizontal="center" vertical="center"/>
    </xf>
    <xf numFmtId="228" fontId="68" fillId="0" borderId="1370" applyFill="0">
      <alignment horizontal="center" vertical="center"/>
    </xf>
    <xf numFmtId="228" fontId="104" fillId="0" borderId="1370" applyFill="0">
      <alignment horizontal="center" vertical="center"/>
    </xf>
    <xf numFmtId="228" fontId="79" fillId="0" borderId="1370" applyFill="0">
      <alignment horizontal="center" vertical="center"/>
    </xf>
    <xf numFmtId="178" fontId="10" fillId="39" borderId="1370">
      <alignment horizontal="center"/>
      <protection locked="0"/>
    </xf>
    <xf numFmtId="178" fontId="10" fillId="39" borderId="1370">
      <alignment horizontal="center"/>
      <protection locked="0"/>
    </xf>
    <xf numFmtId="254" fontId="10" fillId="39" borderId="1370">
      <alignment horizontal="right"/>
      <protection locked="0"/>
    </xf>
    <xf numFmtId="228" fontId="74" fillId="0" borderId="1370" applyNumberFormat="0">
      <alignment horizontal="left"/>
      <protection locked="0"/>
    </xf>
    <xf numFmtId="49" fontId="74" fillId="0" borderId="1370">
      <alignment horizontal="left" vertical="top" wrapText="1"/>
      <protection locked="0"/>
    </xf>
    <xf numFmtId="196" fontId="10" fillId="39" borderId="1370" applyFont="0" applyFill="0" applyBorder="0" applyAlignment="0">
      <alignment horizontal="left"/>
    </xf>
    <xf numFmtId="17" fontId="11" fillId="39" borderId="1370">
      <alignment horizontal="center"/>
      <protection locked="0"/>
    </xf>
    <xf numFmtId="254" fontId="10" fillId="39" borderId="1370">
      <alignment horizontal="right"/>
      <protection locked="0"/>
    </xf>
    <xf numFmtId="228" fontId="73" fillId="63" borderId="1370" applyFill="0">
      <alignment horizontal="center" vertical="center"/>
    </xf>
    <xf numFmtId="228" fontId="73" fillId="63" borderId="1370" applyFill="0">
      <alignment horizontal="center"/>
    </xf>
    <xf numFmtId="3" fontId="114" fillId="39" borderId="1370">
      <alignment horizontal="center"/>
      <protection locked="0"/>
    </xf>
    <xf numFmtId="0" fontId="7" fillId="14" borderId="14" applyNumberFormat="0" applyFont="0" applyAlignment="0" applyProtection="0"/>
    <xf numFmtId="185" fontId="74" fillId="0" borderId="1370" applyFont="0" applyFill="0" applyBorder="0" applyAlignment="0" applyProtection="0">
      <alignment horizontal="left"/>
      <protection locked="0"/>
    </xf>
    <xf numFmtId="250" fontId="168" fillId="0" borderId="1371" applyFill="0"/>
    <xf numFmtId="0" fontId="7" fillId="14" borderId="14" applyNumberFormat="0" applyFont="0" applyAlignment="0" applyProtection="0"/>
    <xf numFmtId="250" fontId="121" fillId="0" borderId="1371" applyFill="0"/>
    <xf numFmtId="271" fontId="11" fillId="63" borderId="1370">
      <alignment horizontal="right"/>
    </xf>
    <xf numFmtId="271" fontId="11" fillId="0" borderId="1370">
      <alignment horizontal="right"/>
    </xf>
    <xf numFmtId="187" fontId="74" fillId="0" borderId="1370" applyFont="0" applyFill="0" applyBorder="0" applyAlignment="0" applyProtection="0">
      <alignment horizontal="left"/>
      <protection locked="0"/>
    </xf>
    <xf numFmtId="228" fontId="74" fillId="0" borderId="1406" applyNumberFormat="0">
      <alignment horizontal="left"/>
      <protection locked="0"/>
    </xf>
    <xf numFmtId="237" fontId="103" fillId="0" borderId="1403">
      <alignment vertical="center"/>
      <protection locked="0"/>
    </xf>
    <xf numFmtId="250" fontId="121" fillId="0" borderId="1407" applyFill="0"/>
    <xf numFmtId="0" fontId="64" fillId="59" borderId="1383" applyNumberFormat="0" applyAlignment="0" applyProtection="0"/>
    <xf numFmtId="0" fontId="61" fillId="46" borderId="1372" applyNumberFormat="0" applyAlignment="0" applyProtection="0"/>
    <xf numFmtId="196" fontId="10" fillId="39" borderId="1379" applyFont="0" applyFill="0" applyBorder="0" applyAlignment="0">
      <alignment horizontal="left"/>
    </xf>
    <xf numFmtId="0" fontId="53" fillId="59" borderId="1399" applyNumberFormat="0" applyAlignment="0" applyProtection="0"/>
    <xf numFmtId="0" fontId="7" fillId="14" borderId="14" applyNumberFormat="0" applyFont="0" applyAlignment="0" applyProtection="0"/>
    <xf numFmtId="0" fontId="7" fillId="14" borderId="14" applyNumberFormat="0" applyFont="0" applyAlignment="0" applyProtection="0"/>
    <xf numFmtId="201" fontId="10" fillId="39" borderId="1379" applyNumberFormat="0">
      <alignment horizontal="left"/>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2" fillId="0" borderId="1393" applyNumberFormat="0" applyFill="0" applyAlignment="0" applyProtection="0"/>
    <xf numFmtId="0" fontId="53" fillId="59" borderId="1417" applyNumberFormat="0" applyAlignment="0" applyProtection="0"/>
    <xf numFmtId="0" fontId="74" fillId="0" borderId="1379" applyNumberFormat="0">
      <alignment horizontal="left"/>
      <protection locked="0"/>
    </xf>
    <xf numFmtId="185" fontId="74" fillId="0" borderId="1424"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3" fillId="63" borderId="1370" applyFill="0">
      <alignment horizontal="center"/>
    </xf>
    <xf numFmtId="178" fontId="10" fillId="39" borderId="1370">
      <alignment horizontal="center"/>
      <protection locked="0"/>
    </xf>
    <xf numFmtId="0" fontId="53" fillId="59" borderId="1372" applyNumberFormat="0" applyAlignment="0" applyProtection="0"/>
    <xf numFmtId="3" fontId="114" fillId="39" borderId="1397">
      <alignment horizontal="center"/>
      <protection locked="0"/>
    </xf>
    <xf numFmtId="0" fontId="10" fillId="62" borderId="1382" applyNumberFormat="0" applyFont="0" applyAlignment="0" applyProtection="0"/>
    <xf numFmtId="0" fontId="7" fillId="14" borderId="14" applyNumberFormat="0" applyFont="0" applyAlignment="0" applyProtection="0"/>
    <xf numFmtId="193" fontId="10" fillId="0" borderId="1406" applyFont="0" applyFill="0" applyBorder="0" applyAlignment="0" applyProtection="0">
      <alignment horizontal="left"/>
      <protection locked="0"/>
    </xf>
    <xf numFmtId="0" fontId="7" fillId="14" borderId="14" applyNumberFormat="0" applyFont="0" applyAlignment="0" applyProtection="0"/>
    <xf numFmtId="178" fontId="10" fillId="39" borderId="1397">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3" fillId="63" borderId="1406" applyFill="0">
      <alignment horizontal="center"/>
    </xf>
    <xf numFmtId="0" fontId="2" fillId="0" borderId="1420"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4" fontId="10" fillId="39" borderId="1379">
      <alignment horizontal="right"/>
      <protection locked="0"/>
    </xf>
    <xf numFmtId="178" fontId="10" fillId="39" borderId="1379">
      <alignment horizontal="center"/>
      <protection locked="0"/>
    </xf>
    <xf numFmtId="228" fontId="74" fillId="0" borderId="1379" applyNumberFormat="0">
      <alignment horizontal="left"/>
      <protection locked="0"/>
    </xf>
    <xf numFmtId="197" fontId="74" fillId="0" borderId="1370">
      <alignment horizontal="left"/>
      <protection locked="0"/>
    </xf>
    <xf numFmtId="178" fontId="10" fillId="39" borderId="1379">
      <alignment horizontal="center"/>
      <protection locked="0"/>
    </xf>
    <xf numFmtId="228" fontId="79" fillId="0" borderId="1379" applyFill="0">
      <alignment horizontal="center" vertical="center"/>
    </xf>
    <xf numFmtId="49" fontId="74" fillId="0" borderId="1379">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228" fontId="79" fillId="0" borderId="1433" applyFill="0">
      <alignment horizontal="center" vertical="center"/>
    </xf>
    <xf numFmtId="0" fontId="7" fillId="14" borderId="14" applyNumberFormat="0" applyFont="0" applyAlignment="0" applyProtection="0"/>
    <xf numFmtId="254" fontId="10" fillId="39" borderId="1397">
      <alignment horizontal="right"/>
      <protection locked="0"/>
    </xf>
    <xf numFmtId="49" fontId="74" fillId="0" borderId="1433">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66" fillId="0" borderId="1384"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372" applyNumberFormat="0" applyAlignment="0" applyProtection="0"/>
    <xf numFmtId="0" fontId="64" fillId="59" borderId="1401" applyNumberFormat="0" applyAlignment="0" applyProtection="0"/>
    <xf numFmtId="237" fontId="103" fillId="0" borderId="1412">
      <alignment vertical="center"/>
      <protection locked="0"/>
    </xf>
    <xf numFmtId="0" fontId="7" fillId="14" borderId="14" applyNumberFormat="0" applyFont="0" applyAlignment="0" applyProtection="0"/>
    <xf numFmtId="232" fontId="103" fillId="0" borderId="1412">
      <alignment vertical="center"/>
      <protection locked="0"/>
    </xf>
    <xf numFmtId="254" fontId="10" fillId="39" borderId="1424">
      <alignment horizontal="right"/>
      <protection locked="0"/>
    </xf>
    <xf numFmtId="0" fontId="7" fillId="14" borderId="14" applyNumberFormat="0" applyFont="0" applyAlignment="0" applyProtection="0"/>
    <xf numFmtId="17" fontId="11" fillId="39" borderId="1433">
      <alignment horizontal="center"/>
      <protection locked="0"/>
    </xf>
    <xf numFmtId="0" fontId="7" fillId="14" borderId="14" applyNumberFormat="0" applyFont="0" applyAlignment="0" applyProtection="0"/>
    <xf numFmtId="0" fontId="66" fillId="0" borderId="1420" applyNumberFormat="0" applyFill="0" applyAlignment="0" applyProtection="0"/>
    <xf numFmtId="0" fontId="7" fillId="14" borderId="14" applyNumberFormat="0" applyFont="0" applyAlignment="0" applyProtection="0"/>
    <xf numFmtId="178" fontId="10" fillId="39" borderId="1370">
      <alignment horizontal="center"/>
      <protection locked="0"/>
    </xf>
    <xf numFmtId="192" fontId="74" fillId="0" borderId="1406" applyFont="0" applyFill="0" applyBorder="0" applyAlignment="0" applyProtection="0">
      <alignment horizontal="left"/>
      <protection locked="0"/>
    </xf>
    <xf numFmtId="250" fontId="121" fillId="0" borderId="1371" applyFill="0"/>
    <xf numFmtId="228" fontId="68" fillId="0" borderId="1406" applyFill="0">
      <alignment horizontal="center" vertical="center"/>
    </xf>
    <xf numFmtId="178" fontId="10" fillId="39" borderId="1424">
      <alignment horizontal="center"/>
      <protection locked="0"/>
    </xf>
    <xf numFmtId="0" fontId="7" fillId="14" borderId="14" applyNumberFormat="0" applyFont="0" applyAlignment="0" applyProtection="0"/>
    <xf numFmtId="0" fontId="73" fillId="63" borderId="1388" applyFill="0">
      <alignment horizontal="center"/>
    </xf>
    <xf numFmtId="0" fontId="7" fillId="14" borderId="14" applyNumberFormat="0" applyFont="0" applyAlignment="0" applyProtection="0"/>
    <xf numFmtId="267" fontId="112" fillId="0" borderId="1414"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1" fontId="74" fillId="0" borderId="1406" applyFont="0" applyFill="0" applyBorder="0" applyAlignment="0" applyProtection="0">
      <alignment horizontal="left"/>
      <protection locked="0"/>
    </xf>
    <xf numFmtId="0" fontId="7" fillId="14" borderId="14" applyNumberFormat="0" applyFont="0" applyAlignment="0" applyProtection="0"/>
    <xf numFmtId="228" fontId="103" fillId="0" borderId="1412">
      <alignment vertical="center"/>
      <protection locked="0"/>
    </xf>
    <xf numFmtId="276" fontId="20" fillId="0" borderId="1406">
      <alignment horizontal="center"/>
    </xf>
    <xf numFmtId="228" fontId="73" fillId="63" borderId="1397" applyFill="0">
      <alignment horizont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2" fillId="0" borderId="1393" applyNumberFormat="0" applyFill="0" applyAlignment="0" applyProtection="0"/>
    <xf numFmtId="0" fontId="73" fillId="63" borderId="1397" applyFill="0">
      <alignment horizontal="center"/>
    </xf>
    <xf numFmtId="0" fontId="7" fillId="14" borderId="14" applyNumberFormat="0" applyFont="0" applyAlignment="0" applyProtection="0"/>
    <xf numFmtId="0" fontId="7" fillId="14" borderId="14" applyNumberFormat="0" applyFont="0" applyAlignment="0" applyProtection="0"/>
    <xf numFmtId="267" fontId="112" fillId="0" borderId="1432" applyFill="0">
      <alignment horizontal="center" vertical="center"/>
    </xf>
    <xf numFmtId="0" fontId="61" fillId="46" borderId="1426" applyNumberFormat="0" applyAlignment="0" applyProtection="0"/>
    <xf numFmtId="228" fontId="136" fillId="68" borderId="1395" applyNumberFormat="0">
      <alignment horizontal="right"/>
    </xf>
    <xf numFmtId="187" fontId="74" fillId="0" borderId="1379" applyFont="0" applyFill="0" applyBorder="0" applyAlignment="0" applyProtection="0">
      <alignment horizontal="left"/>
      <protection locked="0"/>
    </xf>
    <xf numFmtId="0" fontId="7" fillId="14" borderId="14" applyNumberFormat="0" applyFont="0" applyAlignment="0" applyProtection="0"/>
    <xf numFmtId="271" fontId="11" fillId="0" borderId="1379">
      <alignment horizontal="right"/>
    </xf>
    <xf numFmtId="185" fontId="74" fillId="0" borderId="1379" applyFont="0" applyFill="0" applyBorder="0" applyAlignment="0" applyProtection="0">
      <alignment horizontal="left"/>
      <protection locked="0"/>
    </xf>
    <xf numFmtId="250" fontId="121" fillId="0" borderId="1380" applyFill="0"/>
    <xf numFmtId="228" fontId="73" fillId="63" borderId="1379" applyFill="0">
      <alignment horizontal="center"/>
    </xf>
    <xf numFmtId="271" fontId="11" fillId="63" borderId="1379">
      <alignment horizontal="right"/>
    </xf>
    <xf numFmtId="250" fontId="168" fillId="0" borderId="1380" applyFill="0"/>
    <xf numFmtId="3" fontId="114" fillId="39" borderId="1379">
      <alignment horizontal="center"/>
      <protection locked="0"/>
    </xf>
    <xf numFmtId="237" fontId="103" fillId="0" borderId="1385">
      <alignment vertical="center"/>
      <protection locked="0"/>
    </xf>
    <xf numFmtId="0" fontId="7" fillId="14" borderId="14" applyNumberFormat="0" applyFont="0" applyAlignment="0" applyProtection="0"/>
    <xf numFmtId="228" fontId="79" fillId="0" borderId="1424" applyFill="0">
      <alignment horizontal="center" vertical="center"/>
    </xf>
    <xf numFmtId="200" fontId="10" fillId="5" borderId="1370" applyFont="0" applyFill="0" applyBorder="0" applyAlignment="0" applyProtection="0"/>
    <xf numFmtId="0" fontId="7" fillId="14" borderId="14" applyNumberFormat="0" applyFont="0" applyAlignment="0" applyProtection="0"/>
    <xf numFmtId="0" fontId="7" fillId="14" borderId="14" applyNumberFormat="0" applyFont="0" applyAlignment="0" applyProtection="0"/>
    <xf numFmtId="184" fontId="103" fillId="0" borderId="1430">
      <alignment vertical="center"/>
      <protection locked="0"/>
    </xf>
    <xf numFmtId="0" fontId="7" fillId="14" borderId="14" applyNumberFormat="0" applyFont="0" applyAlignment="0" applyProtection="0"/>
    <xf numFmtId="0" fontId="7" fillId="14" borderId="14" applyNumberFormat="0" applyFont="0" applyAlignment="0" applyProtection="0"/>
    <xf numFmtId="0" fontId="53" fillId="59" borderId="1408" applyNumberFormat="0" applyAlignment="0" applyProtection="0"/>
    <xf numFmtId="276" fontId="20" fillId="0" borderId="1424">
      <alignment horizontal="center"/>
    </xf>
    <xf numFmtId="0" fontId="7" fillId="14" borderId="14" applyNumberFormat="0" applyFont="0" applyAlignment="0" applyProtection="0"/>
    <xf numFmtId="0" fontId="7" fillId="14" borderId="14" applyNumberFormat="0" applyFont="0" applyAlignment="0" applyProtection="0"/>
    <xf numFmtId="228" fontId="74" fillId="0" borderId="1388" applyNumberFormat="0">
      <alignment horizontal="left"/>
      <protection locked="0"/>
    </xf>
    <xf numFmtId="0" fontId="7" fillId="14" borderId="14" applyNumberFormat="0" applyFont="0" applyAlignment="0" applyProtection="0"/>
    <xf numFmtId="49" fontId="74" fillId="0" borderId="1388">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10" fillId="62" borderId="1418" applyNumberFormat="0" applyFont="0" applyAlignment="0" applyProtection="0"/>
    <xf numFmtId="0" fontId="2" fillId="0" borderId="1384" applyNumberFormat="0" applyFill="0" applyAlignment="0" applyProtection="0"/>
    <xf numFmtId="178" fontId="10" fillId="39" borderId="1406">
      <alignment horizontal="center"/>
      <protection locked="0"/>
    </xf>
    <xf numFmtId="0" fontId="7" fillId="14" borderId="14" applyNumberFormat="0" applyFont="0" applyAlignment="0" applyProtection="0"/>
    <xf numFmtId="232" fontId="103" fillId="0" borderId="1430">
      <alignment vertical="center"/>
      <protection locked="0"/>
    </xf>
    <xf numFmtId="228" fontId="74" fillId="0" borderId="1415" applyNumberFormat="0">
      <alignment horizontal="left"/>
      <protection locked="0"/>
    </xf>
    <xf numFmtId="228" fontId="112" fillId="0" borderId="1405" applyFill="0">
      <alignment horizontal="center" vertical="center"/>
    </xf>
    <xf numFmtId="37" fontId="70" fillId="0" borderId="1396" applyFill="0">
      <alignment horizontal="center" vertical="center"/>
    </xf>
    <xf numFmtId="0" fontId="7" fillId="14" borderId="14" applyNumberFormat="0" applyFont="0" applyAlignment="0" applyProtection="0"/>
    <xf numFmtId="0" fontId="64" fillId="59" borderId="1383" applyNumberFormat="0" applyAlignment="0" applyProtection="0"/>
    <xf numFmtId="0" fontId="53" fillId="59" borderId="1363" applyNumberFormat="0" applyAlignment="0" applyProtection="0"/>
    <xf numFmtId="0" fontId="7" fillId="14" borderId="14" applyNumberFormat="0" applyFont="0" applyAlignment="0" applyProtection="0"/>
    <xf numFmtId="0" fontId="64" fillId="59" borderId="1419" applyNumberFormat="0" applyAlignment="0" applyProtection="0"/>
    <xf numFmtId="0" fontId="7" fillId="14" borderId="14" applyNumberFormat="0" applyFont="0" applyAlignment="0" applyProtection="0"/>
    <xf numFmtId="228" fontId="121" fillId="0" borderId="1431" applyNumberFormat="0"/>
    <xf numFmtId="233" fontId="103" fillId="0" borderId="1412">
      <alignment vertical="center"/>
      <protection locked="0"/>
    </xf>
    <xf numFmtId="0" fontId="7" fillId="14" borderId="14" applyNumberFormat="0" applyFont="0" applyAlignment="0" applyProtection="0"/>
    <xf numFmtId="0" fontId="7" fillId="14" borderId="14" applyNumberFormat="0" applyFont="0" applyAlignment="0" applyProtection="0"/>
    <xf numFmtId="233" fontId="103" fillId="0" borderId="1403">
      <alignment vertical="center"/>
      <protection locked="0"/>
    </xf>
    <xf numFmtId="0" fontId="7" fillId="14" borderId="14" applyNumberFormat="0" applyFont="0" applyAlignment="0" applyProtection="0"/>
    <xf numFmtId="0" fontId="66" fillId="0" borderId="1402" applyNumberFormat="0" applyFill="0" applyAlignment="0" applyProtection="0"/>
    <xf numFmtId="192" fontId="74" fillId="0" borderId="1370" applyFont="0" applyFill="0" applyBorder="0" applyAlignment="0" applyProtection="0">
      <alignment horizontal="left"/>
      <protection locked="0"/>
    </xf>
    <xf numFmtId="191" fontId="74" fillId="0" borderId="1370"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3" fillId="63" borderId="1433" applyFill="0">
      <alignment horizontal="center"/>
    </xf>
    <xf numFmtId="0" fontId="7" fillId="14" borderId="14" applyNumberFormat="0" applyFont="0" applyAlignment="0" applyProtection="0"/>
    <xf numFmtId="201" fontId="10" fillId="39" borderId="1370" applyNumberFormat="0">
      <alignment horizontal="left"/>
    </xf>
    <xf numFmtId="228" fontId="121" fillId="0" borderId="1377" applyNumberFormat="0"/>
    <xf numFmtId="0" fontId="7" fillId="14" borderId="14" applyNumberFormat="0" applyFont="0" applyAlignment="0" applyProtection="0"/>
    <xf numFmtId="0" fontId="7" fillId="14" borderId="14" applyNumberFormat="0" applyFont="0" applyAlignment="0" applyProtection="0"/>
    <xf numFmtId="0" fontId="64" fillId="59" borderId="1392" applyNumberFormat="0" applyAlignment="0" applyProtection="0"/>
    <xf numFmtId="232" fontId="103" fillId="0" borderId="1385">
      <alignment vertical="center"/>
      <protection locked="0"/>
    </xf>
    <xf numFmtId="178" fontId="10" fillId="39" borderId="1370">
      <alignment horizontal="center"/>
      <protection locked="0"/>
    </xf>
    <xf numFmtId="0" fontId="64" fillId="59" borderId="1410" applyNumberFormat="0" applyAlignment="0" applyProtection="0"/>
    <xf numFmtId="178" fontId="10" fillId="39" borderId="1370">
      <alignment horizontal="center"/>
      <protection locked="0"/>
    </xf>
    <xf numFmtId="232" fontId="103" fillId="0" borderId="1394">
      <alignment vertical="center"/>
      <protection locked="0"/>
    </xf>
    <xf numFmtId="228" fontId="136" fillId="68" borderId="1422" applyNumberFormat="0">
      <alignment horizontal="right"/>
    </xf>
    <xf numFmtId="184" fontId="68" fillId="0" borderId="1397" applyFill="0">
      <alignment horizontal="center" vertical="center"/>
    </xf>
    <xf numFmtId="0" fontId="7" fillId="14" borderId="14" applyNumberFormat="0" applyFont="0" applyAlignment="0" applyProtection="0"/>
    <xf numFmtId="228" fontId="74" fillId="0" borderId="1370" applyNumberFormat="0">
      <alignment horizontal="left"/>
      <protection locked="0"/>
    </xf>
    <xf numFmtId="49" fontId="74" fillId="0" borderId="1397">
      <alignment horizontal="left" vertical="top" wrapText="1"/>
      <protection locked="0"/>
    </xf>
    <xf numFmtId="0" fontId="7" fillId="14" borderId="14" applyNumberFormat="0" applyFont="0" applyAlignment="0" applyProtection="0"/>
    <xf numFmtId="49" fontId="74" fillId="0" borderId="1370">
      <alignment horizontal="left" vertical="top" wrapText="1"/>
      <protection locked="0"/>
    </xf>
    <xf numFmtId="196" fontId="10" fillId="39" borderId="1370" applyFont="0" applyFill="0" applyBorder="0" applyAlignment="0">
      <alignment horizontal="left"/>
    </xf>
    <xf numFmtId="0" fontId="66" fillId="0" borderId="1429" applyNumberFormat="0" applyFill="0" applyAlignment="0" applyProtection="0"/>
    <xf numFmtId="231" fontId="103" fillId="0" borderId="1376">
      <alignment vertical="center"/>
      <protection locked="0"/>
    </xf>
    <xf numFmtId="0" fontId="61" fillId="46" borderId="1363" applyNumberFormat="0" applyAlignment="0" applyProtection="0"/>
    <xf numFmtId="228" fontId="124" fillId="0" borderId="1432" applyFill="0">
      <alignment horizontal="center" vertical="center"/>
    </xf>
    <xf numFmtId="0" fontId="7" fillId="14" borderId="14" applyNumberFormat="0" applyFont="0" applyAlignment="0" applyProtection="0"/>
    <xf numFmtId="228" fontId="104" fillId="0" borderId="1433" applyFill="0">
      <alignment horizontal="center" vertical="center"/>
    </xf>
    <xf numFmtId="0" fontId="73" fillId="63" borderId="1406" applyFill="0">
      <alignment horizontal="center"/>
    </xf>
    <xf numFmtId="250" fontId="168" fillId="0" borderId="1407" applyFill="0"/>
    <xf numFmtId="0" fontId="74" fillId="0" borderId="1424" applyNumberFormat="0">
      <alignment horizontal="left"/>
      <protection locked="0"/>
    </xf>
    <xf numFmtId="192" fontId="74" fillId="0" borderId="1415" applyFont="0" applyFill="0" applyBorder="0" applyAlignment="0" applyProtection="0">
      <alignment horizontal="left"/>
      <protection locked="0"/>
    </xf>
    <xf numFmtId="0" fontId="7" fillId="14" borderId="14" applyNumberFormat="0" applyFont="0" applyAlignment="0" applyProtection="0"/>
    <xf numFmtId="228" fontId="73" fillId="63" borderId="1406" applyFill="0">
      <alignment horizontal="center" vertical="center"/>
    </xf>
    <xf numFmtId="228" fontId="103" fillId="0" borderId="1421">
      <alignment vertical="center"/>
      <protection locked="0"/>
    </xf>
    <xf numFmtId="0" fontId="10" fillId="62" borderId="1409" applyNumberFormat="0" applyFont="0" applyAlignment="0" applyProtection="0"/>
    <xf numFmtId="230" fontId="103" fillId="0" borderId="1394">
      <alignment vertical="center"/>
      <protection locked="0"/>
    </xf>
    <xf numFmtId="228" fontId="74" fillId="0" borderId="1397" applyNumberFormat="0">
      <alignment horizontal="left"/>
      <protection locked="0"/>
    </xf>
    <xf numFmtId="0" fontId="53" fillId="59" borderId="1426" applyNumberFormat="0" applyAlignment="0" applyProtection="0"/>
    <xf numFmtId="0" fontId="66" fillId="0" borderId="1402" applyNumberFormat="0" applyFill="0" applyAlignment="0" applyProtection="0"/>
    <xf numFmtId="185" fontId="74" fillId="0" borderId="1415" applyFont="0" applyFill="0" applyBorder="0" applyAlignment="0" applyProtection="0">
      <alignment horizontal="left"/>
      <protection locked="0"/>
    </xf>
    <xf numFmtId="0" fontId="61" fillId="46" borderId="1381" applyNumberFormat="0" applyAlignment="0" applyProtection="0"/>
    <xf numFmtId="0" fontId="53" fillId="59" borderId="1381" applyNumberFormat="0" applyAlignment="0" applyProtection="0"/>
    <xf numFmtId="0" fontId="73" fillId="63" borderId="1424" applyFill="0">
      <alignment horizontal="center"/>
    </xf>
    <xf numFmtId="0" fontId="7" fillId="14" borderId="14" applyNumberFormat="0" applyFont="0" applyAlignment="0" applyProtection="0"/>
    <xf numFmtId="233" fontId="103" fillId="0" borderId="1421">
      <alignment vertic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8" fontId="73" fillId="63" borderId="1397" applyFill="0">
      <alignment horizontal="center" vertical="center"/>
    </xf>
    <xf numFmtId="0" fontId="7" fillId="14" borderId="14" applyNumberFormat="0" applyFont="0" applyAlignment="0" applyProtection="0"/>
    <xf numFmtId="250" fontId="121" fillId="0" borderId="1416" applyFill="0"/>
    <xf numFmtId="0" fontId="7" fillId="14" borderId="14" applyNumberFormat="0" applyFont="0" applyAlignment="0" applyProtection="0"/>
    <xf numFmtId="0" fontId="7" fillId="14" borderId="14" applyNumberFormat="0" applyFont="0" applyAlignment="0" applyProtection="0"/>
    <xf numFmtId="0" fontId="64" fillId="59" borderId="1374" applyNumberFormat="0" applyAlignment="0" applyProtection="0"/>
    <xf numFmtId="0" fontId="7" fillId="14" borderId="14" applyNumberFormat="0" applyFont="0" applyAlignment="0" applyProtection="0"/>
    <xf numFmtId="184" fontId="103" fillId="0" borderId="1385">
      <alignment vertical="center"/>
      <protection locked="0"/>
    </xf>
    <xf numFmtId="230" fontId="103" fillId="0" borderId="1385">
      <alignment vertical="center"/>
      <protection locked="0"/>
    </xf>
    <xf numFmtId="196" fontId="10" fillId="39" borderId="1433" applyFont="0" applyFill="0" applyBorder="0" applyAlignment="0">
      <alignment horizontal="left"/>
    </xf>
    <xf numFmtId="0" fontId="53" fillId="59" borderId="1408" applyNumberFormat="0" applyAlignment="0" applyProtection="0"/>
    <xf numFmtId="3" fontId="114" fillId="39" borderId="1433">
      <alignment horizontal="center"/>
      <protection locked="0"/>
    </xf>
    <xf numFmtId="0" fontId="7" fillId="14" borderId="14" applyNumberFormat="0" applyFont="0" applyAlignment="0" applyProtection="0"/>
    <xf numFmtId="0" fontId="10" fillId="62" borderId="1364" applyNumberFormat="0" applyFont="0" applyAlignment="0" applyProtection="0"/>
    <xf numFmtId="0" fontId="64" fillId="59" borderId="1365" applyNumberFormat="0" applyAlignment="0" applyProtection="0"/>
    <xf numFmtId="0" fontId="7" fillId="14" borderId="14" applyNumberFormat="0" applyFont="0" applyAlignment="0" applyProtection="0"/>
    <xf numFmtId="0" fontId="2" fillId="0" borderId="1402" applyNumberFormat="0" applyFill="0" applyAlignment="0" applyProtection="0"/>
    <xf numFmtId="0" fontId="7" fillId="14" borderId="14" applyNumberFormat="0" applyFont="0" applyAlignment="0" applyProtection="0"/>
    <xf numFmtId="188" fontId="73" fillId="63" borderId="1415" applyFill="0">
      <alignment horizontal="center" vertical="center"/>
    </xf>
    <xf numFmtId="233" fontId="103" fillId="0" borderId="1394">
      <alignment vertical="center"/>
      <protection locked="0"/>
    </xf>
    <xf numFmtId="190" fontId="74" fillId="0" borderId="1397" applyFont="0" applyFill="0" applyBorder="0" applyAlignment="0" applyProtection="0">
      <alignment horizontal="left"/>
      <protection locked="0"/>
    </xf>
    <xf numFmtId="228" fontId="124" fillId="0" borderId="1396" applyFill="0">
      <alignment horizontal="center" vertical="center"/>
    </xf>
    <xf numFmtId="0" fontId="7" fillId="14" borderId="14" applyNumberFormat="0" applyFont="0" applyAlignment="0" applyProtection="0"/>
    <xf numFmtId="0" fontId="73" fillId="63" borderId="1379" applyFill="0">
      <alignment horizontal="center"/>
    </xf>
    <xf numFmtId="0" fontId="7" fillId="14" borderId="14" applyNumberFormat="0" applyFont="0" applyAlignment="0" applyProtection="0"/>
    <xf numFmtId="233" fontId="103" fillId="0" borderId="1394">
      <alignment vertical="center"/>
      <protection locked="0"/>
    </xf>
    <xf numFmtId="0" fontId="7" fillId="14" borderId="14" applyNumberFormat="0" applyFont="0" applyAlignment="0" applyProtection="0"/>
    <xf numFmtId="0" fontId="2" fillId="0" borderId="1366" applyNumberFormat="0" applyFill="0" applyAlignment="0" applyProtection="0"/>
    <xf numFmtId="0" fontId="66" fillId="0" borderId="1366"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2" fillId="0" borderId="1375" applyNumberFormat="0" applyFill="0" applyAlignment="0" applyProtection="0"/>
    <xf numFmtId="196" fontId="10" fillId="39" borderId="1424" applyFont="0" applyFill="0" applyBorder="0" applyAlignment="0">
      <alignment horizontal="left"/>
    </xf>
    <xf numFmtId="228" fontId="73" fillId="63" borderId="1379" applyFill="0">
      <alignment horizontal="center" vertical="center"/>
    </xf>
    <xf numFmtId="228" fontId="73" fillId="63" borderId="1370" applyFill="0">
      <alignment horizontal="center"/>
    </xf>
    <xf numFmtId="228" fontId="73" fillId="63" borderId="1370" applyFill="0">
      <alignment horizontal="center" vertical="center"/>
    </xf>
    <xf numFmtId="17" fontId="11" fillId="39" borderId="1379">
      <alignment horizontal="center"/>
      <protection locked="0"/>
    </xf>
    <xf numFmtId="0" fontId="53" fillId="59" borderId="1390" applyNumberFormat="0" applyAlignment="0" applyProtection="0"/>
    <xf numFmtId="191" fontId="74" fillId="0" borderId="1424" applyFont="0" applyFill="0" applyBorder="0" applyAlignment="0" applyProtection="0">
      <alignment horizontal="left"/>
      <protection locked="0"/>
    </xf>
    <xf numFmtId="0" fontId="7" fillId="14" borderId="14" applyNumberFormat="0" applyFont="0" applyAlignment="0" applyProtection="0"/>
    <xf numFmtId="0" fontId="61" fillId="46" borderId="1390" applyNumberFormat="0" applyAlignment="0" applyProtection="0"/>
    <xf numFmtId="254" fontId="10" fillId="39" borderId="1379">
      <alignment horizontal="right"/>
      <protection locked="0"/>
    </xf>
    <xf numFmtId="228" fontId="121" fillId="0" borderId="1395" applyNumberFormat="0"/>
    <xf numFmtId="0" fontId="7" fillId="14" borderId="14" applyNumberFormat="0" applyFont="0" applyAlignment="0" applyProtection="0"/>
    <xf numFmtId="0" fontId="7" fillId="14" borderId="14" applyNumberFormat="0" applyFont="0" applyAlignment="0" applyProtection="0"/>
    <xf numFmtId="231" fontId="103" fillId="0" borderId="1403">
      <alignment vertical="center"/>
      <protection locked="0"/>
    </xf>
    <xf numFmtId="250" fontId="168" fillId="0" borderId="2340" applyFill="0"/>
    <xf numFmtId="0" fontId="61" fillId="46" borderId="1399" applyNumberFormat="0" applyAlignment="0" applyProtection="0"/>
    <xf numFmtId="0" fontId="7" fillId="14" borderId="14" applyNumberFormat="0" applyFont="0" applyAlignment="0" applyProtection="0"/>
    <xf numFmtId="250" fontId="168" fillId="0" borderId="1398" applyFill="0"/>
    <xf numFmtId="0" fontId="64" fillId="59" borderId="1392" applyNumberFormat="0" applyAlignment="0" applyProtection="0"/>
    <xf numFmtId="0" fontId="7" fillId="14" borderId="14" applyNumberFormat="0" applyFont="0" applyAlignment="0" applyProtection="0"/>
    <xf numFmtId="178" fontId="10" fillId="39" borderId="1415">
      <alignment horizontal="center"/>
      <protection locked="0"/>
    </xf>
    <xf numFmtId="0" fontId="7" fillId="14" borderId="14" applyNumberFormat="0" applyFont="0" applyAlignment="0" applyProtection="0"/>
    <xf numFmtId="185" fontId="74" fillId="0" borderId="1370" applyFont="0" applyFill="0" applyBorder="0" applyAlignment="0" applyProtection="0">
      <alignment horizontal="left"/>
      <protection locked="0"/>
    </xf>
    <xf numFmtId="0" fontId="7" fillId="14" borderId="14" applyNumberFormat="0" applyFont="0" applyAlignment="0" applyProtection="0"/>
    <xf numFmtId="231" fontId="103" fillId="0" borderId="1403">
      <alignment vertical="center"/>
      <protection locked="0"/>
    </xf>
    <xf numFmtId="228" fontId="103" fillId="0" borderId="1415" applyFill="0">
      <alignment horizontal="center" vertical="center"/>
    </xf>
    <xf numFmtId="0" fontId="64" fillId="59" borderId="1428" applyNumberFormat="0" applyAlignment="0" applyProtection="0"/>
    <xf numFmtId="231" fontId="103" fillId="0" borderId="1430">
      <alignment vertical="center"/>
      <protection locked="0"/>
    </xf>
    <xf numFmtId="0" fontId="7" fillId="14" borderId="14" applyNumberFormat="0" applyFont="0" applyAlignment="0" applyProtection="0"/>
    <xf numFmtId="0" fontId="7" fillId="14" borderId="14" applyNumberFormat="0" applyFont="0" applyAlignment="0" applyProtection="0"/>
    <xf numFmtId="49" fontId="74" fillId="0" borderId="1406">
      <alignment horizontal="left" vertical="top" wrapText="1"/>
      <protection locked="0"/>
    </xf>
    <xf numFmtId="0" fontId="66" fillId="0" borderId="1411" applyNumberFormat="0" applyFill="0" applyAlignment="0" applyProtection="0"/>
    <xf numFmtId="0" fontId="7" fillId="14" borderId="14" applyNumberFormat="0" applyFont="0" applyAlignment="0" applyProtection="0"/>
    <xf numFmtId="228" fontId="112" fillId="0" borderId="1414"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4" fillId="0" borderId="1379"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1419" applyNumberFormat="0" applyAlignment="0" applyProtection="0"/>
    <xf numFmtId="228" fontId="73" fillId="63" borderId="1406"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10" fillId="62" borderId="1373" applyNumberFormat="0" applyFont="0" applyAlignment="0" applyProtection="0"/>
    <xf numFmtId="0" fontId="7" fillId="14" borderId="14" applyNumberFormat="0" applyFont="0" applyAlignment="0" applyProtection="0"/>
    <xf numFmtId="228" fontId="74" fillId="0" borderId="1406" applyNumberFormat="0">
      <alignment horizontal="left"/>
      <protection locked="0"/>
    </xf>
    <xf numFmtId="0" fontId="7" fillId="14" borderId="14" applyNumberFormat="0" applyFont="0" applyAlignment="0" applyProtection="0"/>
    <xf numFmtId="0" fontId="64" fillId="59" borderId="1401" applyNumberFormat="0" applyAlignment="0" applyProtection="0"/>
    <xf numFmtId="10" fontId="68" fillId="67" borderId="1433" applyNumberFormat="0" applyBorder="0" applyAlignment="0" applyProtection="0"/>
    <xf numFmtId="0" fontId="53" fillId="59" borderId="1363" applyNumberFormat="0" applyAlignment="0" applyProtection="0"/>
    <xf numFmtId="0" fontId="61" fillId="46" borderId="1363" applyNumberFormat="0" applyAlignment="0" applyProtection="0"/>
    <xf numFmtId="0" fontId="64" fillId="59" borderId="1365" applyNumberFormat="0" applyAlignment="0" applyProtection="0"/>
    <xf numFmtId="0" fontId="66" fillId="0" borderId="1366" applyNumberFormat="0" applyFill="0" applyAlignment="0" applyProtection="0"/>
    <xf numFmtId="0" fontId="2" fillId="0" borderId="1366" applyNumberFormat="0" applyFill="0" applyAlignment="0" applyProtection="0"/>
    <xf numFmtId="0" fontId="53" fillId="59" borderId="1363" applyNumberFormat="0" applyAlignment="0" applyProtection="0"/>
    <xf numFmtId="0" fontId="61" fillId="46" borderId="1363" applyNumberFormat="0" applyAlignment="0" applyProtection="0"/>
    <xf numFmtId="0" fontId="7" fillId="14" borderId="14" applyNumberFormat="0" applyFont="0" applyAlignment="0" applyProtection="0"/>
    <xf numFmtId="0" fontId="64" fillId="59" borderId="1365" applyNumberFormat="0" applyAlignment="0" applyProtection="0"/>
    <xf numFmtId="0" fontId="2" fillId="0" borderId="1366" applyNumberFormat="0" applyFill="0" applyAlignment="0" applyProtection="0"/>
    <xf numFmtId="0" fontId="66" fillId="0" borderId="1366"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363" applyNumberFormat="0" applyAlignment="0" applyProtection="0"/>
    <xf numFmtId="229" fontId="103" fillId="0" borderId="1394">
      <alignment vertical="center"/>
      <protection locked="0"/>
    </xf>
    <xf numFmtId="0" fontId="7" fillId="14" borderId="14" applyNumberFormat="0" applyFont="0" applyAlignment="0" applyProtection="0"/>
    <xf numFmtId="0" fontId="61" fillId="46" borderId="1363" applyNumberFormat="0" applyAlignment="0" applyProtection="0"/>
    <xf numFmtId="228" fontId="68" fillId="0" borderId="1379" applyFill="0">
      <alignment horizontal="center" vertical="center"/>
    </xf>
    <xf numFmtId="184" fontId="68" fillId="0" borderId="1379" applyFill="0">
      <alignment horizontal="center" vertical="center"/>
    </xf>
    <xf numFmtId="0" fontId="10" fillId="62" borderId="1364" applyNumberFormat="0" applyFont="0" applyAlignment="0" applyProtection="0"/>
    <xf numFmtId="0" fontId="64" fillId="59" borderId="1365" applyNumberFormat="0" applyAlignment="0" applyProtection="0"/>
    <xf numFmtId="228" fontId="124" fillId="0" borderId="1405" applyFill="0">
      <alignment horizontal="center" vertical="center"/>
    </xf>
    <xf numFmtId="0" fontId="7" fillId="14" borderId="14" applyNumberFormat="0" applyFont="0" applyAlignment="0" applyProtection="0"/>
    <xf numFmtId="0" fontId="66" fillId="0" borderId="1366" applyNumberFormat="0" applyFill="0" applyAlignment="0" applyProtection="0"/>
    <xf numFmtId="0" fontId="2" fillId="0" borderId="1366" applyNumberFormat="0" applyFill="0" applyAlignment="0" applyProtection="0"/>
    <xf numFmtId="228" fontId="103" fillId="0" borderId="1379" applyFill="0">
      <alignment horizontal="center" vertical="center"/>
    </xf>
    <xf numFmtId="0" fontId="7" fillId="14" borderId="14" applyNumberFormat="0" applyFont="0" applyAlignment="0" applyProtection="0"/>
    <xf numFmtId="266" fontId="103" fillId="0" borderId="1415"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363"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363" applyNumberFormat="0" applyAlignment="0" applyProtection="0"/>
    <xf numFmtId="0" fontId="7" fillId="14" borderId="14" applyNumberFormat="0" applyFont="0" applyAlignment="0" applyProtection="0"/>
    <xf numFmtId="0" fontId="10" fillId="62" borderId="1364" applyNumberFormat="0" applyFont="0" applyAlignment="0" applyProtection="0"/>
    <xf numFmtId="0" fontId="64" fillId="59" borderId="1365" applyNumberFormat="0" applyAlignment="0" applyProtection="0"/>
    <xf numFmtId="0" fontId="7" fillId="14" borderId="14" applyNumberFormat="0" applyFont="0" applyAlignment="0" applyProtection="0"/>
    <xf numFmtId="37" fontId="70" fillId="0" borderId="1432" applyFill="0">
      <alignment horizontal="center" vertical="center"/>
    </xf>
    <xf numFmtId="0" fontId="2" fillId="0" borderId="1366" applyNumberFormat="0" applyFill="0" applyAlignment="0" applyProtection="0"/>
    <xf numFmtId="0" fontId="66" fillId="0" borderId="1366"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1383" applyNumberFormat="0" applyAlignment="0" applyProtection="0"/>
    <xf numFmtId="191" fontId="74" fillId="0" borderId="1379"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201" fontId="10" fillId="39" borderId="1415" applyNumberFormat="0">
      <alignment horizontal="left"/>
    </xf>
    <xf numFmtId="0" fontId="73" fillId="63" borderId="1370" applyFill="0">
      <alignment horizontal="center"/>
    </xf>
    <xf numFmtId="0" fontId="7" fillId="14" borderId="14" applyNumberFormat="0" applyFont="0" applyAlignment="0" applyProtection="0"/>
    <xf numFmtId="276" fontId="20" fillId="0" borderId="1397">
      <alignment horizontal="center"/>
    </xf>
    <xf numFmtId="192" fontId="74" fillId="0" borderId="1379" applyFont="0" applyFill="0" applyBorder="0" applyAlignment="0" applyProtection="0">
      <alignment horizontal="left"/>
      <protection locked="0"/>
    </xf>
    <xf numFmtId="190" fontId="74" fillId="0" borderId="1379" applyFont="0" applyFill="0" applyBorder="0" applyAlignment="0" applyProtection="0">
      <alignment horizontal="left"/>
      <protection locked="0"/>
    </xf>
    <xf numFmtId="0" fontId="10" fillId="62" borderId="1382" applyNumberFormat="0" applyFont="0" applyAlignment="0" applyProtection="0"/>
    <xf numFmtId="188" fontId="73" fillId="63" borderId="1370" applyFill="0">
      <alignment horizontal="center" vertical="center"/>
    </xf>
    <xf numFmtId="0" fontId="7" fillId="14" borderId="14" applyNumberFormat="0" applyFont="0" applyAlignment="0" applyProtection="0"/>
    <xf numFmtId="0" fontId="10" fillId="62" borderId="1409" applyNumberFormat="0" applyFont="0" applyAlignment="0" applyProtection="0"/>
    <xf numFmtId="0" fontId="2" fillId="0" borderId="1420" applyNumberFormat="0" applyFill="0" applyAlignment="0" applyProtection="0"/>
    <xf numFmtId="0" fontId="61" fillId="46" borderId="1372"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0" fontId="10" fillId="63" borderId="1370" applyNumberFormat="0" applyFont="0" applyBorder="0" applyAlignment="0" applyProtection="0"/>
    <xf numFmtId="180" fontId="10" fillId="63" borderId="1370" applyNumberFormat="0" applyFont="0" applyBorder="0" applyAlignment="0" applyProtection="0"/>
    <xf numFmtId="0" fontId="66" fillId="0" borderId="1411" applyNumberFormat="0" applyFill="0" applyAlignment="0" applyProtection="0"/>
    <xf numFmtId="276" fontId="20" fillId="0" borderId="1388">
      <alignment horizontal="center"/>
    </xf>
    <xf numFmtId="192" fontId="74" fillId="0" borderId="1406" applyFont="0" applyFill="0" applyBorder="0" applyAlignment="0" applyProtection="0">
      <alignment horizontal="left"/>
      <protection locked="0"/>
    </xf>
    <xf numFmtId="267" fontId="112" fillId="0" borderId="1405" applyFill="0">
      <alignment horizontal="center" vertical="center"/>
    </xf>
    <xf numFmtId="0" fontId="7" fillId="14" borderId="14" applyNumberFormat="0" applyFont="0" applyAlignment="0" applyProtection="0"/>
    <xf numFmtId="250" fontId="121" fillId="0" borderId="1389" applyFill="0"/>
    <xf numFmtId="0" fontId="7" fillId="14" borderId="14" applyNumberFormat="0" applyFont="0" applyAlignment="0" applyProtection="0"/>
    <xf numFmtId="0" fontId="7" fillId="14" borderId="14" applyNumberFormat="0" applyFont="0" applyAlignment="0" applyProtection="0"/>
    <xf numFmtId="250" fontId="121" fillId="0" borderId="1434" applyFill="0"/>
    <xf numFmtId="0" fontId="7" fillId="14" borderId="14" applyNumberFormat="0" applyFont="0" applyAlignment="0" applyProtection="0"/>
    <xf numFmtId="228" fontId="136" fillId="68" borderId="1386" applyNumberFormat="0">
      <alignment horizontal="right"/>
    </xf>
    <xf numFmtId="10" fontId="68" fillId="67" borderId="1406" applyNumberFormat="0" applyBorder="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3" fillId="63" borderId="1370" applyFill="0">
      <alignment horizontal="center"/>
    </xf>
    <xf numFmtId="188" fontId="73" fillId="63" borderId="1370" applyFill="0">
      <alignment horizontal="center" vertical="center"/>
    </xf>
    <xf numFmtId="185" fontId="74" fillId="0" borderId="1370" applyFont="0" applyFill="0" applyBorder="0" applyAlignment="0" applyProtection="0">
      <alignment horizontal="left"/>
      <protection locked="0"/>
    </xf>
    <xf numFmtId="197" fontId="74" fillId="0" borderId="1370">
      <alignment horizontal="left"/>
      <protection locked="0"/>
    </xf>
    <xf numFmtId="0" fontId="53" fillId="59" borderId="1372" applyNumberFormat="0" applyAlignment="0" applyProtection="0"/>
    <xf numFmtId="0" fontId="61" fillId="46" borderId="1372" applyNumberFormat="0" applyAlignment="0" applyProtection="0"/>
    <xf numFmtId="0" fontId="64" fillId="59" borderId="1374" applyNumberFormat="0" applyAlignment="0" applyProtection="0"/>
    <xf numFmtId="0" fontId="66" fillId="0" borderId="1375" applyNumberFormat="0" applyFill="0" applyAlignment="0" applyProtection="0"/>
    <xf numFmtId="0" fontId="2" fillId="0" borderId="1375" applyNumberFormat="0" applyFill="0" applyAlignment="0" applyProtection="0"/>
    <xf numFmtId="0" fontId="53" fillId="59" borderId="1372" applyNumberFormat="0" applyAlignment="0" applyProtection="0"/>
    <xf numFmtId="0" fontId="73" fillId="63" borderId="1370" applyFill="0">
      <alignment horizontal="center"/>
    </xf>
    <xf numFmtId="188" fontId="73" fillId="63" borderId="1370" applyFill="0">
      <alignment horizontal="center" vertical="center"/>
    </xf>
    <xf numFmtId="0" fontId="61" fillId="46" borderId="1372" applyNumberFormat="0" applyAlignment="0" applyProtection="0"/>
    <xf numFmtId="0" fontId="7" fillId="14" borderId="14" applyNumberFormat="0" applyFont="0" applyAlignment="0" applyProtection="0"/>
    <xf numFmtId="0" fontId="64" fillId="59" borderId="1374" applyNumberFormat="0" applyAlignment="0" applyProtection="0"/>
    <xf numFmtId="0" fontId="2" fillId="0" borderId="1375" applyNumberFormat="0" applyFill="0" applyAlignment="0" applyProtection="0"/>
    <xf numFmtId="0" fontId="66" fillId="0" borderId="1375"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372" applyNumberFormat="0" applyAlignment="0" applyProtection="0"/>
    <xf numFmtId="0" fontId="7" fillId="14" borderId="14" applyNumberFormat="0" applyFont="0" applyAlignment="0" applyProtection="0"/>
    <xf numFmtId="0" fontId="61" fillId="46" borderId="1372" applyNumberFormat="0" applyAlignment="0" applyProtection="0"/>
    <xf numFmtId="192" fontId="74" fillId="0" borderId="1388" applyFont="0" applyFill="0" applyBorder="0" applyAlignment="0" applyProtection="0">
      <alignment horizontal="left"/>
      <protection locked="0"/>
    </xf>
    <xf numFmtId="271" fontId="11" fillId="0" borderId="1388">
      <alignment horizontal="right"/>
    </xf>
    <xf numFmtId="0" fontId="10" fillId="62" borderId="1373" applyNumberFormat="0" applyFont="0" applyAlignment="0" applyProtection="0"/>
    <xf numFmtId="0" fontId="64" fillId="59" borderId="1374" applyNumberFormat="0" applyAlignment="0" applyProtection="0"/>
    <xf numFmtId="0" fontId="61" fillId="46" borderId="1390" applyNumberFormat="0" applyAlignment="0" applyProtection="0"/>
    <xf numFmtId="0" fontId="7" fillId="14" borderId="14" applyNumberFormat="0" applyFont="0" applyAlignment="0" applyProtection="0"/>
    <xf numFmtId="0" fontId="66" fillId="0" borderId="1375" applyNumberFormat="0" applyFill="0" applyAlignment="0" applyProtection="0"/>
    <xf numFmtId="0" fontId="2" fillId="0" borderId="1375" applyNumberFormat="0" applyFill="0" applyAlignment="0" applyProtection="0"/>
    <xf numFmtId="190" fontId="74" fillId="0" borderId="1388"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372"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372" applyNumberFormat="0" applyAlignment="0" applyProtection="0"/>
    <xf numFmtId="0" fontId="7" fillId="14" borderId="14" applyNumberFormat="0" applyFont="0" applyAlignment="0" applyProtection="0"/>
    <xf numFmtId="0" fontId="10" fillId="62" borderId="1373" applyNumberFormat="0" applyFont="0" applyAlignment="0" applyProtection="0"/>
    <xf numFmtId="0" fontId="64" fillId="59" borderId="1374" applyNumberFormat="0" applyAlignment="0" applyProtection="0"/>
    <xf numFmtId="0" fontId="7" fillId="14" borderId="14" applyNumberFormat="0" applyFont="0" applyAlignment="0" applyProtection="0"/>
    <xf numFmtId="0" fontId="2" fillId="0" borderId="1375" applyNumberFormat="0" applyFill="0" applyAlignment="0" applyProtection="0"/>
    <xf numFmtId="0" fontId="66" fillId="0" borderId="1375" applyNumberFormat="0" applyFill="0" applyAlignment="0" applyProtection="0"/>
    <xf numFmtId="0" fontId="66" fillId="0" borderId="1402" applyNumberFormat="0" applyFill="0" applyAlignment="0" applyProtection="0"/>
    <xf numFmtId="267" fontId="112" fillId="0" borderId="1396"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10" fillId="62" borderId="1409"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3" fontId="114" fillId="39" borderId="1424">
      <alignment horizontal="center"/>
      <protection locked="0"/>
    </xf>
    <xf numFmtId="0" fontId="7" fillId="14" borderId="14" applyNumberFormat="0" applyFont="0" applyAlignment="0" applyProtection="0"/>
    <xf numFmtId="0" fontId="7" fillId="14" borderId="14" applyNumberFormat="0" applyFont="0" applyAlignment="0" applyProtection="0"/>
    <xf numFmtId="187" fontId="74" fillId="0" borderId="1415" applyFont="0" applyFill="0" applyBorder="0" applyAlignment="0" applyProtection="0">
      <alignment horizontal="left"/>
      <protection locked="0"/>
    </xf>
    <xf numFmtId="185" fontId="74" fillId="0" borderId="1406" applyFont="0" applyFill="0" applyBorder="0" applyAlignment="0" applyProtection="0">
      <alignment horizontal="left"/>
      <protection locked="0"/>
    </xf>
    <xf numFmtId="250" fontId="121" fillId="0" borderId="1398" applyFill="0"/>
    <xf numFmtId="0" fontId="7" fillId="14" borderId="14" applyNumberFormat="0" applyFont="0" applyAlignment="0" applyProtection="0"/>
    <xf numFmtId="0" fontId="66" fillId="0" borderId="1429" applyNumberFormat="0" applyFill="0" applyAlignment="0" applyProtection="0"/>
    <xf numFmtId="0" fontId="66" fillId="0" borderId="1420" applyNumberFormat="0" applyFill="0" applyAlignment="0" applyProtection="0"/>
    <xf numFmtId="0" fontId="61" fillId="46" borderId="1417" applyNumberFormat="0" applyAlignment="0" applyProtection="0"/>
    <xf numFmtId="185" fontId="74" fillId="0" borderId="1397" applyFont="0" applyFill="0" applyBorder="0" applyAlignment="0" applyProtection="0">
      <alignment horizontal="left"/>
      <protection locked="0"/>
    </xf>
    <xf numFmtId="180" fontId="10" fillId="63" borderId="1379" applyNumberFormat="0" applyFont="0" applyBorder="0" applyAlignment="0" applyProtection="0"/>
    <xf numFmtId="180" fontId="10" fillId="63" borderId="1379" applyNumberFormat="0" applyFont="0" applyBorder="0" applyAlignment="0" applyProtection="0"/>
    <xf numFmtId="178" fontId="10" fillId="39" borderId="1433">
      <alignment horizontal="center"/>
      <protection locked="0"/>
    </xf>
    <xf numFmtId="193" fontId="10" fillId="0" borderId="1406" applyFont="0" applyFill="0" applyBorder="0" applyAlignment="0" applyProtection="0">
      <alignment horizontal="left"/>
      <protection locked="0"/>
    </xf>
    <xf numFmtId="17" fontId="11" fillId="39" borderId="1397">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10" fillId="62" borderId="1418" applyNumberFormat="0" applyFont="0" applyAlignment="0" applyProtection="0"/>
    <xf numFmtId="0" fontId="2" fillId="0" borderId="1429"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71" fontId="11" fillId="0" borderId="1406">
      <alignment horizontal="right"/>
    </xf>
    <xf numFmtId="0" fontId="7" fillId="14" borderId="14" applyNumberFormat="0" applyFont="0" applyAlignment="0" applyProtection="0"/>
    <xf numFmtId="0" fontId="53" fillId="59" borderId="1381" applyNumberFormat="0" applyAlignment="0" applyProtection="0"/>
    <xf numFmtId="0" fontId="61" fillId="46" borderId="1381" applyNumberFormat="0" applyAlignment="0" applyProtection="0"/>
    <xf numFmtId="0" fontId="64" fillId="59" borderId="1383" applyNumberFormat="0" applyAlignment="0" applyProtection="0"/>
    <xf numFmtId="0" fontId="66" fillId="0" borderId="1384" applyNumberFormat="0" applyFill="0" applyAlignment="0" applyProtection="0"/>
    <xf numFmtId="0" fontId="2" fillId="0" borderId="1384" applyNumberFormat="0" applyFill="0" applyAlignment="0" applyProtection="0"/>
    <xf numFmtId="0" fontId="53" fillId="59" borderId="1381" applyNumberFormat="0" applyAlignment="0" applyProtection="0"/>
    <xf numFmtId="0" fontId="61" fillId="46" borderId="1381" applyNumberFormat="0" applyAlignment="0" applyProtection="0"/>
    <xf numFmtId="0" fontId="7" fillId="14" borderId="14" applyNumberFormat="0" applyFont="0" applyAlignment="0" applyProtection="0"/>
    <xf numFmtId="0" fontId="64" fillId="59" borderId="1383" applyNumberFormat="0" applyAlignment="0" applyProtection="0"/>
    <xf numFmtId="0" fontId="2" fillId="0" borderId="1384" applyNumberFormat="0" applyFill="0" applyAlignment="0" applyProtection="0"/>
    <xf numFmtId="0" fontId="66" fillId="0" borderId="1384" applyNumberFormat="0" applyFill="0" applyAlignment="0" applyProtection="0"/>
    <xf numFmtId="197" fontId="74" fillId="0" borderId="1415">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381" applyNumberFormat="0" applyAlignment="0" applyProtection="0"/>
    <xf numFmtId="228" fontId="121" fillId="0" borderId="1404" applyNumberFormat="0"/>
    <xf numFmtId="0" fontId="7" fillId="14" borderId="14" applyNumberFormat="0" applyFont="0" applyAlignment="0" applyProtection="0"/>
    <xf numFmtId="0" fontId="61" fillId="46" borderId="1381" applyNumberFormat="0" applyAlignment="0" applyProtection="0"/>
    <xf numFmtId="228" fontId="79" fillId="0" borderId="1397" applyFill="0">
      <alignment horizontal="center" vertical="center"/>
    </xf>
    <xf numFmtId="228" fontId="68" fillId="0" borderId="1397" applyFill="0">
      <alignment horizontal="center" vertical="center"/>
    </xf>
    <xf numFmtId="0" fontId="10" fillId="62" borderId="1382" applyNumberFormat="0" applyFont="0" applyAlignment="0" applyProtection="0"/>
    <xf numFmtId="0" fontId="64" fillId="59" borderId="1383" applyNumberFormat="0" applyAlignment="0" applyProtection="0"/>
    <xf numFmtId="0" fontId="7" fillId="14" borderId="14" applyNumberFormat="0" applyFont="0" applyAlignment="0" applyProtection="0"/>
    <xf numFmtId="0" fontId="66" fillId="0" borderId="1384" applyNumberFormat="0" applyFill="0" applyAlignment="0" applyProtection="0"/>
    <xf numFmtId="0" fontId="2" fillId="0" borderId="1384" applyNumberFormat="0" applyFill="0" applyAlignment="0" applyProtection="0"/>
    <xf numFmtId="228" fontId="104" fillId="0" borderId="1397"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66" fontId="103" fillId="0" borderId="1397" applyFill="0">
      <alignment horizontal="center" vertical="center"/>
    </xf>
    <xf numFmtId="37" fontId="70" fillId="0" borderId="1405"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381"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381" applyNumberFormat="0" applyAlignment="0" applyProtection="0"/>
    <xf numFmtId="254" fontId="10" fillId="39" borderId="1433">
      <alignment horizontal="right"/>
      <protection locked="0"/>
    </xf>
    <xf numFmtId="0" fontId="7" fillId="14" borderId="14" applyNumberFormat="0" applyFont="0" applyAlignment="0" applyProtection="0"/>
    <xf numFmtId="0" fontId="10" fillId="62" borderId="1382" applyNumberFormat="0" applyFont="0" applyAlignment="0" applyProtection="0"/>
    <xf numFmtId="0" fontId="64" fillId="59" borderId="1383" applyNumberFormat="0" applyAlignment="0" applyProtection="0"/>
    <xf numFmtId="0" fontId="7" fillId="14" borderId="14" applyNumberFormat="0" applyFont="0" applyAlignment="0" applyProtection="0"/>
    <xf numFmtId="0" fontId="2" fillId="0" borderId="1384" applyNumberFormat="0" applyFill="0" applyAlignment="0" applyProtection="0"/>
    <xf numFmtId="0" fontId="66" fillId="0" borderId="1384" applyNumberFormat="0" applyFill="0" applyAlignment="0" applyProtection="0"/>
    <xf numFmtId="0" fontId="2" fillId="0" borderId="2335"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187" fontId="74" fillId="0" borderId="1433"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10" fillId="0" borderId="0"/>
    <xf numFmtId="0" fontId="7" fillId="14" borderId="14" applyNumberFormat="0" applyFont="0" applyAlignment="0" applyProtection="0"/>
    <xf numFmtId="228" fontId="103" fillId="0" borderId="1430">
      <alignment vertical="center"/>
      <protection locked="0"/>
    </xf>
    <xf numFmtId="178" fontId="10" fillId="39" borderId="1415">
      <alignment horizontal="center"/>
      <protection locked="0"/>
    </xf>
    <xf numFmtId="0" fontId="7" fillId="14" borderId="14" applyNumberFormat="0" applyFont="0" applyAlignment="0" applyProtection="0"/>
    <xf numFmtId="191" fontId="74" fillId="0" borderId="1397" applyFont="0" applyFill="0" applyBorder="0" applyAlignment="0" applyProtection="0">
      <alignment horizontal="left"/>
      <protection locked="0"/>
    </xf>
    <xf numFmtId="0" fontId="7" fillId="14" borderId="14" applyNumberFormat="0" applyFont="0" applyAlignment="0" applyProtection="0"/>
    <xf numFmtId="190" fontId="74" fillId="0" borderId="1406" applyFont="0" applyFill="0" applyBorder="0" applyAlignment="0" applyProtection="0">
      <alignment horizontal="left"/>
      <protection locked="0"/>
    </xf>
    <xf numFmtId="0" fontId="7" fillId="14" borderId="14" applyNumberFormat="0" applyFont="0" applyAlignment="0" applyProtection="0"/>
    <xf numFmtId="0" fontId="73" fillId="63" borderId="1406" applyFill="0">
      <alignment horizontal="center"/>
    </xf>
    <xf numFmtId="0" fontId="7" fillId="14" borderId="14" applyNumberFormat="0" applyFont="0" applyAlignment="0" applyProtection="0"/>
    <xf numFmtId="180" fontId="10" fillId="63" borderId="1388" applyNumberFormat="0" applyFont="0" applyBorder="0" applyAlignment="0" applyProtection="0"/>
    <xf numFmtId="180" fontId="10" fillId="63" borderId="1388" applyNumberFormat="0" applyFont="0" applyBorder="0" applyAlignment="0" applyProtection="0"/>
    <xf numFmtId="0" fontId="66" fillId="0" borderId="1429" applyNumberFormat="0" applyFill="0" applyAlignment="0" applyProtection="0"/>
    <xf numFmtId="276" fontId="20" fillId="0" borderId="1415">
      <alignment horizontal="center"/>
    </xf>
    <xf numFmtId="0" fontId="7" fillId="14" borderId="14" applyNumberFormat="0" applyFont="0" applyAlignment="0" applyProtection="0"/>
    <xf numFmtId="0" fontId="53" fillId="59" borderId="1390" applyNumberFormat="0" applyAlignment="0" applyProtection="0"/>
    <xf numFmtId="0" fontId="61" fillId="46" borderId="1390" applyNumberFormat="0" applyAlignment="0" applyProtection="0"/>
    <xf numFmtId="0" fontId="64" fillId="59" borderId="1392" applyNumberFormat="0" applyAlignment="0" applyProtection="0"/>
    <xf numFmtId="0" fontId="66" fillId="0" borderId="1393" applyNumberFormat="0" applyFill="0" applyAlignment="0" applyProtection="0"/>
    <xf numFmtId="0" fontId="2" fillId="0" borderId="1393" applyNumberFormat="0" applyFill="0" applyAlignment="0" applyProtection="0"/>
    <xf numFmtId="0" fontId="53" fillId="59" borderId="1390" applyNumberFormat="0" applyAlignment="0" applyProtection="0"/>
    <xf numFmtId="184" fontId="68" fillId="0" borderId="1415" applyFill="0">
      <alignment horizontal="center" vertical="center"/>
    </xf>
    <xf numFmtId="0" fontId="61" fillId="46" borderId="1390" applyNumberFormat="0" applyAlignment="0" applyProtection="0"/>
    <xf numFmtId="0" fontId="7" fillId="14" borderId="14" applyNumberFormat="0" applyFont="0" applyAlignment="0" applyProtection="0"/>
    <xf numFmtId="0" fontId="64" fillId="59" borderId="1392" applyNumberFormat="0" applyAlignment="0" applyProtection="0"/>
    <xf numFmtId="0" fontId="2" fillId="0" borderId="1393" applyNumberFormat="0" applyFill="0" applyAlignment="0" applyProtection="0"/>
    <xf numFmtId="0" fontId="66" fillId="0" borderId="1393"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390" applyNumberFormat="0" applyAlignment="0" applyProtection="0"/>
    <xf numFmtId="271" fontId="11" fillId="0" borderId="1415">
      <alignment horizontal="right"/>
    </xf>
    <xf numFmtId="0" fontId="7" fillId="14" borderId="14" applyNumberFormat="0" applyFont="0" applyAlignment="0" applyProtection="0"/>
    <xf numFmtId="0" fontId="61" fillId="46" borderId="1390" applyNumberFormat="0" applyAlignment="0" applyProtection="0"/>
    <xf numFmtId="178" fontId="10" fillId="39" borderId="1406">
      <alignment horizontal="center"/>
      <protection locked="0"/>
    </xf>
    <xf numFmtId="228" fontId="104" fillId="0" borderId="1406" applyFill="0">
      <alignment horizontal="center" vertical="center"/>
    </xf>
    <xf numFmtId="0" fontId="10" fillId="62" borderId="1391" applyNumberFormat="0" applyFont="0" applyAlignment="0" applyProtection="0"/>
    <xf numFmtId="0" fontId="64" fillId="59" borderId="1392" applyNumberFormat="0" applyAlignment="0" applyProtection="0"/>
    <xf numFmtId="0" fontId="7" fillId="14" borderId="14" applyNumberFormat="0" applyFont="0" applyAlignment="0" applyProtection="0"/>
    <xf numFmtId="0" fontId="66" fillId="0" borderId="1393" applyNumberFormat="0" applyFill="0" applyAlignment="0" applyProtection="0"/>
    <xf numFmtId="0" fontId="2" fillId="0" borderId="1393" applyNumberFormat="0" applyFill="0" applyAlignment="0" applyProtection="0"/>
    <xf numFmtId="228" fontId="79" fillId="0" borderId="1406"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4" fontId="68" fillId="0" borderId="1406"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390"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390"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10" fillId="62" borderId="1391" applyNumberFormat="0" applyFont="0" applyAlignment="0" applyProtection="0"/>
    <xf numFmtId="0" fontId="64" fillId="59" borderId="1392" applyNumberFormat="0" applyAlignment="0" applyProtection="0"/>
    <xf numFmtId="0" fontId="7" fillId="14" borderId="14" applyNumberFormat="0" applyFont="0" applyAlignment="0" applyProtection="0"/>
    <xf numFmtId="188" fontId="73" fillId="63" borderId="1958" applyFill="0">
      <alignment horizontal="center" vertical="center"/>
    </xf>
    <xf numFmtId="0" fontId="2" fillId="0" borderId="1393" applyNumberFormat="0" applyFill="0" applyAlignment="0" applyProtection="0"/>
    <xf numFmtId="0" fontId="66" fillId="0" borderId="1393" applyNumberFormat="0" applyFill="0" applyAlignment="0" applyProtection="0"/>
    <xf numFmtId="228" fontId="136" fillId="68" borderId="1413" applyNumberFormat="0">
      <alignment horizontal="right"/>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73" fillId="63" borderId="1406" applyFill="0">
      <alignment horizontal="center"/>
    </xf>
    <xf numFmtId="0" fontId="7" fillId="14" borderId="14" applyNumberFormat="0" applyFont="0" applyAlignment="0" applyProtection="0"/>
    <xf numFmtId="266" fontId="103" fillId="0" borderId="1406"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68" fillId="0" borderId="1434" applyFill="0"/>
    <xf numFmtId="0" fontId="7" fillId="14" borderId="14" applyNumberFormat="0" applyFont="0" applyAlignment="0" applyProtection="0"/>
    <xf numFmtId="188" fontId="73" fillId="63" borderId="1424" applyFill="0">
      <alignment horizontal="center" vertical="center"/>
    </xf>
    <xf numFmtId="0" fontId="2" fillId="0" borderId="1411" applyNumberFormat="0" applyFill="0" applyAlignment="0" applyProtection="0"/>
    <xf numFmtId="0" fontId="61" fillId="46" borderId="1399" applyNumberFormat="0" applyAlignment="0" applyProtection="0"/>
    <xf numFmtId="0" fontId="7" fillId="14" borderId="14" applyNumberFormat="0" applyFont="0" applyAlignment="0" applyProtection="0"/>
    <xf numFmtId="0" fontId="64" fillId="59" borderId="1419" applyNumberFormat="0" applyAlignment="0" applyProtection="0"/>
    <xf numFmtId="180" fontId="10" fillId="63" borderId="1397" applyNumberFormat="0" applyFont="0" applyBorder="0" applyAlignment="0" applyProtection="0"/>
    <xf numFmtId="180" fontId="10" fillId="63" borderId="1397" applyNumberFormat="0" applyFont="0" applyBorder="0" applyAlignment="0" applyProtection="0"/>
    <xf numFmtId="0" fontId="10" fillId="62" borderId="1418" applyNumberFormat="0" applyFont="0" applyAlignment="0" applyProtection="0"/>
    <xf numFmtId="228" fontId="124" fillId="0" borderId="1414" applyFill="0">
      <alignment horizontal="center" vertical="center"/>
    </xf>
    <xf numFmtId="271" fontId="11" fillId="63" borderId="1433">
      <alignment horizontal="right"/>
    </xf>
    <xf numFmtId="0" fontId="53" fillId="59" borderId="1399" applyNumberFormat="0" applyAlignment="0" applyProtection="0"/>
    <xf numFmtId="0" fontId="61" fillId="46" borderId="1399" applyNumberFormat="0" applyAlignment="0" applyProtection="0"/>
    <xf numFmtId="0" fontId="64" fillId="59" borderId="1401" applyNumberFormat="0" applyAlignment="0" applyProtection="0"/>
    <xf numFmtId="0" fontId="66" fillId="0" borderId="1402" applyNumberFormat="0" applyFill="0" applyAlignment="0" applyProtection="0"/>
    <xf numFmtId="0" fontId="2" fillId="0" borderId="1402" applyNumberFormat="0" applyFill="0" applyAlignment="0" applyProtection="0"/>
    <xf numFmtId="0" fontId="53" fillId="59" borderId="1399" applyNumberFormat="0" applyAlignment="0" applyProtection="0"/>
    <xf numFmtId="0" fontId="61" fillId="46" borderId="1399" applyNumberFormat="0" applyAlignment="0" applyProtection="0"/>
    <xf numFmtId="0" fontId="7" fillId="14" borderId="14" applyNumberFormat="0" applyFont="0" applyAlignment="0" applyProtection="0"/>
    <xf numFmtId="0" fontId="64" fillId="59" borderId="1401" applyNumberFormat="0" applyAlignment="0" applyProtection="0"/>
    <xf numFmtId="0" fontId="2" fillId="0" borderId="1402" applyNumberFormat="0" applyFill="0" applyAlignment="0" applyProtection="0"/>
    <xf numFmtId="0" fontId="66" fillId="0" borderId="1402"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399"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399" applyNumberFormat="0" applyAlignment="0" applyProtection="0"/>
    <xf numFmtId="196" fontId="10" fillId="39" borderId="1415" applyFont="0" applyFill="0" applyBorder="0" applyAlignment="0">
      <alignment horizontal="left"/>
    </xf>
    <xf numFmtId="228" fontId="74" fillId="0" borderId="1415" applyNumberFormat="0">
      <alignment horizontal="left"/>
      <protection locked="0"/>
    </xf>
    <xf numFmtId="0" fontId="10" fillId="62" borderId="1400" applyNumberFormat="0" applyFont="0" applyAlignment="0" applyProtection="0"/>
    <xf numFmtId="0" fontId="64" fillId="59" borderId="1401" applyNumberFormat="0" applyAlignment="0" applyProtection="0"/>
    <xf numFmtId="0" fontId="7" fillId="14" borderId="14" applyNumberFormat="0" applyFont="0" applyAlignment="0" applyProtection="0"/>
    <xf numFmtId="0" fontId="66" fillId="0" borderId="1402" applyNumberFormat="0" applyFill="0" applyAlignment="0" applyProtection="0"/>
    <xf numFmtId="0" fontId="2" fillId="0" borderId="1402" applyNumberFormat="0" applyFill="0" applyAlignment="0" applyProtection="0"/>
    <xf numFmtId="49" fontId="74" fillId="0" borderId="1415">
      <alignment horizontal="left" vertical="top" wrapText="1"/>
      <protection locked="0"/>
    </xf>
    <xf numFmtId="0" fontId="7" fillId="14" borderId="14" applyNumberFormat="0" applyFont="0" applyAlignment="0" applyProtection="0"/>
    <xf numFmtId="233" fontId="103" fillId="0" borderId="1430">
      <alignment vertical="center"/>
      <protection locked="0"/>
    </xf>
    <xf numFmtId="0" fontId="7" fillId="14" borderId="14" applyNumberFormat="0" applyFont="0" applyAlignment="0" applyProtection="0"/>
    <xf numFmtId="0" fontId="7" fillId="14" borderId="14" applyNumberFormat="0" applyFont="0" applyAlignment="0" applyProtection="0"/>
    <xf numFmtId="178" fontId="10" fillId="39" borderId="1415">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399"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399" applyNumberFormat="0" applyAlignment="0" applyProtection="0"/>
    <xf numFmtId="0" fontId="7" fillId="14" borderId="14" applyNumberFormat="0" applyFont="0" applyAlignment="0" applyProtection="0"/>
    <xf numFmtId="0" fontId="10" fillId="62" borderId="1400" applyNumberFormat="0" applyFont="0" applyAlignment="0" applyProtection="0"/>
    <xf numFmtId="0" fontId="64" fillId="59" borderId="1401" applyNumberFormat="0" applyAlignment="0" applyProtection="0"/>
    <xf numFmtId="0" fontId="7" fillId="14" borderId="14" applyNumberFormat="0" applyFont="0" applyAlignment="0" applyProtection="0"/>
    <xf numFmtId="0" fontId="2" fillId="0" borderId="1402" applyNumberFormat="0" applyFill="0" applyAlignment="0" applyProtection="0"/>
    <xf numFmtId="0" fontId="66" fillId="0" borderId="1402"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79" fillId="0" borderId="1415"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37" fontId="103" fillId="0" borderId="1430">
      <alignment vertical="center"/>
      <protection locked="0"/>
    </xf>
    <xf numFmtId="228" fontId="104" fillId="0" borderId="1415" applyFill="0">
      <alignment horizontal="center" vertical="center"/>
    </xf>
    <xf numFmtId="228" fontId="68" fillId="0" borderId="1415" applyFill="0">
      <alignment horizontal="center" vertical="center"/>
    </xf>
    <xf numFmtId="0" fontId="7" fillId="14" borderId="14" applyNumberFormat="0" applyFont="0" applyAlignment="0" applyProtection="0"/>
    <xf numFmtId="0" fontId="61" fillId="46" borderId="1408" applyNumberFormat="0" applyAlignment="0" applyProtection="0"/>
    <xf numFmtId="180" fontId="10" fillId="63" borderId="1406" applyNumberFormat="0" applyFont="0" applyBorder="0" applyAlignment="0" applyProtection="0"/>
    <xf numFmtId="180" fontId="10" fillId="63" borderId="1406" applyNumberFormat="0" applyFont="0" applyBorder="0" applyAlignment="0" applyProtection="0"/>
    <xf numFmtId="0" fontId="7" fillId="14" borderId="14" applyNumberFormat="0" applyFont="0" applyAlignment="0" applyProtection="0"/>
    <xf numFmtId="188" fontId="73" fillId="63" borderId="1406" applyFill="0">
      <alignment horizontal="center" vertical="center"/>
    </xf>
    <xf numFmtId="229" fontId="103" fillId="0" borderId="1430">
      <alignment vertical="center"/>
      <protection locked="0"/>
    </xf>
    <xf numFmtId="0" fontId="74" fillId="0" borderId="1433" applyNumberFormat="0">
      <alignment horizontal="left"/>
      <protection locked="0"/>
    </xf>
    <xf numFmtId="271" fontId="11" fillId="0" borderId="1433">
      <alignment horizontal="right"/>
    </xf>
    <xf numFmtId="0" fontId="7" fillId="14" borderId="14" applyNumberFormat="0" applyFont="0" applyAlignment="0" applyProtection="0"/>
    <xf numFmtId="201" fontId="10" fillId="39" borderId="1433" applyNumberFormat="0">
      <alignment horizontal="left"/>
    </xf>
    <xf numFmtId="0" fontId="73" fillId="63" borderId="1406" applyFill="0">
      <alignment horizontal="center"/>
    </xf>
    <xf numFmtId="188" fontId="73" fillId="63" borderId="1406" applyFill="0">
      <alignment horizontal="center" vertical="center"/>
    </xf>
    <xf numFmtId="185" fontId="74" fillId="0" borderId="1406" applyFont="0" applyFill="0" applyBorder="0" applyAlignment="0" applyProtection="0">
      <alignment horizontal="left"/>
      <protection locked="0"/>
    </xf>
    <xf numFmtId="197" fontId="74" fillId="0" borderId="1406">
      <alignment horizontal="left"/>
      <protection locked="0"/>
    </xf>
    <xf numFmtId="0" fontId="53" fillId="59" borderId="1408" applyNumberFormat="0" applyAlignment="0" applyProtection="0"/>
    <xf numFmtId="0" fontId="61" fillId="46" borderId="1408" applyNumberFormat="0" applyAlignment="0" applyProtection="0"/>
    <xf numFmtId="0" fontId="64" fillId="59" borderId="1410" applyNumberFormat="0" applyAlignment="0" applyProtection="0"/>
    <xf numFmtId="0" fontId="66" fillId="0" borderId="1411" applyNumberFormat="0" applyFill="0" applyAlignment="0" applyProtection="0"/>
    <xf numFmtId="0" fontId="2" fillId="0" borderId="1411" applyNumberFormat="0" applyFill="0" applyAlignment="0" applyProtection="0"/>
    <xf numFmtId="0" fontId="53" fillId="59" borderId="1408" applyNumberFormat="0" applyAlignment="0" applyProtection="0"/>
    <xf numFmtId="0" fontId="73" fillId="63" borderId="1406" applyFill="0">
      <alignment horizontal="center"/>
    </xf>
    <xf numFmtId="188" fontId="73" fillId="63" borderId="1406" applyFill="0">
      <alignment horizontal="center" vertical="center"/>
    </xf>
    <xf numFmtId="0" fontId="61" fillId="46" borderId="1408" applyNumberFormat="0" applyAlignment="0" applyProtection="0"/>
    <xf numFmtId="0" fontId="7" fillId="14" borderId="14" applyNumberFormat="0" applyFont="0" applyAlignment="0" applyProtection="0"/>
    <xf numFmtId="0" fontId="64" fillId="59" borderId="1410" applyNumberFormat="0" applyAlignment="0" applyProtection="0"/>
    <xf numFmtId="0" fontId="2" fillId="0" borderId="1411" applyNumberFormat="0" applyFill="0" applyAlignment="0" applyProtection="0"/>
    <xf numFmtId="0" fontId="66" fillId="0" borderId="1411"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408" applyNumberFormat="0" applyAlignment="0" applyProtection="0"/>
    <xf numFmtId="0" fontId="73" fillId="63" borderId="1415" applyFill="0">
      <alignment horizontal="center"/>
    </xf>
    <xf numFmtId="0" fontId="7" fillId="14" borderId="14" applyNumberFormat="0" applyFont="0" applyAlignment="0" applyProtection="0"/>
    <xf numFmtId="0" fontId="61" fillId="46" borderId="1408" applyNumberFormat="0" applyAlignment="0" applyProtection="0"/>
    <xf numFmtId="184" fontId="68" fillId="0" borderId="1424" applyFill="0">
      <alignment horizontal="center" vertical="center"/>
    </xf>
    <xf numFmtId="0" fontId="7" fillId="14" borderId="14" applyNumberFormat="0" applyFont="0" applyAlignment="0" applyProtection="0"/>
    <xf numFmtId="0" fontId="10" fillId="62" borderId="1409" applyNumberFormat="0" applyFont="0" applyAlignment="0" applyProtection="0"/>
    <xf numFmtId="0" fontId="64" fillId="59" borderId="1410" applyNumberFormat="0" applyAlignment="0" applyProtection="0"/>
    <xf numFmtId="0" fontId="10" fillId="62" borderId="1427" applyNumberFormat="0" applyFont="0" applyAlignment="0" applyProtection="0"/>
    <xf numFmtId="0" fontId="7" fillId="14" borderId="14" applyNumberFormat="0" applyFont="0" applyAlignment="0" applyProtection="0"/>
    <xf numFmtId="0" fontId="66" fillId="0" borderId="1411" applyNumberFormat="0" applyFill="0" applyAlignment="0" applyProtection="0"/>
    <xf numFmtId="0" fontId="2" fillId="0" borderId="1411" applyNumberFormat="0" applyFill="0" applyAlignment="0" applyProtection="0"/>
    <xf numFmtId="266" fontId="103" fillId="0" borderId="1424"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2" fontId="74" fillId="0" borderId="1424"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8" fontId="73" fillId="63" borderId="1415"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1428" applyNumberFormat="0" applyAlignment="0" applyProtection="0"/>
    <xf numFmtId="0" fontId="7" fillId="14" borderId="14" applyNumberFormat="0" applyFont="0" applyAlignment="0" applyProtection="0"/>
    <xf numFmtId="0" fontId="53" fillId="59" borderId="1408"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408" applyNumberFormat="0" applyAlignment="0" applyProtection="0"/>
    <xf numFmtId="230" fontId="103" fillId="0" borderId="1430">
      <alignment vertical="center"/>
      <protection locked="0"/>
    </xf>
    <xf numFmtId="0" fontId="7" fillId="14" borderId="14" applyNumberFormat="0" applyFont="0" applyAlignment="0" applyProtection="0"/>
    <xf numFmtId="0" fontId="10" fillId="62" borderId="1409" applyNumberFormat="0" applyFont="0" applyAlignment="0" applyProtection="0"/>
    <xf numFmtId="0" fontId="64" fillId="59" borderId="1410" applyNumberFormat="0" applyAlignment="0" applyProtection="0"/>
    <xf numFmtId="0" fontId="7" fillId="14" borderId="14" applyNumberFormat="0" applyFont="0" applyAlignment="0" applyProtection="0"/>
    <xf numFmtId="0" fontId="2" fillId="0" borderId="1411" applyNumberFormat="0" applyFill="0" applyAlignment="0" applyProtection="0"/>
    <xf numFmtId="0" fontId="66" fillId="0" borderId="1411" applyNumberFormat="0" applyFill="0" applyAlignment="0" applyProtection="0"/>
    <xf numFmtId="0" fontId="61" fillId="46" borderId="1417"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1424"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200" fontId="10" fillId="5" borderId="1415" applyFont="0" applyFill="0" applyBorder="0" applyAlignment="0" applyProtection="0"/>
    <xf numFmtId="271" fontId="11" fillId="0" borderId="1424">
      <alignment horizontal="right"/>
    </xf>
    <xf numFmtId="201" fontId="10" fillId="39" borderId="1424" applyNumberFormat="0">
      <alignment horizontal="left"/>
    </xf>
    <xf numFmtId="178" fontId="10" fillId="39" borderId="1433">
      <alignment horizontal="center"/>
      <protection locked="0"/>
    </xf>
    <xf numFmtId="180" fontId="10" fillId="63" borderId="1415" applyNumberFormat="0" applyFont="0" applyBorder="0" applyAlignment="0" applyProtection="0"/>
    <xf numFmtId="180" fontId="10" fillId="63" borderId="1415" applyNumberFormat="0" applyFont="0" applyBorder="0" applyAlignment="0" applyProtection="0"/>
    <xf numFmtId="276" fontId="20" fillId="0" borderId="1433">
      <alignment horizontal="center"/>
    </xf>
    <xf numFmtId="0" fontId="53" fillId="59" borderId="1417" applyNumberFormat="0" applyAlignment="0" applyProtection="0"/>
    <xf numFmtId="193" fontId="10" fillId="0" borderId="1415" applyFont="0" applyFill="0" applyBorder="0" applyAlignment="0" applyProtection="0">
      <alignment horizontal="left"/>
      <protection locked="0"/>
    </xf>
    <xf numFmtId="0" fontId="7" fillId="14" borderId="14" applyNumberFormat="0" applyFont="0" applyAlignment="0" applyProtection="0"/>
    <xf numFmtId="200" fontId="10" fillId="5" borderId="1415" applyFont="0" applyFill="0" applyBorder="0" applyAlignment="0" applyProtection="0"/>
    <xf numFmtId="193" fontId="10" fillId="0" borderId="1415" applyFont="0" applyFill="0" applyBorder="0" applyAlignment="0" applyProtection="0">
      <alignment horizontal="left"/>
      <protection locked="0"/>
    </xf>
    <xf numFmtId="0" fontId="7" fillId="14" borderId="14" applyNumberFormat="0" applyFont="0" applyAlignment="0" applyProtection="0"/>
    <xf numFmtId="0" fontId="10" fillId="62" borderId="1427" applyNumberFormat="0" applyFont="0" applyAlignment="0" applyProtection="0"/>
    <xf numFmtId="0" fontId="73" fillId="63" borderId="1415" applyFill="0">
      <alignment horizontal="center"/>
    </xf>
    <xf numFmtId="188" fontId="73" fillId="63" borderId="1415" applyFill="0">
      <alignment horizontal="center" vertical="center"/>
    </xf>
    <xf numFmtId="185" fontId="74" fillId="0" borderId="1415" applyFont="0" applyFill="0" applyBorder="0" applyAlignment="0" applyProtection="0">
      <alignment horizontal="left"/>
      <protection locked="0"/>
    </xf>
    <xf numFmtId="197" fontId="74" fillId="0" borderId="1415">
      <alignment horizontal="left"/>
      <protection locked="0"/>
    </xf>
    <xf numFmtId="0" fontId="53" fillId="59" borderId="1417" applyNumberFormat="0" applyAlignment="0" applyProtection="0"/>
    <xf numFmtId="0" fontId="61" fillId="46" borderId="1417" applyNumberFormat="0" applyAlignment="0" applyProtection="0"/>
    <xf numFmtId="0" fontId="64" fillId="59" borderId="1419" applyNumberFormat="0" applyAlignment="0" applyProtection="0"/>
    <xf numFmtId="0" fontId="66" fillId="0" borderId="1420" applyNumberFormat="0" applyFill="0" applyAlignment="0" applyProtection="0"/>
    <xf numFmtId="0" fontId="2" fillId="0" borderId="1420" applyNumberFormat="0" applyFill="0" applyAlignment="0" applyProtection="0"/>
    <xf numFmtId="0" fontId="53" fillId="59" borderId="1417" applyNumberFormat="0" applyAlignment="0" applyProtection="0"/>
    <xf numFmtId="0" fontId="73" fillId="63" borderId="1415" applyFill="0">
      <alignment horizontal="center"/>
    </xf>
    <xf numFmtId="188" fontId="73" fillId="63" borderId="1415" applyFill="0">
      <alignment horizontal="center" vertical="center"/>
    </xf>
    <xf numFmtId="0" fontId="61" fillId="46" borderId="1417" applyNumberFormat="0" applyAlignment="0" applyProtection="0"/>
    <xf numFmtId="0" fontId="7" fillId="14" borderId="14" applyNumberFormat="0" applyFont="0" applyAlignment="0" applyProtection="0"/>
    <xf numFmtId="0" fontId="64" fillId="59" borderId="1419" applyNumberFormat="0" applyAlignment="0" applyProtection="0"/>
    <xf numFmtId="0" fontId="2" fillId="0" borderId="1420" applyNumberFormat="0" applyFill="0" applyAlignment="0" applyProtection="0"/>
    <xf numFmtId="0" fontId="66" fillId="0" borderId="1420"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417" applyNumberFormat="0" applyAlignment="0" applyProtection="0"/>
    <xf numFmtId="0" fontId="7" fillId="14" borderId="14" applyNumberFormat="0" applyFont="0" applyAlignment="0" applyProtection="0"/>
    <xf numFmtId="0" fontId="61" fillId="46" borderId="1417" applyNumberFormat="0" applyAlignment="0" applyProtection="0"/>
    <xf numFmtId="228" fontId="68" fillId="0" borderId="1433" applyFill="0">
      <alignment horizontal="center" vertical="center"/>
    </xf>
    <xf numFmtId="184" fontId="68" fillId="0" borderId="1433" applyFill="0">
      <alignment horizontal="center" vertical="center"/>
    </xf>
    <xf numFmtId="0" fontId="10" fillId="62" borderId="1418" applyNumberFormat="0" applyFont="0" applyAlignment="0" applyProtection="0"/>
    <xf numFmtId="0" fontId="64" fillId="59" borderId="1419" applyNumberFormat="0" applyAlignment="0" applyProtection="0"/>
    <xf numFmtId="0" fontId="7" fillId="14" borderId="14" applyNumberFormat="0" applyFont="0" applyAlignment="0" applyProtection="0"/>
    <xf numFmtId="0" fontId="66" fillId="0" borderId="1420" applyNumberFormat="0" applyFill="0" applyAlignment="0" applyProtection="0"/>
    <xf numFmtId="0" fontId="2" fillId="0" borderId="1420" applyNumberFormat="0" applyFill="0" applyAlignment="0" applyProtection="0"/>
    <xf numFmtId="228" fontId="103" fillId="0" borderId="1433"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417"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417" applyNumberFormat="0" applyAlignment="0" applyProtection="0"/>
    <xf numFmtId="0" fontId="7" fillId="14" borderId="14" applyNumberFormat="0" applyFont="0" applyAlignment="0" applyProtection="0"/>
    <xf numFmtId="0" fontId="10" fillId="62" borderId="1418" applyNumberFormat="0" applyFont="0" applyAlignment="0" applyProtection="0"/>
    <xf numFmtId="0" fontId="64" fillId="59" borderId="1419" applyNumberFormat="0" applyAlignment="0" applyProtection="0"/>
    <xf numFmtId="0" fontId="7" fillId="14" borderId="14" applyNumberFormat="0" applyFont="0" applyAlignment="0" applyProtection="0"/>
    <xf numFmtId="0" fontId="2" fillId="0" borderId="1420" applyNumberFormat="0" applyFill="0" applyAlignment="0" applyProtection="0"/>
    <xf numFmtId="0" fontId="66" fillId="0" borderId="1420"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426" applyNumberFormat="0" applyAlignment="0" applyProtection="0"/>
    <xf numFmtId="0" fontId="7" fillId="14" borderId="14" applyNumberFormat="0" applyFont="0" applyAlignment="0" applyProtection="0"/>
    <xf numFmtId="191" fontId="74" fillId="0" borderId="1433"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192" fontId="74" fillId="0" borderId="1433" applyFont="0" applyFill="0" applyBorder="0" applyAlignment="0" applyProtection="0">
      <alignment horizontal="left"/>
      <protection locked="0"/>
    </xf>
    <xf numFmtId="190" fontId="74" fillId="0" borderId="1433" applyFont="0" applyFill="0" applyBorder="0" applyAlignment="0" applyProtection="0">
      <alignment horizontal="left"/>
      <protection locked="0"/>
    </xf>
    <xf numFmtId="180" fontId="10" fillId="63" borderId="1424" applyNumberFormat="0" applyFont="0" applyBorder="0" applyAlignment="0" applyProtection="0"/>
    <xf numFmtId="180" fontId="10" fillId="63" borderId="1424" applyNumberFormat="0" applyFont="0" applyBorder="0" applyAlignment="0" applyProtection="0"/>
    <xf numFmtId="0" fontId="7" fillId="14" borderId="14" applyNumberFormat="0" applyFont="0" applyAlignment="0" applyProtection="0"/>
    <xf numFmtId="0" fontId="53" fillId="59" borderId="1426" applyNumberFormat="0" applyAlignment="0" applyProtection="0"/>
    <xf numFmtId="0" fontId="61" fillId="46" borderId="1426" applyNumberFormat="0" applyAlignment="0" applyProtection="0"/>
    <xf numFmtId="0" fontId="64" fillId="59" borderId="1428" applyNumberFormat="0" applyAlignment="0" applyProtection="0"/>
    <xf numFmtId="0" fontId="66" fillId="0" borderId="1429" applyNumberFormat="0" applyFill="0" applyAlignment="0" applyProtection="0"/>
    <xf numFmtId="0" fontId="2" fillId="0" borderId="1429" applyNumberFormat="0" applyFill="0" applyAlignment="0" applyProtection="0"/>
    <xf numFmtId="0" fontId="53" fillId="59" borderId="1426" applyNumberFormat="0" applyAlignment="0" applyProtection="0"/>
    <xf numFmtId="0" fontId="61" fillId="46" borderId="1426" applyNumberFormat="0" applyAlignment="0" applyProtection="0"/>
    <xf numFmtId="0" fontId="7" fillId="14" borderId="14" applyNumberFormat="0" applyFont="0" applyAlignment="0" applyProtection="0"/>
    <xf numFmtId="0" fontId="64" fillId="59" borderId="1428" applyNumberFormat="0" applyAlignment="0" applyProtection="0"/>
    <xf numFmtId="0" fontId="2" fillId="0" borderId="1429" applyNumberFormat="0" applyFill="0" applyAlignment="0" applyProtection="0"/>
    <xf numFmtId="0" fontId="66" fillId="0" borderId="1429"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426" applyNumberFormat="0" applyAlignment="0" applyProtection="0"/>
    <xf numFmtId="0" fontId="7" fillId="14" borderId="14" applyNumberFormat="0" applyFont="0" applyAlignment="0" applyProtection="0"/>
    <xf numFmtId="0" fontId="61" fillId="46" borderId="1426" applyNumberFormat="0" applyAlignment="0" applyProtection="0"/>
    <xf numFmtId="0" fontId="10" fillId="62" borderId="1427" applyNumberFormat="0" applyFont="0" applyAlignment="0" applyProtection="0"/>
    <xf numFmtId="0" fontId="64" fillId="59" borderId="1428" applyNumberFormat="0" applyAlignment="0" applyProtection="0"/>
    <xf numFmtId="0" fontId="7" fillId="14" borderId="14" applyNumberFormat="0" applyFont="0" applyAlignment="0" applyProtection="0"/>
    <xf numFmtId="0" fontId="66" fillId="0" borderId="1429" applyNumberFormat="0" applyFill="0" applyAlignment="0" applyProtection="0"/>
    <xf numFmtId="0" fontId="2" fillId="0" borderId="1429"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426"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426" applyNumberFormat="0" applyAlignment="0" applyProtection="0"/>
    <xf numFmtId="0" fontId="7" fillId="14" borderId="14" applyNumberFormat="0" applyFont="0" applyAlignment="0" applyProtection="0"/>
    <xf numFmtId="0" fontId="10" fillId="62" borderId="1427" applyNumberFormat="0" applyFont="0" applyAlignment="0" applyProtection="0"/>
    <xf numFmtId="0" fontId="64" fillId="59" borderId="1428" applyNumberFormat="0" applyAlignment="0" applyProtection="0"/>
    <xf numFmtId="0" fontId="7" fillId="14" borderId="14" applyNumberFormat="0" applyFont="0" applyAlignment="0" applyProtection="0"/>
    <xf numFmtId="0" fontId="2" fillId="0" borderId="1429" applyNumberFormat="0" applyFill="0" applyAlignment="0" applyProtection="0"/>
    <xf numFmtId="0" fontId="66" fillId="0" borderId="1429"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0" fontId="10" fillId="63" borderId="1433" applyNumberFormat="0" applyFont="0" applyBorder="0" applyAlignment="0" applyProtection="0"/>
    <xf numFmtId="180" fontId="10" fillId="63" borderId="1433" applyNumberFormat="0" applyFont="0" applyBorder="0" applyAlignment="0" applyProtection="0"/>
    <xf numFmtId="178" fontId="10" fillId="39" borderId="2567">
      <alignment horizontal="center"/>
      <protection locked="0"/>
    </xf>
    <xf numFmtId="228" fontId="74" fillId="0" borderId="1727" applyNumberFormat="0">
      <alignment horizontal="left"/>
      <protection locked="0"/>
    </xf>
    <xf numFmtId="201" fontId="10" fillId="39" borderId="1886" applyNumberFormat="0">
      <alignment horizontal="left"/>
    </xf>
    <xf numFmtId="0" fontId="7" fillId="14" borderId="14" applyNumberFormat="0" applyFont="0" applyAlignment="0" applyProtection="0"/>
    <xf numFmtId="0" fontId="7" fillId="14" borderId="14" applyNumberFormat="0" applyFont="0" applyAlignment="0" applyProtection="0"/>
    <xf numFmtId="228" fontId="74" fillId="0" borderId="2249" applyNumberFormat="0">
      <alignment horizontal="left"/>
      <protection locked="0"/>
    </xf>
    <xf numFmtId="0" fontId="2" fillId="0" borderId="2563"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201" fontId="10" fillId="39" borderId="2176" applyNumberFormat="0">
      <alignment horizontal="left"/>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1958"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192" fontId="74" fillId="0" borderId="2557" applyFont="0" applyFill="0" applyBorder="0" applyAlignment="0" applyProtection="0">
      <alignment horizontal="left"/>
      <protection locked="0"/>
    </xf>
    <xf numFmtId="188" fontId="73" fillId="63" borderId="2249"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78" fontId="10" fillId="39" borderId="1958">
      <alignment horizontal="center"/>
      <protection locked="0"/>
    </xf>
    <xf numFmtId="193" fontId="10" fillId="0" borderId="1582"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73" fillId="63" borderId="1886" applyFill="0">
      <alignment horizontal="center" vertical="center"/>
    </xf>
    <xf numFmtId="196" fontId="10" fillId="39" borderId="1882" applyFont="0" applyFill="0" applyBorder="0" applyAlignment="0">
      <alignment horizontal="left"/>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8" fontId="73" fillId="63" borderId="2411" applyFill="0">
      <alignment horizontal="center" vertical="center"/>
    </xf>
    <xf numFmtId="0" fontId="7" fillId="14" borderId="14" applyNumberFormat="0" applyFont="0" applyAlignment="0" applyProtection="0"/>
    <xf numFmtId="197" fontId="74" fillId="0" borderId="1958">
      <alignment horizontal="left"/>
      <protection locked="0"/>
    </xf>
    <xf numFmtId="0" fontId="73" fillId="63" borderId="1654" applyFill="0">
      <alignment horizontal="center"/>
    </xf>
    <xf numFmtId="197" fontId="74" fillId="0" borderId="2176">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8" fontId="73" fillId="63" borderId="1882"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560" applyNumberFormat="0" applyAlignment="0" applyProtection="0"/>
    <xf numFmtId="0" fontId="7" fillId="14" borderId="14" applyNumberFormat="0" applyFont="0" applyAlignment="0" applyProtection="0"/>
    <xf numFmtId="228" fontId="73" fillId="63" borderId="2176" applyFill="0">
      <alignment horizontal="center"/>
    </xf>
    <xf numFmtId="232" fontId="103" fillId="0" borderId="2255">
      <alignment vertic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49" fontId="74" fillId="0" borderId="2712">
      <alignment horizontal="left" vertical="top" wrapText="1"/>
      <protection locked="0"/>
    </xf>
    <xf numFmtId="197" fontId="74" fillId="0" borderId="2249">
      <alignment horizontal="left"/>
      <protection locked="0"/>
    </xf>
    <xf numFmtId="0" fontId="7" fillId="14" borderId="14" applyNumberFormat="0" applyFont="0" applyAlignment="0" applyProtection="0"/>
    <xf numFmtId="0" fontId="7" fillId="14" borderId="14" applyNumberFormat="0" applyFont="0" applyAlignment="0" applyProtection="0"/>
    <xf numFmtId="185" fontId="74" fillId="0" borderId="2712" applyFont="0" applyFill="0" applyBorder="0" applyAlignment="0" applyProtection="0">
      <alignment horizontal="left"/>
      <protection locked="0"/>
    </xf>
    <xf numFmtId="188" fontId="73" fillId="63" borderId="1509" applyFill="0">
      <alignment horizontal="center" vertical="center"/>
    </xf>
    <xf numFmtId="180" fontId="10" fillId="63" borderId="1437" applyNumberFormat="0" applyFont="0" applyBorder="0" applyAlignment="0" applyProtection="0"/>
    <xf numFmtId="180" fontId="10" fillId="63" borderId="1437" applyNumberFormat="0" applyFont="0" applyBorder="0" applyAlignment="0" applyProtection="0"/>
    <xf numFmtId="49" fontId="74" fillId="0" borderId="1464">
      <alignment horizontal="left" vertical="top" wrapText="1"/>
      <protection locked="0"/>
    </xf>
    <xf numFmtId="254" fontId="10" fillId="39" borderId="1886">
      <alignment horizontal="right"/>
      <protection locked="0"/>
    </xf>
    <xf numFmtId="0" fontId="53" fillId="59" borderId="2715" applyNumberFormat="0" applyAlignment="0" applyProtection="0"/>
    <xf numFmtId="0" fontId="7" fillId="14" borderId="14" applyNumberFormat="0" applyFont="0" applyAlignment="0" applyProtection="0"/>
    <xf numFmtId="191" fontId="74" fillId="0" borderId="2104" applyFont="0" applyFill="0" applyBorder="0" applyAlignment="0" applyProtection="0">
      <alignment horizontal="left"/>
      <protection locked="0"/>
    </xf>
    <xf numFmtId="0" fontId="10" fillId="0" borderId="0"/>
    <xf numFmtId="250" fontId="121" fillId="0" borderId="1802" applyFill="0"/>
    <xf numFmtId="0" fontId="7" fillId="14" borderId="14" applyNumberFormat="0" applyFont="0" applyAlignment="0" applyProtection="0"/>
    <xf numFmtId="0" fontId="53" fillId="59" borderId="2715"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49" fontId="74" fillId="0" borderId="1491">
      <alignment horizontal="left" vertical="top" wrapText="1"/>
      <protection locked="0"/>
    </xf>
    <xf numFmtId="0" fontId="10" fillId="62" borderId="1458" applyNumberFormat="0" applyFont="0" applyAlignment="0" applyProtection="0"/>
    <xf numFmtId="201" fontId="10" fillId="39" borderId="1473" applyNumberFormat="0">
      <alignment horizontal="left"/>
    </xf>
    <xf numFmtId="231" fontId="103" fillId="0" borderId="1461">
      <alignment vertical="center"/>
      <protection locked="0"/>
    </xf>
    <xf numFmtId="0" fontId="7" fillId="14" borderId="14" applyNumberFormat="0" applyFont="0" applyAlignment="0" applyProtection="0"/>
    <xf numFmtId="0" fontId="7" fillId="14" borderId="14" applyNumberFormat="0" applyFont="0" applyAlignment="0" applyProtection="0"/>
    <xf numFmtId="184" fontId="103" fillId="0" borderId="1497">
      <alignment vertical="center"/>
      <protection locked="0"/>
    </xf>
    <xf numFmtId="192" fontId="74" fillId="0" borderId="1886"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6" fillId="0" borderId="2254" applyNumberFormat="0" applyFill="0" applyAlignment="0" applyProtection="0"/>
    <xf numFmtId="0" fontId="7" fillId="14" borderId="14" applyNumberFormat="0" applyFont="0" applyAlignment="0" applyProtection="0"/>
    <xf numFmtId="250" fontId="121" fillId="0" borderId="2568" applyFill="0"/>
    <xf numFmtId="187" fontId="74" fillId="0" borderId="1500" applyFont="0" applyFill="0" applyBorder="0" applyAlignment="0" applyProtection="0">
      <alignment horizontal="left"/>
      <protection locked="0"/>
    </xf>
    <xf numFmtId="0" fontId="7" fillId="14" borderId="14" applyNumberFormat="0" applyFont="0" applyAlignment="0" applyProtection="0"/>
    <xf numFmtId="178" fontId="10" fillId="39" borderId="1473">
      <alignment horizontal="center"/>
      <protection locked="0"/>
    </xf>
    <xf numFmtId="0" fontId="7" fillId="14" borderId="14" applyNumberFormat="0" applyFont="0" applyAlignment="0" applyProtection="0"/>
    <xf numFmtId="250" fontId="168" fillId="0" borderId="2033" applyFill="0"/>
    <xf numFmtId="228" fontId="73" fillId="63" borderId="1509" applyFill="0">
      <alignment horizontal="center" vertical="center"/>
    </xf>
    <xf numFmtId="231" fontId="103" fillId="0" borderId="1497">
      <alignment vertical="center"/>
      <protection locked="0"/>
    </xf>
    <xf numFmtId="0" fontId="53" fillId="59" borderId="1466" applyNumberFormat="0" applyAlignment="0" applyProtection="0"/>
    <xf numFmtId="187" fontId="74" fillId="0" borderId="2411" applyFont="0" applyFill="0" applyBorder="0" applyAlignment="0" applyProtection="0">
      <alignment horizontal="left"/>
      <protection locked="0"/>
    </xf>
    <xf numFmtId="0" fontId="53" fillId="59" borderId="1502" applyNumberFormat="0" applyAlignment="0" applyProtection="0"/>
    <xf numFmtId="228" fontId="103" fillId="0" borderId="1886" applyFill="0">
      <alignment horizontal="center" vertical="center"/>
    </xf>
    <xf numFmtId="201" fontId="10" fillId="39" borderId="1464" applyNumberFormat="0">
      <alignment horizontal="left"/>
    </xf>
    <xf numFmtId="184" fontId="68" fillId="0" borderId="1464" applyFill="0">
      <alignment horizontal="center" vertical="center"/>
    </xf>
    <xf numFmtId="276" fontId="20" fillId="0" borderId="1810">
      <alignment horizontal="center"/>
    </xf>
    <xf numFmtId="228" fontId="73" fillId="63" borderId="1491" applyFill="0">
      <alignment horizontal="center"/>
    </xf>
    <xf numFmtId="271" fontId="11" fillId="0" borderId="1482">
      <alignment horizontal="right"/>
    </xf>
    <xf numFmtId="254" fontId="10" fillId="39" borderId="1886">
      <alignment horizontal="right"/>
      <protection locked="0"/>
    </xf>
    <xf numFmtId="267" fontId="112" fillId="0" borderId="1454" applyFill="0">
      <alignment horizontal="center" vertical="center"/>
    </xf>
    <xf numFmtId="233" fontId="103" fillId="0" borderId="1461">
      <alignment vertical="center"/>
      <protection locked="0"/>
    </xf>
    <xf numFmtId="228" fontId="79" fillId="0" borderId="1464" applyFill="0">
      <alignment horizontal="center" vertical="center"/>
    </xf>
    <xf numFmtId="228" fontId="73" fillId="63" borderId="1509" applyFill="0">
      <alignment horizontal="center"/>
    </xf>
    <xf numFmtId="232" fontId="103" fillId="0" borderId="1497">
      <alignment vertical="center"/>
      <protection locked="0"/>
    </xf>
    <xf numFmtId="271" fontId="11" fillId="0" borderId="1491">
      <alignment horizontal="right"/>
    </xf>
    <xf numFmtId="0" fontId="53" fillId="59" borderId="1502" applyNumberFormat="0" applyAlignment="0" applyProtection="0"/>
    <xf numFmtId="49" fontId="74" fillId="0" borderId="1446">
      <alignment horizontal="left" vertical="top" wrapText="1"/>
      <protection locked="0"/>
    </xf>
    <xf numFmtId="0" fontId="7" fillId="14" borderId="14" applyNumberFormat="0" applyFont="0" applyAlignment="0" applyProtection="0"/>
    <xf numFmtId="0" fontId="73" fillId="63" borderId="1446" applyFill="0">
      <alignment horizontal="center"/>
    </xf>
    <xf numFmtId="188" fontId="73" fillId="63" borderId="1446" applyFill="0">
      <alignment horizontal="center" vertical="center"/>
    </xf>
    <xf numFmtId="0" fontId="7" fillId="14" borderId="14" applyNumberFormat="0" applyFont="0" applyAlignment="0" applyProtection="0"/>
    <xf numFmtId="187" fontId="74" fillId="0" borderId="1482" applyFont="0" applyFill="0" applyBorder="0" applyAlignment="0" applyProtection="0">
      <alignment horizontal="left"/>
      <protection locked="0"/>
    </xf>
    <xf numFmtId="188" fontId="73" fillId="63" borderId="2104" applyFill="0">
      <alignment horizontal="center" vertical="center"/>
    </xf>
    <xf numFmtId="250" fontId="121" fillId="0" borderId="1492" applyFill="0"/>
    <xf numFmtId="10" fontId="68" fillId="67" borderId="1500" applyNumberFormat="0" applyBorder="0" applyAlignment="0" applyProtection="0"/>
    <xf numFmtId="0" fontId="7" fillId="14" borderId="14" applyNumberFormat="0" applyFont="0" applyAlignment="0" applyProtection="0"/>
    <xf numFmtId="228" fontId="124" fillId="0" borderId="1463" applyFill="0">
      <alignment horizontal="center" vertical="center"/>
    </xf>
    <xf numFmtId="0" fontId="7" fillId="14" borderId="14" applyNumberFormat="0" applyFont="0" applyAlignment="0" applyProtection="0"/>
    <xf numFmtId="0" fontId="74" fillId="0" borderId="1482" applyNumberFormat="0">
      <alignment horizontal="left"/>
      <protection locked="0"/>
    </xf>
    <xf numFmtId="228" fontId="124" fillId="0" borderId="1454" applyFill="0">
      <alignment horizontal="center" vertical="center"/>
    </xf>
    <xf numFmtId="0" fontId="7" fillId="14" borderId="14" applyNumberFormat="0" applyFont="0" applyAlignment="0" applyProtection="0"/>
    <xf numFmtId="271" fontId="11" fillId="0" borderId="1473">
      <alignment horizontal="right"/>
    </xf>
    <xf numFmtId="229" fontId="103" fillId="0" borderId="1497">
      <alignment vertical="center"/>
      <protection locked="0"/>
    </xf>
    <xf numFmtId="271" fontId="11" fillId="63" borderId="1491">
      <alignment horizontal="right"/>
    </xf>
    <xf numFmtId="201" fontId="10" fillId="39" borderId="1482" applyNumberFormat="0">
      <alignment horizontal="left"/>
    </xf>
    <xf numFmtId="3" fontId="114" fillId="39" borderId="1491">
      <alignment horizontal="center"/>
      <protection locked="0"/>
    </xf>
    <xf numFmtId="185" fontId="74" fillId="0" borderId="1491" applyFont="0" applyFill="0" applyBorder="0" applyAlignment="0" applyProtection="0">
      <alignment horizontal="left"/>
      <protection locked="0"/>
    </xf>
    <xf numFmtId="228" fontId="103" fillId="0" borderId="1479">
      <alignment vertical="center"/>
      <protection locked="0"/>
    </xf>
    <xf numFmtId="193" fontId="10" fillId="0" borderId="1446"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1491" applyFont="0" applyFill="0" applyBorder="0" applyAlignment="0" applyProtection="0">
      <alignment horizontal="left"/>
      <protection locked="0"/>
    </xf>
    <xf numFmtId="271" fontId="11" fillId="0" borderId="1473">
      <alignment horizontal="right"/>
    </xf>
    <xf numFmtId="49" fontId="74" fillId="0" borderId="1473">
      <alignment horizontal="left" vertical="top" wrapText="1"/>
      <protection locked="0"/>
    </xf>
    <xf numFmtId="49" fontId="74" fillId="0" borderId="1482">
      <alignment horizontal="left" vertical="top" wrapText="1"/>
      <protection locked="0"/>
    </xf>
    <xf numFmtId="197" fontId="74" fillId="0" borderId="1482">
      <alignment horizontal="left"/>
      <protection locked="0"/>
    </xf>
    <xf numFmtId="233" fontId="103" fillId="0" borderId="1497">
      <alignment vertical="center"/>
      <protection locked="0"/>
    </xf>
    <xf numFmtId="200" fontId="10" fillId="5" borderId="1446" applyFont="0" applyFill="0" applyBorder="0" applyAlignment="0" applyProtection="0"/>
    <xf numFmtId="228" fontId="73" fillId="63" borderId="1491" applyFill="0">
      <alignment horizontal="center"/>
    </xf>
    <xf numFmtId="196" fontId="10" fillId="39" borderId="1491" applyFont="0" applyFill="0" applyBorder="0" applyAlignment="0">
      <alignment horizontal="left"/>
    </xf>
    <xf numFmtId="0" fontId="7" fillId="14" borderId="14" applyNumberFormat="0" applyFont="0" applyAlignment="0" applyProtection="0"/>
    <xf numFmtId="228" fontId="74" fillId="0" borderId="1509" applyNumberFormat="0">
      <alignment horizontal="left"/>
      <protection locked="0"/>
    </xf>
    <xf numFmtId="0" fontId="7" fillId="14" borderId="14" applyNumberFormat="0" applyFont="0" applyAlignment="0" applyProtection="0"/>
    <xf numFmtId="0" fontId="7" fillId="14" borderId="14" applyNumberFormat="0" applyFont="0" applyAlignment="0" applyProtection="0"/>
    <xf numFmtId="0" fontId="66" fillId="0" borderId="1469" applyNumberFormat="0" applyFill="0" applyAlignment="0" applyProtection="0"/>
    <xf numFmtId="0" fontId="7" fillId="14" borderId="14" applyNumberFormat="0" applyFont="0" applyAlignment="0" applyProtection="0"/>
    <xf numFmtId="271" fontId="11" fillId="63" borderId="1482">
      <alignment horizontal="right"/>
    </xf>
    <xf numFmtId="0" fontId="7" fillId="14" borderId="14" applyNumberFormat="0" applyFont="0" applyAlignment="0" applyProtection="0"/>
    <xf numFmtId="0" fontId="7" fillId="14" borderId="14" applyNumberFormat="0" applyFont="0" applyAlignment="0" applyProtection="0"/>
    <xf numFmtId="228" fontId="103" fillId="0" borderId="1461">
      <alignment vertical="center"/>
      <protection locked="0"/>
    </xf>
    <xf numFmtId="0" fontId="7" fillId="14" borderId="14" applyNumberFormat="0" applyFont="0" applyAlignment="0" applyProtection="0"/>
    <xf numFmtId="0" fontId="10" fillId="62" borderId="1494" applyNumberFormat="0" applyFont="0" applyAlignment="0" applyProtection="0"/>
    <xf numFmtId="0" fontId="7" fillId="14" borderId="14" applyNumberFormat="0" applyFont="0" applyAlignment="0" applyProtection="0"/>
    <xf numFmtId="0" fontId="2" fillId="0" borderId="1478" applyNumberFormat="0" applyFill="0" applyAlignment="0" applyProtection="0"/>
    <xf numFmtId="228" fontId="136" fillId="68" borderId="1507" applyNumberFormat="0">
      <alignment horizontal="right"/>
    </xf>
    <xf numFmtId="0" fontId="7" fillId="14" borderId="14" applyNumberFormat="0" applyFont="0" applyAlignment="0" applyProtection="0"/>
    <xf numFmtId="0" fontId="7" fillId="14" borderId="14" applyNumberFormat="0" applyFont="0" applyAlignment="0" applyProtection="0"/>
    <xf numFmtId="10" fontId="68" fillId="67" borderId="1491" applyNumberFormat="0" applyBorder="0" applyAlignment="0" applyProtection="0"/>
    <xf numFmtId="188" fontId="73" fillId="63" borderId="1446" applyFill="0">
      <alignment horizontal="center" vertical="center"/>
    </xf>
    <xf numFmtId="0" fontId="7" fillId="14" borderId="14" applyNumberFormat="0" applyFont="0" applyAlignment="0" applyProtection="0"/>
    <xf numFmtId="254" fontId="10" fillId="39" borderId="1473">
      <alignment horizontal="right"/>
      <protection locked="0"/>
    </xf>
    <xf numFmtId="271" fontId="11" fillId="63" borderId="1500">
      <alignment horizontal="right"/>
    </xf>
    <xf numFmtId="178" fontId="10" fillId="39" borderId="1491">
      <alignment horizontal="center"/>
      <protection locked="0"/>
    </xf>
    <xf numFmtId="191" fontId="74" fillId="0" borderId="1464" applyFont="0" applyFill="0" applyBorder="0" applyAlignment="0" applyProtection="0">
      <alignment horizontal="left"/>
      <protection locked="0"/>
    </xf>
    <xf numFmtId="0" fontId="7" fillId="14" borderId="14" applyNumberFormat="0" applyFont="0" applyAlignment="0" applyProtection="0"/>
    <xf numFmtId="0" fontId="73" fillId="63" borderId="1491" applyFill="0">
      <alignment horizontal="center"/>
    </xf>
    <xf numFmtId="17" fontId="11" fillId="39" borderId="1464">
      <alignment horizontal="center"/>
      <protection locked="0"/>
    </xf>
    <xf numFmtId="0" fontId="2" fillId="0" borderId="1451" applyNumberFormat="0" applyFill="0" applyAlignment="0" applyProtection="0"/>
    <xf numFmtId="191" fontId="74" fillId="0" borderId="1491" applyFont="0" applyFill="0" applyBorder="0" applyAlignment="0" applyProtection="0">
      <alignment horizontal="left"/>
      <protection locked="0"/>
    </xf>
    <xf numFmtId="0" fontId="53" fillId="59" borderId="1493" applyNumberFormat="0" applyAlignment="0" applyProtection="0"/>
    <xf numFmtId="0" fontId="53" fillId="59" borderId="1439" applyNumberFormat="0" applyAlignment="0" applyProtection="0"/>
    <xf numFmtId="188" fontId="73" fillId="63" borderId="1491" applyFill="0">
      <alignment horizontal="center" vertical="center"/>
    </xf>
    <xf numFmtId="0" fontId="7" fillId="14" borderId="14" applyNumberFormat="0" applyFont="0" applyAlignment="0" applyProtection="0"/>
    <xf numFmtId="228" fontId="136" fillId="68" borderId="1453" applyNumberFormat="0">
      <alignment horizontal="right"/>
    </xf>
    <xf numFmtId="0" fontId="10" fillId="62" borderId="1467" applyNumberFormat="0" applyFont="0" applyAlignment="0" applyProtection="0"/>
    <xf numFmtId="0" fontId="61" fillId="46" borderId="1439" applyNumberFormat="0" applyAlignment="0" applyProtection="0"/>
    <xf numFmtId="0" fontId="7" fillId="14" borderId="14" applyNumberFormat="0" applyFont="0" applyAlignment="0" applyProtection="0"/>
    <xf numFmtId="231" fontId="103" fillId="0" borderId="1488">
      <alignment vertical="center"/>
      <protection locked="0"/>
    </xf>
    <xf numFmtId="0" fontId="10" fillId="62" borderId="1440" applyNumberFormat="0" applyFont="0" applyAlignment="0" applyProtection="0"/>
    <xf numFmtId="0" fontId="10" fillId="62" borderId="1440" applyNumberFormat="0" applyFont="0" applyAlignment="0" applyProtection="0"/>
    <xf numFmtId="0" fontId="64" fillId="59" borderId="1441" applyNumberFormat="0" applyAlignment="0" applyProtection="0"/>
    <xf numFmtId="0" fontId="61" fillId="46" borderId="2252" applyNumberFormat="0" applyAlignment="0" applyProtection="0"/>
    <xf numFmtId="0" fontId="66" fillId="0" borderId="1442" applyNumberFormat="0" applyFill="0" applyAlignment="0" applyProtection="0"/>
    <xf numFmtId="0" fontId="2" fillId="0" borderId="1487" applyNumberFormat="0" applyFill="0" applyAlignment="0" applyProtection="0"/>
    <xf numFmtId="271" fontId="11" fillId="0" borderId="1455">
      <alignment horizontal="right"/>
    </xf>
    <xf numFmtId="266" fontId="103" fillId="0" borderId="1455" applyFill="0">
      <alignment horizontal="center" vertical="center"/>
    </xf>
    <xf numFmtId="10" fontId="68" fillId="67" borderId="1455" applyNumberFormat="0" applyBorder="0" applyAlignment="0" applyProtection="0"/>
    <xf numFmtId="276" fontId="20" fillId="0" borderId="1455">
      <alignment horizontal="center"/>
    </xf>
    <xf numFmtId="228" fontId="74" fillId="0" borderId="2104" applyNumberFormat="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76" fontId="20" fillId="0" borderId="1446">
      <alignment horizontal="center"/>
    </xf>
    <xf numFmtId="0" fontId="74" fillId="0" borderId="1446" applyNumberFormat="0">
      <alignment horizontal="left"/>
      <protection locked="0"/>
    </xf>
    <xf numFmtId="0" fontId="61" fillId="46" borderId="1484" applyNumberFormat="0" applyAlignment="0" applyProtection="0"/>
    <xf numFmtId="0" fontId="7" fillId="14" borderId="14" applyNumberFormat="0" applyFont="0" applyAlignment="0" applyProtection="0"/>
    <xf numFmtId="0" fontId="7" fillId="14" borderId="14" applyNumberFormat="0" applyFont="0" applyAlignment="0" applyProtection="0"/>
    <xf numFmtId="228" fontId="112" fillId="0" borderId="1463" applyFill="0">
      <alignment horizontal="center" vertical="center"/>
    </xf>
    <xf numFmtId="0" fontId="7" fillId="14" borderId="14" applyNumberFormat="0" applyFont="0" applyAlignment="0" applyProtection="0"/>
    <xf numFmtId="0" fontId="7" fillId="14" borderId="14" applyNumberFormat="0" applyFont="0" applyAlignment="0" applyProtection="0"/>
    <xf numFmtId="184" fontId="103" fillId="0" borderId="1488">
      <alignment vertical="center"/>
      <protection locked="0"/>
    </xf>
    <xf numFmtId="0" fontId="7" fillId="14" borderId="14" applyNumberFormat="0" applyFont="0" applyAlignment="0" applyProtection="0"/>
    <xf numFmtId="228" fontId="104" fillId="0" borderId="1464" applyFill="0">
      <alignment horizontal="center" vertical="center"/>
    </xf>
    <xf numFmtId="228" fontId="112" fillId="0" borderId="1454" applyFill="0">
      <alignment horizontal="center" vertical="center"/>
    </xf>
    <xf numFmtId="228" fontId="73" fillId="63" borderId="1500" applyFill="0">
      <alignment horizontal="center"/>
    </xf>
    <xf numFmtId="228" fontId="103" fillId="0" borderId="1482" applyFill="0">
      <alignment horizontal="center" vertical="center"/>
    </xf>
    <xf numFmtId="185" fontId="74" fillId="0" borderId="1482" applyFont="0" applyFill="0" applyBorder="0" applyAlignment="0" applyProtection="0">
      <alignment horizontal="left"/>
      <protection locked="0"/>
    </xf>
    <xf numFmtId="0" fontId="61" fillId="46" borderId="1448" applyNumberFormat="0" applyAlignment="0" applyProtection="0"/>
    <xf numFmtId="0" fontId="7" fillId="14" borderId="14" applyNumberFormat="0" applyFont="0" applyAlignment="0" applyProtection="0"/>
    <xf numFmtId="49" fontId="74" fillId="0" borderId="1491">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193" fontId="10" fillId="0" borderId="1446"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457"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6" fillId="0" borderId="1806"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178" fontId="10" fillId="39" borderId="1464">
      <alignment horizontal="center"/>
      <protection locked="0"/>
    </xf>
    <xf numFmtId="254" fontId="10" fillId="39" borderId="1464">
      <alignment horizontal="right"/>
      <protection locked="0"/>
    </xf>
    <xf numFmtId="178" fontId="10" fillId="39" borderId="1464">
      <alignment horizontal="center"/>
      <protection locked="0"/>
    </xf>
    <xf numFmtId="0" fontId="7" fillId="14" borderId="14" applyNumberFormat="0" applyFont="0" applyAlignment="0" applyProtection="0"/>
    <xf numFmtId="0" fontId="7" fillId="14" borderId="14" applyNumberFormat="0" applyFont="0" applyAlignment="0" applyProtection="0"/>
    <xf numFmtId="196" fontId="10" fillId="39" borderId="1464" applyFont="0" applyFill="0" applyBorder="0" applyAlignment="0">
      <alignment horizontal="left"/>
    </xf>
    <xf numFmtId="0" fontId="7" fillId="14" borderId="14" applyNumberFormat="0" applyFont="0" applyAlignment="0" applyProtection="0"/>
    <xf numFmtId="0" fontId="7" fillId="14" borderId="14" applyNumberFormat="0" applyFont="0" applyAlignment="0" applyProtection="0"/>
    <xf numFmtId="178" fontId="10" fillId="39" borderId="1446">
      <alignment horizontal="center"/>
      <protection locked="0"/>
    </xf>
    <xf numFmtId="201" fontId="10" fillId="39" borderId="1491" applyNumberFormat="0">
      <alignment horizontal="left"/>
    </xf>
    <xf numFmtId="0" fontId="66" fillId="0" borderId="1451" applyNumberFormat="0" applyFill="0" applyAlignment="0" applyProtection="0"/>
    <xf numFmtId="0" fontId="7" fillId="14" borderId="14" applyNumberFormat="0" applyFont="0" applyAlignment="0" applyProtection="0"/>
    <xf numFmtId="196" fontId="10" fillId="39" borderId="1482" applyFont="0" applyFill="0" applyBorder="0" applyAlignment="0">
      <alignment horizontal="left"/>
    </xf>
    <xf numFmtId="0" fontId="7" fillId="14" borderId="14" applyNumberFormat="0" applyFont="0" applyAlignment="0" applyProtection="0"/>
    <xf numFmtId="0" fontId="7" fillId="14" borderId="14" applyNumberFormat="0" applyFont="0" applyAlignment="0" applyProtection="0"/>
    <xf numFmtId="178" fontId="10" fillId="39" borderId="1446">
      <alignment horizontal="center"/>
      <protection locked="0"/>
    </xf>
    <xf numFmtId="0" fontId="7" fillId="14" borderId="14" applyNumberFormat="0" applyFont="0" applyAlignment="0" applyProtection="0"/>
    <xf numFmtId="49" fontId="74" fillId="0" borderId="1482">
      <alignment horizontal="left" vertical="top" wrapText="1"/>
      <protection locked="0"/>
    </xf>
    <xf numFmtId="0" fontId="7" fillId="14" borderId="14" applyNumberFormat="0" applyFont="0" applyAlignment="0" applyProtection="0"/>
    <xf numFmtId="0" fontId="53" fillId="59" borderId="1439" applyNumberFormat="0" applyAlignment="0" applyProtection="0"/>
    <xf numFmtId="271" fontId="11" fillId="0" borderId="1509">
      <alignment horizontal="right"/>
    </xf>
    <xf numFmtId="191" fontId="74" fillId="0" borderId="1482" applyFont="0" applyFill="0" applyBorder="0" applyAlignment="0" applyProtection="0">
      <alignment horizontal="left"/>
      <protection locked="0"/>
    </xf>
    <xf numFmtId="230" fontId="103" fillId="0" borderId="1488">
      <alignment vertical="center"/>
      <protection locked="0"/>
    </xf>
    <xf numFmtId="233" fontId="103" fillId="0" borderId="1506">
      <alignment vertical="center"/>
      <protection locked="0"/>
    </xf>
    <xf numFmtId="190" fontId="74" fillId="0" borderId="1491" applyFont="0" applyFill="0" applyBorder="0" applyAlignment="0" applyProtection="0">
      <alignment horizontal="left"/>
      <protection locked="0"/>
    </xf>
    <xf numFmtId="196" fontId="10" fillId="39" borderId="1482" applyFont="0" applyFill="0" applyBorder="0" applyAlignment="0">
      <alignment horizontal="left"/>
    </xf>
    <xf numFmtId="0" fontId="7" fillId="14" borderId="14" applyNumberFormat="0" applyFont="0" applyAlignment="0" applyProtection="0"/>
    <xf numFmtId="0" fontId="66" fillId="0" borderId="1469" applyNumberFormat="0" applyFill="0" applyAlignment="0" applyProtection="0"/>
    <xf numFmtId="0" fontId="53" fillId="59" borderId="1484" applyNumberFormat="0" applyAlignment="0" applyProtection="0"/>
    <xf numFmtId="254" fontId="10" fillId="39" borderId="1482">
      <alignment horizontal="right"/>
      <protection locked="0"/>
    </xf>
    <xf numFmtId="178" fontId="10" fillId="39" borderId="1491">
      <alignment horizontal="center"/>
      <protection locked="0"/>
    </xf>
    <xf numFmtId="228" fontId="103" fillId="0" borderId="1500" applyFill="0">
      <alignment horizontal="center" vertical="center"/>
    </xf>
    <xf numFmtId="254" fontId="10" fillId="39" borderId="1491">
      <alignment horizontal="right"/>
      <protection locked="0"/>
    </xf>
    <xf numFmtId="0" fontId="66" fillId="0" borderId="1460" applyNumberFormat="0" applyFill="0" applyAlignment="0" applyProtection="0"/>
    <xf numFmtId="0" fontId="7" fillId="14" borderId="14" applyNumberFormat="0" applyFont="0" applyAlignment="0" applyProtection="0"/>
    <xf numFmtId="0" fontId="53" fillId="59" borderId="1448" applyNumberFormat="0" applyAlignment="0" applyProtection="0"/>
    <xf numFmtId="0" fontId="2" fillId="0" borderId="1460" applyNumberFormat="0" applyFill="0" applyAlignment="0" applyProtection="0"/>
    <xf numFmtId="0" fontId="73" fillId="63" borderId="1491" applyFill="0">
      <alignment horizontal="center"/>
    </xf>
    <xf numFmtId="0" fontId="7" fillId="14" borderId="14" applyNumberFormat="0" applyFont="0" applyAlignment="0" applyProtection="0"/>
    <xf numFmtId="0" fontId="7" fillId="14" borderId="14" applyNumberFormat="0" applyFont="0" applyAlignment="0" applyProtection="0"/>
    <xf numFmtId="271" fontId="11" fillId="0" borderId="1500">
      <alignment horizontal="right"/>
    </xf>
    <xf numFmtId="228" fontId="73" fillId="63" borderId="1491" applyFill="0">
      <alignment horizontal="center" vertical="center"/>
    </xf>
    <xf numFmtId="187" fontId="74" fillId="0" borderId="1446" applyFont="0" applyFill="0" applyBorder="0" applyAlignment="0" applyProtection="0">
      <alignment horizontal="left"/>
      <protection locked="0"/>
    </xf>
    <xf numFmtId="0" fontId="7" fillId="14" borderId="14" applyNumberFormat="0" applyFont="0" applyAlignment="0" applyProtection="0"/>
    <xf numFmtId="250" fontId="168" fillId="0" borderId="1492" applyFill="0"/>
    <xf numFmtId="0" fontId="7" fillId="14" borderId="14" applyNumberFormat="0" applyFont="0" applyAlignment="0" applyProtection="0"/>
    <xf numFmtId="17" fontId="11" fillId="39" borderId="1500">
      <alignment horizontal="center"/>
      <protection locked="0"/>
    </xf>
    <xf numFmtId="0" fontId="53" fillId="59" borderId="1475" applyNumberFormat="0" applyAlignment="0" applyProtection="0"/>
    <xf numFmtId="188" fontId="73" fillId="63" borderId="1482" applyFill="0">
      <alignment horizontal="center" vertical="center"/>
    </xf>
    <xf numFmtId="229" fontId="103" fillId="0" borderId="1461">
      <alignment vertical="center"/>
      <protection locked="0"/>
    </xf>
    <xf numFmtId="231" fontId="103" fillId="0" borderId="1461">
      <alignment vertical="center"/>
      <protection locked="0"/>
    </xf>
    <xf numFmtId="10" fontId="68" fillId="67" borderId="1473" applyNumberFormat="0" applyBorder="0" applyAlignment="0" applyProtection="0"/>
    <xf numFmtId="0" fontId="7" fillId="14" borderId="14" applyNumberFormat="0" applyFont="0" applyAlignment="0" applyProtection="0"/>
    <xf numFmtId="49" fontId="74" fillId="0" borderId="1500">
      <alignment horizontal="left" vertical="top" wrapText="1"/>
      <protection locked="0"/>
    </xf>
    <xf numFmtId="266" fontId="103" fillId="0" borderId="1509" applyFill="0">
      <alignment horizontal="center" vertical="center"/>
    </xf>
    <xf numFmtId="178" fontId="10" fillId="39" borderId="1482">
      <alignment horizontal="center"/>
      <protection locked="0"/>
    </xf>
    <xf numFmtId="267" fontId="112" fillId="0" borderId="1499" applyFill="0">
      <alignment horizontal="center" vertical="center"/>
    </xf>
    <xf numFmtId="0" fontId="61" fillId="46" borderId="1439" applyNumberFormat="0" applyAlignment="0" applyProtection="0"/>
    <xf numFmtId="230" fontId="103" fillId="0" borderId="1452">
      <alignment vertical="center"/>
      <protection locked="0"/>
    </xf>
    <xf numFmtId="254" fontId="10" fillId="39" borderId="1500">
      <alignment horizontal="right"/>
      <protection locked="0"/>
    </xf>
    <xf numFmtId="178" fontId="10" fillId="39" borderId="1500">
      <alignment horizontal="center"/>
      <protection locked="0"/>
    </xf>
    <xf numFmtId="185" fontId="74" fillId="0" borderId="1509" applyFont="0" applyFill="0" applyBorder="0" applyAlignment="0" applyProtection="0">
      <alignment horizontal="left"/>
      <protection locked="0"/>
    </xf>
    <xf numFmtId="0" fontId="7" fillId="14" borderId="14" applyNumberFormat="0" applyFont="0" applyAlignment="0" applyProtection="0"/>
    <xf numFmtId="3" fontId="114" fillId="39" borderId="1482">
      <alignment horizontal="center"/>
      <protection locked="0"/>
    </xf>
    <xf numFmtId="0" fontId="7" fillId="14" borderId="14" applyNumberFormat="0" applyFont="0" applyAlignment="0" applyProtection="0"/>
    <xf numFmtId="0" fontId="66" fillId="0" borderId="1460" applyNumberFormat="0" applyFill="0" applyAlignment="0" applyProtection="0"/>
    <xf numFmtId="0" fontId="66" fillId="0" borderId="1469" applyNumberFormat="0" applyFill="0" applyAlignment="0" applyProtection="0"/>
    <xf numFmtId="271" fontId="11" fillId="63" borderId="1473">
      <alignment horizontal="right"/>
    </xf>
    <xf numFmtId="0" fontId="7" fillId="14" borderId="14" applyNumberFormat="0" applyFont="0" applyAlignment="0" applyProtection="0"/>
    <xf numFmtId="229" fontId="103" fillId="0" borderId="1479">
      <alignment vertical="center"/>
      <protection locked="0"/>
    </xf>
    <xf numFmtId="0" fontId="7" fillId="14" borderId="14" applyNumberFormat="0" applyFont="0" applyAlignment="0" applyProtection="0"/>
    <xf numFmtId="228" fontId="103" fillId="0" borderId="1473" applyFill="0">
      <alignment horizontal="center" vertical="center"/>
    </xf>
    <xf numFmtId="0" fontId="2" fillId="0" borderId="1505" applyNumberFormat="0" applyFill="0" applyAlignment="0" applyProtection="0"/>
    <xf numFmtId="0" fontId="61" fillId="46" borderId="1502" applyNumberFormat="0" applyAlignment="0" applyProtection="0"/>
    <xf numFmtId="0" fontId="66" fillId="0" borderId="1496"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10" fillId="62" borderId="1440" applyNumberFormat="0" applyFont="0" applyAlignment="0" applyProtection="0"/>
    <xf numFmtId="0" fontId="64" fillId="59" borderId="1441" applyNumberFormat="0" applyAlignment="0" applyProtection="0"/>
    <xf numFmtId="0" fontId="10" fillId="62" borderId="1485" applyNumberFormat="0" applyFont="0" applyAlignment="0" applyProtection="0"/>
    <xf numFmtId="231" fontId="103" fillId="0" borderId="1488">
      <alignment vertical="center"/>
      <protection locked="0"/>
    </xf>
    <xf numFmtId="0" fontId="7" fillId="14" borderId="14" applyNumberFormat="0" applyFont="0" applyAlignment="0" applyProtection="0"/>
    <xf numFmtId="250" fontId="121" fillId="0" borderId="1474" applyFill="0"/>
    <xf numFmtId="0" fontId="7" fillId="14" borderId="14" applyNumberFormat="0" applyFont="0" applyAlignment="0" applyProtection="0"/>
    <xf numFmtId="0" fontId="7" fillId="14" borderId="14" applyNumberFormat="0" applyFont="0" applyAlignment="0" applyProtection="0"/>
    <xf numFmtId="0" fontId="66" fillId="0" borderId="1442" applyNumberFormat="0" applyFill="0" applyAlignment="0" applyProtection="0"/>
    <xf numFmtId="0" fontId="2" fillId="0" borderId="1442" applyNumberFormat="0" applyFill="0" applyAlignment="0" applyProtection="0"/>
    <xf numFmtId="0" fontId="7" fillId="14" borderId="14" applyNumberFormat="0" applyFont="0" applyAlignment="0" applyProtection="0"/>
    <xf numFmtId="0" fontId="61" fillId="46" borderId="1493" applyNumberFormat="0" applyAlignment="0" applyProtection="0"/>
    <xf numFmtId="0" fontId="7" fillId="14" borderId="14" applyNumberFormat="0" applyFont="0" applyAlignment="0" applyProtection="0"/>
    <xf numFmtId="228" fontId="124" fillId="0" borderId="1499" applyFill="0">
      <alignment horizontal="center" vertical="center"/>
    </xf>
    <xf numFmtId="0" fontId="7" fillId="14" borderId="14" applyNumberFormat="0" applyFont="0" applyAlignment="0" applyProtection="0"/>
    <xf numFmtId="231" fontId="103" fillId="0" borderId="1497">
      <alignment vertical="center"/>
      <protection locked="0"/>
    </xf>
    <xf numFmtId="0" fontId="66" fillId="0" borderId="1487" applyNumberFormat="0" applyFill="0" applyAlignment="0" applyProtection="0"/>
    <xf numFmtId="237" fontId="103" fillId="0" borderId="1497">
      <alignment vertical="center"/>
      <protection locked="0"/>
    </xf>
    <xf numFmtId="233" fontId="103" fillId="0" borderId="1461">
      <alignment vertical="center"/>
      <protection locked="0"/>
    </xf>
    <xf numFmtId="0" fontId="10" fillId="0" borderId="0"/>
    <xf numFmtId="0" fontId="74" fillId="0" borderId="1464" applyNumberFormat="0">
      <alignment horizontal="left"/>
      <protection locked="0"/>
    </xf>
    <xf numFmtId="231" fontId="103" fillId="0" borderId="1470">
      <alignment vertical="center"/>
      <protection locked="0"/>
    </xf>
    <xf numFmtId="267" fontId="112" fillId="0" borderId="1463" applyFill="0">
      <alignment horizontal="center" vertical="center"/>
    </xf>
    <xf numFmtId="0" fontId="10" fillId="62" borderId="1476" applyNumberFormat="0" applyFont="0" applyAlignment="0" applyProtection="0"/>
    <xf numFmtId="37" fontId="70" fillId="0" borderId="1490" applyFill="0">
      <alignment horizontal="center" vertical="center"/>
    </xf>
    <xf numFmtId="229" fontId="103" fillId="0" borderId="1488">
      <alignment vertical="center"/>
      <protection locked="0"/>
    </xf>
    <xf numFmtId="185" fontId="74" fillId="0" borderId="1464" applyFont="0" applyFill="0" applyBorder="0" applyAlignment="0" applyProtection="0">
      <alignment horizontal="left"/>
      <protection locked="0"/>
    </xf>
    <xf numFmtId="3" fontId="114" fillId="39" borderId="1464">
      <alignment horizontal="center"/>
      <protection locked="0"/>
    </xf>
    <xf numFmtId="228" fontId="68" fillId="0" borderId="1464" applyFill="0">
      <alignment horizontal="center" vertical="center"/>
    </xf>
    <xf numFmtId="188" fontId="73" fillId="63" borderId="1464" applyFill="0">
      <alignment horizontal="center" vertical="center"/>
    </xf>
    <xf numFmtId="0" fontId="66" fillId="0" borderId="1451" applyNumberFormat="0" applyFill="0" applyAlignment="0" applyProtection="0"/>
    <xf numFmtId="0" fontId="64" fillId="59" borderId="1450" applyNumberFormat="0" applyAlignment="0" applyProtection="0"/>
    <xf numFmtId="0" fontId="10" fillId="62" borderId="1449" applyNumberFormat="0" applyFont="0" applyAlignment="0" applyProtection="0"/>
    <xf numFmtId="188" fontId="73" fillId="63" borderId="1455" applyFill="0">
      <alignment horizontal="center" vertical="center"/>
    </xf>
    <xf numFmtId="0" fontId="10" fillId="62" borderId="1449" applyNumberFormat="0" applyFont="0" applyAlignment="0" applyProtection="0"/>
    <xf numFmtId="228" fontId="73" fillId="63" borderId="1473" applyFill="0">
      <alignment horizontal="center" vertical="center"/>
    </xf>
    <xf numFmtId="0" fontId="7" fillId="14" borderId="14" applyNumberFormat="0" applyFont="0" applyAlignment="0" applyProtection="0"/>
    <xf numFmtId="17" fontId="11" fillId="39" borderId="1482">
      <alignment horizontal="center"/>
      <protection locked="0"/>
    </xf>
    <xf numFmtId="200" fontId="10" fillId="5" borderId="1482" applyFont="0" applyFill="0" applyBorder="0" applyAlignment="0" applyProtection="0"/>
    <xf numFmtId="184" fontId="103" fillId="0" borderId="1470">
      <alignment vertical="center"/>
      <protection locked="0"/>
    </xf>
    <xf numFmtId="37" fontId="70" fillId="0" borderId="1463" applyFill="0">
      <alignment horizontal="center" vertical="center"/>
    </xf>
    <xf numFmtId="228" fontId="73" fillId="63" borderId="1500" applyFill="0">
      <alignment horizontal="center" vertical="center"/>
    </xf>
    <xf numFmtId="228" fontId="136" fillId="68" borderId="1480" applyNumberFormat="0">
      <alignment horizontal="right"/>
    </xf>
    <xf numFmtId="0" fontId="10" fillId="62" borderId="1467" applyNumberFormat="0" applyFont="0" applyAlignment="0" applyProtection="0"/>
    <xf numFmtId="0" fontId="7" fillId="14" borderId="14" applyNumberFormat="0" applyFont="0" applyAlignment="0" applyProtection="0"/>
    <xf numFmtId="254" fontId="10" fillId="39" borderId="1464">
      <alignment horizontal="right"/>
      <protection locked="0"/>
    </xf>
    <xf numFmtId="178" fontId="10" fillId="39" borderId="1482">
      <alignment horizontal="center"/>
      <protection locked="0"/>
    </xf>
    <xf numFmtId="192" fontId="74" fillId="0" borderId="1491" applyFont="0" applyFill="0" applyBorder="0" applyAlignment="0" applyProtection="0">
      <alignment horizontal="left"/>
      <protection locked="0"/>
    </xf>
    <xf numFmtId="271" fontId="11" fillId="0" borderId="1464">
      <alignment horizontal="right"/>
    </xf>
    <xf numFmtId="0" fontId="7" fillId="14" borderId="14" applyNumberFormat="0" applyFont="0" applyAlignment="0" applyProtection="0"/>
    <xf numFmtId="0" fontId="7" fillId="14" borderId="14" applyNumberFormat="0" applyFont="0" applyAlignment="0" applyProtection="0"/>
    <xf numFmtId="187" fontId="74" fillId="0" borderId="1464"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64" fillId="59" borderId="1468" applyNumberFormat="0" applyAlignment="0" applyProtection="0"/>
    <xf numFmtId="250" fontId="121" fillId="0" borderId="1501" applyFill="0"/>
    <xf numFmtId="237" fontId="103" fillId="0" borderId="1470">
      <alignment vertical="center"/>
      <protection locked="0"/>
    </xf>
    <xf numFmtId="0" fontId="10" fillId="62" borderId="1503"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1446" applyFont="0" applyFill="0" applyBorder="0" applyAlignment="0" applyProtection="0">
      <alignment horizontal="left"/>
      <protection locked="0"/>
    </xf>
    <xf numFmtId="0" fontId="7" fillId="14" borderId="14" applyNumberFormat="0" applyFont="0" applyAlignment="0" applyProtection="0"/>
    <xf numFmtId="233" fontId="103" fillId="0" borderId="1479">
      <alignment vertical="center"/>
      <protection locked="0"/>
    </xf>
    <xf numFmtId="228" fontId="68" fillId="0" borderId="1500" applyFill="0">
      <alignment horizontal="center" vertical="center"/>
    </xf>
    <xf numFmtId="228" fontId="103" fillId="0" borderId="1470">
      <alignment vertical="center"/>
      <protection locked="0"/>
    </xf>
    <xf numFmtId="178" fontId="10" fillId="39" borderId="1446">
      <alignment horizontal="center"/>
      <protection locked="0"/>
    </xf>
    <xf numFmtId="0" fontId="74" fillId="0" borderId="1491" applyNumberFormat="0">
      <alignment horizontal="left"/>
      <protection locked="0"/>
    </xf>
    <xf numFmtId="0" fontId="53" fillId="59" borderId="1475" applyNumberFormat="0" applyAlignment="0" applyProtection="0"/>
    <xf numFmtId="0" fontId="61" fillId="46" borderId="1475" applyNumberFormat="0" applyAlignment="0" applyProtection="0"/>
    <xf numFmtId="0" fontId="7" fillId="14" borderId="14" applyNumberFormat="0" applyFont="0" applyAlignment="0" applyProtection="0"/>
    <xf numFmtId="188" fontId="73" fillId="63" borderId="1482" applyFill="0">
      <alignment horizontal="center" vertical="center"/>
    </xf>
    <xf numFmtId="228" fontId="73" fillId="63" borderId="1464" applyFill="0">
      <alignment horizontal="center" vertical="center"/>
    </xf>
    <xf numFmtId="228" fontId="73" fillId="63" borderId="1482" applyFill="0">
      <alignment horizontal="center"/>
    </xf>
    <xf numFmtId="228" fontId="112" fillId="0" borderId="1499" applyFill="0">
      <alignment horizontal="center" vertical="center"/>
    </xf>
    <xf numFmtId="49" fontId="74" fillId="0" borderId="1509">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7" fontId="74" fillId="0" borderId="1473" applyFont="0" applyFill="0" applyBorder="0" applyAlignment="0" applyProtection="0">
      <alignment horizontal="left"/>
      <protection locked="0"/>
    </xf>
    <xf numFmtId="187" fontId="74" fillId="0" borderId="1491" applyFont="0" applyFill="0" applyBorder="0" applyAlignment="0" applyProtection="0">
      <alignment horizontal="left"/>
      <protection locked="0"/>
    </xf>
    <xf numFmtId="37" fontId="70" fillId="0" borderId="1499" applyFill="0">
      <alignment horizontal="center" vertical="center"/>
    </xf>
    <xf numFmtId="233" fontId="103" fillId="0" borderId="1488">
      <alignment vertical="center"/>
      <protection locked="0"/>
    </xf>
    <xf numFmtId="271" fontId="11" fillId="63" borderId="1464">
      <alignment horizontal="right"/>
    </xf>
    <xf numFmtId="0" fontId="7" fillId="14" borderId="14" applyNumberFormat="0" applyFont="0" applyAlignment="0" applyProtection="0"/>
    <xf numFmtId="0" fontId="53" fillId="59" borderId="1457" applyNumberFormat="0" applyAlignment="0" applyProtection="0"/>
    <xf numFmtId="228" fontId="73" fillId="63" borderId="1491" applyFill="0">
      <alignment horizontal="center" vertical="center"/>
    </xf>
    <xf numFmtId="0" fontId="10" fillId="62" borderId="1476" applyNumberFormat="0" applyFont="0" applyAlignment="0" applyProtection="0"/>
    <xf numFmtId="0" fontId="7" fillId="14" borderId="14" applyNumberFormat="0" applyFont="0" applyAlignment="0" applyProtection="0"/>
    <xf numFmtId="254" fontId="10" fillId="39" borderId="1491">
      <alignment horizontal="right"/>
      <protection locked="0"/>
    </xf>
    <xf numFmtId="0" fontId="7" fillId="14" borderId="14" applyNumberFormat="0" applyFont="0" applyAlignment="0" applyProtection="0"/>
    <xf numFmtId="228" fontId="73" fillId="63" borderId="1464" applyFill="0">
      <alignment horizontal="center"/>
    </xf>
    <xf numFmtId="0" fontId="7" fillId="14" borderId="14" applyNumberFormat="0" applyFont="0" applyAlignment="0" applyProtection="0"/>
    <xf numFmtId="250" fontId="168" fillId="0" borderId="1465" applyFill="0"/>
    <xf numFmtId="228" fontId="74" fillId="0" borderId="1500" applyNumberFormat="0">
      <alignment horizontal="left"/>
      <protection locked="0"/>
    </xf>
    <xf numFmtId="228" fontId="103" fillId="0" borderId="1464" applyFill="0">
      <alignment horizontal="center" vertical="center"/>
    </xf>
    <xf numFmtId="228" fontId="121" fillId="0" borderId="1462" applyNumberFormat="0"/>
    <xf numFmtId="0" fontId="7" fillId="14" borderId="14" applyNumberFormat="0" applyFont="0" applyAlignment="0" applyProtection="0"/>
    <xf numFmtId="231" fontId="103" fillId="0" borderId="1506">
      <alignment vertical="center"/>
      <protection locked="0"/>
    </xf>
    <xf numFmtId="0" fontId="10" fillId="62" borderId="1476" applyNumberFormat="0" applyFont="0" applyAlignment="0" applyProtection="0"/>
    <xf numFmtId="0" fontId="7" fillId="14" borderId="14" applyNumberFormat="0" applyFont="0" applyAlignment="0" applyProtection="0"/>
    <xf numFmtId="17" fontId="11" fillId="39" borderId="1491">
      <alignment horizontal="center"/>
      <protection locked="0"/>
    </xf>
    <xf numFmtId="0" fontId="61" fillId="46" borderId="1466" applyNumberFormat="0" applyAlignment="0" applyProtection="0"/>
    <xf numFmtId="178" fontId="10" fillId="39" borderId="1446">
      <alignment horizontal="center"/>
      <protection locked="0"/>
    </xf>
    <xf numFmtId="0" fontId="7" fillId="14" borderId="14" applyNumberFormat="0" applyFont="0" applyAlignment="0" applyProtection="0"/>
    <xf numFmtId="0" fontId="7" fillId="14" borderId="14" applyNumberFormat="0" applyFont="0" applyAlignment="0" applyProtection="0"/>
    <xf numFmtId="0" fontId="64" fillId="59" borderId="1450" applyNumberFormat="0" applyAlignment="0" applyProtection="0"/>
    <xf numFmtId="0" fontId="10" fillId="62" borderId="1449" applyNumberFormat="0" applyFont="0" applyAlignment="0" applyProtection="0"/>
    <xf numFmtId="0" fontId="7" fillId="14" borderId="14" applyNumberFormat="0" applyFont="0" applyAlignment="0" applyProtection="0"/>
    <xf numFmtId="232" fontId="103" fillId="0" borderId="1443">
      <alignment vertical="center"/>
      <protection locked="0"/>
    </xf>
    <xf numFmtId="229" fontId="103" fillId="0" borderId="1443">
      <alignment vertical="center"/>
      <protection locked="0"/>
    </xf>
    <xf numFmtId="228" fontId="103" fillId="0" borderId="1443">
      <alignment vertical="center"/>
      <protection locked="0"/>
    </xf>
    <xf numFmtId="237" fontId="103" fillId="0" borderId="1443">
      <alignment vertical="center"/>
      <protection locked="0"/>
    </xf>
    <xf numFmtId="184" fontId="103" fillId="0" borderId="1443">
      <alignment vertical="center"/>
      <protection locked="0"/>
    </xf>
    <xf numFmtId="233" fontId="103" fillId="0" borderId="1443">
      <alignment vertical="center"/>
      <protection locked="0"/>
    </xf>
    <xf numFmtId="233" fontId="103" fillId="0" borderId="1443">
      <alignment vertical="center"/>
      <protection locked="0"/>
    </xf>
    <xf numFmtId="231" fontId="103" fillId="0" borderId="1443">
      <alignment vertical="center"/>
      <protection locked="0"/>
    </xf>
    <xf numFmtId="231" fontId="103" fillId="0" borderId="1443">
      <alignment vertical="center"/>
      <protection locked="0"/>
    </xf>
    <xf numFmtId="230" fontId="103" fillId="0" borderId="1443">
      <alignment vertical="center"/>
      <protection locked="0"/>
    </xf>
    <xf numFmtId="0" fontId="7" fillId="14" borderId="14" applyNumberFormat="0" applyFont="0" applyAlignment="0" applyProtection="0"/>
    <xf numFmtId="0" fontId="7" fillId="14" borderId="14" applyNumberFormat="0" applyFont="0" applyAlignment="0" applyProtection="0"/>
    <xf numFmtId="228" fontId="112" fillId="0" borderId="1472" applyFill="0">
      <alignment horizontal="center" vertical="center"/>
    </xf>
    <xf numFmtId="230" fontId="103" fillId="0" borderId="1479">
      <alignment vertical="center"/>
      <protection locked="0"/>
    </xf>
    <xf numFmtId="232" fontId="103" fillId="0" borderId="1479">
      <alignment vertical="center"/>
      <protection locked="0"/>
    </xf>
    <xf numFmtId="0" fontId="7" fillId="14" borderId="14" applyNumberFormat="0" applyFont="0" applyAlignment="0" applyProtection="0"/>
    <xf numFmtId="0" fontId="7" fillId="14" borderId="14" applyNumberFormat="0" applyFont="0" applyAlignment="0" applyProtection="0"/>
    <xf numFmtId="178" fontId="10" fillId="39" borderId="1491">
      <alignment horizontal="center"/>
      <protection locked="0"/>
    </xf>
    <xf numFmtId="230" fontId="103" fillId="0" borderId="1497">
      <alignment vertical="center"/>
      <protection locked="0"/>
    </xf>
    <xf numFmtId="0" fontId="61" fillId="46" borderId="1484" applyNumberFormat="0" applyAlignment="0" applyProtection="0"/>
    <xf numFmtId="0" fontId="61" fillId="46" borderId="1457" applyNumberFormat="0" applyAlignment="0" applyProtection="0"/>
    <xf numFmtId="0" fontId="10" fillId="62" borderId="1467" applyNumberFormat="0" applyFont="0" applyAlignment="0" applyProtection="0"/>
    <xf numFmtId="0" fontId="10" fillId="62" borderId="1467" applyNumberFormat="0" applyFont="0" applyAlignment="0" applyProtection="0"/>
    <xf numFmtId="0" fontId="64" fillId="59" borderId="1477"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457" applyNumberFormat="0" applyAlignment="0" applyProtection="0"/>
    <xf numFmtId="250" fontId="121" fillId="0" borderId="1456" applyFill="0"/>
    <xf numFmtId="266" fontId="103" fillId="0" borderId="1464" applyFill="0">
      <alignment horizontal="center" vertical="center"/>
    </xf>
    <xf numFmtId="0" fontId="7" fillId="14" borderId="14" applyNumberFormat="0" applyFont="0" applyAlignment="0" applyProtection="0"/>
    <xf numFmtId="0" fontId="64" fillId="59" borderId="1486" applyNumberFormat="0" applyAlignment="0" applyProtection="0"/>
    <xf numFmtId="10" fontId="68" fillId="67" borderId="1464" applyNumberFormat="0" applyBorder="0" applyAlignment="0" applyProtection="0"/>
    <xf numFmtId="0" fontId="7" fillId="14" borderId="14" applyNumberFormat="0" applyFont="0" applyAlignment="0" applyProtection="0"/>
    <xf numFmtId="0" fontId="64" fillId="59" borderId="1504" applyNumberFormat="0" applyAlignment="0" applyProtection="0"/>
    <xf numFmtId="0" fontId="7" fillId="14" borderId="14" applyNumberFormat="0" applyFont="0" applyAlignment="0" applyProtection="0"/>
    <xf numFmtId="201" fontId="10" fillId="39" borderId="1482" applyNumberFormat="0">
      <alignment horizontal="left"/>
    </xf>
    <xf numFmtId="49" fontId="74" fillId="0" borderId="1500">
      <alignment horizontal="left" vertical="top" wrapText="1"/>
      <protection locked="0"/>
    </xf>
    <xf numFmtId="0" fontId="7" fillId="14" borderId="14" applyNumberFormat="0" applyFont="0" applyAlignment="0" applyProtection="0"/>
    <xf numFmtId="0" fontId="53" fillId="59" borderId="1466" applyNumberFormat="0" applyAlignment="0" applyProtection="0"/>
    <xf numFmtId="250" fontId="121" fillId="0" borderId="1483" applyFill="0"/>
    <xf numFmtId="228" fontId="112" fillId="0" borderId="1508" applyFill="0">
      <alignment horizontal="center" vertical="center"/>
    </xf>
    <xf numFmtId="0" fontId="7" fillId="14" borderId="14" applyNumberFormat="0" applyFont="0" applyAlignment="0" applyProtection="0"/>
    <xf numFmtId="0" fontId="10" fillId="62" borderId="1503" applyNumberFormat="0" applyFont="0" applyAlignment="0" applyProtection="0"/>
    <xf numFmtId="228" fontId="121" fillId="0" borderId="1498" applyNumberFormat="0"/>
    <xf numFmtId="231" fontId="103" fillId="0" borderId="1452">
      <alignment vertical="center"/>
      <protection locked="0"/>
    </xf>
    <xf numFmtId="233" fontId="103" fillId="0" borderId="1452">
      <alignment vertical="center"/>
      <protection locked="0"/>
    </xf>
    <xf numFmtId="233" fontId="103" fillId="0" borderId="1452">
      <alignment vertical="center"/>
      <protection locked="0"/>
    </xf>
    <xf numFmtId="184" fontId="103" fillId="0" borderId="1452">
      <alignment vertical="center"/>
      <protection locked="0"/>
    </xf>
    <xf numFmtId="237" fontId="103" fillId="0" borderId="1452">
      <alignment vertical="center"/>
      <protection locked="0"/>
    </xf>
    <xf numFmtId="228" fontId="103" fillId="0" borderId="1452">
      <alignment vertical="center"/>
      <protection locked="0"/>
    </xf>
    <xf numFmtId="229" fontId="103" fillId="0" borderId="1452">
      <alignment vertical="center"/>
      <protection locked="0"/>
    </xf>
    <xf numFmtId="232" fontId="103" fillId="0" borderId="1452">
      <alignment vertical="center"/>
      <protection locked="0"/>
    </xf>
    <xf numFmtId="228" fontId="121" fillId="0" borderId="1444" applyNumberFormat="0"/>
    <xf numFmtId="0" fontId="10" fillId="62" borderId="1476" applyNumberFormat="0" applyFont="0" applyAlignment="0" applyProtection="0"/>
    <xf numFmtId="228" fontId="136" fillId="68" borderId="1444" applyNumberFormat="0">
      <alignment horizontal="right"/>
    </xf>
    <xf numFmtId="228" fontId="112" fillId="0" borderId="1445" applyFill="0">
      <alignment horizontal="center" vertical="center"/>
    </xf>
    <xf numFmtId="228" fontId="124" fillId="0" borderId="1445" applyFill="0">
      <alignment horizontal="center" vertical="center"/>
    </xf>
    <xf numFmtId="267" fontId="112" fillId="0" borderId="1445" applyFill="0">
      <alignment horizontal="center" vertical="center"/>
    </xf>
    <xf numFmtId="37" fontId="70" fillId="0" borderId="1445" applyFill="0">
      <alignment horizontal="center" vertical="center"/>
    </xf>
    <xf numFmtId="184" fontId="103" fillId="0" borderId="1479">
      <alignment vertical="center"/>
      <protection locked="0"/>
    </xf>
    <xf numFmtId="0" fontId="7" fillId="14" borderId="14" applyNumberFormat="0" applyFont="0" applyAlignment="0" applyProtection="0"/>
    <xf numFmtId="0" fontId="7" fillId="14" borderId="14" applyNumberFormat="0" applyFont="0" applyAlignment="0" applyProtection="0"/>
    <xf numFmtId="196" fontId="10" fillId="39" borderId="1473" applyFont="0" applyFill="0" applyBorder="0" applyAlignment="0">
      <alignment horizontal="left"/>
    </xf>
    <xf numFmtId="0" fontId="7" fillId="14" borderId="14" applyNumberFormat="0" applyFont="0" applyAlignment="0" applyProtection="0"/>
    <xf numFmtId="228" fontId="121" fillId="0" borderId="1489" applyNumberFormat="0"/>
    <xf numFmtId="191" fontId="74" fillId="0" borderId="1491"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21" fillId="0" borderId="1465" applyFill="0"/>
    <xf numFmtId="0" fontId="74" fillId="0" borderId="1473" applyNumberFormat="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4" fillId="0" borderId="1500"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1482" applyFont="0" applyFill="0" applyBorder="0" applyAlignment="0" applyProtection="0">
      <alignment horizontal="left"/>
      <protection locked="0"/>
    </xf>
    <xf numFmtId="254" fontId="10" fillId="39" borderId="1509">
      <alignment horizontal="right"/>
      <protection locked="0"/>
    </xf>
    <xf numFmtId="0" fontId="7" fillId="14" borderId="14" applyNumberFormat="0" applyFont="0" applyAlignment="0" applyProtection="0"/>
    <xf numFmtId="254" fontId="10" fillId="39" borderId="1482">
      <alignment horizontal="right"/>
      <protection locked="0"/>
    </xf>
    <xf numFmtId="187" fontId="74" fillId="0" borderId="1482" applyFont="0" applyFill="0" applyBorder="0" applyAlignment="0" applyProtection="0">
      <alignment horizontal="left"/>
      <protection locked="0"/>
    </xf>
    <xf numFmtId="49" fontId="74" fillId="0" borderId="1455">
      <alignment horizontal="left" vertical="top" wrapText="1"/>
      <protection locked="0"/>
    </xf>
    <xf numFmtId="200" fontId="10" fillId="5" borderId="1482" applyFont="0" applyFill="0" applyBorder="0" applyAlignment="0" applyProtection="0"/>
    <xf numFmtId="0" fontId="10" fillId="62" borderId="1458" applyNumberFormat="0" applyFont="0" applyAlignment="0" applyProtection="0"/>
    <xf numFmtId="0" fontId="7" fillId="14" borderId="14" applyNumberFormat="0" applyFont="0" applyAlignment="0" applyProtection="0"/>
    <xf numFmtId="192" fontId="74" fillId="0" borderId="1473"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21" fillId="0" borderId="1438" applyFill="0"/>
    <xf numFmtId="0" fontId="7" fillId="14" borderId="14" applyNumberFormat="0" applyFont="0" applyAlignment="0" applyProtection="0"/>
    <xf numFmtId="0" fontId="7" fillId="14" borderId="14" applyNumberFormat="0" applyFont="0" applyAlignment="0" applyProtection="0"/>
    <xf numFmtId="0" fontId="64" fillId="59" borderId="1486" applyNumberFormat="0" applyAlignment="0" applyProtection="0"/>
    <xf numFmtId="250" fontId="121" fillId="0" borderId="1501" applyFill="0"/>
    <xf numFmtId="231" fontId="103" fillId="0" borderId="1470">
      <alignment vertical="center"/>
      <protection locked="0"/>
    </xf>
    <xf numFmtId="250" fontId="168" fillId="0" borderId="1501" applyFill="0"/>
    <xf numFmtId="0" fontId="66" fillId="0" borderId="1451" applyNumberFormat="0" applyFill="0" applyAlignment="0" applyProtection="0"/>
    <xf numFmtId="10" fontId="68" fillId="67" borderId="1446" applyNumberFormat="0" applyBorder="0" applyAlignment="0" applyProtection="0"/>
    <xf numFmtId="201" fontId="10" fillId="39" borderId="1446" applyNumberFormat="0">
      <alignment horizontal="left"/>
    </xf>
    <xf numFmtId="271" fontId="11" fillId="0" borderId="1446">
      <alignment horizontal="right"/>
    </xf>
    <xf numFmtId="190" fontId="74" fillId="0" borderId="1446" applyFont="0" applyFill="0" applyBorder="0" applyAlignment="0" applyProtection="0">
      <alignment horizontal="left"/>
      <protection locked="0"/>
    </xf>
    <xf numFmtId="192" fontId="74" fillId="0" borderId="1446" applyFont="0" applyFill="0" applyBorder="0" applyAlignment="0" applyProtection="0">
      <alignment horizontal="left"/>
      <protection locked="0"/>
    </xf>
    <xf numFmtId="191" fontId="74" fillId="0" borderId="1446" applyFont="0" applyFill="0" applyBorder="0" applyAlignment="0" applyProtection="0">
      <alignment horizontal="left"/>
      <protection locked="0"/>
    </xf>
    <xf numFmtId="266" fontId="103" fillId="0" borderId="1446" applyFill="0">
      <alignment horizontal="center" vertical="center"/>
    </xf>
    <xf numFmtId="184" fontId="68" fillId="0" borderId="1446" applyFill="0">
      <alignment horizontal="center" vertical="center"/>
    </xf>
    <xf numFmtId="228" fontId="103" fillId="0" borderId="1446" applyFill="0">
      <alignment horizontal="center" vertical="center"/>
    </xf>
    <xf numFmtId="228" fontId="68" fillId="0" borderId="1446" applyFill="0">
      <alignment horizontal="center" vertical="center"/>
    </xf>
    <xf numFmtId="228" fontId="104" fillId="0" borderId="1446" applyFill="0">
      <alignment horizontal="center" vertical="center"/>
    </xf>
    <xf numFmtId="228" fontId="79" fillId="0" borderId="1446" applyFill="0">
      <alignment horizontal="center" vertical="center"/>
    </xf>
    <xf numFmtId="178" fontId="10" fillId="39" borderId="1446">
      <alignment horizontal="center"/>
      <protection locked="0"/>
    </xf>
    <xf numFmtId="178" fontId="10" fillId="39" borderId="1446">
      <alignment horizontal="center"/>
      <protection locked="0"/>
    </xf>
    <xf numFmtId="254" fontId="10" fillId="39" borderId="1446">
      <alignment horizontal="right"/>
      <protection locked="0"/>
    </xf>
    <xf numFmtId="228" fontId="74" fillId="0" borderId="1446" applyNumberFormat="0">
      <alignment horizontal="left"/>
      <protection locked="0"/>
    </xf>
    <xf numFmtId="49" fontId="74" fillId="0" borderId="1446">
      <alignment horizontal="left" vertical="top" wrapText="1"/>
      <protection locked="0"/>
    </xf>
    <xf numFmtId="196" fontId="10" fillId="39" borderId="1446" applyFont="0" applyFill="0" applyBorder="0" applyAlignment="0">
      <alignment horizontal="left"/>
    </xf>
    <xf numFmtId="17" fontId="11" fillId="39" borderId="1446">
      <alignment horizontal="center"/>
      <protection locked="0"/>
    </xf>
    <xf numFmtId="254" fontId="10" fillId="39" borderId="1446">
      <alignment horizontal="right"/>
      <protection locked="0"/>
    </xf>
    <xf numFmtId="228" fontId="73" fillId="63" borderId="1446" applyFill="0">
      <alignment horizontal="center" vertical="center"/>
    </xf>
    <xf numFmtId="228" fontId="73" fillId="63" borderId="1446" applyFill="0">
      <alignment horizontal="center"/>
    </xf>
    <xf numFmtId="3" fontId="114" fillId="39" borderId="1446">
      <alignment horizontal="center"/>
      <protection locked="0"/>
    </xf>
    <xf numFmtId="0" fontId="7" fillId="14" borderId="14" applyNumberFormat="0" applyFont="0" applyAlignment="0" applyProtection="0"/>
    <xf numFmtId="185" fontId="74" fillId="0" borderId="1446" applyFont="0" applyFill="0" applyBorder="0" applyAlignment="0" applyProtection="0">
      <alignment horizontal="left"/>
      <protection locked="0"/>
    </xf>
    <xf numFmtId="250" fontId="168" fillId="0" borderId="1447" applyFill="0"/>
    <xf numFmtId="0" fontId="7" fillId="14" borderId="14" applyNumberFormat="0" applyFont="0" applyAlignment="0" applyProtection="0"/>
    <xf numFmtId="250" fontId="121" fillId="0" borderId="1447" applyFill="0"/>
    <xf numFmtId="271" fontId="11" fillId="63" borderId="1446">
      <alignment horizontal="right"/>
    </xf>
    <xf numFmtId="271" fontId="11" fillId="0" borderId="1446">
      <alignment horizontal="right"/>
    </xf>
    <xf numFmtId="187" fontId="74" fillId="0" borderId="1446" applyFont="0" applyFill="0" applyBorder="0" applyAlignment="0" applyProtection="0">
      <alignment horizontal="left"/>
      <protection locked="0"/>
    </xf>
    <xf numFmtId="228" fontId="74" fillId="0" borderId="1482" applyNumberFormat="0">
      <alignment horizontal="left"/>
      <protection locked="0"/>
    </xf>
    <xf numFmtId="237" fontId="103" fillId="0" borderId="1479">
      <alignment vertical="center"/>
      <protection locked="0"/>
    </xf>
    <xf numFmtId="250" fontId="121" fillId="0" borderId="1483" applyFill="0"/>
    <xf numFmtId="0" fontId="64" fillId="59" borderId="1459" applyNumberFormat="0" applyAlignment="0" applyProtection="0"/>
    <xf numFmtId="0" fontId="61" fillId="46" borderId="1448" applyNumberFormat="0" applyAlignment="0" applyProtection="0"/>
    <xf numFmtId="196" fontId="10" fillId="39" borderId="1455" applyFont="0" applyFill="0" applyBorder="0" applyAlignment="0">
      <alignment horizontal="left"/>
    </xf>
    <xf numFmtId="0" fontId="53" fillId="59" borderId="1475" applyNumberFormat="0" applyAlignment="0" applyProtection="0"/>
    <xf numFmtId="0" fontId="7" fillId="14" borderId="14" applyNumberFormat="0" applyFont="0" applyAlignment="0" applyProtection="0"/>
    <xf numFmtId="0" fontId="7" fillId="14" borderId="14" applyNumberFormat="0" applyFont="0" applyAlignment="0" applyProtection="0"/>
    <xf numFmtId="201" fontId="10" fillId="39" borderId="1455" applyNumberFormat="0">
      <alignment horizontal="left"/>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2" fillId="0" borderId="1469" applyNumberFormat="0" applyFill="0" applyAlignment="0" applyProtection="0"/>
    <xf numFmtId="0" fontId="53" fillId="59" borderId="1493" applyNumberFormat="0" applyAlignment="0" applyProtection="0"/>
    <xf numFmtId="0" fontId="74" fillId="0" borderId="1455" applyNumberFormat="0">
      <alignment horizontal="left"/>
      <protection locked="0"/>
    </xf>
    <xf numFmtId="185" fontId="74" fillId="0" borderId="1500" applyFont="0" applyFill="0" applyBorder="0" applyAlignment="0" applyProtection="0">
      <alignment horizontal="left"/>
      <protection locked="0"/>
    </xf>
    <xf numFmtId="178" fontId="10" fillId="39" borderId="2639">
      <alignment horizontal="center"/>
      <protection locked="0"/>
    </xf>
    <xf numFmtId="0" fontId="7" fillId="14" borderId="14" applyNumberFormat="0" applyFont="0" applyAlignment="0" applyProtection="0"/>
    <xf numFmtId="0" fontId="7" fillId="14" borderId="14" applyNumberFormat="0" applyFont="0" applyAlignment="0" applyProtection="0"/>
    <xf numFmtId="0" fontId="73" fillId="63" borderId="1446" applyFill="0">
      <alignment horizontal="center"/>
    </xf>
    <xf numFmtId="178" fontId="10" fillId="39" borderId="1446">
      <alignment horizontal="center"/>
      <protection locked="0"/>
    </xf>
    <xf numFmtId="0" fontId="53" fillId="59" borderId="1448" applyNumberFormat="0" applyAlignment="0" applyProtection="0"/>
    <xf numFmtId="3" fontId="114" fillId="39" borderId="1473">
      <alignment horizontal="center"/>
      <protection locked="0"/>
    </xf>
    <xf numFmtId="0" fontId="10" fillId="62" borderId="1458" applyNumberFormat="0" applyFont="0" applyAlignment="0" applyProtection="0"/>
    <xf numFmtId="0" fontId="7" fillId="14" borderId="14" applyNumberFormat="0" applyFont="0" applyAlignment="0" applyProtection="0"/>
    <xf numFmtId="193" fontId="10" fillId="0" borderId="1482" applyFont="0" applyFill="0" applyBorder="0" applyAlignment="0" applyProtection="0">
      <alignment horizontal="left"/>
      <protection locked="0"/>
    </xf>
    <xf numFmtId="0" fontId="7" fillId="14" borderId="14" applyNumberFormat="0" applyFont="0" applyAlignment="0" applyProtection="0"/>
    <xf numFmtId="178" fontId="10" fillId="39" borderId="1473">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3" fillId="63" borderId="1482" applyFill="0">
      <alignment horizontal="center"/>
    </xf>
    <xf numFmtId="0" fontId="2" fillId="0" borderId="1496"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4" fontId="10" fillId="39" borderId="1455">
      <alignment horizontal="right"/>
      <protection locked="0"/>
    </xf>
    <xf numFmtId="178" fontId="10" fillId="39" borderId="1455">
      <alignment horizontal="center"/>
      <protection locked="0"/>
    </xf>
    <xf numFmtId="228" fontId="74" fillId="0" borderId="1455" applyNumberFormat="0">
      <alignment horizontal="left"/>
      <protection locked="0"/>
    </xf>
    <xf numFmtId="197" fontId="74" fillId="0" borderId="1446">
      <alignment horizontal="left"/>
      <protection locked="0"/>
    </xf>
    <xf numFmtId="178" fontId="10" fillId="39" borderId="1455">
      <alignment horizontal="center"/>
      <protection locked="0"/>
    </xf>
    <xf numFmtId="228" fontId="79" fillId="0" borderId="1455" applyFill="0">
      <alignment horizontal="center" vertical="center"/>
    </xf>
    <xf numFmtId="49" fontId="74" fillId="0" borderId="1455">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228" fontId="79" fillId="0" borderId="1509" applyFill="0">
      <alignment horizontal="center" vertical="center"/>
    </xf>
    <xf numFmtId="0" fontId="7" fillId="14" borderId="14" applyNumberFormat="0" applyFont="0" applyAlignment="0" applyProtection="0"/>
    <xf numFmtId="254" fontId="10" fillId="39" borderId="1473">
      <alignment horizontal="right"/>
      <protection locked="0"/>
    </xf>
    <xf numFmtId="49" fontId="74" fillId="0" borderId="1509">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66" fillId="0" borderId="1460"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448" applyNumberFormat="0" applyAlignment="0" applyProtection="0"/>
    <xf numFmtId="0" fontId="64" fillId="59" borderId="1477" applyNumberFormat="0" applyAlignment="0" applyProtection="0"/>
    <xf numFmtId="237" fontId="103" fillId="0" borderId="1488">
      <alignment vertical="center"/>
      <protection locked="0"/>
    </xf>
    <xf numFmtId="0" fontId="7" fillId="14" borderId="14" applyNumberFormat="0" applyFont="0" applyAlignment="0" applyProtection="0"/>
    <xf numFmtId="232" fontId="103" fillId="0" borderId="1488">
      <alignment vertical="center"/>
      <protection locked="0"/>
    </xf>
    <xf numFmtId="254" fontId="10" fillId="39" borderId="1500">
      <alignment horizontal="right"/>
      <protection locked="0"/>
    </xf>
    <xf numFmtId="0" fontId="7" fillId="14" borderId="14" applyNumberFormat="0" applyFont="0" applyAlignment="0" applyProtection="0"/>
    <xf numFmtId="17" fontId="11" fillId="39" borderId="1509">
      <alignment horizontal="center"/>
      <protection locked="0"/>
    </xf>
    <xf numFmtId="0" fontId="10" fillId="62" borderId="2333" applyNumberFormat="0" applyFont="0" applyAlignment="0" applyProtection="0"/>
    <xf numFmtId="0" fontId="66" fillId="0" borderId="1496" applyNumberFormat="0" applyFill="0" applyAlignment="0" applyProtection="0"/>
    <xf numFmtId="178" fontId="10" fillId="39" borderId="1446">
      <alignment horizontal="center"/>
      <protection locked="0"/>
    </xf>
    <xf numFmtId="192" fontId="74" fillId="0" borderId="1482" applyFont="0" applyFill="0" applyBorder="0" applyAlignment="0" applyProtection="0">
      <alignment horizontal="left"/>
      <protection locked="0"/>
    </xf>
    <xf numFmtId="250" fontId="121" fillId="0" borderId="1447" applyFill="0"/>
    <xf numFmtId="228" fontId="68" fillId="0" borderId="1482" applyFill="0">
      <alignment horizontal="center" vertical="center"/>
    </xf>
    <xf numFmtId="178" fontId="10" fillId="39" borderId="1500">
      <alignment horizontal="center"/>
      <protection locked="0"/>
    </xf>
    <xf numFmtId="0" fontId="7" fillId="14" borderId="14" applyNumberFormat="0" applyFont="0" applyAlignment="0" applyProtection="0"/>
    <xf numFmtId="196" fontId="10" fillId="39" borderId="1886" applyFont="0" applyFill="0" applyBorder="0" applyAlignment="0">
      <alignment horizontal="left"/>
    </xf>
    <xf numFmtId="0" fontId="73" fillId="63" borderId="1464" applyFill="0">
      <alignment horizontal="center"/>
    </xf>
    <xf numFmtId="0" fontId="7" fillId="14" borderId="14" applyNumberFormat="0" applyFont="0" applyAlignment="0" applyProtection="0"/>
    <xf numFmtId="267" fontId="112" fillId="0" borderId="1490"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1" fontId="74" fillId="0" borderId="1482" applyFont="0" applyFill="0" applyBorder="0" applyAlignment="0" applyProtection="0">
      <alignment horizontal="left"/>
      <protection locked="0"/>
    </xf>
    <xf numFmtId="0" fontId="7" fillId="14" borderId="14" applyNumberFormat="0" applyFont="0" applyAlignment="0" applyProtection="0"/>
    <xf numFmtId="228" fontId="103" fillId="0" borderId="1488">
      <alignment vertical="center"/>
      <protection locked="0"/>
    </xf>
    <xf numFmtId="276" fontId="20" fillId="0" borderId="1482">
      <alignment horizontal="center"/>
    </xf>
    <xf numFmtId="228" fontId="73" fillId="63" borderId="1473" applyFill="0">
      <alignment horizont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2" fillId="0" borderId="1469" applyNumberFormat="0" applyFill="0" applyAlignment="0" applyProtection="0"/>
    <xf numFmtId="0" fontId="73" fillId="63" borderId="1473" applyFill="0">
      <alignment horizontal="center"/>
    </xf>
    <xf numFmtId="0" fontId="7" fillId="14" borderId="14" applyNumberFormat="0" applyFont="0" applyAlignment="0" applyProtection="0"/>
    <xf numFmtId="0" fontId="7" fillId="14" borderId="14" applyNumberFormat="0" applyFont="0" applyAlignment="0" applyProtection="0"/>
    <xf numFmtId="267" fontId="112" fillId="0" borderId="1508" applyFill="0">
      <alignment horizontal="center" vertical="center"/>
    </xf>
    <xf numFmtId="0" fontId="61" fillId="46" borderId="1502" applyNumberFormat="0" applyAlignment="0" applyProtection="0"/>
    <xf numFmtId="228" fontId="136" fillId="68" borderId="1471" applyNumberFormat="0">
      <alignment horizontal="right"/>
    </xf>
    <xf numFmtId="187" fontId="74" fillId="0" borderId="1455" applyFont="0" applyFill="0" applyBorder="0" applyAlignment="0" applyProtection="0">
      <alignment horizontal="left"/>
      <protection locked="0"/>
    </xf>
    <xf numFmtId="0" fontId="7" fillId="14" borderId="14" applyNumberFormat="0" applyFont="0" applyAlignment="0" applyProtection="0"/>
    <xf numFmtId="271" fontId="11" fillId="0" borderId="1455">
      <alignment horizontal="right"/>
    </xf>
    <xf numFmtId="185" fontId="74" fillId="0" borderId="1455" applyFont="0" applyFill="0" applyBorder="0" applyAlignment="0" applyProtection="0">
      <alignment horizontal="left"/>
      <protection locked="0"/>
    </xf>
    <xf numFmtId="250" fontId="121" fillId="0" borderId="1456" applyFill="0"/>
    <xf numFmtId="228" fontId="73" fillId="63" borderId="1455" applyFill="0">
      <alignment horizontal="center"/>
    </xf>
    <xf numFmtId="271" fontId="11" fillId="63" borderId="1455">
      <alignment horizontal="right"/>
    </xf>
    <xf numFmtId="250" fontId="168" fillId="0" borderId="1456" applyFill="0"/>
    <xf numFmtId="3" fontId="114" fillId="39" borderId="1455">
      <alignment horizontal="center"/>
      <protection locked="0"/>
    </xf>
    <xf numFmtId="237" fontId="103" fillId="0" borderId="1461">
      <alignment vertical="center"/>
      <protection locked="0"/>
    </xf>
    <xf numFmtId="0" fontId="7" fillId="14" borderId="14" applyNumberFormat="0" applyFont="0" applyAlignment="0" applyProtection="0"/>
    <xf numFmtId="228" fontId="79" fillId="0" borderId="1500" applyFill="0">
      <alignment horizontal="center" vertical="center"/>
    </xf>
    <xf numFmtId="200" fontId="10" fillId="5" borderId="1446" applyFont="0" applyFill="0" applyBorder="0" applyAlignment="0" applyProtection="0"/>
    <xf numFmtId="0" fontId="7" fillId="14" borderId="14" applyNumberFormat="0" applyFont="0" applyAlignment="0" applyProtection="0"/>
    <xf numFmtId="0" fontId="7" fillId="14" borderId="14" applyNumberFormat="0" applyFont="0" applyAlignment="0" applyProtection="0"/>
    <xf numFmtId="184" fontId="103" fillId="0" borderId="1506">
      <alignment vertical="center"/>
      <protection locked="0"/>
    </xf>
    <xf numFmtId="0" fontId="7" fillId="14" borderId="14" applyNumberFormat="0" applyFont="0" applyAlignment="0" applyProtection="0"/>
    <xf numFmtId="0" fontId="7" fillId="14" borderId="14" applyNumberFormat="0" applyFont="0" applyAlignment="0" applyProtection="0"/>
    <xf numFmtId="0" fontId="53" fillId="59" borderId="1484" applyNumberFormat="0" applyAlignment="0" applyProtection="0"/>
    <xf numFmtId="276" fontId="20" fillId="0" borderId="1500">
      <alignment horizontal="center"/>
    </xf>
    <xf numFmtId="0" fontId="7" fillId="14" borderId="14" applyNumberFormat="0" applyFont="0" applyAlignment="0" applyProtection="0"/>
    <xf numFmtId="0" fontId="7" fillId="14" borderId="14" applyNumberFormat="0" applyFont="0" applyAlignment="0" applyProtection="0"/>
    <xf numFmtId="228" fontId="74" fillId="0" borderId="1464" applyNumberFormat="0">
      <alignment horizontal="left"/>
      <protection locked="0"/>
    </xf>
    <xf numFmtId="0" fontId="7" fillId="14" borderId="14" applyNumberFormat="0" applyFont="0" applyAlignment="0" applyProtection="0"/>
    <xf numFmtId="49" fontId="74" fillId="0" borderId="1464">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10" fillId="62" borderId="1494" applyNumberFormat="0" applyFont="0" applyAlignment="0" applyProtection="0"/>
    <xf numFmtId="0" fontId="2" fillId="0" borderId="1460" applyNumberFormat="0" applyFill="0" applyAlignment="0" applyProtection="0"/>
    <xf numFmtId="178" fontId="10" fillId="39" borderId="1482">
      <alignment horizontal="center"/>
      <protection locked="0"/>
    </xf>
    <xf numFmtId="0" fontId="7" fillId="14" borderId="14" applyNumberFormat="0" applyFont="0" applyAlignment="0" applyProtection="0"/>
    <xf numFmtId="232" fontId="103" fillId="0" borderId="1506">
      <alignment vertical="center"/>
      <protection locked="0"/>
    </xf>
    <xf numFmtId="228" fontId="74" fillId="0" borderId="1491" applyNumberFormat="0">
      <alignment horizontal="left"/>
      <protection locked="0"/>
    </xf>
    <xf numFmtId="228" fontId="112" fillId="0" borderId="1481" applyFill="0">
      <alignment horizontal="center" vertical="center"/>
    </xf>
    <xf numFmtId="37" fontId="70" fillId="0" borderId="1472" applyFill="0">
      <alignment horizontal="center" vertical="center"/>
    </xf>
    <xf numFmtId="0" fontId="7" fillId="14" borderId="14" applyNumberFormat="0" applyFont="0" applyAlignment="0" applyProtection="0"/>
    <xf numFmtId="0" fontId="64" fillId="59" borderId="1459" applyNumberFormat="0" applyAlignment="0" applyProtection="0"/>
    <xf numFmtId="0" fontId="53" fillId="59" borderId="1439" applyNumberFormat="0" applyAlignment="0" applyProtection="0"/>
    <xf numFmtId="0" fontId="7" fillId="14" borderId="14" applyNumberFormat="0" applyFont="0" applyAlignment="0" applyProtection="0"/>
    <xf numFmtId="0" fontId="64" fillId="59" borderId="1495" applyNumberFormat="0" applyAlignment="0" applyProtection="0"/>
    <xf numFmtId="0" fontId="7" fillId="14" borderId="14" applyNumberFormat="0" applyFont="0" applyAlignment="0" applyProtection="0"/>
    <xf numFmtId="228" fontId="121" fillId="0" borderId="1507" applyNumberFormat="0"/>
    <xf numFmtId="233" fontId="103" fillId="0" borderId="1488">
      <alignment vertical="center"/>
      <protection locked="0"/>
    </xf>
    <xf numFmtId="0" fontId="7" fillId="14" borderId="14" applyNumberFormat="0" applyFont="0" applyAlignment="0" applyProtection="0"/>
    <xf numFmtId="0" fontId="7" fillId="14" borderId="14" applyNumberFormat="0" applyFont="0" applyAlignment="0" applyProtection="0"/>
    <xf numFmtId="233" fontId="103" fillId="0" borderId="1479">
      <alignment vertical="center"/>
      <protection locked="0"/>
    </xf>
    <xf numFmtId="0" fontId="7" fillId="14" borderId="14" applyNumberFormat="0" applyFont="0" applyAlignment="0" applyProtection="0"/>
    <xf numFmtId="0" fontId="66" fillId="0" borderId="1478" applyNumberFormat="0" applyFill="0" applyAlignment="0" applyProtection="0"/>
    <xf numFmtId="192" fontId="74" fillId="0" borderId="1446" applyFont="0" applyFill="0" applyBorder="0" applyAlignment="0" applyProtection="0">
      <alignment horizontal="left"/>
      <protection locked="0"/>
    </xf>
    <xf numFmtId="191" fontId="74" fillId="0" borderId="1446"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3" fillId="63" borderId="1509" applyFill="0">
      <alignment horizontal="center"/>
    </xf>
    <xf numFmtId="0" fontId="7" fillId="14" borderId="14" applyNumberFormat="0" applyFont="0" applyAlignment="0" applyProtection="0"/>
    <xf numFmtId="201" fontId="10" fillId="39" borderId="1446" applyNumberFormat="0">
      <alignment horizontal="left"/>
    </xf>
    <xf numFmtId="228" fontId="121" fillId="0" borderId="1453" applyNumberFormat="0"/>
    <xf numFmtId="0" fontId="7" fillId="14" borderId="14" applyNumberFormat="0" applyFont="0" applyAlignment="0" applyProtection="0"/>
    <xf numFmtId="0" fontId="7" fillId="14" borderId="14" applyNumberFormat="0" applyFont="0" applyAlignment="0" applyProtection="0"/>
    <xf numFmtId="0" fontId="64" fillId="59" borderId="1468" applyNumberFormat="0" applyAlignment="0" applyProtection="0"/>
    <xf numFmtId="232" fontId="103" fillId="0" borderId="1461">
      <alignment vertical="center"/>
      <protection locked="0"/>
    </xf>
    <xf numFmtId="178" fontId="10" fillId="39" borderId="1446">
      <alignment horizontal="center"/>
      <protection locked="0"/>
    </xf>
    <xf numFmtId="0" fontId="64" fillId="59" borderId="1486" applyNumberFormat="0" applyAlignment="0" applyProtection="0"/>
    <xf numFmtId="178" fontId="10" fillId="39" borderId="1446">
      <alignment horizontal="center"/>
      <protection locked="0"/>
    </xf>
    <xf numFmtId="232" fontId="103" fillId="0" borderId="1470">
      <alignment vertical="center"/>
      <protection locked="0"/>
    </xf>
    <xf numFmtId="228" fontId="136" fillId="68" borderId="1498" applyNumberFormat="0">
      <alignment horizontal="right"/>
    </xf>
    <xf numFmtId="184" fontId="68" fillId="0" borderId="1473" applyFill="0">
      <alignment horizontal="center" vertical="center"/>
    </xf>
    <xf numFmtId="0" fontId="7" fillId="14" borderId="14" applyNumberFormat="0" applyFont="0" applyAlignment="0" applyProtection="0"/>
    <xf numFmtId="228" fontId="74" fillId="0" borderId="1446" applyNumberFormat="0">
      <alignment horizontal="left"/>
      <protection locked="0"/>
    </xf>
    <xf numFmtId="49" fontId="74" fillId="0" borderId="1473">
      <alignment horizontal="left" vertical="top" wrapText="1"/>
      <protection locked="0"/>
    </xf>
    <xf numFmtId="0" fontId="7" fillId="14" borderId="14" applyNumberFormat="0" applyFont="0" applyAlignment="0" applyProtection="0"/>
    <xf numFmtId="49" fontId="74" fillId="0" borderId="1446">
      <alignment horizontal="left" vertical="top" wrapText="1"/>
      <protection locked="0"/>
    </xf>
    <xf numFmtId="196" fontId="10" fillId="39" borderId="1446" applyFont="0" applyFill="0" applyBorder="0" applyAlignment="0">
      <alignment horizontal="left"/>
    </xf>
    <xf numFmtId="0" fontId="66" fillId="0" borderId="1505" applyNumberFormat="0" applyFill="0" applyAlignment="0" applyProtection="0"/>
    <xf numFmtId="231" fontId="103" fillId="0" borderId="1452">
      <alignment vertical="center"/>
      <protection locked="0"/>
    </xf>
    <xf numFmtId="0" fontId="61" fillId="46" borderId="1439" applyNumberFormat="0" applyAlignment="0" applyProtection="0"/>
    <xf numFmtId="228" fontId="124" fillId="0" borderId="1508" applyFill="0">
      <alignment horizontal="center" vertical="center"/>
    </xf>
    <xf numFmtId="0" fontId="7" fillId="14" borderId="14" applyNumberFormat="0" applyFont="0" applyAlignment="0" applyProtection="0"/>
    <xf numFmtId="228" fontId="104" fillId="0" borderId="1509" applyFill="0">
      <alignment horizontal="center" vertical="center"/>
    </xf>
    <xf numFmtId="0" fontId="73" fillId="63" borderId="1482" applyFill="0">
      <alignment horizontal="center"/>
    </xf>
    <xf numFmtId="250" fontId="168" fillId="0" borderId="1483" applyFill="0"/>
    <xf numFmtId="0" fontId="74" fillId="0" borderId="1500" applyNumberFormat="0">
      <alignment horizontal="left"/>
      <protection locked="0"/>
    </xf>
    <xf numFmtId="192" fontId="74" fillId="0" borderId="1491" applyFont="0" applyFill="0" applyBorder="0" applyAlignment="0" applyProtection="0">
      <alignment horizontal="left"/>
      <protection locked="0"/>
    </xf>
    <xf numFmtId="0" fontId="7" fillId="14" borderId="14" applyNumberFormat="0" applyFont="0" applyAlignment="0" applyProtection="0"/>
    <xf numFmtId="228" fontId="73" fillId="63" borderId="1482" applyFill="0">
      <alignment horizontal="center" vertical="center"/>
    </xf>
    <xf numFmtId="228" fontId="103" fillId="0" borderId="1497">
      <alignment vertical="center"/>
      <protection locked="0"/>
    </xf>
    <xf numFmtId="0" fontId="10" fillId="62" borderId="1485" applyNumberFormat="0" applyFont="0" applyAlignment="0" applyProtection="0"/>
    <xf numFmtId="230" fontId="103" fillId="0" borderId="1470">
      <alignment vertical="center"/>
      <protection locked="0"/>
    </xf>
    <xf numFmtId="228" fontId="74" fillId="0" borderId="1473" applyNumberFormat="0">
      <alignment horizontal="left"/>
      <protection locked="0"/>
    </xf>
    <xf numFmtId="0" fontId="53" fillId="59" borderId="1502" applyNumberFormat="0" applyAlignment="0" applyProtection="0"/>
    <xf numFmtId="0" fontId="66" fillId="0" borderId="1478" applyNumberFormat="0" applyFill="0" applyAlignment="0" applyProtection="0"/>
    <xf numFmtId="185" fontId="74" fillId="0" borderId="1491" applyFont="0" applyFill="0" applyBorder="0" applyAlignment="0" applyProtection="0">
      <alignment horizontal="left"/>
      <protection locked="0"/>
    </xf>
    <xf numFmtId="0" fontId="61" fillId="46" borderId="1457" applyNumberFormat="0" applyAlignment="0" applyProtection="0"/>
    <xf numFmtId="0" fontId="53" fillId="59" borderId="1457" applyNumberFormat="0" applyAlignment="0" applyProtection="0"/>
    <xf numFmtId="0" fontId="73" fillId="63" borderId="1500" applyFill="0">
      <alignment horizontal="center"/>
    </xf>
    <xf numFmtId="0" fontId="7" fillId="14" borderId="14" applyNumberFormat="0" applyFont="0" applyAlignment="0" applyProtection="0"/>
    <xf numFmtId="233" fontId="103" fillId="0" borderId="1497">
      <alignment vertic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8" fontId="73" fillId="63" borderId="1473" applyFill="0">
      <alignment horizontal="center" vertical="center"/>
    </xf>
    <xf numFmtId="0" fontId="7" fillId="14" borderId="14" applyNumberFormat="0" applyFont="0" applyAlignment="0" applyProtection="0"/>
    <xf numFmtId="250" fontId="121" fillId="0" borderId="1492" applyFill="0"/>
    <xf numFmtId="0" fontId="7" fillId="14" borderId="14" applyNumberFormat="0" applyFont="0" applyAlignment="0" applyProtection="0"/>
    <xf numFmtId="0" fontId="7" fillId="14" borderId="14" applyNumberFormat="0" applyFont="0" applyAlignment="0" applyProtection="0"/>
    <xf numFmtId="0" fontId="64" fillId="59" borderId="1450" applyNumberFormat="0" applyAlignment="0" applyProtection="0"/>
    <xf numFmtId="0" fontId="7" fillId="14" borderId="14" applyNumberFormat="0" applyFont="0" applyAlignment="0" applyProtection="0"/>
    <xf numFmtId="184" fontId="103" fillId="0" borderId="1461">
      <alignment vertical="center"/>
      <protection locked="0"/>
    </xf>
    <xf numFmtId="230" fontId="103" fillId="0" borderId="1461">
      <alignment vertical="center"/>
      <protection locked="0"/>
    </xf>
    <xf numFmtId="196" fontId="10" fillId="39" borderId="1509" applyFont="0" applyFill="0" applyBorder="0" applyAlignment="0">
      <alignment horizontal="left"/>
    </xf>
    <xf numFmtId="0" fontId="53" fillId="59" borderId="1484" applyNumberFormat="0" applyAlignment="0" applyProtection="0"/>
    <xf numFmtId="3" fontId="114" fillId="39" borderId="1509">
      <alignment horizontal="center"/>
      <protection locked="0"/>
    </xf>
    <xf numFmtId="0" fontId="7" fillId="14" borderId="14" applyNumberFormat="0" applyFont="0" applyAlignment="0" applyProtection="0"/>
    <xf numFmtId="0" fontId="10" fillId="62" borderId="1440" applyNumberFormat="0" applyFont="0" applyAlignment="0" applyProtection="0"/>
    <xf numFmtId="0" fontId="64" fillId="59" borderId="1441" applyNumberFormat="0" applyAlignment="0" applyProtection="0"/>
    <xf numFmtId="0" fontId="7" fillId="14" borderId="14" applyNumberFormat="0" applyFont="0" applyAlignment="0" applyProtection="0"/>
    <xf numFmtId="0" fontId="2" fillId="0" borderId="1478" applyNumberFormat="0" applyFill="0" applyAlignment="0" applyProtection="0"/>
    <xf numFmtId="0" fontId="7" fillId="14" borderId="14" applyNumberFormat="0" applyFont="0" applyAlignment="0" applyProtection="0"/>
    <xf numFmtId="188" fontId="73" fillId="63" borderId="1491" applyFill="0">
      <alignment horizontal="center" vertical="center"/>
    </xf>
    <xf numFmtId="233" fontId="103" fillId="0" borderId="1470">
      <alignment vertical="center"/>
      <protection locked="0"/>
    </xf>
    <xf numFmtId="190" fontId="74" fillId="0" borderId="1473" applyFont="0" applyFill="0" applyBorder="0" applyAlignment="0" applyProtection="0">
      <alignment horizontal="left"/>
      <protection locked="0"/>
    </xf>
    <xf numFmtId="228" fontId="124" fillId="0" borderId="1472" applyFill="0">
      <alignment horizontal="center" vertical="center"/>
    </xf>
    <xf numFmtId="0" fontId="7" fillId="14" borderId="14" applyNumberFormat="0" applyFont="0" applyAlignment="0" applyProtection="0"/>
    <xf numFmtId="0" fontId="73" fillId="63" borderId="1455" applyFill="0">
      <alignment horizontal="center"/>
    </xf>
    <xf numFmtId="0" fontId="7" fillId="14" borderId="14" applyNumberFormat="0" applyFont="0" applyAlignment="0" applyProtection="0"/>
    <xf numFmtId="233" fontId="103" fillId="0" borderId="1470">
      <alignment vertical="center"/>
      <protection locked="0"/>
    </xf>
    <xf numFmtId="0" fontId="7" fillId="14" borderId="14" applyNumberFormat="0" applyFont="0" applyAlignment="0" applyProtection="0"/>
    <xf numFmtId="0" fontId="2" fillId="0" borderId="1442" applyNumberFormat="0" applyFill="0" applyAlignment="0" applyProtection="0"/>
    <xf numFmtId="0" fontId="66" fillId="0" borderId="1442" applyNumberFormat="0" applyFill="0" applyAlignment="0" applyProtection="0"/>
    <xf numFmtId="0" fontId="7" fillId="14" borderId="14" applyNumberFormat="0" applyFont="0" applyAlignment="0" applyProtection="0"/>
    <xf numFmtId="0" fontId="2" fillId="0" borderId="1451" applyNumberFormat="0" applyFill="0" applyAlignment="0" applyProtection="0"/>
    <xf numFmtId="196" fontId="10" fillId="39" borderId="1500" applyFont="0" applyFill="0" applyBorder="0" applyAlignment="0">
      <alignment horizontal="left"/>
    </xf>
    <xf numFmtId="228" fontId="73" fillId="63" borderId="1455" applyFill="0">
      <alignment horizontal="center" vertical="center"/>
    </xf>
    <xf numFmtId="228" fontId="73" fillId="63" borderId="1446" applyFill="0">
      <alignment horizontal="center"/>
    </xf>
    <xf numFmtId="228" fontId="73" fillId="63" borderId="1446" applyFill="0">
      <alignment horizontal="center" vertical="center"/>
    </xf>
    <xf numFmtId="17" fontId="11" fillId="39" borderId="1455">
      <alignment horizontal="center"/>
      <protection locked="0"/>
    </xf>
    <xf numFmtId="0" fontId="53" fillId="59" borderId="1466" applyNumberFormat="0" applyAlignment="0" applyProtection="0"/>
    <xf numFmtId="191" fontId="74" fillId="0" borderId="1500" applyFont="0" applyFill="0" applyBorder="0" applyAlignment="0" applyProtection="0">
      <alignment horizontal="left"/>
      <protection locked="0"/>
    </xf>
    <xf numFmtId="0" fontId="7" fillId="14" borderId="14" applyNumberFormat="0" applyFont="0" applyAlignment="0" applyProtection="0"/>
    <xf numFmtId="0" fontId="61" fillId="46" borderId="1466" applyNumberFormat="0" applyAlignment="0" applyProtection="0"/>
    <xf numFmtId="254" fontId="10" fillId="39" borderId="1455">
      <alignment horizontal="right"/>
      <protection locked="0"/>
    </xf>
    <xf numFmtId="228" fontId="121" fillId="0" borderId="1471" applyNumberFormat="0"/>
    <xf numFmtId="0" fontId="7" fillId="14" borderId="14" applyNumberFormat="0" applyFont="0" applyAlignment="0" applyProtection="0"/>
    <xf numFmtId="0" fontId="7" fillId="14" borderId="14" applyNumberFormat="0" applyFont="0" applyAlignment="0" applyProtection="0"/>
    <xf numFmtId="231" fontId="103" fillId="0" borderId="1479">
      <alignment vertical="center"/>
      <protection locked="0"/>
    </xf>
    <xf numFmtId="191" fontId="74" fillId="0" borderId="1582" applyFont="0" applyFill="0" applyBorder="0" applyAlignment="0" applyProtection="0">
      <alignment horizontal="left"/>
      <protection locked="0"/>
    </xf>
    <xf numFmtId="0" fontId="61" fillId="46" borderId="1475" applyNumberFormat="0" applyAlignment="0" applyProtection="0"/>
    <xf numFmtId="0" fontId="7" fillId="14" borderId="14" applyNumberFormat="0" applyFont="0" applyAlignment="0" applyProtection="0"/>
    <xf numFmtId="250" fontId="168" fillId="0" borderId="1474" applyFill="0"/>
    <xf numFmtId="0" fontId="64" fillId="59" borderId="1468" applyNumberFormat="0" applyAlignment="0" applyProtection="0"/>
    <xf numFmtId="0" fontId="7" fillId="14" borderId="14" applyNumberFormat="0" applyFont="0" applyAlignment="0" applyProtection="0"/>
    <xf numFmtId="178" fontId="10" fillId="39" borderId="1491">
      <alignment horizontal="center"/>
      <protection locked="0"/>
    </xf>
    <xf numFmtId="0" fontId="7" fillId="14" borderId="14" applyNumberFormat="0" applyFont="0" applyAlignment="0" applyProtection="0"/>
    <xf numFmtId="185" fontId="74" fillId="0" borderId="1446" applyFont="0" applyFill="0" applyBorder="0" applyAlignment="0" applyProtection="0">
      <alignment horizontal="left"/>
      <protection locked="0"/>
    </xf>
    <xf numFmtId="0" fontId="7" fillId="14" borderId="14" applyNumberFormat="0" applyFont="0" applyAlignment="0" applyProtection="0"/>
    <xf numFmtId="0" fontId="73" fillId="63" borderId="1882" applyFill="0">
      <alignment horizontal="center"/>
    </xf>
    <xf numFmtId="231" fontId="103" fillId="0" borderId="1479">
      <alignment vertical="center"/>
      <protection locked="0"/>
    </xf>
    <xf numFmtId="228" fontId="103" fillId="0" borderId="1491" applyFill="0">
      <alignment horizontal="center" vertical="center"/>
    </xf>
    <xf numFmtId="0" fontId="64" fillId="59" borderId="1504" applyNumberFormat="0" applyAlignment="0" applyProtection="0"/>
    <xf numFmtId="231" fontId="103" fillId="0" borderId="1506">
      <alignment vertical="center"/>
      <protection locked="0"/>
    </xf>
    <xf numFmtId="0" fontId="7" fillId="14" borderId="14" applyNumberFormat="0" applyFont="0" applyAlignment="0" applyProtection="0"/>
    <xf numFmtId="0" fontId="7" fillId="14" borderId="14" applyNumberFormat="0" applyFont="0" applyAlignment="0" applyProtection="0"/>
    <xf numFmtId="49" fontId="74" fillId="0" borderId="1482">
      <alignment horizontal="left" vertical="top" wrapText="1"/>
      <protection locked="0"/>
    </xf>
    <xf numFmtId="0" fontId="66" fillId="0" borderId="1487" applyNumberFormat="0" applyFill="0" applyAlignment="0" applyProtection="0"/>
    <xf numFmtId="0" fontId="7" fillId="14" borderId="14" applyNumberFormat="0" applyFont="0" applyAlignment="0" applyProtection="0"/>
    <xf numFmtId="228" fontId="112" fillId="0" borderId="1490"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4" fillId="0" borderId="1455"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1495" applyNumberFormat="0" applyAlignment="0" applyProtection="0"/>
    <xf numFmtId="228" fontId="73" fillId="63" borderId="1482"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10" fillId="62" borderId="1449" applyNumberFormat="0" applyFont="0" applyAlignment="0" applyProtection="0"/>
    <xf numFmtId="0" fontId="7" fillId="14" borderId="14" applyNumberFormat="0" applyFont="0" applyAlignment="0" applyProtection="0"/>
    <xf numFmtId="228" fontId="74" fillId="0" borderId="1482" applyNumberFormat="0">
      <alignment horizontal="left"/>
      <protection locked="0"/>
    </xf>
    <xf numFmtId="0" fontId="7" fillId="14" borderId="14" applyNumberFormat="0" applyFont="0" applyAlignment="0" applyProtection="0"/>
    <xf numFmtId="0" fontId="64" fillId="59" borderId="1477" applyNumberFormat="0" applyAlignment="0" applyProtection="0"/>
    <xf numFmtId="10" fontId="68" fillId="67" borderId="1509" applyNumberFormat="0" applyBorder="0" applyAlignment="0" applyProtection="0"/>
    <xf numFmtId="0" fontId="53" fillId="59" borderId="1439" applyNumberFormat="0" applyAlignment="0" applyProtection="0"/>
    <xf numFmtId="0" fontId="61" fillId="46" borderId="1439" applyNumberFormat="0" applyAlignment="0" applyProtection="0"/>
    <xf numFmtId="0" fontId="64" fillId="59" borderId="1441" applyNumberFormat="0" applyAlignment="0" applyProtection="0"/>
    <xf numFmtId="0" fontId="66" fillId="0" borderId="1442" applyNumberFormat="0" applyFill="0" applyAlignment="0" applyProtection="0"/>
    <xf numFmtId="0" fontId="2" fillId="0" borderId="1442" applyNumberFormat="0" applyFill="0" applyAlignment="0" applyProtection="0"/>
    <xf numFmtId="0" fontId="53" fillId="59" borderId="1439" applyNumberFormat="0" applyAlignment="0" applyProtection="0"/>
    <xf numFmtId="0" fontId="61" fillId="46" borderId="1439" applyNumberFormat="0" applyAlignment="0" applyProtection="0"/>
    <xf numFmtId="0" fontId="7" fillId="14" borderId="14" applyNumberFormat="0" applyFont="0" applyAlignment="0" applyProtection="0"/>
    <xf numFmtId="0" fontId="64" fillId="59" borderId="1441" applyNumberFormat="0" applyAlignment="0" applyProtection="0"/>
    <xf numFmtId="0" fontId="2" fillId="0" borderId="1442" applyNumberFormat="0" applyFill="0" applyAlignment="0" applyProtection="0"/>
    <xf numFmtId="0" fontId="66" fillId="0" borderId="1442"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439" applyNumberFormat="0" applyAlignment="0" applyProtection="0"/>
    <xf numFmtId="229" fontId="103" fillId="0" borderId="1470">
      <alignment vertical="center"/>
      <protection locked="0"/>
    </xf>
    <xf numFmtId="0" fontId="7" fillId="14" borderId="14" applyNumberFormat="0" applyFont="0" applyAlignment="0" applyProtection="0"/>
    <xf numFmtId="0" fontId="61" fillId="46" borderId="1439" applyNumberFormat="0" applyAlignment="0" applyProtection="0"/>
    <xf numFmtId="228" fontId="68" fillId="0" borderId="1455" applyFill="0">
      <alignment horizontal="center" vertical="center"/>
    </xf>
    <xf numFmtId="184" fontId="68" fillId="0" borderId="1455" applyFill="0">
      <alignment horizontal="center" vertical="center"/>
    </xf>
    <xf numFmtId="0" fontId="10" fillId="62" borderId="1440" applyNumberFormat="0" applyFont="0" applyAlignment="0" applyProtection="0"/>
    <xf numFmtId="0" fontId="64" fillId="59" borderId="1441" applyNumberFormat="0" applyAlignment="0" applyProtection="0"/>
    <xf numFmtId="228" fontId="124" fillId="0" borderId="1481" applyFill="0">
      <alignment horizontal="center" vertical="center"/>
    </xf>
    <xf numFmtId="0" fontId="7" fillId="14" borderId="14" applyNumberFormat="0" applyFont="0" applyAlignment="0" applyProtection="0"/>
    <xf numFmtId="0" fontId="66" fillId="0" borderId="1442" applyNumberFormat="0" applyFill="0" applyAlignment="0" applyProtection="0"/>
    <xf numFmtId="0" fontId="2" fillId="0" borderId="1442" applyNumberFormat="0" applyFill="0" applyAlignment="0" applyProtection="0"/>
    <xf numFmtId="228" fontId="103" fillId="0" borderId="1455" applyFill="0">
      <alignment horizontal="center" vertical="center"/>
    </xf>
    <xf numFmtId="0" fontId="7" fillId="14" borderId="14" applyNumberFormat="0" applyFont="0" applyAlignment="0" applyProtection="0"/>
    <xf numFmtId="266" fontId="103" fillId="0" borderId="1491"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439"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439" applyNumberFormat="0" applyAlignment="0" applyProtection="0"/>
    <xf numFmtId="0" fontId="7" fillId="14" borderId="14" applyNumberFormat="0" applyFont="0" applyAlignment="0" applyProtection="0"/>
    <xf numFmtId="0" fontId="10" fillId="62" borderId="1440" applyNumberFormat="0" applyFont="0" applyAlignment="0" applyProtection="0"/>
    <xf numFmtId="0" fontId="64" fillId="59" borderId="1441" applyNumberFormat="0" applyAlignment="0" applyProtection="0"/>
    <xf numFmtId="0" fontId="7" fillId="14" borderId="14" applyNumberFormat="0" applyFont="0" applyAlignment="0" applyProtection="0"/>
    <xf numFmtId="37" fontId="70" fillId="0" borderId="1508" applyFill="0">
      <alignment horizontal="center" vertical="center"/>
    </xf>
    <xf numFmtId="0" fontId="2" fillId="0" borderId="1442" applyNumberFormat="0" applyFill="0" applyAlignment="0" applyProtection="0"/>
    <xf numFmtId="0" fontId="66" fillId="0" borderId="1442"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1459" applyNumberFormat="0" applyAlignment="0" applyProtection="0"/>
    <xf numFmtId="191" fontId="74" fillId="0" borderId="1455"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201" fontId="10" fillId="39" borderId="1491" applyNumberFormat="0">
      <alignment horizontal="left"/>
    </xf>
    <xf numFmtId="0" fontId="73" fillId="63" borderId="1446" applyFill="0">
      <alignment horizontal="center"/>
    </xf>
    <xf numFmtId="0" fontId="7" fillId="14" borderId="14" applyNumberFormat="0" applyFont="0" applyAlignment="0" applyProtection="0"/>
    <xf numFmtId="276" fontId="20" fillId="0" borderId="1473">
      <alignment horizontal="center"/>
    </xf>
    <xf numFmtId="192" fontId="74" fillId="0" borderId="1455" applyFont="0" applyFill="0" applyBorder="0" applyAlignment="0" applyProtection="0">
      <alignment horizontal="left"/>
      <protection locked="0"/>
    </xf>
    <xf numFmtId="190" fontId="74" fillId="0" borderId="1455" applyFont="0" applyFill="0" applyBorder="0" applyAlignment="0" applyProtection="0">
      <alignment horizontal="left"/>
      <protection locked="0"/>
    </xf>
    <xf numFmtId="0" fontId="10" fillId="62" borderId="1458" applyNumberFormat="0" applyFont="0" applyAlignment="0" applyProtection="0"/>
    <xf numFmtId="188" fontId="73" fillId="63" borderId="1446" applyFill="0">
      <alignment horizontal="center" vertical="center"/>
    </xf>
    <xf numFmtId="0" fontId="7" fillId="14" borderId="14" applyNumberFormat="0" applyFont="0" applyAlignment="0" applyProtection="0"/>
    <xf numFmtId="0" fontId="10" fillId="62" borderId="1485" applyNumberFormat="0" applyFont="0" applyAlignment="0" applyProtection="0"/>
    <xf numFmtId="0" fontId="2" fillId="0" borderId="1496" applyNumberFormat="0" applyFill="0" applyAlignment="0" applyProtection="0"/>
    <xf numFmtId="0" fontId="61" fillId="46" borderId="1448"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0" fontId="10" fillId="63" borderId="1446" applyNumberFormat="0" applyFont="0" applyBorder="0" applyAlignment="0" applyProtection="0"/>
    <xf numFmtId="180" fontId="10" fillId="63" borderId="1446" applyNumberFormat="0" applyFont="0" applyBorder="0" applyAlignment="0" applyProtection="0"/>
    <xf numFmtId="0" fontId="66" fillId="0" borderId="1487" applyNumberFormat="0" applyFill="0" applyAlignment="0" applyProtection="0"/>
    <xf numFmtId="276" fontId="20" fillId="0" borderId="1464">
      <alignment horizontal="center"/>
    </xf>
    <xf numFmtId="192" fontId="74" fillId="0" borderId="1482" applyFont="0" applyFill="0" applyBorder="0" applyAlignment="0" applyProtection="0">
      <alignment horizontal="left"/>
      <protection locked="0"/>
    </xf>
    <xf numFmtId="267" fontId="112" fillId="0" borderId="1481" applyFill="0">
      <alignment horizontal="center" vertical="center"/>
    </xf>
    <xf numFmtId="0" fontId="7" fillId="14" borderId="14" applyNumberFormat="0" applyFont="0" applyAlignment="0" applyProtection="0"/>
    <xf numFmtId="250" fontId="121" fillId="0" borderId="1465" applyFill="0"/>
    <xf numFmtId="0" fontId="7" fillId="14" borderId="14" applyNumberFormat="0" applyFont="0" applyAlignment="0" applyProtection="0"/>
    <xf numFmtId="0" fontId="7" fillId="14" borderId="14" applyNumberFormat="0" applyFont="0" applyAlignment="0" applyProtection="0"/>
    <xf numFmtId="250" fontId="121" fillId="0" borderId="1510" applyFill="0"/>
    <xf numFmtId="0" fontId="7" fillId="14" borderId="14" applyNumberFormat="0" applyFont="0" applyAlignment="0" applyProtection="0"/>
    <xf numFmtId="228" fontId="136" fillId="68" borderId="1462" applyNumberFormat="0">
      <alignment horizontal="right"/>
    </xf>
    <xf numFmtId="10" fontId="68" fillId="67" borderId="1482" applyNumberFormat="0" applyBorder="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3" fillId="63" borderId="1446" applyFill="0">
      <alignment horizontal="center"/>
    </xf>
    <xf numFmtId="188" fontId="73" fillId="63" borderId="1446" applyFill="0">
      <alignment horizontal="center" vertical="center"/>
    </xf>
    <xf numFmtId="185" fontId="74" fillId="0" borderId="1446" applyFont="0" applyFill="0" applyBorder="0" applyAlignment="0" applyProtection="0">
      <alignment horizontal="left"/>
      <protection locked="0"/>
    </xf>
    <xf numFmtId="197" fontId="74" fillId="0" borderId="1446">
      <alignment horizontal="left"/>
      <protection locked="0"/>
    </xf>
    <xf numFmtId="0" fontId="53" fillId="59" borderId="1448" applyNumberFormat="0" applyAlignment="0" applyProtection="0"/>
    <xf numFmtId="0" fontId="61" fillId="46" borderId="1448" applyNumberFormat="0" applyAlignment="0" applyProtection="0"/>
    <xf numFmtId="0" fontId="64" fillId="59" borderId="1450" applyNumberFormat="0" applyAlignment="0" applyProtection="0"/>
    <xf numFmtId="0" fontId="66" fillId="0" borderId="1451" applyNumberFormat="0" applyFill="0" applyAlignment="0" applyProtection="0"/>
    <xf numFmtId="0" fontId="2" fillId="0" borderId="1451" applyNumberFormat="0" applyFill="0" applyAlignment="0" applyProtection="0"/>
    <xf numFmtId="0" fontId="53" fillId="59" borderId="1448" applyNumberFormat="0" applyAlignment="0" applyProtection="0"/>
    <xf numFmtId="0" fontId="73" fillId="63" borderId="1446" applyFill="0">
      <alignment horizontal="center"/>
    </xf>
    <xf numFmtId="188" fontId="73" fillId="63" borderId="1446" applyFill="0">
      <alignment horizontal="center" vertical="center"/>
    </xf>
    <xf numFmtId="0" fontId="61" fillId="46" borderId="1448" applyNumberFormat="0" applyAlignment="0" applyProtection="0"/>
    <xf numFmtId="0" fontId="7" fillId="14" borderId="14" applyNumberFormat="0" applyFont="0" applyAlignment="0" applyProtection="0"/>
    <xf numFmtId="0" fontId="64" fillId="59" borderId="1450" applyNumberFormat="0" applyAlignment="0" applyProtection="0"/>
    <xf numFmtId="0" fontId="2" fillId="0" borderId="1451" applyNumberFormat="0" applyFill="0" applyAlignment="0" applyProtection="0"/>
    <xf numFmtId="0" fontId="66" fillId="0" borderId="1451"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448" applyNumberFormat="0" applyAlignment="0" applyProtection="0"/>
    <xf numFmtId="0" fontId="7" fillId="14" borderId="14" applyNumberFormat="0" applyFont="0" applyAlignment="0" applyProtection="0"/>
    <xf numFmtId="0" fontId="61" fillId="46" borderId="1448" applyNumberFormat="0" applyAlignment="0" applyProtection="0"/>
    <xf numFmtId="192" fontId="74" fillId="0" borderId="1464" applyFont="0" applyFill="0" applyBorder="0" applyAlignment="0" applyProtection="0">
      <alignment horizontal="left"/>
      <protection locked="0"/>
    </xf>
    <xf numFmtId="271" fontId="11" fillId="0" borderId="1464">
      <alignment horizontal="right"/>
    </xf>
    <xf numFmtId="0" fontId="10" fillId="62" borderId="1449" applyNumberFormat="0" applyFont="0" applyAlignment="0" applyProtection="0"/>
    <xf numFmtId="0" fontId="64" fillId="59" borderId="1450" applyNumberFormat="0" applyAlignment="0" applyProtection="0"/>
    <xf numFmtId="0" fontId="61" fillId="46" borderId="1466" applyNumberFormat="0" applyAlignment="0" applyProtection="0"/>
    <xf numFmtId="0" fontId="7" fillId="14" borderId="14" applyNumberFormat="0" applyFont="0" applyAlignment="0" applyProtection="0"/>
    <xf numFmtId="0" fontId="66" fillId="0" borderId="1451" applyNumberFormat="0" applyFill="0" applyAlignment="0" applyProtection="0"/>
    <xf numFmtId="0" fontId="2" fillId="0" borderId="1451" applyNumberFormat="0" applyFill="0" applyAlignment="0" applyProtection="0"/>
    <xf numFmtId="190" fontId="74" fillId="0" borderId="1464"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448"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448" applyNumberFormat="0" applyAlignment="0" applyProtection="0"/>
    <xf numFmtId="0" fontId="7" fillId="14" borderId="14" applyNumberFormat="0" applyFont="0" applyAlignment="0" applyProtection="0"/>
    <xf numFmtId="0" fontId="10" fillId="62" borderId="1449" applyNumberFormat="0" applyFont="0" applyAlignment="0" applyProtection="0"/>
    <xf numFmtId="0" fontId="64" fillId="59" borderId="1450" applyNumberFormat="0" applyAlignment="0" applyProtection="0"/>
    <xf numFmtId="0" fontId="7" fillId="14" borderId="14" applyNumberFormat="0" applyFont="0" applyAlignment="0" applyProtection="0"/>
    <xf numFmtId="0" fontId="2" fillId="0" borderId="1451" applyNumberFormat="0" applyFill="0" applyAlignment="0" applyProtection="0"/>
    <xf numFmtId="0" fontId="66" fillId="0" borderId="1451" applyNumberFormat="0" applyFill="0" applyAlignment="0" applyProtection="0"/>
    <xf numFmtId="0" fontId="66" fillId="0" borderId="1478" applyNumberFormat="0" applyFill="0" applyAlignment="0" applyProtection="0"/>
    <xf numFmtId="267" fontId="112" fillId="0" borderId="1472"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10" fillId="62" borderId="1485"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3" fontId="114" fillId="39" borderId="1500">
      <alignment horizontal="center"/>
      <protection locked="0"/>
    </xf>
    <xf numFmtId="0" fontId="7" fillId="14" borderId="14" applyNumberFormat="0" applyFont="0" applyAlignment="0" applyProtection="0"/>
    <xf numFmtId="0" fontId="7" fillId="14" borderId="14" applyNumberFormat="0" applyFont="0" applyAlignment="0" applyProtection="0"/>
    <xf numFmtId="187" fontId="74" fillId="0" borderId="1491" applyFont="0" applyFill="0" applyBorder="0" applyAlignment="0" applyProtection="0">
      <alignment horizontal="left"/>
      <protection locked="0"/>
    </xf>
    <xf numFmtId="185" fontId="74" fillId="0" borderId="1482" applyFont="0" applyFill="0" applyBorder="0" applyAlignment="0" applyProtection="0">
      <alignment horizontal="left"/>
      <protection locked="0"/>
    </xf>
    <xf numFmtId="250" fontId="121" fillId="0" borderId="1474" applyFill="0"/>
    <xf numFmtId="0" fontId="7" fillId="14" borderId="14" applyNumberFormat="0" applyFont="0" applyAlignment="0" applyProtection="0"/>
    <xf numFmtId="0" fontId="66" fillId="0" borderId="1505" applyNumberFormat="0" applyFill="0" applyAlignment="0" applyProtection="0"/>
    <xf numFmtId="0" fontId="66" fillId="0" borderId="1496" applyNumberFormat="0" applyFill="0" applyAlignment="0" applyProtection="0"/>
    <xf numFmtId="0" fontId="61" fillId="46" borderId="1493" applyNumberFormat="0" applyAlignment="0" applyProtection="0"/>
    <xf numFmtId="185" fontId="74" fillId="0" borderId="1473" applyFont="0" applyFill="0" applyBorder="0" applyAlignment="0" applyProtection="0">
      <alignment horizontal="left"/>
      <protection locked="0"/>
    </xf>
    <xf numFmtId="180" fontId="10" fillId="63" borderId="1455" applyNumberFormat="0" applyFont="0" applyBorder="0" applyAlignment="0" applyProtection="0"/>
    <xf numFmtId="180" fontId="10" fillId="63" borderId="1455" applyNumberFormat="0" applyFont="0" applyBorder="0" applyAlignment="0" applyProtection="0"/>
    <xf numFmtId="178" fontId="10" fillId="39" borderId="1509">
      <alignment horizontal="center"/>
      <protection locked="0"/>
    </xf>
    <xf numFmtId="193" fontId="10" fillId="0" borderId="1482" applyFont="0" applyFill="0" applyBorder="0" applyAlignment="0" applyProtection="0">
      <alignment horizontal="left"/>
      <protection locked="0"/>
    </xf>
    <xf numFmtId="17" fontId="11" fillId="39" borderId="1473">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10" fillId="62" borderId="1494" applyNumberFormat="0" applyFont="0" applyAlignment="0" applyProtection="0"/>
    <xf numFmtId="0" fontId="2" fillId="0" borderId="1505"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71" fontId="11" fillId="0" borderId="1482">
      <alignment horizontal="right"/>
    </xf>
    <xf numFmtId="0" fontId="7" fillId="14" borderId="14" applyNumberFormat="0" applyFont="0" applyAlignment="0" applyProtection="0"/>
    <xf numFmtId="0" fontId="53" fillId="59" borderId="1457" applyNumberFormat="0" applyAlignment="0" applyProtection="0"/>
    <xf numFmtId="0" fontId="61" fillId="46" borderId="1457" applyNumberFormat="0" applyAlignment="0" applyProtection="0"/>
    <xf numFmtId="0" fontId="64" fillId="59" borderId="1459" applyNumberFormat="0" applyAlignment="0" applyProtection="0"/>
    <xf numFmtId="0" fontId="66" fillId="0" borderId="1460" applyNumberFormat="0" applyFill="0" applyAlignment="0" applyProtection="0"/>
    <xf numFmtId="0" fontId="2" fillId="0" borderId="1460" applyNumberFormat="0" applyFill="0" applyAlignment="0" applyProtection="0"/>
    <xf numFmtId="0" fontId="53" fillId="59" borderId="1457" applyNumberFormat="0" applyAlignment="0" applyProtection="0"/>
    <xf numFmtId="0" fontId="61" fillId="46" borderId="1457" applyNumberFormat="0" applyAlignment="0" applyProtection="0"/>
    <xf numFmtId="0" fontId="7" fillId="14" borderId="14" applyNumberFormat="0" applyFont="0" applyAlignment="0" applyProtection="0"/>
    <xf numFmtId="0" fontId="64" fillId="59" borderId="1459" applyNumberFormat="0" applyAlignment="0" applyProtection="0"/>
    <xf numFmtId="0" fontId="2" fillId="0" borderId="1460" applyNumberFormat="0" applyFill="0" applyAlignment="0" applyProtection="0"/>
    <xf numFmtId="0" fontId="66" fillId="0" borderId="1460" applyNumberFormat="0" applyFill="0" applyAlignment="0" applyProtection="0"/>
    <xf numFmtId="197" fontId="74" fillId="0" borderId="1491">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457" applyNumberFormat="0" applyAlignment="0" applyProtection="0"/>
    <xf numFmtId="228" fontId="121" fillId="0" borderId="1480" applyNumberFormat="0"/>
    <xf numFmtId="0" fontId="7" fillId="14" borderId="14" applyNumberFormat="0" applyFont="0" applyAlignment="0" applyProtection="0"/>
    <xf numFmtId="0" fontId="61" fillId="46" borderId="1457" applyNumberFormat="0" applyAlignment="0" applyProtection="0"/>
    <xf numFmtId="228" fontId="79" fillId="0" borderId="1473" applyFill="0">
      <alignment horizontal="center" vertical="center"/>
    </xf>
    <xf numFmtId="228" fontId="68" fillId="0" borderId="1473" applyFill="0">
      <alignment horizontal="center" vertical="center"/>
    </xf>
    <xf numFmtId="0" fontId="10" fillId="62" borderId="1458" applyNumberFormat="0" applyFont="0" applyAlignment="0" applyProtection="0"/>
    <xf numFmtId="0" fontId="64" fillId="59" borderId="1459" applyNumberFormat="0" applyAlignment="0" applyProtection="0"/>
    <xf numFmtId="0" fontId="7" fillId="14" borderId="14" applyNumberFormat="0" applyFont="0" applyAlignment="0" applyProtection="0"/>
    <xf numFmtId="0" fontId="66" fillId="0" borderId="1460" applyNumberFormat="0" applyFill="0" applyAlignment="0" applyProtection="0"/>
    <xf numFmtId="0" fontId="2" fillId="0" borderId="1460" applyNumberFormat="0" applyFill="0" applyAlignment="0" applyProtection="0"/>
    <xf numFmtId="228" fontId="104" fillId="0" borderId="1473"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66" fontId="103" fillId="0" borderId="1473" applyFill="0">
      <alignment horizontal="center" vertical="center"/>
    </xf>
    <xf numFmtId="37" fontId="70" fillId="0" borderId="1481"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457"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457" applyNumberFormat="0" applyAlignment="0" applyProtection="0"/>
    <xf numFmtId="254" fontId="10" fillId="39" borderId="1509">
      <alignment horizontal="right"/>
      <protection locked="0"/>
    </xf>
    <xf numFmtId="0" fontId="7" fillId="14" borderId="14" applyNumberFormat="0" applyFont="0" applyAlignment="0" applyProtection="0"/>
    <xf numFmtId="0" fontId="10" fillId="62" borderId="1458" applyNumberFormat="0" applyFont="0" applyAlignment="0" applyProtection="0"/>
    <xf numFmtId="0" fontId="64" fillId="59" borderId="1459" applyNumberFormat="0" applyAlignment="0" applyProtection="0"/>
    <xf numFmtId="0" fontId="7" fillId="14" borderId="14" applyNumberFormat="0" applyFont="0" applyAlignment="0" applyProtection="0"/>
    <xf numFmtId="0" fontId="2" fillId="0" borderId="1460" applyNumberFormat="0" applyFill="0" applyAlignment="0" applyProtection="0"/>
    <xf numFmtId="0" fontId="66" fillId="0" borderId="1460" applyNumberFormat="0" applyFill="0" applyAlignment="0" applyProtection="0"/>
    <xf numFmtId="191" fontId="74" fillId="0" borderId="2339"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187" fontId="74" fillId="0" borderId="1509"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3" fillId="0" borderId="1506">
      <alignment vertical="center"/>
      <protection locked="0"/>
    </xf>
    <xf numFmtId="178" fontId="10" fillId="39" borderId="1491">
      <alignment horizontal="center"/>
      <protection locked="0"/>
    </xf>
    <xf numFmtId="0" fontId="7" fillId="14" borderId="14" applyNumberFormat="0" applyFont="0" applyAlignment="0" applyProtection="0"/>
    <xf numFmtId="191" fontId="74" fillId="0" borderId="1473" applyFont="0" applyFill="0" applyBorder="0" applyAlignment="0" applyProtection="0">
      <alignment horizontal="left"/>
      <protection locked="0"/>
    </xf>
    <xf numFmtId="0" fontId="7" fillId="14" borderId="14" applyNumberFormat="0" applyFont="0" applyAlignment="0" applyProtection="0"/>
    <xf numFmtId="190" fontId="74" fillId="0" borderId="1482" applyFont="0" applyFill="0" applyBorder="0" applyAlignment="0" applyProtection="0">
      <alignment horizontal="left"/>
      <protection locked="0"/>
    </xf>
    <xf numFmtId="0" fontId="7" fillId="14" borderId="14" applyNumberFormat="0" applyFont="0" applyAlignment="0" applyProtection="0"/>
    <xf numFmtId="0" fontId="73" fillId="63" borderId="1482" applyFill="0">
      <alignment horizontal="center"/>
    </xf>
    <xf numFmtId="0" fontId="7" fillId="14" borderId="14" applyNumberFormat="0" applyFont="0" applyAlignment="0" applyProtection="0"/>
    <xf numFmtId="180" fontId="10" fillId="63" borderId="1464" applyNumberFormat="0" applyFont="0" applyBorder="0" applyAlignment="0" applyProtection="0"/>
    <xf numFmtId="180" fontId="10" fillId="63" borderId="1464" applyNumberFormat="0" applyFont="0" applyBorder="0" applyAlignment="0" applyProtection="0"/>
    <xf numFmtId="0" fontId="66" fillId="0" borderId="1505" applyNumberFormat="0" applyFill="0" applyAlignment="0" applyProtection="0"/>
    <xf numFmtId="276" fontId="20" fillId="0" borderId="1491">
      <alignment horizontal="center"/>
    </xf>
    <xf numFmtId="0" fontId="7" fillId="14" borderId="14" applyNumberFormat="0" applyFont="0" applyAlignment="0" applyProtection="0"/>
    <xf numFmtId="0" fontId="53" fillId="59" borderId="1466" applyNumberFormat="0" applyAlignment="0" applyProtection="0"/>
    <xf numFmtId="0" fontId="61" fillId="46" borderId="1466" applyNumberFormat="0" applyAlignment="0" applyProtection="0"/>
    <xf numFmtId="0" fontId="64" fillId="59" borderId="1468" applyNumberFormat="0" applyAlignment="0" applyProtection="0"/>
    <xf numFmtId="0" fontId="66" fillId="0" borderId="1469" applyNumberFormat="0" applyFill="0" applyAlignment="0" applyProtection="0"/>
    <xf numFmtId="0" fontId="2" fillId="0" borderId="1469" applyNumberFormat="0" applyFill="0" applyAlignment="0" applyProtection="0"/>
    <xf numFmtId="0" fontId="53" fillId="59" borderId="1466" applyNumberFormat="0" applyAlignment="0" applyProtection="0"/>
    <xf numFmtId="184" fontId="68" fillId="0" borderId="1491" applyFill="0">
      <alignment horizontal="center" vertical="center"/>
    </xf>
    <xf numFmtId="0" fontId="61" fillId="46" borderId="1466" applyNumberFormat="0" applyAlignment="0" applyProtection="0"/>
    <xf numFmtId="0" fontId="7" fillId="14" borderId="14" applyNumberFormat="0" applyFont="0" applyAlignment="0" applyProtection="0"/>
    <xf numFmtId="0" fontId="64" fillId="59" borderId="1468" applyNumberFormat="0" applyAlignment="0" applyProtection="0"/>
    <xf numFmtId="0" fontId="2" fillId="0" borderId="1469" applyNumberFormat="0" applyFill="0" applyAlignment="0" applyProtection="0"/>
    <xf numFmtId="0" fontId="66" fillId="0" borderId="1469"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466" applyNumberFormat="0" applyAlignment="0" applyProtection="0"/>
    <xf numFmtId="271" fontId="11" fillId="0" borderId="1491">
      <alignment horizontal="right"/>
    </xf>
    <xf numFmtId="0" fontId="7" fillId="14" borderId="14" applyNumberFormat="0" applyFont="0" applyAlignment="0" applyProtection="0"/>
    <xf numFmtId="0" fontId="61" fillId="46" borderId="1466" applyNumberFormat="0" applyAlignment="0" applyProtection="0"/>
    <xf numFmtId="178" fontId="10" fillId="39" borderId="1482">
      <alignment horizontal="center"/>
      <protection locked="0"/>
    </xf>
    <xf numFmtId="228" fontId="104" fillId="0" borderId="1482" applyFill="0">
      <alignment horizontal="center" vertical="center"/>
    </xf>
    <xf numFmtId="0" fontId="10" fillId="62" borderId="1467" applyNumberFormat="0" applyFont="0" applyAlignment="0" applyProtection="0"/>
    <xf numFmtId="0" fontId="64" fillId="59" borderId="1468" applyNumberFormat="0" applyAlignment="0" applyProtection="0"/>
    <xf numFmtId="0" fontId="7" fillId="14" borderId="14" applyNumberFormat="0" applyFont="0" applyAlignment="0" applyProtection="0"/>
    <xf numFmtId="0" fontId="66" fillId="0" borderId="1469" applyNumberFormat="0" applyFill="0" applyAlignment="0" applyProtection="0"/>
    <xf numFmtId="0" fontId="2" fillId="0" borderId="1469" applyNumberFormat="0" applyFill="0" applyAlignment="0" applyProtection="0"/>
    <xf numFmtId="228" fontId="79" fillId="0" borderId="1482"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4" fontId="68" fillId="0" borderId="1482"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466"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466"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10" fillId="62" borderId="1467" applyNumberFormat="0" applyFont="0" applyAlignment="0" applyProtection="0"/>
    <xf numFmtId="0" fontId="64" fillId="59" borderId="1468" applyNumberFormat="0" applyAlignment="0" applyProtection="0"/>
    <xf numFmtId="0" fontId="7" fillId="14" borderId="14" applyNumberFormat="0" applyFont="0" applyAlignment="0" applyProtection="0"/>
    <xf numFmtId="228" fontId="112" fillId="0" borderId="2566" applyFill="0">
      <alignment horizontal="center" vertical="center"/>
    </xf>
    <xf numFmtId="0" fontId="2" fillId="0" borderId="1469" applyNumberFormat="0" applyFill="0" applyAlignment="0" applyProtection="0"/>
    <xf numFmtId="0" fontId="66" fillId="0" borderId="1469" applyNumberFormat="0" applyFill="0" applyAlignment="0" applyProtection="0"/>
    <xf numFmtId="228" fontId="136" fillId="68" borderId="1489" applyNumberFormat="0">
      <alignment horizontal="right"/>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73" fillId="63" borderId="1482" applyFill="0">
      <alignment horizontal="center"/>
    </xf>
    <xf numFmtId="0" fontId="7" fillId="14" borderId="14" applyNumberFormat="0" applyFont="0" applyAlignment="0" applyProtection="0"/>
    <xf numFmtId="266" fontId="103" fillId="0" borderId="1482"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68" fillId="0" borderId="1510" applyFill="0"/>
    <xf numFmtId="271" fontId="11" fillId="63" borderId="1810">
      <alignment horizontal="right"/>
    </xf>
    <xf numFmtId="188" fontId="73" fillId="63" borderId="1500" applyFill="0">
      <alignment horizontal="center" vertical="center"/>
    </xf>
    <xf numFmtId="0" fontId="2" fillId="0" borderId="1487" applyNumberFormat="0" applyFill="0" applyAlignment="0" applyProtection="0"/>
    <xf numFmtId="0" fontId="61" fillId="46" borderId="1475" applyNumberFormat="0" applyAlignment="0" applyProtection="0"/>
    <xf numFmtId="0" fontId="7" fillId="14" borderId="14" applyNumberFormat="0" applyFont="0" applyAlignment="0" applyProtection="0"/>
    <xf numFmtId="0" fontId="64" fillId="59" borderId="1495" applyNumberFormat="0" applyAlignment="0" applyProtection="0"/>
    <xf numFmtId="180" fontId="10" fillId="63" borderId="1473" applyNumberFormat="0" applyFont="0" applyBorder="0" applyAlignment="0" applyProtection="0"/>
    <xf numFmtId="180" fontId="10" fillId="63" borderId="1473" applyNumberFormat="0" applyFont="0" applyBorder="0" applyAlignment="0" applyProtection="0"/>
    <xf numFmtId="0" fontId="10" fillId="62" borderId="1494" applyNumberFormat="0" applyFont="0" applyAlignment="0" applyProtection="0"/>
    <xf numFmtId="228" fontId="124" fillId="0" borderId="1490" applyFill="0">
      <alignment horizontal="center" vertical="center"/>
    </xf>
    <xf numFmtId="271" fontId="11" fillId="63" borderId="1509">
      <alignment horizontal="right"/>
    </xf>
    <xf numFmtId="0" fontId="53" fillId="59" borderId="1475" applyNumberFormat="0" applyAlignment="0" applyProtection="0"/>
    <xf numFmtId="0" fontId="61" fillId="46" borderId="1475" applyNumberFormat="0" applyAlignment="0" applyProtection="0"/>
    <xf numFmtId="0" fontId="64" fillId="59" borderId="1477" applyNumberFormat="0" applyAlignment="0" applyProtection="0"/>
    <xf numFmtId="0" fontId="66" fillId="0" borderId="1478" applyNumberFormat="0" applyFill="0" applyAlignment="0" applyProtection="0"/>
    <xf numFmtId="0" fontId="2" fillId="0" borderId="1478" applyNumberFormat="0" applyFill="0" applyAlignment="0" applyProtection="0"/>
    <xf numFmtId="0" fontId="53" fillId="59" borderId="1475" applyNumberFormat="0" applyAlignment="0" applyProtection="0"/>
    <xf numFmtId="0" fontId="61" fillId="46" borderId="1475" applyNumberFormat="0" applyAlignment="0" applyProtection="0"/>
    <xf numFmtId="0" fontId="7" fillId="14" borderId="14" applyNumberFormat="0" applyFont="0" applyAlignment="0" applyProtection="0"/>
    <xf numFmtId="0" fontId="64" fillId="59" borderId="1477" applyNumberFormat="0" applyAlignment="0" applyProtection="0"/>
    <xf numFmtId="0" fontId="2" fillId="0" borderId="1478" applyNumberFormat="0" applyFill="0" applyAlignment="0" applyProtection="0"/>
    <xf numFmtId="0" fontId="66" fillId="0" borderId="1478"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475"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475" applyNumberFormat="0" applyAlignment="0" applyProtection="0"/>
    <xf numFmtId="196" fontId="10" fillId="39" borderId="1491" applyFont="0" applyFill="0" applyBorder="0" applyAlignment="0">
      <alignment horizontal="left"/>
    </xf>
    <xf numFmtId="228" fontId="74" fillId="0" borderId="1491" applyNumberFormat="0">
      <alignment horizontal="left"/>
      <protection locked="0"/>
    </xf>
    <xf numFmtId="0" fontId="10" fillId="62" borderId="1476" applyNumberFormat="0" applyFont="0" applyAlignment="0" applyProtection="0"/>
    <xf numFmtId="0" fontId="64" fillId="59" borderId="1477" applyNumberFormat="0" applyAlignment="0" applyProtection="0"/>
    <xf numFmtId="0" fontId="7" fillId="14" borderId="14" applyNumberFormat="0" applyFont="0" applyAlignment="0" applyProtection="0"/>
    <xf numFmtId="0" fontId="66" fillId="0" borderId="1478" applyNumberFormat="0" applyFill="0" applyAlignment="0" applyProtection="0"/>
    <xf numFmtId="0" fontId="2" fillId="0" borderId="1478" applyNumberFormat="0" applyFill="0" applyAlignment="0" applyProtection="0"/>
    <xf numFmtId="49" fontId="74" fillId="0" borderId="1491">
      <alignment horizontal="left" vertical="top" wrapText="1"/>
      <protection locked="0"/>
    </xf>
    <xf numFmtId="0" fontId="7" fillId="14" borderId="14" applyNumberFormat="0" applyFont="0" applyAlignment="0" applyProtection="0"/>
    <xf numFmtId="233" fontId="103" fillId="0" borderId="1506">
      <alignment vertical="center"/>
      <protection locked="0"/>
    </xf>
    <xf numFmtId="0" fontId="7" fillId="14" borderId="14" applyNumberFormat="0" applyFont="0" applyAlignment="0" applyProtection="0"/>
    <xf numFmtId="0" fontId="7" fillId="14" borderId="14" applyNumberFormat="0" applyFont="0" applyAlignment="0" applyProtection="0"/>
    <xf numFmtId="178" fontId="10" fillId="39" borderId="1491">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475"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475" applyNumberFormat="0" applyAlignment="0" applyProtection="0"/>
    <xf numFmtId="0" fontId="7" fillId="14" borderId="14" applyNumberFormat="0" applyFont="0" applyAlignment="0" applyProtection="0"/>
    <xf numFmtId="0" fontId="10" fillId="62" borderId="1476" applyNumberFormat="0" applyFont="0" applyAlignment="0" applyProtection="0"/>
    <xf numFmtId="0" fontId="64" fillId="59" borderId="1477" applyNumberFormat="0" applyAlignment="0" applyProtection="0"/>
    <xf numFmtId="0" fontId="7" fillId="14" borderId="14" applyNumberFormat="0" applyFont="0" applyAlignment="0" applyProtection="0"/>
    <xf numFmtId="0" fontId="2" fillId="0" borderId="1478" applyNumberFormat="0" applyFill="0" applyAlignment="0" applyProtection="0"/>
    <xf numFmtId="0" fontId="66" fillId="0" borderId="1478"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79" fillId="0" borderId="1491"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37" fontId="103" fillId="0" borderId="1506">
      <alignment vertical="center"/>
      <protection locked="0"/>
    </xf>
    <xf numFmtId="228" fontId="104" fillId="0" borderId="1491" applyFill="0">
      <alignment horizontal="center" vertical="center"/>
    </xf>
    <xf numFmtId="228" fontId="68" fillId="0" borderId="1491" applyFill="0">
      <alignment horizontal="center" vertical="center"/>
    </xf>
    <xf numFmtId="0" fontId="7" fillId="14" borderId="14" applyNumberFormat="0" applyFont="0" applyAlignment="0" applyProtection="0"/>
    <xf numFmtId="0" fontId="61" fillId="46" borderId="1484" applyNumberFormat="0" applyAlignment="0" applyProtection="0"/>
    <xf numFmtId="180" fontId="10" fillId="63" borderId="1482" applyNumberFormat="0" applyFont="0" applyBorder="0" applyAlignment="0" applyProtection="0"/>
    <xf numFmtId="180" fontId="10" fillId="63" borderId="1482" applyNumberFormat="0" applyFont="0" applyBorder="0" applyAlignment="0" applyProtection="0"/>
    <xf numFmtId="0" fontId="7" fillId="14" borderId="14" applyNumberFormat="0" applyFont="0" applyAlignment="0" applyProtection="0"/>
    <xf numFmtId="188" fontId="73" fillId="63" borderId="1482" applyFill="0">
      <alignment horizontal="center" vertical="center"/>
    </xf>
    <xf numFmtId="229" fontId="103" fillId="0" borderId="1506">
      <alignment vertical="center"/>
      <protection locked="0"/>
    </xf>
    <xf numFmtId="0" fontId="74" fillId="0" borderId="1509" applyNumberFormat="0">
      <alignment horizontal="left"/>
      <protection locked="0"/>
    </xf>
    <xf numFmtId="271" fontId="11" fillId="0" borderId="1509">
      <alignment horizontal="right"/>
    </xf>
    <xf numFmtId="0" fontId="7" fillId="14" borderId="14" applyNumberFormat="0" applyFont="0" applyAlignment="0" applyProtection="0"/>
    <xf numFmtId="201" fontId="10" fillId="39" borderId="1509" applyNumberFormat="0">
      <alignment horizontal="left"/>
    </xf>
    <xf numFmtId="0" fontId="73" fillId="63" borderId="1482" applyFill="0">
      <alignment horizontal="center"/>
    </xf>
    <xf numFmtId="188" fontId="73" fillId="63" borderId="1482" applyFill="0">
      <alignment horizontal="center" vertical="center"/>
    </xf>
    <xf numFmtId="185" fontId="74" fillId="0" borderId="1482" applyFont="0" applyFill="0" applyBorder="0" applyAlignment="0" applyProtection="0">
      <alignment horizontal="left"/>
      <protection locked="0"/>
    </xf>
    <xf numFmtId="197" fontId="74" fillId="0" borderId="1482">
      <alignment horizontal="left"/>
      <protection locked="0"/>
    </xf>
    <xf numFmtId="0" fontId="53" fillId="59" borderId="1484" applyNumberFormat="0" applyAlignment="0" applyProtection="0"/>
    <xf numFmtId="0" fontId="61" fillId="46" borderId="1484" applyNumberFormat="0" applyAlignment="0" applyProtection="0"/>
    <xf numFmtId="0" fontId="64" fillId="59" borderId="1486" applyNumberFormat="0" applyAlignment="0" applyProtection="0"/>
    <xf numFmtId="0" fontId="66" fillId="0" borderId="1487" applyNumberFormat="0" applyFill="0" applyAlignment="0" applyProtection="0"/>
    <xf numFmtId="0" fontId="2" fillId="0" borderId="1487" applyNumberFormat="0" applyFill="0" applyAlignment="0" applyProtection="0"/>
    <xf numFmtId="0" fontId="53" fillId="59" borderId="1484" applyNumberFormat="0" applyAlignment="0" applyProtection="0"/>
    <xf numFmtId="0" fontId="73" fillId="63" borderId="1482" applyFill="0">
      <alignment horizontal="center"/>
    </xf>
    <xf numFmtId="188" fontId="73" fillId="63" borderId="1482" applyFill="0">
      <alignment horizontal="center" vertical="center"/>
    </xf>
    <xf numFmtId="0" fontId="61" fillId="46" borderId="1484" applyNumberFormat="0" applyAlignment="0" applyProtection="0"/>
    <xf numFmtId="0" fontId="7" fillId="14" borderId="14" applyNumberFormat="0" applyFont="0" applyAlignment="0" applyProtection="0"/>
    <xf numFmtId="0" fontId="64" fillId="59" borderId="1486" applyNumberFormat="0" applyAlignment="0" applyProtection="0"/>
    <xf numFmtId="0" fontId="2" fillId="0" borderId="1487" applyNumberFormat="0" applyFill="0" applyAlignment="0" applyProtection="0"/>
    <xf numFmtId="0" fontId="66" fillId="0" borderId="1487"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484" applyNumberFormat="0" applyAlignment="0" applyProtection="0"/>
    <xf numFmtId="0" fontId="73" fillId="63" borderId="1491" applyFill="0">
      <alignment horizontal="center"/>
    </xf>
    <xf numFmtId="0" fontId="7" fillId="14" borderId="14" applyNumberFormat="0" applyFont="0" applyAlignment="0" applyProtection="0"/>
    <xf numFmtId="0" fontId="61" fillId="46" borderId="1484" applyNumberFormat="0" applyAlignment="0" applyProtection="0"/>
    <xf numFmtId="184" fontId="68" fillId="0" borderId="1500" applyFill="0">
      <alignment horizontal="center" vertical="center"/>
    </xf>
    <xf numFmtId="0" fontId="7" fillId="14" borderId="14" applyNumberFormat="0" applyFont="0" applyAlignment="0" applyProtection="0"/>
    <xf numFmtId="0" fontId="10" fillId="62" borderId="1485" applyNumberFormat="0" applyFont="0" applyAlignment="0" applyProtection="0"/>
    <xf numFmtId="0" fontId="64" fillId="59" borderId="1486" applyNumberFormat="0" applyAlignment="0" applyProtection="0"/>
    <xf numFmtId="0" fontId="10" fillId="62" borderId="1503" applyNumberFormat="0" applyFont="0" applyAlignment="0" applyProtection="0"/>
    <xf numFmtId="0" fontId="7" fillId="14" borderId="14" applyNumberFormat="0" applyFont="0" applyAlignment="0" applyProtection="0"/>
    <xf numFmtId="0" fontId="66" fillId="0" borderId="1487" applyNumberFormat="0" applyFill="0" applyAlignment="0" applyProtection="0"/>
    <xf numFmtId="0" fontId="2" fillId="0" borderId="1487" applyNumberFormat="0" applyFill="0" applyAlignment="0" applyProtection="0"/>
    <xf numFmtId="266" fontId="103" fillId="0" borderId="1500"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2" fontId="74" fillId="0" borderId="1500"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8" fontId="73" fillId="63" borderId="1491"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1504" applyNumberFormat="0" applyAlignment="0" applyProtection="0"/>
    <xf numFmtId="0" fontId="7" fillId="14" borderId="14" applyNumberFormat="0" applyFont="0" applyAlignment="0" applyProtection="0"/>
    <xf numFmtId="0" fontId="53" fillId="59" borderId="1484"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484" applyNumberFormat="0" applyAlignment="0" applyProtection="0"/>
    <xf numFmtId="230" fontId="103" fillId="0" borderId="1506">
      <alignment vertical="center"/>
      <protection locked="0"/>
    </xf>
    <xf numFmtId="0" fontId="7" fillId="14" borderId="14" applyNumberFormat="0" applyFont="0" applyAlignment="0" applyProtection="0"/>
    <xf numFmtId="0" fontId="10" fillId="62" borderId="1485" applyNumberFormat="0" applyFont="0" applyAlignment="0" applyProtection="0"/>
    <xf numFmtId="0" fontId="64" fillId="59" borderId="1486" applyNumberFormat="0" applyAlignment="0" applyProtection="0"/>
    <xf numFmtId="0" fontId="7" fillId="14" borderId="14" applyNumberFormat="0" applyFont="0" applyAlignment="0" applyProtection="0"/>
    <xf numFmtId="0" fontId="2" fillId="0" borderId="1487" applyNumberFormat="0" applyFill="0" applyAlignment="0" applyProtection="0"/>
    <xf numFmtId="0" fontId="66" fillId="0" borderId="1487" applyNumberFormat="0" applyFill="0" applyAlignment="0" applyProtection="0"/>
    <xf numFmtId="0" fontId="61" fillId="46" borderId="1493"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1500"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200" fontId="10" fillId="5" borderId="1491" applyFont="0" applyFill="0" applyBorder="0" applyAlignment="0" applyProtection="0"/>
    <xf numFmtId="271" fontId="11" fillId="0" borderId="1500">
      <alignment horizontal="right"/>
    </xf>
    <xf numFmtId="201" fontId="10" fillId="39" borderId="1500" applyNumberFormat="0">
      <alignment horizontal="left"/>
    </xf>
    <xf numFmtId="178" fontId="10" fillId="39" borderId="1509">
      <alignment horizontal="center"/>
      <protection locked="0"/>
    </xf>
    <xf numFmtId="180" fontId="10" fillId="63" borderId="1491" applyNumberFormat="0" applyFont="0" applyBorder="0" applyAlignment="0" applyProtection="0"/>
    <xf numFmtId="180" fontId="10" fillId="63" borderId="1491" applyNumberFormat="0" applyFont="0" applyBorder="0" applyAlignment="0" applyProtection="0"/>
    <xf numFmtId="276" fontId="20" fillId="0" borderId="1509">
      <alignment horizontal="center"/>
    </xf>
    <xf numFmtId="0" fontId="53" fillId="59" borderId="1493" applyNumberFormat="0" applyAlignment="0" applyProtection="0"/>
    <xf numFmtId="193" fontId="10" fillId="0" borderId="1491" applyFont="0" applyFill="0" applyBorder="0" applyAlignment="0" applyProtection="0">
      <alignment horizontal="left"/>
      <protection locked="0"/>
    </xf>
    <xf numFmtId="0" fontId="7" fillId="14" borderId="14" applyNumberFormat="0" applyFont="0" applyAlignment="0" applyProtection="0"/>
    <xf numFmtId="200" fontId="10" fillId="5" borderId="1491" applyFont="0" applyFill="0" applyBorder="0" applyAlignment="0" applyProtection="0"/>
    <xf numFmtId="193" fontId="10" fillId="0" borderId="1491" applyFont="0" applyFill="0" applyBorder="0" applyAlignment="0" applyProtection="0">
      <alignment horizontal="left"/>
      <protection locked="0"/>
    </xf>
    <xf numFmtId="0" fontId="7" fillId="14" borderId="14" applyNumberFormat="0" applyFont="0" applyAlignment="0" applyProtection="0"/>
    <xf numFmtId="0" fontId="10" fillId="62" borderId="1503" applyNumberFormat="0" applyFont="0" applyAlignment="0" applyProtection="0"/>
    <xf numFmtId="0" fontId="73" fillId="63" borderId="1491" applyFill="0">
      <alignment horizontal="center"/>
    </xf>
    <xf numFmtId="188" fontId="73" fillId="63" borderId="1491" applyFill="0">
      <alignment horizontal="center" vertical="center"/>
    </xf>
    <xf numFmtId="185" fontId="74" fillId="0" borderId="1491" applyFont="0" applyFill="0" applyBorder="0" applyAlignment="0" applyProtection="0">
      <alignment horizontal="left"/>
      <protection locked="0"/>
    </xf>
    <xf numFmtId="197" fontId="74" fillId="0" borderId="1491">
      <alignment horizontal="left"/>
      <protection locked="0"/>
    </xf>
    <xf numFmtId="0" fontId="53" fillId="59" borderId="1493" applyNumberFormat="0" applyAlignment="0" applyProtection="0"/>
    <xf numFmtId="0" fontId="61" fillId="46" borderId="1493" applyNumberFormat="0" applyAlignment="0" applyProtection="0"/>
    <xf numFmtId="0" fontId="64" fillId="59" borderId="1495" applyNumberFormat="0" applyAlignment="0" applyProtection="0"/>
    <xf numFmtId="0" fontId="66" fillId="0" borderId="1496" applyNumberFormat="0" applyFill="0" applyAlignment="0" applyProtection="0"/>
    <xf numFmtId="0" fontId="2" fillId="0" borderId="1496" applyNumberFormat="0" applyFill="0" applyAlignment="0" applyProtection="0"/>
    <xf numFmtId="0" fontId="53" fillId="59" borderId="1493" applyNumberFormat="0" applyAlignment="0" applyProtection="0"/>
    <xf numFmtId="0" fontId="73" fillId="63" borderId="1491" applyFill="0">
      <alignment horizontal="center"/>
    </xf>
    <xf numFmtId="188" fontId="73" fillId="63" borderId="1491" applyFill="0">
      <alignment horizontal="center" vertical="center"/>
    </xf>
    <xf numFmtId="0" fontId="61" fillId="46" borderId="1493" applyNumberFormat="0" applyAlignment="0" applyProtection="0"/>
    <xf numFmtId="0" fontId="7" fillId="14" borderId="14" applyNumberFormat="0" applyFont="0" applyAlignment="0" applyProtection="0"/>
    <xf numFmtId="0" fontId="64" fillId="59" borderId="1495" applyNumberFormat="0" applyAlignment="0" applyProtection="0"/>
    <xf numFmtId="0" fontId="2" fillId="0" borderId="1496" applyNumberFormat="0" applyFill="0" applyAlignment="0" applyProtection="0"/>
    <xf numFmtId="0" fontId="66" fillId="0" borderId="1496"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493" applyNumberFormat="0" applyAlignment="0" applyProtection="0"/>
    <xf numFmtId="0" fontId="7" fillId="14" borderId="14" applyNumberFormat="0" applyFont="0" applyAlignment="0" applyProtection="0"/>
    <xf numFmtId="0" fontId="61" fillId="46" borderId="1493" applyNumberFormat="0" applyAlignment="0" applyProtection="0"/>
    <xf numFmtId="228" fontId="68" fillId="0" borderId="1509" applyFill="0">
      <alignment horizontal="center" vertical="center"/>
    </xf>
    <xf numFmtId="184" fontId="68" fillId="0" borderId="1509" applyFill="0">
      <alignment horizontal="center" vertical="center"/>
    </xf>
    <xf numFmtId="0" fontId="10" fillId="62" borderId="1494" applyNumberFormat="0" applyFont="0" applyAlignment="0" applyProtection="0"/>
    <xf numFmtId="0" fontId="64" fillId="59" borderId="1495" applyNumberFormat="0" applyAlignment="0" applyProtection="0"/>
    <xf numFmtId="0" fontId="7" fillId="14" borderId="14" applyNumberFormat="0" applyFont="0" applyAlignment="0" applyProtection="0"/>
    <xf numFmtId="0" fontId="66" fillId="0" borderId="1496" applyNumberFormat="0" applyFill="0" applyAlignment="0" applyProtection="0"/>
    <xf numFmtId="0" fontId="2" fillId="0" borderId="1496" applyNumberFormat="0" applyFill="0" applyAlignment="0" applyProtection="0"/>
    <xf numFmtId="228" fontId="103" fillId="0" borderId="1509"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493"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493" applyNumberFormat="0" applyAlignment="0" applyProtection="0"/>
    <xf numFmtId="0" fontId="7" fillId="14" borderId="14" applyNumberFormat="0" applyFont="0" applyAlignment="0" applyProtection="0"/>
    <xf numFmtId="0" fontId="10" fillId="62" borderId="1494" applyNumberFormat="0" applyFont="0" applyAlignment="0" applyProtection="0"/>
    <xf numFmtId="0" fontId="64" fillId="59" borderId="1495" applyNumberFormat="0" applyAlignment="0" applyProtection="0"/>
    <xf numFmtId="0" fontId="7" fillId="14" borderId="14" applyNumberFormat="0" applyFont="0" applyAlignment="0" applyProtection="0"/>
    <xf numFmtId="0" fontId="2" fillId="0" borderId="1496" applyNumberFormat="0" applyFill="0" applyAlignment="0" applyProtection="0"/>
    <xf numFmtId="0" fontId="66" fillId="0" borderId="1496"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502" applyNumberFormat="0" applyAlignment="0" applyProtection="0"/>
    <xf numFmtId="0" fontId="7" fillId="14" borderId="14" applyNumberFormat="0" applyFont="0" applyAlignment="0" applyProtection="0"/>
    <xf numFmtId="191" fontId="74" fillId="0" borderId="1509"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192" fontId="74" fillId="0" borderId="1509" applyFont="0" applyFill="0" applyBorder="0" applyAlignment="0" applyProtection="0">
      <alignment horizontal="left"/>
      <protection locked="0"/>
    </xf>
    <xf numFmtId="190" fontId="74" fillId="0" borderId="1509" applyFont="0" applyFill="0" applyBorder="0" applyAlignment="0" applyProtection="0">
      <alignment horizontal="left"/>
      <protection locked="0"/>
    </xf>
    <xf numFmtId="180" fontId="10" fillId="63" borderId="1500" applyNumberFormat="0" applyFont="0" applyBorder="0" applyAlignment="0" applyProtection="0"/>
    <xf numFmtId="180" fontId="10" fillId="63" borderId="1500" applyNumberFormat="0" applyFont="0" applyBorder="0" applyAlignment="0" applyProtection="0"/>
    <xf numFmtId="0" fontId="7" fillId="14" borderId="14" applyNumberFormat="0" applyFont="0" applyAlignment="0" applyProtection="0"/>
    <xf numFmtId="0" fontId="53" fillId="59" borderId="1502" applyNumberFormat="0" applyAlignment="0" applyProtection="0"/>
    <xf numFmtId="0" fontId="61" fillId="46" borderId="1502" applyNumberFormat="0" applyAlignment="0" applyProtection="0"/>
    <xf numFmtId="0" fontId="64" fillId="59" borderId="1504" applyNumberFormat="0" applyAlignment="0" applyProtection="0"/>
    <xf numFmtId="0" fontId="66" fillId="0" borderId="1505" applyNumberFormat="0" applyFill="0" applyAlignment="0" applyProtection="0"/>
    <xf numFmtId="0" fontId="2" fillId="0" borderId="1505" applyNumberFormat="0" applyFill="0" applyAlignment="0" applyProtection="0"/>
    <xf numFmtId="0" fontId="53" fillId="59" borderId="1502" applyNumberFormat="0" applyAlignment="0" applyProtection="0"/>
    <xf numFmtId="0" fontId="61" fillId="46" borderId="1502" applyNumberFormat="0" applyAlignment="0" applyProtection="0"/>
    <xf numFmtId="0" fontId="7" fillId="14" borderId="14" applyNumberFormat="0" applyFont="0" applyAlignment="0" applyProtection="0"/>
    <xf numFmtId="0" fontId="64" fillId="59" borderId="1504" applyNumberFormat="0" applyAlignment="0" applyProtection="0"/>
    <xf numFmtId="0" fontId="2" fillId="0" borderId="1505" applyNumberFormat="0" applyFill="0" applyAlignment="0" applyProtection="0"/>
    <xf numFmtId="0" fontId="66" fillId="0" borderId="1505"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502" applyNumberFormat="0" applyAlignment="0" applyProtection="0"/>
    <xf numFmtId="0" fontId="7" fillId="14" borderId="14" applyNumberFormat="0" applyFont="0" applyAlignment="0" applyProtection="0"/>
    <xf numFmtId="0" fontId="61" fillId="46" borderId="1502" applyNumberFormat="0" applyAlignment="0" applyProtection="0"/>
    <xf numFmtId="0" fontId="10" fillId="62" borderId="1503" applyNumberFormat="0" applyFont="0" applyAlignment="0" applyProtection="0"/>
    <xf numFmtId="0" fontId="64" fillId="59" borderId="1504" applyNumberFormat="0" applyAlignment="0" applyProtection="0"/>
    <xf numFmtId="0" fontId="7" fillId="14" borderId="14" applyNumberFormat="0" applyFont="0" applyAlignment="0" applyProtection="0"/>
    <xf numFmtId="0" fontId="66" fillId="0" borderId="1505" applyNumberFormat="0" applyFill="0" applyAlignment="0" applyProtection="0"/>
    <xf numFmtId="0" fontId="2" fillId="0" borderId="1505"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502"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502" applyNumberFormat="0" applyAlignment="0" applyProtection="0"/>
    <xf numFmtId="0" fontId="7" fillId="14" borderId="14" applyNumberFormat="0" applyFont="0" applyAlignment="0" applyProtection="0"/>
    <xf numFmtId="0" fontId="10" fillId="62" borderId="1503" applyNumberFormat="0" applyFont="0" applyAlignment="0" applyProtection="0"/>
    <xf numFmtId="0" fontId="64" fillId="59" borderId="1504" applyNumberFormat="0" applyAlignment="0" applyProtection="0"/>
    <xf numFmtId="0" fontId="7" fillId="14" borderId="14" applyNumberFormat="0" applyFont="0" applyAlignment="0" applyProtection="0"/>
    <xf numFmtId="0" fontId="2" fillId="0" borderId="1505" applyNumberFormat="0" applyFill="0" applyAlignment="0" applyProtection="0"/>
    <xf numFmtId="0" fontId="66" fillId="0" borderId="1505"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0" fontId="10" fillId="63" borderId="1509" applyNumberFormat="0" applyFont="0" applyBorder="0" applyAlignment="0" applyProtection="0"/>
    <xf numFmtId="180" fontId="10" fillId="63" borderId="1509" applyNumberFormat="0" applyFont="0" applyBorder="0" applyAlignment="0" applyProtection="0"/>
    <xf numFmtId="191" fontId="74" fillId="0" borderId="1727" applyFont="0" applyFill="0" applyBorder="0" applyAlignment="0" applyProtection="0">
      <alignment horizontal="left"/>
      <protection locked="0"/>
    </xf>
    <xf numFmtId="0" fontId="53" fillId="59" borderId="1803" applyNumberFormat="0" applyAlignment="0" applyProtection="0"/>
    <xf numFmtId="0" fontId="61" fillId="46" borderId="1548" applyNumberFormat="0" applyAlignment="0" applyProtection="0"/>
    <xf numFmtId="0" fontId="7" fillId="14" borderId="14" applyNumberFormat="0" applyFont="0" applyAlignment="0" applyProtection="0"/>
    <xf numFmtId="185" fontId="74" fillId="0" borderId="2639" applyFont="0" applyFill="0" applyBorder="0" applyAlignment="0" applyProtection="0">
      <alignment horizontal="left"/>
      <protection locked="0"/>
    </xf>
    <xf numFmtId="0" fontId="64" fillId="59" borderId="2562" applyNumberFormat="0" applyAlignment="0" applyProtection="0"/>
    <xf numFmtId="178" fontId="10" fillId="39" borderId="2249">
      <alignment horizontal="center"/>
      <protection locked="0"/>
    </xf>
    <xf numFmtId="188" fontId="73" fillId="63" borderId="1654" applyFill="0">
      <alignment horizontal="center" vertical="center"/>
    </xf>
    <xf numFmtId="250" fontId="168" fillId="0" borderId="1802" applyFill="0"/>
    <xf numFmtId="0" fontId="7" fillId="14" borderId="14" applyNumberFormat="0" applyFont="0" applyAlignment="0" applyProtection="0"/>
    <xf numFmtId="0" fontId="73" fillId="63" borderId="1654" applyFill="0">
      <alignment horizont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560" applyNumberFormat="0" applyAlignment="0" applyProtection="0"/>
    <xf numFmtId="0" fontId="10" fillId="62" borderId="2253" applyNumberFormat="0" applyFont="0" applyAlignment="0" applyProtection="0"/>
    <xf numFmtId="196" fontId="10" fillId="39" borderId="1654" applyFont="0" applyFill="0" applyBorder="0" applyAlignment="0">
      <alignment horizontal="left"/>
    </xf>
    <xf numFmtId="197" fontId="74" fillId="0" borderId="2330">
      <alignment horizontal="left"/>
      <protection locked="0"/>
    </xf>
    <xf numFmtId="0" fontId="7" fillId="14" borderId="14" applyNumberFormat="0" applyFont="0" applyAlignment="0" applyProtection="0"/>
    <xf numFmtId="0" fontId="7" fillId="14" borderId="14" applyNumberFormat="0" applyFont="0" applyAlignment="0" applyProtection="0"/>
    <xf numFmtId="271" fontId="11" fillId="0" borderId="2339">
      <alignment horizontal="right"/>
    </xf>
    <xf numFmtId="0" fontId="7" fillId="14" borderId="14" applyNumberFormat="0" applyFont="0" applyAlignment="0" applyProtection="0"/>
    <xf numFmtId="0" fontId="10" fillId="62" borderId="2561" applyNumberFormat="0" applyFont="0" applyAlignment="0" applyProtection="0"/>
    <xf numFmtId="0" fontId="7" fillId="14" borderId="14" applyNumberFormat="0" applyFont="0" applyAlignment="0" applyProtection="0"/>
    <xf numFmtId="49" fontId="74" fillId="0" borderId="1727">
      <alignment horizontal="left" vertical="top" wrapText="1"/>
      <protection locked="0"/>
    </xf>
    <xf numFmtId="266" fontId="103" fillId="0" borderId="2722" applyFill="0">
      <alignment horizontal="center" vertical="center"/>
    </xf>
    <xf numFmtId="0" fontId="73" fillId="63" borderId="2339" applyFill="0">
      <alignment horizontal="center"/>
    </xf>
    <xf numFmtId="49" fontId="74" fillId="0" borderId="2794">
      <alignment horizontal="left" vertical="top" wrapText="1"/>
      <protection locked="0"/>
    </xf>
    <xf numFmtId="0" fontId="7" fillId="14" borderId="14" applyNumberFormat="0" applyFont="0" applyAlignment="0" applyProtection="0"/>
    <xf numFmtId="0" fontId="2" fillId="0" borderId="2335" applyNumberFormat="0" applyFill="0" applyAlignment="0" applyProtection="0"/>
    <xf numFmtId="0" fontId="7" fillId="14" borderId="14" applyNumberFormat="0" applyFont="0" applyAlignment="0" applyProtection="0"/>
    <xf numFmtId="0" fontId="73" fillId="63" borderId="2176" applyFill="0">
      <alignment horizont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6" fillId="0" borderId="1806" applyNumberFormat="0" applyFill="0" applyAlignment="0" applyProtection="0"/>
    <xf numFmtId="250" fontId="168" fillId="0" borderId="2251" applyFill="0"/>
    <xf numFmtId="0" fontId="73" fillId="63" borderId="2712" applyFill="0">
      <alignment horizontal="center"/>
    </xf>
    <xf numFmtId="188" fontId="73" fillId="63" borderId="1582" applyFill="0">
      <alignment horizontal="center" vertical="center"/>
    </xf>
    <xf numFmtId="180" fontId="10" fillId="63" borderId="1509" applyNumberFormat="0" applyFont="0" applyBorder="0" applyAlignment="0" applyProtection="0"/>
    <xf numFmtId="180" fontId="10" fillId="63" borderId="1509" applyNumberFormat="0" applyFont="0" applyBorder="0" applyAlignment="0" applyProtection="0"/>
    <xf numFmtId="49" fontId="74" fillId="0" borderId="1537">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61" fillId="46" borderId="2560" applyNumberFormat="0" applyAlignment="0" applyProtection="0"/>
    <xf numFmtId="250" fontId="121" fillId="0" borderId="2723" applyFill="0"/>
    <xf numFmtId="201" fontId="10" fillId="39" borderId="1727" applyNumberFormat="0">
      <alignment horizontal="left"/>
    </xf>
    <xf numFmtId="0" fontId="7" fillId="14" borderId="14" applyNumberFormat="0" applyFont="0" applyAlignment="0" applyProtection="0"/>
    <xf numFmtId="228" fontId="79" fillId="0" borderId="1886" applyFill="0">
      <alignment horizontal="center" vertical="center"/>
    </xf>
    <xf numFmtId="0" fontId="7" fillId="14" borderId="14" applyNumberFormat="0" applyFont="0" applyAlignment="0" applyProtection="0"/>
    <xf numFmtId="49" fontId="74" fillId="0" borderId="1564">
      <alignment horizontal="left" vertical="top" wrapText="1"/>
      <protection locked="0"/>
    </xf>
    <xf numFmtId="0" fontId="10" fillId="62" borderId="1531" applyNumberFormat="0" applyFont="0" applyAlignment="0" applyProtection="0"/>
    <xf numFmtId="201" fontId="10" fillId="39" borderId="1546" applyNumberFormat="0">
      <alignment horizontal="left"/>
    </xf>
    <xf numFmtId="231" fontId="103" fillId="0" borderId="1534">
      <alignment vertical="center"/>
      <protection locked="0"/>
    </xf>
    <xf numFmtId="0" fontId="7" fillId="14" borderId="14" applyNumberFormat="0" applyFont="0" applyAlignment="0" applyProtection="0"/>
    <xf numFmtId="0" fontId="7" fillId="14" borderId="14" applyNumberFormat="0" applyFont="0" applyAlignment="0" applyProtection="0"/>
    <xf numFmtId="184" fontId="103" fillId="0" borderId="1570">
      <alignment vertic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7" fontId="74" fillId="0" borderId="1573" applyFont="0" applyFill="0" applyBorder="0" applyAlignment="0" applyProtection="0">
      <alignment horizontal="left"/>
      <protection locked="0"/>
    </xf>
    <xf numFmtId="0" fontId="7" fillId="14" borderId="14" applyNumberFormat="0" applyFont="0" applyAlignment="0" applyProtection="0"/>
    <xf numFmtId="178" fontId="10" fillId="39" borderId="1546">
      <alignment horizontal="center"/>
      <protection locked="0"/>
    </xf>
    <xf numFmtId="0" fontId="7" fillId="14" borderId="14" applyNumberFormat="0" applyFont="0" applyAlignment="0" applyProtection="0"/>
    <xf numFmtId="228" fontId="73" fillId="63" borderId="1582" applyFill="0">
      <alignment horizontal="center" vertical="center"/>
    </xf>
    <xf numFmtId="0" fontId="7" fillId="14" borderId="14" applyNumberFormat="0" applyFont="0" applyAlignment="0" applyProtection="0"/>
    <xf numFmtId="231" fontId="103" fillId="0" borderId="1570">
      <alignment vertical="center"/>
      <protection locked="0"/>
    </xf>
    <xf numFmtId="0" fontId="53" fillId="59" borderId="1539" applyNumberFormat="0" applyAlignment="0" applyProtection="0"/>
    <xf numFmtId="228" fontId="124" fillId="0" borderId="1809" applyFill="0">
      <alignment horizontal="center" vertical="center"/>
    </xf>
    <xf numFmtId="0" fontId="53" fillId="59" borderId="1575" applyNumberFormat="0" applyAlignment="0" applyProtection="0"/>
    <xf numFmtId="0" fontId="7" fillId="14" borderId="14" applyNumberFormat="0" applyFont="0" applyAlignment="0" applyProtection="0"/>
    <xf numFmtId="201" fontId="10" fillId="39" borderId="1537" applyNumberFormat="0">
      <alignment horizontal="left"/>
    </xf>
    <xf numFmtId="184" fontId="68" fillId="0" borderId="1537" applyFill="0">
      <alignment horizontal="center" vertical="center"/>
    </xf>
    <xf numFmtId="0" fontId="73" fillId="63" borderId="1800" applyFill="0">
      <alignment horizontal="center"/>
    </xf>
    <xf numFmtId="228" fontId="73" fillId="63" borderId="1564" applyFill="0">
      <alignment horizontal="center"/>
    </xf>
    <xf numFmtId="271" fontId="11" fillId="0" borderId="1555">
      <alignment horizontal="right"/>
    </xf>
    <xf numFmtId="193" fontId="10" fillId="0" borderId="2411" applyFont="0" applyFill="0" applyBorder="0" applyAlignment="0" applyProtection="0">
      <alignment horizontal="left"/>
      <protection locked="0"/>
    </xf>
    <xf numFmtId="267" fontId="112" fillId="0" borderId="1527" applyFill="0">
      <alignment horizontal="center" vertical="center"/>
    </xf>
    <xf numFmtId="233" fontId="103" fillId="0" borderId="1534">
      <alignment vertical="center"/>
      <protection locked="0"/>
    </xf>
    <xf numFmtId="228" fontId="79" fillId="0" borderId="1537" applyFill="0">
      <alignment horizontal="center" vertical="center"/>
    </xf>
    <xf numFmtId="228" fontId="73" fillId="63" borderId="1582" applyFill="0">
      <alignment horizontal="center"/>
    </xf>
    <xf numFmtId="232" fontId="103" fillId="0" borderId="1570">
      <alignment vertical="center"/>
      <protection locked="0"/>
    </xf>
    <xf numFmtId="271" fontId="11" fillId="0" borderId="1564">
      <alignment horizontal="right"/>
    </xf>
    <xf numFmtId="0" fontId="53" fillId="59" borderId="1575" applyNumberFormat="0" applyAlignment="0" applyProtection="0"/>
    <xf numFmtId="49" fontId="74" fillId="0" borderId="1519">
      <alignment horizontal="left" vertical="top" wrapText="1"/>
      <protection locked="0"/>
    </xf>
    <xf numFmtId="0" fontId="7" fillId="14" borderId="14" applyNumberFormat="0" applyFont="0" applyAlignment="0" applyProtection="0"/>
    <xf numFmtId="0" fontId="73" fillId="63" borderId="1519" applyFill="0">
      <alignment horizontal="center"/>
    </xf>
    <xf numFmtId="188" fontId="73" fillId="63" borderId="1519" applyFill="0">
      <alignment horizontal="center" vertical="center"/>
    </xf>
    <xf numFmtId="0" fontId="7" fillId="14" borderId="14" applyNumberFormat="0" applyFont="0" applyAlignment="0" applyProtection="0"/>
    <xf numFmtId="187" fontId="74" fillId="0" borderId="1555" applyFont="0" applyFill="0" applyBorder="0" applyAlignment="0" applyProtection="0">
      <alignment horizontal="left"/>
      <protection locked="0"/>
    </xf>
    <xf numFmtId="178" fontId="10" fillId="39" borderId="2722">
      <alignment horizontal="center"/>
      <protection locked="0"/>
    </xf>
    <xf numFmtId="250" fontId="121" fillId="0" borderId="1565" applyFill="0"/>
    <xf numFmtId="10" fontId="68" fillId="67" borderId="1573" applyNumberFormat="0" applyBorder="0" applyAlignment="0" applyProtection="0"/>
    <xf numFmtId="0" fontId="7" fillId="14" borderId="14" applyNumberFormat="0" applyFont="0" applyAlignment="0" applyProtection="0"/>
    <xf numFmtId="228" fontId="124" fillId="0" borderId="1536" applyFill="0">
      <alignment horizontal="center" vertical="center"/>
    </xf>
    <xf numFmtId="0" fontId="7" fillId="14" borderId="14" applyNumberFormat="0" applyFont="0" applyAlignment="0" applyProtection="0"/>
    <xf numFmtId="0" fontId="74" fillId="0" borderId="1555" applyNumberFormat="0">
      <alignment horizontal="left"/>
      <protection locked="0"/>
    </xf>
    <xf numFmtId="228" fontId="124" fillId="0" borderId="1527" applyFill="0">
      <alignment horizontal="center" vertical="center"/>
    </xf>
    <xf numFmtId="0" fontId="7" fillId="14" borderId="14" applyNumberFormat="0" applyFont="0" applyAlignment="0" applyProtection="0"/>
    <xf numFmtId="271" fontId="11" fillId="0" borderId="1546">
      <alignment horizontal="right"/>
    </xf>
    <xf numFmtId="229" fontId="103" fillId="0" borderId="1570">
      <alignment vertical="center"/>
      <protection locked="0"/>
    </xf>
    <xf numFmtId="271" fontId="11" fillId="63" borderId="1564">
      <alignment horizontal="right"/>
    </xf>
    <xf numFmtId="201" fontId="10" fillId="39" borderId="1555" applyNumberFormat="0">
      <alignment horizontal="left"/>
    </xf>
    <xf numFmtId="3" fontId="114" fillId="39" borderId="1564">
      <alignment horizontal="center"/>
      <protection locked="0"/>
    </xf>
    <xf numFmtId="185" fontId="74" fillId="0" borderId="1564" applyFont="0" applyFill="0" applyBorder="0" applyAlignment="0" applyProtection="0">
      <alignment horizontal="left"/>
      <protection locked="0"/>
    </xf>
    <xf numFmtId="228" fontId="103" fillId="0" borderId="1552">
      <alignment vertical="center"/>
      <protection locked="0"/>
    </xf>
    <xf numFmtId="193" fontId="10" fillId="0" borderId="1519"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1564" applyFont="0" applyFill="0" applyBorder="0" applyAlignment="0" applyProtection="0">
      <alignment horizontal="left"/>
      <protection locked="0"/>
    </xf>
    <xf numFmtId="271" fontId="11" fillId="0" borderId="1546">
      <alignment horizontal="right"/>
    </xf>
    <xf numFmtId="49" fontId="74" fillId="0" borderId="1546">
      <alignment horizontal="left" vertical="top" wrapText="1"/>
      <protection locked="0"/>
    </xf>
    <xf numFmtId="49" fontId="74" fillId="0" borderId="1555">
      <alignment horizontal="left" vertical="top" wrapText="1"/>
      <protection locked="0"/>
    </xf>
    <xf numFmtId="197" fontId="74" fillId="0" borderId="1555">
      <alignment horizontal="left"/>
      <protection locked="0"/>
    </xf>
    <xf numFmtId="233" fontId="103" fillId="0" borderId="1570">
      <alignment vertical="center"/>
      <protection locked="0"/>
    </xf>
    <xf numFmtId="200" fontId="10" fillId="5" borderId="1519" applyFont="0" applyFill="0" applyBorder="0" applyAlignment="0" applyProtection="0"/>
    <xf numFmtId="228" fontId="73" fillId="63" borderId="1564" applyFill="0">
      <alignment horizontal="center"/>
    </xf>
    <xf numFmtId="196" fontId="10" fillId="39" borderId="1564" applyFont="0" applyFill="0" applyBorder="0" applyAlignment="0">
      <alignment horizontal="left"/>
    </xf>
    <xf numFmtId="0" fontId="7" fillId="14" borderId="14" applyNumberFormat="0" applyFont="0" applyAlignment="0" applyProtection="0"/>
    <xf numFmtId="228" fontId="74" fillId="0" borderId="1582" applyNumberFormat="0">
      <alignment horizontal="left"/>
      <protection locked="0"/>
    </xf>
    <xf numFmtId="0" fontId="7" fillId="14" borderId="14" applyNumberFormat="0" applyFont="0" applyAlignment="0" applyProtection="0"/>
    <xf numFmtId="0" fontId="7" fillId="14" borderId="14" applyNumberFormat="0" applyFont="0" applyAlignment="0" applyProtection="0"/>
    <xf numFmtId="0" fontId="66" fillId="0" borderId="1542" applyNumberFormat="0" applyFill="0" applyAlignment="0" applyProtection="0"/>
    <xf numFmtId="0" fontId="7" fillId="14" borderId="14" applyNumberFormat="0" applyFont="0" applyAlignment="0" applyProtection="0"/>
    <xf numFmtId="271" fontId="11" fillId="63" borderId="1555">
      <alignment horizontal="right"/>
    </xf>
    <xf numFmtId="0" fontId="7" fillId="14" borderId="14" applyNumberFormat="0" applyFont="0" applyAlignment="0" applyProtection="0"/>
    <xf numFmtId="0" fontId="7" fillId="14" borderId="14" applyNumberFormat="0" applyFont="0" applyAlignment="0" applyProtection="0"/>
    <xf numFmtId="228" fontId="103" fillId="0" borderId="1534">
      <alignment vertical="center"/>
      <protection locked="0"/>
    </xf>
    <xf numFmtId="0" fontId="7" fillId="14" borderId="14" applyNumberFormat="0" applyFont="0" applyAlignment="0" applyProtection="0"/>
    <xf numFmtId="0" fontId="10" fillId="62" borderId="1567" applyNumberFormat="0" applyFont="0" applyAlignment="0" applyProtection="0"/>
    <xf numFmtId="0" fontId="7" fillId="14" borderId="14" applyNumberFormat="0" applyFont="0" applyAlignment="0" applyProtection="0"/>
    <xf numFmtId="0" fontId="2" fillId="0" borderId="1551" applyNumberFormat="0" applyFill="0" applyAlignment="0" applyProtection="0"/>
    <xf numFmtId="228" fontId="136" fillId="68" borderId="1580" applyNumberFormat="0">
      <alignment horizontal="right"/>
    </xf>
    <xf numFmtId="0" fontId="7" fillId="14" borderId="14" applyNumberFormat="0" applyFont="0" applyAlignment="0" applyProtection="0"/>
    <xf numFmtId="0" fontId="7" fillId="14" borderId="14" applyNumberFormat="0" applyFont="0" applyAlignment="0" applyProtection="0"/>
    <xf numFmtId="10" fontId="68" fillId="67" borderId="1564" applyNumberFormat="0" applyBorder="0" applyAlignment="0" applyProtection="0"/>
    <xf numFmtId="188" fontId="73" fillId="63" borderId="1519" applyFill="0">
      <alignment horizontal="center" vertical="center"/>
    </xf>
    <xf numFmtId="0" fontId="7" fillId="14" borderId="14" applyNumberFormat="0" applyFont="0" applyAlignment="0" applyProtection="0"/>
    <xf numFmtId="254" fontId="10" fillId="39" borderId="1546">
      <alignment horizontal="right"/>
      <protection locked="0"/>
    </xf>
    <xf numFmtId="271" fontId="11" fillId="63" borderId="1573">
      <alignment horizontal="right"/>
    </xf>
    <xf numFmtId="178" fontId="10" fillId="39" borderId="1564">
      <alignment horizontal="center"/>
      <protection locked="0"/>
    </xf>
    <xf numFmtId="191" fontId="74" fillId="0" borderId="1537" applyFont="0" applyFill="0" applyBorder="0" applyAlignment="0" applyProtection="0">
      <alignment horizontal="left"/>
      <protection locked="0"/>
    </xf>
    <xf numFmtId="0" fontId="7" fillId="14" borderId="14" applyNumberFormat="0" applyFont="0" applyAlignment="0" applyProtection="0"/>
    <xf numFmtId="0" fontId="73" fillId="63" borderId="1564" applyFill="0">
      <alignment horizontal="center"/>
    </xf>
    <xf numFmtId="17" fontId="11" fillId="39" borderId="1537">
      <alignment horizontal="center"/>
      <protection locked="0"/>
    </xf>
    <xf numFmtId="0" fontId="2" fillId="0" borderId="1524" applyNumberFormat="0" applyFill="0" applyAlignment="0" applyProtection="0"/>
    <xf numFmtId="191" fontId="74" fillId="0" borderId="1564" applyFont="0" applyFill="0" applyBorder="0" applyAlignment="0" applyProtection="0">
      <alignment horizontal="left"/>
      <protection locked="0"/>
    </xf>
    <xf numFmtId="0" fontId="53" fillId="59" borderId="1566" applyNumberFormat="0" applyAlignment="0" applyProtection="0"/>
    <xf numFmtId="0" fontId="53" fillId="59" borderId="1512" applyNumberFormat="0" applyAlignment="0" applyProtection="0"/>
    <xf numFmtId="188" fontId="73" fillId="63" borderId="1564" applyFill="0">
      <alignment horizontal="center" vertical="center"/>
    </xf>
    <xf numFmtId="0" fontId="7" fillId="14" borderId="14" applyNumberFormat="0" applyFont="0" applyAlignment="0" applyProtection="0"/>
    <xf numFmtId="228" fontId="136" fillId="68" borderId="1526" applyNumberFormat="0">
      <alignment horizontal="right"/>
    </xf>
    <xf numFmtId="0" fontId="10" fillId="62" borderId="1540" applyNumberFormat="0" applyFont="0" applyAlignment="0" applyProtection="0"/>
    <xf numFmtId="0" fontId="61" fillId="46" borderId="1512" applyNumberFormat="0" applyAlignment="0" applyProtection="0"/>
    <xf numFmtId="0" fontId="7" fillId="14" borderId="14" applyNumberFormat="0" applyFont="0" applyAlignment="0" applyProtection="0"/>
    <xf numFmtId="231" fontId="103" fillId="0" borderId="1561">
      <alignment vertical="center"/>
      <protection locked="0"/>
    </xf>
    <xf numFmtId="0" fontId="10" fillId="62" borderId="1513" applyNumberFormat="0" applyFont="0" applyAlignment="0" applyProtection="0"/>
    <xf numFmtId="0" fontId="10" fillId="62" borderId="1513" applyNumberFormat="0" applyFont="0" applyAlignment="0" applyProtection="0"/>
    <xf numFmtId="0" fontId="64" fillId="59" borderId="1514" applyNumberFormat="0" applyAlignment="0" applyProtection="0"/>
    <xf numFmtId="0" fontId="66" fillId="0" borderId="1515" applyNumberFormat="0" applyFill="0" applyAlignment="0" applyProtection="0"/>
    <xf numFmtId="0" fontId="2" fillId="0" borderId="1560" applyNumberFormat="0" applyFill="0" applyAlignment="0" applyProtection="0"/>
    <xf numFmtId="271" fontId="11" fillId="0" borderId="1528">
      <alignment horizontal="right"/>
    </xf>
    <xf numFmtId="266" fontId="103" fillId="0" borderId="1528" applyFill="0">
      <alignment horizontal="center" vertical="center"/>
    </xf>
    <xf numFmtId="10" fontId="68" fillId="67" borderId="1528" applyNumberFormat="0" applyBorder="0" applyAlignment="0" applyProtection="0"/>
    <xf numFmtId="276" fontId="20" fillId="0" borderId="1528">
      <alignment horizontal="center"/>
    </xf>
    <xf numFmtId="0" fontId="7" fillId="14" borderId="14" applyNumberFormat="0" applyFont="0" applyAlignment="0" applyProtection="0"/>
    <xf numFmtId="0" fontId="7" fillId="14" borderId="14" applyNumberFormat="0" applyFont="0" applyAlignment="0" applyProtection="0"/>
    <xf numFmtId="178" fontId="10" fillId="39" borderId="2557">
      <alignment horizontal="center"/>
      <protection locked="0"/>
    </xf>
    <xf numFmtId="276" fontId="20" fillId="0" borderId="1519">
      <alignment horizontal="center"/>
    </xf>
    <xf numFmtId="0" fontId="74" fillId="0" borderId="1519" applyNumberFormat="0">
      <alignment horizontal="left"/>
      <protection locked="0"/>
    </xf>
    <xf numFmtId="0" fontId="61" fillId="46" borderId="1557" applyNumberFormat="0" applyAlignment="0" applyProtection="0"/>
    <xf numFmtId="0" fontId="7" fillId="14" borderId="14" applyNumberFormat="0" applyFont="0" applyAlignment="0" applyProtection="0"/>
    <xf numFmtId="0" fontId="7" fillId="14" borderId="14" applyNumberFormat="0" applyFont="0" applyAlignment="0" applyProtection="0"/>
    <xf numFmtId="228" fontId="112" fillId="0" borderId="1536"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4" fontId="103" fillId="0" borderId="1561">
      <alignment vertical="center"/>
      <protection locked="0"/>
    </xf>
    <xf numFmtId="0" fontId="7" fillId="14" borderId="14" applyNumberFormat="0" applyFont="0" applyAlignment="0" applyProtection="0"/>
    <xf numFmtId="228" fontId="104" fillId="0" borderId="1537" applyFill="0">
      <alignment horizontal="center" vertical="center"/>
    </xf>
    <xf numFmtId="228" fontId="112" fillId="0" borderId="1527" applyFill="0">
      <alignment horizontal="center" vertical="center"/>
    </xf>
    <xf numFmtId="228" fontId="73" fillId="63" borderId="1573" applyFill="0">
      <alignment horizontal="center"/>
    </xf>
    <xf numFmtId="228" fontId="103" fillId="0" borderId="1555" applyFill="0">
      <alignment horizontal="center" vertical="center"/>
    </xf>
    <xf numFmtId="185" fontId="74" fillId="0" borderId="1555" applyFont="0" applyFill="0" applyBorder="0" applyAlignment="0" applyProtection="0">
      <alignment horizontal="left"/>
      <protection locked="0"/>
    </xf>
    <xf numFmtId="0" fontId="61" fillId="46" borderId="1521" applyNumberFormat="0" applyAlignment="0" applyProtection="0"/>
    <xf numFmtId="0" fontId="7" fillId="14" borderId="14" applyNumberFormat="0" applyFont="0" applyAlignment="0" applyProtection="0"/>
    <xf numFmtId="49" fontId="74" fillId="0" borderId="1564">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193" fontId="10" fillId="0" borderId="1519"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530"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78" fontId="10" fillId="39" borderId="1537">
      <alignment horizontal="center"/>
      <protection locked="0"/>
    </xf>
    <xf numFmtId="254" fontId="10" fillId="39" borderId="1537">
      <alignment horizontal="right"/>
      <protection locked="0"/>
    </xf>
    <xf numFmtId="178" fontId="10" fillId="39" borderId="1537">
      <alignment horizontal="center"/>
      <protection locked="0"/>
    </xf>
    <xf numFmtId="0" fontId="7" fillId="14" borderId="14" applyNumberFormat="0" applyFont="0" applyAlignment="0" applyProtection="0"/>
    <xf numFmtId="0" fontId="7" fillId="14" borderId="14" applyNumberFormat="0" applyFont="0" applyAlignment="0" applyProtection="0"/>
    <xf numFmtId="196" fontId="10" fillId="39" borderId="1537" applyFont="0" applyFill="0" applyBorder="0" applyAlignment="0">
      <alignment horizontal="left"/>
    </xf>
    <xf numFmtId="0" fontId="7" fillId="14" borderId="14" applyNumberFormat="0" applyFont="0" applyAlignment="0" applyProtection="0"/>
    <xf numFmtId="0" fontId="7" fillId="14" borderId="14" applyNumberFormat="0" applyFont="0" applyAlignment="0" applyProtection="0"/>
    <xf numFmtId="178" fontId="10" fillId="39" borderId="1519">
      <alignment horizontal="center"/>
      <protection locked="0"/>
    </xf>
    <xf numFmtId="201" fontId="10" fillId="39" borderId="1564" applyNumberFormat="0">
      <alignment horizontal="left"/>
    </xf>
    <xf numFmtId="0" fontId="66" fillId="0" borderId="1524" applyNumberFormat="0" applyFill="0" applyAlignment="0" applyProtection="0"/>
    <xf numFmtId="0" fontId="7" fillId="14" borderId="14" applyNumberFormat="0" applyFont="0" applyAlignment="0" applyProtection="0"/>
    <xf numFmtId="196" fontId="10" fillId="39" borderId="1555" applyFont="0" applyFill="0" applyBorder="0" applyAlignment="0">
      <alignment horizontal="left"/>
    </xf>
    <xf numFmtId="0" fontId="7" fillId="14" borderId="14" applyNumberFormat="0" applyFont="0" applyAlignment="0" applyProtection="0"/>
    <xf numFmtId="0" fontId="7" fillId="14" borderId="14" applyNumberFormat="0" applyFont="0" applyAlignment="0" applyProtection="0"/>
    <xf numFmtId="178" fontId="10" fillId="39" borderId="1519">
      <alignment horizontal="center"/>
      <protection locked="0"/>
    </xf>
    <xf numFmtId="0" fontId="7" fillId="14" borderId="14" applyNumberFormat="0" applyFont="0" applyAlignment="0" applyProtection="0"/>
    <xf numFmtId="49" fontId="74" fillId="0" borderId="1555">
      <alignment horizontal="left" vertical="top" wrapText="1"/>
      <protection locked="0"/>
    </xf>
    <xf numFmtId="0" fontId="7" fillId="14" borderId="14" applyNumberFormat="0" applyFont="0" applyAlignment="0" applyProtection="0"/>
    <xf numFmtId="0" fontId="53" fillId="59" borderId="1512" applyNumberFormat="0" applyAlignment="0" applyProtection="0"/>
    <xf numFmtId="271" fontId="11" fillId="0" borderId="1582">
      <alignment horizontal="right"/>
    </xf>
    <xf numFmtId="191" fontId="74" fillId="0" borderId="1555" applyFont="0" applyFill="0" applyBorder="0" applyAlignment="0" applyProtection="0">
      <alignment horizontal="left"/>
      <protection locked="0"/>
    </xf>
    <xf numFmtId="230" fontId="103" fillId="0" borderId="1561">
      <alignment vertical="center"/>
      <protection locked="0"/>
    </xf>
    <xf numFmtId="233" fontId="103" fillId="0" borderId="1579">
      <alignment vertical="center"/>
      <protection locked="0"/>
    </xf>
    <xf numFmtId="190" fontId="74" fillId="0" borderId="1564" applyFont="0" applyFill="0" applyBorder="0" applyAlignment="0" applyProtection="0">
      <alignment horizontal="left"/>
      <protection locked="0"/>
    </xf>
    <xf numFmtId="196" fontId="10" fillId="39" borderId="1555" applyFont="0" applyFill="0" applyBorder="0" applyAlignment="0">
      <alignment horizontal="left"/>
    </xf>
    <xf numFmtId="0" fontId="7" fillId="14" borderId="14" applyNumberFormat="0" applyFont="0" applyAlignment="0" applyProtection="0"/>
    <xf numFmtId="0" fontId="66" fillId="0" borderId="1542" applyNumberFormat="0" applyFill="0" applyAlignment="0" applyProtection="0"/>
    <xf numFmtId="0" fontId="53" fillId="59" borderId="1557" applyNumberFormat="0" applyAlignment="0" applyProtection="0"/>
    <xf numFmtId="254" fontId="10" fillId="39" borderId="1555">
      <alignment horizontal="right"/>
      <protection locked="0"/>
    </xf>
    <xf numFmtId="178" fontId="10" fillId="39" borderId="1564">
      <alignment horizontal="center"/>
      <protection locked="0"/>
    </xf>
    <xf numFmtId="228" fontId="103" fillId="0" borderId="1573" applyFill="0">
      <alignment horizontal="center" vertical="center"/>
    </xf>
    <xf numFmtId="254" fontId="10" fillId="39" borderId="1564">
      <alignment horizontal="right"/>
      <protection locked="0"/>
    </xf>
    <xf numFmtId="0" fontId="66" fillId="0" borderId="1533" applyNumberFormat="0" applyFill="0" applyAlignment="0" applyProtection="0"/>
    <xf numFmtId="0" fontId="7" fillId="14" borderId="14" applyNumberFormat="0" applyFont="0" applyAlignment="0" applyProtection="0"/>
    <xf numFmtId="0" fontId="53" fillId="59" borderId="1521" applyNumberFormat="0" applyAlignment="0" applyProtection="0"/>
    <xf numFmtId="0" fontId="2" fillId="0" borderId="1533" applyNumberFormat="0" applyFill="0" applyAlignment="0" applyProtection="0"/>
    <xf numFmtId="0" fontId="73" fillId="63" borderId="1564" applyFill="0">
      <alignment horizontal="center"/>
    </xf>
    <xf numFmtId="0" fontId="7" fillId="14" borderId="14" applyNumberFormat="0" applyFont="0" applyAlignment="0" applyProtection="0"/>
    <xf numFmtId="0" fontId="7" fillId="14" borderId="14" applyNumberFormat="0" applyFont="0" applyAlignment="0" applyProtection="0"/>
    <xf numFmtId="271" fontId="11" fillId="0" borderId="1573">
      <alignment horizontal="right"/>
    </xf>
    <xf numFmtId="228" fontId="73" fillId="63" borderId="1564" applyFill="0">
      <alignment horizontal="center" vertical="center"/>
    </xf>
    <xf numFmtId="187" fontId="74" fillId="0" borderId="1519" applyFont="0" applyFill="0" applyBorder="0" applyAlignment="0" applyProtection="0">
      <alignment horizontal="left"/>
      <protection locked="0"/>
    </xf>
    <xf numFmtId="0" fontId="7" fillId="14" borderId="14" applyNumberFormat="0" applyFont="0" applyAlignment="0" applyProtection="0"/>
    <xf numFmtId="250" fontId="168" fillId="0" borderId="1565" applyFill="0"/>
    <xf numFmtId="0" fontId="7" fillId="14" borderId="14" applyNumberFormat="0" applyFont="0" applyAlignment="0" applyProtection="0"/>
    <xf numFmtId="17" fontId="11" fillId="39" borderId="1573">
      <alignment horizontal="center"/>
      <protection locked="0"/>
    </xf>
    <xf numFmtId="0" fontId="53" fillId="59" borderId="1548" applyNumberFormat="0" applyAlignment="0" applyProtection="0"/>
    <xf numFmtId="188" fontId="73" fillId="63" borderId="1555" applyFill="0">
      <alignment horizontal="center" vertical="center"/>
    </xf>
    <xf numFmtId="229" fontId="103" fillId="0" borderId="1534">
      <alignment vertical="center"/>
      <protection locked="0"/>
    </xf>
    <xf numFmtId="231" fontId="103" fillId="0" borderId="1534">
      <alignment vertical="center"/>
      <protection locked="0"/>
    </xf>
    <xf numFmtId="10" fontId="68" fillId="67" borderId="1546" applyNumberFormat="0" applyBorder="0" applyAlignment="0" applyProtection="0"/>
    <xf numFmtId="250" fontId="121" fillId="0" borderId="2486" applyFill="0"/>
    <xf numFmtId="49" fontId="74" fillId="0" borderId="1573">
      <alignment horizontal="left" vertical="top" wrapText="1"/>
      <protection locked="0"/>
    </xf>
    <xf numFmtId="266" fontId="103" fillId="0" borderId="1582" applyFill="0">
      <alignment horizontal="center" vertical="center"/>
    </xf>
    <xf numFmtId="178" fontId="10" fillId="39" borderId="1555">
      <alignment horizontal="center"/>
      <protection locked="0"/>
    </xf>
    <xf numFmtId="267" fontId="112" fillId="0" borderId="1572" applyFill="0">
      <alignment horizontal="center" vertical="center"/>
    </xf>
    <xf numFmtId="0" fontId="61" fillId="46" borderId="1512" applyNumberFormat="0" applyAlignment="0" applyProtection="0"/>
    <xf numFmtId="230" fontId="103" fillId="0" borderId="1525">
      <alignment vertical="center"/>
      <protection locked="0"/>
    </xf>
    <xf numFmtId="254" fontId="10" fillId="39" borderId="1573">
      <alignment horizontal="right"/>
      <protection locked="0"/>
    </xf>
    <xf numFmtId="178" fontId="10" fillId="39" borderId="1573">
      <alignment horizontal="center"/>
      <protection locked="0"/>
    </xf>
    <xf numFmtId="185" fontId="74" fillId="0" borderId="1582" applyFont="0" applyFill="0" applyBorder="0" applyAlignment="0" applyProtection="0">
      <alignment horizontal="left"/>
      <protection locked="0"/>
    </xf>
    <xf numFmtId="0" fontId="7" fillId="14" borderId="14" applyNumberFormat="0" applyFont="0" applyAlignment="0" applyProtection="0"/>
    <xf numFmtId="3" fontId="114" fillId="39" borderId="1555">
      <alignment horizontal="center"/>
      <protection locked="0"/>
    </xf>
    <xf numFmtId="0" fontId="7" fillId="14" borderId="14" applyNumberFormat="0" applyFont="0" applyAlignment="0" applyProtection="0"/>
    <xf numFmtId="0" fontId="66" fillId="0" borderId="1533" applyNumberFormat="0" applyFill="0" applyAlignment="0" applyProtection="0"/>
    <xf numFmtId="0" fontId="66" fillId="0" borderId="1542" applyNumberFormat="0" applyFill="0" applyAlignment="0" applyProtection="0"/>
    <xf numFmtId="271" fontId="11" fillId="63" borderId="1546">
      <alignment horizontal="right"/>
    </xf>
    <xf numFmtId="0" fontId="7" fillId="14" borderId="14" applyNumberFormat="0" applyFont="0" applyAlignment="0" applyProtection="0"/>
    <xf numFmtId="229" fontId="103" fillId="0" borderId="1552">
      <alignment vertical="center"/>
      <protection locked="0"/>
    </xf>
    <xf numFmtId="0" fontId="7" fillId="14" borderId="14" applyNumberFormat="0" applyFont="0" applyAlignment="0" applyProtection="0"/>
    <xf numFmtId="228" fontId="103" fillId="0" borderId="1546" applyFill="0">
      <alignment horizontal="center" vertical="center"/>
    </xf>
    <xf numFmtId="0" fontId="2" fillId="0" borderId="1578" applyNumberFormat="0" applyFill="0" applyAlignment="0" applyProtection="0"/>
    <xf numFmtId="0" fontId="61" fillId="46" borderId="1575" applyNumberFormat="0" applyAlignment="0" applyProtection="0"/>
    <xf numFmtId="0" fontId="66" fillId="0" borderId="1569"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10" fillId="62" borderId="1513" applyNumberFormat="0" applyFont="0" applyAlignment="0" applyProtection="0"/>
    <xf numFmtId="0" fontId="64" fillId="59" borderId="1514" applyNumberFormat="0" applyAlignment="0" applyProtection="0"/>
    <xf numFmtId="0" fontId="10" fillId="62" borderId="1558" applyNumberFormat="0" applyFont="0" applyAlignment="0" applyProtection="0"/>
    <xf numFmtId="231" fontId="103" fillId="0" borderId="1561">
      <alignment vertical="center"/>
      <protection locked="0"/>
    </xf>
    <xf numFmtId="0" fontId="7" fillId="14" borderId="14" applyNumberFormat="0" applyFont="0" applyAlignment="0" applyProtection="0"/>
    <xf numFmtId="250" fontId="121" fillId="0" borderId="1547" applyFill="0"/>
    <xf numFmtId="0" fontId="7" fillId="14" borderId="14" applyNumberFormat="0" applyFont="0" applyAlignment="0" applyProtection="0"/>
    <xf numFmtId="0" fontId="7" fillId="14" borderId="14" applyNumberFormat="0" applyFont="0" applyAlignment="0" applyProtection="0"/>
    <xf numFmtId="0" fontId="66" fillId="0" borderId="1515" applyNumberFormat="0" applyFill="0" applyAlignment="0" applyProtection="0"/>
    <xf numFmtId="0" fontId="2" fillId="0" borderId="1515" applyNumberFormat="0" applyFill="0" applyAlignment="0" applyProtection="0"/>
    <xf numFmtId="0" fontId="7" fillId="14" borderId="14" applyNumberFormat="0" applyFont="0" applyAlignment="0" applyProtection="0"/>
    <xf numFmtId="0" fontId="61" fillId="46" borderId="1566" applyNumberFormat="0" applyAlignment="0" applyProtection="0"/>
    <xf numFmtId="0" fontId="7" fillId="14" borderId="14" applyNumberFormat="0" applyFont="0" applyAlignment="0" applyProtection="0"/>
    <xf numFmtId="228" fontId="124" fillId="0" borderId="1572" applyFill="0">
      <alignment horizontal="center" vertical="center"/>
    </xf>
    <xf numFmtId="231" fontId="103" fillId="0" borderId="1570">
      <alignment vertical="center"/>
      <protection locked="0"/>
    </xf>
    <xf numFmtId="0" fontId="66" fillId="0" borderId="1560" applyNumberFormat="0" applyFill="0" applyAlignment="0" applyProtection="0"/>
    <xf numFmtId="237" fontId="103" fillId="0" borderId="1570">
      <alignment vertical="center"/>
      <protection locked="0"/>
    </xf>
    <xf numFmtId="233" fontId="103" fillId="0" borderId="1534">
      <alignment vertical="center"/>
      <protection locked="0"/>
    </xf>
    <xf numFmtId="0" fontId="74" fillId="0" borderId="1537" applyNumberFormat="0">
      <alignment horizontal="left"/>
      <protection locked="0"/>
    </xf>
    <xf numFmtId="231" fontId="103" fillId="0" borderId="1543">
      <alignment vertical="center"/>
      <protection locked="0"/>
    </xf>
    <xf numFmtId="267" fontId="112" fillId="0" borderId="1536" applyFill="0">
      <alignment horizontal="center" vertical="center"/>
    </xf>
    <xf numFmtId="0" fontId="10" fillId="62" borderId="1549" applyNumberFormat="0" applyFont="0" applyAlignment="0" applyProtection="0"/>
    <xf numFmtId="37" fontId="70" fillId="0" borderId="1563" applyFill="0">
      <alignment horizontal="center" vertical="center"/>
    </xf>
    <xf numFmtId="229" fontId="103" fillId="0" borderId="1561">
      <alignment vertical="center"/>
      <protection locked="0"/>
    </xf>
    <xf numFmtId="185" fontId="74" fillId="0" borderId="1537" applyFont="0" applyFill="0" applyBorder="0" applyAlignment="0" applyProtection="0">
      <alignment horizontal="left"/>
      <protection locked="0"/>
    </xf>
    <xf numFmtId="3" fontId="114" fillId="39" borderId="1537">
      <alignment horizontal="center"/>
      <protection locked="0"/>
    </xf>
    <xf numFmtId="228" fontId="68" fillId="0" borderId="1537" applyFill="0">
      <alignment horizontal="center" vertical="center"/>
    </xf>
    <xf numFmtId="188" fontId="73" fillId="63" borderId="1537" applyFill="0">
      <alignment horizontal="center" vertical="center"/>
    </xf>
    <xf numFmtId="0" fontId="66" fillId="0" borderId="1524" applyNumberFormat="0" applyFill="0" applyAlignment="0" applyProtection="0"/>
    <xf numFmtId="0" fontId="64" fillId="59" borderId="1523" applyNumberFormat="0" applyAlignment="0" applyProtection="0"/>
    <xf numFmtId="0" fontId="10" fillId="62" borderId="1522" applyNumberFormat="0" applyFont="0" applyAlignment="0" applyProtection="0"/>
    <xf numFmtId="188" fontId="73" fillId="63" borderId="1528" applyFill="0">
      <alignment horizontal="center" vertical="center"/>
    </xf>
    <xf numFmtId="0" fontId="10" fillId="62" borderId="1522" applyNumberFormat="0" applyFont="0" applyAlignment="0" applyProtection="0"/>
    <xf numFmtId="228" fontId="73" fillId="63" borderId="1546" applyFill="0">
      <alignment horizontal="center" vertical="center"/>
    </xf>
    <xf numFmtId="0" fontId="7" fillId="14" borderId="14" applyNumberFormat="0" applyFont="0" applyAlignment="0" applyProtection="0"/>
    <xf numFmtId="17" fontId="11" fillId="39" borderId="1555">
      <alignment horizontal="center"/>
      <protection locked="0"/>
    </xf>
    <xf numFmtId="200" fontId="10" fillId="5" borderId="1555" applyFont="0" applyFill="0" applyBorder="0" applyAlignment="0" applyProtection="0"/>
    <xf numFmtId="184" fontId="103" fillId="0" borderId="1543">
      <alignment vertical="center"/>
      <protection locked="0"/>
    </xf>
    <xf numFmtId="37" fontId="70" fillId="0" borderId="1536" applyFill="0">
      <alignment horizontal="center" vertical="center"/>
    </xf>
    <xf numFmtId="228" fontId="73" fillId="63" borderId="1573" applyFill="0">
      <alignment horizontal="center" vertical="center"/>
    </xf>
    <xf numFmtId="228" fontId="136" fillId="68" borderId="1553" applyNumberFormat="0">
      <alignment horizontal="right"/>
    </xf>
    <xf numFmtId="0" fontId="10" fillId="62" borderId="1540" applyNumberFormat="0" applyFont="0" applyAlignment="0" applyProtection="0"/>
    <xf numFmtId="0" fontId="7" fillId="14" borderId="14" applyNumberFormat="0" applyFont="0" applyAlignment="0" applyProtection="0"/>
    <xf numFmtId="254" fontId="10" fillId="39" borderId="1537">
      <alignment horizontal="right"/>
      <protection locked="0"/>
    </xf>
    <xf numFmtId="178" fontId="10" fillId="39" borderId="1555">
      <alignment horizontal="center"/>
      <protection locked="0"/>
    </xf>
    <xf numFmtId="192" fontId="74" fillId="0" borderId="1564" applyFont="0" applyFill="0" applyBorder="0" applyAlignment="0" applyProtection="0">
      <alignment horizontal="left"/>
      <protection locked="0"/>
    </xf>
    <xf numFmtId="271" fontId="11" fillId="0" borderId="1537">
      <alignment horizontal="right"/>
    </xf>
    <xf numFmtId="0" fontId="7" fillId="14" borderId="14" applyNumberFormat="0" applyFont="0" applyAlignment="0" applyProtection="0"/>
    <xf numFmtId="0" fontId="7" fillId="14" borderId="14" applyNumberFormat="0" applyFont="0" applyAlignment="0" applyProtection="0"/>
    <xf numFmtId="187" fontId="74" fillId="0" borderId="1537"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64" fillId="59" borderId="1541" applyNumberFormat="0" applyAlignment="0" applyProtection="0"/>
    <xf numFmtId="250" fontId="121" fillId="0" borderId="1574" applyFill="0"/>
    <xf numFmtId="237" fontId="103" fillId="0" borderId="1543">
      <alignment vertical="center"/>
      <protection locked="0"/>
    </xf>
    <xf numFmtId="0" fontId="10" fillId="62" borderId="1576"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1519" applyFont="0" applyFill="0" applyBorder="0" applyAlignment="0" applyProtection="0">
      <alignment horizontal="left"/>
      <protection locked="0"/>
    </xf>
    <xf numFmtId="0" fontId="7" fillId="14" borderId="14" applyNumberFormat="0" applyFont="0" applyAlignment="0" applyProtection="0"/>
    <xf numFmtId="233" fontId="103" fillId="0" borderId="1552">
      <alignment vertical="center"/>
      <protection locked="0"/>
    </xf>
    <xf numFmtId="228" fontId="68" fillId="0" borderId="1573" applyFill="0">
      <alignment horizontal="center" vertical="center"/>
    </xf>
    <xf numFmtId="228" fontId="103" fillId="0" borderId="1543">
      <alignment vertical="center"/>
      <protection locked="0"/>
    </xf>
    <xf numFmtId="178" fontId="10" fillId="39" borderId="1519">
      <alignment horizontal="center"/>
      <protection locked="0"/>
    </xf>
    <xf numFmtId="0" fontId="74" fillId="0" borderId="1564" applyNumberFormat="0">
      <alignment horizontal="left"/>
      <protection locked="0"/>
    </xf>
    <xf numFmtId="0" fontId="53" fillId="59" borderId="1548" applyNumberFormat="0" applyAlignment="0" applyProtection="0"/>
    <xf numFmtId="0" fontId="61" fillId="46" borderId="1548" applyNumberFormat="0" applyAlignment="0" applyProtection="0"/>
    <xf numFmtId="0" fontId="7" fillId="14" borderId="14" applyNumberFormat="0" applyFont="0" applyAlignment="0" applyProtection="0"/>
    <xf numFmtId="188" fontId="73" fillId="63" borderId="1555" applyFill="0">
      <alignment horizontal="center" vertical="center"/>
    </xf>
    <xf numFmtId="228" fontId="73" fillId="63" borderId="1537" applyFill="0">
      <alignment horizontal="center" vertical="center"/>
    </xf>
    <xf numFmtId="228" fontId="73" fillId="63" borderId="1555" applyFill="0">
      <alignment horizontal="center"/>
    </xf>
    <xf numFmtId="228" fontId="112" fillId="0" borderId="1572" applyFill="0">
      <alignment horizontal="center" vertical="center"/>
    </xf>
    <xf numFmtId="49" fontId="74" fillId="0" borderId="1582">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7" fontId="74" fillId="0" borderId="1546" applyFont="0" applyFill="0" applyBorder="0" applyAlignment="0" applyProtection="0">
      <alignment horizontal="left"/>
      <protection locked="0"/>
    </xf>
    <xf numFmtId="187" fontId="74" fillId="0" borderId="1564" applyFont="0" applyFill="0" applyBorder="0" applyAlignment="0" applyProtection="0">
      <alignment horizontal="left"/>
      <protection locked="0"/>
    </xf>
    <xf numFmtId="37" fontId="70" fillId="0" borderId="1572" applyFill="0">
      <alignment horizontal="center" vertical="center"/>
    </xf>
    <xf numFmtId="233" fontId="103" fillId="0" borderId="1561">
      <alignment vertical="center"/>
      <protection locked="0"/>
    </xf>
    <xf numFmtId="271" fontId="11" fillId="63" borderId="1537">
      <alignment horizontal="right"/>
    </xf>
    <xf numFmtId="0" fontId="7" fillId="14" borderId="14" applyNumberFormat="0" applyFont="0" applyAlignment="0" applyProtection="0"/>
    <xf numFmtId="0" fontId="53" fillId="59" borderId="1530" applyNumberFormat="0" applyAlignment="0" applyProtection="0"/>
    <xf numFmtId="228" fontId="73" fillId="63" borderId="1564" applyFill="0">
      <alignment horizontal="center" vertical="center"/>
    </xf>
    <xf numFmtId="0" fontId="10" fillId="62" borderId="1549" applyNumberFormat="0" applyFont="0" applyAlignment="0" applyProtection="0"/>
    <xf numFmtId="0" fontId="7" fillId="14" borderId="14" applyNumberFormat="0" applyFont="0" applyAlignment="0" applyProtection="0"/>
    <xf numFmtId="254" fontId="10" fillId="39" borderId="1564">
      <alignment horizontal="right"/>
      <protection locked="0"/>
    </xf>
    <xf numFmtId="0" fontId="7" fillId="14" borderId="14" applyNumberFormat="0" applyFont="0" applyAlignment="0" applyProtection="0"/>
    <xf numFmtId="228" fontId="73" fillId="63" borderId="1537" applyFill="0">
      <alignment horizontal="center"/>
    </xf>
    <xf numFmtId="0" fontId="7" fillId="14" borderId="14" applyNumberFormat="0" applyFont="0" applyAlignment="0" applyProtection="0"/>
    <xf numFmtId="250" fontId="168" fillId="0" borderId="1538" applyFill="0"/>
    <xf numFmtId="228" fontId="74" fillId="0" borderId="1573" applyNumberFormat="0">
      <alignment horizontal="left"/>
      <protection locked="0"/>
    </xf>
    <xf numFmtId="228" fontId="103" fillId="0" borderId="1537" applyFill="0">
      <alignment horizontal="center" vertical="center"/>
    </xf>
    <xf numFmtId="228" fontId="121" fillId="0" borderId="1535" applyNumberFormat="0"/>
    <xf numFmtId="0" fontId="7" fillId="14" borderId="14" applyNumberFormat="0" applyFont="0" applyAlignment="0" applyProtection="0"/>
    <xf numFmtId="231" fontId="103" fillId="0" borderId="1579">
      <alignment vertical="center"/>
      <protection locked="0"/>
    </xf>
    <xf numFmtId="0" fontId="10" fillId="62" borderId="1549" applyNumberFormat="0" applyFont="0" applyAlignment="0" applyProtection="0"/>
    <xf numFmtId="0" fontId="7" fillId="14" borderId="14" applyNumberFormat="0" applyFont="0" applyAlignment="0" applyProtection="0"/>
    <xf numFmtId="17" fontId="11" fillId="39" borderId="1564">
      <alignment horizontal="center"/>
      <protection locked="0"/>
    </xf>
    <xf numFmtId="0" fontId="61" fillId="46" borderId="1539" applyNumberFormat="0" applyAlignment="0" applyProtection="0"/>
    <xf numFmtId="178" fontId="10" fillId="39" borderId="1519">
      <alignment horizontal="center"/>
      <protection locked="0"/>
    </xf>
    <xf numFmtId="0" fontId="7" fillId="14" borderId="14" applyNumberFormat="0" applyFont="0" applyAlignment="0" applyProtection="0"/>
    <xf numFmtId="0" fontId="7" fillId="14" borderId="14" applyNumberFormat="0" applyFont="0" applyAlignment="0" applyProtection="0"/>
    <xf numFmtId="0" fontId="64" fillId="59" borderId="1523" applyNumberFormat="0" applyAlignment="0" applyProtection="0"/>
    <xf numFmtId="0" fontId="10" fillId="62" borderId="1522" applyNumberFormat="0" applyFont="0" applyAlignment="0" applyProtection="0"/>
    <xf numFmtId="0" fontId="7" fillId="14" borderId="14" applyNumberFormat="0" applyFont="0" applyAlignment="0" applyProtection="0"/>
    <xf numFmtId="232" fontId="103" fillId="0" borderId="1516">
      <alignment vertical="center"/>
      <protection locked="0"/>
    </xf>
    <xf numFmtId="229" fontId="103" fillId="0" borderId="1516">
      <alignment vertical="center"/>
      <protection locked="0"/>
    </xf>
    <xf numFmtId="228" fontId="103" fillId="0" borderId="1516">
      <alignment vertical="center"/>
      <protection locked="0"/>
    </xf>
    <xf numFmtId="237" fontId="103" fillId="0" borderId="1516">
      <alignment vertical="center"/>
      <protection locked="0"/>
    </xf>
    <xf numFmtId="184" fontId="103" fillId="0" borderId="1516">
      <alignment vertical="center"/>
      <protection locked="0"/>
    </xf>
    <xf numFmtId="233" fontId="103" fillId="0" borderId="1516">
      <alignment vertical="center"/>
      <protection locked="0"/>
    </xf>
    <xf numFmtId="233" fontId="103" fillId="0" borderId="1516">
      <alignment vertical="center"/>
      <protection locked="0"/>
    </xf>
    <xf numFmtId="231" fontId="103" fillId="0" borderId="1516">
      <alignment vertical="center"/>
      <protection locked="0"/>
    </xf>
    <xf numFmtId="231" fontId="103" fillId="0" borderId="1516">
      <alignment vertical="center"/>
      <protection locked="0"/>
    </xf>
    <xf numFmtId="230" fontId="103" fillId="0" borderId="1516">
      <alignment vertical="center"/>
      <protection locked="0"/>
    </xf>
    <xf numFmtId="0" fontId="7" fillId="14" borderId="14" applyNumberFormat="0" applyFont="0" applyAlignment="0" applyProtection="0"/>
    <xf numFmtId="0" fontId="7" fillId="14" borderId="14" applyNumberFormat="0" applyFont="0" applyAlignment="0" applyProtection="0"/>
    <xf numFmtId="228" fontId="112" fillId="0" borderId="1545" applyFill="0">
      <alignment horizontal="center" vertical="center"/>
    </xf>
    <xf numFmtId="230" fontId="103" fillId="0" borderId="1552">
      <alignment vertical="center"/>
      <protection locked="0"/>
    </xf>
    <xf numFmtId="232" fontId="103" fillId="0" borderId="1552">
      <alignment vertical="center"/>
      <protection locked="0"/>
    </xf>
    <xf numFmtId="0" fontId="7" fillId="14" borderId="14" applyNumberFormat="0" applyFont="0" applyAlignment="0" applyProtection="0"/>
    <xf numFmtId="0" fontId="7" fillId="14" borderId="14" applyNumberFormat="0" applyFont="0" applyAlignment="0" applyProtection="0"/>
    <xf numFmtId="178" fontId="10" fillId="39" borderId="1564">
      <alignment horizontal="center"/>
      <protection locked="0"/>
    </xf>
    <xf numFmtId="230" fontId="103" fillId="0" borderId="1570">
      <alignment vertical="center"/>
      <protection locked="0"/>
    </xf>
    <xf numFmtId="0" fontId="61" fillId="46" borderId="1557" applyNumberFormat="0" applyAlignment="0" applyProtection="0"/>
    <xf numFmtId="0" fontId="61" fillId="46" borderId="1530" applyNumberFormat="0" applyAlignment="0" applyProtection="0"/>
    <xf numFmtId="0" fontId="10" fillId="62" borderId="1540" applyNumberFormat="0" applyFont="0" applyAlignment="0" applyProtection="0"/>
    <xf numFmtId="0" fontId="10" fillId="62" borderId="1540" applyNumberFormat="0" applyFont="0" applyAlignment="0" applyProtection="0"/>
    <xf numFmtId="0" fontId="64" fillId="59" borderId="1550"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530" applyNumberFormat="0" applyAlignment="0" applyProtection="0"/>
    <xf numFmtId="250" fontId="121" fillId="0" borderId="1529" applyFill="0"/>
    <xf numFmtId="266" fontId="103" fillId="0" borderId="1537" applyFill="0">
      <alignment horizontal="center" vertical="center"/>
    </xf>
    <xf numFmtId="0" fontId="7" fillId="14" borderId="14" applyNumberFormat="0" applyFont="0" applyAlignment="0" applyProtection="0"/>
    <xf numFmtId="0" fontId="64" fillId="59" borderId="1559" applyNumberFormat="0" applyAlignment="0" applyProtection="0"/>
    <xf numFmtId="10" fontId="68" fillId="67" borderId="1537" applyNumberFormat="0" applyBorder="0" applyAlignment="0" applyProtection="0"/>
    <xf numFmtId="0" fontId="7" fillId="14" borderId="14" applyNumberFormat="0" applyFont="0" applyAlignment="0" applyProtection="0"/>
    <xf numFmtId="0" fontId="64" fillId="59" borderId="1577" applyNumberFormat="0" applyAlignment="0" applyProtection="0"/>
    <xf numFmtId="0" fontId="7" fillId="14" borderId="14" applyNumberFormat="0" applyFont="0" applyAlignment="0" applyProtection="0"/>
    <xf numFmtId="201" fontId="10" fillId="39" borderId="1555" applyNumberFormat="0">
      <alignment horizontal="left"/>
    </xf>
    <xf numFmtId="49" fontId="74" fillId="0" borderId="1573">
      <alignment horizontal="left" vertical="top" wrapText="1"/>
      <protection locked="0"/>
    </xf>
    <xf numFmtId="0" fontId="7" fillId="14" borderId="14" applyNumberFormat="0" applyFont="0" applyAlignment="0" applyProtection="0"/>
    <xf numFmtId="0" fontId="53" fillId="59" borderId="1539" applyNumberFormat="0" applyAlignment="0" applyProtection="0"/>
    <xf numFmtId="250" fontId="121" fillId="0" borderId="1556" applyFill="0"/>
    <xf numFmtId="228" fontId="112" fillId="0" borderId="1581" applyFill="0">
      <alignment horizontal="center" vertical="center"/>
    </xf>
    <xf numFmtId="0" fontId="7" fillId="14" borderId="14" applyNumberFormat="0" applyFont="0" applyAlignment="0" applyProtection="0"/>
    <xf numFmtId="0" fontId="10" fillId="62" borderId="1576" applyNumberFormat="0" applyFont="0" applyAlignment="0" applyProtection="0"/>
    <xf numFmtId="228" fontId="121" fillId="0" borderId="1571" applyNumberFormat="0"/>
    <xf numFmtId="231" fontId="103" fillId="0" borderId="1525">
      <alignment vertical="center"/>
      <protection locked="0"/>
    </xf>
    <xf numFmtId="233" fontId="103" fillId="0" borderId="1525">
      <alignment vertical="center"/>
      <protection locked="0"/>
    </xf>
    <xf numFmtId="233" fontId="103" fillId="0" borderId="1525">
      <alignment vertical="center"/>
      <protection locked="0"/>
    </xf>
    <xf numFmtId="184" fontId="103" fillId="0" borderId="1525">
      <alignment vertical="center"/>
      <protection locked="0"/>
    </xf>
    <xf numFmtId="237" fontId="103" fillId="0" borderId="1525">
      <alignment vertical="center"/>
      <protection locked="0"/>
    </xf>
    <xf numFmtId="228" fontId="103" fillId="0" borderId="1525">
      <alignment vertical="center"/>
      <protection locked="0"/>
    </xf>
    <xf numFmtId="229" fontId="103" fillId="0" borderId="1525">
      <alignment vertical="center"/>
      <protection locked="0"/>
    </xf>
    <xf numFmtId="232" fontId="103" fillId="0" borderId="1525">
      <alignment vertical="center"/>
      <protection locked="0"/>
    </xf>
    <xf numFmtId="228" fontId="121" fillId="0" borderId="1517" applyNumberFormat="0"/>
    <xf numFmtId="0" fontId="10" fillId="62" borderId="1549" applyNumberFormat="0" applyFont="0" applyAlignment="0" applyProtection="0"/>
    <xf numFmtId="228" fontId="136" fillId="68" borderId="1517" applyNumberFormat="0">
      <alignment horizontal="right"/>
    </xf>
    <xf numFmtId="228" fontId="112" fillId="0" borderId="1518" applyFill="0">
      <alignment horizontal="center" vertical="center"/>
    </xf>
    <xf numFmtId="228" fontId="124" fillId="0" borderId="1518" applyFill="0">
      <alignment horizontal="center" vertical="center"/>
    </xf>
    <xf numFmtId="267" fontId="112" fillId="0" borderId="1518" applyFill="0">
      <alignment horizontal="center" vertical="center"/>
    </xf>
    <xf numFmtId="37" fontId="70" fillId="0" borderId="1518" applyFill="0">
      <alignment horizontal="center" vertical="center"/>
    </xf>
    <xf numFmtId="184" fontId="103" fillId="0" borderId="1552">
      <alignment vertical="center"/>
      <protection locked="0"/>
    </xf>
    <xf numFmtId="0" fontId="7" fillId="14" borderId="14" applyNumberFormat="0" applyFont="0" applyAlignment="0" applyProtection="0"/>
    <xf numFmtId="0" fontId="7" fillId="14" borderId="14" applyNumberFormat="0" applyFont="0" applyAlignment="0" applyProtection="0"/>
    <xf numFmtId="43" fontId="1" fillId="0" borderId="0" applyFont="0" applyFill="0" applyBorder="0" applyAlignment="0" applyProtection="0"/>
    <xf numFmtId="196" fontId="10" fillId="39" borderId="1546" applyFont="0" applyFill="0" applyBorder="0" applyAlignment="0">
      <alignment horizontal="left"/>
    </xf>
    <xf numFmtId="228" fontId="121" fillId="0" borderId="1562" applyNumberFormat="0"/>
    <xf numFmtId="191" fontId="74" fillId="0" borderId="1564"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21" fillId="0" borderId="1538" applyFill="0"/>
    <xf numFmtId="0" fontId="74" fillId="0" borderId="1546" applyNumberFormat="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4" fillId="0" borderId="1573"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1555" applyFont="0" applyFill="0" applyBorder="0" applyAlignment="0" applyProtection="0">
      <alignment horizontal="left"/>
      <protection locked="0"/>
    </xf>
    <xf numFmtId="254" fontId="10" fillId="39" borderId="1582">
      <alignment horizontal="right"/>
      <protection locked="0"/>
    </xf>
    <xf numFmtId="0" fontId="7" fillId="14" borderId="14" applyNumberFormat="0" applyFont="0" applyAlignment="0" applyProtection="0"/>
    <xf numFmtId="254" fontId="10" fillId="39" borderId="1555">
      <alignment horizontal="right"/>
      <protection locked="0"/>
    </xf>
    <xf numFmtId="187" fontId="74" fillId="0" borderId="1555" applyFont="0" applyFill="0" applyBorder="0" applyAlignment="0" applyProtection="0">
      <alignment horizontal="left"/>
      <protection locked="0"/>
    </xf>
    <xf numFmtId="49" fontId="74" fillId="0" borderId="1528">
      <alignment horizontal="left" vertical="top" wrapText="1"/>
      <protection locked="0"/>
    </xf>
    <xf numFmtId="200" fontId="10" fillId="5" borderId="1555" applyFont="0" applyFill="0" applyBorder="0" applyAlignment="0" applyProtection="0"/>
    <xf numFmtId="0" fontId="10" fillId="62" borderId="1531" applyNumberFormat="0" applyFont="0" applyAlignment="0" applyProtection="0"/>
    <xf numFmtId="0" fontId="7" fillId="14" borderId="14" applyNumberFormat="0" applyFont="0" applyAlignment="0" applyProtection="0"/>
    <xf numFmtId="192" fontId="74" fillId="0" borderId="1546"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21" fillId="0" borderId="1510" applyFill="0"/>
    <xf numFmtId="0" fontId="7" fillId="14" borderId="14" applyNumberFormat="0" applyFont="0" applyAlignment="0" applyProtection="0"/>
    <xf numFmtId="0" fontId="64" fillId="59" borderId="1559" applyNumberFormat="0" applyAlignment="0" applyProtection="0"/>
    <xf numFmtId="250" fontId="121" fillId="0" borderId="1574" applyFill="0"/>
    <xf numFmtId="231" fontId="103" fillId="0" borderId="1543">
      <alignment vertical="center"/>
      <protection locked="0"/>
    </xf>
    <xf numFmtId="250" fontId="168" fillId="0" borderId="1574" applyFill="0"/>
    <xf numFmtId="0" fontId="66" fillId="0" borderId="1524" applyNumberFormat="0" applyFill="0" applyAlignment="0" applyProtection="0"/>
    <xf numFmtId="10" fontId="68" fillId="67" borderId="1519" applyNumberFormat="0" applyBorder="0" applyAlignment="0" applyProtection="0"/>
    <xf numFmtId="201" fontId="10" fillId="39" borderId="1519" applyNumberFormat="0">
      <alignment horizontal="left"/>
    </xf>
    <xf numFmtId="271" fontId="11" fillId="0" borderId="1519">
      <alignment horizontal="right"/>
    </xf>
    <xf numFmtId="190" fontId="74" fillId="0" borderId="1519" applyFont="0" applyFill="0" applyBorder="0" applyAlignment="0" applyProtection="0">
      <alignment horizontal="left"/>
      <protection locked="0"/>
    </xf>
    <xf numFmtId="192" fontId="74" fillId="0" borderId="1519" applyFont="0" applyFill="0" applyBorder="0" applyAlignment="0" applyProtection="0">
      <alignment horizontal="left"/>
      <protection locked="0"/>
    </xf>
    <xf numFmtId="191" fontId="74" fillId="0" borderId="1519" applyFont="0" applyFill="0" applyBorder="0" applyAlignment="0" applyProtection="0">
      <alignment horizontal="left"/>
      <protection locked="0"/>
    </xf>
    <xf numFmtId="266" fontId="103" fillId="0" borderId="1519" applyFill="0">
      <alignment horizontal="center" vertical="center"/>
    </xf>
    <xf numFmtId="184" fontId="68" fillId="0" borderId="1519" applyFill="0">
      <alignment horizontal="center" vertical="center"/>
    </xf>
    <xf numFmtId="228" fontId="103" fillId="0" borderId="1519" applyFill="0">
      <alignment horizontal="center" vertical="center"/>
    </xf>
    <xf numFmtId="228" fontId="68" fillId="0" borderId="1519" applyFill="0">
      <alignment horizontal="center" vertical="center"/>
    </xf>
    <xf numFmtId="228" fontId="104" fillId="0" borderId="1519" applyFill="0">
      <alignment horizontal="center" vertical="center"/>
    </xf>
    <xf numFmtId="228" fontId="79" fillId="0" borderId="1519" applyFill="0">
      <alignment horizontal="center" vertical="center"/>
    </xf>
    <xf numFmtId="178" fontId="10" fillId="39" borderId="1519">
      <alignment horizontal="center"/>
      <protection locked="0"/>
    </xf>
    <xf numFmtId="178" fontId="10" fillId="39" borderId="1519">
      <alignment horizontal="center"/>
      <protection locked="0"/>
    </xf>
    <xf numFmtId="254" fontId="10" fillId="39" borderId="1519">
      <alignment horizontal="right"/>
      <protection locked="0"/>
    </xf>
    <xf numFmtId="228" fontId="74" fillId="0" borderId="1519" applyNumberFormat="0">
      <alignment horizontal="left"/>
      <protection locked="0"/>
    </xf>
    <xf numFmtId="49" fontId="74" fillId="0" borderId="1519">
      <alignment horizontal="left" vertical="top" wrapText="1"/>
      <protection locked="0"/>
    </xf>
    <xf numFmtId="196" fontId="10" fillId="39" borderId="1519" applyFont="0" applyFill="0" applyBorder="0" applyAlignment="0">
      <alignment horizontal="left"/>
    </xf>
    <xf numFmtId="17" fontId="11" fillId="39" borderId="1519">
      <alignment horizontal="center"/>
      <protection locked="0"/>
    </xf>
    <xf numFmtId="254" fontId="10" fillId="39" borderId="1519">
      <alignment horizontal="right"/>
      <protection locked="0"/>
    </xf>
    <xf numFmtId="228" fontId="73" fillId="63" borderId="1519" applyFill="0">
      <alignment horizontal="center" vertical="center"/>
    </xf>
    <xf numFmtId="228" fontId="73" fillId="63" borderId="1519" applyFill="0">
      <alignment horizontal="center"/>
    </xf>
    <xf numFmtId="3" fontId="114" fillId="39" borderId="1519">
      <alignment horizontal="center"/>
      <protection locked="0"/>
    </xf>
    <xf numFmtId="0" fontId="7" fillId="14" borderId="14" applyNumberFormat="0" applyFont="0" applyAlignment="0" applyProtection="0"/>
    <xf numFmtId="185" fontId="74" fillId="0" borderId="1519" applyFont="0" applyFill="0" applyBorder="0" applyAlignment="0" applyProtection="0">
      <alignment horizontal="left"/>
      <protection locked="0"/>
    </xf>
    <xf numFmtId="250" fontId="168" fillId="0" borderId="1520" applyFill="0"/>
    <xf numFmtId="0" fontId="7" fillId="14" borderId="14" applyNumberFormat="0" applyFont="0" applyAlignment="0" applyProtection="0"/>
    <xf numFmtId="250" fontId="121" fillId="0" borderId="1520" applyFill="0"/>
    <xf numFmtId="271" fontId="11" fillId="63" borderId="1519">
      <alignment horizontal="right"/>
    </xf>
    <xf numFmtId="271" fontId="11" fillId="0" borderId="1519">
      <alignment horizontal="right"/>
    </xf>
    <xf numFmtId="187" fontId="74" fillId="0" borderId="1519" applyFont="0" applyFill="0" applyBorder="0" applyAlignment="0" applyProtection="0">
      <alignment horizontal="left"/>
      <protection locked="0"/>
    </xf>
    <xf numFmtId="228" fontId="74" fillId="0" borderId="1555" applyNumberFormat="0">
      <alignment horizontal="left"/>
      <protection locked="0"/>
    </xf>
    <xf numFmtId="237" fontId="103" fillId="0" borderId="1552">
      <alignment vertical="center"/>
      <protection locked="0"/>
    </xf>
    <xf numFmtId="250" fontId="121" fillId="0" borderId="1556" applyFill="0"/>
    <xf numFmtId="0" fontId="64" fillId="59" borderId="1532" applyNumberFormat="0" applyAlignment="0" applyProtection="0"/>
    <xf numFmtId="0" fontId="61" fillId="46" borderId="1521" applyNumberFormat="0" applyAlignment="0" applyProtection="0"/>
    <xf numFmtId="196" fontId="10" fillId="39" borderId="1528" applyFont="0" applyFill="0" applyBorder="0" applyAlignment="0">
      <alignment horizontal="left"/>
    </xf>
    <xf numFmtId="0" fontId="53" fillId="59" borderId="1548" applyNumberFormat="0" applyAlignment="0" applyProtection="0"/>
    <xf numFmtId="0" fontId="7" fillId="14" borderId="14" applyNumberFormat="0" applyFont="0" applyAlignment="0" applyProtection="0"/>
    <xf numFmtId="0" fontId="7" fillId="14" borderId="14" applyNumberFormat="0" applyFont="0" applyAlignment="0" applyProtection="0"/>
    <xf numFmtId="201" fontId="10" fillId="39" borderId="1528" applyNumberFormat="0">
      <alignment horizontal="left"/>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2" fillId="0" borderId="1542" applyNumberFormat="0" applyFill="0" applyAlignment="0" applyProtection="0"/>
    <xf numFmtId="0" fontId="53" fillId="59" borderId="1566" applyNumberFormat="0" applyAlignment="0" applyProtection="0"/>
    <xf numFmtId="0" fontId="74" fillId="0" borderId="1528" applyNumberFormat="0">
      <alignment horizontal="left"/>
      <protection locked="0"/>
    </xf>
    <xf numFmtId="185" fontId="74" fillId="0" borderId="1573" applyFont="0" applyFill="0" applyBorder="0" applyAlignment="0" applyProtection="0">
      <alignment horizontal="left"/>
      <protection locked="0"/>
    </xf>
    <xf numFmtId="185" fontId="74" fillId="0" borderId="2722"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3" fillId="63" borderId="1519" applyFill="0">
      <alignment horizontal="center"/>
    </xf>
    <xf numFmtId="178" fontId="10" fillId="39" borderId="1519">
      <alignment horizontal="center"/>
      <protection locked="0"/>
    </xf>
    <xf numFmtId="0" fontId="53" fillId="59" borderId="1521" applyNumberFormat="0" applyAlignment="0" applyProtection="0"/>
    <xf numFmtId="3" fontId="114" fillId="39" borderId="1546">
      <alignment horizontal="center"/>
      <protection locked="0"/>
    </xf>
    <xf numFmtId="0" fontId="10" fillId="62" borderId="1531" applyNumberFormat="0" applyFont="0" applyAlignment="0" applyProtection="0"/>
    <xf numFmtId="0" fontId="7" fillId="14" borderId="14" applyNumberFormat="0" applyFont="0" applyAlignment="0" applyProtection="0"/>
    <xf numFmtId="193" fontId="10" fillId="0" borderId="1555" applyFont="0" applyFill="0" applyBorder="0" applyAlignment="0" applyProtection="0">
      <alignment horizontal="left"/>
      <protection locked="0"/>
    </xf>
    <xf numFmtId="0" fontId="7" fillId="14" borderId="14" applyNumberFormat="0" applyFont="0" applyAlignment="0" applyProtection="0"/>
    <xf numFmtId="178" fontId="10" fillId="39" borderId="1546">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3" fillId="63" borderId="1555" applyFill="0">
      <alignment horizontal="center"/>
    </xf>
    <xf numFmtId="0" fontId="2" fillId="0" borderId="1569"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4" fontId="10" fillId="39" borderId="1528">
      <alignment horizontal="right"/>
      <protection locked="0"/>
    </xf>
    <xf numFmtId="178" fontId="10" fillId="39" borderId="1528">
      <alignment horizontal="center"/>
      <protection locked="0"/>
    </xf>
    <xf numFmtId="228" fontId="74" fillId="0" borderId="1528" applyNumberFormat="0">
      <alignment horizontal="left"/>
      <protection locked="0"/>
    </xf>
    <xf numFmtId="197" fontId="74" fillId="0" borderId="1519">
      <alignment horizontal="left"/>
      <protection locked="0"/>
    </xf>
    <xf numFmtId="178" fontId="10" fillId="39" borderId="1528">
      <alignment horizontal="center"/>
      <protection locked="0"/>
    </xf>
    <xf numFmtId="228" fontId="79" fillId="0" borderId="1528" applyFill="0">
      <alignment horizontal="center" vertical="center"/>
    </xf>
    <xf numFmtId="49" fontId="74" fillId="0" borderId="1528">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228" fontId="79" fillId="0" borderId="1582" applyFill="0">
      <alignment horizontal="center" vertical="center"/>
    </xf>
    <xf numFmtId="0" fontId="7" fillId="14" borderId="14" applyNumberFormat="0" applyFont="0" applyAlignment="0" applyProtection="0"/>
    <xf numFmtId="254" fontId="10" fillId="39" borderId="1546">
      <alignment horizontal="right"/>
      <protection locked="0"/>
    </xf>
    <xf numFmtId="49" fontId="74" fillId="0" borderId="1582">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66" fillId="0" borderId="1533"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521" applyNumberFormat="0" applyAlignment="0" applyProtection="0"/>
    <xf numFmtId="0" fontId="64" fillId="59" borderId="1550" applyNumberFormat="0" applyAlignment="0" applyProtection="0"/>
    <xf numFmtId="237" fontId="103" fillId="0" borderId="1561">
      <alignment vertical="center"/>
      <protection locked="0"/>
    </xf>
    <xf numFmtId="0" fontId="7" fillId="14" borderId="14" applyNumberFormat="0" applyFont="0" applyAlignment="0" applyProtection="0"/>
    <xf numFmtId="232" fontId="103" fillId="0" borderId="1561">
      <alignment vertical="center"/>
      <protection locked="0"/>
    </xf>
    <xf numFmtId="254" fontId="10" fillId="39" borderId="1573">
      <alignment horizontal="right"/>
      <protection locked="0"/>
    </xf>
    <xf numFmtId="0" fontId="7" fillId="14" borderId="14" applyNumberFormat="0" applyFont="0" applyAlignment="0" applyProtection="0"/>
    <xf numFmtId="17" fontId="11" fillId="39" borderId="1582">
      <alignment horizontal="center"/>
      <protection locked="0"/>
    </xf>
    <xf numFmtId="267" fontId="112" fillId="0" borderId="2257" applyFill="0">
      <alignment horizontal="center" vertical="center"/>
    </xf>
    <xf numFmtId="0" fontId="66" fillId="0" borderId="1569" applyNumberFormat="0" applyFill="0" applyAlignment="0" applyProtection="0"/>
    <xf numFmtId="197" fontId="74" fillId="0" borderId="1800">
      <alignment horizontal="left"/>
      <protection locked="0"/>
    </xf>
    <xf numFmtId="178" fontId="10" fillId="39" borderId="1519">
      <alignment horizontal="center"/>
      <protection locked="0"/>
    </xf>
    <xf numFmtId="192" fontId="74" fillId="0" borderId="1555" applyFont="0" applyFill="0" applyBorder="0" applyAlignment="0" applyProtection="0">
      <alignment horizontal="left"/>
      <protection locked="0"/>
    </xf>
    <xf numFmtId="250" fontId="121" fillId="0" borderId="1520" applyFill="0"/>
    <xf numFmtId="228" fontId="68" fillId="0" borderId="1555" applyFill="0">
      <alignment horizontal="center" vertical="center"/>
    </xf>
    <xf numFmtId="178" fontId="10" fillId="39" borderId="1573">
      <alignment horizontal="center"/>
      <protection locked="0"/>
    </xf>
    <xf numFmtId="0" fontId="7" fillId="14" borderId="14" applyNumberFormat="0" applyFont="0" applyAlignment="0" applyProtection="0"/>
    <xf numFmtId="271" fontId="11" fillId="0" borderId="2567">
      <alignment horizontal="right"/>
    </xf>
    <xf numFmtId="0" fontId="73" fillId="63" borderId="1537" applyFill="0">
      <alignment horizontal="center"/>
    </xf>
    <xf numFmtId="0" fontId="7" fillId="14" borderId="14" applyNumberFormat="0" applyFont="0" applyAlignment="0" applyProtection="0"/>
    <xf numFmtId="267" fontId="112" fillId="0" borderId="1563"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1" fontId="74" fillId="0" borderId="1555" applyFont="0" applyFill="0" applyBorder="0" applyAlignment="0" applyProtection="0">
      <alignment horizontal="left"/>
      <protection locked="0"/>
    </xf>
    <xf numFmtId="0" fontId="7" fillId="14" borderId="14" applyNumberFormat="0" applyFont="0" applyAlignment="0" applyProtection="0"/>
    <xf numFmtId="228" fontId="103" fillId="0" borderId="1561">
      <alignment vertical="center"/>
      <protection locked="0"/>
    </xf>
    <xf numFmtId="276" fontId="20" fillId="0" borderId="1555">
      <alignment horizontal="center"/>
    </xf>
    <xf numFmtId="228" fontId="73" fillId="63" borderId="1546" applyFill="0">
      <alignment horizont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2" fillId="0" borderId="1542" applyNumberFormat="0" applyFill="0" applyAlignment="0" applyProtection="0"/>
    <xf numFmtId="0" fontId="73" fillId="63" borderId="1546" applyFill="0">
      <alignment horizontal="center"/>
    </xf>
    <xf numFmtId="0" fontId="7" fillId="14" borderId="14" applyNumberFormat="0" applyFont="0" applyAlignment="0" applyProtection="0"/>
    <xf numFmtId="0" fontId="7" fillId="14" borderId="14" applyNumberFormat="0" applyFont="0" applyAlignment="0" applyProtection="0"/>
    <xf numFmtId="267" fontId="112" fillId="0" borderId="1581" applyFill="0">
      <alignment horizontal="center" vertical="center"/>
    </xf>
    <xf numFmtId="0" fontId="61" fillId="46" borderId="1575" applyNumberFormat="0" applyAlignment="0" applyProtection="0"/>
    <xf numFmtId="228" fontId="136" fillId="68" borderId="1544" applyNumberFormat="0">
      <alignment horizontal="right"/>
    </xf>
    <xf numFmtId="187" fontId="74" fillId="0" borderId="1528" applyFont="0" applyFill="0" applyBorder="0" applyAlignment="0" applyProtection="0">
      <alignment horizontal="left"/>
      <protection locked="0"/>
    </xf>
    <xf numFmtId="0" fontId="7" fillId="14" borderId="14" applyNumberFormat="0" applyFont="0" applyAlignment="0" applyProtection="0"/>
    <xf numFmtId="271" fontId="11" fillId="0" borderId="1528">
      <alignment horizontal="right"/>
    </xf>
    <xf numFmtId="185" fontId="74" fillId="0" borderId="1528" applyFont="0" applyFill="0" applyBorder="0" applyAlignment="0" applyProtection="0">
      <alignment horizontal="left"/>
      <protection locked="0"/>
    </xf>
    <xf numFmtId="250" fontId="121" fillId="0" borderId="1529" applyFill="0"/>
    <xf numFmtId="228" fontId="73" fillId="63" borderId="1528" applyFill="0">
      <alignment horizontal="center"/>
    </xf>
    <xf numFmtId="271" fontId="11" fillId="63" borderId="1528">
      <alignment horizontal="right"/>
    </xf>
    <xf numFmtId="250" fontId="168" fillId="0" borderId="1529" applyFill="0"/>
    <xf numFmtId="3" fontId="114" fillId="39" borderId="1528">
      <alignment horizontal="center"/>
      <protection locked="0"/>
    </xf>
    <xf numFmtId="237" fontId="103" fillId="0" borderId="1534">
      <alignment vertical="center"/>
      <protection locked="0"/>
    </xf>
    <xf numFmtId="0" fontId="7" fillId="14" borderId="14" applyNumberFormat="0" applyFont="0" applyAlignment="0" applyProtection="0"/>
    <xf numFmtId="228" fontId="79" fillId="0" borderId="1573" applyFill="0">
      <alignment horizontal="center" vertical="center"/>
    </xf>
    <xf numFmtId="200" fontId="10" fillId="5" borderId="1519" applyFont="0" applyFill="0" applyBorder="0" applyAlignment="0" applyProtection="0"/>
    <xf numFmtId="0" fontId="7" fillId="14" borderId="14" applyNumberFormat="0" applyFont="0" applyAlignment="0" applyProtection="0"/>
    <xf numFmtId="0" fontId="7" fillId="14" borderId="14" applyNumberFormat="0" applyFont="0" applyAlignment="0" applyProtection="0"/>
    <xf numFmtId="184" fontId="103" fillId="0" borderId="1579">
      <alignment vertical="center"/>
      <protection locked="0"/>
    </xf>
    <xf numFmtId="0" fontId="7" fillId="14" borderId="14" applyNumberFormat="0" applyFont="0" applyAlignment="0" applyProtection="0"/>
    <xf numFmtId="0" fontId="7" fillId="14" borderId="14" applyNumberFormat="0" applyFont="0" applyAlignment="0" applyProtection="0"/>
    <xf numFmtId="0" fontId="53" fillId="59" borderId="1557" applyNumberFormat="0" applyAlignment="0" applyProtection="0"/>
    <xf numFmtId="276" fontId="20" fillId="0" borderId="1573">
      <alignment horizontal="center"/>
    </xf>
    <xf numFmtId="0" fontId="7" fillId="14" borderId="14" applyNumberFormat="0" applyFont="0" applyAlignment="0" applyProtection="0"/>
    <xf numFmtId="0" fontId="7" fillId="14" borderId="14" applyNumberFormat="0" applyFont="0" applyAlignment="0" applyProtection="0"/>
    <xf numFmtId="228" fontId="74" fillId="0" borderId="1537" applyNumberFormat="0">
      <alignment horizontal="left"/>
      <protection locked="0"/>
    </xf>
    <xf numFmtId="0" fontId="7" fillId="14" borderId="14" applyNumberFormat="0" applyFont="0" applyAlignment="0" applyProtection="0"/>
    <xf numFmtId="49" fontId="74" fillId="0" borderId="1537">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10" fillId="62" borderId="1567" applyNumberFormat="0" applyFont="0" applyAlignment="0" applyProtection="0"/>
    <xf numFmtId="0" fontId="2" fillId="0" borderId="1533" applyNumberFormat="0" applyFill="0" applyAlignment="0" applyProtection="0"/>
    <xf numFmtId="178" fontId="10" fillId="39" borderId="1555">
      <alignment horizontal="center"/>
      <protection locked="0"/>
    </xf>
    <xf numFmtId="0" fontId="7" fillId="14" borderId="14" applyNumberFormat="0" applyFont="0" applyAlignment="0" applyProtection="0"/>
    <xf numFmtId="232" fontId="103" fillId="0" borderId="1579">
      <alignment vertical="center"/>
      <protection locked="0"/>
    </xf>
    <xf numFmtId="228" fontId="74" fillId="0" borderId="1564" applyNumberFormat="0">
      <alignment horizontal="left"/>
      <protection locked="0"/>
    </xf>
    <xf numFmtId="228" fontId="112" fillId="0" borderId="1554" applyFill="0">
      <alignment horizontal="center" vertical="center"/>
    </xf>
    <xf numFmtId="37" fontId="70" fillId="0" borderId="1545" applyFill="0">
      <alignment horizontal="center" vertical="center"/>
    </xf>
    <xf numFmtId="0" fontId="7" fillId="14" borderId="14" applyNumberFormat="0" applyFont="0" applyAlignment="0" applyProtection="0"/>
    <xf numFmtId="0" fontId="64" fillId="59" borderId="1532" applyNumberFormat="0" applyAlignment="0" applyProtection="0"/>
    <xf numFmtId="0" fontId="53" fillId="59" borderId="1512" applyNumberFormat="0" applyAlignment="0" applyProtection="0"/>
    <xf numFmtId="0" fontId="7" fillId="14" borderId="14" applyNumberFormat="0" applyFont="0" applyAlignment="0" applyProtection="0"/>
    <xf numFmtId="0" fontId="64" fillId="59" borderId="1568" applyNumberFormat="0" applyAlignment="0" applyProtection="0"/>
    <xf numFmtId="0" fontId="7" fillId="14" borderId="14" applyNumberFormat="0" applyFont="0" applyAlignment="0" applyProtection="0"/>
    <xf numFmtId="228" fontId="121" fillId="0" borderId="1580" applyNumberFormat="0"/>
    <xf numFmtId="233" fontId="103" fillId="0" borderId="1561">
      <alignment vertical="center"/>
      <protection locked="0"/>
    </xf>
    <xf numFmtId="0" fontId="7" fillId="14" borderId="14" applyNumberFormat="0" applyFont="0" applyAlignment="0" applyProtection="0"/>
    <xf numFmtId="0" fontId="7" fillId="14" borderId="14" applyNumberFormat="0" applyFont="0" applyAlignment="0" applyProtection="0"/>
    <xf numFmtId="233" fontId="103" fillId="0" borderId="1552">
      <alignment vertical="center"/>
      <protection locked="0"/>
    </xf>
    <xf numFmtId="0" fontId="7" fillId="14" borderId="14" applyNumberFormat="0" applyFont="0" applyAlignment="0" applyProtection="0"/>
    <xf numFmtId="0" fontId="66" fillId="0" borderId="1551" applyNumberFormat="0" applyFill="0" applyAlignment="0" applyProtection="0"/>
    <xf numFmtId="192" fontId="74" fillId="0" borderId="1519" applyFont="0" applyFill="0" applyBorder="0" applyAlignment="0" applyProtection="0">
      <alignment horizontal="left"/>
      <protection locked="0"/>
    </xf>
    <xf numFmtId="191" fontId="74" fillId="0" borderId="1519"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3" fillId="63" borderId="1582" applyFill="0">
      <alignment horizontal="center"/>
    </xf>
    <xf numFmtId="0" fontId="7" fillId="14" borderId="14" applyNumberFormat="0" applyFont="0" applyAlignment="0" applyProtection="0"/>
    <xf numFmtId="201" fontId="10" fillId="39" borderId="1519" applyNumberFormat="0">
      <alignment horizontal="left"/>
    </xf>
    <xf numFmtId="228" fontId="121" fillId="0" borderId="1526" applyNumberFormat="0"/>
    <xf numFmtId="0" fontId="7" fillId="14" borderId="14" applyNumberFormat="0" applyFont="0" applyAlignment="0" applyProtection="0"/>
    <xf numFmtId="0" fontId="7" fillId="14" borderId="14" applyNumberFormat="0" applyFont="0" applyAlignment="0" applyProtection="0"/>
    <xf numFmtId="0" fontId="64" fillId="59" borderId="1541" applyNumberFormat="0" applyAlignment="0" applyProtection="0"/>
    <xf numFmtId="232" fontId="103" fillId="0" borderId="1534">
      <alignment vertical="center"/>
      <protection locked="0"/>
    </xf>
    <xf numFmtId="178" fontId="10" fillId="39" borderId="1519">
      <alignment horizontal="center"/>
      <protection locked="0"/>
    </xf>
    <xf numFmtId="0" fontId="64" fillId="59" borderId="1559" applyNumberFormat="0" applyAlignment="0" applyProtection="0"/>
    <xf numFmtId="178" fontId="10" fillId="39" borderId="1519">
      <alignment horizontal="center"/>
      <protection locked="0"/>
    </xf>
    <xf numFmtId="232" fontId="103" fillId="0" borderId="1543">
      <alignment vertical="center"/>
      <protection locked="0"/>
    </xf>
    <xf numFmtId="228" fontId="136" fillId="68" borderId="1571" applyNumberFormat="0">
      <alignment horizontal="right"/>
    </xf>
    <xf numFmtId="184" fontId="68" fillId="0" borderId="1546" applyFill="0">
      <alignment horizontal="center" vertical="center"/>
    </xf>
    <xf numFmtId="0" fontId="7" fillId="14" borderId="14" applyNumberFormat="0" applyFont="0" applyAlignment="0" applyProtection="0"/>
    <xf numFmtId="228" fontId="74" fillId="0" borderId="1519" applyNumberFormat="0">
      <alignment horizontal="left"/>
      <protection locked="0"/>
    </xf>
    <xf numFmtId="49" fontId="74" fillId="0" borderId="1546">
      <alignment horizontal="left" vertical="top" wrapText="1"/>
      <protection locked="0"/>
    </xf>
    <xf numFmtId="0" fontId="7" fillId="14" borderId="14" applyNumberFormat="0" applyFont="0" applyAlignment="0" applyProtection="0"/>
    <xf numFmtId="49" fontId="74" fillId="0" borderId="1519">
      <alignment horizontal="left" vertical="top" wrapText="1"/>
      <protection locked="0"/>
    </xf>
    <xf numFmtId="196" fontId="10" fillId="39" borderId="1519" applyFont="0" applyFill="0" applyBorder="0" applyAlignment="0">
      <alignment horizontal="left"/>
    </xf>
    <xf numFmtId="0" fontId="66" fillId="0" borderId="1578" applyNumberFormat="0" applyFill="0" applyAlignment="0" applyProtection="0"/>
    <xf numFmtId="231" fontId="103" fillId="0" borderId="1525">
      <alignment vertical="center"/>
      <protection locked="0"/>
    </xf>
    <xf numFmtId="0" fontId="61" fillId="46" borderId="1512" applyNumberFormat="0" applyAlignment="0" applyProtection="0"/>
    <xf numFmtId="228" fontId="124" fillId="0" borderId="1581" applyFill="0">
      <alignment horizontal="center" vertical="center"/>
    </xf>
    <xf numFmtId="0" fontId="7" fillId="14" borderId="14" applyNumberFormat="0" applyFont="0" applyAlignment="0" applyProtection="0"/>
    <xf numFmtId="228" fontId="104" fillId="0" borderId="1582" applyFill="0">
      <alignment horizontal="center" vertical="center"/>
    </xf>
    <xf numFmtId="0" fontId="73" fillId="63" borderId="1555" applyFill="0">
      <alignment horizontal="center"/>
    </xf>
    <xf numFmtId="250" fontId="168" fillId="0" borderId="1556" applyFill="0"/>
    <xf numFmtId="0" fontId="74" fillId="0" borderId="1573" applyNumberFormat="0">
      <alignment horizontal="left"/>
      <protection locked="0"/>
    </xf>
    <xf numFmtId="192" fontId="74" fillId="0" borderId="1564" applyFont="0" applyFill="0" applyBorder="0" applyAlignment="0" applyProtection="0">
      <alignment horizontal="left"/>
      <protection locked="0"/>
    </xf>
    <xf numFmtId="0" fontId="7" fillId="14" borderId="14" applyNumberFormat="0" applyFont="0" applyAlignment="0" applyProtection="0"/>
    <xf numFmtId="228" fontId="73" fillId="63" borderId="1555" applyFill="0">
      <alignment horizontal="center" vertical="center"/>
    </xf>
    <xf numFmtId="228" fontId="103" fillId="0" borderId="1570">
      <alignment vertical="center"/>
      <protection locked="0"/>
    </xf>
    <xf numFmtId="0" fontId="10" fillId="62" borderId="1558" applyNumberFormat="0" applyFont="0" applyAlignment="0" applyProtection="0"/>
    <xf numFmtId="230" fontId="103" fillId="0" borderId="1543">
      <alignment vertical="center"/>
      <protection locked="0"/>
    </xf>
    <xf numFmtId="228" fontId="74" fillId="0" borderId="1546" applyNumberFormat="0">
      <alignment horizontal="left"/>
      <protection locked="0"/>
    </xf>
    <xf numFmtId="0" fontId="53" fillId="59" borderId="1575" applyNumberFormat="0" applyAlignment="0" applyProtection="0"/>
    <xf numFmtId="0" fontId="66" fillId="0" borderId="1551" applyNumberFormat="0" applyFill="0" applyAlignment="0" applyProtection="0"/>
    <xf numFmtId="185" fontId="74" fillId="0" borderId="1564" applyFont="0" applyFill="0" applyBorder="0" applyAlignment="0" applyProtection="0">
      <alignment horizontal="left"/>
      <protection locked="0"/>
    </xf>
    <xf numFmtId="0" fontId="61" fillId="46" borderId="1530" applyNumberFormat="0" applyAlignment="0" applyProtection="0"/>
    <xf numFmtId="0" fontId="53" fillId="59" borderId="1530" applyNumberFormat="0" applyAlignment="0" applyProtection="0"/>
    <xf numFmtId="0" fontId="73" fillId="63" borderId="1573" applyFill="0">
      <alignment horizontal="center"/>
    </xf>
    <xf numFmtId="0" fontId="7" fillId="14" borderId="14" applyNumberFormat="0" applyFont="0" applyAlignment="0" applyProtection="0"/>
    <xf numFmtId="233" fontId="103" fillId="0" borderId="1570">
      <alignment vertic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8" fontId="73" fillId="63" borderId="1546" applyFill="0">
      <alignment horizontal="center" vertical="center"/>
    </xf>
    <xf numFmtId="0" fontId="7" fillId="14" borderId="14" applyNumberFormat="0" applyFont="0" applyAlignment="0" applyProtection="0"/>
    <xf numFmtId="250" fontId="121" fillId="0" borderId="1565" applyFill="0"/>
    <xf numFmtId="0" fontId="7" fillId="14" borderId="14" applyNumberFormat="0" applyFont="0" applyAlignment="0" applyProtection="0"/>
    <xf numFmtId="0" fontId="7" fillId="14" borderId="14" applyNumberFormat="0" applyFont="0" applyAlignment="0" applyProtection="0"/>
    <xf numFmtId="0" fontId="64" fillId="59" borderId="1523" applyNumberFormat="0" applyAlignment="0" applyProtection="0"/>
    <xf numFmtId="0" fontId="7" fillId="14" borderId="14" applyNumberFormat="0" applyFont="0" applyAlignment="0" applyProtection="0"/>
    <xf numFmtId="184" fontId="103" fillId="0" borderId="1534">
      <alignment vertical="center"/>
      <protection locked="0"/>
    </xf>
    <xf numFmtId="230" fontId="103" fillId="0" borderId="1534">
      <alignment vertical="center"/>
      <protection locked="0"/>
    </xf>
    <xf numFmtId="196" fontId="10" fillId="39" borderId="1582" applyFont="0" applyFill="0" applyBorder="0" applyAlignment="0">
      <alignment horizontal="left"/>
    </xf>
    <xf numFmtId="0" fontId="53" fillId="59" borderId="1557" applyNumberFormat="0" applyAlignment="0" applyProtection="0"/>
    <xf numFmtId="3" fontId="114" fillId="39" borderId="1582">
      <alignment horizontal="center"/>
      <protection locked="0"/>
    </xf>
    <xf numFmtId="0" fontId="7" fillId="14" borderId="14" applyNumberFormat="0" applyFont="0" applyAlignment="0" applyProtection="0"/>
    <xf numFmtId="0" fontId="10" fillId="62" borderId="1513" applyNumberFormat="0" applyFont="0" applyAlignment="0" applyProtection="0"/>
    <xf numFmtId="0" fontId="64" fillId="59" borderId="1514" applyNumberFormat="0" applyAlignment="0" applyProtection="0"/>
    <xf numFmtId="0" fontId="7" fillId="14" borderId="14" applyNumberFormat="0" applyFont="0" applyAlignment="0" applyProtection="0"/>
    <xf numFmtId="0" fontId="2" fillId="0" borderId="1551" applyNumberFormat="0" applyFill="0" applyAlignment="0" applyProtection="0"/>
    <xf numFmtId="0" fontId="7" fillId="14" borderId="14" applyNumberFormat="0" applyFont="0" applyAlignment="0" applyProtection="0"/>
    <xf numFmtId="188" fontId="73" fillId="63" borderId="1564" applyFill="0">
      <alignment horizontal="center" vertical="center"/>
    </xf>
    <xf numFmtId="233" fontId="103" fillId="0" borderId="1543">
      <alignment vertical="center"/>
      <protection locked="0"/>
    </xf>
    <xf numFmtId="190" fontId="74" fillId="0" borderId="1546" applyFont="0" applyFill="0" applyBorder="0" applyAlignment="0" applyProtection="0">
      <alignment horizontal="left"/>
      <protection locked="0"/>
    </xf>
    <xf numFmtId="228" fontId="124" fillId="0" borderId="1545" applyFill="0">
      <alignment horizontal="center" vertical="center"/>
    </xf>
    <xf numFmtId="0" fontId="73" fillId="63" borderId="1528" applyFill="0">
      <alignment horizontal="center"/>
    </xf>
    <xf numFmtId="0" fontId="7" fillId="14" borderId="14" applyNumberFormat="0" applyFont="0" applyAlignment="0" applyProtection="0"/>
    <xf numFmtId="233" fontId="103" fillId="0" borderId="1543">
      <alignment vertical="center"/>
      <protection locked="0"/>
    </xf>
    <xf numFmtId="0" fontId="7" fillId="14" borderId="14" applyNumberFormat="0" applyFont="0" applyAlignment="0" applyProtection="0"/>
    <xf numFmtId="0" fontId="2" fillId="0" borderId="1515" applyNumberFormat="0" applyFill="0" applyAlignment="0" applyProtection="0"/>
    <xf numFmtId="0" fontId="66" fillId="0" borderId="1515" applyNumberFormat="0" applyFill="0" applyAlignment="0" applyProtection="0"/>
    <xf numFmtId="0" fontId="7" fillId="14" borderId="14" applyNumberFormat="0" applyFont="0" applyAlignment="0" applyProtection="0"/>
    <xf numFmtId="0" fontId="2" fillId="0" borderId="1524" applyNumberFormat="0" applyFill="0" applyAlignment="0" applyProtection="0"/>
    <xf numFmtId="196" fontId="10" fillId="39" borderId="1573" applyFont="0" applyFill="0" applyBorder="0" applyAlignment="0">
      <alignment horizontal="left"/>
    </xf>
    <xf numFmtId="228" fontId="73" fillId="63" borderId="1528" applyFill="0">
      <alignment horizontal="center" vertical="center"/>
    </xf>
    <xf numFmtId="228" fontId="73" fillId="63" borderId="1519" applyFill="0">
      <alignment horizontal="center"/>
    </xf>
    <xf numFmtId="228" fontId="73" fillId="63" borderId="1519" applyFill="0">
      <alignment horizontal="center" vertical="center"/>
    </xf>
    <xf numFmtId="17" fontId="11" fillId="39" borderId="1528">
      <alignment horizontal="center"/>
      <protection locked="0"/>
    </xf>
    <xf numFmtId="0" fontId="53" fillId="59" borderId="1539" applyNumberFormat="0" applyAlignment="0" applyProtection="0"/>
    <xf numFmtId="191" fontId="74" fillId="0" borderId="1573" applyFont="0" applyFill="0" applyBorder="0" applyAlignment="0" applyProtection="0">
      <alignment horizontal="left"/>
      <protection locked="0"/>
    </xf>
    <xf numFmtId="0" fontId="7" fillId="14" borderId="14" applyNumberFormat="0" applyFont="0" applyAlignment="0" applyProtection="0"/>
    <xf numFmtId="0" fontId="61" fillId="46" borderId="1539" applyNumberFormat="0" applyAlignment="0" applyProtection="0"/>
    <xf numFmtId="254" fontId="10" fillId="39" borderId="1528">
      <alignment horizontal="right"/>
      <protection locked="0"/>
    </xf>
    <xf numFmtId="228" fontId="121" fillId="0" borderId="1544" applyNumberFormat="0"/>
    <xf numFmtId="0" fontId="7" fillId="14" borderId="14" applyNumberFormat="0" applyFont="0" applyAlignment="0" applyProtection="0"/>
    <xf numFmtId="0" fontId="7" fillId="14" borderId="14" applyNumberFormat="0" applyFont="0" applyAlignment="0" applyProtection="0"/>
    <xf numFmtId="231" fontId="103" fillId="0" borderId="1552">
      <alignment vertical="center"/>
      <protection locked="0"/>
    </xf>
    <xf numFmtId="185" fontId="74" fillId="0" borderId="1882" applyFont="0" applyFill="0" applyBorder="0" applyAlignment="0" applyProtection="0">
      <alignment horizontal="left"/>
      <protection locked="0"/>
    </xf>
    <xf numFmtId="0" fontId="61" fillId="46" borderId="1548" applyNumberFormat="0" applyAlignment="0" applyProtection="0"/>
    <xf numFmtId="0" fontId="7" fillId="14" borderId="14" applyNumberFormat="0" applyFont="0" applyAlignment="0" applyProtection="0"/>
    <xf numFmtId="250" fontId="168" fillId="0" borderId="1547" applyFill="0"/>
    <xf numFmtId="0" fontId="64" fillId="59" borderId="1541" applyNumberFormat="0" applyAlignment="0" applyProtection="0"/>
    <xf numFmtId="0" fontId="7" fillId="14" borderId="14" applyNumberFormat="0" applyFont="0" applyAlignment="0" applyProtection="0"/>
    <xf numFmtId="178" fontId="10" fillId="39" borderId="1564">
      <alignment horizontal="center"/>
      <protection locked="0"/>
    </xf>
    <xf numFmtId="0" fontId="7" fillId="14" borderId="14" applyNumberFormat="0" applyFont="0" applyAlignment="0" applyProtection="0"/>
    <xf numFmtId="185" fontId="74" fillId="0" borderId="1519" applyFont="0" applyFill="0" applyBorder="0" applyAlignment="0" applyProtection="0">
      <alignment horizontal="left"/>
      <protection locked="0"/>
    </xf>
    <xf numFmtId="0" fontId="7" fillId="14" borderId="14" applyNumberFormat="0" applyFont="0" applyAlignment="0" applyProtection="0"/>
    <xf numFmtId="200" fontId="10" fillId="5" borderId="2249" applyFont="0" applyFill="0" applyBorder="0" applyAlignment="0" applyProtection="0"/>
    <xf numFmtId="231" fontId="103" fillId="0" borderId="1552">
      <alignment vertical="center"/>
      <protection locked="0"/>
    </xf>
    <xf numFmtId="228" fontId="103" fillId="0" borderId="1564" applyFill="0">
      <alignment horizontal="center" vertical="center"/>
    </xf>
    <xf numFmtId="0" fontId="64" fillId="59" borderId="1577" applyNumberFormat="0" applyAlignment="0" applyProtection="0"/>
    <xf numFmtId="231" fontId="103" fillId="0" borderId="1579">
      <alignment vertical="center"/>
      <protection locked="0"/>
    </xf>
    <xf numFmtId="0" fontId="7" fillId="14" borderId="14" applyNumberFormat="0" applyFont="0" applyAlignment="0" applyProtection="0"/>
    <xf numFmtId="0" fontId="7" fillId="14" borderId="14" applyNumberFormat="0" applyFont="0" applyAlignment="0" applyProtection="0"/>
    <xf numFmtId="49" fontId="74" fillId="0" borderId="1555">
      <alignment horizontal="left" vertical="top" wrapText="1"/>
      <protection locked="0"/>
    </xf>
    <xf numFmtId="0" fontId="66" fillId="0" borderId="1560" applyNumberFormat="0" applyFill="0" applyAlignment="0" applyProtection="0"/>
    <xf numFmtId="0" fontId="7" fillId="14" borderId="14" applyNumberFormat="0" applyFont="0" applyAlignment="0" applyProtection="0"/>
    <xf numFmtId="228" fontId="112" fillId="0" borderId="1563"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4" fillId="0" borderId="1528"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3" fillId="0" borderId="2339"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64" fillId="59" borderId="1568" applyNumberFormat="0" applyAlignment="0" applyProtection="0"/>
    <xf numFmtId="228" fontId="73" fillId="63" borderId="1555"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10" fillId="62" borderId="1522" applyNumberFormat="0" applyFont="0" applyAlignment="0" applyProtection="0"/>
    <xf numFmtId="0" fontId="7" fillId="14" borderId="14" applyNumberFormat="0" applyFont="0" applyAlignment="0" applyProtection="0"/>
    <xf numFmtId="228" fontId="74" fillId="0" borderId="1555" applyNumberFormat="0">
      <alignment horizontal="left"/>
      <protection locked="0"/>
    </xf>
    <xf numFmtId="0" fontId="7" fillId="14" borderId="14" applyNumberFormat="0" applyFont="0" applyAlignment="0" applyProtection="0"/>
    <xf numFmtId="0" fontId="64" fillId="59" borderId="1550" applyNumberFormat="0" applyAlignment="0" applyProtection="0"/>
    <xf numFmtId="10" fontId="68" fillId="67" borderId="1582" applyNumberFormat="0" applyBorder="0" applyAlignment="0" applyProtection="0"/>
    <xf numFmtId="0" fontId="53" fillId="59" borderId="1512" applyNumberFormat="0" applyAlignment="0" applyProtection="0"/>
    <xf numFmtId="0" fontId="61" fillId="46" borderId="1512" applyNumberFormat="0" applyAlignment="0" applyProtection="0"/>
    <xf numFmtId="0" fontId="64" fillId="59" borderId="1514" applyNumberFormat="0" applyAlignment="0" applyProtection="0"/>
    <xf numFmtId="0" fontId="66" fillId="0" borderId="1515" applyNumberFormat="0" applyFill="0" applyAlignment="0" applyProtection="0"/>
    <xf numFmtId="0" fontId="2" fillId="0" borderId="1515" applyNumberFormat="0" applyFill="0" applyAlignment="0" applyProtection="0"/>
    <xf numFmtId="0" fontId="53" fillId="59" borderId="1512" applyNumberFormat="0" applyAlignment="0" applyProtection="0"/>
    <xf numFmtId="0" fontId="61" fillId="46" borderId="1512" applyNumberFormat="0" applyAlignment="0" applyProtection="0"/>
    <xf numFmtId="0" fontId="7" fillId="14" borderId="14" applyNumberFormat="0" applyFont="0" applyAlignment="0" applyProtection="0"/>
    <xf numFmtId="0" fontId="64" fillId="59" borderId="1514" applyNumberFormat="0" applyAlignment="0" applyProtection="0"/>
    <xf numFmtId="0" fontId="2" fillId="0" borderId="1515" applyNumberFormat="0" applyFill="0" applyAlignment="0" applyProtection="0"/>
    <xf numFmtId="0" fontId="66" fillId="0" borderId="1515"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512" applyNumberFormat="0" applyAlignment="0" applyProtection="0"/>
    <xf numFmtId="229" fontId="103" fillId="0" borderId="1543">
      <alignment vertical="center"/>
      <protection locked="0"/>
    </xf>
    <xf numFmtId="0" fontId="7" fillId="14" borderId="14" applyNumberFormat="0" applyFont="0" applyAlignment="0" applyProtection="0"/>
    <xf numFmtId="0" fontId="61" fillId="46" borderId="1512" applyNumberFormat="0" applyAlignment="0" applyProtection="0"/>
    <xf numFmtId="228" fontId="68" fillId="0" borderId="1528" applyFill="0">
      <alignment horizontal="center" vertical="center"/>
    </xf>
    <xf numFmtId="184" fontId="68" fillId="0" borderId="1528" applyFill="0">
      <alignment horizontal="center" vertical="center"/>
    </xf>
    <xf numFmtId="0" fontId="10" fillId="62" borderId="1513" applyNumberFormat="0" applyFont="0" applyAlignment="0" applyProtection="0"/>
    <xf numFmtId="0" fontId="64" fillId="59" borderId="1514" applyNumberFormat="0" applyAlignment="0" applyProtection="0"/>
    <xf numFmtId="228" fontId="124" fillId="0" borderId="1554" applyFill="0">
      <alignment horizontal="center" vertical="center"/>
    </xf>
    <xf numFmtId="0" fontId="7" fillId="14" borderId="14" applyNumberFormat="0" applyFont="0" applyAlignment="0" applyProtection="0"/>
    <xf numFmtId="0" fontId="66" fillId="0" borderId="1515" applyNumberFormat="0" applyFill="0" applyAlignment="0" applyProtection="0"/>
    <xf numFmtId="0" fontId="2" fillId="0" borderId="1515" applyNumberFormat="0" applyFill="0" applyAlignment="0" applyProtection="0"/>
    <xf numFmtId="228" fontId="103" fillId="0" borderId="1528" applyFill="0">
      <alignment horizontal="center" vertical="center"/>
    </xf>
    <xf numFmtId="0" fontId="7" fillId="14" borderId="14" applyNumberFormat="0" applyFont="0" applyAlignment="0" applyProtection="0"/>
    <xf numFmtId="266" fontId="103" fillId="0" borderId="1564"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512"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512" applyNumberFormat="0" applyAlignment="0" applyProtection="0"/>
    <xf numFmtId="0" fontId="7" fillId="14" borderId="14" applyNumberFormat="0" applyFont="0" applyAlignment="0" applyProtection="0"/>
    <xf numFmtId="0" fontId="10" fillId="62" borderId="1513" applyNumberFormat="0" applyFont="0" applyAlignment="0" applyProtection="0"/>
    <xf numFmtId="0" fontId="64" fillId="59" borderId="1514" applyNumberFormat="0" applyAlignment="0" applyProtection="0"/>
    <xf numFmtId="0" fontId="7" fillId="14" borderId="14" applyNumberFormat="0" applyFont="0" applyAlignment="0" applyProtection="0"/>
    <xf numFmtId="37" fontId="70" fillId="0" borderId="1581" applyFill="0">
      <alignment horizontal="center" vertical="center"/>
    </xf>
    <xf numFmtId="0" fontId="2" fillId="0" borderId="1515" applyNumberFormat="0" applyFill="0" applyAlignment="0" applyProtection="0"/>
    <xf numFmtId="0" fontId="66" fillId="0" borderId="1515"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1532" applyNumberFormat="0" applyAlignment="0" applyProtection="0"/>
    <xf numFmtId="191" fontId="74" fillId="0" borderId="1528"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201" fontId="10" fillId="39" borderId="1564" applyNumberFormat="0">
      <alignment horizontal="left"/>
    </xf>
    <xf numFmtId="0" fontId="73" fillId="63" borderId="1519" applyFill="0">
      <alignment horizontal="center"/>
    </xf>
    <xf numFmtId="0" fontId="7" fillId="14" borderId="14" applyNumberFormat="0" applyFont="0" applyAlignment="0" applyProtection="0"/>
    <xf numFmtId="276" fontId="20" fillId="0" borderId="1546">
      <alignment horizontal="center"/>
    </xf>
    <xf numFmtId="192" fontId="74" fillId="0" borderId="1528" applyFont="0" applyFill="0" applyBorder="0" applyAlignment="0" applyProtection="0">
      <alignment horizontal="left"/>
      <protection locked="0"/>
    </xf>
    <xf numFmtId="190" fontId="74" fillId="0" borderId="1528" applyFont="0" applyFill="0" applyBorder="0" applyAlignment="0" applyProtection="0">
      <alignment horizontal="left"/>
      <protection locked="0"/>
    </xf>
    <xf numFmtId="0" fontId="10" fillId="62" borderId="1531" applyNumberFormat="0" applyFont="0" applyAlignment="0" applyProtection="0"/>
    <xf numFmtId="188" fontId="73" fillId="63" borderId="1519" applyFill="0">
      <alignment horizontal="center" vertical="center"/>
    </xf>
    <xf numFmtId="0" fontId="7" fillId="14" borderId="14" applyNumberFormat="0" applyFont="0" applyAlignment="0" applyProtection="0"/>
    <xf numFmtId="0" fontId="10" fillId="62" borderId="1558" applyNumberFormat="0" applyFont="0" applyAlignment="0" applyProtection="0"/>
    <xf numFmtId="0" fontId="2" fillId="0" borderId="1569" applyNumberFormat="0" applyFill="0" applyAlignment="0" applyProtection="0"/>
    <xf numFmtId="0" fontId="61" fillId="46" borderId="1521"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0" fontId="10" fillId="63" borderId="1519" applyNumberFormat="0" applyFont="0" applyBorder="0" applyAlignment="0" applyProtection="0"/>
    <xf numFmtId="180" fontId="10" fillId="63" borderId="1519" applyNumberFormat="0" applyFont="0" applyBorder="0" applyAlignment="0" applyProtection="0"/>
    <xf numFmtId="0" fontId="66" fillId="0" borderId="1560" applyNumberFormat="0" applyFill="0" applyAlignment="0" applyProtection="0"/>
    <xf numFmtId="276" fontId="20" fillId="0" borderId="1537">
      <alignment horizontal="center"/>
    </xf>
    <xf numFmtId="192" fontId="74" fillId="0" borderId="1555" applyFont="0" applyFill="0" applyBorder="0" applyAlignment="0" applyProtection="0">
      <alignment horizontal="left"/>
      <protection locked="0"/>
    </xf>
    <xf numFmtId="267" fontId="112" fillId="0" borderId="1554" applyFill="0">
      <alignment horizontal="center" vertical="center"/>
    </xf>
    <xf numFmtId="0" fontId="7" fillId="14" borderId="14" applyNumberFormat="0" applyFont="0" applyAlignment="0" applyProtection="0"/>
    <xf numFmtId="250" fontId="121" fillId="0" borderId="1538" applyFill="0"/>
    <xf numFmtId="0" fontId="7" fillId="14" borderId="14" applyNumberFormat="0" applyFont="0" applyAlignment="0" applyProtection="0"/>
    <xf numFmtId="0" fontId="7" fillId="14" borderId="14" applyNumberFormat="0" applyFont="0" applyAlignment="0" applyProtection="0"/>
    <xf numFmtId="250" fontId="121" fillId="0" borderId="1583" applyFill="0"/>
    <xf numFmtId="0" fontId="7" fillId="14" borderId="14" applyNumberFormat="0" applyFont="0" applyAlignment="0" applyProtection="0"/>
    <xf numFmtId="228" fontId="136" fillId="68" borderId="1535" applyNumberFormat="0">
      <alignment horizontal="right"/>
    </xf>
    <xf numFmtId="10" fontId="68" fillId="67" borderId="1555" applyNumberFormat="0" applyBorder="0" applyAlignment="0" applyProtection="0"/>
    <xf numFmtId="0" fontId="7" fillId="14" borderId="14" applyNumberFormat="0" applyFont="0" applyAlignment="0" applyProtection="0"/>
    <xf numFmtId="0" fontId="7" fillId="14" borderId="14" applyNumberFormat="0" applyFont="0" applyAlignment="0" applyProtection="0"/>
    <xf numFmtId="0" fontId="73" fillId="63" borderId="1519" applyFill="0">
      <alignment horizontal="center"/>
    </xf>
    <xf numFmtId="188" fontId="73" fillId="63" borderId="1519" applyFill="0">
      <alignment horizontal="center" vertical="center"/>
    </xf>
    <xf numFmtId="185" fontId="74" fillId="0" borderId="1519" applyFont="0" applyFill="0" applyBorder="0" applyAlignment="0" applyProtection="0">
      <alignment horizontal="left"/>
      <protection locked="0"/>
    </xf>
    <xf numFmtId="197" fontId="74" fillId="0" borderId="1519">
      <alignment horizontal="left"/>
      <protection locked="0"/>
    </xf>
    <xf numFmtId="0" fontId="53" fillId="59" borderId="1521" applyNumberFormat="0" applyAlignment="0" applyProtection="0"/>
    <xf numFmtId="0" fontId="61" fillId="46" borderId="1521" applyNumberFormat="0" applyAlignment="0" applyProtection="0"/>
    <xf numFmtId="0" fontId="64" fillId="59" borderId="1523" applyNumberFormat="0" applyAlignment="0" applyProtection="0"/>
    <xf numFmtId="0" fontId="66" fillId="0" borderId="1524" applyNumberFormat="0" applyFill="0" applyAlignment="0" applyProtection="0"/>
    <xf numFmtId="0" fontId="2" fillId="0" borderId="1524" applyNumberFormat="0" applyFill="0" applyAlignment="0" applyProtection="0"/>
    <xf numFmtId="0" fontId="53" fillId="59" borderId="1521" applyNumberFormat="0" applyAlignment="0" applyProtection="0"/>
    <xf numFmtId="0" fontId="73" fillId="63" borderId="1519" applyFill="0">
      <alignment horizontal="center"/>
    </xf>
    <xf numFmtId="188" fontId="73" fillId="63" borderId="1519" applyFill="0">
      <alignment horizontal="center" vertical="center"/>
    </xf>
    <xf numFmtId="0" fontId="61" fillId="46" borderId="1521" applyNumberFormat="0" applyAlignment="0" applyProtection="0"/>
    <xf numFmtId="0" fontId="7" fillId="14" borderId="14" applyNumberFormat="0" applyFont="0" applyAlignment="0" applyProtection="0"/>
    <xf numFmtId="0" fontId="64" fillId="59" borderId="1523" applyNumberFormat="0" applyAlignment="0" applyProtection="0"/>
    <xf numFmtId="0" fontId="2" fillId="0" borderId="1524" applyNumberFormat="0" applyFill="0" applyAlignment="0" applyProtection="0"/>
    <xf numFmtId="0" fontId="66" fillId="0" borderId="1524"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521" applyNumberFormat="0" applyAlignment="0" applyProtection="0"/>
    <xf numFmtId="0" fontId="7" fillId="14" borderId="14" applyNumberFormat="0" applyFont="0" applyAlignment="0" applyProtection="0"/>
    <xf numFmtId="0" fontId="61" fillId="46" borderId="1521" applyNumberFormat="0" applyAlignment="0" applyProtection="0"/>
    <xf numFmtId="192" fontId="74" fillId="0" borderId="1537" applyFont="0" applyFill="0" applyBorder="0" applyAlignment="0" applyProtection="0">
      <alignment horizontal="left"/>
      <protection locked="0"/>
    </xf>
    <xf numFmtId="271" fontId="11" fillId="0" borderId="1537">
      <alignment horizontal="right"/>
    </xf>
    <xf numFmtId="0" fontId="10" fillId="62" borderId="1522" applyNumberFormat="0" applyFont="0" applyAlignment="0" applyProtection="0"/>
    <xf numFmtId="0" fontId="64" fillId="59" borderId="1523" applyNumberFormat="0" applyAlignment="0" applyProtection="0"/>
    <xf numFmtId="0" fontId="61" fillId="46" borderId="1539" applyNumberFormat="0" applyAlignment="0" applyProtection="0"/>
    <xf numFmtId="0" fontId="7" fillId="14" borderId="14" applyNumberFormat="0" applyFont="0" applyAlignment="0" applyProtection="0"/>
    <xf numFmtId="0" fontId="66" fillId="0" borderId="1524" applyNumberFormat="0" applyFill="0" applyAlignment="0" applyProtection="0"/>
    <xf numFmtId="0" fontId="2" fillId="0" borderId="1524" applyNumberFormat="0" applyFill="0" applyAlignment="0" applyProtection="0"/>
    <xf numFmtId="190" fontId="74" fillId="0" borderId="1537"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521"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521" applyNumberFormat="0" applyAlignment="0" applyProtection="0"/>
    <xf numFmtId="0" fontId="7" fillId="14" borderId="14" applyNumberFormat="0" applyFont="0" applyAlignment="0" applyProtection="0"/>
    <xf numFmtId="0" fontId="10" fillId="62" borderId="1522" applyNumberFormat="0" applyFont="0" applyAlignment="0" applyProtection="0"/>
    <xf numFmtId="0" fontId="64" fillId="59" borderId="1523" applyNumberFormat="0" applyAlignment="0" applyProtection="0"/>
    <xf numFmtId="0" fontId="7" fillId="14" borderId="14" applyNumberFormat="0" applyFont="0" applyAlignment="0" applyProtection="0"/>
    <xf numFmtId="0" fontId="2" fillId="0" borderId="1524" applyNumberFormat="0" applyFill="0" applyAlignment="0" applyProtection="0"/>
    <xf numFmtId="0" fontId="66" fillId="0" borderId="1524" applyNumberFormat="0" applyFill="0" applyAlignment="0" applyProtection="0"/>
    <xf numFmtId="0" fontId="66" fillId="0" borderId="1551" applyNumberFormat="0" applyFill="0" applyAlignment="0" applyProtection="0"/>
    <xf numFmtId="267" fontId="112" fillId="0" borderId="1545"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10" fillId="62" borderId="1558"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3" fontId="114" fillId="39" borderId="1573">
      <alignment horizontal="center"/>
      <protection locked="0"/>
    </xf>
    <xf numFmtId="0" fontId="7" fillId="14" borderId="14" applyNumberFormat="0" applyFont="0" applyAlignment="0" applyProtection="0"/>
    <xf numFmtId="0" fontId="7" fillId="14" borderId="14" applyNumberFormat="0" applyFont="0" applyAlignment="0" applyProtection="0"/>
    <xf numFmtId="187" fontId="74" fillId="0" borderId="1564" applyFont="0" applyFill="0" applyBorder="0" applyAlignment="0" applyProtection="0">
      <alignment horizontal="left"/>
      <protection locked="0"/>
    </xf>
    <xf numFmtId="185" fontId="74" fillId="0" borderId="1555" applyFont="0" applyFill="0" applyBorder="0" applyAlignment="0" applyProtection="0">
      <alignment horizontal="left"/>
      <protection locked="0"/>
    </xf>
    <xf numFmtId="250" fontId="121" fillId="0" borderId="1547" applyFill="0"/>
    <xf numFmtId="0" fontId="7" fillId="14" borderId="14" applyNumberFormat="0" applyFont="0" applyAlignment="0" applyProtection="0"/>
    <xf numFmtId="0" fontId="66" fillId="0" borderId="1578" applyNumberFormat="0" applyFill="0" applyAlignment="0" applyProtection="0"/>
    <xf numFmtId="0" fontId="66" fillId="0" borderId="1569" applyNumberFormat="0" applyFill="0" applyAlignment="0" applyProtection="0"/>
    <xf numFmtId="0" fontId="61" fillId="46" borderId="1566" applyNumberFormat="0" applyAlignment="0" applyProtection="0"/>
    <xf numFmtId="185" fontId="74" fillId="0" borderId="1546" applyFont="0" applyFill="0" applyBorder="0" applyAlignment="0" applyProtection="0">
      <alignment horizontal="left"/>
      <protection locked="0"/>
    </xf>
    <xf numFmtId="180" fontId="10" fillId="63" borderId="1528" applyNumberFormat="0" applyFont="0" applyBorder="0" applyAlignment="0" applyProtection="0"/>
    <xf numFmtId="180" fontId="10" fillId="63" borderId="1528" applyNumberFormat="0" applyFont="0" applyBorder="0" applyAlignment="0" applyProtection="0"/>
    <xf numFmtId="178" fontId="10" fillId="39" borderId="1582">
      <alignment horizontal="center"/>
      <protection locked="0"/>
    </xf>
    <xf numFmtId="193" fontId="10" fillId="0" borderId="1555" applyFont="0" applyFill="0" applyBorder="0" applyAlignment="0" applyProtection="0">
      <alignment horizontal="left"/>
      <protection locked="0"/>
    </xf>
    <xf numFmtId="17" fontId="11" fillId="39" borderId="1546">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10" fillId="62" borderId="1567" applyNumberFormat="0" applyFont="0" applyAlignment="0" applyProtection="0"/>
    <xf numFmtId="0" fontId="2" fillId="0" borderId="1578"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71" fontId="11" fillId="0" borderId="1555">
      <alignment horizontal="right"/>
    </xf>
    <xf numFmtId="0" fontId="7" fillId="14" borderId="14" applyNumberFormat="0" applyFont="0" applyAlignment="0" applyProtection="0"/>
    <xf numFmtId="0" fontId="53" fillId="59" borderId="1530" applyNumberFormat="0" applyAlignment="0" applyProtection="0"/>
    <xf numFmtId="0" fontId="61" fillId="46" borderId="1530" applyNumberFormat="0" applyAlignment="0" applyProtection="0"/>
    <xf numFmtId="0" fontId="64" fillId="59" borderId="1532" applyNumberFormat="0" applyAlignment="0" applyProtection="0"/>
    <xf numFmtId="0" fontId="66" fillId="0" borderId="1533" applyNumberFormat="0" applyFill="0" applyAlignment="0" applyProtection="0"/>
    <xf numFmtId="0" fontId="2" fillId="0" borderId="1533" applyNumberFormat="0" applyFill="0" applyAlignment="0" applyProtection="0"/>
    <xf numFmtId="0" fontId="53" fillId="59" borderId="1530" applyNumberFormat="0" applyAlignment="0" applyProtection="0"/>
    <xf numFmtId="0" fontId="61" fillId="46" borderId="1530" applyNumberFormat="0" applyAlignment="0" applyProtection="0"/>
    <xf numFmtId="0" fontId="7" fillId="14" borderId="14" applyNumberFormat="0" applyFont="0" applyAlignment="0" applyProtection="0"/>
    <xf numFmtId="0" fontId="64" fillId="59" borderId="1532" applyNumberFormat="0" applyAlignment="0" applyProtection="0"/>
    <xf numFmtId="0" fontId="2" fillId="0" borderId="1533" applyNumberFormat="0" applyFill="0" applyAlignment="0" applyProtection="0"/>
    <xf numFmtId="0" fontId="66" fillId="0" borderId="1533" applyNumberFormat="0" applyFill="0" applyAlignment="0" applyProtection="0"/>
    <xf numFmtId="197" fontId="74" fillId="0" borderId="1564">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530" applyNumberFormat="0" applyAlignment="0" applyProtection="0"/>
    <xf numFmtId="228" fontId="121" fillId="0" borderId="1553" applyNumberFormat="0"/>
    <xf numFmtId="0" fontId="7" fillId="14" borderId="14" applyNumberFormat="0" applyFont="0" applyAlignment="0" applyProtection="0"/>
    <xf numFmtId="0" fontId="61" fillId="46" borderId="1530" applyNumberFormat="0" applyAlignment="0" applyProtection="0"/>
    <xf numFmtId="228" fontId="79" fillId="0" borderId="1546" applyFill="0">
      <alignment horizontal="center" vertical="center"/>
    </xf>
    <xf numFmtId="228" fontId="68" fillId="0" borderId="1546" applyFill="0">
      <alignment horizontal="center" vertical="center"/>
    </xf>
    <xf numFmtId="0" fontId="10" fillId="62" borderId="1531" applyNumberFormat="0" applyFont="0" applyAlignment="0" applyProtection="0"/>
    <xf numFmtId="0" fontId="64" fillId="59" borderId="1532" applyNumberFormat="0" applyAlignment="0" applyProtection="0"/>
    <xf numFmtId="0" fontId="7" fillId="14" borderId="14" applyNumberFormat="0" applyFont="0" applyAlignment="0" applyProtection="0"/>
    <xf numFmtId="0" fontId="66" fillId="0" borderId="1533" applyNumberFormat="0" applyFill="0" applyAlignment="0" applyProtection="0"/>
    <xf numFmtId="0" fontId="2" fillId="0" borderId="1533" applyNumberFormat="0" applyFill="0" applyAlignment="0" applyProtection="0"/>
    <xf numFmtId="228" fontId="104" fillId="0" borderId="1546"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66" fontId="103" fillId="0" borderId="1546" applyFill="0">
      <alignment horizontal="center" vertical="center"/>
    </xf>
    <xf numFmtId="37" fontId="70" fillId="0" borderId="1554"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530"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530" applyNumberFormat="0" applyAlignment="0" applyProtection="0"/>
    <xf numFmtId="254" fontId="10" fillId="39" borderId="1582">
      <alignment horizontal="right"/>
      <protection locked="0"/>
    </xf>
    <xf numFmtId="0" fontId="7" fillId="14" borderId="14" applyNumberFormat="0" applyFont="0" applyAlignment="0" applyProtection="0"/>
    <xf numFmtId="0" fontId="10" fillId="62" borderId="1531" applyNumberFormat="0" applyFont="0" applyAlignment="0" applyProtection="0"/>
    <xf numFmtId="0" fontId="64" fillId="59" borderId="1532" applyNumberFormat="0" applyAlignment="0" applyProtection="0"/>
    <xf numFmtId="0" fontId="7" fillId="14" borderId="14" applyNumberFormat="0" applyFont="0" applyAlignment="0" applyProtection="0"/>
    <xf numFmtId="0" fontId="2" fillId="0" borderId="1533" applyNumberFormat="0" applyFill="0" applyAlignment="0" applyProtection="0"/>
    <xf numFmtId="0" fontId="66" fillId="0" borderId="1533"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7" fontId="74" fillId="0" borderId="1582"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3" fillId="0" borderId="1579">
      <alignment vertical="center"/>
      <protection locked="0"/>
    </xf>
    <xf numFmtId="178" fontId="10" fillId="39" borderId="1564">
      <alignment horizontal="center"/>
      <protection locked="0"/>
    </xf>
    <xf numFmtId="0" fontId="7" fillId="14" borderId="14" applyNumberFormat="0" applyFont="0" applyAlignment="0" applyProtection="0"/>
    <xf numFmtId="191" fontId="74" fillId="0" borderId="1546" applyFont="0" applyFill="0" applyBorder="0" applyAlignment="0" applyProtection="0">
      <alignment horizontal="left"/>
      <protection locked="0"/>
    </xf>
    <xf numFmtId="0" fontId="7" fillId="14" borderId="14" applyNumberFormat="0" applyFont="0" applyAlignment="0" applyProtection="0"/>
    <xf numFmtId="190" fontId="74" fillId="0" borderId="1555" applyFont="0" applyFill="0" applyBorder="0" applyAlignment="0" applyProtection="0">
      <alignment horizontal="left"/>
      <protection locked="0"/>
    </xf>
    <xf numFmtId="0" fontId="7" fillId="14" borderId="14" applyNumberFormat="0" applyFont="0" applyAlignment="0" applyProtection="0"/>
    <xf numFmtId="0" fontId="73" fillId="63" borderId="1555" applyFill="0">
      <alignment horizontal="center"/>
    </xf>
    <xf numFmtId="0" fontId="7" fillId="14" borderId="14" applyNumberFormat="0" applyFont="0" applyAlignment="0" applyProtection="0"/>
    <xf numFmtId="180" fontId="10" fillId="63" borderId="1537" applyNumberFormat="0" applyFont="0" applyBorder="0" applyAlignment="0" applyProtection="0"/>
    <xf numFmtId="180" fontId="10" fillId="63" borderId="1537" applyNumberFormat="0" applyFont="0" applyBorder="0" applyAlignment="0" applyProtection="0"/>
    <xf numFmtId="0" fontId="66" fillId="0" borderId="1578" applyNumberFormat="0" applyFill="0" applyAlignment="0" applyProtection="0"/>
    <xf numFmtId="276" fontId="20" fillId="0" borderId="1564">
      <alignment horizontal="center"/>
    </xf>
    <xf numFmtId="0" fontId="7" fillId="14" borderId="14" applyNumberFormat="0" applyFont="0" applyAlignment="0" applyProtection="0"/>
    <xf numFmtId="0" fontId="53" fillId="59" borderId="1539" applyNumberFormat="0" applyAlignment="0" applyProtection="0"/>
    <xf numFmtId="0" fontId="61" fillId="46" borderId="1539" applyNumberFormat="0" applyAlignment="0" applyProtection="0"/>
    <xf numFmtId="0" fontId="64" fillId="59" borderId="1541" applyNumberFormat="0" applyAlignment="0" applyProtection="0"/>
    <xf numFmtId="0" fontId="66" fillId="0" borderId="1542" applyNumberFormat="0" applyFill="0" applyAlignment="0" applyProtection="0"/>
    <xf numFmtId="0" fontId="2" fillId="0" borderId="1542" applyNumberFormat="0" applyFill="0" applyAlignment="0" applyProtection="0"/>
    <xf numFmtId="0" fontId="53" fillId="59" borderId="1539" applyNumberFormat="0" applyAlignment="0" applyProtection="0"/>
    <xf numFmtId="184" fontId="68" fillId="0" borderId="1564" applyFill="0">
      <alignment horizontal="center" vertical="center"/>
    </xf>
    <xf numFmtId="0" fontId="61" fillId="46" borderId="1539" applyNumberFormat="0" applyAlignment="0" applyProtection="0"/>
    <xf numFmtId="0" fontId="7" fillId="14" borderId="14" applyNumberFormat="0" applyFont="0" applyAlignment="0" applyProtection="0"/>
    <xf numFmtId="0" fontId="64" fillId="59" borderId="1541" applyNumberFormat="0" applyAlignment="0" applyProtection="0"/>
    <xf numFmtId="0" fontId="2" fillId="0" borderId="1542" applyNumberFormat="0" applyFill="0" applyAlignment="0" applyProtection="0"/>
    <xf numFmtId="0" fontId="66" fillId="0" borderId="1542"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539" applyNumberFormat="0" applyAlignment="0" applyProtection="0"/>
    <xf numFmtId="271" fontId="11" fillId="0" borderId="1564">
      <alignment horizontal="right"/>
    </xf>
    <xf numFmtId="0" fontId="7" fillId="14" borderId="14" applyNumberFormat="0" applyFont="0" applyAlignment="0" applyProtection="0"/>
    <xf numFmtId="0" fontId="61" fillId="46" borderId="1539" applyNumberFormat="0" applyAlignment="0" applyProtection="0"/>
    <xf numFmtId="178" fontId="10" fillId="39" borderId="1555">
      <alignment horizontal="center"/>
      <protection locked="0"/>
    </xf>
    <xf numFmtId="228" fontId="104" fillId="0" borderId="1555" applyFill="0">
      <alignment horizontal="center" vertical="center"/>
    </xf>
    <xf numFmtId="0" fontId="10" fillId="62" borderId="1540" applyNumberFormat="0" applyFont="0" applyAlignment="0" applyProtection="0"/>
    <xf numFmtId="0" fontId="64" fillId="59" borderId="1541" applyNumberFormat="0" applyAlignment="0" applyProtection="0"/>
    <xf numFmtId="0" fontId="7" fillId="14" borderId="14" applyNumberFormat="0" applyFont="0" applyAlignment="0" applyProtection="0"/>
    <xf numFmtId="0" fontId="66" fillId="0" borderId="1542" applyNumberFormat="0" applyFill="0" applyAlignment="0" applyProtection="0"/>
    <xf numFmtId="0" fontId="2" fillId="0" borderId="1542" applyNumberFormat="0" applyFill="0" applyAlignment="0" applyProtection="0"/>
    <xf numFmtId="228" fontId="79" fillId="0" borderId="1555"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4" fontId="68" fillId="0" borderId="1555"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539"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539"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10" fillId="62" borderId="1540" applyNumberFormat="0" applyFont="0" applyAlignment="0" applyProtection="0"/>
    <xf numFmtId="0" fontId="64" fillId="59" borderId="1541" applyNumberFormat="0" applyAlignment="0" applyProtection="0"/>
    <xf numFmtId="0" fontId="7" fillId="14" borderId="14" applyNumberFormat="0" applyFont="0" applyAlignment="0" applyProtection="0"/>
    <xf numFmtId="250" fontId="121" fillId="0" borderId="2714" applyFill="0"/>
    <xf numFmtId="0" fontId="2" fillId="0" borderId="1542" applyNumberFormat="0" applyFill="0" applyAlignment="0" applyProtection="0"/>
    <xf numFmtId="0" fontId="66" fillId="0" borderId="1542" applyNumberFormat="0" applyFill="0" applyAlignment="0" applyProtection="0"/>
    <xf numFmtId="228" fontId="136" fillId="68" borderId="1562" applyNumberFormat="0">
      <alignment horizontal="right"/>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73" fillId="63" borderId="1555" applyFill="0">
      <alignment horizontal="center"/>
    </xf>
    <xf numFmtId="0" fontId="7" fillId="14" borderId="14" applyNumberFormat="0" applyFont="0" applyAlignment="0" applyProtection="0"/>
    <xf numFmtId="266" fontId="103" fillId="0" borderId="1555"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68" fillId="0" borderId="1583" applyFill="0"/>
    <xf numFmtId="228" fontId="103" fillId="0" borderId="1807">
      <alignment vertical="center"/>
      <protection locked="0"/>
    </xf>
    <xf numFmtId="188" fontId="73" fillId="63" borderId="1573" applyFill="0">
      <alignment horizontal="center" vertical="center"/>
    </xf>
    <xf numFmtId="0" fontId="2" fillId="0" borderId="1560" applyNumberFormat="0" applyFill="0" applyAlignment="0" applyProtection="0"/>
    <xf numFmtId="0" fontId="61" fillId="46" borderId="1548" applyNumberFormat="0" applyAlignment="0" applyProtection="0"/>
    <xf numFmtId="0" fontId="7" fillId="14" borderId="14" applyNumberFormat="0" applyFont="0" applyAlignment="0" applyProtection="0"/>
    <xf numFmtId="0" fontId="64" fillId="59" borderId="1568" applyNumberFormat="0" applyAlignment="0" applyProtection="0"/>
    <xf numFmtId="180" fontId="10" fillId="63" borderId="1546" applyNumberFormat="0" applyFont="0" applyBorder="0" applyAlignment="0" applyProtection="0"/>
    <xf numFmtId="180" fontId="10" fillId="63" borderId="1546" applyNumberFormat="0" applyFont="0" applyBorder="0" applyAlignment="0" applyProtection="0"/>
    <xf numFmtId="0" fontId="10" fillId="62" borderId="1567" applyNumberFormat="0" applyFont="0" applyAlignment="0" applyProtection="0"/>
    <xf numFmtId="228" fontId="124" fillId="0" borderId="1563" applyFill="0">
      <alignment horizontal="center" vertical="center"/>
    </xf>
    <xf numFmtId="271" fontId="11" fillId="63" borderId="1582">
      <alignment horizontal="right"/>
    </xf>
    <xf numFmtId="0" fontId="53" fillId="59" borderId="1548" applyNumberFormat="0" applyAlignment="0" applyProtection="0"/>
    <xf numFmtId="0" fontId="61" fillId="46" borderId="1548" applyNumberFormat="0" applyAlignment="0" applyProtection="0"/>
    <xf numFmtId="0" fontId="64" fillId="59" borderId="1550" applyNumberFormat="0" applyAlignment="0" applyProtection="0"/>
    <xf numFmtId="0" fontId="66" fillId="0" borderId="1551" applyNumberFormat="0" applyFill="0" applyAlignment="0" applyProtection="0"/>
    <xf numFmtId="0" fontId="2" fillId="0" borderId="1551" applyNumberFormat="0" applyFill="0" applyAlignment="0" applyProtection="0"/>
    <xf numFmtId="0" fontId="53" fillId="59" borderId="1548" applyNumberFormat="0" applyAlignment="0" applyProtection="0"/>
    <xf numFmtId="0" fontId="61" fillId="46" borderId="1548" applyNumberFormat="0" applyAlignment="0" applyProtection="0"/>
    <xf numFmtId="0" fontId="7" fillId="14" borderId="14" applyNumberFormat="0" applyFont="0" applyAlignment="0" applyProtection="0"/>
    <xf numFmtId="0" fontId="64" fillId="59" borderId="1550" applyNumberFormat="0" applyAlignment="0" applyProtection="0"/>
    <xf numFmtId="0" fontId="2" fillId="0" borderId="1551" applyNumberFormat="0" applyFill="0" applyAlignment="0" applyProtection="0"/>
    <xf numFmtId="0" fontId="66" fillId="0" borderId="1551"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548"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548" applyNumberFormat="0" applyAlignment="0" applyProtection="0"/>
    <xf numFmtId="196" fontId="10" fillId="39" borderId="1564" applyFont="0" applyFill="0" applyBorder="0" applyAlignment="0">
      <alignment horizontal="left"/>
    </xf>
    <xf numFmtId="228" fontId="74" fillId="0" borderId="1564" applyNumberFormat="0">
      <alignment horizontal="left"/>
      <protection locked="0"/>
    </xf>
    <xf numFmtId="0" fontId="10" fillId="62" borderId="1549" applyNumberFormat="0" applyFont="0" applyAlignment="0" applyProtection="0"/>
    <xf numFmtId="0" fontId="64" fillId="59" borderId="1550" applyNumberFormat="0" applyAlignment="0" applyProtection="0"/>
    <xf numFmtId="0" fontId="7" fillId="14" borderId="14" applyNumberFormat="0" applyFont="0" applyAlignment="0" applyProtection="0"/>
    <xf numFmtId="0" fontId="66" fillId="0" borderId="1551" applyNumberFormat="0" applyFill="0" applyAlignment="0" applyProtection="0"/>
    <xf numFmtId="0" fontId="2" fillId="0" borderId="1551" applyNumberFormat="0" applyFill="0" applyAlignment="0" applyProtection="0"/>
    <xf numFmtId="49" fontId="74" fillId="0" borderId="1564">
      <alignment horizontal="left" vertical="top" wrapText="1"/>
      <protection locked="0"/>
    </xf>
    <xf numFmtId="0" fontId="7" fillId="14" borderId="14" applyNumberFormat="0" applyFont="0" applyAlignment="0" applyProtection="0"/>
    <xf numFmtId="233" fontId="103" fillId="0" borderId="1579">
      <alignment vertical="center"/>
      <protection locked="0"/>
    </xf>
    <xf numFmtId="0" fontId="7" fillId="14" borderId="14" applyNumberFormat="0" applyFont="0" applyAlignment="0" applyProtection="0"/>
    <xf numFmtId="0" fontId="7" fillId="14" borderId="14" applyNumberFormat="0" applyFont="0" applyAlignment="0" applyProtection="0"/>
    <xf numFmtId="178" fontId="10" fillId="39" borderId="1564">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548"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548" applyNumberFormat="0" applyAlignment="0" applyProtection="0"/>
    <xf numFmtId="0" fontId="7" fillId="14" borderId="14" applyNumberFormat="0" applyFont="0" applyAlignment="0" applyProtection="0"/>
    <xf numFmtId="0" fontId="10" fillId="62" borderId="1549" applyNumberFormat="0" applyFont="0" applyAlignment="0" applyProtection="0"/>
    <xf numFmtId="0" fontId="64" fillId="59" borderId="1550" applyNumberFormat="0" applyAlignment="0" applyProtection="0"/>
    <xf numFmtId="0" fontId="7" fillId="14" borderId="14" applyNumberFormat="0" applyFont="0" applyAlignment="0" applyProtection="0"/>
    <xf numFmtId="0" fontId="2" fillId="0" borderId="1551" applyNumberFormat="0" applyFill="0" applyAlignment="0" applyProtection="0"/>
    <xf numFmtId="0" fontId="66" fillId="0" borderId="1551"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79" fillId="0" borderId="1564"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37" fontId="103" fillId="0" borderId="1579">
      <alignment vertical="center"/>
      <protection locked="0"/>
    </xf>
    <xf numFmtId="228" fontId="104" fillId="0" borderId="1564" applyFill="0">
      <alignment horizontal="center" vertical="center"/>
    </xf>
    <xf numFmtId="228" fontId="68" fillId="0" borderId="1564" applyFill="0">
      <alignment horizontal="center" vertical="center"/>
    </xf>
    <xf numFmtId="0" fontId="7" fillId="14" borderId="14" applyNumberFormat="0" applyFont="0" applyAlignment="0" applyProtection="0"/>
    <xf numFmtId="0" fontId="61" fillId="46" borderId="1557" applyNumberFormat="0" applyAlignment="0" applyProtection="0"/>
    <xf numFmtId="180" fontId="10" fillId="63" borderId="1555" applyNumberFormat="0" applyFont="0" applyBorder="0" applyAlignment="0" applyProtection="0"/>
    <xf numFmtId="180" fontId="10" fillId="63" borderId="1555" applyNumberFormat="0" applyFont="0" applyBorder="0" applyAlignment="0" applyProtection="0"/>
    <xf numFmtId="0" fontId="7" fillId="14" borderId="14" applyNumberFormat="0" applyFont="0" applyAlignment="0" applyProtection="0"/>
    <xf numFmtId="188" fontId="73" fillId="63" borderId="1555" applyFill="0">
      <alignment horizontal="center" vertical="center"/>
    </xf>
    <xf numFmtId="229" fontId="103" fillId="0" borderId="1579">
      <alignment vertical="center"/>
      <protection locked="0"/>
    </xf>
    <xf numFmtId="0" fontId="74" fillId="0" borderId="1582" applyNumberFormat="0">
      <alignment horizontal="left"/>
      <protection locked="0"/>
    </xf>
    <xf numFmtId="271" fontId="11" fillId="0" borderId="1582">
      <alignment horizontal="right"/>
    </xf>
    <xf numFmtId="0" fontId="7" fillId="14" borderId="14" applyNumberFormat="0" applyFont="0" applyAlignment="0" applyProtection="0"/>
    <xf numFmtId="201" fontId="10" fillId="39" borderId="1582" applyNumberFormat="0">
      <alignment horizontal="left"/>
    </xf>
    <xf numFmtId="0" fontId="73" fillId="63" borderId="1555" applyFill="0">
      <alignment horizontal="center"/>
    </xf>
    <xf numFmtId="188" fontId="73" fillId="63" borderId="1555" applyFill="0">
      <alignment horizontal="center" vertical="center"/>
    </xf>
    <xf numFmtId="185" fontId="74" fillId="0" borderId="1555" applyFont="0" applyFill="0" applyBorder="0" applyAlignment="0" applyProtection="0">
      <alignment horizontal="left"/>
      <protection locked="0"/>
    </xf>
    <xf numFmtId="197" fontId="74" fillId="0" borderId="1555">
      <alignment horizontal="left"/>
      <protection locked="0"/>
    </xf>
    <xf numFmtId="0" fontId="53" fillId="59" borderId="1557" applyNumberFormat="0" applyAlignment="0" applyProtection="0"/>
    <xf numFmtId="0" fontId="61" fillId="46" borderId="1557" applyNumberFormat="0" applyAlignment="0" applyProtection="0"/>
    <xf numFmtId="0" fontId="64" fillId="59" borderId="1559" applyNumberFormat="0" applyAlignment="0" applyProtection="0"/>
    <xf numFmtId="0" fontId="66" fillId="0" borderId="1560" applyNumberFormat="0" applyFill="0" applyAlignment="0" applyProtection="0"/>
    <xf numFmtId="0" fontId="2" fillId="0" borderId="1560" applyNumberFormat="0" applyFill="0" applyAlignment="0" applyProtection="0"/>
    <xf numFmtId="0" fontId="53" fillId="59" borderId="1557" applyNumberFormat="0" applyAlignment="0" applyProtection="0"/>
    <xf numFmtId="0" fontId="73" fillId="63" borderId="1555" applyFill="0">
      <alignment horizontal="center"/>
    </xf>
    <xf numFmtId="188" fontId="73" fillId="63" borderId="1555" applyFill="0">
      <alignment horizontal="center" vertical="center"/>
    </xf>
    <xf numFmtId="0" fontId="61" fillId="46" borderId="1557" applyNumberFormat="0" applyAlignment="0" applyProtection="0"/>
    <xf numFmtId="0" fontId="7" fillId="14" borderId="14" applyNumberFormat="0" applyFont="0" applyAlignment="0" applyProtection="0"/>
    <xf numFmtId="0" fontId="64" fillId="59" borderId="1559" applyNumberFormat="0" applyAlignment="0" applyProtection="0"/>
    <xf numFmtId="0" fontId="2" fillId="0" borderId="1560" applyNumberFormat="0" applyFill="0" applyAlignment="0" applyProtection="0"/>
    <xf numFmtId="0" fontId="66" fillId="0" borderId="1560"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557" applyNumberFormat="0" applyAlignment="0" applyProtection="0"/>
    <xf numFmtId="0" fontId="73" fillId="63" borderId="1564" applyFill="0">
      <alignment horizontal="center"/>
    </xf>
    <xf numFmtId="0" fontId="7" fillId="14" borderId="14" applyNumberFormat="0" applyFont="0" applyAlignment="0" applyProtection="0"/>
    <xf numFmtId="0" fontId="61" fillId="46" borderId="1557" applyNumberFormat="0" applyAlignment="0" applyProtection="0"/>
    <xf numFmtId="184" fontId="68" fillId="0" borderId="1573" applyFill="0">
      <alignment horizontal="center" vertical="center"/>
    </xf>
    <xf numFmtId="0" fontId="7" fillId="14" borderId="14" applyNumberFormat="0" applyFont="0" applyAlignment="0" applyProtection="0"/>
    <xf numFmtId="0" fontId="10" fillId="62" borderId="1558" applyNumberFormat="0" applyFont="0" applyAlignment="0" applyProtection="0"/>
    <xf numFmtId="0" fontId="64" fillId="59" borderId="1559" applyNumberFormat="0" applyAlignment="0" applyProtection="0"/>
    <xf numFmtId="0" fontId="10" fillId="62" borderId="1576" applyNumberFormat="0" applyFont="0" applyAlignment="0" applyProtection="0"/>
    <xf numFmtId="0" fontId="7" fillId="14" borderId="14" applyNumberFormat="0" applyFont="0" applyAlignment="0" applyProtection="0"/>
    <xf numFmtId="0" fontId="66" fillId="0" borderId="1560" applyNumberFormat="0" applyFill="0" applyAlignment="0" applyProtection="0"/>
    <xf numFmtId="0" fontId="2" fillId="0" borderId="1560" applyNumberFormat="0" applyFill="0" applyAlignment="0" applyProtection="0"/>
    <xf numFmtId="266" fontId="103" fillId="0" borderId="1573"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2" fontId="74" fillId="0" borderId="1573"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8" fontId="73" fillId="63" borderId="1564"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1577" applyNumberFormat="0" applyAlignment="0" applyProtection="0"/>
    <xf numFmtId="0" fontId="7" fillId="14" borderId="14" applyNumberFormat="0" applyFont="0" applyAlignment="0" applyProtection="0"/>
    <xf numFmtId="0" fontId="53" fillId="59" borderId="1557"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557" applyNumberFormat="0" applyAlignment="0" applyProtection="0"/>
    <xf numFmtId="230" fontId="103" fillId="0" borderId="1579">
      <alignment vertical="center"/>
      <protection locked="0"/>
    </xf>
    <xf numFmtId="0" fontId="7" fillId="14" borderId="14" applyNumberFormat="0" applyFont="0" applyAlignment="0" applyProtection="0"/>
    <xf numFmtId="0" fontId="10" fillId="62" borderId="1558" applyNumberFormat="0" applyFont="0" applyAlignment="0" applyProtection="0"/>
    <xf numFmtId="0" fontId="64" fillId="59" borderId="1559" applyNumberFormat="0" applyAlignment="0" applyProtection="0"/>
    <xf numFmtId="0" fontId="7" fillId="14" borderId="14" applyNumberFormat="0" applyFont="0" applyAlignment="0" applyProtection="0"/>
    <xf numFmtId="0" fontId="2" fillId="0" borderId="1560" applyNumberFormat="0" applyFill="0" applyAlignment="0" applyProtection="0"/>
    <xf numFmtId="0" fontId="66" fillId="0" borderId="1560" applyNumberFormat="0" applyFill="0" applyAlignment="0" applyProtection="0"/>
    <xf numFmtId="0" fontId="61" fillId="46" borderId="1566"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1573"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200" fontId="10" fillId="5" borderId="1564" applyFont="0" applyFill="0" applyBorder="0" applyAlignment="0" applyProtection="0"/>
    <xf numFmtId="271" fontId="11" fillId="0" borderId="1573">
      <alignment horizontal="right"/>
    </xf>
    <xf numFmtId="201" fontId="10" fillId="39" borderId="1573" applyNumberFormat="0">
      <alignment horizontal="left"/>
    </xf>
    <xf numFmtId="178" fontId="10" fillId="39" borderId="1582">
      <alignment horizontal="center"/>
      <protection locked="0"/>
    </xf>
    <xf numFmtId="180" fontId="10" fillId="63" borderId="1564" applyNumberFormat="0" applyFont="0" applyBorder="0" applyAlignment="0" applyProtection="0"/>
    <xf numFmtId="180" fontId="10" fillId="63" borderId="1564" applyNumberFormat="0" applyFont="0" applyBorder="0" applyAlignment="0" applyProtection="0"/>
    <xf numFmtId="276" fontId="20" fillId="0" borderId="1582">
      <alignment horizontal="center"/>
    </xf>
    <xf numFmtId="0" fontId="53" fillId="59" borderId="1566" applyNumberFormat="0" applyAlignment="0" applyProtection="0"/>
    <xf numFmtId="193" fontId="10" fillId="0" borderId="1564" applyFont="0" applyFill="0" applyBorder="0" applyAlignment="0" applyProtection="0">
      <alignment horizontal="left"/>
      <protection locked="0"/>
    </xf>
    <xf numFmtId="0" fontId="7" fillId="14" borderId="14" applyNumberFormat="0" applyFont="0" applyAlignment="0" applyProtection="0"/>
    <xf numFmtId="200" fontId="10" fillId="5" borderId="1564" applyFont="0" applyFill="0" applyBorder="0" applyAlignment="0" applyProtection="0"/>
    <xf numFmtId="193" fontId="10" fillId="0" borderId="1564" applyFont="0" applyFill="0" applyBorder="0" applyAlignment="0" applyProtection="0">
      <alignment horizontal="left"/>
      <protection locked="0"/>
    </xf>
    <xf numFmtId="0" fontId="7" fillId="14" borderId="14" applyNumberFormat="0" applyFont="0" applyAlignment="0" applyProtection="0"/>
    <xf numFmtId="0" fontId="10" fillId="62" borderId="1576" applyNumberFormat="0" applyFont="0" applyAlignment="0" applyProtection="0"/>
    <xf numFmtId="0" fontId="73" fillId="63" borderId="1564" applyFill="0">
      <alignment horizontal="center"/>
    </xf>
    <xf numFmtId="188" fontId="73" fillId="63" borderId="1564" applyFill="0">
      <alignment horizontal="center" vertical="center"/>
    </xf>
    <xf numFmtId="185" fontId="74" fillId="0" borderId="1564" applyFont="0" applyFill="0" applyBorder="0" applyAlignment="0" applyProtection="0">
      <alignment horizontal="left"/>
      <protection locked="0"/>
    </xf>
    <xf numFmtId="197" fontId="74" fillId="0" borderId="1564">
      <alignment horizontal="left"/>
      <protection locked="0"/>
    </xf>
    <xf numFmtId="0" fontId="53" fillId="59" borderId="1566" applyNumberFormat="0" applyAlignment="0" applyProtection="0"/>
    <xf numFmtId="0" fontId="61" fillId="46" borderId="1566" applyNumberFormat="0" applyAlignment="0" applyProtection="0"/>
    <xf numFmtId="0" fontId="64" fillId="59" borderId="1568" applyNumberFormat="0" applyAlignment="0" applyProtection="0"/>
    <xf numFmtId="0" fontId="66" fillId="0" borderId="1569" applyNumberFormat="0" applyFill="0" applyAlignment="0" applyProtection="0"/>
    <xf numFmtId="0" fontId="2" fillId="0" borderId="1569" applyNumberFormat="0" applyFill="0" applyAlignment="0" applyProtection="0"/>
    <xf numFmtId="0" fontId="53" fillId="59" borderId="1566" applyNumberFormat="0" applyAlignment="0" applyProtection="0"/>
    <xf numFmtId="0" fontId="73" fillId="63" borderId="1564" applyFill="0">
      <alignment horizontal="center"/>
    </xf>
    <xf numFmtId="188" fontId="73" fillId="63" borderId="1564" applyFill="0">
      <alignment horizontal="center" vertical="center"/>
    </xf>
    <xf numFmtId="0" fontId="61" fillId="46" borderId="1566" applyNumberFormat="0" applyAlignment="0" applyProtection="0"/>
    <xf numFmtId="0" fontId="7" fillId="14" borderId="14" applyNumberFormat="0" applyFont="0" applyAlignment="0" applyProtection="0"/>
    <xf numFmtId="0" fontId="64" fillId="59" borderId="1568" applyNumberFormat="0" applyAlignment="0" applyProtection="0"/>
    <xf numFmtId="0" fontId="2" fillId="0" borderId="1569" applyNumberFormat="0" applyFill="0" applyAlignment="0" applyProtection="0"/>
    <xf numFmtId="0" fontId="66" fillId="0" borderId="1569"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566" applyNumberFormat="0" applyAlignment="0" applyProtection="0"/>
    <xf numFmtId="0" fontId="7" fillId="14" borderId="14" applyNumberFormat="0" applyFont="0" applyAlignment="0" applyProtection="0"/>
    <xf numFmtId="0" fontId="61" fillId="46" borderId="1566" applyNumberFormat="0" applyAlignment="0" applyProtection="0"/>
    <xf numFmtId="228" fontId="68" fillId="0" borderId="1582" applyFill="0">
      <alignment horizontal="center" vertical="center"/>
    </xf>
    <xf numFmtId="184" fontId="68" fillId="0" borderId="1582" applyFill="0">
      <alignment horizontal="center" vertical="center"/>
    </xf>
    <xf numFmtId="0" fontId="10" fillId="62" borderId="1567" applyNumberFormat="0" applyFont="0" applyAlignment="0" applyProtection="0"/>
    <xf numFmtId="0" fontId="64" fillId="59" borderId="1568" applyNumberFormat="0" applyAlignment="0" applyProtection="0"/>
    <xf numFmtId="0" fontId="7" fillId="14" borderId="14" applyNumberFormat="0" applyFont="0" applyAlignment="0" applyProtection="0"/>
    <xf numFmtId="0" fontId="66" fillId="0" borderId="1569" applyNumberFormat="0" applyFill="0" applyAlignment="0" applyProtection="0"/>
    <xf numFmtId="0" fontId="2" fillId="0" borderId="1569" applyNumberFormat="0" applyFill="0" applyAlignment="0" applyProtection="0"/>
    <xf numFmtId="228" fontId="103" fillId="0" borderId="1582"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566"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566" applyNumberFormat="0" applyAlignment="0" applyProtection="0"/>
    <xf numFmtId="0" fontId="7" fillId="14" borderId="14" applyNumberFormat="0" applyFont="0" applyAlignment="0" applyProtection="0"/>
    <xf numFmtId="0" fontId="10" fillId="62" borderId="1567" applyNumberFormat="0" applyFont="0" applyAlignment="0" applyProtection="0"/>
    <xf numFmtId="0" fontId="64" fillId="59" borderId="1568" applyNumberFormat="0" applyAlignment="0" applyProtection="0"/>
    <xf numFmtId="0" fontId="7" fillId="14" borderId="14" applyNumberFormat="0" applyFont="0" applyAlignment="0" applyProtection="0"/>
    <xf numFmtId="0" fontId="2" fillId="0" borderId="1569" applyNumberFormat="0" applyFill="0" applyAlignment="0" applyProtection="0"/>
    <xf numFmtId="0" fontId="66" fillId="0" borderId="1569"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575" applyNumberFormat="0" applyAlignment="0" applyProtection="0"/>
    <xf numFmtId="0" fontId="7" fillId="14" borderId="14" applyNumberFormat="0" applyFont="0" applyAlignment="0" applyProtection="0"/>
    <xf numFmtId="191" fontId="74" fillId="0" borderId="1582"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192" fontId="74" fillId="0" borderId="1582" applyFont="0" applyFill="0" applyBorder="0" applyAlignment="0" applyProtection="0">
      <alignment horizontal="left"/>
      <protection locked="0"/>
    </xf>
    <xf numFmtId="190" fontId="74" fillId="0" borderId="1582" applyFont="0" applyFill="0" applyBorder="0" applyAlignment="0" applyProtection="0">
      <alignment horizontal="left"/>
      <protection locked="0"/>
    </xf>
    <xf numFmtId="180" fontId="10" fillId="63" borderId="1573" applyNumberFormat="0" applyFont="0" applyBorder="0" applyAlignment="0" applyProtection="0"/>
    <xf numFmtId="180" fontId="10" fillId="63" borderId="1573" applyNumberFormat="0" applyFont="0" applyBorder="0" applyAlignment="0" applyProtection="0"/>
    <xf numFmtId="0" fontId="7" fillId="14" borderId="14" applyNumberFormat="0" applyFont="0" applyAlignment="0" applyProtection="0"/>
    <xf numFmtId="0" fontId="53" fillId="59" borderId="1575" applyNumberFormat="0" applyAlignment="0" applyProtection="0"/>
    <xf numFmtId="0" fontId="61" fillId="46" borderId="1575" applyNumberFormat="0" applyAlignment="0" applyProtection="0"/>
    <xf numFmtId="0" fontId="64" fillId="59" borderId="1577" applyNumberFormat="0" applyAlignment="0" applyProtection="0"/>
    <xf numFmtId="0" fontId="66" fillId="0" borderId="1578" applyNumberFormat="0" applyFill="0" applyAlignment="0" applyProtection="0"/>
    <xf numFmtId="0" fontId="2" fillId="0" borderId="1578" applyNumberFormat="0" applyFill="0" applyAlignment="0" applyProtection="0"/>
    <xf numFmtId="0" fontId="53" fillId="59" borderId="1575" applyNumberFormat="0" applyAlignment="0" applyProtection="0"/>
    <xf numFmtId="0" fontId="61" fillId="46" borderId="1575" applyNumberFormat="0" applyAlignment="0" applyProtection="0"/>
    <xf numFmtId="0" fontId="7" fillId="14" borderId="14" applyNumberFormat="0" applyFont="0" applyAlignment="0" applyProtection="0"/>
    <xf numFmtId="0" fontId="64" fillId="59" borderId="1577" applyNumberFormat="0" applyAlignment="0" applyProtection="0"/>
    <xf numFmtId="0" fontId="2" fillId="0" borderId="1578" applyNumberFormat="0" applyFill="0" applyAlignment="0" applyProtection="0"/>
    <xf numFmtId="0" fontId="66" fillId="0" borderId="1578"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575" applyNumberFormat="0" applyAlignment="0" applyProtection="0"/>
    <xf numFmtId="0" fontId="7" fillId="14" borderId="14" applyNumberFormat="0" applyFont="0" applyAlignment="0" applyProtection="0"/>
    <xf numFmtId="0" fontId="61" fillId="46" borderId="1575" applyNumberFormat="0" applyAlignment="0" applyProtection="0"/>
    <xf numFmtId="0" fontId="10" fillId="62" borderId="1576" applyNumberFormat="0" applyFont="0" applyAlignment="0" applyProtection="0"/>
    <xf numFmtId="0" fontId="64" fillId="59" borderId="1577" applyNumberFormat="0" applyAlignment="0" applyProtection="0"/>
    <xf numFmtId="0" fontId="7" fillId="14" borderId="14" applyNumberFormat="0" applyFont="0" applyAlignment="0" applyProtection="0"/>
    <xf numFmtId="0" fontId="66" fillId="0" borderId="1578" applyNumberFormat="0" applyFill="0" applyAlignment="0" applyProtection="0"/>
    <xf numFmtId="0" fontId="2" fillId="0" borderId="1578"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575"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575" applyNumberFormat="0" applyAlignment="0" applyProtection="0"/>
    <xf numFmtId="0" fontId="7" fillId="14" borderId="14" applyNumberFormat="0" applyFont="0" applyAlignment="0" applyProtection="0"/>
    <xf numFmtId="0" fontId="10" fillId="62" borderId="1576" applyNumberFormat="0" applyFont="0" applyAlignment="0" applyProtection="0"/>
    <xf numFmtId="0" fontId="64" fillId="59" borderId="1577" applyNumberFormat="0" applyAlignment="0" applyProtection="0"/>
    <xf numFmtId="0" fontId="7" fillId="14" borderId="14" applyNumberFormat="0" applyFont="0" applyAlignment="0" applyProtection="0"/>
    <xf numFmtId="0" fontId="2" fillId="0" borderId="1578" applyNumberFormat="0" applyFill="0" applyAlignment="0" applyProtection="0"/>
    <xf numFmtId="0" fontId="66" fillId="0" borderId="1578"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0" fontId="10" fillId="63" borderId="1582" applyNumberFormat="0" applyFont="0" applyBorder="0" applyAlignment="0" applyProtection="0"/>
    <xf numFmtId="180" fontId="10" fillId="63" borderId="1582" applyNumberFormat="0" applyFont="0" applyBorder="0" applyAlignment="0" applyProtection="0"/>
    <xf numFmtId="0" fontId="73" fillId="63" borderId="2031" applyFill="0">
      <alignment horizontal="center"/>
    </xf>
    <xf numFmtId="178" fontId="10" fillId="39" borderId="1800">
      <alignment horizontal="center"/>
      <protection locked="0"/>
    </xf>
    <xf numFmtId="0" fontId="7" fillId="14" borderId="14" applyNumberFormat="0" applyFont="0" applyAlignment="0" applyProtection="0"/>
    <xf numFmtId="191" fontId="74" fillId="0" borderId="1654" applyFont="0" applyFill="0" applyBorder="0" applyAlignment="0" applyProtection="0">
      <alignment horizontal="left"/>
      <protection locked="0"/>
    </xf>
    <xf numFmtId="0" fontId="7" fillId="14" borderId="14" applyNumberFormat="0" applyFont="0" applyAlignment="0" applyProtection="0"/>
    <xf numFmtId="178" fontId="10" fillId="39" borderId="1810">
      <alignment horizontal="center"/>
      <protection locked="0"/>
    </xf>
    <xf numFmtId="197" fontId="74" fillId="0" borderId="2031">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8" fontId="73" fillId="63" borderId="2258" applyFill="0">
      <alignment horizontal="center" vertical="center"/>
    </xf>
    <xf numFmtId="228" fontId="74" fillId="0" borderId="2339" applyNumberFormat="0">
      <alignment horizontal="left"/>
      <protection locked="0"/>
    </xf>
    <xf numFmtId="200" fontId="10" fillId="5" borderId="1727" applyFont="0" applyFill="0" applyBorder="0" applyAlignment="0" applyProtection="0"/>
    <xf numFmtId="0" fontId="66" fillId="0" borderId="1806"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73" fillId="63" borderId="1800" applyFill="0">
      <alignment horizontal="center" vertical="center"/>
    </xf>
    <xf numFmtId="0" fontId="7" fillId="14" borderId="14" applyNumberFormat="0" applyFont="0" applyAlignment="0" applyProtection="0"/>
    <xf numFmtId="228" fontId="104" fillId="0" borderId="1886" applyFill="0">
      <alignment horizontal="center" vertical="center"/>
    </xf>
    <xf numFmtId="0" fontId="61" fillId="46" borderId="1803" applyNumberFormat="0" applyAlignment="0" applyProtection="0"/>
    <xf numFmtId="188" fontId="73" fillId="63" borderId="1654" applyFill="0">
      <alignment horizontal="center" vertical="center"/>
    </xf>
    <xf numFmtId="180" fontId="10" fillId="63" borderId="1573" applyNumberFormat="0" applyFont="0" applyBorder="0" applyAlignment="0" applyProtection="0"/>
    <xf numFmtId="180" fontId="10" fillId="63" borderId="1573" applyNumberFormat="0" applyFont="0" applyBorder="0" applyAlignment="0" applyProtection="0"/>
    <xf numFmtId="49" fontId="74" fillId="0" borderId="1609">
      <alignment horizontal="left" vertical="top" wrapText="1"/>
      <protection locked="0"/>
    </xf>
    <xf numFmtId="0" fontId="2" fillId="0" borderId="2563" applyNumberFormat="0" applyFill="0" applyAlignment="0" applyProtection="0"/>
    <xf numFmtId="178" fontId="10" fillId="39" borderId="2258">
      <alignment horizontal="center"/>
      <protection locked="0"/>
    </xf>
    <xf numFmtId="254" fontId="10" fillId="39" borderId="2339">
      <alignment horizontal="right"/>
      <protection locked="0"/>
    </xf>
    <xf numFmtId="0" fontId="7" fillId="14" borderId="14" applyNumberFormat="0" applyFont="0" applyAlignment="0" applyProtection="0"/>
    <xf numFmtId="0" fontId="7" fillId="14" borderId="14" applyNumberFormat="0" applyFont="0" applyAlignment="0" applyProtection="0"/>
    <xf numFmtId="228" fontId="73" fillId="63" borderId="2484" applyFill="0">
      <alignment horizontal="center" vertical="center"/>
    </xf>
    <xf numFmtId="250" fontId="168" fillId="0" borderId="1729" applyFill="0"/>
    <xf numFmtId="228" fontId="136" fillId="68" borderId="2256" applyNumberFormat="0">
      <alignment horizontal="right"/>
    </xf>
    <xf numFmtId="0" fontId="7" fillId="14" borderId="14" applyNumberFormat="0" applyFont="0" applyAlignment="0" applyProtection="0"/>
    <xf numFmtId="228" fontId="73" fillId="63" borderId="1958" applyFill="0">
      <alignment horizontal="center" vertical="center"/>
    </xf>
    <xf numFmtId="0" fontId="10" fillId="62" borderId="2333" applyNumberFormat="0" applyFont="0" applyAlignment="0" applyProtection="0"/>
    <xf numFmtId="49" fontId="74" fillId="0" borderId="1636">
      <alignment horizontal="left" vertical="top" wrapText="1"/>
      <protection locked="0"/>
    </xf>
    <xf numFmtId="0" fontId="10" fillId="62" borderId="1603" applyNumberFormat="0" applyFont="0" applyAlignment="0" applyProtection="0"/>
    <xf numFmtId="201" fontId="10" fillId="39" borderId="1618" applyNumberFormat="0">
      <alignment horizontal="left"/>
    </xf>
    <xf numFmtId="231" fontId="103" fillId="0" borderId="1606">
      <alignment vertical="center"/>
      <protection locked="0"/>
    </xf>
    <xf numFmtId="0" fontId="7" fillId="14" borderId="14" applyNumberFormat="0" applyFont="0" applyAlignment="0" applyProtection="0"/>
    <xf numFmtId="184" fontId="103" fillId="0" borderId="1642">
      <alignment vertical="center"/>
      <protection locked="0"/>
    </xf>
    <xf numFmtId="0" fontId="73" fillId="63" borderId="1800" applyFill="0">
      <alignment horizontal="center"/>
    </xf>
    <xf numFmtId="0" fontId="7" fillId="14" borderId="14" applyNumberFormat="0" applyFont="0" applyAlignment="0" applyProtection="0"/>
    <xf numFmtId="228" fontId="73" fillId="63" borderId="2712" applyFill="0">
      <alignment horizontal="center"/>
    </xf>
    <xf numFmtId="0" fontId="7" fillId="14" borderId="14" applyNumberFormat="0" applyFont="0" applyAlignment="0" applyProtection="0"/>
    <xf numFmtId="43" fontId="1" fillId="0" borderId="0" applyFont="0" applyFill="0" applyBorder="0" applyAlignment="0" applyProtection="0"/>
    <xf numFmtId="0" fontId="64" fillId="59" borderId="1805" applyNumberFormat="0" applyAlignment="0" applyProtection="0"/>
    <xf numFmtId="187" fontId="74" fillId="0" borderId="1645" applyFont="0" applyFill="0" applyBorder="0" applyAlignment="0" applyProtection="0">
      <alignment horizontal="left"/>
      <protection locked="0"/>
    </xf>
    <xf numFmtId="0" fontId="7" fillId="14" borderId="14" applyNumberFormat="0" applyFont="0" applyAlignment="0" applyProtection="0"/>
    <xf numFmtId="178" fontId="10" fillId="39" borderId="1618">
      <alignment horizontal="center"/>
      <protection locked="0"/>
    </xf>
    <xf numFmtId="0" fontId="7" fillId="14" borderId="14" applyNumberFormat="0" applyFont="0" applyAlignment="0" applyProtection="0"/>
    <xf numFmtId="228" fontId="73" fillId="63" borderId="1654" applyFill="0">
      <alignment horizontal="center" vertical="center"/>
    </xf>
    <xf numFmtId="0" fontId="7" fillId="14" borderId="14" applyNumberFormat="0" applyFont="0" applyAlignment="0" applyProtection="0"/>
    <xf numFmtId="231" fontId="103" fillId="0" borderId="1642">
      <alignment vertical="center"/>
      <protection locked="0"/>
    </xf>
    <xf numFmtId="0" fontId="53" fillId="59" borderId="1611" applyNumberFormat="0" applyAlignment="0" applyProtection="0"/>
    <xf numFmtId="0" fontId="7" fillId="14" borderId="14" applyNumberFormat="0" applyFont="0" applyAlignment="0" applyProtection="0"/>
    <xf numFmtId="0" fontId="53" fillId="59" borderId="1647" applyNumberFormat="0" applyAlignment="0" applyProtection="0"/>
    <xf numFmtId="201" fontId="10" fillId="39" borderId="1609" applyNumberFormat="0">
      <alignment horizontal="left"/>
    </xf>
    <xf numFmtId="184" fontId="68" fillId="0" borderId="1609" applyFill="0">
      <alignment horizontal="center" vertical="center"/>
    </xf>
    <xf numFmtId="228" fontId="73" fillId="63" borderId="1636" applyFill="0">
      <alignment horizontal="center"/>
    </xf>
    <xf numFmtId="271" fontId="11" fillId="0" borderId="1627">
      <alignment horizontal="right"/>
    </xf>
    <xf numFmtId="267" fontId="112" fillId="0" borderId="1599" applyFill="0">
      <alignment horizontal="center" vertical="center"/>
    </xf>
    <xf numFmtId="233" fontId="103" fillId="0" borderId="1606">
      <alignment vertical="center"/>
      <protection locked="0"/>
    </xf>
    <xf numFmtId="228" fontId="79" fillId="0" borderId="1609" applyFill="0">
      <alignment horizontal="center" vertical="center"/>
    </xf>
    <xf numFmtId="228" fontId="73" fillId="63" borderId="1654" applyFill="0">
      <alignment horizontal="center"/>
    </xf>
    <xf numFmtId="232" fontId="103" fillId="0" borderId="1642">
      <alignment vertical="center"/>
      <protection locked="0"/>
    </xf>
    <xf numFmtId="271" fontId="11" fillId="0" borderId="1636">
      <alignment horizontal="right"/>
    </xf>
    <xf numFmtId="0" fontId="53" fillId="59" borderId="1647" applyNumberFormat="0" applyAlignment="0" applyProtection="0"/>
    <xf numFmtId="49" fontId="74" fillId="0" borderId="1591">
      <alignment horizontal="left" vertical="top" wrapText="1"/>
      <protection locked="0"/>
    </xf>
    <xf numFmtId="0" fontId="7" fillId="14" borderId="14" applyNumberFormat="0" applyFont="0" applyAlignment="0" applyProtection="0"/>
    <xf numFmtId="0" fontId="73" fillId="63" borderId="1591" applyFill="0">
      <alignment horizontal="center"/>
    </xf>
    <xf numFmtId="188" fontId="73" fillId="63" borderId="1591" applyFill="0">
      <alignment horizontal="center" vertical="center"/>
    </xf>
    <xf numFmtId="0" fontId="7" fillId="14" borderId="14" applyNumberFormat="0" applyFont="0" applyAlignment="0" applyProtection="0"/>
    <xf numFmtId="187" fontId="74" fillId="0" borderId="1627" applyFont="0" applyFill="0" applyBorder="0" applyAlignment="0" applyProtection="0">
      <alignment horizontal="left"/>
      <protection locked="0"/>
    </xf>
    <xf numFmtId="228" fontId="73" fillId="63" borderId="2258" applyFill="0">
      <alignment horizontal="center"/>
    </xf>
    <xf numFmtId="250" fontId="121" fillId="0" borderId="1637" applyFill="0"/>
    <xf numFmtId="10" fontId="68" fillId="67" borderId="1645" applyNumberFormat="0" applyBorder="0" applyAlignment="0" applyProtection="0"/>
    <xf numFmtId="0" fontId="7" fillId="14" borderId="14" applyNumberFormat="0" applyFont="0" applyAlignment="0" applyProtection="0"/>
    <xf numFmtId="228" fontId="124" fillId="0" borderId="1608" applyFill="0">
      <alignment horizontal="center" vertical="center"/>
    </xf>
    <xf numFmtId="0" fontId="7" fillId="14" borderId="14" applyNumberFormat="0" applyFont="0" applyAlignment="0" applyProtection="0"/>
    <xf numFmtId="0" fontId="74" fillId="0" borderId="1627" applyNumberFormat="0">
      <alignment horizontal="left"/>
      <protection locked="0"/>
    </xf>
    <xf numFmtId="228" fontId="124" fillId="0" borderId="1599" applyFill="0">
      <alignment horizontal="center" vertical="center"/>
    </xf>
    <xf numFmtId="0" fontId="7" fillId="14" borderId="14" applyNumberFormat="0" applyFont="0" applyAlignment="0" applyProtection="0"/>
    <xf numFmtId="271" fontId="11" fillId="0" borderId="1618">
      <alignment horizontal="right"/>
    </xf>
    <xf numFmtId="229" fontId="103" fillId="0" borderId="1642">
      <alignment vertical="center"/>
      <protection locked="0"/>
    </xf>
    <xf numFmtId="271" fontId="11" fillId="63" borderId="1636">
      <alignment horizontal="right"/>
    </xf>
    <xf numFmtId="201" fontId="10" fillId="39" borderId="1627" applyNumberFormat="0">
      <alignment horizontal="left"/>
    </xf>
    <xf numFmtId="3" fontId="114" fillId="39" borderId="1636">
      <alignment horizontal="center"/>
      <protection locked="0"/>
    </xf>
    <xf numFmtId="185" fontId="74" fillId="0" borderId="1636" applyFont="0" applyFill="0" applyBorder="0" applyAlignment="0" applyProtection="0">
      <alignment horizontal="left"/>
      <protection locked="0"/>
    </xf>
    <xf numFmtId="228" fontId="103" fillId="0" borderId="1624">
      <alignment vertical="center"/>
      <protection locked="0"/>
    </xf>
    <xf numFmtId="193" fontId="10" fillId="0" borderId="1591"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1636" applyFont="0" applyFill="0" applyBorder="0" applyAlignment="0" applyProtection="0">
      <alignment horizontal="left"/>
      <protection locked="0"/>
    </xf>
    <xf numFmtId="271" fontId="11" fillId="0" borderId="1618">
      <alignment horizontal="right"/>
    </xf>
    <xf numFmtId="49" fontId="74" fillId="0" borderId="1618">
      <alignment horizontal="left" vertical="top" wrapText="1"/>
      <protection locked="0"/>
    </xf>
    <xf numFmtId="49" fontId="74" fillId="0" borderId="1627">
      <alignment horizontal="left" vertical="top" wrapText="1"/>
      <protection locked="0"/>
    </xf>
    <xf numFmtId="197" fontId="74" fillId="0" borderId="1627">
      <alignment horizontal="left"/>
      <protection locked="0"/>
    </xf>
    <xf numFmtId="233" fontId="103" fillId="0" borderId="1642">
      <alignment vertical="center"/>
      <protection locked="0"/>
    </xf>
    <xf numFmtId="200" fontId="10" fillId="5" borderId="1591" applyFont="0" applyFill="0" applyBorder="0" applyAlignment="0" applyProtection="0"/>
    <xf numFmtId="228" fontId="73" fillId="63" borderId="1636" applyFill="0">
      <alignment horizontal="center"/>
    </xf>
    <xf numFmtId="196" fontId="10" fillId="39" borderId="1636" applyFont="0" applyFill="0" applyBorder="0" applyAlignment="0">
      <alignment horizontal="left"/>
    </xf>
    <xf numFmtId="0" fontId="7" fillId="14" borderId="14" applyNumberFormat="0" applyFont="0" applyAlignment="0" applyProtection="0"/>
    <xf numFmtId="228" fontId="74" fillId="0" borderId="1654" applyNumberFormat="0">
      <alignment horizontal="left"/>
      <protection locked="0"/>
    </xf>
    <xf numFmtId="0" fontId="7" fillId="14" borderId="14" applyNumberFormat="0" applyFont="0" applyAlignment="0" applyProtection="0"/>
    <xf numFmtId="0" fontId="7" fillId="14" borderId="14" applyNumberFormat="0" applyFont="0" applyAlignment="0" applyProtection="0"/>
    <xf numFmtId="0" fontId="66" fillId="0" borderId="1614" applyNumberFormat="0" applyFill="0" applyAlignment="0" applyProtection="0"/>
    <xf numFmtId="0" fontId="7" fillId="14" borderId="14" applyNumberFormat="0" applyFont="0" applyAlignment="0" applyProtection="0"/>
    <xf numFmtId="271" fontId="11" fillId="63" borderId="1627">
      <alignment horizontal="right"/>
    </xf>
    <xf numFmtId="0" fontId="7" fillId="14" borderId="14" applyNumberFormat="0" applyFont="0" applyAlignment="0" applyProtection="0"/>
    <xf numFmtId="0" fontId="7" fillId="14" borderId="14" applyNumberFormat="0" applyFont="0" applyAlignment="0" applyProtection="0"/>
    <xf numFmtId="228" fontId="103" fillId="0" borderId="1606">
      <alignment vertical="center"/>
      <protection locked="0"/>
    </xf>
    <xf numFmtId="0" fontId="7" fillId="14" borderId="14" applyNumberFormat="0" applyFont="0" applyAlignment="0" applyProtection="0"/>
    <xf numFmtId="0" fontId="10" fillId="62" borderId="1639" applyNumberFormat="0" applyFont="0" applyAlignment="0" applyProtection="0"/>
    <xf numFmtId="0" fontId="7" fillId="14" borderId="14" applyNumberFormat="0" applyFont="0" applyAlignment="0" applyProtection="0"/>
    <xf numFmtId="0" fontId="2" fillId="0" borderId="1623" applyNumberFormat="0" applyFill="0" applyAlignment="0" applyProtection="0"/>
    <xf numFmtId="228" fontId="136" fillId="68" borderId="1652" applyNumberFormat="0">
      <alignment horizontal="right"/>
    </xf>
    <xf numFmtId="0" fontId="7" fillId="14" borderId="14" applyNumberFormat="0" applyFont="0" applyAlignment="0" applyProtection="0"/>
    <xf numFmtId="0" fontId="7" fillId="14" borderId="14" applyNumberFormat="0" applyFont="0" applyAlignment="0" applyProtection="0"/>
    <xf numFmtId="10" fontId="68" fillId="67" borderId="1636" applyNumberFormat="0" applyBorder="0" applyAlignment="0" applyProtection="0"/>
    <xf numFmtId="188" fontId="73" fillId="63" borderId="1591" applyFill="0">
      <alignment horizontal="center" vertical="center"/>
    </xf>
    <xf numFmtId="0" fontId="7" fillId="14" borderId="14" applyNumberFormat="0" applyFont="0" applyAlignment="0" applyProtection="0"/>
    <xf numFmtId="254" fontId="10" fillId="39" borderId="1618">
      <alignment horizontal="right"/>
      <protection locked="0"/>
    </xf>
    <xf numFmtId="271" fontId="11" fillId="63" borderId="1645">
      <alignment horizontal="right"/>
    </xf>
    <xf numFmtId="178" fontId="10" fillId="39" borderId="1636">
      <alignment horizontal="center"/>
      <protection locked="0"/>
    </xf>
    <xf numFmtId="191" fontId="74" fillId="0" borderId="1609" applyFont="0" applyFill="0" applyBorder="0" applyAlignment="0" applyProtection="0">
      <alignment horizontal="left"/>
      <protection locked="0"/>
    </xf>
    <xf numFmtId="0" fontId="7" fillId="14" borderId="14" applyNumberFormat="0" applyFont="0" applyAlignment="0" applyProtection="0"/>
    <xf numFmtId="0" fontId="73" fillId="63" borderId="1636" applyFill="0">
      <alignment horizontal="center"/>
    </xf>
    <xf numFmtId="17" fontId="11" fillId="39" borderId="1609">
      <alignment horizontal="center"/>
      <protection locked="0"/>
    </xf>
    <xf numFmtId="0" fontId="2" fillId="0" borderId="1596" applyNumberFormat="0" applyFill="0" applyAlignment="0" applyProtection="0"/>
    <xf numFmtId="191" fontId="74" fillId="0" borderId="1636" applyFont="0" applyFill="0" applyBorder="0" applyAlignment="0" applyProtection="0">
      <alignment horizontal="left"/>
      <protection locked="0"/>
    </xf>
    <xf numFmtId="0" fontId="53" fillId="59" borderId="1638" applyNumberFormat="0" applyAlignment="0" applyProtection="0"/>
    <xf numFmtId="0" fontId="53" fillId="59" borderId="1584" applyNumberFormat="0" applyAlignment="0" applyProtection="0"/>
    <xf numFmtId="188" fontId="73" fillId="63" borderId="1636" applyFill="0">
      <alignment horizontal="center" vertical="center"/>
    </xf>
    <xf numFmtId="0" fontId="7" fillId="14" borderId="14" applyNumberFormat="0" applyFont="0" applyAlignment="0" applyProtection="0"/>
    <xf numFmtId="228" fontId="136" fillId="68" borderId="1598" applyNumberFormat="0">
      <alignment horizontal="right"/>
    </xf>
    <xf numFmtId="0" fontId="10" fillId="62" borderId="1612" applyNumberFormat="0" applyFont="0" applyAlignment="0" applyProtection="0"/>
    <xf numFmtId="0" fontId="61" fillId="46" borderId="1584" applyNumberFormat="0" applyAlignment="0" applyProtection="0"/>
    <xf numFmtId="0" fontId="7" fillId="14" borderId="14" applyNumberFormat="0" applyFont="0" applyAlignment="0" applyProtection="0"/>
    <xf numFmtId="231" fontId="103" fillId="0" borderId="1633">
      <alignment vertical="center"/>
      <protection locked="0"/>
    </xf>
    <xf numFmtId="0" fontId="10" fillId="62" borderId="1585" applyNumberFormat="0" applyFont="0" applyAlignment="0" applyProtection="0"/>
    <xf numFmtId="0" fontId="10" fillId="62" borderId="1585" applyNumberFormat="0" applyFont="0" applyAlignment="0" applyProtection="0"/>
    <xf numFmtId="0" fontId="64" fillId="59" borderId="1586" applyNumberFormat="0" applyAlignment="0" applyProtection="0"/>
    <xf numFmtId="0" fontId="7" fillId="14" borderId="14" applyNumberFormat="0" applyFont="0" applyAlignment="0" applyProtection="0"/>
    <xf numFmtId="0" fontId="66" fillId="0" borderId="1587" applyNumberFormat="0" applyFill="0" applyAlignment="0" applyProtection="0"/>
    <xf numFmtId="0" fontId="2" fillId="0" borderId="1632" applyNumberFormat="0" applyFill="0" applyAlignment="0" applyProtection="0"/>
    <xf numFmtId="271" fontId="11" fillId="0" borderId="1600">
      <alignment horizontal="right"/>
    </xf>
    <xf numFmtId="266" fontId="103" fillId="0" borderId="1600" applyFill="0">
      <alignment horizontal="center" vertical="center"/>
    </xf>
    <xf numFmtId="10" fontId="68" fillId="67" borderId="1600" applyNumberFormat="0" applyBorder="0" applyAlignment="0" applyProtection="0"/>
    <xf numFmtId="276" fontId="20" fillId="0" borderId="1600">
      <alignment horizontal="center"/>
    </xf>
    <xf numFmtId="0" fontId="66" fillId="0" borderId="2254" applyNumberFormat="0" applyFill="0" applyAlignment="0" applyProtection="0"/>
    <xf numFmtId="0" fontId="7" fillId="14" borderId="14" applyNumberFormat="0" applyFont="0" applyAlignment="0" applyProtection="0"/>
    <xf numFmtId="276" fontId="20" fillId="0" borderId="1591">
      <alignment horizontal="center"/>
    </xf>
    <xf numFmtId="0" fontId="74" fillId="0" borderId="1591" applyNumberFormat="0">
      <alignment horizontal="left"/>
      <protection locked="0"/>
    </xf>
    <xf numFmtId="0" fontId="61" fillId="46" borderId="1629" applyNumberFormat="0" applyAlignment="0" applyProtection="0"/>
    <xf numFmtId="0" fontId="7" fillId="14" borderId="14" applyNumberFormat="0" applyFont="0" applyAlignment="0" applyProtection="0"/>
    <xf numFmtId="0" fontId="7" fillId="14" borderId="14" applyNumberFormat="0" applyFont="0" applyAlignment="0" applyProtection="0"/>
    <xf numFmtId="228" fontId="112" fillId="0" borderId="1608" applyFill="0">
      <alignment horizontal="center" vertical="center"/>
    </xf>
    <xf numFmtId="0" fontId="7" fillId="14" borderId="14" applyNumberFormat="0" applyFont="0" applyAlignment="0" applyProtection="0"/>
    <xf numFmtId="0" fontId="7" fillId="14" borderId="14" applyNumberFormat="0" applyFont="0" applyAlignment="0" applyProtection="0"/>
    <xf numFmtId="184" fontId="103" fillId="0" borderId="1633">
      <alignment vertical="center"/>
      <protection locked="0"/>
    </xf>
    <xf numFmtId="0" fontId="7" fillId="14" borderId="14" applyNumberFormat="0" applyFont="0" applyAlignment="0" applyProtection="0"/>
    <xf numFmtId="228" fontId="104" fillId="0" borderId="1609" applyFill="0">
      <alignment horizontal="center" vertical="center"/>
    </xf>
    <xf numFmtId="228" fontId="112" fillId="0" borderId="1599" applyFill="0">
      <alignment horizontal="center" vertical="center"/>
    </xf>
    <xf numFmtId="228" fontId="73" fillId="63" borderId="1645" applyFill="0">
      <alignment horizontal="center"/>
    </xf>
    <xf numFmtId="228" fontId="103" fillId="0" borderId="1627" applyFill="0">
      <alignment horizontal="center" vertical="center"/>
    </xf>
    <xf numFmtId="185" fontId="74" fillId="0" borderId="1627" applyFont="0" applyFill="0" applyBorder="0" applyAlignment="0" applyProtection="0">
      <alignment horizontal="left"/>
      <protection locked="0"/>
    </xf>
    <xf numFmtId="0" fontId="61" fillId="46" borderId="1593" applyNumberFormat="0" applyAlignment="0" applyProtection="0"/>
    <xf numFmtId="0" fontId="7" fillId="14" borderId="14" applyNumberFormat="0" applyFont="0" applyAlignment="0" applyProtection="0"/>
    <xf numFmtId="49" fontId="74" fillId="0" borderId="1636">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193" fontId="10" fillId="0" borderId="1591"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602"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78" fontId="10" fillId="39" borderId="1609">
      <alignment horizontal="center"/>
      <protection locked="0"/>
    </xf>
    <xf numFmtId="254" fontId="10" fillId="39" borderId="1609">
      <alignment horizontal="right"/>
      <protection locked="0"/>
    </xf>
    <xf numFmtId="178" fontId="10" fillId="39" borderId="1609">
      <alignment horizontal="center"/>
      <protection locked="0"/>
    </xf>
    <xf numFmtId="0" fontId="7" fillId="14" borderId="14" applyNumberFormat="0" applyFont="0" applyAlignment="0" applyProtection="0"/>
    <xf numFmtId="0" fontId="7" fillId="14" borderId="14" applyNumberFormat="0" applyFont="0" applyAlignment="0" applyProtection="0"/>
    <xf numFmtId="196" fontId="10" fillId="39" borderId="1609" applyFont="0" applyFill="0" applyBorder="0" applyAlignment="0">
      <alignment horizontal="left"/>
    </xf>
    <xf numFmtId="0" fontId="7" fillId="14" borderId="14" applyNumberFormat="0" applyFont="0" applyAlignment="0" applyProtection="0"/>
    <xf numFmtId="0" fontId="7" fillId="14" borderId="14" applyNumberFormat="0" applyFont="0" applyAlignment="0" applyProtection="0"/>
    <xf numFmtId="178" fontId="10" fillId="39" borderId="1591">
      <alignment horizontal="center"/>
      <protection locked="0"/>
    </xf>
    <xf numFmtId="201" fontId="10" fillId="39" borderId="1636" applyNumberFormat="0">
      <alignment horizontal="left"/>
    </xf>
    <xf numFmtId="0" fontId="66" fillId="0" borderId="1596" applyNumberFormat="0" applyFill="0" applyAlignment="0" applyProtection="0"/>
    <xf numFmtId="0" fontId="7" fillId="14" borderId="14" applyNumberFormat="0" applyFont="0" applyAlignment="0" applyProtection="0"/>
    <xf numFmtId="196" fontId="10" fillId="39" borderId="1627" applyFont="0" applyFill="0" applyBorder="0" applyAlignment="0">
      <alignment horizontal="left"/>
    </xf>
    <xf numFmtId="0" fontId="7" fillId="14" borderId="14" applyNumberFormat="0" applyFont="0" applyAlignment="0" applyProtection="0"/>
    <xf numFmtId="178" fontId="10" fillId="39" borderId="1591">
      <alignment horizontal="center"/>
      <protection locked="0"/>
    </xf>
    <xf numFmtId="0" fontId="7" fillId="14" borderId="14" applyNumberFormat="0" applyFont="0" applyAlignment="0" applyProtection="0"/>
    <xf numFmtId="49" fontId="74" fillId="0" borderId="1627">
      <alignment horizontal="left" vertical="top" wrapText="1"/>
      <protection locked="0"/>
    </xf>
    <xf numFmtId="0" fontId="7" fillId="14" borderId="14" applyNumberFormat="0" applyFont="0" applyAlignment="0" applyProtection="0"/>
    <xf numFmtId="0" fontId="53" fillId="59" borderId="1584" applyNumberFormat="0" applyAlignment="0" applyProtection="0"/>
    <xf numFmtId="271" fontId="11" fillId="0" borderId="1654">
      <alignment horizontal="right"/>
    </xf>
    <xf numFmtId="191" fontId="74" fillId="0" borderId="1627" applyFont="0" applyFill="0" applyBorder="0" applyAlignment="0" applyProtection="0">
      <alignment horizontal="left"/>
      <protection locked="0"/>
    </xf>
    <xf numFmtId="230" fontId="103" fillId="0" borderId="1633">
      <alignment vertical="center"/>
      <protection locked="0"/>
    </xf>
    <xf numFmtId="233" fontId="103" fillId="0" borderId="1651">
      <alignment vertical="center"/>
      <protection locked="0"/>
    </xf>
    <xf numFmtId="190" fontId="74" fillId="0" borderId="1636" applyFont="0" applyFill="0" applyBorder="0" applyAlignment="0" applyProtection="0">
      <alignment horizontal="left"/>
      <protection locked="0"/>
    </xf>
    <xf numFmtId="196" fontId="10" fillId="39" borderId="1627" applyFont="0" applyFill="0" applyBorder="0" applyAlignment="0">
      <alignment horizontal="left"/>
    </xf>
    <xf numFmtId="0" fontId="7" fillId="14" borderId="14" applyNumberFormat="0" applyFont="0" applyAlignment="0" applyProtection="0"/>
    <xf numFmtId="0" fontId="66" fillId="0" borderId="1614" applyNumberFormat="0" applyFill="0" applyAlignment="0" applyProtection="0"/>
    <xf numFmtId="0" fontId="53" fillId="59" borderId="1629" applyNumberFormat="0" applyAlignment="0" applyProtection="0"/>
    <xf numFmtId="254" fontId="10" fillId="39" borderId="1627">
      <alignment horizontal="right"/>
      <protection locked="0"/>
    </xf>
    <xf numFmtId="178" fontId="10" fillId="39" borderId="1636">
      <alignment horizontal="center"/>
      <protection locked="0"/>
    </xf>
    <xf numFmtId="228" fontId="103" fillId="0" borderId="1645" applyFill="0">
      <alignment horizontal="center" vertical="center"/>
    </xf>
    <xf numFmtId="254" fontId="10" fillId="39" borderId="1636">
      <alignment horizontal="right"/>
      <protection locked="0"/>
    </xf>
    <xf numFmtId="0" fontId="66" fillId="0" borderId="1605" applyNumberFormat="0" applyFill="0" applyAlignment="0" applyProtection="0"/>
    <xf numFmtId="0" fontId="7" fillId="14" borderId="14" applyNumberFormat="0" applyFont="0" applyAlignment="0" applyProtection="0"/>
    <xf numFmtId="0" fontId="53" fillId="59" borderId="1593" applyNumberFormat="0" applyAlignment="0" applyProtection="0"/>
    <xf numFmtId="0" fontId="2" fillId="0" borderId="1605" applyNumberFormat="0" applyFill="0" applyAlignment="0" applyProtection="0"/>
    <xf numFmtId="0" fontId="73" fillId="63" borderId="1636" applyFill="0">
      <alignment horizontal="center"/>
    </xf>
    <xf numFmtId="0" fontId="7" fillId="14" borderId="14" applyNumberFormat="0" applyFont="0" applyAlignment="0" applyProtection="0"/>
    <xf numFmtId="0" fontId="7" fillId="14" borderId="14" applyNumberFormat="0" applyFont="0" applyAlignment="0" applyProtection="0"/>
    <xf numFmtId="271" fontId="11" fillId="0" borderId="1645">
      <alignment horizontal="right"/>
    </xf>
    <xf numFmtId="228" fontId="73" fillId="63" borderId="1636" applyFill="0">
      <alignment horizontal="center" vertical="center"/>
    </xf>
    <xf numFmtId="187" fontId="74" fillId="0" borderId="1591" applyFont="0" applyFill="0" applyBorder="0" applyAlignment="0" applyProtection="0">
      <alignment horizontal="left"/>
      <protection locked="0"/>
    </xf>
    <xf numFmtId="0" fontId="7" fillId="14" borderId="14" applyNumberFormat="0" applyFont="0" applyAlignment="0" applyProtection="0"/>
    <xf numFmtId="250" fontId="168" fillId="0" borderId="1637" applyFill="0"/>
    <xf numFmtId="0" fontId="7" fillId="14" borderId="14" applyNumberFormat="0" applyFont="0" applyAlignment="0" applyProtection="0"/>
    <xf numFmtId="17" fontId="11" fillId="39" borderId="1645">
      <alignment horizontal="center"/>
      <protection locked="0"/>
    </xf>
    <xf numFmtId="0" fontId="53" fillId="59" borderId="1620" applyNumberFormat="0" applyAlignment="0" applyProtection="0"/>
    <xf numFmtId="188" fontId="73" fillId="63" borderId="1627" applyFill="0">
      <alignment horizontal="center" vertical="center"/>
    </xf>
    <xf numFmtId="229" fontId="103" fillId="0" borderId="1606">
      <alignment vertical="center"/>
      <protection locked="0"/>
    </xf>
    <xf numFmtId="231" fontId="103" fillId="0" borderId="1606">
      <alignment vertical="center"/>
      <protection locked="0"/>
    </xf>
    <xf numFmtId="10" fontId="68" fillId="67" borderId="1618" applyNumberFormat="0" applyBorder="0" applyAlignment="0" applyProtection="0"/>
    <xf numFmtId="49" fontId="74" fillId="0" borderId="1645">
      <alignment horizontal="left" vertical="top" wrapText="1"/>
      <protection locked="0"/>
    </xf>
    <xf numFmtId="266" fontId="103" fillId="0" borderId="1654" applyFill="0">
      <alignment horizontal="center" vertical="center"/>
    </xf>
    <xf numFmtId="178" fontId="10" fillId="39" borderId="1627">
      <alignment horizontal="center"/>
      <protection locked="0"/>
    </xf>
    <xf numFmtId="267" fontId="112" fillId="0" borderId="1644" applyFill="0">
      <alignment horizontal="center" vertical="center"/>
    </xf>
    <xf numFmtId="0" fontId="61" fillId="46" borderId="1584" applyNumberFormat="0" applyAlignment="0" applyProtection="0"/>
    <xf numFmtId="230" fontId="103" fillId="0" borderId="1597">
      <alignment vertical="center"/>
      <protection locked="0"/>
    </xf>
    <xf numFmtId="254" fontId="10" fillId="39" borderId="1645">
      <alignment horizontal="right"/>
      <protection locked="0"/>
    </xf>
    <xf numFmtId="178" fontId="10" fillId="39" borderId="1645">
      <alignment horizontal="center"/>
      <protection locked="0"/>
    </xf>
    <xf numFmtId="185" fontId="74" fillId="0" borderId="1654" applyFont="0" applyFill="0" applyBorder="0" applyAlignment="0" applyProtection="0">
      <alignment horizontal="left"/>
      <protection locked="0"/>
    </xf>
    <xf numFmtId="0" fontId="7" fillId="14" borderId="14" applyNumberFormat="0" applyFont="0" applyAlignment="0" applyProtection="0"/>
    <xf numFmtId="3" fontId="114" fillId="39" borderId="1627">
      <alignment horizontal="center"/>
      <protection locked="0"/>
    </xf>
    <xf numFmtId="0" fontId="7" fillId="14" borderId="14" applyNumberFormat="0" applyFont="0" applyAlignment="0" applyProtection="0"/>
    <xf numFmtId="0" fontId="66" fillId="0" borderId="1605" applyNumberFormat="0" applyFill="0" applyAlignment="0" applyProtection="0"/>
    <xf numFmtId="0" fontId="66" fillId="0" borderId="1614" applyNumberFormat="0" applyFill="0" applyAlignment="0" applyProtection="0"/>
    <xf numFmtId="271" fontId="11" fillId="63" borderId="1618">
      <alignment horizontal="right"/>
    </xf>
    <xf numFmtId="0" fontId="7" fillId="14" borderId="14" applyNumberFormat="0" applyFont="0" applyAlignment="0" applyProtection="0"/>
    <xf numFmtId="229" fontId="103" fillId="0" borderId="1624">
      <alignment vertical="center"/>
      <protection locked="0"/>
    </xf>
    <xf numFmtId="0" fontId="7" fillId="14" borderId="14" applyNumberFormat="0" applyFont="0" applyAlignment="0" applyProtection="0"/>
    <xf numFmtId="228" fontId="103" fillId="0" borderId="1618" applyFill="0">
      <alignment horizontal="center" vertical="center"/>
    </xf>
    <xf numFmtId="0" fontId="2" fillId="0" borderId="1650" applyNumberFormat="0" applyFill="0" applyAlignment="0" applyProtection="0"/>
    <xf numFmtId="0" fontId="61" fillId="46" borderId="1647" applyNumberFormat="0" applyAlignment="0" applyProtection="0"/>
    <xf numFmtId="0" fontId="66" fillId="0" borderId="1641"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10" fillId="62" borderId="1585" applyNumberFormat="0" applyFont="0" applyAlignment="0" applyProtection="0"/>
    <xf numFmtId="0" fontId="64" fillId="59" borderId="1586" applyNumberFormat="0" applyAlignment="0" applyProtection="0"/>
    <xf numFmtId="0" fontId="10" fillId="62" borderId="1630" applyNumberFormat="0" applyFont="0" applyAlignment="0" applyProtection="0"/>
    <xf numFmtId="231" fontId="103" fillId="0" borderId="1633">
      <alignment vertical="center"/>
      <protection locked="0"/>
    </xf>
    <xf numFmtId="0" fontId="7" fillId="14" borderId="14" applyNumberFormat="0" applyFont="0" applyAlignment="0" applyProtection="0"/>
    <xf numFmtId="250" fontId="121" fillId="0" borderId="1619" applyFill="0"/>
    <xf numFmtId="0" fontId="7" fillId="14" borderId="14" applyNumberFormat="0" applyFont="0" applyAlignment="0" applyProtection="0"/>
    <xf numFmtId="0" fontId="7" fillId="14" borderId="14" applyNumberFormat="0" applyFont="0" applyAlignment="0" applyProtection="0"/>
    <xf numFmtId="0" fontId="66" fillId="0" borderId="1587" applyNumberFormat="0" applyFill="0" applyAlignment="0" applyProtection="0"/>
    <xf numFmtId="0" fontId="2" fillId="0" borderId="1587" applyNumberFormat="0" applyFill="0" applyAlignment="0" applyProtection="0"/>
    <xf numFmtId="0" fontId="7" fillId="14" borderId="14" applyNumberFormat="0" applyFont="0" applyAlignment="0" applyProtection="0"/>
    <xf numFmtId="0" fontId="61" fillId="46" borderId="1638" applyNumberFormat="0" applyAlignment="0" applyProtection="0"/>
    <xf numFmtId="0" fontId="7" fillId="14" borderId="14" applyNumberFormat="0" applyFont="0" applyAlignment="0" applyProtection="0"/>
    <xf numFmtId="228" fontId="124" fillId="0" borderId="1644" applyFill="0">
      <alignment horizontal="center" vertical="center"/>
    </xf>
    <xf numFmtId="228" fontId="74" fillId="0" borderId="1886" applyNumberFormat="0">
      <alignment horizontal="left"/>
      <protection locked="0"/>
    </xf>
    <xf numFmtId="231" fontId="103" fillId="0" borderId="1642">
      <alignment vertical="center"/>
      <protection locked="0"/>
    </xf>
    <xf numFmtId="0" fontId="66" fillId="0" borderId="1632" applyNumberFormat="0" applyFill="0" applyAlignment="0" applyProtection="0"/>
    <xf numFmtId="237" fontId="103" fillId="0" borderId="1642">
      <alignment vertical="center"/>
      <protection locked="0"/>
    </xf>
    <xf numFmtId="233" fontId="103" fillId="0" borderId="1606">
      <alignment vertical="center"/>
      <protection locked="0"/>
    </xf>
    <xf numFmtId="250" fontId="121" fillId="0" borderId="2250" applyFill="0"/>
    <xf numFmtId="0" fontId="74" fillId="0" borderId="1609" applyNumberFormat="0">
      <alignment horizontal="left"/>
      <protection locked="0"/>
    </xf>
    <xf numFmtId="231" fontId="103" fillId="0" borderId="1615">
      <alignment vertical="center"/>
      <protection locked="0"/>
    </xf>
    <xf numFmtId="267" fontId="112" fillId="0" borderId="1608" applyFill="0">
      <alignment horizontal="center" vertical="center"/>
    </xf>
    <xf numFmtId="0" fontId="66" fillId="0" borderId="2335" applyNumberFormat="0" applyFill="0" applyAlignment="0" applyProtection="0"/>
    <xf numFmtId="0" fontId="10" fillId="62" borderId="1621" applyNumberFormat="0" applyFont="0" applyAlignment="0" applyProtection="0"/>
    <xf numFmtId="37" fontId="70" fillId="0" borderId="1635" applyFill="0">
      <alignment horizontal="center" vertical="center"/>
    </xf>
    <xf numFmtId="229" fontId="103" fillId="0" borderId="1633">
      <alignment vertical="center"/>
      <protection locked="0"/>
    </xf>
    <xf numFmtId="185" fontId="74" fillId="0" borderId="1609" applyFont="0" applyFill="0" applyBorder="0" applyAlignment="0" applyProtection="0">
      <alignment horizontal="left"/>
      <protection locked="0"/>
    </xf>
    <xf numFmtId="3" fontId="114" fillId="39" borderId="1609">
      <alignment horizontal="center"/>
      <protection locked="0"/>
    </xf>
    <xf numFmtId="228" fontId="68" fillId="0" borderId="1609" applyFill="0">
      <alignment horizontal="center" vertical="center"/>
    </xf>
    <xf numFmtId="188" fontId="73" fillId="63" borderId="1609" applyFill="0">
      <alignment horizontal="center" vertical="center"/>
    </xf>
    <xf numFmtId="0" fontId="66" fillId="0" borderId="1596" applyNumberFormat="0" applyFill="0" applyAlignment="0" applyProtection="0"/>
    <xf numFmtId="0" fontId="64" fillId="59" borderId="1595" applyNumberFormat="0" applyAlignment="0" applyProtection="0"/>
    <xf numFmtId="0" fontId="10" fillId="62" borderId="1594" applyNumberFormat="0" applyFont="0" applyAlignment="0" applyProtection="0"/>
    <xf numFmtId="188" fontId="73" fillId="63" borderId="1600" applyFill="0">
      <alignment horizontal="center" vertical="center"/>
    </xf>
    <xf numFmtId="0" fontId="10" fillId="62" borderId="1594" applyNumberFormat="0" applyFont="0" applyAlignment="0" applyProtection="0"/>
    <xf numFmtId="228" fontId="73" fillId="63" borderId="1618" applyFill="0">
      <alignment horizontal="center" vertical="center"/>
    </xf>
    <xf numFmtId="0" fontId="7" fillId="14" borderId="14" applyNumberFormat="0" applyFont="0" applyAlignment="0" applyProtection="0"/>
    <xf numFmtId="17" fontId="11" fillId="39" borderId="1627">
      <alignment horizontal="center"/>
      <protection locked="0"/>
    </xf>
    <xf numFmtId="200" fontId="10" fillId="5" borderId="1627" applyFont="0" applyFill="0" applyBorder="0" applyAlignment="0" applyProtection="0"/>
    <xf numFmtId="184" fontId="103" fillId="0" borderId="1615">
      <alignment vertical="center"/>
      <protection locked="0"/>
    </xf>
    <xf numFmtId="37" fontId="70" fillId="0" borderId="1608" applyFill="0">
      <alignment horizontal="center" vertical="center"/>
    </xf>
    <xf numFmtId="228" fontId="73" fillId="63" borderId="1645" applyFill="0">
      <alignment horizontal="center" vertical="center"/>
    </xf>
    <xf numFmtId="228" fontId="136" fillId="68" borderId="1625" applyNumberFormat="0">
      <alignment horizontal="right"/>
    </xf>
    <xf numFmtId="0" fontId="10" fillId="62" borderId="1612" applyNumberFormat="0" applyFont="0" applyAlignment="0" applyProtection="0"/>
    <xf numFmtId="0" fontId="7" fillId="14" borderId="14" applyNumberFormat="0" applyFont="0" applyAlignment="0" applyProtection="0"/>
    <xf numFmtId="254" fontId="10" fillId="39" borderId="1609">
      <alignment horizontal="right"/>
      <protection locked="0"/>
    </xf>
    <xf numFmtId="178" fontId="10" fillId="39" borderId="1627">
      <alignment horizontal="center"/>
      <protection locked="0"/>
    </xf>
    <xf numFmtId="192" fontId="74" fillId="0" borderId="1636" applyFont="0" applyFill="0" applyBorder="0" applyAlignment="0" applyProtection="0">
      <alignment horizontal="left"/>
      <protection locked="0"/>
    </xf>
    <xf numFmtId="271" fontId="11" fillId="0" borderId="1609">
      <alignment horizontal="right"/>
    </xf>
    <xf numFmtId="0" fontId="7" fillId="14" borderId="14" applyNumberFormat="0" applyFont="0" applyAlignment="0" applyProtection="0"/>
    <xf numFmtId="0" fontId="7" fillId="14" borderId="14" applyNumberFormat="0" applyFont="0" applyAlignment="0" applyProtection="0"/>
    <xf numFmtId="187" fontId="74" fillId="0" borderId="1609"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64" fillId="59" borderId="1613" applyNumberFormat="0" applyAlignment="0" applyProtection="0"/>
    <xf numFmtId="250" fontId="121" fillId="0" borderId="1646" applyFill="0"/>
    <xf numFmtId="237" fontId="103" fillId="0" borderId="1615">
      <alignment vertical="center"/>
      <protection locked="0"/>
    </xf>
    <xf numFmtId="0" fontId="10" fillId="62" borderId="1648"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1591" applyFont="0" applyFill="0" applyBorder="0" applyAlignment="0" applyProtection="0">
      <alignment horizontal="left"/>
      <protection locked="0"/>
    </xf>
    <xf numFmtId="0" fontId="7" fillId="14" borderId="14" applyNumberFormat="0" applyFont="0" applyAlignment="0" applyProtection="0"/>
    <xf numFmtId="233" fontId="103" fillId="0" borderId="1624">
      <alignment vertical="center"/>
      <protection locked="0"/>
    </xf>
    <xf numFmtId="228" fontId="68" fillId="0" borderId="1645" applyFill="0">
      <alignment horizontal="center" vertical="center"/>
    </xf>
    <xf numFmtId="228" fontId="103" fillId="0" borderId="1615">
      <alignment vertical="center"/>
      <protection locked="0"/>
    </xf>
    <xf numFmtId="178" fontId="10" fillId="39" borderId="1591">
      <alignment horizontal="center"/>
      <protection locked="0"/>
    </xf>
    <xf numFmtId="0" fontId="74" fillId="0" borderId="1636" applyNumberFormat="0">
      <alignment horizontal="left"/>
      <protection locked="0"/>
    </xf>
    <xf numFmtId="0" fontId="53" fillId="59" borderId="1620" applyNumberFormat="0" applyAlignment="0" applyProtection="0"/>
    <xf numFmtId="0" fontId="61" fillId="46" borderId="1620" applyNumberFormat="0" applyAlignment="0" applyProtection="0"/>
    <xf numFmtId="0" fontId="7" fillId="14" borderId="14" applyNumberFormat="0" applyFont="0" applyAlignment="0" applyProtection="0"/>
    <xf numFmtId="188" fontId="73" fillId="63" borderId="1627" applyFill="0">
      <alignment horizontal="center" vertical="center"/>
    </xf>
    <xf numFmtId="228" fontId="73" fillId="63" borderId="1609" applyFill="0">
      <alignment horizontal="center" vertical="center"/>
    </xf>
    <xf numFmtId="228" fontId="73" fillId="63" borderId="1627" applyFill="0">
      <alignment horizontal="center"/>
    </xf>
    <xf numFmtId="228" fontId="112" fillId="0" borderId="1644" applyFill="0">
      <alignment horizontal="center" vertical="center"/>
    </xf>
    <xf numFmtId="49" fontId="74" fillId="0" borderId="1654">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7" fontId="74" fillId="0" borderId="1618" applyFont="0" applyFill="0" applyBorder="0" applyAlignment="0" applyProtection="0">
      <alignment horizontal="left"/>
      <protection locked="0"/>
    </xf>
    <xf numFmtId="187" fontId="74" fillId="0" borderId="1636" applyFont="0" applyFill="0" applyBorder="0" applyAlignment="0" applyProtection="0">
      <alignment horizontal="left"/>
      <protection locked="0"/>
    </xf>
    <xf numFmtId="37" fontId="70" fillId="0" borderId="1644" applyFill="0">
      <alignment horizontal="center" vertical="center"/>
    </xf>
    <xf numFmtId="0" fontId="7" fillId="14" borderId="14" applyNumberFormat="0" applyFont="0" applyAlignment="0" applyProtection="0"/>
    <xf numFmtId="233" fontId="103" fillId="0" borderId="1633">
      <alignment vertical="center"/>
      <protection locked="0"/>
    </xf>
    <xf numFmtId="271" fontId="11" fillId="63" borderId="1609">
      <alignment horizontal="right"/>
    </xf>
    <xf numFmtId="0" fontId="7" fillId="14" borderId="14" applyNumberFormat="0" applyFont="0" applyAlignment="0" applyProtection="0"/>
    <xf numFmtId="0" fontId="53" fillId="59" borderId="1602" applyNumberFormat="0" applyAlignment="0" applyProtection="0"/>
    <xf numFmtId="228" fontId="73" fillId="63" borderId="1636" applyFill="0">
      <alignment horizontal="center" vertical="center"/>
    </xf>
    <xf numFmtId="0" fontId="10" fillId="62" borderId="1621" applyNumberFormat="0" applyFont="0" applyAlignment="0" applyProtection="0"/>
    <xf numFmtId="0" fontId="7" fillId="14" borderId="14" applyNumberFormat="0" applyFont="0" applyAlignment="0" applyProtection="0"/>
    <xf numFmtId="254" fontId="10" fillId="39" borderId="1636">
      <alignment horizontal="right"/>
      <protection locked="0"/>
    </xf>
    <xf numFmtId="0" fontId="7" fillId="14" borderId="14" applyNumberFormat="0" applyFont="0" applyAlignment="0" applyProtection="0"/>
    <xf numFmtId="228" fontId="73" fillId="63" borderId="1609" applyFill="0">
      <alignment horizontal="center"/>
    </xf>
    <xf numFmtId="0" fontId="7" fillId="14" borderId="14" applyNumberFormat="0" applyFont="0" applyAlignment="0" applyProtection="0"/>
    <xf numFmtId="250" fontId="168" fillId="0" borderId="1610" applyFill="0"/>
    <xf numFmtId="228" fontId="74" fillId="0" borderId="1645" applyNumberFormat="0">
      <alignment horizontal="left"/>
      <protection locked="0"/>
    </xf>
    <xf numFmtId="228" fontId="103" fillId="0" borderId="1609" applyFill="0">
      <alignment horizontal="center" vertical="center"/>
    </xf>
    <xf numFmtId="228" fontId="121" fillId="0" borderId="1607" applyNumberFormat="0"/>
    <xf numFmtId="0" fontId="7" fillId="14" borderId="14" applyNumberFormat="0" applyFont="0" applyAlignment="0" applyProtection="0"/>
    <xf numFmtId="231" fontId="103" fillId="0" borderId="1651">
      <alignment vertical="center"/>
      <protection locked="0"/>
    </xf>
    <xf numFmtId="0" fontId="10" fillId="62" borderId="1621" applyNumberFormat="0" applyFont="0" applyAlignment="0" applyProtection="0"/>
    <xf numFmtId="0" fontId="7" fillId="14" borderId="14" applyNumberFormat="0" applyFont="0" applyAlignment="0" applyProtection="0"/>
    <xf numFmtId="17" fontId="11" fillId="39" borderId="1636">
      <alignment horizontal="center"/>
      <protection locked="0"/>
    </xf>
    <xf numFmtId="0" fontId="61" fillId="46" borderId="1611" applyNumberFormat="0" applyAlignment="0" applyProtection="0"/>
    <xf numFmtId="178" fontId="10" fillId="39" borderId="1591">
      <alignment horizontal="center"/>
      <protection locked="0"/>
    </xf>
    <xf numFmtId="0" fontId="7" fillId="14" borderId="14" applyNumberFormat="0" applyFont="0" applyAlignment="0" applyProtection="0"/>
    <xf numFmtId="0" fontId="7" fillId="14" borderId="14" applyNumberFormat="0" applyFont="0" applyAlignment="0" applyProtection="0"/>
    <xf numFmtId="0" fontId="64" fillId="59" borderId="1595" applyNumberFormat="0" applyAlignment="0" applyProtection="0"/>
    <xf numFmtId="0" fontId="10" fillId="62" borderId="1594" applyNumberFormat="0" applyFont="0" applyAlignment="0" applyProtection="0"/>
    <xf numFmtId="0" fontId="7" fillId="14" borderId="14" applyNumberFormat="0" applyFont="0" applyAlignment="0" applyProtection="0"/>
    <xf numFmtId="232" fontId="103" fillId="0" borderId="1588">
      <alignment vertical="center"/>
      <protection locked="0"/>
    </xf>
    <xf numFmtId="229" fontId="103" fillId="0" borderId="1588">
      <alignment vertical="center"/>
      <protection locked="0"/>
    </xf>
    <xf numFmtId="228" fontId="103" fillId="0" borderId="1588">
      <alignment vertical="center"/>
      <protection locked="0"/>
    </xf>
    <xf numFmtId="237" fontId="103" fillId="0" borderId="1588">
      <alignment vertical="center"/>
      <protection locked="0"/>
    </xf>
    <xf numFmtId="184" fontId="103" fillId="0" borderId="1588">
      <alignment vertical="center"/>
      <protection locked="0"/>
    </xf>
    <xf numFmtId="233" fontId="103" fillId="0" borderId="1588">
      <alignment vertical="center"/>
      <protection locked="0"/>
    </xf>
    <xf numFmtId="233" fontId="103" fillId="0" borderId="1588">
      <alignment vertical="center"/>
      <protection locked="0"/>
    </xf>
    <xf numFmtId="231" fontId="103" fillId="0" borderId="1588">
      <alignment vertical="center"/>
      <protection locked="0"/>
    </xf>
    <xf numFmtId="231" fontId="103" fillId="0" borderId="1588">
      <alignment vertical="center"/>
      <protection locked="0"/>
    </xf>
    <xf numFmtId="230" fontId="103" fillId="0" borderId="1588">
      <alignment vertical="center"/>
      <protection locked="0"/>
    </xf>
    <xf numFmtId="0" fontId="7" fillId="14" borderId="14" applyNumberFormat="0" applyFont="0" applyAlignment="0" applyProtection="0"/>
    <xf numFmtId="0" fontId="7" fillId="14" borderId="14" applyNumberFormat="0" applyFont="0" applyAlignment="0" applyProtection="0"/>
    <xf numFmtId="228" fontId="112" fillId="0" borderId="1617" applyFill="0">
      <alignment horizontal="center" vertical="center"/>
    </xf>
    <xf numFmtId="230" fontId="103" fillId="0" borderId="1624">
      <alignment vertical="center"/>
      <protection locked="0"/>
    </xf>
    <xf numFmtId="232" fontId="103" fillId="0" borderId="1624">
      <alignment vertical="center"/>
      <protection locked="0"/>
    </xf>
    <xf numFmtId="0" fontId="7" fillId="14" borderId="14" applyNumberFormat="0" applyFont="0" applyAlignment="0" applyProtection="0"/>
    <xf numFmtId="0" fontId="7" fillId="14" borderId="14" applyNumberFormat="0" applyFont="0" applyAlignment="0" applyProtection="0"/>
    <xf numFmtId="178" fontId="10" fillId="39" borderId="1636">
      <alignment horizontal="center"/>
      <protection locked="0"/>
    </xf>
    <xf numFmtId="230" fontId="103" fillId="0" borderId="1642">
      <alignment vertical="center"/>
      <protection locked="0"/>
    </xf>
    <xf numFmtId="0" fontId="61" fillId="46" borderId="1629" applyNumberFormat="0" applyAlignment="0" applyProtection="0"/>
    <xf numFmtId="0" fontId="61" fillId="46" borderId="1602" applyNumberFormat="0" applyAlignment="0" applyProtection="0"/>
    <xf numFmtId="0" fontId="10" fillId="62" borderId="1612" applyNumberFormat="0" applyFont="0" applyAlignment="0" applyProtection="0"/>
    <xf numFmtId="0" fontId="10" fillId="62" borderId="1612" applyNumberFormat="0" applyFont="0" applyAlignment="0" applyProtection="0"/>
    <xf numFmtId="0" fontId="64" fillId="59" borderId="1622"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602" applyNumberFormat="0" applyAlignment="0" applyProtection="0"/>
    <xf numFmtId="250" fontId="121" fillId="0" borderId="1601" applyFill="0"/>
    <xf numFmtId="266" fontId="103" fillId="0" borderId="1609" applyFill="0">
      <alignment horizontal="center" vertical="center"/>
    </xf>
    <xf numFmtId="0" fontId="7" fillId="14" borderId="14" applyNumberFormat="0" applyFont="0" applyAlignment="0" applyProtection="0"/>
    <xf numFmtId="0" fontId="64" fillId="59" borderId="1631" applyNumberFormat="0" applyAlignment="0" applyProtection="0"/>
    <xf numFmtId="10" fontId="68" fillId="67" borderId="1609" applyNumberFormat="0" applyBorder="0" applyAlignment="0" applyProtection="0"/>
    <xf numFmtId="0" fontId="7" fillId="14" borderId="14" applyNumberFormat="0" applyFont="0" applyAlignment="0" applyProtection="0"/>
    <xf numFmtId="0" fontId="64" fillId="59" borderId="1649" applyNumberFormat="0" applyAlignment="0" applyProtection="0"/>
    <xf numFmtId="0" fontId="7" fillId="14" borderId="14" applyNumberFormat="0" applyFont="0" applyAlignment="0" applyProtection="0"/>
    <xf numFmtId="201" fontId="10" fillId="39" borderId="1627" applyNumberFormat="0">
      <alignment horizontal="left"/>
    </xf>
    <xf numFmtId="49" fontId="74" fillId="0" borderId="1645">
      <alignment horizontal="left" vertical="top" wrapText="1"/>
      <protection locked="0"/>
    </xf>
    <xf numFmtId="0" fontId="7" fillId="14" borderId="14" applyNumberFormat="0" applyFont="0" applyAlignment="0" applyProtection="0"/>
    <xf numFmtId="0" fontId="53" fillId="59" borderId="1611" applyNumberFormat="0" applyAlignment="0" applyProtection="0"/>
    <xf numFmtId="250" fontId="121" fillId="0" borderId="1628" applyFill="0"/>
    <xf numFmtId="228" fontId="112" fillId="0" borderId="1653" applyFill="0">
      <alignment horizontal="center" vertical="center"/>
    </xf>
    <xf numFmtId="0" fontId="7" fillId="14" borderId="14" applyNumberFormat="0" applyFont="0" applyAlignment="0" applyProtection="0"/>
    <xf numFmtId="0" fontId="10" fillId="62" borderId="1648" applyNumberFormat="0" applyFont="0" applyAlignment="0" applyProtection="0"/>
    <xf numFmtId="228" fontId="121" fillId="0" borderId="1643" applyNumberFormat="0"/>
    <xf numFmtId="231" fontId="103" fillId="0" borderId="1597">
      <alignment vertical="center"/>
      <protection locked="0"/>
    </xf>
    <xf numFmtId="233" fontId="103" fillId="0" borderId="1597">
      <alignment vertical="center"/>
      <protection locked="0"/>
    </xf>
    <xf numFmtId="233" fontId="103" fillId="0" borderId="1597">
      <alignment vertical="center"/>
      <protection locked="0"/>
    </xf>
    <xf numFmtId="184" fontId="103" fillId="0" borderId="1597">
      <alignment vertical="center"/>
      <protection locked="0"/>
    </xf>
    <xf numFmtId="237" fontId="103" fillId="0" borderId="1597">
      <alignment vertical="center"/>
      <protection locked="0"/>
    </xf>
    <xf numFmtId="228" fontId="103" fillId="0" borderId="1597">
      <alignment vertical="center"/>
      <protection locked="0"/>
    </xf>
    <xf numFmtId="229" fontId="103" fillId="0" borderId="1597">
      <alignment vertical="center"/>
      <protection locked="0"/>
    </xf>
    <xf numFmtId="232" fontId="103" fillId="0" borderId="1597">
      <alignment vertical="center"/>
      <protection locked="0"/>
    </xf>
    <xf numFmtId="228" fontId="121" fillId="0" borderId="1589" applyNumberFormat="0"/>
    <xf numFmtId="0" fontId="10" fillId="62" borderId="1621" applyNumberFormat="0" applyFont="0" applyAlignment="0" applyProtection="0"/>
    <xf numFmtId="228" fontId="136" fillId="68" borderId="1589" applyNumberFormat="0">
      <alignment horizontal="right"/>
    </xf>
    <xf numFmtId="228" fontId="112" fillId="0" borderId="1590" applyFill="0">
      <alignment horizontal="center" vertical="center"/>
    </xf>
    <xf numFmtId="228" fontId="124" fillId="0" borderId="1590" applyFill="0">
      <alignment horizontal="center" vertical="center"/>
    </xf>
    <xf numFmtId="267" fontId="112" fillId="0" borderId="1590" applyFill="0">
      <alignment horizontal="center" vertical="center"/>
    </xf>
    <xf numFmtId="37" fontId="70" fillId="0" borderId="1590" applyFill="0">
      <alignment horizontal="center" vertical="center"/>
    </xf>
    <xf numFmtId="184" fontId="103" fillId="0" borderId="1624">
      <alignment vertical="center"/>
      <protection locked="0"/>
    </xf>
    <xf numFmtId="0" fontId="7" fillId="14" borderId="14" applyNumberFormat="0" applyFont="0" applyAlignment="0" applyProtection="0"/>
    <xf numFmtId="0" fontId="7" fillId="14" borderId="14" applyNumberFormat="0" applyFont="0" applyAlignment="0" applyProtection="0"/>
    <xf numFmtId="196" fontId="10" fillId="39" borderId="1618" applyFont="0" applyFill="0" applyBorder="0" applyAlignment="0">
      <alignment horizontal="left"/>
    </xf>
    <xf numFmtId="0" fontId="7" fillId="14" borderId="14" applyNumberFormat="0" applyFont="0" applyAlignment="0" applyProtection="0"/>
    <xf numFmtId="228" fontId="121" fillId="0" borderId="1634" applyNumberFormat="0"/>
    <xf numFmtId="191" fontId="74" fillId="0" borderId="1636"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21" fillId="0" borderId="1610" applyFill="0"/>
    <xf numFmtId="0" fontId="74" fillId="0" borderId="1618" applyNumberFormat="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4" fillId="0" borderId="1645"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1627" applyFont="0" applyFill="0" applyBorder="0" applyAlignment="0" applyProtection="0">
      <alignment horizontal="left"/>
      <protection locked="0"/>
    </xf>
    <xf numFmtId="254" fontId="10" fillId="39" borderId="1654">
      <alignment horizontal="right"/>
      <protection locked="0"/>
    </xf>
    <xf numFmtId="0" fontId="7" fillId="14" borderId="14" applyNumberFormat="0" applyFont="0" applyAlignment="0" applyProtection="0"/>
    <xf numFmtId="254" fontId="10" fillId="39" borderId="1627">
      <alignment horizontal="right"/>
      <protection locked="0"/>
    </xf>
    <xf numFmtId="187" fontId="74" fillId="0" borderId="1627" applyFont="0" applyFill="0" applyBorder="0" applyAlignment="0" applyProtection="0">
      <alignment horizontal="left"/>
      <protection locked="0"/>
    </xf>
    <xf numFmtId="49" fontId="74" fillId="0" borderId="1600">
      <alignment horizontal="left" vertical="top" wrapText="1"/>
      <protection locked="0"/>
    </xf>
    <xf numFmtId="200" fontId="10" fillId="5" borderId="1627" applyFont="0" applyFill="0" applyBorder="0" applyAlignment="0" applyProtection="0"/>
    <xf numFmtId="0" fontId="10" fillId="62" borderId="1603" applyNumberFormat="0" applyFont="0" applyAlignment="0" applyProtection="0"/>
    <xf numFmtId="0" fontId="7" fillId="14" borderId="14" applyNumberFormat="0" applyFont="0" applyAlignment="0" applyProtection="0"/>
    <xf numFmtId="192" fontId="74" fillId="0" borderId="1618" applyFont="0" applyFill="0" applyBorder="0" applyAlignment="0" applyProtection="0">
      <alignment horizontal="left"/>
      <protection locked="0"/>
    </xf>
    <xf numFmtId="0" fontId="7" fillId="14" borderId="14" applyNumberFormat="0" applyFont="0" applyAlignment="0" applyProtection="0"/>
    <xf numFmtId="188" fontId="73" fillId="63" borderId="2249" applyFill="0">
      <alignment horizontal="center" vertical="center"/>
    </xf>
    <xf numFmtId="0" fontId="7" fillId="14" borderId="14" applyNumberFormat="0" applyFont="0" applyAlignment="0" applyProtection="0"/>
    <xf numFmtId="0" fontId="73" fillId="63" borderId="1882" applyFill="0">
      <alignment horizontal="center"/>
    </xf>
    <xf numFmtId="0" fontId="7" fillId="14" borderId="14" applyNumberFormat="0" applyFont="0" applyAlignment="0" applyProtection="0"/>
    <xf numFmtId="250" fontId="121" fillId="0" borderId="1574" applyFill="0"/>
    <xf numFmtId="0" fontId="7" fillId="14" borderId="14" applyNumberFormat="0" applyFont="0" applyAlignment="0" applyProtection="0"/>
    <xf numFmtId="0" fontId="64" fillId="59" borderId="1631" applyNumberFormat="0" applyAlignment="0" applyProtection="0"/>
    <xf numFmtId="250" fontId="121" fillId="0" borderId="1646" applyFill="0"/>
    <xf numFmtId="231" fontId="103" fillId="0" borderId="1615">
      <alignment vertical="center"/>
      <protection locked="0"/>
    </xf>
    <xf numFmtId="250" fontId="168" fillId="0" borderId="1646" applyFill="0"/>
    <xf numFmtId="0" fontId="66" fillId="0" borderId="1596" applyNumberFormat="0" applyFill="0" applyAlignment="0" applyProtection="0"/>
    <xf numFmtId="10" fontId="68" fillId="67" borderId="1591" applyNumberFormat="0" applyBorder="0" applyAlignment="0" applyProtection="0"/>
    <xf numFmtId="201" fontId="10" fillId="39" borderId="1591" applyNumberFormat="0">
      <alignment horizontal="left"/>
    </xf>
    <xf numFmtId="271" fontId="11" fillId="0" borderId="1591">
      <alignment horizontal="right"/>
    </xf>
    <xf numFmtId="190" fontId="74" fillId="0" borderId="1591" applyFont="0" applyFill="0" applyBorder="0" applyAlignment="0" applyProtection="0">
      <alignment horizontal="left"/>
      <protection locked="0"/>
    </xf>
    <xf numFmtId="192" fontId="74" fillId="0" borderId="1591" applyFont="0" applyFill="0" applyBorder="0" applyAlignment="0" applyProtection="0">
      <alignment horizontal="left"/>
      <protection locked="0"/>
    </xf>
    <xf numFmtId="191" fontId="74" fillId="0" borderId="1591" applyFont="0" applyFill="0" applyBorder="0" applyAlignment="0" applyProtection="0">
      <alignment horizontal="left"/>
      <protection locked="0"/>
    </xf>
    <xf numFmtId="266" fontId="103" fillId="0" borderId="1591" applyFill="0">
      <alignment horizontal="center" vertical="center"/>
    </xf>
    <xf numFmtId="184" fontId="68" fillId="0" borderId="1591" applyFill="0">
      <alignment horizontal="center" vertical="center"/>
    </xf>
    <xf numFmtId="228" fontId="103" fillId="0" borderId="1591" applyFill="0">
      <alignment horizontal="center" vertical="center"/>
    </xf>
    <xf numFmtId="228" fontId="68" fillId="0" borderId="1591" applyFill="0">
      <alignment horizontal="center" vertical="center"/>
    </xf>
    <xf numFmtId="228" fontId="104" fillId="0" borderId="1591" applyFill="0">
      <alignment horizontal="center" vertical="center"/>
    </xf>
    <xf numFmtId="228" fontId="79" fillId="0" borderId="1591" applyFill="0">
      <alignment horizontal="center" vertical="center"/>
    </xf>
    <xf numFmtId="178" fontId="10" fillId="39" borderId="1591">
      <alignment horizontal="center"/>
      <protection locked="0"/>
    </xf>
    <xf numFmtId="178" fontId="10" fillId="39" borderId="1591">
      <alignment horizontal="center"/>
      <protection locked="0"/>
    </xf>
    <xf numFmtId="254" fontId="10" fillId="39" borderId="1591">
      <alignment horizontal="right"/>
      <protection locked="0"/>
    </xf>
    <xf numFmtId="228" fontId="74" fillId="0" borderId="1591" applyNumberFormat="0">
      <alignment horizontal="left"/>
      <protection locked="0"/>
    </xf>
    <xf numFmtId="49" fontId="74" fillId="0" borderId="1591">
      <alignment horizontal="left" vertical="top" wrapText="1"/>
      <protection locked="0"/>
    </xf>
    <xf numFmtId="196" fontId="10" fillId="39" borderId="1591" applyFont="0" applyFill="0" applyBorder="0" applyAlignment="0">
      <alignment horizontal="left"/>
    </xf>
    <xf numFmtId="17" fontId="11" fillId="39" borderId="1591">
      <alignment horizontal="center"/>
      <protection locked="0"/>
    </xf>
    <xf numFmtId="254" fontId="10" fillId="39" borderId="1591">
      <alignment horizontal="right"/>
      <protection locked="0"/>
    </xf>
    <xf numFmtId="228" fontId="73" fillId="63" borderId="1591" applyFill="0">
      <alignment horizontal="center" vertical="center"/>
    </xf>
    <xf numFmtId="228" fontId="73" fillId="63" borderId="1591" applyFill="0">
      <alignment horizontal="center"/>
    </xf>
    <xf numFmtId="3" fontId="114" fillId="39" borderId="1591">
      <alignment horizontal="center"/>
      <protection locked="0"/>
    </xf>
    <xf numFmtId="0" fontId="7" fillId="14" borderId="14" applyNumberFormat="0" applyFont="0" applyAlignment="0" applyProtection="0"/>
    <xf numFmtId="185" fontId="74" fillId="0" borderId="1591" applyFont="0" applyFill="0" applyBorder="0" applyAlignment="0" applyProtection="0">
      <alignment horizontal="left"/>
      <protection locked="0"/>
    </xf>
    <xf numFmtId="250" fontId="168" fillId="0" borderId="1592" applyFill="0"/>
    <xf numFmtId="0" fontId="7" fillId="14" borderId="14" applyNumberFormat="0" applyFont="0" applyAlignment="0" applyProtection="0"/>
    <xf numFmtId="250" fontId="121" fillId="0" borderId="1592" applyFill="0"/>
    <xf numFmtId="271" fontId="11" fillId="63" borderId="1591">
      <alignment horizontal="right"/>
    </xf>
    <xf numFmtId="271" fontId="11" fillId="0" borderId="1591">
      <alignment horizontal="right"/>
    </xf>
    <xf numFmtId="187" fontId="74" fillId="0" borderId="1591" applyFont="0" applyFill="0" applyBorder="0" applyAlignment="0" applyProtection="0">
      <alignment horizontal="left"/>
      <protection locked="0"/>
    </xf>
    <xf numFmtId="228" fontId="74" fillId="0" borderId="1627" applyNumberFormat="0">
      <alignment horizontal="left"/>
      <protection locked="0"/>
    </xf>
    <xf numFmtId="237" fontId="103" fillId="0" borderId="1624">
      <alignment vertical="center"/>
      <protection locked="0"/>
    </xf>
    <xf numFmtId="250" fontId="121" fillId="0" borderId="1628" applyFill="0"/>
    <xf numFmtId="0" fontId="64" fillId="59" borderId="1604" applyNumberFormat="0" applyAlignment="0" applyProtection="0"/>
    <xf numFmtId="0" fontId="61" fillId="46" borderId="1593" applyNumberFormat="0" applyAlignment="0" applyProtection="0"/>
    <xf numFmtId="196" fontId="10" fillId="39" borderId="1600" applyFont="0" applyFill="0" applyBorder="0" applyAlignment="0">
      <alignment horizontal="left"/>
    </xf>
    <xf numFmtId="0" fontId="53" fillId="59" borderId="1620" applyNumberFormat="0" applyAlignment="0" applyProtection="0"/>
    <xf numFmtId="0" fontId="7" fillId="14" borderId="14" applyNumberFormat="0" applyFont="0" applyAlignment="0" applyProtection="0"/>
    <xf numFmtId="250" fontId="121" fillId="0" borderId="1883" applyFill="0"/>
    <xf numFmtId="201" fontId="10" fillId="39" borderId="1600" applyNumberFormat="0">
      <alignment horizontal="left"/>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2" fillId="0" borderId="1614" applyNumberFormat="0" applyFill="0" applyAlignment="0" applyProtection="0"/>
    <xf numFmtId="0" fontId="53" fillId="59" borderId="1638" applyNumberFormat="0" applyAlignment="0" applyProtection="0"/>
    <xf numFmtId="0" fontId="74" fillId="0" borderId="1600" applyNumberFormat="0">
      <alignment horizontal="left"/>
      <protection locked="0"/>
    </xf>
    <xf numFmtId="185" fontId="74" fillId="0" borderId="1645" applyFont="0" applyFill="0" applyBorder="0" applyAlignment="0" applyProtection="0">
      <alignment horizontal="left"/>
      <protection locked="0"/>
    </xf>
    <xf numFmtId="250" fontId="168" fillId="0" borderId="1802" applyFill="0"/>
    <xf numFmtId="0" fontId="7" fillId="14" borderId="14" applyNumberFormat="0" applyFont="0" applyAlignment="0" applyProtection="0"/>
    <xf numFmtId="0" fontId="7" fillId="14" borderId="14" applyNumberFormat="0" applyFont="0" applyAlignment="0" applyProtection="0"/>
    <xf numFmtId="0" fontId="73" fillId="63" borderId="1591" applyFill="0">
      <alignment horizontal="center"/>
    </xf>
    <xf numFmtId="178" fontId="10" fillId="39" borderId="1591">
      <alignment horizontal="center"/>
      <protection locked="0"/>
    </xf>
    <xf numFmtId="0" fontId="53" fillId="59" borderId="1593" applyNumberFormat="0" applyAlignment="0" applyProtection="0"/>
    <xf numFmtId="3" fontId="114" fillId="39" borderId="1618">
      <alignment horizontal="center"/>
      <protection locked="0"/>
    </xf>
    <xf numFmtId="0" fontId="10" fillId="62" borderId="1603" applyNumberFormat="0" applyFont="0" applyAlignment="0" applyProtection="0"/>
    <xf numFmtId="0" fontId="7" fillId="14" borderId="14" applyNumberFormat="0" applyFont="0" applyAlignment="0" applyProtection="0"/>
    <xf numFmtId="193" fontId="10" fillId="0" borderId="1627" applyFont="0" applyFill="0" applyBorder="0" applyAlignment="0" applyProtection="0">
      <alignment horizontal="left"/>
      <protection locked="0"/>
    </xf>
    <xf numFmtId="0" fontId="7" fillId="14" borderId="14" applyNumberFormat="0" applyFont="0" applyAlignment="0" applyProtection="0"/>
    <xf numFmtId="178" fontId="10" fillId="39" borderId="1618">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3" fillId="63" borderId="1627" applyFill="0">
      <alignment horizontal="center"/>
    </xf>
    <xf numFmtId="0" fontId="2" fillId="0" borderId="1641"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4" fontId="10" fillId="39" borderId="1600">
      <alignment horizontal="right"/>
      <protection locked="0"/>
    </xf>
    <xf numFmtId="178" fontId="10" fillId="39" borderId="1600">
      <alignment horizontal="center"/>
      <protection locked="0"/>
    </xf>
    <xf numFmtId="228" fontId="74" fillId="0" borderId="1600" applyNumberFormat="0">
      <alignment horizontal="left"/>
      <protection locked="0"/>
    </xf>
    <xf numFmtId="197" fontId="74" fillId="0" borderId="1591">
      <alignment horizontal="left"/>
      <protection locked="0"/>
    </xf>
    <xf numFmtId="178" fontId="10" fillId="39" borderId="1600">
      <alignment horizontal="center"/>
      <protection locked="0"/>
    </xf>
    <xf numFmtId="228" fontId="79" fillId="0" borderId="1600" applyFill="0">
      <alignment horizontal="center" vertical="center"/>
    </xf>
    <xf numFmtId="49" fontId="74" fillId="0" borderId="1600">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228" fontId="79" fillId="0" borderId="1654" applyFill="0">
      <alignment horizontal="center" vertical="center"/>
    </xf>
    <xf numFmtId="0" fontId="7" fillId="14" borderId="14" applyNumberFormat="0" applyFont="0" applyAlignment="0" applyProtection="0"/>
    <xf numFmtId="254" fontId="10" fillId="39" borderId="1618">
      <alignment horizontal="right"/>
      <protection locked="0"/>
    </xf>
    <xf numFmtId="49" fontId="74" fillId="0" borderId="1654">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66" fillId="0" borderId="1605"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593" applyNumberFormat="0" applyAlignment="0" applyProtection="0"/>
    <xf numFmtId="0" fontId="64" fillId="59" borderId="1622" applyNumberFormat="0" applyAlignment="0" applyProtection="0"/>
    <xf numFmtId="237" fontId="103" fillId="0" borderId="1633">
      <alignment vertical="center"/>
      <protection locked="0"/>
    </xf>
    <xf numFmtId="0" fontId="7" fillId="14" borderId="14" applyNumberFormat="0" applyFont="0" applyAlignment="0" applyProtection="0"/>
    <xf numFmtId="232" fontId="103" fillId="0" borderId="1633">
      <alignment vertical="center"/>
      <protection locked="0"/>
    </xf>
    <xf numFmtId="254" fontId="10" fillId="39" borderId="1645">
      <alignment horizontal="right"/>
      <protection locked="0"/>
    </xf>
    <xf numFmtId="0" fontId="7" fillId="14" borderId="14" applyNumberFormat="0" applyFont="0" applyAlignment="0" applyProtection="0"/>
    <xf numFmtId="17" fontId="11" fillId="39" borderId="1654">
      <alignment horizontal="center"/>
      <protection locked="0"/>
    </xf>
    <xf numFmtId="0" fontId="66" fillId="0" borderId="1641" applyNumberFormat="0" applyFill="0" applyAlignment="0" applyProtection="0"/>
    <xf numFmtId="0" fontId="2" fillId="0" borderId="1806" applyNumberFormat="0" applyFill="0" applyAlignment="0" applyProtection="0"/>
    <xf numFmtId="178" fontId="10" fillId="39" borderId="1591">
      <alignment horizontal="center"/>
      <protection locked="0"/>
    </xf>
    <xf numFmtId="192" fontId="74" fillId="0" borderId="1627" applyFont="0" applyFill="0" applyBorder="0" applyAlignment="0" applyProtection="0">
      <alignment horizontal="left"/>
      <protection locked="0"/>
    </xf>
    <xf numFmtId="250" fontId="121" fillId="0" borderId="1592" applyFill="0"/>
    <xf numFmtId="228" fontId="68" fillId="0" borderId="1627" applyFill="0">
      <alignment horizontal="center" vertical="center"/>
    </xf>
    <xf numFmtId="178" fontId="10" fillId="39" borderId="1645">
      <alignment horizontal="center"/>
      <protection locked="0"/>
    </xf>
    <xf numFmtId="0" fontId="7" fillId="14" borderId="14" applyNumberFormat="0" applyFont="0" applyAlignment="0" applyProtection="0"/>
    <xf numFmtId="0" fontId="7" fillId="14" borderId="14" applyNumberFormat="0" applyFont="0" applyAlignment="0" applyProtection="0"/>
    <xf numFmtId="0" fontId="73" fillId="63" borderId="1609" applyFill="0">
      <alignment horizontal="center"/>
    </xf>
    <xf numFmtId="0" fontId="7" fillId="14" borderId="14" applyNumberFormat="0" applyFont="0" applyAlignment="0" applyProtection="0"/>
    <xf numFmtId="267" fontId="112" fillId="0" borderId="1635"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1" fontId="74" fillId="0" borderId="1627" applyFont="0" applyFill="0" applyBorder="0" applyAlignment="0" applyProtection="0">
      <alignment horizontal="left"/>
      <protection locked="0"/>
    </xf>
    <xf numFmtId="0" fontId="7" fillId="14" borderId="14" applyNumberFormat="0" applyFont="0" applyAlignment="0" applyProtection="0"/>
    <xf numFmtId="228" fontId="103" fillId="0" borderId="1633">
      <alignment vertical="center"/>
      <protection locked="0"/>
    </xf>
    <xf numFmtId="276" fontId="20" fillId="0" borderId="1627">
      <alignment horizontal="center"/>
    </xf>
    <xf numFmtId="228" fontId="73" fillId="63" borderId="1618" applyFill="0">
      <alignment horizont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2" fillId="0" borderId="1614" applyNumberFormat="0" applyFill="0" applyAlignment="0" applyProtection="0"/>
    <xf numFmtId="0" fontId="73" fillId="63" borderId="1618" applyFill="0">
      <alignment horizontal="center"/>
    </xf>
    <xf numFmtId="0" fontId="7" fillId="14" borderId="14" applyNumberFormat="0" applyFont="0" applyAlignment="0" applyProtection="0"/>
    <xf numFmtId="0" fontId="7" fillId="14" borderId="14" applyNumberFormat="0" applyFont="0" applyAlignment="0" applyProtection="0"/>
    <xf numFmtId="267" fontId="112" fillId="0" borderId="1653" applyFill="0">
      <alignment horizontal="center" vertical="center"/>
    </xf>
    <xf numFmtId="0" fontId="61" fillId="46" borderId="1647" applyNumberFormat="0" applyAlignment="0" applyProtection="0"/>
    <xf numFmtId="228" fontId="136" fillId="68" borderId="1616" applyNumberFormat="0">
      <alignment horizontal="right"/>
    </xf>
    <xf numFmtId="187" fontId="74" fillId="0" borderId="1600" applyFont="0" applyFill="0" applyBorder="0" applyAlignment="0" applyProtection="0">
      <alignment horizontal="left"/>
      <protection locked="0"/>
    </xf>
    <xf numFmtId="0" fontId="7" fillId="14" borderId="14" applyNumberFormat="0" applyFont="0" applyAlignment="0" applyProtection="0"/>
    <xf numFmtId="271" fontId="11" fillId="0" borderId="1600">
      <alignment horizontal="right"/>
    </xf>
    <xf numFmtId="185" fontId="74" fillId="0" borderId="1600" applyFont="0" applyFill="0" applyBorder="0" applyAlignment="0" applyProtection="0">
      <alignment horizontal="left"/>
      <protection locked="0"/>
    </xf>
    <xf numFmtId="250" fontId="121" fillId="0" borderId="1601" applyFill="0"/>
    <xf numFmtId="228" fontId="73" fillId="63" borderId="1600" applyFill="0">
      <alignment horizontal="center"/>
    </xf>
    <xf numFmtId="271" fontId="11" fillId="63" borderId="1600">
      <alignment horizontal="right"/>
    </xf>
    <xf numFmtId="250" fontId="168" fillId="0" borderId="1601" applyFill="0"/>
    <xf numFmtId="3" fontId="114" fillId="39" borderId="1600">
      <alignment horizontal="center"/>
      <protection locked="0"/>
    </xf>
    <xf numFmtId="237" fontId="103" fillId="0" borderId="1606">
      <alignment vertical="center"/>
      <protection locked="0"/>
    </xf>
    <xf numFmtId="0" fontId="7" fillId="14" borderId="14" applyNumberFormat="0" applyFont="0" applyAlignment="0" applyProtection="0"/>
    <xf numFmtId="228" fontId="79" fillId="0" borderId="1645" applyFill="0">
      <alignment horizontal="center" vertical="center"/>
    </xf>
    <xf numFmtId="200" fontId="10" fillId="5" borderId="1591" applyFont="0" applyFill="0" applyBorder="0" applyAlignment="0" applyProtection="0"/>
    <xf numFmtId="0" fontId="7" fillId="14" borderId="14" applyNumberFormat="0" applyFont="0" applyAlignment="0" applyProtection="0"/>
    <xf numFmtId="0" fontId="7" fillId="14" borderId="14" applyNumberFormat="0" applyFont="0" applyAlignment="0" applyProtection="0"/>
    <xf numFmtId="184" fontId="103" fillId="0" borderId="1651">
      <alignment vertical="center"/>
      <protection locked="0"/>
    </xf>
    <xf numFmtId="0" fontId="7" fillId="14" borderId="14" applyNumberFormat="0" applyFont="0" applyAlignment="0" applyProtection="0"/>
    <xf numFmtId="0" fontId="7" fillId="14" borderId="14" applyNumberFormat="0" applyFont="0" applyAlignment="0" applyProtection="0"/>
    <xf numFmtId="0" fontId="53" fillId="59" borderId="1629" applyNumberFormat="0" applyAlignment="0" applyProtection="0"/>
    <xf numFmtId="276" fontId="20" fillId="0" borderId="1645">
      <alignment horizontal="center"/>
    </xf>
    <xf numFmtId="0" fontId="7" fillId="14" borderId="14" applyNumberFormat="0" applyFont="0" applyAlignment="0" applyProtection="0"/>
    <xf numFmtId="0" fontId="7" fillId="14" borderId="14" applyNumberFormat="0" applyFont="0" applyAlignment="0" applyProtection="0"/>
    <xf numFmtId="228" fontId="74" fillId="0" borderId="1609" applyNumberFormat="0">
      <alignment horizontal="left"/>
      <protection locked="0"/>
    </xf>
    <xf numFmtId="0" fontId="7" fillId="14" borderId="14" applyNumberFormat="0" applyFont="0" applyAlignment="0" applyProtection="0"/>
    <xf numFmtId="49" fontId="74" fillId="0" borderId="1609">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10" fillId="62" borderId="1639" applyNumberFormat="0" applyFont="0" applyAlignment="0" applyProtection="0"/>
    <xf numFmtId="0" fontId="2" fillId="0" borderId="1605" applyNumberFormat="0" applyFill="0" applyAlignment="0" applyProtection="0"/>
    <xf numFmtId="178" fontId="10" fillId="39" borderId="1627">
      <alignment horizontal="center"/>
      <protection locked="0"/>
    </xf>
    <xf numFmtId="0" fontId="7" fillId="14" borderId="14" applyNumberFormat="0" applyFont="0" applyAlignment="0" applyProtection="0"/>
    <xf numFmtId="232" fontId="103" fillId="0" borderId="1651">
      <alignment vertical="center"/>
      <protection locked="0"/>
    </xf>
    <xf numFmtId="228" fontId="74" fillId="0" borderId="1636" applyNumberFormat="0">
      <alignment horizontal="left"/>
      <protection locked="0"/>
    </xf>
    <xf numFmtId="228" fontId="112" fillId="0" borderId="1626" applyFill="0">
      <alignment horizontal="center" vertical="center"/>
    </xf>
    <xf numFmtId="37" fontId="70" fillId="0" borderId="1617" applyFill="0">
      <alignment horizontal="center" vertical="center"/>
    </xf>
    <xf numFmtId="0" fontId="7" fillId="14" borderId="14" applyNumberFormat="0" applyFont="0" applyAlignment="0" applyProtection="0"/>
    <xf numFmtId="0" fontId="64" fillId="59" borderId="1604" applyNumberFormat="0" applyAlignment="0" applyProtection="0"/>
    <xf numFmtId="0" fontId="53" fillId="59" borderId="1584" applyNumberFormat="0" applyAlignment="0" applyProtection="0"/>
    <xf numFmtId="0" fontId="7" fillId="14" borderId="14" applyNumberFormat="0" applyFont="0" applyAlignment="0" applyProtection="0"/>
    <xf numFmtId="0" fontId="64" fillId="59" borderId="1640" applyNumberFormat="0" applyAlignment="0" applyProtection="0"/>
    <xf numFmtId="0" fontId="7" fillId="14" borderId="14" applyNumberFormat="0" applyFont="0" applyAlignment="0" applyProtection="0"/>
    <xf numFmtId="228" fontId="121" fillId="0" borderId="1652" applyNumberFormat="0"/>
    <xf numFmtId="233" fontId="103" fillId="0" borderId="1633">
      <alignment vertical="center"/>
      <protection locked="0"/>
    </xf>
    <xf numFmtId="0" fontId="7" fillId="14" borderId="14" applyNumberFormat="0" applyFont="0" applyAlignment="0" applyProtection="0"/>
    <xf numFmtId="0" fontId="7" fillId="14" borderId="14" applyNumberFormat="0" applyFont="0" applyAlignment="0" applyProtection="0"/>
    <xf numFmtId="233" fontId="103" fillId="0" borderId="1624">
      <alignment vertical="center"/>
      <protection locked="0"/>
    </xf>
    <xf numFmtId="0" fontId="7" fillId="14" borderId="14" applyNumberFormat="0" applyFont="0" applyAlignment="0" applyProtection="0"/>
    <xf numFmtId="0" fontId="66" fillId="0" borderId="1623" applyNumberFormat="0" applyFill="0" applyAlignment="0" applyProtection="0"/>
    <xf numFmtId="192" fontId="74" fillId="0" borderId="1591" applyFont="0" applyFill="0" applyBorder="0" applyAlignment="0" applyProtection="0">
      <alignment horizontal="left"/>
      <protection locked="0"/>
    </xf>
    <xf numFmtId="191" fontId="74" fillId="0" borderId="1591"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3" fillId="63" borderId="1654" applyFill="0">
      <alignment horizontal="center"/>
    </xf>
    <xf numFmtId="0" fontId="7" fillId="14" borderId="14" applyNumberFormat="0" applyFont="0" applyAlignment="0" applyProtection="0"/>
    <xf numFmtId="201" fontId="10" fillId="39" borderId="1591" applyNumberFormat="0">
      <alignment horizontal="left"/>
    </xf>
    <xf numFmtId="228" fontId="121" fillId="0" borderId="1598" applyNumberFormat="0"/>
    <xf numFmtId="0" fontId="7" fillId="14" borderId="14" applyNumberFormat="0" applyFont="0" applyAlignment="0" applyProtection="0"/>
    <xf numFmtId="0" fontId="7" fillId="14" borderId="14" applyNumberFormat="0" applyFont="0" applyAlignment="0" applyProtection="0"/>
    <xf numFmtId="0" fontId="64" fillId="59" borderId="1613" applyNumberFormat="0" applyAlignment="0" applyProtection="0"/>
    <xf numFmtId="232" fontId="103" fillId="0" borderId="1606">
      <alignment vertical="center"/>
      <protection locked="0"/>
    </xf>
    <xf numFmtId="178" fontId="10" fillId="39" borderId="1591">
      <alignment horizontal="center"/>
      <protection locked="0"/>
    </xf>
    <xf numFmtId="0" fontId="64" fillId="59" borderId="1631" applyNumberFormat="0" applyAlignment="0" applyProtection="0"/>
    <xf numFmtId="178" fontId="10" fillId="39" borderId="1591">
      <alignment horizontal="center"/>
      <protection locked="0"/>
    </xf>
    <xf numFmtId="232" fontId="103" fillId="0" borderId="1615">
      <alignment vertical="center"/>
      <protection locked="0"/>
    </xf>
    <xf numFmtId="228" fontId="136" fillId="68" borderId="1643" applyNumberFormat="0">
      <alignment horizontal="right"/>
    </xf>
    <xf numFmtId="184" fontId="68" fillId="0" borderId="1618" applyFill="0">
      <alignment horizontal="center" vertical="center"/>
    </xf>
    <xf numFmtId="0" fontId="7" fillId="14" borderId="14" applyNumberFormat="0" applyFont="0" applyAlignment="0" applyProtection="0"/>
    <xf numFmtId="228" fontId="74" fillId="0" borderId="1591" applyNumberFormat="0">
      <alignment horizontal="left"/>
      <protection locked="0"/>
    </xf>
    <xf numFmtId="49" fontId="74" fillId="0" borderId="1618">
      <alignment horizontal="left" vertical="top" wrapText="1"/>
      <protection locked="0"/>
    </xf>
    <xf numFmtId="0" fontId="7" fillId="14" borderId="14" applyNumberFormat="0" applyFont="0" applyAlignment="0" applyProtection="0"/>
    <xf numFmtId="49" fontId="74" fillId="0" borderId="1591">
      <alignment horizontal="left" vertical="top" wrapText="1"/>
      <protection locked="0"/>
    </xf>
    <xf numFmtId="196" fontId="10" fillId="39" borderId="1591" applyFont="0" applyFill="0" applyBorder="0" applyAlignment="0">
      <alignment horizontal="left"/>
    </xf>
    <xf numFmtId="0" fontId="66" fillId="0" borderId="1650" applyNumberFormat="0" applyFill="0" applyAlignment="0" applyProtection="0"/>
    <xf numFmtId="231" fontId="103" fillId="0" borderId="1597">
      <alignment vertical="center"/>
      <protection locked="0"/>
    </xf>
    <xf numFmtId="0" fontId="61" fillId="46" borderId="1584" applyNumberFormat="0" applyAlignment="0" applyProtection="0"/>
    <xf numFmtId="228" fontId="124" fillId="0" borderId="1653" applyFill="0">
      <alignment horizontal="center" vertical="center"/>
    </xf>
    <xf numFmtId="0" fontId="7" fillId="14" borderId="14" applyNumberFormat="0" applyFont="0" applyAlignment="0" applyProtection="0"/>
    <xf numFmtId="228" fontId="104" fillId="0" borderId="1654" applyFill="0">
      <alignment horizontal="center" vertical="center"/>
    </xf>
    <xf numFmtId="0" fontId="73" fillId="63" borderId="1627" applyFill="0">
      <alignment horizontal="center"/>
    </xf>
    <xf numFmtId="250" fontId="168" fillId="0" borderId="1628" applyFill="0"/>
    <xf numFmtId="0" fontId="74" fillId="0" borderId="1645" applyNumberFormat="0">
      <alignment horizontal="left"/>
      <protection locked="0"/>
    </xf>
    <xf numFmtId="192" fontId="74" fillId="0" borderId="1636" applyFont="0" applyFill="0" applyBorder="0" applyAlignment="0" applyProtection="0">
      <alignment horizontal="left"/>
      <protection locked="0"/>
    </xf>
    <xf numFmtId="0" fontId="7" fillId="14" borderId="14" applyNumberFormat="0" applyFont="0" applyAlignment="0" applyProtection="0"/>
    <xf numFmtId="228" fontId="73" fillId="63" borderId="1627" applyFill="0">
      <alignment horizontal="center" vertical="center"/>
    </xf>
    <xf numFmtId="228" fontId="103" fillId="0" borderId="1642">
      <alignment vertical="center"/>
      <protection locked="0"/>
    </xf>
    <xf numFmtId="0" fontId="10" fillId="62" borderId="1630" applyNumberFormat="0" applyFont="0" applyAlignment="0" applyProtection="0"/>
    <xf numFmtId="230" fontId="103" fillId="0" borderId="1615">
      <alignment vertical="center"/>
      <protection locked="0"/>
    </xf>
    <xf numFmtId="228" fontId="74" fillId="0" borderId="1618" applyNumberFormat="0">
      <alignment horizontal="left"/>
      <protection locked="0"/>
    </xf>
    <xf numFmtId="0" fontId="53" fillId="59" borderId="1647" applyNumberFormat="0" applyAlignment="0" applyProtection="0"/>
    <xf numFmtId="0" fontId="66" fillId="0" borderId="1623" applyNumberFormat="0" applyFill="0" applyAlignment="0" applyProtection="0"/>
    <xf numFmtId="185" fontId="74" fillId="0" borderId="1636" applyFont="0" applyFill="0" applyBorder="0" applyAlignment="0" applyProtection="0">
      <alignment horizontal="left"/>
      <protection locked="0"/>
    </xf>
    <xf numFmtId="0" fontId="61" fillId="46" borderId="1602" applyNumberFormat="0" applyAlignment="0" applyProtection="0"/>
    <xf numFmtId="0" fontId="53" fillId="59" borderId="1602" applyNumberFormat="0" applyAlignment="0" applyProtection="0"/>
    <xf numFmtId="0" fontId="73" fillId="63" borderId="1645" applyFill="0">
      <alignment horizontal="center"/>
    </xf>
    <xf numFmtId="0" fontId="7" fillId="14" borderId="14" applyNumberFormat="0" applyFont="0" applyAlignment="0" applyProtection="0"/>
    <xf numFmtId="233" fontId="103" fillId="0" borderId="1642">
      <alignment vertic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8" fontId="73" fillId="63" borderId="1618" applyFill="0">
      <alignment horizontal="center" vertical="center"/>
    </xf>
    <xf numFmtId="0" fontId="7" fillId="14" borderId="14" applyNumberFormat="0" applyFont="0" applyAlignment="0" applyProtection="0"/>
    <xf numFmtId="250" fontId="121" fillId="0" borderId="1637" applyFill="0"/>
    <xf numFmtId="0" fontId="7" fillId="14" borderId="14" applyNumberFormat="0" applyFont="0" applyAlignment="0" applyProtection="0"/>
    <xf numFmtId="0" fontId="7" fillId="14" borderId="14" applyNumberFormat="0" applyFont="0" applyAlignment="0" applyProtection="0"/>
    <xf numFmtId="0" fontId="64" fillId="59" borderId="1595" applyNumberFormat="0" applyAlignment="0" applyProtection="0"/>
    <xf numFmtId="0" fontId="7" fillId="14" borderId="14" applyNumberFormat="0" applyFont="0" applyAlignment="0" applyProtection="0"/>
    <xf numFmtId="184" fontId="103" fillId="0" borderId="1606">
      <alignment vertical="center"/>
      <protection locked="0"/>
    </xf>
    <xf numFmtId="230" fontId="103" fillId="0" borderId="1606">
      <alignment vertical="center"/>
      <protection locked="0"/>
    </xf>
    <xf numFmtId="196" fontId="10" fillId="39" borderId="1654" applyFont="0" applyFill="0" applyBorder="0" applyAlignment="0">
      <alignment horizontal="left"/>
    </xf>
    <xf numFmtId="0" fontId="53" fillId="59" borderId="1629" applyNumberFormat="0" applyAlignment="0" applyProtection="0"/>
    <xf numFmtId="3" fontId="114" fillId="39" borderId="1654">
      <alignment horizontal="center"/>
      <protection locked="0"/>
    </xf>
    <xf numFmtId="0" fontId="7" fillId="14" borderId="14" applyNumberFormat="0" applyFont="0" applyAlignment="0" applyProtection="0"/>
    <xf numFmtId="0" fontId="10" fillId="62" borderId="1585" applyNumberFormat="0" applyFont="0" applyAlignment="0" applyProtection="0"/>
    <xf numFmtId="0" fontId="64" fillId="59" borderId="1586" applyNumberFormat="0" applyAlignment="0" applyProtection="0"/>
    <xf numFmtId="0" fontId="7" fillId="14" borderId="14" applyNumberFormat="0" applyFont="0" applyAlignment="0" applyProtection="0"/>
    <xf numFmtId="0" fontId="2" fillId="0" borderId="1623" applyNumberFormat="0" applyFill="0" applyAlignment="0" applyProtection="0"/>
    <xf numFmtId="0" fontId="7" fillId="14" borderId="14" applyNumberFormat="0" applyFont="0" applyAlignment="0" applyProtection="0"/>
    <xf numFmtId="188" fontId="73" fillId="63" borderId="1636" applyFill="0">
      <alignment horizontal="center" vertical="center"/>
    </xf>
    <xf numFmtId="233" fontId="103" fillId="0" borderId="1615">
      <alignment vertical="center"/>
      <protection locked="0"/>
    </xf>
    <xf numFmtId="190" fontId="74" fillId="0" borderId="1618" applyFont="0" applyFill="0" applyBorder="0" applyAlignment="0" applyProtection="0">
      <alignment horizontal="left"/>
      <protection locked="0"/>
    </xf>
    <xf numFmtId="228" fontId="124" fillId="0" borderId="1617" applyFill="0">
      <alignment horizontal="center" vertical="center"/>
    </xf>
    <xf numFmtId="178" fontId="10" fillId="39" borderId="1882">
      <alignment horizontal="center"/>
      <protection locked="0"/>
    </xf>
    <xf numFmtId="0" fontId="73" fillId="63" borderId="1600" applyFill="0">
      <alignment horizontal="center"/>
    </xf>
    <xf numFmtId="0" fontId="7" fillId="14" borderId="14" applyNumberFormat="0" applyFont="0" applyAlignment="0" applyProtection="0"/>
    <xf numFmtId="233" fontId="103" fillId="0" borderId="1615">
      <alignment vertical="center"/>
      <protection locked="0"/>
    </xf>
    <xf numFmtId="0" fontId="7" fillId="14" borderId="14" applyNumberFormat="0" applyFont="0" applyAlignment="0" applyProtection="0"/>
    <xf numFmtId="0" fontId="2" fillId="0" borderId="1587" applyNumberFormat="0" applyFill="0" applyAlignment="0" applyProtection="0"/>
    <xf numFmtId="0" fontId="66" fillId="0" borderId="1587" applyNumberFormat="0" applyFill="0" applyAlignment="0" applyProtection="0"/>
    <xf numFmtId="250" fontId="121" fillId="0" borderId="1887" applyFill="0"/>
    <xf numFmtId="0" fontId="7" fillId="14" borderId="14" applyNumberFormat="0" applyFont="0" applyAlignment="0" applyProtection="0"/>
    <xf numFmtId="0" fontId="2" fillId="0" borderId="1596" applyNumberFormat="0" applyFill="0" applyAlignment="0" applyProtection="0"/>
    <xf numFmtId="196" fontId="10" fillId="39" borderId="1645" applyFont="0" applyFill="0" applyBorder="0" applyAlignment="0">
      <alignment horizontal="left"/>
    </xf>
    <xf numFmtId="228" fontId="73" fillId="63" borderId="1600" applyFill="0">
      <alignment horizontal="center" vertical="center"/>
    </xf>
    <xf numFmtId="228" fontId="73" fillId="63" borderId="1591" applyFill="0">
      <alignment horizontal="center"/>
    </xf>
    <xf numFmtId="228" fontId="73" fillId="63" borderId="1591" applyFill="0">
      <alignment horizontal="center" vertical="center"/>
    </xf>
    <xf numFmtId="17" fontId="11" fillId="39" borderId="1600">
      <alignment horizontal="center"/>
      <protection locked="0"/>
    </xf>
    <xf numFmtId="0" fontId="53" fillId="59" borderId="1611" applyNumberFormat="0" applyAlignment="0" applyProtection="0"/>
    <xf numFmtId="191" fontId="74" fillId="0" borderId="1645" applyFont="0" applyFill="0" applyBorder="0" applyAlignment="0" applyProtection="0">
      <alignment horizontal="left"/>
      <protection locked="0"/>
    </xf>
    <xf numFmtId="0" fontId="7" fillId="14" borderId="14" applyNumberFormat="0" applyFont="0" applyAlignment="0" applyProtection="0"/>
    <xf numFmtId="0" fontId="61" fillId="46" borderId="1611" applyNumberFormat="0" applyAlignment="0" applyProtection="0"/>
    <xf numFmtId="254" fontId="10" fillId="39" borderId="1600">
      <alignment horizontal="right"/>
      <protection locked="0"/>
    </xf>
    <xf numFmtId="228" fontId="121" fillId="0" borderId="1616" applyNumberFormat="0"/>
    <xf numFmtId="0" fontId="7" fillId="14" borderId="14" applyNumberFormat="0" applyFont="0" applyAlignment="0" applyProtection="0"/>
    <xf numFmtId="0" fontId="7" fillId="14" borderId="14" applyNumberFormat="0" applyFont="0" applyAlignment="0" applyProtection="0"/>
    <xf numFmtId="231" fontId="103" fillId="0" borderId="1624">
      <alignment vertical="center"/>
      <protection locked="0"/>
    </xf>
    <xf numFmtId="0" fontId="61" fillId="46" borderId="1620" applyNumberFormat="0" applyAlignment="0" applyProtection="0"/>
    <xf numFmtId="0" fontId="7" fillId="14" borderId="14" applyNumberFormat="0" applyFont="0" applyAlignment="0" applyProtection="0"/>
    <xf numFmtId="250" fontId="168" fillId="0" borderId="1619" applyFill="0"/>
    <xf numFmtId="0" fontId="64" fillId="59" borderId="1613" applyNumberFormat="0" applyAlignment="0" applyProtection="0"/>
    <xf numFmtId="0" fontId="7" fillId="14" borderId="14" applyNumberFormat="0" applyFont="0" applyAlignment="0" applyProtection="0"/>
    <xf numFmtId="178" fontId="10" fillId="39" borderId="1636">
      <alignment horizontal="center"/>
      <protection locked="0"/>
    </xf>
    <xf numFmtId="0" fontId="7" fillId="14" borderId="14" applyNumberFormat="0" applyFont="0" applyAlignment="0" applyProtection="0"/>
    <xf numFmtId="185" fontId="74" fillId="0" borderId="1591" applyFont="0" applyFill="0" applyBorder="0" applyAlignment="0" applyProtection="0">
      <alignment horizontal="left"/>
      <protection locked="0"/>
    </xf>
    <xf numFmtId="0" fontId="7" fillId="14" borderId="14" applyNumberFormat="0" applyFont="0" applyAlignment="0" applyProtection="0"/>
    <xf numFmtId="0" fontId="73" fillId="63" borderId="2557" applyFill="0">
      <alignment horizontal="center"/>
    </xf>
    <xf numFmtId="231" fontId="103" fillId="0" borderId="1624">
      <alignment vertical="center"/>
      <protection locked="0"/>
    </xf>
    <xf numFmtId="228" fontId="103" fillId="0" borderId="1636" applyFill="0">
      <alignment horizontal="center" vertical="center"/>
    </xf>
    <xf numFmtId="0" fontId="64" fillId="59" borderId="1649" applyNumberFormat="0" applyAlignment="0" applyProtection="0"/>
    <xf numFmtId="231" fontId="103" fillId="0" borderId="1651">
      <alignment vertical="center"/>
      <protection locked="0"/>
    </xf>
    <xf numFmtId="0" fontId="7" fillId="14" borderId="14" applyNumberFormat="0" applyFont="0" applyAlignment="0" applyProtection="0"/>
    <xf numFmtId="0" fontId="7" fillId="14" borderId="14" applyNumberFormat="0" applyFont="0" applyAlignment="0" applyProtection="0"/>
    <xf numFmtId="49" fontId="74" fillId="0" borderId="1627">
      <alignment horizontal="left" vertical="top" wrapText="1"/>
      <protection locked="0"/>
    </xf>
    <xf numFmtId="0" fontId="66" fillId="0" borderId="1632" applyNumberFormat="0" applyFill="0" applyAlignment="0" applyProtection="0"/>
    <xf numFmtId="0" fontId="7" fillId="14" borderId="14" applyNumberFormat="0" applyFont="0" applyAlignment="0" applyProtection="0"/>
    <xf numFmtId="228" fontId="112" fillId="0" borderId="1635"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4" fillId="0" borderId="1600"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8" fontId="73" fillId="63" borderId="1800" applyFill="0">
      <alignment horizontal="center" vertical="center"/>
    </xf>
    <xf numFmtId="0" fontId="7" fillId="14" borderId="14" applyNumberFormat="0" applyFont="0" applyAlignment="0" applyProtection="0"/>
    <xf numFmtId="196" fontId="10" fillId="39" borderId="2484" applyFont="0" applyFill="0" applyBorder="0" applyAlignment="0">
      <alignment horizontal="left"/>
    </xf>
    <xf numFmtId="0" fontId="64" fillId="59" borderId="1640" applyNumberFormat="0" applyAlignment="0" applyProtection="0"/>
    <xf numFmtId="228" fontId="73" fillId="63" borderId="1627"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10" fillId="62" borderId="1594" applyNumberFormat="0" applyFont="0" applyAlignment="0" applyProtection="0"/>
    <xf numFmtId="0" fontId="7" fillId="14" borderId="14" applyNumberFormat="0" applyFont="0" applyAlignment="0" applyProtection="0"/>
    <xf numFmtId="228" fontId="74" fillId="0" borderId="1627" applyNumberFormat="0">
      <alignment horizontal="left"/>
      <protection locked="0"/>
    </xf>
    <xf numFmtId="0" fontId="7" fillId="14" borderId="14" applyNumberFormat="0" applyFont="0" applyAlignment="0" applyProtection="0"/>
    <xf numFmtId="0" fontId="64" fillId="59" borderId="1622" applyNumberFormat="0" applyAlignment="0" applyProtection="0"/>
    <xf numFmtId="10" fontId="68" fillId="67" borderId="1654" applyNumberFormat="0" applyBorder="0" applyAlignment="0" applyProtection="0"/>
    <xf numFmtId="0" fontId="53" fillId="59" borderId="1584" applyNumberFormat="0" applyAlignment="0" applyProtection="0"/>
    <xf numFmtId="0" fontId="61" fillId="46" borderId="1584" applyNumberFormat="0" applyAlignment="0" applyProtection="0"/>
    <xf numFmtId="0" fontId="64" fillId="59" borderId="1586" applyNumberFormat="0" applyAlignment="0" applyProtection="0"/>
    <xf numFmtId="0" fontId="66" fillId="0" borderId="1587" applyNumberFormat="0" applyFill="0" applyAlignment="0" applyProtection="0"/>
    <xf numFmtId="0" fontId="2" fillId="0" borderId="1587" applyNumberFormat="0" applyFill="0" applyAlignment="0" applyProtection="0"/>
    <xf numFmtId="0" fontId="53" fillId="59" borderId="1584" applyNumberFormat="0" applyAlignment="0" applyProtection="0"/>
    <xf numFmtId="0" fontId="61" fillId="46" borderId="1584" applyNumberFormat="0" applyAlignment="0" applyProtection="0"/>
    <xf numFmtId="0" fontId="7" fillId="14" borderId="14" applyNumberFormat="0" applyFont="0" applyAlignment="0" applyProtection="0"/>
    <xf numFmtId="0" fontId="64" fillId="59" borderId="1586" applyNumberFormat="0" applyAlignment="0" applyProtection="0"/>
    <xf numFmtId="0" fontId="2" fillId="0" borderId="1587" applyNumberFormat="0" applyFill="0" applyAlignment="0" applyProtection="0"/>
    <xf numFmtId="0" fontId="66" fillId="0" borderId="1587"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584" applyNumberFormat="0" applyAlignment="0" applyProtection="0"/>
    <xf numFmtId="229" fontId="103" fillId="0" borderId="1615">
      <alignment vertical="center"/>
      <protection locked="0"/>
    </xf>
    <xf numFmtId="0" fontId="7" fillId="14" borderId="14" applyNumberFormat="0" applyFont="0" applyAlignment="0" applyProtection="0"/>
    <xf numFmtId="0" fontId="61" fillId="46" borderId="1584" applyNumberFormat="0" applyAlignment="0" applyProtection="0"/>
    <xf numFmtId="228" fontId="68" fillId="0" borderId="1600" applyFill="0">
      <alignment horizontal="center" vertical="center"/>
    </xf>
    <xf numFmtId="184" fontId="68" fillId="0" borderId="1600" applyFill="0">
      <alignment horizontal="center" vertical="center"/>
    </xf>
    <xf numFmtId="0" fontId="10" fillId="62" borderId="1585" applyNumberFormat="0" applyFont="0" applyAlignment="0" applyProtection="0"/>
    <xf numFmtId="0" fontId="64" fillId="59" borderId="1586" applyNumberFormat="0" applyAlignment="0" applyProtection="0"/>
    <xf numFmtId="228" fontId="124" fillId="0" borderId="1626" applyFill="0">
      <alignment horizontal="center" vertical="center"/>
    </xf>
    <xf numFmtId="0" fontId="7" fillId="14" borderId="14" applyNumberFormat="0" applyFont="0" applyAlignment="0" applyProtection="0"/>
    <xf numFmtId="0" fontId="66" fillId="0" borderId="1587" applyNumberFormat="0" applyFill="0" applyAlignment="0" applyProtection="0"/>
    <xf numFmtId="0" fontId="2" fillId="0" borderId="1587" applyNumberFormat="0" applyFill="0" applyAlignment="0" applyProtection="0"/>
    <xf numFmtId="228" fontId="103" fillId="0" borderId="1600" applyFill="0">
      <alignment horizontal="center" vertical="center"/>
    </xf>
    <xf numFmtId="0" fontId="7" fillId="14" borderId="14" applyNumberFormat="0" applyFont="0" applyAlignment="0" applyProtection="0"/>
    <xf numFmtId="266" fontId="103" fillId="0" borderId="1636"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584"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584" applyNumberFormat="0" applyAlignment="0" applyProtection="0"/>
    <xf numFmtId="0" fontId="7" fillId="14" borderId="14" applyNumberFormat="0" applyFont="0" applyAlignment="0" applyProtection="0"/>
    <xf numFmtId="0" fontId="10" fillId="62" borderId="1585" applyNumberFormat="0" applyFont="0" applyAlignment="0" applyProtection="0"/>
    <xf numFmtId="0" fontId="64" fillId="59" borderId="1586" applyNumberFormat="0" applyAlignment="0" applyProtection="0"/>
    <xf numFmtId="0" fontId="7" fillId="14" borderId="14" applyNumberFormat="0" applyFont="0" applyAlignment="0" applyProtection="0"/>
    <xf numFmtId="37" fontId="70" fillId="0" borderId="1653" applyFill="0">
      <alignment horizontal="center" vertical="center"/>
    </xf>
    <xf numFmtId="0" fontId="2" fillId="0" borderId="1587" applyNumberFormat="0" applyFill="0" applyAlignment="0" applyProtection="0"/>
    <xf numFmtId="0" fontId="66" fillId="0" borderId="1587"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1604" applyNumberFormat="0" applyAlignment="0" applyProtection="0"/>
    <xf numFmtId="191" fontId="74" fillId="0" borderId="1600"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201" fontId="10" fillId="39" borderId="1636" applyNumberFormat="0">
      <alignment horizontal="left"/>
    </xf>
    <xf numFmtId="0" fontId="73" fillId="63" borderId="1591" applyFill="0">
      <alignment horizontal="center"/>
    </xf>
    <xf numFmtId="0" fontId="7" fillId="14" borderId="14" applyNumberFormat="0" applyFont="0" applyAlignment="0" applyProtection="0"/>
    <xf numFmtId="276" fontId="20" fillId="0" borderId="1618">
      <alignment horizontal="center"/>
    </xf>
    <xf numFmtId="192" fontId="74" fillId="0" borderId="1600" applyFont="0" applyFill="0" applyBorder="0" applyAlignment="0" applyProtection="0">
      <alignment horizontal="left"/>
      <protection locked="0"/>
    </xf>
    <xf numFmtId="190" fontId="74" fillId="0" borderId="1600" applyFont="0" applyFill="0" applyBorder="0" applyAlignment="0" applyProtection="0">
      <alignment horizontal="left"/>
      <protection locked="0"/>
    </xf>
    <xf numFmtId="0" fontId="10" fillId="62" borderId="1603" applyNumberFormat="0" applyFont="0" applyAlignment="0" applyProtection="0"/>
    <xf numFmtId="188" fontId="73" fillId="63" borderId="1591" applyFill="0">
      <alignment horizontal="center" vertical="center"/>
    </xf>
    <xf numFmtId="0" fontId="7" fillId="14" borderId="14" applyNumberFormat="0" applyFont="0" applyAlignment="0" applyProtection="0"/>
    <xf numFmtId="0" fontId="10" fillId="62" borderId="1630" applyNumberFormat="0" applyFont="0" applyAlignment="0" applyProtection="0"/>
    <xf numFmtId="0" fontId="2" fillId="0" borderId="1641" applyNumberFormat="0" applyFill="0" applyAlignment="0" applyProtection="0"/>
    <xf numFmtId="0" fontId="61" fillId="46" borderId="1593" applyNumberFormat="0" applyAlignment="0" applyProtection="0"/>
    <xf numFmtId="10" fontId="68" fillId="67" borderId="2339" applyNumberFormat="0" applyBorder="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0" fontId="10" fillId="63" borderId="1591" applyNumberFormat="0" applyFont="0" applyBorder="0" applyAlignment="0" applyProtection="0"/>
    <xf numFmtId="180" fontId="10" fillId="63" borderId="1591" applyNumberFormat="0" applyFont="0" applyBorder="0" applyAlignment="0" applyProtection="0"/>
    <xf numFmtId="0" fontId="66" fillId="0" borderId="1632" applyNumberFormat="0" applyFill="0" applyAlignment="0" applyProtection="0"/>
    <xf numFmtId="276" fontId="20" fillId="0" borderId="1609">
      <alignment horizontal="center"/>
    </xf>
    <xf numFmtId="192" fontId="74" fillId="0" borderId="1627" applyFont="0" applyFill="0" applyBorder="0" applyAlignment="0" applyProtection="0">
      <alignment horizontal="left"/>
      <protection locked="0"/>
    </xf>
    <xf numFmtId="267" fontId="112" fillId="0" borderId="1626" applyFill="0">
      <alignment horizontal="center" vertical="center"/>
    </xf>
    <xf numFmtId="0" fontId="7" fillId="14" borderId="14" applyNumberFormat="0" applyFont="0" applyAlignment="0" applyProtection="0"/>
    <xf numFmtId="250" fontId="121" fillId="0" borderId="1610" applyFill="0"/>
    <xf numFmtId="0" fontId="7" fillId="14" borderId="14" applyNumberFormat="0" applyFont="0" applyAlignment="0" applyProtection="0"/>
    <xf numFmtId="0" fontId="7" fillId="14" borderId="14" applyNumberFormat="0" applyFont="0" applyAlignment="0" applyProtection="0"/>
    <xf numFmtId="250" fontId="121" fillId="0" borderId="1655" applyFill="0"/>
    <xf numFmtId="0" fontId="7" fillId="14" borderId="14" applyNumberFormat="0" applyFont="0" applyAlignment="0" applyProtection="0"/>
    <xf numFmtId="228" fontId="136" fillId="68" borderId="1607" applyNumberFormat="0">
      <alignment horizontal="right"/>
    </xf>
    <xf numFmtId="10" fontId="68" fillId="67" borderId="1627" applyNumberFormat="0" applyBorder="0" applyAlignment="0" applyProtection="0"/>
    <xf numFmtId="231" fontId="103" fillId="0" borderId="2564">
      <alignment vertical="center"/>
      <protection locked="0"/>
    </xf>
    <xf numFmtId="0" fontId="7" fillId="14" borderId="14" applyNumberFormat="0" applyFont="0" applyAlignment="0" applyProtection="0"/>
    <xf numFmtId="0" fontId="7" fillId="14" borderId="14" applyNumberFormat="0" applyFont="0" applyAlignment="0" applyProtection="0"/>
    <xf numFmtId="0" fontId="73" fillId="63" borderId="1591" applyFill="0">
      <alignment horizontal="center"/>
    </xf>
    <xf numFmtId="188" fontId="73" fillId="63" borderId="1591" applyFill="0">
      <alignment horizontal="center" vertical="center"/>
    </xf>
    <xf numFmtId="185" fontId="74" fillId="0" borderId="1591" applyFont="0" applyFill="0" applyBorder="0" applyAlignment="0" applyProtection="0">
      <alignment horizontal="left"/>
      <protection locked="0"/>
    </xf>
    <xf numFmtId="197" fontId="74" fillId="0" borderId="1591">
      <alignment horizontal="left"/>
      <protection locked="0"/>
    </xf>
    <xf numFmtId="0" fontId="53" fillId="59" borderId="1593" applyNumberFormat="0" applyAlignment="0" applyProtection="0"/>
    <xf numFmtId="0" fontId="61" fillId="46" borderId="1593" applyNumberFormat="0" applyAlignment="0" applyProtection="0"/>
    <xf numFmtId="0" fontId="64" fillId="59" borderId="1595" applyNumberFormat="0" applyAlignment="0" applyProtection="0"/>
    <xf numFmtId="0" fontId="66" fillId="0" borderId="1596" applyNumberFormat="0" applyFill="0" applyAlignment="0" applyProtection="0"/>
    <xf numFmtId="0" fontId="2" fillId="0" borderId="1596" applyNumberFormat="0" applyFill="0" applyAlignment="0" applyProtection="0"/>
    <xf numFmtId="0" fontId="53" fillId="59" borderId="1593" applyNumberFormat="0" applyAlignment="0" applyProtection="0"/>
    <xf numFmtId="0" fontId="73" fillId="63" borderId="1591" applyFill="0">
      <alignment horizontal="center"/>
    </xf>
    <xf numFmtId="188" fontId="73" fillId="63" borderId="1591" applyFill="0">
      <alignment horizontal="center" vertical="center"/>
    </xf>
    <xf numFmtId="0" fontId="61" fillId="46" borderId="1593" applyNumberFormat="0" applyAlignment="0" applyProtection="0"/>
    <xf numFmtId="0" fontId="7" fillId="14" borderId="14" applyNumberFormat="0" applyFont="0" applyAlignment="0" applyProtection="0"/>
    <xf numFmtId="0" fontId="64" fillId="59" borderId="1595" applyNumberFormat="0" applyAlignment="0" applyProtection="0"/>
    <xf numFmtId="0" fontId="2" fillId="0" borderId="1596" applyNumberFormat="0" applyFill="0" applyAlignment="0" applyProtection="0"/>
    <xf numFmtId="0" fontId="66" fillId="0" borderId="1596"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593" applyNumberFormat="0" applyAlignment="0" applyProtection="0"/>
    <xf numFmtId="0" fontId="7" fillId="14" borderId="14" applyNumberFormat="0" applyFont="0" applyAlignment="0" applyProtection="0"/>
    <xf numFmtId="0" fontId="61" fillId="46" borderId="1593" applyNumberFormat="0" applyAlignment="0" applyProtection="0"/>
    <xf numFmtId="192" fontId="74" fillId="0" borderId="1609" applyFont="0" applyFill="0" applyBorder="0" applyAlignment="0" applyProtection="0">
      <alignment horizontal="left"/>
      <protection locked="0"/>
    </xf>
    <xf numFmtId="271" fontId="11" fillId="0" borderId="1609">
      <alignment horizontal="right"/>
    </xf>
    <xf numFmtId="0" fontId="10" fillId="62" borderId="1594" applyNumberFormat="0" applyFont="0" applyAlignment="0" applyProtection="0"/>
    <xf numFmtId="0" fontId="64" fillId="59" borderId="1595" applyNumberFormat="0" applyAlignment="0" applyProtection="0"/>
    <xf numFmtId="0" fontId="61" fillId="46" borderId="1611" applyNumberFormat="0" applyAlignment="0" applyProtection="0"/>
    <xf numFmtId="0" fontId="7" fillId="14" borderId="14" applyNumberFormat="0" applyFont="0" applyAlignment="0" applyProtection="0"/>
    <xf numFmtId="0" fontId="66" fillId="0" borderId="1596" applyNumberFormat="0" applyFill="0" applyAlignment="0" applyProtection="0"/>
    <xf numFmtId="0" fontId="2" fillId="0" borderId="1596" applyNumberFormat="0" applyFill="0" applyAlignment="0" applyProtection="0"/>
    <xf numFmtId="190" fontId="74" fillId="0" borderId="1609"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593"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593" applyNumberFormat="0" applyAlignment="0" applyProtection="0"/>
    <xf numFmtId="0" fontId="7" fillId="14" borderId="14" applyNumberFormat="0" applyFont="0" applyAlignment="0" applyProtection="0"/>
    <xf numFmtId="0" fontId="10" fillId="62" borderId="1594" applyNumberFormat="0" applyFont="0" applyAlignment="0" applyProtection="0"/>
    <xf numFmtId="0" fontId="64" fillId="59" borderId="1595" applyNumberFormat="0" applyAlignment="0" applyProtection="0"/>
    <xf numFmtId="0" fontId="7" fillId="14" borderId="14" applyNumberFormat="0" applyFont="0" applyAlignment="0" applyProtection="0"/>
    <xf numFmtId="0" fontId="2" fillId="0" borderId="1596" applyNumberFormat="0" applyFill="0" applyAlignment="0" applyProtection="0"/>
    <xf numFmtId="0" fontId="66" fillId="0" borderId="1596" applyNumberFormat="0" applyFill="0" applyAlignment="0" applyProtection="0"/>
    <xf numFmtId="0" fontId="66" fillId="0" borderId="1623" applyNumberFormat="0" applyFill="0" applyAlignment="0" applyProtection="0"/>
    <xf numFmtId="267" fontId="112" fillId="0" borderId="1617"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10" fillId="62" borderId="1630"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3" fontId="114" fillId="39" borderId="1645">
      <alignment horizontal="center"/>
      <protection locked="0"/>
    </xf>
    <xf numFmtId="0" fontId="7" fillId="14" borderId="14" applyNumberFormat="0" applyFont="0" applyAlignment="0" applyProtection="0"/>
    <xf numFmtId="0" fontId="7" fillId="14" borderId="14" applyNumberFormat="0" applyFont="0" applyAlignment="0" applyProtection="0"/>
    <xf numFmtId="187" fontId="74" fillId="0" borderId="1636" applyFont="0" applyFill="0" applyBorder="0" applyAlignment="0" applyProtection="0">
      <alignment horizontal="left"/>
      <protection locked="0"/>
    </xf>
    <xf numFmtId="185" fontId="74" fillId="0" borderId="1627" applyFont="0" applyFill="0" applyBorder="0" applyAlignment="0" applyProtection="0">
      <alignment horizontal="left"/>
      <protection locked="0"/>
    </xf>
    <xf numFmtId="250" fontId="121" fillId="0" borderId="1619" applyFill="0"/>
    <xf numFmtId="0" fontId="7" fillId="14" borderId="14" applyNumberFormat="0" applyFont="0" applyAlignment="0" applyProtection="0"/>
    <xf numFmtId="0" fontId="66" fillId="0" borderId="1650" applyNumberFormat="0" applyFill="0" applyAlignment="0" applyProtection="0"/>
    <xf numFmtId="0" fontId="66" fillId="0" borderId="1641" applyNumberFormat="0" applyFill="0" applyAlignment="0" applyProtection="0"/>
    <xf numFmtId="0" fontId="61" fillId="46" borderId="1638" applyNumberFormat="0" applyAlignment="0" applyProtection="0"/>
    <xf numFmtId="185" fontId="74" fillId="0" borderId="1618" applyFont="0" applyFill="0" applyBorder="0" applyAlignment="0" applyProtection="0">
      <alignment horizontal="left"/>
      <protection locked="0"/>
    </xf>
    <xf numFmtId="180" fontId="10" fillId="63" borderId="1600" applyNumberFormat="0" applyFont="0" applyBorder="0" applyAlignment="0" applyProtection="0"/>
    <xf numFmtId="180" fontId="10" fillId="63" borderId="1600" applyNumberFormat="0" applyFont="0" applyBorder="0" applyAlignment="0" applyProtection="0"/>
    <xf numFmtId="178" fontId="10" fillId="39" borderId="1654">
      <alignment horizontal="center"/>
      <protection locked="0"/>
    </xf>
    <xf numFmtId="193" fontId="10" fillId="0" borderId="1627" applyFont="0" applyFill="0" applyBorder="0" applyAlignment="0" applyProtection="0">
      <alignment horizontal="left"/>
      <protection locked="0"/>
    </xf>
    <xf numFmtId="17" fontId="11" fillId="39" borderId="1618">
      <alignment horizontal="center"/>
      <protection locked="0"/>
    </xf>
    <xf numFmtId="0" fontId="7" fillId="14" borderId="14" applyNumberFormat="0" applyFont="0" applyAlignment="0" applyProtection="0"/>
    <xf numFmtId="0" fontId="7" fillId="14" borderId="14" applyNumberFormat="0" applyFont="0" applyAlignment="0" applyProtection="0"/>
    <xf numFmtId="0" fontId="10" fillId="62" borderId="1639" applyNumberFormat="0" applyFont="0" applyAlignment="0" applyProtection="0"/>
    <xf numFmtId="0" fontId="2" fillId="0" borderId="1650"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71" fontId="11" fillId="0" borderId="1627">
      <alignment horizontal="right"/>
    </xf>
    <xf numFmtId="0" fontId="7" fillId="14" borderId="14" applyNumberFormat="0" applyFont="0" applyAlignment="0" applyProtection="0"/>
    <xf numFmtId="0" fontId="53" fillId="59" borderId="1602" applyNumberFormat="0" applyAlignment="0" applyProtection="0"/>
    <xf numFmtId="0" fontId="61" fillId="46" borderId="1602" applyNumberFormat="0" applyAlignment="0" applyProtection="0"/>
    <xf numFmtId="0" fontId="64" fillId="59" borderId="1604" applyNumberFormat="0" applyAlignment="0" applyProtection="0"/>
    <xf numFmtId="0" fontId="66" fillId="0" borderId="1605" applyNumberFormat="0" applyFill="0" applyAlignment="0" applyProtection="0"/>
    <xf numFmtId="0" fontId="2" fillId="0" borderId="1605" applyNumberFormat="0" applyFill="0" applyAlignment="0" applyProtection="0"/>
    <xf numFmtId="0" fontId="53" fillId="59" borderId="1602" applyNumberFormat="0" applyAlignment="0" applyProtection="0"/>
    <xf numFmtId="0" fontId="61" fillId="46" borderId="1602" applyNumberFormat="0" applyAlignment="0" applyProtection="0"/>
    <xf numFmtId="0" fontId="7" fillId="14" borderId="14" applyNumberFormat="0" applyFont="0" applyAlignment="0" applyProtection="0"/>
    <xf numFmtId="0" fontId="64" fillId="59" borderId="1604" applyNumberFormat="0" applyAlignment="0" applyProtection="0"/>
    <xf numFmtId="0" fontId="2" fillId="0" borderId="1605" applyNumberFormat="0" applyFill="0" applyAlignment="0" applyProtection="0"/>
    <xf numFmtId="0" fontId="66" fillId="0" borderId="1605" applyNumberFormat="0" applyFill="0" applyAlignment="0" applyProtection="0"/>
    <xf numFmtId="197" fontId="74" fillId="0" borderId="1636">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602" applyNumberFormat="0" applyAlignment="0" applyProtection="0"/>
    <xf numFmtId="228" fontId="121" fillId="0" borderId="1625" applyNumberFormat="0"/>
    <xf numFmtId="0" fontId="7" fillId="14" borderId="14" applyNumberFormat="0" applyFont="0" applyAlignment="0" applyProtection="0"/>
    <xf numFmtId="0" fontId="61" fillId="46" borderId="1602" applyNumberFormat="0" applyAlignment="0" applyProtection="0"/>
    <xf numFmtId="228" fontId="79" fillId="0" borderId="1618" applyFill="0">
      <alignment horizontal="center" vertical="center"/>
    </xf>
    <xf numFmtId="228" fontId="68" fillId="0" borderId="1618" applyFill="0">
      <alignment horizontal="center" vertical="center"/>
    </xf>
    <xf numFmtId="0" fontId="10" fillId="62" borderId="1603" applyNumberFormat="0" applyFont="0" applyAlignment="0" applyProtection="0"/>
    <xf numFmtId="0" fontId="64" fillId="59" borderId="1604" applyNumberFormat="0" applyAlignment="0" applyProtection="0"/>
    <xf numFmtId="0" fontId="7" fillId="14" borderId="14" applyNumberFormat="0" applyFont="0" applyAlignment="0" applyProtection="0"/>
    <xf numFmtId="0" fontId="66" fillId="0" borderId="1605" applyNumberFormat="0" applyFill="0" applyAlignment="0" applyProtection="0"/>
    <xf numFmtId="0" fontId="2" fillId="0" borderId="1605" applyNumberFormat="0" applyFill="0" applyAlignment="0" applyProtection="0"/>
    <xf numFmtId="228" fontId="104" fillId="0" borderId="1618"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66" fontId="103" fillId="0" borderId="1618" applyFill="0">
      <alignment horizontal="center" vertical="center"/>
    </xf>
    <xf numFmtId="37" fontId="70" fillId="0" borderId="1626"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602"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602" applyNumberFormat="0" applyAlignment="0" applyProtection="0"/>
    <xf numFmtId="254" fontId="10" fillId="39" borderId="1654">
      <alignment horizontal="right"/>
      <protection locked="0"/>
    </xf>
    <xf numFmtId="0" fontId="7" fillId="14" borderId="14" applyNumberFormat="0" applyFont="0" applyAlignment="0" applyProtection="0"/>
    <xf numFmtId="0" fontId="10" fillId="62" borderId="1603" applyNumberFormat="0" applyFont="0" applyAlignment="0" applyProtection="0"/>
    <xf numFmtId="0" fontId="64" fillId="59" borderId="1604" applyNumberFormat="0" applyAlignment="0" applyProtection="0"/>
    <xf numFmtId="0" fontId="7" fillId="14" borderId="14" applyNumberFormat="0" applyFont="0" applyAlignment="0" applyProtection="0"/>
    <xf numFmtId="0" fontId="2" fillId="0" borderId="1605" applyNumberFormat="0" applyFill="0" applyAlignment="0" applyProtection="0"/>
    <xf numFmtId="0" fontId="66" fillId="0" borderId="1605"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7" fontId="74" fillId="0" borderId="1654"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3" fillId="0" borderId="1651">
      <alignment vertical="center"/>
      <protection locked="0"/>
    </xf>
    <xf numFmtId="178" fontId="10" fillId="39" borderId="1636">
      <alignment horizontal="center"/>
      <protection locked="0"/>
    </xf>
    <xf numFmtId="0" fontId="7" fillId="14" borderId="14" applyNumberFormat="0" applyFont="0" applyAlignment="0" applyProtection="0"/>
    <xf numFmtId="191" fontId="74" fillId="0" borderId="1618" applyFont="0" applyFill="0" applyBorder="0" applyAlignment="0" applyProtection="0">
      <alignment horizontal="left"/>
      <protection locked="0"/>
    </xf>
    <xf numFmtId="0" fontId="7" fillId="14" borderId="14" applyNumberFormat="0" applyFont="0" applyAlignment="0" applyProtection="0"/>
    <xf numFmtId="190" fontId="74" fillId="0" borderId="1627" applyFont="0" applyFill="0" applyBorder="0" applyAlignment="0" applyProtection="0">
      <alignment horizontal="left"/>
      <protection locked="0"/>
    </xf>
    <xf numFmtId="0" fontId="7" fillId="14" borderId="14" applyNumberFormat="0" applyFont="0" applyAlignment="0" applyProtection="0"/>
    <xf numFmtId="0" fontId="73" fillId="63" borderId="1627" applyFill="0">
      <alignment horizontal="center"/>
    </xf>
    <xf numFmtId="0" fontId="7" fillId="14" borderId="14" applyNumberFormat="0" applyFont="0" applyAlignment="0" applyProtection="0"/>
    <xf numFmtId="180" fontId="10" fillId="63" borderId="1609" applyNumberFormat="0" applyFont="0" applyBorder="0" applyAlignment="0" applyProtection="0"/>
    <xf numFmtId="180" fontId="10" fillId="63" borderId="1609" applyNumberFormat="0" applyFont="0" applyBorder="0" applyAlignment="0" applyProtection="0"/>
    <xf numFmtId="0" fontId="66" fillId="0" borderId="1650" applyNumberFormat="0" applyFill="0" applyAlignment="0" applyProtection="0"/>
    <xf numFmtId="276" fontId="20" fillId="0" borderId="1636">
      <alignment horizontal="center"/>
    </xf>
    <xf numFmtId="0" fontId="7" fillId="14" borderId="14" applyNumberFormat="0" applyFont="0" applyAlignment="0" applyProtection="0"/>
    <xf numFmtId="0" fontId="53" fillId="59" borderId="1611" applyNumberFormat="0" applyAlignment="0" applyProtection="0"/>
    <xf numFmtId="0" fontId="61" fillId="46" borderId="1611" applyNumberFormat="0" applyAlignment="0" applyProtection="0"/>
    <xf numFmtId="0" fontId="64" fillId="59" borderId="1613" applyNumberFormat="0" applyAlignment="0" applyProtection="0"/>
    <xf numFmtId="0" fontId="66" fillId="0" borderId="1614" applyNumberFormat="0" applyFill="0" applyAlignment="0" applyProtection="0"/>
    <xf numFmtId="0" fontId="2" fillId="0" borderId="1614" applyNumberFormat="0" applyFill="0" applyAlignment="0" applyProtection="0"/>
    <xf numFmtId="0" fontId="53" fillId="59" borderId="1611" applyNumberFormat="0" applyAlignment="0" applyProtection="0"/>
    <xf numFmtId="184" fontId="68" fillId="0" borderId="1636" applyFill="0">
      <alignment horizontal="center" vertical="center"/>
    </xf>
    <xf numFmtId="0" fontId="61" fillId="46" borderId="1611" applyNumberFormat="0" applyAlignment="0" applyProtection="0"/>
    <xf numFmtId="0" fontId="7" fillId="14" borderId="14" applyNumberFormat="0" applyFont="0" applyAlignment="0" applyProtection="0"/>
    <xf numFmtId="0" fontId="64" fillId="59" borderId="1613" applyNumberFormat="0" applyAlignment="0" applyProtection="0"/>
    <xf numFmtId="0" fontId="2" fillId="0" borderId="1614" applyNumberFormat="0" applyFill="0" applyAlignment="0" applyProtection="0"/>
    <xf numFmtId="0" fontId="66" fillId="0" borderId="1614"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611" applyNumberFormat="0" applyAlignment="0" applyProtection="0"/>
    <xf numFmtId="271" fontId="11" fillId="0" borderId="1636">
      <alignment horizontal="right"/>
    </xf>
    <xf numFmtId="0" fontId="7" fillId="14" borderId="14" applyNumberFormat="0" applyFont="0" applyAlignment="0" applyProtection="0"/>
    <xf numFmtId="0" fontId="61" fillId="46" borderId="1611" applyNumberFormat="0" applyAlignment="0" applyProtection="0"/>
    <xf numFmtId="178" fontId="10" fillId="39" borderId="1627">
      <alignment horizontal="center"/>
      <protection locked="0"/>
    </xf>
    <xf numFmtId="228" fontId="104" fillId="0" borderId="1627" applyFill="0">
      <alignment horizontal="center" vertical="center"/>
    </xf>
    <xf numFmtId="0" fontId="10" fillId="62" borderId="1612" applyNumberFormat="0" applyFont="0" applyAlignment="0" applyProtection="0"/>
    <xf numFmtId="0" fontId="64" fillId="59" borderId="1613" applyNumberFormat="0" applyAlignment="0" applyProtection="0"/>
    <xf numFmtId="0" fontId="7" fillId="14" borderId="14" applyNumberFormat="0" applyFont="0" applyAlignment="0" applyProtection="0"/>
    <xf numFmtId="0" fontId="66" fillId="0" borderId="1614" applyNumberFormat="0" applyFill="0" applyAlignment="0" applyProtection="0"/>
    <xf numFmtId="0" fontId="2" fillId="0" borderId="1614" applyNumberFormat="0" applyFill="0" applyAlignment="0" applyProtection="0"/>
    <xf numFmtId="228" fontId="79" fillId="0" borderId="1627"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4" fontId="68" fillId="0" borderId="1627"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611"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611"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10" fillId="62" borderId="1612" applyNumberFormat="0" applyFont="0" applyAlignment="0" applyProtection="0"/>
    <xf numFmtId="0" fontId="64" fillId="59" borderId="1613" applyNumberFormat="0" applyAlignment="0" applyProtection="0"/>
    <xf numFmtId="0" fontId="7" fillId="14" borderId="14" applyNumberFormat="0" applyFont="0" applyAlignment="0" applyProtection="0"/>
    <xf numFmtId="228" fontId="79" fillId="0" borderId="2258" applyFill="0">
      <alignment horizontal="center" vertical="center"/>
    </xf>
    <xf numFmtId="0" fontId="2" fillId="0" borderId="1614" applyNumberFormat="0" applyFill="0" applyAlignment="0" applyProtection="0"/>
    <xf numFmtId="0" fontId="66" fillId="0" borderId="1614" applyNumberFormat="0" applyFill="0" applyAlignment="0" applyProtection="0"/>
    <xf numFmtId="228" fontId="136" fillId="68" borderId="1634" applyNumberFormat="0">
      <alignment horizontal="right"/>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73" fillId="63" borderId="1627" applyFill="0">
      <alignment horizontal="center"/>
    </xf>
    <xf numFmtId="0" fontId="7" fillId="14" borderId="14" applyNumberFormat="0" applyFont="0" applyAlignment="0" applyProtection="0"/>
    <xf numFmtId="266" fontId="103" fillId="0" borderId="1627"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68" fillId="0" borderId="1655" applyFill="0"/>
    <xf numFmtId="188" fontId="73" fillId="63" borderId="1645" applyFill="0">
      <alignment horizontal="center" vertical="center"/>
    </xf>
    <xf numFmtId="0" fontId="2" fillId="0" borderId="1632" applyNumberFormat="0" applyFill="0" applyAlignment="0" applyProtection="0"/>
    <xf numFmtId="0" fontId="61" fillId="46" borderId="1620" applyNumberFormat="0" applyAlignment="0" applyProtection="0"/>
    <xf numFmtId="0" fontId="7" fillId="14" borderId="14" applyNumberFormat="0" applyFont="0" applyAlignment="0" applyProtection="0"/>
    <xf numFmtId="0" fontId="64" fillId="59" borderId="1640" applyNumberFormat="0" applyAlignment="0" applyProtection="0"/>
    <xf numFmtId="180" fontId="10" fillId="63" borderId="1618" applyNumberFormat="0" applyFont="0" applyBorder="0" applyAlignment="0" applyProtection="0"/>
    <xf numFmtId="180" fontId="10" fillId="63" borderId="1618" applyNumberFormat="0" applyFont="0" applyBorder="0" applyAlignment="0" applyProtection="0"/>
    <xf numFmtId="0" fontId="10" fillId="62" borderId="1639" applyNumberFormat="0" applyFont="0" applyAlignment="0" applyProtection="0"/>
    <xf numFmtId="228" fontId="124" fillId="0" borderId="1635" applyFill="0">
      <alignment horizontal="center" vertical="center"/>
    </xf>
    <xf numFmtId="271" fontId="11" fillId="63" borderId="1654">
      <alignment horizontal="right"/>
    </xf>
    <xf numFmtId="0" fontId="53" fillId="59" borderId="1620" applyNumberFormat="0" applyAlignment="0" applyProtection="0"/>
    <xf numFmtId="0" fontId="61" fillId="46" borderId="1620" applyNumberFormat="0" applyAlignment="0" applyProtection="0"/>
    <xf numFmtId="0" fontId="64" fillId="59" borderId="1622" applyNumberFormat="0" applyAlignment="0" applyProtection="0"/>
    <xf numFmtId="0" fontId="66" fillId="0" borderId="1623" applyNumberFormat="0" applyFill="0" applyAlignment="0" applyProtection="0"/>
    <xf numFmtId="0" fontId="2" fillId="0" borderId="1623" applyNumberFormat="0" applyFill="0" applyAlignment="0" applyProtection="0"/>
    <xf numFmtId="0" fontId="53" fillId="59" borderId="1620" applyNumberFormat="0" applyAlignment="0" applyProtection="0"/>
    <xf numFmtId="0" fontId="61" fillId="46" borderId="1620" applyNumberFormat="0" applyAlignment="0" applyProtection="0"/>
    <xf numFmtId="0" fontId="7" fillId="14" borderId="14" applyNumberFormat="0" applyFont="0" applyAlignment="0" applyProtection="0"/>
    <xf numFmtId="0" fontId="64" fillId="59" borderId="1622" applyNumberFormat="0" applyAlignment="0" applyProtection="0"/>
    <xf numFmtId="0" fontId="2" fillId="0" borderId="1623" applyNumberFormat="0" applyFill="0" applyAlignment="0" applyProtection="0"/>
    <xf numFmtId="0" fontId="66" fillId="0" borderId="1623"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620"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620" applyNumberFormat="0" applyAlignment="0" applyProtection="0"/>
    <xf numFmtId="196" fontId="10" fillId="39" borderId="1636" applyFont="0" applyFill="0" applyBorder="0" applyAlignment="0">
      <alignment horizontal="left"/>
    </xf>
    <xf numFmtId="228" fontId="74" fillId="0" borderId="1636" applyNumberFormat="0">
      <alignment horizontal="left"/>
      <protection locked="0"/>
    </xf>
    <xf numFmtId="0" fontId="10" fillId="62" borderId="1621" applyNumberFormat="0" applyFont="0" applyAlignment="0" applyProtection="0"/>
    <xf numFmtId="0" fontId="64" fillId="59" borderId="1622" applyNumberFormat="0" applyAlignment="0" applyProtection="0"/>
    <xf numFmtId="0" fontId="7" fillId="14" borderId="14" applyNumberFormat="0" applyFont="0" applyAlignment="0" applyProtection="0"/>
    <xf numFmtId="0" fontId="66" fillId="0" borderId="1623" applyNumberFormat="0" applyFill="0" applyAlignment="0" applyProtection="0"/>
    <xf numFmtId="0" fontId="2" fillId="0" borderId="1623" applyNumberFormat="0" applyFill="0" applyAlignment="0" applyProtection="0"/>
    <xf numFmtId="49" fontId="74" fillId="0" borderId="1636">
      <alignment horizontal="left" vertical="top" wrapText="1"/>
      <protection locked="0"/>
    </xf>
    <xf numFmtId="0" fontId="7" fillId="14" borderId="14" applyNumberFormat="0" applyFont="0" applyAlignment="0" applyProtection="0"/>
    <xf numFmtId="233" fontId="103" fillId="0" borderId="1651">
      <alignment vertical="center"/>
      <protection locked="0"/>
    </xf>
    <xf numFmtId="0" fontId="7" fillId="14" borderId="14" applyNumberFormat="0" applyFont="0" applyAlignment="0" applyProtection="0"/>
    <xf numFmtId="0" fontId="7" fillId="14" borderId="14" applyNumberFormat="0" applyFont="0" applyAlignment="0" applyProtection="0"/>
    <xf numFmtId="178" fontId="10" fillId="39" borderId="1636">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620"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620" applyNumberFormat="0" applyAlignment="0" applyProtection="0"/>
    <xf numFmtId="0" fontId="7" fillId="14" borderId="14" applyNumberFormat="0" applyFont="0" applyAlignment="0" applyProtection="0"/>
    <xf numFmtId="0" fontId="10" fillId="62" borderId="1621" applyNumberFormat="0" applyFont="0" applyAlignment="0" applyProtection="0"/>
    <xf numFmtId="0" fontId="64" fillId="59" borderId="1622" applyNumberFormat="0" applyAlignment="0" applyProtection="0"/>
    <xf numFmtId="0" fontId="7" fillId="14" borderId="14" applyNumberFormat="0" applyFont="0" applyAlignment="0" applyProtection="0"/>
    <xf numFmtId="0" fontId="2" fillId="0" borderId="1623" applyNumberFormat="0" applyFill="0" applyAlignment="0" applyProtection="0"/>
    <xf numFmtId="0" fontId="66" fillId="0" borderId="1623"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79" fillId="0" borderId="1636"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37" fontId="103" fillId="0" borderId="1651">
      <alignment vertical="center"/>
      <protection locked="0"/>
    </xf>
    <xf numFmtId="228" fontId="104" fillId="0" borderId="1636" applyFill="0">
      <alignment horizontal="center" vertical="center"/>
    </xf>
    <xf numFmtId="228" fontId="68" fillId="0" borderId="1636" applyFill="0">
      <alignment horizontal="center" vertical="center"/>
    </xf>
    <xf numFmtId="0" fontId="7" fillId="14" borderId="14" applyNumberFormat="0" applyFont="0" applyAlignment="0" applyProtection="0"/>
    <xf numFmtId="0" fontId="61" fillId="46" borderId="1629" applyNumberFormat="0" applyAlignment="0" applyProtection="0"/>
    <xf numFmtId="180" fontId="10" fillId="63" borderId="1627" applyNumberFormat="0" applyFont="0" applyBorder="0" applyAlignment="0" applyProtection="0"/>
    <xf numFmtId="180" fontId="10" fillId="63" borderId="1627" applyNumberFormat="0" applyFont="0" applyBorder="0" applyAlignment="0" applyProtection="0"/>
    <xf numFmtId="0" fontId="7" fillId="14" borderId="14" applyNumberFormat="0" applyFont="0" applyAlignment="0" applyProtection="0"/>
    <xf numFmtId="188" fontId="73" fillId="63" borderId="1627" applyFill="0">
      <alignment horizontal="center" vertical="center"/>
    </xf>
    <xf numFmtId="229" fontId="103" fillId="0" borderId="1651">
      <alignment vertical="center"/>
      <protection locked="0"/>
    </xf>
    <xf numFmtId="0" fontId="74" fillId="0" borderId="1654" applyNumberFormat="0">
      <alignment horizontal="left"/>
      <protection locked="0"/>
    </xf>
    <xf numFmtId="271" fontId="11" fillId="0" borderId="1654">
      <alignment horizontal="right"/>
    </xf>
    <xf numFmtId="0" fontId="7" fillId="14" borderId="14" applyNumberFormat="0" applyFont="0" applyAlignment="0" applyProtection="0"/>
    <xf numFmtId="201" fontId="10" fillId="39" borderId="1654" applyNumberFormat="0">
      <alignment horizontal="left"/>
    </xf>
    <xf numFmtId="0" fontId="73" fillId="63" borderId="1627" applyFill="0">
      <alignment horizontal="center"/>
    </xf>
    <xf numFmtId="188" fontId="73" fillId="63" borderId="1627" applyFill="0">
      <alignment horizontal="center" vertical="center"/>
    </xf>
    <xf numFmtId="185" fontId="74" fillId="0" borderId="1627" applyFont="0" applyFill="0" applyBorder="0" applyAlignment="0" applyProtection="0">
      <alignment horizontal="left"/>
      <protection locked="0"/>
    </xf>
    <xf numFmtId="197" fontId="74" fillId="0" borderId="1627">
      <alignment horizontal="left"/>
      <protection locked="0"/>
    </xf>
    <xf numFmtId="0" fontId="53" fillId="59" borderId="1629" applyNumberFormat="0" applyAlignment="0" applyProtection="0"/>
    <xf numFmtId="0" fontId="61" fillId="46" borderId="1629" applyNumberFormat="0" applyAlignment="0" applyProtection="0"/>
    <xf numFmtId="0" fontId="64" fillId="59" borderId="1631" applyNumberFormat="0" applyAlignment="0" applyProtection="0"/>
    <xf numFmtId="0" fontId="66" fillId="0" borderId="1632" applyNumberFormat="0" applyFill="0" applyAlignment="0" applyProtection="0"/>
    <xf numFmtId="0" fontId="2" fillId="0" borderId="1632" applyNumberFormat="0" applyFill="0" applyAlignment="0" applyProtection="0"/>
    <xf numFmtId="0" fontId="53" fillId="59" borderId="1629" applyNumberFormat="0" applyAlignment="0" applyProtection="0"/>
    <xf numFmtId="0" fontId="73" fillId="63" borderId="1627" applyFill="0">
      <alignment horizontal="center"/>
    </xf>
    <xf numFmtId="188" fontId="73" fillId="63" borderId="1627" applyFill="0">
      <alignment horizontal="center" vertical="center"/>
    </xf>
    <xf numFmtId="0" fontId="61" fillId="46" borderId="1629" applyNumberFormat="0" applyAlignment="0" applyProtection="0"/>
    <xf numFmtId="0" fontId="7" fillId="14" borderId="14" applyNumberFormat="0" applyFont="0" applyAlignment="0" applyProtection="0"/>
    <xf numFmtId="0" fontId="64" fillId="59" borderId="1631" applyNumberFormat="0" applyAlignment="0" applyProtection="0"/>
    <xf numFmtId="0" fontId="2" fillId="0" borderId="1632" applyNumberFormat="0" applyFill="0" applyAlignment="0" applyProtection="0"/>
    <xf numFmtId="0" fontId="66" fillId="0" borderId="1632"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629" applyNumberFormat="0" applyAlignment="0" applyProtection="0"/>
    <xf numFmtId="0" fontId="73" fillId="63" borderId="1636" applyFill="0">
      <alignment horizontal="center"/>
    </xf>
    <xf numFmtId="0" fontId="7" fillId="14" borderId="14" applyNumberFormat="0" applyFont="0" applyAlignment="0" applyProtection="0"/>
    <xf numFmtId="0" fontId="61" fillId="46" borderId="1629" applyNumberFormat="0" applyAlignment="0" applyProtection="0"/>
    <xf numFmtId="184" fontId="68" fillId="0" borderId="1645" applyFill="0">
      <alignment horizontal="center" vertical="center"/>
    </xf>
    <xf numFmtId="0" fontId="7" fillId="14" borderId="14" applyNumberFormat="0" applyFont="0" applyAlignment="0" applyProtection="0"/>
    <xf numFmtId="0" fontId="10" fillId="62" borderId="1630" applyNumberFormat="0" applyFont="0" applyAlignment="0" applyProtection="0"/>
    <xf numFmtId="0" fontId="64" fillId="59" borderId="1631" applyNumberFormat="0" applyAlignment="0" applyProtection="0"/>
    <xf numFmtId="0" fontId="10" fillId="62" borderId="1648" applyNumberFormat="0" applyFont="0" applyAlignment="0" applyProtection="0"/>
    <xf numFmtId="0" fontId="7" fillId="14" borderId="14" applyNumberFormat="0" applyFont="0" applyAlignment="0" applyProtection="0"/>
    <xf numFmtId="0" fontId="66" fillId="0" borderId="1632" applyNumberFormat="0" applyFill="0" applyAlignment="0" applyProtection="0"/>
    <xf numFmtId="0" fontId="2" fillId="0" borderId="1632" applyNumberFormat="0" applyFill="0" applyAlignment="0" applyProtection="0"/>
    <xf numFmtId="266" fontId="103" fillId="0" borderId="1645"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2" fontId="74" fillId="0" borderId="1645"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8" fontId="73" fillId="63" borderId="1636"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1649" applyNumberFormat="0" applyAlignment="0" applyProtection="0"/>
    <xf numFmtId="0" fontId="7" fillId="14" borderId="14" applyNumberFormat="0" applyFont="0" applyAlignment="0" applyProtection="0"/>
    <xf numFmtId="0" fontId="53" fillId="59" borderId="1629"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629" applyNumberFormat="0" applyAlignment="0" applyProtection="0"/>
    <xf numFmtId="230" fontId="103" fillId="0" borderId="1651">
      <alignment vertical="center"/>
      <protection locked="0"/>
    </xf>
    <xf numFmtId="0" fontId="7" fillId="14" borderId="14" applyNumberFormat="0" applyFont="0" applyAlignment="0" applyProtection="0"/>
    <xf numFmtId="0" fontId="10" fillId="62" borderId="1630" applyNumberFormat="0" applyFont="0" applyAlignment="0" applyProtection="0"/>
    <xf numFmtId="0" fontId="64" fillId="59" borderId="1631" applyNumberFormat="0" applyAlignment="0" applyProtection="0"/>
    <xf numFmtId="0" fontId="7" fillId="14" borderId="14" applyNumberFormat="0" applyFont="0" applyAlignment="0" applyProtection="0"/>
    <xf numFmtId="0" fontId="2" fillId="0" borderId="1632" applyNumberFormat="0" applyFill="0" applyAlignment="0" applyProtection="0"/>
    <xf numFmtId="0" fontId="66" fillId="0" borderId="1632" applyNumberFormat="0" applyFill="0" applyAlignment="0" applyProtection="0"/>
    <xf numFmtId="0" fontId="61" fillId="46" borderId="1638"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1645"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200" fontId="10" fillId="5" borderId="1636" applyFont="0" applyFill="0" applyBorder="0" applyAlignment="0" applyProtection="0"/>
    <xf numFmtId="271" fontId="11" fillId="0" borderId="1645">
      <alignment horizontal="right"/>
    </xf>
    <xf numFmtId="201" fontId="10" fillId="39" borderId="1645" applyNumberFormat="0">
      <alignment horizontal="left"/>
    </xf>
    <xf numFmtId="178" fontId="10" fillId="39" borderId="1654">
      <alignment horizontal="center"/>
      <protection locked="0"/>
    </xf>
    <xf numFmtId="180" fontId="10" fillId="63" borderId="1636" applyNumberFormat="0" applyFont="0" applyBorder="0" applyAlignment="0" applyProtection="0"/>
    <xf numFmtId="180" fontId="10" fillId="63" borderId="1636" applyNumberFormat="0" applyFont="0" applyBorder="0" applyAlignment="0" applyProtection="0"/>
    <xf numFmtId="276" fontId="20" fillId="0" borderId="1654">
      <alignment horizontal="center"/>
    </xf>
    <xf numFmtId="0" fontId="53" fillId="59" borderId="1638" applyNumberFormat="0" applyAlignment="0" applyProtection="0"/>
    <xf numFmtId="193" fontId="10" fillId="0" borderId="1636" applyFont="0" applyFill="0" applyBorder="0" applyAlignment="0" applyProtection="0">
      <alignment horizontal="left"/>
      <protection locked="0"/>
    </xf>
    <xf numFmtId="0" fontId="7" fillId="14" borderId="14" applyNumberFormat="0" applyFont="0" applyAlignment="0" applyProtection="0"/>
    <xf numFmtId="200" fontId="10" fillId="5" borderId="1636" applyFont="0" applyFill="0" applyBorder="0" applyAlignment="0" applyProtection="0"/>
    <xf numFmtId="193" fontId="10" fillId="0" borderId="1636" applyFont="0" applyFill="0" applyBorder="0" applyAlignment="0" applyProtection="0">
      <alignment horizontal="left"/>
      <protection locked="0"/>
    </xf>
    <xf numFmtId="0" fontId="7" fillId="14" borderId="14" applyNumberFormat="0" applyFont="0" applyAlignment="0" applyProtection="0"/>
    <xf numFmtId="0" fontId="10" fillId="62" borderId="1648" applyNumberFormat="0" applyFont="0" applyAlignment="0" applyProtection="0"/>
    <xf numFmtId="0" fontId="73" fillId="63" borderId="1636" applyFill="0">
      <alignment horizontal="center"/>
    </xf>
    <xf numFmtId="188" fontId="73" fillId="63" borderId="1636" applyFill="0">
      <alignment horizontal="center" vertical="center"/>
    </xf>
    <xf numFmtId="185" fontId="74" fillId="0" borderId="1636" applyFont="0" applyFill="0" applyBorder="0" applyAlignment="0" applyProtection="0">
      <alignment horizontal="left"/>
      <protection locked="0"/>
    </xf>
    <xf numFmtId="197" fontId="74" fillId="0" borderId="1636">
      <alignment horizontal="left"/>
      <protection locked="0"/>
    </xf>
    <xf numFmtId="0" fontId="53" fillId="59" borderId="1638" applyNumberFormat="0" applyAlignment="0" applyProtection="0"/>
    <xf numFmtId="0" fontId="61" fillId="46" borderId="1638" applyNumberFormat="0" applyAlignment="0" applyProtection="0"/>
    <xf numFmtId="0" fontId="64" fillId="59" borderId="1640" applyNumberFormat="0" applyAlignment="0" applyProtection="0"/>
    <xf numFmtId="0" fontId="66" fillId="0" borderId="1641" applyNumberFormat="0" applyFill="0" applyAlignment="0" applyProtection="0"/>
    <xf numFmtId="0" fontId="2" fillId="0" borderId="1641" applyNumberFormat="0" applyFill="0" applyAlignment="0" applyProtection="0"/>
    <xf numFmtId="0" fontId="53" fillId="59" borderId="1638" applyNumberFormat="0" applyAlignment="0" applyProtection="0"/>
    <xf numFmtId="0" fontId="73" fillId="63" borderId="1636" applyFill="0">
      <alignment horizontal="center"/>
    </xf>
    <xf numFmtId="188" fontId="73" fillId="63" borderId="1636" applyFill="0">
      <alignment horizontal="center" vertical="center"/>
    </xf>
    <xf numFmtId="0" fontId="61" fillId="46" borderId="1638" applyNumberFormat="0" applyAlignment="0" applyProtection="0"/>
    <xf numFmtId="0" fontId="7" fillId="14" borderId="14" applyNumberFormat="0" applyFont="0" applyAlignment="0" applyProtection="0"/>
    <xf numFmtId="0" fontId="64" fillId="59" borderId="1640" applyNumberFormat="0" applyAlignment="0" applyProtection="0"/>
    <xf numFmtId="0" fontId="2" fillId="0" borderId="1641" applyNumberFormat="0" applyFill="0" applyAlignment="0" applyProtection="0"/>
    <xf numFmtId="0" fontId="66" fillId="0" borderId="1641"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638" applyNumberFormat="0" applyAlignment="0" applyProtection="0"/>
    <xf numFmtId="0" fontId="7" fillId="14" borderId="14" applyNumberFormat="0" applyFont="0" applyAlignment="0" applyProtection="0"/>
    <xf numFmtId="0" fontId="61" fillId="46" borderId="1638" applyNumberFormat="0" applyAlignment="0" applyProtection="0"/>
    <xf numFmtId="228" fontId="68" fillId="0" borderId="1654" applyFill="0">
      <alignment horizontal="center" vertical="center"/>
    </xf>
    <xf numFmtId="184" fontId="68" fillId="0" borderId="1654" applyFill="0">
      <alignment horizontal="center" vertical="center"/>
    </xf>
    <xf numFmtId="0" fontId="10" fillId="62" borderId="1639" applyNumberFormat="0" applyFont="0" applyAlignment="0" applyProtection="0"/>
    <xf numFmtId="0" fontId="64" fillId="59" borderId="1640" applyNumberFormat="0" applyAlignment="0" applyProtection="0"/>
    <xf numFmtId="0" fontId="7" fillId="14" borderId="14" applyNumberFormat="0" applyFont="0" applyAlignment="0" applyProtection="0"/>
    <xf numFmtId="0" fontId="66" fillId="0" borderId="1641" applyNumberFormat="0" applyFill="0" applyAlignment="0" applyProtection="0"/>
    <xf numFmtId="0" fontId="2" fillId="0" borderId="1641" applyNumberFormat="0" applyFill="0" applyAlignment="0" applyProtection="0"/>
    <xf numFmtId="228" fontId="103" fillId="0" borderId="1654"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638"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638" applyNumberFormat="0" applyAlignment="0" applyProtection="0"/>
    <xf numFmtId="0" fontId="7" fillId="14" borderId="14" applyNumberFormat="0" applyFont="0" applyAlignment="0" applyProtection="0"/>
    <xf numFmtId="0" fontId="10" fillId="62" borderId="1639" applyNumberFormat="0" applyFont="0" applyAlignment="0" applyProtection="0"/>
    <xf numFmtId="0" fontId="64" fillId="59" borderId="1640" applyNumberFormat="0" applyAlignment="0" applyProtection="0"/>
    <xf numFmtId="0" fontId="7" fillId="14" borderId="14" applyNumberFormat="0" applyFont="0" applyAlignment="0" applyProtection="0"/>
    <xf numFmtId="0" fontId="2" fillId="0" borderId="1641" applyNumberFormat="0" applyFill="0" applyAlignment="0" applyProtection="0"/>
    <xf numFmtId="0" fontId="66" fillId="0" borderId="1641"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647" applyNumberFormat="0" applyAlignment="0" applyProtection="0"/>
    <xf numFmtId="0" fontId="7" fillId="14" borderId="14" applyNumberFormat="0" applyFont="0" applyAlignment="0" applyProtection="0"/>
    <xf numFmtId="191" fontId="74" fillId="0" borderId="1654"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192" fontId="74" fillId="0" borderId="1654" applyFont="0" applyFill="0" applyBorder="0" applyAlignment="0" applyProtection="0">
      <alignment horizontal="left"/>
      <protection locked="0"/>
    </xf>
    <xf numFmtId="190" fontId="74" fillId="0" borderId="1654" applyFont="0" applyFill="0" applyBorder="0" applyAlignment="0" applyProtection="0">
      <alignment horizontal="left"/>
      <protection locked="0"/>
    </xf>
    <xf numFmtId="180" fontId="10" fillId="63" borderId="1645" applyNumberFormat="0" applyFont="0" applyBorder="0" applyAlignment="0" applyProtection="0"/>
    <xf numFmtId="180" fontId="10" fillId="63" borderId="1645" applyNumberFormat="0" applyFont="0" applyBorder="0" applyAlignment="0" applyProtection="0"/>
    <xf numFmtId="0" fontId="7" fillId="14" borderId="14" applyNumberFormat="0" applyFont="0" applyAlignment="0" applyProtection="0"/>
    <xf numFmtId="0" fontId="53" fillId="59" borderId="1647" applyNumberFormat="0" applyAlignment="0" applyProtection="0"/>
    <xf numFmtId="0" fontId="61" fillId="46" borderId="1647" applyNumberFormat="0" applyAlignment="0" applyProtection="0"/>
    <xf numFmtId="0" fontId="64" fillId="59" borderId="1649" applyNumberFormat="0" applyAlignment="0" applyProtection="0"/>
    <xf numFmtId="0" fontId="66" fillId="0" borderId="1650" applyNumberFormat="0" applyFill="0" applyAlignment="0" applyProtection="0"/>
    <xf numFmtId="0" fontId="2" fillId="0" borderId="1650" applyNumberFormat="0" applyFill="0" applyAlignment="0" applyProtection="0"/>
    <xf numFmtId="0" fontId="53" fillId="59" borderId="1647" applyNumberFormat="0" applyAlignment="0" applyProtection="0"/>
    <xf numFmtId="0" fontId="61" fillId="46" borderId="1647" applyNumberFormat="0" applyAlignment="0" applyProtection="0"/>
    <xf numFmtId="0" fontId="7" fillId="14" borderId="14" applyNumberFormat="0" applyFont="0" applyAlignment="0" applyProtection="0"/>
    <xf numFmtId="0" fontId="64" fillId="59" borderId="1649" applyNumberFormat="0" applyAlignment="0" applyProtection="0"/>
    <xf numFmtId="0" fontId="2" fillId="0" borderId="1650" applyNumberFormat="0" applyFill="0" applyAlignment="0" applyProtection="0"/>
    <xf numFmtId="0" fontId="66" fillId="0" borderId="1650"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647" applyNumberFormat="0" applyAlignment="0" applyProtection="0"/>
    <xf numFmtId="0" fontId="7" fillId="14" borderId="14" applyNumberFormat="0" applyFont="0" applyAlignment="0" applyProtection="0"/>
    <xf numFmtId="0" fontId="61" fillId="46" borderId="1647" applyNumberFormat="0" applyAlignment="0" applyProtection="0"/>
    <xf numFmtId="0" fontId="10" fillId="62" borderId="1648" applyNumberFormat="0" applyFont="0" applyAlignment="0" applyProtection="0"/>
    <xf numFmtId="0" fontId="64" fillId="59" borderId="1649" applyNumberFormat="0" applyAlignment="0" applyProtection="0"/>
    <xf numFmtId="0" fontId="7" fillId="14" borderId="14" applyNumberFormat="0" applyFont="0" applyAlignment="0" applyProtection="0"/>
    <xf numFmtId="0" fontId="66" fillId="0" borderId="1650" applyNumberFormat="0" applyFill="0" applyAlignment="0" applyProtection="0"/>
    <xf numFmtId="0" fontId="2" fillId="0" borderId="1650"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647"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647" applyNumberFormat="0" applyAlignment="0" applyProtection="0"/>
    <xf numFmtId="0" fontId="7" fillId="14" borderId="14" applyNumberFormat="0" applyFont="0" applyAlignment="0" applyProtection="0"/>
    <xf numFmtId="0" fontId="10" fillId="62" borderId="1648" applyNumberFormat="0" applyFont="0" applyAlignment="0" applyProtection="0"/>
    <xf numFmtId="0" fontId="64" fillId="59" borderId="1649" applyNumberFormat="0" applyAlignment="0" applyProtection="0"/>
    <xf numFmtId="0" fontId="7" fillId="14" borderId="14" applyNumberFormat="0" applyFont="0" applyAlignment="0" applyProtection="0"/>
    <xf numFmtId="0" fontId="2" fillId="0" borderId="1650" applyNumberFormat="0" applyFill="0" applyAlignment="0" applyProtection="0"/>
    <xf numFmtId="0" fontId="66" fillId="0" borderId="1650"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0" fontId="10" fillId="63" borderId="1654" applyNumberFormat="0" applyFont="0" applyBorder="0" applyAlignment="0" applyProtection="0"/>
    <xf numFmtId="180" fontId="10" fillId="63" borderId="1654" applyNumberFormat="0" applyFont="0" applyBorder="0" applyAlignment="0" applyProtection="0"/>
    <xf numFmtId="49" fontId="74" fillId="0" borderId="1810">
      <alignment horizontal="left" vertical="top" wrapText="1"/>
      <protection locked="0"/>
    </xf>
    <xf numFmtId="0" fontId="7" fillId="14" borderId="14" applyNumberFormat="0" applyFont="0" applyAlignment="0" applyProtection="0"/>
    <xf numFmtId="228" fontId="74" fillId="0" borderId="1882" applyNumberFormat="0">
      <alignment horizontal="left"/>
      <protection locked="0"/>
    </xf>
    <xf numFmtId="230" fontId="103" fillId="0" borderId="2336">
      <alignment vertical="center"/>
      <protection locked="0"/>
    </xf>
    <xf numFmtId="0" fontId="53" fillId="59" borderId="2332" applyNumberFormat="0" applyAlignment="0" applyProtection="0"/>
    <xf numFmtId="0" fontId="10" fillId="62" borderId="2716" applyNumberFormat="0" applyFont="0" applyAlignment="0" applyProtection="0"/>
    <xf numFmtId="193" fontId="10" fillId="0" borderId="1727" applyFont="0" applyFill="0" applyBorder="0" applyAlignment="0" applyProtection="0">
      <alignment horizontal="left"/>
      <protection locked="0"/>
    </xf>
    <xf numFmtId="0" fontId="7" fillId="14" borderId="14" applyNumberFormat="0" applyFont="0" applyAlignment="0" applyProtection="0"/>
    <xf numFmtId="49" fontId="74" fillId="0" borderId="2330">
      <alignment horizontal="left" vertical="top" wrapText="1"/>
      <protection locked="0"/>
    </xf>
    <xf numFmtId="0" fontId="7" fillId="14" borderId="14" applyNumberFormat="0" applyFont="0" applyAlignment="0" applyProtection="0"/>
    <xf numFmtId="37" fontId="70" fillId="0" borderId="2657" applyFill="0">
      <alignment horizontal="center" vertical="center"/>
    </xf>
    <xf numFmtId="228" fontId="103" fillId="0" borderId="2336">
      <alignment vertic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67" fontId="112" fillId="0" borderId="2566" applyFill="0">
      <alignment horizontal="center" vertical="center"/>
    </xf>
    <xf numFmtId="0" fontId="7" fillId="14" borderId="14" applyNumberFormat="0" applyFont="0" applyAlignment="0" applyProtection="0"/>
    <xf numFmtId="188" fontId="73" fillId="63" borderId="1727" applyFill="0">
      <alignment horizontal="center" vertical="center"/>
    </xf>
    <xf numFmtId="180" fontId="10" fillId="63" borderId="1654" applyNumberFormat="0" applyFont="0" applyBorder="0" applyAlignment="0" applyProtection="0"/>
    <xf numFmtId="180" fontId="10" fillId="63" borderId="1654" applyNumberFormat="0" applyFont="0" applyBorder="0" applyAlignment="0" applyProtection="0"/>
    <xf numFmtId="49" fontId="74" fillId="0" borderId="1682">
      <alignment horizontal="left" vertical="top" wrapText="1"/>
      <protection locked="0"/>
    </xf>
    <xf numFmtId="0" fontId="7" fillId="14" borderId="14" applyNumberFormat="0" applyFont="0" applyAlignment="0" applyProtection="0"/>
    <xf numFmtId="228" fontId="104" fillId="0" borderId="2339" applyFill="0">
      <alignment horizontal="center" vertical="center"/>
    </xf>
    <xf numFmtId="0" fontId="73" fillId="63" borderId="2330" applyFill="0">
      <alignment horizontal="center"/>
    </xf>
    <xf numFmtId="0" fontId="7" fillId="14" borderId="14" applyNumberFormat="0" applyFont="0" applyAlignment="0" applyProtection="0"/>
    <xf numFmtId="49" fontId="74" fillId="0" borderId="1882">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66" fillId="0" borderId="2563" applyNumberFormat="0" applyFill="0" applyAlignment="0" applyProtection="0"/>
    <xf numFmtId="0" fontId="7" fillId="14" borderId="14" applyNumberFormat="0" applyFont="0" applyAlignment="0" applyProtection="0"/>
    <xf numFmtId="49" fontId="74" fillId="0" borderId="1709">
      <alignment horizontal="left" vertical="top" wrapText="1"/>
      <protection locked="0"/>
    </xf>
    <xf numFmtId="0" fontId="10" fillId="62" borderId="1676" applyNumberFormat="0" applyFont="0" applyAlignment="0" applyProtection="0"/>
    <xf numFmtId="201" fontId="10" fillId="39" borderId="1691" applyNumberFormat="0">
      <alignment horizontal="left"/>
    </xf>
    <xf numFmtId="231" fontId="103" fillId="0" borderId="1679">
      <alignment vertical="center"/>
      <protection locked="0"/>
    </xf>
    <xf numFmtId="0" fontId="7" fillId="14" borderId="14" applyNumberFormat="0" applyFont="0" applyAlignment="0" applyProtection="0"/>
    <xf numFmtId="190" fontId="74" fillId="0" borderId="2104" applyFont="0" applyFill="0" applyBorder="0" applyAlignment="0" applyProtection="0">
      <alignment horizontal="left"/>
      <protection locked="0"/>
    </xf>
    <xf numFmtId="184" fontId="103" fillId="0" borderId="1715">
      <alignment vertical="center"/>
      <protection locked="0"/>
    </xf>
    <xf numFmtId="193" fontId="10" fillId="0" borderId="1800"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78" fontId="10" fillId="39" borderId="1958">
      <alignment horizontal="center"/>
      <protection locked="0"/>
    </xf>
    <xf numFmtId="187" fontId="74" fillId="0" borderId="1718" applyFont="0" applyFill="0" applyBorder="0" applyAlignment="0" applyProtection="0">
      <alignment horizontal="left"/>
      <protection locked="0"/>
    </xf>
    <xf numFmtId="0" fontId="7" fillId="14" borderId="14" applyNumberFormat="0" applyFont="0" applyAlignment="0" applyProtection="0"/>
    <xf numFmtId="178" fontId="10" fillId="39" borderId="1691">
      <alignment horizontal="center"/>
      <protection locked="0"/>
    </xf>
    <xf numFmtId="0" fontId="7" fillId="14" borderId="14" applyNumberFormat="0" applyFont="0" applyAlignment="0" applyProtection="0"/>
    <xf numFmtId="0" fontId="7" fillId="14" borderId="14" applyNumberFormat="0" applyFont="0" applyAlignment="0" applyProtection="0"/>
    <xf numFmtId="228" fontId="73" fillId="63" borderId="1727" applyFill="0">
      <alignment horizontal="center" vertical="center"/>
    </xf>
    <xf numFmtId="231" fontId="103" fillId="0" borderId="1715">
      <alignment vertical="center"/>
      <protection locked="0"/>
    </xf>
    <xf numFmtId="0" fontId="53" fillId="59" borderId="1684" applyNumberFormat="0" applyAlignment="0" applyProtection="0"/>
    <xf numFmtId="228" fontId="73" fillId="63" borderId="1882" applyFill="0">
      <alignment horizontal="center" vertical="center"/>
    </xf>
    <xf numFmtId="0" fontId="53" fillId="59" borderId="1720" applyNumberFormat="0" applyAlignment="0" applyProtection="0"/>
    <xf numFmtId="0" fontId="7" fillId="14" borderId="14" applyNumberFormat="0" applyFont="0" applyAlignment="0" applyProtection="0"/>
    <xf numFmtId="201" fontId="10" fillId="39" borderId="1682" applyNumberFormat="0">
      <alignment horizontal="left"/>
    </xf>
    <xf numFmtId="184" fontId="68" fillId="0" borderId="1682" applyFill="0">
      <alignment horizontal="center" vertical="center"/>
    </xf>
    <xf numFmtId="0" fontId="7" fillId="14" borderId="14" applyNumberFormat="0" applyFont="0" applyAlignment="0" applyProtection="0"/>
    <xf numFmtId="228" fontId="73" fillId="63" borderId="1709" applyFill="0">
      <alignment horizontal="center"/>
    </xf>
    <xf numFmtId="271" fontId="11" fillId="0" borderId="1700">
      <alignment horizontal="right"/>
    </xf>
    <xf numFmtId="267" fontId="112" fillId="0" borderId="1672" applyFill="0">
      <alignment horizontal="center" vertical="center"/>
    </xf>
    <xf numFmtId="233" fontId="103" fillId="0" borderId="1679">
      <alignment vertical="center"/>
      <protection locked="0"/>
    </xf>
    <xf numFmtId="228" fontId="79" fillId="0" borderId="1682" applyFill="0">
      <alignment horizontal="center" vertical="center"/>
    </xf>
    <xf numFmtId="228" fontId="73" fillId="63" borderId="1727" applyFill="0">
      <alignment horizontal="center"/>
    </xf>
    <xf numFmtId="232" fontId="103" fillId="0" borderId="1715">
      <alignment vertical="center"/>
      <protection locked="0"/>
    </xf>
    <xf numFmtId="271" fontId="11" fillId="0" borderId="1709">
      <alignment horizontal="right"/>
    </xf>
    <xf numFmtId="0" fontId="53" fillId="59" borderId="1720" applyNumberFormat="0" applyAlignment="0" applyProtection="0"/>
    <xf numFmtId="49" fontId="74" fillId="0" borderId="1664">
      <alignment horizontal="left" vertical="top" wrapText="1"/>
      <protection locked="0"/>
    </xf>
    <xf numFmtId="0" fontId="7" fillId="14" borderId="14" applyNumberFormat="0" applyFont="0" applyAlignment="0" applyProtection="0"/>
    <xf numFmtId="0" fontId="73" fillId="63" borderId="1664" applyFill="0">
      <alignment horizontal="center"/>
    </xf>
    <xf numFmtId="188" fontId="73" fillId="63" borderId="1664" applyFill="0">
      <alignment horizontal="center" vertical="center"/>
    </xf>
    <xf numFmtId="0" fontId="7" fillId="14" borderId="14" applyNumberFormat="0" applyFont="0" applyAlignment="0" applyProtection="0"/>
    <xf numFmtId="187" fontId="74" fillId="0" borderId="1700" applyFont="0" applyFill="0" applyBorder="0" applyAlignment="0" applyProtection="0">
      <alignment horizontal="left"/>
      <protection locked="0"/>
    </xf>
    <xf numFmtId="0" fontId="7" fillId="14" borderId="14" applyNumberFormat="0" applyFont="0" applyAlignment="0" applyProtection="0"/>
    <xf numFmtId="250" fontId="121" fillId="0" borderId="1710" applyFill="0"/>
    <xf numFmtId="10" fontId="68" fillId="67" borderId="1718" applyNumberFormat="0" applyBorder="0" applyAlignment="0" applyProtection="0"/>
    <xf numFmtId="228" fontId="124" fillId="0" borderId="1681" applyFill="0">
      <alignment horizontal="center" vertical="center"/>
    </xf>
    <xf numFmtId="0" fontId="7" fillId="14" borderId="14" applyNumberFormat="0" applyFont="0" applyAlignment="0" applyProtection="0"/>
    <xf numFmtId="0" fontId="74" fillId="0" borderId="1700" applyNumberFormat="0">
      <alignment horizontal="left"/>
      <protection locked="0"/>
    </xf>
    <xf numFmtId="228" fontId="124" fillId="0" borderId="1672" applyFill="0">
      <alignment horizontal="center" vertical="center"/>
    </xf>
    <xf numFmtId="0" fontId="7" fillId="14" borderId="14" applyNumberFormat="0" applyFont="0" applyAlignment="0" applyProtection="0"/>
    <xf numFmtId="271" fontId="11" fillId="0" borderId="1691">
      <alignment horizontal="right"/>
    </xf>
    <xf numFmtId="229" fontId="103" fillId="0" borderId="1715">
      <alignment vertical="center"/>
      <protection locked="0"/>
    </xf>
    <xf numFmtId="271" fontId="11" fillId="63" borderId="1709">
      <alignment horizontal="right"/>
    </xf>
    <xf numFmtId="201" fontId="10" fillId="39" borderId="1700" applyNumberFormat="0">
      <alignment horizontal="left"/>
    </xf>
    <xf numFmtId="3" fontId="114" fillId="39" borderId="1709">
      <alignment horizontal="center"/>
      <protection locked="0"/>
    </xf>
    <xf numFmtId="185" fontId="74" fillId="0" borderId="1709" applyFont="0" applyFill="0" applyBorder="0" applyAlignment="0" applyProtection="0">
      <alignment horizontal="left"/>
      <protection locked="0"/>
    </xf>
    <xf numFmtId="228" fontId="103" fillId="0" borderId="1697">
      <alignment vertical="center"/>
      <protection locked="0"/>
    </xf>
    <xf numFmtId="193" fontId="10" fillId="0" borderId="1664"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1709" applyFont="0" applyFill="0" applyBorder="0" applyAlignment="0" applyProtection="0">
      <alignment horizontal="left"/>
      <protection locked="0"/>
    </xf>
    <xf numFmtId="271" fontId="11" fillId="0" borderId="1691">
      <alignment horizontal="right"/>
    </xf>
    <xf numFmtId="49" fontId="74" fillId="0" borderId="1691">
      <alignment horizontal="left" vertical="top" wrapText="1"/>
      <protection locked="0"/>
    </xf>
    <xf numFmtId="49" fontId="74" fillId="0" borderId="1700">
      <alignment horizontal="left" vertical="top" wrapText="1"/>
      <protection locked="0"/>
    </xf>
    <xf numFmtId="197" fontId="74" fillId="0" borderId="1700">
      <alignment horizontal="left"/>
      <protection locked="0"/>
    </xf>
    <xf numFmtId="233" fontId="103" fillId="0" borderId="1715">
      <alignment vertical="center"/>
      <protection locked="0"/>
    </xf>
    <xf numFmtId="200" fontId="10" fillId="5" borderId="1664" applyFont="0" applyFill="0" applyBorder="0" applyAlignment="0" applyProtection="0"/>
    <xf numFmtId="228" fontId="73" fillId="63" borderId="1709" applyFill="0">
      <alignment horizontal="center"/>
    </xf>
    <xf numFmtId="196" fontId="10" fillId="39" borderId="1709" applyFont="0" applyFill="0" applyBorder="0" applyAlignment="0">
      <alignment horizontal="left"/>
    </xf>
    <xf numFmtId="0" fontId="7" fillId="14" borderId="14" applyNumberFormat="0" applyFont="0" applyAlignment="0" applyProtection="0"/>
    <xf numFmtId="228" fontId="74" fillId="0" borderId="1727" applyNumberFormat="0">
      <alignment horizontal="left"/>
      <protection locked="0"/>
    </xf>
    <xf numFmtId="0" fontId="7" fillId="14" borderId="14" applyNumberFormat="0" applyFont="0" applyAlignment="0" applyProtection="0"/>
    <xf numFmtId="0" fontId="7" fillId="14" borderId="14" applyNumberFormat="0" applyFont="0" applyAlignment="0" applyProtection="0"/>
    <xf numFmtId="0" fontId="66" fillId="0" borderId="1687" applyNumberFormat="0" applyFill="0" applyAlignment="0" applyProtection="0"/>
    <xf numFmtId="0" fontId="7" fillId="14" borderId="14" applyNumberFormat="0" applyFont="0" applyAlignment="0" applyProtection="0"/>
    <xf numFmtId="271" fontId="11" fillId="63" borderId="1700">
      <alignment horizontal="right"/>
    </xf>
    <xf numFmtId="0" fontId="7" fillId="14" borderId="14" applyNumberFormat="0" applyFont="0" applyAlignment="0" applyProtection="0"/>
    <xf numFmtId="0" fontId="7" fillId="14" borderId="14" applyNumberFormat="0" applyFont="0" applyAlignment="0" applyProtection="0"/>
    <xf numFmtId="228" fontId="103" fillId="0" borderId="1679">
      <alignment vertical="center"/>
      <protection locked="0"/>
    </xf>
    <xf numFmtId="0" fontId="7" fillId="14" borderId="14" applyNumberFormat="0" applyFont="0" applyAlignment="0" applyProtection="0"/>
    <xf numFmtId="0" fontId="10" fillId="62" borderId="1712" applyNumberFormat="0" applyFont="0" applyAlignment="0" applyProtection="0"/>
    <xf numFmtId="0" fontId="7" fillId="14" borderId="14" applyNumberFormat="0" applyFont="0" applyAlignment="0" applyProtection="0"/>
    <xf numFmtId="0" fontId="2" fillId="0" borderId="1696" applyNumberFormat="0" applyFill="0" applyAlignment="0" applyProtection="0"/>
    <xf numFmtId="228" fontId="136" fillId="68" borderId="1725" applyNumberFormat="0">
      <alignment horizontal="right"/>
    </xf>
    <xf numFmtId="0" fontId="7" fillId="14" borderId="14" applyNumberFormat="0" applyFont="0" applyAlignment="0" applyProtection="0"/>
    <xf numFmtId="0" fontId="7" fillId="14" borderId="14" applyNumberFormat="0" applyFont="0" applyAlignment="0" applyProtection="0"/>
    <xf numFmtId="10" fontId="68" fillId="67" borderId="1709" applyNumberFormat="0" applyBorder="0" applyAlignment="0" applyProtection="0"/>
    <xf numFmtId="188" fontId="73" fillId="63" borderId="1664" applyFill="0">
      <alignment horizontal="center" vertical="center"/>
    </xf>
    <xf numFmtId="0" fontId="7" fillId="14" borderId="14" applyNumberFormat="0" applyFont="0" applyAlignment="0" applyProtection="0"/>
    <xf numFmtId="254" fontId="10" fillId="39" borderId="1691">
      <alignment horizontal="right"/>
      <protection locked="0"/>
    </xf>
    <xf numFmtId="271" fontId="11" fillId="63" borderId="1718">
      <alignment horizontal="right"/>
    </xf>
    <xf numFmtId="178" fontId="10" fillId="39" borderId="1709">
      <alignment horizontal="center"/>
      <protection locked="0"/>
    </xf>
    <xf numFmtId="191" fontId="74" fillId="0" borderId="1682" applyFont="0" applyFill="0" applyBorder="0" applyAlignment="0" applyProtection="0">
      <alignment horizontal="left"/>
      <protection locked="0"/>
    </xf>
    <xf numFmtId="0" fontId="7" fillId="14" borderId="14" applyNumberFormat="0" applyFont="0" applyAlignment="0" applyProtection="0"/>
    <xf numFmtId="0" fontId="73" fillId="63" borderId="1709" applyFill="0">
      <alignment horizontal="center"/>
    </xf>
    <xf numFmtId="17" fontId="11" fillId="39" borderId="1682">
      <alignment horizontal="center"/>
      <protection locked="0"/>
    </xf>
    <xf numFmtId="0" fontId="2" fillId="0" borderId="1669" applyNumberFormat="0" applyFill="0" applyAlignment="0" applyProtection="0"/>
    <xf numFmtId="191" fontId="74" fillId="0" borderId="1709" applyFont="0" applyFill="0" applyBorder="0" applyAlignment="0" applyProtection="0">
      <alignment horizontal="left"/>
      <protection locked="0"/>
    </xf>
    <xf numFmtId="0" fontId="53" fillId="59" borderId="1711" applyNumberFormat="0" applyAlignment="0" applyProtection="0"/>
    <xf numFmtId="0" fontId="53" fillId="59" borderId="1657" applyNumberFormat="0" applyAlignment="0" applyProtection="0"/>
    <xf numFmtId="188" fontId="73" fillId="63" borderId="1709" applyFill="0">
      <alignment horizontal="center" vertical="center"/>
    </xf>
    <xf numFmtId="0" fontId="7" fillId="14" borderId="14" applyNumberFormat="0" applyFont="0" applyAlignment="0" applyProtection="0"/>
    <xf numFmtId="228" fontId="136" fillId="68" borderId="1671" applyNumberFormat="0">
      <alignment horizontal="right"/>
    </xf>
    <xf numFmtId="0" fontId="10" fillId="62" borderId="1685" applyNumberFormat="0" applyFont="0" applyAlignment="0" applyProtection="0"/>
    <xf numFmtId="0" fontId="61" fillId="46" borderId="1657" applyNumberFormat="0" applyAlignment="0" applyProtection="0"/>
    <xf numFmtId="0" fontId="7" fillId="14" borderId="14" applyNumberFormat="0" applyFont="0" applyAlignment="0" applyProtection="0"/>
    <xf numFmtId="231" fontId="103" fillId="0" borderId="1706">
      <alignment vertical="center"/>
      <protection locked="0"/>
    </xf>
    <xf numFmtId="0" fontId="10" fillId="62" borderId="1658" applyNumberFormat="0" applyFont="0" applyAlignment="0" applyProtection="0"/>
    <xf numFmtId="0" fontId="10" fillId="62" borderId="1658" applyNumberFormat="0" applyFont="0" applyAlignment="0" applyProtection="0"/>
    <xf numFmtId="0" fontId="64" fillId="59" borderId="1659" applyNumberFormat="0" applyAlignment="0" applyProtection="0"/>
    <xf numFmtId="0" fontId="66" fillId="0" borderId="1660" applyNumberFormat="0" applyFill="0" applyAlignment="0" applyProtection="0"/>
    <xf numFmtId="0" fontId="2" fillId="0" borderId="1705" applyNumberFormat="0" applyFill="0" applyAlignment="0" applyProtection="0"/>
    <xf numFmtId="271" fontId="11" fillId="0" borderId="1673">
      <alignment horizontal="right"/>
    </xf>
    <xf numFmtId="266" fontId="103" fillId="0" borderId="1673" applyFill="0">
      <alignment horizontal="center" vertical="center"/>
    </xf>
    <xf numFmtId="10" fontId="68" fillId="67" borderId="1673" applyNumberFormat="0" applyBorder="0" applyAlignment="0" applyProtection="0"/>
    <xf numFmtId="276" fontId="20" fillId="0" borderId="1673">
      <alignment horizontal="center"/>
    </xf>
    <xf numFmtId="0" fontId="7" fillId="14" borderId="14" applyNumberFormat="0" applyFont="0" applyAlignment="0" applyProtection="0"/>
    <xf numFmtId="0" fontId="73" fillId="63" borderId="2249" applyFill="0">
      <alignment horizontal="center"/>
    </xf>
    <xf numFmtId="178" fontId="10" fillId="39" borderId="2484">
      <alignment horizontal="center"/>
      <protection locked="0"/>
    </xf>
    <xf numFmtId="276" fontId="20" fillId="0" borderId="1664">
      <alignment horizontal="center"/>
    </xf>
    <xf numFmtId="0" fontId="74" fillId="0" borderId="1664" applyNumberFormat="0">
      <alignment horizontal="left"/>
      <protection locked="0"/>
    </xf>
    <xf numFmtId="0" fontId="61" fillId="46" borderId="1702" applyNumberFormat="0" applyAlignment="0" applyProtection="0"/>
    <xf numFmtId="0" fontId="7" fillId="14" borderId="14" applyNumberFormat="0" applyFont="0" applyAlignment="0" applyProtection="0"/>
    <xf numFmtId="0" fontId="7" fillId="14" borderId="14" applyNumberFormat="0" applyFont="0" applyAlignment="0" applyProtection="0"/>
    <xf numFmtId="228" fontId="112" fillId="0" borderId="1681"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4" fontId="103" fillId="0" borderId="1706">
      <alignment vertical="center"/>
      <protection locked="0"/>
    </xf>
    <xf numFmtId="0" fontId="7" fillId="14" borderId="14" applyNumberFormat="0" applyFont="0" applyAlignment="0" applyProtection="0"/>
    <xf numFmtId="228" fontId="104" fillId="0" borderId="1682" applyFill="0">
      <alignment horizontal="center" vertical="center"/>
    </xf>
    <xf numFmtId="228" fontId="112" fillId="0" borderId="1672" applyFill="0">
      <alignment horizontal="center" vertical="center"/>
    </xf>
    <xf numFmtId="228" fontId="73" fillId="63" borderId="1718" applyFill="0">
      <alignment horizontal="center"/>
    </xf>
    <xf numFmtId="228" fontId="103" fillId="0" borderId="1700" applyFill="0">
      <alignment horizontal="center" vertical="center"/>
    </xf>
    <xf numFmtId="185" fontId="74" fillId="0" borderId="1700" applyFont="0" applyFill="0" applyBorder="0" applyAlignment="0" applyProtection="0">
      <alignment horizontal="left"/>
      <protection locked="0"/>
    </xf>
    <xf numFmtId="0" fontId="61" fillId="46" borderId="1666" applyNumberFormat="0" applyAlignment="0" applyProtection="0"/>
    <xf numFmtId="0" fontId="7" fillId="14" borderId="14" applyNumberFormat="0" applyFont="0" applyAlignment="0" applyProtection="0"/>
    <xf numFmtId="49" fontId="74" fillId="0" borderId="1709">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193" fontId="10" fillId="0" borderId="1664"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675"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715"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78" fontId="10" fillId="39" borderId="1682">
      <alignment horizontal="center"/>
      <protection locked="0"/>
    </xf>
    <xf numFmtId="254" fontId="10" fillId="39" borderId="1682">
      <alignment horizontal="right"/>
      <protection locked="0"/>
    </xf>
    <xf numFmtId="178" fontId="10" fillId="39" borderId="1682">
      <alignment horizontal="center"/>
      <protection locked="0"/>
    </xf>
    <xf numFmtId="0" fontId="7" fillId="14" borderId="14" applyNumberFormat="0" applyFont="0" applyAlignment="0" applyProtection="0"/>
    <xf numFmtId="0" fontId="7" fillId="14" borderId="14" applyNumberFormat="0" applyFont="0" applyAlignment="0" applyProtection="0"/>
    <xf numFmtId="196" fontId="10" fillId="39" borderId="1682" applyFont="0" applyFill="0" applyBorder="0" applyAlignment="0">
      <alignment horizontal="left"/>
    </xf>
    <xf numFmtId="0" fontId="7" fillId="14" borderId="14" applyNumberFormat="0" applyFont="0" applyAlignment="0" applyProtection="0"/>
    <xf numFmtId="0" fontId="7" fillId="14" borderId="14" applyNumberFormat="0" applyFont="0" applyAlignment="0" applyProtection="0"/>
    <xf numFmtId="178" fontId="10" fillId="39" borderId="1664">
      <alignment horizontal="center"/>
      <protection locked="0"/>
    </xf>
    <xf numFmtId="201" fontId="10" fillId="39" borderId="1709" applyNumberFormat="0">
      <alignment horizontal="left"/>
    </xf>
    <xf numFmtId="0" fontId="66" fillId="0" borderId="1669" applyNumberFormat="0" applyFill="0" applyAlignment="0" applyProtection="0"/>
    <xf numFmtId="0" fontId="7" fillId="14" borderId="14" applyNumberFormat="0" applyFont="0" applyAlignment="0" applyProtection="0"/>
    <xf numFmtId="196" fontId="10" fillId="39" borderId="1700" applyFont="0" applyFill="0" applyBorder="0" applyAlignment="0">
      <alignment horizontal="left"/>
    </xf>
    <xf numFmtId="0" fontId="7" fillId="14" borderId="14" applyNumberFormat="0" applyFont="0" applyAlignment="0" applyProtection="0"/>
    <xf numFmtId="178" fontId="10" fillId="39" borderId="1664">
      <alignment horizontal="center"/>
      <protection locked="0"/>
    </xf>
    <xf numFmtId="0" fontId="7" fillId="14" borderId="14" applyNumberFormat="0" applyFont="0" applyAlignment="0" applyProtection="0"/>
    <xf numFmtId="49" fontId="74" fillId="0" borderId="1700">
      <alignment horizontal="left" vertical="top" wrapText="1"/>
      <protection locked="0"/>
    </xf>
    <xf numFmtId="0" fontId="7" fillId="14" borderId="14" applyNumberFormat="0" applyFont="0" applyAlignment="0" applyProtection="0"/>
    <xf numFmtId="0" fontId="53" fillId="59" borderId="1657" applyNumberFormat="0" applyAlignment="0" applyProtection="0"/>
    <xf numFmtId="271" fontId="11" fillId="0" borderId="1727">
      <alignment horizontal="right"/>
    </xf>
    <xf numFmtId="191" fontId="74" fillId="0" borderId="1700" applyFont="0" applyFill="0" applyBorder="0" applyAlignment="0" applyProtection="0">
      <alignment horizontal="left"/>
      <protection locked="0"/>
    </xf>
    <xf numFmtId="230" fontId="103" fillId="0" borderId="1706">
      <alignment vertical="center"/>
      <protection locked="0"/>
    </xf>
    <xf numFmtId="233" fontId="103" fillId="0" borderId="1724">
      <alignment vertical="center"/>
      <protection locked="0"/>
    </xf>
    <xf numFmtId="190" fontId="74" fillId="0" borderId="1709" applyFont="0" applyFill="0" applyBorder="0" applyAlignment="0" applyProtection="0">
      <alignment horizontal="left"/>
      <protection locked="0"/>
    </xf>
    <xf numFmtId="196" fontId="10" fillId="39" borderId="1700" applyFont="0" applyFill="0" applyBorder="0" applyAlignment="0">
      <alignment horizontal="left"/>
    </xf>
    <xf numFmtId="0" fontId="7" fillId="14" borderId="14" applyNumberFormat="0" applyFont="0" applyAlignment="0" applyProtection="0"/>
    <xf numFmtId="0" fontId="66" fillId="0" borderId="1687" applyNumberFormat="0" applyFill="0" applyAlignment="0" applyProtection="0"/>
    <xf numFmtId="0" fontId="53" fillId="59" borderId="1702" applyNumberFormat="0" applyAlignment="0" applyProtection="0"/>
    <xf numFmtId="254" fontId="10" fillId="39" borderId="1700">
      <alignment horizontal="right"/>
      <protection locked="0"/>
    </xf>
    <xf numFmtId="178" fontId="10" fillId="39" borderId="1709">
      <alignment horizontal="center"/>
      <protection locked="0"/>
    </xf>
    <xf numFmtId="228" fontId="103" fillId="0" borderId="1718" applyFill="0">
      <alignment horizontal="center" vertical="center"/>
    </xf>
    <xf numFmtId="254" fontId="10" fillId="39" borderId="1709">
      <alignment horizontal="right"/>
      <protection locked="0"/>
    </xf>
    <xf numFmtId="0" fontId="66" fillId="0" borderId="1678" applyNumberFormat="0" applyFill="0" applyAlignment="0" applyProtection="0"/>
    <xf numFmtId="0" fontId="7" fillId="14" borderId="14" applyNumberFormat="0" applyFont="0" applyAlignment="0" applyProtection="0"/>
    <xf numFmtId="0" fontId="53" fillId="59" borderId="1666" applyNumberFormat="0" applyAlignment="0" applyProtection="0"/>
    <xf numFmtId="0" fontId="2" fillId="0" borderId="1678" applyNumberFormat="0" applyFill="0" applyAlignment="0" applyProtection="0"/>
    <xf numFmtId="0" fontId="73" fillId="63" borderId="1709" applyFill="0">
      <alignment horizontal="center"/>
    </xf>
    <xf numFmtId="0" fontId="7" fillId="14" borderId="14" applyNumberFormat="0" applyFont="0" applyAlignment="0" applyProtection="0"/>
    <xf numFmtId="0" fontId="7" fillId="14" borderId="14" applyNumberFormat="0" applyFont="0" applyAlignment="0" applyProtection="0"/>
    <xf numFmtId="271" fontId="11" fillId="0" borderId="1718">
      <alignment horizontal="right"/>
    </xf>
    <xf numFmtId="228" fontId="73" fillId="63" borderId="1709" applyFill="0">
      <alignment horizontal="center" vertical="center"/>
    </xf>
    <xf numFmtId="187" fontId="74" fillId="0" borderId="1664" applyFont="0" applyFill="0" applyBorder="0" applyAlignment="0" applyProtection="0">
      <alignment horizontal="left"/>
      <protection locked="0"/>
    </xf>
    <xf numFmtId="0" fontId="7" fillId="14" borderId="14" applyNumberFormat="0" applyFont="0" applyAlignment="0" applyProtection="0"/>
    <xf numFmtId="250" fontId="168" fillId="0" borderId="1710" applyFill="0"/>
    <xf numFmtId="0" fontId="7" fillId="14" borderId="14" applyNumberFormat="0" applyFont="0" applyAlignment="0" applyProtection="0"/>
    <xf numFmtId="17" fontId="11" fillId="39" borderId="1718">
      <alignment horizontal="center"/>
      <protection locked="0"/>
    </xf>
    <xf numFmtId="0" fontId="53" fillId="59" borderId="1693" applyNumberFormat="0" applyAlignment="0" applyProtection="0"/>
    <xf numFmtId="188" fontId="73" fillId="63" borderId="1700" applyFill="0">
      <alignment horizontal="center" vertical="center"/>
    </xf>
    <xf numFmtId="229" fontId="103" fillId="0" borderId="1679">
      <alignment vertical="center"/>
      <protection locked="0"/>
    </xf>
    <xf numFmtId="231" fontId="103" fillId="0" borderId="1679">
      <alignment vertical="center"/>
      <protection locked="0"/>
    </xf>
    <xf numFmtId="10" fontId="68" fillId="67" borderId="1691" applyNumberFormat="0" applyBorder="0" applyAlignment="0" applyProtection="0"/>
    <xf numFmtId="49" fontId="74" fillId="0" borderId="1718">
      <alignment horizontal="left" vertical="top" wrapText="1"/>
      <protection locked="0"/>
    </xf>
    <xf numFmtId="266" fontId="103" fillId="0" borderId="1727" applyFill="0">
      <alignment horizontal="center" vertical="center"/>
    </xf>
    <xf numFmtId="178" fontId="10" fillId="39" borderId="1700">
      <alignment horizontal="center"/>
      <protection locked="0"/>
    </xf>
    <xf numFmtId="267" fontId="112" fillId="0" borderId="1717" applyFill="0">
      <alignment horizontal="center" vertical="center"/>
    </xf>
    <xf numFmtId="0" fontId="61" fillId="46" borderId="1657" applyNumberFormat="0" applyAlignment="0" applyProtection="0"/>
    <xf numFmtId="230" fontId="103" fillId="0" borderId="1670">
      <alignment vertical="center"/>
      <protection locked="0"/>
    </xf>
    <xf numFmtId="254" fontId="10" fillId="39" borderId="1718">
      <alignment horizontal="right"/>
      <protection locked="0"/>
    </xf>
    <xf numFmtId="178" fontId="10" fillId="39" borderId="1718">
      <alignment horizontal="center"/>
      <protection locked="0"/>
    </xf>
    <xf numFmtId="185" fontId="74" fillId="0" borderId="1727" applyFont="0" applyFill="0" applyBorder="0" applyAlignment="0" applyProtection="0">
      <alignment horizontal="left"/>
      <protection locked="0"/>
    </xf>
    <xf numFmtId="0" fontId="7" fillId="14" borderId="14" applyNumberFormat="0" applyFont="0" applyAlignment="0" applyProtection="0"/>
    <xf numFmtId="3" fontId="114" fillId="39" borderId="1700">
      <alignment horizontal="center"/>
      <protection locked="0"/>
    </xf>
    <xf numFmtId="0" fontId="7" fillId="14" borderId="14" applyNumberFormat="0" applyFont="0" applyAlignment="0" applyProtection="0"/>
    <xf numFmtId="0" fontId="66" fillId="0" borderId="1678" applyNumberFormat="0" applyFill="0" applyAlignment="0" applyProtection="0"/>
    <xf numFmtId="0" fontId="66" fillId="0" borderId="1687" applyNumberFormat="0" applyFill="0" applyAlignment="0" applyProtection="0"/>
    <xf numFmtId="271" fontId="11" fillId="63" borderId="1691">
      <alignment horizontal="right"/>
    </xf>
    <xf numFmtId="0" fontId="7" fillId="14" borderId="14" applyNumberFormat="0" applyFont="0" applyAlignment="0" applyProtection="0"/>
    <xf numFmtId="229" fontId="103" fillId="0" borderId="1697">
      <alignment vertical="center"/>
      <protection locked="0"/>
    </xf>
    <xf numFmtId="0" fontId="7" fillId="14" borderId="14" applyNumberFormat="0" applyFont="0" applyAlignment="0" applyProtection="0"/>
    <xf numFmtId="228" fontId="103" fillId="0" borderId="1691" applyFill="0">
      <alignment horizontal="center" vertical="center"/>
    </xf>
    <xf numFmtId="0" fontId="2" fillId="0" borderId="1723" applyNumberFormat="0" applyFill="0" applyAlignment="0" applyProtection="0"/>
    <xf numFmtId="0" fontId="61" fillId="46" borderId="1720" applyNumberFormat="0" applyAlignment="0" applyProtection="0"/>
    <xf numFmtId="0" fontId="66" fillId="0" borderId="1714"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10" fillId="62" borderId="1658" applyNumberFormat="0" applyFont="0" applyAlignment="0" applyProtection="0"/>
    <xf numFmtId="0" fontId="64" fillId="59" borderId="1659" applyNumberFormat="0" applyAlignment="0" applyProtection="0"/>
    <xf numFmtId="0" fontId="10" fillId="62" borderId="1703" applyNumberFormat="0" applyFont="0" applyAlignment="0" applyProtection="0"/>
    <xf numFmtId="231" fontId="103" fillId="0" borderId="1706">
      <alignment vertical="center"/>
      <protection locked="0"/>
    </xf>
    <xf numFmtId="0" fontId="7" fillId="14" borderId="14" applyNumberFormat="0" applyFont="0" applyAlignment="0" applyProtection="0"/>
    <xf numFmtId="250" fontId="121" fillId="0" borderId="1692" applyFill="0"/>
    <xf numFmtId="0" fontId="7" fillId="14" borderId="14" applyNumberFormat="0" applyFont="0" applyAlignment="0" applyProtection="0"/>
    <xf numFmtId="0" fontId="7" fillId="14" borderId="14" applyNumberFormat="0" applyFont="0" applyAlignment="0" applyProtection="0"/>
    <xf numFmtId="0" fontId="66" fillId="0" borderId="1660" applyNumberFormat="0" applyFill="0" applyAlignment="0" applyProtection="0"/>
    <xf numFmtId="0" fontId="2" fillId="0" borderId="1660" applyNumberFormat="0" applyFill="0" applyAlignment="0" applyProtection="0"/>
    <xf numFmtId="0" fontId="7" fillId="14" borderId="14" applyNumberFormat="0" applyFont="0" applyAlignment="0" applyProtection="0"/>
    <xf numFmtId="0" fontId="61" fillId="46" borderId="1711" applyNumberFormat="0" applyAlignment="0" applyProtection="0"/>
    <xf numFmtId="0" fontId="7" fillId="14" borderId="14" applyNumberFormat="0" applyFont="0" applyAlignment="0" applyProtection="0"/>
    <xf numFmtId="228" fontId="124" fillId="0" borderId="1717" applyFill="0">
      <alignment horizontal="center" vertical="center"/>
    </xf>
    <xf numFmtId="0" fontId="7" fillId="14" borderId="14" applyNumberFormat="0" applyFont="0" applyAlignment="0" applyProtection="0"/>
    <xf numFmtId="231" fontId="103" fillId="0" borderId="1715">
      <alignment vertical="center"/>
      <protection locked="0"/>
    </xf>
    <xf numFmtId="0" fontId="66" fillId="0" borderId="1705" applyNumberFormat="0" applyFill="0" applyAlignment="0" applyProtection="0"/>
    <xf numFmtId="237" fontId="103" fillId="0" borderId="1715">
      <alignment vertical="center"/>
      <protection locked="0"/>
    </xf>
    <xf numFmtId="233" fontId="103" fillId="0" borderId="1679">
      <alignment vertical="center"/>
      <protection locked="0"/>
    </xf>
    <xf numFmtId="0" fontId="74" fillId="0" borderId="1682" applyNumberFormat="0">
      <alignment horizontal="left"/>
      <protection locked="0"/>
    </xf>
    <xf numFmtId="231" fontId="103" fillId="0" borderId="1688">
      <alignment vertical="center"/>
      <protection locked="0"/>
    </xf>
    <xf numFmtId="267" fontId="112" fillId="0" borderId="1681" applyFill="0">
      <alignment horizontal="center" vertical="center"/>
    </xf>
    <xf numFmtId="0" fontId="10" fillId="62" borderId="1694" applyNumberFormat="0" applyFont="0" applyAlignment="0" applyProtection="0"/>
    <xf numFmtId="37" fontId="70" fillId="0" borderId="1708" applyFill="0">
      <alignment horizontal="center" vertical="center"/>
    </xf>
    <xf numFmtId="229" fontId="103" fillId="0" borderId="1706">
      <alignment vertical="center"/>
      <protection locked="0"/>
    </xf>
    <xf numFmtId="185" fontId="74" fillId="0" borderId="1682" applyFont="0" applyFill="0" applyBorder="0" applyAlignment="0" applyProtection="0">
      <alignment horizontal="left"/>
      <protection locked="0"/>
    </xf>
    <xf numFmtId="3" fontId="114" fillId="39" borderId="1682">
      <alignment horizontal="center"/>
      <protection locked="0"/>
    </xf>
    <xf numFmtId="228" fontId="68" fillId="0" borderId="1682" applyFill="0">
      <alignment horizontal="center" vertical="center"/>
    </xf>
    <xf numFmtId="188" fontId="73" fillId="63" borderId="1682" applyFill="0">
      <alignment horizontal="center" vertical="center"/>
    </xf>
    <xf numFmtId="0" fontId="66" fillId="0" borderId="1669" applyNumberFormat="0" applyFill="0" applyAlignment="0" applyProtection="0"/>
    <xf numFmtId="0" fontId="64" fillId="59" borderId="1668" applyNumberFormat="0" applyAlignment="0" applyProtection="0"/>
    <xf numFmtId="0" fontId="10" fillId="62" borderId="1667" applyNumberFormat="0" applyFont="0" applyAlignment="0" applyProtection="0"/>
    <xf numFmtId="188" fontId="73" fillId="63" borderId="1673" applyFill="0">
      <alignment horizontal="center" vertical="center"/>
    </xf>
    <xf numFmtId="0" fontId="10" fillId="62" borderId="1667" applyNumberFormat="0" applyFont="0" applyAlignment="0" applyProtection="0"/>
    <xf numFmtId="228" fontId="73" fillId="63" borderId="1691" applyFill="0">
      <alignment horizontal="center" vertical="center"/>
    </xf>
    <xf numFmtId="0" fontId="7" fillId="14" borderId="14" applyNumberFormat="0" applyFont="0" applyAlignment="0" applyProtection="0"/>
    <xf numFmtId="17" fontId="11" fillId="39" borderId="1700">
      <alignment horizontal="center"/>
      <protection locked="0"/>
    </xf>
    <xf numFmtId="200" fontId="10" fillId="5" borderId="1700" applyFont="0" applyFill="0" applyBorder="0" applyAlignment="0" applyProtection="0"/>
    <xf numFmtId="184" fontId="103" fillId="0" borderId="1688">
      <alignment vertical="center"/>
      <protection locked="0"/>
    </xf>
    <xf numFmtId="37" fontId="70" fillId="0" borderId="1681" applyFill="0">
      <alignment horizontal="center" vertical="center"/>
    </xf>
    <xf numFmtId="228" fontId="73" fillId="63" borderId="1718" applyFill="0">
      <alignment horizontal="center" vertical="center"/>
    </xf>
    <xf numFmtId="228" fontId="136" fillId="68" borderId="1698" applyNumberFormat="0">
      <alignment horizontal="right"/>
    </xf>
    <xf numFmtId="0" fontId="10" fillId="62" borderId="1685" applyNumberFormat="0" applyFont="0" applyAlignment="0" applyProtection="0"/>
    <xf numFmtId="0" fontId="7" fillId="14" borderId="14" applyNumberFormat="0" applyFont="0" applyAlignment="0" applyProtection="0"/>
    <xf numFmtId="254" fontId="10" fillId="39" borderId="1682">
      <alignment horizontal="right"/>
      <protection locked="0"/>
    </xf>
    <xf numFmtId="178" fontId="10" fillId="39" borderId="1700">
      <alignment horizontal="center"/>
      <protection locked="0"/>
    </xf>
    <xf numFmtId="192" fontId="74" fillId="0" borderId="1709" applyFont="0" applyFill="0" applyBorder="0" applyAlignment="0" applyProtection="0">
      <alignment horizontal="left"/>
      <protection locked="0"/>
    </xf>
    <xf numFmtId="271" fontId="11" fillId="0" borderId="1682">
      <alignment horizontal="right"/>
    </xf>
    <xf numFmtId="0" fontId="7" fillId="14" borderId="14" applyNumberFormat="0" applyFont="0" applyAlignment="0" applyProtection="0"/>
    <xf numFmtId="0" fontId="7" fillId="14" borderId="14" applyNumberFormat="0" applyFont="0" applyAlignment="0" applyProtection="0"/>
    <xf numFmtId="187" fontId="74" fillId="0" borderId="1682"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64" fillId="59" borderId="1686" applyNumberFormat="0" applyAlignment="0" applyProtection="0"/>
    <xf numFmtId="250" fontId="121" fillId="0" borderId="1719" applyFill="0"/>
    <xf numFmtId="237" fontId="103" fillId="0" borderId="1688">
      <alignment vertical="center"/>
      <protection locked="0"/>
    </xf>
    <xf numFmtId="0" fontId="10" fillId="62" borderId="1721"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1664" applyFont="0" applyFill="0" applyBorder="0" applyAlignment="0" applyProtection="0">
      <alignment horizontal="left"/>
      <protection locked="0"/>
    </xf>
    <xf numFmtId="0" fontId="7" fillId="14" borderId="14" applyNumberFormat="0" applyFont="0" applyAlignment="0" applyProtection="0"/>
    <xf numFmtId="233" fontId="103" fillId="0" borderId="1697">
      <alignment vertical="center"/>
      <protection locked="0"/>
    </xf>
    <xf numFmtId="228" fontId="68" fillId="0" borderId="1718" applyFill="0">
      <alignment horizontal="center" vertical="center"/>
    </xf>
    <xf numFmtId="228" fontId="103" fillId="0" borderId="1688">
      <alignment vertical="center"/>
      <protection locked="0"/>
    </xf>
    <xf numFmtId="178" fontId="10" fillId="39" borderId="1664">
      <alignment horizontal="center"/>
      <protection locked="0"/>
    </xf>
    <xf numFmtId="0" fontId="74" fillId="0" borderId="1709" applyNumberFormat="0">
      <alignment horizontal="left"/>
      <protection locked="0"/>
    </xf>
    <xf numFmtId="0" fontId="53" fillId="59" borderId="1693" applyNumberFormat="0" applyAlignment="0" applyProtection="0"/>
    <xf numFmtId="0" fontId="61" fillId="46" borderId="1693" applyNumberFormat="0" applyAlignment="0" applyProtection="0"/>
    <xf numFmtId="0" fontId="7" fillId="14" borderId="14" applyNumberFormat="0" applyFont="0" applyAlignment="0" applyProtection="0"/>
    <xf numFmtId="188" fontId="73" fillId="63" borderId="1700" applyFill="0">
      <alignment horizontal="center" vertical="center"/>
    </xf>
    <xf numFmtId="228" fontId="73" fillId="63" borderId="1682" applyFill="0">
      <alignment horizontal="center" vertical="center"/>
    </xf>
    <xf numFmtId="228" fontId="73" fillId="63" borderId="1700" applyFill="0">
      <alignment horizontal="center"/>
    </xf>
    <xf numFmtId="228" fontId="112" fillId="0" borderId="1717" applyFill="0">
      <alignment horizontal="center" vertical="center"/>
    </xf>
    <xf numFmtId="49" fontId="74" fillId="0" borderId="1727">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7" fontId="74" fillId="0" borderId="1691" applyFont="0" applyFill="0" applyBorder="0" applyAlignment="0" applyProtection="0">
      <alignment horizontal="left"/>
      <protection locked="0"/>
    </xf>
    <xf numFmtId="187" fontId="74" fillId="0" borderId="1709" applyFont="0" applyFill="0" applyBorder="0" applyAlignment="0" applyProtection="0">
      <alignment horizontal="left"/>
      <protection locked="0"/>
    </xf>
    <xf numFmtId="37" fontId="70" fillId="0" borderId="1717" applyFill="0">
      <alignment horizontal="center" vertical="center"/>
    </xf>
    <xf numFmtId="233" fontId="103" fillId="0" borderId="1706">
      <alignment vertical="center"/>
      <protection locked="0"/>
    </xf>
    <xf numFmtId="271" fontId="11" fillId="63" borderId="1682">
      <alignment horizontal="right"/>
    </xf>
    <xf numFmtId="0" fontId="7" fillId="14" borderId="14" applyNumberFormat="0" applyFont="0" applyAlignment="0" applyProtection="0"/>
    <xf numFmtId="0" fontId="53" fillId="59" borderId="1675" applyNumberFormat="0" applyAlignment="0" applyProtection="0"/>
    <xf numFmtId="228" fontId="73" fillId="63" borderId="1709" applyFill="0">
      <alignment horizontal="center" vertical="center"/>
    </xf>
    <xf numFmtId="0" fontId="10" fillId="62" borderId="1694" applyNumberFormat="0" applyFont="0" applyAlignment="0" applyProtection="0"/>
    <xf numFmtId="0" fontId="7" fillId="14" borderId="14" applyNumberFormat="0" applyFont="0" applyAlignment="0" applyProtection="0"/>
    <xf numFmtId="254" fontId="10" fillId="39" borderId="1709">
      <alignment horizontal="right"/>
      <protection locked="0"/>
    </xf>
    <xf numFmtId="0" fontId="7" fillId="14" borderId="14" applyNumberFormat="0" applyFont="0" applyAlignment="0" applyProtection="0"/>
    <xf numFmtId="228" fontId="73" fillId="63" borderId="1682" applyFill="0">
      <alignment horizontal="center"/>
    </xf>
    <xf numFmtId="0" fontId="7" fillId="14" borderId="14" applyNumberFormat="0" applyFont="0" applyAlignment="0" applyProtection="0"/>
    <xf numFmtId="250" fontId="168" fillId="0" borderId="1683" applyFill="0"/>
    <xf numFmtId="228" fontId="74" fillId="0" borderId="1718" applyNumberFormat="0">
      <alignment horizontal="left"/>
      <protection locked="0"/>
    </xf>
    <xf numFmtId="228" fontId="103" fillId="0" borderId="1682" applyFill="0">
      <alignment horizontal="center" vertical="center"/>
    </xf>
    <xf numFmtId="228" fontId="121" fillId="0" borderId="1680" applyNumberFormat="0"/>
    <xf numFmtId="0" fontId="7" fillId="14" borderId="14" applyNumberFormat="0" applyFont="0" applyAlignment="0" applyProtection="0"/>
    <xf numFmtId="231" fontId="103" fillId="0" borderId="1724">
      <alignment vertical="center"/>
      <protection locked="0"/>
    </xf>
    <xf numFmtId="0" fontId="10" fillId="62" borderId="1694" applyNumberFormat="0" applyFont="0" applyAlignment="0" applyProtection="0"/>
    <xf numFmtId="0" fontId="7" fillId="14" borderId="14" applyNumberFormat="0" applyFont="0" applyAlignment="0" applyProtection="0"/>
    <xf numFmtId="17" fontId="11" fillId="39" borderId="1709">
      <alignment horizontal="center"/>
      <protection locked="0"/>
    </xf>
    <xf numFmtId="0" fontId="61" fillId="46" borderId="1684" applyNumberFormat="0" applyAlignment="0" applyProtection="0"/>
    <xf numFmtId="178" fontId="10" fillId="39" borderId="1664">
      <alignment horizontal="center"/>
      <protection locked="0"/>
    </xf>
    <xf numFmtId="0" fontId="7" fillId="14" borderId="14" applyNumberFormat="0" applyFont="0" applyAlignment="0" applyProtection="0"/>
    <xf numFmtId="0" fontId="7" fillId="14" borderId="14" applyNumberFormat="0" applyFont="0" applyAlignment="0" applyProtection="0"/>
    <xf numFmtId="0" fontId="64" fillId="59" borderId="1668" applyNumberFormat="0" applyAlignment="0" applyProtection="0"/>
    <xf numFmtId="0" fontId="10" fillId="62" borderId="1667" applyNumberFormat="0" applyFont="0" applyAlignment="0" applyProtection="0"/>
    <xf numFmtId="0" fontId="7" fillId="14" borderId="14" applyNumberFormat="0" applyFont="0" applyAlignment="0" applyProtection="0"/>
    <xf numFmtId="232" fontId="103" fillId="0" borderId="1661">
      <alignment vertical="center"/>
      <protection locked="0"/>
    </xf>
    <xf numFmtId="229" fontId="103" fillId="0" borderId="1661">
      <alignment vertical="center"/>
      <protection locked="0"/>
    </xf>
    <xf numFmtId="228" fontId="103" fillId="0" borderId="1661">
      <alignment vertical="center"/>
      <protection locked="0"/>
    </xf>
    <xf numFmtId="237" fontId="103" fillId="0" borderId="1661">
      <alignment vertical="center"/>
      <protection locked="0"/>
    </xf>
    <xf numFmtId="184" fontId="103" fillId="0" borderId="1661">
      <alignment vertical="center"/>
      <protection locked="0"/>
    </xf>
    <xf numFmtId="233" fontId="103" fillId="0" borderId="1661">
      <alignment vertical="center"/>
      <protection locked="0"/>
    </xf>
    <xf numFmtId="233" fontId="103" fillId="0" borderId="1661">
      <alignment vertical="center"/>
      <protection locked="0"/>
    </xf>
    <xf numFmtId="231" fontId="103" fillId="0" borderId="1661">
      <alignment vertical="center"/>
      <protection locked="0"/>
    </xf>
    <xf numFmtId="231" fontId="103" fillId="0" borderId="1661">
      <alignment vertical="center"/>
      <protection locked="0"/>
    </xf>
    <xf numFmtId="230" fontId="103" fillId="0" borderId="1661">
      <alignment vertical="center"/>
      <protection locked="0"/>
    </xf>
    <xf numFmtId="0" fontId="7" fillId="14" borderId="14" applyNumberFormat="0" applyFont="0" applyAlignment="0" applyProtection="0"/>
    <xf numFmtId="0" fontId="7" fillId="14" borderId="14" applyNumberFormat="0" applyFont="0" applyAlignment="0" applyProtection="0"/>
    <xf numFmtId="228" fontId="112" fillId="0" borderId="1690" applyFill="0">
      <alignment horizontal="center" vertical="center"/>
    </xf>
    <xf numFmtId="230" fontId="103" fillId="0" borderId="1697">
      <alignment vertical="center"/>
      <protection locked="0"/>
    </xf>
    <xf numFmtId="232" fontId="103" fillId="0" borderId="1697">
      <alignment vertical="center"/>
      <protection locked="0"/>
    </xf>
    <xf numFmtId="0" fontId="7" fillId="14" borderId="14" applyNumberFormat="0" applyFont="0" applyAlignment="0" applyProtection="0"/>
    <xf numFmtId="0" fontId="7" fillId="14" borderId="14" applyNumberFormat="0" applyFont="0" applyAlignment="0" applyProtection="0"/>
    <xf numFmtId="178" fontId="10" fillId="39" borderId="1709">
      <alignment horizontal="center"/>
      <protection locked="0"/>
    </xf>
    <xf numFmtId="230" fontId="103" fillId="0" borderId="1715">
      <alignment vertical="center"/>
      <protection locked="0"/>
    </xf>
    <xf numFmtId="0" fontId="61" fillId="46" borderId="1702" applyNumberFormat="0" applyAlignment="0" applyProtection="0"/>
    <xf numFmtId="0" fontId="61" fillId="46" borderId="1675" applyNumberFormat="0" applyAlignment="0" applyProtection="0"/>
    <xf numFmtId="0" fontId="10" fillId="62" borderId="1685" applyNumberFormat="0" applyFont="0" applyAlignment="0" applyProtection="0"/>
    <xf numFmtId="0" fontId="10" fillId="62" borderId="1685" applyNumberFormat="0" applyFont="0" applyAlignment="0" applyProtection="0"/>
    <xf numFmtId="0" fontId="64" fillId="59" borderId="1695"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675" applyNumberFormat="0" applyAlignment="0" applyProtection="0"/>
    <xf numFmtId="250" fontId="121" fillId="0" borderId="1674" applyFill="0"/>
    <xf numFmtId="266" fontId="103" fillId="0" borderId="1682" applyFill="0">
      <alignment horizontal="center" vertical="center"/>
    </xf>
    <xf numFmtId="0" fontId="7" fillId="14" borderId="14" applyNumberFormat="0" applyFont="0" applyAlignment="0" applyProtection="0"/>
    <xf numFmtId="0" fontId="64" fillId="59" borderId="1704" applyNumberFormat="0" applyAlignment="0" applyProtection="0"/>
    <xf numFmtId="10" fontId="68" fillId="67" borderId="1682" applyNumberFormat="0" applyBorder="0" applyAlignment="0" applyProtection="0"/>
    <xf numFmtId="0" fontId="7" fillId="14" borderId="14" applyNumberFormat="0" applyFont="0" applyAlignment="0" applyProtection="0"/>
    <xf numFmtId="0" fontId="64" fillId="59" borderId="1722" applyNumberFormat="0" applyAlignment="0" applyProtection="0"/>
    <xf numFmtId="0" fontId="7" fillId="14" borderId="14" applyNumberFormat="0" applyFont="0" applyAlignment="0" applyProtection="0"/>
    <xf numFmtId="201" fontId="10" fillId="39" borderId="1700" applyNumberFormat="0">
      <alignment horizontal="left"/>
    </xf>
    <xf numFmtId="49" fontId="74" fillId="0" borderId="1718">
      <alignment horizontal="left" vertical="top" wrapText="1"/>
      <protection locked="0"/>
    </xf>
    <xf numFmtId="0" fontId="7" fillId="14" borderId="14" applyNumberFormat="0" applyFont="0" applyAlignment="0" applyProtection="0"/>
    <xf numFmtId="0" fontId="53" fillId="59" borderId="1684" applyNumberFormat="0" applyAlignment="0" applyProtection="0"/>
    <xf numFmtId="250" fontId="121" fillId="0" borderId="1701" applyFill="0"/>
    <xf numFmtId="228" fontId="112" fillId="0" borderId="1726" applyFill="0">
      <alignment horizontal="center" vertical="center"/>
    </xf>
    <xf numFmtId="0" fontId="7" fillId="14" borderId="14" applyNumberFormat="0" applyFont="0" applyAlignment="0" applyProtection="0"/>
    <xf numFmtId="0" fontId="10" fillId="62" borderId="1721" applyNumberFormat="0" applyFont="0" applyAlignment="0" applyProtection="0"/>
    <xf numFmtId="228" fontId="121" fillId="0" borderId="1716" applyNumberFormat="0"/>
    <xf numFmtId="231" fontId="103" fillId="0" borderId="1670">
      <alignment vertical="center"/>
      <protection locked="0"/>
    </xf>
    <xf numFmtId="233" fontId="103" fillId="0" borderId="1670">
      <alignment vertical="center"/>
      <protection locked="0"/>
    </xf>
    <xf numFmtId="233" fontId="103" fillId="0" borderId="1670">
      <alignment vertical="center"/>
      <protection locked="0"/>
    </xf>
    <xf numFmtId="184" fontId="103" fillId="0" borderId="1670">
      <alignment vertical="center"/>
      <protection locked="0"/>
    </xf>
    <xf numFmtId="237" fontId="103" fillId="0" borderId="1670">
      <alignment vertical="center"/>
      <protection locked="0"/>
    </xf>
    <xf numFmtId="228" fontId="103" fillId="0" borderId="1670">
      <alignment vertical="center"/>
      <protection locked="0"/>
    </xf>
    <xf numFmtId="229" fontId="103" fillId="0" borderId="1670">
      <alignment vertical="center"/>
      <protection locked="0"/>
    </xf>
    <xf numFmtId="232" fontId="103" fillId="0" borderId="1670">
      <alignment vertical="center"/>
      <protection locked="0"/>
    </xf>
    <xf numFmtId="228" fontId="121" fillId="0" borderId="1662" applyNumberFormat="0"/>
    <xf numFmtId="0" fontId="10" fillId="62" borderId="1694" applyNumberFormat="0" applyFont="0" applyAlignment="0" applyProtection="0"/>
    <xf numFmtId="228" fontId="136" fillId="68" borderId="1662" applyNumberFormat="0">
      <alignment horizontal="right"/>
    </xf>
    <xf numFmtId="228" fontId="112" fillId="0" borderId="1663" applyFill="0">
      <alignment horizontal="center" vertical="center"/>
    </xf>
    <xf numFmtId="228" fontId="124" fillId="0" borderId="1663" applyFill="0">
      <alignment horizontal="center" vertical="center"/>
    </xf>
    <xf numFmtId="267" fontId="112" fillId="0" borderId="1663" applyFill="0">
      <alignment horizontal="center" vertical="center"/>
    </xf>
    <xf numFmtId="37" fontId="70" fillId="0" borderId="1663" applyFill="0">
      <alignment horizontal="center" vertical="center"/>
    </xf>
    <xf numFmtId="184" fontId="103" fillId="0" borderId="1697">
      <alignment vertical="center"/>
      <protection locked="0"/>
    </xf>
    <xf numFmtId="0" fontId="7" fillId="14" borderId="14" applyNumberFormat="0" applyFont="0" applyAlignment="0" applyProtection="0"/>
    <xf numFmtId="0" fontId="61" fillId="46" borderId="1803" applyNumberFormat="0" applyAlignment="0" applyProtection="0"/>
    <xf numFmtId="196" fontId="10" fillId="39" borderId="1691" applyFont="0" applyFill="0" applyBorder="0" applyAlignment="0">
      <alignment horizontal="left"/>
    </xf>
    <xf numFmtId="228" fontId="121" fillId="0" borderId="1707" applyNumberFormat="0"/>
    <xf numFmtId="191" fontId="74" fillId="0" borderId="1709"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21" fillId="0" borderId="1683" applyFill="0"/>
    <xf numFmtId="0" fontId="74" fillId="0" borderId="1691" applyNumberFormat="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4" fillId="0" borderId="1718"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1700" applyFont="0" applyFill="0" applyBorder="0" applyAlignment="0" applyProtection="0">
      <alignment horizontal="left"/>
      <protection locked="0"/>
    </xf>
    <xf numFmtId="254" fontId="10" fillId="39" borderId="1727">
      <alignment horizontal="right"/>
      <protection locked="0"/>
    </xf>
    <xf numFmtId="0" fontId="7" fillId="14" borderId="14" applyNumberFormat="0" applyFont="0" applyAlignment="0" applyProtection="0"/>
    <xf numFmtId="254" fontId="10" fillId="39" borderId="1700">
      <alignment horizontal="right"/>
      <protection locked="0"/>
    </xf>
    <xf numFmtId="187" fontId="74" fillId="0" borderId="1700" applyFont="0" applyFill="0" applyBorder="0" applyAlignment="0" applyProtection="0">
      <alignment horizontal="left"/>
      <protection locked="0"/>
    </xf>
    <xf numFmtId="49" fontId="74" fillId="0" borderId="1673">
      <alignment horizontal="left" vertical="top" wrapText="1"/>
      <protection locked="0"/>
    </xf>
    <xf numFmtId="200" fontId="10" fillId="5" borderId="1700" applyFont="0" applyFill="0" applyBorder="0" applyAlignment="0" applyProtection="0"/>
    <xf numFmtId="0" fontId="10" fillId="62" borderId="1676" applyNumberFormat="0" applyFont="0" applyAlignment="0" applyProtection="0"/>
    <xf numFmtId="0" fontId="7" fillId="14" borderId="14" applyNumberFormat="0" applyFont="0" applyAlignment="0" applyProtection="0"/>
    <xf numFmtId="192" fontId="74" fillId="0" borderId="1691"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21" fillId="0" borderId="1655" applyFill="0"/>
    <xf numFmtId="0" fontId="7" fillId="14" borderId="14" applyNumberFormat="0" applyFont="0" applyAlignment="0" applyProtection="0"/>
    <xf numFmtId="0" fontId="7" fillId="14" borderId="14" applyNumberFormat="0" applyFont="0" applyAlignment="0" applyProtection="0"/>
    <xf numFmtId="0" fontId="64" fillId="59" borderId="1704" applyNumberFormat="0" applyAlignment="0" applyProtection="0"/>
    <xf numFmtId="250" fontId="121" fillId="0" borderId="1719" applyFill="0"/>
    <xf numFmtId="231" fontId="103" fillId="0" borderId="1688">
      <alignment vertical="center"/>
      <protection locked="0"/>
    </xf>
    <xf numFmtId="250" fontId="168" fillId="0" borderId="1719" applyFill="0"/>
    <xf numFmtId="0" fontId="66" fillId="0" borderId="1669" applyNumberFormat="0" applyFill="0" applyAlignment="0" applyProtection="0"/>
    <xf numFmtId="10" fontId="68" fillId="67" borderId="1664" applyNumberFormat="0" applyBorder="0" applyAlignment="0" applyProtection="0"/>
    <xf numFmtId="201" fontId="10" fillId="39" borderId="1664" applyNumberFormat="0">
      <alignment horizontal="left"/>
    </xf>
    <xf numFmtId="271" fontId="11" fillId="0" borderId="1664">
      <alignment horizontal="right"/>
    </xf>
    <xf numFmtId="190" fontId="74" fillId="0" borderId="1664" applyFont="0" applyFill="0" applyBorder="0" applyAlignment="0" applyProtection="0">
      <alignment horizontal="left"/>
      <protection locked="0"/>
    </xf>
    <xf numFmtId="192" fontId="74" fillId="0" borderId="1664" applyFont="0" applyFill="0" applyBorder="0" applyAlignment="0" applyProtection="0">
      <alignment horizontal="left"/>
      <protection locked="0"/>
    </xf>
    <xf numFmtId="191" fontId="74" fillId="0" borderId="1664" applyFont="0" applyFill="0" applyBorder="0" applyAlignment="0" applyProtection="0">
      <alignment horizontal="left"/>
      <protection locked="0"/>
    </xf>
    <xf numFmtId="266" fontId="103" fillId="0" borderId="1664" applyFill="0">
      <alignment horizontal="center" vertical="center"/>
    </xf>
    <xf numFmtId="184" fontId="68" fillId="0" borderId="1664" applyFill="0">
      <alignment horizontal="center" vertical="center"/>
    </xf>
    <xf numFmtId="228" fontId="103" fillId="0" borderId="1664" applyFill="0">
      <alignment horizontal="center" vertical="center"/>
    </xf>
    <xf numFmtId="228" fontId="68" fillId="0" borderId="1664" applyFill="0">
      <alignment horizontal="center" vertical="center"/>
    </xf>
    <xf numFmtId="228" fontId="104" fillId="0" borderId="1664" applyFill="0">
      <alignment horizontal="center" vertical="center"/>
    </xf>
    <xf numFmtId="228" fontId="79" fillId="0" borderId="1664" applyFill="0">
      <alignment horizontal="center" vertical="center"/>
    </xf>
    <xf numFmtId="178" fontId="10" fillId="39" borderId="1664">
      <alignment horizontal="center"/>
      <protection locked="0"/>
    </xf>
    <xf numFmtId="178" fontId="10" fillId="39" borderId="1664">
      <alignment horizontal="center"/>
      <protection locked="0"/>
    </xf>
    <xf numFmtId="254" fontId="10" fillId="39" borderId="1664">
      <alignment horizontal="right"/>
      <protection locked="0"/>
    </xf>
    <xf numFmtId="228" fontId="74" fillId="0" borderId="1664" applyNumberFormat="0">
      <alignment horizontal="left"/>
      <protection locked="0"/>
    </xf>
    <xf numFmtId="49" fontId="74" fillId="0" borderId="1664">
      <alignment horizontal="left" vertical="top" wrapText="1"/>
      <protection locked="0"/>
    </xf>
    <xf numFmtId="196" fontId="10" fillId="39" borderId="1664" applyFont="0" applyFill="0" applyBorder="0" applyAlignment="0">
      <alignment horizontal="left"/>
    </xf>
    <xf numFmtId="17" fontId="11" fillId="39" borderId="1664">
      <alignment horizontal="center"/>
      <protection locked="0"/>
    </xf>
    <xf numFmtId="254" fontId="10" fillId="39" borderId="1664">
      <alignment horizontal="right"/>
      <protection locked="0"/>
    </xf>
    <xf numFmtId="228" fontId="73" fillId="63" borderId="1664" applyFill="0">
      <alignment horizontal="center" vertical="center"/>
    </xf>
    <xf numFmtId="228" fontId="73" fillId="63" borderId="1664" applyFill="0">
      <alignment horizontal="center"/>
    </xf>
    <xf numFmtId="3" fontId="114" fillId="39" borderId="1664">
      <alignment horizontal="center"/>
      <protection locked="0"/>
    </xf>
    <xf numFmtId="0" fontId="7" fillId="14" borderId="14" applyNumberFormat="0" applyFont="0" applyAlignment="0" applyProtection="0"/>
    <xf numFmtId="185" fontId="74" fillId="0" borderId="1664" applyFont="0" applyFill="0" applyBorder="0" applyAlignment="0" applyProtection="0">
      <alignment horizontal="left"/>
      <protection locked="0"/>
    </xf>
    <xf numFmtId="250" fontId="168" fillId="0" borderId="1665" applyFill="0"/>
    <xf numFmtId="0" fontId="7" fillId="14" borderId="14" applyNumberFormat="0" applyFont="0" applyAlignment="0" applyProtection="0"/>
    <xf numFmtId="250" fontId="121" fillId="0" borderId="1665" applyFill="0"/>
    <xf numFmtId="271" fontId="11" fillId="63" borderId="1664">
      <alignment horizontal="right"/>
    </xf>
    <xf numFmtId="271" fontId="11" fillId="0" borderId="1664">
      <alignment horizontal="right"/>
    </xf>
    <xf numFmtId="187" fontId="74" fillId="0" borderId="1664" applyFont="0" applyFill="0" applyBorder="0" applyAlignment="0" applyProtection="0">
      <alignment horizontal="left"/>
      <protection locked="0"/>
    </xf>
    <xf numFmtId="228" fontId="74" fillId="0" borderId="1700" applyNumberFormat="0">
      <alignment horizontal="left"/>
      <protection locked="0"/>
    </xf>
    <xf numFmtId="237" fontId="103" fillId="0" borderId="1697">
      <alignment vertical="center"/>
      <protection locked="0"/>
    </xf>
    <xf numFmtId="250" fontId="121" fillId="0" borderId="1701" applyFill="0"/>
    <xf numFmtId="0" fontId="64" fillId="59" borderId="1677" applyNumberFormat="0" applyAlignment="0" applyProtection="0"/>
    <xf numFmtId="0" fontId="61" fillId="46" borderId="1666" applyNumberFormat="0" applyAlignment="0" applyProtection="0"/>
    <xf numFmtId="196" fontId="10" fillId="39" borderId="1673" applyFont="0" applyFill="0" applyBorder="0" applyAlignment="0">
      <alignment horizontal="left"/>
    </xf>
    <xf numFmtId="0" fontId="53" fillId="59" borderId="1693" applyNumberFormat="0" applyAlignment="0" applyProtection="0"/>
    <xf numFmtId="0" fontId="7" fillId="14" borderId="14" applyNumberFormat="0" applyFont="0" applyAlignment="0" applyProtection="0"/>
    <xf numFmtId="0" fontId="7" fillId="14" borderId="14" applyNumberFormat="0" applyFont="0" applyAlignment="0" applyProtection="0"/>
    <xf numFmtId="201" fontId="10" fillId="39" borderId="1673" applyNumberFormat="0">
      <alignment horizontal="left"/>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2" fillId="0" borderId="1687" applyNumberFormat="0" applyFill="0" applyAlignment="0" applyProtection="0"/>
    <xf numFmtId="0" fontId="53" fillId="59" borderId="1711" applyNumberFormat="0" applyAlignment="0" applyProtection="0"/>
    <xf numFmtId="0" fontId="74" fillId="0" borderId="1673" applyNumberFormat="0">
      <alignment horizontal="left"/>
      <protection locked="0"/>
    </xf>
    <xf numFmtId="185" fontId="74" fillId="0" borderId="1718"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3" fillId="63" borderId="1664" applyFill="0">
      <alignment horizontal="center"/>
    </xf>
    <xf numFmtId="178" fontId="10" fillId="39" borderId="1664">
      <alignment horizontal="center"/>
      <protection locked="0"/>
    </xf>
    <xf numFmtId="0" fontId="53" fillId="59" borderId="1666" applyNumberFormat="0" applyAlignment="0" applyProtection="0"/>
    <xf numFmtId="3" fontId="114" fillId="39" borderId="1691">
      <alignment horizontal="center"/>
      <protection locked="0"/>
    </xf>
    <xf numFmtId="0" fontId="10" fillId="62" borderId="1676" applyNumberFormat="0" applyFont="0" applyAlignment="0" applyProtection="0"/>
    <xf numFmtId="0" fontId="7" fillId="14" borderId="14" applyNumberFormat="0" applyFont="0" applyAlignment="0" applyProtection="0"/>
    <xf numFmtId="193" fontId="10" fillId="0" borderId="1700" applyFont="0" applyFill="0" applyBorder="0" applyAlignment="0" applyProtection="0">
      <alignment horizontal="left"/>
      <protection locked="0"/>
    </xf>
    <xf numFmtId="0" fontId="7" fillId="14" borderId="14" applyNumberFormat="0" applyFont="0" applyAlignment="0" applyProtection="0"/>
    <xf numFmtId="178" fontId="10" fillId="39" borderId="1691">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3" fillId="63" borderId="1700" applyFill="0">
      <alignment horizontal="center"/>
    </xf>
    <xf numFmtId="0" fontId="2" fillId="0" borderId="1714"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4" fontId="10" fillId="39" borderId="1673">
      <alignment horizontal="right"/>
      <protection locked="0"/>
    </xf>
    <xf numFmtId="178" fontId="10" fillId="39" borderId="1673">
      <alignment horizontal="center"/>
      <protection locked="0"/>
    </xf>
    <xf numFmtId="228" fontId="74" fillId="0" borderId="1673" applyNumberFormat="0">
      <alignment horizontal="left"/>
      <protection locked="0"/>
    </xf>
    <xf numFmtId="197" fontId="74" fillId="0" borderId="1664">
      <alignment horizontal="left"/>
      <protection locked="0"/>
    </xf>
    <xf numFmtId="178" fontId="10" fillId="39" borderId="1673">
      <alignment horizontal="center"/>
      <protection locked="0"/>
    </xf>
    <xf numFmtId="228" fontId="79" fillId="0" borderId="1673" applyFill="0">
      <alignment horizontal="center" vertical="center"/>
    </xf>
    <xf numFmtId="49" fontId="74" fillId="0" borderId="1673">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228" fontId="79" fillId="0" borderId="1727" applyFill="0">
      <alignment horizontal="center" vertical="center"/>
    </xf>
    <xf numFmtId="0" fontId="7" fillId="14" borderId="14" applyNumberFormat="0" applyFont="0" applyAlignment="0" applyProtection="0"/>
    <xf numFmtId="254" fontId="10" fillId="39" borderId="1691">
      <alignment horizontal="right"/>
      <protection locked="0"/>
    </xf>
    <xf numFmtId="49" fontId="74" fillId="0" borderId="1727">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66" fillId="0" borderId="1678"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666" applyNumberFormat="0" applyAlignment="0" applyProtection="0"/>
    <xf numFmtId="0" fontId="64" fillId="59" borderId="1695" applyNumberFormat="0" applyAlignment="0" applyProtection="0"/>
    <xf numFmtId="237" fontId="103" fillId="0" borderId="1706">
      <alignment vertical="center"/>
      <protection locked="0"/>
    </xf>
    <xf numFmtId="0" fontId="7" fillId="14" borderId="14" applyNumberFormat="0" applyFont="0" applyAlignment="0" applyProtection="0"/>
    <xf numFmtId="232" fontId="103" fillId="0" borderId="1706">
      <alignment vertical="center"/>
      <protection locked="0"/>
    </xf>
    <xf numFmtId="254" fontId="10" fillId="39" borderId="1718">
      <alignment horizontal="right"/>
      <protection locked="0"/>
    </xf>
    <xf numFmtId="0" fontId="7" fillId="14" borderId="14" applyNumberFormat="0" applyFont="0" applyAlignment="0" applyProtection="0"/>
    <xf numFmtId="17" fontId="11" fillId="39" borderId="1727">
      <alignment horizontal="center"/>
      <protection locked="0"/>
    </xf>
    <xf numFmtId="0" fontId="7" fillId="14" borderId="14" applyNumberFormat="0" applyFont="0" applyAlignment="0" applyProtection="0"/>
    <xf numFmtId="0" fontId="66" fillId="0" borderId="1714" applyNumberFormat="0" applyFill="0" applyAlignment="0" applyProtection="0"/>
    <xf numFmtId="0" fontId="7" fillId="14" borderId="14" applyNumberFormat="0" applyFont="0" applyAlignment="0" applyProtection="0"/>
    <xf numFmtId="178" fontId="10" fillId="39" borderId="1664">
      <alignment horizontal="center"/>
      <protection locked="0"/>
    </xf>
    <xf numFmtId="192" fontId="74" fillId="0" borderId="1700" applyFont="0" applyFill="0" applyBorder="0" applyAlignment="0" applyProtection="0">
      <alignment horizontal="left"/>
      <protection locked="0"/>
    </xf>
    <xf numFmtId="250" fontId="121" fillId="0" borderId="1665" applyFill="0"/>
    <xf numFmtId="228" fontId="68" fillId="0" borderId="1700" applyFill="0">
      <alignment horizontal="center" vertical="center"/>
    </xf>
    <xf numFmtId="178" fontId="10" fillId="39" borderId="1718">
      <alignment horizontal="center"/>
      <protection locked="0"/>
    </xf>
    <xf numFmtId="0" fontId="7" fillId="14" borderId="14" applyNumberFormat="0" applyFont="0" applyAlignment="0" applyProtection="0"/>
    <xf numFmtId="0" fontId="73" fillId="63" borderId="1682" applyFill="0">
      <alignment horizontal="center"/>
    </xf>
    <xf numFmtId="0" fontId="7" fillId="14" borderId="14" applyNumberFormat="0" applyFont="0" applyAlignment="0" applyProtection="0"/>
    <xf numFmtId="267" fontId="112" fillId="0" borderId="1708"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1" fontId="74" fillId="0" borderId="1700" applyFont="0" applyFill="0" applyBorder="0" applyAlignment="0" applyProtection="0">
      <alignment horizontal="left"/>
      <protection locked="0"/>
    </xf>
    <xf numFmtId="0" fontId="7" fillId="14" borderId="14" applyNumberFormat="0" applyFont="0" applyAlignment="0" applyProtection="0"/>
    <xf numFmtId="228" fontId="103" fillId="0" borderId="1706">
      <alignment vertical="center"/>
      <protection locked="0"/>
    </xf>
    <xf numFmtId="276" fontId="20" fillId="0" borderId="1700">
      <alignment horizontal="center"/>
    </xf>
    <xf numFmtId="228" fontId="73" fillId="63" borderId="1691" applyFill="0">
      <alignment horizont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2" fillId="0" borderId="1687" applyNumberFormat="0" applyFill="0" applyAlignment="0" applyProtection="0"/>
    <xf numFmtId="0" fontId="73" fillId="63" borderId="1691" applyFill="0">
      <alignment horizontal="center"/>
    </xf>
    <xf numFmtId="0" fontId="7" fillId="14" borderId="14" applyNumberFormat="0" applyFont="0" applyAlignment="0" applyProtection="0"/>
    <xf numFmtId="0" fontId="7" fillId="14" borderId="14" applyNumberFormat="0" applyFont="0" applyAlignment="0" applyProtection="0"/>
    <xf numFmtId="267" fontId="112" fillId="0" borderId="1726" applyFill="0">
      <alignment horizontal="center" vertical="center"/>
    </xf>
    <xf numFmtId="0" fontId="61" fillId="46" borderId="1720" applyNumberFormat="0" applyAlignment="0" applyProtection="0"/>
    <xf numFmtId="228" fontId="136" fillId="68" borderId="1689" applyNumberFormat="0">
      <alignment horizontal="right"/>
    </xf>
    <xf numFmtId="187" fontId="74" fillId="0" borderId="1673" applyFont="0" applyFill="0" applyBorder="0" applyAlignment="0" applyProtection="0">
      <alignment horizontal="left"/>
      <protection locked="0"/>
    </xf>
    <xf numFmtId="0" fontId="7" fillId="14" borderId="14" applyNumberFormat="0" applyFont="0" applyAlignment="0" applyProtection="0"/>
    <xf numFmtId="271" fontId="11" fillId="0" borderId="1673">
      <alignment horizontal="right"/>
    </xf>
    <xf numFmtId="185" fontId="74" fillId="0" borderId="1673" applyFont="0" applyFill="0" applyBorder="0" applyAlignment="0" applyProtection="0">
      <alignment horizontal="left"/>
      <protection locked="0"/>
    </xf>
    <xf numFmtId="250" fontId="121" fillId="0" borderId="1674" applyFill="0"/>
    <xf numFmtId="228" fontId="73" fillId="63" borderId="1673" applyFill="0">
      <alignment horizontal="center"/>
    </xf>
    <xf numFmtId="271" fontId="11" fillId="63" borderId="1673">
      <alignment horizontal="right"/>
    </xf>
    <xf numFmtId="250" fontId="168" fillId="0" borderId="1674" applyFill="0"/>
    <xf numFmtId="3" fontId="114" fillId="39" borderId="1673">
      <alignment horizontal="center"/>
      <protection locked="0"/>
    </xf>
    <xf numFmtId="237" fontId="103" fillId="0" borderId="1679">
      <alignment vertical="center"/>
      <protection locked="0"/>
    </xf>
    <xf numFmtId="0" fontId="7" fillId="14" borderId="14" applyNumberFormat="0" applyFont="0" applyAlignment="0" applyProtection="0"/>
    <xf numFmtId="228" fontId="79" fillId="0" borderId="1718" applyFill="0">
      <alignment horizontal="center" vertical="center"/>
    </xf>
    <xf numFmtId="200" fontId="10" fillId="5" borderId="1664" applyFont="0" applyFill="0" applyBorder="0" applyAlignment="0" applyProtection="0"/>
    <xf numFmtId="0" fontId="7" fillId="14" borderId="14" applyNumberFormat="0" applyFont="0" applyAlignment="0" applyProtection="0"/>
    <xf numFmtId="0" fontId="7" fillId="14" borderId="14" applyNumberFormat="0" applyFont="0" applyAlignment="0" applyProtection="0"/>
    <xf numFmtId="184" fontId="103" fillId="0" borderId="1724">
      <alignment vertical="center"/>
      <protection locked="0"/>
    </xf>
    <xf numFmtId="0" fontId="7" fillId="14" borderId="14" applyNumberFormat="0" applyFont="0" applyAlignment="0" applyProtection="0"/>
    <xf numFmtId="0" fontId="7" fillId="14" borderId="14" applyNumberFormat="0" applyFont="0" applyAlignment="0" applyProtection="0"/>
    <xf numFmtId="0" fontId="53" fillId="59" borderId="1702" applyNumberFormat="0" applyAlignment="0" applyProtection="0"/>
    <xf numFmtId="276" fontId="20" fillId="0" borderId="1718">
      <alignment horizontal="center"/>
    </xf>
    <xf numFmtId="0" fontId="7" fillId="14" borderId="14" applyNumberFormat="0" applyFont="0" applyAlignment="0" applyProtection="0"/>
    <xf numFmtId="0" fontId="7" fillId="14" borderId="14" applyNumberFormat="0" applyFont="0" applyAlignment="0" applyProtection="0"/>
    <xf numFmtId="228" fontId="74" fillId="0" borderId="1682" applyNumberFormat="0">
      <alignment horizontal="left"/>
      <protection locked="0"/>
    </xf>
    <xf numFmtId="0" fontId="7" fillId="14" borderId="14" applyNumberFormat="0" applyFont="0" applyAlignment="0" applyProtection="0"/>
    <xf numFmtId="49" fontId="74" fillId="0" borderId="1682">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10" fillId="62" borderId="1712" applyNumberFormat="0" applyFont="0" applyAlignment="0" applyProtection="0"/>
    <xf numFmtId="0" fontId="2" fillId="0" borderId="1678" applyNumberFormat="0" applyFill="0" applyAlignment="0" applyProtection="0"/>
    <xf numFmtId="178" fontId="10" fillId="39" borderId="1700">
      <alignment horizontal="center"/>
      <protection locked="0"/>
    </xf>
    <xf numFmtId="0" fontId="7" fillId="14" borderId="14" applyNumberFormat="0" applyFont="0" applyAlignment="0" applyProtection="0"/>
    <xf numFmtId="232" fontId="103" fillId="0" borderId="1724">
      <alignment vertical="center"/>
      <protection locked="0"/>
    </xf>
    <xf numFmtId="228" fontId="74" fillId="0" borderId="1709" applyNumberFormat="0">
      <alignment horizontal="left"/>
      <protection locked="0"/>
    </xf>
    <xf numFmtId="228" fontId="112" fillId="0" borderId="1699" applyFill="0">
      <alignment horizontal="center" vertical="center"/>
    </xf>
    <xf numFmtId="37" fontId="70" fillId="0" borderId="1690" applyFill="0">
      <alignment horizontal="center" vertical="center"/>
    </xf>
    <xf numFmtId="0" fontId="7" fillId="14" borderId="14" applyNumberFormat="0" applyFont="0" applyAlignment="0" applyProtection="0"/>
    <xf numFmtId="0" fontId="64" fillId="59" borderId="1677" applyNumberFormat="0" applyAlignment="0" applyProtection="0"/>
    <xf numFmtId="0" fontId="53" fillId="59" borderId="1657" applyNumberFormat="0" applyAlignment="0" applyProtection="0"/>
    <xf numFmtId="0" fontId="7" fillId="14" borderId="14" applyNumberFormat="0" applyFont="0" applyAlignment="0" applyProtection="0"/>
    <xf numFmtId="0" fontId="64" fillId="59" borderId="1713" applyNumberFormat="0" applyAlignment="0" applyProtection="0"/>
    <xf numFmtId="0" fontId="7" fillId="14" borderId="14" applyNumberFormat="0" applyFont="0" applyAlignment="0" applyProtection="0"/>
    <xf numFmtId="228" fontId="121" fillId="0" borderId="1725" applyNumberFormat="0"/>
    <xf numFmtId="233" fontId="103" fillId="0" borderId="1706">
      <alignment vertical="center"/>
      <protection locked="0"/>
    </xf>
    <xf numFmtId="0" fontId="7" fillId="14" borderId="14" applyNumberFormat="0" applyFont="0" applyAlignment="0" applyProtection="0"/>
    <xf numFmtId="0" fontId="7" fillId="14" borderId="14" applyNumberFormat="0" applyFont="0" applyAlignment="0" applyProtection="0"/>
    <xf numFmtId="233" fontId="103" fillId="0" borderId="1697">
      <alignment vertical="center"/>
      <protection locked="0"/>
    </xf>
    <xf numFmtId="0" fontId="7" fillId="14" borderId="14" applyNumberFormat="0" applyFont="0" applyAlignment="0" applyProtection="0"/>
    <xf numFmtId="0" fontId="66" fillId="0" borderId="1696" applyNumberFormat="0" applyFill="0" applyAlignment="0" applyProtection="0"/>
    <xf numFmtId="192" fontId="74" fillId="0" borderId="1664" applyFont="0" applyFill="0" applyBorder="0" applyAlignment="0" applyProtection="0">
      <alignment horizontal="left"/>
      <protection locked="0"/>
    </xf>
    <xf numFmtId="191" fontId="74" fillId="0" borderId="1664"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3" fillId="63" borderId="1727" applyFill="0">
      <alignment horizontal="center"/>
    </xf>
    <xf numFmtId="0" fontId="7" fillId="14" borderId="14" applyNumberFormat="0" applyFont="0" applyAlignment="0" applyProtection="0"/>
    <xf numFmtId="201" fontId="10" fillId="39" borderId="1664" applyNumberFormat="0">
      <alignment horizontal="left"/>
    </xf>
    <xf numFmtId="228" fontId="121" fillId="0" borderId="1671" applyNumberFormat="0"/>
    <xf numFmtId="0" fontId="7" fillId="14" borderId="14" applyNumberFormat="0" applyFont="0" applyAlignment="0" applyProtection="0"/>
    <xf numFmtId="0" fontId="7" fillId="14" borderId="14" applyNumberFormat="0" applyFont="0" applyAlignment="0" applyProtection="0"/>
    <xf numFmtId="0" fontId="64" fillId="59" borderId="1686" applyNumberFormat="0" applyAlignment="0" applyProtection="0"/>
    <xf numFmtId="232" fontId="103" fillId="0" borderId="1679">
      <alignment vertical="center"/>
      <protection locked="0"/>
    </xf>
    <xf numFmtId="178" fontId="10" fillId="39" borderId="1664">
      <alignment horizontal="center"/>
      <protection locked="0"/>
    </xf>
    <xf numFmtId="0" fontId="64" fillId="59" borderId="1704" applyNumberFormat="0" applyAlignment="0" applyProtection="0"/>
    <xf numFmtId="178" fontId="10" fillId="39" borderId="1664">
      <alignment horizontal="center"/>
      <protection locked="0"/>
    </xf>
    <xf numFmtId="232" fontId="103" fillId="0" borderId="1688">
      <alignment vertical="center"/>
      <protection locked="0"/>
    </xf>
    <xf numFmtId="228" fontId="136" fillId="68" borderId="1716" applyNumberFormat="0">
      <alignment horizontal="right"/>
    </xf>
    <xf numFmtId="184" fontId="68" fillId="0" borderId="1691" applyFill="0">
      <alignment horizontal="center" vertical="center"/>
    </xf>
    <xf numFmtId="0" fontId="7" fillId="14" borderId="14" applyNumberFormat="0" applyFont="0" applyAlignment="0" applyProtection="0"/>
    <xf numFmtId="228" fontId="74" fillId="0" borderId="1664" applyNumberFormat="0">
      <alignment horizontal="left"/>
      <protection locked="0"/>
    </xf>
    <xf numFmtId="49" fontId="74" fillId="0" borderId="1691">
      <alignment horizontal="left" vertical="top" wrapText="1"/>
      <protection locked="0"/>
    </xf>
    <xf numFmtId="0" fontId="7" fillId="14" borderId="14" applyNumberFormat="0" applyFont="0" applyAlignment="0" applyProtection="0"/>
    <xf numFmtId="49" fontId="74" fillId="0" borderId="1664">
      <alignment horizontal="left" vertical="top" wrapText="1"/>
      <protection locked="0"/>
    </xf>
    <xf numFmtId="196" fontId="10" fillId="39" borderId="1664" applyFont="0" applyFill="0" applyBorder="0" applyAlignment="0">
      <alignment horizontal="left"/>
    </xf>
    <xf numFmtId="0" fontId="66" fillId="0" borderId="1723" applyNumberFormat="0" applyFill="0" applyAlignment="0" applyProtection="0"/>
    <xf numFmtId="231" fontId="103" fillId="0" borderId="1670">
      <alignment vertical="center"/>
      <protection locked="0"/>
    </xf>
    <xf numFmtId="0" fontId="61" fillId="46" borderId="1657" applyNumberFormat="0" applyAlignment="0" applyProtection="0"/>
    <xf numFmtId="228" fontId="124" fillId="0" borderId="1726" applyFill="0">
      <alignment horizontal="center" vertical="center"/>
    </xf>
    <xf numFmtId="0" fontId="7" fillId="14" borderId="14" applyNumberFormat="0" applyFont="0" applyAlignment="0" applyProtection="0"/>
    <xf numFmtId="228" fontId="104" fillId="0" borderId="1727" applyFill="0">
      <alignment horizontal="center" vertical="center"/>
    </xf>
    <xf numFmtId="0" fontId="73" fillId="63" borderId="1700" applyFill="0">
      <alignment horizontal="center"/>
    </xf>
    <xf numFmtId="250" fontId="168" fillId="0" borderId="1701" applyFill="0"/>
    <xf numFmtId="0" fontId="74" fillId="0" borderId="1718" applyNumberFormat="0">
      <alignment horizontal="left"/>
      <protection locked="0"/>
    </xf>
    <xf numFmtId="192" fontId="74" fillId="0" borderId="1709" applyFont="0" applyFill="0" applyBorder="0" applyAlignment="0" applyProtection="0">
      <alignment horizontal="left"/>
      <protection locked="0"/>
    </xf>
    <xf numFmtId="0" fontId="7" fillId="14" borderId="14" applyNumberFormat="0" applyFont="0" applyAlignment="0" applyProtection="0"/>
    <xf numFmtId="228" fontId="73" fillId="63" borderId="1700" applyFill="0">
      <alignment horizontal="center" vertical="center"/>
    </xf>
    <xf numFmtId="228" fontId="103" fillId="0" borderId="1715">
      <alignment vertical="center"/>
      <protection locked="0"/>
    </xf>
    <xf numFmtId="0" fontId="10" fillId="62" borderId="1703" applyNumberFormat="0" applyFont="0" applyAlignment="0" applyProtection="0"/>
    <xf numFmtId="230" fontId="103" fillId="0" borderId="1688">
      <alignment vertical="center"/>
      <protection locked="0"/>
    </xf>
    <xf numFmtId="228" fontId="74" fillId="0" borderId="1691" applyNumberFormat="0">
      <alignment horizontal="left"/>
      <protection locked="0"/>
    </xf>
    <xf numFmtId="0" fontId="53" fillId="59" borderId="1720" applyNumberFormat="0" applyAlignment="0" applyProtection="0"/>
    <xf numFmtId="0" fontId="66" fillId="0" borderId="1696" applyNumberFormat="0" applyFill="0" applyAlignment="0" applyProtection="0"/>
    <xf numFmtId="185" fontId="74" fillId="0" borderId="1709" applyFont="0" applyFill="0" applyBorder="0" applyAlignment="0" applyProtection="0">
      <alignment horizontal="left"/>
      <protection locked="0"/>
    </xf>
    <xf numFmtId="0" fontId="61" fillId="46" borderId="1675" applyNumberFormat="0" applyAlignment="0" applyProtection="0"/>
    <xf numFmtId="0" fontId="53" fillId="59" borderId="1675" applyNumberFormat="0" applyAlignment="0" applyProtection="0"/>
    <xf numFmtId="0" fontId="73" fillId="63" borderId="1718" applyFill="0">
      <alignment horizontal="center"/>
    </xf>
    <xf numFmtId="0" fontId="7" fillId="14" borderId="14" applyNumberFormat="0" applyFont="0" applyAlignment="0" applyProtection="0"/>
    <xf numFmtId="233" fontId="103" fillId="0" borderId="1715">
      <alignment vertic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8" fontId="73" fillId="63" borderId="1691" applyFill="0">
      <alignment horizontal="center" vertical="center"/>
    </xf>
    <xf numFmtId="0" fontId="7" fillId="14" borderId="14" applyNumberFormat="0" applyFont="0" applyAlignment="0" applyProtection="0"/>
    <xf numFmtId="250" fontId="121" fillId="0" borderId="1710" applyFill="0"/>
    <xf numFmtId="0" fontId="7" fillId="14" borderId="14" applyNumberFormat="0" applyFont="0" applyAlignment="0" applyProtection="0"/>
    <xf numFmtId="0" fontId="7" fillId="14" borderId="14" applyNumberFormat="0" applyFont="0" applyAlignment="0" applyProtection="0"/>
    <xf numFmtId="0" fontId="64" fillId="59" borderId="1668" applyNumberFormat="0" applyAlignment="0" applyProtection="0"/>
    <xf numFmtId="0" fontId="7" fillId="14" borderId="14" applyNumberFormat="0" applyFont="0" applyAlignment="0" applyProtection="0"/>
    <xf numFmtId="184" fontId="103" fillId="0" borderId="1679">
      <alignment vertical="center"/>
      <protection locked="0"/>
    </xf>
    <xf numFmtId="230" fontId="103" fillId="0" borderId="1679">
      <alignment vertical="center"/>
      <protection locked="0"/>
    </xf>
    <xf numFmtId="196" fontId="10" fillId="39" borderId="1727" applyFont="0" applyFill="0" applyBorder="0" applyAlignment="0">
      <alignment horizontal="left"/>
    </xf>
    <xf numFmtId="0" fontId="53" fillId="59" borderId="1702" applyNumberFormat="0" applyAlignment="0" applyProtection="0"/>
    <xf numFmtId="3" fontId="114" fillId="39" borderId="1727">
      <alignment horizontal="center"/>
      <protection locked="0"/>
    </xf>
    <xf numFmtId="0" fontId="7" fillId="14" borderId="14" applyNumberFormat="0" applyFont="0" applyAlignment="0" applyProtection="0"/>
    <xf numFmtId="0" fontId="10" fillId="62" borderId="1658" applyNumberFormat="0" applyFont="0" applyAlignment="0" applyProtection="0"/>
    <xf numFmtId="0" fontId="64" fillId="59" borderId="1659" applyNumberFormat="0" applyAlignment="0" applyProtection="0"/>
    <xf numFmtId="0" fontId="7" fillId="14" borderId="14" applyNumberFormat="0" applyFont="0" applyAlignment="0" applyProtection="0"/>
    <xf numFmtId="0" fontId="2" fillId="0" borderId="1696" applyNumberFormat="0" applyFill="0" applyAlignment="0" applyProtection="0"/>
    <xf numFmtId="0" fontId="7" fillId="14" borderId="14" applyNumberFormat="0" applyFont="0" applyAlignment="0" applyProtection="0"/>
    <xf numFmtId="188" fontId="73" fillId="63" borderId="1709" applyFill="0">
      <alignment horizontal="center" vertical="center"/>
    </xf>
    <xf numFmtId="233" fontId="103" fillId="0" borderId="1688">
      <alignment vertical="center"/>
      <protection locked="0"/>
    </xf>
    <xf numFmtId="190" fontId="74" fillId="0" borderId="1691" applyFont="0" applyFill="0" applyBorder="0" applyAlignment="0" applyProtection="0">
      <alignment horizontal="left"/>
      <protection locked="0"/>
    </xf>
    <xf numFmtId="228" fontId="124" fillId="0" borderId="1690" applyFill="0">
      <alignment horizontal="center" vertical="center"/>
    </xf>
    <xf numFmtId="0" fontId="2" fillId="0" borderId="2254" applyNumberFormat="0" applyFill="0" applyAlignment="0" applyProtection="0"/>
    <xf numFmtId="0" fontId="73" fillId="63" borderId="1673" applyFill="0">
      <alignment horizontal="center"/>
    </xf>
    <xf numFmtId="0" fontId="7" fillId="14" borderId="14" applyNumberFormat="0" applyFont="0" applyAlignment="0" applyProtection="0"/>
    <xf numFmtId="233" fontId="103" fillId="0" borderId="1688">
      <alignment vertical="center"/>
      <protection locked="0"/>
    </xf>
    <xf numFmtId="0" fontId="7" fillId="14" borderId="14" applyNumberFormat="0" applyFont="0" applyAlignment="0" applyProtection="0"/>
    <xf numFmtId="0" fontId="2" fillId="0" borderId="1660" applyNumberFormat="0" applyFill="0" applyAlignment="0" applyProtection="0"/>
    <xf numFmtId="0" fontId="66" fillId="0" borderId="1660" applyNumberFormat="0" applyFill="0" applyAlignment="0" applyProtection="0"/>
    <xf numFmtId="228" fontId="74" fillId="0" borderId="2031" applyNumberFormat="0">
      <alignment horizontal="left"/>
      <protection locked="0"/>
    </xf>
    <xf numFmtId="0" fontId="7" fillId="14" borderId="14" applyNumberFormat="0" applyFont="0" applyAlignment="0" applyProtection="0"/>
    <xf numFmtId="0" fontId="2" fillId="0" borderId="1669" applyNumberFormat="0" applyFill="0" applyAlignment="0" applyProtection="0"/>
    <xf numFmtId="196" fontId="10" fillId="39" borderId="1718" applyFont="0" applyFill="0" applyBorder="0" applyAlignment="0">
      <alignment horizontal="left"/>
    </xf>
    <xf numFmtId="228" fontId="73" fillId="63" borderId="1673" applyFill="0">
      <alignment horizontal="center" vertical="center"/>
    </xf>
    <xf numFmtId="228" fontId="73" fillId="63" borderId="1664" applyFill="0">
      <alignment horizontal="center"/>
    </xf>
    <xf numFmtId="228" fontId="73" fillId="63" borderId="1664" applyFill="0">
      <alignment horizontal="center" vertical="center"/>
    </xf>
    <xf numFmtId="17" fontId="11" fillId="39" borderId="1673">
      <alignment horizontal="center"/>
      <protection locked="0"/>
    </xf>
    <xf numFmtId="0" fontId="53" fillId="59" borderId="1684" applyNumberFormat="0" applyAlignment="0" applyProtection="0"/>
    <xf numFmtId="191" fontId="74" fillId="0" borderId="1718" applyFont="0" applyFill="0" applyBorder="0" applyAlignment="0" applyProtection="0">
      <alignment horizontal="left"/>
      <protection locked="0"/>
    </xf>
    <xf numFmtId="0" fontId="7" fillId="14" borderId="14" applyNumberFormat="0" applyFont="0" applyAlignment="0" applyProtection="0"/>
    <xf numFmtId="0" fontId="61" fillId="46" borderId="1684" applyNumberFormat="0" applyAlignment="0" applyProtection="0"/>
    <xf numFmtId="254" fontId="10" fillId="39" borderId="1673">
      <alignment horizontal="right"/>
      <protection locked="0"/>
    </xf>
    <xf numFmtId="228" fontId="121" fillId="0" borderId="1689" applyNumberFormat="0"/>
    <xf numFmtId="0" fontId="7" fillId="14" borderId="14" applyNumberFormat="0" applyFont="0" applyAlignment="0" applyProtection="0"/>
    <xf numFmtId="0" fontId="7" fillId="14" borderId="14" applyNumberFormat="0" applyFont="0" applyAlignment="0" applyProtection="0"/>
    <xf numFmtId="231" fontId="103" fillId="0" borderId="1697">
      <alignment vertical="center"/>
      <protection locked="0"/>
    </xf>
    <xf numFmtId="49" fontId="74" fillId="0" borderId="2339">
      <alignment horizontal="left" vertical="top" wrapText="1"/>
      <protection locked="0"/>
    </xf>
    <xf numFmtId="0" fontId="61" fillId="46" borderId="1693" applyNumberFormat="0" applyAlignment="0" applyProtection="0"/>
    <xf numFmtId="0" fontId="7" fillId="14" borderId="14" applyNumberFormat="0" applyFont="0" applyAlignment="0" applyProtection="0"/>
    <xf numFmtId="250" fontId="168" fillId="0" borderId="1692" applyFill="0"/>
    <xf numFmtId="0" fontId="64" fillId="59" borderId="1686" applyNumberFormat="0" applyAlignment="0" applyProtection="0"/>
    <xf numFmtId="0" fontId="7" fillId="14" borderId="14" applyNumberFormat="0" applyFont="0" applyAlignment="0" applyProtection="0"/>
    <xf numFmtId="178" fontId="10" fillId="39" borderId="1709">
      <alignment horizontal="center"/>
      <protection locked="0"/>
    </xf>
    <xf numFmtId="0" fontId="7" fillId="14" borderId="14" applyNumberFormat="0" applyFont="0" applyAlignment="0" applyProtection="0"/>
    <xf numFmtId="185" fontId="74" fillId="0" borderId="1664" applyFont="0" applyFill="0" applyBorder="0" applyAlignment="0" applyProtection="0">
      <alignment horizontal="left"/>
      <protection locked="0"/>
    </xf>
    <xf numFmtId="0" fontId="7" fillId="14" borderId="14" applyNumberFormat="0" applyFont="0" applyAlignment="0" applyProtection="0"/>
    <xf numFmtId="231" fontId="103" fillId="0" borderId="1697">
      <alignment vertical="center"/>
      <protection locked="0"/>
    </xf>
    <xf numFmtId="228" fontId="103" fillId="0" borderId="1709" applyFill="0">
      <alignment horizontal="center" vertical="center"/>
    </xf>
    <xf numFmtId="0" fontId="64" fillId="59" borderId="1722" applyNumberFormat="0" applyAlignment="0" applyProtection="0"/>
    <xf numFmtId="231" fontId="103" fillId="0" borderId="1724">
      <alignment vertical="center"/>
      <protection locked="0"/>
    </xf>
    <xf numFmtId="0" fontId="7" fillId="14" borderId="14" applyNumberFormat="0" applyFont="0" applyAlignment="0" applyProtection="0"/>
    <xf numFmtId="0" fontId="7" fillId="14" borderId="14" applyNumberFormat="0" applyFont="0" applyAlignment="0" applyProtection="0"/>
    <xf numFmtId="49" fontId="74" fillId="0" borderId="1700">
      <alignment horizontal="left" vertical="top" wrapText="1"/>
      <protection locked="0"/>
    </xf>
    <xf numFmtId="0" fontId="66" fillId="0" borderId="1705" applyNumberFormat="0" applyFill="0" applyAlignment="0" applyProtection="0"/>
    <xf numFmtId="0" fontId="7" fillId="14" borderId="14" applyNumberFormat="0" applyFont="0" applyAlignment="0" applyProtection="0"/>
    <xf numFmtId="228" fontId="112" fillId="0" borderId="1708"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4" fillId="0" borderId="1673"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1713" applyNumberFormat="0" applyAlignment="0" applyProtection="0"/>
    <xf numFmtId="228" fontId="73" fillId="63" borderId="1700"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10" fillId="62" borderId="1667" applyNumberFormat="0" applyFont="0" applyAlignment="0" applyProtection="0"/>
    <xf numFmtId="0" fontId="7" fillId="14" borderId="14" applyNumberFormat="0" applyFont="0" applyAlignment="0" applyProtection="0"/>
    <xf numFmtId="228" fontId="74" fillId="0" borderId="1700" applyNumberFormat="0">
      <alignment horizontal="left"/>
      <protection locked="0"/>
    </xf>
    <xf numFmtId="0" fontId="7" fillId="14" borderId="14" applyNumberFormat="0" applyFont="0" applyAlignment="0" applyProtection="0"/>
    <xf numFmtId="0" fontId="64" fillId="59" borderId="1695" applyNumberFormat="0" applyAlignment="0" applyProtection="0"/>
    <xf numFmtId="10" fontId="68" fillId="67" borderId="1727" applyNumberFormat="0" applyBorder="0" applyAlignment="0" applyProtection="0"/>
    <xf numFmtId="0" fontId="53" fillId="59" borderId="1657" applyNumberFormat="0" applyAlignment="0" applyProtection="0"/>
    <xf numFmtId="0" fontId="61" fillId="46" borderId="1657" applyNumberFormat="0" applyAlignment="0" applyProtection="0"/>
    <xf numFmtId="0" fontId="64" fillId="59" borderId="1659" applyNumberFormat="0" applyAlignment="0" applyProtection="0"/>
    <xf numFmtId="0" fontId="66" fillId="0" borderId="1660" applyNumberFormat="0" applyFill="0" applyAlignment="0" applyProtection="0"/>
    <xf numFmtId="0" fontId="2" fillId="0" borderId="1660" applyNumberFormat="0" applyFill="0" applyAlignment="0" applyProtection="0"/>
    <xf numFmtId="0" fontId="53" fillId="59" borderId="1657" applyNumberFormat="0" applyAlignment="0" applyProtection="0"/>
    <xf numFmtId="0" fontId="61" fillId="46" borderId="1657" applyNumberFormat="0" applyAlignment="0" applyProtection="0"/>
    <xf numFmtId="0" fontId="7" fillId="14" borderId="14" applyNumberFormat="0" applyFont="0" applyAlignment="0" applyProtection="0"/>
    <xf numFmtId="0" fontId="64" fillId="59" borderId="1659" applyNumberFormat="0" applyAlignment="0" applyProtection="0"/>
    <xf numFmtId="0" fontId="2" fillId="0" borderId="1660" applyNumberFormat="0" applyFill="0" applyAlignment="0" applyProtection="0"/>
    <xf numFmtId="0" fontId="66" fillId="0" borderId="1660"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657" applyNumberFormat="0" applyAlignment="0" applyProtection="0"/>
    <xf numFmtId="229" fontId="103" fillId="0" borderId="1688">
      <alignment vertical="center"/>
      <protection locked="0"/>
    </xf>
    <xf numFmtId="0" fontId="7" fillId="14" borderId="14" applyNumberFormat="0" applyFont="0" applyAlignment="0" applyProtection="0"/>
    <xf numFmtId="0" fontId="61" fillId="46" borderId="1657" applyNumberFormat="0" applyAlignment="0" applyProtection="0"/>
    <xf numFmtId="228" fontId="68" fillId="0" borderId="1673" applyFill="0">
      <alignment horizontal="center" vertical="center"/>
    </xf>
    <xf numFmtId="184" fontId="68" fillId="0" borderId="1673" applyFill="0">
      <alignment horizontal="center" vertical="center"/>
    </xf>
    <xf numFmtId="0" fontId="10" fillId="62" borderId="1658" applyNumberFormat="0" applyFont="0" applyAlignment="0" applyProtection="0"/>
    <xf numFmtId="0" fontId="64" fillId="59" borderId="1659" applyNumberFormat="0" applyAlignment="0" applyProtection="0"/>
    <xf numFmtId="228" fontId="124" fillId="0" borderId="1699" applyFill="0">
      <alignment horizontal="center" vertical="center"/>
    </xf>
    <xf numFmtId="0" fontId="7" fillId="14" borderId="14" applyNumberFormat="0" applyFont="0" applyAlignment="0" applyProtection="0"/>
    <xf numFmtId="0" fontId="66" fillId="0" borderId="1660" applyNumberFormat="0" applyFill="0" applyAlignment="0" applyProtection="0"/>
    <xf numFmtId="0" fontId="2" fillId="0" borderId="1660" applyNumberFormat="0" applyFill="0" applyAlignment="0" applyProtection="0"/>
    <xf numFmtId="228" fontId="103" fillId="0" borderId="1673" applyFill="0">
      <alignment horizontal="center" vertical="center"/>
    </xf>
    <xf numFmtId="0" fontId="7" fillId="14" borderId="14" applyNumberFormat="0" applyFont="0" applyAlignment="0" applyProtection="0"/>
    <xf numFmtId="266" fontId="103" fillId="0" borderId="1709"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657"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657" applyNumberFormat="0" applyAlignment="0" applyProtection="0"/>
    <xf numFmtId="0" fontId="7" fillId="14" borderId="14" applyNumberFormat="0" applyFont="0" applyAlignment="0" applyProtection="0"/>
    <xf numFmtId="0" fontId="10" fillId="62" borderId="1658" applyNumberFormat="0" applyFont="0" applyAlignment="0" applyProtection="0"/>
    <xf numFmtId="0" fontId="64" fillId="59" borderId="1659" applyNumberFormat="0" applyAlignment="0" applyProtection="0"/>
    <xf numFmtId="0" fontId="7" fillId="14" borderId="14" applyNumberFormat="0" applyFont="0" applyAlignment="0" applyProtection="0"/>
    <xf numFmtId="37" fontId="70" fillId="0" borderId="1726" applyFill="0">
      <alignment horizontal="center" vertical="center"/>
    </xf>
    <xf numFmtId="0" fontId="2" fillId="0" borderId="1660" applyNumberFormat="0" applyFill="0" applyAlignment="0" applyProtection="0"/>
    <xf numFmtId="0" fontId="66" fillId="0" borderId="1660"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1677" applyNumberFormat="0" applyAlignment="0" applyProtection="0"/>
    <xf numFmtId="191" fontId="74" fillId="0" borderId="1673"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201" fontId="10" fillId="39" borderId="1709" applyNumberFormat="0">
      <alignment horizontal="left"/>
    </xf>
    <xf numFmtId="0" fontId="73" fillId="63" borderId="1664" applyFill="0">
      <alignment horizontal="center"/>
    </xf>
    <xf numFmtId="0" fontId="7" fillId="14" borderId="14" applyNumberFormat="0" applyFont="0" applyAlignment="0" applyProtection="0"/>
    <xf numFmtId="276" fontId="20" fillId="0" borderId="1691">
      <alignment horizontal="center"/>
    </xf>
    <xf numFmtId="192" fontId="74" fillId="0" borderId="1673" applyFont="0" applyFill="0" applyBorder="0" applyAlignment="0" applyProtection="0">
      <alignment horizontal="left"/>
      <protection locked="0"/>
    </xf>
    <xf numFmtId="190" fontId="74" fillId="0" borderId="1673" applyFont="0" applyFill="0" applyBorder="0" applyAlignment="0" applyProtection="0">
      <alignment horizontal="left"/>
      <protection locked="0"/>
    </xf>
    <xf numFmtId="0" fontId="10" fillId="62" borderId="1676" applyNumberFormat="0" applyFont="0" applyAlignment="0" applyProtection="0"/>
    <xf numFmtId="188" fontId="73" fillId="63" borderId="1664" applyFill="0">
      <alignment horizontal="center" vertical="center"/>
    </xf>
    <xf numFmtId="0" fontId="7" fillId="14" borderId="14" applyNumberFormat="0" applyFont="0" applyAlignment="0" applyProtection="0"/>
    <xf numFmtId="0" fontId="10" fillId="62" borderId="1703" applyNumberFormat="0" applyFont="0" applyAlignment="0" applyProtection="0"/>
    <xf numFmtId="0" fontId="2" fillId="0" borderId="1714" applyNumberFormat="0" applyFill="0" applyAlignment="0" applyProtection="0"/>
    <xf numFmtId="0" fontId="61" fillId="46" borderId="1666"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0" fontId="10" fillId="63" borderId="1664" applyNumberFormat="0" applyFont="0" applyBorder="0" applyAlignment="0" applyProtection="0"/>
    <xf numFmtId="180" fontId="10" fillId="63" borderId="1664" applyNumberFormat="0" applyFont="0" applyBorder="0" applyAlignment="0" applyProtection="0"/>
    <xf numFmtId="0" fontId="66" fillId="0" borderId="1705" applyNumberFormat="0" applyFill="0" applyAlignment="0" applyProtection="0"/>
    <xf numFmtId="276" fontId="20" fillId="0" borderId="1682">
      <alignment horizontal="center"/>
    </xf>
    <xf numFmtId="192" fontId="74" fillId="0" borderId="1700" applyFont="0" applyFill="0" applyBorder="0" applyAlignment="0" applyProtection="0">
      <alignment horizontal="left"/>
      <protection locked="0"/>
    </xf>
    <xf numFmtId="267" fontId="112" fillId="0" borderId="1699" applyFill="0">
      <alignment horizontal="center" vertical="center"/>
    </xf>
    <xf numFmtId="0" fontId="7" fillId="14" borderId="14" applyNumberFormat="0" applyFont="0" applyAlignment="0" applyProtection="0"/>
    <xf numFmtId="250" fontId="121" fillId="0" borderId="1683" applyFill="0"/>
    <xf numFmtId="0" fontId="7" fillId="14" borderId="14" applyNumberFormat="0" applyFont="0" applyAlignment="0" applyProtection="0"/>
    <xf numFmtId="0" fontId="7" fillId="14" borderId="14" applyNumberFormat="0" applyFont="0" applyAlignment="0" applyProtection="0"/>
    <xf numFmtId="250" fontId="121" fillId="0" borderId="1728" applyFill="0"/>
    <xf numFmtId="0" fontId="7" fillId="14" borderId="14" applyNumberFormat="0" applyFont="0" applyAlignment="0" applyProtection="0"/>
    <xf numFmtId="228" fontId="136" fillId="68" borderId="1680" applyNumberFormat="0">
      <alignment horizontal="right"/>
    </xf>
    <xf numFmtId="10" fontId="68" fillId="67" borderId="1700" applyNumberFormat="0" applyBorder="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3" fillId="63" borderId="1664" applyFill="0">
      <alignment horizontal="center"/>
    </xf>
    <xf numFmtId="188" fontId="73" fillId="63" borderId="1664" applyFill="0">
      <alignment horizontal="center" vertical="center"/>
    </xf>
    <xf numFmtId="185" fontId="74" fillId="0" borderId="1664" applyFont="0" applyFill="0" applyBorder="0" applyAlignment="0" applyProtection="0">
      <alignment horizontal="left"/>
      <protection locked="0"/>
    </xf>
    <xf numFmtId="197" fontId="74" fillId="0" borderId="1664">
      <alignment horizontal="left"/>
      <protection locked="0"/>
    </xf>
    <xf numFmtId="0" fontId="53" fillId="59" borderId="1666" applyNumberFormat="0" applyAlignment="0" applyProtection="0"/>
    <xf numFmtId="0" fontId="61" fillId="46" borderId="1666" applyNumberFormat="0" applyAlignment="0" applyProtection="0"/>
    <xf numFmtId="0" fontId="64" fillId="59" borderId="1668" applyNumberFormat="0" applyAlignment="0" applyProtection="0"/>
    <xf numFmtId="0" fontId="66" fillId="0" borderId="1669" applyNumberFormat="0" applyFill="0" applyAlignment="0" applyProtection="0"/>
    <xf numFmtId="0" fontId="2" fillId="0" borderId="1669" applyNumberFormat="0" applyFill="0" applyAlignment="0" applyProtection="0"/>
    <xf numFmtId="0" fontId="53" fillId="59" borderId="1666" applyNumberFormat="0" applyAlignment="0" applyProtection="0"/>
    <xf numFmtId="0" fontId="73" fillId="63" borderId="1664" applyFill="0">
      <alignment horizontal="center"/>
    </xf>
    <xf numFmtId="188" fontId="73" fillId="63" borderId="1664" applyFill="0">
      <alignment horizontal="center" vertical="center"/>
    </xf>
    <xf numFmtId="0" fontId="61" fillId="46" borderId="1666" applyNumberFormat="0" applyAlignment="0" applyProtection="0"/>
    <xf numFmtId="0" fontId="7" fillId="14" borderId="14" applyNumberFormat="0" applyFont="0" applyAlignment="0" applyProtection="0"/>
    <xf numFmtId="0" fontId="64" fillId="59" borderId="1668" applyNumberFormat="0" applyAlignment="0" applyProtection="0"/>
    <xf numFmtId="0" fontId="2" fillId="0" borderId="1669" applyNumberFormat="0" applyFill="0" applyAlignment="0" applyProtection="0"/>
    <xf numFmtId="0" fontId="66" fillId="0" borderId="1669"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666" applyNumberFormat="0" applyAlignment="0" applyProtection="0"/>
    <xf numFmtId="0" fontId="7" fillId="14" borderId="14" applyNumberFormat="0" applyFont="0" applyAlignment="0" applyProtection="0"/>
    <xf numFmtId="0" fontId="61" fillId="46" borderId="1666" applyNumberFormat="0" applyAlignment="0" applyProtection="0"/>
    <xf numFmtId="192" fontId="74" fillId="0" borderId="1682" applyFont="0" applyFill="0" applyBorder="0" applyAlignment="0" applyProtection="0">
      <alignment horizontal="left"/>
      <protection locked="0"/>
    </xf>
    <xf numFmtId="271" fontId="11" fillId="0" borderId="1682">
      <alignment horizontal="right"/>
    </xf>
    <xf numFmtId="0" fontId="10" fillId="62" borderId="1667" applyNumberFormat="0" applyFont="0" applyAlignment="0" applyProtection="0"/>
    <xf numFmtId="0" fontId="64" fillId="59" borderId="1668" applyNumberFormat="0" applyAlignment="0" applyProtection="0"/>
    <xf numFmtId="0" fontId="61" fillId="46" borderId="1684" applyNumberFormat="0" applyAlignment="0" applyProtection="0"/>
    <xf numFmtId="0" fontId="7" fillId="14" borderId="14" applyNumberFormat="0" applyFont="0" applyAlignment="0" applyProtection="0"/>
    <xf numFmtId="0" fontId="66" fillId="0" borderId="1669" applyNumberFormat="0" applyFill="0" applyAlignment="0" applyProtection="0"/>
    <xf numFmtId="0" fontId="2" fillId="0" borderId="1669" applyNumberFormat="0" applyFill="0" applyAlignment="0" applyProtection="0"/>
    <xf numFmtId="190" fontId="74" fillId="0" borderId="1682"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666"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666" applyNumberFormat="0" applyAlignment="0" applyProtection="0"/>
    <xf numFmtId="0" fontId="7" fillId="14" borderId="14" applyNumberFormat="0" applyFont="0" applyAlignment="0" applyProtection="0"/>
    <xf numFmtId="0" fontId="10" fillId="62" borderId="1667" applyNumberFormat="0" applyFont="0" applyAlignment="0" applyProtection="0"/>
    <xf numFmtId="0" fontId="64" fillId="59" borderId="1668" applyNumberFormat="0" applyAlignment="0" applyProtection="0"/>
    <xf numFmtId="0" fontId="7" fillId="14" borderId="14" applyNumberFormat="0" applyFont="0" applyAlignment="0" applyProtection="0"/>
    <xf numFmtId="0" fontId="2" fillId="0" borderId="1669" applyNumberFormat="0" applyFill="0" applyAlignment="0" applyProtection="0"/>
    <xf numFmtId="0" fontId="66" fillId="0" borderId="1669" applyNumberFormat="0" applyFill="0" applyAlignment="0" applyProtection="0"/>
    <xf numFmtId="0" fontId="66" fillId="0" borderId="1696" applyNumberFormat="0" applyFill="0" applyAlignment="0" applyProtection="0"/>
    <xf numFmtId="267" fontId="112" fillId="0" borderId="1690"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10" fillId="62" borderId="1703"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3" fontId="114" fillId="39" borderId="1718">
      <alignment horizontal="center"/>
      <protection locked="0"/>
    </xf>
    <xf numFmtId="0" fontId="7" fillId="14" borderId="14" applyNumberFormat="0" applyFont="0" applyAlignment="0" applyProtection="0"/>
    <xf numFmtId="0" fontId="7" fillId="14" borderId="14" applyNumberFormat="0" applyFont="0" applyAlignment="0" applyProtection="0"/>
    <xf numFmtId="187" fontId="74" fillId="0" borderId="1709" applyFont="0" applyFill="0" applyBorder="0" applyAlignment="0" applyProtection="0">
      <alignment horizontal="left"/>
      <protection locked="0"/>
    </xf>
    <xf numFmtId="185" fontId="74" fillId="0" borderId="1700" applyFont="0" applyFill="0" applyBorder="0" applyAlignment="0" applyProtection="0">
      <alignment horizontal="left"/>
      <protection locked="0"/>
    </xf>
    <xf numFmtId="250" fontId="121" fillId="0" borderId="1692" applyFill="0"/>
    <xf numFmtId="0" fontId="7" fillId="14" borderId="14" applyNumberFormat="0" applyFont="0" applyAlignment="0" applyProtection="0"/>
    <xf numFmtId="0" fontId="66" fillId="0" borderId="1723" applyNumberFormat="0" applyFill="0" applyAlignment="0" applyProtection="0"/>
    <xf numFmtId="0" fontId="66" fillId="0" borderId="1714" applyNumberFormat="0" applyFill="0" applyAlignment="0" applyProtection="0"/>
    <xf numFmtId="0" fontId="61" fillId="46" borderId="1711" applyNumberFormat="0" applyAlignment="0" applyProtection="0"/>
    <xf numFmtId="185" fontId="74" fillId="0" borderId="1691" applyFont="0" applyFill="0" applyBorder="0" applyAlignment="0" applyProtection="0">
      <alignment horizontal="left"/>
      <protection locked="0"/>
    </xf>
    <xf numFmtId="180" fontId="10" fillId="63" borderId="1673" applyNumberFormat="0" applyFont="0" applyBorder="0" applyAlignment="0" applyProtection="0"/>
    <xf numFmtId="180" fontId="10" fillId="63" borderId="1673" applyNumberFormat="0" applyFont="0" applyBorder="0" applyAlignment="0" applyProtection="0"/>
    <xf numFmtId="178" fontId="10" fillId="39" borderId="1727">
      <alignment horizontal="center"/>
      <protection locked="0"/>
    </xf>
    <xf numFmtId="193" fontId="10" fillId="0" borderId="1700" applyFont="0" applyFill="0" applyBorder="0" applyAlignment="0" applyProtection="0">
      <alignment horizontal="left"/>
      <protection locked="0"/>
    </xf>
    <xf numFmtId="17" fontId="11" fillId="39" borderId="1691">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10" fillId="62" borderId="1712" applyNumberFormat="0" applyFont="0" applyAlignment="0" applyProtection="0"/>
    <xf numFmtId="0" fontId="2" fillId="0" borderId="1723"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71" fontId="11" fillId="0" borderId="1700">
      <alignment horizontal="right"/>
    </xf>
    <xf numFmtId="0" fontId="7" fillId="14" borderId="14" applyNumberFormat="0" applyFont="0" applyAlignment="0" applyProtection="0"/>
    <xf numFmtId="0" fontId="53" fillId="59" borderId="1675" applyNumberFormat="0" applyAlignment="0" applyProtection="0"/>
    <xf numFmtId="0" fontId="61" fillId="46" borderId="1675" applyNumberFormat="0" applyAlignment="0" applyProtection="0"/>
    <xf numFmtId="0" fontId="64" fillId="59" borderId="1677" applyNumberFormat="0" applyAlignment="0" applyProtection="0"/>
    <xf numFmtId="0" fontId="66" fillId="0" borderId="1678" applyNumberFormat="0" applyFill="0" applyAlignment="0" applyProtection="0"/>
    <xf numFmtId="0" fontId="2" fillId="0" borderId="1678" applyNumberFormat="0" applyFill="0" applyAlignment="0" applyProtection="0"/>
    <xf numFmtId="0" fontId="53" fillId="59" borderId="1675" applyNumberFormat="0" applyAlignment="0" applyProtection="0"/>
    <xf numFmtId="0" fontId="61" fillId="46" borderId="1675" applyNumberFormat="0" applyAlignment="0" applyProtection="0"/>
    <xf numFmtId="0" fontId="7" fillId="14" borderId="14" applyNumberFormat="0" applyFont="0" applyAlignment="0" applyProtection="0"/>
    <xf numFmtId="0" fontId="64" fillId="59" borderId="1677" applyNumberFormat="0" applyAlignment="0" applyProtection="0"/>
    <xf numFmtId="0" fontId="2" fillId="0" borderId="1678" applyNumberFormat="0" applyFill="0" applyAlignment="0" applyProtection="0"/>
    <xf numFmtId="0" fontId="66" fillId="0" borderId="1678" applyNumberFormat="0" applyFill="0" applyAlignment="0" applyProtection="0"/>
    <xf numFmtId="197" fontId="74" fillId="0" borderId="1709">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675" applyNumberFormat="0" applyAlignment="0" applyProtection="0"/>
    <xf numFmtId="228" fontId="121" fillId="0" borderId="1698" applyNumberFormat="0"/>
    <xf numFmtId="0" fontId="7" fillId="14" borderId="14" applyNumberFormat="0" applyFont="0" applyAlignment="0" applyProtection="0"/>
    <xf numFmtId="0" fontId="61" fillId="46" borderId="1675" applyNumberFormat="0" applyAlignment="0" applyProtection="0"/>
    <xf numFmtId="228" fontId="79" fillId="0" borderId="1691" applyFill="0">
      <alignment horizontal="center" vertical="center"/>
    </xf>
    <xf numFmtId="228" fontId="68" fillId="0" borderId="1691" applyFill="0">
      <alignment horizontal="center" vertical="center"/>
    </xf>
    <xf numFmtId="0" fontId="10" fillId="62" borderId="1676" applyNumberFormat="0" applyFont="0" applyAlignment="0" applyProtection="0"/>
    <xf numFmtId="0" fontId="64" fillId="59" borderId="1677" applyNumberFormat="0" applyAlignment="0" applyProtection="0"/>
    <xf numFmtId="0" fontId="7" fillId="14" borderId="14" applyNumberFormat="0" applyFont="0" applyAlignment="0" applyProtection="0"/>
    <xf numFmtId="0" fontId="66" fillId="0" borderId="1678" applyNumberFormat="0" applyFill="0" applyAlignment="0" applyProtection="0"/>
    <xf numFmtId="0" fontId="2" fillId="0" borderId="1678" applyNumberFormat="0" applyFill="0" applyAlignment="0" applyProtection="0"/>
    <xf numFmtId="228" fontId="104" fillId="0" borderId="1691"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66" fontId="103" fillId="0" borderId="1691" applyFill="0">
      <alignment horizontal="center" vertical="center"/>
    </xf>
    <xf numFmtId="37" fontId="70" fillId="0" borderId="1699"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675"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675" applyNumberFormat="0" applyAlignment="0" applyProtection="0"/>
    <xf numFmtId="254" fontId="10" fillId="39" borderId="1727">
      <alignment horizontal="right"/>
      <protection locked="0"/>
    </xf>
    <xf numFmtId="0" fontId="7" fillId="14" borderId="14" applyNumberFormat="0" applyFont="0" applyAlignment="0" applyProtection="0"/>
    <xf numFmtId="0" fontId="10" fillId="62" borderId="1676" applyNumberFormat="0" applyFont="0" applyAlignment="0" applyProtection="0"/>
    <xf numFmtId="0" fontId="64" fillId="59" borderId="1677" applyNumberFormat="0" applyAlignment="0" applyProtection="0"/>
    <xf numFmtId="0" fontId="7" fillId="14" borderId="14" applyNumberFormat="0" applyFont="0" applyAlignment="0" applyProtection="0"/>
    <xf numFmtId="0" fontId="2" fillId="0" borderId="1678" applyNumberFormat="0" applyFill="0" applyAlignment="0" applyProtection="0"/>
    <xf numFmtId="0" fontId="66" fillId="0" borderId="1678"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187" fontId="74" fillId="0" borderId="1727"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3" fillId="0" borderId="1724">
      <alignment vertical="center"/>
      <protection locked="0"/>
    </xf>
    <xf numFmtId="178" fontId="10" fillId="39" borderId="1709">
      <alignment horizontal="center"/>
      <protection locked="0"/>
    </xf>
    <xf numFmtId="0" fontId="7" fillId="14" borderId="14" applyNumberFormat="0" applyFont="0" applyAlignment="0" applyProtection="0"/>
    <xf numFmtId="191" fontId="74" fillId="0" borderId="1691" applyFont="0" applyFill="0" applyBorder="0" applyAlignment="0" applyProtection="0">
      <alignment horizontal="left"/>
      <protection locked="0"/>
    </xf>
    <xf numFmtId="0" fontId="7" fillId="14" borderId="14" applyNumberFormat="0" applyFont="0" applyAlignment="0" applyProtection="0"/>
    <xf numFmtId="190" fontId="74" fillId="0" borderId="1700" applyFont="0" applyFill="0" applyBorder="0" applyAlignment="0" applyProtection="0">
      <alignment horizontal="left"/>
      <protection locked="0"/>
    </xf>
    <xf numFmtId="0" fontId="7" fillId="14" borderId="14" applyNumberFormat="0" applyFont="0" applyAlignment="0" applyProtection="0"/>
    <xf numFmtId="0" fontId="73" fillId="63" borderId="1700" applyFill="0">
      <alignment horizontal="center"/>
    </xf>
    <xf numFmtId="0" fontId="7" fillId="14" borderId="14" applyNumberFormat="0" applyFont="0" applyAlignment="0" applyProtection="0"/>
    <xf numFmtId="180" fontId="10" fillId="63" borderId="1682" applyNumberFormat="0" applyFont="0" applyBorder="0" applyAlignment="0" applyProtection="0"/>
    <xf numFmtId="180" fontId="10" fillId="63" borderId="1682" applyNumberFormat="0" applyFont="0" applyBorder="0" applyAlignment="0" applyProtection="0"/>
    <xf numFmtId="0" fontId="66" fillId="0" borderId="1723" applyNumberFormat="0" applyFill="0" applyAlignment="0" applyProtection="0"/>
    <xf numFmtId="276" fontId="20" fillId="0" borderId="1709">
      <alignment horizontal="center"/>
    </xf>
    <xf numFmtId="0" fontId="7" fillId="14" borderId="14" applyNumberFormat="0" applyFont="0" applyAlignment="0" applyProtection="0"/>
    <xf numFmtId="0" fontId="53" fillId="59" borderId="1684" applyNumberFormat="0" applyAlignment="0" applyProtection="0"/>
    <xf numFmtId="0" fontId="61" fillId="46" borderId="1684" applyNumberFormat="0" applyAlignment="0" applyProtection="0"/>
    <xf numFmtId="0" fontId="64" fillId="59" borderId="1686" applyNumberFormat="0" applyAlignment="0" applyProtection="0"/>
    <xf numFmtId="0" fontId="66" fillId="0" borderId="1687" applyNumberFormat="0" applyFill="0" applyAlignment="0" applyProtection="0"/>
    <xf numFmtId="0" fontId="2" fillId="0" borderId="1687" applyNumberFormat="0" applyFill="0" applyAlignment="0" applyProtection="0"/>
    <xf numFmtId="0" fontId="53" fillId="59" borderId="1684" applyNumberFormat="0" applyAlignment="0" applyProtection="0"/>
    <xf numFmtId="184" fontId="68" fillId="0" borderId="1709" applyFill="0">
      <alignment horizontal="center" vertical="center"/>
    </xf>
    <xf numFmtId="0" fontId="61" fillId="46" borderId="1684" applyNumberFormat="0" applyAlignment="0" applyProtection="0"/>
    <xf numFmtId="0" fontId="7" fillId="14" borderId="14" applyNumberFormat="0" applyFont="0" applyAlignment="0" applyProtection="0"/>
    <xf numFmtId="0" fontId="64" fillId="59" borderId="1686" applyNumberFormat="0" applyAlignment="0" applyProtection="0"/>
    <xf numFmtId="0" fontId="2" fillId="0" borderId="1687" applyNumberFormat="0" applyFill="0" applyAlignment="0" applyProtection="0"/>
    <xf numFmtId="0" fontId="66" fillId="0" borderId="1687"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684" applyNumberFormat="0" applyAlignment="0" applyProtection="0"/>
    <xf numFmtId="271" fontId="11" fillId="0" borderId="1709">
      <alignment horizontal="right"/>
    </xf>
    <xf numFmtId="0" fontId="7" fillId="14" borderId="14" applyNumberFormat="0" applyFont="0" applyAlignment="0" applyProtection="0"/>
    <xf numFmtId="0" fontId="61" fillId="46" borderId="1684" applyNumberFormat="0" applyAlignment="0" applyProtection="0"/>
    <xf numFmtId="178" fontId="10" fillId="39" borderId="1700">
      <alignment horizontal="center"/>
      <protection locked="0"/>
    </xf>
    <xf numFmtId="228" fontId="104" fillId="0" borderId="1700" applyFill="0">
      <alignment horizontal="center" vertical="center"/>
    </xf>
    <xf numFmtId="0" fontId="10" fillId="62" borderId="1685" applyNumberFormat="0" applyFont="0" applyAlignment="0" applyProtection="0"/>
    <xf numFmtId="0" fontId="64" fillId="59" borderId="1686" applyNumberFormat="0" applyAlignment="0" applyProtection="0"/>
    <xf numFmtId="0" fontId="7" fillId="14" borderId="14" applyNumberFormat="0" applyFont="0" applyAlignment="0" applyProtection="0"/>
    <xf numFmtId="0" fontId="66" fillId="0" borderId="1687" applyNumberFormat="0" applyFill="0" applyAlignment="0" applyProtection="0"/>
    <xf numFmtId="0" fontId="2" fillId="0" borderId="1687" applyNumberFormat="0" applyFill="0" applyAlignment="0" applyProtection="0"/>
    <xf numFmtId="228" fontId="79" fillId="0" borderId="1700"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4" fontId="68" fillId="0" borderId="1700"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684"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684"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10" fillId="62" borderId="1685" applyNumberFormat="0" applyFont="0" applyAlignment="0" applyProtection="0"/>
    <xf numFmtId="0" fontId="64" fillId="59" borderId="1686" applyNumberFormat="0" applyAlignment="0" applyProtection="0"/>
    <xf numFmtId="0" fontId="7" fillId="14" borderId="14" applyNumberFormat="0" applyFont="0" applyAlignment="0" applyProtection="0"/>
    <xf numFmtId="232" fontId="103" fillId="0" borderId="1807">
      <alignment vertical="center"/>
      <protection locked="0"/>
    </xf>
    <xf numFmtId="0" fontId="2" fillId="0" borderId="1687" applyNumberFormat="0" applyFill="0" applyAlignment="0" applyProtection="0"/>
    <xf numFmtId="0" fontId="66" fillId="0" borderId="1687" applyNumberFormat="0" applyFill="0" applyAlignment="0" applyProtection="0"/>
    <xf numFmtId="228" fontId="136" fillId="68" borderId="1707" applyNumberFormat="0">
      <alignment horizontal="right"/>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73" fillId="63" borderId="1700" applyFill="0">
      <alignment horizontal="center"/>
    </xf>
    <xf numFmtId="0" fontId="7" fillId="14" borderId="14" applyNumberFormat="0" applyFont="0" applyAlignment="0" applyProtection="0"/>
    <xf numFmtId="266" fontId="103" fillId="0" borderId="1700"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68" fillId="0" borderId="1728" applyFill="0"/>
    <xf numFmtId="188" fontId="73" fillId="63" borderId="1718" applyFill="0">
      <alignment horizontal="center" vertical="center"/>
    </xf>
    <xf numFmtId="0" fontId="2" fillId="0" borderId="1705" applyNumberFormat="0" applyFill="0" applyAlignment="0" applyProtection="0"/>
    <xf numFmtId="0" fontId="61" fillId="46" borderId="1693" applyNumberFormat="0" applyAlignment="0" applyProtection="0"/>
    <xf numFmtId="0" fontId="7" fillId="14" borderId="14" applyNumberFormat="0" applyFont="0" applyAlignment="0" applyProtection="0"/>
    <xf numFmtId="0" fontId="64" fillId="59" borderId="1713" applyNumberFormat="0" applyAlignment="0" applyProtection="0"/>
    <xf numFmtId="180" fontId="10" fillId="63" borderId="1691" applyNumberFormat="0" applyFont="0" applyBorder="0" applyAlignment="0" applyProtection="0"/>
    <xf numFmtId="180" fontId="10" fillId="63" borderId="1691" applyNumberFormat="0" applyFont="0" applyBorder="0" applyAlignment="0" applyProtection="0"/>
    <xf numFmtId="0" fontId="10" fillId="62" borderId="1712" applyNumberFormat="0" applyFont="0" applyAlignment="0" applyProtection="0"/>
    <xf numFmtId="228" fontId="124" fillId="0" borderId="1708" applyFill="0">
      <alignment horizontal="center" vertical="center"/>
    </xf>
    <xf numFmtId="271" fontId="11" fillId="63" borderId="1727">
      <alignment horizontal="right"/>
    </xf>
    <xf numFmtId="0" fontId="53" fillId="59" borderId="1693" applyNumberFormat="0" applyAlignment="0" applyProtection="0"/>
    <xf numFmtId="0" fontId="61" fillId="46" borderId="1693" applyNumberFormat="0" applyAlignment="0" applyProtection="0"/>
    <xf numFmtId="0" fontId="64" fillId="59" borderId="1695" applyNumberFormat="0" applyAlignment="0" applyProtection="0"/>
    <xf numFmtId="0" fontId="66" fillId="0" borderId="1696" applyNumberFormat="0" applyFill="0" applyAlignment="0" applyProtection="0"/>
    <xf numFmtId="0" fontId="2" fillId="0" borderId="1696" applyNumberFormat="0" applyFill="0" applyAlignment="0" applyProtection="0"/>
    <xf numFmtId="0" fontId="53" fillId="59" borderId="1693" applyNumberFormat="0" applyAlignment="0" applyProtection="0"/>
    <xf numFmtId="0" fontId="61" fillId="46" borderId="1693" applyNumberFormat="0" applyAlignment="0" applyProtection="0"/>
    <xf numFmtId="0" fontId="7" fillId="14" borderId="14" applyNumberFormat="0" applyFont="0" applyAlignment="0" applyProtection="0"/>
    <xf numFmtId="0" fontId="64" fillId="59" borderId="1695" applyNumberFormat="0" applyAlignment="0" applyProtection="0"/>
    <xf numFmtId="0" fontId="2" fillId="0" borderId="1696" applyNumberFormat="0" applyFill="0" applyAlignment="0" applyProtection="0"/>
    <xf numFmtId="0" fontId="66" fillId="0" borderId="1696"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693"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693" applyNumberFormat="0" applyAlignment="0" applyProtection="0"/>
    <xf numFmtId="196" fontId="10" fillId="39" borderId="1709" applyFont="0" applyFill="0" applyBorder="0" applyAlignment="0">
      <alignment horizontal="left"/>
    </xf>
    <xf numFmtId="228" fontId="74" fillId="0" borderId="1709" applyNumberFormat="0">
      <alignment horizontal="left"/>
      <protection locked="0"/>
    </xf>
    <xf numFmtId="0" fontId="10" fillId="62" borderId="1694" applyNumberFormat="0" applyFont="0" applyAlignment="0" applyProtection="0"/>
    <xf numFmtId="0" fontId="64" fillId="59" borderId="1695" applyNumberFormat="0" applyAlignment="0" applyProtection="0"/>
    <xf numFmtId="0" fontId="7" fillId="14" borderId="14" applyNumberFormat="0" applyFont="0" applyAlignment="0" applyProtection="0"/>
    <xf numFmtId="0" fontId="66" fillId="0" borderId="1696" applyNumberFormat="0" applyFill="0" applyAlignment="0" applyProtection="0"/>
    <xf numFmtId="0" fontId="2" fillId="0" borderId="1696" applyNumberFormat="0" applyFill="0" applyAlignment="0" applyProtection="0"/>
    <xf numFmtId="49" fontId="74" fillId="0" borderId="1709">
      <alignment horizontal="left" vertical="top" wrapText="1"/>
      <protection locked="0"/>
    </xf>
    <xf numFmtId="0" fontId="7" fillId="14" borderId="14" applyNumberFormat="0" applyFont="0" applyAlignment="0" applyProtection="0"/>
    <xf numFmtId="233" fontId="103" fillId="0" borderId="1724">
      <alignment vertical="center"/>
      <protection locked="0"/>
    </xf>
    <xf numFmtId="0" fontId="7" fillId="14" borderId="14" applyNumberFormat="0" applyFont="0" applyAlignment="0" applyProtection="0"/>
    <xf numFmtId="0" fontId="7" fillId="14" borderId="14" applyNumberFormat="0" applyFont="0" applyAlignment="0" applyProtection="0"/>
    <xf numFmtId="178" fontId="10" fillId="39" borderId="1709">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693"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693" applyNumberFormat="0" applyAlignment="0" applyProtection="0"/>
    <xf numFmtId="0" fontId="7" fillId="14" borderId="14" applyNumberFormat="0" applyFont="0" applyAlignment="0" applyProtection="0"/>
    <xf numFmtId="0" fontId="10" fillId="62" borderId="1694" applyNumberFormat="0" applyFont="0" applyAlignment="0" applyProtection="0"/>
    <xf numFmtId="0" fontId="64" fillId="59" borderId="1695" applyNumberFormat="0" applyAlignment="0" applyProtection="0"/>
    <xf numFmtId="0" fontId="7" fillId="14" borderId="14" applyNumberFormat="0" applyFont="0" applyAlignment="0" applyProtection="0"/>
    <xf numFmtId="0" fontId="2" fillId="0" borderId="1696" applyNumberFormat="0" applyFill="0" applyAlignment="0" applyProtection="0"/>
    <xf numFmtId="0" fontId="66" fillId="0" borderId="1696"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79" fillId="0" borderId="1709"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37" fontId="103" fillId="0" borderId="1724">
      <alignment vertical="center"/>
      <protection locked="0"/>
    </xf>
    <xf numFmtId="228" fontId="104" fillId="0" borderId="1709" applyFill="0">
      <alignment horizontal="center" vertical="center"/>
    </xf>
    <xf numFmtId="228" fontId="68" fillId="0" borderId="1709" applyFill="0">
      <alignment horizontal="center" vertical="center"/>
    </xf>
    <xf numFmtId="0" fontId="7" fillId="14" borderId="14" applyNumberFormat="0" applyFont="0" applyAlignment="0" applyProtection="0"/>
    <xf numFmtId="0" fontId="61" fillId="46" borderId="1702" applyNumberFormat="0" applyAlignment="0" applyProtection="0"/>
    <xf numFmtId="180" fontId="10" fillId="63" borderId="1700" applyNumberFormat="0" applyFont="0" applyBorder="0" applyAlignment="0" applyProtection="0"/>
    <xf numFmtId="180" fontId="10" fillId="63" borderId="1700" applyNumberFormat="0" applyFont="0" applyBorder="0" applyAlignment="0" applyProtection="0"/>
    <xf numFmtId="0" fontId="7" fillId="14" borderId="14" applyNumberFormat="0" applyFont="0" applyAlignment="0" applyProtection="0"/>
    <xf numFmtId="188" fontId="73" fillId="63" borderId="1700" applyFill="0">
      <alignment horizontal="center" vertical="center"/>
    </xf>
    <xf numFmtId="229" fontId="103" fillId="0" borderId="1724">
      <alignment vertical="center"/>
      <protection locked="0"/>
    </xf>
    <xf numFmtId="0" fontId="74" fillId="0" borderId="1727" applyNumberFormat="0">
      <alignment horizontal="left"/>
      <protection locked="0"/>
    </xf>
    <xf numFmtId="271" fontId="11" fillId="0" borderId="1727">
      <alignment horizontal="right"/>
    </xf>
    <xf numFmtId="0" fontId="7" fillId="14" borderId="14" applyNumberFormat="0" applyFont="0" applyAlignment="0" applyProtection="0"/>
    <xf numFmtId="201" fontId="10" fillId="39" borderId="1727" applyNumberFormat="0">
      <alignment horizontal="left"/>
    </xf>
    <xf numFmtId="0" fontId="73" fillId="63" borderId="1700" applyFill="0">
      <alignment horizontal="center"/>
    </xf>
    <xf numFmtId="188" fontId="73" fillId="63" borderId="1700" applyFill="0">
      <alignment horizontal="center" vertical="center"/>
    </xf>
    <xf numFmtId="185" fontId="74" fillId="0" borderId="1700" applyFont="0" applyFill="0" applyBorder="0" applyAlignment="0" applyProtection="0">
      <alignment horizontal="left"/>
      <protection locked="0"/>
    </xf>
    <xf numFmtId="197" fontId="74" fillId="0" borderId="1700">
      <alignment horizontal="left"/>
      <protection locked="0"/>
    </xf>
    <xf numFmtId="0" fontId="53" fillId="59" borderId="1702" applyNumberFormat="0" applyAlignment="0" applyProtection="0"/>
    <xf numFmtId="0" fontId="61" fillId="46" borderId="1702" applyNumberFormat="0" applyAlignment="0" applyProtection="0"/>
    <xf numFmtId="0" fontId="64" fillId="59" borderId="1704" applyNumberFormat="0" applyAlignment="0" applyProtection="0"/>
    <xf numFmtId="0" fontId="66" fillId="0" borderId="1705" applyNumberFormat="0" applyFill="0" applyAlignment="0" applyProtection="0"/>
    <xf numFmtId="0" fontId="2" fillId="0" borderId="1705" applyNumberFormat="0" applyFill="0" applyAlignment="0" applyProtection="0"/>
    <xf numFmtId="0" fontId="53" fillId="59" borderId="1702" applyNumberFormat="0" applyAlignment="0" applyProtection="0"/>
    <xf numFmtId="0" fontId="73" fillId="63" borderId="1700" applyFill="0">
      <alignment horizontal="center"/>
    </xf>
    <xf numFmtId="188" fontId="73" fillId="63" borderId="1700" applyFill="0">
      <alignment horizontal="center" vertical="center"/>
    </xf>
    <xf numFmtId="0" fontId="61" fillId="46" borderId="1702" applyNumberFormat="0" applyAlignment="0" applyProtection="0"/>
    <xf numFmtId="0" fontId="7" fillId="14" borderId="14" applyNumberFormat="0" applyFont="0" applyAlignment="0" applyProtection="0"/>
    <xf numFmtId="0" fontId="64" fillId="59" borderId="1704" applyNumberFormat="0" applyAlignment="0" applyProtection="0"/>
    <xf numFmtId="0" fontId="2" fillId="0" borderId="1705" applyNumberFormat="0" applyFill="0" applyAlignment="0" applyProtection="0"/>
    <xf numFmtId="0" fontId="66" fillId="0" borderId="1705"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702" applyNumberFormat="0" applyAlignment="0" applyProtection="0"/>
    <xf numFmtId="0" fontId="73" fillId="63" borderId="1709" applyFill="0">
      <alignment horizontal="center"/>
    </xf>
    <xf numFmtId="0" fontId="7" fillId="14" borderId="14" applyNumberFormat="0" applyFont="0" applyAlignment="0" applyProtection="0"/>
    <xf numFmtId="0" fontId="61" fillId="46" borderId="1702" applyNumberFormat="0" applyAlignment="0" applyProtection="0"/>
    <xf numFmtId="184" fontId="68" fillId="0" borderId="1718" applyFill="0">
      <alignment horizontal="center" vertical="center"/>
    </xf>
    <xf numFmtId="0" fontId="7" fillId="14" borderId="14" applyNumberFormat="0" applyFont="0" applyAlignment="0" applyProtection="0"/>
    <xf numFmtId="0" fontId="10" fillId="62" borderId="1703" applyNumberFormat="0" applyFont="0" applyAlignment="0" applyProtection="0"/>
    <xf numFmtId="0" fontId="64" fillId="59" borderId="1704" applyNumberFormat="0" applyAlignment="0" applyProtection="0"/>
    <xf numFmtId="0" fontId="10" fillId="62" borderId="1721" applyNumberFormat="0" applyFont="0" applyAlignment="0" applyProtection="0"/>
    <xf numFmtId="0" fontId="7" fillId="14" borderId="14" applyNumberFormat="0" applyFont="0" applyAlignment="0" applyProtection="0"/>
    <xf numFmtId="0" fontId="66" fillId="0" borderId="1705" applyNumberFormat="0" applyFill="0" applyAlignment="0" applyProtection="0"/>
    <xf numFmtId="0" fontId="2" fillId="0" borderId="1705" applyNumberFormat="0" applyFill="0" applyAlignment="0" applyProtection="0"/>
    <xf numFmtId="266" fontId="103" fillId="0" borderId="1718"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2" fontId="74" fillId="0" borderId="1718"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8" fontId="73" fillId="63" borderId="1709"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1722" applyNumberFormat="0" applyAlignment="0" applyProtection="0"/>
    <xf numFmtId="0" fontId="7" fillId="14" borderId="14" applyNumberFormat="0" applyFont="0" applyAlignment="0" applyProtection="0"/>
    <xf numFmtId="0" fontId="53" fillId="59" borderId="1702"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702" applyNumberFormat="0" applyAlignment="0" applyProtection="0"/>
    <xf numFmtId="230" fontId="103" fillId="0" borderId="1724">
      <alignment vertical="center"/>
      <protection locked="0"/>
    </xf>
    <xf numFmtId="0" fontId="7" fillId="14" borderId="14" applyNumberFormat="0" applyFont="0" applyAlignment="0" applyProtection="0"/>
    <xf numFmtId="0" fontId="10" fillId="62" borderId="1703" applyNumberFormat="0" applyFont="0" applyAlignment="0" applyProtection="0"/>
    <xf numFmtId="0" fontId="64" fillId="59" borderId="1704" applyNumberFormat="0" applyAlignment="0" applyProtection="0"/>
    <xf numFmtId="0" fontId="7" fillId="14" borderId="14" applyNumberFormat="0" applyFont="0" applyAlignment="0" applyProtection="0"/>
    <xf numFmtId="0" fontId="2" fillId="0" borderId="1705" applyNumberFormat="0" applyFill="0" applyAlignment="0" applyProtection="0"/>
    <xf numFmtId="0" fontId="66" fillId="0" borderId="1705" applyNumberFormat="0" applyFill="0" applyAlignment="0" applyProtection="0"/>
    <xf numFmtId="0" fontId="61" fillId="46" borderId="1711"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1718"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200" fontId="10" fillId="5" borderId="1709" applyFont="0" applyFill="0" applyBorder="0" applyAlignment="0" applyProtection="0"/>
    <xf numFmtId="271" fontId="11" fillId="0" borderId="1718">
      <alignment horizontal="right"/>
    </xf>
    <xf numFmtId="201" fontId="10" fillId="39" borderId="1718" applyNumberFormat="0">
      <alignment horizontal="left"/>
    </xf>
    <xf numFmtId="178" fontId="10" fillId="39" borderId="1727">
      <alignment horizontal="center"/>
      <protection locked="0"/>
    </xf>
    <xf numFmtId="180" fontId="10" fillId="63" borderId="1709" applyNumberFormat="0" applyFont="0" applyBorder="0" applyAlignment="0" applyProtection="0"/>
    <xf numFmtId="180" fontId="10" fillId="63" borderId="1709" applyNumberFormat="0" applyFont="0" applyBorder="0" applyAlignment="0" applyProtection="0"/>
    <xf numFmtId="276" fontId="20" fillId="0" borderId="1727">
      <alignment horizontal="center"/>
    </xf>
    <xf numFmtId="0" fontId="53" fillId="59" borderId="1711" applyNumberFormat="0" applyAlignment="0" applyProtection="0"/>
    <xf numFmtId="193" fontId="10" fillId="0" borderId="1709" applyFont="0" applyFill="0" applyBorder="0" applyAlignment="0" applyProtection="0">
      <alignment horizontal="left"/>
      <protection locked="0"/>
    </xf>
    <xf numFmtId="0" fontId="7" fillId="14" borderId="14" applyNumberFormat="0" applyFont="0" applyAlignment="0" applyProtection="0"/>
    <xf numFmtId="200" fontId="10" fillId="5" borderId="1709" applyFont="0" applyFill="0" applyBorder="0" applyAlignment="0" applyProtection="0"/>
    <xf numFmtId="193" fontId="10" fillId="0" borderId="1709" applyFont="0" applyFill="0" applyBorder="0" applyAlignment="0" applyProtection="0">
      <alignment horizontal="left"/>
      <protection locked="0"/>
    </xf>
    <xf numFmtId="0" fontId="7" fillId="14" borderId="14" applyNumberFormat="0" applyFont="0" applyAlignment="0" applyProtection="0"/>
    <xf numFmtId="0" fontId="10" fillId="62" borderId="1721" applyNumberFormat="0" applyFont="0" applyAlignment="0" applyProtection="0"/>
    <xf numFmtId="0" fontId="73" fillId="63" borderId="1709" applyFill="0">
      <alignment horizontal="center"/>
    </xf>
    <xf numFmtId="188" fontId="73" fillId="63" borderId="1709" applyFill="0">
      <alignment horizontal="center" vertical="center"/>
    </xf>
    <xf numFmtId="185" fontId="74" fillId="0" borderId="1709" applyFont="0" applyFill="0" applyBorder="0" applyAlignment="0" applyProtection="0">
      <alignment horizontal="left"/>
      <protection locked="0"/>
    </xf>
    <xf numFmtId="197" fontId="74" fillId="0" borderId="1709">
      <alignment horizontal="left"/>
      <protection locked="0"/>
    </xf>
    <xf numFmtId="0" fontId="53" fillId="59" borderId="1711" applyNumberFormat="0" applyAlignment="0" applyProtection="0"/>
    <xf numFmtId="0" fontId="61" fillId="46" borderId="1711" applyNumberFormat="0" applyAlignment="0" applyProtection="0"/>
    <xf numFmtId="0" fontId="64" fillId="59" borderId="1713" applyNumberFormat="0" applyAlignment="0" applyProtection="0"/>
    <xf numFmtId="0" fontId="66" fillId="0" borderId="1714" applyNumberFormat="0" applyFill="0" applyAlignment="0" applyProtection="0"/>
    <xf numFmtId="0" fontId="2" fillId="0" borderId="1714" applyNumberFormat="0" applyFill="0" applyAlignment="0" applyProtection="0"/>
    <xf numFmtId="0" fontId="53" fillId="59" borderId="1711" applyNumberFormat="0" applyAlignment="0" applyProtection="0"/>
    <xf numFmtId="0" fontId="73" fillId="63" borderId="1709" applyFill="0">
      <alignment horizontal="center"/>
    </xf>
    <xf numFmtId="188" fontId="73" fillId="63" borderId="1709" applyFill="0">
      <alignment horizontal="center" vertical="center"/>
    </xf>
    <xf numFmtId="0" fontId="61" fillId="46" borderId="1711" applyNumberFormat="0" applyAlignment="0" applyProtection="0"/>
    <xf numFmtId="0" fontId="7" fillId="14" borderId="14" applyNumberFormat="0" applyFont="0" applyAlignment="0" applyProtection="0"/>
    <xf numFmtId="0" fontId="64" fillId="59" borderId="1713" applyNumberFormat="0" applyAlignment="0" applyProtection="0"/>
    <xf numFmtId="0" fontId="2" fillId="0" borderId="1714" applyNumberFormat="0" applyFill="0" applyAlignment="0" applyProtection="0"/>
    <xf numFmtId="0" fontId="66" fillId="0" borderId="1714"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711" applyNumberFormat="0" applyAlignment="0" applyProtection="0"/>
    <xf numFmtId="0" fontId="7" fillId="14" borderId="14" applyNumberFormat="0" applyFont="0" applyAlignment="0" applyProtection="0"/>
    <xf numFmtId="0" fontId="61" fillId="46" borderId="1711" applyNumberFormat="0" applyAlignment="0" applyProtection="0"/>
    <xf numFmtId="228" fontId="68" fillId="0" borderId="1727" applyFill="0">
      <alignment horizontal="center" vertical="center"/>
    </xf>
    <xf numFmtId="184" fontId="68" fillId="0" borderId="1727" applyFill="0">
      <alignment horizontal="center" vertical="center"/>
    </xf>
    <xf numFmtId="0" fontId="10" fillId="62" borderId="1712" applyNumberFormat="0" applyFont="0" applyAlignment="0" applyProtection="0"/>
    <xf numFmtId="0" fontId="64" fillId="59" borderId="1713" applyNumberFormat="0" applyAlignment="0" applyProtection="0"/>
    <xf numFmtId="0" fontId="7" fillId="14" borderId="14" applyNumberFormat="0" applyFont="0" applyAlignment="0" applyProtection="0"/>
    <xf numFmtId="0" fontId="66" fillId="0" borderId="1714" applyNumberFormat="0" applyFill="0" applyAlignment="0" applyProtection="0"/>
    <xf numFmtId="0" fontId="2" fillId="0" borderId="1714" applyNumberFormat="0" applyFill="0" applyAlignment="0" applyProtection="0"/>
    <xf numFmtId="228" fontId="103" fillId="0" borderId="1727"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711"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711" applyNumberFormat="0" applyAlignment="0" applyProtection="0"/>
    <xf numFmtId="0" fontId="7" fillId="14" borderId="14" applyNumberFormat="0" applyFont="0" applyAlignment="0" applyProtection="0"/>
    <xf numFmtId="0" fontId="10" fillId="62" borderId="1712" applyNumberFormat="0" applyFont="0" applyAlignment="0" applyProtection="0"/>
    <xf numFmtId="0" fontId="64" fillId="59" borderId="1713" applyNumberFormat="0" applyAlignment="0" applyProtection="0"/>
    <xf numFmtId="0" fontId="7" fillId="14" borderId="14" applyNumberFormat="0" applyFont="0" applyAlignment="0" applyProtection="0"/>
    <xf numFmtId="0" fontId="2" fillId="0" borderId="1714" applyNumberFormat="0" applyFill="0" applyAlignment="0" applyProtection="0"/>
    <xf numFmtId="0" fontId="66" fillId="0" borderId="1714"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720" applyNumberFormat="0" applyAlignment="0" applyProtection="0"/>
    <xf numFmtId="0" fontId="7" fillId="14" borderId="14" applyNumberFormat="0" applyFont="0" applyAlignment="0" applyProtection="0"/>
    <xf numFmtId="191" fontId="74" fillId="0" borderId="1727"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192" fontId="74" fillId="0" borderId="1727" applyFont="0" applyFill="0" applyBorder="0" applyAlignment="0" applyProtection="0">
      <alignment horizontal="left"/>
      <protection locked="0"/>
    </xf>
    <xf numFmtId="190" fontId="74" fillId="0" borderId="1727" applyFont="0" applyFill="0" applyBorder="0" applyAlignment="0" applyProtection="0">
      <alignment horizontal="left"/>
      <protection locked="0"/>
    </xf>
    <xf numFmtId="180" fontId="10" fillId="63" borderId="1718" applyNumberFormat="0" applyFont="0" applyBorder="0" applyAlignment="0" applyProtection="0"/>
    <xf numFmtId="180" fontId="10" fillId="63" borderId="1718" applyNumberFormat="0" applyFont="0" applyBorder="0" applyAlignment="0" applyProtection="0"/>
    <xf numFmtId="0" fontId="7" fillId="14" borderId="14" applyNumberFormat="0" applyFont="0" applyAlignment="0" applyProtection="0"/>
    <xf numFmtId="0" fontId="53" fillId="59" borderId="1720" applyNumberFormat="0" applyAlignment="0" applyProtection="0"/>
    <xf numFmtId="0" fontId="61" fillId="46" borderId="1720" applyNumberFormat="0" applyAlignment="0" applyProtection="0"/>
    <xf numFmtId="0" fontId="64" fillId="59" borderId="1722" applyNumberFormat="0" applyAlignment="0" applyProtection="0"/>
    <xf numFmtId="0" fontId="66" fillId="0" borderId="1723" applyNumberFormat="0" applyFill="0" applyAlignment="0" applyProtection="0"/>
    <xf numFmtId="0" fontId="2" fillId="0" borderId="1723" applyNumberFormat="0" applyFill="0" applyAlignment="0" applyProtection="0"/>
    <xf numFmtId="0" fontId="53" fillId="59" borderId="1720" applyNumberFormat="0" applyAlignment="0" applyProtection="0"/>
    <xf numFmtId="0" fontId="61" fillId="46" borderId="1720" applyNumberFormat="0" applyAlignment="0" applyProtection="0"/>
    <xf numFmtId="0" fontId="7" fillId="14" borderId="14" applyNumberFormat="0" applyFont="0" applyAlignment="0" applyProtection="0"/>
    <xf numFmtId="0" fontId="64" fillId="59" borderId="1722" applyNumberFormat="0" applyAlignment="0" applyProtection="0"/>
    <xf numFmtId="0" fontId="2" fillId="0" borderId="1723" applyNumberFormat="0" applyFill="0" applyAlignment="0" applyProtection="0"/>
    <xf numFmtId="0" fontId="66" fillId="0" borderId="1723"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720" applyNumberFormat="0" applyAlignment="0" applyProtection="0"/>
    <xf numFmtId="0" fontId="7" fillId="14" borderId="14" applyNumberFormat="0" applyFont="0" applyAlignment="0" applyProtection="0"/>
    <xf numFmtId="0" fontId="61" fillId="46" borderId="1720" applyNumberFormat="0" applyAlignment="0" applyProtection="0"/>
    <xf numFmtId="0" fontId="10" fillId="62" borderId="1721" applyNumberFormat="0" applyFont="0" applyAlignment="0" applyProtection="0"/>
    <xf numFmtId="0" fontId="64" fillId="59" borderId="1722" applyNumberFormat="0" applyAlignment="0" applyProtection="0"/>
    <xf numFmtId="0" fontId="7" fillId="14" borderId="14" applyNumberFormat="0" applyFont="0" applyAlignment="0" applyProtection="0"/>
    <xf numFmtId="0" fontId="66" fillId="0" borderId="1723" applyNumberFormat="0" applyFill="0" applyAlignment="0" applyProtection="0"/>
    <xf numFmtId="0" fontId="2" fillId="0" borderId="1723"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720"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720" applyNumberFormat="0" applyAlignment="0" applyProtection="0"/>
    <xf numFmtId="0" fontId="7" fillId="14" borderId="14" applyNumberFormat="0" applyFont="0" applyAlignment="0" applyProtection="0"/>
    <xf numFmtId="0" fontId="10" fillId="62" borderId="1721" applyNumberFormat="0" applyFont="0" applyAlignment="0" applyProtection="0"/>
    <xf numFmtId="0" fontId="64" fillId="59" borderId="1722" applyNumberFormat="0" applyAlignment="0" applyProtection="0"/>
    <xf numFmtId="0" fontId="7" fillId="14" borderId="14" applyNumberFormat="0" applyFont="0" applyAlignment="0" applyProtection="0"/>
    <xf numFmtId="0" fontId="2" fillId="0" borderId="1723" applyNumberFormat="0" applyFill="0" applyAlignment="0" applyProtection="0"/>
    <xf numFmtId="0" fontId="66" fillId="0" borderId="1723"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0" fontId="10" fillId="63" borderId="1727" applyNumberFormat="0" applyFont="0" applyBorder="0" applyAlignment="0" applyProtection="0"/>
    <xf numFmtId="180" fontId="10" fillId="63" borderId="1727" applyNumberFormat="0" applyFont="0" applyBorder="0" applyAlignment="0" applyProtection="0"/>
    <xf numFmtId="0" fontId="7" fillId="14" borderId="14" applyNumberFormat="0" applyFont="0" applyAlignment="0" applyProtection="0"/>
    <xf numFmtId="0" fontId="7" fillId="14" borderId="14" applyNumberFormat="0" applyFont="0" applyAlignment="0" applyProtection="0"/>
    <xf numFmtId="0" fontId="10" fillId="62" borderId="1804" applyNumberFormat="0" applyFont="0" applyAlignment="0" applyProtection="0"/>
    <xf numFmtId="0" fontId="64" fillId="59" borderId="2717" applyNumberForma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2567"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191" fontId="74" fillId="0" borderId="2484" applyFont="0" applyFill="0" applyBorder="0" applyAlignment="0" applyProtection="0">
      <alignment horizontal="left"/>
      <protection locked="0"/>
    </xf>
    <xf numFmtId="178" fontId="10" fillId="39" borderId="1886">
      <alignment horizontal="center"/>
      <protection locked="0"/>
    </xf>
    <xf numFmtId="0" fontId="7" fillId="14" borderId="14" applyNumberFormat="0" applyFont="0" applyAlignment="0" applyProtection="0"/>
    <xf numFmtId="250" fontId="168" fillId="0" borderId="2796" applyFill="0"/>
    <xf numFmtId="0" fontId="7" fillId="14" borderId="14" applyNumberFormat="0" applyFont="0" applyAlignment="0" applyProtection="0"/>
    <xf numFmtId="237" fontId="103" fillId="0" borderId="2564">
      <alignment vertical="center"/>
      <protection locked="0"/>
    </xf>
    <xf numFmtId="197" fontId="74" fillId="0" borderId="1882">
      <alignment horizontal="left"/>
      <protection locked="0"/>
    </xf>
    <xf numFmtId="0" fontId="73" fillId="63" borderId="2794" applyFill="0">
      <alignment horizontal="center"/>
    </xf>
    <xf numFmtId="188" fontId="73" fillId="63" borderId="1800" applyFill="0">
      <alignment horizontal="center" vertical="center"/>
    </xf>
    <xf numFmtId="180" fontId="10" fillId="63" borderId="1727" applyNumberFormat="0" applyFont="0" applyBorder="0" applyAlignment="0" applyProtection="0"/>
    <xf numFmtId="180" fontId="10" fillId="63" borderId="1727" applyNumberFormat="0" applyFont="0" applyBorder="0" applyAlignment="0" applyProtection="0"/>
    <xf numFmtId="49" fontId="74" fillId="0" borderId="1755">
      <alignment horizontal="left" vertical="top" wrapText="1"/>
      <protection locked="0"/>
    </xf>
    <xf numFmtId="0" fontId="64" fillId="59" borderId="2334" applyNumberFormat="0" applyAlignment="0" applyProtection="0"/>
    <xf numFmtId="228" fontId="73" fillId="63" borderId="1886" applyFill="0">
      <alignment horizontal="center"/>
    </xf>
    <xf numFmtId="188" fontId="73" fillId="63" borderId="2249" applyFill="0">
      <alignment horizontal="center" vertical="center"/>
    </xf>
    <xf numFmtId="0" fontId="10" fillId="62" borderId="180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78" fontId="10" fillId="39" borderId="2330">
      <alignment horizontal="center"/>
      <protection locked="0"/>
    </xf>
    <xf numFmtId="187" fontId="74" fillId="0" borderId="1800" applyFont="0" applyFill="0" applyBorder="0" applyAlignment="0" applyProtection="0">
      <alignment horizontal="left"/>
      <protection locked="0"/>
    </xf>
    <xf numFmtId="0" fontId="7" fillId="14" borderId="14" applyNumberFormat="0" applyFont="0" applyAlignment="0" applyProtection="0"/>
    <xf numFmtId="187" fontId="74" fillId="0" borderId="1886" applyFont="0" applyFill="0" applyBorder="0" applyAlignment="0" applyProtection="0">
      <alignment horizontal="left"/>
      <protection locked="0"/>
    </xf>
    <xf numFmtId="49" fontId="74" fillId="0" borderId="1782">
      <alignment horizontal="left" vertical="top" wrapText="1"/>
      <protection locked="0"/>
    </xf>
    <xf numFmtId="0" fontId="10" fillId="62" borderId="1749" applyNumberFormat="0" applyFont="0" applyAlignment="0" applyProtection="0"/>
    <xf numFmtId="201" fontId="10" fillId="39" borderId="1764" applyNumberFormat="0">
      <alignment horizontal="left"/>
    </xf>
    <xf numFmtId="231" fontId="103" fillId="0" borderId="1752">
      <alignment vertical="center"/>
      <protection locked="0"/>
    </xf>
    <xf numFmtId="0" fontId="7" fillId="14" borderId="14" applyNumberFormat="0" applyFont="0" applyAlignment="0" applyProtection="0"/>
    <xf numFmtId="49" fontId="74" fillId="0" borderId="2104">
      <alignment horizontal="left" vertical="top" wrapText="1"/>
      <protection locked="0"/>
    </xf>
    <xf numFmtId="184" fontId="103" fillId="0" borderId="1788">
      <alignment vertical="center"/>
      <protection locked="0"/>
    </xf>
    <xf numFmtId="0" fontId="74" fillId="0" borderId="1886" applyNumberFormat="0">
      <alignment horizontal="left"/>
      <protection locked="0"/>
    </xf>
    <xf numFmtId="0" fontId="7" fillId="14" borderId="14" applyNumberFormat="0" applyFont="0" applyAlignment="0" applyProtection="0"/>
    <xf numFmtId="0" fontId="61" fillId="46" borderId="2252" applyNumberFormat="0" applyAlignment="0" applyProtection="0"/>
    <xf numFmtId="0" fontId="7" fillId="14" borderId="14" applyNumberFormat="0" applyFont="0" applyAlignment="0" applyProtection="0"/>
    <xf numFmtId="191" fontId="74" fillId="0" borderId="1958" applyFont="0" applyFill="0" applyBorder="0" applyAlignment="0" applyProtection="0">
      <alignment horizontal="left"/>
      <protection locked="0"/>
    </xf>
    <xf numFmtId="0" fontId="10" fillId="0" borderId="0"/>
    <xf numFmtId="0" fontId="73" fillId="63" borderId="1958" applyFill="0">
      <alignment horizontal="center"/>
    </xf>
    <xf numFmtId="187" fontId="74" fillId="0" borderId="1791" applyFont="0" applyFill="0" applyBorder="0" applyAlignment="0" applyProtection="0">
      <alignment horizontal="left"/>
      <protection locked="0"/>
    </xf>
    <xf numFmtId="0" fontId="7" fillId="14" borderId="14" applyNumberFormat="0" applyFont="0" applyAlignment="0" applyProtection="0"/>
    <xf numFmtId="178" fontId="10" fillId="39" borderId="1764">
      <alignment horizontal="center"/>
      <protection locked="0"/>
    </xf>
    <xf numFmtId="0" fontId="7" fillId="14" borderId="14" applyNumberFormat="0" applyFont="0" applyAlignment="0" applyProtection="0"/>
    <xf numFmtId="0" fontId="7" fillId="14" borderId="14" applyNumberFormat="0" applyFont="0" applyAlignment="0" applyProtection="0"/>
    <xf numFmtId="228" fontId="73" fillId="63" borderId="1800" applyFill="0">
      <alignment horizontal="center" vertical="center"/>
    </xf>
    <xf numFmtId="0" fontId="7" fillId="14" borderId="14" applyNumberFormat="0" applyFont="0" applyAlignment="0" applyProtection="0"/>
    <xf numFmtId="231" fontId="103" fillId="0" borderId="1788">
      <alignment vertical="center"/>
      <protection locked="0"/>
    </xf>
    <xf numFmtId="0" fontId="53" fillId="59" borderId="1757" applyNumberFormat="0" applyAlignment="0" applyProtection="0"/>
    <xf numFmtId="0" fontId="7" fillId="14" borderId="14" applyNumberFormat="0" applyFont="0" applyAlignment="0" applyProtection="0"/>
    <xf numFmtId="0" fontId="53" fillId="59" borderId="1793" applyNumberFormat="0" applyAlignment="0" applyProtection="0"/>
    <xf numFmtId="201" fontId="10" fillId="39" borderId="1755" applyNumberFormat="0">
      <alignment horizontal="left"/>
    </xf>
    <xf numFmtId="184" fontId="68" fillId="0" borderId="1755" applyFill="0">
      <alignment horizontal="center" vertical="center"/>
    </xf>
    <xf numFmtId="228" fontId="73" fillId="63" borderId="1782" applyFill="0">
      <alignment horizontal="center"/>
    </xf>
    <xf numFmtId="271" fontId="11" fillId="0" borderId="1773">
      <alignment horizontal="right"/>
    </xf>
    <xf numFmtId="0" fontId="7" fillId="14" borderId="14" applyNumberFormat="0" applyFont="0" applyAlignment="0" applyProtection="0"/>
    <xf numFmtId="267" fontId="112" fillId="0" borderId="1745" applyFill="0">
      <alignment horizontal="center" vertical="center"/>
    </xf>
    <xf numFmtId="233" fontId="103" fillId="0" borderId="1752">
      <alignment vertical="center"/>
      <protection locked="0"/>
    </xf>
    <xf numFmtId="228" fontId="79" fillId="0" borderId="1755" applyFill="0">
      <alignment horizontal="center" vertical="center"/>
    </xf>
    <xf numFmtId="228" fontId="73" fillId="63" borderId="1800" applyFill="0">
      <alignment horizontal="center"/>
    </xf>
    <xf numFmtId="232" fontId="103" fillId="0" borderId="1788">
      <alignment vertical="center"/>
      <protection locked="0"/>
    </xf>
    <xf numFmtId="271" fontId="11" fillId="0" borderId="1782">
      <alignment horizontal="right"/>
    </xf>
    <xf numFmtId="0" fontId="53" fillId="59" borderId="1793" applyNumberFormat="0" applyAlignment="0" applyProtection="0"/>
    <xf numFmtId="49" fontId="74" fillId="0" borderId="1737">
      <alignment horizontal="left" vertical="top" wrapText="1"/>
      <protection locked="0"/>
    </xf>
    <xf numFmtId="0" fontId="7" fillId="14" borderId="14" applyNumberFormat="0" applyFont="0" applyAlignment="0" applyProtection="0"/>
    <xf numFmtId="0" fontId="73" fillId="63" borderId="1737" applyFill="0">
      <alignment horizontal="center"/>
    </xf>
    <xf numFmtId="188" fontId="73" fillId="63" borderId="1737" applyFill="0">
      <alignment horizontal="center" vertical="center"/>
    </xf>
    <xf numFmtId="0" fontId="7" fillId="14" borderId="14" applyNumberFormat="0" applyFont="0" applyAlignment="0" applyProtection="0"/>
    <xf numFmtId="187" fontId="74" fillId="0" borderId="1773" applyFont="0" applyFill="0" applyBorder="0" applyAlignment="0" applyProtection="0">
      <alignment horizontal="left"/>
      <protection locked="0"/>
    </xf>
    <xf numFmtId="0" fontId="7" fillId="14" borderId="14" applyNumberFormat="0" applyFont="0" applyAlignment="0" applyProtection="0"/>
    <xf numFmtId="250" fontId="121" fillId="0" borderId="1783" applyFill="0"/>
    <xf numFmtId="10" fontId="68" fillId="67" borderId="1791" applyNumberFormat="0" applyBorder="0" applyAlignment="0" applyProtection="0"/>
    <xf numFmtId="0" fontId="7" fillId="14" borderId="14" applyNumberFormat="0" applyFont="0" applyAlignment="0" applyProtection="0"/>
    <xf numFmtId="228" fontId="124" fillId="0" borderId="1754" applyFill="0">
      <alignment horizontal="center" vertical="center"/>
    </xf>
    <xf numFmtId="0" fontId="7" fillId="14" borderId="14" applyNumberFormat="0" applyFont="0" applyAlignment="0" applyProtection="0"/>
    <xf numFmtId="0" fontId="74" fillId="0" borderId="1773" applyNumberFormat="0">
      <alignment horizontal="left"/>
      <protection locked="0"/>
    </xf>
    <xf numFmtId="228" fontId="124" fillId="0" borderId="1745" applyFill="0">
      <alignment horizontal="center" vertical="center"/>
    </xf>
    <xf numFmtId="0" fontId="7" fillId="14" borderId="14" applyNumberFormat="0" applyFont="0" applyAlignment="0" applyProtection="0"/>
    <xf numFmtId="271" fontId="11" fillId="0" borderId="1764">
      <alignment horizontal="right"/>
    </xf>
    <xf numFmtId="229" fontId="103" fillId="0" borderId="1788">
      <alignment vertical="center"/>
      <protection locked="0"/>
    </xf>
    <xf numFmtId="271" fontId="11" fillId="63" borderId="1782">
      <alignment horizontal="right"/>
    </xf>
    <xf numFmtId="201" fontId="10" fillId="39" borderId="1773" applyNumberFormat="0">
      <alignment horizontal="left"/>
    </xf>
    <xf numFmtId="3" fontId="114" fillId="39" borderId="1782">
      <alignment horizontal="center"/>
      <protection locked="0"/>
    </xf>
    <xf numFmtId="0" fontId="7" fillId="14" borderId="14" applyNumberFormat="0" applyFont="0" applyAlignment="0" applyProtection="0"/>
    <xf numFmtId="185" fontId="74" fillId="0" borderId="1782" applyFont="0" applyFill="0" applyBorder="0" applyAlignment="0" applyProtection="0">
      <alignment horizontal="left"/>
      <protection locked="0"/>
    </xf>
    <xf numFmtId="228" fontId="103" fillId="0" borderId="1770">
      <alignment vertical="center"/>
      <protection locked="0"/>
    </xf>
    <xf numFmtId="193" fontId="10" fillId="0" borderId="1737"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1782" applyFont="0" applyFill="0" applyBorder="0" applyAlignment="0" applyProtection="0">
      <alignment horizontal="left"/>
      <protection locked="0"/>
    </xf>
    <xf numFmtId="271" fontId="11" fillId="0" borderId="1764">
      <alignment horizontal="right"/>
    </xf>
    <xf numFmtId="49" fontId="74" fillId="0" borderId="1764">
      <alignment horizontal="left" vertical="top" wrapText="1"/>
      <protection locked="0"/>
    </xf>
    <xf numFmtId="49" fontId="74" fillId="0" borderId="1773">
      <alignment horizontal="left" vertical="top" wrapText="1"/>
      <protection locked="0"/>
    </xf>
    <xf numFmtId="197" fontId="74" fillId="0" borderId="1773">
      <alignment horizontal="left"/>
      <protection locked="0"/>
    </xf>
    <xf numFmtId="233" fontId="103" fillId="0" borderId="1788">
      <alignment vertical="center"/>
      <protection locked="0"/>
    </xf>
    <xf numFmtId="200" fontId="10" fillId="5" borderId="1737" applyFont="0" applyFill="0" applyBorder="0" applyAlignment="0" applyProtection="0"/>
    <xf numFmtId="228" fontId="73" fillId="63" borderId="1782" applyFill="0">
      <alignment horizontal="center"/>
    </xf>
    <xf numFmtId="196" fontId="10" fillId="39" borderId="1782" applyFont="0" applyFill="0" applyBorder="0" applyAlignment="0">
      <alignment horizontal="left"/>
    </xf>
    <xf numFmtId="0" fontId="7" fillId="14" borderId="14" applyNumberFormat="0" applyFont="0" applyAlignment="0" applyProtection="0"/>
    <xf numFmtId="228" fontId="74" fillId="0" borderId="1800" applyNumberFormat="0">
      <alignment horizontal="left"/>
      <protection locked="0"/>
    </xf>
    <xf numFmtId="0" fontId="7" fillId="14" borderId="14" applyNumberFormat="0" applyFont="0" applyAlignment="0" applyProtection="0"/>
    <xf numFmtId="0" fontId="7" fillId="14" borderId="14" applyNumberFormat="0" applyFont="0" applyAlignment="0" applyProtection="0"/>
    <xf numFmtId="0" fontId="66" fillId="0" borderId="1760" applyNumberFormat="0" applyFill="0" applyAlignment="0" applyProtection="0"/>
    <xf numFmtId="0" fontId="7" fillId="14" borderId="14" applyNumberFormat="0" applyFont="0" applyAlignment="0" applyProtection="0"/>
    <xf numFmtId="271" fontId="11" fillId="63" borderId="1773">
      <alignment horizontal="right"/>
    </xf>
    <xf numFmtId="0" fontId="7" fillId="14" borderId="14" applyNumberFormat="0" applyFont="0" applyAlignment="0" applyProtection="0"/>
    <xf numFmtId="0" fontId="7" fillId="14" borderId="14" applyNumberFormat="0" applyFont="0" applyAlignment="0" applyProtection="0"/>
    <xf numFmtId="228" fontId="103" fillId="0" borderId="1752">
      <alignment vertical="center"/>
      <protection locked="0"/>
    </xf>
    <xf numFmtId="0" fontId="7" fillId="14" borderId="14" applyNumberFormat="0" applyFont="0" applyAlignment="0" applyProtection="0"/>
    <xf numFmtId="0" fontId="10" fillId="62" borderId="1785" applyNumberFormat="0" applyFont="0" applyAlignment="0" applyProtection="0"/>
    <xf numFmtId="0" fontId="7" fillId="14" borderId="14" applyNumberFormat="0" applyFont="0" applyAlignment="0" applyProtection="0"/>
    <xf numFmtId="0" fontId="2" fillId="0" borderId="1769" applyNumberFormat="0" applyFill="0" applyAlignment="0" applyProtection="0"/>
    <xf numFmtId="228" fontId="136" fillId="68" borderId="1798" applyNumberFormat="0">
      <alignment horizontal="right"/>
    </xf>
    <xf numFmtId="0" fontId="7" fillId="14" borderId="14" applyNumberFormat="0" applyFont="0" applyAlignment="0" applyProtection="0"/>
    <xf numFmtId="0" fontId="7" fillId="14" borderId="14" applyNumberFormat="0" applyFont="0" applyAlignment="0" applyProtection="0"/>
    <xf numFmtId="10" fontId="68" fillId="67" borderId="1782" applyNumberFormat="0" applyBorder="0" applyAlignment="0" applyProtection="0"/>
    <xf numFmtId="188" fontId="73" fillId="63" borderId="1737" applyFill="0">
      <alignment horizontal="center" vertical="center"/>
    </xf>
    <xf numFmtId="0" fontId="7" fillId="14" borderId="14" applyNumberFormat="0" applyFont="0" applyAlignment="0" applyProtection="0"/>
    <xf numFmtId="254" fontId="10" fillId="39" borderId="1764">
      <alignment horizontal="right"/>
      <protection locked="0"/>
    </xf>
    <xf numFmtId="271" fontId="11" fillId="63" borderId="1791">
      <alignment horizontal="right"/>
    </xf>
    <xf numFmtId="178" fontId="10" fillId="39" borderId="1782">
      <alignment horizontal="center"/>
      <protection locked="0"/>
    </xf>
    <xf numFmtId="191" fontId="74" fillId="0" borderId="1755" applyFont="0" applyFill="0" applyBorder="0" applyAlignment="0" applyProtection="0">
      <alignment horizontal="left"/>
      <protection locked="0"/>
    </xf>
    <xf numFmtId="0" fontId="7" fillId="14" borderId="14" applyNumberFormat="0" applyFont="0" applyAlignment="0" applyProtection="0"/>
    <xf numFmtId="0" fontId="73" fillId="63" borderId="1782" applyFill="0">
      <alignment horizontal="center"/>
    </xf>
    <xf numFmtId="17" fontId="11" fillId="39" borderId="1755">
      <alignment horizontal="center"/>
      <protection locked="0"/>
    </xf>
    <xf numFmtId="0" fontId="2" fillId="0" borderId="1742" applyNumberFormat="0" applyFill="0" applyAlignment="0" applyProtection="0"/>
    <xf numFmtId="191" fontId="74" fillId="0" borderId="1782" applyFont="0" applyFill="0" applyBorder="0" applyAlignment="0" applyProtection="0">
      <alignment horizontal="left"/>
      <protection locked="0"/>
    </xf>
    <xf numFmtId="0" fontId="53" fillId="59" borderId="1784" applyNumberFormat="0" applyAlignment="0" applyProtection="0"/>
    <xf numFmtId="0" fontId="53" fillId="59" borderId="1730" applyNumberFormat="0" applyAlignment="0" applyProtection="0"/>
    <xf numFmtId="188" fontId="73" fillId="63" borderId="1782" applyFill="0">
      <alignment horizontal="center" vertical="center"/>
    </xf>
    <xf numFmtId="0" fontId="7" fillId="14" borderId="14" applyNumberFormat="0" applyFont="0" applyAlignment="0" applyProtection="0"/>
    <xf numFmtId="228" fontId="136" fillId="68" borderId="1744" applyNumberFormat="0">
      <alignment horizontal="right"/>
    </xf>
    <xf numFmtId="0" fontId="10" fillId="62" borderId="1758" applyNumberFormat="0" applyFont="0" applyAlignment="0" applyProtection="0"/>
    <xf numFmtId="0" fontId="61" fillId="46" borderId="1730" applyNumberFormat="0" applyAlignment="0" applyProtection="0"/>
    <xf numFmtId="0" fontId="7" fillId="14" borderId="14" applyNumberFormat="0" applyFont="0" applyAlignment="0" applyProtection="0"/>
    <xf numFmtId="231" fontId="103" fillId="0" borderId="1779">
      <alignment vertical="center"/>
      <protection locked="0"/>
    </xf>
    <xf numFmtId="0" fontId="10" fillId="62" borderId="1731" applyNumberFormat="0" applyFont="0" applyAlignment="0" applyProtection="0"/>
    <xf numFmtId="0" fontId="10" fillId="62" borderId="1731" applyNumberFormat="0" applyFont="0" applyAlignment="0" applyProtection="0"/>
    <xf numFmtId="0" fontId="64" fillId="59" borderId="1732" applyNumberFormat="0" applyAlignment="0" applyProtection="0"/>
    <xf numFmtId="0" fontId="66" fillId="0" borderId="1733" applyNumberFormat="0" applyFill="0" applyAlignment="0" applyProtection="0"/>
    <xf numFmtId="0" fontId="2" fillId="0" borderId="1778" applyNumberFormat="0" applyFill="0" applyAlignment="0" applyProtection="0"/>
    <xf numFmtId="271" fontId="11" fillId="0" borderId="1746">
      <alignment horizontal="right"/>
    </xf>
    <xf numFmtId="266" fontId="103" fillId="0" borderId="1746" applyFill="0">
      <alignment horizontal="center" vertical="center"/>
    </xf>
    <xf numFmtId="10" fontId="68" fillId="67" borderId="1746" applyNumberFormat="0" applyBorder="0" applyAlignment="0" applyProtection="0"/>
    <xf numFmtId="276" fontId="20" fillId="0" borderId="1746">
      <alignment horizont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76" fontId="20" fillId="0" borderId="1737">
      <alignment horizontal="center"/>
    </xf>
    <xf numFmtId="0" fontId="74" fillId="0" borderId="1737" applyNumberFormat="0">
      <alignment horizontal="left"/>
      <protection locked="0"/>
    </xf>
    <xf numFmtId="0" fontId="61" fillId="46" borderId="1775" applyNumberFormat="0" applyAlignment="0" applyProtection="0"/>
    <xf numFmtId="0" fontId="7" fillId="14" borderId="14" applyNumberFormat="0" applyFont="0" applyAlignment="0" applyProtection="0"/>
    <xf numFmtId="0" fontId="7" fillId="14" borderId="14" applyNumberFormat="0" applyFont="0" applyAlignment="0" applyProtection="0"/>
    <xf numFmtId="228" fontId="112" fillId="0" borderId="1754"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4" fontId="103" fillId="0" borderId="1779">
      <alignment vertical="center"/>
      <protection locked="0"/>
    </xf>
    <xf numFmtId="0" fontId="7" fillId="14" borderId="14" applyNumberFormat="0" applyFont="0" applyAlignment="0" applyProtection="0"/>
    <xf numFmtId="228" fontId="104" fillId="0" borderId="1755" applyFill="0">
      <alignment horizontal="center" vertical="center"/>
    </xf>
    <xf numFmtId="228" fontId="112" fillId="0" borderId="1745" applyFill="0">
      <alignment horizontal="center" vertical="center"/>
    </xf>
    <xf numFmtId="228" fontId="73" fillId="63" borderId="1791" applyFill="0">
      <alignment horizontal="center"/>
    </xf>
    <xf numFmtId="228" fontId="103" fillId="0" borderId="1773" applyFill="0">
      <alignment horizontal="center" vertical="center"/>
    </xf>
    <xf numFmtId="185" fontId="74" fillId="0" borderId="1773" applyFont="0" applyFill="0" applyBorder="0" applyAlignment="0" applyProtection="0">
      <alignment horizontal="left"/>
      <protection locked="0"/>
    </xf>
    <xf numFmtId="0" fontId="61" fillId="46" borderId="1739" applyNumberFormat="0" applyAlignment="0" applyProtection="0"/>
    <xf numFmtId="0" fontId="7" fillId="14" borderId="14" applyNumberFormat="0" applyFont="0" applyAlignment="0" applyProtection="0"/>
    <xf numFmtId="49" fontId="74" fillId="0" borderId="1782">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193" fontId="10" fillId="0" borderId="1737"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748"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00" fontId="10" fillId="5" borderId="2557" applyFont="0" applyFill="0" applyBorder="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78" fontId="10" fillId="39" borderId="1755">
      <alignment horizontal="center"/>
      <protection locked="0"/>
    </xf>
    <xf numFmtId="254" fontId="10" fillId="39" borderId="1755">
      <alignment horizontal="right"/>
      <protection locked="0"/>
    </xf>
    <xf numFmtId="178" fontId="10" fillId="39" borderId="1755">
      <alignment horizontal="center"/>
      <protection locked="0"/>
    </xf>
    <xf numFmtId="0" fontId="7" fillId="14" borderId="14" applyNumberFormat="0" applyFont="0" applyAlignment="0" applyProtection="0"/>
    <xf numFmtId="0" fontId="7" fillId="14" borderId="14" applyNumberFormat="0" applyFont="0" applyAlignment="0" applyProtection="0"/>
    <xf numFmtId="196" fontId="10" fillId="39" borderId="1755" applyFont="0" applyFill="0" applyBorder="0" applyAlignment="0">
      <alignment horizontal="left"/>
    </xf>
    <xf numFmtId="0" fontId="7" fillId="14" borderId="14" applyNumberFormat="0" applyFont="0" applyAlignment="0" applyProtection="0"/>
    <xf numFmtId="0" fontId="7" fillId="14" borderId="14" applyNumberFormat="0" applyFont="0" applyAlignment="0" applyProtection="0"/>
    <xf numFmtId="178" fontId="10" fillId="39" borderId="1737">
      <alignment horizontal="center"/>
      <protection locked="0"/>
    </xf>
    <xf numFmtId="201" fontId="10" fillId="39" borderId="1782" applyNumberFormat="0">
      <alignment horizontal="left"/>
    </xf>
    <xf numFmtId="0" fontId="66" fillId="0" borderId="1742" applyNumberFormat="0" applyFill="0" applyAlignment="0" applyProtection="0"/>
    <xf numFmtId="196" fontId="10" fillId="39" borderId="1773" applyFont="0" applyFill="0" applyBorder="0" applyAlignment="0">
      <alignment horizontal="left"/>
    </xf>
    <xf numFmtId="0" fontId="7" fillId="14" borderId="14" applyNumberFormat="0" applyFont="0" applyAlignment="0" applyProtection="0"/>
    <xf numFmtId="178" fontId="10" fillId="39" borderId="1737">
      <alignment horizontal="center"/>
      <protection locked="0"/>
    </xf>
    <xf numFmtId="0" fontId="7" fillId="14" borderId="14" applyNumberFormat="0" applyFont="0" applyAlignment="0" applyProtection="0"/>
    <xf numFmtId="49" fontId="74" fillId="0" borderId="1773">
      <alignment horizontal="left" vertical="top" wrapText="1"/>
      <protection locked="0"/>
    </xf>
    <xf numFmtId="0" fontId="7" fillId="14" borderId="14" applyNumberFormat="0" applyFont="0" applyAlignment="0" applyProtection="0"/>
    <xf numFmtId="0" fontId="53" fillId="59" borderId="1730" applyNumberFormat="0" applyAlignment="0" applyProtection="0"/>
    <xf numFmtId="271" fontId="11" fillId="0" borderId="1800">
      <alignment horizontal="right"/>
    </xf>
    <xf numFmtId="191" fontId="74" fillId="0" borderId="1773" applyFont="0" applyFill="0" applyBorder="0" applyAlignment="0" applyProtection="0">
      <alignment horizontal="left"/>
      <protection locked="0"/>
    </xf>
    <xf numFmtId="230" fontId="103" fillId="0" borderId="1779">
      <alignment vertical="center"/>
      <protection locked="0"/>
    </xf>
    <xf numFmtId="233" fontId="103" fillId="0" borderId="1797">
      <alignment vertical="center"/>
      <protection locked="0"/>
    </xf>
    <xf numFmtId="190" fontId="74" fillId="0" borderId="1782" applyFont="0" applyFill="0" applyBorder="0" applyAlignment="0" applyProtection="0">
      <alignment horizontal="left"/>
      <protection locked="0"/>
    </xf>
    <xf numFmtId="196" fontId="10" fillId="39" borderId="1773" applyFont="0" applyFill="0" applyBorder="0" applyAlignment="0">
      <alignment horizontal="left"/>
    </xf>
    <xf numFmtId="0" fontId="7" fillId="14" borderId="14" applyNumberFormat="0" applyFont="0" applyAlignment="0" applyProtection="0"/>
    <xf numFmtId="0" fontId="66" fillId="0" borderId="1760" applyNumberFormat="0" applyFill="0" applyAlignment="0" applyProtection="0"/>
    <xf numFmtId="0" fontId="53" fillId="59" borderId="1775" applyNumberFormat="0" applyAlignment="0" applyProtection="0"/>
    <xf numFmtId="254" fontId="10" fillId="39" borderId="1773">
      <alignment horizontal="right"/>
      <protection locked="0"/>
    </xf>
    <xf numFmtId="178" fontId="10" fillId="39" borderId="1782">
      <alignment horizontal="center"/>
      <protection locked="0"/>
    </xf>
    <xf numFmtId="228" fontId="103" fillId="0" borderId="1791" applyFill="0">
      <alignment horizontal="center" vertical="center"/>
    </xf>
    <xf numFmtId="254" fontId="10" fillId="39" borderId="1782">
      <alignment horizontal="right"/>
      <protection locked="0"/>
    </xf>
    <xf numFmtId="0" fontId="66" fillId="0" borderId="1751" applyNumberFormat="0" applyFill="0" applyAlignment="0" applyProtection="0"/>
    <xf numFmtId="0" fontId="7" fillId="14" borderId="14" applyNumberFormat="0" applyFont="0" applyAlignment="0" applyProtection="0"/>
    <xf numFmtId="0" fontId="53" fillId="59" borderId="1739" applyNumberFormat="0" applyAlignment="0" applyProtection="0"/>
    <xf numFmtId="0" fontId="2" fillId="0" borderId="1751" applyNumberFormat="0" applyFill="0" applyAlignment="0" applyProtection="0"/>
    <xf numFmtId="0" fontId="73" fillId="63" borderId="1782" applyFill="0">
      <alignment horizontal="center"/>
    </xf>
    <xf numFmtId="0" fontId="7" fillId="14" borderId="14" applyNumberFormat="0" applyFont="0" applyAlignment="0" applyProtection="0"/>
    <xf numFmtId="0" fontId="7" fillId="14" borderId="14" applyNumberFormat="0" applyFont="0" applyAlignment="0" applyProtection="0"/>
    <xf numFmtId="271" fontId="11" fillId="0" borderId="1791">
      <alignment horizontal="right"/>
    </xf>
    <xf numFmtId="228" fontId="73" fillId="63" borderId="1782" applyFill="0">
      <alignment horizontal="center" vertical="center"/>
    </xf>
    <xf numFmtId="187" fontId="74" fillId="0" borderId="1737" applyFont="0" applyFill="0" applyBorder="0" applyAlignment="0" applyProtection="0">
      <alignment horizontal="left"/>
      <protection locked="0"/>
    </xf>
    <xf numFmtId="0" fontId="7" fillId="14" borderId="14" applyNumberFormat="0" applyFont="0" applyAlignment="0" applyProtection="0"/>
    <xf numFmtId="250" fontId="168" fillId="0" borderId="1783" applyFill="0"/>
    <xf numFmtId="0" fontId="7" fillId="14" borderId="14" applyNumberFormat="0" applyFont="0" applyAlignment="0" applyProtection="0"/>
    <xf numFmtId="17" fontId="11" fillId="39" borderId="1791">
      <alignment horizontal="center"/>
      <protection locked="0"/>
    </xf>
    <xf numFmtId="0" fontId="53" fillId="59" borderId="1766" applyNumberFormat="0" applyAlignment="0" applyProtection="0"/>
    <xf numFmtId="188" fontId="73" fillId="63" borderId="1773" applyFill="0">
      <alignment horizontal="center" vertical="center"/>
    </xf>
    <xf numFmtId="229" fontId="103" fillId="0" borderId="1752">
      <alignment vertical="center"/>
      <protection locked="0"/>
    </xf>
    <xf numFmtId="231" fontId="103" fillId="0" borderId="1752">
      <alignment vertical="center"/>
      <protection locked="0"/>
    </xf>
    <xf numFmtId="10" fontId="68" fillId="67" borderId="1764" applyNumberFormat="0" applyBorder="0" applyAlignment="0" applyProtection="0"/>
    <xf numFmtId="0" fontId="7" fillId="14" borderId="14" applyNumberFormat="0" applyFont="0" applyAlignment="0" applyProtection="0"/>
    <xf numFmtId="49" fontId="74" fillId="0" borderId="1791">
      <alignment horizontal="left" vertical="top" wrapText="1"/>
      <protection locked="0"/>
    </xf>
    <xf numFmtId="266" fontId="103" fillId="0" borderId="1800" applyFill="0">
      <alignment horizontal="center" vertical="center"/>
    </xf>
    <xf numFmtId="178" fontId="10" fillId="39" borderId="1773">
      <alignment horizontal="center"/>
      <protection locked="0"/>
    </xf>
    <xf numFmtId="267" fontId="112" fillId="0" borderId="1790" applyFill="0">
      <alignment horizontal="center" vertical="center"/>
    </xf>
    <xf numFmtId="0" fontId="61" fillId="46" borderId="1730" applyNumberFormat="0" applyAlignment="0" applyProtection="0"/>
    <xf numFmtId="230" fontId="103" fillId="0" borderId="1743">
      <alignment vertical="center"/>
      <protection locked="0"/>
    </xf>
    <xf numFmtId="254" fontId="10" fillId="39" borderId="1791">
      <alignment horizontal="right"/>
      <protection locked="0"/>
    </xf>
    <xf numFmtId="178" fontId="10" fillId="39" borderId="1791">
      <alignment horizontal="center"/>
      <protection locked="0"/>
    </xf>
    <xf numFmtId="185" fontId="74" fillId="0" borderId="1800" applyFont="0" applyFill="0" applyBorder="0" applyAlignment="0" applyProtection="0">
      <alignment horizontal="left"/>
      <protection locked="0"/>
    </xf>
    <xf numFmtId="0" fontId="7" fillId="14" borderId="14" applyNumberFormat="0" applyFont="0" applyAlignment="0" applyProtection="0"/>
    <xf numFmtId="3" fontId="114" fillId="39" borderId="1773">
      <alignment horizontal="center"/>
      <protection locked="0"/>
    </xf>
    <xf numFmtId="0" fontId="7" fillId="14" borderId="14" applyNumberFormat="0" applyFont="0" applyAlignment="0" applyProtection="0"/>
    <xf numFmtId="0" fontId="66" fillId="0" borderId="1751" applyNumberFormat="0" applyFill="0" applyAlignment="0" applyProtection="0"/>
    <xf numFmtId="0" fontId="66" fillId="0" borderId="1760" applyNumberFormat="0" applyFill="0" applyAlignment="0" applyProtection="0"/>
    <xf numFmtId="271" fontId="11" fillId="63" borderId="1764">
      <alignment horizontal="right"/>
    </xf>
    <xf numFmtId="0" fontId="7" fillId="14" borderId="14" applyNumberFormat="0" applyFont="0" applyAlignment="0" applyProtection="0"/>
    <xf numFmtId="229" fontId="103" fillId="0" borderId="1770">
      <alignment vertical="center"/>
      <protection locked="0"/>
    </xf>
    <xf numFmtId="0" fontId="7" fillId="14" borderId="14" applyNumberFormat="0" applyFont="0" applyAlignment="0" applyProtection="0"/>
    <xf numFmtId="228" fontId="103" fillId="0" borderId="1764" applyFill="0">
      <alignment horizontal="center" vertical="center"/>
    </xf>
    <xf numFmtId="0" fontId="2" fillId="0" borderId="1796" applyNumberFormat="0" applyFill="0" applyAlignment="0" applyProtection="0"/>
    <xf numFmtId="0" fontId="61" fillId="46" borderId="1793" applyNumberFormat="0" applyAlignment="0" applyProtection="0"/>
    <xf numFmtId="0" fontId="66" fillId="0" borderId="1787"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10" fillId="62" borderId="1731" applyNumberFormat="0" applyFont="0" applyAlignment="0" applyProtection="0"/>
    <xf numFmtId="0" fontId="64" fillId="59" borderId="1732" applyNumberFormat="0" applyAlignment="0" applyProtection="0"/>
    <xf numFmtId="0" fontId="10" fillId="62" borderId="1776" applyNumberFormat="0" applyFont="0" applyAlignment="0" applyProtection="0"/>
    <xf numFmtId="231" fontId="103" fillId="0" borderId="1779">
      <alignment vertical="center"/>
      <protection locked="0"/>
    </xf>
    <xf numFmtId="0" fontId="7" fillId="14" borderId="14" applyNumberFormat="0" applyFont="0" applyAlignment="0" applyProtection="0"/>
    <xf numFmtId="250" fontId="121" fillId="0" borderId="1765" applyFill="0"/>
    <xf numFmtId="0" fontId="7" fillId="14" borderId="14" applyNumberFormat="0" applyFont="0" applyAlignment="0" applyProtection="0"/>
    <xf numFmtId="0" fontId="7" fillId="14" borderId="14" applyNumberFormat="0" applyFont="0" applyAlignment="0" applyProtection="0"/>
    <xf numFmtId="0" fontId="66" fillId="0" borderId="1733" applyNumberFormat="0" applyFill="0" applyAlignment="0" applyProtection="0"/>
    <xf numFmtId="0" fontId="2" fillId="0" borderId="1733" applyNumberFormat="0" applyFill="0" applyAlignment="0" applyProtection="0"/>
    <xf numFmtId="0" fontId="7" fillId="14" borderId="14" applyNumberFormat="0" applyFont="0" applyAlignment="0" applyProtection="0"/>
    <xf numFmtId="0" fontId="61" fillId="46" borderId="1784" applyNumberFormat="0" applyAlignment="0" applyProtection="0"/>
    <xf numFmtId="0" fontId="7" fillId="14" borderId="14" applyNumberFormat="0" applyFont="0" applyAlignment="0" applyProtection="0"/>
    <xf numFmtId="228" fontId="124" fillId="0" borderId="1790" applyFill="0">
      <alignment horizontal="center" vertical="center"/>
    </xf>
    <xf numFmtId="231" fontId="103" fillId="0" borderId="1788">
      <alignment vertical="center"/>
      <protection locked="0"/>
    </xf>
    <xf numFmtId="0" fontId="66" fillId="0" borderId="1778" applyNumberFormat="0" applyFill="0" applyAlignment="0" applyProtection="0"/>
    <xf numFmtId="237" fontId="103" fillId="0" borderId="1788">
      <alignment vertical="center"/>
      <protection locked="0"/>
    </xf>
    <xf numFmtId="233" fontId="103" fillId="0" borderId="1752">
      <alignment vertical="center"/>
      <protection locked="0"/>
    </xf>
    <xf numFmtId="0" fontId="74" fillId="0" borderId="1755" applyNumberFormat="0">
      <alignment horizontal="left"/>
      <protection locked="0"/>
    </xf>
    <xf numFmtId="231" fontId="103" fillId="0" borderId="1761">
      <alignment vertical="center"/>
      <protection locked="0"/>
    </xf>
    <xf numFmtId="267" fontId="112" fillId="0" borderId="1754" applyFill="0">
      <alignment horizontal="center" vertical="center"/>
    </xf>
    <xf numFmtId="0" fontId="10" fillId="62" borderId="1767" applyNumberFormat="0" applyFont="0" applyAlignment="0" applyProtection="0"/>
    <xf numFmtId="37" fontId="70" fillId="0" borderId="1781" applyFill="0">
      <alignment horizontal="center" vertical="center"/>
    </xf>
    <xf numFmtId="229" fontId="103" fillId="0" borderId="1779">
      <alignment vertical="center"/>
      <protection locked="0"/>
    </xf>
    <xf numFmtId="185" fontId="74" fillId="0" borderId="1755" applyFont="0" applyFill="0" applyBorder="0" applyAlignment="0" applyProtection="0">
      <alignment horizontal="left"/>
      <protection locked="0"/>
    </xf>
    <xf numFmtId="3" fontId="114" fillId="39" borderId="1755">
      <alignment horizontal="center"/>
      <protection locked="0"/>
    </xf>
    <xf numFmtId="228" fontId="68" fillId="0" borderId="1755" applyFill="0">
      <alignment horizontal="center" vertical="center"/>
    </xf>
    <xf numFmtId="188" fontId="73" fillId="63" borderId="1755" applyFill="0">
      <alignment horizontal="center" vertical="center"/>
    </xf>
    <xf numFmtId="0" fontId="66" fillId="0" borderId="1742" applyNumberFormat="0" applyFill="0" applyAlignment="0" applyProtection="0"/>
    <xf numFmtId="0" fontId="64" fillId="59" borderId="1741" applyNumberFormat="0" applyAlignment="0" applyProtection="0"/>
    <xf numFmtId="0" fontId="10" fillId="62" borderId="1740" applyNumberFormat="0" applyFont="0" applyAlignment="0" applyProtection="0"/>
    <xf numFmtId="188" fontId="73" fillId="63" borderId="1746" applyFill="0">
      <alignment horizontal="center" vertical="center"/>
    </xf>
    <xf numFmtId="0" fontId="10" fillId="62" borderId="1740" applyNumberFormat="0" applyFont="0" applyAlignment="0" applyProtection="0"/>
    <xf numFmtId="228" fontId="73" fillId="63" borderId="1764" applyFill="0">
      <alignment horizontal="center" vertical="center"/>
    </xf>
    <xf numFmtId="0" fontId="7" fillId="14" borderId="14" applyNumberFormat="0" applyFont="0" applyAlignment="0" applyProtection="0"/>
    <xf numFmtId="17" fontId="11" fillId="39" borderId="1773">
      <alignment horizontal="center"/>
      <protection locked="0"/>
    </xf>
    <xf numFmtId="200" fontId="10" fillId="5" borderId="1773" applyFont="0" applyFill="0" applyBorder="0" applyAlignment="0" applyProtection="0"/>
    <xf numFmtId="184" fontId="103" fillId="0" borderId="1761">
      <alignment vertical="center"/>
      <protection locked="0"/>
    </xf>
    <xf numFmtId="37" fontId="70" fillId="0" borderId="1754" applyFill="0">
      <alignment horizontal="center" vertical="center"/>
    </xf>
    <xf numFmtId="228" fontId="73" fillId="63" borderId="1791" applyFill="0">
      <alignment horizontal="center" vertical="center"/>
    </xf>
    <xf numFmtId="228" fontId="136" fillId="68" borderId="1771" applyNumberFormat="0">
      <alignment horizontal="right"/>
    </xf>
    <xf numFmtId="0" fontId="10" fillId="62" borderId="1758" applyNumberFormat="0" applyFont="0" applyAlignment="0" applyProtection="0"/>
    <xf numFmtId="0" fontId="7" fillId="14" borderId="14" applyNumberFormat="0" applyFont="0" applyAlignment="0" applyProtection="0"/>
    <xf numFmtId="254" fontId="10" fillId="39" borderId="1755">
      <alignment horizontal="right"/>
      <protection locked="0"/>
    </xf>
    <xf numFmtId="178" fontId="10" fillId="39" borderId="1773">
      <alignment horizontal="center"/>
      <protection locked="0"/>
    </xf>
    <xf numFmtId="192" fontId="74" fillId="0" borderId="1782" applyFont="0" applyFill="0" applyBorder="0" applyAlignment="0" applyProtection="0">
      <alignment horizontal="left"/>
      <protection locked="0"/>
    </xf>
    <xf numFmtId="271" fontId="11" fillId="0" borderId="1755">
      <alignment horizontal="right"/>
    </xf>
    <xf numFmtId="0" fontId="7" fillId="14" borderId="14" applyNumberFormat="0" applyFont="0" applyAlignment="0" applyProtection="0"/>
    <xf numFmtId="0" fontId="7" fillId="14" borderId="14" applyNumberFormat="0" applyFont="0" applyAlignment="0" applyProtection="0"/>
    <xf numFmtId="187" fontId="74" fillId="0" borderId="1755"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64" fillId="59" borderId="1759" applyNumberFormat="0" applyAlignment="0" applyProtection="0"/>
    <xf numFmtId="250" fontId="121" fillId="0" borderId="1792" applyFill="0"/>
    <xf numFmtId="237" fontId="103" fillId="0" borderId="1761">
      <alignment vertical="center"/>
      <protection locked="0"/>
    </xf>
    <xf numFmtId="0" fontId="10" fillId="62" borderId="179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1737" applyFont="0" applyFill="0" applyBorder="0" applyAlignment="0" applyProtection="0">
      <alignment horizontal="left"/>
      <protection locked="0"/>
    </xf>
    <xf numFmtId="0" fontId="7" fillId="14" borderId="14" applyNumberFormat="0" applyFont="0" applyAlignment="0" applyProtection="0"/>
    <xf numFmtId="233" fontId="103" fillId="0" borderId="1770">
      <alignment vertical="center"/>
      <protection locked="0"/>
    </xf>
    <xf numFmtId="228" fontId="68" fillId="0" borderId="1791" applyFill="0">
      <alignment horizontal="center" vertical="center"/>
    </xf>
    <xf numFmtId="228" fontId="103" fillId="0" borderId="1761">
      <alignment vertical="center"/>
      <protection locked="0"/>
    </xf>
    <xf numFmtId="178" fontId="10" fillId="39" borderId="1737">
      <alignment horizontal="center"/>
      <protection locked="0"/>
    </xf>
    <xf numFmtId="0" fontId="74" fillId="0" borderId="1782" applyNumberFormat="0">
      <alignment horizontal="left"/>
      <protection locked="0"/>
    </xf>
    <xf numFmtId="0" fontId="53" fillId="59" borderId="1766" applyNumberFormat="0" applyAlignment="0" applyProtection="0"/>
    <xf numFmtId="0" fontId="61" fillId="46" borderId="1766" applyNumberFormat="0" applyAlignment="0" applyProtection="0"/>
    <xf numFmtId="0" fontId="7" fillId="14" borderId="14" applyNumberFormat="0" applyFont="0" applyAlignment="0" applyProtection="0"/>
    <xf numFmtId="188" fontId="73" fillId="63" borderId="1773" applyFill="0">
      <alignment horizontal="center" vertical="center"/>
    </xf>
    <xf numFmtId="228" fontId="73" fillId="63" borderId="1755" applyFill="0">
      <alignment horizontal="center" vertical="center"/>
    </xf>
    <xf numFmtId="228" fontId="73" fillId="63" borderId="1773" applyFill="0">
      <alignment horizontal="center"/>
    </xf>
    <xf numFmtId="228" fontId="112" fillId="0" borderId="1790" applyFill="0">
      <alignment horizontal="center" vertical="center"/>
    </xf>
    <xf numFmtId="49" fontId="74" fillId="0" borderId="1800">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7" fontId="74" fillId="0" borderId="1764" applyFont="0" applyFill="0" applyBorder="0" applyAlignment="0" applyProtection="0">
      <alignment horizontal="left"/>
      <protection locked="0"/>
    </xf>
    <xf numFmtId="187" fontId="74" fillId="0" borderId="1782" applyFont="0" applyFill="0" applyBorder="0" applyAlignment="0" applyProtection="0">
      <alignment horizontal="left"/>
      <protection locked="0"/>
    </xf>
    <xf numFmtId="37" fontId="70" fillId="0" borderId="1790" applyFill="0">
      <alignment horizontal="center" vertical="center"/>
    </xf>
    <xf numFmtId="233" fontId="103" fillId="0" borderId="1779">
      <alignment vertical="center"/>
      <protection locked="0"/>
    </xf>
    <xf numFmtId="271" fontId="11" fillId="63" borderId="1755">
      <alignment horizontal="right"/>
    </xf>
    <xf numFmtId="0" fontId="7" fillId="14" borderId="14" applyNumberFormat="0" applyFont="0" applyAlignment="0" applyProtection="0"/>
    <xf numFmtId="0" fontId="53" fillId="59" borderId="1748" applyNumberFormat="0" applyAlignment="0" applyProtection="0"/>
    <xf numFmtId="228" fontId="73" fillId="63" borderId="1782" applyFill="0">
      <alignment horizontal="center" vertical="center"/>
    </xf>
    <xf numFmtId="0" fontId="10" fillId="62" borderId="1767" applyNumberFormat="0" applyFont="0" applyAlignment="0" applyProtection="0"/>
    <xf numFmtId="0" fontId="7" fillId="14" borderId="14" applyNumberFormat="0" applyFont="0" applyAlignment="0" applyProtection="0"/>
    <xf numFmtId="254" fontId="10" fillId="39" borderId="1782">
      <alignment horizontal="right"/>
      <protection locked="0"/>
    </xf>
    <xf numFmtId="0" fontId="7" fillId="14" borderId="14" applyNumberFormat="0" applyFont="0" applyAlignment="0" applyProtection="0"/>
    <xf numFmtId="228" fontId="73" fillId="63" borderId="1755" applyFill="0">
      <alignment horizontal="center"/>
    </xf>
    <xf numFmtId="0" fontId="7" fillId="14" borderId="14" applyNumberFormat="0" applyFont="0" applyAlignment="0" applyProtection="0"/>
    <xf numFmtId="250" fontId="168" fillId="0" borderId="1756" applyFill="0"/>
    <xf numFmtId="228" fontId="74" fillId="0" borderId="1791" applyNumberFormat="0">
      <alignment horizontal="left"/>
      <protection locked="0"/>
    </xf>
    <xf numFmtId="228" fontId="103" fillId="0" borderId="1755" applyFill="0">
      <alignment horizontal="center" vertical="center"/>
    </xf>
    <xf numFmtId="228" fontId="121" fillId="0" borderId="1753" applyNumberFormat="0"/>
    <xf numFmtId="0" fontId="7" fillId="14" borderId="14" applyNumberFormat="0" applyFont="0" applyAlignment="0" applyProtection="0"/>
    <xf numFmtId="231" fontId="103" fillId="0" borderId="1797">
      <alignment vertical="center"/>
      <protection locked="0"/>
    </xf>
    <xf numFmtId="0" fontId="10" fillId="62" borderId="1767" applyNumberFormat="0" applyFont="0" applyAlignment="0" applyProtection="0"/>
    <xf numFmtId="0" fontId="7" fillId="14" borderId="14" applyNumberFormat="0" applyFont="0" applyAlignment="0" applyProtection="0"/>
    <xf numFmtId="17" fontId="11" fillId="39" borderId="1782">
      <alignment horizontal="center"/>
      <protection locked="0"/>
    </xf>
    <xf numFmtId="0" fontId="61" fillId="46" borderId="1757" applyNumberFormat="0" applyAlignment="0" applyProtection="0"/>
    <xf numFmtId="178" fontId="10" fillId="39" borderId="1737">
      <alignment horizontal="center"/>
      <protection locked="0"/>
    </xf>
    <xf numFmtId="0" fontId="7" fillId="14" borderId="14" applyNumberFormat="0" applyFont="0" applyAlignment="0" applyProtection="0"/>
    <xf numFmtId="0" fontId="7" fillId="14" borderId="14" applyNumberFormat="0" applyFont="0" applyAlignment="0" applyProtection="0"/>
    <xf numFmtId="0" fontId="64" fillId="59" borderId="1741" applyNumberFormat="0" applyAlignment="0" applyProtection="0"/>
    <xf numFmtId="0" fontId="10" fillId="62" borderId="1740" applyNumberFormat="0" applyFont="0" applyAlignment="0" applyProtection="0"/>
    <xf numFmtId="0" fontId="7" fillId="14" borderId="14" applyNumberFormat="0" applyFont="0" applyAlignment="0" applyProtection="0"/>
    <xf numFmtId="232" fontId="103" fillId="0" borderId="1734">
      <alignment vertical="center"/>
      <protection locked="0"/>
    </xf>
    <xf numFmtId="229" fontId="103" fillId="0" borderId="1734">
      <alignment vertical="center"/>
      <protection locked="0"/>
    </xf>
    <xf numFmtId="228" fontId="103" fillId="0" borderId="1734">
      <alignment vertical="center"/>
      <protection locked="0"/>
    </xf>
    <xf numFmtId="237" fontId="103" fillId="0" borderId="1734">
      <alignment vertical="center"/>
      <protection locked="0"/>
    </xf>
    <xf numFmtId="184" fontId="103" fillId="0" borderId="1734">
      <alignment vertical="center"/>
      <protection locked="0"/>
    </xf>
    <xf numFmtId="233" fontId="103" fillId="0" borderId="1734">
      <alignment vertical="center"/>
      <protection locked="0"/>
    </xf>
    <xf numFmtId="233" fontId="103" fillId="0" borderId="1734">
      <alignment vertical="center"/>
      <protection locked="0"/>
    </xf>
    <xf numFmtId="231" fontId="103" fillId="0" borderId="1734">
      <alignment vertical="center"/>
      <protection locked="0"/>
    </xf>
    <xf numFmtId="231" fontId="103" fillId="0" borderId="1734">
      <alignment vertical="center"/>
      <protection locked="0"/>
    </xf>
    <xf numFmtId="230" fontId="103" fillId="0" borderId="1734">
      <alignment vertical="center"/>
      <protection locked="0"/>
    </xf>
    <xf numFmtId="0" fontId="7" fillId="14" borderId="14" applyNumberFormat="0" applyFont="0" applyAlignment="0" applyProtection="0"/>
    <xf numFmtId="0" fontId="7" fillId="14" borderId="14" applyNumberFormat="0" applyFont="0" applyAlignment="0" applyProtection="0"/>
    <xf numFmtId="228" fontId="112" fillId="0" borderId="1763" applyFill="0">
      <alignment horizontal="center" vertical="center"/>
    </xf>
    <xf numFmtId="230" fontId="103" fillId="0" borderId="1770">
      <alignment vertical="center"/>
      <protection locked="0"/>
    </xf>
    <xf numFmtId="232" fontId="103" fillId="0" borderId="1770">
      <alignment vertical="center"/>
      <protection locked="0"/>
    </xf>
    <xf numFmtId="0" fontId="7" fillId="14" borderId="14" applyNumberFormat="0" applyFont="0" applyAlignment="0" applyProtection="0"/>
    <xf numFmtId="0" fontId="7" fillId="14" borderId="14" applyNumberFormat="0" applyFont="0" applyAlignment="0" applyProtection="0"/>
    <xf numFmtId="178" fontId="10" fillId="39" borderId="1782">
      <alignment horizontal="center"/>
      <protection locked="0"/>
    </xf>
    <xf numFmtId="230" fontId="103" fillId="0" borderId="1788">
      <alignment vertical="center"/>
      <protection locked="0"/>
    </xf>
    <xf numFmtId="0" fontId="61" fillId="46" borderId="1775" applyNumberFormat="0" applyAlignment="0" applyProtection="0"/>
    <xf numFmtId="0" fontId="61" fillId="46" borderId="1748" applyNumberFormat="0" applyAlignment="0" applyProtection="0"/>
    <xf numFmtId="0" fontId="10" fillId="62" borderId="1758" applyNumberFormat="0" applyFont="0" applyAlignment="0" applyProtection="0"/>
    <xf numFmtId="0" fontId="10" fillId="62" borderId="1758" applyNumberFormat="0" applyFont="0" applyAlignment="0" applyProtection="0"/>
    <xf numFmtId="0" fontId="64" fillId="59" borderId="1768"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748" applyNumberFormat="0" applyAlignment="0" applyProtection="0"/>
    <xf numFmtId="250" fontId="121" fillId="0" borderId="1747" applyFill="0"/>
    <xf numFmtId="266" fontId="103" fillId="0" borderId="1755" applyFill="0">
      <alignment horizontal="center" vertical="center"/>
    </xf>
    <xf numFmtId="0" fontId="7" fillId="14" borderId="14" applyNumberFormat="0" applyFont="0" applyAlignment="0" applyProtection="0"/>
    <xf numFmtId="0" fontId="64" fillId="59" borderId="1777" applyNumberFormat="0" applyAlignment="0" applyProtection="0"/>
    <xf numFmtId="10" fontId="68" fillId="67" borderId="1755" applyNumberFormat="0" applyBorder="0" applyAlignment="0" applyProtection="0"/>
    <xf numFmtId="0" fontId="7" fillId="14" borderId="14" applyNumberFormat="0" applyFont="0" applyAlignment="0" applyProtection="0"/>
    <xf numFmtId="0" fontId="64" fillId="59" borderId="1795" applyNumberFormat="0" applyAlignment="0" applyProtection="0"/>
    <xf numFmtId="0" fontId="7" fillId="14" borderId="14" applyNumberFormat="0" applyFont="0" applyAlignment="0" applyProtection="0"/>
    <xf numFmtId="201" fontId="10" fillId="39" borderId="1773" applyNumberFormat="0">
      <alignment horizontal="left"/>
    </xf>
    <xf numFmtId="49" fontId="74" fillId="0" borderId="1791">
      <alignment horizontal="left" vertical="top" wrapText="1"/>
      <protection locked="0"/>
    </xf>
    <xf numFmtId="0" fontId="7" fillId="14" borderId="14" applyNumberFormat="0" applyFont="0" applyAlignment="0" applyProtection="0"/>
    <xf numFmtId="0" fontId="53" fillId="59" borderId="1757" applyNumberFormat="0" applyAlignment="0" applyProtection="0"/>
    <xf numFmtId="250" fontId="121" fillId="0" borderId="1774" applyFill="0"/>
    <xf numFmtId="228" fontId="112" fillId="0" borderId="1799" applyFill="0">
      <alignment horizontal="center" vertical="center"/>
    </xf>
    <xf numFmtId="0" fontId="7" fillId="14" borderId="14" applyNumberFormat="0" applyFont="0" applyAlignment="0" applyProtection="0"/>
    <xf numFmtId="0" fontId="10" fillId="62" borderId="1794" applyNumberFormat="0" applyFont="0" applyAlignment="0" applyProtection="0"/>
    <xf numFmtId="228" fontId="121" fillId="0" borderId="1789" applyNumberFormat="0"/>
    <xf numFmtId="231" fontId="103" fillId="0" borderId="1743">
      <alignment vertical="center"/>
      <protection locked="0"/>
    </xf>
    <xf numFmtId="233" fontId="103" fillId="0" borderId="1743">
      <alignment vertical="center"/>
      <protection locked="0"/>
    </xf>
    <xf numFmtId="233" fontId="103" fillId="0" borderId="1743">
      <alignment vertical="center"/>
      <protection locked="0"/>
    </xf>
    <xf numFmtId="184" fontId="103" fillId="0" borderId="1743">
      <alignment vertical="center"/>
      <protection locked="0"/>
    </xf>
    <xf numFmtId="237" fontId="103" fillId="0" borderId="1743">
      <alignment vertical="center"/>
      <protection locked="0"/>
    </xf>
    <xf numFmtId="228" fontId="103" fillId="0" borderId="1743">
      <alignment vertical="center"/>
      <protection locked="0"/>
    </xf>
    <xf numFmtId="229" fontId="103" fillId="0" borderId="1743">
      <alignment vertical="center"/>
      <protection locked="0"/>
    </xf>
    <xf numFmtId="232" fontId="103" fillId="0" borderId="1743">
      <alignment vertical="center"/>
      <protection locked="0"/>
    </xf>
    <xf numFmtId="228" fontId="121" fillId="0" borderId="1735" applyNumberFormat="0"/>
    <xf numFmtId="0" fontId="10" fillId="62" borderId="1767" applyNumberFormat="0" applyFont="0" applyAlignment="0" applyProtection="0"/>
    <xf numFmtId="228" fontId="136" fillId="68" borderId="1735" applyNumberFormat="0">
      <alignment horizontal="right"/>
    </xf>
    <xf numFmtId="228" fontId="112" fillId="0" borderId="1736" applyFill="0">
      <alignment horizontal="center" vertical="center"/>
    </xf>
    <xf numFmtId="228" fontId="124" fillId="0" borderId="1736" applyFill="0">
      <alignment horizontal="center" vertical="center"/>
    </xf>
    <xf numFmtId="267" fontId="112" fillId="0" borderId="1736" applyFill="0">
      <alignment horizontal="center" vertical="center"/>
    </xf>
    <xf numFmtId="37" fontId="70" fillId="0" borderId="1736" applyFill="0">
      <alignment horizontal="center" vertical="center"/>
    </xf>
    <xf numFmtId="184" fontId="103" fillId="0" borderId="1770">
      <alignment vertical="center"/>
      <protection locked="0"/>
    </xf>
    <xf numFmtId="0" fontId="7" fillId="14" borderId="14" applyNumberFormat="0" applyFont="0" applyAlignment="0" applyProtection="0"/>
    <xf numFmtId="196" fontId="10" fillId="39" borderId="1764" applyFont="0" applyFill="0" applyBorder="0" applyAlignment="0">
      <alignment horizontal="left"/>
    </xf>
    <xf numFmtId="0" fontId="7" fillId="14" borderId="14" applyNumberFormat="0" applyFont="0" applyAlignment="0" applyProtection="0"/>
    <xf numFmtId="228" fontId="121" fillId="0" borderId="1780" applyNumberFormat="0"/>
    <xf numFmtId="191" fontId="74" fillId="0" borderId="1782"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21" fillId="0" borderId="1756" applyFill="0"/>
    <xf numFmtId="0" fontId="74" fillId="0" borderId="1764" applyNumberFormat="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4" fillId="0" borderId="1791"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1773" applyFont="0" applyFill="0" applyBorder="0" applyAlignment="0" applyProtection="0">
      <alignment horizontal="left"/>
      <protection locked="0"/>
    </xf>
    <xf numFmtId="254" fontId="10" fillId="39" borderId="1800">
      <alignment horizontal="right"/>
      <protection locked="0"/>
    </xf>
    <xf numFmtId="0" fontId="7" fillId="14" borderId="14" applyNumberFormat="0" applyFont="0" applyAlignment="0" applyProtection="0"/>
    <xf numFmtId="254" fontId="10" fillId="39" borderId="1773">
      <alignment horizontal="right"/>
      <protection locked="0"/>
    </xf>
    <xf numFmtId="187" fontId="74" fillId="0" borderId="1773" applyFont="0" applyFill="0" applyBorder="0" applyAlignment="0" applyProtection="0">
      <alignment horizontal="left"/>
      <protection locked="0"/>
    </xf>
    <xf numFmtId="49" fontId="74" fillId="0" borderId="1746">
      <alignment horizontal="left" vertical="top" wrapText="1"/>
      <protection locked="0"/>
    </xf>
    <xf numFmtId="200" fontId="10" fillId="5" borderId="1773" applyFont="0" applyFill="0" applyBorder="0" applyAlignment="0" applyProtection="0"/>
    <xf numFmtId="0" fontId="10" fillId="62" borderId="1749" applyNumberFormat="0" applyFont="0" applyAlignment="0" applyProtection="0"/>
    <xf numFmtId="0" fontId="7" fillId="14" borderId="14" applyNumberFormat="0" applyFont="0" applyAlignment="0" applyProtection="0"/>
    <xf numFmtId="192" fontId="74" fillId="0" borderId="1764"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21" fillId="0" borderId="1728" applyFill="0"/>
    <xf numFmtId="178" fontId="10" fillId="39" borderId="2339">
      <alignment horizontal="center"/>
      <protection locked="0"/>
    </xf>
    <xf numFmtId="0" fontId="7" fillId="14" borderId="14" applyNumberFormat="0" applyFont="0" applyAlignment="0" applyProtection="0"/>
    <xf numFmtId="0" fontId="64" fillId="59" borderId="1777" applyNumberFormat="0" applyAlignment="0" applyProtection="0"/>
    <xf numFmtId="250" fontId="121" fillId="0" borderId="1792" applyFill="0"/>
    <xf numFmtId="231" fontId="103" fillId="0" borderId="1761">
      <alignment vertical="center"/>
      <protection locked="0"/>
    </xf>
    <xf numFmtId="250" fontId="168" fillId="0" borderId="1792" applyFill="0"/>
    <xf numFmtId="0" fontId="66" fillId="0" borderId="1742" applyNumberFormat="0" applyFill="0" applyAlignment="0" applyProtection="0"/>
    <xf numFmtId="10" fontId="68" fillId="67" borderId="1737" applyNumberFormat="0" applyBorder="0" applyAlignment="0" applyProtection="0"/>
    <xf numFmtId="201" fontId="10" fillId="39" borderId="1737" applyNumberFormat="0">
      <alignment horizontal="left"/>
    </xf>
    <xf numFmtId="271" fontId="11" fillId="0" borderId="1737">
      <alignment horizontal="right"/>
    </xf>
    <xf numFmtId="190" fontId="74" fillId="0" borderId="1737" applyFont="0" applyFill="0" applyBorder="0" applyAlignment="0" applyProtection="0">
      <alignment horizontal="left"/>
      <protection locked="0"/>
    </xf>
    <xf numFmtId="192" fontId="74" fillId="0" borderId="1737" applyFont="0" applyFill="0" applyBorder="0" applyAlignment="0" applyProtection="0">
      <alignment horizontal="left"/>
      <protection locked="0"/>
    </xf>
    <xf numFmtId="191" fontId="74" fillId="0" borderId="1737" applyFont="0" applyFill="0" applyBorder="0" applyAlignment="0" applyProtection="0">
      <alignment horizontal="left"/>
      <protection locked="0"/>
    </xf>
    <xf numFmtId="266" fontId="103" fillId="0" borderId="1737" applyFill="0">
      <alignment horizontal="center" vertical="center"/>
    </xf>
    <xf numFmtId="184" fontId="68" fillId="0" borderId="1737" applyFill="0">
      <alignment horizontal="center" vertical="center"/>
    </xf>
    <xf numFmtId="228" fontId="103" fillId="0" borderId="1737" applyFill="0">
      <alignment horizontal="center" vertical="center"/>
    </xf>
    <xf numFmtId="228" fontId="68" fillId="0" borderId="1737" applyFill="0">
      <alignment horizontal="center" vertical="center"/>
    </xf>
    <xf numFmtId="228" fontId="104" fillId="0" borderId="1737" applyFill="0">
      <alignment horizontal="center" vertical="center"/>
    </xf>
    <xf numFmtId="228" fontId="79" fillId="0" borderId="1737" applyFill="0">
      <alignment horizontal="center" vertical="center"/>
    </xf>
    <xf numFmtId="178" fontId="10" fillId="39" borderId="1737">
      <alignment horizontal="center"/>
      <protection locked="0"/>
    </xf>
    <xf numFmtId="178" fontId="10" fillId="39" borderId="1737">
      <alignment horizontal="center"/>
      <protection locked="0"/>
    </xf>
    <xf numFmtId="254" fontId="10" fillId="39" borderId="1737">
      <alignment horizontal="right"/>
      <protection locked="0"/>
    </xf>
    <xf numFmtId="228" fontId="74" fillId="0" borderId="1737" applyNumberFormat="0">
      <alignment horizontal="left"/>
      <protection locked="0"/>
    </xf>
    <xf numFmtId="49" fontId="74" fillId="0" borderId="1737">
      <alignment horizontal="left" vertical="top" wrapText="1"/>
      <protection locked="0"/>
    </xf>
    <xf numFmtId="196" fontId="10" fillId="39" borderId="1737" applyFont="0" applyFill="0" applyBorder="0" applyAlignment="0">
      <alignment horizontal="left"/>
    </xf>
    <xf numFmtId="17" fontId="11" fillId="39" borderId="1737">
      <alignment horizontal="center"/>
      <protection locked="0"/>
    </xf>
    <xf numFmtId="254" fontId="10" fillId="39" borderId="1737">
      <alignment horizontal="right"/>
      <protection locked="0"/>
    </xf>
    <xf numFmtId="228" fontId="73" fillId="63" borderId="1737" applyFill="0">
      <alignment horizontal="center" vertical="center"/>
    </xf>
    <xf numFmtId="228" fontId="73" fillId="63" borderId="1737" applyFill="0">
      <alignment horizontal="center"/>
    </xf>
    <xf numFmtId="3" fontId="114" fillId="39" borderId="1737">
      <alignment horizontal="center"/>
      <protection locked="0"/>
    </xf>
    <xf numFmtId="0" fontId="7" fillId="14" borderId="14" applyNumberFormat="0" applyFont="0" applyAlignment="0" applyProtection="0"/>
    <xf numFmtId="185" fontId="74" fillId="0" borderId="1737" applyFont="0" applyFill="0" applyBorder="0" applyAlignment="0" applyProtection="0">
      <alignment horizontal="left"/>
      <protection locked="0"/>
    </xf>
    <xf numFmtId="250" fontId="168" fillId="0" borderId="1738" applyFill="0"/>
    <xf numFmtId="0" fontId="7" fillId="14" borderId="14" applyNumberFormat="0" applyFont="0" applyAlignment="0" applyProtection="0"/>
    <xf numFmtId="250" fontId="121" fillId="0" borderId="1738" applyFill="0"/>
    <xf numFmtId="271" fontId="11" fillId="63" borderId="1737">
      <alignment horizontal="right"/>
    </xf>
    <xf numFmtId="271" fontId="11" fillId="0" borderId="1737">
      <alignment horizontal="right"/>
    </xf>
    <xf numFmtId="187" fontId="74" fillId="0" borderId="1737" applyFont="0" applyFill="0" applyBorder="0" applyAlignment="0" applyProtection="0">
      <alignment horizontal="left"/>
      <protection locked="0"/>
    </xf>
    <xf numFmtId="228" fontId="74" fillId="0" borderId="1773" applyNumberFormat="0">
      <alignment horizontal="left"/>
      <protection locked="0"/>
    </xf>
    <xf numFmtId="237" fontId="103" fillId="0" borderId="1770">
      <alignment vertical="center"/>
      <protection locked="0"/>
    </xf>
    <xf numFmtId="250" fontId="121" fillId="0" borderId="1774" applyFill="0"/>
    <xf numFmtId="0" fontId="64" fillId="59" borderId="1750" applyNumberFormat="0" applyAlignment="0" applyProtection="0"/>
    <xf numFmtId="0" fontId="61" fillId="46" borderId="1739" applyNumberFormat="0" applyAlignment="0" applyProtection="0"/>
    <xf numFmtId="196" fontId="10" fillId="39" borderId="1746" applyFont="0" applyFill="0" applyBorder="0" applyAlignment="0">
      <alignment horizontal="left"/>
    </xf>
    <xf numFmtId="0" fontId="53" fillId="59" borderId="1766" applyNumberFormat="0" applyAlignment="0" applyProtection="0"/>
    <xf numFmtId="0" fontId="7" fillId="14" borderId="14" applyNumberFormat="0" applyFont="0" applyAlignment="0" applyProtection="0"/>
    <xf numFmtId="201" fontId="10" fillId="39" borderId="1746" applyNumberFormat="0">
      <alignment horizontal="left"/>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1882"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2" fillId="0" borderId="1760" applyNumberFormat="0" applyFill="0" applyAlignment="0" applyProtection="0"/>
    <xf numFmtId="0" fontId="53" fillId="59" borderId="1784" applyNumberFormat="0" applyAlignment="0" applyProtection="0"/>
    <xf numFmtId="0" fontId="74" fillId="0" borderId="1746" applyNumberFormat="0">
      <alignment horizontal="left"/>
      <protection locked="0"/>
    </xf>
    <xf numFmtId="185" fontId="74" fillId="0" borderId="1791"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3" fillId="63" borderId="1737" applyFill="0">
      <alignment horizontal="center"/>
    </xf>
    <xf numFmtId="178" fontId="10" fillId="39" borderId="1737">
      <alignment horizontal="center"/>
      <protection locked="0"/>
    </xf>
    <xf numFmtId="0" fontId="53" fillId="59" borderId="1739" applyNumberFormat="0" applyAlignment="0" applyProtection="0"/>
    <xf numFmtId="3" fontId="114" fillId="39" borderId="1764">
      <alignment horizontal="center"/>
      <protection locked="0"/>
    </xf>
    <xf numFmtId="0" fontId="10" fillId="62" borderId="1749" applyNumberFormat="0" applyFont="0" applyAlignment="0" applyProtection="0"/>
    <xf numFmtId="0" fontId="7" fillId="14" borderId="14" applyNumberFormat="0" applyFont="0" applyAlignment="0" applyProtection="0"/>
    <xf numFmtId="193" fontId="10" fillId="0" borderId="1773" applyFont="0" applyFill="0" applyBorder="0" applyAlignment="0" applyProtection="0">
      <alignment horizontal="left"/>
      <protection locked="0"/>
    </xf>
    <xf numFmtId="0" fontId="7" fillId="14" borderId="14" applyNumberFormat="0" applyFont="0" applyAlignment="0" applyProtection="0"/>
    <xf numFmtId="178" fontId="10" fillId="39" borderId="1764">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3" fillId="63" borderId="1773" applyFill="0">
      <alignment horizontal="center"/>
    </xf>
    <xf numFmtId="0" fontId="2" fillId="0" borderId="1787"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4" fontId="10" fillId="39" borderId="1746">
      <alignment horizontal="right"/>
      <protection locked="0"/>
    </xf>
    <xf numFmtId="178" fontId="10" fillId="39" borderId="1746">
      <alignment horizontal="center"/>
      <protection locked="0"/>
    </xf>
    <xf numFmtId="228" fontId="74" fillId="0" borderId="1746" applyNumberFormat="0">
      <alignment horizontal="left"/>
      <protection locked="0"/>
    </xf>
    <xf numFmtId="197" fontId="74" fillId="0" borderId="1737">
      <alignment horizontal="left"/>
      <protection locked="0"/>
    </xf>
    <xf numFmtId="178" fontId="10" fillId="39" borderId="1746">
      <alignment horizontal="center"/>
      <protection locked="0"/>
    </xf>
    <xf numFmtId="228" fontId="79" fillId="0" borderId="1746" applyFill="0">
      <alignment horizontal="center" vertical="center"/>
    </xf>
    <xf numFmtId="49" fontId="74" fillId="0" borderId="1746">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228" fontId="79" fillId="0" borderId="1800" applyFill="0">
      <alignment horizontal="center" vertical="center"/>
    </xf>
    <xf numFmtId="0" fontId="7" fillId="14" borderId="14" applyNumberFormat="0" applyFont="0" applyAlignment="0" applyProtection="0"/>
    <xf numFmtId="254" fontId="10" fillId="39" borderId="1764">
      <alignment horizontal="right"/>
      <protection locked="0"/>
    </xf>
    <xf numFmtId="49" fontId="74" fillId="0" borderId="1800">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66" fillId="0" borderId="1751"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739" applyNumberFormat="0" applyAlignment="0" applyProtection="0"/>
    <xf numFmtId="0" fontId="64" fillId="59" borderId="1768" applyNumberFormat="0" applyAlignment="0" applyProtection="0"/>
    <xf numFmtId="237" fontId="103" fillId="0" borderId="1779">
      <alignment vertical="center"/>
      <protection locked="0"/>
    </xf>
    <xf numFmtId="0" fontId="7" fillId="14" borderId="14" applyNumberFormat="0" applyFont="0" applyAlignment="0" applyProtection="0"/>
    <xf numFmtId="232" fontId="103" fillId="0" borderId="1779">
      <alignment vertical="center"/>
      <protection locked="0"/>
    </xf>
    <xf numFmtId="254" fontId="10" fillId="39" borderId="1791">
      <alignment horizontal="right"/>
      <protection locked="0"/>
    </xf>
    <xf numFmtId="0" fontId="7" fillId="14" borderId="14" applyNumberFormat="0" applyFont="0" applyAlignment="0" applyProtection="0"/>
    <xf numFmtId="17" fontId="11" fillId="39" borderId="1800">
      <alignment horizontal="center"/>
      <protection locked="0"/>
    </xf>
    <xf numFmtId="0" fontId="66" fillId="0" borderId="1787" applyNumberFormat="0" applyFill="0" applyAlignment="0" applyProtection="0"/>
    <xf numFmtId="178" fontId="10" fillId="39" borderId="1737">
      <alignment horizontal="center"/>
      <protection locked="0"/>
    </xf>
    <xf numFmtId="192" fontId="74" fillId="0" borderId="1773" applyFont="0" applyFill="0" applyBorder="0" applyAlignment="0" applyProtection="0">
      <alignment horizontal="left"/>
      <protection locked="0"/>
    </xf>
    <xf numFmtId="250" fontId="121" fillId="0" borderId="1738" applyFill="0"/>
    <xf numFmtId="228" fontId="68" fillId="0" borderId="1773" applyFill="0">
      <alignment horizontal="center" vertical="center"/>
    </xf>
    <xf numFmtId="178" fontId="10" fillId="39" borderId="1791">
      <alignment horizontal="center"/>
      <protection locked="0"/>
    </xf>
    <xf numFmtId="0" fontId="7" fillId="14" borderId="14" applyNumberFormat="0" applyFont="0" applyAlignment="0" applyProtection="0"/>
    <xf numFmtId="0" fontId="73" fillId="63" borderId="1755" applyFill="0">
      <alignment horizontal="center"/>
    </xf>
    <xf numFmtId="0" fontId="7" fillId="14" borderId="14" applyNumberFormat="0" applyFont="0" applyAlignment="0" applyProtection="0"/>
    <xf numFmtId="267" fontId="112" fillId="0" borderId="1781"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1" fontId="74" fillId="0" borderId="1773" applyFont="0" applyFill="0" applyBorder="0" applyAlignment="0" applyProtection="0">
      <alignment horizontal="left"/>
      <protection locked="0"/>
    </xf>
    <xf numFmtId="0" fontId="7" fillId="14" borderId="14" applyNumberFormat="0" applyFont="0" applyAlignment="0" applyProtection="0"/>
    <xf numFmtId="228" fontId="103" fillId="0" borderId="1779">
      <alignment vertical="center"/>
      <protection locked="0"/>
    </xf>
    <xf numFmtId="276" fontId="20" fillId="0" borderId="1773">
      <alignment horizontal="center"/>
    </xf>
    <xf numFmtId="228" fontId="73" fillId="63" borderId="1764" applyFill="0">
      <alignment horizont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2" fillId="0" borderId="1760" applyNumberFormat="0" applyFill="0" applyAlignment="0" applyProtection="0"/>
    <xf numFmtId="0" fontId="73" fillId="63" borderId="1764" applyFill="0">
      <alignment horizontal="center"/>
    </xf>
    <xf numFmtId="0" fontId="7" fillId="14" borderId="14" applyNumberFormat="0" applyFont="0" applyAlignment="0" applyProtection="0"/>
    <xf numFmtId="0" fontId="7" fillId="14" borderId="14" applyNumberFormat="0" applyFont="0" applyAlignment="0" applyProtection="0"/>
    <xf numFmtId="267" fontId="112" fillId="0" borderId="1799" applyFill="0">
      <alignment horizontal="center" vertical="center"/>
    </xf>
    <xf numFmtId="0" fontId="61" fillId="46" borderId="1793" applyNumberFormat="0" applyAlignment="0" applyProtection="0"/>
    <xf numFmtId="228" fontId="136" fillId="68" borderId="1762" applyNumberFormat="0">
      <alignment horizontal="right"/>
    </xf>
    <xf numFmtId="187" fontId="74" fillId="0" borderId="1746" applyFont="0" applyFill="0" applyBorder="0" applyAlignment="0" applyProtection="0">
      <alignment horizontal="left"/>
      <protection locked="0"/>
    </xf>
    <xf numFmtId="0" fontId="7" fillId="14" borderId="14" applyNumberFormat="0" applyFont="0" applyAlignment="0" applyProtection="0"/>
    <xf numFmtId="271" fontId="11" fillId="0" borderId="1746">
      <alignment horizontal="right"/>
    </xf>
    <xf numFmtId="185" fontId="74" fillId="0" borderId="1746" applyFont="0" applyFill="0" applyBorder="0" applyAlignment="0" applyProtection="0">
      <alignment horizontal="left"/>
      <protection locked="0"/>
    </xf>
    <xf numFmtId="250" fontId="121" fillId="0" borderId="1747" applyFill="0"/>
    <xf numFmtId="228" fontId="73" fillId="63" borderId="1746" applyFill="0">
      <alignment horizontal="center"/>
    </xf>
    <xf numFmtId="271" fontId="11" fillId="63" borderId="1746">
      <alignment horizontal="right"/>
    </xf>
    <xf numFmtId="250" fontId="168" fillId="0" borderId="1747" applyFill="0"/>
    <xf numFmtId="3" fontId="114" fillId="39" borderId="1746">
      <alignment horizontal="center"/>
      <protection locked="0"/>
    </xf>
    <xf numFmtId="237" fontId="103" fillId="0" borderId="1752">
      <alignment vertical="center"/>
      <protection locked="0"/>
    </xf>
    <xf numFmtId="0" fontId="7" fillId="14" borderId="14" applyNumberFormat="0" applyFont="0" applyAlignment="0" applyProtection="0"/>
    <xf numFmtId="228" fontId="79" fillId="0" borderId="1791" applyFill="0">
      <alignment horizontal="center" vertical="center"/>
    </xf>
    <xf numFmtId="200" fontId="10" fillId="5" borderId="1737" applyFont="0" applyFill="0" applyBorder="0" applyAlignment="0" applyProtection="0"/>
    <xf numFmtId="0" fontId="7" fillId="14" borderId="14" applyNumberFormat="0" applyFont="0" applyAlignment="0" applyProtection="0"/>
    <xf numFmtId="0" fontId="7" fillId="14" borderId="14" applyNumberFormat="0" applyFont="0" applyAlignment="0" applyProtection="0"/>
    <xf numFmtId="184" fontId="103" fillId="0" borderId="1797">
      <alignment vertical="center"/>
      <protection locked="0"/>
    </xf>
    <xf numFmtId="0" fontId="7" fillId="14" borderId="14" applyNumberFormat="0" applyFont="0" applyAlignment="0" applyProtection="0"/>
    <xf numFmtId="0" fontId="7" fillId="14" borderId="14" applyNumberFormat="0" applyFont="0" applyAlignment="0" applyProtection="0"/>
    <xf numFmtId="0" fontId="53" fillId="59" borderId="1775" applyNumberFormat="0" applyAlignment="0" applyProtection="0"/>
    <xf numFmtId="276" fontId="20" fillId="0" borderId="1791">
      <alignment horizontal="center"/>
    </xf>
    <xf numFmtId="0" fontId="7" fillId="14" borderId="14" applyNumberFormat="0" applyFont="0" applyAlignment="0" applyProtection="0"/>
    <xf numFmtId="0" fontId="7" fillId="14" borderId="14" applyNumberFormat="0" applyFont="0" applyAlignment="0" applyProtection="0"/>
    <xf numFmtId="228" fontId="74" fillId="0" borderId="1755" applyNumberFormat="0">
      <alignment horizontal="left"/>
      <protection locked="0"/>
    </xf>
    <xf numFmtId="0" fontId="7" fillId="14" borderId="14" applyNumberFormat="0" applyFont="0" applyAlignment="0" applyProtection="0"/>
    <xf numFmtId="49" fontId="74" fillId="0" borderId="1755">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10" fillId="62" borderId="1785" applyNumberFormat="0" applyFont="0" applyAlignment="0" applyProtection="0"/>
    <xf numFmtId="0" fontId="2" fillId="0" borderId="1751" applyNumberFormat="0" applyFill="0" applyAlignment="0" applyProtection="0"/>
    <xf numFmtId="178" fontId="10" fillId="39" borderId="1773">
      <alignment horizontal="center"/>
      <protection locked="0"/>
    </xf>
    <xf numFmtId="0" fontId="7" fillId="14" borderId="14" applyNumberFormat="0" applyFont="0" applyAlignment="0" applyProtection="0"/>
    <xf numFmtId="232" fontId="103" fillId="0" borderId="1797">
      <alignment vertical="center"/>
      <protection locked="0"/>
    </xf>
    <xf numFmtId="228" fontId="74" fillId="0" borderId="1782" applyNumberFormat="0">
      <alignment horizontal="left"/>
      <protection locked="0"/>
    </xf>
    <xf numFmtId="228" fontId="112" fillId="0" borderId="1772" applyFill="0">
      <alignment horizontal="center" vertical="center"/>
    </xf>
    <xf numFmtId="37" fontId="70" fillId="0" borderId="1763" applyFill="0">
      <alignment horizontal="center" vertical="center"/>
    </xf>
    <xf numFmtId="0" fontId="7" fillId="14" borderId="14" applyNumberFormat="0" applyFont="0" applyAlignment="0" applyProtection="0"/>
    <xf numFmtId="0" fontId="64" fillId="59" borderId="1750" applyNumberFormat="0" applyAlignment="0" applyProtection="0"/>
    <xf numFmtId="0" fontId="53" fillId="59" borderId="1730" applyNumberFormat="0" applyAlignment="0" applyProtection="0"/>
    <xf numFmtId="0" fontId="7" fillId="14" borderId="14" applyNumberFormat="0" applyFont="0" applyAlignment="0" applyProtection="0"/>
    <xf numFmtId="0" fontId="64" fillId="59" borderId="1786" applyNumberFormat="0" applyAlignment="0" applyProtection="0"/>
    <xf numFmtId="0" fontId="7" fillId="14" borderId="14" applyNumberFormat="0" applyFont="0" applyAlignment="0" applyProtection="0"/>
    <xf numFmtId="228" fontId="121" fillId="0" borderId="1798" applyNumberFormat="0"/>
    <xf numFmtId="233" fontId="103" fillId="0" borderId="1779">
      <alignment vertical="center"/>
      <protection locked="0"/>
    </xf>
    <xf numFmtId="0" fontId="7" fillId="14" borderId="14" applyNumberFormat="0" applyFont="0" applyAlignment="0" applyProtection="0"/>
    <xf numFmtId="0" fontId="7" fillId="14" borderId="14" applyNumberFormat="0" applyFont="0" applyAlignment="0" applyProtection="0"/>
    <xf numFmtId="233" fontId="103" fillId="0" borderId="1770">
      <alignment vertical="center"/>
      <protection locked="0"/>
    </xf>
    <xf numFmtId="0" fontId="7" fillId="14" borderId="14" applyNumberFormat="0" applyFont="0" applyAlignment="0" applyProtection="0"/>
    <xf numFmtId="0" fontId="66" fillId="0" borderId="1769" applyNumberFormat="0" applyFill="0" applyAlignment="0" applyProtection="0"/>
    <xf numFmtId="192" fontId="74" fillId="0" borderId="1737" applyFont="0" applyFill="0" applyBorder="0" applyAlignment="0" applyProtection="0">
      <alignment horizontal="left"/>
      <protection locked="0"/>
    </xf>
    <xf numFmtId="191" fontId="74" fillId="0" borderId="1737"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3" fillId="63" borderId="1800" applyFill="0">
      <alignment horizontal="center"/>
    </xf>
    <xf numFmtId="0" fontId="7" fillId="14" borderId="14" applyNumberFormat="0" applyFont="0" applyAlignment="0" applyProtection="0"/>
    <xf numFmtId="201" fontId="10" fillId="39" borderId="1737" applyNumberFormat="0">
      <alignment horizontal="left"/>
    </xf>
    <xf numFmtId="228" fontId="121" fillId="0" borderId="1744" applyNumberFormat="0"/>
    <xf numFmtId="0" fontId="7" fillId="14" borderId="14" applyNumberFormat="0" applyFont="0" applyAlignment="0" applyProtection="0"/>
    <xf numFmtId="0" fontId="7" fillId="14" borderId="14" applyNumberFormat="0" applyFont="0" applyAlignment="0" applyProtection="0"/>
    <xf numFmtId="0" fontId="64" fillId="59" borderId="1759" applyNumberFormat="0" applyAlignment="0" applyProtection="0"/>
    <xf numFmtId="232" fontId="103" fillId="0" borderId="1752">
      <alignment vertical="center"/>
      <protection locked="0"/>
    </xf>
    <xf numFmtId="178" fontId="10" fillId="39" borderId="1737">
      <alignment horizontal="center"/>
      <protection locked="0"/>
    </xf>
    <xf numFmtId="0" fontId="64" fillId="59" borderId="1777" applyNumberFormat="0" applyAlignment="0" applyProtection="0"/>
    <xf numFmtId="178" fontId="10" fillId="39" borderId="1737">
      <alignment horizontal="center"/>
      <protection locked="0"/>
    </xf>
    <xf numFmtId="232" fontId="103" fillId="0" borderId="1761">
      <alignment vertical="center"/>
      <protection locked="0"/>
    </xf>
    <xf numFmtId="228" fontId="136" fillId="68" borderId="1789" applyNumberFormat="0">
      <alignment horizontal="right"/>
    </xf>
    <xf numFmtId="184" fontId="68" fillId="0" borderId="1764" applyFill="0">
      <alignment horizontal="center" vertical="center"/>
    </xf>
    <xf numFmtId="0" fontId="7" fillId="14" borderId="14" applyNumberFormat="0" applyFont="0" applyAlignment="0" applyProtection="0"/>
    <xf numFmtId="228" fontId="74" fillId="0" borderId="1737" applyNumberFormat="0">
      <alignment horizontal="left"/>
      <protection locked="0"/>
    </xf>
    <xf numFmtId="49" fontId="74" fillId="0" borderId="1764">
      <alignment horizontal="left" vertical="top" wrapText="1"/>
      <protection locked="0"/>
    </xf>
    <xf numFmtId="0" fontId="7" fillId="14" borderId="14" applyNumberFormat="0" applyFont="0" applyAlignment="0" applyProtection="0"/>
    <xf numFmtId="49" fontId="74" fillId="0" borderId="1737">
      <alignment horizontal="left" vertical="top" wrapText="1"/>
      <protection locked="0"/>
    </xf>
    <xf numFmtId="196" fontId="10" fillId="39" borderId="1737" applyFont="0" applyFill="0" applyBorder="0" applyAlignment="0">
      <alignment horizontal="left"/>
    </xf>
    <xf numFmtId="0" fontId="66" fillId="0" borderId="1796" applyNumberFormat="0" applyFill="0" applyAlignment="0" applyProtection="0"/>
    <xf numFmtId="231" fontId="103" fillId="0" borderId="1743">
      <alignment vertical="center"/>
      <protection locked="0"/>
    </xf>
    <xf numFmtId="0" fontId="61" fillId="46" borderId="1730" applyNumberFormat="0" applyAlignment="0" applyProtection="0"/>
    <xf numFmtId="228" fontId="124" fillId="0" borderId="1799" applyFill="0">
      <alignment horizontal="center" vertical="center"/>
    </xf>
    <xf numFmtId="0" fontId="7" fillId="14" borderId="14" applyNumberFormat="0" applyFont="0" applyAlignment="0" applyProtection="0"/>
    <xf numFmtId="228" fontId="104" fillId="0" borderId="1800" applyFill="0">
      <alignment horizontal="center" vertical="center"/>
    </xf>
    <xf numFmtId="0" fontId="73" fillId="63" borderId="1773" applyFill="0">
      <alignment horizontal="center"/>
    </xf>
    <xf numFmtId="250" fontId="168" fillId="0" borderId="1774" applyFill="0"/>
    <xf numFmtId="0" fontId="74" fillId="0" borderId="1791" applyNumberFormat="0">
      <alignment horizontal="left"/>
      <protection locked="0"/>
    </xf>
    <xf numFmtId="192" fontId="74" fillId="0" borderId="1782" applyFont="0" applyFill="0" applyBorder="0" applyAlignment="0" applyProtection="0">
      <alignment horizontal="left"/>
      <protection locked="0"/>
    </xf>
    <xf numFmtId="0" fontId="7" fillId="14" borderId="14" applyNumberFormat="0" applyFont="0" applyAlignment="0" applyProtection="0"/>
    <xf numFmtId="228" fontId="73" fillId="63" borderId="1773" applyFill="0">
      <alignment horizontal="center" vertical="center"/>
    </xf>
    <xf numFmtId="228" fontId="103" fillId="0" borderId="1788">
      <alignment vertical="center"/>
      <protection locked="0"/>
    </xf>
    <xf numFmtId="0" fontId="10" fillId="62" borderId="1776" applyNumberFormat="0" applyFont="0" applyAlignment="0" applyProtection="0"/>
    <xf numFmtId="230" fontId="103" fillId="0" borderId="1761">
      <alignment vertical="center"/>
      <protection locked="0"/>
    </xf>
    <xf numFmtId="228" fontId="74" fillId="0" borderId="1764" applyNumberFormat="0">
      <alignment horizontal="left"/>
      <protection locked="0"/>
    </xf>
    <xf numFmtId="0" fontId="53" fillId="59" borderId="1793" applyNumberFormat="0" applyAlignment="0" applyProtection="0"/>
    <xf numFmtId="0" fontId="66" fillId="0" borderId="1769" applyNumberFormat="0" applyFill="0" applyAlignment="0" applyProtection="0"/>
    <xf numFmtId="185" fontId="74" fillId="0" borderId="1782" applyFont="0" applyFill="0" applyBorder="0" applyAlignment="0" applyProtection="0">
      <alignment horizontal="left"/>
      <protection locked="0"/>
    </xf>
    <xf numFmtId="0" fontId="61" fillId="46" borderId="1748" applyNumberFormat="0" applyAlignment="0" applyProtection="0"/>
    <xf numFmtId="0" fontId="53" fillId="59" borderId="1748" applyNumberFormat="0" applyAlignment="0" applyProtection="0"/>
    <xf numFmtId="0" fontId="73" fillId="63" borderId="1791" applyFill="0">
      <alignment horizontal="center"/>
    </xf>
    <xf numFmtId="0" fontId="7" fillId="14" borderId="14" applyNumberFormat="0" applyFont="0" applyAlignment="0" applyProtection="0"/>
    <xf numFmtId="233" fontId="103" fillId="0" borderId="1788">
      <alignment vertic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8" fontId="73" fillId="63" borderId="1764" applyFill="0">
      <alignment horizontal="center" vertical="center"/>
    </xf>
    <xf numFmtId="0" fontId="7" fillId="14" borderId="14" applyNumberFormat="0" applyFont="0" applyAlignment="0" applyProtection="0"/>
    <xf numFmtId="250" fontId="121" fillId="0" borderId="1783" applyFill="0"/>
    <xf numFmtId="0" fontId="7" fillId="14" borderId="14" applyNumberFormat="0" applyFont="0" applyAlignment="0" applyProtection="0"/>
    <xf numFmtId="0" fontId="7" fillId="14" borderId="14" applyNumberFormat="0" applyFont="0" applyAlignment="0" applyProtection="0"/>
    <xf numFmtId="0" fontId="64" fillId="59" borderId="1741" applyNumberFormat="0" applyAlignment="0" applyProtection="0"/>
    <xf numFmtId="0" fontId="7" fillId="14" borderId="14" applyNumberFormat="0" applyFont="0" applyAlignment="0" applyProtection="0"/>
    <xf numFmtId="184" fontId="103" fillId="0" borderId="1752">
      <alignment vertical="center"/>
      <protection locked="0"/>
    </xf>
    <xf numFmtId="230" fontId="103" fillId="0" borderId="1752">
      <alignment vertical="center"/>
      <protection locked="0"/>
    </xf>
    <xf numFmtId="196" fontId="10" fillId="39" borderId="1800" applyFont="0" applyFill="0" applyBorder="0" applyAlignment="0">
      <alignment horizontal="left"/>
    </xf>
    <xf numFmtId="0" fontId="53" fillId="59" borderId="1775" applyNumberFormat="0" applyAlignment="0" applyProtection="0"/>
    <xf numFmtId="3" fontId="114" fillId="39" borderId="1800">
      <alignment horizontal="center"/>
      <protection locked="0"/>
    </xf>
    <xf numFmtId="0" fontId="7" fillId="14" borderId="14" applyNumberFormat="0" applyFont="0" applyAlignment="0" applyProtection="0"/>
    <xf numFmtId="0" fontId="10" fillId="62" borderId="1731" applyNumberFormat="0" applyFont="0" applyAlignment="0" applyProtection="0"/>
    <xf numFmtId="0" fontId="64" fillId="59" borderId="1732" applyNumberFormat="0" applyAlignment="0" applyProtection="0"/>
    <xf numFmtId="0" fontId="7" fillId="14" borderId="14" applyNumberFormat="0" applyFont="0" applyAlignment="0" applyProtection="0"/>
    <xf numFmtId="0" fontId="2" fillId="0" borderId="1769" applyNumberFormat="0" applyFill="0" applyAlignment="0" applyProtection="0"/>
    <xf numFmtId="0" fontId="7" fillId="14" borderId="14" applyNumberFormat="0" applyFont="0" applyAlignment="0" applyProtection="0"/>
    <xf numFmtId="188" fontId="73" fillId="63" borderId="1782" applyFill="0">
      <alignment horizontal="center" vertical="center"/>
    </xf>
    <xf numFmtId="233" fontId="103" fillId="0" borderId="1761">
      <alignment vertical="center"/>
      <protection locked="0"/>
    </xf>
    <xf numFmtId="190" fontId="74" fillId="0" borderId="1764" applyFont="0" applyFill="0" applyBorder="0" applyAlignment="0" applyProtection="0">
      <alignment horizontal="left"/>
      <protection locked="0"/>
    </xf>
    <xf numFmtId="228" fontId="124" fillId="0" borderId="1763" applyFill="0">
      <alignment horizontal="center" vertical="center"/>
    </xf>
    <xf numFmtId="49" fontId="74" fillId="0" borderId="2176">
      <alignment horizontal="left" vertical="top" wrapText="1"/>
      <protection locked="0"/>
    </xf>
    <xf numFmtId="0" fontId="73" fillId="63" borderId="1746" applyFill="0">
      <alignment horizontal="center"/>
    </xf>
    <xf numFmtId="0" fontId="7" fillId="14" borderId="14" applyNumberFormat="0" applyFont="0" applyAlignment="0" applyProtection="0"/>
    <xf numFmtId="233" fontId="103" fillId="0" borderId="1761">
      <alignment vertical="center"/>
      <protection locked="0"/>
    </xf>
    <xf numFmtId="0" fontId="7" fillId="14" borderId="14" applyNumberFormat="0" applyFont="0" applyAlignment="0" applyProtection="0"/>
    <xf numFmtId="0" fontId="2" fillId="0" borderId="1733" applyNumberFormat="0" applyFill="0" applyAlignment="0" applyProtection="0"/>
    <xf numFmtId="0" fontId="66" fillId="0" borderId="1733" applyNumberFormat="0" applyFill="0" applyAlignment="0" applyProtection="0"/>
    <xf numFmtId="188" fontId="73" fillId="63" borderId="1958" applyFill="0">
      <alignment horizontal="center" vertical="center"/>
    </xf>
    <xf numFmtId="0" fontId="7" fillId="14" borderId="14" applyNumberFormat="0" applyFont="0" applyAlignment="0" applyProtection="0"/>
    <xf numFmtId="0" fontId="2" fillId="0" borderId="1742" applyNumberFormat="0" applyFill="0" applyAlignment="0" applyProtection="0"/>
    <xf numFmtId="196" fontId="10" fillId="39" borderId="1791" applyFont="0" applyFill="0" applyBorder="0" applyAlignment="0">
      <alignment horizontal="left"/>
    </xf>
    <xf numFmtId="228" fontId="73" fillId="63" borderId="1746" applyFill="0">
      <alignment horizontal="center" vertical="center"/>
    </xf>
    <xf numFmtId="228" fontId="73" fillId="63" borderId="1737" applyFill="0">
      <alignment horizontal="center"/>
    </xf>
    <xf numFmtId="228" fontId="73" fillId="63" borderId="1737" applyFill="0">
      <alignment horizontal="center" vertical="center"/>
    </xf>
    <xf numFmtId="17" fontId="11" fillId="39" borderId="1746">
      <alignment horizontal="center"/>
      <protection locked="0"/>
    </xf>
    <xf numFmtId="0" fontId="53" fillId="59" borderId="1757" applyNumberFormat="0" applyAlignment="0" applyProtection="0"/>
    <xf numFmtId="191" fontId="74" fillId="0" borderId="1791" applyFont="0" applyFill="0" applyBorder="0" applyAlignment="0" applyProtection="0">
      <alignment horizontal="left"/>
      <protection locked="0"/>
    </xf>
    <xf numFmtId="0" fontId="7" fillId="14" borderId="14" applyNumberFormat="0" applyFont="0" applyAlignment="0" applyProtection="0"/>
    <xf numFmtId="0" fontId="61" fillId="46" borderId="1757" applyNumberFormat="0" applyAlignment="0" applyProtection="0"/>
    <xf numFmtId="254" fontId="10" fillId="39" borderId="1746">
      <alignment horizontal="right"/>
      <protection locked="0"/>
    </xf>
    <xf numFmtId="228" fontId="121" fillId="0" borderId="1762" applyNumberFormat="0"/>
    <xf numFmtId="0" fontId="7" fillId="14" borderId="14" applyNumberFormat="0" applyFont="0" applyAlignment="0" applyProtection="0"/>
    <xf numFmtId="0" fontId="7" fillId="14" borderId="14" applyNumberFormat="0" applyFont="0" applyAlignment="0" applyProtection="0"/>
    <xf numFmtId="231" fontId="103" fillId="0" borderId="1770">
      <alignment vertical="center"/>
      <protection locked="0"/>
    </xf>
    <xf numFmtId="233" fontId="103" fillId="0" borderId="2564">
      <alignment vertical="center"/>
      <protection locked="0"/>
    </xf>
    <xf numFmtId="0" fontId="61" fillId="46" borderId="1766" applyNumberFormat="0" applyAlignment="0" applyProtection="0"/>
    <xf numFmtId="0" fontId="7" fillId="14" borderId="14" applyNumberFormat="0" applyFont="0" applyAlignment="0" applyProtection="0"/>
    <xf numFmtId="250" fontId="168" fillId="0" borderId="1765" applyFill="0"/>
    <xf numFmtId="0" fontId="64" fillId="59" borderId="1759" applyNumberFormat="0" applyAlignment="0" applyProtection="0"/>
    <xf numFmtId="0" fontId="7" fillId="14" borderId="14" applyNumberFormat="0" applyFont="0" applyAlignment="0" applyProtection="0"/>
    <xf numFmtId="178" fontId="10" fillId="39" borderId="1782">
      <alignment horizontal="center"/>
      <protection locked="0"/>
    </xf>
    <xf numFmtId="0" fontId="7" fillId="14" borderId="14" applyNumberFormat="0" applyFont="0" applyAlignment="0" applyProtection="0"/>
    <xf numFmtId="185" fontId="74" fillId="0" borderId="1737" applyFont="0" applyFill="0" applyBorder="0" applyAlignment="0" applyProtection="0">
      <alignment horizontal="left"/>
      <protection locked="0"/>
    </xf>
    <xf numFmtId="0" fontId="7" fillId="14" borderId="14" applyNumberFormat="0" applyFont="0" applyAlignment="0" applyProtection="0"/>
    <xf numFmtId="231" fontId="103" fillId="0" borderId="1770">
      <alignment vertical="center"/>
      <protection locked="0"/>
    </xf>
    <xf numFmtId="228" fontId="103" fillId="0" borderId="1782" applyFill="0">
      <alignment horizontal="center" vertical="center"/>
    </xf>
    <xf numFmtId="0" fontId="64" fillId="59" borderId="1795" applyNumberFormat="0" applyAlignment="0" applyProtection="0"/>
    <xf numFmtId="231" fontId="103" fillId="0" borderId="1797">
      <alignment vertical="center"/>
      <protection locked="0"/>
    </xf>
    <xf numFmtId="0" fontId="7" fillId="14" borderId="14" applyNumberFormat="0" applyFont="0" applyAlignment="0" applyProtection="0"/>
    <xf numFmtId="0" fontId="7" fillId="14" borderId="14" applyNumberFormat="0" applyFont="0" applyAlignment="0" applyProtection="0"/>
    <xf numFmtId="49" fontId="74" fillId="0" borderId="1773">
      <alignment horizontal="left" vertical="top" wrapText="1"/>
      <protection locked="0"/>
    </xf>
    <xf numFmtId="0" fontId="66" fillId="0" borderId="1778" applyNumberFormat="0" applyFill="0" applyAlignment="0" applyProtection="0"/>
    <xf numFmtId="0" fontId="7" fillId="14" borderId="14" applyNumberFormat="0" applyFont="0" applyAlignment="0" applyProtection="0"/>
    <xf numFmtId="228" fontId="112" fillId="0" borderId="1781"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4" fillId="0" borderId="1746"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332" applyNumberFormat="0" applyAlignment="0" applyProtection="0"/>
    <xf numFmtId="0" fontId="64" fillId="59" borderId="1786" applyNumberFormat="0" applyAlignment="0" applyProtection="0"/>
    <xf numFmtId="228" fontId="73" fillId="63" borderId="1773"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10" fillId="62" borderId="1740" applyNumberFormat="0" applyFont="0" applyAlignment="0" applyProtection="0"/>
    <xf numFmtId="0" fontId="7" fillId="14" borderId="14" applyNumberFormat="0" applyFont="0" applyAlignment="0" applyProtection="0"/>
    <xf numFmtId="228" fontId="74" fillId="0" borderId="1773" applyNumberFormat="0">
      <alignment horizontal="left"/>
      <protection locked="0"/>
    </xf>
    <xf numFmtId="0" fontId="7" fillId="14" borderId="14" applyNumberFormat="0" applyFont="0" applyAlignment="0" applyProtection="0"/>
    <xf numFmtId="0" fontId="64" fillId="59" borderId="1768" applyNumberFormat="0" applyAlignment="0" applyProtection="0"/>
    <xf numFmtId="10" fontId="68" fillId="67" borderId="1800" applyNumberFormat="0" applyBorder="0" applyAlignment="0" applyProtection="0"/>
    <xf numFmtId="0" fontId="53" fillId="59" borderId="1730" applyNumberFormat="0" applyAlignment="0" applyProtection="0"/>
    <xf numFmtId="0" fontId="61" fillId="46" borderId="1730" applyNumberFormat="0" applyAlignment="0" applyProtection="0"/>
    <xf numFmtId="0" fontId="64" fillId="59" borderId="1732" applyNumberFormat="0" applyAlignment="0" applyProtection="0"/>
    <xf numFmtId="0" fontId="66" fillId="0" borderId="1733" applyNumberFormat="0" applyFill="0" applyAlignment="0" applyProtection="0"/>
    <xf numFmtId="0" fontId="2" fillId="0" borderId="1733" applyNumberFormat="0" applyFill="0" applyAlignment="0" applyProtection="0"/>
    <xf numFmtId="0" fontId="53" fillId="59" borderId="1730" applyNumberFormat="0" applyAlignment="0" applyProtection="0"/>
    <xf numFmtId="0" fontId="61" fillId="46" borderId="1730" applyNumberFormat="0" applyAlignment="0" applyProtection="0"/>
    <xf numFmtId="0" fontId="7" fillId="14" borderId="14" applyNumberFormat="0" applyFont="0" applyAlignment="0" applyProtection="0"/>
    <xf numFmtId="0" fontId="64" fillId="59" borderId="1732" applyNumberFormat="0" applyAlignment="0" applyProtection="0"/>
    <xf numFmtId="0" fontId="2" fillId="0" borderId="1733" applyNumberFormat="0" applyFill="0" applyAlignment="0" applyProtection="0"/>
    <xf numFmtId="0" fontId="66" fillId="0" borderId="1733"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730" applyNumberFormat="0" applyAlignment="0" applyProtection="0"/>
    <xf numFmtId="229" fontId="103" fillId="0" borderId="1761">
      <alignment vertical="center"/>
      <protection locked="0"/>
    </xf>
    <xf numFmtId="0" fontId="7" fillId="14" borderId="14" applyNumberFormat="0" applyFont="0" applyAlignment="0" applyProtection="0"/>
    <xf numFmtId="0" fontId="61" fillId="46" borderId="1730" applyNumberFormat="0" applyAlignment="0" applyProtection="0"/>
    <xf numFmtId="228" fontId="68" fillId="0" borderId="1746" applyFill="0">
      <alignment horizontal="center" vertical="center"/>
    </xf>
    <xf numFmtId="184" fontId="68" fillId="0" borderId="1746" applyFill="0">
      <alignment horizontal="center" vertical="center"/>
    </xf>
    <xf numFmtId="0" fontId="10" fillId="62" borderId="1731" applyNumberFormat="0" applyFont="0" applyAlignment="0" applyProtection="0"/>
    <xf numFmtId="0" fontId="64" fillId="59" borderId="1732" applyNumberFormat="0" applyAlignment="0" applyProtection="0"/>
    <xf numFmtId="228" fontId="124" fillId="0" borderId="1772" applyFill="0">
      <alignment horizontal="center" vertical="center"/>
    </xf>
    <xf numFmtId="0" fontId="7" fillId="14" borderId="14" applyNumberFormat="0" applyFont="0" applyAlignment="0" applyProtection="0"/>
    <xf numFmtId="0" fontId="66" fillId="0" borderId="1733" applyNumberFormat="0" applyFill="0" applyAlignment="0" applyProtection="0"/>
    <xf numFmtId="0" fontId="2" fillId="0" borderId="1733" applyNumberFormat="0" applyFill="0" applyAlignment="0" applyProtection="0"/>
    <xf numFmtId="228" fontId="103" fillId="0" borderId="1746" applyFill="0">
      <alignment horizontal="center" vertical="center"/>
    </xf>
    <xf numFmtId="0" fontId="7" fillId="14" borderId="14" applyNumberFormat="0" applyFont="0" applyAlignment="0" applyProtection="0"/>
    <xf numFmtId="266" fontId="103" fillId="0" borderId="1782"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730"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730" applyNumberFormat="0" applyAlignment="0" applyProtection="0"/>
    <xf numFmtId="0" fontId="7" fillId="14" borderId="14" applyNumberFormat="0" applyFont="0" applyAlignment="0" applyProtection="0"/>
    <xf numFmtId="0" fontId="10" fillId="62" borderId="1731" applyNumberFormat="0" applyFont="0" applyAlignment="0" applyProtection="0"/>
    <xf numFmtId="0" fontId="64" fillId="59" borderId="1732" applyNumberFormat="0" applyAlignment="0" applyProtection="0"/>
    <xf numFmtId="0" fontId="7" fillId="14" borderId="14" applyNumberFormat="0" applyFont="0" applyAlignment="0" applyProtection="0"/>
    <xf numFmtId="37" fontId="70" fillId="0" borderId="1799" applyFill="0">
      <alignment horizontal="center" vertical="center"/>
    </xf>
    <xf numFmtId="0" fontId="2" fillId="0" borderId="1733" applyNumberFormat="0" applyFill="0" applyAlignment="0" applyProtection="0"/>
    <xf numFmtId="0" fontId="66" fillId="0" borderId="1733"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1750" applyNumberFormat="0" applyAlignment="0" applyProtection="0"/>
    <xf numFmtId="191" fontId="74" fillId="0" borderId="1746"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201" fontId="10" fillId="39" borderId="1782" applyNumberFormat="0">
      <alignment horizontal="left"/>
    </xf>
    <xf numFmtId="0" fontId="73" fillId="63" borderId="1737" applyFill="0">
      <alignment horizontal="center"/>
    </xf>
    <xf numFmtId="0" fontId="7" fillId="14" borderId="14" applyNumberFormat="0" applyFont="0" applyAlignment="0" applyProtection="0"/>
    <xf numFmtId="276" fontId="20" fillId="0" borderId="1764">
      <alignment horizontal="center"/>
    </xf>
    <xf numFmtId="192" fontId="74" fillId="0" borderId="1746" applyFont="0" applyFill="0" applyBorder="0" applyAlignment="0" applyProtection="0">
      <alignment horizontal="left"/>
      <protection locked="0"/>
    </xf>
    <xf numFmtId="190" fontId="74" fillId="0" borderId="1746" applyFont="0" applyFill="0" applyBorder="0" applyAlignment="0" applyProtection="0">
      <alignment horizontal="left"/>
      <protection locked="0"/>
    </xf>
    <xf numFmtId="0" fontId="10" fillId="62" borderId="1749" applyNumberFormat="0" applyFont="0" applyAlignment="0" applyProtection="0"/>
    <xf numFmtId="188" fontId="73" fillId="63" borderId="1737" applyFill="0">
      <alignment horizontal="center" vertical="center"/>
    </xf>
    <xf numFmtId="0" fontId="7" fillId="14" borderId="14" applyNumberFormat="0" applyFont="0" applyAlignment="0" applyProtection="0"/>
    <xf numFmtId="0" fontId="10" fillId="62" borderId="1776" applyNumberFormat="0" applyFont="0" applyAlignment="0" applyProtection="0"/>
    <xf numFmtId="0" fontId="2" fillId="0" borderId="1787" applyNumberFormat="0" applyFill="0" applyAlignment="0" applyProtection="0"/>
    <xf numFmtId="0" fontId="61" fillId="46" borderId="1739" applyNumberFormat="0" applyAlignment="0" applyProtection="0"/>
    <xf numFmtId="17" fontId="11" fillId="39" borderId="2339">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0" fontId="10" fillId="63" borderId="1737" applyNumberFormat="0" applyFont="0" applyBorder="0" applyAlignment="0" applyProtection="0"/>
    <xf numFmtId="180" fontId="10" fillId="63" borderId="1737" applyNumberFormat="0" applyFont="0" applyBorder="0" applyAlignment="0" applyProtection="0"/>
    <xf numFmtId="0" fontId="66" fillId="0" borderId="1778" applyNumberFormat="0" applyFill="0" applyAlignment="0" applyProtection="0"/>
    <xf numFmtId="276" fontId="20" fillId="0" borderId="1755">
      <alignment horizontal="center"/>
    </xf>
    <xf numFmtId="192" fontId="74" fillId="0" borderId="1773" applyFont="0" applyFill="0" applyBorder="0" applyAlignment="0" applyProtection="0">
      <alignment horizontal="left"/>
      <protection locked="0"/>
    </xf>
    <xf numFmtId="267" fontId="112" fillId="0" borderId="1772" applyFill="0">
      <alignment horizontal="center" vertical="center"/>
    </xf>
    <xf numFmtId="0" fontId="7" fillId="14" borderId="14" applyNumberFormat="0" applyFont="0" applyAlignment="0" applyProtection="0"/>
    <xf numFmtId="250" fontId="121" fillId="0" borderId="1756" applyFill="0"/>
    <xf numFmtId="0" fontId="7" fillId="14" borderId="14" applyNumberFormat="0" applyFont="0" applyAlignment="0" applyProtection="0"/>
    <xf numFmtId="0" fontId="7" fillId="14" borderId="14" applyNumberFormat="0" applyFont="0" applyAlignment="0" applyProtection="0"/>
    <xf numFmtId="250" fontId="121" fillId="0" borderId="1801" applyFill="0"/>
    <xf numFmtId="0" fontId="7" fillId="14" borderId="14" applyNumberFormat="0" applyFont="0" applyAlignment="0" applyProtection="0"/>
    <xf numFmtId="228" fontId="136" fillId="68" borderId="1753" applyNumberFormat="0">
      <alignment horizontal="right"/>
    </xf>
    <xf numFmtId="10" fontId="68" fillId="67" borderId="1773" applyNumberFormat="0" applyBorder="0" applyAlignment="0" applyProtection="0"/>
    <xf numFmtId="250" fontId="121" fillId="0" borderId="2641" applyFill="0"/>
    <xf numFmtId="0" fontId="7" fillId="14" borderId="14" applyNumberFormat="0" applyFont="0" applyAlignment="0" applyProtection="0"/>
    <xf numFmtId="0" fontId="7" fillId="14" borderId="14" applyNumberFormat="0" applyFont="0" applyAlignment="0" applyProtection="0"/>
    <xf numFmtId="0" fontId="73" fillId="63" borderId="1737" applyFill="0">
      <alignment horizontal="center"/>
    </xf>
    <xf numFmtId="188" fontId="73" fillId="63" borderId="1737" applyFill="0">
      <alignment horizontal="center" vertical="center"/>
    </xf>
    <xf numFmtId="185" fontId="74" fillId="0" borderId="1737" applyFont="0" applyFill="0" applyBorder="0" applyAlignment="0" applyProtection="0">
      <alignment horizontal="left"/>
      <protection locked="0"/>
    </xf>
    <xf numFmtId="197" fontId="74" fillId="0" borderId="1737">
      <alignment horizontal="left"/>
      <protection locked="0"/>
    </xf>
    <xf numFmtId="0" fontId="53" fillId="59" borderId="1739" applyNumberFormat="0" applyAlignment="0" applyProtection="0"/>
    <xf numFmtId="0" fontId="61" fillId="46" borderId="1739" applyNumberFormat="0" applyAlignment="0" applyProtection="0"/>
    <xf numFmtId="0" fontId="64" fillId="59" borderId="1741" applyNumberFormat="0" applyAlignment="0" applyProtection="0"/>
    <xf numFmtId="0" fontId="66" fillId="0" borderId="1742" applyNumberFormat="0" applyFill="0" applyAlignment="0" applyProtection="0"/>
    <xf numFmtId="0" fontId="2" fillId="0" borderId="1742" applyNumberFormat="0" applyFill="0" applyAlignment="0" applyProtection="0"/>
    <xf numFmtId="0" fontId="53" fillId="59" borderId="1739" applyNumberFormat="0" applyAlignment="0" applyProtection="0"/>
    <xf numFmtId="0" fontId="73" fillId="63" borderId="1737" applyFill="0">
      <alignment horizontal="center"/>
    </xf>
    <xf numFmtId="188" fontId="73" fillId="63" borderId="1737" applyFill="0">
      <alignment horizontal="center" vertical="center"/>
    </xf>
    <xf numFmtId="0" fontId="61" fillId="46" borderId="1739" applyNumberFormat="0" applyAlignment="0" applyProtection="0"/>
    <xf numFmtId="0" fontId="7" fillId="14" borderId="14" applyNumberFormat="0" applyFont="0" applyAlignment="0" applyProtection="0"/>
    <xf numFmtId="0" fontId="64" fillId="59" borderId="1741" applyNumberFormat="0" applyAlignment="0" applyProtection="0"/>
    <xf numFmtId="0" fontId="2" fillId="0" borderId="1742" applyNumberFormat="0" applyFill="0" applyAlignment="0" applyProtection="0"/>
    <xf numFmtId="0" fontId="66" fillId="0" borderId="1742"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739" applyNumberFormat="0" applyAlignment="0" applyProtection="0"/>
    <xf numFmtId="0" fontId="7" fillId="14" borderId="14" applyNumberFormat="0" applyFont="0" applyAlignment="0" applyProtection="0"/>
    <xf numFmtId="0" fontId="61" fillId="46" borderId="1739" applyNumberFormat="0" applyAlignment="0" applyProtection="0"/>
    <xf numFmtId="192" fontId="74" fillId="0" borderId="1755" applyFont="0" applyFill="0" applyBorder="0" applyAlignment="0" applyProtection="0">
      <alignment horizontal="left"/>
      <protection locked="0"/>
    </xf>
    <xf numFmtId="271" fontId="11" fillId="0" borderId="1755">
      <alignment horizontal="right"/>
    </xf>
    <xf numFmtId="0" fontId="10" fillId="62" borderId="1740" applyNumberFormat="0" applyFont="0" applyAlignment="0" applyProtection="0"/>
    <xf numFmtId="0" fontId="64" fillId="59" borderId="1741" applyNumberFormat="0" applyAlignment="0" applyProtection="0"/>
    <xf numFmtId="0" fontId="61" fillId="46" borderId="1757" applyNumberFormat="0" applyAlignment="0" applyProtection="0"/>
    <xf numFmtId="0" fontId="7" fillId="14" borderId="14" applyNumberFormat="0" applyFont="0" applyAlignment="0" applyProtection="0"/>
    <xf numFmtId="0" fontId="66" fillId="0" borderId="1742" applyNumberFormat="0" applyFill="0" applyAlignment="0" applyProtection="0"/>
    <xf numFmtId="0" fontId="2" fillId="0" borderId="1742" applyNumberFormat="0" applyFill="0" applyAlignment="0" applyProtection="0"/>
    <xf numFmtId="190" fontId="74" fillId="0" borderId="1755"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739"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739" applyNumberFormat="0" applyAlignment="0" applyProtection="0"/>
    <xf numFmtId="0" fontId="7" fillId="14" borderId="14" applyNumberFormat="0" applyFont="0" applyAlignment="0" applyProtection="0"/>
    <xf numFmtId="0" fontId="10" fillId="62" borderId="1740" applyNumberFormat="0" applyFont="0" applyAlignment="0" applyProtection="0"/>
    <xf numFmtId="0" fontId="64" fillId="59" borderId="1741" applyNumberFormat="0" applyAlignment="0" applyProtection="0"/>
    <xf numFmtId="0" fontId="7" fillId="14" borderId="14" applyNumberFormat="0" applyFont="0" applyAlignment="0" applyProtection="0"/>
    <xf numFmtId="0" fontId="2" fillId="0" borderId="1742" applyNumberFormat="0" applyFill="0" applyAlignment="0" applyProtection="0"/>
    <xf numFmtId="0" fontId="66" fillId="0" borderId="1742" applyNumberFormat="0" applyFill="0" applyAlignment="0" applyProtection="0"/>
    <xf numFmtId="0" fontId="66" fillId="0" borderId="1769" applyNumberFormat="0" applyFill="0" applyAlignment="0" applyProtection="0"/>
    <xf numFmtId="267" fontId="112" fillId="0" borderId="1763"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10" fillId="62" borderId="1776"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3" fontId="114" fillId="39" borderId="1791">
      <alignment horizontal="center"/>
      <protection locked="0"/>
    </xf>
    <xf numFmtId="0" fontId="7" fillId="14" borderId="14" applyNumberFormat="0" applyFont="0" applyAlignment="0" applyProtection="0"/>
    <xf numFmtId="0" fontId="7" fillId="14" borderId="14" applyNumberFormat="0" applyFont="0" applyAlignment="0" applyProtection="0"/>
    <xf numFmtId="187" fontId="74" fillId="0" borderId="1782" applyFont="0" applyFill="0" applyBorder="0" applyAlignment="0" applyProtection="0">
      <alignment horizontal="left"/>
      <protection locked="0"/>
    </xf>
    <xf numFmtId="185" fontId="74" fillId="0" borderId="1773" applyFont="0" applyFill="0" applyBorder="0" applyAlignment="0" applyProtection="0">
      <alignment horizontal="left"/>
      <protection locked="0"/>
    </xf>
    <xf numFmtId="250" fontId="121" fillId="0" borderId="1765" applyFill="0"/>
    <xf numFmtId="0" fontId="7" fillId="14" borderId="14" applyNumberFormat="0" applyFont="0" applyAlignment="0" applyProtection="0"/>
    <xf numFmtId="0" fontId="66" fillId="0" borderId="1796" applyNumberFormat="0" applyFill="0" applyAlignment="0" applyProtection="0"/>
    <xf numFmtId="0" fontId="66" fillId="0" borderId="1787" applyNumberFormat="0" applyFill="0" applyAlignment="0" applyProtection="0"/>
    <xf numFmtId="0" fontId="61" fillId="46" borderId="1784" applyNumberFormat="0" applyAlignment="0" applyProtection="0"/>
    <xf numFmtId="185" fontId="74" fillId="0" borderId="1764" applyFont="0" applyFill="0" applyBorder="0" applyAlignment="0" applyProtection="0">
      <alignment horizontal="left"/>
      <protection locked="0"/>
    </xf>
    <xf numFmtId="180" fontId="10" fillId="63" borderId="1746" applyNumberFormat="0" applyFont="0" applyBorder="0" applyAlignment="0" applyProtection="0"/>
    <xf numFmtId="180" fontId="10" fillId="63" borderId="1746" applyNumberFormat="0" applyFont="0" applyBorder="0" applyAlignment="0" applyProtection="0"/>
    <xf numFmtId="178" fontId="10" fillId="39" borderId="1800">
      <alignment horizontal="center"/>
      <protection locked="0"/>
    </xf>
    <xf numFmtId="193" fontId="10" fillId="0" borderId="1773" applyFont="0" applyFill="0" applyBorder="0" applyAlignment="0" applyProtection="0">
      <alignment horizontal="left"/>
      <protection locked="0"/>
    </xf>
    <xf numFmtId="17" fontId="11" fillId="39" borderId="1764">
      <alignment horizontal="center"/>
      <protection locked="0"/>
    </xf>
    <xf numFmtId="0" fontId="7" fillId="14" borderId="14" applyNumberFormat="0" applyFont="0" applyAlignment="0" applyProtection="0"/>
    <xf numFmtId="0" fontId="7" fillId="14" borderId="14" applyNumberFormat="0" applyFont="0" applyAlignment="0" applyProtection="0"/>
    <xf numFmtId="0" fontId="10" fillId="62" borderId="1785" applyNumberFormat="0" applyFont="0" applyAlignment="0" applyProtection="0"/>
    <xf numFmtId="0" fontId="2" fillId="0" borderId="1796"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71" fontId="11" fillId="0" borderId="1773">
      <alignment horizontal="right"/>
    </xf>
    <xf numFmtId="0" fontId="7" fillId="14" borderId="14" applyNumberFormat="0" applyFont="0" applyAlignment="0" applyProtection="0"/>
    <xf numFmtId="0" fontId="53" fillId="59" borderId="1748" applyNumberFormat="0" applyAlignment="0" applyProtection="0"/>
    <xf numFmtId="0" fontId="61" fillId="46" borderId="1748" applyNumberFormat="0" applyAlignment="0" applyProtection="0"/>
    <xf numFmtId="0" fontId="64" fillId="59" borderId="1750" applyNumberFormat="0" applyAlignment="0" applyProtection="0"/>
    <xf numFmtId="0" fontId="66" fillId="0" borderId="1751" applyNumberFormat="0" applyFill="0" applyAlignment="0" applyProtection="0"/>
    <xf numFmtId="0" fontId="2" fillId="0" borderId="1751" applyNumberFormat="0" applyFill="0" applyAlignment="0" applyProtection="0"/>
    <xf numFmtId="0" fontId="53" fillId="59" borderId="1748" applyNumberFormat="0" applyAlignment="0" applyProtection="0"/>
    <xf numFmtId="0" fontId="61" fillId="46" borderId="1748" applyNumberFormat="0" applyAlignment="0" applyProtection="0"/>
    <xf numFmtId="0" fontId="7" fillId="14" borderId="14" applyNumberFormat="0" applyFont="0" applyAlignment="0" applyProtection="0"/>
    <xf numFmtId="0" fontId="64" fillId="59" borderId="1750" applyNumberFormat="0" applyAlignment="0" applyProtection="0"/>
    <xf numFmtId="0" fontId="2" fillId="0" borderId="1751" applyNumberFormat="0" applyFill="0" applyAlignment="0" applyProtection="0"/>
    <xf numFmtId="0" fontId="66" fillId="0" borderId="1751" applyNumberFormat="0" applyFill="0" applyAlignment="0" applyProtection="0"/>
    <xf numFmtId="197" fontId="74" fillId="0" borderId="1782">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748" applyNumberFormat="0" applyAlignment="0" applyProtection="0"/>
    <xf numFmtId="228" fontId="121" fillId="0" borderId="1771" applyNumberFormat="0"/>
    <xf numFmtId="0" fontId="7" fillId="14" borderId="14" applyNumberFormat="0" applyFont="0" applyAlignment="0" applyProtection="0"/>
    <xf numFmtId="0" fontId="61" fillId="46" borderId="1748" applyNumberFormat="0" applyAlignment="0" applyProtection="0"/>
    <xf numFmtId="228" fontId="79" fillId="0" borderId="1764" applyFill="0">
      <alignment horizontal="center" vertical="center"/>
    </xf>
    <xf numFmtId="228" fontId="68" fillId="0" borderId="1764" applyFill="0">
      <alignment horizontal="center" vertical="center"/>
    </xf>
    <xf numFmtId="0" fontId="10" fillId="62" borderId="1749" applyNumberFormat="0" applyFont="0" applyAlignment="0" applyProtection="0"/>
    <xf numFmtId="0" fontId="64" fillId="59" borderId="1750" applyNumberFormat="0" applyAlignment="0" applyProtection="0"/>
    <xf numFmtId="0" fontId="7" fillId="14" borderId="14" applyNumberFormat="0" applyFont="0" applyAlignment="0" applyProtection="0"/>
    <xf numFmtId="0" fontId="66" fillId="0" borderId="1751" applyNumberFormat="0" applyFill="0" applyAlignment="0" applyProtection="0"/>
    <xf numFmtId="0" fontId="2" fillId="0" borderId="1751" applyNumberFormat="0" applyFill="0" applyAlignment="0" applyProtection="0"/>
    <xf numFmtId="228" fontId="104" fillId="0" borderId="1764"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66" fontId="103" fillId="0" borderId="1764" applyFill="0">
      <alignment horizontal="center" vertical="center"/>
    </xf>
    <xf numFmtId="37" fontId="70" fillId="0" borderId="1772"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748"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748" applyNumberFormat="0" applyAlignment="0" applyProtection="0"/>
    <xf numFmtId="254" fontId="10" fillId="39" borderId="1800">
      <alignment horizontal="right"/>
      <protection locked="0"/>
    </xf>
    <xf numFmtId="0" fontId="7" fillId="14" borderId="14" applyNumberFormat="0" applyFont="0" applyAlignment="0" applyProtection="0"/>
    <xf numFmtId="0" fontId="10" fillId="62" borderId="1749" applyNumberFormat="0" applyFont="0" applyAlignment="0" applyProtection="0"/>
    <xf numFmtId="0" fontId="64" fillId="59" borderId="1750" applyNumberFormat="0" applyAlignment="0" applyProtection="0"/>
    <xf numFmtId="0" fontId="7" fillId="14" borderId="14" applyNumberFormat="0" applyFont="0" applyAlignment="0" applyProtection="0"/>
    <xf numFmtId="0" fontId="2" fillId="0" borderId="1751" applyNumberFormat="0" applyFill="0" applyAlignment="0" applyProtection="0"/>
    <xf numFmtId="0" fontId="66" fillId="0" borderId="1751" applyNumberFormat="0" applyFill="0" applyAlignment="0" applyProtection="0"/>
    <xf numFmtId="184" fontId="68" fillId="0" borderId="2722" applyFill="0">
      <alignment horizontal="center" vertical="center"/>
    </xf>
    <xf numFmtId="0" fontId="7" fillId="14" borderId="14" applyNumberFormat="0" applyFont="0" applyAlignment="0" applyProtection="0"/>
    <xf numFmtId="0" fontId="7" fillId="14" borderId="14" applyNumberFormat="0" applyFont="0" applyAlignment="0" applyProtection="0"/>
    <xf numFmtId="187" fontId="74" fillId="0" borderId="1800"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3" fillId="0" borderId="1797">
      <alignment vertical="center"/>
      <protection locked="0"/>
    </xf>
    <xf numFmtId="178" fontId="10" fillId="39" borderId="1782">
      <alignment horizontal="center"/>
      <protection locked="0"/>
    </xf>
    <xf numFmtId="0" fontId="7" fillId="14" borderId="14" applyNumberFormat="0" applyFont="0" applyAlignment="0" applyProtection="0"/>
    <xf numFmtId="191" fontId="74" fillId="0" borderId="1764" applyFont="0" applyFill="0" applyBorder="0" applyAlignment="0" applyProtection="0">
      <alignment horizontal="left"/>
      <protection locked="0"/>
    </xf>
    <xf numFmtId="0" fontId="7" fillId="14" borderId="14" applyNumberFormat="0" applyFont="0" applyAlignment="0" applyProtection="0"/>
    <xf numFmtId="190" fontId="74" fillId="0" borderId="1773" applyFont="0" applyFill="0" applyBorder="0" applyAlignment="0" applyProtection="0">
      <alignment horizontal="left"/>
      <protection locked="0"/>
    </xf>
    <xf numFmtId="0" fontId="7" fillId="14" borderId="14" applyNumberFormat="0" applyFont="0" applyAlignment="0" applyProtection="0"/>
    <xf numFmtId="0" fontId="73" fillId="63" borderId="1773" applyFill="0">
      <alignment horizontal="center"/>
    </xf>
    <xf numFmtId="0" fontId="7" fillId="14" borderId="14" applyNumberFormat="0" applyFont="0" applyAlignment="0" applyProtection="0"/>
    <xf numFmtId="180" fontId="10" fillId="63" borderId="1755" applyNumberFormat="0" applyFont="0" applyBorder="0" applyAlignment="0" applyProtection="0"/>
    <xf numFmtId="180" fontId="10" fillId="63" borderId="1755" applyNumberFormat="0" applyFont="0" applyBorder="0" applyAlignment="0" applyProtection="0"/>
    <xf numFmtId="0" fontId="66" fillId="0" borderId="1796" applyNumberFormat="0" applyFill="0" applyAlignment="0" applyProtection="0"/>
    <xf numFmtId="276" fontId="20" fillId="0" borderId="1782">
      <alignment horizontal="center"/>
    </xf>
    <xf numFmtId="0" fontId="7" fillId="14" borderId="14" applyNumberFormat="0" applyFont="0" applyAlignment="0" applyProtection="0"/>
    <xf numFmtId="0" fontId="53" fillId="59" borderId="1757" applyNumberFormat="0" applyAlignment="0" applyProtection="0"/>
    <xf numFmtId="0" fontId="61" fillId="46" borderId="1757" applyNumberFormat="0" applyAlignment="0" applyProtection="0"/>
    <xf numFmtId="0" fontId="64" fillId="59" borderId="1759" applyNumberFormat="0" applyAlignment="0" applyProtection="0"/>
    <xf numFmtId="0" fontId="66" fillId="0" borderId="1760" applyNumberFormat="0" applyFill="0" applyAlignment="0" applyProtection="0"/>
    <xf numFmtId="0" fontId="2" fillId="0" borderId="1760" applyNumberFormat="0" applyFill="0" applyAlignment="0" applyProtection="0"/>
    <xf numFmtId="0" fontId="53" fillId="59" borderId="1757" applyNumberFormat="0" applyAlignment="0" applyProtection="0"/>
    <xf numFmtId="184" fontId="68" fillId="0" borderId="1782" applyFill="0">
      <alignment horizontal="center" vertical="center"/>
    </xf>
    <xf numFmtId="0" fontId="61" fillId="46" borderId="1757" applyNumberFormat="0" applyAlignment="0" applyProtection="0"/>
    <xf numFmtId="0" fontId="7" fillId="14" borderId="14" applyNumberFormat="0" applyFont="0" applyAlignment="0" applyProtection="0"/>
    <xf numFmtId="0" fontId="64" fillId="59" borderId="1759" applyNumberFormat="0" applyAlignment="0" applyProtection="0"/>
    <xf numFmtId="0" fontId="2" fillId="0" borderId="1760" applyNumberFormat="0" applyFill="0" applyAlignment="0" applyProtection="0"/>
    <xf numFmtId="0" fontId="66" fillId="0" borderId="1760"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757" applyNumberFormat="0" applyAlignment="0" applyProtection="0"/>
    <xf numFmtId="271" fontId="11" fillId="0" borderId="1782">
      <alignment horizontal="right"/>
    </xf>
    <xf numFmtId="0" fontId="7" fillId="14" borderId="14" applyNumberFormat="0" applyFont="0" applyAlignment="0" applyProtection="0"/>
    <xf numFmtId="0" fontId="61" fillId="46" borderId="1757" applyNumberFormat="0" applyAlignment="0" applyProtection="0"/>
    <xf numFmtId="178" fontId="10" fillId="39" borderId="1773">
      <alignment horizontal="center"/>
      <protection locked="0"/>
    </xf>
    <xf numFmtId="228" fontId="104" fillId="0" borderId="1773" applyFill="0">
      <alignment horizontal="center" vertical="center"/>
    </xf>
    <xf numFmtId="0" fontId="10" fillId="62" borderId="1758" applyNumberFormat="0" applyFont="0" applyAlignment="0" applyProtection="0"/>
    <xf numFmtId="0" fontId="64" fillId="59" borderId="1759" applyNumberFormat="0" applyAlignment="0" applyProtection="0"/>
    <xf numFmtId="0" fontId="7" fillId="14" borderId="14" applyNumberFormat="0" applyFont="0" applyAlignment="0" applyProtection="0"/>
    <xf numFmtId="0" fontId="66" fillId="0" borderId="1760" applyNumberFormat="0" applyFill="0" applyAlignment="0" applyProtection="0"/>
    <xf numFmtId="0" fontId="2" fillId="0" borderId="1760" applyNumberFormat="0" applyFill="0" applyAlignment="0" applyProtection="0"/>
    <xf numFmtId="228" fontId="79" fillId="0" borderId="1773"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4" fontId="68" fillId="0" borderId="1773"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757"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757"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10" fillId="62" borderId="1758" applyNumberFormat="0" applyFont="0" applyAlignment="0" applyProtection="0"/>
    <xf numFmtId="0" fontId="64" fillId="59" borderId="1759"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2" fillId="0" borderId="1760" applyNumberFormat="0" applyFill="0" applyAlignment="0" applyProtection="0"/>
    <xf numFmtId="0" fontId="66" fillId="0" borderId="1760" applyNumberFormat="0" applyFill="0" applyAlignment="0" applyProtection="0"/>
    <xf numFmtId="228" fontId="136" fillId="68" borderId="1780" applyNumberFormat="0">
      <alignment horizontal="right"/>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73" fillId="63" borderId="1773" applyFill="0">
      <alignment horizontal="center"/>
    </xf>
    <xf numFmtId="0" fontId="7" fillId="14" borderId="14" applyNumberFormat="0" applyFont="0" applyAlignment="0" applyProtection="0"/>
    <xf numFmtId="266" fontId="103" fillId="0" borderId="1773"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68" fillId="0" borderId="1801" applyFill="0"/>
    <xf numFmtId="0" fontId="7" fillId="14" borderId="14" applyNumberFormat="0" applyFont="0" applyAlignment="0" applyProtection="0"/>
    <xf numFmtId="188" fontId="73" fillId="63" borderId="1791" applyFill="0">
      <alignment horizontal="center" vertical="center"/>
    </xf>
    <xf numFmtId="0" fontId="2" fillId="0" borderId="1778" applyNumberFormat="0" applyFill="0" applyAlignment="0" applyProtection="0"/>
    <xf numFmtId="0" fontId="61" fillId="46" borderId="1766" applyNumberFormat="0" applyAlignment="0" applyProtection="0"/>
    <xf numFmtId="0" fontId="7" fillId="14" borderId="14" applyNumberFormat="0" applyFont="0" applyAlignment="0" applyProtection="0"/>
    <xf numFmtId="0" fontId="64" fillId="59" borderId="1786" applyNumberFormat="0" applyAlignment="0" applyProtection="0"/>
    <xf numFmtId="180" fontId="10" fillId="63" borderId="1764" applyNumberFormat="0" applyFont="0" applyBorder="0" applyAlignment="0" applyProtection="0"/>
    <xf numFmtId="180" fontId="10" fillId="63" borderId="1764" applyNumberFormat="0" applyFont="0" applyBorder="0" applyAlignment="0" applyProtection="0"/>
    <xf numFmtId="0" fontId="10" fillId="62" borderId="1785" applyNumberFormat="0" applyFont="0" applyAlignment="0" applyProtection="0"/>
    <xf numFmtId="228" fontId="124" fillId="0" borderId="1781" applyFill="0">
      <alignment horizontal="center" vertical="center"/>
    </xf>
    <xf numFmtId="271" fontId="11" fillId="63" borderId="1800">
      <alignment horizontal="right"/>
    </xf>
    <xf numFmtId="0" fontId="53" fillId="59" borderId="1766" applyNumberFormat="0" applyAlignment="0" applyProtection="0"/>
    <xf numFmtId="0" fontId="61" fillId="46" borderId="1766" applyNumberFormat="0" applyAlignment="0" applyProtection="0"/>
    <xf numFmtId="0" fontId="64" fillId="59" borderId="1768" applyNumberFormat="0" applyAlignment="0" applyProtection="0"/>
    <xf numFmtId="0" fontId="66" fillId="0" borderId="1769" applyNumberFormat="0" applyFill="0" applyAlignment="0" applyProtection="0"/>
    <xf numFmtId="0" fontId="2" fillId="0" borderId="1769" applyNumberFormat="0" applyFill="0" applyAlignment="0" applyProtection="0"/>
    <xf numFmtId="0" fontId="53" fillId="59" borderId="1766" applyNumberFormat="0" applyAlignment="0" applyProtection="0"/>
    <xf numFmtId="0" fontId="61" fillId="46" borderId="1766" applyNumberFormat="0" applyAlignment="0" applyProtection="0"/>
    <xf numFmtId="0" fontId="7" fillId="14" borderId="14" applyNumberFormat="0" applyFont="0" applyAlignment="0" applyProtection="0"/>
    <xf numFmtId="0" fontId="64" fillId="59" borderId="1768" applyNumberFormat="0" applyAlignment="0" applyProtection="0"/>
    <xf numFmtId="0" fontId="2" fillId="0" borderId="1769" applyNumberFormat="0" applyFill="0" applyAlignment="0" applyProtection="0"/>
    <xf numFmtId="0" fontId="66" fillId="0" borderId="1769"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766"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766" applyNumberFormat="0" applyAlignment="0" applyProtection="0"/>
    <xf numFmtId="196" fontId="10" fillId="39" borderId="1782" applyFont="0" applyFill="0" applyBorder="0" applyAlignment="0">
      <alignment horizontal="left"/>
    </xf>
    <xf numFmtId="228" fontId="74" fillId="0" borderId="1782" applyNumberFormat="0">
      <alignment horizontal="left"/>
      <protection locked="0"/>
    </xf>
    <xf numFmtId="0" fontId="10" fillId="62" borderId="1767" applyNumberFormat="0" applyFont="0" applyAlignment="0" applyProtection="0"/>
    <xf numFmtId="0" fontId="64" fillId="59" borderId="1768" applyNumberFormat="0" applyAlignment="0" applyProtection="0"/>
    <xf numFmtId="0" fontId="7" fillId="14" borderId="14" applyNumberFormat="0" applyFont="0" applyAlignment="0" applyProtection="0"/>
    <xf numFmtId="0" fontId="66" fillId="0" borderId="1769" applyNumberFormat="0" applyFill="0" applyAlignment="0" applyProtection="0"/>
    <xf numFmtId="0" fontId="2" fillId="0" borderId="1769" applyNumberFormat="0" applyFill="0" applyAlignment="0" applyProtection="0"/>
    <xf numFmtId="49" fontId="74" fillId="0" borderId="1782">
      <alignment horizontal="left" vertical="top" wrapText="1"/>
      <protection locked="0"/>
    </xf>
    <xf numFmtId="0" fontId="7" fillId="14" borderId="14" applyNumberFormat="0" applyFont="0" applyAlignment="0" applyProtection="0"/>
    <xf numFmtId="233" fontId="103" fillId="0" borderId="1797">
      <alignment vertical="center"/>
      <protection locked="0"/>
    </xf>
    <xf numFmtId="0" fontId="7" fillId="14" borderId="14" applyNumberFormat="0" applyFont="0" applyAlignment="0" applyProtection="0"/>
    <xf numFmtId="0" fontId="7" fillId="14" borderId="14" applyNumberFormat="0" applyFont="0" applyAlignment="0" applyProtection="0"/>
    <xf numFmtId="178" fontId="10" fillId="39" borderId="1782">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766"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766" applyNumberFormat="0" applyAlignment="0" applyProtection="0"/>
    <xf numFmtId="0" fontId="7" fillId="14" borderId="14" applyNumberFormat="0" applyFont="0" applyAlignment="0" applyProtection="0"/>
    <xf numFmtId="0" fontId="10" fillId="62" borderId="1767" applyNumberFormat="0" applyFont="0" applyAlignment="0" applyProtection="0"/>
    <xf numFmtId="0" fontId="64" fillId="59" borderId="1768" applyNumberFormat="0" applyAlignment="0" applyProtection="0"/>
    <xf numFmtId="0" fontId="7" fillId="14" borderId="14" applyNumberFormat="0" applyFont="0" applyAlignment="0" applyProtection="0"/>
    <xf numFmtId="0" fontId="2" fillId="0" borderId="1769" applyNumberFormat="0" applyFill="0" applyAlignment="0" applyProtection="0"/>
    <xf numFmtId="0" fontId="66" fillId="0" borderId="1769"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79" fillId="0" borderId="1782"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37" fontId="103" fillId="0" borderId="1797">
      <alignment vertical="center"/>
      <protection locked="0"/>
    </xf>
    <xf numFmtId="228" fontId="104" fillId="0" borderId="1782" applyFill="0">
      <alignment horizontal="center" vertical="center"/>
    </xf>
    <xf numFmtId="228" fontId="68" fillId="0" borderId="1782" applyFill="0">
      <alignment horizontal="center" vertical="center"/>
    </xf>
    <xf numFmtId="0" fontId="7" fillId="14" borderId="14" applyNumberFormat="0" applyFont="0" applyAlignment="0" applyProtection="0"/>
    <xf numFmtId="0" fontId="61" fillId="46" borderId="1775" applyNumberFormat="0" applyAlignment="0" applyProtection="0"/>
    <xf numFmtId="180" fontId="10" fillId="63" borderId="1773" applyNumberFormat="0" applyFont="0" applyBorder="0" applyAlignment="0" applyProtection="0"/>
    <xf numFmtId="180" fontId="10" fillId="63" borderId="1773" applyNumberFormat="0" applyFont="0" applyBorder="0" applyAlignment="0" applyProtection="0"/>
    <xf numFmtId="0" fontId="7" fillId="14" borderId="14" applyNumberFormat="0" applyFont="0" applyAlignment="0" applyProtection="0"/>
    <xf numFmtId="188" fontId="73" fillId="63" borderId="1773" applyFill="0">
      <alignment horizontal="center" vertical="center"/>
    </xf>
    <xf numFmtId="229" fontId="103" fillId="0" borderId="1797">
      <alignment vertical="center"/>
      <protection locked="0"/>
    </xf>
    <xf numFmtId="0" fontId="74" fillId="0" borderId="1800" applyNumberFormat="0">
      <alignment horizontal="left"/>
      <protection locked="0"/>
    </xf>
    <xf numFmtId="271" fontId="11" fillId="0" borderId="1800">
      <alignment horizontal="right"/>
    </xf>
    <xf numFmtId="0" fontId="7" fillId="14" borderId="14" applyNumberFormat="0" applyFont="0" applyAlignment="0" applyProtection="0"/>
    <xf numFmtId="201" fontId="10" fillId="39" borderId="1800" applyNumberFormat="0">
      <alignment horizontal="left"/>
    </xf>
    <xf numFmtId="0" fontId="73" fillId="63" borderId="1773" applyFill="0">
      <alignment horizontal="center"/>
    </xf>
    <xf numFmtId="188" fontId="73" fillId="63" borderId="1773" applyFill="0">
      <alignment horizontal="center" vertical="center"/>
    </xf>
    <xf numFmtId="185" fontId="74" fillId="0" borderId="1773" applyFont="0" applyFill="0" applyBorder="0" applyAlignment="0" applyProtection="0">
      <alignment horizontal="left"/>
      <protection locked="0"/>
    </xf>
    <xf numFmtId="197" fontId="74" fillId="0" borderId="1773">
      <alignment horizontal="left"/>
      <protection locked="0"/>
    </xf>
    <xf numFmtId="0" fontId="53" fillId="59" borderId="1775" applyNumberFormat="0" applyAlignment="0" applyProtection="0"/>
    <xf numFmtId="0" fontId="61" fillId="46" borderId="1775" applyNumberFormat="0" applyAlignment="0" applyProtection="0"/>
    <xf numFmtId="0" fontId="64" fillId="59" borderId="1777" applyNumberFormat="0" applyAlignment="0" applyProtection="0"/>
    <xf numFmtId="0" fontId="66" fillId="0" borderId="1778" applyNumberFormat="0" applyFill="0" applyAlignment="0" applyProtection="0"/>
    <xf numFmtId="0" fontId="2" fillId="0" borderId="1778" applyNumberFormat="0" applyFill="0" applyAlignment="0" applyProtection="0"/>
    <xf numFmtId="0" fontId="53" fillId="59" borderId="1775" applyNumberFormat="0" applyAlignment="0" applyProtection="0"/>
    <xf numFmtId="0" fontId="73" fillId="63" borderId="1773" applyFill="0">
      <alignment horizontal="center"/>
    </xf>
    <xf numFmtId="188" fontId="73" fillId="63" borderId="1773" applyFill="0">
      <alignment horizontal="center" vertical="center"/>
    </xf>
    <xf numFmtId="0" fontId="61" fillId="46" borderId="1775" applyNumberFormat="0" applyAlignment="0" applyProtection="0"/>
    <xf numFmtId="0" fontId="7" fillId="14" borderId="14" applyNumberFormat="0" applyFont="0" applyAlignment="0" applyProtection="0"/>
    <xf numFmtId="0" fontId="64" fillId="59" borderId="1777" applyNumberFormat="0" applyAlignment="0" applyProtection="0"/>
    <xf numFmtId="0" fontId="2" fillId="0" borderId="1778" applyNumberFormat="0" applyFill="0" applyAlignment="0" applyProtection="0"/>
    <xf numFmtId="0" fontId="66" fillId="0" borderId="1778"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775" applyNumberFormat="0" applyAlignment="0" applyProtection="0"/>
    <xf numFmtId="0" fontId="73" fillId="63" borderId="1782" applyFill="0">
      <alignment horizontal="center"/>
    </xf>
    <xf numFmtId="0" fontId="7" fillId="14" borderId="14" applyNumberFormat="0" applyFont="0" applyAlignment="0" applyProtection="0"/>
    <xf numFmtId="0" fontId="61" fillId="46" borderId="1775" applyNumberFormat="0" applyAlignment="0" applyProtection="0"/>
    <xf numFmtId="184" fontId="68" fillId="0" borderId="1791" applyFill="0">
      <alignment horizontal="center" vertical="center"/>
    </xf>
    <xf numFmtId="0" fontId="7" fillId="14" borderId="14" applyNumberFormat="0" applyFont="0" applyAlignment="0" applyProtection="0"/>
    <xf numFmtId="0" fontId="10" fillId="62" borderId="1776" applyNumberFormat="0" applyFont="0" applyAlignment="0" applyProtection="0"/>
    <xf numFmtId="0" fontId="64" fillId="59" borderId="1777" applyNumberFormat="0" applyAlignment="0" applyProtection="0"/>
    <xf numFmtId="0" fontId="10" fillId="62" borderId="1794" applyNumberFormat="0" applyFont="0" applyAlignment="0" applyProtection="0"/>
    <xf numFmtId="0" fontId="7" fillId="14" borderId="14" applyNumberFormat="0" applyFont="0" applyAlignment="0" applyProtection="0"/>
    <xf numFmtId="0" fontId="66" fillId="0" borderId="1778" applyNumberFormat="0" applyFill="0" applyAlignment="0" applyProtection="0"/>
    <xf numFmtId="0" fontId="2" fillId="0" borderId="1778" applyNumberFormat="0" applyFill="0" applyAlignment="0" applyProtection="0"/>
    <xf numFmtId="266" fontId="103" fillId="0" borderId="1791"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2" fontId="74" fillId="0" borderId="1791"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8" fontId="73" fillId="63" borderId="1782"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1795" applyNumberFormat="0" applyAlignment="0" applyProtection="0"/>
    <xf numFmtId="0" fontId="7" fillId="14" borderId="14" applyNumberFormat="0" applyFont="0" applyAlignment="0" applyProtection="0"/>
    <xf numFmtId="0" fontId="53" fillId="59" borderId="1775"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775" applyNumberFormat="0" applyAlignment="0" applyProtection="0"/>
    <xf numFmtId="230" fontId="103" fillId="0" borderId="1797">
      <alignment vertical="center"/>
      <protection locked="0"/>
    </xf>
    <xf numFmtId="0" fontId="7" fillId="14" borderId="14" applyNumberFormat="0" applyFont="0" applyAlignment="0" applyProtection="0"/>
    <xf numFmtId="0" fontId="10" fillId="62" borderId="1776" applyNumberFormat="0" applyFont="0" applyAlignment="0" applyProtection="0"/>
    <xf numFmtId="0" fontId="64" fillId="59" borderId="1777" applyNumberFormat="0" applyAlignment="0" applyProtection="0"/>
    <xf numFmtId="0" fontId="7" fillId="14" borderId="14" applyNumberFormat="0" applyFont="0" applyAlignment="0" applyProtection="0"/>
    <xf numFmtId="0" fontId="2" fillId="0" borderId="1778" applyNumberFormat="0" applyFill="0" applyAlignment="0" applyProtection="0"/>
    <xf numFmtId="0" fontId="66" fillId="0" borderId="1778" applyNumberFormat="0" applyFill="0" applyAlignment="0" applyProtection="0"/>
    <xf numFmtId="0" fontId="61" fillId="46" borderId="1784"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1791"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200" fontId="10" fillId="5" borderId="1782" applyFont="0" applyFill="0" applyBorder="0" applyAlignment="0" applyProtection="0"/>
    <xf numFmtId="271" fontId="11" fillId="0" borderId="1791">
      <alignment horizontal="right"/>
    </xf>
    <xf numFmtId="201" fontId="10" fillId="39" borderId="1791" applyNumberFormat="0">
      <alignment horizontal="left"/>
    </xf>
    <xf numFmtId="178" fontId="10" fillId="39" borderId="1800">
      <alignment horizontal="center"/>
      <protection locked="0"/>
    </xf>
    <xf numFmtId="180" fontId="10" fillId="63" borderId="1782" applyNumberFormat="0" applyFont="0" applyBorder="0" applyAlignment="0" applyProtection="0"/>
    <xf numFmtId="180" fontId="10" fillId="63" borderId="1782" applyNumberFormat="0" applyFont="0" applyBorder="0" applyAlignment="0" applyProtection="0"/>
    <xf numFmtId="276" fontId="20" fillId="0" borderId="1800">
      <alignment horizontal="center"/>
    </xf>
    <xf numFmtId="0" fontId="53" fillId="59" borderId="1784" applyNumberFormat="0" applyAlignment="0" applyProtection="0"/>
    <xf numFmtId="193" fontId="10" fillId="0" borderId="1782" applyFont="0" applyFill="0" applyBorder="0" applyAlignment="0" applyProtection="0">
      <alignment horizontal="left"/>
      <protection locked="0"/>
    </xf>
    <xf numFmtId="0" fontId="7" fillId="14" borderId="14" applyNumberFormat="0" applyFont="0" applyAlignment="0" applyProtection="0"/>
    <xf numFmtId="200" fontId="10" fillId="5" borderId="1782" applyFont="0" applyFill="0" applyBorder="0" applyAlignment="0" applyProtection="0"/>
    <xf numFmtId="193" fontId="10" fillId="0" borderId="1782" applyFont="0" applyFill="0" applyBorder="0" applyAlignment="0" applyProtection="0">
      <alignment horizontal="left"/>
      <protection locked="0"/>
    </xf>
    <xf numFmtId="0" fontId="7" fillId="14" borderId="14" applyNumberFormat="0" applyFont="0" applyAlignment="0" applyProtection="0"/>
    <xf numFmtId="0" fontId="10" fillId="62" borderId="1794" applyNumberFormat="0" applyFont="0" applyAlignment="0" applyProtection="0"/>
    <xf numFmtId="0" fontId="73" fillId="63" borderId="1782" applyFill="0">
      <alignment horizontal="center"/>
    </xf>
    <xf numFmtId="188" fontId="73" fillId="63" borderId="1782" applyFill="0">
      <alignment horizontal="center" vertical="center"/>
    </xf>
    <xf numFmtId="185" fontId="74" fillId="0" borderId="1782" applyFont="0" applyFill="0" applyBorder="0" applyAlignment="0" applyProtection="0">
      <alignment horizontal="left"/>
      <protection locked="0"/>
    </xf>
    <xf numFmtId="197" fontId="74" fillId="0" borderId="1782">
      <alignment horizontal="left"/>
      <protection locked="0"/>
    </xf>
    <xf numFmtId="0" fontId="53" fillId="59" borderId="1784" applyNumberFormat="0" applyAlignment="0" applyProtection="0"/>
    <xf numFmtId="0" fontId="61" fillId="46" borderId="1784" applyNumberFormat="0" applyAlignment="0" applyProtection="0"/>
    <xf numFmtId="0" fontId="64" fillId="59" borderId="1786" applyNumberFormat="0" applyAlignment="0" applyProtection="0"/>
    <xf numFmtId="0" fontId="66" fillId="0" borderId="1787" applyNumberFormat="0" applyFill="0" applyAlignment="0" applyProtection="0"/>
    <xf numFmtId="0" fontId="2" fillId="0" borderId="1787" applyNumberFormat="0" applyFill="0" applyAlignment="0" applyProtection="0"/>
    <xf numFmtId="0" fontId="53" fillId="59" borderId="1784" applyNumberFormat="0" applyAlignment="0" applyProtection="0"/>
    <xf numFmtId="0" fontId="73" fillId="63" borderId="1782" applyFill="0">
      <alignment horizontal="center"/>
    </xf>
    <xf numFmtId="188" fontId="73" fillId="63" borderId="1782" applyFill="0">
      <alignment horizontal="center" vertical="center"/>
    </xf>
    <xf numFmtId="0" fontId="61" fillId="46" borderId="1784" applyNumberFormat="0" applyAlignment="0" applyProtection="0"/>
    <xf numFmtId="0" fontId="7" fillId="14" borderId="14" applyNumberFormat="0" applyFont="0" applyAlignment="0" applyProtection="0"/>
    <xf numFmtId="0" fontId="64" fillId="59" borderId="1786" applyNumberFormat="0" applyAlignment="0" applyProtection="0"/>
    <xf numFmtId="0" fontId="2" fillId="0" borderId="1787" applyNumberFormat="0" applyFill="0" applyAlignment="0" applyProtection="0"/>
    <xf numFmtId="0" fontId="66" fillId="0" borderId="1787"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784" applyNumberFormat="0" applyAlignment="0" applyProtection="0"/>
    <xf numFmtId="0" fontId="7" fillId="14" borderId="14" applyNumberFormat="0" applyFont="0" applyAlignment="0" applyProtection="0"/>
    <xf numFmtId="0" fontId="61" fillId="46" borderId="1784" applyNumberFormat="0" applyAlignment="0" applyProtection="0"/>
    <xf numFmtId="228" fontId="68" fillId="0" borderId="1800" applyFill="0">
      <alignment horizontal="center" vertical="center"/>
    </xf>
    <xf numFmtId="184" fontId="68" fillId="0" borderId="1800" applyFill="0">
      <alignment horizontal="center" vertical="center"/>
    </xf>
    <xf numFmtId="0" fontId="10" fillId="62" borderId="1785" applyNumberFormat="0" applyFont="0" applyAlignment="0" applyProtection="0"/>
    <xf numFmtId="0" fontId="64" fillId="59" borderId="1786" applyNumberFormat="0" applyAlignment="0" applyProtection="0"/>
    <xf numFmtId="0" fontId="7" fillId="14" borderId="14" applyNumberFormat="0" applyFont="0" applyAlignment="0" applyProtection="0"/>
    <xf numFmtId="0" fontId="66" fillId="0" borderId="1787" applyNumberFormat="0" applyFill="0" applyAlignment="0" applyProtection="0"/>
    <xf numFmtId="0" fontId="2" fillId="0" borderId="1787" applyNumberFormat="0" applyFill="0" applyAlignment="0" applyProtection="0"/>
    <xf numFmtId="228" fontId="103" fillId="0" borderId="1800"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784"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784" applyNumberFormat="0" applyAlignment="0" applyProtection="0"/>
    <xf numFmtId="0" fontId="7" fillId="14" borderId="14" applyNumberFormat="0" applyFont="0" applyAlignment="0" applyProtection="0"/>
    <xf numFmtId="0" fontId="10" fillId="62" borderId="1785" applyNumberFormat="0" applyFont="0" applyAlignment="0" applyProtection="0"/>
    <xf numFmtId="0" fontId="64" fillId="59" borderId="1786" applyNumberFormat="0" applyAlignment="0" applyProtection="0"/>
    <xf numFmtId="0" fontId="7" fillId="14" borderId="14" applyNumberFormat="0" applyFont="0" applyAlignment="0" applyProtection="0"/>
    <xf numFmtId="0" fontId="2" fillId="0" borderId="1787" applyNumberFormat="0" applyFill="0" applyAlignment="0" applyProtection="0"/>
    <xf numFmtId="0" fontId="66" fillId="0" borderId="1787"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793" applyNumberFormat="0" applyAlignment="0" applyProtection="0"/>
    <xf numFmtId="0" fontId="7" fillId="14" borderId="14" applyNumberFormat="0" applyFont="0" applyAlignment="0" applyProtection="0"/>
    <xf numFmtId="191" fontId="74" fillId="0" borderId="1800"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192" fontId="74" fillId="0" borderId="1800" applyFont="0" applyFill="0" applyBorder="0" applyAlignment="0" applyProtection="0">
      <alignment horizontal="left"/>
      <protection locked="0"/>
    </xf>
    <xf numFmtId="190" fontId="74" fillId="0" borderId="1800" applyFont="0" applyFill="0" applyBorder="0" applyAlignment="0" applyProtection="0">
      <alignment horizontal="left"/>
      <protection locked="0"/>
    </xf>
    <xf numFmtId="180" fontId="10" fillId="63" borderId="1791" applyNumberFormat="0" applyFont="0" applyBorder="0" applyAlignment="0" applyProtection="0"/>
    <xf numFmtId="180" fontId="10" fillId="63" borderId="1791" applyNumberFormat="0" applyFont="0" applyBorder="0" applyAlignment="0" applyProtection="0"/>
    <xf numFmtId="0" fontId="7" fillId="14" borderId="14" applyNumberFormat="0" applyFont="0" applyAlignment="0" applyProtection="0"/>
    <xf numFmtId="0" fontId="53" fillId="59" borderId="1793" applyNumberFormat="0" applyAlignment="0" applyProtection="0"/>
    <xf numFmtId="0" fontId="61" fillId="46" borderId="1793" applyNumberFormat="0" applyAlignment="0" applyProtection="0"/>
    <xf numFmtId="0" fontId="64" fillId="59" borderId="1795" applyNumberFormat="0" applyAlignment="0" applyProtection="0"/>
    <xf numFmtId="0" fontId="66" fillId="0" borderId="1796" applyNumberFormat="0" applyFill="0" applyAlignment="0" applyProtection="0"/>
    <xf numFmtId="0" fontId="2" fillId="0" borderId="1796" applyNumberFormat="0" applyFill="0" applyAlignment="0" applyProtection="0"/>
    <xf numFmtId="0" fontId="53" fillId="59" borderId="1793" applyNumberFormat="0" applyAlignment="0" applyProtection="0"/>
    <xf numFmtId="0" fontId="61" fillId="46" borderId="1793" applyNumberFormat="0" applyAlignment="0" applyProtection="0"/>
    <xf numFmtId="0" fontId="7" fillId="14" borderId="14" applyNumberFormat="0" applyFont="0" applyAlignment="0" applyProtection="0"/>
    <xf numFmtId="0" fontId="64" fillId="59" borderId="1795" applyNumberFormat="0" applyAlignment="0" applyProtection="0"/>
    <xf numFmtId="0" fontId="2" fillId="0" borderId="1796" applyNumberFormat="0" applyFill="0" applyAlignment="0" applyProtection="0"/>
    <xf numFmtId="0" fontId="66" fillId="0" borderId="1796"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793" applyNumberFormat="0" applyAlignment="0" applyProtection="0"/>
    <xf numFmtId="0" fontId="7" fillId="14" borderId="14" applyNumberFormat="0" applyFont="0" applyAlignment="0" applyProtection="0"/>
    <xf numFmtId="0" fontId="61" fillId="46" borderId="1793" applyNumberFormat="0" applyAlignment="0" applyProtection="0"/>
    <xf numFmtId="0" fontId="10" fillId="62" borderId="1794" applyNumberFormat="0" applyFont="0" applyAlignment="0" applyProtection="0"/>
    <xf numFmtId="0" fontId="64" fillId="59" borderId="1795" applyNumberFormat="0" applyAlignment="0" applyProtection="0"/>
    <xf numFmtId="0" fontId="7" fillId="14" borderId="14" applyNumberFormat="0" applyFont="0" applyAlignment="0" applyProtection="0"/>
    <xf numFmtId="0" fontId="66" fillId="0" borderId="1796" applyNumberFormat="0" applyFill="0" applyAlignment="0" applyProtection="0"/>
    <xf numFmtId="0" fontId="2" fillId="0" borderId="1796"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793"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793" applyNumberFormat="0" applyAlignment="0" applyProtection="0"/>
    <xf numFmtId="0" fontId="7" fillId="14" borderId="14" applyNumberFormat="0" applyFont="0" applyAlignment="0" applyProtection="0"/>
    <xf numFmtId="0" fontId="10" fillId="62" borderId="1794" applyNumberFormat="0" applyFont="0" applyAlignment="0" applyProtection="0"/>
    <xf numFmtId="0" fontId="64" fillId="59" borderId="1795" applyNumberFormat="0" applyAlignment="0" applyProtection="0"/>
    <xf numFmtId="0" fontId="7" fillId="14" borderId="14" applyNumberFormat="0" applyFont="0" applyAlignment="0" applyProtection="0"/>
    <xf numFmtId="0" fontId="2" fillId="0" borderId="1796" applyNumberFormat="0" applyFill="0" applyAlignment="0" applyProtection="0"/>
    <xf numFmtId="0" fontId="66" fillId="0" borderId="1796"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0" fontId="10" fillId="63" borderId="1800" applyNumberFormat="0" applyFont="0" applyBorder="0" applyAlignment="0" applyProtection="0"/>
    <xf numFmtId="180" fontId="10" fillId="63" borderId="1800" applyNumberFormat="0" applyFont="0" applyBorder="0" applyAlignment="0" applyProtection="0"/>
    <xf numFmtId="196" fontId="10" fillId="39" borderId="1958" applyFont="0" applyFill="0" applyBorder="0" applyAlignment="0">
      <alignment horizontal="left"/>
    </xf>
    <xf numFmtId="0" fontId="7" fillId="14" borderId="14" applyNumberFormat="0" applyFont="0" applyAlignment="0" applyProtection="0"/>
    <xf numFmtId="250" fontId="121" fillId="0" borderId="2032" applyFill="0"/>
    <xf numFmtId="0" fontId="61" fillId="46" borderId="2252" applyNumberFormat="0" applyAlignment="0" applyProtection="0"/>
    <xf numFmtId="192" fontId="74" fillId="0" borderId="1958" applyFont="0" applyFill="0" applyBorder="0" applyAlignment="0" applyProtection="0">
      <alignment horizontal="left"/>
      <protection locked="0"/>
    </xf>
    <xf numFmtId="185" fontId="74" fillId="0" borderId="1958" applyFont="0" applyFill="0" applyBorder="0" applyAlignment="0" applyProtection="0">
      <alignment horizontal="left"/>
      <protection locked="0"/>
    </xf>
    <xf numFmtId="0" fontId="74" fillId="0" borderId="1810" applyNumberFormat="0">
      <alignment horizontal="left"/>
      <protection locked="0"/>
    </xf>
    <xf numFmtId="193" fontId="10" fillId="0" borderId="2411"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188" fontId="73" fillId="63" borderId="1882" applyFill="0">
      <alignment horizontal="center" vertical="center"/>
    </xf>
    <xf numFmtId="180" fontId="10" fillId="63" borderId="1810" applyNumberFormat="0" applyFont="0" applyBorder="0" applyAlignment="0" applyProtection="0"/>
    <xf numFmtId="180" fontId="10" fillId="63" borderId="1810" applyNumberFormat="0" applyFont="0" applyBorder="0" applyAlignment="0" applyProtection="0"/>
    <xf numFmtId="49" fontId="74" fillId="0" borderId="1837">
      <alignment horizontal="left" vertical="top" wrapText="1"/>
      <protection locked="0"/>
    </xf>
    <xf numFmtId="187" fontId="74" fillId="0" borderId="2176"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201" fontId="10" fillId="39" borderId="2557" applyNumberFormat="0">
      <alignment horizontal="left"/>
    </xf>
    <xf numFmtId="228" fontId="68" fillId="0" borderId="2722" applyFill="0">
      <alignment horizontal="center" vertical="center"/>
    </xf>
    <xf numFmtId="0" fontId="7" fillId="14" borderId="14" applyNumberFormat="0" applyFont="0" applyAlignment="0" applyProtection="0"/>
    <xf numFmtId="49" fontId="74" fillId="0" borderId="1864">
      <alignment horizontal="left" vertical="top" wrapText="1"/>
      <protection locked="0"/>
    </xf>
    <xf numFmtId="0" fontId="10" fillId="62" borderId="1831" applyNumberFormat="0" applyFont="0" applyAlignment="0" applyProtection="0"/>
    <xf numFmtId="201" fontId="10" fillId="39" borderId="1846" applyNumberFormat="0">
      <alignment horizontal="left"/>
    </xf>
    <xf numFmtId="231" fontId="103" fillId="0" borderId="1834">
      <alignment vertical="center"/>
      <protection locked="0"/>
    </xf>
    <xf numFmtId="0" fontId="7" fillId="14" borderId="14" applyNumberFormat="0" applyFont="0" applyAlignment="0" applyProtection="0"/>
    <xf numFmtId="197" fontId="74" fillId="0" borderId="2411">
      <alignment horizontal="left"/>
      <protection locked="0"/>
    </xf>
    <xf numFmtId="184" fontId="103" fillId="0" borderId="1870">
      <alignment vertic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7" fontId="74" fillId="0" borderId="1873" applyFont="0" applyFill="0" applyBorder="0" applyAlignment="0" applyProtection="0">
      <alignment horizontal="left"/>
      <protection locked="0"/>
    </xf>
    <xf numFmtId="0" fontId="7" fillId="14" borderId="14" applyNumberFormat="0" applyFont="0" applyAlignment="0" applyProtection="0"/>
    <xf numFmtId="178" fontId="10" fillId="39" borderId="1846">
      <alignment horizontal="center"/>
      <protection locked="0"/>
    </xf>
    <xf numFmtId="0" fontId="7" fillId="14" borderId="14" applyNumberFormat="0" applyFont="0" applyAlignment="0" applyProtection="0"/>
    <xf numFmtId="228" fontId="73" fillId="63" borderId="2258" applyFill="0">
      <alignment horizontal="center" vertical="center"/>
    </xf>
    <xf numFmtId="228" fontId="73" fillId="63" borderId="1882" applyFill="0">
      <alignment horizontal="center" vertical="center"/>
    </xf>
    <xf numFmtId="0" fontId="7" fillId="14" borderId="14" applyNumberFormat="0" applyFont="0" applyAlignment="0" applyProtection="0"/>
    <xf numFmtId="231" fontId="103" fillId="0" borderId="1870">
      <alignment vertical="center"/>
      <protection locked="0"/>
    </xf>
    <xf numFmtId="0" fontId="53" fillId="59" borderId="1839" applyNumberFormat="0" applyAlignment="0" applyProtection="0"/>
    <xf numFmtId="0" fontId="7" fillId="14" borderId="14" applyNumberFormat="0" applyFont="0" applyAlignment="0" applyProtection="0"/>
    <xf numFmtId="0" fontId="53" fillId="59" borderId="1875" applyNumberFormat="0" applyAlignment="0" applyProtection="0"/>
    <xf numFmtId="187" fontId="74" fillId="0" borderId="2794" applyFont="0" applyFill="0" applyBorder="0" applyAlignment="0" applyProtection="0">
      <alignment horizontal="left"/>
      <protection locked="0"/>
    </xf>
    <xf numFmtId="201" fontId="10" fillId="39" borderId="1837" applyNumberFormat="0">
      <alignment horizontal="left"/>
    </xf>
    <xf numFmtId="184" fontId="68" fillId="0" borderId="1837" applyFill="0">
      <alignment horizontal="center" vertical="center"/>
    </xf>
    <xf numFmtId="184" fontId="103" fillId="0" borderId="2336">
      <alignment vertical="center"/>
      <protection locked="0"/>
    </xf>
    <xf numFmtId="228" fontId="73" fillId="63" borderId="1864" applyFill="0">
      <alignment horizontal="center"/>
    </xf>
    <xf numFmtId="271" fontId="11" fillId="0" borderId="1855">
      <alignment horizontal="right"/>
    </xf>
    <xf numFmtId="267" fontId="112" fillId="0" borderId="1827" applyFill="0">
      <alignment horizontal="center" vertical="center"/>
    </xf>
    <xf numFmtId="233" fontId="103" fillId="0" borderId="1834">
      <alignment vertical="center"/>
      <protection locked="0"/>
    </xf>
    <xf numFmtId="228" fontId="79" fillId="0" borderId="1837" applyFill="0">
      <alignment horizontal="center" vertical="center"/>
    </xf>
    <xf numFmtId="228" fontId="73" fillId="63" borderId="1882" applyFill="0">
      <alignment horizontal="center"/>
    </xf>
    <xf numFmtId="232" fontId="103" fillId="0" borderId="1870">
      <alignment vertical="center"/>
      <protection locked="0"/>
    </xf>
    <xf numFmtId="271" fontId="11" fillId="0" borderId="1864">
      <alignment horizontal="right"/>
    </xf>
    <xf numFmtId="0" fontId="53" fillId="59" borderId="1875" applyNumberFormat="0" applyAlignment="0" applyProtection="0"/>
    <xf numFmtId="49" fontId="74" fillId="0" borderId="1819">
      <alignment horizontal="left" vertical="top" wrapText="1"/>
      <protection locked="0"/>
    </xf>
    <xf numFmtId="0" fontId="7" fillId="14" borderId="14" applyNumberFormat="0" applyFont="0" applyAlignment="0" applyProtection="0"/>
    <xf numFmtId="0" fontId="73" fillId="63" borderId="1819" applyFill="0">
      <alignment horizontal="center"/>
    </xf>
    <xf numFmtId="188" fontId="73" fillId="63" borderId="1819" applyFill="0">
      <alignment horizontal="center" vertical="center"/>
    </xf>
    <xf numFmtId="0" fontId="7" fillId="14" borderId="14" applyNumberFormat="0" applyFont="0" applyAlignment="0" applyProtection="0"/>
    <xf numFmtId="187" fontId="74" fillId="0" borderId="1855" applyFont="0" applyFill="0" applyBorder="0" applyAlignment="0" applyProtection="0">
      <alignment horizontal="left"/>
      <protection locked="0"/>
    </xf>
    <xf numFmtId="228" fontId="73" fillId="63" borderId="2557" applyFill="0">
      <alignment horizontal="center"/>
    </xf>
    <xf numFmtId="250" fontId="121" fillId="0" borderId="1865" applyFill="0"/>
    <xf numFmtId="10" fontId="68" fillId="67" borderId="1873" applyNumberFormat="0" applyBorder="0" applyAlignment="0" applyProtection="0"/>
    <xf numFmtId="0" fontId="7" fillId="14" borderId="14" applyNumberFormat="0" applyFont="0" applyAlignment="0" applyProtection="0"/>
    <xf numFmtId="228" fontId="124" fillId="0" borderId="1836" applyFill="0">
      <alignment horizontal="center" vertical="center"/>
    </xf>
    <xf numFmtId="0" fontId="7" fillId="14" borderId="14" applyNumberFormat="0" applyFont="0" applyAlignment="0" applyProtection="0"/>
    <xf numFmtId="0" fontId="74" fillId="0" borderId="1855" applyNumberFormat="0">
      <alignment horizontal="left"/>
      <protection locked="0"/>
    </xf>
    <xf numFmtId="228" fontId="124" fillId="0" borderId="1827" applyFill="0">
      <alignment horizontal="center" vertical="center"/>
    </xf>
    <xf numFmtId="0" fontId="7" fillId="14" borderId="14" applyNumberFormat="0" applyFont="0" applyAlignment="0" applyProtection="0"/>
    <xf numFmtId="271" fontId="11" fillId="0" borderId="1846">
      <alignment horizontal="right"/>
    </xf>
    <xf numFmtId="229" fontId="103" fillId="0" borderId="1870">
      <alignment vertical="center"/>
      <protection locked="0"/>
    </xf>
    <xf numFmtId="271" fontId="11" fillId="63" borderId="1864">
      <alignment horizontal="right"/>
    </xf>
    <xf numFmtId="201" fontId="10" fillId="39" borderId="1855" applyNumberFormat="0">
      <alignment horizontal="left"/>
    </xf>
    <xf numFmtId="3" fontId="114" fillId="39" borderId="1864">
      <alignment horizontal="center"/>
      <protection locked="0"/>
    </xf>
    <xf numFmtId="228" fontId="103" fillId="0" borderId="2722" applyFill="0">
      <alignment horizontal="center" vertical="center"/>
    </xf>
    <xf numFmtId="185" fontId="74" fillId="0" borderId="1864" applyFont="0" applyFill="0" applyBorder="0" applyAlignment="0" applyProtection="0">
      <alignment horizontal="left"/>
      <protection locked="0"/>
    </xf>
    <xf numFmtId="228" fontId="103" fillId="0" borderId="1852">
      <alignment vertical="center"/>
      <protection locked="0"/>
    </xf>
    <xf numFmtId="193" fontId="10" fillId="0" borderId="1819"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1864" applyFont="0" applyFill="0" applyBorder="0" applyAlignment="0" applyProtection="0">
      <alignment horizontal="left"/>
      <protection locked="0"/>
    </xf>
    <xf numFmtId="271" fontId="11" fillId="0" borderId="1846">
      <alignment horizontal="right"/>
    </xf>
    <xf numFmtId="49" fontId="74" fillId="0" borderId="1846">
      <alignment horizontal="left" vertical="top" wrapText="1"/>
      <protection locked="0"/>
    </xf>
    <xf numFmtId="49" fontId="74" fillId="0" borderId="1855">
      <alignment horizontal="left" vertical="top" wrapText="1"/>
      <protection locked="0"/>
    </xf>
    <xf numFmtId="197" fontId="74" fillId="0" borderId="1855">
      <alignment horizontal="left"/>
      <protection locked="0"/>
    </xf>
    <xf numFmtId="233" fontId="103" fillId="0" borderId="1870">
      <alignment vertical="center"/>
      <protection locked="0"/>
    </xf>
    <xf numFmtId="200" fontId="10" fillId="5" borderId="1819" applyFont="0" applyFill="0" applyBorder="0" applyAlignment="0" applyProtection="0"/>
    <xf numFmtId="228" fontId="73" fillId="63" borderId="1864" applyFill="0">
      <alignment horizontal="center"/>
    </xf>
    <xf numFmtId="196" fontId="10" fillId="39" borderId="1864" applyFont="0" applyFill="0" applyBorder="0" applyAlignment="0">
      <alignment horizontal="left"/>
    </xf>
    <xf numFmtId="0" fontId="7" fillId="14" borderId="14" applyNumberFormat="0" applyFont="0" applyAlignment="0" applyProtection="0"/>
    <xf numFmtId="228" fontId="74" fillId="0" borderId="1882" applyNumberFormat="0">
      <alignment horizontal="left"/>
      <protection locked="0"/>
    </xf>
    <xf numFmtId="0" fontId="7" fillId="14" borderId="14" applyNumberFormat="0" applyFont="0" applyAlignment="0" applyProtection="0"/>
    <xf numFmtId="0" fontId="7" fillId="14" borderId="14" applyNumberFormat="0" applyFont="0" applyAlignment="0" applyProtection="0"/>
    <xf numFmtId="0" fontId="66" fillId="0" borderId="1842" applyNumberFormat="0" applyFill="0" applyAlignment="0" applyProtection="0"/>
    <xf numFmtId="0" fontId="7" fillId="14" borderId="14" applyNumberFormat="0" applyFont="0" applyAlignment="0" applyProtection="0"/>
    <xf numFmtId="271" fontId="11" fillId="63" borderId="1855">
      <alignment horizontal="right"/>
    </xf>
    <xf numFmtId="0" fontId="7" fillId="14" borderId="14" applyNumberFormat="0" applyFont="0" applyAlignment="0" applyProtection="0"/>
    <xf numFmtId="0" fontId="7" fillId="14" borderId="14" applyNumberFormat="0" applyFont="0" applyAlignment="0" applyProtection="0"/>
    <xf numFmtId="228" fontId="103" fillId="0" borderId="1834">
      <alignment vertical="center"/>
      <protection locked="0"/>
    </xf>
    <xf numFmtId="0" fontId="7" fillId="14" borderId="14" applyNumberFormat="0" applyFont="0" applyAlignment="0" applyProtection="0"/>
    <xf numFmtId="0" fontId="10" fillId="62" borderId="1867" applyNumberFormat="0" applyFont="0" applyAlignment="0" applyProtection="0"/>
    <xf numFmtId="0" fontId="7" fillId="14" borderId="14" applyNumberFormat="0" applyFont="0" applyAlignment="0" applyProtection="0"/>
    <xf numFmtId="0" fontId="2" fillId="0" borderId="1851" applyNumberFormat="0" applyFill="0" applyAlignment="0" applyProtection="0"/>
    <xf numFmtId="228" fontId="136" fillId="68" borderId="1880" applyNumberFormat="0">
      <alignment horizontal="right"/>
    </xf>
    <xf numFmtId="0" fontId="7" fillId="14" borderId="14" applyNumberFormat="0" applyFont="0" applyAlignment="0" applyProtection="0"/>
    <xf numFmtId="0" fontId="7" fillId="14" borderId="14" applyNumberFormat="0" applyFont="0" applyAlignment="0" applyProtection="0"/>
    <xf numFmtId="10" fontId="68" fillId="67" borderId="1864" applyNumberFormat="0" applyBorder="0" applyAlignment="0" applyProtection="0"/>
    <xf numFmtId="188" fontId="73" fillId="63" borderId="1819" applyFill="0">
      <alignment horizontal="center" vertical="center"/>
    </xf>
    <xf numFmtId="0" fontId="7" fillId="14" borderId="14" applyNumberFormat="0" applyFont="0" applyAlignment="0" applyProtection="0"/>
    <xf numFmtId="254" fontId="10" fillId="39" borderId="1846">
      <alignment horizontal="right"/>
      <protection locked="0"/>
    </xf>
    <xf numFmtId="271" fontId="11" fillId="63" borderId="1873">
      <alignment horizontal="right"/>
    </xf>
    <xf numFmtId="178" fontId="10" fillId="39" borderId="1864">
      <alignment horizontal="center"/>
      <protection locked="0"/>
    </xf>
    <xf numFmtId="191" fontId="74" fillId="0" borderId="1837" applyFont="0" applyFill="0" applyBorder="0" applyAlignment="0" applyProtection="0">
      <alignment horizontal="left"/>
      <protection locked="0"/>
    </xf>
    <xf numFmtId="0" fontId="7" fillId="14" borderId="14" applyNumberFormat="0" applyFont="0" applyAlignment="0" applyProtection="0"/>
    <xf numFmtId="0" fontId="73" fillId="63" borderId="1864" applyFill="0">
      <alignment horizontal="center"/>
    </xf>
    <xf numFmtId="17" fontId="11" fillId="39" borderId="1837">
      <alignment horizontal="center"/>
      <protection locked="0"/>
    </xf>
    <xf numFmtId="0" fontId="2" fillId="0" borderId="1824" applyNumberFormat="0" applyFill="0" applyAlignment="0" applyProtection="0"/>
    <xf numFmtId="191" fontId="74" fillId="0" borderId="1864" applyFont="0" applyFill="0" applyBorder="0" applyAlignment="0" applyProtection="0">
      <alignment horizontal="left"/>
      <protection locked="0"/>
    </xf>
    <xf numFmtId="0" fontId="53" fillId="59" borderId="1866" applyNumberFormat="0" applyAlignment="0" applyProtection="0"/>
    <xf numFmtId="0" fontId="53" fillId="59" borderId="1812" applyNumberFormat="0" applyAlignment="0" applyProtection="0"/>
    <xf numFmtId="188" fontId="73" fillId="63" borderId="1864" applyFill="0">
      <alignment horizontal="center" vertical="center"/>
    </xf>
    <xf numFmtId="0" fontId="7" fillId="14" borderId="14" applyNumberFormat="0" applyFont="0" applyAlignment="0" applyProtection="0"/>
    <xf numFmtId="228" fontId="136" fillId="68" borderId="1826" applyNumberFormat="0">
      <alignment horizontal="right"/>
    </xf>
    <xf numFmtId="0" fontId="10" fillId="62" borderId="1840" applyNumberFormat="0" applyFont="0" applyAlignment="0" applyProtection="0"/>
    <xf numFmtId="0" fontId="61" fillId="46" borderId="1812" applyNumberFormat="0" applyAlignment="0" applyProtection="0"/>
    <xf numFmtId="0" fontId="7" fillId="14" borderId="14" applyNumberFormat="0" applyFont="0" applyAlignment="0" applyProtection="0"/>
    <xf numFmtId="231" fontId="103" fillId="0" borderId="1861">
      <alignment vertical="center"/>
      <protection locked="0"/>
    </xf>
    <xf numFmtId="0" fontId="10" fillId="62" borderId="1813" applyNumberFormat="0" applyFont="0" applyAlignment="0" applyProtection="0"/>
    <xf numFmtId="0" fontId="10" fillId="62" borderId="1813" applyNumberFormat="0" applyFont="0" applyAlignment="0" applyProtection="0"/>
    <xf numFmtId="0" fontId="64" fillId="59" borderId="1814" applyNumberFormat="0" applyAlignment="0" applyProtection="0"/>
    <xf numFmtId="250" fontId="121" fillId="0" borderId="2640" applyFill="0"/>
    <xf numFmtId="0" fontId="66" fillId="0" borderId="1815" applyNumberFormat="0" applyFill="0" applyAlignment="0" applyProtection="0"/>
    <xf numFmtId="0" fontId="2" fillId="0" borderId="1860" applyNumberFormat="0" applyFill="0" applyAlignment="0" applyProtection="0"/>
    <xf numFmtId="271" fontId="11" fillId="0" borderId="1828">
      <alignment horizontal="right"/>
    </xf>
    <xf numFmtId="266" fontId="103" fillId="0" borderId="1828" applyFill="0">
      <alignment horizontal="center" vertical="center"/>
    </xf>
    <xf numFmtId="10" fontId="68" fillId="67" borderId="1828" applyNumberFormat="0" applyBorder="0" applyAlignment="0" applyProtection="0"/>
    <xf numFmtId="276" fontId="20" fillId="0" borderId="1828">
      <alignment horizontal="center"/>
    </xf>
    <xf numFmtId="0" fontId="7" fillId="14" borderId="14" applyNumberFormat="0" applyFont="0" applyAlignment="0" applyProtection="0"/>
    <xf numFmtId="276" fontId="20" fillId="0" borderId="1819">
      <alignment horizontal="center"/>
    </xf>
    <xf numFmtId="0" fontId="74" fillId="0" borderId="1819" applyNumberFormat="0">
      <alignment horizontal="left"/>
      <protection locked="0"/>
    </xf>
    <xf numFmtId="0" fontId="61" fillId="46" borderId="1857" applyNumberFormat="0" applyAlignment="0" applyProtection="0"/>
    <xf numFmtId="0" fontId="7" fillId="14" borderId="14" applyNumberFormat="0" applyFont="0" applyAlignment="0" applyProtection="0"/>
    <xf numFmtId="0" fontId="7" fillId="14" borderId="14" applyNumberFormat="0" applyFont="0" applyAlignment="0" applyProtection="0"/>
    <xf numFmtId="228" fontId="112" fillId="0" borderId="1836" applyFill="0">
      <alignment horizontal="center" vertical="center"/>
    </xf>
    <xf numFmtId="0" fontId="7" fillId="14" borderId="14" applyNumberFormat="0" applyFont="0" applyAlignment="0" applyProtection="0"/>
    <xf numFmtId="185" fontId="74" fillId="0" borderId="2557" applyFont="0" applyFill="0" applyBorder="0" applyAlignment="0" applyProtection="0">
      <alignment horizontal="left"/>
      <protection locked="0"/>
    </xf>
    <xf numFmtId="0" fontId="7" fillId="14" borderId="14" applyNumberFormat="0" applyFont="0" applyAlignment="0" applyProtection="0"/>
    <xf numFmtId="184" fontId="103" fillId="0" borderId="1861">
      <alignment vertical="center"/>
      <protection locked="0"/>
    </xf>
    <xf numFmtId="0" fontId="7" fillId="14" borderId="14" applyNumberFormat="0" applyFont="0" applyAlignment="0" applyProtection="0"/>
    <xf numFmtId="228" fontId="104" fillId="0" borderId="1837" applyFill="0">
      <alignment horizontal="center" vertical="center"/>
    </xf>
    <xf numFmtId="228" fontId="112" fillId="0" borderId="1827" applyFill="0">
      <alignment horizontal="center" vertical="center"/>
    </xf>
    <xf numFmtId="228" fontId="73" fillId="63" borderId="1873" applyFill="0">
      <alignment horizontal="center"/>
    </xf>
    <xf numFmtId="228" fontId="103" fillId="0" borderId="1855" applyFill="0">
      <alignment horizontal="center" vertical="center"/>
    </xf>
    <xf numFmtId="185" fontId="74" fillId="0" borderId="1855" applyFont="0" applyFill="0" applyBorder="0" applyAlignment="0" applyProtection="0">
      <alignment horizontal="left"/>
      <protection locked="0"/>
    </xf>
    <xf numFmtId="0" fontId="61" fillId="46" borderId="1821" applyNumberFormat="0" applyAlignment="0" applyProtection="0"/>
    <xf numFmtId="0" fontId="7" fillId="14" borderId="14" applyNumberFormat="0" applyFont="0" applyAlignment="0" applyProtection="0"/>
    <xf numFmtId="49" fontId="74" fillId="0" borderId="1864">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193" fontId="10" fillId="0" borderId="1819"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830"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3" fillId="63" borderId="2411" applyFill="0">
      <alignment horizontal="center"/>
    </xf>
    <xf numFmtId="0" fontId="7" fillId="14" borderId="14" applyNumberFormat="0" applyFont="0" applyAlignment="0" applyProtection="0"/>
    <xf numFmtId="193" fontId="10" fillId="0" borderId="2330"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178" fontId="10" fillId="39" borderId="1837">
      <alignment horizontal="center"/>
      <protection locked="0"/>
    </xf>
    <xf numFmtId="254" fontId="10" fillId="39" borderId="1837">
      <alignment horizontal="right"/>
      <protection locked="0"/>
    </xf>
    <xf numFmtId="178" fontId="10" fillId="39" borderId="1837">
      <alignment horizontal="center"/>
      <protection locked="0"/>
    </xf>
    <xf numFmtId="0" fontId="7" fillId="14" borderId="14" applyNumberFormat="0" applyFont="0" applyAlignment="0" applyProtection="0"/>
    <xf numFmtId="0" fontId="7" fillId="14" borderId="14" applyNumberFormat="0" applyFont="0" applyAlignment="0" applyProtection="0"/>
    <xf numFmtId="196" fontId="10" fillId="39" borderId="1837" applyFont="0" applyFill="0" applyBorder="0" applyAlignment="0">
      <alignment horizontal="left"/>
    </xf>
    <xf numFmtId="0" fontId="7" fillId="14" borderId="14" applyNumberFormat="0" applyFont="0" applyAlignment="0" applyProtection="0"/>
    <xf numFmtId="0" fontId="7" fillId="14" borderId="14" applyNumberFormat="0" applyFont="0" applyAlignment="0" applyProtection="0"/>
    <xf numFmtId="178" fontId="10" fillId="39" borderId="1819">
      <alignment horizontal="center"/>
      <protection locked="0"/>
    </xf>
    <xf numFmtId="201" fontId="10" fillId="39" borderId="1864" applyNumberFormat="0">
      <alignment horizontal="left"/>
    </xf>
    <xf numFmtId="0" fontId="66" fillId="0" borderId="1824" applyNumberFormat="0" applyFill="0" applyAlignment="0" applyProtection="0"/>
    <xf numFmtId="196" fontId="10" fillId="39" borderId="1855" applyFont="0" applyFill="0" applyBorder="0" applyAlignment="0">
      <alignment horizontal="left"/>
    </xf>
    <xf numFmtId="0" fontId="7" fillId="14" borderId="14" applyNumberFormat="0" applyFont="0" applyAlignment="0" applyProtection="0"/>
    <xf numFmtId="0" fontId="7" fillId="14" borderId="14" applyNumberFormat="0" applyFont="0" applyAlignment="0" applyProtection="0"/>
    <xf numFmtId="178" fontId="10" fillId="39" borderId="1819">
      <alignment horizontal="center"/>
      <protection locked="0"/>
    </xf>
    <xf numFmtId="0" fontId="7" fillId="14" borderId="14" applyNumberFormat="0" applyFont="0" applyAlignment="0" applyProtection="0"/>
    <xf numFmtId="49" fontId="74" fillId="0" borderId="1855">
      <alignment horizontal="left" vertical="top" wrapText="1"/>
      <protection locked="0"/>
    </xf>
    <xf numFmtId="0" fontId="7" fillId="14" borderId="14" applyNumberFormat="0" applyFont="0" applyAlignment="0" applyProtection="0"/>
    <xf numFmtId="0" fontId="53" fillId="59" borderId="1812" applyNumberFormat="0" applyAlignment="0" applyProtection="0"/>
    <xf numFmtId="271" fontId="11" fillId="0" borderId="1882">
      <alignment horizontal="right"/>
    </xf>
    <xf numFmtId="191" fontId="74" fillId="0" borderId="1855" applyFont="0" applyFill="0" applyBorder="0" applyAlignment="0" applyProtection="0">
      <alignment horizontal="left"/>
      <protection locked="0"/>
    </xf>
    <xf numFmtId="230" fontId="103" fillId="0" borderId="1861">
      <alignment vertical="center"/>
      <protection locked="0"/>
    </xf>
    <xf numFmtId="233" fontId="103" fillId="0" borderId="1879">
      <alignment vertical="center"/>
      <protection locked="0"/>
    </xf>
    <xf numFmtId="190" fontId="74" fillId="0" borderId="1864" applyFont="0" applyFill="0" applyBorder="0" applyAlignment="0" applyProtection="0">
      <alignment horizontal="left"/>
      <protection locked="0"/>
    </xf>
    <xf numFmtId="196" fontId="10" fillId="39" borderId="1855" applyFont="0" applyFill="0" applyBorder="0" applyAlignment="0">
      <alignment horizontal="left"/>
    </xf>
    <xf numFmtId="0" fontId="7" fillId="14" borderId="14" applyNumberFormat="0" applyFont="0" applyAlignment="0" applyProtection="0"/>
    <xf numFmtId="0" fontId="66" fillId="0" borderId="1842" applyNumberFormat="0" applyFill="0" applyAlignment="0" applyProtection="0"/>
    <xf numFmtId="0" fontId="53" fillId="59" borderId="1857" applyNumberFormat="0" applyAlignment="0" applyProtection="0"/>
    <xf numFmtId="254" fontId="10" fillId="39" borderId="1855">
      <alignment horizontal="right"/>
      <protection locked="0"/>
    </xf>
    <xf numFmtId="178" fontId="10" fillId="39" borderId="1864">
      <alignment horizontal="center"/>
      <protection locked="0"/>
    </xf>
    <xf numFmtId="228" fontId="103" fillId="0" borderId="1873" applyFill="0">
      <alignment horizontal="center" vertical="center"/>
    </xf>
    <xf numFmtId="254" fontId="10" fillId="39" borderId="1864">
      <alignment horizontal="right"/>
      <protection locked="0"/>
    </xf>
    <xf numFmtId="0" fontId="66" fillId="0" borderId="1833" applyNumberFormat="0" applyFill="0" applyAlignment="0" applyProtection="0"/>
    <xf numFmtId="0" fontId="7" fillId="14" borderId="14" applyNumberFormat="0" applyFont="0" applyAlignment="0" applyProtection="0"/>
    <xf numFmtId="0" fontId="53" fillId="59" borderId="1821" applyNumberFormat="0" applyAlignment="0" applyProtection="0"/>
    <xf numFmtId="0" fontId="2" fillId="0" borderId="1833" applyNumberFormat="0" applyFill="0" applyAlignment="0" applyProtection="0"/>
    <xf numFmtId="0" fontId="73" fillId="63" borderId="1864" applyFill="0">
      <alignment horizontal="center"/>
    </xf>
    <xf numFmtId="0" fontId="7" fillId="14" borderId="14" applyNumberFormat="0" applyFont="0" applyAlignment="0" applyProtection="0"/>
    <xf numFmtId="0" fontId="7" fillId="14" borderId="14" applyNumberFormat="0" applyFont="0" applyAlignment="0" applyProtection="0"/>
    <xf numFmtId="271" fontId="11" fillId="0" borderId="1873">
      <alignment horizontal="right"/>
    </xf>
    <xf numFmtId="228" fontId="73" fillId="63" borderId="1864" applyFill="0">
      <alignment horizontal="center" vertical="center"/>
    </xf>
    <xf numFmtId="187" fontId="74" fillId="0" borderId="1819" applyFont="0" applyFill="0" applyBorder="0" applyAlignment="0" applyProtection="0">
      <alignment horizontal="left"/>
      <protection locked="0"/>
    </xf>
    <xf numFmtId="0" fontId="7" fillId="14" borderId="14" applyNumberFormat="0" applyFont="0" applyAlignment="0" applyProtection="0"/>
    <xf numFmtId="250" fontId="168" fillId="0" borderId="1865" applyFill="0"/>
    <xf numFmtId="0" fontId="7" fillId="14" borderId="14" applyNumberFormat="0" applyFont="0" applyAlignment="0" applyProtection="0"/>
    <xf numFmtId="17" fontId="11" fillId="39" borderId="1873">
      <alignment horizontal="center"/>
      <protection locked="0"/>
    </xf>
    <xf numFmtId="0" fontId="53" fillId="59" borderId="1848" applyNumberFormat="0" applyAlignment="0" applyProtection="0"/>
    <xf numFmtId="188" fontId="73" fillId="63" borderId="1855" applyFill="0">
      <alignment horizontal="center" vertical="center"/>
    </xf>
    <xf numFmtId="229" fontId="103" fillId="0" borderId="1834">
      <alignment vertical="center"/>
      <protection locked="0"/>
    </xf>
    <xf numFmtId="231" fontId="103" fillId="0" borderId="1834">
      <alignment vertical="center"/>
      <protection locked="0"/>
    </xf>
    <xf numFmtId="10" fontId="68" fillId="67" borderId="1846" applyNumberFormat="0" applyBorder="0" applyAlignment="0" applyProtection="0"/>
    <xf numFmtId="200" fontId="10" fillId="5" borderId="2104" applyFont="0" applyFill="0" applyBorder="0" applyAlignment="0" applyProtection="0"/>
    <xf numFmtId="49" fontId="74" fillId="0" borderId="1873">
      <alignment horizontal="left" vertical="top" wrapText="1"/>
      <protection locked="0"/>
    </xf>
    <xf numFmtId="266" fontId="103" fillId="0" borderId="1882" applyFill="0">
      <alignment horizontal="center" vertical="center"/>
    </xf>
    <xf numFmtId="178" fontId="10" fillId="39" borderId="1855">
      <alignment horizontal="center"/>
      <protection locked="0"/>
    </xf>
    <xf numFmtId="267" fontId="112" fillId="0" borderId="1872" applyFill="0">
      <alignment horizontal="center" vertical="center"/>
    </xf>
    <xf numFmtId="0" fontId="61" fillId="46" borderId="1812" applyNumberFormat="0" applyAlignment="0" applyProtection="0"/>
    <xf numFmtId="230" fontId="103" fillId="0" borderId="1825">
      <alignment vertical="center"/>
      <protection locked="0"/>
    </xf>
    <xf numFmtId="254" fontId="10" fillId="39" borderId="1873">
      <alignment horizontal="right"/>
      <protection locked="0"/>
    </xf>
    <xf numFmtId="178" fontId="10" fillId="39" borderId="1873">
      <alignment horizontal="center"/>
      <protection locked="0"/>
    </xf>
    <xf numFmtId="185" fontId="74" fillId="0" borderId="1882"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3" fontId="114" fillId="39" borderId="1855">
      <alignment horizontal="center"/>
      <protection locked="0"/>
    </xf>
    <xf numFmtId="0" fontId="7" fillId="14" borderId="14" applyNumberFormat="0" applyFont="0" applyAlignment="0" applyProtection="0"/>
    <xf numFmtId="0" fontId="66" fillId="0" borderId="1833" applyNumberFormat="0" applyFill="0" applyAlignment="0" applyProtection="0"/>
    <xf numFmtId="0" fontId="66" fillId="0" borderId="1842" applyNumberFormat="0" applyFill="0" applyAlignment="0" applyProtection="0"/>
    <xf numFmtId="271" fontId="11" fillId="63" borderId="1846">
      <alignment horizontal="right"/>
    </xf>
    <xf numFmtId="0" fontId="7" fillId="14" borderId="14" applyNumberFormat="0" applyFont="0" applyAlignment="0" applyProtection="0"/>
    <xf numFmtId="229" fontId="103" fillId="0" borderId="1852">
      <alignment vertical="center"/>
      <protection locked="0"/>
    </xf>
    <xf numFmtId="0" fontId="7" fillId="14" borderId="14" applyNumberFormat="0" applyFont="0" applyAlignment="0" applyProtection="0"/>
    <xf numFmtId="228" fontId="103" fillId="0" borderId="1846" applyFill="0">
      <alignment horizontal="center" vertical="center"/>
    </xf>
    <xf numFmtId="0" fontId="2" fillId="0" borderId="1878" applyNumberFormat="0" applyFill="0" applyAlignment="0" applyProtection="0"/>
    <xf numFmtId="0" fontId="61" fillId="46" borderId="1875" applyNumberFormat="0" applyAlignment="0" applyProtection="0"/>
    <xf numFmtId="0" fontId="66" fillId="0" borderId="1869" applyNumberFormat="0" applyFill="0" applyAlignment="0" applyProtection="0"/>
    <xf numFmtId="228" fontId="74" fillId="0" borderId="2794" applyNumberFormat="0">
      <alignment horizontal="left"/>
      <protection locked="0"/>
    </xf>
    <xf numFmtId="0" fontId="7" fillId="14" borderId="14" applyNumberFormat="0" applyFont="0" applyAlignment="0" applyProtection="0"/>
    <xf numFmtId="0" fontId="7" fillId="14" borderId="14" applyNumberFormat="0" applyFont="0" applyAlignment="0" applyProtection="0"/>
    <xf numFmtId="0" fontId="10" fillId="62" borderId="1813" applyNumberFormat="0" applyFont="0" applyAlignment="0" applyProtection="0"/>
    <xf numFmtId="0" fontId="64" fillId="59" borderId="1814" applyNumberFormat="0" applyAlignment="0" applyProtection="0"/>
    <xf numFmtId="0" fontId="10" fillId="62" borderId="1858" applyNumberFormat="0" applyFont="0" applyAlignment="0" applyProtection="0"/>
    <xf numFmtId="231" fontId="103" fillId="0" borderId="1861">
      <alignment vertical="center"/>
      <protection locked="0"/>
    </xf>
    <xf numFmtId="0" fontId="7" fillId="14" borderId="14" applyNumberFormat="0" applyFont="0" applyAlignment="0" applyProtection="0"/>
    <xf numFmtId="250" fontId="121" fillId="0" borderId="1847" applyFill="0"/>
    <xf numFmtId="0" fontId="7" fillId="14" borderId="14" applyNumberFormat="0" applyFont="0" applyAlignment="0" applyProtection="0"/>
    <xf numFmtId="0" fontId="7" fillId="14" borderId="14" applyNumberFormat="0" applyFont="0" applyAlignment="0" applyProtection="0"/>
    <xf numFmtId="0" fontId="66" fillId="0" borderId="1815" applyNumberFormat="0" applyFill="0" applyAlignment="0" applyProtection="0"/>
    <xf numFmtId="0" fontId="2" fillId="0" borderId="1815" applyNumberFormat="0" applyFill="0" applyAlignment="0" applyProtection="0"/>
    <xf numFmtId="0" fontId="7" fillId="14" borderId="14" applyNumberFormat="0" applyFont="0" applyAlignment="0" applyProtection="0"/>
    <xf numFmtId="0" fontId="61" fillId="46" borderId="1866" applyNumberFormat="0" applyAlignment="0" applyProtection="0"/>
    <xf numFmtId="0" fontId="7" fillId="14" borderId="14" applyNumberFormat="0" applyFont="0" applyAlignment="0" applyProtection="0"/>
    <xf numFmtId="228" fontId="124" fillId="0" borderId="1872" applyFill="0">
      <alignment horizontal="center" vertical="center"/>
    </xf>
    <xf numFmtId="231" fontId="103" fillId="0" borderId="1870">
      <alignment vertical="center"/>
      <protection locked="0"/>
    </xf>
    <xf numFmtId="0" fontId="66" fillId="0" borderId="1860" applyNumberFormat="0" applyFill="0" applyAlignment="0" applyProtection="0"/>
    <xf numFmtId="237" fontId="103" fillId="0" borderId="1870">
      <alignment vertical="center"/>
      <protection locked="0"/>
    </xf>
    <xf numFmtId="233" fontId="103" fillId="0" borderId="1834">
      <alignment vertical="center"/>
      <protection locked="0"/>
    </xf>
    <xf numFmtId="0" fontId="74" fillId="0" borderId="1837" applyNumberFormat="0">
      <alignment horizontal="left"/>
      <protection locked="0"/>
    </xf>
    <xf numFmtId="231" fontId="103" fillId="0" borderId="1843">
      <alignment vertical="center"/>
      <protection locked="0"/>
    </xf>
    <xf numFmtId="267" fontId="112" fillId="0" borderId="1836" applyFill="0">
      <alignment horizontal="center" vertical="center"/>
    </xf>
    <xf numFmtId="0" fontId="10" fillId="62" borderId="1849" applyNumberFormat="0" applyFont="0" applyAlignment="0" applyProtection="0"/>
    <xf numFmtId="37" fontId="70" fillId="0" borderId="1863" applyFill="0">
      <alignment horizontal="center" vertical="center"/>
    </xf>
    <xf numFmtId="229" fontId="103" fillId="0" borderId="1861">
      <alignment vertical="center"/>
      <protection locked="0"/>
    </xf>
    <xf numFmtId="185" fontId="74" fillId="0" borderId="1837" applyFont="0" applyFill="0" applyBorder="0" applyAlignment="0" applyProtection="0">
      <alignment horizontal="left"/>
      <protection locked="0"/>
    </xf>
    <xf numFmtId="3" fontId="114" fillId="39" borderId="1837">
      <alignment horizontal="center"/>
      <protection locked="0"/>
    </xf>
    <xf numFmtId="228" fontId="68" fillId="0" borderId="1837" applyFill="0">
      <alignment horizontal="center" vertical="center"/>
    </xf>
    <xf numFmtId="188" fontId="73" fillId="63" borderId="1837" applyFill="0">
      <alignment horizontal="center" vertical="center"/>
    </xf>
    <xf numFmtId="0" fontId="66" fillId="0" borderId="1824" applyNumberFormat="0" applyFill="0" applyAlignment="0" applyProtection="0"/>
    <xf numFmtId="0" fontId="64" fillId="59" borderId="1823" applyNumberFormat="0" applyAlignment="0" applyProtection="0"/>
    <xf numFmtId="0" fontId="10" fillId="62" borderId="1822" applyNumberFormat="0" applyFont="0" applyAlignment="0" applyProtection="0"/>
    <xf numFmtId="188" fontId="73" fillId="63" borderId="1828" applyFill="0">
      <alignment horizontal="center" vertical="center"/>
    </xf>
    <xf numFmtId="0" fontId="10" fillId="62" borderId="1822" applyNumberFormat="0" applyFont="0" applyAlignment="0" applyProtection="0"/>
    <xf numFmtId="228" fontId="73" fillId="63" borderId="1846" applyFill="0">
      <alignment horizontal="center" vertical="center"/>
    </xf>
    <xf numFmtId="0" fontId="7" fillId="14" borderId="14" applyNumberFormat="0" applyFont="0" applyAlignment="0" applyProtection="0"/>
    <xf numFmtId="17" fontId="11" fillId="39" borderId="1855">
      <alignment horizontal="center"/>
      <protection locked="0"/>
    </xf>
    <xf numFmtId="200" fontId="10" fillId="5" borderId="1855" applyFont="0" applyFill="0" applyBorder="0" applyAlignment="0" applyProtection="0"/>
    <xf numFmtId="184" fontId="103" fillId="0" borderId="1843">
      <alignment vertical="center"/>
      <protection locked="0"/>
    </xf>
    <xf numFmtId="37" fontId="70" fillId="0" borderId="1836" applyFill="0">
      <alignment horizontal="center" vertical="center"/>
    </xf>
    <xf numFmtId="228" fontId="73" fillId="63" borderId="1873" applyFill="0">
      <alignment horizontal="center" vertical="center"/>
    </xf>
    <xf numFmtId="228" fontId="136" fillId="68" borderId="1853" applyNumberFormat="0">
      <alignment horizontal="right"/>
    </xf>
    <xf numFmtId="0" fontId="10" fillId="62" borderId="1840" applyNumberFormat="0" applyFont="0" applyAlignment="0" applyProtection="0"/>
    <xf numFmtId="0" fontId="7" fillId="14" borderId="14" applyNumberFormat="0" applyFont="0" applyAlignment="0" applyProtection="0"/>
    <xf numFmtId="254" fontId="10" fillId="39" borderId="1837">
      <alignment horizontal="right"/>
      <protection locked="0"/>
    </xf>
    <xf numFmtId="178" fontId="10" fillId="39" borderId="1855">
      <alignment horizontal="center"/>
      <protection locked="0"/>
    </xf>
    <xf numFmtId="192" fontId="74" fillId="0" borderId="1864" applyFont="0" applyFill="0" applyBorder="0" applyAlignment="0" applyProtection="0">
      <alignment horizontal="left"/>
      <protection locked="0"/>
    </xf>
    <xf numFmtId="271" fontId="11" fillId="0" borderId="1837">
      <alignment horizontal="right"/>
    </xf>
    <xf numFmtId="0" fontId="7" fillId="14" borderId="14" applyNumberFormat="0" applyFont="0" applyAlignment="0" applyProtection="0"/>
    <xf numFmtId="0" fontId="7" fillId="14" borderId="14" applyNumberFormat="0" applyFont="0" applyAlignment="0" applyProtection="0"/>
    <xf numFmtId="187" fontId="74" fillId="0" borderId="1837"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64" fillId="59" borderId="1841" applyNumberFormat="0" applyAlignment="0" applyProtection="0"/>
    <xf numFmtId="250" fontId="121" fillId="0" borderId="1874" applyFill="0"/>
    <xf numFmtId="237" fontId="103" fillId="0" borderId="1843">
      <alignment vertical="center"/>
      <protection locked="0"/>
    </xf>
    <xf numFmtId="0" fontId="10" fillId="62" borderId="1876"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1819" applyFont="0" applyFill="0" applyBorder="0" applyAlignment="0" applyProtection="0">
      <alignment horizontal="left"/>
      <protection locked="0"/>
    </xf>
    <xf numFmtId="0" fontId="7" fillId="14" borderId="14" applyNumberFormat="0" applyFont="0" applyAlignment="0" applyProtection="0"/>
    <xf numFmtId="233" fontId="103" fillId="0" borderId="1852">
      <alignment vertical="center"/>
      <protection locked="0"/>
    </xf>
    <xf numFmtId="228" fontId="68" fillId="0" borderId="1873" applyFill="0">
      <alignment horizontal="center" vertical="center"/>
    </xf>
    <xf numFmtId="228" fontId="103" fillId="0" borderId="1843">
      <alignment vertical="center"/>
      <protection locked="0"/>
    </xf>
    <xf numFmtId="178" fontId="10" fillId="39" borderId="1819">
      <alignment horizontal="center"/>
      <protection locked="0"/>
    </xf>
    <xf numFmtId="0" fontId="74" fillId="0" borderId="1864" applyNumberFormat="0">
      <alignment horizontal="left"/>
      <protection locked="0"/>
    </xf>
    <xf numFmtId="0" fontId="53" fillId="59" borderId="1848" applyNumberFormat="0" applyAlignment="0" applyProtection="0"/>
    <xf numFmtId="0" fontId="61" fillId="46" borderId="1848" applyNumberFormat="0" applyAlignment="0" applyProtection="0"/>
    <xf numFmtId="0" fontId="7" fillId="14" borderId="14" applyNumberFormat="0" applyFont="0" applyAlignment="0" applyProtection="0"/>
    <xf numFmtId="188" fontId="73" fillId="63" borderId="1855" applyFill="0">
      <alignment horizontal="center" vertical="center"/>
    </xf>
    <xf numFmtId="228" fontId="73" fillId="63" borderId="1837" applyFill="0">
      <alignment horizontal="center" vertical="center"/>
    </xf>
    <xf numFmtId="228" fontId="73" fillId="63" borderId="1855" applyFill="0">
      <alignment horizontal="center"/>
    </xf>
    <xf numFmtId="228" fontId="112" fillId="0" borderId="1872" applyFill="0">
      <alignment horizontal="center" vertical="center"/>
    </xf>
    <xf numFmtId="49" fontId="74" fillId="0" borderId="1882">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7" fontId="74" fillId="0" borderId="1846" applyFont="0" applyFill="0" applyBorder="0" applyAlignment="0" applyProtection="0">
      <alignment horizontal="left"/>
      <protection locked="0"/>
    </xf>
    <xf numFmtId="187" fontId="74" fillId="0" borderId="1864" applyFont="0" applyFill="0" applyBorder="0" applyAlignment="0" applyProtection="0">
      <alignment horizontal="left"/>
      <protection locked="0"/>
    </xf>
    <xf numFmtId="37" fontId="70" fillId="0" borderId="1872" applyFill="0">
      <alignment horizontal="center" vertical="center"/>
    </xf>
    <xf numFmtId="231" fontId="103" fillId="0" borderId="2719">
      <alignment vertical="center"/>
      <protection locked="0"/>
    </xf>
    <xf numFmtId="233" fontId="103" fillId="0" borderId="1861">
      <alignment vertical="center"/>
      <protection locked="0"/>
    </xf>
    <xf numFmtId="271" fontId="11" fillId="63" borderId="1837">
      <alignment horizontal="right"/>
    </xf>
    <xf numFmtId="0" fontId="7" fillId="14" borderId="14" applyNumberFormat="0" applyFont="0" applyAlignment="0" applyProtection="0"/>
    <xf numFmtId="0" fontId="53" fillId="59" borderId="1830" applyNumberFormat="0" applyAlignment="0" applyProtection="0"/>
    <xf numFmtId="228" fontId="73" fillId="63" borderId="1864" applyFill="0">
      <alignment horizontal="center" vertical="center"/>
    </xf>
    <xf numFmtId="0" fontId="10" fillId="62" borderId="1849" applyNumberFormat="0" applyFont="0" applyAlignment="0" applyProtection="0"/>
    <xf numFmtId="0" fontId="7" fillId="14" borderId="14" applyNumberFormat="0" applyFont="0" applyAlignment="0" applyProtection="0"/>
    <xf numFmtId="254" fontId="10" fillId="39" borderId="1864">
      <alignment horizontal="right"/>
      <protection locked="0"/>
    </xf>
    <xf numFmtId="0" fontId="7" fillId="14" borderId="14" applyNumberFormat="0" applyFont="0" applyAlignment="0" applyProtection="0"/>
    <xf numFmtId="228" fontId="73" fillId="63" borderId="1837" applyFill="0">
      <alignment horizontal="center"/>
    </xf>
    <xf numFmtId="0" fontId="7" fillId="14" borderId="14" applyNumberFormat="0" applyFont="0" applyAlignment="0" applyProtection="0"/>
    <xf numFmtId="250" fontId="168" fillId="0" borderId="1838" applyFill="0"/>
    <xf numFmtId="228" fontId="74" fillId="0" borderId="1873" applyNumberFormat="0">
      <alignment horizontal="left"/>
      <protection locked="0"/>
    </xf>
    <xf numFmtId="228" fontId="103" fillId="0" borderId="1837" applyFill="0">
      <alignment horizontal="center" vertical="center"/>
    </xf>
    <xf numFmtId="228" fontId="121" fillId="0" borderId="1835" applyNumberFormat="0"/>
    <xf numFmtId="0" fontId="7" fillId="14" borderId="14" applyNumberFormat="0" applyFont="0" applyAlignment="0" applyProtection="0"/>
    <xf numFmtId="231" fontId="103" fillId="0" borderId="1879">
      <alignment vertical="center"/>
      <protection locked="0"/>
    </xf>
    <xf numFmtId="0" fontId="10" fillId="62" borderId="1849" applyNumberFormat="0" applyFont="0" applyAlignment="0" applyProtection="0"/>
    <xf numFmtId="0" fontId="7" fillId="14" borderId="14" applyNumberFormat="0" applyFont="0" applyAlignment="0" applyProtection="0"/>
    <xf numFmtId="17" fontId="11" fillId="39" borderId="1864">
      <alignment horizontal="center"/>
      <protection locked="0"/>
    </xf>
    <xf numFmtId="0" fontId="61" fillId="46" borderId="1839" applyNumberFormat="0" applyAlignment="0" applyProtection="0"/>
    <xf numFmtId="178" fontId="10" fillId="39" borderId="1819">
      <alignment horizontal="center"/>
      <protection locked="0"/>
    </xf>
    <xf numFmtId="0" fontId="7" fillId="14" borderId="14" applyNumberFormat="0" applyFont="0" applyAlignment="0" applyProtection="0"/>
    <xf numFmtId="0" fontId="7" fillId="14" borderId="14" applyNumberFormat="0" applyFont="0" applyAlignment="0" applyProtection="0"/>
    <xf numFmtId="0" fontId="64" fillId="59" borderId="1823" applyNumberFormat="0" applyAlignment="0" applyProtection="0"/>
    <xf numFmtId="0" fontId="10" fillId="62" borderId="1822" applyNumberFormat="0" applyFont="0" applyAlignment="0" applyProtection="0"/>
    <xf numFmtId="0" fontId="7" fillId="14" borderId="14" applyNumberFormat="0" applyFont="0" applyAlignment="0" applyProtection="0"/>
    <xf numFmtId="232" fontId="103" fillId="0" borderId="1816">
      <alignment vertical="center"/>
      <protection locked="0"/>
    </xf>
    <xf numFmtId="229" fontId="103" fillId="0" borderId="1816">
      <alignment vertical="center"/>
      <protection locked="0"/>
    </xf>
    <xf numFmtId="228" fontId="103" fillId="0" borderId="1816">
      <alignment vertical="center"/>
      <protection locked="0"/>
    </xf>
    <xf numFmtId="237" fontId="103" fillId="0" borderId="1816">
      <alignment vertical="center"/>
      <protection locked="0"/>
    </xf>
    <xf numFmtId="184" fontId="103" fillId="0" borderId="1816">
      <alignment vertical="center"/>
      <protection locked="0"/>
    </xf>
    <xf numFmtId="233" fontId="103" fillId="0" borderId="1816">
      <alignment vertical="center"/>
      <protection locked="0"/>
    </xf>
    <xf numFmtId="233" fontId="103" fillId="0" borderId="1816">
      <alignment vertical="center"/>
      <protection locked="0"/>
    </xf>
    <xf numFmtId="231" fontId="103" fillId="0" borderId="1816">
      <alignment vertical="center"/>
      <protection locked="0"/>
    </xf>
    <xf numFmtId="231" fontId="103" fillId="0" borderId="1816">
      <alignment vertical="center"/>
      <protection locked="0"/>
    </xf>
    <xf numFmtId="230" fontId="103" fillId="0" borderId="1816">
      <alignment vertical="center"/>
      <protection locked="0"/>
    </xf>
    <xf numFmtId="0" fontId="7" fillId="14" borderId="14" applyNumberFormat="0" applyFont="0" applyAlignment="0" applyProtection="0"/>
    <xf numFmtId="0" fontId="7" fillId="14" borderId="14" applyNumberFormat="0" applyFont="0" applyAlignment="0" applyProtection="0"/>
    <xf numFmtId="228" fontId="112" fillId="0" borderId="1845" applyFill="0">
      <alignment horizontal="center" vertical="center"/>
    </xf>
    <xf numFmtId="230" fontId="103" fillId="0" borderId="1852">
      <alignment vertical="center"/>
      <protection locked="0"/>
    </xf>
    <xf numFmtId="232" fontId="103" fillId="0" borderId="1852">
      <alignment vertical="center"/>
      <protection locked="0"/>
    </xf>
    <xf numFmtId="0" fontId="7" fillId="14" borderId="14" applyNumberFormat="0" applyFont="0" applyAlignment="0" applyProtection="0"/>
    <xf numFmtId="0" fontId="7" fillId="14" borderId="14" applyNumberFormat="0" applyFont="0" applyAlignment="0" applyProtection="0"/>
    <xf numFmtId="178" fontId="10" fillId="39" borderId="1864">
      <alignment horizontal="center"/>
      <protection locked="0"/>
    </xf>
    <xf numFmtId="230" fontId="103" fillId="0" borderId="1870">
      <alignment vertical="center"/>
      <protection locked="0"/>
    </xf>
    <xf numFmtId="0" fontId="61" fillId="46" borderId="1857" applyNumberFormat="0" applyAlignment="0" applyProtection="0"/>
    <xf numFmtId="0" fontId="61" fillId="46" borderId="1830" applyNumberFormat="0" applyAlignment="0" applyProtection="0"/>
    <xf numFmtId="0" fontId="10" fillId="62" borderId="1840" applyNumberFormat="0" applyFont="0" applyAlignment="0" applyProtection="0"/>
    <xf numFmtId="0" fontId="10" fillId="62" borderId="1840" applyNumberFormat="0" applyFont="0" applyAlignment="0" applyProtection="0"/>
    <xf numFmtId="0" fontId="64" fillId="59" borderId="1850"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830" applyNumberFormat="0" applyAlignment="0" applyProtection="0"/>
    <xf numFmtId="250" fontId="121" fillId="0" borderId="1829" applyFill="0"/>
    <xf numFmtId="266" fontId="103" fillId="0" borderId="1837" applyFill="0">
      <alignment horizontal="center" vertical="center"/>
    </xf>
    <xf numFmtId="0" fontId="7" fillId="14" borderId="14" applyNumberFormat="0" applyFont="0" applyAlignment="0" applyProtection="0"/>
    <xf numFmtId="0" fontId="64" fillId="59" borderId="1859" applyNumberFormat="0" applyAlignment="0" applyProtection="0"/>
    <xf numFmtId="10" fontId="68" fillId="67" borderId="1837" applyNumberFormat="0" applyBorder="0" applyAlignment="0" applyProtection="0"/>
    <xf numFmtId="0" fontId="7" fillId="14" borderId="14" applyNumberFormat="0" applyFont="0" applyAlignment="0" applyProtection="0"/>
    <xf numFmtId="0" fontId="64" fillId="59" borderId="1877" applyNumberFormat="0" applyAlignment="0" applyProtection="0"/>
    <xf numFmtId="0" fontId="7" fillId="14" borderId="14" applyNumberFormat="0" applyFont="0" applyAlignment="0" applyProtection="0"/>
    <xf numFmtId="201" fontId="10" fillId="39" borderId="1855" applyNumberFormat="0">
      <alignment horizontal="left"/>
    </xf>
    <xf numFmtId="49" fontId="74" fillId="0" borderId="1873">
      <alignment horizontal="left" vertical="top" wrapText="1"/>
      <protection locked="0"/>
    </xf>
    <xf numFmtId="0" fontId="7" fillId="14" borderId="14" applyNumberFormat="0" applyFont="0" applyAlignment="0" applyProtection="0"/>
    <xf numFmtId="0" fontId="53" fillId="59" borderId="1839" applyNumberFormat="0" applyAlignment="0" applyProtection="0"/>
    <xf numFmtId="250" fontId="121" fillId="0" borderId="1856" applyFill="0"/>
    <xf numFmtId="228" fontId="112" fillId="0" borderId="1881" applyFill="0">
      <alignment horizontal="center" vertical="center"/>
    </xf>
    <xf numFmtId="0" fontId="7" fillId="14" borderId="14" applyNumberFormat="0" applyFont="0" applyAlignment="0" applyProtection="0"/>
    <xf numFmtId="0" fontId="10" fillId="62" borderId="1876" applyNumberFormat="0" applyFont="0" applyAlignment="0" applyProtection="0"/>
    <xf numFmtId="228" fontId="121" fillId="0" borderId="1871" applyNumberFormat="0"/>
    <xf numFmtId="231" fontId="103" fillId="0" borderId="1825">
      <alignment vertical="center"/>
      <protection locked="0"/>
    </xf>
    <xf numFmtId="233" fontId="103" fillId="0" borderId="1825">
      <alignment vertical="center"/>
      <protection locked="0"/>
    </xf>
    <xf numFmtId="233" fontId="103" fillId="0" borderId="1825">
      <alignment vertical="center"/>
      <protection locked="0"/>
    </xf>
    <xf numFmtId="184" fontId="103" fillId="0" borderId="1825">
      <alignment vertical="center"/>
      <protection locked="0"/>
    </xf>
    <xf numFmtId="237" fontId="103" fillId="0" borderId="1825">
      <alignment vertical="center"/>
      <protection locked="0"/>
    </xf>
    <xf numFmtId="228" fontId="103" fillId="0" borderId="1825">
      <alignment vertical="center"/>
      <protection locked="0"/>
    </xf>
    <xf numFmtId="229" fontId="103" fillId="0" borderId="1825">
      <alignment vertical="center"/>
      <protection locked="0"/>
    </xf>
    <xf numFmtId="232" fontId="103" fillId="0" borderId="1825">
      <alignment vertical="center"/>
      <protection locked="0"/>
    </xf>
    <xf numFmtId="228" fontId="121" fillId="0" borderId="1817" applyNumberFormat="0"/>
    <xf numFmtId="0" fontId="10" fillId="62" borderId="1849" applyNumberFormat="0" applyFont="0" applyAlignment="0" applyProtection="0"/>
    <xf numFmtId="228" fontId="136" fillId="68" borderId="1817" applyNumberFormat="0">
      <alignment horizontal="right"/>
    </xf>
    <xf numFmtId="228" fontId="112" fillId="0" borderId="1818" applyFill="0">
      <alignment horizontal="center" vertical="center"/>
    </xf>
    <xf numFmtId="228" fontId="124" fillId="0" borderId="1818" applyFill="0">
      <alignment horizontal="center" vertical="center"/>
    </xf>
    <xf numFmtId="267" fontId="112" fillId="0" borderId="1818" applyFill="0">
      <alignment horizontal="center" vertical="center"/>
    </xf>
    <xf numFmtId="37" fontId="70" fillId="0" borderId="1818" applyFill="0">
      <alignment horizontal="center" vertical="center"/>
    </xf>
    <xf numFmtId="184" fontId="103" fillId="0" borderId="1852">
      <alignment vertical="center"/>
      <protection locked="0"/>
    </xf>
    <xf numFmtId="0" fontId="7" fillId="14" borderId="14" applyNumberFormat="0" applyFont="0" applyAlignment="0" applyProtection="0"/>
    <xf numFmtId="228" fontId="124" fillId="0" borderId="2338" applyFill="0">
      <alignment horizontal="center" vertical="center"/>
    </xf>
    <xf numFmtId="196" fontId="10" fillId="39" borderId="1846" applyFont="0" applyFill="0" applyBorder="0" applyAlignment="0">
      <alignment horizontal="left"/>
    </xf>
    <xf numFmtId="228" fontId="121" fillId="0" borderId="1862" applyNumberFormat="0"/>
    <xf numFmtId="191" fontId="74" fillId="0" borderId="1864"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21" fillId="0" borderId="1838" applyFill="0"/>
    <xf numFmtId="0" fontId="74" fillId="0" borderId="1846" applyNumberFormat="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4" fillId="0" borderId="1873"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1855" applyFont="0" applyFill="0" applyBorder="0" applyAlignment="0" applyProtection="0">
      <alignment horizontal="left"/>
      <protection locked="0"/>
    </xf>
    <xf numFmtId="254" fontId="10" fillId="39" borderId="1882">
      <alignment horizontal="right"/>
      <protection locked="0"/>
    </xf>
    <xf numFmtId="0" fontId="7" fillId="14" borderId="14" applyNumberFormat="0" applyFont="0" applyAlignment="0" applyProtection="0"/>
    <xf numFmtId="254" fontId="10" fillId="39" borderId="1855">
      <alignment horizontal="right"/>
      <protection locked="0"/>
    </xf>
    <xf numFmtId="187" fontId="74" fillId="0" borderId="1855" applyFont="0" applyFill="0" applyBorder="0" applyAlignment="0" applyProtection="0">
      <alignment horizontal="left"/>
      <protection locked="0"/>
    </xf>
    <xf numFmtId="49" fontId="74" fillId="0" borderId="1828">
      <alignment horizontal="left" vertical="top" wrapText="1"/>
      <protection locked="0"/>
    </xf>
    <xf numFmtId="200" fontId="10" fillId="5" borderId="1855" applyFont="0" applyFill="0" applyBorder="0" applyAlignment="0" applyProtection="0"/>
    <xf numFmtId="0" fontId="10" fillId="62" borderId="1831" applyNumberFormat="0" applyFont="0" applyAlignment="0" applyProtection="0"/>
    <xf numFmtId="0" fontId="7" fillId="14" borderId="14" applyNumberFormat="0" applyFont="0" applyAlignment="0" applyProtection="0"/>
    <xf numFmtId="192" fontId="74" fillId="0" borderId="1846"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21" fillId="0" borderId="1811" applyFill="0"/>
    <xf numFmtId="185" fontId="74" fillId="0" borderId="2258" applyFont="0" applyFill="0" applyBorder="0" applyAlignment="0" applyProtection="0">
      <alignment horizontal="left"/>
      <protection locked="0"/>
    </xf>
    <xf numFmtId="0" fontId="7" fillId="14" borderId="14" applyNumberFormat="0" applyFont="0" applyAlignment="0" applyProtection="0"/>
    <xf numFmtId="0" fontId="64" fillId="59" borderId="1859" applyNumberFormat="0" applyAlignment="0" applyProtection="0"/>
    <xf numFmtId="250" fontId="121" fillId="0" borderId="1874" applyFill="0"/>
    <xf numFmtId="231" fontId="103" fillId="0" borderId="1843">
      <alignment vertical="center"/>
      <protection locked="0"/>
    </xf>
    <xf numFmtId="250" fontId="168" fillId="0" borderId="1874" applyFill="0"/>
    <xf numFmtId="0" fontId="66" fillId="0" borderId="1824" applyNumberFormat="0" applyFill="0" applyAlignment="0" applyProtection="0"/>
    <xf numFmtId="10" fontId="68" fillId="67" borderId="1819" applyNumberFormat="0" applyBorder="0" applyAlignment="0" applyProtection="0"/>
    <xf numFmtId="201" fontId="10" fillId="39" borderId="1819" applyNumberFormat="0">
      <alignment horizontal="left"/>
    </xf>
    <xf numFmtId="271" fontId="11" fillId="0" borderId="1819">
      <alignment horizontal="right"/>
    </xf>
    <xf numFmtId="190" fontId="74" fillId="0" borderId="1819" applyFont="0" applyFill="0" applyBorder="0" applyAlignment="0" applyProtection="0">
      <alignment horizontal="left"/>
      <protection locked="0"/>
    </xf>
    <xf numFmtId="192" fontId="74" fillId="0" borderId="1819" applyFont="0" applyFill="0" applyBorder="0" applyAlignment="0" applyProtection="0">
      <alignment horizontal="left"/>
      <protection locked="0"/>
    </xf>
    <xf numFmtId="191" fontId="74" fillId="0" borderId="1819" applyFont="0" applyFill="0" applyBorder="0" applyAlignment="0" applyProtection="0">
      <alignment horizontal="left"/>
      <protection locked="0"/>
    </xf>
    <xf numFmtId="266" fontId="103" fillId="0" borderId="1819" applyFill="0">
      <alignment horizontal="center" vertical="center"/>
    </xf>
    <xf numFmtId="184" fontId="68" fillId="0" borderId="1819" applyFill="0">
      <alignment horizontal="center" vertical="center"/>
    </xf>
    <xf numFmtId="228" fontId="103" fillId="0" borderId="1819" applyFill="0">
      <alignment horizontal="center" vertical="center"/>
    </xf>
    <xf numFmtId="228" fontId="68" fillId="0" borderId="1819" applyFill="0">
      <alignment horizontal="center" vertical="center"/>
    </xf>
    <xf numFmtId="228" fontId="104" fillId="0" borderId="1819" applyFill="0">
      <alignment horizontal="center" vertical="center"/>
    </xf>
    <xf numFmtId="228" fontId="79" fillId="0" borderId="1819" applyFill="0">
      <alignment horizontal="center" vertical="center"/>
    </xf>
    <xf numFmtId="178" fontId="10" fillId="39" borderId="1819">
      <alignment horizontal="center"/>
      <protection locked="0"/>
    </xf>
    <xf numFmtId="178" fontId="10" fillId="39" borderId="1819">
      <alignment horizontal="center"/>
      <protection locked="0"/>
    </xf>
    <xf numFmtId="254" fontId="10" fillId="39" borderId="1819">
      <alignment horizontal="right"/>
      <protection locked="0"/>
    </xf>
    <xf numFmtId="228" fontId="74" fillId="0" borderId="1819" applyNumberFormat="0">
      <alignment horizontal="left"/>
      <protection locked="0"/>
    </xf>
    <xf numFmtId="49" fontId="74" fillId="0" borderId="1819">
      <alignment horizontal="left" vertical="top" wrapText="1"/>
      <protection locked="0"/>
    </xf>
    <xf numFmtId="196" fontId="10" fillId="39" borderId="1819" applyFont="0" applyFill="0" applyBorder="0" applyAlignment="0">
      <alignment horizontal="left"/>
    </xf>
    <xf numFmtId="17" fontId="11" fillId="39" borderId="1819">
      <alignment horizontal="center"/>
      <protection locked="0"/>
    </xf>
    <xf numFmtId="254" fontId="10" fillId="39" borderId="1819">
      <alignment horizontal="right"/>
      <protection locked="0"/>
    </xf>
    <xf numFmtId="228" fontId="73" fillId="63" borderId="1819" applyFill="0">
      <alignment horizontal="center" vertical="center"/>
    </xf>
    <xf numFmtId="228" fontId="73" fillId="63" borderId="1819" applyFill="0">
      <alignment horizontal="center"/>
    </xf>
    <xf numFmtId="3" fontId="114" fillId="39" borderId="1819">
      <alignment horizontal="center"/>
      <protection locked="0"/>
    </xf>
    <xf numFmtId="0" fontId="7" fillId="14" borderId="14" applyNumberFormat="0" applyFont="0" applyAlignment="0" applyProtection="0"/>
    <xf numFmtId="185" fontId="74" fillId="0" borderId="1819" applyFont="0" applyFill="0" applyBorder="0" applyAlignment="0" applyProtection="0">
      <alignment horizontal="left"/>
      <protection locked="0"/>
    </xf>
    <xf numFmtId="250" fontId="168" fillId="0" borderId="1820" applyFill="0"/>
    <xf numFmtId="0" fontId="7" fillId="14" borderId="14" applyNumberFormat="0" applyFont="0" applyAlignment="0" applyProtection="0"/>
    <xf numFmtId="250" fontId="121" fillId="0" borderId="1820" applyFill="0"/>
    <xf numFmtId="271" fontId="11" fillId="63" borderId="1819">
      <alignment horizontal="right"/>
    </xf>
    <xf numFmtId="271" fontId="11" fillId="0" borderId="1819">
      <alignment horizontal="right"/>
    </xf>
    <xf numFmtId="187" fontId="74" fillId="0" borderId="1819" applyFont="0" applyFill="0" applyBorder="0" applyAlignment="0" applyProtection="0">
      <alignment horizontal="left"/>
      <protection locked="0"/>
    </xf>
    <xf numFmtId="228" fontId="74" fillId="0" borderId="1855" applyNumberFormat="0">
      <alignment horizontal="left"/>
      <protection locked="0"/>
    </xf>
    <xf numFmtId="237" fontId="103" fillId="0" borderId="1852">
      <alignment vertical="center"/>
      <protection locked="0"/>
    </xf>
    <xf numFmtId="250" fontId="121" fillId="0" borderId="1856" applyFill="0"/>
    <xf numFmtId="0" fontId="64" fillId="59" borderId="1832" applyNumberFormat="0" applyAlignment="0" applyProtection="0"/>
    <xf numFmtId="0" fontId="61" fillId="46" borderId="1821" applyNumberFormat="0" applyAlignment="0" applyProtection="0"/>
    <xf numFmtId="196" fontId="10" fillId="39" borderId="1828" applyFont="0" applyFill="0" applyBorder="0" applyAlignment="0">
      <alignment horizontal="left"/>
    </xf>
    <xf numFmtId="0" fontId="53" fillId="59" borderId="1848" applyNumberFormat="0" applyAlignment="0" applyProtection="0"/>
    <xf numFmtId="0" fontId="7" fillId="14" borderId="14" applyNumberFormat="0" applyFont="0" applyAlignment="0" applyProtection="0"/>
    <xf numFmtId="0" fontId="7" fillId="14" borderId="14" applyNumberFormat="0" applyFont="0" applyAlignment="0" applyProtection="0"/>
    <xf numFmtId="201" fontId="10" fillId="39" borderId="1828" applyNumberFormat="0">
      <alignment horizontal="left"/>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3" fillId="63" borderId="2249" applyFill="0">
      <alignment horizont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2" fillId="0" borderId="1842" applyNumberFormat="0" applyFill="0" applyAlignment="0" applyProtection="0"/>
    <xf numFmtId="0" fontId="53" fillId="59" borderId="1866" applyNumberFormat="0" applyAlignment="0" applyProtection="0"/>
    <xf numFmtId="0" fontId="74" fillId="0" borderId="1828" applyNumberFormat="0">
      <alignment horizontal="left"/>
      <protection locked="0"/>
    </xf>
    <xf numFmtId="185" fontId="74" fillId="0" borderId="1873"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3" fillId="63" borderId="1819" applyFill="0">
      <alignment horizontal="center"/>
    </xf>
    <xf numFmtId="178" fontId="10" fillId="39" borderId="1819">
      <alignment horizontal="center"/>
      <protection locked="0"/>
    </xf>
    <xf numFmtId="0" fontId="53" fillId="59" borderId="1821" applyNumberFormat="0" applyAlignment="0" applyProtection="0"/>
    <xf numFmtId="3" fontId="114" fillId="39" borderId="1846">
      <alignment horizontal="center"/>
      <protection locked="0"/>
    </xf>
    <xf numFmtId="0" fontId="10" fillId="62" borderId="1831" applyNumberFormat="0" applyFont="0" applyAlignment="0" applyProtection="0"/>
    <xf numFmtId="0" fontId="7" fillId="14" borderId="14" applyNumberFormat="0" applyFont="0" applyAlignment="0" applyProtection="0"/>
    <xf numFmtId="193" fontId="10" fillId="0" borderId="1855" applyFont="0" applyFill="0" applyBorder="0" applyAlignment="0" applyProtection="0">
      <alignment horizontal="left"/>
      <protection locked="0"/>
    </xf>
    <xf numFmtId="0" fontId="7" fillId="14" borderId="14" applyNumberFormat="0" applyFont="0" applyAlignment="0" applyProtection="0"/>
    <xf numFmtId="178" fontId="10" fillId="39" borderId="1846">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3" fillId="63" borderId="1855" applyFill="0">
      <alignment horizontal="center"/>
    </xf>
    <xf numFmtId="0" fontId="2" fillId="0" borderId="1869"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4" fontId="10" fillId="39" borderId="1828">
      <alignment horizontal="right"/>
      <protection locked="0"/>
    </xf>
    <xf numFmtId="178" fontId="10" fillId="39" borderId="1828">
      <alignment horizontal="center"/>
      <protection locked="0"/>
    </xf>
    <xf numFmtId="228" fontId="74" fillId="0" borderId="1828" applyNumberFormat="0">
      <alignment horizontal="left"/>
      <protection locked="0"/>
    </xf>
    <xf numFmtId="197" fontId="74" fillId="0" borderId="1819">
      <alignment horizontal="left"/>
      <protection locked="0"/>
    </xf>
    <xf numFmtId="178" fontId="10" fillId="39" borderId="1828">
      <alignment horizontal="center"/>
      <protection locked="0"/>
    </xf>
    <xf numFmtId="228" fontId="79" fillId="0" borderId="1828" applyFill="0">
      <alignment horizontal="center" vertical="center"/>
    </xf>
    <xf numFmtId="49" fontId="74" fillId="0" borderId="1828">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228" fontId="79" fillId="0" borderId="1882" applyFill="0">
      <alignment horizontal="center" vertical="center"/>
    </xf>
    <xf numFmtId="0" fontId="7" fillId="14" borderId="14" applyNumberFormat="0" applyFont="0" applyAlignment="0" applyProtection="0"/>
    <xf numFmtId="254" fontId="10" fillId="39" borderId="1846">
      <alignment horizontal="right"/>
      <protection locked="0"/>
    </xf>
    <xf numFmtId="49" fontId="74" fillId="0" borderId="1882">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66" fillId="0" borderId="1833"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821" applyNumberFormat="0" applyAlignment="0" applyProtection="0"/>
    <xf numFmtId="0" fontId="64" fillId="59" borderId="1850" applyNumberFormat="0" applyAlignment="0" applyProtection="0"/>
    <xf numFmtId="237" fontId="103" fillId="0" borderId="1861">
      <alignment vertical="center"/>
      <protection locked="0"/>
    </xf>
    <xf numFmtId="0" fontId="7" fillId="14" borderId="14" applyNumberFormat="0" applyFont="0" applyAlignment="0" applyProtection="0"/>
    <xf numFmtId="232" fontId="103" fillId="0" borderId="1861">
      <alignment vertical="center"/>
      <protection locked="0"/>
    </xf>
    <xf numFmtId="254" fontId="10" fillId="39" borderId="1873">
      <alignment horizontal="right"/>
      <protection locked="0"/>
    </xf>
    <xf numFmtId="0" fontId="7" fillId="14" borderId="14" applyNumberFormat="0" applyFont="0" applyAlignment="0" applyProtection="0"/>
    <xf numFmtId="17" fontId="11" fillId="39" borderId="1882">
      <alignment horizontal="center"/>
      <protection locked="0"/>
    </xf>
    <xf numFmtId="43" fontId="1" fillId="0" borderId="0" applyFont="0" applyFill="0" applyBorder="0" applyAlignment="0" applyProtection="0"/>
    <xf numFmtId="0" fontId="66" fillId="0" borderId="1869" applyNumberFormat="0" applyFill="0" applyAlignment="0" applyProtection="0"/>
    <xf numFmtId="178" fontId="10" fillId="39" borderId="1819">
      <alignment horizontal="center"/>
      <protection locked="0"/>
    </xf>
    <xf numFmtId="192" fontId="74" fillId="0" borderId="1855" applyFont="0" applyFill="0" applyBorder="0" applyAlignment="0" applyProtection="0">
      <alignment horizontal="left"/>
      <protection locked="0"/>
    </xf>
    <xf numFmtId="250" fontId="121" fillId="0" borderId="1820" applyFill="0"/>
    <xf numFmtId="228" fontId="68" fillId="0" borderId="1855" applyFill="0">
      <alignment horizontal="center" vertical="center"/>
    </xf>
    <xf numFmtId="178" fontId="10" fillId="39" borderId="1873">
      <alignment horizontal="center"/>
      <protection locked="0"/>
    </xf>
    <xf numFmtId="0" fontId="7" fillId="14" borderId="14" applyNumberFormat="0" applyFont="0" applyAlignment="0" applyProtection="0"/>
    <xf numFmtId="0" fontId="73" fillId="63" borderId="1837" applyFill="0">
      <alignment horizontal="center"/>
    </xf>
    <xf numFmtId="0" fontId="7" fillId="14" borderId="14" applyNumberFormat="0" applyFont="0" applyAlignment="0" applyProtection="0"/>
    <xf numFmtId="267" fontId="112" fillId="0" borderId="1863"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1" fontId="74" fillId="0" borderId="1855" applyFont="0" applyFill="0" applyBorder="0" applyAlignment="0" applyProtection="0">
      <alignment horizontal="left"/>
      <protection locked="0"/>
    </xf>
    <xf numFmtId="0" fontId="7" fillId="14" borderId="14" applyNumberFormat="0" applyFont="0" applyAlignment="0" applyProtection="0"/>
    <xf numFmtId="228" fontId="103" fillId="0" borderId="1861">
      <alignment vertical="center"/>
      <protection locked="0"/>
    </xf>
    <xf numFmtId="276" fontId="20" fillId="0" borderId="1855">
      <alignment horizontal="center"/>
    </xf>
    <xf numFmtId="228" fontId="73" fillId="63" borderId="1846" applyFill="0">
      <alignment horizont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2" fillId="0" borderId="1842" applyNumberFormat="0" applyFill="0" applyAlignment="0" applyProtection="0"/>
    <xf numFmtId="0" fontId="73" fillId="63" borderId="1846" applyFill="0">
      <alignment horizontal="center"/>
    </xf>
    <xf numFmtId="0" fontId="7" fillId="14" borderId="14" applyNumberFormat="0" applyFont="0" applyAlignment="0" applyProtection="0"/>
    <xf numFmtId="0" fontId="7" fillId="14" borderId="14" applyNumberFormat="0" applyFont="0" applyAlignment="0" applyProtection="0"/>
    <xf numFmtId="267" fontId="112" fillId="0" borderId="1881" applyFill="0">
      <alignment horizontal="center" vertical="center"/>
    </xf>
    <xf numFmtId="0" fontId="61" fillId="46" borderId="1875" applyNumberFormat="0" applyAlignment="0" applyProtection="0"/>
    <xf numFmtId="228" fontId="136" fillId="68" borderId="1844" applyNumberFormat="0">
      <alignment horizontal="right"/>
    </xf>
    <xf numFmtId="187" fontId="74" fillId="0" borderId="1828" applyFont="0" applyFill="0" applyBorder="0" applyAlignment="0" applyProtection="0">
      <alignment horizontal="left"/>
      <protection locked="0"/>
    </xf>
    <xf numFmtId="0" fontId="7" fillId="14" borderId="14" applyNumberFormat="0" applyFont="0" applyAlignment="0" applyProtection="0"/>
    <xf numFmtId="271" fontId="11" fillId="0" borderId="1828">
      <alignment horizontal="right"/>
    </xf>
    <xf numFmtId="185" fontId="74" fillId="0" borderId="1828" applyFont="0" applyFill="0" applyBorder="0" applyAlignment="0" applyProtection="0">
      <alignment horizontal="left"/>
      <protection locked="0"/>
    </xf>
    <xf numFmtId="250" fontId="121" fillId="0" borderId="1829" applyFill="0"/>
    <xf numFmtId="228" fontId="73" fillId="63" borderId="1828" applyFill="0">
      <alignment horizontal="center"/>
    </xf>
    <xf numFmtId="271" fontId="11" fillId="63" borderId="1828">
      <alignment horizontal="right"/>
    </xf>
    <xf numFmtId="250" fontId="168" fillId="0" borderId="1829" applyFill="0"/>
    <xf numFmtId="3" fontId="114" fillId="39" borderId="1828">
      <alignment horizontal="center"/>
      <protection locked="0"/>
    </xf>
    <xf numFmtId="237" fontId="103" fillId="0" borderId="1834">
      <alignment vertical="center"/>
      <protection locked="0"/>
    </xf>
    <xf numFmtId="0" fontId="7" fillId="14" borderId="14" applyNumberFormat="0" applyFont="0" applyAlignment="0" applyProtection="0"/>
    <xf numFmtId="228" fontId="79" fillId="0" borderId="1873" applyFill="0">
      <alignment horizontal="center" vertical="center"/>
    </xf>
    <xf numFmtId="200" fontId="10" fillId="5" borderId="1819" applyFont="0" applyFill="0" applyBorder="0" applyAlignment="0" applyProtection="0"/>
    <xf numFmtId="0" fontId="7" fillId="14" borderId="14" applyNumberFormat="0" applyFont="0" applyAlignment="0" applyProtection="0"/>
    <xf numFmtId="0" fontId="7" fillId="14" borderId="14" applyNumberFormat="0" applyFont="0" applyAlignment="0" applyProtection="0"/>
    <xf numFmtId="184" fontId="103" fillId="0" borderId="1879">
      <alignment vertical="center"/>
      <protection locked="0"/>
    </xf>
    <xf numFmtId="0" fontId="7" fillId="14" borderId="14" applyNumberFormat="0" applyFont="0" applyAlignment="0" applyProtection="0"/>
    <xf numFmtId="0" fontId="7" fillId="14" borderId="14" applyNumberFormat="0" applyFont="0" applyAlignment="0" applyProtection="0"/>
    <xf numFmtId="0" fontId="53" fillId="59" borderId="1857" applyNumberFormat="0" applyAlignment="0" applyProtection="0"/>
    <xf numFmtId="276" fontId="20" fillId="0" borderId="1873">
      <alignment horizontal="center"/>
    </xf>
    <xf numFmtId="0" fontId="7" fillId="14" borderId="14" applyNumberFormat="0" applyFont="0" applyAlignment="0" applyProtection="0"/>
    <xf numFmtId="0" fontId="7" fillId="14" borderId="14" applyNumberFormat="0" applyFont="0" applyAlignment="0" applyProtection="0"/>
    <xf numFmtId="228" fontId="74" fillId="0" borderId="1837" applyNumberFormat="0">
      <alignment horizontal="left"/>
      <protection locked="0"/>
    </xf>
    <xf numFmtId="0" fontId="7" fillId="14" borderId="14" applyNumberFormat="0" applyFont="0" applyAlignment="0" applyProtection="0"/>
    <xf numFmtId="49" fontId="74" fillId="0" borderId="1837">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10" fillId="62" borderId="1867" applyNumberFormat="0" applyFont="0" applyAlignment="0" applyProtection="0"/>
    <xf numFmtId="0" fontId="2" fillId="0" borderId="1833" applyNumberFormat="0" applyFill="0" applyAlignment="0" applyProtection="0"/>
    <xf numFmtId="178" fontId="10" fillId="39" borderId="1855">
      <alignment horizontal="center"/>
      <protection locked="0"/>
    </xf>
    <xf numFmtId="0" fontId="7" fillId="14" borderId="14" applyNumberFormat="0" applyFont="0" applyAlignment="0" applyProtection="0"/>
    <xf numFmtId="232" fontId="103" fillId="0" borderId="1879">
      <alignment vertical="center"/>
      <protection locked="0"/>
    </xf>
    <xf numFmtId="228" fontId="74" fillId="0" borderId="1864" applyNumberFormat="0">
      <alignment horizontal="left"/>
      <protection locked="0"/>
    </xf>
    <xf numFmtId="228" fontId="112" fillId="0" borderId="1854" applyFill="0">
      <alignment horizontal="center" vertical="center"/>
    </xf>
    <xf numFmtId="37" fontId="70" fillId="0" borderId="1845" applyFill="0">
      <alignment horizontal="center" vertical="center"/>
    </xf>
    <xf numFmtId="0" fontId="7" fillId="14" borderId="14" applyNumberFormat="0" applyFont="0" applyAlignment="0" applyProtection="0"/>
    <xf numFmtId="0" fontId="64" fillId="59" borderId="1832" applyNumberFormat="0" applyAlignment="0" applyProtection="0"/>
    <xf numFmtId="0" fontId="53" fillId="59" borderId="1812" applyNumberFormat="0" applyAlignment="0" applyProtection="0"/>
    <xf numFmtId="0" fontId="7" fillId="14" borderId="14" applyNumberFormat="0" applyFont="0" applyAlignment="0" applyProtection="0"/>
    <xf numFmtId="0" fontId="64" fillId="59" borderId="1868" applyNumberFormat="0" applyAlignment="0" applyProtection="0"/>
    <xf numFmtId="0" fontId="7" fillId="14" borderId="14" applyNumberFormat="0" applyFont="0" applyAlignment="0" applyProtection="0"/>
    <xf numFmtId="228" fontId="121" fillId="0" borderId="1880" applyNumberFormat="0"/>
    <xf numFmtId="233" fontId="103" fillId="0" borderId="1861">
      <alignment vertical="center"/>
      <protection locked="0"/>
    </xf>
    <xf numFmtId="0" fontId="7" fillId="14" borderId="14" applyNumberFormat="0" applyFont="0" applyAlignment="0" applyProtection="0"/>
    <xf numFmtId="0" fontId="7" fillId="14" borderId="14" applyNumberFormat="0" applyFont="0" applyAlignment="0" applyProtection="0"/>
    <xf numFmtId="233" fontId="103" fillId="0" borderId="1852">
      <alignment vertical="center"/>
      <protection locked="0"/>
    </xf>
    <xf numFmtId="0" fontId="7" fillId="14" borderId="14" applyNumberFormat="0" applyFont="0" applyAlignment="0" applyProtection="0"/>
    <xf numFmtId="0" fontId="66" fillId="0" borderId="1851" applyNumberFormat="0" applyFill="0" applyAlignment="0" applyProtection="0"/>
    <xf numFmtId="192" fontId="74" fillId="0" borderId="1819" applyFont="0" applyFill="0" applyBorder="0" applyAlignment="0" applyProtection="0">
      <alignment horizontal="left"/>
      <protection locked="0"/>
    </xf>
    <xf numFmtId="191" fontId="74" fillId="0" borderId="1819"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3" fillId="63" borderId="1882" applyFill="0">
      <alignment horizontal="center"/>
    </xf>
    <xf numFmtId="0" fontId="7" fillId="14" borderId="14" applyNumberFormat="0" applyFont="0" applyAlignment="0" applyProtection="0"/>
    <xf numFmtId="201" fontId="10" fillId="39" borderId="1819" applyNumberFormat="0">
      <alignment horizontal="left"/>
    </xf>
    <xf numFmtId="228" fontId="121" fillId="0" borderId="1826" applyNumberFormat="0"/>
    <xf numFmtId="0" fontId="7" fillId="14" borderId="14" applyNumberFormat="0" applyFont="0" applyAlignment="0" applyProtection="0"/>
    <xf numFmtId="0" fontId="7" fillId="14" borderId="14" applyNumberFormat="0" applyFont="0" applyAlignment="0" applyProtection="0"/>
    <xf numFmtId="0" fontId="64" fillId="59" borderId="1841" applyNumberFormat="0" applyAlignment="0" applyProtection="0"/>
    <xf numFmtId="232" fontId="103" fillId="0" borderId="1834">
      <alignment vertical="center"/>
      <protection locked="0"/>
    </xf>
    <xf numFmtId="178" fontId="10" fillId="39" borderId="1819">
      <alignment horizontal="center"/>
      <protection locked="0"/>
    </xf>
    <xf numFmtId="0" fontId="64" fillId="59" borderId="1859" applyNumberFormat="0" applyAlignment="0" applyProtection="0"/>
    <xf numFmtId="178" fontId="10" fillId="39" borderId="1819">
      <alignment horizontal="center"/>
      <protection locked="0"/>
    </xf>
    <xf numFmtId="232" fontId="103" fillId="0" borderId="1843">
      <alignment vertical="center"/>
      <protection locked="0"/>
    </xf>
    <xf numFmtId="228" fontId="136" fillId="68" borderId="1871" applyNumberFormat="0">
      <alignment horizontal="right"/>
    </xf>
    <xf numFmtId="184" fontId="68" fillId="0" borderId="1846" applyFill="0">
      <alignment horizontal="center" vertical="center"/>
    </xf>
    <xf numFmtId="0" fontId="7" fillId="14" borderId="14" applyNumberFormat="0" applyFont="0" applyAlignment="0" applyProtection="0"/>
    <xf numFmtId="228" fontId="74" fillId="0" borderId="1819" applyNumberFormat="0">
      <alignment horizontal="left"/>
      <protection locked="0"/>
    </xf>
    <xf numFmtId="49" fontId="74" fillId="0" borderId="1846">
      <alignment horizontal="left" vertical="top" wrapText="1"/>
      <protection locked="0"/>
    </xf>
    <xf numFmtId="0" fontId="7" fillId="14" borderId="14" applyNumberFormat="0" applyFont="0" applyAlignment="0" applyProtection="0"/>
    <xf numFmtId="49" fontId="74" fillId="0" borderId="1819">
      <alignment horizontal="left" vertical="top" wrapText="1"/>
      <protection locked="0"/>
    </xf>
    <xf numFmtId="196" fontId="10" fillId="39" borderId="1819" applyFont="0" applyFill="0" applyBorder="0" applyAlignment="0">
      <alignment horizontal="left"/>
    </xf>
    <xf numFmtId="0" fontId="66" fillId="0" borderId="1878" applyNumberFormat="0" applyFill="0" applyAlignment="0" applyProtection="0"/>
    <xf numFmtId="231" fontId="103" fillId="0" borderId="1825">
      <alignment vertical="center"/>
      <protection locked="0"/>
    </xf>
    <xf numFmtId="0" fontId="61" fillId="46" borderId="1812" applyNumberFormat="0" applyAlignment="0" applyProtection="0"/>
    <xf numFmtId="228" fontId="124" fillId="0" borderId="1881" applyFill="0">
      <alignment horizontal="center" vertical="center"/>
    </xf>
    <xf numFmtId="0" fontId="7" fillId="14" borderId="14" applyNumberFormat="0" applyFont="0" applyAlignment="0" applyProtection="0"/>
    <xf numFmtId="228" fontId="104" fillId="0" borderId="1882" applyFill="0">
      <alignment horizontal="center" vertical="center"/>
    </xf>
    <xf numFmtId="0" fontId="73" fillId="63" borderId="1855" applyFill="0">
      <alignment horizontal="center"/>
    </xf>
    <xf numFmtId="250" fontId="168" fillId="0" borderId="1856" applyFill="0"/>
    <xf numFmtId="0" fontId="74" fillId="0" borderId="1873" applyNumberFormat="0">
      <alignment horizontal="left"/>
      <protection locked="0"/>
    </xf>
    <xf numFmtId="192" fontId="74" fillId="0" borderId="1864" applyFont="0" applyFill="0" applyBorder="0" applyAlignment="0" applyProtection="0">
      <alignment horizontal="left"/>
      <protection locked="0"/>
    </xf>
    <xf numFmtId="0" fontId="7" fillId="14" borderId="14" applyNumberFormat="0" applyFont="0" applyAlignment="0" applyProtection="0"/>
    <xf numFmtId="228" fontId="73" fillId="63" borderId="1855" applyFill="0">
      <alignment horizontal="center" vertical="center"/>
    </xf>
    <xf numFmtId="228" fontId="103" fillId="0" borderId="1870">
      <alignment vertical="center"/>
      <protection locked="0"/>
    </xf>
    <xf numFmtId="0" fontId="10" fillId="62" borderId="1858" applyNumberFormat="0" applyFont="0" applyAlignment="0" applyProtection="0"/>
    <xf numFmtId="230" fontId="103" fillId="0" borderId="1843">
      <alignment vertical="center"/>
      <protection locked="0"/>
    </xf>
    <xf numFmtId="228" fontId="74" fillId="0" borderId="1846" applyNumberFormat="0">
      <alignment horizontal="left"/>
      <protection locked="0"/>
    </xf>
    <xf numFmtId="0" fontId="53" fillId="59" borderId="1875" applyNumberFormat="0" applyAlignment="0" applyProtection="0"/>
    <xf numFmtId="0" fontId="66" fillId="0" borderId="1851" applyNumberFormat="0" applyFill="0" applyAlignment="0" applyProtection="0"/>
    <xf numFmtId="185" fontId="74" fillId="0" borderId="1864" applyFont="0" applyFill="0" applyBorder="0" applyAlignment="0" applyProtection="0">
      <alignment horizontal="left"/>
      <protection locked="0"/>
    </xf>
    <xf numFmtId="0" fontId="61" fillId="46" borderId="1830" applyNumberFormat="0" applyAlignment="0" applyProtection="0"/>
    <xf numFmtId="0" fontId="53" fillId="59" borderId="1830" applyNumberFormat="0" applyAlignment="0" applyProtection="0"/>
    <xf numFmtId="0" fontId="73" fillId="63" borderId="1873" applyFill="0">
      <alignment horizontal="center"/>
    </xf>
    <xf numFmtId="0" fontId="7" fillId="14" borderId="14" applyNumberFormat="0" applyFont="0" applyAlignment="0" applyProtection="0"/>
    <xf numFmtId="233" fontId="103" fillId="0" borderId="1870">
      <alignment vertic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8" fontId="73" fillId="63" borderId="1846" applyFill="0">
      <alignment horizontal="center" vertical="center"/>
    </xf>
    <xf numFmtId="0" fontId="7" fillId="14" borderId="14" applyNumberFormat="0" applyFont="0" applyAlignment="0" applyProtection="0"/>
    <xf numFmtId="250" fontId="121" fillId="0" borderId="1865" applyFill="0"/>
    <xf numFmtId="0" fontId="7" fillId="14" borderId="14" applyNumberFormat="0" applyFont="0" applyAlignment="0" applyProtection="0"/>
    <xf numFmtId="0" fontId="7" fillId="14" borderId="14" applyNumberFormat="0" applyFont="0" applyAlignment="0" applyProtection="0"/>
    <xf numFmtId="0" fontId="64" fillId="59" borderId="1823" applyNumberFormat="0" applyAlignment="0" applyProtection="0"/>
    <xf numFmtId="0" fontId="7" fillId="14" borderId="14" applyNumberFormat="0" applyFont="0" applyAlignment="0" applyProtection="0"/>
    <xf numFmtId="184" fontId="103" fillId="0" borderId="1834">
      <alignment vertical="center"/>
      <protection locked="0"/>
    </xf>
    <xf numFmtId="230" fontId="103" fillId="0" borderId="1834">
      <alignment vertical="center"/>
      <protection locked="0"/>
    </xf>
    <xf numFmtId="196" fontId="10" fillId="39" borderId="1882" applyFont="0" applyFill="0" applyBorder="0" applyAlignment="0">
      <alignment horizontal="left"/>
    </xf>
    <xf numFmtId="0" fontId="53" fillId="59" borderId="1857" applyNumberFormat="0" applyAlignment="0" applyProtection="0"/>
    <xf numFmtId="3" fontId="114" fillId="39" borderId="1882">
      <alignment horizontal="center"/>
      <protection locked="0"/>
    </xf>
    <xf numFmtId="0" fontId="7" fillId="14" borderId="14" applyNumberFormat="0" applyFont="0" applyAlignment="0" applyProtection="0"/>
    <xf numFmtId="0" fontId="10" fillId="62" borderId="1813" applyNumberFormat="0" applyFont="0" applyAlignment="0" applyProtection="0"/>
    <xf numFmtId="0" fontId="64" fillId="59" borderId="1814" applyNumberFormat="0" applyAlignment="0" applyProtection="0"/>
    <xf numFmtId="0" fontId="7" fillId="14" borderId="14" applyNumberFormat="0" applyFont="0" applyAlignment="0" applyProtection="0"/>
    <xf numFmtId="0" fontId="2" fillId="0" borderId="1851" applyNumberFormat="0" applyFill="0" applyAlignment="0" applyProtection="0"/>
    <xf numFmtId="0" fontId="7" fillId="14" borderId="14" applyNumberFormat="0" applyFont="0" applyAlignment="0" applyProtection="0"/>
    <xf numFmtId="188" fontId="73" fillId="63" borderId="1864" applyFill="0">
      <alignment horizontal="center" vertical="center"/>
    </xf>
    <xf numFmtId="233" fontId="103" fillId="0" borderId="1843">
      <alignment vertical="center"/>
      <protection locked="0"/>
    </xf>
    <xf numFmtId="190" fontId="74" fillId="0" borderId="1846" applyFont="0" applyFill="0" applyBorder="0" applyAlignment="0" applyProtection="0">
      <alignment horizontal="left"/>
      <protection locked="0"/>
    </xf>
    <xf numFmtId="228" fontId="124" fillId="0" borderId="1845" applyFill="0">
      <alignment horizontal="center" vertical="center"/>
    </xf>
    <xf numFmtId="0" fontId="73" fillId="63" borderId="1828" applyFill="0">
      <alignment horizontal="center"/>
    </xf>
    <xf numFmtId="0" fontId="7" fillId="14" borderId="14" applyNumberFormat="0" applyFont="0" applyAlignment="0" applyProtection="0"/>
    <xf numFmtId="233" fontId="103" fillId="0" borderId="1843">
      <alignment vertical="center"/>
      <protection locked="0"/>
    </xf>
    <xf numFmtId="0" fontId="7" fillId="14" borderId="14" applyNumberFormat="0" applyFont="0" applyAlignment="0" applyProtection="0"/>
    <xf numFmtId="0" fontId="2" fillId="0" borderId="1815" applyNumberFormat="0" applyFill="0" applyAlignment="0" applyProtection="0"/>
    <xf numFmtId="0" fontId="66" fillId="0" borderId="1815" applyNumberFormat="0" applyFill="0" applyAlignment="0" applyProtection="0"/>
    <xf numFmtId="0" fontId="61" fillId="46" borderId="2715" applyNumberFormat="0" applyAlignment="0" applyProtection="0"/>
    <xf numFmtId="0" fontId="7" fillId="14" borderId="14" applyNumberFormat="0" applyFont="0" applyAlignment="0" applyProtection="0"/>
    <xf numFmtId="0" fontId="2" fillId="0" borderId="1824" applyNumberFormat="0" applyFill="0" applyAlignment="0" applyProtection="0"/>
    <xf numFmtId="196" fontId="10" fillId="39" borderId="1873" applyFont="0" applyFill="0" applyBorder="0" applyAlignment="0">
      <alignment horizontal="left"/>
    </xf>
    <xf numFmtId="228" fontId="73" fillId="63" borderId="1828" applyFill="0">
      <alignment horizontal="center" vertical="center"/>
    </xf>
    <xf numFmtId="228" fontId="73" fillId="63" borderId="1819" applyFill="0">
      <alignment horizontal="center"/>
    </xf>
    <xf numFmtId="228" fontId="73" fillId="63" borderId="1819" applyFill="0">
      <alignment horizontal="center" vertical="center"/>
    </xf>
    <xf numFmtId="17" fontId="11" fillId="39" borderId="1828">
      <alignment horizontal="center"/>
      <protection locked="0"/>
    </xf>
    <xf numFmtId="0" fontId="53" fillId="59" borderId="1839" applyNumberFormat="0" applyAlignment="0" applyProtection="0"/>
    <xf numFmtId="191" fontId="74" fillId="0" borderId="1873" applyFont="0" applyFill="0" applyBorder="0" applyAlignment="0" applyProtection="0">
      <alignment horizontal="left"/>
      <protection locked="0"/>
    </xf>
    <xf numFmtId="0" fontId="7" fillId="14" borderId="14" applyNumberFormat="0" applyFont="0" applyAlignment="0" applyProtection="0"/>
    <xf numFmtId="0" fontId="61" fillId="46" borderId="1839" applyNumberFormat="0" applyAlignment="0" applyProtection="0"/>
    <xf numFmtId="254" fontId="10" fillId="39" borderId="1828">
      <alignment horizontal="right"/>
      <protection locked="0"/>
    </xf>
    <xf numFmtId="228" fontId="121" fillId="0" borderId="1844" applyNumberFormat="0"/>
    <xf numFmtId="0" fontId="7" fillId="14" borderId="14" applyNumberFormat="0" applyFont="0" applyAlignment="0" applyProtection="0"/>
    <xf numFmtId="0" fontId="7" fillId="14" borderId="14" applyNumberFormat="0" applyFont="0" applyAlignment="0" applyProtection="0"/>
    <xf numFmtId="231" fontId="103" fillId="0" borderId="1852">
      <alignment vertical="center"/>
      <protection locked="0"/>
    </xf>
    <xf numFmtId="0" fontId="61" fillId="46" borderId="1848" applyNumberFormat="0" applyAlignment="0" applyProtection="0"/>
    <xf numFmtId="0" fontId="7" fillId="14" borderId="14" applyNumberFormat="0" applyFont="0" applyAlignment="0" applyProtection="0"/>
    <xf numFmtId="250" fontId="168" fillId="0" borderId="1847" applyFill="0"/>
    <xf numFmtId="0" fontId="64" fillId="59" borderId="1841" applyNumberFormat="0" applyAlignment="0" applyProtection="0"/>
    <xf numFmtId="0" fontId="7" fillId="14" borderId="14" applyNumberFormat="0" applyFont="0" applyAlignment="0" applyProtection="0"/>
    <xf numFmtId="178" fontId="10" fillId="39" borderId="1864">
      <alignment horizontal="center"/>
      <protection locked="0"/>
    </xf>
    <xf numFmtId="0" fontId="7" fillId="14" borderId="14" applyNumberFormat="0" applyFont="0" applyAlignment="0" applyProtection="0"/>
    <xf numFmtId="185" fontId="74" fillId="0" borderId="1819"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231" fontId="103" fillId="0" borderId="1852">
      <alignment vertical="center"/>
      <protection locked="0"/>
    </xf>
    <xf numFmtId="228" fontId="103" fillId="0" borderId="1864" applyFill="0">
      <alignment horizontal="center" vertical="center"/>
    </xf>
    <xf numFmtId="0" fontId="64" fillId="59" borderId="1877" applyNumberFormat="0" applyAlignment="0" applyProtection="0"/>
    <xf numFmtId="231" fontId="103" fillId="0" borderId="1879">
      <alignment vertical="center"/>
      <protection locked="0"/>
    </xf>
    <xf numFmtId="0" fontId="7" fillId="14" borderId="14" applyNumberFormat="0" applyFont="0" applyAlignment="0" applyProtection="0"/>
    <xf numFmtId="0" fontId="7" fillId="14" borderId="14" applyNumberFormat="0" applyFont="0" applyAlignment="0" applyProtection="0"/>
    <xf numFmtId="49" fontId="74" fillId="0" borderId="1855">
      <alignment horizontal="left" vertical="top" wrapText="1"/>
      <protection locked="0"/>
    </xf>
    <xf numFmtId="0" fontId="66" fillId="0" borderId="1860" applyNumberFormat="0" applyFill="0" applyAlignment="0" applyProtection="0"/>
    <xf numFmtId="0" fontId="7" fillId="14" borderId="14" applyNumberFormat="0" applyFont="0" applyAlignment="0" applyProtection="0"/>
    <xf numFmtId="228" fontId="112" fillId="0" borderId="1863"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4" fillId="0" borderId="1828"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1868" applyNumberFormat="0" applyAlignment="0" applyProtection="0"/>
    <xf numFmtId="228" fontId="73" fillId="63" borderId="1855"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10" fillId="62" borderId="1822" applyNumberFormat="0" applyFont="0" applyAlignment="0" applyProtection="0"/>
    <xf numFmtId="0" fontId="7" fillId="14" borderId="14" applyNumberFormat="0" applyFont="0" applyAlignment="0" applyProtection="0"/>
    <xf numFmtId="228" fontId="74" fillId="0" borderId="1855" applyNumberFormat="0">
      <alignment horizontal="left"/>
      <protection locked="0"/>
    </xf>
    <xf numFmtId="0" fontId="7" fillId="14" borderId="14" applyNumberFormat="0" applyFont="0" applyAlignment="0" applyProtection="0"/>
    <xf numFmtId="0" fontId="64" fillId="59" borderId="1850" applyNumberFormat="0" applyAlignment="0" applyProtection="0"/>
    <xf numFmtId="10" fontId="68" fillId="67" borderId="1882" applyNumberFormat="0" applyBorder="0" applyAlignment="0" applyProtection="0"/>
    <xf numFmtId="0" fontId="53" fillId="59" borderId="1812" applyNumberFormat="0" applyAlignment="0" applyProtection="0"/>
    <xf numFmtId="0" fontId="61" fillId="46" borderId="1812" applyNumberFormat="0" applyAlignment="0" applyProtection="0"/>
    <xf numFmtId="0" fontId="64" fillId="59" borderId="1814" applyNumberFormat="0" applyAlignment="0" applyProtection="0"/>
    <xf numFmtId="0" fontId="66" fillId="0" borderId="1815" applyNumberFormat="0" applyFill="0" applyAlignment="0" applyProtection="0"/>
    <xf numFmtId="0" fontId="2" fillId="0" borderId="1815" applyNumberFormat="0" applyFill="0" applyAlignment="0" applyProtection="0"/>
    <xf numFmtId="0" fontId="53" fillId="59" borderId="1812" applyNumberFormat="0" applyAlignment="0" applyProtection="0"/>
    <xf numFmtId="0" fontId="61" fillId="46" borderId="1812" applyNumberFormat="0" applyAlignment="0" applyProtection="0"/>
    <xf numFmtId="0" fontId="7" fillId="14" borderId="14" applyNumberFormat="0" applyFont="0" applyAlignment="0" applyProtection="0"/>
    <xf numFmtId="0" fontId="64" fillId="59" borderId="1814" applyNumberFormat="0" applyAlignment="0" applyProtection="0"/>
    <xf numFmtId="0" fontId="2" fillId="0" borderId="1815" applyNumberFormat="0" applyFill="0" applyAlignment="0" applyProtection="0"/>
    <xf numFmtId="0" fontId="66" fillId="0" borderId="1815"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812" applyNumberFormat="0" applyAlignment="0" applyProtection="0"/>
    <xf numFmtId="229" fontId="103" fillId="0" borderId="1843">
      <alignment vertical="center"/>
      <protection locked="0"/>
    </xf>
    <xf numFmtId="0" fontId="7" fillId="14" borderId="14" applyNumberFormat="0" applyFont="0" applyAlignment="0" applyProtection="0"/>
    <xf numFmtId="0" fontId="61" fillId="46" borderId="1812" applyNumberFormat="0" applyAlignment="0" applyProtection="0"/>
    <xf numFmtId="228" fontId="68" fillId="0" borderId="1828" applyFill="0">
      <alignment horizontal="center" vertical="center"/>
    </xf>
    <xf numFmtId="184" fontId="68" fillId="0" borderId="1828" applyFill="0">
      <alignment horizontal="center" vertical="center"/>
    </xf>
    <xf numFmtId="0" fontId="10" fillId="62" borderId="1813" applyNumberFormat="0" applyFont="0" applyAlignment="0" applyProtection="0"/>
    <xf numFmtId="0" fontId="64" fillId="59" borderId="1814" applyNumberFormat="0" applyAlignment="0" applyProtection="0"/>
    <xf numFmtId="228" fontId="124" fillId="0" borderId="1854" applyFill="0">
      <alignment horizontal="center" vertical="center"/>
    </xf>
    <xf numFmtId="0" fontId="7" fillId="14" borderId="14" applyNumberFormat="0" applyFont="0" applyAlignment="0" applyProtection="0"/>
    <xf numFmtId="0" fontId="66" fillId="0" borderId="1815" applyNumberFormat="0" applyFill="0" applyAlignment="0" applyProtection="0"/>
    <xf numFmtId="0" fontId="2" fillId="0" borderId="1815" applyNumberFormat="0" applyFill="0" applyAlignment="0" applyProtection="0"/>
    <xf numFmtId="228" fontId="103" fillId="0" borderId="1828" applyFill="0">
      <alignment horizontal="center" vertical="center"/>
    </xf>
    <xf numFmtId="0" fontId="7" fillId="14" borderId="14" applyNumberFormat="0" applyFont="0" applyAlignment="0" applyProtection="0"/>
    <xf numFmtId="266" fontId="103" fillId="0" borderId="1864"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812"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812" applyNumberFormat="0" applyAlignment="0" applyProtection="0"/>
    <xf numFmtId="0" fontId="7" fillId="14" borderId="14" applyNumberFormat="0" applyFont="0" applyAlignment="0" applyProtection="0"/>
    <xf numFmtId="0" fontId="10" fillId="62" borderId="1813" applyNumberFormat="0" applyFont="0" applyAlignment="0" applyProtection="0"/>
    <xf numFmtId="0" fontId="64" fillId="59" borderId="1814" applyNumberFormat="0" applyAlignment="0" applyProtection="0"/>
    <xf numFmtId="0" fontId="7" fillId="14" borderId="14" applyNumberFormat="0" applyFont="0" applyAlignment="0" applyProtection="0"/>
    <xf numFmtId="37" fontId="70" fillId="0" borderId="1881" applyFill="0">
      <alignment horizontal="center" vertical="center"/>
    </xf>
    <xf numFmtId="0" fontId="2" fillId="0" borderId="1815" applyNumberFormat="0" applyFill="0" applyAlignment="0" applyProtection="0"/>
    <xf numFmtId="0" fontId="66" fillId="0" borderId="1815"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1832" applyNumberFormat="0" applyAlignment="0" applyProtection="0"/>
    <xf numFmtId="191" fontId="74" fillId="0" borderId="1828"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201" fontId="10" fillId="39" borderId="1864" applyNumberFormat="0">
      <alignment horizontal="left"/>
    </xf>
    <xf numFmtId="0" fontId="73" fillId="63" borderId="1819" applyFill="0">
      <alignment horizontal="center"/>
    </xf>
    <xf numFmtId="0" fontId="7" fillId="14" borderId="14" applyNumberFormat="0" applyFont="0" applyAlignment="0" applyProtection="0"/>
    <xf numFmtId="276" fontId="20" fillId="0" borderId="1846">
      <alignment horizontal="center"/>
    </xf>
    <xf numFmtId="192" fontId="74" fillId="0" borderId="1828" applyFont="0" applyFill="0" applyBorder="0" applyAlignment="0" applyProtection="0">
      <alignment horizontal="left"/>
      <protection locked="0"/>
    </xf>
    <xf numFmtId="190" fontId="74" fillId="0" borderId="1828" applyFont="0" applyFill="0" applyBorder="0" applyAlignment="0" applyProtection="0">
      <alignment horizontal="left"/>
      <protection locked="0"/>
    </xf>
    <xf numFmtId="0" fontId="10" fillId="62" borderId="1831" applyNumberFormat="0" applyFont="0" applyAlignment="0" applyProtection="0"/>
    <xf numFmtId="188" fontId="73" fillId="63" borderId="1819" applyFill="0">
      <alignment horizontal="center" vertical="center"/>
    </xf>
    <xf numFmtId="0" fontId="7" fillId="14" borderId="14" applyNumberFormat="0" applyFont="0" applyAlignment="0" applyProtection="0"/>
    <xf numFmtId="0" fontId="10" fillId="62" borderId="1858" applyNumberFormat="0" applyFont="0" applyAlignment="0" applyProtection="0"/>
    <xf numFmtId="0" fontId="2" fillId="0" borderId="1869" applyNumberFormat="0" applyFill="0" applyAlignment="0" applyProtection="0"/>
    <xf numFmtId="0" fontId="61" fillId="46" borderId="1821"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0" fontId="10" fillId="63" borderId="1819" applyNumberFormat="0" applyFont="0" applyBorder="0" applyAlignment="0" applyProtection="0"/>
    <xf numFmtId="180" fontId="10" fillId="63" borderId="1819" applyNumberFormat="0" applyFont="0" applyBorder="0" applyAlignment="0" applyProtection="0"/>
    <xf numFmtId="0" fontId="66" fillId="0" borderId="1860" applyNumberFormat="0" applyFill="0" applyAlignment="0" applyProtection="0"/>
    <xf numFmtId="276" fontId="20" fillId="0" borderId="1837">
      <alignment horizontal="center"/>
    </xf>
    <xf numFmtId="192" fontId="74" fillId="0" borderId="1855" applyFont="0" applyFill="0" applyBorder="0" applyAlignment="0" applyProtection="0">
      <alignment horizontal="left"/>
      <protection locked="0"/>
    </xf>
    <xf numFmtId="267" fontId="112" fillId="0" borderId="1854" applyFill="0">
      <alignment horizontal="center" vertical="center"/>
    </xf>
    <xf numFmtId="0" fontId="7" fillId="14" borderId="14" applyNumberFormat="0" applyFont="0" applyAlignment="0" applyProtection="0"/>
    <xf numFmtId="250" fontId="121" fillId="0" borderId="1838" applyFill="0"/>
    <xf numFmtId="0" fontId="7" fillId="14" borderId="14" applyNumberFormat="0" applyFont="0" applyAlignment="0" applyProtection="0"/>
    <xf numFmtId="0" fontId="7" fillId="14" borderId="14" applyNumberFormat="0" applyFont="0" applyAlignment="0" applyProtection="0"/>
    <xf numFmtId="250" fontId="121" fillId="0" borderId="1883" applyFill="0"/>
    <xf numFmtId="0" fontId="7" fillId="14" borderId="14" applyNumberFormat="0" applyFont="0" applyAlignment="0" applyProtection="0"/>
    <xf numFmtId="228" fontId="136" fillId="68" borderId="1835" applyNumberFormat="0">
      <alignment horizontal="right"/>
    </xf>
    <xf numFmtId="10" fontId="68" fillId="67" borderId="1855" applyNumberFormat="0" applyBorder="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3" fillId="63" borderId="1819" applyFill="0">
      <alignment horizontal="center"/>
    </xf>
    <xf numFmtId="188" fontId="73" fillId="63" borderId="1819" applyFill="0">
      <alignment horizontal="center" vertical="center"/>
    </xf>
    <xf numFmtId="185" fontId="74" fillId="0" borderId="1819" applyFont="0" applyFill="0" applyBorder="0" applyAlignment="0" applyProtection="0">
      <alignment horizontal="left"/>
      <protection locked="0"/>
    </xf>
    <xf numFmtId="197" fontId="74" fillId="0" borderId="1819">
      <alignment horizontal="left"/>
      <protection locked="0"/>
    </xf>
    <xf numFmtId="0" fontId="53" fillId="59" borderId="1821" applyNumberFormat="0" applyAlignment="0" applyProtection="0"/>
    <xf numFmtId="0" fontId="61" fillId="46" borderId="1821" applyNumberFormat="0" applyAlignment="0" applyProtection="0"/>
    <xf numFmtId="0" fontId="64" fillId="59" borderId="1823" applyNumberFormat="0" applyAlignment="0" applyProtection="0"/>
    <xf numFmtId="0" fontId="66" fillId="0" borderId="1824" applyNumberFormat="0" applyFill="0" applyAlignment="0" applyProtection="0"/>
    <xf numFmtId="0" fontId="2" fillId="0" borderId="1824" applyNumberFormat="0" applyFill="0" applyAlignment="0" applyProtection="0"/>
    <xf numFmtId="0" fontId="53" fillId="59" borderId="1821" applyNumberFormat="0" applyAlignment="0" applyProtection="0"/>
    <xf numFmtId="0" fontId="73" fillId="63" borderId="1819" applyFill="0">
      <alignment horizontal="center"/>
    </xf>
    <xf numFmtId="188" fontId="73" fillId="63" borderId="1819" applyFill="0">
      <alignment horizontal="center" vertical="center"/>
    </xf>
    <xf numFmtId="0" fontId="61" fillId="46" borderId="1821" applyNumberFormat="0" applyAlignment="0" applyProtection="0"/>
    <xf numFmtId="0" fontId="7" fillId="14" borderId="14" applyNumberFormat="0" applyFont="0" applyAlignment="0" applyProtection="0"/>
    <xf numFmtId="0" fontId="64" fillId="59" borderId="1823" applyNumberFormat="0" applyAlignment="0" applyProtection="0"/>
    <xf numFmtId="0" fontId="2" fillId="0" borderId="1824" applyNumberFormat="0" applyFill="0" applyAlignment="0" applyProtection="0"/>
    <xf numFmtId="0" fontId="66" fillId="0" borderId="1824"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821" applyNumberFormat="0" applyAlignment="0" applyProtection="0"/>
    <xf numFmtId="0" fontId="7" fillId="14" borderId="14" applyNumberFormat="0" applyFont="0" applyAlignment="0" applyProtection="0"/>
    <xf numFmtId="0" fontId="61" fillId="46" borderId="1821" applyNumberFormat="0" applyAlignment="0" applyProtection="0"/>
    <xf numFmtId="192" fontId="74" fillId="0" borderId="1837" applyFont="0" applyFill="0" applyBorder="0" applyAlignment="0" applyProtection="0">
      <alignment horizontal="left"/>
      <protection locked="0"/>
    </xf>
    <xf numFmtId="271" fontId="11" fillId="0" borderId="1837">
      <alignment horizontal="right"/>
    </xf>
    <xf numFmtId="0" fontId="10" fillId="62" borderId="1822" applyNumberFormat="0" applyFont="0" applyAlignment="0" applyProtection="0"/>
    <xf numFmtId="0" fontId="64" fillId="59" borderId="1823" applyNumberFormat="0" applyAlignment="0" applyProtection="0"/>
    <xf numFmtId="0" fontId="61" fillId="46" borderId="1839" applyNumberFormat="0" applyAlignment="0" applyProtection="0"/>
    <xf numFmtId="0" fontId="7" fillId="14" borderId="14" applyNumberFormat="0" applyFont="0" applyAlignment="0" applyProtection="0"/>
    <xf numFmtId="0" fontId="66" fillId="0" borderId="1824" applyNumberFormat="0" applyFill="0" applyAlignment="0" applyProtection="0"/>
    <xf numFmtId="0" fontId="2" fillId="0" borderId="1824" applyNumberFormat="0" applyFill="0" applyAlignment="0" applyProtection="0"/>
    <xf numFmtId="190" fontId="74" fillId="0" borderId="1837"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821"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821" applyNumberFormat="0" applyAlignment="0" applyProtection="0"/>
    <xf numFmtId="0" fontId="7" fillId="14" borderId="14" applyNumberFormat="0" applyFont="0" applyAlignment="0" applyProtection="0"/>
    <xf numFmtId="0" fontId="10" fillId="62" borderId="1822" applyNumberFormat="0" applyFont="0" applyAlignment="0" applyProtection="0"/>
    <xf numFmtId="0" fontId="64" fillId="59" borderId="1823" applyNumberFormat="0" applyAlignment="0" applyProtection="0"/>
    <xf numFmtId="0" fontId="7" fillId="14" borderId="14" applyNumberFormat="0" applyFont="0" applyAlignment="0" applyProtection="0"/>
    <xf numFmtId="0" fontId="2" fillId="0" borderId="1824" applyNumberFormat="0" applyFill="0" applyAlignment="0" applyProtection="0"/>
    <xf numFmtId="0" fontId="66" fillId="0" borderId="1824" applyNumberFormat="0" applyFill="0" applyAlignment="0" applyProtection="0"/>
    <xf numFmtId="0" fontId="66" fillId="0" borderId="1851" applyNumberFormat="0" applyFill="0" applyAlignment="0" applyProtection="0"/>
    <xf numFmtId="267" fontId="112" fillId="0" borderId="1845"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10" fillId="62" borderId="1858"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3" fontId="114" fillId="39" borderId="1873">
      <alignment horizontal="center"/>
      <protection locked="0"/>
    </xf>
    <xf numFmtId="0" fontId="7" fillId="14" borderId="14" applyNumberFormat="0" applyFont="0" applyAlignment="0" applyProtection="0"/>
    <xf numFmtId="0" fontId="7" fillId="14" borderId="14" applyNumberFormat="0" applyFont="0" applyAlignment="0" applyProtection="0"/>
    <xf numFmtId="187" fontId="74" fillId="0" borderId="1864" applyFont="0" applyFill="0" applyBorder="0" applyAlignment="0" applyProtection="0">
      <alignment horizontal="left"/>
      <protection locked="0"/>
    </xf>
    <xf numFmtId="185" fontId="74" fillId="0" borderId="1855" applyFont="0" applyFill="0" applyBorder="0" applyAlignment="0" applyProtection="0">
      <alignment horizontal="left"/>
      <protection locked="0"/>
    </xf>
    <xf numFmtId="250" fontId="121" fillId="0" borderId="1847" applyFill="0"/>
    <xf numFmtId="0" fontId="7" fillId="14" borderId="14" applyNumberFormat="0" applyFont="0" applyAlignment="0" applyProtection="0"/>
    <xf numFmtId="0" fontId="66" fillId="0" borderId="1878" applyNumberFormat="0" applyFill="0" applyAlignment="0" applyProtection="0"/>
    <xf numFmtId="0" fontId="66" fillId="0" borderId="1869" applyNumberFormat="0" applyFill="0" applyAlignment="0" applyProtection="0"/>
    <xf numFmtId="0" fontId="61" fillId="46" borderId="1866" applyNumberFormat="0" applyAlignment="0" applyProtection="0"/>
    <xf numFmtId="185" fontId="74" fillId="0" borderId="1846" applyFont="0" applyFill="0" applyBorder="0" applyAlignment="0" applyProtection="0">
      <alignment horizontal="left"/>
      <protection locked="0"/>
    </xf>
    <xf numFmtId="180" fontId="10" fillId="63" borderId="1828" applyNumberFormat="0" applyFont="0" applyBorder="0" applyAlignment="0" applyProtection="0"/>
    <xf numFmtId="180" fontId="10" fillId="63" borderId="1828" applyNumberFormat="0" applyFont="0" applyBorder="0" applyAlignment="0" applyProtection="0"/>
    <xf numFmtId="178" fontId="10" fillId="39" borderId="1882">
      <alignment horizontal="center"/>
      <protection locked="0"/>
    </xf>
    <xf numFmtId="193" fontId="10" fillId="0" borderId="1855" applyFont="0" applyFill="0" applyBorder="0" applyAlignment="0" applyProtection="0">
      <alignment horizontal="left"/>
      <protection locked="0"/>
    </xf>
    <xf numFmtId="17" fontId="11" fillId="39" borderId="1846">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10" fillId="62" borderId="1867" applyNumberFormat="0" applyFont="0" applyAlignment="0" applyProtection="0"/>
    <xf numFmtId="0" fontId="2" fillId="0" borderId="1878"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71" fontId="11" fillId="0" borderId="1855">
      <alignment horizontal="right"/>
    </xf>
    <xf numFmtId="0" fontId="7" fillId="14" borderId="14" applyNumberFormat="0" applyFont="0" applyAlignment="0" applyProtection="0"/>
    <xf numFmtId="0" fontId="53" fillId="59" borderId="1830" applyNumberFormat="0" applyAlignment="0" applyProtection="0"/>
    <xf numFmtId="0" fontId="61" fillId="46" borderId="1830" applyNumberFormat="0" applyAlignment="0" applyProtection="0"/>
    <xf numFmtId="0" fontId="64" fillId="59" borderId="1832" applyNumberFormat="0" applyAlignment="0" applyProtection="0"/>
    <xf numFmtId="0" fontId="66" fillId="0" borderId="1833" applyNumberFormat="0" applyFill="0" applyAlignment="0" applyProtection="0"/>
    <xf numFmtId="0" fontId="2" fillId="0" borderId="1833" applyNumberFormat="0" applyFill="0" applyAlignment="0" applyProtection="0"/>
    <xf numFmtId="0" fontId="53" fillId="59" borderId="1830" applyNumberFormat="0" applyAlignment="0" applyProtection="0"/>
    <xf numFmtId="0" fontId="61" fillId="46" borderId="1830" applyNumberFormat="0" applyAlignment="0" applyProtection="0"/>
    <xf numFmtId="0" fontId="7" fillId="14" borderId="14" applyNumberFormat="0" applyFont="0" applyAlignment="0" applyProtection="0"/>
    <xf numFmtId="0" fontId="64" fillId="59" borderId="1832" applyNumberFormat="0" applyAlignment="0" applyProtection="0"/>
    <xf numFmtId="0" fontId="2" fillId="0" borderId="1833" applyNumberFormat="0" applyFill="0" applyAlignment="0" applyProtection="0"/>
    <xf numFmtId="0" fontId="66" fillId="0" borderId="1833" applyNumberFormat="0" applyFill="0" applyAlignment="0" applyProtection="0"/>
    <xf numFmtId="197" fontId="74" fillId="0" borderId="1864">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830" applyNumberFormat="0" applyAlignment="0" applyProtection="0"/>
    <xf numFmtId="228" fontId="121" fillId="0" borderId="1853" applyNumberFormat="0"/>
    <xf numFmtId="0" fontId="7" fillId="14" borderId="14" applyNumberFormat="0" applyFont="0" applyAlignment="0" applyProtection="0"/>
    <xf numFmtId="0" fontId="61" fillId="46" borderId="1830" applyNumberFormat="0" applyAlignment="0" applyProtection="0"/>
    <xf numFmtId="228" fontId="79" fillId="0" borderId="1846" applyFill="0">
      <alignment horizontal="center" vertical="center"/>
    </xf>
    <xf numFmtId="228" fontId="68" fillId="0" borderId="1846" applyFill="0">
      <alignment horizontal="center" vertical="center"/>
    </xf>
    <xf numFmtId="0" fontId="10" fillId="62" borderId="1831" applyNumberFormat="0" applyFont="0" applyAlignment="0" applyProtection="0"/>
    <xf numFmtId="0" fontId="64" fillId="59" borderId="1832" applyNumberFormat="0" applyAlignment="0" applyProtection="0"/>
    <xf numFmtId="0" fontId="7" fillId="14" borderId="14" applyNumberFormat="0" applyFont="0" applyAlignment="0" applyProtection="0"/>
    <xf numFmtId="0" fontId="66" fillId="0" borderId="1833" applyNumberFormat="0" applyFill="0" applyAlignment="0" applyProtection="0"/>
    <xf numFmtId="0" fontId="2" fillId="0" borderId="1833" applyNumberFormat="0" applyFill="0" applyAlignment="0" applyProtection="0"/>
    <xf numFmtId="228" fontId="104" fillId="0" borderId="1846"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66" fontId="103" fillId="0" borderId="1846" applyFill="0">
      <alignment horizontal="center" vertical="center"/>
    </xf>
    <xf numFmtId="37" fontId="70" fillId="0" borderId="1854"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830"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830" applyNumberFormat="0" applyAlignment="0" applyProtection="0"/>
    <xf numFmtId="254" fontId="10" fillId="39" borderId="1882">
      <alignment horizontal="right"/>
      <protection locked="0"/>
    </xf>
    <xf numFmtId="0" fontId="7" fillId="14" borderId="14" applyNumberFormat="0" applyFont="0" applyAlignment="0" applyProtection="0"/>
    <xf numFmtId="0" fontId="10" fillId="62" borderId="1831" applyNumberFormat="0" applyFont="0" applyAlignment="0" applyProtection="0"/>
    <xf numFmtId="0" fontId="64" fillId="59" borderId="1832" applyNumberFormat="0" applyAlignment="0" applyProtection="0"/>
    <xf numFmtId="0" fontId="7" fillId="14" borderId="14" applyNumberFormat="0" applyFont="0" applyAlignment="0" applyProtection="0"/>
    <xf numFmtId="0" fontId="2" fillId="0" borderId="1833" applyNumberFormat="0" applyFill="0" applyAlignment="0" applyProtection="0"/>
    <xf numFmtId="0" fontId="66" fillId="0" borderId="1833" applyNumberFormat="0" applyFill="0" applyAlignment="0" applyProtection="0"/>
    <xf numFmtId="0" fontId="10" fillId="0" borderId="0"/>
    <xf numFmtId="0" fontId="7" fillId="14" borderId="14" applyNumberFormat="0" applyFont="0" applyAlignment="0" applyProtection="0"/>
    <xf numFmtId="0" fontId="7" fillId="14" borderId="14" applyNumberFormat="0" applyFont="0" applyAlignment="0" applyProtection="0"/>
    <xf numFmtId="187" fontId="74" fillId="0" borderId="1882"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21" fillId="0" borderId="2033" applyFill="0"/>
    <xf numFmtId="0" fontId="7" fillId="14" borderId="14" applyNumberFormat="0" applyFont="0" applyAlignment="0" applyProtection="0"/>
    <xf numFmtId="228" fontId="103" fillId="0" borderId="1879">
      <alignment vertical="center"/>
      <protection locked="0"/>
    </xf>
    <xf numFmtId="178" fontId="10" fillId="39" borderId="1864">
      <alignment horizontal="center"/>
      <protection locked="0"/>
    </xf>
    <xf numFmtId="0" fontId="7" fillId="14" borderId="14" applyNumberFormat="0" applyFont="0" applyAlignment="0" applyProtection="0"/>
    <xf numFmtId="191" fontId="74" fillId="0" borderId="1846" applyFont="0" applyFill="0" applyBorder="0" applyAlignment="0" applyProtection="0">
      <alignment horizontal="left"/>
      <protection locked="0"/>
    </xf>
    <xf numFmtId="0" fontId="7" fillId="14" borderId="14" applyNumberFormat="0" applyFont="0" applyAlignment="0" applyProtection="0"/>
    <xf numFmtId="190" fontId="74" fillId="0" borderId="1855" applyFont="0" applyFill="0" applyBorder="0" applyAlignment="0" applyProtection="0">
      <alignment horizontal="left"/>
      <protection locked="0"/>
    </xf>
    <xf numFmtId="0" fontId="7" fillId="14" borderId="14" applyNumberFormat="0" applyFont="0" applyAlignment="0" applyProtection="0"/>
    <xf numFmtId="0" fontId="73" fillId="63" borderId="1855" applyFill="0">
      <alignment horizontal="center"/>
    </xf>
    <xf numFmtId="0" fontId="7" fillId="14" borderId="14" applyNumberFormat="0" applyFont="0" applyAlignment="0" applyProtection="0"/>
    <xf numFmtId="180" fontId="10" fillId="63" borderId="1837" applyNumberFormat="0" applyFont="0" applyBorder="0" applyAlignment="0" applyProtection="0"/>
    <xf numFmtId="180" fontId="10" fillId="63" borderId="1837" applyNumberFormat="0" applyFont="0" applyBorder="0" applyAlignment="0" applyProtection="0"/>
    <xf numFmtId="0" fontId="66" fillId="0" borderId="1878" applyNumberFormat="0" applyFill="0" applyAlignment="0" applyProtection="0"/>
    <xf numFmtId="276" fontId="20" fillId="0" borderId="1864">
      <alignment horizontal="center"/>
    </xf>
    <xf numFmtId="0" fontId="7" fillId="14" borderId="14" applyNumberFormat="0" applyFont="0" applyAlignment="0" applyProtection="0"/>
    <xf numFmtId="0" fontId="53" fillId="59" borderId="1839" applyNumberFormat="0" applyAlignment="0" applyProtection="0"/>
    <xf numFmtId="0" fontId="61" fillId="46" borderId="1839" applyNumberFormat="0" applyAlignment="0" applyProtection="0"/>
    <xf numFmtId="0" fontId="64" fillId="59" borderId="1841" applyNumberFormat="0" applyAlignment="0" applyProtection="0"/>
    <xf numFmtId="0" fontId="66" fillId="0" borderId="1842" applyNumberFormat="0" applyFill="0" applyAlignment="0" applyProtection="0"/>
    <xf numFmtId="0" fontId="2" fillId="0" borderId="1842" applyNumberFormat="0" applyFill="0" applyAlignment="0" applyProtection="0"/>
    <xf numFmtId="0" fontId="53" fillId="59" borderId="1839" applyNumberFormat="0" applyAlignment="0" applyProtection="0"/>
    <xf numFmtId="184" fontId="68" fillId="0" borderId="1864" applyFill="0">
      <alignment horizontal="center" vertical="center"/>
    </xf>
    <xf numFmtId="0" fontId="61" fillId="46" borderId="1839" applyNumberFormat="0" applyAlignment="0" applyProtection="0"/>
    <xf numFmtId="0" fontId="7" fillId="14" borderId="14" applyNumberFormat="0" applyFont="0" applyAlignment="0" applyProtection="0"/>
    <xf numFmtId="0" fontId="64" fillId="59" borderId="1841" applyNumberFormat="0" applyAlignment="0" applyProtection="0"/>
    <xf numFmtId="0" fontId="2" fillId="0" borderId="1842" applyNumberFormat="0" applyFill="0" applyAlignment="0" applyProtection="0"/>
    <xf numFmtId="0" fontId="66" fillId="0" borderId="1842"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839" applyNumberFormat="0" applyAlignment="0" applyProtection="0"/>
    <xf numFmtId="271" fontId="11" fillId="0" borderId="1864">
      <alignment horizontal="right"/>
    </xf>
    <xf numFmtId="0" fontId="7" fillId="14" borderId="14" applyNumberFormat="0" applyFont="0" applyAlignment="0" applyProtection="0"/>
    <xf numFmtId="0" fontId="61" fillId="46" borderId="1839" applyNumberFormat="0" applyAlignment="0" applyProtection="0"/>
    <xf numFmtId="178" fontId="10" fillId="39" borderId="1855">
      <alignment horizontal="center"/>
      <protection locked="0"/>
    </xf>
    <xf numFmtId="228" fontId="104" fillId="0" borderId="1855" applyFill="0">
      <alignment horizontal="center" vertical="center"/>
    </xf>
    <xf numFmtId="0" fontId="10" fillId="62" borderId="1840" applyNumberFormat="0" applyFont="0" applyAlignment="0" applyProtection="0"/>
    <xf numFmtId="0" fontId="64" fillId="59" borderId="1841" applyNumberFormat="0" applyAlignment="0" applyProtection="0"/>
    <xf numFmtId="0" fontId="7" fillId="14" borderId="14" applyNumberFormat="0" applyFont="0" applyAlignment="0" applyProtection="0"/>
    <xf numFmtId="0" fontId="66" fillId="0" borderId="1842" applyNumberFormat="0" applyFill="0" applyAlignment="0" applyProtection="0"/>
    <xf numFmtId="0" fontId="2" fillId="0" borderId="1842" applyNumberFormat="0" applyFill="0" applyAlignment="0" applyProtection="0"/>
    <xf numFmtId="228" fontId="79" fillId="0" borderId="1855"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4" fontId="68" fillId="0" borderId="1855"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839"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839"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10" fillId="62" borderId="1840" applyNumberFormat="0" applyFont="0" applyAlignment="0" applyProtection="0"/>
    <xf numFmtId="0" fontId="64" fillId="59" borderId="1841" applyNumberFormat="0" applyAlignment="0" applyProtection="0"/>
    <xf numFmtId="0" fontId="7" fillId="14" borderId="14" applyNumberFormat="0" applyFont="0" applyAlignment="0" applyProtection="0"/>
    <xf numFmtId="250" fontId="121" fillId="0" borderId="2033" applyFill="0"/>
    <xf numFmtId="0" fontId="2" fillId="0" borderId="1842" applyNumberFormat="0" applyFill="0" applyAlignment="0" applyProtection="0"/>
    <xf numFmtId="0" fontId="66" fillId="0" borderId="1842" applyNumberFormat="0" applyFill="0" applyAlignment="0" applyProtection="0"/>
    <xf numFmtId="228" fontId="136" fillId="68" borderId="1862" applyNumberFormat="0">
      <alignment horizontal="right"/>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73" fillId="63" borderId="1855" applyFill="0">
      <alignment horizontal="center"/>
    </xf>
    <xf numFmtId="0" fontId="7" fillId="14" borderId="14" applyNumberFormat="0" applyFont="0" applyAlignment="0" applyProtection="0"/>
    <xf numFmtId="266" fontId="103" fillId="0" borderId="1855"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68" fillId="0" borderId="1883" applyFill="0"/>
    <xf numFmtId="0" fontId="7" fillId="14" borderId="14" applyNumberFormat="0" applyFont="0" applyAlignment="0" applyProtection="0"/>
    <xf numFmtId="188" fontId="73" fillId="63" borderId="1873" applyFill="0">
      <alignment horizontal="center" vertical="center"/>
    </xf>
    <xf numFmtId="0" fontId="2" fillId="0" borderId="1860" applyNumberFormat="0" applyFill="0" applyAlignment="0" applyProtection="0"/>
    <xf numFmtId="0" fontId="61" fillId="46" borderId="1848" applyNumberFormat="0" applyAlignment="0" applyProtection="0"/>
    <xf numFmtId="0" fontId="7" fillId="14" borderId="14" applyNumberFormat="0" applyFont="0" applyAlignment="0" applyProtection="0"/>
    <xf numFmtId="0" fontId="64" fillId="59" borderId="1868" applyNumberFormat="0" applyAlignment="0" applyProtection="0"/>
    <xf numFmtId="180" fontId="10" fillId="63" borderId="1846" applyNumberFormat="0" applyFont="0" applyBorder="0" applyAlignment="0" applyProtection="0"/>
    <xf numFmtId="180" fontId="10" fillId="63" borderId="1846" applyNumberFormat="0" applyFont="0" applyBorder="0" applyAlignment="0" applyProtection="0"/>
    <xf numFmtId="0" fontId="10" fillId="62" borderId="1867" applyNumberFormat="0" applyFont="0" applyAlignment="0" applyProtection="0"/>
    <xf numFmtId="228" fontId="124" fillId="0" borderId="1863" applyFill="0">
      <alignment horizontal="center" vertical="center"/>
    </xf>
    <xf numFmtId="271" fontId="11" fillId="63" borderId="1882">
      <alignment horizontal="right"/>
    </xf>
    <xf numFmtId="0" fontId="53" fillId="59" borderId="1848" applyNumberFormat="0" applyAlignment="0" applyProtection="0"/>
    <xf numFmtId="0" fontId="61" fillId="46" borderId="1848" applyNumberFormat="0" applyAlignment="0" applyProtection="0"/>
    <xf numFmtId="0" fontId="64" fillId="59" borderId="1850" applyNumberFormat="0" applyAlignment="0" applyProtection="0"/>
    <xf numFmtId="0" fontId="66" fillId="0" borderId="1851" applyNumberFormat="0" applyFill="0" applyAlignment="0" applyProtection="0"/>
    <xf numFmtId="0" fontId="2" fillId="0" borderId="1851" applyNumberFormat="0" applyFill="0" applyAlignment="0" applyProtection="0"/>
    <xf numFmtId="0" fontId="53" fillId="59" borderId="1848" applyNumberFormat="0" applyAlignment="0" applyProtection="0"/>
    <xf numFmtId="0" fontId="61" fillId="46" borderId="1848" applyNumberFormat="0" applyAlignment="0" applyProtection="0"/>
    <xf numFmtId="0" fontId="7" fillId="14" borderId="14" applyNumberFormat="0" applyFont="0" applyAlignment="0" applyProtection="0"/>
    <xf numFmtId="0" fontId="64" fillId="59" borderId="1850" applyNumberFormat="0" applyAlignment="0" applyProtection="0"/>
    <xf numFmtId="0" fontId="2" fillId="0" borderId="1851" applyNumberFormat="0" applyFill="0" applyAlignment="0" applyProtection="0"/>
    <xf numFmtId="0" fontId="66" fillId="0" borderId="1851"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848"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848" applyNumberFormat="0" applyAlignment="0" applyProtection="0"/>
    <xf numFmtId="196" fontId="10" fillId="39" borderId="1864" applyFont="0" applyFill="0" applyBorder="0" applyAlignment="0">
      <alignment horizontal="left"/>
    </xf>
    <xf numFmtId="228" fontId="74" fillId="0" borderId="1864" applyNumberFormat="0">
      <alignment horizontal="left"/>
      <protection locked="0"/>
    </xf>
    <xf numFmtId="0" fontId="10" fillId="62" borderId="1849" applyNumberFormat="0" applyFont="0" applyAlignment="0" applyProtection="0"/>
    <xf numFmtId="0" fontId="64" fillId="59" borderId="1850" applyNumberFormat="0" applyAlignment="0" applyProtection="0"/>
    <xf numFmtId="0" fontId="7" fillId="14" borderId="14" applyNumberFormat="0" applyFont="0" applyAlignment="0" applyProtection="0"/>
    <xf numFmtId="0" fontId="66" fillId="0" borderId="1851" applyNumberFormat="0" applyFill="0" applyAlignment="0" applyProtection="0"/>
    <xf numFmtId="0" fontId="2" fillId="0" borderId="1851" applyNumberFormat="0" applyFill="0" applyAlignment="0" applyProtection="0"/>
    <xf numFmtId="49" fontId="74" fillId="0" borderId="1864">
      <alignment horizontal="left" vertical="top" wrapText="1"/>
      <protection locked="0"/>
    </xf>
    <xf numFmtId="0" fontId="7" fillId="14" borderId="14" applyNumberFormat="0" applyFont="0" applyAlignment="0" applyProtection="0"/>
    <xf numFmtId="233" fontId="103" fillId="0" borderId="1879">
      <alignment vertical="center"/>
      <protection locked="0"/>
    </xf>
    <xf numFmtId="0" fontId="7" fillId="14" borderId="14" applyNumberFormat="0" applyFont="0" applyAlignment="0" applyProtection="0"/>
    <xf numFmtId="0" fontId="7" fillId="14" borderId="14" applyNumberFormat="0" applyFont="0" applyAlignment="0" applyProtection="0"/>
    <xf numFmtId="178" fontId="10" fillId="39" borderId="1864">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848"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848" applyNumberFormat="0" applyAlignment="0" applyProtection="0"/>
    <xf numFmtId="0" fontId="7" fillId="14" borderId="14" applyNumberFormat="0" applyFont="0" applyAlignment="0" applyProtection="0"/>
    <xf numFmtId="0" fontId="10" fillId="62" borderId="1849" applyNumberFormat="0" applyFont="0" applyAlignment="0" applyProtection="0"/>
    <xf numFmtId="0" fontId="64" fillId="59" borderId="1850" applyNumberFormat="0" applyAlignment="0" applyProtection="0"/>
    <xf numFmtId="0" fontId="7" fillId="14" borderId="14" applyNumberFormat="0" applyFont="0" applyAlignment="0" applyProtection="0"/>
    <xf numFmtId="0" fontId="2" fillId="0" borderId="1851" applyNumberFormat="0" applyFill="0" applyAlignment="0" applyProtection="0"/>
    <xf numFmtId="0" fontId="66" fillId="0" borderId="1851"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79" fillId="0" borderId="1864"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37" fontId="103" fillId="0" borderId="1879">
      <alignment vertical="center"/>
      <protection locked="0"/>
    </xf>
    <xf numFmtId="228" fontId="104" fillId="0" borderId="1864" applyFill="0">
      <alignment horizontal="center" vertical="center"/>
    </xf>
    <xf numFmtId="228" fontId="68" fillId="0" borderId="1864" applyFill="0">
      <alignment horizontal="center" vertical="center"/>
    </xf>
    <xf numFmtId="0" fontId="7" fillId="14" borderId="14" applyNumberFormat="0" applyFont="0" applyAlignment="0" applyProtection="0"/>
    <xf numFmtId="0" fontId="61" fillId="46" borderId="1857" applyNumberFormat="0" applyAlignment="0" applyProtection="0"/>
    <xf numFmtId="180" fontId="10" fillId="63" borderId="1855" applyNumberFormat="0" applyFont="0" applyBorder="0" applyAlignment="0" applyProtection="0"/>
    <xf numFmtId="180" fontId="10" fillId="63" borderId="1855" applyNumberFormat="0" applyFont="0" applyBorder="0" applyAlignment="0" applyProtection="0"/>
    <xf numFmtId="0" fontId="7" fillId="14" borderId="14" applyNumberFormat="0" applyFont="0" applyAlignment="0" applyProtection="0"/>
    <xf numFmtId="188" fontId="73" fillId="63" borderId="1855" applyFill="0">
      <alignment horizontal="center" vertical="center"/>
    </xf>
    <xf numFmtId="229" fontId="103" fillId="0" borderId="1879">
      <alignment vertical="center"/>
      <protection locked="0"/>
    </xf>
    <xf numFmtId="0" fontId="74" fillId="0" borderId="1882" applyNumberFormat="0">
      <alignment horizontal="left"/>
      <protection locked="0"/>
    </xf>
    <xf numFmtId="271" fontId="11" fillId="0" borderId="1882">
      <alignment horizontal="right"/>
    </xf>
    <xf numFmtId="0" fontId="7" fillId="14" borderId="14" applyNumberFormat="0" applyFont="0" applyAlignment="0" applyProtection="0"/>
    <xf numFmtId="201" fontId="10" fillId="39" borderId="1882" applyNumberFormat="0">
      <alignment horizontal="left"/>
    </xf>
    <xf numFmtId="0" fontId="73" fillId="63" borderId="1855" applyFill="0">
      <alignment horizontal="center"/>
    </xf>
    <xf numFmtId="188" fontId="73" fillId="63" borderId="1855" applyFill="0">
      <alignment horizontal="center" vertical="center"/>
    </xf>
    <xf numFmtId="185" fontId="74" fillId="0" borderId="1855" applyFont="0" applyFill="0" applyBorder="0" applyAlignment="0" applyProtection="0">
      <alignment horizontal="left"/>
      <protection locked="0"/>
    </xf>
    <xf numFmtId="197" fontId="74" fillId="0" borderId="1855">
      <alignment horizontal="left"/>
      <protection locked="0"/>
    </xf>
    <xf numFmtId="0" fontId="53" fillId="59" borderId="1857" applyNumberFormat="0" applyAlignment="0" applyProtection="0"/>
    <xf numFmtId="0" fontId="61" fillId="46" borderId="1857" applyNumberFormat="0" applyAlignment="0" applyProtection="0"/>
    <xf numFmtId="0" fontId="64" fillId="59" borderId="1859" applyNumberFormat="0" applyAlignment="0" applyProtection="0"/>
    <xf numFmtId="0" fontId="66" fillId="0" borderId="1860" applyNumberFormat="0" applyFill="0" applyAlignment="0" applyProtection="0"/>
    <xf numFmtId="0" fontId="2" fillId="0" borderId="1860" applyNumberFormat="0" applyFill="0" applyAlignment="0" applyProtection="0"/>
    <xf numFmtId="0" fontId="53" fillId="59" borderId="1857" applyNumberFormat="0" applyAlignment="0" applyProtection="0"/>
    <xf numFmtId="0" fontId="73" fillId="63" borderId="1855" applyFill="0">
      <alignment horizontal="center"/>
    </xf>
    <xf numFmtId="188" fontId="73" fillId="63" borderId="1855" applyFill="0">
      <alignment horizontal="center" vertical="center"/>
    </xf>
    <xf numFmtId="0" fontId="61" fillId="46" borderId="1857" applyNumberFormat="0" applyAlignment="0" applyProtection="0"/>
    <xf numFmtId="0" fontId="7" fillId="14" borderId="14" applyNumberFormat="0" applyFont="0" applyAlignment="0" applyProtection="0"/>
    <xf numFmtId="0" fontId="64" fillId="59" borderId="1859" applyNumberFormat="0" applyAlignment="0" applyProtection="0"/>
    <xf numFmtId="0" fontId="2" fillId="0" borderId="1860" applyNumberFormat="0" applyFill="0" applyAlignment="0" applyProtection="0"/>
    <xf numFmtId="0" fontId="66" fillId="0" borderId="1860"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857" applyNumberFormat="0" applyAlignment="0" applyProtection="0"/>
    <xf numFmtId="0" fontId="73" fillId="63" borderId="1864" applyFill="0">
      <alignment horizontal="center"/>
    </xf>
    <xf numFmtId="0" fontId="7" fillId="14" borderId="14" applyNumberFormat="0" applyFont="0" applyAlignment="0" applyProtection="0"/>
    <xf numFmtId="0" fontId="61" fillId="46" borderId="1857" applyNumberFormat="0" applyAlignment="0" applyProtection="0"/>
    <xf numFmtId="184" fontId="68" fillId="0" borderId="1873" applyFill="0">
      <alignment horizontal="center" vertical="center"/>
    </xf>
    <xf numFmtId="0" fontId="7" fillId="14" borderId="14" applyNumberFormat="0" applyFont="0" applyAlignment="0" applyProtection="0"/>
    <xf numFmtId="0" fontId="10" fillId="62" borderId="1858" applyNumberFormat="0" applyFont="0" applyAlignment="0" applyProtection="0"/>
    <xf numFmtId="0" fontId="64" fillId="59" borderId="1859" applyNumberFormat="0" applyAlignment="0" applyProtection="0"/>
    <xf numFmtId="0" fontId="10" fillId="62" borderId="1876" applyNumberFormat="0" applyFont="0" applyAlignment="0" applyProtection="0"/>
    <xf numFmtId="0" fontId="7" fillId="14" borderId="14" applyNumberFormat="0" applyFont="0" applyAlignment="0" applyProtection="0"/>
    <xf numFmtId="0" fontId="66" fillId="0" borderId="1860" applyNumberFormat="0" applyFill="0" applyAlignment="0" applyProtection="0"/>
    <xf numFmtId="0" fontId="2" fillId="0" borderId="1860" applyNumberFormat="0" applyFill="0" applyAlignment="0" applyProtection="0"/>
    <xf numFmtId="266" fontId="103" fillId="0" borderId="1873"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2" fontId="74" fillId="0" borderId="1873"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8" fontId="73" fillId="63" borderId="1864"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1877" applyNumberFormat="0" applyAlignment="0" applyProtection="0"/>
    <xf numFmtId="0" fontId="7" fillId="14" borderId="14" applyNumberFormat="0" applyFont="0" applyAlignment="0" applyProtection="0"/>
    <xf numFmtId="0" fontId="53" fillId="59" borderId="1857"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857" applyNumberFormat="0" applyAlignment="0" applyProtection="0"/>
    <xf numFmtId="230" fontId="103" fillId="0" borderId="1879">
      <alignment vertical="center"/>
      <protection locked="0"/>
    </xf>
    <xf numFmtId="0" fontId="7" fillId="14" borderId="14" applyNumberFormat="0" applyFont="0" applyAlignment="0" applyProtection="0"/>
    <xf numFmtId="0" fontId="10" fillId="62" borderId="1858" applyNumberFormat="0" applyFont="0" applyAlignment="0" applyProtection="0"/>
    <xf numFmtId="0" fontId="64" fillId="59" borderId="1859" applyNumberFormat="0" applyAlignment="0" applyProtection="0"/>
    <xf numFmtId="0" fontId="7" fillId="14" borderId="14" applyNumberFormat="0" applyFont="0" applyAlignment="0" applyProtection="0"/>
    <xf numFmtId="0" fontId="2" fillId="0" borderId="1860" applyNumberFormat="0" applyFill="0" applyAlignment="0" applyProtection="0"/>
    <xf numFmtId="0" fontId="66" fillId="0" borderId="1860" applyNumberFormat="0" applyFill="0" applyAlignment="0" applyProtection="0"/>
    <xf numFmtId="0" fontId="61" fillId="46" borderId="1866"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1873"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200" fontId="10" fillId="5" borderId="1864" applyFont="0" applyFill="0" applyBorder="0" applyAlignment="0" applyProtection="0"/>
    <xf numFmtId="271" fontId="11" fillId="0" borderId="1873">
      <alignment horizontal="right"/>
    </xf>
    <xf numFmtId="201" fontId="10" fillId="39" borderId="1873" applyNumberFormat="0">
      <alignment horizontal="left"/>
    </xf>
    <xf numFmtId="178" fontId="10" fillId="39" borderId="1882">
      <alignment horizontal="center"/>
      <protection locked="0"/>
    </xf>
    <xf numFmtId="180" fontId="10" fillId="63" borderId="1864" applyNumberFormat="0" applyFont="0" applyBorder="0" applyAlignment="0" applyProtection="0"/>
    <xf numFmtId="180" fontId="10" fillId="63" borderId="1864" applyNumberFormat="0" applyFont="0" applyBorder="0" applyAlignment="0" applyProtection="0"/>
    <xf numFmtId="276" fontId="20" fillId="0" borderId="1882">
      <alignment horizontal="center"/>
    </xf>
    <xf numFmtId="0" fontId="53" fillId="59" borderId="1866" applyNumberFormat="0" applyAlignment="0" applyProtection="0"/>
    <xf numFmtId="193" fontId="10" fillId="0" borderId="1864" applyFont="0" applyFill="0" applyBorder="0" applyAlignment="0" applyProtection="0">
      <alignment horizontal="left"/>
      <protection locked="0"/>
    </xf>
    <xf numFmtId="0" fontId="7" fillId="14" borderId="14" applyNumberFormat="0" applyFont="0" applyAlignment="0" applyProtection="0"/>
    <xf numFmtId="200" fontId="10" fillId="5" borderId="1864" applyFont="0" applyFill="0" applyBorder="0" applyAlignment="0" applyProtection="0"/>
    <xf numFmtId="193" fontId="10" fillId="0" borderId="1864" applyFont="0" applyFill="0" applyBorder="0" applyAlignment="0" applyProtection="0">
      <alignment horizontal="left"/>
      <protection locked="0"/>
    </xf>
    <xf numFmtId="0" fontId="7" fillId="14" borderId="14" applyNumberFormat="0" applyFont="0" applyAlignment="0" applyProtection="0"/>
    <xf numFmtId="0" fontId="10" fillId="62" borderId="1876" applyNumberFormat="0" applyFont="0" applyAlignment="0" applyProtection="0"/>
    <xf numFmtId="0" fontId="73" fillId="63" borderId="1864" applyFill="0">
      <alignment horizontal="center"/>
    </xf>
    <xf numFmtId="188" fontId="73" fillId="63" borderId="1864" applyFill="0">
      <alignment horizontal="center" vertical="center"/>
    </xf>
    <xf numFmtId="185" fontId="74" fillId="0" borderId="1864" applyFont="0" applyFill="0" applyBorder="0" applyAlignment="0" applyProtection="0">
      <alignment horizontal="left"/>
      <protection locked="0"/>
    </xf>
    <xf numFmtId="197" fontId="74" fillId="0" borderId="1864">
      <alignment horizontal="left"/>
      <protection locked="0"/>
    </xf>
    <xf numFmtId="0" fontId="53" fillId="59" borderId="1866" applyNumberFormat="0" applyAlignment="0" applyProtection="0"/>
    <xf numFmtId="0" fontId="61" fillId="46" borderId="1866" applyNumberFormat="0" applyAlignment="0" applyProtection="0"/>
    <xf numFmtId="0" fontId="64" fillId="59" borderId="1868" applyNumberFormat="0" applyAlignment="0" applyProtection="0"/>
    <xf numFmtId="0" fontId="66" fillId="0" borderId="1869" applyNumberFormat="0" applyFill="0" applyAlignment="0" applyProtection="0"/>
    <xf numFmtId="0" fontId="2" fillId="0" borderId="1869" applyNumberFormat="0" applyFill="0" applyAlignment="0" applyProtection="0"/>
    <xf numFmtId="0" fontId="53" fillId="59" borderId="1866" applyNumberFormat="0" applyAlignment="0" applyProtection="0"/>
    <xf numFmtId="0" fontId="73" fillId="63" borderId="1864" applyFill="0">
      <alignment horizontal="center"/>
    </xf>
    <xf numFmtId="188" fontId="73" fillId="63" borderId="1864" applyFill="0">
      <alignment horizontal="center" vertical="center"/>
    </xf>
    <xf numFmtId="0" fontId="61" fillId="46" borderId="1866" applyNumberFormat="0" applyAlignment="0" applyProtection="0"/>
    <xf numFmtId="0" fontId="7" fillId="14" borderId="14" applyNumberFormat="0" applyFont="0" applyAlignment="0" applyProtection="0"/>
    <xf numFmtId="0" fontId="64" fillId="59" borderId="1868" applyNumberFormat="0" applyAlignment="0" applyProtection="0"/>
    <xf numFmtId="0" fontId="2" fillId="0" borderId="1869" applyNumberFormat="0" applyFill="0" applyAlignment="0" applyProtection="0"/>
    <xf numFmtId="0" fontId="66" fillId="0" borderId="1869"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866" applyNumberFormat="0" applyAlignment="0" applyProtection="0"/>
    <xf numFmtId="0" fontId="7" fillId="14" borderId="14" applyNumberFormat="0" applyFont="0" applyAlignment="0" applyProtection="0"/>
    <xf numFmtId="0" fontId="61" fillId="46" borderId="1866" applyNumberFormat="0" applyAlignment="0" applyProtection="0"/>
    <xf numFmtId="228" fontId="68" fillId="0" borderId="1882" applyFill="0">
      <alignment horizontal="center" vertical="center"/>
    </xf>
    <xf numFmtId="184" fontId="68" fillId="0" borderId="1882" applyFill="0">
      <alignment horizontal="center" vertical="center"/>
    </xf>
    <xf numFmtId="0" fontId="10" fillId="62" borderId="1867" applyNumberFormat="0" applyFont="0" applyAlignment="0" applyProtection="0"/>
    <xf numFmtId="0" fontId="64" fillId="59" borderId="1868" applyNumberFormat="0" applyAlignment="0" applyProtection="0"/>
    <xf numFmtId="0" fontId="7" fillId="14" borderId="14" applyNumberFormat="0" applyFont="0" applyAlignment="0" applyProtection="0"/>
    <xf numFmtId="0" fontId="66" fillId="0" borderId="1869" applyNumberFormat="0" applyFill="0" applyAlignment="0" applyProtection="0"/>
    <xf numFmtId="0" fontId="2" fillId="0" borderId="1869" applyNumberFormat="0" applyFill="0" applyAlignment="0" applyProtection="0"/>
    <xf numFmtId="228" fontId="103" fillId="0" borderId="1882"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866"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866" applyNumberFormat="0" applyAlignment="0" applyProtection="0"/>
    <xf numFmtId="0" fontId="7" fillId="14" borderId="14" applyNumberFormat="0" applyFont="0" applyAlignment="0" applyProtection="0"/>
    <xf numFmtId="0" fontId="10" fillId="62" borderId="1867" applyNumberFormat="0" applyFont="0" applyAlignment="0" applyProtection="0"/>
    <xf numFmtId="0" fontId="64" fillId="59" borderId="1868" applyNumberFormat="0" applyAlignment="0" applyProtection="0"/>
    <xf numFmtId="0" fontId="7" fillId="14" borderId="14" applyNumberFormat="0" applyFont="0" applyAlignment="0" applyProtection="0"/>
    <xf numFmtId="0" fontId="2" fillId="0" borderId="1869" applyNumberFormat="0" applyFill="0" applyAlignment="0" applyProtection="0"/>
    <xf numFmtId="0" fontId="66" fillId="0" borderId="1869"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875" applyNumberFormat="0" applyAlignment="0" applyProtection="0"/>
    <xf numFmtId="0" fontId="7" fillId="14" borderId="14" applyNumberFormat="0" applyFont="0" applyAlignment="0" applyProtection="0"/>
    <xf numFmtId="191" fontId="74" fillId="0" borderId="1882"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192" fontId="74" fillId="0" borderId="1882" applyFont="0" applyFill="0" applyBorder="0" applyAlignment="0" applyProtection="0">
      <alignment horizontal="left"/>
      <protection locked="0"/>
    </xf>
    <xf numFmtId="190" fontId="74" fillId="0" borderId="1882" applyFont="0" applyFill="0" applyBorder="0" applyAlignment="0" applyProtection="0">
      <alignment horizontal="left"/>
      <protection locked="0"/>
    </xf>
    <xf numFmtId="180" fontId="10" fillId="63" borderId="1873" applyNumberFormat="0" applyFont="0" applyBorder="0" applyAlignment="0" applyProtection="0"/>
    <xf numFmtId="180" fontId="10" fillId="63" borderId="1873" applyNumberFormat="0" applyFont="0" applyBorder="0" applyAlignment="0" applyProtection="0"/>
    <xf numFmtId="0" fontId="7" fillId="14" borderId="14" applyNumberFormat="0" applyFont="0" applyAlignment="0" applyProtection="0"/>
    <xf numFmtId="0" fontId="53" fillId="59" borderId="1875" applyNumberFormat="0" applyAlignment="0" applyProtection="0"/>
    <xf numFmtId="0" fontId="61" fillId="46" borderId="1875" applyNumberFormat="0" applyAlignment="0" applyProtection="0"/>
    <xf numFmtId="0" fontId="64" fillId="59" borderId="1877" applyNumberFormat="0" applyAlignment="0" applyProtection="0"/>
    <xf numFmtId="0" fontId="66" fillId="0" borderId="1878" applyNumberFormat="0" applyFill="0" applyAlignment="0" applyProtection="0"/>
    <xf numFmtId="0" fontId="2" fillId="0" borderId="1878" applyNumberFormat="0" applyFill="0" applyAlignment="0" applyProtection="0"/>
    <xf numFmtId="0" fontId="53" fillId="59" borderId="1875" applyNumberFormat="0" applyAlignment="0" applyProtection="0"/>
    <xf numFmtId="0" fontId="61" fillId="46" borderId="1875" applyNumberFormat="0" applyAlignment="0" applyProtection="0"/>
    <xf numFmtId="0" fontId="7" fillId="14" borderId="14" applyNumberFormat="0" applyFont="0" applyAlignment="0" applyProtection="0"/>
    <xf numFmtId="0" fontId="64" fillId="59" borderId="1877" applyNumberFormat="0" applyAlignment="0" applyProtection="0"/>
    <xf numFmtId="0" fontId="2" fillId="0" borderId="1878" applyNumberFormat="0" applyFill="0" applyAlignment="0" applyProtection="0"/>
    <xf numFmtId="0" fontId="66" fillId="0" borderId="1878"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875" applyNumberFormat="0" applyAlignment="0" applyProtection="0"/>
    <xf numFmtId="0" fontId="7" fillId="14" borderId="14" applyNumberFormat="0" applyFont="0" applyAlignment="0" applyProtection="0"/>
    <xf numFmtId="0" fontId="61" fillId="46" borderId="1875" applyNumberFormat="0" applyAlignment="0" applyProtection="0"/>
    <xf numFmtId="0" fontId="10" fillId="62" borderId="1876" applyNumberFormat="0" applyFont="0" applyAlignment="0" applyProtection="0"/>
    <xf numFmtId="0" fontId="64" fillId="59" borderId="1877" applyNumberFormat="0" applyAlignment="0" applyProtection="0"/>
    <xf numFmtId="0" fontId="7" fillId="14" borderId="14" applyNumberFormat="0" applyFont="0" applyAlignment="0" applyProtection="0"/>
    <xf numFmtId="0" fontId="66" fillId="0" borderId="1878" applyNumberFormat="0" applyFill="0" applyAlignment="0" applyProtection="0"/>
    <xf numFmtId="0" fontId="2" fillId="0" borderId="1878"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875"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875" applyNumberFormat="0" applyAlignment="0" applyProtection="0"/>
    <xf numFmtId="0" fontId="7" fillId="14" borderId="14" applyNumberFormat="0" applyFont="0" applyAlignment="0" applyProtection="0"/>
    <xf numFmtId="0" fontId="10" fillId="62" borderId="1876" applyNumberFormat="0" applyFont="0" applyAlignment="0" applyProtection="0"/>
    <xf numFmtId="0" fontId="64" fillId="59" borderId="1877" applyNumberFormat="0" applyAlignment="0" applyProtection="0"/>
    <xf numFmtId="0" fontId="7" fillId="14" borderId="14" applyNumberFormat="0" applyFont="0" applyAlignment="0" applyProtection="0"/>
    <xf numFmtId="0" fontId="2" fillId="0" borderId="1878" applyNumberFormat="0" applyFill="0" applyAlignment="0" applyProtection="0"/>
    <xf numFmtId="0" fontId="66" fillId="0" borderId="1878"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0" fontId="10" fillId="63" borderId="1882" applyNumberFormat="0" applyFont="0" applyBorder="0" applyAlignment="0" applyProtection="0"/>
    <xf numFmtId="180" fontId="10" fillId="63" borderId="1882" applyNumberFormat="0" applyFont="0" applyBorder="0" applyAlignment="0" applyProtection="0"/>
    <xf numFmtId="271" fontId="11" fillId="0" borderId="2258">
      <alignment horizontal="right"/>
    </xf>
    <xf numFmtId="188" fontId="73" fillId="63" borderId="2176" applyFill="0">
      <alignment horizontal="center" vertical="center"/>
    </xf>
    <xf numFmtId="193" fontId="10" fillId="0" borderId="2176" applyFont="0" applyFill="0" applyBorder="0" applyAlignment="0" applyProtection="0">
      <alignment horizontal="left"/>
      <protection locked="0"/>
    </xf>
    <xf numFmtId="37" fontId="70" fillId="0" borderId="2257" applyFill="0">
      <alignment horizontal="center" vertical="center"/>
    </xf>
    <xf numFmtId="228" fontId="74" fillId="0" borderId="2484" applyNumberFormat="0">
      <alignment horizontal="left"/>
      <protection locked="0"/>
    </xf>
    <xf numFmtId="37" fontId="70" fillId="0" borderId="2275" applyFill="0">
      <alignment horizontal="center" vertical="center"/>
    </xf>
    <xf numFmtId="250" fontId="121" fillId="0" borderId="2105" applyFill="0"/>
    <xf numFmtId="178" fontId="10" fillId="39" borderId="2411">
      <alignment horizontal="center"/>
      <protection locked="0"/>
    </xf>
    <xf numFmtId="0" fontId="7" fillId="14" borderId="14" applyNumberFormat="0" applyFont="0" applyAlignment="0" applyProtection="0"/>
    <xf numFmtId="0" fontId="7" fillId="14" borderId="14" applyNumberFormat="0" applyFont="0" applyAlignment="0" applyProtection="0"/>
    <xf numFmtId="0" fontId="10" fillId="62" borderId="2333" applyNumberFormat="0" applyFont="0" applyAlignment="0" applyProtection="0"/>
    <xf numFmtId="197" fontId="74" fillId="0" borderId="2249">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31" fontId="103" fillId="0" borderId="2255">
      <alignment vertic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7" fontId="74" fillId="0" borderId="2722"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01" fontId="10" fillId="39" borderId="2330" applyNumberFormat="0">
      <alignment horizontal="left"/>
    </xf>
    <xf numFmtId="0" fontId="7" fillId="14" borderId="14" applyNumberFormat="0" applyFont="0" applyAlignment="0" applyProtection="0"/>
    <xf numFmtId="0" fontId="7" fillId="14" borderId="14" applyNumberFormat="0" applyFont="0" applyAlignment="0" applyProtection="0"/>
    <xf numFmtId="0" fontId="10" fillId="62" borderId="2253"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3" fontId="10" fillId="0" borderId="2031" applyFont="0" applyFill="0" applyBorder="0" applyAlignment="0" applyProtection="0">
      <alignment horizontal="left"/>
      <protection locked="0"/>
    </xf>
    <xf numFmtId="228" fontId="79" fillId="0" borderId="2339"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33" fontId="103" fillId="0" borderId="2719">
      <alignment vertic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252" applyNumberFormat="0" applyAlignment="0" applyProtection="0"/>
    <xf numFmtId="250" fontId="168" fillId="0" borderId="2568" applyFill="0"/>
    <xf numFmtId="271" fontId="11" fillId="0" borderId="2339">
      <alignment horizontal="right"/>
    </xf>
    <xf numFmtId="254" fontId="10" fillId="39" borderId="2258">
      <alignment horizontal="righ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252" applyNumberFormat="0" applyAlignment="0" applyProtection="0"/>
    <xf numFmtId="0" fontId="7" fillId="14" borderId="14" applyNumberFormat="0" applyFont="0" applyAlignment="0" applyProtection="0"/>
    <xf numFmtId="0" fontId="7" fillId="14" borderId="14" applyNumberFormat="0" applyFont="0" applyAlignment="0" applyProtection="0"/>
    <xf numFmtId="188" fontId="73" fillId="63" borderId="2104" applyFill="0">
      <alignment horizontal="center" vertical="center"/>
    </xf>
    <xf numFmtId="250" fontId="121" fillId="0" borderId="2177" applyFill="0"/>
    <xf numFmtId="0" fontId="7" fillId="14" borderId="14" applyNumberFormat="0" applyFont="0" applyAlignment="0" applyProtection="0"/>
    <xf numFmtId="0" fontId="7" fillId="14" borderId="14" applyNumberFormat="0" applyFont="0" applyAlignment="0" applyProtection="0"/>
    <xf numFmtId="0" fontId="73" fillId="63" borderId="2411" applyFill="0">
      <alignment horizontal="center"/>
    </xf>
    <xf numFmtId="200" fontId="10" fillId="5" borderId="2484" applyFont="0" applyFill="0" applyBorder="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5" fontId="74" fillId="0" borderId="2330" applyFont="0" applyFill="0" applyBorder="0" applyAlignment="0" applyProtection="0">
      <alignment horizontal="left"/>
      <protection locked="0"/>
    </xf>
    <xf numFmtId="3" fontId="114" fillId="39" borderId="2339">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31" fontId="103" fillId="0" borderId="2336">
      <alignment vertical="center"/>
      <protection locked="0"/>
    </xf>
    <xf numFmtId="0" fontId="7" fillId="14" borderId="14" applyNumberFormat="0" applyFont="0" applyAlignment="0" applyProtection="0"/>
    <xf numFmtId="188" fontId="73" fillId="63" borderId="1958" applyFill="0">
      <alignment horizontal="center" vertical="center"/>
    </xf>
    <xf numFmtId="180" fontId="10" fillId="63" borderId="1886" applyNumberFormat="0" applyFont="0" applyBorder="0" applyAlignment="0" applyProtection="0"/>
    <xf numFmtId="180" fontId="10" fillId="63" borderId="1886" applyNumberFormat="0" applyFont="0" applyBorder="0" applyAlignment="0" applyProtection="0"/>
    <xf numFmtId="49" fontId="74" fillId="0" borderId="1913">
      <alignment horizontal="left" vertical="top" wrapText="1"/>
      <protection locked="0"/>
    </xf>
    <xf numFmtId="37" fontId="70" fillId="0" borderId="2566" applyFill="0">
      <alignment horizontal="center" vertical="center"/>
    </xf>
    <xf numFmtId="193" fontId="10" fillId="0" borderId="2176" applyFont="0" applyFill="0" applyBorder="0" applyAlignment="0" applyProtection="0">
      <alignment horizontal="left"/>
      <protection locked="0"/>
    </xf>
    <xf numFmtId="0" fontId="7" fillId="14" borderId="14" applyNumberFormat="0" applyFont="0" applyAlignment="0" applyProtection="0"/>
    <xf numFmtId="0" fontId="61" fillId="46" borderId="2560" applyNumberFormat="0" applyAlignment="0" applyProtection="0"/>
    <xf numFmtId="0" fontId="73" fillId="63" borderId="2104" applyFill="0">
      <alignment horizontal="center"/>
    </xf>
    <xf numFmtId="0" fontId="7" fillId="14" borderId="14" applyNumberFormat="0" applyFont="0" applyAlignment="0" applyProtection="0"/>
    <xf numFmtId="0" fontId="7" fillId="14" borderId="14" applyNumberFormat="0" applyFont="0" applyAlignment="0" applyProtection="0"/>
    <xf numFmtId="250" fontId="168" fillId="0" borderId="2178" applyFill="0"/>
    <xf numFmtId="0" fontId="7" fillId="14" borderId="14" applyNumberFormat="0" applyFont="0" applyAlignment="0" applyProtection="0"/>
    <xf numFmtId="0" fontId="7" fillId="14" borderId="14" applyNumberFormat="0" applyFont="0" applyAlignment="0" applyProtection="0"/>
    <xf numFmtId="49" fontId="74" fillId="0" borderId="1940">
      <alignment horizontal="left" vertical="top" wrapText="1"/>
      <protection locked="0"/>
    </xf>
    <xf numFmtId="0" fontId="10" fillId="62" borderId="1907" applyNumberFormat="0" applyFont="0" applyAlignment="0" applyProtection="0"/>
    <xf numFmtId="201" fontId="10" fillId="39" borderId="1922" applyNumberFormat="0">
      <alignment horizontal="left"/>
    </xf>
    <xf numFmtId="231" fontId="103" fillId="0" borderId="1910">
      <alignment vertical="center"/>
      <protection locked="0"/>
    </xf>
    <xf numFmtId="0" fontId="7" fillId="14" borderId="14" applyNumberFormat="0" applyFont="0" applyAlignment="0" applyProtection="0"/>
    <xf numFmtId="0" fontId="7" fillId="14" borderId="14" applyNumberFormat="0" applyFont="0" applyAlignment="0" applyProtection="0"/>
    <xf numFmtId="184" fontId="103" fillId="0" borderId="1946">
      <alignment vertic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7" fontId="74" fillId="0" borderId="1949" applyFont="0" applyFill="0" applyBorder="0" applyAlignment="0" applyProtection="0">
      <alignment horizontal="left"/>
      <protection locked="0"/>
    </xf>
    <xf numFmtId="0" fontId="7" fillId="14" borderId="14" applyNumberFormat="0" applyFont="0" applyAlignment="0" applyProtection="0"/>
    <xf numFmtId="178" fontId="10" fillId="39" borderId="1922">
      <alignment horizontal="center"/>
      <protection locked="0"/>
    </xf>
    <xf numFmtId="0" fontId="7" fillId="14" borderId="14" applyNumberFormat="0" applyFont="0" applyAlignment="0" applyProtection="0"/>
    <xf numFmtId="228" fontId="73" fillId="63" borderId="1958" applyFill="0">
      <alignment horizontal="center" vertical="center"/>
    </xf>
    <xf numFmtId="0" fontId="7" fillId="14" borderId="14" applyNumberFormat="0" applyFont="0" applyAlignment="0" applyProtection="0"/>
    <xf numFmtId="231" fontId="103" fillId="0" borderId="1946">
      <alignment vertical="center"/>
      <protection locked="0"/>
    </xf>
    <xf numFmtId="0" fontId="53" fillId="59" borderId="1915" applyNumberFormat="0" applyAlignment="0" applyProtection="0"/>
    <xf numFmtId="0" fontId="53" fillId="59" borderId="1951" applyNumberFormat="0" applyAlignment="0" applyProtection="0"/>
    <xf numFmtId="201" fontId="10" fillId="39" borderId="1913" applyNumberFormat="0">
      <alignment horizontal="left"/>
    </xf>
    <xf numFmtId="184" fontId="68" fillId="0" borderId="1913" applyFill="0">
      <alignment horizontal="center" vertical="center"/>
    </xf>
    <xf numFmtId="228" fontId="73" fillId="63" borderId="1940" applyFill="0">
      <alignment horizontal="center"/>
    </xf>
    <xf numFmtId="271" fontId="11" fillId="0" borderId="1931">
      <alignment horizontal="right"/>
    </xf>
    <xf numFmtId="267" fontId="112" fillId="0" borderId="1903" applyFill="0">
      <alignment horizontal="center" vertical="center"/>
    </xf>
    <xf numFmtId="233" fontId="103" fillId="0" borderId="1910">
      <alignment vertical="center"/>
      <protection locked="0"/>
    </xf>
    <xf numFmtId="228" fontId="79" fillId="0" borderId="1913" applyFill="0">
      <alignment horizontal="center" vertical="center"/>
    </xf>
    <xf numFmtId="228" fontId="73" fillId="63" borderId="1958" applyFill="0">
      <alignment horizontal="center"/>
    </xf>
    <xf numFmtId="232" fontId="103" fillId="0" borderId="1946">
      <alignment vertical="center"/>
      <protection locked="0"/>
    </xf>
    <xf numFmtId="271" fontId="11" fillId="0" borderId="1940">
      <alignment horizontal="right"/>
    </xf>
    <xf numFmtId="0" fontId="53" fillId="59" borderId="1951" applyNumberFormat="0" applyAlignment="0" applyProtection="0"/>
    <xf numFmtId="49" fontId="74" fillId="0" borderId="1895">
      <alignment horizontal="left" vertical="top" wrapText="1"/>
      <protection locked="0"/>
    </xf>
    <xf numFmtId="0" fontId="7" fillId="14" borderId="14" applyNumberFormat="0" applyFont="0" applyAlignment="0" applyProtection="0"/>
    <xf numFmtId="0" fontId="73" fillId="63" borderId="1895" applyFill="0">
      <alignment horizontal="center"/>
    </xf>
    <xf numFmtId="188" fontId="73" fillId="63" borderId="1895" applyFill="0">
      <alignment horizontal="center" vertical="center"/>
    </xf>
    <xf numFmtId="0" fontId="7" fillId="14" borderId="14" applyNumberFormat="0" applyFont="0" applyAlignment="0" applyProtection="0"/>
    <xf numFmtId="187" fontId="74" fillId="0" borderId="1931" applyFont="0" applyFill="0" applyBorder="0" applyAlignment="0" applyProtection="0">
      <alignment horizontal="left"/>
      <protection locked="0"/>
    </xf>
    <xf numFmtId="0" fontId="7" fillId="14" borderId="14" applyNumberFormat="0" applyFont="0" applyAlignment="0" applyProtection="0"/>
    <xf numFmtId="250" fontId="121" fillId="0" borderId="1941" applyFill="0"/>
    <xf numFmtId="10" fontId="68" fillId="67" borderId="1949" applyNumberFormat="0" applyBorder="0" applyAlignment="0" applyProtection="0"/>
    <xf numFmtId="0" fontId="10" fillId="62" borderId="2561" applyNumberFormat="0" applyFont="0" applyAlignment="0" applyProtection="0"/>
    <xf numFmtId="228" fontId="124" fillId="0" borderId="1912" applyFill="0">
      <alignment horizontal="center" vertical="center"/>
    </xf>
    <xf numFmtId="0" fontId="7" fillId="14" borderId="14" applyNumberFormat="0" applyFont="0" applyAlignment="0" applyProtection="0"/>
    <xf numFmtId="0" fontId="74" fillId="0" borderId="1931" applyNumberFormat="0">
      <alignment horizontal="left"/>
      <protection locked="0"/>
    </xf>
    <xf numFmtId="228" fontId="124" fillId="0" borderId="1903" applyFill="0">
      <alignment horizontal="center" vertical="center"/>
    </xf>
    <xf numFmtId="0" fontId="7" fillId="14" borderId="14" applyNumberFormat="0" applyFont="0" applyAlignment="0" applyProtection="0"/>
    <xf numFmtId="271" fontId="11" fillId="0" borderId="1922">
      <alignment horizontal="right"/>
    </xf>
    <xf numFmtId="229" fontId="103" fillId="0" borderId="1946">
      <alignment vertical="center"/>
      <protection locked="0"/>
    </xf>
    <xf numFmtId="271" fontId="11" fillId="63" borderId="1940">
      <alignment horizontal="right"/>
    </xf>
    <xf numFmtId="201" fontId="10" fillId="39" borderId="1931" applyNumberFormat="0">
      <alignment horizontal="left"/>
    </xf>
    <xf numFmtId="3" fontId="114" fillId="39" borderId="1940">
      <alignment horizontal="center"/>
      <protection locked="0"/>
    </xf>
    <xf numFmtId="185" fontId="74" fillId="0" borderId="1940" applyFont="0" applyFill="0" applyBorder="0" applyAlignment="0" applyProtection="0">
      <alignment horizontal="left"/>
      <protection locked="0"/>
    </xf>
    <xf numFmtId="228" fontId="103" fillId="0" borderId="1928">
      <alignment vertical="center"/>
      <protection locked="0"/>
    </xf>
    <xf numFmtId="193" fontId="10" fillId="0" borderId="1895"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1940" applyFont="0" applyFill="0" applyBorder="0" applyAlignment="0" applyProtection="0">
      <alignment horizontal="left"/>
      <protection locked="0"/>
    </xf>
    <xf numFmtId="271" fontId="11" fillId="0" borderId="1922">
      <alignment horizontal="right"/>
    </xf>
    <xf numFmtId="49" fontId="74" fillId="0" borderId="1922">
      <alignment horizontal="left" vertical="top" wrapText="1"/>
      <protection locked="0"/>
    </xf>
    <xf numFmtId="49" fontId="74" fillId="0" borderId="1931">
      <alignment horizontal="left" vertical="top" wrapText="1"/>
      <protection locked="0"/>
    </xf>
    <xf numFmtId="197" fontId="74" fillId="0" borderId="1931">
      <alignment horizontal="left"/>
      <protection locked="0"/>
    </xf>
    <xf numFmtId="233" fontId="103" fillId="0" borderId="1946">
      <alignment vertical="center"/>
      <protection locked="0"/>
    </xf>
    <xf numFmtId="200" fontId="10" fillId="5" borderId="1895" applyFont="0" applyFill="0" applyBorder="0" applyAlignment="0" applyProtection="0"/>
    <xf numFmtId="228" fontId="73" fillId="63" borderId="1940" applyFill="0">
      <alignment horizontal="center"/>
    </xf>
    <xf numFmtId="196" fontId="10" fillId="39" borderId="1940" applyFont="0" applyFill="0" applyBorder="0" applyAlignment="0">
      <alignment horizontal="left"/>
    </xf>
    <xf numFmtId="0" fontId="7" fillId="14" borderId="14" applyNumberFormat="0" applyFont="0" applyAlignment="0" applyProtection="0"/>
    <xf numFmtId="228" fontId="74" fillId="0" borderId="1958" applyNumberFormat="0">
      <alignment horizontal="left"/>
      <protection locked="0"/>
    </xf>
    <xf numFmtId="0" fontId="7" fillId="14" borderId="14" applyNumberFormat="0" applyFont="0" applyAlignment="0" applyProtection="0"/>
    <xf numFmtId="0" fontId="7" fillId="14" borderId="14" applyNumberFormat="0" applyFont="0" applyAlignment="0" applyProtection="0"/>
    <xf numFmtId="0" fontId="66" fillId="0" borderId="1918" applyNumberFormat="0" applyFill="0" applyAlignment="0" applyProtection="0"/>
    <xf numFmtId="0" fontId="7" fillId="14" borderId="14" applyNumberFormat="0" applyFont="0" applyAlignment="0" applyProtection="0"/>
    <xf numFmtId="271" fontId="11" fillId="63" borderId="1931">
      <alignment horizontal="right"/>
    </xf>
    <xf numFmtId="0" fontId="7" fillId="14" borderId="14" applyNumberFormat="0" applyFont="0" applyAlignment="0" applyProtection="0"/>
    <xf numFmtId="0" fontId="7" fillId="14" borderId="14" applyNumberFormat="0" applyFont="0" applyAlignment="0" applyProtection="0"/>
    <xf numFmtId="228" fontId="103" fillId="0" borderId="1910">
      <alignment vertical="center"/>
      <protection locked="0"/>
    </xf>
    <xf numFmtId="0" fontId="7" fillId="14" borderId="14" applyNumberFormat="0" applyFont="0" applyAlignment="0" applyProtection="0"/>
    <xf numFmtId="0" fontId="10" fillId="62" borderId="1943" applyNumberFormat="0" applyFont="0" applyAlignment="0" applyProtection="0"/>
    <xf numFmtId="0" fontId="7" fillId="14" borderId="14" applyNumberFormat="0" applyFont="0" applyAlignment="0" applyProtection="0"/>
    <xf numFmtId="0" fontId="2" fillId="0" borderId="1927" applyNumberFormat="0" applyFill="0" applyAlignment="0" applyProtection="0"/>
    <xf numFmtId="228" fontId="136" fillId="68" borderId="1956" applyNumberFormat="0">
      <alignment horizontal="right"/>
    </xf>
    <xf numFmtId="0" fontId="7" fillId="14" borderId="14" applyNumberFormat="0" applyFont="0" applyAlignment="0" applyProtection="0"/>
    <xf numFmtId="0" fontId="7" fillId="14" borderId="14" applyNumberFormat="0" applyFont="0" applyAlignment="0" applyProtection="0"/>
    <xf numFmtId="10" fontId="68" fillId="67" borderId="1940" applyNumberFormat="0" applyBorder="0" applyAlignment="0" applyProtection="0"/>
    <xf numFmtId="188" fontId="73" fillId="63" borderId="1895" applyFill="0">
      <alignment horizontal="center" vertical="center"/>
    </xf>
    <xf numFmtId="0" fontId="7" fillId="14" borderId="14" applyNumberFormat="0" applyFont="0" applyAlignment="0" applyProtection="0"/>
    <xf numFmtId="254" fontId="10" fillId="39" borderId="1922">
      <alignment horizontal="right"/>
      <protection locked="0"/>
    </xf>
    <xf numFmtId="271" fontId="11" fillId="63" borderId="1949">
      <alignment horizontal="right"/>
    </xf>
    <xf numFmtId="178" fontId="10" fillId="39" borderId="1940">
      <alignment horizontal="center"/>
      <protection locked="0"/>
    </xf>
    <xf numFmtId="191" fontId="74" fillId="0" borderId="1913" applyFont="0" applyFill="0" applyBorder="0" applyAlignment="0" applyProtection="0">
      <alignment horizontal="left"/>
      <protection locked="0"/>
    </xf>
    <xf numFmtId="0" fontId="7" fillId="14" borderId="14" applyNumberFormat="0" applyFont="0" applyAlignment="0" applyProtection="0"/>
    <xf numFmtId="0" fontId="73" fillId="63" borderId="1940" applyFill="0">
      <alignment horizontal="center"/>
    </xf>
    <xf numFmtId="17" fontId="11" fillId="39" borderId="1913">
      <alignment horizontal="center"/>
      <protection locked="0"/>
    </xf>
    <xf numFmtId="0" fontId="2" fillId="0" borderId="1900" applyNumberFormat="0" applyFill="0" applyAlignment="0" applyProtection="0"/>
    <xf numFmtId="191" fontId="74" fillId="0" borderId="1940" applyFont="0" applyFill="0" applyBorder="0" applyAlignment="0" applyProtection="0">
      <alignment horizontal="left"/>
      <protection locked="0"/>
    </xf>
    <xf numFmtId="0" fontId="53" fillId="59" borderId="1942" applyNumberFormat="0" applyAlignment="0" applyProtection="0"/>
    <xf numFmtId="0" fontId="53" fillId="59" borderId="1888" applyNumberFormat="0" applyAlignment="0" applyProtection="0"/>
    <xf numFmtId="188" fontId="73" fillId="63" borderId="1940" applyFill="0">
      <alignment horizontal="center" vertical="center"/>
    </xf>
    <xf numFmtId="0" fontId="7" fillId="14" borderId="14" applyNumberFormat="0" applyFont="0" applyAlignment="0" applyProtection="0"/>
    <xf numFmtId="228" fontId="136" fillId="68" borderId="1902" applyNumberFormat="0">
      <alignment horizontal="right"/>
    </xf>
    <xf numFmtId="0" fontId="10" fillId="62" borderId="1916" applyNumberFormat="0" applyFont="0" applyAlignment="0" applyProtection="0"/>
    <xf numFmtId="0" fontId="61" fillId="46" borderId="1888" applyNumberFormat="0" applyAlignment="0" applyProtection="0"/>
    <xf numFmtId="0" fontId="7" fillId="14" borderId="14" applyNumberFormat="0" applyFont="0" applyAlignment="0" applyProtection="0"/>
    <xf numFmtId="231" fontId="103" fillId="0" borderId="1937">
      <alignment vertical="center"/>
      <protection locked="0"/>
    </xf>
    <xf numFmtId="0" fontId="10" fillId="62" borderId="1889" applyNumberFormat="0" applyFont="0" applyAlignment="0" applyProtection="0"/>
    <xf numFmtId="0" fontId="10" fillId="62" borderId="1889" applyNumberFormat="0" applyFont="0" applyAlignment="0" applyProtection="0"/>
    <xf numFmtId="0" fontId="64" fillId="59" borderId="1890" applyNumberFormat="0" applyAlignment="0" applyProtection="0"/>
    <xf numFmtId="0" fontId="66" fillId="0" borderId="1891" applyNumberFormat="0" applyFill="0" applyAlignment="0" applyProtection="0"/>
    <xf numFmtId="0" fontId="2" fillId="0" borderId="1936" applyNumberFormat="0" applyFill="0" applyAlignment="0" applyProtection="0"/>
    <xf numFmtId="271" fontId="11" fillId="0" borderId="1904">
      <alignment horizontal="right"/>
    </xf>
    <xf numFmtId="266" fontId="103" fillId="0" borderId="1904" applyFill="0">
      <alignment horizontal="center" vertical="center"/>
    </xf>
    <xf numFmtId="10" fontId="68" fillId="67" borderId="1904" applyNumberFormat="0" applyBorder="0" applyAlignment="0" applyProtection="0"/>
    <xf numFmtId="276" fontId="20" fillId="0" borderId="1904">
      <alignment horizontal="center"/>
    </xf>
    <xf numFmtId="0" fontId="7" fillId="14" borderId="14" applyNumberFormat="0" applyFont="0" applyAlignment="0" applyProtection="0"/>
    <xf numFmtId="276" fontId="20" fillId="0" borderId="1895">
      <alignment horizontal="center"/>
    </xf>
    <xf numFmtId="0" fontId="74" fillId="0" borderId="1895" applyNumberFormat="0">
      <alignment horizontal="left"/>
      <protection locked="0"/>
    </xf>
    <xf numFmtId="0" fontId="61" fillId="46" borderId="1933" applyNumberFormat="0" applyAlignment="0" applyProtection="0"/>
    <xf numFmtId="0" fontId="7" fillId="14" borderId="14" applyNumberFormat="0" applyFont="0" applyAlignment="0" applyProtection="0"/>
    <xf numFmtId="0" fontId="7" fillId="14" borderId="14" applyNumberFormat="0" applyFont="0" applyAlignment="0" applyProtection="0"/>
    <xf numFmtId="228" fontId="112" fillId="0" borderId="1912" applyFill="0">
      <alignment horizontal="center" vertical="center"/>
    </xf>
    <xf numFmtId="0" fontId="7" fillId="14" borderId="14" applyNumberFormat="0" applyFont="0" applyAlignment="0" applyProtection="0"/>
    <xf numFmtId="0" fontId="7" fillId="14" borderId="14" applyNumberFormat="0" applyFont="0" applyAlignment="0" applyProtection="0"/>
    <xf numFmtId="184" fontId="103" fillId="0" borderId="1937">
      <alignment vertical="center"/>
      <protection locked="0"/>
    </xf>
    <xf numFmtId="0" fontId="7" fillId="14" borderId="14" applyNumberFormat="0" applyFont="0" applyAlignment="0" applyProtection="0"/>
    <xf numFmtId="228" fontId="104" fillId="0" borderId="1913" applyFill="0">
      <alignment horizontal="center" vertical="center"/>
    </xf>
    <xf numFmtId="228" fontId="112" fillId="0" borderId="1903" applyFill="0">
      <alignment horizontal="center" vertical="center"/>
    </xf>
    <xf numFmtId="228" fontId="73" fillId="63" borderId="1949" applyFill="0">
      <alignment horizontal="center"/>
    </xf>
    <xf numFmtId="228" fontId="103" fillId="0" borderId="1931" applyFill="0">
      <alignment horizontal="center" vertical="center"/>
    </xf>
    <xf numFmtId="185" fontId="74" fillId="0" borderId="1931" applyFont="0" applyFill="0" applyBorder="0" applyAlignment="0" applyProtection="0">
      <alignment horizontal="left"/>
      <protection locked="0"/>
    </xf>
    <xf numFmtId="0" fontId="61" fillId="46" borderId="1897" applyNumberFormat="0" applyAlignment="0" applyProtection="0"/>
    <xf numFmtId="0" fontId="7" fillId="14" borderId="14" applyNumberFormat="0" applyFont="0" applyAlignment="0" applyProtection="0"/>
    <xf numFmtId="49" fontId="74" fillId="0" borderId="1940">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193" fontId="10" fillId="0" borderId="1895"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906"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78" fontId="10" fillId="39" borderId="1913">
      <alignment horizontal="center"/>
      <protection locked="0"/>
    </xf>
    <xf numFmtId="254" fontId="10" fillId="39" borderId="1913">
      <alignment horizontal="right"/>
      <protection locked="0"/>
    </xf>
    <xf numFmtId="178" fontId="10" fillId="39" borderId="1913">
      <alignment horizontal="center"/>
      <protection locked="0"/>
    </xf>
    <xf numFmtId="0" fontId="7" fillId="14" borderId="14" applyNumberFormat="0" applyFont="0" applyAlignment="0" applyProtection="0"/>
    <xf numFmtId="0" fontId="7" fillId="14" borderId="14" applyNumberFormat="0" applyFont="0" applyAlignment="0" applyProtection="0"/>
    <xf numFmtId="196" fontId="10" fillId="39" borderId="1913" applyFont="0" applyFill="0" applyBorder="0" applyAlignment="0">
      <alignment horizontal="left"/>
    </xf>
    <xf numFmtId="0" fontId="7" fillId="14" borderId="14" applyNumberFormat="0" applyFont="0" applyAlignment="0" applyProtection="0"/>
    <xf numFmtId="0" fontId="7" fillId="14" borderId="14" applyNumberFormat="0" applyFont="0" applyAlignment="0" applyProtection="0"/>
    <xf numFmtId="178" fontId="10" fillId="39" borderId="1895">
      <alignment horizontal="center"/>
      <protection locked="0"/>
    </xf>
    <xf numFmtId="201" fontId="10" fillId="39" borderId="1940" applyNumberFormat="0">
      <alignment horizontal="left"/>
    </xf>
    <xf numFmtId="0" fontId="66" fillId="0" borderId="1900" applyNumberFormat="0" applyFill="0" applyAlignment="0" applyProtection="0"/>
    <xf numFmtId="196" fontId="10" fillId="39" borderId="1931" applyFont="0" applyFill="0" applyBorder="0" applyAlignment="0">
      <alignment horizontal="left"/>
    </xf>
    <xf numFmtId="228" fontId="112" fillId="0" borderId="2721" applyFill="0">
      <alignment horizontal="center" vertical="center"/>
    </xf>
    <xf numFmtId="0" fontId="7" fillId="14" borderId="14" applyNumberFormat="0" applyFont="0" applyAlignment="0" applyProtection="0"/>
    <xf numFmtId="178" fontId="10" fillId="39" borderId="1895">
      <alignment horizontal="center"/>
      <protection locked="0"/>
    </xf>
    <xf numFmtId="0" fontId="7" fillId="14" borderId="14" applyNumberFormat="0" applyFont="0" applyAlignment="0" applyProtection="0"/>
    <xf numFmtId="49" fontId="74" fillId="0" borderId="1931">
      <alignment horizontal="left" vertical="top" wrapText="1"/>
      <protection locked="0"/>
    </xf>
    <xf numFmtId="0" fontId="7" fillId="14" borderId="14" applyNumberFormat="0" applyFont="0" applyAlignment="0" applyProtection="0"/>
    <xf numFmtId="0" fontId="53" fillId="59" borderId="1888" applyNumberFormat="0" applyAlignment="0" applyProtection="0"/>
    <xf numFmtId="271" fontId="11" fillId="0" borderId="1958">
      <alignment horizontal="right"/>
    </xf>
    <xf numFmtId="191" fontId="74" fillId="0" borderId="1931" applyFont="0" applyFill="0" applyBorder="0" applyAlignment="0" applyProtection="0">
      <alignment horizontal="left"/>
      <protection locked="0"/>
    </xf>
    <xf numFmtId="230" fontId="103" fillId="0" borderId="1937">
      <alignment vertical="center"/>
      <protection locked="0"/>
    </xf>
    <xf numFmtId="233" fontId="103" fillId="0" borderId="1955">
      <alignment vertical="center"/>
      <protection locked="0"/>
    </xf>
    <xf numFmtId="190" fontId="74" fillId="0" borderId="1940" applyFont="0" applyFill="0" applyBorder="0" applyAlignment="0" applyProtection="0">
      <alignment horizontal="left"/>
      <protection locked="0"/>
    </xf>
    <xf numFmtId="196" fontId="10" fillId="39" borderId="1931" applyFont="0" applyFill="0" applyBorder="0" applyAlignment="0">
      <alignment horizontal="left"/>
    </xf>
    <xf numFmtId="0" fontId="7" fillId="14" borderId="14" applyNumberFormat="0" applyFont="0" applyAlignment="0" applyProtection="0"/>
    <xf numFmtId="0" fontId="66" fillId="0" borderId="1918" applyNumberFormat="0" applyFill="0" applyAlignment="0" applyProtection="0"/>
    <xf numFmtId="0" fontId="53" fillId="59" borderId="1933" applyNumberFormat="0" applyAlignment="0" applyProtection="0"/>
    <xf numFmtId="254" fontId="10" fillId="39" borderId="1931">
      <alignment horizontal="right"/>
      <protection locked="0"/>
    </xf>
    <xf numFmtId="178" fontId="10" fillId="39" borderId="1940">
      <alignment horizontal="center"/>
      <protection locked="0"/>
    </xf>
    <xf numFmtId="228" fontId="103" fillId="0" borderId="1949" applyFill="0">
      <alignment horizontal="center" vertical="center"/>
    </xf>
    <xf numFmtId="254" fontId="10" fillId="39" borderId="1940">
      <alignment horizontal="right"/>
      <protection locked="0"/>
    </xf>
    <xf numFmtId="0" fontId="66" fillId="0" borderId="1909" applyNumberFormat="0" applyFill="0" applyAlignment="0" applyProtection="0"/>
    <xf numFmtId="0" fontId="7" fillId="14" borderId="14" applyNumberFormat="0" applyFont="0" applyAlignment="0" applyProtection="0"/>
    <xf numFmtId="0" fontId="53" fillId="59" borderId="1897" applyNumberFormat="0" applyAlignment="0" applyProtection="0"/>
    <xf numFmtId="0" fontId="2" fillId="0" borderId="1909" applyNumberFormat="0" applyFill="0" applyAlignment="0" applyProtection="0"/>
    <xf numFmtId="0" fontId="73" fillId="63" borderId="1940" applyFill="0">
      <alignment horizontal="center"/>
    </xf>
    <xf numFmtId="0" fontId="7" fillId="14" borderId="14" applyNumberFormat="0" applyFont="0" applyAlignment="0" applyProtection="0"/>
    <xf numFmtId="0" fontId="7" fillId="14" borderId="14" applyNumberFormat="0" applyFont="0" applyAlignment="0" applyProtection="0"/>
    <xf numFmtId="271" fontId="11" fillId="0" borderId="1949">
      <alignment horizontal="right"/>
    </xf>
    <xf numFmtId="228" fontId="73" fillId="63" borderId="1940" applyFill="0">
      <alignment horizontal="center" vertical="center"/>
    </xf>
    <xf numFmtId="187" fontId="74" fillId="0" borderId="1895" applyFont="0" applyFill="0" applyBorder="0" applyAlignment="0" applyProtection="0">
      <alignment horizontal="left"/>
      <protection locked="0"/>
    </xf>
    <xf numFmtId="0" fontId="7" fillId="14" borderId="14" applyNumberFormat="0" applyFont="0" applyAlignment="0" applyProtection="0"/>
    <xf numFmtId="250" fontId="168" fillId="0" borderId="1941" applyFill="0"/>
    <xf numFmtId="0" fontId="7" fillId="14" borderId="14" applyNumberFormat="0" applyFont="0" applyAlignment="0" applyProtection="0"/>
    <xf numFmtId="17" fontId="11" fillId="39" borderId="1949">
      <alignment horizontal="center"/>
      <protection locked="0"/>
    </xf>
    <xf numFmtId="0" fontId="53" fillId="59" borderId="1924" applyNumberFormat="0" applyAlignment="0" applyProtection="0"/>
    <xf numFmtId="188" fontId="73" fillId="63" borderId="1931" applyFill="0">
      <alignment horizontal="center" vertical="center"/>
    </xf>
    <xf numFmtId="229" fontId="103" fillId="0" borderId="1910">
      <alignment vertical="center"/>
      <protection locked="0"/>
    </xf>
    <xf numFmtId="231" fontId="103" fillId="0" borderId="1910">
      <alignment vertical="center"/>
      <protection locked="0"/>
    </xf>
    <xf numFmtId="10" fontId="68" fillId="67" borderId="1922" applyNumberFormat="0" applyBorder="0" applyAlignment="0" applyProtection="0"/>
    <xf numFmtId="0" fontId="7" fillId="14" borderId="14" applyNumberFormat="0" applyFont="0" applyAlignment="0" applyProtection="0"/>
    <xf numFmtId="49" fontId="74" fillId="0" borderId="1949">
      <alignment horizontal="left" vertical="top" wrapText="1"/>
      <protection locked="0"/>
    </xf>
    <xf numFmtId="266" fontId="103" fillId="0" borderId="1958" applyFill="0">
      <alignment horizontal="center" vertical="center"/>
    </xf>
    <xf numFmtId="178" fontId="10" fillId="39" borderId="1931">
      <alignment horizontal="center"/>
      <protection locked="0"/>
    </xf>
    <xf numFmtId="267" fontId="112" fillId="0" borderId="1948" applyFill="0">
      <alignment horizontal="center" vertical="center"/>
    </xf>
    <xf numFmtId="0" fontId="61" fillId="46" borderId="1888" applyNumberFormat="0" applyAlignment="0" applyProtection="0"/>
    <xf numFmtId="230" fontId="103" fillId="0" borderId="1901">
      <alignment vertical="center"/>
      <protection locked="0"/>
    </xf>
    <xf numFmtId="254" fontId="10" fillId="39" borderId="1949">
      <alignment horizontal="right"/>
      <protection locked="0"/>
    </xf>
    <xf numFmtId="178" fontId="10" fillId="39" borderId="1949">
      <alignment horizontal="center"/>
      <protection locked="0"/>
    </xf>
    <xf numFmtId="185" fontId="74" fillId="0" borderId="1958" applyFont="0" applyFill="0" applyBorder="0" applyAlignment="0" applyProtection="0">
      <alignment horizontal="left"/>
      <protection locked="0"/>
    </xf>
    <xf numFmtId="0" fontId="7" fillId="14" borderId="14" applyNumberFormat="0" applyFont="0" applyAlignment="0" applyProtection="0"/>
    <xf numFmtId="3" fontId="114" fillId="39" borderId="1931">
      <alignment horizontal="center"/>
      <protection locked="0"/>
    </xf>
    <xf numFmtId="0" fontId="7" fillId="14" borderId="14" applyNumberFormat="0" applyFont="0" applyAlignment="0" applyProtection="0"/>
    <xf numFmtId="0" fontId="66" fillId="0" borderId="1909" applyNumberFormat="0" applyFill="0" applyAlignment="0" applyProtection="0"/>
    <xf numFmtId="0" fontId="66" fillId="0" borderId="1918" applyNumberFormat="0" applyFill="0" applyAlignment="0" applyProtection="0"/>
    <xf numFmtId="271" fontId="11" fillId="63" borderId="1922">
      <alignment horizontal="right"/>
    </xf>
    <xf numFmtId="0" fontId="7" fillId="14" borderId="14" applyNumberFormat="0" applyFont="0" applyAlignment="0" applyProtection="0"/>
    <xf numFmtId="229" fontId="103" fillId="0" borderId="1928">
      <alignment vertical="center"/>
      <protection locked="0"/>
    </xf>
    <xf numFmtId="0" fontId="7" fillId="14" borderId="14" applyNumberFormat="0" applyFont="0" applyAlignment="0" applyProtection="0"/>
    <xf numFmtId="228" fontId="103" fillId="0" borderId="1922" applyFill="0">
      <alignment horizontal="center" vertical="center"/>
    </xf>
    <xf numFmtId="0" fontId="2" fillId="0" borderId="1954" applyNumberFormat="0" applyFill="0" applyAlignment="0" applyProtection="0"/>
    <xf numFmtId="0" fontId="61" fillId="46" borderId="1951" applyNumberFormat="0" applyAlignment="0" applyProtection="0"/>
    <xf numFmtId="0" fontId="66" fillId="0" borderId="1945"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10" fillId="62" borderId="1889" applyNumberFormat="0" applyFont="0" applyAlignment="0" applyProtection="0"/>
    <xf numFmtId="0" fontId="64" fillId="59" borderId="1890" applyNumberFormat="0" applyAlignment="0" applyProtection="0"/>
    <xf numFmtId="0" fontId="10" fillId="62" borderId="1934" applyNumberFormat="0" applyFont="0" applyAlignment="0" applyProtection="0"/>
    <xf numFmtId="231" fontId="103" fillId="0" borderId="1937">
      <alignment vertical="center"/>
      <protection locked="0"/>
    </xf>
    <xf numFmtId="0" fontId="7" fillId="14" borderId="14" applyNumberFormat="0" applyFont="0" applyAlignment="0" applyProtection="0"/>
    <xf numFmtId="250" fontId="121" fillId="0" borderId="1923" applyFill="0"/>
    <xf numFmtId="0" fontId="7" fillId="14" borderId="14" applyNumberFormat="0" applyFont="0" applyAlignment="0" applyProtection="0"/>
    <xf numFmtId="0" fontId="7" fillId="14" borderId="14" applyNumberFormat="0" applyFont="0" applyAlignment="0" applyProtection="0"/>
    <xf numFmtId="0" fontId="66" fillId="0" borderId="1891" applyNumberFormat="0" applyFill="0" applyAlignment="0" applyProtection="0"/>
    <xf numFmtId="0" fontId="2" fillId="0" borderId="1891" applyNumberFormat="0" applyFill="0" applyAlignment="0" applyProtection="0"/>
    <xf numFmtId="0" fontId="7" fillId="14" borderId="14" applyNumberFormat="0" applyFont="0" applyAlignment="0" applyProtection="0"/>
    <xf numFmtId="0" fontId="61" fillId="46" borderId="1942" applyNumberFormat="0" applyAlignment="0" applyProtection="0"/>
    <xf numFmtId="0" fontId="7" fillId="14" borderId="14" applyNumberFormat="0" applyFont="0" applyAlignment="0" applyProtection="0"/>
    <xf numFmtId="228" fontId="124" fillId="0" borderId="1948" applyFill="0">
      <alignment horizontal="center" vertical="center"/>
    </xf>
    <xf numFmtId="231" fontId="103" fillId="0" borderId="1946">
      <alignment vertical="center"/>
      <protection locked="0"/>
    </xf>
    <xf numFmtId="0" fontId="66" fillId="0" borderId="1936" applyNumberFormat="0" applyFill="0" applyAlignment="0" applyProtection="0"/>
    <xf numFmtId="237" fontId="103" fillId="0" borderId="1946">
      <alignment vertical="center"/>
      <protection locked="0"/>
    </xf>
    <xf numFmtId="233" fontId="103" fillId="0" borderId="1910">
      <alignment vertical="center"/>
      <protection locked="0"/>
    </xf>
    <xf numFmtId="0" fontId="74" fillId="0" borderId="1913" applyNumberFormat="0">
      <alignment horizontal="left"/>
      <protection locked="0"/>
    </xf>
    <xf numFmtId="231" fontId="103" fillId="0" borderId="1919">
      <alignment vertical="center"/>
      <protection locked="0"/>
    </xf>
    <xf numFmtId="267" fontId="112" fillId="0" borderId="1912" applyFill="0">
      <alignment horizontal="center" vertical="center"/>
    </xf>
    <xf numFmtId="0" fontId="10" fillId="62" borderId="1925" applyNumberFormat="0" applyFont="0" applyAlignment="0" applyProtection="0"/>
    <xf numFmtId="37" fontId="70" fillId="0" borderId="1939" applyFill="0">
      <alignment horizontal="center" vertical="center"/>
    </xf>
    <xf numFmtId="229" fontId="103" fillId="0" borderId="1937">
      <alignment vertical="center"/>
      <protection locked="0"/>
    </xf>
    <xf numFmtId="185" fontId="74" fillId="0" borderId="1913" applyFont="0" applyFill="0" applyBorder="0" applyAlignment="0" applyProtection="0">
      <alignment horizontal="left"/>
      <protection locked="0"/>
    </xf>
    <xf numFmtId="3" fontId="114" fillId="39" borderId="1913">
      <alignment horizontal="center"/>
      <protection locked="0"/>
    </xf>
    <xf numFmtId="228" fontId="68" fillId="0" borderId="1913" applyFill="0">
      <alignment horizontal="center" vertical="center"/>
    </xf>
    <xf numFmtId="188" fontId="73" fillId="63" borderId="1913" applyFill="0">
      <alignment horizontal="center" vertical="center"/>
    </xf>
    <xf numFmtId="0" fontId="66" fillId="0" borderId="1900" applyNumberFormat="0" applyFill="0" applyAlignment="0" applyProtection="0"/>
    <xf numFmtId="0" fontId="64" fillId="59" borderId="1899" applyNumberFormat="0" applyAlignment="0" applyProtection="0"/>
    <xf numFmtId="0" fontId="10" fillId="62" borderId="1898" applyNumberFormat="0" applyFont="0" applyAlignment="0" applyProtection="0"/>
    <xf numFmtId="188" fontId="73" fillId="63" borderId="1904" applyFill="0">
      <alignment horizontal="center" vertical="center"/>
    </xf>
    <xf numFmtId="0" fontId="10" fillId="62" borderId="1898" applyNumberFormat="0" applyFont="0" applyAlignment="0" applyProtection="0"/>
    <xf numFmtId="228" fontId="73" fillId="63" borderId="1922" applyFill="0">
      <alignment horizontal="center" vertical="center"/>
    </xf>
    <xf numFmtId="0" fontId="7" fillId="14" borderId="14" applyNumberFormat="0" applyFont="0" applyAlignment="0" applyProtection="0"/>
    <xf numFmtId="17" fontId="11" fillId="39" borderId="1931">
      <alignment horizontal="center"/>
      <protection locked="0"/>
    </xf>
    <xf numFmtId="200" fontId="10" fillId="5" borderId="1931" applyFont="0" applyFill="0" applyBorder="0" applyAlignment="0" applyProtection="0"/>
    <xf numFmtId="184" fontId="103" fillId="0" borderId="1919">
      <alignment vertical="center"/>
      <protection locked="0"/>
    </xf>
    <xf numFmtId="37" fontId="70" fillId="0" borderId="1912" applyFill="0">
      <alignment horizontal="center" vertical="center"/>
    </xf>
    <xf numFmtId="228" fontId="73" fillId="63" borderId="1949" applyFill="0">
      <alignment horizontal="center" vertical="center"/>
    </xf>
    <xf numFmtId="228" fontId="136" fillId="68" borderId="1929" applyNumberFormat="0">
      <alignment horizontal="right"/>
    </xf>
    <xf numFmtId="0" fontId="10" fillId="62" borderId="1916" applyNumberFormat="0" applyFont="0" applyAlignment="0" applyProtection="0"/>
    <xf numFmtId="0" fontId="7" fillId="14" borderId="14" applyNumberFormat="0" applyFont="0" applyAlignment="0" applyProtection="0"/>
    <xf numFmtId="254" fontId="10" fillId="39" borderId="1913">
      <alignment horizontal="right"/>
      <protection locked="0"/>
    </xf>
    <xf numFmtId="178" fontId="10" fillId="39" borderId="1931">
      <alignment horizontal="center"/>
      <protection locked="0"/>
    </xf>
    <xf numFmtId="192" fontId="74" fillId="0" borderId="1940" applyFont="0" applyFill="0" applyBorder="0" applyAlignment="0" applyProtection="0">
      <alignment horizontal="left"/>
      <protection locked="0"/>
    </xf>
    <xf numFmtId="271" fontId="11" fillId="0" borderId="1913">
      <alignment horizontal="right"/>
    </xf>
    <xf numFmtId="0" fontId="7" fillId="14" borderId="14" applyNumberFormat="0" applyFont="0" applyAlignment="0" applyProtection="0"/>
    <xf numFmtId="0" fontId="7" fillId="14" borderId="14" applyNumberFormat="0" applyFont="0" applyAlignment="0" applyProtection="0"/>
    <xf numFmtId="187" fontId="74" fillId="0" borderId="1913"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64" fillId="59" borderId="1917" applyNumberFormat="0" applyAlignment="0" applyProtection="0"/>
    <xf numFmtId="250" fontId="121" fillId="0" borderId="1950" applyFill="0"/>
    <xf numFmtId="237" fontId="103" fillId="0" borderId="1919">
      <alignment vertical="center"/>
      <protection locked="0"/>
    </xf>
    <xf numFmtId="0" fontId="10" fillId="62" borderId="1952" applyNumberFormat="0" applyFont="0" applyAlignment="0" applyProtection="0"/>
    <xf numFmtId="187" fontId="74" fillId="0" borderId="2330"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190" fontId="74" fillId="0" borderId="1895" applyFont="0" applyFill="0" applyBorder="0" applyAlignment="0" applyProtection="0">
      <alignment horizontal="left"/>
      <protection locked="0"/>
    </xf>
    <xf numFmtId="0" fontId="7" fillId="14" borderId="14" applyNumberFormat="0" applyFont="0" applyAlignment="0" applyProtection="0"/>
    <xf numFmtId="233" fontId="103" fillId="0" borderId="1928">
      <alignment vertical="center"/>
      <protection locked="0"/>
    </xf>
    <xf numFmtId="228" fontId="68" fillId="0" borderId="1949" applyFill="0">
      <alignment horizontal="center" vertical="center"/>
    </xf>
    <xf numFmtId="228" fontId="103" fillId="0" borderId="1919">
      <alignment vertical="center"/>
      <protection locked="0"/>
    </xf>
    <xf numFmtId="178" fontId="10" fillId="39" borderId="1895">
      <alignment horizontal="center"/>
      <protection locked="0"/>
    </xf>
    <xf numFmtId="0" fontId="74" fillId="0" borderId="1940" applyNumberFormat="0">
      <alignment horizontal="left"/>
      <protection locked="0"/>
    </xf>
    <xf numFmtId="0" fontId="53" fillId="59" borderId="1924" applyNumberFormat="0" applyAlignment="0" applyProtection="0"/>
    <xf numFmtId="0" fontId="61" fillId="46" borderId="1924" applyNumberFormat="0" applyAlignment="0" applyProtection="0"/>
    <xf numFmtId="0" fontId="7" fillId="14" borderId="14" applyNumberFormat="0" applyFont="0" applyAlignment="0" applyProtection="0"/>
    <xf numFmtId="188" fontId="73" fillId="63" borderId="1931" applyFill="0">
      <alignment horizontal="center" vertical="center"/>
    </xf>
    <xf numFmtId="228" fontId="73" fillId="63" borderId="1913" applyFill="0">
      <alignment horizontal="center" vertical="center"/>
    </xf>
    <xf numFmtId="228" fontId="73" fillId="63" borderId="1931" applyFill="0">
      <alignment horizontal="center"/>
    </xf>
    <xf numFmtId="228" fontId="112" fillId="0" borderId="1948" applyFill="0">
      <alignment horizontal="center" vertical="center"/>
    </xf>
    <xf numFmtId="49" fontId="74" fillId="0" borderId="1958">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7" fontId="74" fillId="0" borderId="1922" applyFont="0" applyFill="0" applyBorder="0" applyAlignment="0" applyProtection="0">
      <alignment horizontal="left"/>
      <protection locked="0"/>
    </xf>
    <xf numFmtId="187" fontId="74" fillId="0" borderId="1940" applyFont="0" applyFill="0" applyBorder="0" applyAlignment="0" applyProtection="0">
      <alignment horizontal="left"/>
      <protection locked="0"/>
    </xf>
    <xf numFmtId="37" fontId="70" fillId="0" borderId="1948" applyFill="0">
      <alignment horizontal="center" vertical="center"/>
    </xf>
    <xf numFmtId="0" fontId="7" fillId="14" borderId="14" applyNumberFormat="0" applyFont="0" applyAlignment="0" applyProtection="0"/>
    <xf numFmtId="233" fontId="103" fillId="0" borderId="1937">
      <alignment vertical="center"/>
      <protection locked="0"/>
    </xf>
    <xf numFmtId="271" fontId="11" fillId="63" borderId="1913">
      <alignment horizontal="right"/>
    </xf>
    <xf numFmtId="0" fontId="7" fillId="14" borderId="14" applyNumberFormat="0" applyFont="0" applyAlignment="0" applyProtection="0"/>
    <xf numFmtId="0" fontId="53" fillId="59" borderId="1906" applyNumberFormat="0" applyAlignment="0" applyProtection="0"/>
    <xf numFmtId="228" fontId="73" fillId="63" borderId="1940" applyFill="0">
      <alignment horizontal="center" vertical="center"/>
    </xf>
    <xf numFmtId="0" fontId="10" fillId="62" borderId="1925" applyNumberFormat="0" applyFont="0" applyAlignment="0" applyProtection="0"/>
    <xf numFmtId="0" fontId="7" fillId="14" borderId="14" applyNumberFormat="0" applyFont="0" applyAlignment="0" applyProtection="0"/>
    <xf numFmtId="254" fontId="10" fillId="39" borderId="1940">
      <alignment horizontal="right"/>
      <protection locked="0"/>
    </xf>
    <xf numFmtId="0" fontId="7" fillId="14" borderId="14" applyNumberFormat="0" applyFont="0" applyAlignment="0" applyProtection="0"/>
    <xf numFmtId="228" fontId="73" fillId="63" borderId="1913" applyFill="0">
      <alignment horizontal="center"/>
    </xf>
    <xf numFmtId="0" fontId="7" fillId="14" borderId="14" applyNumberFormat="0" applyFont="0" applyAlignment="0" applyProtection="0"/>
    <xf numFmtId="250" fontId="168" fillId="0" borderId="1914" applyFill="0"/>
    <xf numFmtId="228" fontId="74" fillId="0" borderId="1949" applyNumberFormat="0">
      <alignment horizontal="left"/>
      <protection locked="0"/>
    </xf>
    <xf numFmtId="228" fontId="103" fillId="0" borderId="1913" applyFill="0">
      <alignment horizontal="center" vertical="center"/>
    </xf>
    <xf numFmtId="228" fontId="121" fillId="0" borderId="1911" applyNumberFormat="0"/>
    <xf numFmtId="0" fontId="7" fillId="14" borderId="14" applyNumberFormat="0" applyFont="0" applyAlignment="0" applyProtection="0"/>
    <xf numFmtId="231" fontId="103" fillId="0" borderId="1955">
      <alignment vertical="center"/>
      <protection locked="0"/>
    </xf>
    <xf numFmtId="0" fontId="10" fillId="62" borderId="1925" applyNumberFormat="0" applyFont="0" applyAlignment="0" applyProtection="0"/>
    <xf numFmtId="0" fontId="7" fillId="14" borderId="14" applyNumberFormat="0" applyFont="0" applyAlignment="0" applyProtection="0"/>
    <xf numFmtId="17" fontId="11" fillId="39" borderId="1940">
      <alignment horizontal="center"/>
      <protection locked="0"/>
    </xf>
    <xf numFmtId="0" fontId="61" fillId="46" borderId="1915" applyNumberFormat="0" applyAlignment="0" applyProtection="0"/>
    <xf numFmtId="178" fontId="10" fillId="39" borderId="1895">
      <alignment horizontal="center"/>
      <protection locked="0"/>
    </xf>
    <xf numFmtId="0" fontId="7" fillId="14" borderId="14" applyNumberFormat="0" applyFont="0" applyAlignment="0" applyProtection="0"/>
    <xf numFmtId="0" fontId="7" fillId="14" borderId="14" applyNumberFormat="0" applyFont="0" applyAlignment="0" applyProtection="0"/>
    <xf numFmtId="0" fontId="64" fillId="59" borderId="1899" applyNumberFormat="0" applyAlignment="0" applyProtection="0"/>
    <xf numFmtId="0" fontId="10" fillId="62" borderId="1898" applyNumberFormat="0" applyFont="0" applyAlignment="0" applyProtection="0"/>
    <xf numFmtId="0" fontId="7" fillId="14" borderId="14" applyNumberFormat="0" applyFont="0" applyAlignment="0" applyProtection="0"/>
    <xf numFmtId="232" fontId="103" fillId="0" borderId="1892">
      <alignment vertical="center"/>
      <protection locked="0"/>
    </xf>
    <xf numFmtId="229" fontId="103" fillId="0" borderId="1892">
      <alignment vertical="center"/>
      <protection locked="0"/>
    </xf>
    <xf numFmtId="228" fontId="103" fillId="0" borderId="1892">
      <alignment vertical="center"/>
      <protection locked="0"/>
    </xf>
    <xf numFmtId="237" fontId="103" fillId="0" borderId="1892">
      <alignment vertical="center"/>
      <protection locked="0"/>
    </xf>
    <xf numFmtId="184" fontId="103" fillId="0" borderId="1892">
      <alignment vertical="center"/>
      <protection locked="0"/>
    </xf>
    <xf numFmtId="233" fontId="103" fillId="0" borderId="1892">
      <alignment vertical="center"/>
      <protection locked="0"/>
    </xf>
    <xf numFmtId="233" fontId="103" fillId="0" borderId="1892">
      <alignment vertical="center"/>
      <protection locked="0"/>
    </xf>
    <xf numFmtId="231" fontId="103" fillId="0" borderId="1892">
      <alignment vertical="center"/>
      <protection locked="0"/>
    </xf>
    <xf numFmtId="231" fontId="103" fillId="0" borderId="1892">
      <alignment vertical="center"/>
      <protection locked="0"/>
    </xf>
    <xf numFmtId="230" fontId="103" fillId="0" borderId="1892">
      <alignment vertical="center"/>
      <protection locked="0"/>
    </xf>
    <xf numFmtId="0" fontId="7" fillId="14" borderId="14" applyNumberFormat="0" applyFont="0" applyAlignment="0" applyProtection="0"/>
    <xf numFmtId="0" fontId="7" fillId="14" borderId="14" applyNumberFormat="0" applyFont="0" applyAlignment="0" applyProtection="0"/>
    <xf numFmtId="228" fontId="112" fillId="0" borderId="1921" applyFill="0">
      <alignment horizontal="center" vertical="center"/>
    </xf>
    <xf numFmtId="230" fontId="103" fillId="0" borderId="1928">
      <alignment vertical="center"/>
      <protection locked="0"/>
    </xf>
    <xf numFmtId="232" fontId="103" fillId="0" borderId="1928">
      <alignment vertical="center"/>
      <protection locked="0"/>
    </xf>
    <xf numFmtId="0" fontId="7" fillId="14" borderId="14" applyNumberFormat="0" applyFont="0" applyAlignment="0" applyProtection="0"/>
    <xf numFmtId="0" fontId="7" fillId="14" borderId="14" applyNumberFormat="0" applyFont="0" applyAlignment="0" applyProtection="0"/>
    <xf numFmtId="178" fontId="10" fillId="39" borderId="1940">
      <alignment horizontal="center"/>
      <protection locked="0"/>
    </xf>
    <xf numFmtId="230" fontId="103" fillId="0" borderId="1946">
      <alignment vertical="center"/>
      <protection locked="0"/>
    </xf>
    <xf numFmtId="0" fontId="61" fillId="46" borderId="1933" applyNumberFormat="0" applyAlignment="0" applyProtection="0"/>
    <xf numFmtId="0" fontId="61" fillId="46" borderId="1906" applyNumberFormat="0" applyAlignment="0" applyProtection="0"/>
    <xf numFmtId="0" fontId="10" fillId="62" borderId="1916" applyNumberFormat="0" applyFont="0" applyAlignment="0" applyProtection="0"/>
    <xf numFmtId="0" fontId="10" fillId="62" borderId="1916" applyNumberFormat="0" applyFont="0" applyAlignment="0" applyProtection="0"/>
    <xf numFmtId="0" fontId="64" fillId="59" borderId="1926"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906" applyNumberFormat="0" applyAlignment="0" applyProtection="0"/>
    <xf numFmtId="250" fontId="121" fillId="0" borderId="1905" applyFill="0"/>
    <xf numFmtId="266" fontId="103" fillId="0" borderId="1913" applyFill="0">
      <alignment horizontal="center" vertical="center"/>
    </xf>
    <xf numFmtId="0" fontId="7" fillId="14" borderId="14" applyNumberFormat="0" applyFont="0" applyAlignment="0" applyProtection="0"/>
    <xf numFmtId="0" fontId="64" fillId="59" borderId="1935" applyNumberFormat="0" applyAlignment="0" applyProtection="0"/>
    <xf numFmtId="10" fontId="68" fillId="67" borderId="1913" applyNumberFormat="0" applyBorder="0" applyAlignment="0" applyProtection="0"/>
    <xf numFmtId="0" fontId="7" fillId="14" borderId="14" applyNumberFormat="0" applyFont="0" applyAlignment="0" applyProtection="0"/>
    <xf numFmtId="0" fontId="64" fillId="59" borderId="1953" applyNumberFormat="0" applyAlignment="0" applyProtection="0"/>
    <xf numFmtId="0" fontId="7" fillId="14" borderId="14" applyNumberFormat="0" applyFont="0" applyAlignment="0" applyProtection="0"/>
    <xf numFmtId="201" fontId="10" fillId="39" borderId="1931" applyNumberFormat="0">
      <alignment horizontal="left"/>
    </xf>
    <xf numFmtId="49" fontId="74" fillId="0" borderId="1949">
      <alignment horizontal="left" vertical="top" wrapText="1"/>
      <protection locked="0"/>
    </xf>
    <xf numFmtId="0" fontId="7" fillId="14" borderId="14" applyNumberFormat="0" applyFont="0" applyAlignment="0" applyProtection="0"/>
    <xf numFmtId="0" fontId="53" fillId="59" borderId="1915" applyNumberFormat="0" applyAlignment="0" applyProtection="0"/>
    <xf numFmtId="250" fontId="121" fillId="0" borderId="1932" applyFill="0"/>
    <xf numFmtId="228" fontId="112" fillId="0" borderId="1957" applyFill="0">
      <alignment horizontal="center" vertical="center"/>
    </xf>
    <xf numFmtId="0" fontId="7" fillId="14" borderId="14" applyNumberFormat="0" applyFont="0" applyAlignment="0" applyProtection="0"/>
    <xf numFmtId="0" fontId="10" fillId="62" borderId="1952" applyNumberFormat="0" applyFont="0" applyAlignment="0" applyProtection="0"/>
    <xf numFmtId="228" fontId="121" fillId="0" borderId="1947" applyNumberFormat="0"/>
    <xf numFmtId="231" fontId="103" fillId="0" borderId="1901">
      <alignment vertical="center"/>
      <protection locked="0"/>
    </xf>
    <xf numFmtId="233" fontId="103" fillId="0" borderId="1901">
      <alignment vertical="center"/>
      <protection locked="0"/>
    </xf>
    <xf numFmtId="233" fontId="103" fillId="0" borderId="1901">
      <alignment vertical="center"/>
      <protection locked="0"/>
    </xf>
    <xf numFmtId="184" fontId="103" fillId="0" borderId="1901">
      <alignment vertical="center"/>
      <protection locked="0"/>
    </xf>
    <xf numFmtId="237" fontId="103" fillId="0" borderId="1901">
      <alignment vertical="center"/>
      <protection locked="0"/>
    </xf>
    <xf numFmtId="228" fontId="103" fillId="0" borderId="1901">
      <alignment vertical="center"/>
      <protection locked="0"/>
    </xf>
    <xf numFmtId="229" fontId="103" fillId="0" borderId="1901">
      <alignment vertical="center"/>
      <protection locked="0"/>
    </xf>
    <xf numFmtId="232" fontId="103" fillId="0" borderId="1901">
      <alignment vertical="center"/>
      <protection locked="0"/>
    </xf>
    <xf numFmtId="228" fontId="121" fillId="0" borderId="1893" applyNumberFormat="0"/>
    <xf numFmtId="0" fontId="10" fillId="62" borderId="1925" applyNumberFormat="0" applyFont="0" applyAlignment="0" applyProtection="0"/>
    <xf numFmtId="228" fontId="136" fillId="68" borderId="1893" applyNumberFormat="0">
      <alignment horizontal="right"/>
    </xf>
    <xf numFmtId="228" fontId="112" fillId="0" borderId="1894" applyFill="0">
      <alignment horizontal="center" vertical="center"/>
    </xf>
    <xf numFmtId="228" fontId="124" fillId="0" borderId="1894" applyFill="0">
      <alignment horizontal="center" vertical="center"/>
    </xf>
    <xf numFmtId="267" fontId="112" fillId="0" borderId="1894" applyFill="0">
      <alignment horizontal="center" vertical="center"/>
    </xf>
    <xf numFmtId="37" fontId="70" fillId="0" borderId="1894" applyFill="0">
      <alignment horizontal="center" vertical="center"/>
    </xf>
    <xf numFmtId="184" fontId="103" fillId="0" borderId="1928">
      <alignment vertical="center"/>
      <protection locked="0"/>
    </xf>
    <xf numFmtId="0" fontId="7" fillId="14" borderId="14" applyNumberFormat="0" applyFont="0" applyAlignment="0" applyProtection="0"/>
    <xf numFmtId="196" fontId="10" fillId="39" borderId="1922" applyFont="0" applyFill="0" applyBorder="0" applyAlignment="0">
      <alignment horizontal="left"/>
    </xf>
    <xf numFmtId="228" fontId="121" fillId="0" borderId="1938" applyNumberFormat="0"/>
    <xf numFmtId="191" fontId="74" fillId="0" borderId="1940"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21" fillId="0" borderId="1914" applyFill="0"/>
    <xf numFmtId="0" fontId="74" fillId="0" borderId="1922" applyNumberFormat="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4" fillId="0" borderId="1949"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1931" applyFont="0" applyFill="0" applyBorder="0" applyAlignment="0" applyProtection="0">
      <alignment horizontal="left"/>
      <protection locked="0"/>
    </xf>
    <xf numFmtId="254" fontId="10" fillId="39" borderId="1958">
      <alignment horizontal="right"/>
      <protection locked="0"/>
    </xf>
    <xf numFmtId="0" fontId="7" fillId="14" borderId="14" applyNumberFormat="0" applyFont="0" applyAlignment="0" applyProtection="0"/>
    <xf numFmtId="254" fontId="10" fillId="39" borderId="1931">
      <alignment horizontal="right"/>
      <protection locked="0"/>
    </xf>
    <xf numFmtId="187" fontId="74" fillId="0" borderId="1931" applyFont="0" applyFill="0" applyBorder="0" applyAlignment="0" applyProtection="0">
      <alignment horizontal="left"/>
      <protection locked="0"/>
    </xf>
    <xf numFmtId="49" fontId="74" fillId="0" borderId="1904">
      <alignment horizontal="left" vertical="top" wrapText="1"/>
      <protection locked="0"/>
    </xf>
    <xf numFmtId="200" fontId="10" fillId="5" borderId="1931" applyFont="0" applyFill="0" applyBorder="0" applyAlignment="0" applyProtection="0"/>
    <xf numFmtId="0" fontId="10" fillId="62" borderId="1907" applyNumberFormat="0" applyFont="0" applyAlignment="0" applyProtection="0"/>
    <xf numFmtId="0" fontId="7" fillId="14" borderId="14" applyNumberFormat="0" applyFont="0" applyAlignment="0" applyProtection="0"/>
    <xf numFmtId="192" fontId="74" fillId="0" borderId="1922"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191" fontId="74" fillId="0" borderId="2031" applyFont="0" applyFill="0" applyBorder="0" applyAlignment="0" applyProtection="0">
      <alignment horizontal="left"/>
      <protection locked="0"/>
    </xf>
    <xf numFmtId="0" fontId="7" fillId="14" borderId="14" applyNumberFormat="0" applyFont="0" applyAlignment="0" applyProtection="0"/>
    <xf numFmtId="250" fontId="121" fillId="0" borderId="1887" applyFill="0"/>
    <xf numFmtId="0" fontId="10" fillId="62" borderId="2253" applyNumberFormat="0" applyFont="0" applyAlignment="0" applyProtection="0"/>
    <xf numFmtId="0" fontId="7" fillId="14" borderId="14" applyNumberFormat="0" applyFont="0" applyAlignment="0" applyProtection="0"/>
    <xf numFmtId="0" fontId="64" fillId="59" borderId="1935" applyNumberFormat="0" applyAlignment="0" applyProtection="0"/>
    <xf numFmtId="250" fontId="121" fillId="0" borderId="1950" applyFill="0"/>
    <xf numFmtId="231" fontId="103" fillId="0" borderId="1919">
      <alignment vertical="center"/>
      <protection locked="0"/>
    </xf>
    <xf numFmtId="250" fontId="168" fillId="0" borderId="1950" applyFill="0"/>
    <xf numFmtId="0" fontId="66" fillId="0" borderId="1900" applyNumberFormat="0" applyFill="0" applyAlignment="0" applyProtection="0"/>
    <xf numFmtId="10" fontId="68" fillId="67" borderId="1895" applyNumberFormat="0" applyBorder="0" applyAlignment="0" applyProtection="0"/>
    <xf numFmtId="201" fontId="10" fillId="39" borderId="1895" applyNumberFormat="0">
      <alignment horizontal="left"/>
    </xf>
    <xf numFmtId="271" fontId="11" fillId="0" borderId="1895">
      <alignment horizontal="right"/>
    </xf>
    <xf numFmtId="190" fontId="74" fillId="0" borderId="1895" applyFont="0" applyFill="0" applyBorder="0" applyAlignment="0" applyProtection="0">
      <alignment horizontal="left"/>
      <protection locked="0"/>
    </xf>
    <xf numFmtId="192" fontId="74" fillId="0" borderId="1895" applyFont="0" applyFill="0" applyBorder="0" applyAlignment="0" applyProtection="0">
      <alignment horizontal="left"/>
      <protection locked="0"/>
    </xf>
    <xf numFmtId="191" fontId="74" fillId="0" borderId="1895" applyFont="0" applyFill="0" applyBorder="0" applyAlignment="0" applyProtection="0">
      <alignment horizontal="left"/>
      <protection locked="0"/>
    </xf>
    <xf numFmtId="266" fontId="103" fillId="0" borderId="1895" applyFill="0">
      <alignment horizontal="center" vertical="center"/>
    </xf>
    <xf numFmtId="184" fontId="68" fillId="0" borderId="1895" applyFill="0">
      <alignment horizontal="center" vertical="center"/>
    </xf>
    <xf numFmtId="228" fontId="103" fillId="0" borderId="1895" applyFill="0">
      <alignment horizontal="center" vertical="center"/>
    </xf>
    <xf numFmtId="228" fontId="68" fillId="0" borderId="1895" applyFill="0">
      <alignment horizontal="center" vertical="center"/>
    </xf>
    <xf numFmtId="228" fontId="104" fillId="0" borderId="1895" applyFill="0">
      <alignment horizontal="center" vertical="center"/>
    </xf>
    <xf numFmtId="228" fontId="79" fillId="0" borderId="1895" applyFill="0">
      <alignment horizontal="center" vertical="center"/>
    </xf>
    <xf numFmtId="178" fontId="10" fillId="39" borderId="1895">
      <alignment horizontal="center"/>
      <protection locked="0"/>
    </xf>
    <xf numFmtId="178" fontId="10" fillId="39" borderId="1895">
      <alignment horizontal="center"/>
      <protection locked="0"/>
    </xf>
    <xf numFmtId="254" fontId="10" fillId="39" borderId="1895">
      <alignment horizontal="right"/>
      <protection locked="0"/>
    </xf>
    <xf numFmtId="228" fontId="74" fillId="0" borderId="1895" applyNumberFormat="0">
      <alignment horizontal="left"/>
      <protection locked="0"/>
    </xf>
    <xf numFmtId="49" fontId="74" fillId="0" borderId="1895">
      <alignment horizontal="left" vertical="top" wrapText="1"/>
      <protection locked="0"/>
    </xf>
    <xf numFmtId="196" fontId="10" fillId="39" borderId="1895" applyFont="0" applyFill="0" applyBorder="0" applyAlignment="0">
      <alignment horizontal="left"/>
    </xf>
    <xf numFmtId="17" fontId="11" fillId="39" borderId="1895">
      <alignment horizontal="center"/>
      <protection locked="0"/>
    </xf>
    <xf numFmtId="254" fontId="10" fillId="39" borderId="1895">
      <alignment horizontal="right"/>
      <protection locked="0"/>
    </xf>
    <xf numFmtId="228" fontId="73" fillId="63" borderId="1895" applyFill="0">
      <alignment horizontal="center" vertical="center"/>
    </xf>
    <xf numFmtId="228" fontId="73" fillId="63" borderId="1895" applyFill="0">
      <alignment horizontal="center"/>
    </xf>
    <xf numFmtId="3" fontId="114" fillId="39" borderId="1895">
      <alignment horizontal="center"/>
      <protection locked="0"/>
    </xf>
    <xf numFmtId="0" fontId="7" fillId="14" borderId="14" applyNumberFormat="0" applyFont="0" applyAlignment="0" applyProtection="0"/>
    <xf numFmtId="185" fontId="74" fillId="0" borderId="1895" applyFont="0" applyFill="0" applyBorder="0" applyAlignment="0" applyProtection="0">
      <alignment horizontal="left"/>
      <protection locked="0"/>
    </xf>
    <xf numFmtId="250" fontId="168" fillId="0" borderId="1896" applyFill="0"/>
    <xf numFmtId="0" fontId="7" fillId="14" borderId="14" applyNumberFormat="0" applyFont="0" applyAlignment="0" applyProtection="0"/>
    <xf numFmtId="250" fontId="121" fillId="0" borderId="1896" applyFill="0"/>
    <xf numFmtId="271" fontId="11" fillId="63" borderId="1895">
      <alignment horizontal="right"/>
    </xf>
    <xf numFmtId="271" fontId="11" fillId="0" borderId="1895">
      <alignment horizontal="right"/>
    </xf>
    <xf numFmtId="187" fontId="74" fillId="0" borderId="1895" applyFont="0" applyFill="0" applyBorder="0" applyAlignment="0" applyProtection="0">
      <alignment horizontal="left"/>
      <protection locked="0"/>
    </xf>
    <xf numFmtId="228" fontId="74" fillId="0" borderId="1931" applyNumberFormat="0">
      <alignment horizontal="left"/>
      <protection locked="0"/>
    </xf>
    <xf numFmtId="237" fontId="103" fillId="0" borderId="1928">
      <alignment vertical="center"/>
      <protection locked="0"/>
    </xf>
    <xf numFmtId="250" fontId="121" fillId="0" borderId="1932" applyFill="0"/>
    <xf numFmtId="0" fontId="64" fillId="59" borderId="1908" applyNumberFormat="0" applyAlignment="0" applyProtection="0"/>
    <xf numFmtId="0" fontId="61" fillId="46" borderId="1897" applyNumberFormat="0" applyAlignment="0" applyProtection="0"/>
    <xf numFmtId="196" fontId="10" fillId="39" borderId="1904" applyFont="0" applyFill="0" applyBorder="0" applyAlignment="0">
      <alignment horizontal="left"/>
    </xf>
    <xf numFmtId="0" fontId="53" fillId="59" borderId="1924" applyNumberFormat="0" applyAlignment="0" applyProtection="0"/>
    <xf numFmtId="0" fontId="7" fillId="14" borderId="14" applyNumberFormat="0" applyFont="0" applyAlignment="0" applyProtection="0"/>
    <xf numFmtId="0" fontId="64" fillId="59" borderId="2334" applyNumberFormat="0" applyAlignment="0" applyProtection="0"/>
    <xf numFmtId="201" fontId="10" fillId="39" borderId="1904" applyNumberFormat="0">
      <alignment horizontal="left"/>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2" fillId="0" borderId="1918" applyNumberFormat="0" applyFill="0" applyAlignment="0" applyProtection="0"/>
    <xf numFmtId="0" fontId="53" fillId="59" borderId="1942" applyNumberFormat="0" applyAlignment="0" applyProtection="0"/>
    <xf numFmtId="0" fontId="74" fillId="0" borderId="1904" applyNumberFormat="0">
      <alignment horizontal="left"/>
      <protection locked="0"/>
    </xf>
    <xf numFmtId="185" fontId="74" fillId="0" borderId="1949"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3" fillId="63" borderId="1895" applyFill="0">
      <alignment horizontal="center"/>
    </xf>
    <xf numFmtId="178" fontId="10" fillId="39" borderId="1895">
      <alignment horizontal="center"/>
      <protection locked="0"/>
    </xf>
    <xf numFmtId="0" fontId="53" fillId="59" borderId="1897" applyNumberFormat="0" applyAlignment="0" applyProtection="0"/>
    <xf numFmtId="3" fontId="114" fillId="39" borderId="1922">
      <alignment horizontal="center"/>
      <protection locked="0"/>
    </xf>
    <xf numFmtId="0" fontId="10" fillId="62" borderId="1907" applyNumberFormat="0" applyFont="0" applyAlignment="0" applyProtection="0"/>
    <xf numFmtId="0" fontId="7" fillId="14" borderId="14" applyNumberFormat="0" applyFont="0" applyAlignment="0" applyProtection="0"/>
    <xf numFmtId="193" fontId="10" fillId="0" borderId="1931" applyFont="0" applyFill="0" applyBorder="0" applyAlignment="0" applyProtection="0">
      <alignment horizontal="left"/>
      <protection locked="0"/>
    </xf>
    <xf numFmtId="0" fontId="7" fillId="14" borderId="14" applyNumberFormat="0" applyFont="0" applyAlignment="0" applyProtection="0"/>
    <xf numFmtId="178" fontId="10" fillId="39" borderId="1922">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3" fillId="63" borderId="1931" applyFill="0">
      <alignment horizontal="center"/>
    </xf>
    <xf numFmtId="0" fontId="2" fillId="0" borderId="1945"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4" fontId="10" fillId="39" borderId="1904">
      <alignment horizontal="right"/>
      <protection locked="0"/>
    </xf>
    <xf numFmtId="178" fontId="10" fillId="39" borderId="1904">
      <alignment horizontal="center"/>
      <protection locked="0"/>
    </xf>
    <xf numFmtId="228" fontId="74" fillId="0" borderId="1904" applyNumberFormat="0">
      <alignment horizontal="left"/>
      <protection locked="0"/>
    </xf>
    <xf numFmtId="197" fontId="74" fillId="0" borderId="1895">
      <alignment horizontal="left"/>
      <protection locked="0"/>
    </xf>
    <xf numFmtId="178" fontId="10" fillId="39" borderId="1904">
      <alignment horizontal="center"/>
      <protection locked="0"/>
    </xf>
    <xf numFmtId="228" fontId="79" fillId="0" borderId="1904" applyFill="0">
      <alignment horizontal="center" vertical="center"/>
    </xf>
    <xf numFmtId="49" fontId="74" fillId="0" borderId="1904">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228" fontId="79" fillId="0" borderId="1958" applyFill="0">
      <alignment horizontal="center" vertical="center"/>
    </xf>
    <xf numFmtId="0" fontId="7" fillId="14" borderId="14" applyNumberFormat="0" applyFont="0" applyAlignment="0" applyProtection="0"/>
    <xf numFmtId="254" fontId="10" fillId="39" borderId="1922">
      <alignment horizontal="right"/>
      <protection locked="0"/>
    </xf>
    <xf numFmtId="49" fontId="74" fillId="0" borderId="1958">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66" fillId="0" borderId="1909"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897" applyNumberFormat="0" applyAlignment="0" applyProtection="0"/>
    <xf numFmtId="0" fontId="64" fillId="59" borderId="1926" applyNumberFormat="0" applyAlignment="0" applyProtection="0"/>
    <xf numFmtId="237" fontId="103" fillId="0" borderId="1937">
      <alignment vertical="center"/>
      <protection locked="0"/>
    </xf>
    <xf numFmtId="0" fontId="7" fillId="14" borderId="14" applyNumberFormat="0" applyFont="0" applyAlignment="0" applyProtection="0"/>
    <xf numFmtId="232" fontId="103" fillId="0" borderId="1937">
      <alignment vertical="center"/>
      <protection locked="0"/>
    </xf>
    <xf numFmtId="254" fontId="10" fillId="39" borderId="1949">
      <alignment horizontal="right"/>
      <protection locked="0"/>
    </xf>
    <xf numFmtId="0" fontId="7" fillId="14" borderId="14" applyNumberFormat="0" applyFont="0" applyAlignment="0" applyProtection="0"/>
    <xf numFmtId="17" fontId="11" fillId="39" borderId="1958">
      <alignment horizontal="center"/>
      <protection locked="0"/>
    </xf>
    <xf numFmtId="0" fontId="66" fillId="0" borderId="1945" applyNumberFormat="0" applyFill="0" applyAlignment="0" applyProtection="0"/>
    <xf numFmtId="178" fontId="10" fillId="39" borderId="1895">
      <alignment horizontal="center"/>
      <protection locked="0"/>
    </xf>
    <xf numFmtId="192" fontId="74" fillId="0" borderId="1931" applyFont="0" applyFill="0" applyBorder="0" applyAlignment="0" applyProtection="0">
      <alignment horizontal="left"/>
      <protection locked="0"/>
    </xf>
    <xf numFmtId="250" fontId="121" fillId="0" borderId="1896" applyFill="0"/>
    <xf numFmtId="228" fontId="68" fillId="0" borderId="1931" applyFill="0">
      <alignment horizontal="center" vertical="center"/>
    </xf>
    <xf numFmtId="178" fontId="10" fillId="39" borderId="1949">
      <alignment horizontal="center"/>
      <protection locked="0"/>
    </xf>
    <xf numFmtId="0" fontId="7" fillId="14" borderId="14" applyNumberFormat="0" applyFont="0" applyAlignment="0" applyProtection="0"/>
    <xf numFmtId="228" fontId="68" fillId="0" borderId="2339" applyFill="0">
      <alignment horizontal="center" vertical="center"/>
    </xf>
    <xf numFmtId="0" fontId="73" fillId="63" borderId="1913" applyFill="0">
      <alignment horizontal="center"/>
    </xf>
    <xf numFmtId="0" fontId="7" fillId="14" borderId="14" applyNumberFormat="0" applyFont="0" applyAlignment="0" applyProtection="0"/>
    <xf numFmtId="267" fontId="112" fillId="0" borderId="1939"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1" fontId="74" fillId="0" borderId="1931" applyFont="0" applyFill="0" applyBorder="0" applyAlignment="0" applyProtection="0">
      <alignment horizontal="left"/>
      <protection locked="0"/>
    </xf>
    <xf numFmtId="0" fontId="7" fillId="14" borderId="14" applyNumberFormat="0" applyFont="0" applyAlignment="0" applyProtection="0"/>
    <xf numFmtId="228" fontId="103" fillId="0" borderId="1937">
      <alignment vertical="center"/>
      <protection locked="0"/>
    </xf>
    <xf numFmtId="276" fontId="20" fillId="0" borderId="1931">
      <alignment horizontal="center"/>
    </xf>
    <xf numFmtId="228" fontId="73" fillId="63" borderId="1922" applyFill="0">
      <alignment horizont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2" fillId="0" borderId="1918" applyNumberFormat="0" applyFill="0" applyAlignment="0" applyProtection="0"/>
    <xf numFmtId="0" fontId="73" fillId="63" borderId="1922" applyFill="0">
      <alignment horizontal="center"/>
    </xf>
    <xf numFmtId="0" fontId="7" fillId="14" borderId="14" applyNumberFormat="0" applyFont="0" applyAlignment="0" applyProtection="0"/>
    <xf numFmtId="0" fontId="7" fillId="14" borderId="14" applyNumberFormat="0" applyFont="0" applyAlignment="0" applyProtection="0"/>
    <xf numFmtId="267" fontId="112" fillId="0" borderId="1957" applyFill="0">
      <alignment horizontal="center" vertical="center"/>
    </xf>
    <xf numFmtId="0" fontId="61" fillId="46" borderId="1951" applyNumberFormat="0" applyAlignment="0" applyProtection="0"/>
    <xf numFmtId="228" fontId="136" fillId="68" borderId="1920" applyNumberFormat="0">
      <alignment horizontal="right"/>
    </xf>
    <xf numFmtId="187" fontId="74" fillId="0" borderId="1904" applyFont="0" applyFill="0" applyBorder="0" applyAlignment="0" applyProtection="0">
      <alignment horizontal="left"/>
      <protection locked="0"/>
    </xf>
    <xf numFmtId="0" fontId="7" fillId="14" borderId="14" applyNumberFormat="0" applyFont="0" applyAlignment="0" applyProtection="0"/>
    <xf numFmtId="271" fontId="11" fillId="0" borderId="1904">
      <alignment horizontal="right"/>
    </xf>
    <xf numFmtId="185" fontId="74" fillId="0" borderId="1904" applyFont="0" applyFill="0" applyBorder="0" applyAlignment="0" applyProtection="0">
      <alignment horizontal="left"/>
      <protection locked="0"/>
    </xf>
    <xf numFmtId="250" fontId="121" fillId="0" borderId="1905" applyFill="0"/>
    <xf numFmtId="228" fontId="73" fillId="63" borderId="1904" applyFill="0">
      <alignment horizontal="center"/>
    </xf>
    <xf numFmtId="271" fontId="11" fillId="63" borderId="1904">
      <alignment horizontal="right"/>
    </xf>
    <xf numFmtId="250" fontId="168" fillId="0" borderId="1905" applyFill="0"/>
    <xf numFmtId="3" fontId="114" fillId="39" borderId="1904">
      <alignment horizontal="center"/>
      <protection locked="0"/>
    </xf>
    <xf numFmtId="237" fontId="103" fillId="0" borderId="1910">
      <alignment vertical="center"/>
      <protection locked="0"/>
    </xf>
    <xf numFmtId="0" fontId="7" fillId="14" borderId="14" applyNumberFormat="0" applyFont="0" applyAlignment="0" applyProtection="0"/>
    <xf numFmtId="228" fontId="79" fillId="0" borderId="1949" applyFill="0">
      <alignment horizontal="center" vertical="center"/>
    </xf>
    <xf numFmtId="200" fontId="10" fillId="5" borderId="1895" applyFont="0" applyFill="0" applyBorder="0" applyAlignment="0" applyProtection="0"/>
    <xf numFmtId="0" fontId="7" fillId="14" borderId="14" applyNumberFormat="0" applyFont="0" applyAlignment="0" applyProtection="0"/>
    <xf numFmtId="0" fontId="7" fillId="14" borderId="14" applyNumberFormat="0" applyFont="0" applyAlignment="0" applyProtection="0"/>
    <xf numFmtId="184" fontId="103" fillId="0" borderId="1955">
      <alignment vertical="center"/>
      <protection locked="0"/>
    </xf>
    <xf numFmtId="0" fontId="7" fillId="14" borderId="14" applyNumberFormat="0" applyFont="0" applyAlignment="0" applyProtection="0"/>
    <xf numFmtId="0" fontId="7" fillId="14" borderId="14" applyNumberFormat="0" applyFont="0" applyAlignment="0" applyProtection="0"/>
    <xf numFmtId="0" fontId="53" fillId="59" borderId="1933" applyNumberFormat="0" applyAlignment="0" applyProtection="0"/>
    <xf numFmtId="276" fontId="20" fillId="0" borderId="1949">
      <alignment horizontal="center"/>
    </xf>
    <xf numFmtId="0" fontId="7" fillId="14" borderId="14" applyNumberFormat="0" applyFont="0" applyAlignment="0" applyProtection="0"/>
    <xf numFmtId="0" fontId="7" fillId="14" borderId="14" applyNumberFormat="0" applyFont="0" applyAlignment="0" applyProtection="0"/>
    <xf numFmtId="228" fontId="74" fillId="0" borderId="1913" applyNumberFormat="0">
      <alignment horizontal="left"/>
      <protection locked="0"/>
    </xf>
    <xf numFmtId="0" fontId="7" fillId="14" borderId="14" applyNumberFormat="0" applyFont="0" applyAlignment="0" applyProtection="0"/>
    <xf numFmtId="49" fontId="74" fillId="0" borderId="1913">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10" fillId="62" borderId="1943" applyNumberFormat="0" applyFont="0" applyAlignment="0" applyProtection="0"/>
    <xf numFmtId="0" fontId="2" fillId="0" borderId="1909" applyNumberFormat="0" applyFill="0" applyAlignment="0" applyProtection="0"/>
    <xf numFmtId="178" fontId="10" fillId="39" borderId="1931">
      <alignment horizontal="center"/>
      <protection locked="0"/>
    </xf>
    <xf numFmtId="0" fontId="7" fillId="14" borderId="14" applyNumberFormat="0" applyFont="0" applyAlignment="0" applyProtection="0"/>
    <xf numFmtId="232" fontId="103" fillId="0" borderId="1955">
      <alignment vertical="center"/>
      <protection locked="0"/>
    </xf>
    <xf numFmtId="228" fontId="74" fillId="0" borderId="1940" applyNumberFormat="0">
      <alignment horizontal="left"/>
      <protection locked="0"/>
    </xf>
    <xf numFmtId="228" fontId="112" fillId="0" borderId="1930" applyFill="0">
      <alignment horizontal="center" vertical="center"/>
    </xf>
    <xf numFmtId="37" fontId="70" fillId="0" borderId="1921" applyFill="0">
      <alignment horizontal="center" vertical="center"/>
    </xf>
    <xf numFmtId="0" fontId="7" fillId="14" borderId="14" applyNumberFormat="0" applyFont="0" applyAlignment="0" applyProtection="0"/>
    <xf numFmtId="0" fontId="64" fillId="59" borderId="1908" applyNumberFormat="0" applyAlignment="0" applyProtection="0"/>
    <xf numFmtId="0" fontId="53" fillId="59" borderId="1888" applyNumberFormat="0" applyAlignment="0" applyProtection="0"/>
    <xf numFmtId="0" fontId="7" fillId="14" borderId="14" applyNumberFormat="0" applyFont="0" applyAlignment="0" applyProtection="0"/>
    <xf numFmtId="0" fontId="64" fillId="59" borderId="1944" applyNumberFormat="0" applyAlignment="0" applyProtection="0"/>
    <xf numFmtId="0" fontId="7" fillId="14" borderId="14" applyNumberFormat="0" applyFont="0" applyAlignment="0" applyProtection="0"/>
    <xf numFmtId="228" fontId="121" fillId="0" borderId="1956" applyNumberFormat="0"/>
    <xf numFmtId="233" fontId="103" fillId="0" borderId="1937">
      <alignment vertical="center"/>
      <protection locked="0"/>
    </xf>
    <xf numFmtId="0" fontId="7" fillId="14" borderId="14" applyNumberFormat="0" applyFont="0" applyAlignment="0" applyProtection="0"/>
    <xf numFmtId="0" fontId="7" fillId="14" borderId="14" applyNumberFormat="0" applyFont="0" applyAlignment="0" applyProtection="0"/>
    <xf numFmtId="233" fontId="103" fillId="0" borderId="1928">
      <alignment vertical="center"/>
      <protection locked="0"/>
    </xf>
    <xf numFmtId="0" fontId="7" fillId="14" borderId="14" applyNumberFormat="0" applyFont="0" applyAlignment="0" applyProtection="0"/>
    <xf numFmtId="0" fontId="66" fillId="0" borderId="1927" applyNumberFormat="0" applyFill="0" applyAlignment="0" applyProtection="0"/>
    <xf numFmtId="192" fontId="74" fillId="0" borderId="1895" applyFont="0" applyFill="0" applyBorder="0" applyAlignment="0" applyProtection="0">
      <alignment horizontal="left"/>
      <protection locked="0"/>
    </xf>
    <xf numFmtId="191" fontId="74" fillId="0" borderId="1895"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3" fillId="63" borderId="1958" applyFill="0">
      <alignment horizontal="center"/>
    </xf>
    <xf numFmtId="0" fontId="7" fillId="14" borderId="14" applyNumberFormat="0" applyFont="0" applyAlignment="0" applyProtection="0"/>
    <xf numFmtId="201" fontId="10" fillId="39" borderId="1895" applyNumberFormat="0">
      <alignment horizontal="left"/>
    </xf>
    <xf numFmtId="228" fontId="121" fillId="0" borderId="1902" applyNumberFormat="0"/>
    <xf numFmtId="0" fontId="7" fillId="14" borderId="14" applyNumberFormat="0" applyFont="0" applyAlignment="0" applyProtection="0"/>
    <xf numFmtId="0" fontId="7" fillId="14" borderId="14" applyNumberFormat="0" applyFont="0" applyAlignment="0" applyProtection="0"/>
    <xf numFmtId="0" fontId="64" fillId="59" borderId="1917" applyNumberFormat="0" applyAlignment="0" applyProtection="0"/>
    <xf numFmtId="232" fontId="103" fillId="0" borderId="1910">
      <alignment vertical="center"/>
      <protection locked="0"/>
    </xf>
    <xf numFmtId="178" fontId="10" fillId="39" borderId="1895">
      <alignment horizontal="center"/>
      <protection locked="0"/>
    </xf>
    <xf numFmtId="0" fontId="64" fillId="59" borderId="1935" applyNumberFormat="0" applyAlignment="0" applyProtection="0"/>
    <xf numFmtId="178" fontId="10" fillId="39" borderId="1895">
      <alignment horizontal="center"/>
      <protection locked="0"/>
    </xf>
    <xf numFmtId="232" fontId="103" fillId="0" borderId="1919">
      <alignment vertical="center"/>
      <protection locked="0"/>
    </xf>
    <xf numFmtId="228" fontId="136" fillId="68" borderId="1947" applyNumberFormat="0">
      <alignment horizontal="right"/>
    </xf>
    <xf numFmtId="184" fontId="68" fillId="0" borderId="1922" applyFill="0">
      <alignment horizontal="center" vertical="center"/>
    </xf>
    <xf numFmtId="0" fontId="7" fillId="14" borderId="14" applyNumberFormat="0" applyFont="0" applyAlignment="0" applyProtection="0"/>
    <xf numFmtId="228" fontId="74" fillId="0" borderId="1895" applyNumberFormat="0">
      <alignment horizontal="left"/>
      <protection locked="0"/>
    </xf>
    <xf numFmtId="49" fontId="74" fillId="0" borderId="1922">
      <alignment horizontal="left" vertical="top" wrapText="1"/>
      <protection locked="0"/>
    </xf>
    <xf numFmtId="0" fontId="7" fillId="14" borderId="14" applyNumberFormat="0" applyFont="0" applyAlignment="0" applyProtection="0"/>
    <xf numFmtId="49" fontId="74" fillId="0" borderId="1895">
      <alignment horizontal="left" vertical="top" wrapText="1"/>
      <protection locked="0"/>
    </xf>
    <xf numFmtId="196" fontId="10" fillId="39" borderId="1895" applyFont="0" applyFill="0" applyBorder="0" applyAlignment="0">
      <alignment horizontal="left"/>
    </xf>
    <xf numFmtId="0" fontId="66" fillId="0" borderId="1954" applyNumberFormat="0" applyFill="0" applyAlignment="0" applyProtection="0"/>
    <xf numFmtId="231" fontId="103" fillId="0" borderId="1901">
      <alignment vertical="center"/>
      <protection locked="0"/>
    </xf>
    <xf numFmtId="0" fontId="61" fillId="46" borderId="1888" applyNumberFormat="0" applyAlignment="0" applyProtection="0"/>
    <xf numFmtId="228" fontId="124" fillId="0" borderId="1957" applyFill="0">
      <alignment horizontal="center" vertical="center"/>
    </xf>
    <xf numFmtId="0" fontId="7" fillId="14" borderId="14" applyNumberFormat="0" applyFont="0" applyAlignment="0" applyProtection="0"/>
    <xf numFmtId="228" fontId="104" fillId="0" borderId="1958" applyFill="0">
      <alignment horizontal="center" vertical="center"/>
    </xf>
    <xf numFmtId="0" fontId="73" fillId="63" borderId="1931" applyFill="0">
      <alignment horizontal="center"/>
    </xf>
    <xf numFmtId="250" fontId="168" fillId="0" borderId="1932" applyFill="0"/>
    <xf numFmtId="0" fontId="74" fillId="0" borderId="1949" applyNumberFormat="0">
      <alignment horizontal="left"/>
      <protection locked="0"/>
    </xf>
    <xf numFmtId="192" fontId="74" fillId="0" borderId="1940" applyFont="0" applyFill="0" applyBorder="0" applyAlignment="0" applyProtection="0">
      <alignment horizontal="left"/>
      <protection locked="0"/>
    </xf>
    <xf numFmtId="0" fontId="7" fillId="14" borderId="14" applyNumberFormat="0" applyFont="0" applyAlignment="0" applyProtection="0"/>
    <xf numFmtId="228" fontId="73" fillId="63" borderId="1931" applyFill="0">
      <alignment horizontal="center" vertical="center"/>
    </xf>
    <xf numFmtId="228" fontId="103" fillId="0" borderId="1946">
      <alignment vertical="center"/>
      <protection locked="0"/>
    </xf>
    <xf numFmtId="0" fontId="10" fillId="62" borderId="1934" applyNumberFormat="0" applyFont="0" applyAlignment="0" applyProtection="0"/>
    <xf numFmtId="230" fontId="103" fillId="0" borderId="1919">
      <alignment vertical="center"/>
      <protection locked="0"/>
    </xf>
    <xf numFmtId="228" fontId="74" fillId="0" borderId="1922" applyNumberFormat="0">
      <alignment horizontal="left"/>
      <protection locked="0"/>
    </xf>
    <xf numFmtId="0" fontId="53" fillId="59" borderId="1951" applyNumberFormat="0" applyAlignment="0" applyProtection="0"/>
    <xf numFmtId="0" fontId="66" fillId="0" borderId="1927" applyNumberFormat="0" applyFill="0" applyAlignment="0" applyProtection="0"/>
    <xf numFmtId="185" fontId="74" fillId="0" borderId="1940" applyFont="0" applyFill="0" applyBorder="0" applyAlignment="0" applyProtection="0">
      <alignment horizontal="left"/>
      <protection locked="0"/>
    </xf>
    <xf numFmtId="0" fontId="61" fillId="46" borderId="1906" applyNumberFormat="0" applyAlignment="0" applyProtection="0"/>
    <xf numFmtId="0" fontId="53" fillId="59" borderId="1906" applyNumberFormat="0" applyAlignment="0" applyProtection="0"/>
    <xf numFmtId="0" fontId="73" fillId="63" borderId="1949" applyFill="0">
      <alignment horizontal="center"/>
    </xf>
    <xf numFmtId="0" fontId="7" fillId="14" borderId="14" applyNumberFormat="0" applyFont="0" applyAlignment="0" applyProtection="0"/>
    <xf numFmtId="233" fontId="103" fillId="0" borderId="1946">
      <alignment vertic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8" fontId="73" fillId="63" borderId="1922" applyFill="0">
      <alignment horizontal="center" vertical="center"/>
    </xf>
    <xf numFmtId="0" fontId="7" fillId="14" borderId="14" applyNumberFormat="0" applyFont="0" applyAlignment="0" applyProtection="0"/>
    <xf numFmtId="250" fontId="121" fillId="0" borderId="1941" applyFill="0"/>
    <xf numFmtId="0" fontId="7" fillId="14" borderId="14" applyNumberFormat="0" applyFont="0" applyAlignment="0" applyProtection="0"/>
    <xf numFmtId="0" fontId="7" fillId="14" borderId="14" applyNumberFormat="0" applyFont="0" applyAlignment="0" applyProtection="0"/>
    <xf numFmtId="0" fontId="64" fillId="59" borderId="1899" applyNumberFormat="0" applyAlignment="0" applyProtection="0"/>
    <xf numFmtId="0" fontId="7" fillId="14" borderId="14" applyNumberFormat="0" applyFont="0" applyAlignment="0" applyProtection="0"/>
    <xf numFmtId="184" fontId="103" fillId="0" borderId="1910">
      <alignment vertical="center"/>
      <protection locked="0"/>
    </xf>
    <xf numFmtId="230" fontId="103" fillId="0" borderId="1910">
      <alignment vertical="center"/>
      <protection locked="0"/>
    </xf>
    <xf numFmtId="196" fontId="10" fillId="39" borderId="1958" applyFont="0" applyFill="0" applyBorder="0" applyAlignment="0">
      <alignment horizontal="left"/>
    </xf>
    <xf numFmtId="0" fontId="53" fillId="59" borderId="1933" applyNumberFormat="0" applyAlignment="0" applyProtection="0"/>
    <xf numFmtId="3" fontId="114" fillId="39" borderId="1958">
      <alignment horizontal="center"/>
      <protection locked="0"/>
    </xf>
    <xf numFmtId="0" fontId="7" fillId="14" borderId="14" applyNumberFormat="0" applyFont="0" applyAlignment="0" applyProtection="0"/>
    <xf numFmtId="0" fontId="10" fillId="62" borderId="1889" applyNumberFormat="0" applyFont="0" applyAlignment="0" applyProtection="0"/>
    <xf numFmtId="0" fontId="64" fillId="59" borderId="1890" applyNumberFormat="0" applyAlignment="0" applyProtection="0"/>
    <xf numFmtId="0" fontId="7" fillId="14" borderId="14" applyNumberFormat="0" applyFont="0" applyAlignment="0" applyProtection="0"/>
    <xf numFmtId="0" fontId="2" fillId="0" borderId="1927" applyNumberFormat="0" applyFill="0" applyAlignment="0" applyProtection="0"/>
    <xf numFmtId="0" fontId="7" fillId="14" borderId="14" applyNumberFormat="0" applyFont="0" applyAlignment="0" applyProtection="0"/>
    <xf numFmtId="188" fontId="73" fillId="63" borderId="1940" applyFill="0">
      <alignment horizontal="center" vertical="center"/>
    </xf>
    <xf numFmtId="233" fontId="103" fillId="0" borderId="1919">
      <alignment vertical="center"/>
      <protection locked="0"/>
    </xf>
    <xf numFmtId="190" fontId="74" fillId="0" borderId="1922" applyFont="0" applyFill="0" applyBorder="0" applyAlignment="0" applyProtection="0">
      <alignment horizontal="left"/>
      <protection locked="0"/>
    </xf>
    <xf numFmtId="228" fontId="124" fillId="0" borderId="1921" applyFill="0">
      <alignment horizontal="center" vertical="center"/>
    </xf>
    <xf numFmtId="0" fontId="73" fillId="63" borderId="1904" applyFill="0">
      <alignment horizontal="center"/>
    </xf>
    <xf numFmtId="0" fontId="7" fillId="14" borderId="14" applyNumberFormat="0" applyFont="0" applyAlignment="0" applyProtection="0"/>
    <xf numFmtId="233" fontId="103" fillId="0" borderId="1919">
      <alignment vertical="center"/>
      <protection locked="0"/>
    </xf>
    <xf numFmtId="0" fontId="7" fillId="14" borderId="14" applyNumberFormat="0" applyFont="0" applyAlignment="0" applyProtection="0"/>
    <xf numFmtId="0" fontId="2" fillId="0" borderId="1891" applyNumberFormat="0" applyFill="0" applyAlignment="0" applyProtection="0"/>
    <xf numFmtId="0" fontId="66" fillId="0" borderId="1891" applyNumberFormat="0" applyFill="0" applyAlignment="0" applyProtection="0"/>
    <xf numFmtId="200" fontId="10" fillId="5" borderId="2104" applyFont="0" applyFill="0" applyBorder="0" applyAlignment="0" applyProtection="0"/>
    <xf numFmtId="0" fontId="7" fillId="14" borderId="14" applyNumberFormat="0" applyFont="0" applyAlignment="0" applyProtection="0"/>
    <xf numFmtId="0" fontId="2" fillId="0" borderId="1900" applyNumberFormat="0" applyFill="0" applyAlignment="0" applyProtection="0"/>
    <xf numFmtId="196" fontId="10" fillId="39" borderId="1949" applyFont="0" applyFill="0" applyBorder="0" applyAlignment="0">
      <alignment horizontal="left"/>
    </xf>
    <xf numFmtId="228" fontId="73" fillId="63" borderId="1904" applyFill="0">
      <alignment horizontal="center" vertical="center"/>
    </xf>
    <xf numFmtId="228" fontId="73" fillId="63" borderId="1895" applyFill="0">
      <alignment horizontal="center"/>
    </xf>
    <xf numFmtId="228" fontId="73" fillId="63" borderId="1895" applyFill="0">
      <alignment horizontal="center" vertical="center"/>
    </xf>
    <xf numFmtId="17" fontId="11" fillId="39" borderId="1904">
      <alignment horizontal="center"/>
      <protection locked="0"/>
    </xf>
    <xf numFmtId="0" fontId="53" fillId="59" borderId="1915" applyNumberFormat="0" applyAlignment="0" applyProtection="0"/>
    <xf numFmtId="191" fontId="74" fillId="0" borderId="1949" applyFont="0" applyFill="0" applyBorder="0" applyAlignment="0" applyProtection="0">
      <alignment horizontal="left"/>
      <protection locked="0"/>
    </xf>
    <xf numFmtId="0" fontId="7" fillId="14" borderId="14" applyNumberFormat="0" applyFont="0" applyAlignment="0" applyProtection="0"/>
    <xf numFmtId="0" fontId="61" fillId="46" borderId="1915" applyNumberFormat="0" applyAlignment="0" applyProtection="0"/>
    <xf numFmtId="254" fontId="10" fillId="39" borderId="1904">
      <alignment horizontal="right"/>
      <protection locked="0"/>
    </xf>
    <xf numFmtId="228" fontId="121" fillId="0" borderId="1920" applyNumberFormat="0"/>
    <xf numFmtId="0" fontId="7" fillId="14" borderId="14" applyNumberFormat="0" applyFont="0" applyAlignment="0" applyProtection="0"/>
    <xf numFmtId="0" fontId="7" fillId="14" borderId="14" applyNumberFormat="0" applyFont="0" applyAlignment="0" applyProtection="0"/>
    <xf numFmtId="231" fontId="103" fillId="0" borderId="1928">
      <alignment vertical="center"/>
      <protection locked="0"/>
    </xf>
    <xf numFmtId="0" fontId="61" fillId="46" borderId="1924" applyNumberFormat="0" applyAlignment="0" applyProtection="0"/>
    <xf numFmtId="0" fontId="7" fillId="14" borderId="14" applyNumberFormat="0" applyFont="0" applyAlignment="0" applyProtection="0"/>
    <xf numFmtId="250" fontId="168" fillId="0" borderId="1923" applyFill="0"/>
    <xf numFmtId="0" fontId="64" fillId="59" borderId="1917" applyNumberFormat="0" applyAlignment="0" applyProtection="0"/>
    <xf numFmtId="0" fontId="7" fillId="14" borderId="14" applyNumberFormat="0" applyFont="0" applyAlignment="0" applyProtection="0"/>
    <xf numFmtId="178" fontId="10" fillId="39" borderId="1940">
      <alignment horizontal="center"/>
      <protection locked="0"/>
    </xf>
    <xf numFmtId="0" fontId="7" fillId="14" borderId="14" applyNumberFormat="0" applyFont="0" applyAlignment="0" applyProtection="0"/>
    <xf numFmtId="185" fontId="74" fillId="0" borderId="1895" applyFont="0" applyFill="0" applyBorder="0" applyAlignment="0" applyProtection="0">
      <alignment horizontal="left"/>
      <protection locked="0"/>
    </xf>
    <xf numFmtId="0" fontId="7" fillId="14" borderId="14" applyNumberFormat="0" applyFont="0" applyAlignment="0" applyProtection="0"/>
    <xf numFmtId="231" fontId="103" fillId="0" borderId="1928">
      <alignment vertical="center"/>
      <protection locked="0"/>
    </xf>
    <xf numFmtId="228" fontId="103" fillId="0" borderId="1940" applyFill="0">
      <alignment horizontal="center" vertical="center"/>
    </xf>
    <xf numFmtId="0" fontId="64" fillId="59" borderId="1953" applyNumberFormat="0" applyAlignment="0" applyProtection="0"/>
    <xf numFmtId="231" fontId="103" fillId="0" borderId="1955">
      <alignment vertical="center"/>
      <protection locked="0"/>
    </xf>
    <xf numFmtId="0" fontId="7" fillId="14" borderId="14" applyNumberFormat="0" applyFont="0" applyAlignment="0" applyProtection="0"/>
    <xf numFmtId="0" fontId="7" fillId="14" borderId="14" applyNumberFormat="0" applyFont="0" applyAlignment="0" applyProtection="0"/>
    <xf numFmtId="49" fontId="74" fillId="0" borderId="1931">
      <alignment horizontal="left" vertical="top" wrapText="1"/>
      <protection locked="0"/>
    </xf>
    <xf numFmtId="0" fontId="66" fillId="0" borderId="1936" applyNumberFormat="0" applyFill="0" applyAlignment="0" applyProtection="0"/>
    <xf numFmtId="0" fontId="7" fillId="14" borderId="14" applyNumberFormat="0" applyFont="0" applyAlignment="0" applyProtection="0"/>
    <xf numFmtId="228" fontId="112" fillId="0" borderId="1939"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4" fillId="0" borderId="1904"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1944" applyNumberFormat="0" applyAlignment="0" applyProtection="0"/>
    <xf numFmtId="228" fontId="73" fillId="63" borderId="1931"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10" fillId="62" borderId="1898" applyNumberFormat="0" applyFont="0" applyAlignment="0" applyProtection="0"/>
    <xf numFmtId="0" fontId="7" fillId="14" borderId="14" applyNumberFormat="0" applyFont="0" applyAlignment="0" applyProtection="0"/>
    <xf numFmtId="228" fontId="74" fillId="0" borderId="1931" applyNumberFormat="0">
      <alignment horizontal="left"/>
      <protection locked="0"/>
    </xf>
    <xf numFmtId="0" fontId="7" fillId="14" borderId="14" applyNumberFormat="0" applyFont="0" applyAlignment="0" applyProtection="0"/>
    <xf numFmtId="0" fontId="64" fillId="59" borderId="1926" applyNumberFormat="0" applyAlignment="0" applyProtection="0"/>
    <xf numFmtId="10" fontId="68" fillId="67" borderId="1958" applyNumberFormat="0" applyBorder="0" applyAlignment="0" applyProtection="0"/>
    <xf numFmtId="0" fontId="53" fillId="59" borderId="1888" applyNumberFormat="0" applyAlignment="0" applyProtection="0"/>
    <xf numFmtId="0" fontId="61" fillId="46" borderId="1888" applyNumberFormat="0" applyAlignment="0" applyProtection="0"/>
    <xf numFmtId="0" fontId="64" fillId="59" borderId="1890" applyNumberFormat="0" applyAlignment="0" applyProtection="0"/>
    <xf numFmtId="0" fontId="66" fillId="0" borderId="1891" applyNumberFormat="0" applyFill="0" applyAlignment="0" applyProtection="0"/>
    <xf numFmtId="0" fontId="2" fillId="0" borderId="1891" applyNumberFormat="0" applyFill="0" applyAlignment="0" applyProtection="0"/>
    <xf numFmtId="0" fontId="53" fillId="59" borderId="1888" applyNumberFormat="0" applyAlignment="0" applyProtection="0"/>
    <xf numFmtId="0" fontId="61" fillId="46" borderId="1888" applyNumberFormat="0" applyAlignment="0" applyProtection="0"/>
    <xf numFmtId="0" fontId="7" fillId="14" borderId="14" applyNumberFormat="0" applyFont="0" applyAlignment="0" applyProtection="0"/>
    <xf numFmtId="0" fontId="64" fillId="59" borderId="1890" applyNumberFormat="0" applyAlignment="0" applyProtection="0"/>
    <xf numFmtId="0" fontId="2" fillId="0" borderId="1891" applyNumberFormat="0" applyFill="0" applyAlignment="0" applyProtection="0"/>
    <xf numFmtId="0" fontId="66" fillId="0" borderId="1891"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888" applyNumberFormat="0" applyAlignment="0" applyProtection="0"/>
    <xf numFmtId="229" fontId="103" fillId="0" borderId="1919">
      <alignment vertical="center"/>
      <protection locked="0"/>
    </xf>
    <xf numFmtId="0" fontId="7" fillId="14" borderId="14" applyNumberFormat="0" applyFont="0" applyAlignment="0" applyProtection="0"/>
    <xf numFmtId="0" fontId="61" fillId="46" borderId="1888" applyNumberFormat="0" applyAlignment="0" applyProtection="0"/>
    <xf numFmtId="228" fontId="68" fillId="0" borderId="1904" applyFill="0">
      <alignment horizontal="center" vertical="center"/>
    </xf>
    <xf numFmtId="184" fontId="68" fillId="0" borderId="1904" applyFill="0">
      <alignment horizontal="center" vertical="center"/>
    </xf>
    <xf numFmtId="0" fontId="10" fillId="62" borderId="1889" applyNumberFormat="0" applyFont="0" applyAlignment="0" applyProtection="0"/>
    <xf numFmtId="0" fontId="64" fillId="59" borderId="1890" applyNumberFormat="0" applyAlignment="0" applyProtection="0"/>
    <xf numFmtId="228" fontId="124" fillId="0" borderId="1930" applyFill="0">
      <alignment horizontal="center" vertical="center"/>
    </xf>
    <xf numFmtId="0" fontId="7" fillId="14" borderId="14" applyNumberFormat="0" applyFont="0" applyAlignment="0" applyProtection="0"/>
    <xf numFmtId="0" fontId="66" fillId="0" borderId="1891" applyNumberFormat="0" applyFill="0" applyAlignment="0" applyProtection="0"/>
    <xf numFmtId="0" fontId="2" fillId="0" borderId="1891" applyNumberFormat="0" applyFill="0" applyAlignment="0" applyProtection="0"/>
    <xf numFmtId="228" fontId="103" fillId="0" borderId="1904" applyFill="0">
      <alignment horizontal="center" vertical="center"/>
    </xf>
    <xf numFmtId="0" fontId="7" fillId="14" borderId="14" applyNumberFormat="0" applyFont="0" applyAlignment="0" applyProtection="0"/>
    <xf numFmtId="266" fontId="103" fillId="0" borderId="1940"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888"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888" applyNumberFormat="0" applyAlignment="0" applyProtection="0"/>
    <xf numFmtId="0" fontId="7" fillId="14" borderId="14" applyNumberFormat="0" applyFont="0" applyAlignment="0" applyProtection="0"/>
    <xf numFmtId="0" fontId="10" fillId="62" borderId="1889" applyNumberFormat="0" applyFont="0" applyAlignment="0" applyProtection="0"/>
    <xf numFmtId="0" fontId="64" fillId="59" borderId="1890" applyNumberFormat="0" applyAlignment="0" applyProtection="0"/>
    <xf numFmtId="0" fontId="7" fillId="14" borderId="14" applyNumberFormat="0" applyFont="0" applyAlignment="0" applyProtection="0"/>
    <xf numFmtId="37" fontId="70" fillId="0" borderId="1957" applyFill="0">
      <alignment horizontal="center" vertical="center"/>
    </xf>
    <xf numFmtId="0" fontId="2" fillId="0" borderId="1891" applyNumberFormat="0" applyFill="0" applyAlignment="0" applyProtection="0"/>
    <xf numFmtId="0" fontId="66" fillId="0" borderId="1891"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1908" applyNumberFormat="0" applyAlignment="0" applyProtection="0"/>
    <xf numFmtId="191" fontId="74" fillId="0" borderId="1904"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201" fontId="10" fillId="39" borderId="1940" applyNumberFormat="0">
      <alignment horizontal="left"/>
    </xf>
    <xf numFmtId="0" fontId="73" fillId="63" borderId="1895" applyFill="0">
      <alignment horizontal="center"/>
    </xf>
    <xf numFmtId="0" fontId="7" fillId="14" borderId="14" applyNumberFormat="0" applyFont="0" applyAlignment="0" applyProtection="0"/>
    <xf numFmtId="276" fontId="20" fillId="0" borderId="1922">
      <alignment horizontal="center"/>
    </xf>
    <xf numFmtId="192" fontId="74" fillId="0" borderId="1904" applyFont="0" applyFill="0" applyBorder="0" applyAlignment="0" applyProtection="0">
      <alignment horizontal="left"/>
      <protection locked="0"/>
    </xf>
    <xf numFmtId="190" fontId="74" fillId="0" borderId="1904" applyFont="0" applyFill="0" applyBorder="0" applyAlignment="0" applyProtection="0">
      <alignment horizontal="left"/>
      <protection locked="0"/>
    </xf>
    <xf numFmtId="0" fontId="10" fillId="62" borderId="1907" applyNumberFormat="0" applyFont="0" applyAlignment="0" applyProtection="0"/>
    <xf numFmtId="188" fontId="73" fillId="63" borderId="1895" applyFill="0">
      <alignment horizontal="center" vertical="center"/>
    </xf>
    <xf numFmtId="0" fontId="7" fillId="14" borderId="14" applyNumberFormat="0" applyFont="0" applyAlignment="0" applyProtection="0"/>
    <xf numFmtId="0" fontId="10" fillId="62" borderId="1934" applyNumberFormat="0" applyFont="0" applyAlignment="0" applyProtection="0"/>
    <xf numFmtId="0" fontId="2" fillId="0" borderId="1945" applyNumberFormat="0" applyFill="0" applyAlignment="0" applyProtection="0"/>
    <xf numFmtId="0" fontId="61" fillId="46" borderId="1897"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0" fontId="10" fillId="63" borderId="1895" applyNumberFormat="0" applyFont="0" applyBorder="0" applyAlignment="0" applyProtection="0"/>
    <xf numFmtId="180" fontId="10" fillId="63" borderId="1895" applyNumberFormat="0" applyFont="0" applyBorder="0" applyAlignment="0" applyProtection="0"/>
    <xf numFmtId="0" fontId="66" fillId="0" borderId="1936" applyNumberFormat="0" applyFill="0" applyAlignment="0" applyProtection="0"/>
    <xf numFmtId="276" fontId="20" fillId="0" borderId="1913">
      <alignment horizontal="center"/>
    </xf>
    <xf numFmtId="192" fontId="74" fillId="0" borderId="1931" applyFont="0" applyFill="0" applyBorder="0" applyAlignment="0" applyProtection="0">
      <alignment horizontal="left"/>
      <protection locked="0"/>
    </xf>
    <xf numFmtId="267" fontId="112" fillId="0" borderId="1930" applyFill="0">
      <alignment horizontal="center" vertical="center"/>
    </xf>
    <xf numFmtId="0" fontId="7" fillId="14" borderId="14" applyNumberFormat="0" applyFont="0" applyAlignment="0" applyProtection="0"/>
    <xf numFmtId="250" fontId="121" fillId="0" borderId="1914" applyFill="0"/>
    <xf numFmtId="0" fontId="7" fillId="14" borderId="14" applyNumberFormat="0" applyFont="0" applyAlignment="0" applyProtection="0"/>
    <xf numFmtId="0" fontId="7" fillId="14" borderId="14" applyNumberFormat="0" applyFont="0" applyAlignment="0" applyProtection="0"/>
    <xf numFmtId="250" fontId="121" fillId="0" borderId="1959" applyFill="0"/>
    <xf numFmtId="0" fontId="7" fillId="14" borderId="14" applyNumberFormat="0" applyFont="0" applyAlignment="0" applyProtection="0"/>
    <xf numFmtId="228" fontId="136" fillId="68" borderId="1911" applyNumberFormat="0">
      <alignment horizontal="right"/>
    </xf>
    <xf numFmtId="10" fontId="68" fillId="67" borderId="1931" applyNumberFormat="0" applyBorder="0" applyAlignment="0" applyProtection="0"/>
    <xf numFmtId="0" fontId="7" fillId="14" borderId="14" applyNumberFormat="0" applyFont="0" applyAlignment="0" applyProtection="0"/>
    <xf numFmtId="0" fontId="7" fillId="14" borderId="14" applyNumberFormat="0" applyFont="0" applyAlignment="0" applyProtection="0"/>
    <xf numFmtId="0" fontId="73" fillId="63" borderId="1895" applyFill="0">
      <alignment horizontal="center"/>
    </xf>
    <xf numFmtId="188" fontId="73" fillId="63" borderId="1895" applyFill="0">
      <alignment horizontal="center" vertical="center"/>
    </xf>
    <xf numFmtId="185" fontId="74" fillId="0" borderId="1895" applyFont="0" applyFill="0" applyBorder="0" applyAlignment="0" applyProtection="0">
      <alignment horizontal="left"/>
      <protection locked="0"/>
    </xf>
    <xf numFmtId="197" fontId="74" fillId="0" borderId="1895">
      <alignment horizontal="left"/>
      <protection locked="0"/>
    </xf>
    <xf numFmtId="0" fontId="53" fillId="59" borderId="1897" applyNumberFormat="0" applyAlignment="0" applyProtection="0"/>
    <xf numFmtId="0" fontId="61" fillId="46" borderId="1897" applyNumberFormat="0" applyAlignment="0" applyProtection="0"/>
    <xf numFmtId="0" fontId="64" fillId="59" borderId="1899" applyNumberFormat="0" applyAlignment="0" applyProtection="0"/>
    <xf numFmtId="0" fontId="66" fillId="0" borderId="1900" applyNumberFormat="0" applyFill="0" applyAlignment="0" applyProtection="0"/>
    <xf numFmtId="0" fontId="2" fillId="0" borderId="1900" applyNumberFormat="0" applyFill="0" applyAlignment="0" applyProtection="0"/>
    <xf numFmtId="0" fontId="53" fillId="59" borderId="1897" applyNumberFormat="0" applyAlignment="0" applyProtection="0"/>
    <xf numFmtId="0" fontId="73" fillId="63" borderId="1895" applyFill="0">
      <alignment horizontal="center"/>
    </xf>
    <xf numFmtId="188" fontId="73" fillId="63" borderId="1895" applyFill="0">
      <alignment horizontal="center" vertical="center"/>
    </xf>
    <xf numFmtId="0" fontId="61" fillId="46" borderId="1897" applyNumberFormat="0" applyAlignment="0" applyProtection="0"/>
    <xf numFmtId="0" fontId="7" fillId="14" borderId="14" applyNumberFormat="0" applyFont="0" applyAlignment="0" applyProtection="0"/>
    <xf numFmtId="0" fontId="64" fillId="59" borderId="1899" applyNumberFormat="0" applyAlignment="0" applyProtection="0"/>
    <xf numFmtId="0" fontId="2" fillId="0" borderId="1900" applyNumberFormat="0" applyFill="0" applyAlignment="0" applyProtection="0"/>
    <xf numFmtId="0" fontId="66" fillId="0" borderId="1900"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897" applyNumberFormat="0" applyAlignment="0" applyProtection="0"/>
    <xf numFmtId="0" fontId="7" fillId="14" borderId="14" applyNumberFormat="0" applyFont="0" applyAlignment="0" applyProtection="0"/>
    <xf numFmtId="0" fontId="61" fillId="46" borderId="1897" applyNumberFormat="0" applyAlignment="0" applyProtection="0"/>
    <xf numFmtId="192" fontId="74" fillId="0" borderId="1913" applyFont="0" applyFill="0" applyBorder="0" applyAlignment="0" applyProtection="0">
      <alignment horizontal="left"/>
      <protection locked="0"/>
    </xf>
    <xf numFmtId="271" fontId="11" fillId="0" borderId="1913">
      <alignment horizontal="right"/>
    </xf>
    <xf numFmtId="0" fontId="10" fillId="62" borderId="1898" applyNumberFormat="0" applyFont="0" applyAlignment="0" applyProtection="0"/>
    <xf numFmtId="0" fontId="64" fillId="59" borderId="1899" applyNumberFormat="0" applyAlignment="0" applyProtection="0"/>
    <xf numFmtId="0" fontId="61" fillId="46" borderId="1915" applyNumberFormat="0" applyAlignment="0" applyProtection="0"/>
    <xf numFmtId="0" fontId="7" fillId="14" borderId="14" applyNumberFormat="0" applyFont="0" applyAlignment="0" applyProtection="0"/>
    <xf numFmtId="0" fontId="66" fillId="0" borderId="1900" applyNumberFormat="0" applyFill="0" applyAlignment="0" applyProtection="0"/>
    <xf numFmtId="0" fontId="2" fillId="0" borderId="1900" applyNumberFormat="0" applyFill="0" applyAlignment="0" applyProtection="0"/>
    <xf numFmtId="190" fontId="74" fillId="0" borderId="1913"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897"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897" applyNumberFormat="0" applyAlignment="0" applyProtection="0"/>
    <xf numFmtId="0" fontId="7" fillId="14" borderId="14" applyNumberFormat="0" applyFont="0" applyAlignment="0" applyProtection="0"/>
    <xf numFmtId="0" fontId="10" fillId="62" borderId="1898" applyNumberFormat="0" applyFont="0" applyAlignment="0" applyProtection="0"/>
    <xf numFmtId="0" fontId="64" fillId="59" borderId="1899" applyNumberFormat="0" applyAlignment="0" applyProtection="0"/>
    <xf numFmtId="0" fontId="7" fillId="14" borderId="14" applyNumberFormat="0" applyFont="0" applyAlignment="0" applyProtection="0"/>
    <xf numFmtId="0" fontId="2" fillId="0" borderId="1900" applyNumberFormat="0" applyFill="0" applyAlignment="0" applyProtection="0"/>
    <xf numFmtId="0" fontId="66" fillId="0" borderId="1900" applyNumberFormat="0" applyFill="0" applyAlignment="0" applyProtection="0"/>
    <xf numFmtId="0" fontId="66" fillId="0" borderId="1927" applyNumberFormat="0" applyFill="0" applyAlignment="0" applyProtection="0"/>
    <xf numFmtId="267" fontId="112" fillId="0" borderId="1921"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10" fillId="62" borderId="193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3" fontId="114" fillId="39" borderId="1949">
      <alignment horizontal="center"/>
      <protection locked="0"/>
    </xf>
    <xf numFmtId="0" fontId="7" fillId="14" borderId="14" applyNumberFormat="0" applyFont="0" applyAlignment="0" applyProtection="0"/>
    <xf numFmtId="0" fontId="7" fillId="14" borderId="14" applyNumberFormat="0" applyFont="0" applyAlignment="0" applyProtection="0"/>
    <xf numFmtId="187" fontId="74" fillId="0" borderId="1940" applyFont="0" applyFill="0" applyBorder="0" applyAlignment="0" applyProtection="0">
      <alignment horizontal="left"/>
      <protection locked="0"/>
    </xf>
    <xf numFmtId="185" fontId="74" fillId="0" borderId="1931" applyFont="0" applyFill="0" applyBorder="0" applyAlignment="0" applyProtection="0">
      <alignment horizontal="left"/>
      <protection locked="0"/>
    </xf>
    <xf numFmtId="250" fontId="121" fillId="0" borderId="1923" applyFill="0"/>
    <xf numFmtId="0" fontId="7" fillId="14" borderId="14" applyNumberFormat="0" applyFont="0" applyAlignment="0" applyProtection="0"/>
    <xf numFmtId="0" fontId="66" fillId="0" borderId="1954" applyNumberFormat="0" applyFill="0" applyAlignment="0" applyProtection="0"/>
    <xf numFmtId="0" fontId="66" fillId="0" borderId="1945" applyNumberFormat="0" applyFill="0" applyAlignment="0" applyProtection="0"/>
    <xf numFmtId="0" fontId="61" fillId="46" borderId="1942" applyNumberFormat="0" applyAlignment="0" applyProtection="0"/>
    <xf numFmtId="185" fontId="74" fillId="0" borderId="1922" applyFont="0" applyFill="0" applyBorder="0" applyAlignment="0" applyProtection="0">
      <alignment horizontal="left"/>
      <protection locked="0"/>
    </xf>
    <xf numFmtId="180" fontId="10" fillId="63" borderId="1904" applyNumberFormat="0" applyFont="0" applyBorder="0" applyAlignment="0" applyProtection="0"/>
    <xf numFmtId="180" fontId="10" fillId="63" borderId="1904" applyNumberFormat="0" applyFont="0" applyBorder="0" applyAlignment="0" applyProtection="0"/>
    <xf numFmtId="178" fontId="10" fillId="39" borderId="1958">
      <alignment horizontal="center"/>
      <protection locked="0"/>
    </xf>
    <xf numFmtId="193" fontId="10" fillId="0" borderId="1931" applyFont="0" applyFill="0" applyBorder="0" applyAlignment="0" applyProtection="0">
      <alignment horizontal="left"/>
      <protection locked="0"/>
    </xf>
    <xf numFmtId="17" fontId="11" fillId="39" borderId="1922">
      <alignment horizontal="center"/>
      <protection locked="0"/>
    </xf>
    <xf numFmtId="0" fontId="7" fillId="14" borderId="14" applyNumberFormat="0" applyFont="0" applyAlignment="0" applyProtection="0"/>
    <xf numFmtId="0" fontId="7" fillId="14" borderId="14" applyNumberFormat="0" applyFont="0" applyAlignment="0" applyProtection="0"/>
    <xf numFmtId="0" fontId="10" fillId="62" borderId="1943" applyNumberFormat="0" applyFont="0" applyAlignment="0" applyProtection="0"/>
    <xf numFmtId="0" fontId="2" fillId="0" borderId="1954"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71" fontId="11" fillId="0" borderId="1931">
      <alignment horizontal="right"/>
    </xf>
    <xf numFmtId="0" fontId="7" fillId="14" borderId="14" applyNumberFormat="0" applyFont="0" applyAlignment="0" applyProtection="0"/>
    <xf numFmtId="0" fontId="53" fillId="59" borderId="1906" applyNumberFormat="0" applyAlignment="0" applyProtection="0"/>
    <xf numFmtId="0" fontId="61" fillId="46" borderId="1906" applyNumberFormat="0" applyAlignment="0" applyProtection="0"/>
    <xf numFmtId="0" fontId="64" fillId="59" borderId="1908" applyNumberFormat="0" applyAlignment="0" applyProtection="0"/>
    <xf numFmtId="0" fontId="66" fillId="0" borderId="1909" applyNumberFormat="0" applyFill="0" applyAlignment="0" applyProtection="0"/>
    <xf numFmtId="0" fontId="2" fillId="0" borderId="1909" applyNumberFormat="0" applyFill="0" applyAlignment="0" applyProtection="0"/>
    <xf numFmtId="0" fontId="53" fillId="59" borderId="1906" applyNumberFormat="0" applyAlignment="0" applyProtection="0"/>
    <xf numFmtId="0" fontId="61" fillId="46" borderId="1906" applyNumberFormat="0" applyAlignment="0" applyProtection="0"/>
    <xf numFmtId="0" fontId="7" fillId="14" borderId="14" applyNumberFormat="0" applyFont="0" applyAlignment="0" applyProtection="0"/>
    <xf numFmtId="0" fontId="64" fillId="59" borderId="1908" applyNumberFormat="0" applyAlignment="0" applyProtection="0"/>
    <xf numFmtId="0" fontId="2" fillId="0" borderId="1909" applyNumberFormat="0" applyFill="0" applyAlignment="0" applyProtection="0"/>
    <xf numFmtId="0" fontId="66" fillId="0" borderId="1909" applyNumberFormat="0" applyFill="0" applyAlignment="0" applyProtection="0"/>
    <xf numFmtId="197" fontId="74" fillId="0" borderId="194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906" applyNumberFormat="0" applyAlignment="0" applyProtection="0"/>
    <xf numFmtId="228" fontId="121" fillId="0" borderId="1929" applyNumberFormat="0"/>
    <xf numFmtId="0" fontId="7" fillId="14" borderId="14" applyNumberFormat="0" applyFont="0" applyAlignment="0" applyProtection="0"/>
    <xf numFmtId="0" fontId="61" fillId="46" borderId="1906" applyNumberFormat="0" applyAlignment="0" applyProtection="0"/>
    <xf numFmtId="228" fontId="79" fillId="0" borderId="1922" applyFill="0">
      <alignment horizontal="center" vertical="center"/>
    </xf>
    <xf numFmtId="228" fontId="68" fillId="0" borderId="1922" applyFill="0">
      <alignment horizontal="center" vertical="center"/>
    </xf>
    <xf numFmtId="0" fontId="10" fillId="62" borderId="1907" applyNumberFormat="0" applyFont="0" applyAlignment="0" applyProtection="0"/>
    <xf numFmtId="0" fontId="64" fillId="59" borderId="1908" applyNumberFormat="0" applyAlignment="0" applyProtection="0"/>
    <xf numFmtId="0" fontId="7" fillId="14" borderId="14" applyNumberFormat="0" applyFont="0" applyAlignment="0" applyProtection="0"/>
    <xf numFmtId="0" fontId="66" fillId="0" borderId="1909" applyNumberFormat="0" applyFill="0" applyAlignment="0" applyProtection="0"/>
    <xf numFmtId="0" fontId="2" fillId="0" borderId="1909" applyNumberFormat="0" applyFill="0" applyAlignment="0" applyProtection="0"/>
    <xf numFmtId="228" fontId="104" fillId="0" borderId="1922"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66" fontId="103" fillId="0" borderId="1922" applyFill="0">
      <alignment horizontal="center" vertical="center"/>
    </xf>
    <xf numFmtId="37" fontId="70" fillId="0" borderId="1930"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906"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906" applyNumberFormat="0" applyAlignment="0" applyProtection="0"/>
    <xf numFmtId="254" fontId="10" fillId="39" borderId="1958">
      <alignment horizontal="right"/>
      <protection locked="0"/>
    </xf>
    <xf numFmtId="0" fontId="7" fillId="14" borderId="14" applyNumberFormat="0" applyFont="0" applyAlignment="0" applyProtection="0"/>
    <xf numFmtId="0" fontId="10" fillId="62" borderId="1907" applyNumberFormat="0" applyFont="0" applyAlignment="0" applyProtection="0"/>
    <xf numFmtId="0" fontId="64" fillId="59" borderId="1908" applyNumberFormat="0" applyAlignment="0" applyProtection="0"/>
    <xf numFmtId="0" fontId="7" fillId="14" borderId="14" applyNumberFormat="0" applyFont="0" applyAlignment="0" applyProtection="0"/>
    <xf numFmtId="0" fontId="2" fillId="0" borderId="1909" applyNumberFormat="0" applyFill="0" applyAlignment="0" applyProtection="0"/>
    <xf numFmtId="0" fontId="66" fillId="0" borderId="1909" applyNumberFormat="0" applyFill="0" applyAlignment="0" applyProtection="0"/>
    <xf numFmtId="188" fontId="73" fillId="63" borderId="2104" applyFill="0">
      <alignment horizontal="center" vertical="center"/>
    </xf>
    <xf numFmtId="0" fontId="7" fillId="14" borderId="14" applyNumberFormat="0" applyFont="0" applyAlignment="0" applyProtection="0"/>
    <xf numFmtId="0" fontId="7" fillId="14" borderId="14" applyNumberFormat="0" applyFont="0" applyAlignment="0" applyProtection="0"/>
    <xf numFmtId="187" fontId="74" fillId="0" borderId="1958"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3" fillId="0" borderId="1955">
      <alignment vertical="center"/>
      <protection locked="0"/>
    </xf>
    <xf numFmtId="178" fontId="10" fillId="39" borderId="1940">
      <alignment horizontal="center"/>
      <protection locked="0"/>
    </xf>
    <xf numFmtId="0" fontId="7" fillId="14" borderId="14" applyNumberFormat="0" applyFont="0" applyAlignment="0" applyProtection="0"/>
    <xf numFmtId="191" fontId="74" fillId="0" borderId="1922" applyFont="0" applyFill="0" applyBorder="0" applyAlignment="0" applyProtection="0">
      <alignment horizontal="left"/>
      <protection locked="0"/>
    </xf>
    <xf numFmtId="0" fontId="7" fillId="14" borderId="14" applyNumberFormat="0" applyFont="0" applyAlignment="0" applyProtection="0"/>
    <xf numFmtId="190" fontId="74" fillId="0" borderId="1931" applyFont="0" applyFill="0" applyBorder="0" applyAlignment="0" applyProtection="0">
      <alignment horizontal="left"/>
      <protection locked="0"/>
    </xf>
    <xf numFmtId="0" fontId="7" fillId="14" borderId="14" applyNumberFormat="0" applyFont="0" applyAlignment="0" applyProtection="0"/>
    <xf numFmtId="0" fontId="73" fillId="63" borderId="1931" applyFill="0">
      <alignment horizontal="center"/>
    </xf>
    <xf numFmtId="0" fontId="7" fillId="14" borderId="14" applyNumberFormat="0" applyFont="0" applyAlignment="0" applyProtection="0"/>
    <xf numFmtId="180" fontId="10" fillId="63" borderId="1913" applyNumberFormat="0" applyFont="0" applyBorder="0" applyAlignment="0" applyProtection="0"/>
    <xf numFmtId="180" fontId="10" fillId="63" borderId="1913" applyNumberFormat="0" applyFont="0" applyBorder="0" applyAlignment="0" applyProtection="0"/>
    <xf numFmtId="0" fontId="66" fillId="0" borderId="1954" applyNumberFormat="0" applyFill="0" applyAlignment="0" applyProtection="0"/>
    <xf numFmtId="276" fontId="20" fillId="0" borderId="1940">
      <alignment horizontal="center"/>
    </xf>
    <xf numFmtId="0" fontId="7" fillId="14" borderId="14" applyNumberFormat="0" applyFont="0" applyAlignment="0" applyProtection="0"/>
    <xf numFmtId="0" fontId="53" fillId="59" borderId="1915" applyNumberFormat="0" applyAlignment="0" applyProtection="0"/>
    <xf numFmtId="0" fontId="61" fillId="46" borderId="1915" applyNumberFormat="0" applyAlignment="0" applyProtection="0"/>
    <xf numFmtId="0" fontId="64" fillId="59" borderId="1917" applyNumberFormat="0" applyAlignment="0" applyProtection="0"/>
    <xf numFmtId="0" fontId="66" fillId="0" borderId="1918" applyNumberFormat="0" applyFill="0" applyAlignment="0" applyProtection="0"/>
    <xf numFmtId="0" fontId="2" fillId="0" borderId="1918" applyNumberFormat="0" applyFill="0" applyAlignment="0" applyProtection="0"/>
    <xf numFmtId="0" fontId="53" fillId="59" borderId="1915" applyNumberFormat="0" applyAlignment="0" applyProtection="0"/>
    <xf numFmtId="184" fontId="68" fillId="0" borderId="1940" applyFill="0">
      <alignment horizontal="center" vertical="center"/>
    </xf>
    <xf numFmtId="0" fontId="61" fillId="46" borderId="1915" applyNumberFormat="0" applyAlignment="0" applyProtection="0"/>
    <xf numFmtId="0" fontId="7" fillId="14" borderId="14" applyNumberFormat="0" applyFont="0" applyAlignment="0" applyProtection="0"/>
    <xf numFmtId="0" fontId="64" fillId="59" borderId="1917" applyNumberFormat="0" applyAlignment="0" applyProtection="0"/>
    <xf numFmtId="0" fontId="2" fillId="0" borderId="1918" applyNumberFormat="0" applyFill="0" applyAlignment="0" applyProtection="0"/>
    <xf numFmtId="0" fontId="66" fillId="0" borderId="1918"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915" applyNumberFormat="0" applyAlignment="0" applyProtection="0"/>
    <xf numFmtId="271" fontId="11" fillId="0" borderId="1940">
      <alignment horizontal="right"/>
    </xf>
    <xf numFmtId="0" fontId="7" fillId="14" borderId="14" applyNumberFormat="0" applyFont="0" applyAlignment="0" applyProtection="0"/>
    <xf numFmtId="0" fontId="61" fillId="46" borderId="1915" applyNumberFormat="0" applyAlignment="0" applyProtection="0"/>
    <xf numFmtId="178" fontId="10" fillId="39" borderId="1931">
      <alignment horizontal="center"/>
      <protection locked="0"/>
    </xf>
    <xf numFmtId="228" fontId="104" fillId="0" borderId="1931" applyFill="0">
      <alignment horizontal="center" vertical="center"/>
    </xf>
    <xf numFmtId="0" fontId="10" fillId="62" borderId="1916" applyNumberFormat="0" applyFont="0" applyAlignment="0" applyProtection="0"/>
    <xf numFmtId="0" fontId="64" fillId="59" borderId="1917" applyNumberFormat="0" applyAlignment="0" applyProtection="0"/>
    <xf numFmtId="0" fontId="7" fillId="14" borderId="14" applyNumberFormat="0" applyFont="0" applyAlignment="0" applyProtection="0"/>
    <xf numFmtId="0" fontId="66" fillId="0" borderId="1918" applyNumberFormat="0" applyFill="0" applyAlignment="0" applyProtection="0"/>
    <xf numFmtId="0" fontId="2" fillId="0" borderId="1918" applyNumberFormat="0" applyFill="0" applyAlignment="0" applyProtection="0"/>
    <xf numFmtId="228" fontId="79" fillId="0" borderId="1931"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4" fontId="68" fillId="0" borderId="1931"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915"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915"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10" fillId="62" borderId="1916" applyNumberFormat="0" applyFont="0" applyAlignment="0" applyProtection="0"/>
    <xf numFmtId="0" fontId="64" fillId="59" borderId="1917" applyNumberFormat="0" applyAlignment="0" applyProtection="0"/>
    <xf numFmtId="0" fontId="7" fillId="14" borderId="14" applyNumberFormat="0" applyFont="0" applyAlignment="0" applyProtection="0"/>
    <xf numFmtId="0" fontId="2" fillId="0" borderId="1918" applyNumberFormat="0" applyFill="0" applyAlignment="0" applyProtection="0"/>
    <xf numFmtId="0" fontId="66" fillId="0" borderId="1918" applyNumberFormat="0" applyFill="0" applyAlignment="0" applyProtection="0"/>
    <xf numFmtId="228" fontId="136" fillId="68" borderId="1938" applyNumberFormat="0">
      <alignment horizontal="right"/>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73" fillId="63" borderId="1931" applyFill="0">
      <alignment horizontal="center"/>
    </xf>
    <xf numFmtId="0" fontId="7" fillId="14" borderId="14" applyNumberFormat="0" applyFont="0" applyAlignment="0" applyProtection="0"/>
    <xf numFmtId="266" fontId="103" fillId="0" borderId="1931"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68" fillId="0" borderId="1959" applyFill="0"/>
    <xf numFmtId="188" fontId="73" fillId="63" borderId="1949" applyFill="0">
      <alignment horizontal="center" vertical="center"/>
    </xf>
    <xf numFmtId="0" fontId="2" fillId="0" borderId="1936" applyNumberFormat="0" applyFill="0" applyAlignment="0" applyProtection="0"/>
    <xf numFmtId="0" fontId="61" fillId="46" borderId="1924" applyNumberFormat="0" applyAlignment="0" applyProtection="0"/>
    <xf numFmtId="0" fontId="7" fillId="14" borderId="14" applyNumberFormat="0" applyFont="0" applyAlignment="0" applyProtection="0"/>
    <xf numFmtId="0" fontId="64" fillId="59" borderId="1944" applyNumberFormat="0" applyAlignment="0" applyProtection="0"/>
    <xf numFmtId="180" fontId="10" fillId="63" borderId="1922" applyNumberFormat="0" applyFont="0" applyBorder="0" applyAlignment="0" applyProtection="0"/>
    <xf numFmtId="180" fontId="10" fillId="63" borderId="1922" applyNumberFormat="0" applyFont="0" applyBorder="0" applyAlignment="0" applyProtection="0"/>
    <xf numFmtId="0" fontId="10" fillId="62" borderId="1943" applyNumberFormat="0" applyFont="0" applyAlignment="0" applyProtection="0"/>
    <xf numFmtId="228" fontId="124" fillId="0" borderId="1939" applyFill="0">
      <alignment horizontal="center" vertical="center"/>
    </xf>
    <xf numFmtId="271" fontId="11" fillId="63" borderId="1958">
      <alignment horizontal="right"/>
    </xf>
    <xf numFmtId="0" fontId="53" fillId="59" borderId="1924" applyNumberFormat="0" applyAlignment="0" applyProtection="0"/>
    <xf numFmtId="0" fontId="61" fillId="46" borderId="1924" applyNumberFormat="0" applyAlignment="0" applyProtection="0"/>
    <xf numFmtId="0" fontId="64" fillId="59" borderId="1926" applyNumberFormat="0" applyAlignment="0" applyProtection="0"/>
    <xf numFmtId="0" fontId="66" fillId="0" borderId="1927" applyNumberFormat="0" applyFill="0" applyAlignment="0" applyProtection="0"/>
    <xf numFmtId="0" fontId="2" fillId="0" borderId="1927" applyNumberFormat="0" applyFill="0" applyAlignment="0" applyProtection="0"/>
    <xf numFmtId="0" fontId="53" fillId="59" borderId="1924" applyNumberFormat="0" applyAlignment="0" applyProtection="0"/>
    <xf numFmtId="0" fontId="61" fillId="46" borderId="1924" applyNumberFormat="0" applyAlignment="0" applyProtection="0"/>
    <xf numFmtId="0" fontId="7" fillId="14" borderId="14" applyNumberFormat="0" applyFont="0" applyAlignment="0" applyProtection="0"/>
    <xf numFmtId="0" fontId="64" fillId="59" borderId="1926" applyNumberFormat="0" applyAlignment="0" applyProtection="0"/>
    <xf numFmtId="0" fontId="2" fillId="0" borderId="1927" applyNumberFormat="0" applyFill="0" applyAlignment="0" applyProtection="0"/>
    <xf numFmtId="0" fontId="66" fillId="0" borderId="1927"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924"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924" applyNumberFormat="0" applyAlignment="0" applyProtection="0"/>
    <xf numFmtId="196" fontId="10" fillId="39" borderId="1940" applyFont="0" applyFill="0" applyBorder="0" applyAlignment="0">
      <alignment horizontal="left"/>
    </xf>
    <xf numFmtId="228" fontId="74" fillId="0" borderId="1940" applyNumberFormat="0">
      <alignment horizontal="left"/>
      <protection locked="0"/>
    </xf>
    <xf numFmtId="0" fontId="10" fillId="62" borderId="1925" applyNumberFormat="0" applyFont="0" applyAlignment="0" applyProtection="0"/>
    <xf numFmtId="0" fontId="64" fillId="59" borderId="1926" applyNumberFormat="0" applyAlignment="0" applyProtection="0"/>
    <xf numFmtId="0" fontId="7" fillId="14" borderId="14" applyNumberFormat="0" applyFont="0" applyAlignment="0" applyProtection="0"/>
    <xf numFmtId="0" fontId="66" fillId="0" borderId="1927" applyNumberFormat="0" applyFill="0" applyAlignment="0" applyProtection="0"/>
    <xf numFmtId="0" fontId="2" fillId="0" borderId="1927" applyNumberFormat="0" applyFill="0" applyAlignment="0" applyProtection="0"/>
    <xf numFmtId="49" fontId="74" fillId="0" borderId="1940">
      <alignment horizontal="left" vertical="top" wrapText="1"/>
      <protection locked="0"/>
    </xf>
    <xf numFmtId="0" fontId="7" fillId="14" borderId="14" applyNumberFormat="0" applyFont="0" applyAlignment="0" applyProtection="0"/>
    <xf numFmtId="233" fontId="103" fillId="0" borderId="1955">
      <alignment vertical="center"/>
      <protection locked="0"/>
    </xf>
    <xf numFmtId="0" fontId="7" fillId="14" borderId="14" applyNumberFormat="0" applyFont="0" applyAlignment="0" applyProtection="0"/>
    <xf numFmtId="0" fontId="7" fillId="14" borderId="14" applyNumberFormat="0" applyFont="0" applyAlignment="0" applyProtection="0"/>
    <xf numFmtId="178" fontId="10" fillId="39" borderId="1940">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924"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924" applyNumberFormat="0" applyAlignment="0" applyProtection="0"/>
    <xf numFmtId="0" fontId="7" fillId="14" borderId="14" applyNumberFormat="0" applyFont="0" applyAlignment="0" applyProtection="0"/>
    <xf numFmtId="0" fontId="10" fillId="62" borderId="1925" applyNumberFormat="0" applyFont="0" applyAlignment="0" applyProtection="0"/>
    <xf numFmtId="0" fontId="64" fillId="59" borderId="1926" applyNumberFormat="0" applyAlignment="0" applyProtection="0"/>
    <xf numFmtId="0" fontId="7" fillId="14" borderId="14" applyNumberFormat="0" applyFont="0" applyAlignment="0" applyProtection="0"/>
    <xf numFmtId="0" fontId="2" fillId="0" borderId="1927" applyNumberFormat="0" applyFill="0" applyAlignment="0" applyProtection="0"/>
    <xf numFmtId="0" fontId="66" fillId="0" borderId="1927"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79" fillId="0" borderId="1940"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37" fontId="103" fillId="0" borderId="1955">
      <alignment vertical="center"/>
      <protection locked="0"/>
    </xf>
    <xf numFmtId="228" fontId="104" fillId="0" borderId="1940" applyFill="0">
      <alignment horizontal="center" vertical="center"/>
    </xf>
    <xf numFmtId="228" fontId="68" fillId="0" borderId="1940" applyFill="0">
      <alignment horizontal="center" vertical="center"/>
    </xf>
    <xf numFmtId="0" fontId="7" fillId="14" borderId="14" applyNumberFormat="0" applyFont="0" applyAlignment="0" applyProtection="0"/>
    <xf numFmtId="0" fontId="61" fillId="46" borderId="1933" applyNumberFormat="0" applyAlignment="0" applyProtection="0"/>
    <xf numFmtId="180" fontId="10" fillId="63" borderId="1931" applyNumberFormat="0" applyFont="0" applyBorder="0" applyAlignment="0" applyProtection="0"/>
    <xf numFmtId="180" fontId="10" fillId="63" borderId="1931" applyNumberFormat="0" applyFont="0" applyBorder="0" applyAlignment="0" applyProtection="0"/>
    <xf numFmtId="0" fontId="7" fillId="14" borderId="14" applyNumberFormat="0" applyFont="0" applyAlignment="0" applyProtection="0"/>
    <xf numFmtId="188" fontId="73" fillId="63" borderId="1931" applyFill="0">
      <alignment horizontal="center" vertical="center"/>
    </xf>
    <xf numFmtId="229" fontId="103" fillId="0" borderId="1955">
      <alignment vertical="center"/>
      <protection locked="0"/>
    </xf>
    <xf numFmtId="0" fontId="74" fillId="0" borderId="1958" applyNumberFormat="0">
      <alignment horizontal="left"/>
      <protection locked="0"/>
    </xf>
    <xf numFmtId="271" fontId="11" fillId="0" borderId="1958">
      <alignment horizontal="right"/>
    </xf>
    <xf numFmtId="0" fontId="7" fillId="14" borderId="14" applyNumberFormat="0" applyFont="0" applyAlignment="0" applyProtection="0"/>
    <xf numFmtId="201" fontId="10" fillId="39" borderId="1958" applyNumberFormat="0">
      <alignment horizontal="left"/>
    </xf>
    <xf numFmtId="0" fontId="73" fillId="63" borderId="1931" applyFill="0">
      <alignment horizontal="center"/>
    </xf>
    <xf numFmtId="188" fontId="73" fillId="63" borderId="1931" applyFill="0">
      <alignment horizontal="center" vertical="center"/>
    </xf>
    <xf numFmtId="185" fontId="74" fillId="0" borderId="1931" applyFont="0" applyFill="0" applyBorder="0" applyAlignment="0" applyProtection="0">
      <alignment horizontal="left"/>
      <protection locked="0"/>
    </xf>
    <xf numFmtId="197" fontId="74" fillId="0" borderId="1931">
      <alignment horizontal="left"/>
      <protection locked="0"/>
    </xf>
    <xf numFmtId="0" fontId="53" fillId="59" borderId="1933" applyNumberFormat="0" applyAlignment="0" applyProtection="0"/>
    <xf numFmtId="0" fontId="61" fillId="46" borderId="1933" applyNumberFormat="0" applyAlignment="0" applyProtection="0"/>
    <xf numFmtId="0" fontId="64" fillId="59" borderId="1935" applyNumberFormat="0" applyAlignment="0" applyProtection="0"/>
    <xf numFmtId="0" fontId="66" fillId="0" borderId="1936" applyNumberFormat="0" applyFill="0" applyAlignment="0" applyProtection="0"/>
    <xf numFmtId="0" fontId="2" fillId="0" borderId="1936" applyNumberFormat="0" applyFill="0" applyAlignment="0" applyProtection="0"/>
    <xf numFmtId="0" fontId="53" fillId="59" borderId="1933" applyNumberFormat="0" applyAlignment="0" applyProtection="0"/>
    <xf numFmtId="0" fontId="73" fillId="63" borderId="1931" applyFill="0">
      <alignment horizontal="center"/>
    </xf>
    <xf numFmtId="188" fontId="73" fillId="63" borderId="1931" applyFill="0">
      <alignment horizontal="center" vertical="center"/>
    </xf>
    <xf numFmtId="0" fontId="61" fillId="46" borderId="1933" applyNumberFormat="0" applyAlignment="0" applyProtection="0"/>
    <xf numFmtId="0" fontId="7" fillId="14" borderId="14" applyNumberFormat="0" applyFont="0" applyAlignment="0" applyProtection="0"/>
    <xf numFmtId="0" fontId="64" fillId="59" borderId="1935" applyNumberFormat="0" applyAlignment="0" applyProtection="0"/>
    <xf numFmtId="0" fontId="2" fillId="0" borderId="1936" applyNumberFormat="0" applyFill="0" applyAlignment="0" applyProtection="0"/>
    <xf numFmtId="0" fontId="66" fillId="0" borderId="1936"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933" applyNumberFormat="0" applyAlignment="0" applyProtection="0"/>
    <xf numFmtId="0" fontId="73" fillId="63" borderId="1940" applyFill="0">
      <alignment horizontal="center"/>
    </xf>
    <xf numFmtId="0" fontId="7" fillId="14" borderId="14" applyNumberFormat="0" applyFont="0" applyAlignment="0" applyProtection="0"/>
    <xf numFmtId="0" fontId="61" fillId="46" borderId="1933" applyNumberFormat="0" applyAlignment="0" applyProtection="0"/>
    <xf numFmtId="184" fontId="68" fillId="0" borderId="1949" applyFill="0">
      <alignment horizontal="center" vertical="center"/>
    </xf>
    <xf numFmtId="0" fontId="7" fillId="14" borderId="14" applyNumberFormat="0" applyFont="0" applyAlignment="0" applyProtection="0"/>
    <xf numFmtId="0" fontId="10" fillId="62" borderId="1934" applyNumberFormat="0" applyFont="0" applyAlignment="0" applyProtection="0"/>
    <xf numFmtId="0" fontId="64" fillId="59" borderId="1935" applyNumberFormat="0" applyAlignment="0" applyProtection="0"/>
    <xf numFmtId="0" fontId="10" fillId="62" borderId="1952" applyNumberFormat="0" applyFont="0" applyAlignment="0" applyProtection="0"/>
    <xf numFmtId="0" fontId="7" fillId="14" borderId="14" applyNumberFormat="0" applyFont="0" applyAlignment="0" applyProtection="0"/>
    <xf numFmtId="0" fontId="66" fillId="0" borderId="1936" applyNumberFormat="0" applyFill="0" applyAlignment="0" applyProtection="0"/>
    <xf numFmtId="0" fontId="2" fillId="0" borderId="1936" applyNumberFormat="0" applyFill="0" applyAlignment="0" applyProtection="0"/>
    <xf numFmtId="266" fontId="103" fillId="0" borderId="1949"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2" fontId="74" fillId="0" borderId="1949"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8" fontId="73" fillId="63" borderId="1940"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1953" applyNumberFormat="0" applyAlignment="0" applyProtection="0"/>
    <xf numFmtId="0" fontId="7" fillId="14" borderId="14" applyNumberFormat="0" applyFont="0" applyAlignment="0" applyProtection="0"/>
    <xf numFmtId="0" fontId="53" fillId="59" borderId="1933"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933" applyNumberFormat="0" applyAlignment="0" applyProtection="0"/>
    <xf numFmtId="230" fontId="103" fillId="0" borderId="1955">
      <alignment vertical="center"/>
      <protection locked="0"/>
    </xf>
    <xf numFmtId="0" fontId="7" fillId="14" borderId="14" applyNumberFormat="0" applyFont="0" applyAlignment="0" applyProtection="0"/>
    <xf numFmtId="0" fontId="10" fillId="62" borderId="1934" applyNumberFormat="0" applyFont="0" applyAlignment="0" applyProtection="0"/>
    <xf numFmtId="0" fontId="64" fillId="59" borderId="1935" applyNumberFormat="0" applyAlignment="0" applyProtection="0"/>
    <xf numFmtId="0" fontId="7" fillId="14" borderId="14" applyNumberFormat="0" applyFont="0" applyAlignment="0" applyProtection="0"/>
    <xf numFmtId="0" fontId="2" fillId="0" borderId="1936" applyNumberFormat="0" applyFill="0" applyAlignment="0" applyProtection="0"/>
    <xf numFmtId="0" fontId="66" fillId="0" borderId="1936" applyNumberFormat="0" applyFill="0" applyAlignment="0" applyProtection="0"/>
    <xf numFmtId="0" fontId="61" fillId="46" borderId="1942"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1949"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200" fontId="10" fillId="5" borderId="1940" applyFont="0" applyFill="0" applyBorder="0" applyAlignment="0" applyProtection="0"/>
    <xf numFmtId="271" fontId="11" fillId="0" borderId="1949">
      <alignment horizontal="right"/>
    </xf>
    <xf numFmtId="201" fontId="10" fillId="39" borderId="1949" applyNumberFormat="0">
      <alignment horizontal="left"/>
    </xf>
    <xf numFmtId="178" fontId="10" fillId="39" borderId="1958">
      <alignment horizontal="center"/>
      <protection locked="0"/>
    </xf>
    <xf numFmtId="180" fontId="10" fillId="63" borderId="1940" applyNumberFormat="0" applyFont="0" applyBorder="0" applyAlignment="0" applyProtection="0"/>
    <xf numFmtId="180" fontId="10" fillId="63" borderId="1940" applyNumberFormat="0" applyFont="0" applyBorder="0" applyAlignment="0" applyProtection="0"/>
    <xf numFmtId="276" fontId="20" fillId="0" borderId="1958">
      <alignment horizontal="center"/>
    </xf>
    <xf numFmtId="0" fontId="53" fillId="59" borderId="1942" applyNumberFormat="0" applyAlignment="0" applyProtection="0"/>
    <xf numFmtId="193" fontId="10" fillId="0" borderId="1940" applyFont="0" applyFill="0" applyBorder="0" applyAlignment="0" applyProtection="0">
      <alignment horizontal="left"/>
      <protection locked="0"/>
    </xf>
    <xf numFmtId="0" fontId="7" fillId="14" borderId="14" applyNumberFormat="0" applyFont="0" applyAlignment="0" applyProtection="0"/>
    <xf numFmtId="200" fontId="10" fillId="5" borderId="1940" applyFont="0" applyFill="0" applyBorder="0" applyAlignment="0" applyProtection="0"/>
    <xf numFmtId="193" fontId="10" fillId="0" borderId="1940" applyFont="0" applyFill="0" applyBorder="0" applyAlignment="0" applyProtection="0">
      <alignment horizontal="left"/>
      <protection locked="0"/>
    </xf>
    <xf numFmtId="0" fontId="7" fillId="14" borderId="14" applyNumberFormat="0" applyFont="0" applyAlignment="0" applyProtection="0"/>
    <xf numFmtId="0" fontId="10" fillId="62" borderId="1952" applyNumberFormat="0" applyFont="0" applyAlignment="0" applyProtection="0"/>
    <xf numFmtId="0" fontId="73" fillId="63" borderId="1940" applyFill="0">
      <alignment horizontal="center"/>
    </xf>
    <xf numFmtId="188" fontId="73" fillId="63" borderId="1940" applyFill="0">
      <alignment horizontal="center" vertical="center"/>
    </xf>
    <xf numFmtId="185" fontId="74" fillId="0" borderId="1940" applyFont="0" applyFill="0" applyBorder="0" applyAlignment="0" applyProtection="0">
      <alignment horizontal="left"/>
      <protection locked="0"/>
    </xf>
    <xf numFmtId="197" fontId="74" fillId="0" borderId="1940">
      <alignment horizontal="left"/>
      <protection locked="0"/>
    </xf>
    <xf numFmtId="0" fontId="53" fillId="59" borderId="1942" applyNumberFormat="0" applyAlignment="0" applyProtection="0"/>
    <xf numFmtId="0" fontId="61" fillId="46" borderId="1942" applyNumberFormat="0" applyAlignment="0" applyProtection="0"/>
    <xf numFmtId="0" fontId="64" fillId="59" borderId="1944" applyNumberFormat="0" applyAlignment="0" applyProtection="0"/>
    <xf numFmtId="0" fontId="66" fillId="0" borderId="1945" applyNumberFormat="0" applyFill="0" applyAlignment="0" applyProtection="0"/>
    <xf numFmtId="0" fontId="2" fillId="0" borderId="1945" applyNumberFormat="0" applyFill="0" applyAlignment="0" applyProtection="0"/>
    <xf numFmtId="0" fontId="53" fillId="59" borderId="1942" applyNumberFormat="0" applyAlignment="0" applyProtection="0"/>
    <xf numFmtId="0" fontId="73" fillId="63" borderId="1940" applyFill="0">
      <alignment horizontal="center"/>
    </xf>
    <xf numFmtId="188" fontId="73" fillId="63" borderId="1940" applyFill="0">
      <alignment horizontal="center" vertical="center"/>
    </xf>
    <xf numFmtId="0" fontId="61" fillId="46" borderId="1942" applyNumberFormat="0" applyAlignment="0" applyProtection="0"/>
    <xf numFmtId="0" fontId="7" fillId="14" borderId="14" applyNumberFormat="0" applyFont="0" applyAlignment="0" applyProtection="0"/>
    <xf numFmtId="0" fontId="64" fillId="59" borderId="1944" applyNumberFormat="0" applyAlignment="0" applyProtection="0"/>
    <xf numFmtId="0" fontId="2" fillId="0" borderId="1945" applyNumberFormat="0" applyFill="0" applyAlignment="0" applyProtection="0"/>
    <xf numFmtId="0" fontId="66" fillId="0" borderId="1945"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942" applyNumberFormat="0" applyAlignment="0" applyProtection="0"/>
    <xf numFmtId="0" fontId="7" fillId="14" borderId="14" applyNumberFormat="0" applyFont="0" applyAlignment="0" applyProtection="0"/>
    <xf numFmtId="0" fontId="61" fillId="46" borderId="1942" applyNumberFormat="0" applyAlignment="0" applyProtection="0"/>
    <xf numFmtId="228" fontId="68" fillId="0" borderId="1958" applyFill="0">
      <alignment horizontal="center" vertical="center"/>
    </xf>
    <xf numFmtId="184" fontId="68" fillId="0" borderId="1958" applyFill="0">
      <alignment horizontal="center" vertical="center"/>
    </xf>
    <xf numFmtId="0" fontId="10" fillId="62" borderId="1943" applyNumberFormat="0" applyFont="0" applyAlignment="0" applyProtection="0"/>
    <xf numFmtId="0" fontId="64" fillId="59" borderId="1944" applyNumberFormat="0" applyAlignment="0" applyProtection="0"/>
    <xf numFmtId="0" fontId="7" fillId="14" borderId="14" applyNumberFormat="0" applyFont="0" applyAlignment="0" applyProtection="0"/>
    <xf numFmtId="0" fontId="66" fillId="0" borderId="1945" applyNumberFormat="0" applyFill="0" applyAlignment="0" applyProtection="0"/>
    <xf numFmtId="0" fontId="2" fillId="0" borderId="1945" applyNumberFormat="0" applyFill="0" applyAlignment="0" applyProtection="0"/>
    <xf numFmtId="228" fontId="103" fillId="0" borderId="1958"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942"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942" applyNumberFormat="0" applyAlignment="0" applyProtection="0"/>
    <xf numFmtId="0" fontId="7" fillId="14" borderId="14" applyNumberFormat="0" applyFont="0" applyAlignment="0" applyProtection="0"/>
    <xf numFmtId="0" fontId="10" fillId="62" borderId="1943" applyNumberFormat="0" applyFont="0" applyAlignment="0" applyProtection="0"/>
    <xf numFmtId="0" fontId="64" fillId="59" borderId="1944" applyNumberFormat="0" applyAlignment="0" applyProtection="0"/>
    <xf numFmtId="0" fontId="7" fillId="14" borderId="14" applyNumberFormat="0" applyFont="0" applyAlignment="0" applyProtection="0"/>
    <xf numFmtId="0" fontId="2" fillId="0" borderId="1945" applyNumberFormat="0" applyFill="0" applyAlignment="0" applyProtection="0"/>
    <xf numFmtId="0" fontId="66" fillId="0" borderId="1945"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951" applyNumberFormat="0" applyAlignment="0" applyProtection="0"/>
    <xf numFmtId="0" fontId="7" fillId="14" borderId="14" applyNumberFormat="0" applyFont="0" applyAlignment="0" applyProtection="0"/>
    <xf numFmtId="191" fontId="74" fillId="0" borderId="1958"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192" fontId="74" fillId="0" borderId="1958" applyFont="0" applyFill="0" applyBorder="0" applyAlignment="0" applyProtection="0">
      <alignment horizontal="left"/>
      <protection locked="0"/>
    </xf>
    <xf numFmtId="190" fontId="74" fillId="0" borderId="1958" applyFont="0" applyFill="0" applyBorder="0" applyAlignment="0" applyProtection="0">
      <alignment horizontal="left"/>
      <protection locked="0"/>
    </xf>
    <xf numFmtId="180" fontId="10" fillId="63" borderId="1949" applyNumberFormat="0" applyFont="0" applyBorder="0" applyAlignment="0" applyProtection="0"/>
    <xf numFmtId="180" fontId="10" fillId="63" borderId="1949" applyNumberFormat="0" applyFont="0" applyBorder="0" applyAlignment="0" applyProtection="0"/>
    <xf numFmtId="0" fontId="7" fillId="14" borderId="14" applyNumberFormat="0" applyFont="0" applyAlignment="0" applyProtection="0"/>
    <xf numFmtId="0" fontId="53" fillId="59" borderId="1951" applyNumberFormat="0" applyAlignment="0" applyProtection="0"/>
    <xf numFmtId="0" fontId="61" fillId="46" borderId="1951" applyNumberFormat="0" applyAlignment="0" applyProtection="0"/>
    <xf numFmtId="0" fontId="64" fillId="59" borderId="1953" applyNumberFormat="0" applyAlignment="0" applyProtection="0"/>
    <xf numFmtId="0" fontId="66" fillId="0" borderId="1954" applyNumberFormat="0" applyFill="0" applyAlignment="0" applyProtection="0"/>
    <xf numFmtId="0" fontId="2" fillId="0" borderId="1954" applyNumberFormat="0" applyFill="0" applyAlignment="0" applyProtection="0"/>
    <xf numFmtId="0" fontId="53" fillId="59" borderId="1951" applyNumberFormat="0" applyAlignment="0" applyProtection="0"/>
    <xf numFmtId="0" fontId="61" fillId="46" borderId="1951" applyNumberFormat="0" applyAlignment="0" applyProtection="0"/>
    <xf numFmtId="0" fontId="7" fillId="14" borderId="14" applyNumberFormat="0" applyFont="0" applyAlignment="0" applyProtection="0"/>
    <xf numFmtId="0" fontId="64" fillId="59" borderId="1953" applyNumberFormat="0" applyAlignment="0" applyProtection="0"/>
    <xf numFmtId="0" fontId="2" fillId="0" borderId="1954" applyNumberFormat="0" applyFill="0" applyAlignment="0" applyProtection="0"/>
    <xf numFmtId="0" fontId="66" fillId="0" borderId="1954"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951" applyNumberFormat="0" applyAlignment="0" applyProtection="0"/>
    <xf numFmtId="0" fontId="7" fillId="14" borderId="14" applyNumberFormat="0" applyFont="0" applyAlignment="0" applyProtection="0"/>
    <xf numFmtId="0" fontId="61" fillId="46" borderId="1951" applyNumberFormat="0" applyAlignment="0" applyProtection="0"/>
    <xf numFmtId="0" fontId="10" fillId="62" borderId="1952" applyNumberFormat="0" applyFont="0" applyAlignment="0" applyProtection="0"/>
    <xf numFmtId="0" fontId="64" fillId="59" borderId="1953" applyNumberFormat="0" applyAlignment="0" applyProtection="0"/>
    <xf numFmtId="0" fontId="7" fillId="14" borderId="14" applyNumberFormat="0" applyFont="0" applyAlignment="0" applyProtection="0"/>
    <xf numFmtId="0" fontId="66" fillId="0" borderId="1954" applyNumberFormat="0" applyFill="0" applyAlignment="0" applyProtection="0"/>
    <xf numFmtId="0" fontId="2" fillId="0" borderId="1954"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951"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951" applyNumberFormat="0" applyAlignment="0" applyProtection="0"/>
    <xf numFmtId="0" fontId="7" fillId="14" borderId="14" applyNumberFormat="0" applyFont="0" applyAlignment="0" applyProtection="0"/>
    <xf numFmtId="0" fontId="10" fillId="62" borderId="1952" applyNumberFormat="0" applyFont="0" applyAlignment="0" applyProtection="0"/>
    <xf numFmtId="0" fontId="64" fillId="59" borderId="1953" applyNumberFormat="0" applyAlignment="0" applyProtection="0"/>
    <xf numFmtId="0" fontId="7" fillId="14" borderId="14" applyNumberFormat="0" applyFont="0" applyAlignment="0" applyProtection="0"/>
    <xf numFmtId="0" fontId="2" fillId="0" borderId="1954" applyNumberFormat="0" applyFill="0" applyAlignment="0" applyProtection="0"/>
    <xf numFmtId="0" fontId="66" fillId="0" borderId="1954"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0" fontId="10" fillId="63" borderId="1958" applyNumberFormat="0" applyFont="0" applyBorder="0" applyAlignment="0" applyProtection="0"/>
    <xf numFmtId="180" fontId="10" fillId="63" borderId="1958" applyNumberFormat="0" applyFont="0" applyBorder="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2" fillId="0" borderId="2254" applyNumberFormat="0" applyFill="0" applyAlignment="0" applyProtection="0"/>
    <xf numFmtId="254" fontId="10" fillId="39" borderId="2567">
      <alignment horizontal="right"/>
      <protection locked="0"/>
    </xf>
    <xf numFmtId="0" fontId="73" fillId="63" borderId="2484" applyFill="0">
      <alignment horizontal="center"/>
    </xf>
    <xf numFmtId="0" fontId="7" fillId="14" borderId="14" applyNumberFormat="0" applyFont="0" applyAlignment="0" applyProtection="0"/>
    <xf numFmtId="0" fontId="7" fillId="14" borderId="14" applyNumberFormat="0" applyFont="0" applyAlignment="0" applyProtection="0"/>
    <xf numFmtId="191" fontId="74" fillId="0" borderId="2722"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6" fillId="0" borderId="2563" applyNumberFormat="0" applyFill="0" applyAlignment="0" applyProtection="0"/>
    <xf numFmtId="187" fontId="74" fillId="0" borderId="2639" applyFont="0" applyFill="0" applyBorder="0" applyAlignment="0" applyProtection="0">
      <alignment horizontal="left"/>
      <protection locked="0"/>
    </xf>
    <xf numFmtId="0" fontId="7" fillId="14" borderId="14" applyNumberFormat="0" applyFont="0" applyAlignment="0" applyProtection="0"/>
    <xf numFmtId="190" fontId="74" fillId="0" borderId="2712"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190" fontId="74" fillId="0" borderId="2722"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201" fontId="10" fillId="39" borderId="2258" applyNumberFormat="0">
      <alignment horizontal="left"/>
    </xf>
    <xf numFmtId="0" fontId="7" fillId="14" borderId="14" applyNumberFormat="0" applyFont="0" applyAlignment="0" applyProtection="0"/>
    <xf numFmtId="0" fontId="2" fillId="0" borderId="2563" applyNumberFormat="0" applyFill="0" applyAlignment="0" applyProtection="0"/>
    <xf numFmtId="276" fontId="20" fillId="0" borderId="2339">
      <alignment horizontal="center"/>
    </xf>
    <xf numFmtId="250" fontId="168" fillId="0" borderId="2559" applyFill="0"/>
    <xf numFmtId="0" fontId="7" fillId="14" borderId="14" applyNumberFormat="0" applyFont="0" applyAlignment="0" applyProtection="0"/>
    <xf numFmtId="0" fontId="2" fillId="0" borderId="2254" applyNumberFormat="0" applyFill="0" applyAlignment="0" applyProtection="0"/>
    <xf numFmtId="43" fontId="1" fillId="0" borderId="0" applyFont="0" applyFill="0" applyBorder="0" applyAlignment="0" applyProtection="0"/>
    <xf numFmtId="0" fontId="7" fillId="14" borderId="14" applyNumberFormat="0" applyFont="0" applyAlignment="0" applyProtection="0"/>
    <xf numFmtId="188" fontId="73" fillId="63" borderId="2031" applyFill="0">
      <alignment horizontal="center" vertical="center"/>
    </xf>
    <xf numFmtId="180" fontId="10" fillId="63" borderId="1958" applyNumberFormat="0" applyFont="0" applyBorder="0" applyAlignment="0" applyProtection="0"/>
    <xf numFmtId="180" fontId="10" fillId="63" borderId="1958" applyNumberFormat="0" applyFont="0" applyBorder="0" applyAlignment="0" applyProtection="0"/>
    <xf numFmtId="49" fontId="74" fillId="0" borderId="1986">
      <alignment horizontal="left" vertical="top" wrapText="1"/>
      <protection locked="0"/>
    </xf>
    <xf numFmtId="188" fontId="73" fillId="63" borderId="2176" applyFill="0">
      <alignment horizontal="center" vertical="center"/>
    </xf>
    <xf numFmtId="0" fontId="7" fillId="14" borderId="14" applyNumberFormat="0" applyFont="0" applyAlignment="0" applyProtection="0"/>
    <xf numFmtId="192" fontId="74" fillId="0" borderId="2176"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178" fontId="10" fillId="39" borderId="2249">
      <alignment horizontal="center"/>
      <protection locked="0"/>
    </xf>
    <xf numFmtId="228" fontId="73" fillId="63" borderId="2411" applyFill="0">
      <alignment horizontal="center"/>
    </xf>
    <xf numFmtId="0" fontId="66" fillId="0" borderId="2254" applyNumberFormat="0" applyFill="0" applyAlignment="0" applyProtection="0"/>
    <xf numFmtId="250" fontId="121" fillId="0" borderId="2559" applyFill="0"/>
    <xf numFmtId="0" fontId="53" fillId="59" borderId="2332" applyNumberFormat="0" applyAlignment="0" applyProtection="0"/>
    <xf numFmtId="0" fontId="7" fillId="14" borderId="14" applyNumberFormat="0" applyFont="0" applyAlignment="0" applyProtection="0"/>
    <xf numFmtId="49" fontId="74" fillId="0" borderId="2013">
      <alignment horizontal="left" vertical="top" wrapText="1"/>
      <protection locked="0"/>
    </xf>
    <xf numFmtId="0" fontId="10" fillId="62" borderId="1980" applyNumberFormat="0" applyFont="0" applyAlignment="0" applyProtection="0"/>
    <xf numFmtId="201" fontId="10" fillId="39" borderId="1995" applyNumberFormat="0">
      <alignment horizontal="left"/>
    </xf>
    <xf numFmtId="231" fontId="103" fillId="0" borderId="1983">
      <alignment vertical="center"/>
      <protection locked="0"/>
    </xf>
    <xf numFmtId="0" fontId="7" fillId="14" borderId="14" applyNumberFormat="0" applyFont="0" applyAlignment="0" applyProtection="0"/>
    <xf numFmtId="184" fontId="103" fillId="0" borderId="2019">
      <alignment vertical="center"/>
      <protection locked="0"/>
    </xf>
    <xf numFmtId="193" fontId="10" fillId="0" borderId="2104"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187" fontId="74" fillId="0" borderId="2022" applyFont="0" applyFill="0" applyBorder="0" applyAlignment="0" applyProtection="0">
      <alignment horizontal="left"/>
      <protection locked="0"/>
    </xf>
    <xf numFmtId="0" fontId="7" fillId="14" borderId="14" applyNumberFormat="0" applyFont="0" applyAlignment="0" applyProtection="0"/>
    <xf numFmtId="178" fontId="10" fillId="39" borderId="1995">
      <alignment horizontal="center"/>
      <protection locked="0"/>
    </xf>
    <xf numFmtId="0" fontId="7" fillId="14" borderId="14" applyNumberFormat="0" applyFont="0" applyAlignment="0" applyProtection="0"/>
    <xf numFmtId="0" fontId="7" fillId="14" borderId="14" applyNumberFormat="0" applyFont="0" applyAlignment="0" applyProtection="0"/>
    <xf numFmtId="228" fontId="73" fillId="63" borderId="2031" applyFill="0">
      <alignment horizontal="center" vertical="center"/>
    </xf>
    <xf numFmtId="185" fontId="74" fillId="0" borderId="2176" applyFont="0" applyFill="0" applyBorder="0" applyAlignment="0" applyProtection="0">
      <alignment horizontal="left"/>
      <protection locked="0"/>
    </xf>
    <xf numFmtId="231" fontId="103" fillId="0" borderId="2019">
      <alignment vertical="center"/>
      <protection locked="0"/>
    </xf>
    <xf numFmtId="0" fontId="53" fillId="59" borderId="1988" applyNumberFormat="0" applyAlignment="0" applyProtection="0"/>
    <xf numFmtId="0" fontId="53" fillId="59" borderId="2024" applyNumberFormat="0" applyAlignment="0" applyProtection="0"/>
    <xf numFmtId="0" fontId="7" fillId="14" borderId="14" applyNumberFormat="0" applyFont="0" applyAlignment="0" applyProtection="0"/>
    <xf numFmtId="201" fontId="10" fillId="39" borderId="1986" applyNumberFormat="0">
      <alignment horizontal="left"/>
    </xf>
    <xf numFmtId="184" fontId="68" fillId="0" borderId="1986" applyFill="0">
      <alignment horizontal="center" vertical="center"/>
    </xf>
    <xf numFmtId="0" fontId="7" fillId="14" borderId="14" applyNumberFormat="0" applyFont="0" applyAlignment="0" applyProtection="0"/>
    <xf numFmtId="228" fontId="73" fillId="63" borderId="2013" applyFill="0">
      <alignment horizontal="center"/>
    </xf>
    <xf numFmtId="271" fontId="11" fillId="0" borderId="2004">
      <alignment horizontal="right"/>
    </xf>
    <xf numFmtId="228" fontId="124" fillId="0" borderId="2257" applyFill="0">
      <alignment horizontal="center" vertical="center"/>
    </xf>
    <xf numFmtId="267" fontId="112" fillId="0" borderId="1976" applyFill="0">
      <alignment horizontal="center" vertical="center"/>
    </xf>
    <xf numFmtId="233" fontId="103" fillId="0" borderId="1983">
      <alignment vertical="center"/>
      <protection locked="0"/>
    </xf>
    <xf numFmtId="228" fontId="79" fillId="0" borderId="1986" applyFill="0">
      <alignment horizontal="center" vertical="center"/>
    </xf>
    <xf numFmtId="228" fontId="73" fillId="63" borderId="2031" applyFill="0">
      <alignment horizontal="center"/>
    </xf>
    <xf numFmtId="232" fontId="103" fillId="0" borderId="2019">
      <alignment vertical="center"/>
      <protection locked="0"/>
    </xf>
    <xf numFmtId="271" fontId="11" fillId="0" borderId="2013">
      <alignment horizontal="right"/>
    </xf>
    <xf numFmtId="0" fontId="53" fillId="59" borderId="2024" applyNumberFormat="0" applyAlignment="0" applyProtection="0"/>
    <xf numFmtId="49" fontId="74" fillId="0" borderId="1968">
      <alignment horizontal="left" vertical="top" wrapText="1"/>
      <protection locked="0"/>
    </xf>
    <xf numFmtId="0" fontId="7" fillId="14" borderId="14" applyNumberFormat="0" applyFont="0" applyAlignment="0" applyProtection="0"/>
    <xf numFmtId="0" fontId="73" fillId="63" borderId="1968" applyFill="0">
      <alignment horizontal="center"/>
    </xf>
    <xf numFmtId="188" fontId="73" fillId="63" borderId="1968" applyFill="0">
      <alignment horizontal="center" vertical="center"/>
    </xf>
    <xf numFmtId="0" fontId="7" fillId="14" borderId="14" applyNumberFormat="0" applyFont="0" applyAlignment="0" applyProtection="0"/>
    <xf numFmtId="187" fontId="74" fillId="0" borderId="2004" applyFont="0" applyFill="0" applyBorder="0" applyAlignment="0" applyProtection="0">
      <alignment horizontal="left"/>
      <protection locked="0"/>
    </xf>
    <xf numFmtId="250" fontId="121" fillId="0" borderId="2014" applyFill="0"/>
    <xf numFmtId="10" fontId="68" fillId="67" borderId="2022" applyNumberFormat="0" applyBorder="0" applyAlignment="0" applyProtection="0"/>
    <xf numFmtId="49" fontId="74" fillId="0" borderId="2567">
      <alignment horizontal="left" vertical="top" wrapText="1"/>
      <protection locked="0"/>
    </xf>
    <xf numFmtId="228" fontId="124" fillId="0" borderId="1985" applyFill="0">
      <alignment horizontal="center" vertical="center"/>
    </xf>
    <xf numFmtId="0" fontId="7" fillId="14" borderId="14" applyNumberFormat="0" applyFont="0" applyAlignment="0" applyProtection="0"/>
    <xf numFmtId="0" fontId="74" fillId="0" borderId="2004" applyNumberFormat="0">
      <alignment horizontal="left"/>
      <protection locked="0"/>
    </xf>
    <xf numFmtId="228" fontId="124" fillId="0" borderId="1976" applyFill="0">
      <alignment horizontal="center" vertical="center"/>
    </xf>
    <xf numFmtId="0" fontId="7" fillId="14" borderId="14" applyNumberFormat="0" applyFont="0" applyAlignment="0" applyProtection="0"/>
    <xf numFmtId="271" fontId="11" fillId="0" borderId="1995">
      <alignment horizontal="right"/>
    </xf>
    <xf numFmtId="229" fontId="103" fillId="0" borderId="2019">
      <alignment vertical="center"/>
      <protection locked="0"/>
    </xf>
    <xf numFmtId="271" fontId="11" fillId="63" borderId="2013">
      <alignment horizontal="right"/>
    </xf>
    <xf numFmtId="201" fontId="10" fillId="39" borderId="2004" applyNumberFormat="0">
      <alignment horizontal="left"/>
    </xf>
    <xf numFmtId="3" fontId="114" fillId="39" borderId="2013">
      <alignment horizontal="center"/>
      <protection locked="0"/>
    </xf>
    <xf numFmtId="0" fontId="7" fillId="14" borderId="14" applyNumberFormat="0" applyFont="0" applyAlignment="0" applyProtection="0"/>
    <xf numFmtId="185" fontId="74" fillId="0" borderId="2013" applyFont="0" applyFill="0" applyBorder="0" applyAlignment="0" applyProtection="0">
      <alignment horizontal="left"/>
      <protection locked="0"/>
    </xf>
    <xf numFmtId="228" fontId="103" fillId="0" borderId="2001">
      <alignment vertical="center"/>
      <protection locked="0"/>
    </xf>
    <xf numFmtId="193" fontId="10" fillId="0" borderId="1968"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2013" applyFont="0" applyFill="0" applyBorder="0" applyAlignment="0" applyProtection="0">
      <alignment horizontal="left"/>
      <protection locked="0"/>
    </xf>
    <xf numFmtId="271" fontId="11" fillId="0" borderId="1995">
      <alignment horizontal="right"/>
    </xf>
    <xf numFmtId="49" fontId="74" fillId="0" borderId="1995">
      <alignment horizontal="left" vertical="top" wrapText="1"/>
      <protection locked="0"/>
    </xf>
    <xf numFmtId="49" fontId="74" fillId="0" borderId="2004">
      <alignment horizontal="left" vertical="top" wrapText="1"/>
      <protection locked="0"/>
    </xf>
    <xf numFmtId="197" fontId="74" fillId="0" borderId="2004">
      <alignment horizontal="left"/>
      <protection locked="0"/>
    </xf>
    <xf numFmtId="233" fontId="103" fillId="0" borderId="2019">
      <alignment vertical="center"/>
      <protection locked="0"/>
    </xf>
    <xf numFmtId="200" fontId="10" fillId="5" borderId="1968" applyFont="0" applyFill="0" applyBorder="0" applyAlignment="0" applyProtection="0"/>
    <xf numFmtId="228" fontId="73" fillId="63" borderId="2013" applyFill="0">
      <alignment horizontal="center"/>
    </xf>
    <xf numFmtId="196" fontId="10" fillId="39" borderId="2013" applyFont="0" applyFill="0" applyBorder="0" applyAlignment="0">
      <alignment horizontal="left"/>
    </xf>
    <xf numFmtId="0" fontId="7" fillId="14" borderId="14" applyNumberFormat="0" applyFont="0" applyAlignment="0" applyProtection="0"/>
    <xf numFmtId="228" fontId="74" fillId="0" borderId="2031" applyNumberFormat="0">
      <alignment horizontal="left"/>
      <protection locked="0"/>
    </xf>
    <xf numFmtId="0" fontId="7" fillId="14" borderId="14" applyNumberFormat="0" applyFont="0" applyAlignment="0" applyProtection="0"/>
    <xf numFmtId="0" fontId="7" fillId="14" borderId="14" applyNumberFormat="0" applyFont="0" applyAlignment="0" applyProtection="0"/>
    <xf numFmtId="0" fontId="66" fillId="0" borderId="1991" applyNumberFormat="0" applyFill="0" applyAlignment="0" applyProtection="0"/>
    <xf numFmtId="0" fontId="7" fillId="14" borderId="14" applyNumberFormat="0" applyFont="0" applyAlignment="0" applyProtection="0"/>
    <xf numFmtId="271" fontId="11" fillId="63" borderId="2004">
      <alignment horizontal="right"/>
    </xf>
    <xf numFmtId="0" fontId="7" fillId="14" borderId="14" applyNumberFormat="0" applyFont="0" applyAlignment="0" applyProtection="0"/>
    <xf numFmtId="0" fontId="7" fillId="14" borderId="14" applyNumberFormat="0" applyFont="0" applyAlignment="0" applyProtection="0"/>
    <xf numFmtId="228" fontId="103" fillId="0" borderId="1983">
      <alignment vertical="center"/>
      <protection locked="0"/>
    </xf>
    <xf numFmtId="0" fontId="7" fillId="14" borderId="14" applyNumberFormat="0" applyFont="0" applyAlignment="0" applyProtection="0"/>
    <xf numFmtId="0" fontId="10" fillId="62" borderId="2016" applyNumberFormat="0" applyFont="0" applyAlignment="0" applyProtection="0"/>
    <xf numFmtId="0" fontId="7" fillId="14" borderId="14" applyNumberFormat="0" applyFont="0" applyAlignment="0" applyProtection="0"/>
    <xf numFmtId="0" fontId="2" fillId="0" borderId="2000" applyNumberFormat="0" applyFill="0" applyAlignment="0" applyProtection="0"/>
    <xf numFmtId="228" fontId="136" fillId="68" borderId="2029" applyNumberFormat="0">
      <alignment horizontal="right"/>
    </xf>
    <xf numFmtId="0" fontId="7" fillId="14" borderId="14" applyNumberFormat="0" applyFont="0" applyAlignment="0" applyProtection="0"/>
    <xf numFmtId="0" fontId="7" fillId="14" borderId="14" applyNumberFormat="0" applyFont="0" applyAlignment="0" applyProtection="0"/>
    <xf numFmtId="10" fontId="68" fillId="67" borderId="2013" applyNumberFormat="0" applyBorder="0" applyAlignment="0" applyProtection="0"/>
    <xf numFmtId="188" fontId="73" fillId="63" borderId="1968" applyFill="0">
      <alignment horizontal="center" vertical="center"/>
    </xf>
    <xf numFmtId="0" fontId="7" fillId="14" borderId="14" applyNumberFormat="0" applyFont="0" applyAlignment="0" applyProtection="0"/>
    <xf numFmtId="254" fontId="10" fillId="39" borderId="1995">
      <alignment horizontal="right"/>
      <protection locked="0"/>
    </xf>
    <xf numFmtId="271" fontId="11" fillId="63" borderId="2022">
      <alignment horizontal="right"/>
    </xf>
    <xf numFmtId="178" fontId="10" fillId="39" borderId="2013">
      <alignment horizontal="center"/>
      <protection locked="0"/>
    </xf>
    <xf numFmtId="191" fontId="74" fillId="0" borderId="1986" applyFont="0" applyFill="0" applyBorder="0" applyAlignment="0" applyProtection="0">
      <alignment horizontal="left"/>
      <protection locked="0"/>
    </xf>
    <xf numFmtId="0" fontId="7" fillId="14" borderId="14" applyNumberFormat="0" applyFont="0" applyAlignment="0" applyProtection="0"/>
    <xf numFmtId="0" fontId="73" fillId="63" borderId="2013" applyFill="0">
      <alignment horizontal="center"/>
    </xf>
    <xf numFmtId="17" fontId="11" fillId="39" borderId="1986">
      <alignment horizontal="center"/>
      <protection locked="0"/>
    </xf>
    <xf numFmtId="0" fontId="2" fillId="0" borderId="1973" applyNumberFormat="0" applyFill="0" applyAlignment="0" applyProtection="0"/>
    <xf numFmtId="191" fontId="74" fillId="0" borderId="2013" applyFont="0" applyFill="0" applyBorder="0" applyAlignment="0" applyProtection="0">
      <alignment horizontal="left"/>
      <protection locked="0"/>
    </xf>
    <xf numFmtId="0" fontId="53" fillId="59" borderId="2015" applyNumberFormat="0" applyAlignment="0" applyProtection="0"/>
    <xf numFmtId="0" fontId="53" fillId="59" borderId="1961" applyNumberFormat="0" applyAlignment="0" applyProtection="0"/>
    <xf numFmtId="188" fontId="73" fillId="63" borderId="2013" applyFill="0">
      <alignment horizontal="center" vertical="center"/>
    </xf>
    <xf numFmtId="0" fontId="7" fillId="14" borderId="14" applyNumberFormat="0" applyFont="0" applyAlignment="0" applyProtection="0"/>
    <xf numFmtId="228" fontId="136" fillId="68" borderId="1975" applyNumberFormat="0">
      <alignment horizontal="right"/>
    </xf>
    <xf numFmtId="0" fontId="10" fillId="62" borderId="1989" applyNumberFormat="0" applyFont="0" applyAlignment="0" applyProtection="0"/>
    <xf numFmtId="0" fontId="61" fillId="46" borderId="1961" applyNumberFormat="0" applyAlignment="0" applyProtection="0"/>
    <xf numFmtId="0" fontId="7" fillId="14" borderId="14" applyNumberFormat="0" applyFont="0" applyAlignment="0" applyProtection="0"/>
    <xf numFmtId="231" fontId="103" fillId="0" borderId="2010">
      <alignment vertical="center"/>
      <protection locked="0"/>
    </xf>
    <xf numFmtId="0" fontId="10" fillId="62" borderId="1962" applyNumberFormat="0" applyFont="0" applyAlignment="0" applyProtection="0"/>
    <xf numFmtId="0" fontId="10" fillId="62" borderId="1962" applyNumberFormat="0" applyFont="0" applyAlignment="0" applyProtection="0"/>
    <xf numFmtId="0" fontId="64" fillId="59" borderId="1963" applyNumberFormat="0" applyAlignment="0" applyProtection="0"/>
    <xf numFmtId="0" fontId="66" fillId="0" borderId="1964" applyNumberFormat="0" applyFill="0" applyAlignment="0" applyProtection="0"/>
    <xf numFmtId="0" fontId="2" fillId="0" borderId="2009" applyNumberFormat="0" applyFill="0" applyAlignment="0" applyProtection="0"/>
    <xf numFmtId="271" fontId="11" fillId="0" borderId="1977">
      <alignment horizontal="right"/>
    </xf>
    <xf numFmtId="266" fontId="103" fillId="0" borderId="1977" applyFill="0">
      <alignment horizontal="center" vertical="center"/>
    </xf>
    <xf numFmtId="10" fontId="68" fillId="67" borderId="1977" applyNumberFormat="0" applyBorder="0" applyAlignment="0" applyProtection="0"/>
    <xf numFmtId="276" fontId="20" fillId="0" borderId="1977">
      <alignment horizontal="center"/>
    </xf>
    <xf numFmtId="0" fontId="10" fillId="0" borderId="0"/>
    <xf numFmtId="276" fontId="20" fillId="0" borderId="1968">
      <alignment horizontal="center"/>
    </xf>
    <xf numFmtId="0" fontId="74" fillId="0" borderId="1968" applyNumberFormat="0">
      <alignment horizontal="left"/>
      <protection locked="0"/>
    </xf>
    <xf numFmtId="0" fontId="61" fillId="46" borderId="2006" applyNumberFormat="0" applyAlignment="0" applyProtection="0"/>
    <xf numFmtId="0" fontId="7" fillId="14" borderId="14" applyNumberFormat="0" applyFont="0" applyAlignment="0" applyProtection="0"/>
    <xf numFmtId="0" fontId="7" fillId="14" borderId="14" applyNumberFormat="0" applyFont="0" applyAlignment="0" applyProtection="0"/>
    <xf numFmtId="228" fontId="112" fillId="0" borderId="1985"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4" fontId="103" fillId="0" borderId="2010">
      <alignment vertical="center"/>
      <protection locked="0"/>
    </xf>
    <xf numFmtId="0" fontId="7" fillId="14" borderId="14" applyNumberFormat="0" applyFont="0" applyAlignment="0" applyProtection="0"/>
    <xf numFmtId="228" fontId="104" fillId="0" borderId="1986" applyFill="0">
      <alignment horizontal="center" vertical="center"/>
    </xf>
    <xf numFmtId="228" fontId="112" fillId="0" borderId="1976" applyFill="0">
      <alignment horizontal="center" vertical="center"/>
    </xf>
    <xf numFmtId="228" fontId="73" fillId="63" borderId="2022" applyFill="0">
      <alignment horizontal="center"/>
    </xf>
    <xf numFmtId="228" fontId="103" fillId="0" borderId="2004" applyFill="0">
      <alignment horizontal="center" vertical="center"/>
    </xf>
    <xf numFmtId="185" fontId="74" fillId="0" borderId="2004" applyFont="0" applyFill="0" applyBorder="0" applyAlignment="0" applyProtection="0">
      <alignment horizontal="left"/>
      <protection locked="0"/>
    </xf>
    <xf numFmtId="0" fontId="61" fillId="46" borderId="1970" applyNumberFormat="0" applyAlignment="0" applyProtection="0"/>
    <xf numFmtId="0" fontId="7" fillId="14" borderId="14" applyNumberFormat="0" applyFont="0" applyAlignment="0" applyProtection="0"/>
    <xf numFmtId="49" fontId="74" fillId="0" borderId="2013">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193" fontId="10" fillId="0" borderId="1968"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979"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3" fillId="63" borderId="2557" applyFill="0">
      <alignment horizontal="center"/>
    </xf>
    <xf numFmtId="0" fontId="7" fillId="14" borderId="14" applyNumberFormat="0" applyFont="0" applyAlignment="0" applyProtection="0"/>
    <xf numFmtId="0" fontId="7" fillId="14" borderId="14" applyNumberFormat="0" applyFont="0" applyAlignment="0" applyProtection="0"/>
    <xf numFmtId="178" fontId="10" fillId="39" borderId="1986">
      <alignment horizontal="center"/>
      <protection locked="0"/>
    </xf>
    <xf numFmtId="254" fontId="10" fillId="39" borderId="1986">
      <alignment horizontal="right"/>
      <protection locked="0"/>
    </xf>
    <xf numFmtId="178" fontId="10" fillId="39" borderId="1986">
      <alignment horizontal="center"/>
      <protection locked="0"/>
    </xf>
    <xf numFmtId="0" fontId="7" fillId="14" borderId="14" applyNumberFormat="0" applyFont="0" applyAlignment="0" applyProtection="0"/>
    <xf numFmtId="0" fontId="7" fillId="14" borderId="14" applyNumberFormat="0" applyFont="0" applyAlignment="0" applyProtection="0"/>
    <xf numFmtId="196" fontId="10" fillId="39" borderId="1986" applyFont="0" applyFill="0" applyBorder="0" applyAlignment="0">
      <alignment horizontal="left"/>
    </xf>
    <xf numFmtId="0" fontId="7" fillId="14" borderId="14" applyNumberFormat="0" applyFont="0" applyAlignment="0" applyProtection="0"/>
    <xf numFmtId="0" fontId="7" fillId="14" borderId="14" applyNumberFormat="0" applyFont="0" applyAlignment="0" applyProtection="0"/>
    <xf numFmtId="178" fontId="10" fillId="39" borderId="1968">
      <alignment horizontal="center"/>
      <protection locked="0"/>
    </xf>
    <xf numFmtId="201" fontId="10" fillId="39" borderId="2013" applyNumberFormat="0">
      <alignment horizontal="left"/>
    </xf>
    <xf numFmtId="0" fontId="66" fillId="0" borderId="1973" applyNumberFormat="0" applyFill="0" applyAlignment="0" applyProtection="0"/>
    <xf numFmtId="196" fontId="10" fillId="39" borderId="2004" applyFont="0" applyFill="0" applyBorder="0" applyAlignment="0">
      <alignment horizontal="left"/>
    </xf>
    <xf numFmtId="0" fontId="7" fillId="14" borderId="14" applyNumberFormat="0" applyFont="0" applyAlignment="0" applyProtection="0"/>
    <xf numFmtId="178" fontId="10" fillId="39" borderId="1968">
      <alignment horizontal="center"/>
      <protection locked="0"/>
    </xf>
    <xf numFmtId="0" fontId="7" fillId="14" borderId="14" applyNumberFormat="0" applyFont="0" applyAlignment="0" applyProtection="0"/>
    <xf numFmtId="49" fontId="74" fillId="0" borderId="2004">
      <alignment horizontal="left" vertical="top" wrapText="1"/>
      <protection locked="0"/>
    </xf>
    <xf numFmtId="0" fontId="7" fillId="14" borderId="14" applyNumberFormat="0" applyFont="0" applyAlignment="0" applyProtection="0"/>
    <xf numFmtId="0" fontId="53" fillId="59" borderId="1961" applyNumberFormat="0" applyAlignment="0" applyProtection="0"/>
    <xf numFmtId="271" fontId="11" fillId="0" borderId="2031">
      <alignment horizontal="right"/>
    </xf>
    <xf numFmtId="191" fontId="74" fillId="0" borderId="2004" applyFont="0" applyFill="0" applyBorder="0" applyAlignment="0" applyProtection="0">
      <alignment horizontal="left"/>
      <protection locked="0"/>
    </xf>
    <xf numFmtId="230" fontId="103" fillId="0" borderId="2010">
      <alignment vertical="center"/>
      <protection locked="0"/>
    </xf>
    <xf numFmtId="233" fontId="103" fillId="0" borderId="2028">
      <alignment vertical="center"/>
      <protection locked="0"/>
    </xf>
    <xf numFmtId="190" fontId="74" fillId="0" borderId="2013" applyFont="0" applyFill="0" applyBorder="0" applyAlignment="0" applyProtection="0">
      <alignment horizontal="left"/>
      <protection locked="0"/>
    </xf>
    <xf numFmtId="196" fontId="10" fillId="39" borderId="2004" applyFont="0" applyFill="0" applyBorder="0" applyAlignment="0">
      <alignment horizontal="left"/>
    </xf>
    <xf numFmtId="0" fontId="7" fillId="14" borderId="14" applyNumberFormat="0" applyFont="0" applyAlignment="0" applyProtection="0"/>
    <xf numFmtId="0" fontId="66" fillId="0" borderId="1991" applyNumberFormat="0" applyFill="0" applyAlignment="0" applyProtection="0"/>
    <xf numFmtId="0" fontId="53" fillId="59" borderId="2006" applyNumberFormat="0" applyAlignment="0" applyProtection="0"/>
    <xf numFmtId="254" fontId="10" fillId="39" borderId="2004">
      <alignment horizontal="right"/>
      <protection locked="0"/>
    </xf>
    <xf numFmtId="178" fontId="10" fillId="39" borderId="2013">
      <alignment horizontal="center"/>
      <protection locked="0"/>
    </xf>
    <xf numFmtId="228" fontId="103" fillId="0" borderId="2022" applyFill="0">
      <alignment horizontal="center" vertical="center"/>
    </xf>
    <xf numFmtId="254" fontId="10" fillId="39" borderId="2013">
      <alignment horizontal="right"/>
      <protection locked="0"/>
    </xf>
    <xf numFmtId="0" fontId="66" fillId="0" borderId="1982" applyNumberFormat="0" applyFill="0" applyAlignment="0" applyProtection="0"/>
    <xf numFmtId="0" fontId="7" fillId="14" borderId="14" applyNumberFormat="0" applyFont="0" applyAlignment="0" applyProtection="0"/>
    <xf numFmtId="0" fontId="53" fillId="59" borderId="1970" applyNumberFormat="0" applyAlignment="0" applyProtection="0"/>
    <xf numFmtId="0" fontId="2" fillId="0" borderId="1982" applyNumberFormat="0" applyFill="0" applyAlignment="0" applyProtection="0"/>
    <xf numFmtId="0" fontId="73" fillId="63" borderId="2013" applyFill="0">
      <alignment horizontal="center"/>
    </xf>
    <xf numFmtId="0" fontId="7" fillId="14" borderId="14" applyNumberFormat="0" applyFont="0" applyAlignment="0" applyProtection="0"/>
    <xf numFmtId="0" fontId="7" fillId="14" borderId="14" applyNumberFormat="0" applyFont="0" applyAlignment="0" applyProtection="0"/>
    <xf numFmtId="271" fontId="11" fillId="0" borderId="2022">
      <alignment horizontal="right"/>
    </xf>
    <xf numFmtId="228" fontId="73" fillId="63" borderId="2013" applyFill="0">
      <alignment horizontal="center" vertical="center"/>
    </xf>
    <xf numFmtId="187" fontId="74" fillId="0" borderId="1968" applyFont="0" applyFill="0" applyBorder="0" applyAlignment="0" applyProtection="0">
      <alignment horizontal="left"/>
      <protection locked="0"/>
    </xf>
    <xf numFmtId="0" fontId="7" fillId="14" borderId="14" applyNumberFormat="0" applyFont="0" applyAlignment="0" applyProtection="0"/>
    <xf numFmtId="250" fontId="168" fillId="0" borderId="2014" applyFill="0"/>
    <xf numFmtId="0" fontId="7" fillId="14" borderId="14" applyNumberFormat="0" applyFont="0" applyAlignment="0" applyProtection="0"/>
    <xf numFmtId="17" fontId="11" fillId="39" borderId="2022">
      <alignment horizontal="center"/>
      <protection locked="0"/>
    </xf>
    <xf numFmtId="0" fontId="53" fillId="59" borderId="1997" applyNumberFormat="0" applyAlignment="0" applyProtection="0"/>
    <xf numFmtId="188" fontId="73" fillId="63" borderId="2004" applyFill="0">
      <alignment horizontal="center" vertical="center"/>
    </xf>
    <xf numFmtId="229" fontId="103" fillId="0" borderId="1983">
      <alignment vertical="center"/>
      <protection locked="0"/>
    </xf>
    <xf numFmtId="231" fontId="103" fillId="0" borderId="1983">
      <alignment vertical="center"/>
      <protection locked="0"/>
    </xf>
    <xf numFmtId="10" fontId="68" fillId="67" borderId="1995" applyNumberFormat="0" applyBorder="0" applyAlignment="0" applyProtection="0"/>
    <xf numFmtId="49" fontId="74" fillId="0" borderId="2258">
      <alignment horizontal="left" vertical="top" wrapText="1"/>
      <protection locked="0"/>
    </xf>
    <xf numFmtId="49" fontId="74" fillId="0" borderId="2022">
      <alignment horizontal="left" vertical="top" wrapText="1"/>
      <protection locked="0"/>
    </xf>
    <xf numFmtId="266" fontId="103" fillId="0" borderId="2031" applyFill="0">
      <alignment horizontal="center" vertical="center"/>
    </xf>
    <xf numFmtId="178" fontId="10" fillId="39" borderId="2004">
      <alignment horizontal="center"/>
      <protection locked="0"/>
    </xf>
    <xf numFmtId="267" fontId="112" fillId="0" borderId="2021" applyFill="0">
      <alignment horizontal="center" vertical="center"/>
    </xf>
    <xf numFmtId="0" fontId="61" fillId="46" borderId="1961" applyNumberFormat="0" applyAlignment="0" applyProtection="0"/>
    <xf numFmtId="230" fontId="103" fillId="0" borderId="1974">
      <alignment vertical="center"/>
      <protection locked="0"/>
    </xf>
    <xf numFmtId="254" fontId="10" fillId="39" borderId="2022">
      <alignment horizontal="right"/>
      <protection locked="0"/>
    </xf>
    <xf numFmtId="178" fontId="10" fillId="39" borderId="2022">
      <alignment horizontal="center"/>
      <protection locked="0"/>
    </xf>
    <xf numFmtId="185" fontId="74" fillId="0" borderId="2031" applyFont="0" applyFill="0" applyBorder="0" applyAlignment="0" applyProtection="0">
      <alignment horizontal="left"/>
      <protection locked="0"/>
    </xf>
    <xf numFmtId="0" fontId="7" fillId="14" borderId="14" applyNumberFormat="0" applyFont="0" applyAlignment="0" applyProtection="0"/>
    <xf numFmtId="228" fontId="104" fillId="0" borderId="2567" applyFill="0">
      <alignment horizontal="center" vertical="center"/>
    </xf>
    <xf numFmtId="3" fontId="114" fillId="39" borderId="2004">
      <alignment horizontal="center"/>
      <protection locked="0"/>
    </xf>
    <xf numFmtId="0" fontId="7" fillId="14" borderId="14" applyNumberFormat="0" applyFont="0" applyAlignment="0" applyProtection="0"/>
    <xf numFmtId="0" fontId="66" fillId="0" borderId="1982" applyNumberFormat="0" applyFill="0" applyAlignment="0" applyProtection="0"/>
    <xf numFmtId="0" fontId="66" fillId="0" borderId="1991" applyNumberFormat="0" applyFill="0" applyAlignment="0" applyProtection="0"/>
    <xf numFmtId="271" fontId="11" fillId="63" borderId="1995">
      <alignment horizontal="right"/>
    </xf>
    <xf numFmtId="0" fontId="7" fillId="14" borderId="14" applyNumberFormat="0" applyFont="0" applyAlignment="0" applyProtection="0"/>
    <xf numFmtId="229" fontId="103" fillId="0" borderId="2001">
      <alignment vertical="center"/>
      <protection locked="0"/>
    </xf>
    <xf numFmtId="0" fontId="7" fillId="14" borderId="14" applyNumberFormat="0" applyFont="0" applyAlignment="0" applyProtection="0"/>
    <xf numFmtId="228" fontId="103" fillId="0" borderId="1995" applyFill="0">
      <alignment horizontal="center" vertical="center"/>
    </xf>
    <xf numFmtId="0" fontId="2" fillId="0" borderId="2027" applyNumberFormat="0" applyFill="0" applyAlignment="0" applyProtection="0"/>
    <xf numFmtId="0" fontId="61" fillId="46" borderId="2024" applyNumberFormat="0" applyAlignment="0" applyProtection="0"/>
    <xf numFmtId="0" fontId="66" fillId="0" borderId="2018" applyNumberFormat="0" applyFill="0" applyAlignment="0" applyProtection="0"/>
    <xf numFmtId="0" fontId="73" fillId="63" borderId="2639" applyFill="0">
      <alignment horizontal="center"/>
    </xf>
    <xf numFmtId="0" fontId="7" fillId="14" borderId="14" applyNumberFormat="0" applyFont="0" applyAlignment="0" applyProtection="0"/>
    <xf numFmtId="0" fontId="7" fillId="14" borderId="14" applyNumberFormat="0" applyFont="0" applyAlignment="0" applyProtection="0"/>
    <xf numFmtId="0" fontId="10" fillId="62" borderId="1962" applyNumberFormat="0" applyFont="0" applyAlignment="0" applyProtection="0"/>
    <xf numFmtId="0" fontId="64" fillId="59" borderId="1963" applyNumberFormat="0" applyAlignment="0" applyProtection="0"/>
    <xf numFmtId="0" fontId="10" fillId="62" borderId="2007" applyNumberFormat="0" applyFont="0" applyAlignment="0" applyProtection="0"/>
    <xf numFmtId="231" fontId="103" fillId="0" borderId="2010">
      <alignment vertical="center"/>
      <protection locked="0"/>
    </xf>
    <xf numFmtId="0" fontId="7" fillId="14" borderId="14" applyNumberFormat="0" applyFont="0" applyAlignment="0" applyProtection="0"/>
    <xf numFmtId="250" fontId="121" fillId="0" borderId="1996" applyFill="0"/>
    <xf numFmtId="0" fontId="7" fillId="14" borderId="14" applyNumberFormat="0" applyFont="0" applyAlignment="0" applyProtection="0"/>
    <xf numFmtId="0" fontId="7" fillId="14" borderId="14" applyNumberFormat="0" applyFont="0" applyAlignment="0" applyProtection="0"/>
    <xf numFmtId="0" fontId="66" fillId="0" borderId="1964" applyNumberFormat="0" applyFill="0" applyAlignment="0" applyProtection="0"/>
    <xf numFmtId="0" fontId="2" fillId="0" borderId="1964" applyNumberFormat="0" applyFill="0" applyAlignment="0" applyProtection="0"/>
    <xf numFmtId="0" fontId="7" fillId="14" borderId="14" applyNumberFormat="0" applyFont="0" applyAlignment="0" applyProtection="0"/>
    <xf numFmtId="0" fontId="61" fillId="46" borderId="2015" applyNumberFormat="0" applyAlignment="0" applyProtection="0"/>
    <xf numFmtId="0" fontId="7" fillId="14" borderId="14" applyNumberFormat="0" applyFont="0" applyAlignment="0" applyProtection="0"/>
    <xf numFmtId="228" fontId="124" fillId="0" borderId="2021" applyFill="0">
      <alignment horizontal="center" vertical="center"/>
    </xf>
    <xf numFmtId="231" fontId="103" fillId="0" borderId="2019">
      <alignment vertical="center"/>
      <protection locked="0"/>
    </xf>
    <xf numFmtId="0" fontId="66" fillId="0" borderId="2009" applyNumberFormat="0" applyFill="0" applyAlignment="0" applyProtection="0"/>
    <xf numFmtId="237" fontId="103" fillId="0" borderId="2019">
      <alignment vertical="center"/>
      <protection locked="0"/>
    </xf>
    <xf numFmtId="233" fontId="103" fillId="0" borderId="1983">
      <alignment vertical="center"/>
      <protection locked="0"/>
    </xf>
    <xf numFmtId="190" fontId="74" fillId="0" borderId="2557" applyFont="0" applyFill="0" applyBorder="0" applyAlignment="0" applyProtection="0">
      <alignment horizontal="left"/>
      <protection locked="0"/>
    </xf>
    <xf numFmtId="0" fontId="74" fillId="0" borderId="1986" applyNumberFormat="0">
      <alignment horizontal="left"/>
      <protection locked="0"/>
    </xf>
    <xf numFmtId="231" fontId="103" fillId="0" borderId="1992">
      <alignment vertical="center"/>
      <protection locked="0"/>
    </xf>
    <xf numFmtId="267" fontId="112" fillId="0" borderId="1985" applyFill="0">
      <alignment horizontal="center" vertical="center"/>
    </xf>
    <xf numFmtId="0" fontId="10" fillId="62" borderId="1998" applyNumberFormat="0" applyFont="0" applyAlignment="0" applyProtection="0"/>
    <xf numFmtId="37" fontId="70" fillId="0" borderId="2012" applyFill="0">
      <alignment horizontal="center" vertical="center"/>
    </xf>
    <xf numFmtId="229" fontId="103" fillId="0" borderId="2010">
      <alignment vertical="center"/>
      <protection locked="0"/>
    </xf>
    <xf numFmtId="185" fontId="74" fillId="0" borderId="1986" applyFont="0" applyFill="0" applyBorder="0" applyAlignment="0" applyProtection="0">
      <alignment horizontal="left"/>
      <protection locked="0"/>
    </xf>
    <xf numFmtId="3" fontId="114" fillId="39" borderId="1986">
      <alignment horizontal="center"/>
      <protection locked="0"/>
    </xf>
    <xf numFmtId="228" fontId="68" fillId="0" borderId="1986" applyFill="0">
      <alignment horizontal="center" vertical="center"/>
    </xf>
    <xf numFmtId="188" fontId="73" fillId="63" borderId="1986" applyFill="0">
      <alignment horizontal="center" vertical="center"/>
    </xf>
    <xf numFmtId="0" fontId="66" fillId="0" borderId="1973" applyNumberFormat="0" applyFill="0" applyAlignment="0" applyProtection="0"/>
    <xf numFmtId="0" fontId="64" fillId="59" borderId="1972" applyNumberFormat="0" applyAlignment="0" applyProtection="0"/>
    <xf numFmtId="0" fontId="10" fillId="62" borderId="1971" applyNumberFormat="0" applyFont="0" applyAlignment="0" applyProtection="0"/>
    <xf numFmtId="188" fontId="73" fillId="63" borderId="1977" applyFill="0">
      <alignment horizontal="center" vertical="center"/>
    </xf>
    <xf numFmtId="0" fontId="10" fillId="62" borderId="1971" applyNumberFormat="0" applyFont="0" applyAlignment="0" applyProtection="0"/>
    <xf numFmtId="228" fontId="73" fillId="63" borderId="1995" applyFill="0">
      <alignment horizontal="center" vertical="center"/>
    </xf>
    <xf numFmtId="0" fontId="7" fillId="14" borderId="14" applyNumberFormat="0" applyFont="0" applyAlignment="0" applyProtection="0"/>
    <xf numFmtId="17" fontId="11" fillId="39" borderId="2004">
      <alignment horizontal="center"/>
      <protection locked="0"/>
    </xf>
    <xf numFmtId="200" fontId="10" fillId="5" borderId="2004" applyFont="0" applyFill="0" applyBorder="0" applyAlignment="0" applyProtection="0"/>
    <xf numFmtId="184" fontId="103" fillId="0" borderId="1992">
      <alignment vertical="center"/>
      <protection locked="0"/>
    </xf>
    <xf numFmtId="37" fontId="70" fillId="0" borderId="1985" applyFill="0">
      <alignment horizontal="center" vertical="center"/>
    </xf>
    <xf numFmtId="228" fontId="73" fillId="63" borderId="2022" applyFill="0">
      <alignment horizontal="center" vertical="center"/>
    </xf>
    <xf numFmtId="228" fontId="136" fillId="68" borderId="2002" applyNumberFormat="0">
      <alignment horizontal="right"/>
    </xf>
    <xf numFmtId="0" fontId="10" fillId="62" borderId="1989" applyNumberFormat="0" applyFont="0" applyAlignment="0" applyProtection="0"/>
    <xf numFmtId="0" fontId="7" fillId="14" borderId="14" applyNumberFormat="0" applyFont="0" applyAlignment="0" applyProtection="0"/>
    <xf numFmtId="254" fontId="10" fillId="39" borderId="1986">
      <alignment horizontal="right"/>
      <protection locked="0"/>
    </xf>
    <xf numFmtId="178" fontId="10" fillId="39" borderId="2004">
      <alignment horizontal="center"/>
      <protection locked="0"/>
    </xf>
    <xf numFmtId="192" fontId="74" fillId="0" borderId="2013" applyFont="0" applyFill="0" applyBorder="0" applyAlignment="0" applyProtection="0">
      <alignment horizontal="left"/>
      <protection locked="0"/>
    </xf>
    <xf numFmtId="271" fontId="11" fillId="0" borderId="1986">
      <alignment horizontal="right"/>
    </xf>
    <xf numFmtId="0" fontId="7" fillId="14" borderId="14" applyNumberFormat="0" applyFont="0" applyAlignment="0" applyProtection="0"/>
    <xf numFmtId="0" fontId="7" fillId="14" borderId="14" applyNumberFormat="0" applyFont="0" applyAlignment="0" applyProtection="0"/>
    <xf numFmtId="187" fontId="74" fillId="0" borderId="1986"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64" fillId="59" borderId="1990" applyNumberFormat="0" applyAlignment="0" applyProtection="0"/>
    <xf numFmtId="250" fontId="121" fillId="0" borderId="2023" applyFill="0"/>
    <xf numFmtId="237" fontId="103" fillId="0" borderId="1992">
      <alignment vertical="center"/>
      <protection locked="0"/>
    </xf>
    <xf numFmtId="0" fontId="10" fillId="62" borderId="2025"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1968" applyFont="0" applyFill="0" applyBorder="0" applyAlignment="0" applyProtection="0">
      <alignment horizontal="left"/>
      <protection locked="0"/>
    </xf>
    <xf numFmtId="0" fontId="7" fillId="14" borderId="14" applyNumberFormat="0" applyFont="0" applyAlignment="0" applyProtection="0"/>
    <xf numFmtId="233" fontId="103" fillId="0" borderId="2001">
      <alignment vertical="center"/>
      <protection locked="0"/>
    </xf>
    <xf numFmtId="228" fontId="68" fillId="0" borderId="2022" applyFill="0">
      <alignment horizontal="center" vertical="center"/>
    </xf>
    <xf numFmtId="228" fontId="103" fillId="0" borderId="1992">
      <alignment vertical="center"/>
      <protection locked="0"/>
    </xf>
    <xf numFmtId="178" fontId="10" fillId="39" borderId="1968">
      <alignment horizontal="center"/>
      <protection locked="0"/>
    </xf>
    <xf numFmtId="0" fontId="74" fillId="0" borderId="2013" applyNumberFormat="0">
      <alignment horizontal="left"/>
      <protection locked="0"/>
    </xf>
    <xf numFmtId="0" fontId="53" fillId="59" borderId="1997" applyNumberFormat="0" applyAlignment="0" applyProtection="0"/>
    <xf numFmtId="0" fontId="61" fillId="46" borderId="1997" applyNumberFormat="0" applyAlignment="0" applyProtection="0"/>
    <xf numFmtId="0" fontId="7" fillId="14" borderId="14" applyNumberFormat="0" applyFont="0" applyAlignment="0" applyProtection="0"/>
    <xf numFmtId="188" fontId="73" fillId="63" borderId="2004" applyFill="0">
      <alignment horizontal="center" vertical="center"/>
    </xf>
    <xf numFmtId="228" fontId="73" fillId="63" borderId="1986" applyFill="0">
      <alignment horizontal="center" vertical="center"/>
    </xf>
    <xf numFmtId="228" fontId="73" fillId="63" borderId="2004" applyFill="0">
      <alignment horizontal="center"/>
    </xf>
    <xf numFmtId="228" fontId="112" fillId="0" borderId="2021" applyFill="0">
      <alignment horizontal="center" vertical="center"/>
    </xf>
    <xf numFmtId="49" fontId="74" fillId="0" borderId="2031">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7" fontId="74" fillId="0" borderId="1995" applyFont="0" applyFill="0" applyBorder="0" applyAlignment="0" applyProtection="0">
      <alignment horizontal="left"/>
      <protection locked="0"/>
    </xf>
    <xf numFmtId="187" fontId="74" fillId="0" borderId="2013" applyFont="0" applyFill="0" applyBorder="0" applyAlignment="0" applyProtection="0">
      <alignment horizontal="left"/>
      <protection locked="0"/>
    </xf>
    <xf numFmtId="37" fontId="70" fillId="0" borderId="2021" applyFill="0">
      <alignment horizontal="center" vertical="center"/>
    </xf>
    <xf numFmtId="233" fontId="103" fillId="0" borderId="2010">
      <alignment vertical="center"/>
      <protection locked="0"/>
    </xf>
    <xf numFmtId="271" fontId="11" fillId="63" borderId="1986">
      <alignment horizontal="right"/>
    </xf>
    <xf numFmtId="0" fontId="7" fillId="14" borderId="14" applyNumberFormat="0" applyFont="0" applyAlignment="0" applyProtection="0"/>
    <xf numFmtId="0" fontId="53" fillId="59" borderId="1979" applyNumberFormat="0" applyAlignment="0" applyProtection="0"/>
    <xf numFmtId="228" fontId="73" fillId="63" borderId="2013" applyFill="0">
      <alignment horizontal="center" vertical="center"/>
    </xf>
    <xf numFmtId="0" fontId="10" fillId="62" borderId="1998" applyNumberFormat="0" applyFont="0" applyAlignment="0" applyProtection="0"/>
    <xf numFmtId="0" fontId="7" fillId="14" borderId="14" applyNumberFormat="0" applyFont="0" applyAlignment="0" applyProtection="0"/>
    <xf numFmtId="254" fontId="10" fillId="39" borderId="2013">
      <alignment horizontal="right"/>
      <protection locked="0"/>
    </xf>
    <xf numFmtId="0" fontId="7" fillId="14" borderId="14" applyNumberFormat="0" applyFont="0" applyAlignment="0" applyProtection="0"/>
    <xf numFmtId="228" fontId="73" fillId="63" borderId="1986" applyFill="0">
      <alignment horizontal="center"/>
    </xf>
    <xf numFmtId="0" fontId="7" fillId="14" borderId="14" applyNumberFormat="0" applyFont="0" applyAlignment="0" applyProtection="0"/>
    <xf numFmtId="250" fontId="168" fillId="0" borderId="1987" applyFill="0"/>
    <xf numFmtId="228" fontId="74" fillId="0" borderId="2022" applyNumberFormat="0">
      <alignment horizontal="left"/>
      <protection locked="0"/>
    </xf>
    <xf numFmtId="228" fontId="103" fillId="0" borderId="1986" applyFill="0">
      <alignment horizontal="center" vertical="center"/>
    </xf>
    <xf numFmtId="228" fontId="121" fillId="0" borderId="1984" applyNumberFormat="0"/>
    <xf numFmtId="0" fontId="7" fillId="14" borderId="14" applyNumberFormat="0" applyFont="0" applyAlignment="0" applyProtection="0"/>
    <xf numFmtId="231" fontId="103" fillId="0" borderId="2028">
      <alignment vertical="center"/>
      <protection locked="0"/>
    </xf>
    <xf numFmtId="0" fontId="10" fillId="62" borderId="1998" applyNumberFormat="0" applyFont="0" applyAlignment="0" applyProtection="0"/>
    <xf numFmtId="0" fontId="7" fillId="14" borderId="14" applyNumberFormat="0" applyFont="0" applyAlignment="0" applyProtection="0"/>
    <xf numFmtId="17" fontId="11" fillId="39" borderId="2013">
      <alignment horizontal="center"/>
      <protection locked="0"/>
    </xf>
    <xf numFmtId="0" fontId="61" fillId="46" borderId="1988" applyNumberFormat="0" applyAlignment="0" applyProtection="0"/>
    <xf numFmtId="178" fontId="10" fillId="39" borderId="1968">
      <alignment horizontal="center"/>
      <protection locked="0"/>
    </xf>
    <xf numFmtId="0" fontId="7" fillId="14" borderId="14" applyNumberFormat="0" applyFont="0" applyAlignment="0" applyProtection="0"/>
    <xf numFmtId="0" fontId="7" fillId="14" borderId="14" applyNumberFormat="0" applyFont="0" applyAlignment="0" applyProtection="0"/>
    <xf numFmtId="0" fontId="64" fillId="59" borderId="1972" applyNumberFormat="0" applyAlignment="0" applyProtection="0"/>
    <xf numFmtId="0" fontId="10" fillId="62" borderId="1971" applyNumberFormat="0" applyFont="0" applyAlignment="0" applyProtection="0"/>
    <xf numFmtId="0" fontId="7" fillId="14" borderId="14" applyNumberFormat="0" applyFont="0" applyAlignment="0" applyProtection="0"/>
    <xf numFmtId="232" fontId="103" fillId="0" borderId="1965">
      <alignment vertical="center"/>
      <protection locked="0"/>
    </xf>
    <xf numFmtId="229" fontId="103" fillId="0" borderId="1965">
      <alignment vertical="center"/>
      <protection locked="0"/>
    </xf>
    <xf numFmtId="228" fontId="103" fillId="0" borderId="1965">
      <alignment vertical="center"/>
      <protection locked="0"/>
    </xf>
    <xf numFmtId="237" fontId="103" fillId="0" borderId="1965">
      <alignment vertical="center"/>
      <protection locked="0"/>
    </xf>
    <xf numFmtId="184" fontId="103" fillId="0" borderId="1965">
      <alignment vertical="center"/>
      <protection locked="0"/>
    </xf>
    <xf numFmtId="233" fontId="103" fillId="0" borderId="1965">
      <alignment vertical="center"/>
      <protection locked="0"/>
    </xf>
    <xf numFmtId="233" fontId="103" fillId="0" borderId="1965">
      <alignment vertical="center"/>
      <protection locked="0"/>
    </xf>
    <xf numFmtId="231" fontId="103" fillId="0" borderId="1965">
      <alignment vertical="center"/>
      <protection locked="0"/>
    </xf>
    <xf numFmtId="231" fontId="103" fillId="0" borderId="1965">
      <alignment vertical="center"/>
      <protection locked="0"/>
    </xf>
    <xf numFmtId="230" fontId="103" fillId="0" borderId="1965">
      <alignment vertical="center"/>
      <protection locked="0"/>
    </xf>
    <xf numFmtId="0" fontId="7" fillId="14" borderId="14" applyNumberFormat="0" applyFont="0" applyAlignment="0" applyProtection="0"/>
    <xf numFmtId="0" fontId="7" fillId="14" borderId="14" applyNumberFormat="0" applyFont="0" applyAlignment="0" applyProtection="0"/>
    <xf numFmtId="228" fontId="112" fillId="0" borderId="1994" applyFill="0">
      <alignment horizontal="center" vertical="center"/>
    </xf>
    <xf numFmtId="230" fontId="103" fillId="0" borderId="2001">
      <alignment vertical="center"/>
      <protection locked="0"/>
    </xf>
    <xf numFmtId="232" fontId="103" fillId="0" borderId="2001">
      <alignment vertical="center"/>
      <protection locked="0"/>
    </xf>
    <xf numFmtId="0" fontId="7" fillId="14" borderId="14" applyNumberFormat="0" applyFont="0" applyAlignment="0" applyProtection="0"/>
    <xf numFmtId="0" fontId="7" fillId="14" borderId="14" applyNumberFormat="0" applyFont="0" applyAlignment="0" applyProtection="0"/>
    <xf numFmtId="178" fontId="10" fillId="39" borderId="2013">
      <alignment horizontal="center"/>
      <protection locked="0"/>
    </xf>
    <xf numFmtId="230" fontId="103" fillId="0" borderId="2019">
      <alignment vertical="center"/>
      <protection locked="0"/>
    </xf>
    <xf numFmtId="0" fontId="61" fillId="46" borderId="2006" applyNumberFormat="0" applyAlignment="0" applyProtection="0"/>
    <xf numFmtId="0" fontId="61" fillId="46" borderId="1979" applyNumberFormat="0" applyAlignment="0" applyProtection="0"/>
    <xf numFmtId="0" fontId="10" fillId="62" borderId="1989" applyNumberFormat="0" applyFont="0" applyAlignment="0" applyProtection="0"/>
    <xf numFmtId="0" fontId="10" fillId="62" borderId="1989" applyNumberFormat="0" applyFont="0" applyAlignment="0" applyProtection="0"/>
    <xf numFmtId="0" fontId="64" fillId="59" borderId="1999"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979" applyNumberFormat="0" applyAlignment="0" applyProtection="0"/>
    <xf numFmtId="250" fontId="121" fillId="0" borderId="1978" applyFill="0"/>
    <xf numFmtId="266" fontId="103" fillId="0" borderId="1986" applyFill="0">
      <alignment horizontal="center" vertical="center"/>
    </xf>
    <xf numFmtId="0" fontId="7" fillId="14" borderId="14" applyNumberFormat="0" applyFont="0" applyAlignment="0" applyProtection="0"/>
    <xf numFmtId="0" fontId="64" fillId="59" borderId="2008" applyNumberFormat="0" applyAlignment="0" applyProtection="0"/>
    <xf numFmtId="10" fontId="68" fillId="67" borderId="1986" applyNumberFormat="0" applyBorder="0" applyAlignment="0" applyProtection="0"/>
    <xf numFmtId="0" fontId="7" fillId="14" borderId="14" applyNumberFormat="0" applyFont="0" applyAlignment="0" applyProtection="0"/>
    <xf numFmtId="0" fontId="64" fillId="59" borderId="2026" applyNumberFormat="0" applyAlignment="0" applyProtection="0"/>
    <xf numFmtId="0" fontId="7" fillId="14" borderId="14" applyNumberFormat="0" applyFont="0" applyAlignment="0" applyProtection="0"/>
    <xf numFmtId="201" fontId="10" fillId="39" borderId="2004" applyNumberFormat="0">
      <alignment horizontal="left"/>
    </xf>
    <xf numFmtId="49" fontId="74" fillId="0" borderId="2022">
      <alignment horizontal="left" vertical="top" wrapText="1"/>
      <protection locked="0"/>
    </xf>
    <xf numFmtId="0" fontId="7" fillId="14" borderId="14" applyNumberFormat="0" applyFont="0" applyAlignment="0" applyProtection="0"/>
    <xf numFmtId="0" fontId="53" fillId="59" borderId="1988" applyNumberFormat="0" applyAlignment="0" applyProtection="0"/>
    <xf numFmtId="250" fontId="121" fillId="0" borderId="2005" applyFill="0"/>
    <xf numFmtId="228" fontId="112" fillId="0" borderId="2030" applyFill="0">
      <alignment horizontal="center" vertical="center"/>
    </xf>
    <xf numFmtId="0" fontId="7" fillId="14" borderId="14" applyNumberFormat="0" applyFont="0" applyAlignment="0" applyProtection="0"/>
    <xf numFmtId="0" fontId="10" fillId="62" borderId="2025" applyNumberFormat="0" applyFont="0" applyAlignment="0" applyProtection="0"/>
    <xf numFmtId="228" fontId="121" fillId="0" borderId="2020" applyNumberFormat="0"/>
    <xf numFmtId="231" fontId="103" fillId="0" borderId="1974">
      <alignment vertical="center"/>
      <protection locked="0"/>
    </xf>
    <xf numFmtId="233" fontId="103" fillId="0" borderId="1974">
      <alignment vertical="center"/>
      <protection locked="0"/>
    </xf>
    <xf numFmtId="233" fontId="103" fillId="0" borderId="1974">
      <alignment vertical="center"/>
      <protection locked="0"/>
    </xf>
    <xf numFmtId="184" fontId="103" fillId="0" borderId="1974">
      <alignment vertical="center"/>
      <protection locked="0"/>
    </xf>
    <xf numFmtId="237" fontId="103" fillId="0" borderId="1974">
      <alignment vertical="center"/>
      <protection locked="0"/>
    </xf>
    <xf numFmtId="228" fontId="103" fillId="0" borderId="1974">
      <alignment vertical="center"/>
      <protection locked="0"/>
    </xf>
    <xf numFmtId="229" fontId="103" fillId="0" borderId="1974">
      <alignment vertical="center"/>
      <protection locked="0"/>
    </xf>
    <xf numFmtId="232" fontId="103" fillId="0" borderId="1974">
      <alignment vertical="center"/>
      <protection locked="0"/>
    </xf>
    <xf numFmtId="228" fontId="121" fillId="0" borderId="1966" applyNumberFormat="0"/>
    <xf numFmtId="0" fontId="10" fillId="62" borderId="1998" applyNumberFormat="0" applyFont="0" applyAlignment="0" applyProtection="0"/>
    <xf numFmtId="228" fontId="136" fillId="68" borderId="1966" applyNumberFormat="0">
      <alignment horizontal="right"/>
    </xf>
    <xf numFmtId="228" fontId="112" fillId="0" borderId="1967" applyFill="0">
      <alignment horizontal="center" vertical="center"/>
    </xf>
    <xf numFmtId="228" fontId="124" fillId="0" borderId="1967" applyFill="0">
      <alignment horizontal="center" vertical="center"/>
    </xf>
    <xf numFmtId="267" fontId="112" fillId="0" borderId="1967" applyFill="0">
      <alignment horizontal="center" vertical="center"/>
    </xf>
    <xf numFmtId="37" fontId="70" fillId="0" borderId="1967" applyFill="0">
      <alignment horizontal="center" vertical="center"/>
    </xf>
    <xf numFmtId="184" fontId="103" fillId="0" borderId="2001">
      <alignment vertical="center"/>
      <protection locked="0"/>
    </xf>
    <xf numFmtId="0" fontId="7" fillId="14" borderId="14" applyNumberFormat="0" applyFont="0" applyAlignment="0" applyProtection="0"/>
    <xf numFmtId="196" fontId="10" fillId="39" borderId="1995" applyFont="0" applyFill="0" applyBorder="0" applyAlignment="0">
      <alignment horizontal="left"/>
    </xf>
    <xf numFmtId="231" fontId="103" fillId="0" borderId="2336">
      <alignment vertical="center"/>
      <protection locked="0"/>
    </xf>
    <xf numFmtId="228" fontId="121" fillId="0" borderId="2011" applyNumberFormat="0"/>
    <xf numFmtId="191" fontId="74" fillId="0" borderId="2013"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21" fillId="0" borderId="1987" applyFill="0"/>
    <xf numFmtId="0" fontId="74" fillId="0" borderId="1995" applyNumberFormat="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4" fillId="0" borderId="2022"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2004" applyFont="0" applyFill="0" applyBorder="0" applyAlignment="0" applyProtection="0">
      <alignment horizontal="left"/>
      <protection locked="0"/>
    </xf>
    <xf numFmtId="254" fontId="10" fillId="39" borderId="2031">
      <alignment horizontal="right"/>
      <protection locked="0"/>
    </xf>
    <xf numFmtId="0" fontId="7" fillId="14" borderId="14" applyNumberFormat="0" applyFont="0" applyAlignment="0" applyProtection="0"/>
    <xf numFmtId="254" fontId="10" fillId="39" borderId="2004">
      <alignment horizontal="right"/>
      <protection locked="0"/>
    </xf>
    <xf numFmtId="187" fontId="74" fillId="0" borderId="2004" applyFont="0" applyFill="0" applyBorder="0" applyAlignment="0" applyProtection="0">
      <alignment horizontal="left"/>
      <protection locked="0"/>
    </xf>
    <xf numFmtId="49" fontId="74" fillId="0" borderId="1977">
      <alignment horizontal="left" vertical="top" wrapText="1"/>
      <protection locked="0"/>
    </xf>
    <xf numFmtId="200" fontId="10" fillId="5" borderId="2004" applyFont="0" applyFill="0" applyBorder="0" applyAlignment="0" applyProtection="0"/>
    <xf numFmtId="0" fontId="10" fillId="62" borderId="1980" applyNumberFormat="0" applyFont="0" applyAlignment="0" applyProtection="0"/>
    <xf numFmtId="0" fontId="7" fillId="14" borderId="14" applyNumberFormat="0" applyFont="0" applyAlignment="0" applyProtection="0"/>
    <xf numFmtId="192" fontId="74" fillId="0" borderId="1995" applyFont="0" applyFill="0" applyBorder="0" applyAlignment="0" applyProtection="0">
      <alignment horizontal="left"/>
      <protection locked="0"/>
    </xf>
    <xf numFmtId="0" fontId="7" fillId="14" borderId="14" applyNumberFormat="0" applyFont="0" applyAlignment="0" applyProtection="0"/>
    <xf numFmtId="196" fontId="10" fillId="39" borderId="2330" applyFont="0" applyFill="0" applyBorder="0" applyAlignment="0">
      <alignment horizontal="left"/>
    </xf>
    <xf numFmtId="0" fontId="7" fillId="14" borderId="14" applyNumberFormat="0" applyFont="0" applyAlignment="0" applyProtection="0"/>
    <xf numFmtId="0" fontId="7" fillId="14" borderId="14" applyNumberFormat="0" applyFont="0" applyAlignment="0" applyProtection="0"/>
    <xf numFmtId="250" fontId="121" fillId="0" borderId="1959" applyFill="0"/>
    <xf numFmtId="0" fontId="53" fillId="59" borderId="2252" applyNumberFormat="0" applyAlignment="0" applyProtection="0"/>
    <xf numFmtId="0" fontId="7" fillId="14" borderId="14" applyNumberFormat="0" applyFont="0" applyAlignment="0" applyProtection="0"/>
    <xf numFmtId="0" fontId="64" fillId="59" borderId="2008" applyNumberFormat="0" applyAlignment="0" applyProtection="0"/>
    <xf numFmtId="250" fontId="121" fillId="0" borderId="2023" applyFill="0"/>
    <xf numFmtId="231" fontId="103" fillId="0" borderId="1992">
      <alignment vertical="center"/>
      <protection locked="0"/>
    </xf>
    <xf numFmtId="250" fontId="168" fillId="0" borderId="2023" applyFill="0"/>
    <xf numFmtId="0" fontId="66" fillId="0" borderId="1973" applyNumberFormat="0" applyFill="0" applyAlignment="0" applyProtection="0"/>
    <xf numFmtId="10" fontId="68" fillId="67" borderId="1968" applyNumberFormat="0" applyBorder="0" applyAlignment="0" applyProtection="0"/>
    <xf numFmtId="201" fontId="10" fillId="39" borderId="1968" applyNumberFormat="0">
      <alignment horizontal="left"/>
    </xf>
    <xf numFmtId="271" fontId="11" fillId="0" borderId="1968">
      <alignment horizontal="right"/>
    </xf>
    <xf numFmtId="190" fontId="74" fillId="0" borderId="1968" applyFont="0" applyFill="0" applyBorder="0" applyAlignment="0" applyProtection="0">
      <alignment horizontal="left"/>
      <protection locked="0"/>
    </xf>
    <xf numFmtId="192" fontId="74" fillId="0" borderId="1968" applyFont="0" applyFill="0" applyBorder="0" applyAlignment="0" applyProtection="0">
      <alignment horizontal="left"/>
      <protection locked="0"/>
    </xf>
    <xf numFmtId="191" fontId="74" fillId="0" borderId="1968" applyFont="0" applyFill="0" applyBorder="0" applyAlignment="0" applyProtection="0">
      <alignment horizontal="left"/>
      <protection locked="0"/>
    </xf>
    <xf numFmtId="266" fontId="103" fillId="0" borderId="1968" applyFill="0">
      <alignment horizontal="center" vertical="center"/>
    </xf>
    <xf numFmtId="184" fontId="68" fillId="0" borderId="1968" applyFill="0">
      <alignment horizontal="center" vertical="center"/>
    </xf>
    <xf numFmtId="228" fontId="103" fillId="0" borderId="1968" applyFill="0">
      <alignment horizontal="center" vertical="center"/>
    </xf>
    <xf numFmtId="228" fontId="68" fillId="0" borderId="1968" applyFill="0">
      <alignment horizontal="center" vertical="center"/>
    </xf>
    <xf numFmtId="228" fontId="104" fillId="0" borderId="1968" applyFill="0">
      <alignment horizontal="center" vertical="center"/>
    </xf>
    <xf numFmtId="228" fontId="79" fillId="0" borderId="1968" applyFill="0">
      <alignment horizontal="center" vertical="center"/>
    </xf>
    <xf numFmtId="178" fontId="10" fillId="39" borderId="1968">
      <alignment horizontal="center"/>
      <protection locked="0"/>
    </xf>
    <xf numFmtId="178" fontId="10" fillId="39" borderId="1968">
      <alignment horizontal="center"/>
      <protection locked="0"/>
    </xf>
    <xf numFmtId="254" fontId="10" fillId="39" borderId="1968">
      <alignment horizontal="right"/>
      <protection locked="0"/>
    </xf>
    <xf numFmtId="228" fontId="74" fillId="0" borderId="1968" applyNumberFormat="0">
      <alignment horizontal="left"/>
      <protection locked="0"/>
    </xf>
    <xf numFmtId="49" fontId="74" fillId="0" borderId="1968">
      <alignment horizontal="left" vertical="top" wrapText="1"/>
      <protection locked="0"/>
    </xf>
    <xf numFmtId="196" fontId="10" fillId="39" borderId="1968" applyFont="0" applyFill="0" applyBorder="0" applyAlignment="0">
      <alignment horizontal="left"/>
    </xf>
    <xf numFmtId="17" fontId="11" fillId="39" borderId="1968">
      <alignment horizontal="center"/>
      <protection locked="0"/>
    </xf>
    <xf numFmtId="254" fontId="10" fillId="39" borderId="1968">
      <alignment horizontal="right"/>
      <protection locked="0"/>
    </xf>
    <xf numFmtId="228" fontId="73" fillId="63" borderId="1968" applyFill="0">
      <alignment horizontal="center" vertical="center"/>
    </xf>
    <xf numFmtId="228" fontId="73" fillId="63" borderId="1968" applyFill="0">
      <alignment horizontal="center"/>
    </xf>
    <xf numFmtId="3" fontId="114" fillId="39" borderId="1968">
      <alignment horizontal="center"/>
      <protection locked="0"/>
    </xf>
    <xf numFmtId="0" fontId="7" fillId="14" borderId="14" applyNumberFormat="0" applyFont="0" applyAlignment="0" applyProtection="0"/>
    <xf numFmtId="185" fontId="74" fillId="0" borderId="1968" applyFont="0" applyFill="0" applyBorder="0" applyAlignment="0" applyProtection="0">
      <alignment horizontal="left"/>
      <protection locked="0"/>
    </xf>
    <xf numFmtId="250" fontId="168" fillId="0" borderId="1969" applyFill="0"/>
    <xf numFmtId="0" fontId="7" fillId="14" borderId="14" applyNumberFormat="0" applyFont="0" applyAlignment="0" applyProtection="0"/>
    <xf numFmtId="250" fontId="121" fillId="0" borderId="1969" applyFill="0"/>
    <xf numFmtId="271" fontId="11" fillId="63" borderId="1968">
      <alignment horizontal="right"/>
    </xf>
    <xf numFmtId="271" fontId="11" fillId="0" borderId="1968">
      <alignment horizontal="right"/>
    </xf>
    <xf numFmtId="187" fontId="74" fillId="0" borderId="1968" applyFont="0" applyFill="0" applyBorder="0" applyAlignment="0" applyProtection="0">
      <alignment horizontal="left"/>
      <protection locked="0"/>
    </xf>
    <xf numFmtId="228" fontId="74" fillId="0" borderId="2004" applyNumberFormat="0">
      <alignment horizontal="left"/>
      <protection locked="0"/>
    </xf>
    <xf numFmtId="237" fontId="103" fillId="0" borderId="2001">
      <alignment vertical="center"/>
      <protection locked="0"/>
    </xf>
    <xf numFmtId="250" fontId="121" fillId="0" borderId="2005" applyFill="0"/>
    <xf numFmtId="0" fontId="64" fillId="59" borderId="1981" applyNumberFormat="0" applyAlignment="0" applyProtection="0"/>
    <xf numFmtId="0" fontId="61" fillId="46" borderId="1970" applyNumberFormat="0" applyAlignment="0" applyProtection="0"/>
    <xf numFmtId="196" fontId="10" fillId="39" borderId="1977" applyFont="0" applyFill="0" applyBorder="0" applyAlignment="0">
      <alignment horizontal="left"/>
    </xf>
    <xf numFmtId="0" fontId="53" fillId="59" borderId="1997" applyNumberFormat="0" applyAlignment="0" applyProtection="0"/>
    <xf numFmtId="0" fontId="7" fillId="14" borderId="14" applyNumberFormat="0" applyFont="0" applyAlignment="0" applyProtection="0"/>
    <xf numFmtId="0" fontId="7" fillId="14" borderId="14" applyNumberFormat="0" applyFont="0" applyAlignment="0" applyProtection="0"/>
    <xf numFmtId="201" fontId="10" fillId="39" borderId="1977" applyNumberFormat="0">
      <alignment horizontal="left"/>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2" fillId="0" borderId="1991" applyNumberFormat="0" applyFill="0" applyAlignment="0" applyProtection="0"/>
    <xf numFmtId="0" fontId="53" fillId="59" borderId="2015" applyNumberFormat="0" applyAlignment="0" applyProtection="0"/>
    <xf numFmtId="0" fontId="74" fillId="0" borderId="1977" applyNumberFormat="0">
      <alignment horizontal="left"/>
      <protection locked="0"/>
    </xf>
    <xf numFmtId="185" fontId="74" fillId="0" borderId="2022" applyFont="0" applyFill="0" applyBorder="0" applyAlignment="0" applyProtection="0">
      <alignment horizontal="left"/>
      <protection locked="0"/>
    </xf>
    <xf numFmtId="0" fontId="73" fillId="63" borderId="2712" applyFill="0">
      <alignment horizontal="center"/>
    </xf>
    <xf numFmtId="0" fontId="7" fillId="14" borderId="14" applyNumberFormat="0" applyFont="0" applyAlignment="0" applyProtection="0"/>
    <xf numFmtId="0" fontId="7" fillId="14" borderId="14" applyNumberFormat="0" applyFont="0" applyAlignment="0" applyProtection="0"/>
    <xf numFmtId="0" fontId="73" fillId="63" borderId="1968" applyFill="0">
      <alignment horizontal="center"/>
    </xf>
    <xf numFmtId="178" fontId="10" fillId="39" borderId="1968">
      <alignment horizontal="center"/>
      <protection locked="0"/>
    </xf>
    <xf numFmtId="0" fontId="53" fillId="59" borderId="1970" applyNumberFormat="0" applyAlignment="0" applyProtection="0"/>
    <xf numFmtId="3" fontId="114" fillId="39" borderId="1995">
      <alignment horizontal="center"/>
      <protection locked="0"/>
    </xf>
    <xf numFmtId="0" fontId="10" fillId="62" borderId="1980" applyNumberFormat="0" applyFont="0" applyAlignment="0" applyProtection="0"/>
    <xf numFmtId="0" fontId="7" fillId="14" borderId="14" applyNumberFormat="0" applyFont="0" applyAlignment="0" applyProtection="0"/>
    <xf numFmtId="193" fontId="10" fillId="0" borderId="2004" applyFont="0" applyFill="0" applyBorder="0" applyAlignment="0" applyProtection="0">
      <alignment horizontal="left"/>
      <protection locked="0"/>
    </xf>
    <xf numFmtId="0" fontId="7" fillId="14" borderId="14" applyNumberFormat="0" applyFont="0" applyAlignment="0" applyProtection="0"/>
    <xf numFmtId="178" fontId="10" fillId="39" borderId="1995">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3" fillId="63" borderId="2004" applyFill="0">
      <alignment horizontal="center"/>
    </xf>
    <xf numFmtId="0" fontId="2" fillId="0" borderId="2018"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4" fontId="10" fillId="39" borderId="1977">
      <alignment horizontal="right"/>
      <protection locked="0"/>
    </xf>
    <xf numFmtId="178" fontId="10" fillId="39" borderId="1977">
      <alignment horizontal="center"/>
      <protection locked="0"/>
    </xf>
    <xf numFmtId="228" fontId="74" fillId="0" borderId="1977" applyNumberFormat="0">
      <alignment horizontal="left"/>
      <protection locked="0"/>
    </xf>
    <xf numFmtId="197" fontId="74" fillId="0" borderId="1968">
      <alignment horizontal="left"/>
      <protection locked="0"/>
    </xf>
    <xf numFmtId="178" fontId="10" fillId="39" borderId="1977">
      <alignment horizontal="center"/>
      <protection locked="0"/>
    </xf>
    <xf numFmtId="228" fontId="79" fillId="0" borderId="1977" applyFill="0">
      <alignment horizontal="center" vertical="center"/>
    </xf>
    <xf numFmtId="49" fontId="74" fillId="0" borderId="1977">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228" fontId="79" fillId="0" borderId="2031" applyFill="0">
      <alignment horizontal="center" vertical="center"/>
    </xf>
    <xf numFmtId="0" fontId="7" fillId="14" borderId="14" applyNumberFormat="0" applyFont="0" applyAlignment="0" applyProtection="0"/>
    <xf numFmtId="254" fontId="10" fillId="39" borderId="1995">
      <alignment horizontal="right"/>
      <protection locked="0"/>
    </xf>
    <xf numFmtId="49" fontId="74" fillId="0" borderId="2031">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66" fillId="0" borderId="1982"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970" applyNumberFormat="0" applyAlignment="0" applyProtection="0"/>
    <xf numFmtId="0" fontId="64" fillId="59" borderId="1999" applyNumberFormat="0" applyAlignment="0" applyProtection="0"/>
    <xf numFmtId="237" fontId="103" fillId="0" borderId="2010">
      <alignment vertical="center"/>
      <protection locked="0"/>
    </xf>
    <xf numFmtId="0" fontId="7" fillId="14" borderId="14" applyNumberFormat="0" applyFont="0" applyAlignment="0" applyProtection="0"/>
    <xf numFmtId="232" fontId="103" fillId="0" borderId="2010">
      <alignment vertical="center"/>
      <protection locked="0"/>
    </xf>
    <xf numFmtId="254" fontId="10" fillId="39" borderId="2022">
      <alignment horizontal="right"/>
      <protection locked="0"/>
    </xf>
    <xf numFmtId="0" fontId="7" fillId="14" borderId="14" applyNumberFormat="0" applyFont="0" applyAlignment="0" applyProtection="0"/>
    <xf numFmtId="17" fontId="11" fillId="39" borderId="2031">
      <alignment horizontal="center"/>
      <protection locked="0"/>
    </xf>
    <xf numFmtId="0" fontId="66" fillId="0" borderId="2018" applyNumberFormat="0" applyFill="0" applyAlignment="0" applyProtection="0"/>
    <xf numFmtId="192" fontId="74" fillId="0" borderId="2339" applyFont="0" applyFill="0" applyBorder="0" applyAlignment="0" applyProtection="0">
      <alignment horizontal="left"/>
      <protection locked="0"/>
    </xf>
    <xf numFmtId="178" fontId="10" fillId="39" borderId="1968">
      <alignment horizontal="center"/>
      <protection locked="0"/>
    </xf>
    <xf numFmtId="192" fontId="74" fillId="0" borderId="2004" applyFont="0" applyFill="0" applyBorder="0" applyAlignment="0" applyProtection="0">
      <alignment horizontal="left"/>
      <protection locked="0"/>
    </xf>
    <xf numFmtId="250" fontId="121" fillId="0" borderId="1969" applyFill="0"/>
    <xf numFmtId="228" fontId="68" fillId="0" borderId="2004" applyFill="0">
      <alignment horizontal="center" vertical="center"/>
    </xf>
    <xf numFmtId="178" fontId="10" fillId="39" borderId="2022">
      <alignment horizontal="center"/>
      <protection locked="0"/>
    </xf>
    <xf numFmtId="0" fontId="7" fillId="14" borderId="14" applyNumberFormat="0" applyFont="0" applyAlignment="0" applyProtection="0"/>
    <xf numFmtId="0" fontId="53" fillId="59" borderId="2560" applyNumberFormat="0" applyAlignment="0" applyProtection="0"/>
    <xf numFmtId="0" fontId="73" fillId="63" borderId="1986" applyFill="0">
      <alignment horizontal="center"/>
    </xf>
    <xf numFmtId="0" fontId="7" fillId="14" borderId="14" applyNumberFormat="0" applyFont="0" applyAlignment="0" applyProtection="0"/>
    <xf numFmtId="267" fontId="112" fillId="0" borderId="2012"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1" fontId="74" fillId="0" borderId="2004" applyFont="0" applyFill="0" applyBorder="0" applyAlignment="0" applyProtection="0">
      <alignment horizontal="left"/>
      <protection locked="0"/>
    </xf>
    <xf numFmtId="0" fontId="7" fillId="14" borderId="14" applyNumberFormat="0" applyFont="0" applyAlignment="0" applyProtection="0"/>
    <xf numFmtId="228" fontId="103" fillId="0" borderId="2010">
      <alignment vertical="center"/>
      <protection locked="0"/>
    </xf>
    <xf numFmtId="276" fontId="20" fillId="0" borderId="2004">
      <alignment horizontal="center"/>
    </xf>
    <xf numFmtId="228" fontId="73" fillId="63" borderId="1995" applyFill="0">
      <alignment horizont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2" fillId="0" borderId="1991" applyNumberFormat="0" applyFill="0" applyAlignment="0" applyProtection="0"/>
    <xf numFmtId="0" fontId="73" fillId="63" borderId="1995" applyFill="0">
      <alignment horizontal="center"/>
    </xf>
    <xf numFmtId="0" fontId="7" fillId="14" borderId="14" applyNumberFormat="0" applyFont="0" applyAlignment="0" applyProtection="0"/>
    <xf numFmtId="0" fontId="7" fillId="14" borderId="14" applyNumberFormat="0" applyFont="0" applyAlignment="0" applyProtection="0"/>
    <xf numFmtId="267" fontId="112" fillId="0" borderId="2030" applyFill="0">
      <alignment horizontal="center" vertical="center"/>
    </xf>
    <xf numFmtId="0" fontId="61" fillId="46" borderId="2024" applyNumberFormat="0" applyAlignment="0" applyProtection="0"/>
    <xf numFmtId="228" fontId="136" fillId="68" borderId="1993" applyNumberFormat="0">
      <alignment horizontal="right"/>
    </xf>
    <xf numFmtId="187" fontId="74" fillId="0" borderId="1977" applyFont="0" applyFill="0" applyBorder="0" applyAlignment="0" applyProtection="0">
      <alignment horizontal="left"/>
      <protection locked="0"/>
    </xf>
    <xf numFmtId="0" fontId="7" fillId="14" borderId="14" applyNumberFormat="0" applyFont="0" applyAlignment="0" applyProtection="0"/>
    <xf numFmtId="271" fontId="11" fillId="0" borderId="1977">
      <alignment horizontal="right"/>
    </xf>
    <xf numFmtId="185" fontId="74" fillId="0" borderId="1977" applyFont="0" applyFill="0" applyBorder="0" applyAlignment="0" applyProtection="0">
      <alignment horizontal="left"/>
      <protection locked="0"/>
    </xf>
    <xf numFmtId="250" fontId="121" fillId="0" borderId="1978" applyFill="0"/>
    <xf numFmtId="228" fontId="73" fillId="63" borderId="1977" applyFill="0">
      <alignment horizontal="center"/>
    </xf>
    <xf numFmtId="271" fontId="11" fillId="63" borderId="1977">
      <alignment horizontal="right"/>
    </xf>
    <xf numFmtId="250" fontId="168" fillId="0" borderId="1978" applyFill="0"/>
    <xf numFmtId="3" fontId="114" fillId="39" borderId="1977">
      <alignment horizontal="center"/>
      <protection locked="0"/>
    </xf>
    <xf numFmtId="237" fontId="103" fillId="0" borderId="1983">
      <alignment vertical="center"/>
      <protection locked="0"/>
    </xf>
    <xf numFmtId="0" fontId="7" fillId="14" borderId="14" applyNumberFormat="0" applyFont="0" applyAlignment="0" applyProtection="0"/>
    <xf numFmtId="228" fontId="79" fillId="0" borderId="2022" applyFill="0">
      <alignment horizontal="center" vertical="center"/>
    </xf>
    <xf numFmtId="200" fontId="10" fillId="5" borderId="1968" applyFont="0" applyFill="0" applyBorder="0" applyAlignment="0" applyProtection="0"/>
    <xf numFmtId="0" fontId="7" fillId="14" borderId="14" applyNumberFormat="0" applyFont="0" applyAlignment="0" applyProtection="0"/>
    <xf numFmtId="0" fontId="7" fillId="14" borderId="14" applyNumberFormat="0" applyFont="0" applyAlignment="0" applyProtection="0"/>
    <xf numFmtId="184" fontId="103" fillId="0" borderId="2028">
      <alignment vertical="center"/>
      <protection locked="0"/>
    </xf>
    <xf numFmtId="0" fontId="7" fillId="14" borderId="14" applyNumberFormat="0" applyFont="0" applyAlignment="0" applyProtection="0"/>
    <xf numFmtId="0" fontId="7" fillId="14" borderId="14" applyNumberFormat="0" applyFont="0" applyAlignment="0" applyProtection="0"/>
    <xf numFmtId="0" fontId="53" fillId="59" borderId="2006" applyNumberFormat="0" applyAlignment="0" applyProtection="0"/>
    <xf numFmtId="276" fontId="20" fillId="0" borderId="2022">
      <alignment horizontal="center"/>
    </xf>
    <xf numFmtId="0" fontId="7" fillId="14" borderId="14" applyNumberFormat="0" applyFont="0" applyAlignment="0" applyProtection="0"/>
    <xf numFmtId="0" fontId="7" fillId="14" borderId="14" applyNumberFormat="0" applyFont="0" applyAlignment="0" applyProtection="0"/>
    <xf numFmtId="228" fontId="74" fillId="0" borderId="1986" applyNumberFormat="0">
      <alignment horizontal="left"/>
      <protection locked="0"/>
    </xf>
    <xf numFmtId="0" fontId="7" fillId="14" borderId="14" applyNumberFormat="0" applyFont="0" applyAlignment="0" applyProtection="0"/>
    <xf numFmtId="49" fontId="74" fillId="0" borderId="1986">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10" fillId="62" borderId="2016" applyNumberFormat="0" applyFont="0" applyAlignment="0" applyProtection="0"/>
    <xf numFmtId="0" fontId="2" fillId="0" borderId="1982" applyNumberFormat="0" applyFill="0" applyAlignment="0" applyProtection="0"/>
    <xf numFmtId="178" fontId="10" fillId="39" borderId="2004">
      <alignment horizontal="center"/>
      <protection locked="0"/>
    </xf>
    <xf numFmtId="0" fontId="7" fillId="14" borderId="14" applyNumberFormat="0" applyFont="0" applyAlignment="0" applyProtection="0"/>
    <xf numFmtId="232" fontId="103" fillId="0" borderId="2028">
      <alignment vertical="center"/>
      <protection locked="0"/>
    </xf>
    <xf numFmtId="228" fontId="74" fillId="0" borderId="2013" applyNumberFormat="0">
      <alignment horizontal="left"/>
      <protection locked="0"/>
    </xf>
    <xf numFmtId="228" fontId="112" fillId="0" borderId="2003" applyFill="0">
      <alignment horizontal="center" vertical="center"/>
    </xf>
    <xf numFmtId="37" fontId="70" fillId="0" borderId="1994" applyFill="0">
      <alignment horizontal="center" vertical="center"/>
    </xf>
    <xf numFmtId="0" fontId="7" fillId="14" borderId="14" applyNumberFormat="0" applyFont="0" applyAlignment="0" applyProtection="0"/>
    <xf numFmtId="0" fontId="64" fillId="59" borderId="1981" applyNumberFormat="0" applyAlignment="0" applyProtection="0"/>
    <xf numFmtId="0" fontId="53" fillId="59" borderId="1961" applyNumberFormat="0" applyAlignment="0" applyProtection="0"/>
    <xf numFmtId="0" fontId="7" fillId="14" borderId="14" applyNumberFormat="0" applyFont="0" applyAlignment="0" applyProtection="0"/>
    <xf numFmtId="0" fontId="64" fillId="59" borderId="2017" applyNumberFormat="0" applyAlignment="0" applyProtection="0"/>
    <xf numFmtId="0" fontId="7" fillId="14" borderId="14" applyNumberFormat="0" applyFont="0" applyAlignment="0" applyProtection="0"/>
    <xf numFmtId="228" fontId="121" fillId="0" borderId="2029" applyNumberFormat="0"/>
    <xf numFmtId="233" fontId="103" fillId="0" borderId="2010">
      <alignment vertical="center"/>
      <protection locked="0"/>
    </xf>
    <xf numFmtId="0" fontId="7" fillId="14" borderId="14" applyNumberFormat="0" applyFont="0" applyAlignment="0" applyProtection="0"/>
    <xf numFmtId="0" fontId="7" fillId="14" borderId="14" applyNumberFormat="0" applyFont="0" applyAlignment="0" applyProtection="0"/>
    <xf numFmtId="233" fontId="103" fillId="0" borderId="2001">
      <alignment vertical="center"/>
      <protection locked="0"/>
    </xf>
    <xf numFmtId="0" fontId="7" fillId="14" borderId="14" applyNumberFormat="0" applyFont="0" applyAlignment="0" applyProtection="0"/>
    <xf numFmtId="0" fontId="66" fillId="0" borderId="2000" applyNumberFormat="0" applyFill="0" applyAlignment="0" applyProtection="0"/>
    <xf numFmtId="192" fontId="74" fillId="0" borderId="1968" applyFont="0" applyFill="0" applyBorder="0" applyAlignment="0" applyProtection="0">
      <alignment horizontal="left"/>
      <protection locked="0"/>
    </xf>
    <xf numFmtId="191" fontId="74" fillId="0" borderId="1968"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3" fillId="63" borderId="2031" applyFill="0">
      <alignment horizontal="center"/>
    </xf>
    <xf numFmtId="0" fontId="7" fillId="14" borderId="14" applyNumberFormat="0" applyFont="0" applyAlignment="0" applyProtection="0"/>
    <xf numFmtId="201" fontId="10" fillId="39" borderId="1968" applyNumberFormat="0">
      <alignment horizontal="left"/>
    </xf>
    <xf numFmtId="228" fontId="121" fillId="0" borderId="1975" applyNumberFormat="0"/>
    <xf numFmtId="0" fontId="7" fillId="14" borderId="14" applyNumberFormat="0" applyFont="0" applyAlignment="0" applyProtection="0"/>
    <xf numFmtId="0" fontId="7" fillId="14" borderId="14" applyNumberFormat="0" applyFont="0" applyAlignment="0" applyProtection="0"/>
    <xf numFmtId="0" fontId="64" fillId="59" borderId="1990" applyNumberFormat="0" applyAlignment="0" applyProtection="0"/>
    <xf numFmtId="232" fontId="103" fillId="0" borderId="1983">
      <alignment vertical="center"/>
      <protection locked="0"/>
    </xf>
    <xf numFmtId="178" fontId="10" fillId="39" borderId="1968">
      <alignment horizontal="center"/>
      <protection locked="0"/>
    </xf>
    <xf numFmtId="0" fontId="64" fillId="59" borderId="2008" applyNumberFormat="0" applyAlignment="0" applyProtection="0"/>
    <xf numFmtId="178" fontId="10" fillId="39" borderId="1968">
      <alignment horizontal="center"/>
      <protection locked="0"/>
    </xf>
    <xf numFmtId="232" fontId="103" fillId="0" borderId="1992">
      <alignment vertical="center"/>
      <protection locked="0"/>
    </xf>
    <xf numFmtId="228" fontId="136" fillId="68" borderId="2020" applyNumberFormat="0">
      <alignment horizontal="right"/>
    </xf>
    <xf numFmtId="184" fontId="68" fillId="0" borderId="1995" applyFill="0">
      <alignment horizontal="center" vertical="center"/>
    </xf>
    <xf numFmtId="0" fontId="7" fillId="14" borderId="14" applyNumberFormat="0" applyFont="0" applyAlignment="0" applyProtection="0"/>
    <xf numFmtId="228" fontId="74" fillId="0" borderId="1968" applyNumberFormat="0">
      <alignment horizontal="left"/>
      <protection locked="0"/>
    </xf>
    <xf numFmtId="49" fontId="74" fillId="0" borderId="1995">
      <alignment horizontal="left" vertical="top" wrapText="1"/>
      <protection locked="0"/>
    </xf>
    <xf numFmtId="0" fontId="7" fillId="14" borderId="14" applyNumberFormat="0" applyFont="0" applyAlignment="0" applyProtection="0"/>
    <xf numFmtId="49" fontId="74" fillId="0" borderId="1968">
      <alignment horizontal="left" vertical="top" wrapText="1"/>
      <protection locked="0"/>
    </xf>
    <xf numFmtId="196" fontId="10" fillId="39" borderId="1968" applyFont="0" applyFill="0" applyBorder="0" applyAlignment="0">
      <alignment horizontal="left"/>
    </xf>
    <xf numFmtId="0" fontId="66" fillId="0" borderId="2027" applyNumberFormat="0" applyFill="0" applyAlignment="0" applyProtection="0"/>
    <xf numFmtId="231" fontId="103" fillId="0" borderId="1974">
      <alignment vertical="center"/>
      <protection locked="0"/>
    </xf>
    <xf numFmtId="0" fontId="61" fillId="46" borderId="1961" applyNumberFormat="0" applyAlignment="0" applyProtection="0"/>
    <xf numFmtId="228" fontId="124" fillId="0" borderId="2030" applyFill="0">
      <alignment horizontal="center" vertical="center"/>
    </xf>
    <xf numFmtId="0" fontId="7" fillId="14" borderId="14" applyNumberFormat="0" applyFont="0" applyAlignment="0" applyProtection="0"/>
    <xf numFmtId="228" fontId="104" fillId="0" borderId="2031" applyFill="0">
      <alignment horizontal="center" vertical="center"/>
    </xf>
    <xf numFmtId="0" fontId="73" fillId="63" borderId="2004" applyFill="0">
      <alignment horizontal="center"/>
    </xf>
    <xf numFmtId="250" fontId="168" fillId="0" borderId="2005" applyFill="0"/>
    <xf numFmtId="0" fontId="74" fillId="0" borderId="2022" applyNumberFormat="0">
      <alignment horizontal="left"/>
      <protection locked="0"/>
    </xf>
    <xf numFmtId="192" fontId="74" fillId="0" borderId="2013" applyFont="0" applyFill="0" applyBorder="0" applyAlignment="0" applyProtection="0">
      <alignment horizontal="left"/>
      <protection locked="0"/>
    </xf>
    <xf numFmtId="0" fontId="7" fillId="14" borderId="14" applyNumberFormat="0" applyFont="0" applyAlignment="0" applyProtection="0"/>
    <xf numFmtId="228" fontId="73" fillId="63" borderId="2004" applyFill="0">
      <alignment horizontal="center" vertical="center"/>
    </xf>
    <xf numFmtId="228" fontId="103" fillId="0" borderId="2019">
      <alignment vertical="center"/>
      <protection locked="0"/>
    </xf>
    <xf numFmtId="0" fontId="10" fillId="62" borderId="2007" applyNumberFormat="0" applyFont="0" applyAlignment="0" applyProtection="0"/>
    <xf numFmtId="230" fontId="103" fillId="0" borderId="1992">
      <alignment vertical="center"/>
      <protection locked="0"/>
    </xf>
    <xf numFmtId="228" fontId="74" fillId="0" borderId="1995" applyNumberFormat="0">
      <alignment horizontal="left"/>
      <protection locked="0"/>
    </xf>
    <xf numFmtId="0" fontId="53" fillId="59" borderId="2024" applyNumberFormat="0" applyAlignment="0" applyProtection="0"/>
    <xf numFmtId="0" fontId="66" fillId="0" borderId="2000" applyNumberFormat="0" applyFill="0" applyAlignment="0" applyProtection="0"/>
    <xf numFmtId="185" fontId="74" fillId="0" borderId="2013" applyFont="0" applyFill="0" applyBorder="0" applyAlignment="0" applyProtection="0">
      <alignment horizontal="left"/>
      <protection locked="0"/>
    </xf>
    <xf numFmtId="0" fontId="61" fillId="46" borderId="1979" applyNumberFormat="0" applyAlignment="0" applyProtection="0"/>
    <xf numFmtId="0" fontId="53" fillId="59" borderId="1979" applyNumberFormat="0" applyAlignment="0" applyProtection="0"/>
    <xf numFmtId="0" fontId="73" fillId="63" borderId="2022" applyFill="0">
      <alignment horizontal="center"/>
    </xf>
    <xf numFmtId="0" fontId="7" fillId="14" borderId="14" applyNumberFormat="0" applyFont="0" applyAlignment="0" applyProtection="0"/>
    <xf numFmtId="233" fontId="103" fillId="0" borderId="2019">
      <alignment vertic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8" fontId="73" fillId="63" borderId="1995" applyFill="0">
      <alignment horizontal="center" vertical="center"/>
    </xf>
    <xf numFmtId="0" fontId="7" fillId="14" borderId="14" applyNumberFormat="0" applyFont="0" applyAlignment="0" applyProtection="0"/>
    <xf numFmtId="250" fontId="121" fillId="0" borderId="2014" applyFill="0"/>
    <xf numFmtId="0" fontId="7" fillId="14" borderId="14" applyNumberFormat="0" applyFont="0" applyAlignment="0" applyProtection="0"/>
    <xf numFmtId="0" fontId="7" fillId="14" borderId="14" applyNumberFormat="0" applyFont="0" applyAlignment="0" applyProtection="0"/>
    <xf numFmtId="0" fontId="64" fillId="59" borderId="1972" applyNumberFormat="0" applyAlignment="0" applyProtection="0"/>
    <xf numFmtId="0" fontId="7" fillId="14" borderId="14" applyNumberFormat="0" applyFont="0" applyAlignment="0" applyProtection="0"/>
    <xf numFmtId="184" fontId="103" fillId="0" borderId="1983">
      <alignment vertical="center"/>
      <protection locked="0"/>
    </xf>
    <xf numFmtId="230" fontId="103" fillId="0" borderId="1983">
      <alignment vertical="center"/>
      <protection locked="0"/>
    </xf>
    <xf numFmtId="196" fontId="10" fillId="39" borderId="2031" applyFont="0" applyFill="0" applyBorder="0" applyAlignment="0">
      <alignment horizontal="left"/>
    </xf>
    <xf numFmtId="0" fontId="53" fillId="59" borderId="2006" applyNumberFormat="0" applyAlignment="0" applyProtection="0"/>
    <xf numFmtId="3" fontId="114" fillId="39" borderId="2031">
      <alignment horizontal="center"/>
      <protection locked="0"/>
    </xf>
    <xf numFmtId="0" fontId="7" fillId="14" borderId="14" applyNumberFormat="0" applyFont="0" applyAlignment="0" applyProtection="0"/>
    <xf numFmtId="0" fontId="10" fillId="62" borderId="1962" applyNumberFormat="0" applyFont="0" applyAlignment="0" applyProtection="0"/>
    <xf numFmtId="0" fontId="64" fillId="59" borderId="1963" applyNumberFormat="0" applyAlignment="0" applyProtection="0"/>
    <xf numFmtId="0" fontId="7" fillId="14" borderId="14" applyNumberFormat="0" applyFont="0" applyAlignment="0" applyProtection="0"/>
    <xf numFmtId="0" fontId="2" fillId="0" borderId="2000" applyNumberFormat="0" applyFill="0" applyAlignment="0" applyProtection="0"/>
    <xf numFmtId="0" fontId="7" fillId="14" borderId="14" applyNumberFormat="0" applyFont="0" applyAlignment="0" applyProtection="0"/>
    <xf numFmtId="188" fontId="73" fillId="63" borderId="2013" applyFill="0">
      <alignment horizontal="center" vertical="center"/>
    </xf>
    <xf numFmtId="233" fontId="103" fillId="0" borderId="1992">
      <alignment vertical="center"/>
      <protection locked="0"/>
    </xf>
    <xf numFmtId="190" fontId="74" fillId="0" borderId="1995" applyFont="0" applyFill="0" applyBorder="0" applyAlignment="0" applyProtection="0">
      <alignment horizontal="left"/>
      <protection locked="0"/>
    </xf>
    <xf numFmtId="228" fontId="124" fillId="0" borderId="1994" applyFill="0">
      <alignment horizontal="center" vertical="center"/>
    </xf>
    <xf numFmtId="0" fontId="73" fillId="63" borderId="1977" applyFill="0">
      <alignment horizontal="center"/>
    </xf>
    <xf numFmtId="0" fontId="7" fillId="14" borderId="14" applyNumberFormat="0" applyFont="0" applyAlignment="0" applyProtection="0"/>
    <xf numFmtId="233" fontId="103" fillId="0" borderId="1992">
      <alignment vertical="center"/>
      <protection locked="0"/>
    </xf>
    <xf numFmtId="0" fontId="7" fillId="14" borderId="14" applyNumberFormat="0" applyFont="0" applyAlignment="0" applyProtection="0"/>
    <xf numFmtId="0" fontId="2" fillId="0" borderId="1964" applyNumberFormat="0" applyFill="0" applyAlignment="0" applyProtection="0"/>
    <xf numFmtId="0" fontId="66" fillId="0" borderId="1964" applyNumberFormat="0" applyFill="0" applyAlignment="0" applyProtection="0"/>
    <xf numFmtId="0" fontId="7" fillId="14" borderId="14" applyNumberFormat="0" applyFont="0" applyAlignment="0" applyProtection="0"/>
    <xf numFmtId="0" fontId="2" fillId="0" borderId="1973" applyNumberFormat="0" applyFill="0" applyAlignment="0" applyProtection="0"/>
    <xf numFmtId="196" fontId="10" fillId="39" borderId="2022" applyFont="0" applyFill="0" applyBorder="0" applyAlignment="0">
      <alignment horizontal="left"/>
    </xf>
    <xf numFmtId="228" fontId="73" fillId="63" borderId="1977" applyFill="0">
      <alignment horizontal="center" vertical="center"/>
    </xf>
    <xf numFmtId="228" fontId="73" fillId="63" borderId="1968" applyFill="0">
      <alignment horizontal="center"/>
    </xf>
    <xf numFmtId="228" fontId="73" fillId="63" borderId="1968" applyFill="0">
      <alignment horizontal="center" vertical="center"/>
    </xf>
    <xf numFmtId="17" fontId="11" fillId="39" borderId="1977">
      <alignment horizontal="center"/>
      <protection locked="0"/>
    </xf>
    <xf numFmtId="0" fontId="53" fillId="59" borderId="1988" applyNumberFormat="0" applyAlignment="0" applyProtection="0"/>
    <xf numFmtId="191" fontId="74" fillId="0" borderId="2022" applyFont="0" applyFill="0" applyBorder="0" applyAlignment="0" applyProtection="0">
      <alignment horizontal="left"/>
      <protection locked="0"/>
    </xf>
    <xf numFmtId="0" fontId="7" fillId="14" borderId="14" applyNumberFormat="0" applyFont="0" applyAlignment="0" applyProtection="0"/>
    <xf numFmtId="0" fontId="61" fillId="46" borderId="1988" applyNumberFormat="0" applyAlignment="0" applyProtection="0"/>
    <xf numFmtId="254" fontId="10" fillId="39" borderId="1977">
      <alignment horizontal="right"/>
      <protection locked="0"/>
    </xf>
    <xf numFmtId="228" fontId="121" fillId="0" borderId="1993" applyNumberFormat="0"/>
    <xf numFmtId="0" fontId="7" fillId="14" borderId="14" applyNumberFormat="0" applyFont="0" applyAlignment="0" applyProtection="0"/>
    <xf numFmtId="0" fontId="7" fillId="14" borderId="14" applyNumberFormat="0" applyFont="0" applyAlignment="0" applyProtection="0"/>
    <xf numFmtId="231" fontId="103" fillId="0" borderId="2001">
      <alignment vertical="center"/>
      <protection locked="0"/>
    </xf>
    <xf numFmtId="0" fontId="73" fillId="63" borderId="2794" applyFill="0">
      <alignment horizontal="center"/>
    </xf>
    <xf numFmtId="0" fontId="61" fillId="46" borderId="1997" applyNumberFormat="0" applyAlignment="0" applyProtection="0"/>
    <xf numFmtId="0" fontId="7" fillId="14" borderId="14" applyNumberFormat="0" applyFont="0" applyAlignment="0" applyProtection="0"/>
    <xf numFmtId="250" fontId="168" fillId="0" borderId="1996" applyFill="0"/>
    <xf numFmtId="0" fontId="64" fillId="59" borderId="1990" applyNumberFormat="0" applyAlignment="0" applyProtection="0"/>
    <xf numFmtId="0" fontId="7" fillId="14" borderId="14" applyNumberFormat="0" applyFont="0" applyAlignment="0" applyProtection="0"/>
    <xf numFmtId="178" fontId="10" fillId="39" borderId="2013">
      <alignment horizontal="center"/>
      <protection locked="0"/>
    </xf>
    <xf numFmtId="0" fontId="7" fillId="14" borderId="14" applyNumberFormat="0" applyFont="0" applyAlignment="0" applyProtection="0"/>
    <xf numFmtId="185" fontId="74" fillId="0" borderId="1968"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231" fontId="103" fillId="0" borderId="2001">
      <alignment vertical="center"/>
      <protection locked="0"/>
    </xf>
    <xf numFmtId="228" fontId="103" fillId="0" borderId="2013" applyFill="0">
      <alignment horizontal="center" vertical="center"/>
    </xf>
    <xf numFmtId="0" fontId="64" fillId="59" borderId="2026" applyNumberFormat="0" applyAlignment="0" applyProtection="0"/>
    <xf numFmtId="231" fontId="103" fillId="0" borderId="2028">
      <alignment vertical="center"/>
      <protection locked="0"/>
    </xf>
    <xf numFmtId="0" fontId="7" fillId="14" borderId="14" applyNumberFormat="0" applyFont="0" applyAlignment="0" applyProtection="0"/>
    <xf numFmtId="0" fontId="7" fillId="14" borderId="14" applyNumberFormat="0" applyFont="0" applyAlignment="0" applyProtection="0"/>
    <xf numFmtId="49" fontId="74" fillId="0" borderId="2004">
      <alignment horizontal="left" vertical="top" wrapText="1"/>
      <protection locked="0"/>
    </xf>
    <xf numFmtId="0" fontId="66" fillId="0" borderId="2009" applyNumberFormat="0" applyFill="0" applyAlignment="0" applyProtection="0"/>
    <xf numFmtId="0" fontId="7" fillId="14" borderId="14" applyNumberFormat="0" applyFont="0" applyAlignment="0" applyProtection="0"/>
    <xf numFmtId="228" fontId="112" fillId="0" borderId="2012"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4" fillId="0" borderId="1977"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2017" applyNumberFormat="0" applyAlignment="0" applyProtection="0"/>
    <xf numFmtId="228" fontId="73" fillId="63" borderId="2004"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10" fillId="62" borderId="1971" applyNumberFormat="0" applyFont="0" applyAlignment="0" applyProtection="0"/>
    <xf numFmtId="0" fontId="7" fillId="14" borderId="14" applyNumberFormat="0" applyFont="0" applyAlignment="0" applyProtection="0"/>
    <xf numFmtId="228" fontId="74" fillId="0" borderId="2004" applyNumberFormat="0">
      <alignment horizontal="left"/>
      <protection locked="0"/>
    </xf>
    <xf numFmtId="0" fontId="7" fillId="14" borderId="14" applyNumberFormat="0" applyFont="0" applyAlignment="0" applyProtection="0"/>
    <xf numFmtId="0" fontId="64" fillId="59" borderId="1999" applyNumberFormat="0" applyAlignment="0" applyProtection="0"/>
    <xf numFmtId="10" fontId="68" fillId="67" borderId="2031" applyNumberFormat="0" applyBorder="0" applyAlignment="0" applyProtection="0"/>
    <xf numFmtId="0" fontId="53" fillId="59" borderId="1961" applyNumberFormat="0" applyAlignment="0" applyProtection="0"/>
    <xf numFmtId="0" fontId="61" fillId="46" borderId="1961" applyNumberFormat="0" applyAlignment="0" applyProtection="0"/>
    <xf numFmtId="0" fontId="64" fillId="59" borderId="1963" applyNumberFormat="0" applyAlignment="0" applyProtection="0"/>
    <xf numFmtId="0" fontId="66" fillId="0" borderId="1964" applyNumberFormat="0" applyFill="0" applyAlignment="0" applyProtection="0"/>
    <xf numFmtId="0" fontId="2" fillId="0" borderId="1964" applyNumberFormat="0" applyFill="0" applyAlignment="0" applyProtection="0"/>
    <xf numFmtId="0" fontId="53" fillId="59" borderId="1961" applyNumberFormat="0" applyAlignment="0" applyProtection="0"/>
    <xf numFmtId="0" fontId="61" fillId="46" borderId="1961" applyNumberFormat="0" applyAlignment="0" applyProtection="0"/>
    <xf numFmtId="0" fontId="7" fillId="14" borderId="14" applyNumberFormat="0" applyFont="0" applyAlignment="0" applyProtection="0"/>
    <xf numFmtId="0" fontId="64" fillId="59" borderId="1963" applyNumberFormat="0" applyAlignment="0" applyProtection="0"/>
    <xf numFmtId="0" fontId="2" fillId="0" borderId="1964" applyNumberFormat="0" applyFill="0" applyAlignment="0" applyProtection="0"/>
    <xf numFmtId="0" fontId="66" fillId="0" borderId="1964"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961" applyNumberFormat="0" applyAlignment="0" applyProtection="0"/>
    <xf numFmtId="229" fontId="103" fillId="0" borderId="1992">
      <alignment vertical="center"/>
      <protection locked="0"/>
    </xf>
    <xf numFmtId="0" fontId="7" fillId="14" borderId="14" applyNumberFormat="0" applyFont="0" applyAlignment="0" applyProtection="0"/>
    <xf numFmtId="0" fontId="61" fillId="46" borderId="1961" applyNumberFormat="0" applyAlignment="0" applyProtection="0"/>
    <xf numFmtId="228" fontId="68" fillId="0" borderId="1977" applyFill="0">
      <alignment horizontal="center" vertical="center"/>
    </xf>
    <xf numFmtId="184" fontId="68" fillId="0" borderId="1977" applyFill="0">
      <alignment horizontal="center" vertical="center"/>
    </xf>
    <xf numFmtId="0" fontId="10" fillId="62" borderId="1962" applyNumberFormat="0" applyFont="0" applyAlignment="0" applyProtection="0"/>
    <xf numFmtId="0" fontId="64" fillId="59" borderId="1963" applyNumberFormat="0" applyAlignment="0" applyProtection="0"/>
    <xf numFmtId="228" fontId="124" fillId="0" borderId="2003" applyFill="0">
      <alignment horizontal="center" vertical="center"/>
    </xf>
    <xf numFmtId="0" fontId="7" fillId="14" borderId="14" applyNumberFormat="0" applyFont="0" applyAlignment="0" applyProtection="0"/>
    <xf numFmtId="0" fontId="66" fillId="0" borderId="1964" applyNumberFormat="0" applyFill="0" applyAlignment="0" applyProtection="0"/>
    <xf numFmtId="0" fontId="2" fillId="0" borderId="1964" applyNumberFormat="0" applyFill="0" applyAlignment="0" applyProtection="0"/>
    <xf numFmtId="228" fontId="103" fillId="0" borderId="1977" applyFill="0">
      <alignment horizontal="center" vertical="center"/>
    </xf>
    <xf numFmtId="0" fontId="7" fillId="14" borderId="14" applyNumberFormat="0" applyFont="0" applyAlignment="0" applyProtection="0"/>
    <xf numFmtId="266" fontId="103" fillId="0" borderId="2013"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961"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961" applyNumberFormat="0" applyAlignment="0" applyProtection="0"/>
    <xf numFmtId="0" fontId="7" fillId="14" borderId="14" applyNumberFormat="0" applyFont="0" applyAlignment="0" applyProtection="0"/>
    <xf numFmtId="0" fontId="10" fillId="62" borderId="1962" applyNumberFormat="0" applyFont="0" applyAlignment="0" applyProtection="0"/>
    <xf numFmtId="0" fontId="64" fillId="59" borderId="1963" applyNumberFormat="0" applyAlignment="0" applyProtection="0"/>
    <xf numFmtId="0" fontId="7" fillId="14" borderId="14" applyNumberFormat="0" applyFont="0" applyAlignment="0" applyProtection="0"/>
    <xf numFmtId="37" fontId="70" fillId="0" borderId="2030" applyFill="0">
      <alignment horizontal="center" vertical="center"/>
    </xf>
    <xf numFmtId="0" fontId="2" fillId="0" borderId="1964" applyNumberFormat="0" applyFill="0" applyAlignment="0" applyProtection="0"/>
    <xf numFmtId="0" fontId="66" fillId="0" borderId="1964"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1981" applyNumberFormat="0" applyAlignment="0" applyProtection="0"/>
    <xf numFmtId="191" fontId="74" fillId="0" borderId="1977"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201" fontId="10" fillId="39" borderId="2013" applyNumberFormat="0">
      <alignment horizontal="left"/>
    </xf>
    <xf numFmtId="0" fontId="73" fillId="63" borderId="1968" applyFill="0">
      <alignment horizontal="center"/>
    </xf>
    <xf numFmtId="0" fontId="7" fillId="14" borderId="14" applyNumberFormat="0" applyFont="0" applyAlignment="0" applyProtection="0"/>
    <xf numFmtId="276" fontId="20" fillId="0" borderId="1995">
      <alignment horizontal="center"/>
    </xf>
    <xf numFmtId="192" fontId="74" fillId="0" borderId="1977" applyFont="0" applyFill="0" applyBorder="0" applyAlignment="0" applyProtection="0">
      <alignment horizontal="left"/>
      <protection locked="0"/>
    </xf>
    <xf numFmtId="190" fontId="74" fillId="0" borderId="1977" applyFont="0" applyFill="0" applyBorder="0" applyAlignment="0" applyProtection="0">
      <alignment horizontal="left"/>
      <protection locked="0"/>
    </xf>
    <xf numFmtId="0" fontId="10" fillId="62" borderId="1980" applyNumberFormat="0" applyFont="0" applyAlignment="0" applyProtection="0"/>
    <xf numFmtId="188" fontId="73" fillId="63" borderId="1968" applyFill="0">
      <alignment horizontal="center" vertical="center"/>
    </xf>
    <xf numFmtId="0" fontId="7" fillId="14" borderId="14" applyNumberFormat="0" applyFont="0" applyAlignment="0" applyProtection="0"/>
    <xf numFmtId="0" fontId="10" fillId="62" borderId="2007" applyNumberFormat="0" applyFont="0" applyAlignment="0" applyProtection="0"/>
    <xf numFmtId="0" fontId="2" fillId="0" borderId="2018" applyNumberFormat="0" applyFill="0" applyAlignment="0" applyProtection="0"/>
    <xf numFmtId="0" fontId="61" fillId="46" borderId="1970"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0" fontId="10" fillId="63" borderId="1968" applyNumberFormat="0" applyFont="0" applyBorder="0" applyAlignment="0" applyProtection="0"/>
    <xf numFmtId="180" fontId="10" fillId="63" borderId="1968" applyNumberFormat="0" applyFont="0" applyBorder="0" applyAlignment="0" applyProtection="0"/>
    <xf numFmtId="0" fontId="66" fillId="0" borderId="2009" applyNumberFormat="0" applyFill="0" applyAlignment="0" applyProtection="0"/>
    <xf numFmtId="276" fontId="20" fillId="0" borderId="1986">
      <alignment horizontal="center"/>
    </xf>
    <xf numFmtId="192" fontId="74" fillId="0" borderId="2004" applyFont="0" applyFill="0" applyBorder="0" applyAlignment="0" applyProtection="0">
      <alignment horizontal="left"/>
      <protection locked="0"/>
    </xf>
    <xf numFmtId="267" fontId="112" fillId="0" borderId="2003" applyFill="0">
      <alignment horizontal="center" vertical="center"/>
    </xf>
    <xf numFmtId="0" fontId="7" fillId="14" borderId="14" applyNumberFormat="0" applyFont="0" applyAlignment="0" applyProtection="0"/>
    <xf numFmtId="250" fontId="121" fillId="0" borderId="1987" applyFill="0"/>
    <xf numFmtId="0" fontId="7" fillId="14" borderId="14" applyNumberFormat="0" applyFont="0" applyAlignment="0" applyProtection="0"/>
    <xf numFmtId="0" fontId="7" fillId="14" borderId="14" applyNumberFormat="0" applyFont="0" applyAlignment="0" applyProtection="0"/>
    <xf numFmtId="250" fontId="121" fillId="0" borderId="2032" applyFill="0"/>
    <xf numFmtId="0" fontId="7" fillId="14" borderId="14" applyNumberFormat="0" applyFont="0" applyAlignment="0" applyProtection="0"/>
    <xf numFmtId="228" fontId="136" fillId="68" borderId="1984" applyNumberFormat="0">
      <alignment horizontal="right"/>
    </xf>
    <xf numFmtId="10" fontId="68" fillId="67" borderId="2004" applyNumberFormat="0" applyBorder="0" applyAlignment="0" applyProtection="0"/>
    <xf numFmtId="0" fontId="7" fillId="14" borderId="14" applyNumberFormat="0" applyFont="0" applyAlignment="0" applyProtection="0"/>
    <xf numFmtId="0" fontId="7" fillId="14" borderId="14" applyNumberFormat="0" applyFont="0" applyAlignment="0" applyProtection="0"/>
    <xf numFmtId="0" fontId="73" fillId="63" borderId="1968" applyFill="0">
      <alignment horizontal="center"/>
    </xf>
    <xf numFmtId="188" fontId="73" fillId="63" borderId="1968" applyFill="0">
      <alignment horizontal="center" vertical="center"/>
    </xf>
    <xf numFmtId="185" fontId="74" fillId="0" borderId="1968" applyFont="0" applyFill="0" applyBorder="0" applyAlignment="0" applyProtection="0">
      <alignment horizontal="left"/>
      <protection locked="0"/>
    </xf>
    <xf numFmtId="197" fontId="74" fillId="0" borderId="1968">
      <alignment horizontal="left"/>
      <protection locked="0"/>
    </xf>
    <xf numFmtId="0" fontId="53" fillId="59" borderId="1970" applyNumberFormat="0" applyAlignment="0" applyProtection="0"/>
    <xf numFmtId="0" fontId="61" fillId="46" borderId="1970" applyNumberFormat="0" applyAlignment="0" applyProtection="0"/>
    <xf numFmtId="0" fontId="64" fillId="59" borderId="1972" applyNumberFormat="0" applyAlignment="0" applyProtection="0"/>
    <xf numFmtId="0" fontId="66" fillId="0" borderId="1973" applyNumberFormat="0" applyFill="0" applyAlignment="0" applyProtection="0"/>
    <xf numFmtId="0" fontId="2" fillId="0" borderId="1973" applyNumberFormat="0" applyFill="0" applyAlignment="0" applyProtection="0"/>
    <xf numFmtId="0" fontId="53" fillId="59" borderId="1970" applyNumberFormat="0" applyAlignment="0" applyProtection="0"/>
    <xf numFmtId="0" fontId="73" fillId="63" borderId="1968" applyFill="0">
      <alignment horizontal="center"/>
    </xf>
    <xf numFmtId="188" fontId="73" fillId="63" borderId="1968" applyFill="0">
      <alignment horizontal="center" vertical="center"/>
    </xf>
    <xf numFmtId="0" fontId="61" fillId="46" borderId="1970" applyNumberFormat="0" applyAlignment="0" applyProtection="0"/>
    <xf numFmtId="0" fontId="7" fillId="14" borderId="14" applyNumberFormat="0" applyFont="0" applyAlignment="0" applyProtection="0"/>
    <xf numFmtId="0" fontId="64" fillId="59" borderId="1972" applyNumberFormat="0" applyAlignment="0" applyProtection="0"/>
    <xf numFmtId="0" fontId="2" fillId="0" borderId="1973" applyNumberFormat="0" applyFill="0" applyAlignment="0" applyProtection="0"/>
    <xf numFmtId="0" fontId="66" fillId="0" borderId="1973"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970" applyNumberFormat="0" applyAlignment="0" applyProtection="0"/>
    <xf numFmtId="0" fontId="7" fillId="14" borderId="14" applyNumberFormat="0" applyFont="0" applyAlignment="0" applyProtection="0"/>
    <xf numFmtId="0" fontId="61" fillId="46" borderId="1970" applyNumberFormat="0" applyAlignment="0" applyProtection="0"/>
    <xf numFmtId="192" fontId="74" fillId="0" borderId="1986" applyFont="0" applyFill="0" applyBorder="0" applyAlignment="0" applyProtection="0">
      <alignment horizontal="left"/>
      <protection locked="0"/>
    </xf>
    <xf numFmtId="271" fontId="11" fillId="0" borderId="1986">
      <alignment horizontal="right"/>
    </xf>
    <xf numFmtId="0" fontId="10" fillId="62" borderId="1971" applyNumberFormat="0" applyFont="0" applyAlignment="0" applyProtection="0"/>
    <xf numFmtId="0" fontId="64" fillId="59" borderId="1972" applyNumberFormat="0" applyAlignment="0" applyProtection="0"/>
    <xf numFmtId="0" fontId="61" fillId="46" borderId="1988" applyNumberFormat="0" applyAlignment="0" applyProtection="0"/>
    <xf numFmtId="0" fontId="7" fillId="14" borderId="14" applyNumberFormat="0" applyFont="0" applyAlignment="0" applyProtection="0"/>
    <xf numFmtId="0" fontId="66" fillId="0" borderId="1973" applyNumberFormat="0" applyFill="0" applyAlignment="0" applyProtection="0"/>
    <xf numFmtId="0" fontId="2" fillId="0" borderId="1973" applyNumberFormat="0" applyFill="0" applyAlignment="0" applyProtection="0"/>
    <xf numFmtId="190" fontId="74" fillId="0" borderId="1986"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970"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970" applyNumberFormat="0" applyAlignment="0" applyProtection="0"/>
    <xf numFmtId="0" fontId="7" fillId="14" borderId="14" applyNumberFormat="0" applyFont="0" applyAlignment="0" applyProtection="0"/>
    <xf numFmtId="0" fontId="10" fillId="62" borderId="1971" applyNumberFormat="0" applyFont="0" applyAlignment="0" applyProtection="0"/>
    <xf numFmtId="0" fontId="64" fillId="59" borderId="1972" applyNumberFormat="0" applyAlignment="0" applyProtection="0"/>
    <xf numFmtId="0" fontId="7" fillId="14" borderId="14" applyNumberFormat="0" applyFont="0" applyAlignment="0" applyProtection="0"/>
    <xf numFmtId="0" fontId="2" fillId="0" borderId="1973" applyNumberFormat="0" applyFill="0" applyAlignment="0" applyProtection="0"/>
    <xf numFmtId="0" fontId="66" fillId="0" borderId="1973" applyNumberFormat="0" applyFill="0" applyAlignment="0" applyProtection="0"/>
    <xf numFmtId="0" fontId="66" fillId="0" borderId="2000" applyNumberFormat="0" applyFill="0" applyAlignment="0" applyProtection="0"/>
    <xf numFmtId="267" fontId="112" fillId="0" borderId="1994"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10" fillId="62" borderId="2007"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3" fontId="114" fillId="39" borderId="2022">
      <alignment horizontal="center"/>
      <protection locked="0"/>
    </xf>
    <xf numFmtId="0" fontId="7" fillId="14" borderId="14" applyNumberFormat="0" applyFont="0" applyAlignment="0" applyProtection="0"/>
    <xf numFmtId="0" fontId="7" fillId="14" borderId="14" applyNumberFormat="0" applyFont="0" applyAlignment="0" applyProtection="0"/>
    <xf numFmtId="187" fontId="74" fillId="0" borderId="2013" applyFont="0" applyFill="0" applyBorder="0" applyAlignment="0" applyProtection="0">
      <alignment horizontal="left"/>
      <protection locked="0"/>
    </xf>
    <xf numFmtId="185" fontId="74" fillId="0" borderId="2004" applyFont="0" applyFill="0" applyBorder="0" applyAlignment="0" applyProtection="0">
      <alignment horizontal="left"/>
      <protection locked="0"/>
    </xf>
    <xf numFmtId="250" fontId="121" fillId="0" borderId="1996" applyFill="0"/>
    <xf numFmtId="0" fontId="7" fillId="14" borderId="14" applyNumberFormat="0" applyFont="0" applyAlignment="0" applyProtection="0"/>
    <xf numFmtId="0" fontId="66" fillId="0" borderId="2027" applyNumberFormat="0" applyFill="0" applyAlignment="0" applyProtection="0"/>
    <xf numFmtId="0" fontId="66" fillId="0" borderId="2018" applyNumberFormat="0" applyFill="0" applyAlignment="0" applyProtection="0"/>
    <xf numFmtId="0" fontId="61" fillId="46" borderId="2015" applyNumberFormat="0" applyAlignment="0" applyProtection="0"/>
    <xf numFmtId="185" fontId="74" fillId="0" borderId="1995" applyFont="0" applyFill="0" applyBorder="0" applyAlignment="0" applyProtection="0">
      <alignment horizontal="left"/>
      <protection locked="0"/>
    </xf>
    <xf numFmtId="180" fontId="10" fillId="63" borderId="1977" applyNumberFormat="0" applyFont="0" applyBorder="0" applyAlignment="0" applyProtection="0"/>
    <xf numFmtId="180" fontId="10" fillId="63" borderId="1977" applyNumberFormat="0" applyFont="0" applyBorder="0" applyAlignment="0" applyProtection="0"/>
    <xf numFmtId="178" fontId="10" fillId="39" borderId="2031">
      <alignment horizontal="center"/>
      <protection locked="0"/>
    </xf>
    <xf numFmtId="193" fontId="10" fillId="0" borderId="2004" applyFont="0" applyFill="0" applyBorder="0" applyAlignment="0" applyProtection="0">
      <alignment horizontal="left"/>
      <protection locked="0"/>
    </xf>
    <xf numFmtId="17" fontId="11" fillId="39" borderId="1995">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10" fillId="62" borderId="2016" applyNumberFormat="0" applyFont="0" applyAlignment="0" applyProtection="0"/>
    <xf numFmtId="0" fontId="2" fillId="0" borderId="2027"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71" fontId="11" fillId="0" borderId="2004">
      <alignment horizontal="right"/>
    </xf>
    <xf numFmtId="0" fontId="7" fillId="14" borderId="14" applyNumberFormat="0" applyFont="0" applyAlignment="0" applyProtection="0"/>
    <xf numFmtId="0" fontId="53" fillId="59" borderId="1979" applyNumberFormat="0" applyAlignment="0" applyProtection="0"/>
    <xf numFmtId="0" fontId="61" fillId="46" borderId="1979" applyNumberFormat="0" applyAlignment="0" applyProtection="0"/>
    <xf numFmtId="0" fontId="64" fillId="59" borderId="1981" applyNumberFormat="0" applyAlignment="0" applyProtection="0"/>
    <xf numFmtId="0" fontId="66" fillId="0" borderId="1982" applyNumberFormat="0" applyFill="0" applyAlignment="0" applyProtection="0"/>
    <xf numFmtId="0" fontId="2" fillId="0" borderId="1982" applyNumberFormat="0" applyFill="0" applyAlignment="0" applyProtection="0"/>
    <xf numFmtId="0" fontId="53" fillId="59" borderId="1979" applyNumberFormat="0" applyAlignment="0" applyProtection="0"/>
    <xf numFmtId="0" fontId="61" fillId="46" borderId="1979" applyNumberFormat="0" applyAlignment="0" applyProtection="0"/>
    <xf numFmtId="0" fontId="7" fillId="14" borderId="14" applyNumberFormat="0" applyFont="0" applyAlignment="0" applyProtection="0"/>
    <xf numFmtId="0" fontId="64" fillId="59" borderId="1981" applyNumberFormat="0" applyAlignment="0" applyProtection="0"/>
    <xf numFmtId="0" fontId="2" fillId="0" borderId="1982" applyNumberFormat="0" applyFill="0" applyAlignment="0" applyProtection="0"/>
    <xf numFmtId="0" fontId="66" fillId="0" borderId="1982" applyNumberFormat="0" applyFill="0" applyAlignment="0" applyProtection="0"/>
    <xf numFmtId="197" fontId="74" fillId="0" borderId="2013">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979" applyNumberFormat="0" applyAlignment="0" applyProtection="0"/>
    <xf numFmtId="228" fontId="121" fillId="0" borderId="2002" applyNumberFormat="0"/>
    <xf numFmtId="0" fontId="7" fillId="14" borderId="14" applyNumberFormat="0" applyFont="0" applyAlignment="0" applyProtection="0"/>
    <xf numFmtId="0" fontId="61" fillId="46" borderId="1979" applyNumberFormat="0" applyAlignment="0" applyProtection="0"/>
    <xf numFmtId="228" fontId="79" fillId="0" borderId="1995" applyFill="0">
      <alignment horizontal="center" vertical="center"/>
    </xf>
    <xf numFmtId="228" fontId="68" fillId="0" borderId="1995" applyFill="0">
      <alignment horizontal="center" vertical="center"/>
    </xf>
    <xf numFmtId="0" fontId="10" fillId="62" borderId="1980" applyNumberFormat="0" applyFont="0" applyAlignment="0" applyProtection="0"/>
    <xf numFmtId="0" fontId="64" fillId="59" borderId="1981" applyNumberFormat="0" applyAlignment="0" applyProtection="0"/>
    <xf numFmtId="0" fontId="7" fillId="14" borderId="14" applyNumberFormat="0" applyFont="0" applyAlignment="0" applyProtection="0"/>
    <xf numFmtId="0" fontId="66" fillId="0" borderId="1982" applyNumberFormat="0" applyFill="0" applyAlignment="0" applyProtection="0"/>
    <xf numFmtId="0" fontId="2" fillId="0" borderId="1982" applyNumberFormat="0" applyFill="0" applyAlignment="0" applyProtection="0"/>
    <xf numFmtId="228" fontId="104" fillId="0" borderId="1995"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66" fontId="103" fillId="0" borderId="1995" applyFill="0">
      <alignment horizontal="center" vertical="center"/>
    </xf>
    <xf numFmtId="37" fontId="70" fillId="0" borderId="2003"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979"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979" applyNumberFormat="0" applyAlignment="0" applyProtection="0"/>
    <xf numFmtId="254" fontId="10" fillId="39" borderId="2031">
      <alignment horizontal="right"/>
      <protection locked="0"/>
    </xf>
    <xf numFmtId="0" fontId="7" fillId="14" borderId="14" applyNumberFormat="0" applyFont="0" applyAlignment="0" applyProtection="0"/>
    <xf numFmtId="0" fontId="10" fillId="62" borderId="1980" applyNumberFormat="0" applyFont="0" applyAlignment="0" applyProtection="0"/>
    <xf numFmtId="0" fontId="64" fillId="59" borderId="1981" applyNumberFormat="0" applyAlignment="0" applyProtection="0"/>
    <xf numFmtId="0" fontId="7" fillId="14" borderId="14" applyNumberFormat="0" applyFont="0" applyAlignment="0" applyProtection="0"/>
    <xf numFmtId="0" fontId="2" fillId="0" borderId="1982" applyNumberFormat="0" applyFill="0" applyAlignment="0" applyProtection="0"/>
    <xf numFmtId="0" fontId="66" fillId="0" borderId="1982"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187" fontId="74" fillId="0" borderId="2031"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78" fontId="10" fillId="39" borderId="2176">
      <alignment horizontal="center"/>
      <protection locked="0"/>
    </xf>
    <xf numFmtId="0" fontId="7" fillId="14" borderId="14" applyNumberFormat="0" applyFont="0" applyAlignment="0" applyProtection="0"/>
    <xf numFmtId="228" fontId="103" fillId="0" borderId="2028">
      <alignment vertical="center"/>
      <protection locked="0"/>
    </xf>
    <xf numFmtId="178" fontId="10" fillId="39" borderId="2013">
      <alignment horizontal="center"/>
      <protection locked="0"/>
    </xf>
    <xf numFmtId="0" fontId="7" fillId="14" borderId="14" applyNumberFormat="0" applyFont="0" applyAlignment="0" applyProtection="0"/>
    <xf numFmtId="191" fontId="74" fillId="0" borderId="1995" applyFont="0" applyFill="0" applyBorder="0" applyAlignment="0" applyProtection="0">
      <alignment horizontal="left"/>
      <protection locked="0"/>
    </xf>
    <xf numFmtId="0" fontId="7" fillId="14" borderId="14" applyNumberFormat="0" applyFont="0" applyAlignment="0" applyProtection="0"/>
    <xf numFmtId="190" fontId="74" fillId="0" borderId="2004" applyFont="0" applyFill="0" applyBorder="0" applyAlignment="0" applyProtection="0">
      <alignment horizontal="left"/>
      <protection locked="0"/>
    </xf>
    <xf numFmtId="0" fontId="7" fillId="14" borderId="14" applyNumberFormat="0" applyFont="0" applyAlignment="0" applyProtection="0"/>
    <xf numFmtId="0" fontId="73" fillId="63" borderId="2004" applyFill="0">
      <alignment horizontal="center"/>
    </xf>
    <xf numFmtId="0" fontId="7" fillId="14" borderId="14" applyNumberFormat="0" applyFont="0" applyAlignment="0" applyProtection="0"/>
    <xf numFmtId="180" fontId="10" fillId="63" borderId="1986" applyNumberFormat="0" applyFont="0" applyBorder="0" applyAlignment="0" applyProtection="0"/>
    <xf numFmtId="180" fontId="10" fillId="63" borderId="1986" applyNumberFormat="0" applyFont="0" applyBorder="0" applyAlignment="0" applyProtection="0"/>
    <xf numFmtId="0" fontId="66" fillId="0" borderId="2027" applyNumberFormat="0" applyFill="0" applyAlignment="0" applyProtection="0"/>
    <xf numFmtId="276" fontId="20" fillId="0" borderId="2013">
      <alignment horizontal="center"/>
    </xf>
    <xf numFmtId="0" fontId="7" fillId="14" borderId="14" applyNumberFormat="0" applyFont="0" applyAlignment="0" applyProtection="0"/>
    <xf numFmtId="0" fontId="53" fillId="59" borderId="1988" applyNumberFormat="0" applyAlignment="0" applyProtection="0"/>
    <xf numFmtId="0" fontId="61" fillId="46" borderId="1988" applyNumberFormat="0" applyAlignment="0" applyProtection="0"/>
    <xf numFmtId="0" fontId="64" fillId="59" borderId="1990" applyNumberFormat="0" applyAlignment="0" applyProtection="0"/>
    <xf numFmtId="0" fontId="66" fillId="0" borderId="1991" applyNumberFormat="0" applyFill="0" applyAlignment="0" applyProtection="0"/>
    <xf numFmtId="0" fontId="2" fillId="0" borderId="1991" applyNumberFormat="0" applyFill="0" applyAlignment="0" applyProtection="0"/>
    <xf numFmtId="0" fontId="53" fillId="59" borderId="1988" applyNumberFormat="0" applyAlignment="0" applyProtection="0"/>
    <xf numFmtId="184" fontId="68" fillId="0" borderId="2013" applyFill="0">
      <alignment horizontal="center" vertical="center"/>
    </xf>
    <xf numFmtId="0" fontId="61" fillId="46" borderId="1988" applyNumberFormat="0" applyAlignment="0" applyProtection="0"/>
    <xf numFmtId="0" fontId="7" fillId="14" borderId="14" applyNumberFormat="0" applyFont="0" applyAlignment="0" applyProtection="0"/>
    <xf numFmtId="0" fontId="64" fillId="59" borderId="1990" applyNumberFormat="0" applyAlignment="0" applyProtection="0"/>
    <xf numFmtId="0" fontId="2" fillId="0" borderId="1991" applyNumberFormat="0" applyFill="0" applyAlignment="0" applyProtection="0"/>
    <xf numFmtId="0" fontId="66" fillId="0" borderId="1991"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988" applyNumberFormat="0" applyAlignment="0" applyProtection="0"/>
    <xf numFmtId="271" fontId="11" fillId="0" borderId="2013">
      <alignment horizontal="right"/>
    </xf>
    <xf numFmtId="0" fontId="7" fillId="14" borderId="14" applyNumberFormat="0" applyFont="0" applyAlignment="0" applyProtection="0"/>
    <xf numFmtId="0" fontId="61" fillId="46" borderId="1988" applyNumberFormat="0" applyAlignment="0" applyProtection="0"/>
    <xf numFmtId="178" fontId="10" fillId="39" borderId="2004">
      <alignment horizontal="center"/>
      <protection locked="0"/>
    </xf>
    <xf numFmtId="228" fontId="104" fillId="0" borderId="2004" applyFill="0">
      <alignment horizontal="center" vertical="center"/>
    </xf>
    <xf numFmtId="0" fontId="10" fillId="62" borderId="1989" applyNumberFormat="0" applyFont="0" applyAlignment="0" applyProtection="0"/>
    <xf numFmtId="0" fontId="64" fillId="59" borderId="1990" applyNumberFormat="0" applyAlignment="0" applyProtection="0"/>
    <xf numFmtId="0" fontId="7" fillId="14" borderId="14" applyNumberFormat="0" applyFont="0" applyAlignment="0" applyProtection="0"/>
    <xf numFmtId="0" fontId="66" fillId="0" borderId="1991" applyNumberFormat="0" applyFill="0" applyAlignment="0" applyProtection="0"/>
    <xf numFmtId="0" fontId="2" fillId="0" borderId="1991" applyNumberFormat="0" applyFill="0" applyAlignment="0" applyProtection="0"/>
    <xf numFmtId="228" fontId="79" fillId="0" borderId="2004"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4" fontId="68" fillId="0" borderId="2004"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988"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988"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10" fillId="62" borderId="1989" applyNumberFormat="0" applyFont="0" applyAlignment="0" applyProtection="0"/>
    <xf numFmtId="0" fontId="64" fillId="59" borderId="1990" applyNumberFormat="0" applyAlignment="0" applyProtection="0"/>
    <xf numFmtId="0" fontId="7" fillId="14" borderId="14" applyNumberFormat="0" applyFont="0" applyAlignment="0" applyProtection="0"/>
    <xf numFmtId="250" fontId="121" fillId="0" borderId="2485" applyFill="0"/>
    <xf numFmtId="0" fontId="2" fillId="0" borderId="1991" applyNumberFormat="0" applyFill="0" applyAlignment="0" applyProtection="0"/>
    <xf numFmtId="0" fontId="66" fillId="0" borderId="1991" applyNumberFormat="0" applyFill="0" applyAlignment="0" applyProtection="0"/>
    <xf numFmtId="228" fontId="136" fillId="68" borderId="2011" applyNumberFormat="0">
      <alignment horizontal="right"/>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73" fillId="63" borderId="2004" applyFill="0">
      <alignment horizontal="center"/>
    </xf>
    <xf numFmtId="0" fontId="7" fillId="14" borderId="14" applyNumberFormat="0" applyFont="0" applyAlignment="0" applyProtection="0"/>
    <xf numFmtId="266" fontId="103" fillId="0" borderId="2004"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68" fillId="0" borderId="2032" applyFill="0"/>
    <xf numFmtId="188" fontId="73" fillId="63" borderId="2022" applyFill="0">
      <alignment horizontal="center" vertical="center"/>
    </xf>
    <xf numFmtId="0" fontId="2" fillId="0" borderId="2009" applyNumberFormat="0" applyFill="0" applyAlignment="0" applyProtection="0"/>
    <xf numFmtId="0" fontId="61" fillId="46" borderId="1997" applyNumberFormat="0" applyAlignment="0" applyProtection="0"/>
    <xf numFmtId="0" fontId="7" fillId="14" borderId="14" applyNumberFormat="0" applyFont="0" applyAlignment="0" applyProtection="0"/>
    <xf numFmtId="0" fontId="64" fillId="59" borderId="2017" applyNumberFormat="0" applyAlignment="0" applyProtection="0"/>
    <xf numFmtId="180" fontId="10" fillId="63" borderId="1995" applyNumberFormat="0" applyFont="0" applyBorder="0" applyAlignment="0" applyProtection="0"/>
    <xf numFmtId="180" fontId="10" fillId="63" borderId="1995" applyNumberFormat="0" applyFont="0" applyBorder="0" applyAlignment="0" applyProtection="0"/>
    <xf numFmtId="0" fontId="10" fillId="62" borderId="2016" applyNumberFormat="0" applyFont="0" applyAlignment="0" applyProtection="0"/>
    <xf numFmtId="228" fontId="124" fillId="0" borderId="2012" applyFill="0">
      <alignment horizontal="center" vertical="center"/>
    </xf>
    <xf numFmtId="271" fontId="11" fillId="63" borderId="2031">
      <alignment horizontal="right"/>
    </xf>
    <xf numFmtId="0" fontId="53" fillId="59" borderId="1997" applyNumberFormat="0" applyAlignment="0" applyProtection="0"/>
    <xf numFmtId="0" fontId="61" fillId="46" borderId="1997" applyNumberFormat="0" applyAlignment="0" applyProtection="0"/>
    <xf numFmtId="0" fontId="64" fillId="59" borderId="1999" applyNumberFormat="0" applyAlignment="0" applyProtection="0"/>
    <xf numFmtId="0" fontId="66" fillId="0" borderId="2000" applyNumberFormat="0" applyFill="0" applyAlignment="0" applyProtection="0"/>
    <xf numFmtId="0" fontId="2" fillId="0" borderId="2000" applyNumberFormat="0" applyFill="0" applyAlignment="0" applyProtection="0"/>
    <xf numFmtId="0" fontId="53" fillId="59" borderId="1997" applyNumberFormat="0" applyAlignment="0" applyProtection="0"/>
    <xf numFmtId="0" fontId="61" fillId="46" borderId="1997" applyNumberFormat="0" applyAlignment="0" applyProtection="0"/>
    <xf numFmtId="0" fontId="7" fillId="14" borderId="14" applyNumberFormat="0" applyFont="0" applyAlignment="0" applyProtection="0"/>
    <xf numFmtId="0" fontId="64" fillId="59" borderId="1999" applyNumberFormat="0" applyAlignment="0" applyProtection="0"/>
    <xf numFmtId="0" fontId="2" fillId="0" borderId="2000" applyNumberFormat="0" applyFill="0" applyAlignment="0" applyProtection="0"/>
    <xf numFmtId="0" fontId="66" fillId="0" borderId="2000"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997"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997" applyNumberFormat="0" applyAlignment="0" applyProtection="0"/>
    <xf numFmtId="196" fontId="10" fillId="39" borderId="2013" applyFont="0" applyFill="0" applyBorder="0" applyAlignment="0">
      <alignment horizontal="left"/>
    </xf>
    <xf numFmtId="228" fontId="74" fillId="0" borderId="2013" applyNumberFormat="0">
      <alignment horizontal="left"/>
      <protection locked="0"/>
    </xf>
    <xf numFmtId="0" fontId="10" fillId="62" borderId="1998" applyNumberFormat="0" applyFont="0" applyAlignment="0" applyProtection="0"/>
    <xf numFmtId="0" fontId="64" fillId="59" borderId="1999" applyNumberFormat="0" applyAlignment="0" applyProtection="0"/>
    <xf numFmtId="0" fontId="7" fillId="14" borderId="14" applyNumberFormat="0" applyFont="0" applyAlignment="0" applyProtection="0"/>
    <xf numFmtId="0" fontId="66" fillId="0" borderId="2000" applyNumberFormat="0" applyFill="0" applyAlignment="0" applyProtection="0"/>
    <xf numFmtId="0" fontId="2" fillId="0" borderId="2000" applyNumberFormat="0" applyFill="0" applyAlignment="0" applyProtection="0"/>
    <xf numFmtId="49" fontId="74" fillId="0" borderId="2013">
      <alignment horizontal="left" vertical="top" wrapText="1"/>
      <protection locked="0"/>
    </xf>
    <xf numFmtId="0" fontId="7" fillId="14" borderId="14" applyNumberFormat="0" applyFont="0" applyAlignment="0" applyProtection="0"/>
    <xf numFmtId="233" fontId="103" fillId="0" borderId="2028">
      <alignment vertical="center"/>
      <protection locked="0"/>
    </xf>
    <xf numFmtId="0" fontId="7" fillId="14" borderId="14" applyNumberFormat="0" applyFont="0" applyAlignment="0" applyProtection="0"/>
    <xf numFmtId="0" fontId="7" fillId="14" borderId="14" applyNumberFormat="0" applyFont="0" applyAlignment="0" applyProtection="0"/>
    <xf numFmtId="178" fontId="10" fillId="39" borderId="2013">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1997"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1997" applyNumberFormat="0" applyAlignment="0" applyProtection="0"/>
    <xf numFmtId="0" fontId="7" fillId="14" borderId="14" applyNumberFormat="0" applyFont="0" applyAlignment="0" applyProtection="0"/>
    <xf numFmtId="0" fontId="10" fillId="62" borderId="1998" applyNumberFormat="0" applyFont="0" applyAlignment="0" applyProtection="0"/>
    <xf numFmtId="0" fontId="64" fillId="59" borderId="1999" applyNumberFormat="0" applyAlignment="0" applyProtection="0"/>
    <xf numFmtId="0" fontId="7" fillId="14" borderId="14" applyNumberFormat="0" applyFont="0" applyAlignment="0" applyProtection="0"/>
    <xf numFmtId="0" fontId="2" fillId="0" borderId="2000" applyNumberFormat="0" applyFill="0" applyAlignment="0" applyProtection="0"/>
    <xf numFmtId="0" fontId="66" fillId="0" borderId="2000"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79" fillId="0" borderId="2013"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37" fontId="103" fillId="0" borderId="2028">
      <alignment vertical="center"/>
      <protection locked="0"/>
    </xf>
    <xf numFmtId="228" fontId="104" fillId="0" borderId="2013" applyFill="0">
      <alignment horizontal="center" vertical="center"/>
    </xf>
    <xf numFmtId="228" fontId="68" fillId="0" borderId="2013" applyFill="0">
      <alignment horizontal="center" vertical="center"/>
    </xf>
    <xf numFmtId="0" fontId="7" fillId="14" borderId="14" applyNumberFormat="0" applyFont="0" applyAlignment="0" applyProtection="0"/>
    <xf numFmtId="0" fontId="61" fillId="46" borderId="2006" applyNumberFormat="0" applyAlignment="0" applyProtection="0"/>
    <xf numFmtId="180" fontId="10" fillId="63" borderId="2004" applyNumberFormat="0" applyFont="0" applyBorder="0" applyAlignment="0" applyProtection="0"/>
    <xf numFmtId="180" fontId="10" fillId="63" borderId="2004" applyNumberFormat="0" applyFont="0" applyBorder="0" applyAlignment="0" applyProtection="0"/>
    <xf numFmtId="0" fontId="7" fillId="14" borderId="14" applyNumberFormat="0" applyFont="0" applyAlignment="0" applyProtection="0"/>
    <xf numFmtId="188" fontId="73" fillId="63" borderId="2004" applyFill="0">
      <alignment horizontal="center" vertical="center"/>
    </xf>
    <xf numFmtId="229" fontId="103" fillId="0" borderId="2028">
      <alignment vertical="center"/>
      <protection locked="0"/>
    </xf>
    <xf numFmtId="0" fontId="74" fillId="0" borderId="2031" applyNumberFormat="0">
      <alignment horizontal="left"/>
      <protection locked="0"/>
    </xf>
    <xf numFmtId="271" fontId="11" fillId="0" borderId="2031">
      <alignment horizontal="right"/>
    </xf>
    <xf numFmtId="0" fontId="7" fillId="14" borderId="14" applyNumberFormat="0" applyFont="0" applyAlignment="0" applyProtection="0"/>
    <xf numFmtId="201" fontId="10" fillId="39" borderId="2031" applyNumberFormat="0">
      <alignment horizontal="left"/>
    </xf>
    <xf numFmtId="0" fontId="73" fillId="63" borderId="2004" applyFill="0">
      <alignment horizontal="center"/>
    </xf>
    <xf numFmtId="188" fontId="73" fillId="63" borderId="2004" applyFill="0">
      <alignment horizontal="center" vertical="center"/>
    </xf>
    <xf numFmtId="185" fontId="74" fillId="0" borderId="2004" applyFont="0" applyFill="0" applyBorder="0" applyAlignment="0" applyProtection="0">
      <alignment horizontal="left"/>
      <protection locked="0"/>
    </xf>
    <xf numFmtId="197" fontId="74" fillId="0" borderId="2004">
      <alignment horizontal="left"/>
      <protection locked="0"/>
    </xf>
    <xf numFmtId="0" fontId="53" fillId="59" borderId="2006" applyNumberFormat="0" applyAlignment="0" applyProtection="0"/>
    <xf numFmtId="0" fontId="61" fillId="46" borderId="2006" applyNumberFormat="0" applyAlignment="0" applyProtection="0"/>
    <xf numFmtId="0" fontId="64" fillId="59" borderId="2008" applyNumberFormat="0" applyAlignment="0" applyProtection="0"/>
    <xf numFmtId="0" fontId="66" fillId="0" borderId="2009" applyNumberFormat="0" applyFill="0" applyAlignment="0" applyProtection="0"/>
    <xf numFmtId="0" fontId="2" fillId="0" borderId="2009" applyNumberFormat="0" applyFill="0" applyAlignment="0" applyProtection="0"/>
    <xf numFmtId="0" fontId="53" fillId="59" borderId="2006" applyNumberFormat="0" applyAlignment="0" applyProtection="0"/>
    <xf numFmtId="0" fontId="73" fillId="63" borderId="2004" applyFill="0">
      <alignment horizontal="center"/>
    </xf>
    <xf numFmtId="188" fontId="73" fillId="63" borderId="2004" applyFill="0">
      <alignment horizontal="center" vertical="center"/>
    </xf>
    <xf numFmtId="0" fontId="61" fillId="46" borderId="2006" applyNumberFormat="0" applyAlignment="0" applyProtection="0"/>
    <xf numFmtId="0" fontId="7" fillId="14" borderId="14" applyNumberFormat="0" applyFont="0" applyAlignment="0" applyProtection="0"/>
    <xf numFmtId="0" fontId="64" fillId="59" borderId="2008" applyNumberFormat="0" applyAlignment="0" applyProtection="0"/>
    <xf numFmtId="0" fontId="2" fillId="0" borderId="2009" applyNumberFormat="0" applyFill="0" applyAlignment="0" applyProtection="0"/>
    <xf numFmtId="0" fontId="66" fillId="0" borderId="2009"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006" applyNumberFormat="0" applyAlignment="0" applyProtection="0"/>
    <xf numFmtId="0" fontId="73" fillId="63" borderId="2013" applyFill="0">
      <alignment horizontal="center"/>
    </xf>
    <xf numFmtId="0" fontId="7" fillId="14" borderId="14" applyNumberFormat="0" applyFont="0" applyAlignment="0" applyProtection="0"/>
    <xf numFmtId="0" fontId="61" fillId="46" borderId="2006" applyNumberFormat="0" applyAlignment="0" applyProtection="0"/>
    <xf numFmtId="184" fontId="68" fillId="0" borderId="2022" applyFill="0">
      <alignment horizontal="center" vertical="center"/>
    </xf>
    <xf numFmtId="0" fontId="7" fillId="14" borderId="14" applyNumberFormat="0" applyFont="0" applyAlignment="0" applyProtection="0"/>
    <xf numFmtId="0" fontId="10" fillId="62" borderId="2007" applyNumberFormat="0" applyFont="0" applyAlignment="0" applyProtection="0"/>
    <xf numFmtId="0" fontId="64" fillId="59" borderId="2008" applyNumberFormat="0" applyAlignment="0" applyProtection="0"/>
    <xf numFmtId="0" fontId="10" fillId="62" borderId="2025" applyNumberFormat="0" applyFont="0" applyAlignment="0" applyProtection="0"/>
    <xf numFmtId="0" fontId="7" fillId="14" borderId="14" applyNumberFormat="0" applyFont="0" applyAlignment="0" applyProtection="0"/>
    <xf numFmtId="0" fontId="66" fillId="0" borderId="2009" applyNumberFormat="0" applyFill="0" applyAlignment="0" applyProtection="0"/>
    <xf numFmtId="0" fontId="2" fillId="0" borderId="2009" applyNumberFormat="0" applyFill="0" applyAlignment="0" applyProtection="0"/>
    <xf numFmtId="266" fontId="103" fillId="0" borderId="2022"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2" fontId="74" fillId="0" borderId="2022"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8" fontId="73" fillId="63" borderId="2013"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2026" applyNumberFormat="0" applyAlignment="0" applyProtection="0"/>
    <xf numFmtId="0" fontId="7" fillId="14" borderId="14" applyNumberFormat="0" applyFont="0" applyAlignment="0" applyProtection="0"/>
    <xf numFmtId="0" fontId="53" fillId="59" borderId="2006"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006" applyNumberFormat="0" applyAlignment="0" applyProtection="0"/>
    <xf numFmtId="230" fontId="103" fillId="0" borderId="2028">
      <alignment vertical="center"/>
      <protection locked="0"/>
    </xf>
    <xf numFmtId="0" fontId="7" fillId="14" borderId="14" applyNumberFormat="0" applyFont="0" applyAlignment="0" applyProtection="0"/>
    <xf numFmtId="0" fontId="10" fillId="62" borderId="2007" applyNumberFormat="0" applyFont="0" applyAlignment="0" applyProtection="0"/>
    <xf numFmtId="0" fontId="64" fillId="59" borderId="2008" applyNumberFormat="0" applyAlignment="0" applyProtection="0"/>
    <xf numFmtId="0" fontId="7" fillId="14" borderId="14" applyNumberFormat="0" applyFont="0" applyAlignment="0" applyProtection="0"/>
    <xf numFmtId="0" fontId="2" fillId="0" borderId="2009" applyNumberFormat="0" applyFill="0" applyAlignment="0" applyProtection="0"/>
    <xf numFmtId="0" fontId="66" fillId="0" borderId="2009" applyNumberFormat="0" applyFill="0" applyAlignment="0" applyProtection="0"/>
    <xf numFmtId="0" fontId="61" fillId="46" borderId="2015"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2022"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200" fontId="10" fillId="5" borderId="2013" applyFont="0" applyFill="0" applyBorder="0" applyAlignment="0" applyProtection="0"/>
    <xf numFmtId="271" fontId="11" fillId="0" borderId="2022">
      <alignment horizontal="right"/>
    </xf>
    <xf numFmtId="201" fontId="10" fillId="39" borderId="2022" applyNumberFormat="0">
      <alignment horizontal="left"/>
    </xf>
    <xf numFmtId="178" fontId="10" fillId="39" borderId="2031">
      <alignment horizontal="center"/>
      <protection locked="0"/>
    </xf>
    <xf numFmtId="180" fontId="10" fillId="63" borderId="2013" applyNumberFormat="0" applyFont="0" applyBorder="0" applyAlignment="0" applyProtection="0"/>
    <xf numFmtId="180" fontId="10" fillId="63" borderId="2013" applyNumberFormat="0" applyFont="0" applyBorder="0" applyAlignment="0" applyProtection="0"/>
    <xf numFmtId="276" fontId="20" fillId="0" borderId="2031">
      <alignment horizontal="center"/>
    </xf>
    <xf numFmtId="0" fontId="53" fillId="59" borderId="2015" applyNumberFormat="0" applyAlignment="0" applyProtection="0"/>
    <xf numFmtId="193" fontId="10" fillId="0" borderId="2013" applyFont="0" applyFill="0" applyBorder="0" applyAlignment="0" applyProtection="0">
      <alignment horizontal="left"/>
      <protection locked="0"/>
    </xf>
    <xf numFmtId="0" fontId="7" fillId="14" borderId="14" applyNumberFormat="0" applyFont="0" applyAlignment="0" applyProtection="0"/>
    <xf numFmtId="200" fontId="10" fillId="5" borderId="2013" applyFont="0" applyFill="0" applyBorder="0" applyAlignment="0" applyProtection="0"/>
    <xf numFmtId="193" fontId="10" fillId="0" borderId="2013" applyFont="0" applyFill="0" applyBorder="0" applyAlignment="0" applyProtection="0">
      <alignment horizontal="left"/>
      <protection locked="0"/>
    </xf>
    <xf numFmtId="0" fontId="7" fillId="14" borderId="14" applyNumberFormat="0" applyFont="0" applyAlignment="0" applyProtection="0"/>
    <xf numFmtId="0" fontId="10" fillId="62" borderId="2025" applyNumberFormat="0" applyFont="0" applyAlignment="0" applyProtection="0"/>
    <xf numFmtId="0" fontId="73" fillId="63" borderId="2013" applyFill="0">
      <alignment horizontal="center"/>
    </xf>
    <xf numFmtId="188" fontId="73" fillId="63" borderId="2013" applyFill="0">
      <alignment horizontal="center" vertical="center"/>
    </xf>
    <xf numFmtId="185" fontId="74" fillId="0" borderId="2013" applyFont="0" applyFill="0" applyBorder="0" applyAlignment="0" applyProtection="0">
      <alignment horizontal="left"/>
      <protection locked="0"/>
    </xf>
    <xf numFmtId="197" fontId="74" fillId="0" borderId="2013">
      <alignment horizontal="left"/>
      <protection locked="0"/>
    </xf>
    <xf numFmtId="0" fontId="53" fillId="59" borderId="2015" applyNumberFormat="0" applyAlignment="0" applyProtection="0"/>
    <xf numFmtId="0" fontId="61" fillId="46" borderId="2015" applyNumberFormat="0" applyAlignment="0" applyProtection="0"/>
    <xf numFmtId="0" fontId="64" fillId="59" borderId="2017" applyNumberFormat="0" applyAlignment="0" applyProtection="0"/>
    <xf numFmtId="0" fontId="66" fillId="0" borderId="2018" applyNumberFormat="0" applyFill="0" applyAlignment="0" applyProtection="0"/>
    <xf numFmtId="0" fontId="2" fillId="0" borderId="2018" applyNumberFormat="0" applyFill="0" applyAlignment="0" applyProtection="0"/>
    <xf numFmtId="0" fontId="53" fillId="59" borderId="2015" applyNumberFormat="0" applyAlignment="0" applyProtection="0"/>
    <xf numFmtId="0" fontId="73" fillId="63" borderId="2013" applyFill="0">
      <alignment horizontal="center"/>
    </xf>
    <xf numFmtId="188" fontId="73" fillId="63" borderId="2013" applyFill="0">
      <alignment horizontal="center" vertical="center"/>
    </xf>
    <xf numFmtId="0" fontId="61" fillId="46" borderId="2015" applyNumberFormat="0" applyAlignment="0" applyProtection="0"/>
    <xf numFmtId="0" fontId="7" fillId="14" borderId="14" applyNumberFormat="0" applyFont="0" applyAlignment="0" applyProtection="0"/>
    <xf numFmtId="0" fontId="64" fillId="59" borderId="2017" applyNumberFormat="0" applyAlignment="0" applyProtection="0"/>
    <xf numFmtId="0" fontId="2" fillId="0" borderId="2018" applyNumberFormat="0" applyFill="0" applyAlignment="0" applyProtection="0"/>
    <xf numFmtId="0" fontId="66" fillId="0" borderId="2018"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015" applyNumberFormat="0" applyAlignment="0" applyProtection="0"/>
    <xf numFmtId="0" fontId="7" fillId="14" borderId="14" applyNumberFormat="0" applyFont="0" applyAlignment="0" applyProtection="0"/>
    <xf numFmtId="0" fontId="61" fillId="46" borderId="2015" applyNumberFormat="0" applyAlignment="0" applyProtection="0"/>
    <xf numFmtId="228" fontId="68" fillId="0" borderId="2031" applyFill="0">
      <alignment horizontal="center" vertical="center"/>
    </xf>
    <xf numFmtId="184" fontId="68" fillId="0" borderId="2031" applyFill="0">
      <alignment horizontal="center" vertical="center"/>
    </xf>
    <xf numFmtId="0" fontId="10" fillId="62" borderId="2016" applyNumberFormat="0" applyFont="0" applyAlignment="0" applyProtection="0"/>
    <xf numFmtId="0" fontId="64" fillId="59" borderId="2017" applyNumberFormat="0" applyAlignment="0" applyProtection="0"/>
    <xf numFmtId="0" fontId="7" fillId="14" borderId="14" applyNumberFormat="0" applyFont="0" applyAlignment="0" applyProtection="0"/>
    <xf numFmtId="0" fontId="66" fillId="0" borderId="2018" applyNumberFormat="0" applyFill="0" applyAlignment="0" applyProtection="0"/>
    <xf numFmtId="0" fontId="2" fillId="0" borderId="2018" applyNumberFormat="0" applyFill="0" applyAlignment="0" applyProtection="0"/>
    <xf numFmtId="228" fontId="103" fillId="0" borderId="2031"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015"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015" applyNumberFormat="0" applyAlignment="0" applyProtection="0"/>
    <xf numFmtId="0" fontId="7" fillId="14" borderId="14" applyNumberFormat="0" applyFont="0" applyAlignment="0" applyProtection="0"/>
    <xf numFmtId="0" fontId="10" fillId="62" borderId="2016" applyNumberFormat="0" applyFont="0" applyAlignment="0" applyProtection="0"/>
    <xf numFmtId="0" fontId="64" fillId="59" borderId="2017" applyNumberFormat="0" applyAlignment="0" applyProtection="0"/>
    <xf numFmtId="0" fontId="7" fillId="14" borderId="14" applyNumberFormat="0" applyFont="0" applyAlignment="0" applyProtection="0"/>
    <xf numFmtId="0" fontId="2" fillId="0" borderId="2018" applyNumberFormat="0" applyFill="0" applyAlignment="0" applyProtection="0"/>
    <xf numFmtId="0" fontId="66" fillId="0" borderId="2018"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024" applyNumberFormat="0" applyAlignment="0" applyProtection="0"/>
    <xf numFmtId="0" fontId="7" fillId="14" borderId="14" applyNumberFormat="0" applyFont="0" applyAlignment="0" applyProtection="0"/>
    <xf numFmtId="191" fontId="74" fillId="0" borderId="2031"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192" fontId="74" fillId="0" borderId="2031" applyFont="0" applyFill="0" applyBorder="0" applyAlignment="0" applyProtection="0">
      <alignment horizontal="left"/>
      <protection locked="0"/>
    </xf>
    <xf numFmtId="190" fontId="74" fillId="0" borderId="2031" applyFont="0" applyFill="0" applyBorder="0" applyAlignment="0" applyProtection="0">
      <alignment horizontal="left"/>
      <protection locked="0"/>
    </xf>
    <xf numFmtId="180" fontId="10" fillId="63" borderId="2022" applyNumberFormat="0" applyFont="0" applyBorder="0" applyAlignment="0" applyProtection="0"/>
    <xf numFmtId="180" fontId="10" fillId="63" borderId="2022" applyNumberFormat="0" applyFont="0" applyBorder="0" applyAlignment="0" applyProtection="0"/>
    <xf numFmtId="0" fontId="7" fillId="14" borderId="14" applyNumberFormat="0" applyFont="0" applyAlignment="0" applyProtection="0"/>
    <xf numFmtId="0" fontId="53" fillId="59" borderId="2024" applyNumberFormat="0" applyAlignment="0" applyProtection="0"/>
    <xf numFmtId="0" fontId="61" fillId="46" borderId="2024" applyNumberFormat="0" applyAlignment="0" applyProtection="0"/>
    <xf numFmtId="0" fontId="64" fillId="59" borderId="2026" applyNumberFormat="0" applyAlignment="0" applyProtection="0"/>
    <xf numFmtId="0" fontId="66" fillId="0" borderId="2027" applyNumberFormat="0" applyFill="0" applyAlignment="0" applyProtection="0"/>
    <xf numFmtId="0" fontId="2" fillId="0" borderId="2027" applyNumberFormat="0" applyFill="0" applyAlignment="0" applyProtection="0"/>
    <xf numFmtId="0" fontId="53" fillId="59" borderId="2024" applyNumberFormat="0" applyAlignment="0" applyProtection="0"/>
    <xf numFmtId="0" fontId="61" fillId="46" borderId="2024" applyNumberFormat="0" applyAlignment="0" applyProtection="0"/>
    <xf numFmtId="0" fontId="7" fillId="14" borderId="14" applyNumberFormat="0" applyFont="0" applyAlignment="0" applyProtection="0"/>
    <xf numFmtId="0" fontId="64" fillId="59" borderId="2026" applyNumberFormat="0" applyAlignment="0" applyProtection="0"/>
    <xf numFmtId="0" fontId="2" fillId="0" borderId="2027" applyNumberFormat="0" applyFill="0" applyAlignment="0" applyProtection="0"/>
    <xf numFmtId="0" fontId="66" fillId="0" borderId="2027"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024" applyNumberFormat="0" applyAlignment="0" applyProtection="0"/>
    <xf numFmtId="0" fontId="7" fillId="14" borderId="14" applyNumberFormat="0" applyFont="0" applyAlignment="0" applyProtection="0"/>
    <xf numFmtId="0" fontId="61" fillId="46" borderId="2024" applyNumberFormat="0" applyAlignment="0" applyProtection="0"/>
    <xf numFmtId="0" fontId="10" fillId="62" borderId="2025" applyNumberFormat="0" applyFont="0" applyAlignment="0" applyProtection="0"/>
    <xf numFmtId="0" fontId="64" fillId="59" borderId="2026" applyNumberFormat="0" applyAlignment="0" applyProtection="0"/>
    <xf numFmtId="0" fontId="7" fillId="14" borderId="14" applyNumberFormat="0" applyFont="0" applyAlignment="0" applyProtection="0"/>
    <xf numFmtId="0" fontId="66" fillId="0" borderId="2027" applyNumberFormat="0" applyFill="0" applyAlignment="0" applyProtection="0"/>
    <xf numFmtId="0" fontId="2" fillId="0" borderId="2027"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024"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024" applyNumberFormat="0" applyAlignment="0" applyProtection="0"/>
    <xf numFmtId="0" fontId="7" fillId="14" borderId="14" applyNumberFormat="0" applyFont="0" applyAlignment="0" applyProtection="0"/>
    <xf numFmtId="0" fontId="10" fillId="62" borderId="2025" applyNumberFormat="0" applyFont="0" applyAlignment="0" applyProtection="0"/>
    <xf numFmtId="0" fontId="64" fillId="59" borderId="2026" applyNumberFormat="0" applyAlignment="0" applyProtection="0"/>
    <xf numFmtId="0" fontId="7" fillId="14" borderId="14" applyNumberFormat="0" applyFont="0" applyAlignment="0" applyProtection="0"/>
    <xf numFmtId="0" fontId="2" fillId="0" borderId="2027" applyNumberFormat="0" applyFill="0" applyAlignment="0" applyProtection="0"/>
    <xf numFmtId="0" fontId="66" fillId="0" borderId="2027"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0" fontId="10" fillId="63" borderId="2031" applyNumberFormat="0" applyFont="0" applyBorder="0" applyAlignment="0" applyProtection="0"/>
    <xf numFmtId="180" fontId="10" fillId="63" borderId="2031" applyNumberFormat="0" applyFont="0" applyBorder="0" applyAlignment="0" applyProtection="0"/>
    <xf numFmtId="0" fontId="7" fillId="14" borderId="14" applyNumberFormat="0" applyFont="0" applyAlignment="0" applyProtection="0"/>
    <xf numFmtId="201" fontId="10" fillId="39" borderId="2411" applyNumberFormat="0">
      <alignment horizontal="left"/>
    </xf>
    <xf numFmtId="188" fontId="73" fillId="63" borderId="2557" applyFill="0">
      <alignment horizontal="center" vertical="center"/>
    </xf>
    <xf numFmtId="228" fontId="124" fillId="0" borderId="2721" applyFill="0">
      <alignment horizontal="center" vertical="center"/>
    </xf>
    <xf numFmtId="0" fontId="2" fillId="0" borderId="2254" applyNumberFormat="0" applyFill="0" applyAlignment="0" applyProtection="0"/>
    <xf numFmtId="0" fontId="61" fillId="46" borderId="2560" applyNumberFormat="0" applyAlignment="0" applyProtection="0"/>
    <xf numFmtId="43" fontId="1" fillId="0" borderId="0" applyFont="0" applyFill="0" applyBorder="0" applyAlignment="0" applyProtection="0"/>
    <xf numFmtId="228" fontId="121" fillId="0" borderId="2565" applyNumberFormat="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6" fillId="0" borderId="2254"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8" fontId="73" fillId="63" borderId="2104" applyFill="0">
      <alignment horizontal="center" vertical="center"/>
    </xf>
    <xf numFmtId="180" fontId="10" fillId="63" borderId="2031" applyNumberFormat="0" applyFont="0" applyBorder="0" applyAlignment="0" applyProtection="0"/>
    <xf numFmtId="180" fontId="10" fillId="63" borderId="2031" applyNumberFormat="0" applyFont="0" applyBorder="0" applyAlignment="0" applyProtection="0"/>
    <xf numFmtId="49" fontId="74" fillId="0" borderId="2059">
      <alignment horizontal="left" vertical="top" wrapText="1"/>
      <protection locked="0"/>
    </xf>
    <xf numFmtId="0" fontId="2" fillId="0" borderId="2718"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6" fontId="10" fillId="39" borderId="2567" applyFont="0" applyFill="0" applyBorder="0" applyAlignment="0">
      <alignment horizontal="left"/>
    </xf>
    <xf numFmtId="250" fontId="168" fillId="0" borderId="2251" applyFill="0"/>
    <xf numFmtId="0" fontId="61" fillId="46" borderId="2252" applyNumberFormat="0" applyAlignment="0" applyProtection="0"/>
    <xf numFmtId="187" fontId="74" fillId="0" borderId="2104"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49" fontId="74" fillId="0" borderId="2086">
      <alignment horizontal="left" vertical="top" wrapText="1"/>
      <protection locked="0"/>
    </xf>
    <xf numFmtId="0" fontId="10" fillId="62" borderId="2053" applyNumberFormat="0" applyFont="0" applyAlignment="0" applyProtection="0"/>
    <xf numFmtId="201" fontId="10" fillId="39" borderId="2068" applyNumberFormat="0">
      <alignment horizontal="left"/>
    </xf>
    <xf numFmtId="231" fontId="103" fillId="0" borderId="2056">
      <alignment vertical="center"/>
      <protection locked="0"/>
    </xf>
    <xf numFmtId="0" fontId="7" fillId="14" borderId="14" applyNumberFormat="0" applyFont="0" applyAlignment="0" applyProtection="0"/>
    <xf numFmtId="184" fontId="103" fillId="0" borderId="2092">
      <alignment vertical="center"/>
      <protection locked="0"/>
    </xf>
    <xf numFmtId="254" fontId="10" fillId="39" borderId="2339">
      <alignment horizontal="right"/>
      <protection locked="0"/>
    </xf>
    <xf numFmtId="0" fontId="7" fillId="14" borderId="14" applyNumberFormat="0" applyFont="0" applyAlignment="0" applyProtection="0"/>
    <xf numFmtId="0" fontId="7" fillId="14" borderId="14" applyNumberFormat="0" applyFont="0" applyAlignment="0" applyProtection="0"/>
    <xf numFmtId="200" fontId="10" fillId="5" borderId="2557" applyFont="0" applyFill="0" applyBorder="0" applyAlignment="0" applyProtection="0"/>
    <xf numFmtId="187" fontId="74" fillId="0" borderId="2095" applyFont="0" applyFill="0" applyBorder="0" applyAlignment="0" applyProtection="0">
      <alignment horizontal="left"/>
      <protection locked="0"/>
    </xf>
    <xf numFmtId="0" fontId="7" fillId="14" borderId="14" applyNumberFormat="0" applyFont="0" applyAlignment="0" applyProtection="0"/>
    <xf numFmtId="178" fontId="10" fillId="39" borderId="2068">
      <alignment horizontal="center"/>
      <protection locked="0"/>
    </xf>
    <xf numFmtId="0" fontId="7" fillId="14" borderId="14" applyNumberFormat="0" applyFont="0" applyAlignment="0" applyProtection="0"/>
    <xf numFmtId="228" fontId="73" fillId="63" borderId="2104" applyFill="0">
      <alignment horizontal="center" vertical="center"/>
    </xf>
    <xf numFmtId="0" fontId="7" fillId="14" borderId="14" applyNumberFormat="0" applyFont="0" applyAlignment="0" applyProtection="0"/>
    <xf numFmtId="231" fontId="103" fillId="0" borderId="2092">
      <alignment vertical="center"/>
      <protection locked="0"/>
    </xf>
    <xf numFmtId="0" fontId="53" fillId="59" borderId="2061" applyNumberFormat="0" applyAlignment="0" applyProtection="0"/>
    <xf numFmtId="201" fontId="10" fillId="39" borderId="2794" applyNumberFormat="0">
      <alignment horizontal="left"/>
    </xf>
    <xf numFmtId="0" fontId="53" fillId="59" borderId="2097" applyNumberFormat="0" applyAlignment="0" applyProtection="0"/>
    <xf numFmtId="201" fontId="10" fillId="39" borderId="2059" applyNumberFormat="0">
      <alignment horizontal="left"/>
    </xf>
    <xf numFmtId="184" fontId="68" fillId="0" borderId="2059" applyFill="0">
      <alignment horizontal="center" vertical="center"/>
    </xf>
    <xf numFmtId="228" fontId="73" fillId="63" borderId="2086" applyFill="0">
      <alignment horizontal="center"/>
    </xf>
    <xf numFmtId="271" fontId="11" fillId="0" borderId="2077">
      <alignment horizontal="right"/>
    </xf>
    <xf numFmtId="228" fontId="73" fillId="63" borderId="2330" applyFill="0">
      <alignment horizontal="center" vertical="center"/>
    </xf>
    <xf numFmtId="267" fontId="112" fillId="0" borderId="2049" applyFill="0">
      <alignment horizontal="center" vertical="center"/>
    </xf>
    <xf numFmtId="233" fontId="103" fillId="0" borderId="2056">
      <alignment vertical="center"/>
      <protection locked="0"/>
    </xf>
    <xf numFmtId="228" fontId="79" fillId="0" borderId="2059" applyFill="0">
      <alignment horizontal="center" vertical="center"/>
    </xf>
    <xf numFmtId="228" fontId="73" fillId="63" borderId="2104" applyFill="0">
      <alignment horizontal="center"/>
    </xf>
    <xf numFmtId="232" fontId="103" fillId="0" borderId="2092">
      <alignment vertical="center"/>
      <protection locked="0"/>
    </xf>
    <xf numFmtId="271" fontId="11" fillId="0" borderId="2086">
      <alignment horizontal="right"/>
    </xf>
    <xf numFmtId="0" fontId="53" fillId="59" borderId="2097" applyNumberFormat="0" applyAlignment="0" applyProtection="0"/>
    <xf numFmtId="49" fontId="74" fillId="0" borderId="2041">
      <alignment horizontal="left" vertical="top" wrapText="1"/>
      <protection locked="0"/>
    </xf>
    <xf numFmtId="0" fontId="7" fillId="14" borderId="14" applyNumberFormat="0" applyFont="0" applyAlignment="0" applyProtection="0"/>
    <xf numFmtId="0" fontId="73" fillId="63" borderId="2041" applyFill="0">
      <alignment horizontal="center"/>
    </xf>
    <xf numFmtId="188" fontId="73" fillId="63" borderId="2041" applyFill="0">
      <alignment horizontal="center" vertical="center"/>
    </xf>
    <xf numFmtId="0" fontId="7" fillId="14" borderId="14" applyNumberFormat="0" applyFont="0" applyAlignment="0" applyProtection="0"/>
    <xf numFmtId="187" fontId="74" fillId="0" borderId="2077" applyFont="0" applyFill="0" applyBorder="0" applyAlignment="0" applyProtection="0">
      <alignment horizontal="left"/>
      <protection locked="0"/>
    </xf>
    <xf numFmtId="250" fontId="121" fillId="0" borderId="2087" applyFill="0"/>
    <xf numFmtId="10" fontId="68" fillId="67" borderId="2095" applyNumberFormat="0" applyBorder="0" applyAlignment="0" applyProtection="0"/>
    <xf numFmtId="233" fontId="103" fillId="0" borderId="2255">
      <alignment vertical="center"/>
      <protection locked="0"/>
    </xf>
    <xf numFmtId="228" fontId="124" fillId="0" borderId="2058" applyFill="0">
      <alignment horizontal="center" vertical="center"/>
    </xf>
    <xf numFmtId="0" fontId="7" fillId="14" borderId="14" applyNumberFormat="0" applyFont="0" applyAlignment="0" applyProtection="0"/>
    <xf numFmtId="0" fontId="74" fillId="0" borderId="2077" applyNumberFormat="0">
      <alignment horizontal="left"/>
      <protection locked="0"/>
    </xf>
    <xf numFmtId="228" fontId="124" fillId="0" borderId="2049" applyFill="0">
      <alignment horizontal="center" vertical="center"/>
    </xf>
    <xf numFmtId="0" fontId="7" fillId="14" borderId="14" applyNumberFormat="0" applyFont="0" applyAlignment="0" applyProtection="0"/>
    <xf numFmtId="271" fontId="11" fillId="0" borderId="2068">
      <alignment horizontal="right"/>
    </xf>
    <xf numFmtId="229" fontId="103" fillId="0" borderId="2092">
      <alignment vertical="center"/>
      <protection locked="0"/>
    </xf>
    <xf numFmtId="271" fontId="11" fillId="63" borderId="2086">
      <alignment horizontal="right"/>
    </xf>
    <xf numFmtId="201" fontId="10" fillId="39" borderId="2077" applyNumberFormat="0">
      <alignment horizontal="left"/>
    </xf>
    <xf numFmtId="3" fontId="114" fillId="39" borderId="2086">
      <alignment horizontal="center"/>
      <protection locked="0"/>
    </xf>
    <xf numFmtId="185" fontId="74" fillId="0" borderId="2086" applyFont="0" applyFill="0" applyBorder="0" applyAlignment="0" applyProtection="0">
      <alignment horizontal="left"/>
      <protection locked="0"/>
    </xf>
    <xf numFmtId="228" fontId="103" fillId="0" borderId="2074">
      <alignment vertical="center"/>
      <protection locked="0"/>
    </xf>
    <xf numFmtId="193" fontId="10" fillId="0" borderId="2041"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2086" applyFont="0" applyFill="0" applyBorder="0" applyAlignment="0" applyProtection="0">
      <alignment horizontal="left"/>
      <protection locked="0"/>
    </xf>
    <xf numFmtId="271" fontId="11" fillId="0" borderId="2068">
      <alignment horizontal="right"/>
    </xf>
    <xf numFmtId="49" fontId="74" fillId="0" borderId="2068">
      <alignment horizontal="left" vertical="top" wrapText="1"/>
      <protection locked="0"/>
    </xf>
    <xf numFmtId="49" fontId="74" fillId="0" borderId="2077">
      <alignment horizontal="left" vertical="top" wrapText="1"/>
      <protection locked="0"/>
    </xf>
    <xf numFmtId="197" fontId="74" fillId="0" borderId="2077">
      <alignment horizontal="left"/>
      <protection locked="0"/>
    </xf>
    <xf numFmtId="233" fontId="103" fillId="0" borderId="2092">
      <alignment vertical="center"/>
      <protection locked="0"/>
    </xf>
    <xf numFmtId="200" fontId="10" fillId="5" borderId="2041" applyFont="0" applyFill="0" applyBorder="0" applyAlignment="0" applyProtection="0"/>
    <xf numFmtId="228" fontId="73" fillId="63" borderId="2086" applyFill="0">
      <alignment horizontal="center"/>
    </xf>
    <xf numFmtId="196" fontId="10" fillId="39" borderId="2086" applyFont="0" applyFill="0" applyBorder="0" applyAlignment="0">
      <alignment horizontal="left"/>
    </xf>
    <xf numFmtId="0" fontId="7" fillId="14" borderId="14" applyNumberFormat="0" applyFont="0" applyAlignment="0" applyProtection="0"/>
    <xf numFmtId="228" fontId="74" fillId="0" borderId="2104" applyNumberFormat="0">
      <alignment horizontal="left"/>
      <protection locked="0"/>
    </xf>
    <xf numFmtId="0" fontId="7" fillId="14" borderId="14" applyNumberFormat="0" applyFont="0" applyAlignment="0" applyProtection="0"/>
    <xf numFmtId="0" fontId="7" fillId="14" borderId="14" applyNumberFormat="0" applyFont="0" applyAlignment="0" applyProtection="0"/>
    <xf numFmtId="0" fontId="66" fillId="0" borderId="2064" applyNumberFormat="0" applyFill="0" applyAlignment="0" applyProtection="0"/>
    <xf numFmtId="0" fontId="7" fillId="14" borderId="14" applyNumberFormat="0" applyFont="0" applyAlignment="0" applyProtection="0"/>
    <xf numFmtId="271" fontId="11" fillId="63" borderId="2077">
      <alignment horizontal="right"/>
    </xf>
    <xf numFmtId="0" fontId="7" fillId="14" borderId="14" applyNumberFormat="0" applyFont="0" applyAlignment="0" applyProtection="0"/>
    <xf numFmtId="0" fontId="7" fillId="14" borderId="14" applyNumberFormat="0" applyFont="0" applyAlignment="0" applyProtection="0"/>
    <xf numFmtId="228" fontId="103" fillId="0" borderId="2056">
      <alignment vertical="center"/>
      <protection locked="0"/>
    </xf>
    <xf numFmtId="0" fontId="7" fillId="14" borderId="14" applyNumberFormat="0" applyFont="0" applyAlignment="0" applyProtection="0"/>
    <xf numFmtId="0" fontId="10" fillId="62" borderId="2089" applyNumberFormat="0" applyFont="0" applyAlignment="0" applyProtection="0"/>
    <xf numFmtId="0" fontId="7" fillId="14" borderId="14" applyNumberFormat="0" applyFont="0" applyAlignment="0" applyProtection="0"/>
    <xf numFmtId="0" fontId="2" fillId="0" borderId="2073" applyNumberFormat="0" applyFill="0" applyAlignment="0" applyProtection="0"/>
    <xf numFmtId="228" fontId="136" fillId="68" borderId="2102" applyNumberFormat="0">
      <alignment horizontal="right"/>
    </xf>
    <xf numFmtId="0" fontId="7" fillId="14" borderId="14" applyNumberFormat="0" applyFont="0" applyAlignment="0" applyProtection="0"/>
    <xf numFmtId="0" fontId="7" fillId="14" borderId="14" applyNumberFormat="0" applyFont="0" applyAlignment="0" applyProtection="0"/>
    <xf numFmtId="10" fontId="68" fillId="67" borderId="2086" applyNumberFormat="0" applyBorder="0" applyAlignment="0" applyProtection="0"/>
    <xf numFmtId="188" fontId="73" fillId="63" borderId="2041" applyFill="0">
      <alignment horizontal="center" vertical="center"/>
    </xf>
    <xf numFmtId="0" fontId="7" fillId="14" borderId="14" applyNumberFormat="0" applyFont="0" applyAlignment="0" applyProtection="0"/>
    <xf numFmtId="254" fontId="10" fillId="39" borderId="2068">
      <alignment horizontal="right"/>
      <protection locked="0"/>
    </xf>
    <xf numFmtId="271" fontId="11" fillId="63" borderId="2095">
      <alignment horizontal="right"/>
    </xf>
    <xf numFmtId="178" fontId="10" fillId="39" borderId="2086">
      <alignment horizontal="center"/>
      <protection locked="0"/>
    </xf>
    <xf numFmtId="191" fontId="74" fillId="0" borderId="2059" applyFont="0" applyFill="0" applyBorder="0" applyAlignment="0" applyProtection="0">
      <alignment horizontal="left"/>
      <protection locked="0"/>
    </xf>
    <xf numFmtId="0" fontId="7" fillId="14" borderId="14" applyNumberFormat="0" applyFont="0" applyAlignment="0" applyProtection="0"/>
    <xf numFmtId="0" fontId="73" fillId="63" borderId="2086" applyFill="0">
      <alignment horizontal="center"/>
    </xf>
    <xf numFmtId="17" fontId="11" fillId="39" borderId="2059">
      <alignment horizontal="center"/>
      <protection locked="0"/>
    </xf>
    <xf numFmtId="0" fontId="2" fillId="0" borderId="2046" applyNumberFormat="0" applyFill="0" applyAlignment="0" applyProtection="0"/>
    <xf numFmtId="191" fontId="74" fillId="0" borderId="2086" applyFont="0" applyFill="0" applyBorder="0" applyAlignment="0" applyProtection="0">
      <alignment horizontal="left"/>
      <protection locked="0"/>
    </xf>
    <xf numFmtId="0" fontId="53" fillId="59" borderId="2088" applyNumberFormat="0" applyAlignment="0" applyProtection="0"/>
    <xf numFmtId="0" fontId="53" fillId="59" borderId="2034" applyNumberFormat="0" applyAlignment="0" applyProtection="0"/>
    <xf numFmtId="188" fontId="73" fillId="63" borderId="2086" applyFill="0">
      <alignment horizontal="center" vertical="center"/>
    </xf>
    <xf numFmtId="0" fontId="7" fillId="14" borderId="14" applyNumberFormat="0" applyFont="0" applyAlignment="0" applyProtection="0"/>
    <xf numFmtId="228" fontId="136" fillId="68" borderId="2048" applyNumberFormat="0">
      <alignment horizontal="right"/>
    </xf>
    <xf numFmtId="0" fontId="10" fillId="62" borderId="2062" applyNumberFormat="0" applyFont="0" applyAlignment="0" applyProtection="0"/>
    <xf numFmtId="0" fontId="61" fillId="46" borderId="2034" applyNumberFormat="0" applyAlignment="0" applyProtection="0"/>
    <xf numFmtId="0" fontId="7" fillId="14" borderId="14" applyNumberFormat="0" applyFont="0" applyAlignment="0" applyProtection="0"/>
    <xf numFmtId="231" fontId="103" fillId="0" borderId="2083">
      <alignment vertical="center"/>
      <protection locked="0"/>
    </xf>
    <xf numFmtId="0" fontId="10" fillId="62" borderId="2035" applyNumberFormat="0" applyFont="0" applyAlignment="0" applyProtection="0"/>
    <xf numFmtId="0" fontId="10" fillId="62" borderId="2035" applyNumberFormat="0" applyFont="0" applyAlignment="0" applyProtection="0"/>
    <xf numFmtId="0" fontId="64" fillId="59" borderId="2036" applyNumberFormat="0" applyAlignment="0" applyProtection="0"/>
    <xf numFmtId="0" fontId="66" fillId="0" borderId="2037" applyNumberFormat="0" applyFill="0" applyAlignment="0" applyProtection="0"/>
    <xf numFmtId="0" fontId="2" fillId="0" borderId="2082" applyNumberFormat="0" applyFill="0" applyAlignment="0" applyProtection="0"/>
    <xf numFmtId="271" fontId="11" fillId="0" borderId="2050">
      <alignment horizontal="right"/>
    </xf>
    <xf numFmtId="266" fontId="103" fillId="0" borderId="2050" applyFill="0">
      <alignment horizontal="center" vertical="center"/>
    </xf>
    <xf numFmtId="10" fontId="68" fillId="67" borderId="2050" applyNumberFormat="0" applyBorder="0" applyAlignment="0" applyProtection="0"/>
    <xf numFmtId="276" fontId="20" fillId="0" borderId="2050">
      <alignment horizontal="center"/>
    </xf>
    <xf numFmtId="196" fontId="10" fillId="39" borderId="2639" applyFont="0" applyFill="0" applyBorder="0" applyAlignment="0">
      <alignment horizontal="left"/>
    </xf>
    <xf numFmtId="0" fontId="7" fillId="14" borderId="14" applyNumberFormat="0" applyFont="0" applyAlignment="0" applyProtection="0"/>
    <xf numFmtId="276" fontId="20" fillId="0" borderId="2041">
      <alignment horizontal="center"/>
    </xf>
    <xf numFmtId="0" fontId="74" fillId="0" borderId="2041" applyNumberFormat="0">
      <alignment horizontal="left"/>
      <protection locked="0"/>
    </xf>
    <xf numFmtId="0" fontId="61" fillId="46" borderId="2079" applyNumberFormat="0" applyAlignment="0" applyProtection="0"/>
    <xf numFmtId="0" fontId="7" fillId="14" borderId="14" applyNumberFormat="0" applyFont="0" applyAlignment="0" applyProtection="0"/>
    <xf numFmtId="0" fontId="7" fillId="14" borderId="14" applyNumberFormat="0" applyFont="0" applyAlignment="0" applyProtection="0"/>
    <xf numFmtId="228" fontId="112" fillId="0" borderId="2058"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4" fontId="103" fillId="0" borderId="2083">
      <alignment vertical="center"/>
      <protection locked="0"/>
    </xf>
    <xf numFmtId="0" fontId="7" fillId="14" borderId="14" applyNumberFormat="0" applyFont="0" applyAlignment="0" applyProtection="0"/>
    <xf numFmtId="228" fontId="104" fillId="0" borderId="2059" applyFill="0">
      <alignment horizontal="center" vertical="center"/>
    </xf>
    <xf numFmtId="228" fontId="112" fillId="0" borderId="2049" applyFill="0">
      <alignment horizontal="center" vertical="center"/>
    </xf>
    <xf numFmtId="228" fontId="73" fillId="63" borderId="2095" applyFill="0">
      <alignment horizontal="center"/>
    </xf>
    <xf numFmtId="228" fontId="103" fillId="0" borderId="2077" applyFill="0">
      <alignment horizontal="center" vertical="center"/>
    </xf>
    <xf numFmtId="185" fontId="74" fillId="0" borderId="2077" applyFont="0" applyFill="0" applyBorder="0" applyAlignment="0" applyProtection="0">
      <alignment horizontal="left"/>
      <protection locked="0"/>
    </xf>
    <xf numFmtId="0" fontId="61" fillId="46" borderId="2043" applyNumberFormat="0" applyAlignment="0" applyProtection="0"/>
    <xf numFmtId="0" fontId="7" fillId="14" borderId="14" applyNumberFormat="0" applyFont="0" applyAlignment="0" applyProtection="0"/>
    <xf numFmtId="49" fontId="74" fillId="0" borderId="2086">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193" fontId="10" fillId="0" borderId="2041"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052"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715" applyNumberFormat="0" applyAlignment="0" applyProtection="0"/>
    <xf numFmtId="0" fontId="7" fillId="14" borderId="14" applyNumberFormat="0" applyFont="0" applyAlignment="0" applyProtection="0"/>
    <xf numFmtId="0" fontId="7" fillId="14" borderId="14" applyNumberFormat="0" applyFont="0" applyAlignment="0" applyProtection="0"/>
    <xf numFmtId="178" fontId="10" fillId="39" borderId="2059">
      <alignment horizontal="center"/>
      <protection locked="0"/>
    </xf>
    <xf numFmtId="254" fontId="10" fillId="39" borderId="2059">
      <alignment horizontal="right"/>
      <protection locked="0"/>
    </xf>
    <xf numFmtId="178" fontId="10" fillId="39" borderId="2059">
      <alignment horizontal="center"/>
      <protection locked="0"/>
    </xf>
    <xf numFmtId="0" fontId="7" fillId="14" borderId="14" applyNumberFormat="0" applyFont="0" applyAlignment="0" applyProtection="0"/>
    <xf numFmtId="0" fontId="7" fillId="14" borderId="14" applyNumberFormat="0" applyFont="0" applyAlignment="0" applyProtection="0"/>
    <xf numFmtId="196" fontId="10" fillId="39" borderId="2059" applyFont="0" applyFill="0" applyBorder="0" applyAlignment="0">
      <alignment horizontal="left"/>
    </xf>
    <xf numFmtId="0" fontId="7" fillId="14" borderId="14" applyNumberFormat="0" applyFont="0" applyAlignment="0" applyProtection="0"/>
    <xf numFmtId="0" fontId="7" fillId="14" borderId="14" applyNumberFormat="0" applyFont="0" applyAlignment="0" applyProtection="0"/>
    <xf numFmtId="178" fontId="10" fillId="39" borderId="2041">
      <alignment horizontal="center"/>
      <protection locked="0"/>
    </xf>
    <xf numFmtId="201" fontId="10" fillId="39" borderId="2086" applyNumberFormat="0">
      <alignment horizontal="left"/>
    </xf>
    <xf numFmtId="0" fontId="66" fillId="0" borderId="2046" applyNumberFormat="0" applyFill="0" applyAlignment="0" applyProtection="0"/>
    <xf numFmtId="196" fontId="10" fillId="39" borderId="2077" applyFont="0" applyFill="0" applyBorder="0" applyAlignment="0">
      <alignment horizontal="left"/>
    </xf>
    <xf numFmtId="0" fontId="7" fillId="14" borderId="14" applyNumberFormat="0" applyFont="0" applyAlignment="0" applyProtection="0"/>
    <xf numFmtId="178" fontId="10" fillId="39" borderId="2041">
      <alignment horizontal="center"/>
      <protection locked="0"/>
    </xf>
    <xf numFmtId="0" fontId="7" fillId="14" borderId="14" applyNumberFormat="0" applyFont="0" applyAlignment="0" applyProtection="0"/>
    <xf numFmtId="49" fontId="74" fillId="0" borderId="2077">
      <alignment horizontal="left" vertical="top" wrapText="1"/>
      <protection locked="0"/>
    </xf>
    <xf numFmtId="0" fontId="7" fillId="14" borderId="14" applyNumberFormat="0" applyFont="0" applyAlignment="0" applyProtection="0"/>
    <xf numFmtId="0" fontId="53" fillId="59" borderId="2034" applyNumberFormat="0" applyAlignment="0" applyProtection="0"/>
    <xf numFmtId="271" fontId="11" fillId="0" borderId="2104">
      <alignment horizontal="right"/>
    </xf>
    <xf numFmtId="191" fontId="74" fillId="0" borderId="2077" applyFont="0" applyFill="0" applyBorder="0" applyAlignment="0" applyProtection="0">
      <alignment horizontal="left"/>
      <protection locked="0"/>
    </xf>
    <xf numFmtId="230" fontId="103" fillId="0" borderId="2083">
      <alignment vertical="center"/>
      <protection locked="0"/>
    </xf>
    <xf numFmtId="233" fontId="103" fillId="0" borderId="2101">
      <alignment vertical="center"/>
      <protection locked="0"/>
    </xf>
    <xf numFmtId="190" fontId="74" fillId="0" borderId="2086" applyFont="0" applyFill="0" applyBorder="0" applyAlignment="0" applyProtection="0">
      <alignment horizontal="left"/>
      <protection locked="0"/>
    </xf>
    <xf numFmtId="196" fontId="10" fillId="39" borderId="2077" applyFont="0" applyFill="0" applyBorder="0" applyAlignment="0">
      <alignment horizontal="left"/>
    </xf>
    <xf numFmtId="0" fontId="7" fillId="14" borderId="14" applyNumberFormat="0" applyFont="0" applyAlignment="0" applyProtection="0"/>
    <xf numFmtId="0" fontId="66" fillId="0" borderId="2064" applyNumberFormat="0" applyFill="0" applyAlignment="0" applyProtection="0"/>
    <xf numFmtId="0" fontId="53" fillId="59" borderId="2079" applyNumberFormat="0" applyAlignment="0" applyProtection="0"/>
    <xf numFmtId="254" fontId="10" fillId="39" borderId="2077">
      <alignment horizontal="right"/>
      <protection locked="0"/>
    </xf>
    <xf numFmtId="178" fontId="10" fillId="39" borderId="2086">
      <alignment horizontal="center"/>
      <protection locked="0"/>
    </xf>
    <xf numFmtId="228" fontId="103" fillId="0" borderId="2095" applyFill="0">
      <alignment horizontal="center" vertical="center"/>
    </xf>
    <xf numFmtId="254" fontId="10" fillId="39" borderId="2086">
      <alignment horizontal="right"/>
      <protection locked="0"/>
    </xf>
    <xf numFmtId="0" fontId="66" fillId="0" borderId="2055" applyNumberFormat="0" applyFill="0" applyAlignment="0" applyProtection="0"/>
    <xf numFmtId="0" fontId="7" fillId="14" borderId="14" applyNumberFormat="0" applyFont="0" applyAlignment="0" applyProtection="0"/>
    <xf numFmtId="0" fontId="53" fillId="59" borderId="2043" applyNumberFormat="0" applyAlignment="0" applyProtection="0"/>
    <xf numFmtId="0" fontId="2" fillId="0" borderId="2055" applyNumberFormat="0" applyFill="0" applyAlignment="0" applyProtection="0"/>
    <xf numFmtId="0" fontId="73" fillId="63" borderId="2086" applyFill="0">
      <alignment horizontal="center"/>
    </xf>
    <xf numFmtId="0" fontId="7" fillId="14" borderId="14" applyNumberFormat="0" applyFont="0" applyAlignment="0" applyProtection="0"/>
    <xf numFmtId="0" fontId="7" fillId="14" borderId="14" applyNumberFormat="0" applyFont="0" applyAlignment="0" applyProtection="0"/>
    <xf numFmtId="271" fontId="11" fillId="0" borderId="2095">
      <alignment horizontal="right"/>
    </xf>
    <xf numFmtId="228" fontId="73" fillId="63" borderId="2086" applyFill="0">
      <alignment horizontal="center" vertical="center"/>
    </xf>
    <xf numFmtId="187" fontId="74" fillId="0" borderId="2041" applyFont="0" applyFill="0" applyBorder="0" applyAlignment="0" applyProtection="0">
      <alignment horizontal="left"/>
      <protection locked="0"/>
    </xf>
    <xf numFmtId="0" fontId="7" fillId="14" borderId="14" applyNumberFormat="0" applyFont="0" applyAlignment="0" applyProtection="0"/>
    <xf numFmtId="250" fontId="168" fillId="0" borderId="2087" applyFill="0"/>
    <xf numFmtId="0" fontId="7" fillId="14" borderId="14" applyNumberFormat="0" applyFont="0" applyAlignment="0" applyProtection="0"/>
    <xf numFmtId="17" fontId="11" fillId="39" borderId="2095">
      <alignment horizontal="center"/>
      <protection locked="0"/>
    </xf>
    <xf numFmtId="0" fontId="53" fillId="59" borderId="2070" applyNumberFormat="0" applyAlignment="0" applyProtection="0"/>
    <xf numFmtId="188" fontId="73" fillId="63" borderId="2077" applyFill="0">
      <alignment horizontal="center" vertical="center"/>
    </xf>
    <xf numFmtId="229" fontId="103" fillId="0" borderId="2056">
      <alignment vertical="center"/>
      <protection locked="0"/>
    </xf>
    <xf numFmtId="231" fontId="103" fillId="0" borderId="2056">
      <alignment vertical="center"/>
      <protection locked="0"/>
    </xf>
    <xf numFmtId="10" fontId="68" fillId="67" borderId="2068" applyNumberFormat="0" applyBorder="0" applyAlignment="0" applyProtection="0"/>
    <xf numFmtId="0" fontId="7" fillId="14" borderId="14" applyNumberFormat="0" applyFont="0" applyAlignment="0" applyProtection="0"/>
    <xf numFmtId="49" fontId="74" fillId="0" borderId="2095">
      <alignment horizontal="left" vertical="top" wrapText="1"/>
      <protection locked="0"/>
    </xf>
    <xf numFmtId="266" fontId="103" fillId="0" borderId="2104" applyFill="0">
      <alignment horizontal="center" vertical="center"/>
    </xf>
    <xf numFmtId="178" fontId="10" fillId="39" borderId="2077">
      <alignment horizontal="center"/>
      <protection locked="0"/>
    </xf>
    <xf numFmtId="267" fontId="112" fillId="0" borderId="2094" applyFill="0">
      <alignment horizontal="center" vertical="center"/>
    </xf>
    <xf numFmtId="0" fontId="61" fillId="46" borderId="2034" applyNumberFormat="0" applyAlignment="0" applyProtection="0"/>
    <xf numFmtId="230" fontId="103" fillId="0" borderId="2047">
      <alignment vertical="center"/>
      <protection locked="0"/>
    </xf>
    <xf numFmtId="254" fontId="10" fillId="39" borderId="2095">
      <alignment horizontal="right"/>
      <protection locked="0"/>
    </xf>
    <xf numFmtId="178" fontId="10" fillId="39" borderId="2095">
      <alignment horizontal="center"/>
      <protection locked="0"/>
    </xf>
    <xf numFmtId="185" fontId="74" fillId="0" borderId="2104" applyFont="0" applyFill="0" applyBorder="0" applyAlignment="0" applyProtection="0">
      <alignment horizontal="left"/>
      <protection locked="0"/>
    </xf>
    <xf numFmtId="0" fontId="7" fillId="14" borderId="14" applyNumberFormat="0" applyFont="0" applyAlignment="0" applyProtection="0"/>
    <xf numFmtId="3" fontId="114" fillId="39" borderId="2077">
      <alignment horizontal="center"/>
      <protection locked="0"/>
    </xf>
    <xf numFmtId="0" fontId="7" fillId="14" borderId="14" applyNumberFormat="0" applyFont="0" applyAlignment="0" applyProtection="0"/>
    <xf numFmtId="0" fontId="66" fillId="0" borderId="2055" applyNumberFormat="0" applyFill="0" applyAlignment="0" applyProtection="0"/>
    <xf numFmtId="0" fontId="66" fillId="0" borderId="2064" applyNumberFormat="0" applyFill="0" applyAlignment="0" applyProtection="0"/>
    <xf numFmtId="271" fontId="11" fillId="63" borderId="2068">
      <alignment horizontal="right"/>
    </xf>
    <xf numFmtId="0" fontId="7" fillId="14" borderId="14" applyNumberFormat="0" applyFont="0" applyAlignment="0" applyProtection="0"/>
    <xf numFmtId="229" fontId="103" fillId="0" borderId="2074">
      <alignment vertical="center"/>
      <protection locked="0"/>
    </xf>
    <xf numFmtId="0" fontId="7" fillId="14" borderId="14" applyNumberFormat="0" applyFont="0" applyAlignment="0" applyProtection="0"/>
    <xf numFmtId="228" fontId="103" fillId="0" borderId="2068" applyFill="0">
      <alignment horizontal="center" vertical="center"/>
    </xf>
    <xf numFmtId="0" fontId="2" fillId="0" borderId="2100" applyNumberFormat="0" applyFill="0" applyAlignment="0" applyProtection="0"/>
    <xf numFmtId="0" fontId="61" fillId="46" borderId="2097" applyNumberFormat="0" applyAlignment="0" applyProtection="0"/>
    <xf numFmtId="0" fontId="66" fillId="0" borderId="2091"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10" fillId="62" borderId="2035" applyNumberFormat="0" applyFont="0" applyAlignment="0" applyProtection="0"/>
    <xf numFmtId="0" fontId="64" fillId="59" borderId="2036" applyNumberFormat="0" applyAlignment="0" applyProtection="0"/>
    <xf numFmtId="0" fontId="10" fillId="62" borderId="2080" applyNumberFormat="0" applyFont="0" applyAlignment="0" applyProtection="0"/>
    <xf numFmtId="231" fontId="103" fillId="0" borderId="2083">
      <alignment vertical="center"/>
      <protection locked="0"/>
    </xf>
    <xf numFmtId="0" fontId="7" fillId="14" borderId="14" applyNumberFormat="0" applyFont="0" applyAlignment="0" applyProtection="0"/>
    <xf numFmtId="250" fontId="121" fillId="0" borderId="2069" applyFill="0"/>
    <xf numFmtId="0" fontId="7" fillId="14" borderId="14" applyNumberFormat="0" applyFont="0" applyAlignment="0" applyProtection="0"/>
    <xf numFmtId="0" fontId="7" fillId="14" borderId="14" applyNumberFormat="0" applyFont="0" applyAlignment="0" applyProtection="0"/>
    <xf numFmtId="0" fontId="66" fillId="0" borderId="2037" applyNumberFormat="0" applyFill="0" applyAlignment="0" applyProtection="0"/>
    <xf numFmtId="0" fontId="2" fillId="0" borderId="2037" applyNumberFormat="0" applyFill="0" applyAlignment="0" applyProtection="0"/>
    <xf numFmtId="0" fontId="7" fillId="14" borderId="14" applyNumberFormat="0" applyFont="0" applyAlignment="0" applyProtection="0"/>
    <xf numFmtId="0" fontId="61" fillId="46" borderId="2088" applyNumberFormat="0" applyAlignment="0" applyProtection="0"/>
    <xf numFmtId="0" fontId="7" fillId="14" borderId="14" applyNumberFormat="0" applyFont="0" applyAlignment="0" applyProtection="0"/>
    <xf numFmtId="228" fontId="124" fillId="0" borderId="2094" applyFill="0">
      <alignment horizontal="center" vertical="center"/>
    </xf>
    <xf numFmtId="191" fontId="74" fillId="0" borderId="2249" applyFont="0" applyFill="0" applyBorder="0" applyAlignment="0" applyProtection="0">
      <alignment horizontal="left"/>
      <protection locked="0"/>
    </xf>
    <xf numFmtId="231" fontId="103" fillId="0" borderId="2092">
      <alignment vertical="center"/>
      <protection locked="0"/>
    </xf>
    <xf numFmtId="0" fontId="66" fillId="0" borderId="2082" applyNumberFormat="0" applyFill="0" applyAlignment="0" applyProtection="0"/>
    <xf numFmtId="237" fontId="103" fillId="0" borderId="2092">
      <alignment vertical="center"/>
      <protection locked="0"/>
    </xf>
    <xf numFmtId="233" fontId="103" fillId="0" borderId="2056">
      <alignment vertical="center"/>
      <protection locked="0"/>
    </xf>
    <xf numFmtId="0" fontId="74" fillId="0" borderId="2059" applyNumberFormat="0">
      <alignment horizontal="left"/>
      <protection locked="0"/>
    </xf>
    <xf numFmtId="231" fontId="103" fillId="0" borderId="2065">
      <alignment vertical="center"/>
      <protection locked="0"/>
    </xf>
    <xf numFmtId="267" fontId="112" fillId="0" borderId="2058" applyFill="0">
      <alignment horizontal="center" vertical="center"/>
    </xf>
    <xf numFmtId="0" fontId="10" fillId="62" borderId="2071" applyNumberFormat="0" applyFont="0" applyAlignment="0" applyProtection="0"/>
    <xf numFmtId="37" fontId="70" fillId="0" borderId="2085" applyFill="0">
      <alignment horizontal="center" vertical="center"/>
    </xf>
    <xf numFmtId="229" fontId="103" fillId="0" borderId="2083">
      <alignment vertical="center"/>
      <protection locked="0"/>
    </xf>
    <xf numFmtId="185" fontId="74" fillId="0" borderId="2059" applyFont="0" applyFill="0" applyBorder="0" applyAlignment="0" applyProtection="0">
      <alignment horizontal="left"/>
      <protection locked="0"/>
    </xf>
    <xf numFmtId="3" fontId="114" fillId="39" borderId="2059">
      <alignment horizontal="center"/>
      <protection locked="0"/>
    </xf>
    <xf numFmtId="228" fontId="68" fillId="0" borderId="2059" applyFill="0">
      <alignment horizontal="center" vertical="center"/>
    </xf>
    <xf numFmtId="188" fontId="73" fillId="63" borderId="2059" applyFill="0">
      <alignment horizontal="center" vertical="center"/>
    </xf>
    <xf numFmtId="0" fontId="66" fillId="0" borderId="2046" applyNumberFormat="0" applyFill="0" applyAlignment="0" applyProtection="0"/>
    <xf numFmtId="0" fontId="64" fillId="59" borderId="2045" applyNumberFormat="0" applyAlignment="0" applyProtection="0"/>
    <xf numFmtId="0" fontId="10" fillId="62" borderId="2044" applyNumberFormat="0" applyFont="0" applyAlignment="0" applyProtection="0"/>
    <xf numFmtId="188" fontId="73" fillId="63" borderId="2050" applyFill="0">
      <alignment horizontal="center" vertical="center"/>
    </xf>
    <xf numFmtId="0" fontId="10" fillId="62" borderId="2044" applyNumberFormat="0" applyFont="0" applyAlignment="0" applyProtection="0"/>
    <xf numFmtId="228" fontId="73" fillId="63" borderId="2068" applyFill="0">
      <alignment horizontal="center" vertical="center"/>
    </xf>
    <xf numFmtId="0" fontId="7" fillId="14" borderId="14" applyNumberFormat="0" applyFont="0" applyAlignment="0" applyProtection="0"/>
    <xf numFmtId="17" fontId="11" fillId="39" borderId="2077">
      <alignment horizontal="center"/>
      <protection locked="0"/>
    </xf>
    <xf numFmtId="200" fontId="10" fillId="5" borderId="2077" applyFont="0" applyFill="0" applyBorder="0" applyAlignment="0" applyProtection="0"/>
    <xf numFmtId="184" fontId="103" fillId="0" borderId="2065">
      <alignment vertical="center"/>
      <protection locked="0"/>
    </xf>
    <xf numFmtId="37" fontId="70" fillId="0" borderId="2058" applyFill="0">
      <alignment horizontal="center" vertical="center"/>
    </xf>
    <xf numFmtId="228" fontId="73" fillId="63" borderId="2095" applyFill="0">
      <alignment horizontal="center" vertical="center"/>
    </xf>
    <xf numFmtId="228" fontId="136" fillId="68" borderId="2075" applyNumberFormat="0">
      <alignment horizontal="right"/>
    </xf>
    <xf numFmtId="0" fontId="10" fillId="62" borderId="2062" applyNumberFormat="0" applyFont="0" applyAlignment="0" applyProtection="0"/>
    <xf numFmtId="0" fontId="7" fillId="14" borderId="14" applyNumberFormat="0" applyFont="0" applyAlignment="0" applyProtection="0"/>
    <xf numFmtId="254" fontId="10" fillId="39" borderId="2059">
      <alignment horizontal="right"/>
      <protection locked="0"/>
    </xf>
    <xf numFmtId="178" fontId="10" fillId="39" borderId="2077">
      <alignment horizontal="center"/>
      <protection locked="0"/>
    </xf>
    <xf numFmtId="192" fontId="74" fillId="0" borderId="2086" applyFont="0" applyFill="0" applyBorder="0" applyAlignment="0" applyProtection="0">
      <alignment horizontal="left"/>
      <protection locked="0"/>
    </xf>
    <xf numFmtId="271" fontId="11" fillId="0" borderId="2059">
      <alignment horizontal="right"/>
    </xf>
    <xf numFmtId="0" fontId="7" fillId="14" borderId="14" applyNumberFormat="0" applyFont="0" applyAlignment="0" applyProtection="0"/>
    <xf numFmtId="0" fontId="7" fillId="14" borderId="14" applyNumberFormat="0" applyFont="0" applyAlignment="0" applyProtection="0"/>
    <xf numFmtId="187" fontId="74" fillId="0" borderId="2059"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64" fillId="59" borderId="2063" applyNumberFormat="0" applyAlignment="0" applyProtection="0"/>
    <xf numFmtId="250" fontId="121" fillId="0" borderId="2096" applyFill="0"/>
    <xf numFmtId="237" fontId="103" fillId="0" borderId="2065">
      <alignment vertical="center"/>
      <protection locked="0"/>
    </xf>
    <xf numFmtId="0" fontId="10" fillId="62" borderId="2098"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2041" applyFont="0" applyFill="0" applyBorder="0" applyAlignment="0" applyProtection="0">
      <alignment horizontal="left"/>
      <protection locked="0"/>
    </xf>
    <xf numFmtId="0" fontId="7" fillId="14" borderId="14" applyNumberFormat="0" applyFont="0" applyAlignment="0" applyProtection="0"/>
    <xf numFmtId="233" fontId="103" fillId="0" borderId="2074">
      <alignment vertical="center"/>
      <protection locked="0"/>
    </xf>
    <xf numFmtId="228" fontId="68" fillId="0" borderId="2095" applyFill="0">
      <alignment horizontal="center" vertical="center"/>
    </xf>
    <xf numFmtId="228" fontId="103" fillId="0" borderId="2065">
      <alignment vertical="center"/>
      <protection locked="0"/>
    </xf>
    <xf numFmtId="178" fontId="10" fillId="39" borderId="2041">
      <alignment horizontal="center"/>
      <protection locked="0"/>
    </xf>
    <xf numFmtId="0" fontId="74" fillId="0" borderId="2086" applyNumberFormat="0">
      <alignment horizontal="left"/>
      <protection locked="0"/>
    </xf>
    <xf numFmtId="0" fontId="53" fillId="59" borderId="2070" applyNumberFormat="0" applyAlignment="0" applyProtection="0"/>
    <xf numFmtId="0" fontId="61" fillId="46" borderId="2070" applyNumberFormat="0" applyAlignment="0" applyProtection="0"/>
    <xf numFmtId="0" fontId="7" fillId="14" borderId="14" applyNumberFormat="0" applyFont="0" applyAlignment="0" applyProtection="0"/>
    <xf numFmtId="188" fontId="73" fillId="63" borderId="2077" applyFill="0">
      <alignment horizontal="center" vertical="center"/>
    </xf>
    <xf numFmtId="228" fontId="73" fillId="63" borderId="2059" applyFill="0">
      <alignment horizontal="center" vertical="center"/>
    </xf>
    <xf numFmtId="228" fontId="73" fillId="63" borderId="2077" applyFill="0">
      <alignment horizontal="center"/>
    </xf>
    <xf numFmtId="228" fontId="112" fillId="0" borderId="2094" applyFill="0">
      <alignment horizontal="center" vertical="center"/>
    </xf>
    <xf numFmtId="49" fontId="74" fillId="0" borderId="2104">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7" fontId="74" fillId="0" borderId="2068" applyFont="0" applyFill="0" applyBorder="0" applyAlignment="0" applyProtection="0">
      <alignment horizontal="left"/>
      <protection locked="0"/>
    </xf>
    <xf numFmtId="187" fontId="74" fillId="0" borderId="2086" applyFont="0" applyFill="0" applyBorder="0" applyAlignment="0" applyProtection="0">
      <alignment horizontal="left"/>
      <protection locked="0"/>
    </xf>
    <xf numFmtId="37" fontId="70" fillId="0" borderId="2094" applyFill="0">
      <alignment horizontal="center" vertical="center"/>
    </xf>
    <xf numFmtId="233" fontId="103" fillId="0" borderId="2083">
      <alignment vertical="center"/>
      <protection locked="0"/>
    </xf>
    <xf numFmtId="271" fontId="11" fillId="63" borderId="2059">
      <alignment horizontal="right"/>
    </xf>
    <xf numFmtId="0" fontId="7" fillId="14" borderId="14" applyNumberFormat="0" applyFont="0" applyAlignment="0" applyProtection="0"/>
    <xf numFmtId="0" fontId="53" fillId="59" borderId="2052" applyNumberFormat="0" applyAlignment="0" applyProtection="0"/>
    <xf numFmtId="228" fontId="73" fillId="63" borderId="2086" applyFill="0">
      <alignment horizontal="center" vertical="center"/>
    </xf>
    <xf numFmtId="0" fontId="10" fillId="62" borderId="2071" applyNumberFormat="0" applyFont="0" applyAlignment="0" applyProtection="0"/>
    <xf numFmtId="0" fontId="7" fillId="14" borderId="14" applyNumberFormat="0" applyFont="0" applyAlignment="0" applyProtection="0"/>
    <xf numFmtId="254" fontId="10" fillId="39" borderId="2086">
      <alignment horizontal="right"/>
      <protection locked="0"/>
    </xf>
    <xf numFmtId="0" fontId="7" fillId="14" borderId="14" applyNumberFormat="0" applyFont="0" applyAlignment="0" applyProtection="0"/>
    <xf numFmtId="228" fontId="73" fillId="63" borderId="2059" applyFill="0">
      <alignment horizontal="center"/>
    </xf>
    <xf numFmtId="0" fontId="7" fillId="14" borderId="14" applyNumberFormat="0" applyFont="0" applyAlignment="0" applyProtection="0"/>
    <xf numFmtId="250" fontId="168" fillId="0" borderId="2060" applyFill="0"/>
    <xf numFmtId="228" fontId="74" fillId="0" borderId="2095" applyNumberFormat="0">
      <alignment horizontal="left"/>
      <protection locked="0"/>
    </xf>
    <xf numFmtId="228" fontId="103" fillId="0" borderId="2059" applyFill="0">
      <alignment horizontal="center" vertical="center"/>
    </xf>
    <xf numFmtId="228" fontId="121" fillId="0" borderId="2057" applyNumberFormat="0"/>
    <xf numFmtId="0" fontId="7" fillId="14" borderId="14" applyNumberFormat="0" applyFont="0" applyAlignment="0" applyProtection="0"/>
    <xf numFmtId="231" fontId="103" fillId="0" borderId="2101">
      <alignment vertical="center"/>
      <protection locked="0"/>
    </xf>
    <xf numFmtId="0" fontId="10" fillId="62" borderId="2071" applyNumberFormat="0" applyFont="0" applyAlignment="0" applyProtection="0"/>
    <xf numFmtId="0" fontId="7" fillId="14" borderId="14" applyNumberFormat="0" applyFont="0" applyAlignment="0" applyProtection="0"/>
    <xf numFmtId="17" fontId="11" fillId="39" borderId="2086">
      <alignment horizontal="center"/>
      <protection locked="0"/>
    </xf>
    <xf numFmtId="0" fontId="61" fillId="46" borderId="2061" applyNumberFormat="0" applyAlignment="0" applyProtection="0"/>
    <xf numFmtId="178" fontId="10" fillId="39" borderId="2041">
      <alignment horizontal="center"/>
      <protection locked="0"/>
    </xf>
    <xf numFmtId="0" fontId="7" fillId="14" borderId="14" applyNumberFormat="0" applyFont="0" applyAlignment="0" applyProtection="0"/>
    <xf numFmtId="0" fontId="7" fillId="14" borderId="14" applyNumberFormat="0" applyFont="0" applyAlignment="0" applyProtection="0"/>
    <xf numFmtId="0" fontId="64" fillId="59" borderId="2045" applyNumberFormat="0" applyAlignment="0" applyProtection="0"/>
    <xf numFmtId="0" fontId="10" fillId="62" borderId="2044" applyNumberFormat="0" applyFont="0" applyAlignment="0" applyProtection="0"/>
    <xf numFmtId="0" fontId="7" fillId="14" borderId="14" applyNumberFormat="0" applyFont="0" applyAlignment="0" applyProtection="0"/>
    <xf numFmtId="232" fontId="103" fillId="0" borderId="2038">
      <alignment vertical="center"/>
      <protection locked="0"/>
    </xf>
    <xf numFmtId="229" fontId="103" fillId="0" borderId="2038">
      <alignment vertical="center"/>
      <protection locked="0"/>
    </xf>
    <xf numFmtId="228" fontId="103" fillId="0" borderId="2038">
      <alignment vertical="center"/>
      <protection locked="0"/>
    </xf>
    <xf numFmtId="237" fontId="103" fillId="0" borderId="2038">
      <alignment vertical="center"/>
      <protection locked="0"/>
    </xf>
    <xf numFmtId="184" fontId="103" fillId="0" borderId="2038">
      <alignment vertical="center"/>
      <protection locked="0"/>
    </xf>
    <xf numFmtId="233" fontId="103" fillId="0" borderId="2038">
      <alignment vertical="center"/>
      <protection locked="0"/>
    </xf>
    <xf numFmtId="233" fontId="103" fillId="0" borderId="2038">
      <alignment vertical="center"/>
      <protection locked="0"/>
    </xf>
    <xf numFmtId="231" fontId="103" fillId="0" borderId="2038">
      <alignment vertical="center"/>
      <protection locked="0"/>
    </xf>
    <xf numFmtId="231" fontId="103" fillId="0" borderId="2038">
      <alignment vertical="center"/>
      <protection locked="0"/>
    </xf>
    <xf numFmtId="230" fontId="103" fillId="0" borderId="2038">
      <alignment vertical="center"/>
      <protection locked="0"/>
    </xf>
    <xf numFmtId="0" fontId="7" fillId="14" borderId="14" applyNumberFormat="0" applyFont="0" applyAlignment="0" applyProtection="0"/>
    <xf numFmtId="0" fontId="7" fillId="14" borderId="14" applyNumberFormat="0" applyFont="0" applyAlignment="0" applyProtection="0"/>
    <xf numFmtId="228" fontId="112" fillId="0" borderId="2067" applyFill="0">
      <alignment horizontal="center" vertical="center"/>
    </xf>
    <xf numFmtId="230" fontId="103" fillId="0" borderId="2074">
      <alignment vertical="center"/>
      <protection locked="0"/>
    </xf>
    <xf numFmtId="232" fontId="103" fillId="0" borderId="2074">
      <alignment vertical="center"/>
      <protection locked="0"/>
    </xf>
    <xf numFmtId="0" fontId="7" fillId="14" borderId="14" applyNumberFormat="0" applyFont="0" applyAlignment="0" applyProtection="0"/>
    <xf numFmtId="0" fontId="7" fillId="14" borderId="14" applyNumberFormat="0" applyFont="0" applyAlignment="0" applyProtection="0"/>
    <xf numFmtId="178" fontId="10" fillId="39" borderId="2086">
      <alignment horizontal="center"/>
      <protection locked="0"/>
    </xf>
    <xf numFmtId="230" fontId="103" fillId="0" borderId="2092">
      <alignment vertical="center"/>
      <protection locked="0"/>
    </xf>
    <xf numFmtId="0" fontId="61" fillId="46" borderId="2079" applyNumberFormat="0" applyAlignment="0" applyProtection="0"/>
    <xf numFmtId="0" fontId="61" fillId="46" borderId="2052" applyNumberFormat="0" applyAlignment="0" applyProtection="0"/>
    <xf numFmtId="0" fontId="10" fillId="62" borderId="2062" applyNumberFormat="0" applyFont="0" applyAlignment="0" applyProtection="0"/>
    <xf numFmtId="0" fontId="10" fillId="62" borderId="2062" applyNumberFormat="0" applyFont="0" applyAlignment="0" applyProtection="0"/>
    <xf numFmtId="0" fontId="64" fillId="59" borderId="2072"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052" applyNumberFormat="0" applyAlignment="0" applyProtection="0"/>
    <xf numFmtId="250" fontId="121" fillId="0" borderId="2051" applyFill="0"/>
    <xf numFmtId="266" fontId="103" fillId="0" borderId="2059" applyFill="0">
      <alignment horizontal="center" vertical="center"/>
    </xf>
    <xf numFmtId="0" fontId="7" fillId="14" borderId="14" applyNumberFormat="0" applyFont="0" applyAlignment="0" applyProtection="0"/>
    <xf numFmtId="0" fontId="64" fillId="59" borderId="2081" applyNumberFormat="0" applyAlignment="0" applyProtection="0"/>
    <xf numFmtId="10" fontId="68" fillId="67" borderId="2059" applyNumberFormat="0" applyBorder="0" applyAlignment="0" applyProtection="0"/>
    <xf numFmtId="0" fontId="7" fillId="14" borderId="14" applyNumberFormat="0" applyFont="0" applyAlignment="0" applyProtection="0"/>
    <xf numFmtId="0" fontId="64" fillId="59" borderId="2099" applyNumberFormat="0" applyAlignment="0" applyProtection="0"/>
    <xf numFmtId="0" fontId="7" fillId="14" borderId="14" applyNumberFormat="0" applyFont="0" applyAlignment="0" applyProtection="0"/>
    <xf numFmtId="201" fontId="10" fillId="39" borderId="2077" applyNumberFormat="0">
      <alignment horizontal="left"/>
    </xf>
    <xf numFmtId="49" fontId="74" fillId="0" borderId="2095">
      <alignment horizontal="left" vertical="top" wrapText="1"/>
      <protection locked="0"/>
    </xf>
    <xf numFmtId="0" fontId="7" fillId="14" borderId="14" applyNumberFormat="0" applyFont="0" applyAlignment="0" applyProtection="0"/>
    <xf numFmtId="0" fontId="53" fillId="59" borderId="2061" applyNumberFormat="0" applyAlignment="0" applyProtection="0"/>
    <xf numFmtId="250" fontId="121" fillId="0" borderId="2078" applyFill="0"/>
    <xf numFmtId="228" fontId="112" fillId="0" borderId="2103" applyFill="0">
      <alignment horizontal="center" vertical="center"/>
    </xf>
    <xf numFmtId="0" fontId="7" fillId="14" borderId="14" applyNumberFormat="0" applyFont="0" applyAlignment="0" applyProtection="0"/>
    <xf numFmtId="0" fontId="10" fillId="62" borderId="2098" applyNumberFormat="0" applyFont="0" applyAlignment="0" applyProtection="0"/>
    <xf numFmtId="228" fontId="121" fillId="0" borderId="2093" applyNumberFormat="0"/>
    <xf numFmtId="231" fontId="103" fillId="0" borderId="2047">
      <alignment vertical="center"/>
      <protection locked="0"/>
    </xf>
    <xf numFmtId="233" fontId="103" fillId="0" borderId="2047">
      <alignment vertical="center"/>
      <protection locked="0"/>
    </xf>
    <xf numFmtId="233" fontId="103" fillId="0" borderId="2047">
      <alignment vertical="center"/>
      <protection locked="0"/>
    </xf>
    <xf numFmtId="184" fontId="103" fillId="0" borderId="2047">
      <alignment vertical="center"/>
      <protection locked="0"/>
    </xf>
    <xf numFmtId="237" fontId="103" fillId="0" borderId="2047">
      <alignment vertical="center"/>
      <protection locked="0"/>
    </xf>
    <xf numFmtId="228" fontId="103" fillId="0" borderId="2047">
      <alignment vertical="center"/>
      <protection locked="0"/>
    </xf>
    <xf numFmtId="229" fontId="103" fillId="0" borderId="2047">
      <alignment vertical="center"/>
      <protection locked="0"/>
    </xf>
    <xf numFmtId="232" fontId="103" fillId="0" borderId="2047">
      <alignment vertical="center"/>
      <protection locked="0"/>
    </xf>
    <xf numFmtId="228" fontId="121" fillId="0" borderId="2039" applyNumberFormat="0"/>
    <xf numFmtId="0" fontId="10" fillId="62" borderId="2071" applyNumberFormat="0" applyFont="0" applyAlignment="0" applyProtection="0"/>
    <xf numFmtId="228" fontId="136" fillId="68" borderId="2039" applyNumberFormat="0">
      <alignment horizontal="right"/>
    </xf>
    <xf numFmtId="228" fontId="112" fillId="0" borderId="2040" applyFill="0">
      <alignment horizontal="center" vertical="center"/>
    </xf>
    <xf numFmtId="228" fontId="124" fillId="0" borderId="2040" applyFill="0">
      <alignment horizontal="center" vertical="center"/>
    </xf>
    <xf numFmtId="267" fontId="112" fillId="0" borderId="2040" applyFill="0">
      <alignment horizontal="center" vertical="center"/>
    </xf>
    <xf numFmtId="37" fontId="70" fillId="0" borderId="2040" applyFill="0">
      <alignment horizontal="center" vertical="center"/>
    </xf>
    <xf numFmtId="184" fontId="103" fillId="0" borderId="2074">
      <alignment vertical="center"/>
      <protection locked="0"/>
    </xf>
    <xf numFmtId="0" fontId="7" fillId="14" borderId="14" applyNumberFormat="0" applyFont="0" applyAlignment="0" applyProtection="0"/>
    <xf numFmtId="228" fontId="74" fillId="0" borderId="2411" applyNumberFormat="0">
      <alignment horizontal="left"/>
      <protection locked="0"/>
    </xf>
    <xf numFmtId="196" fontId="10" fillId="39" borderId="2068" applyFont="0" applyFill="0" applyBorder="0" applyAlignment="0">
      <alignment horizontal="left"/>
    </xf>
    <xf numFmtId="49" fontId="74" fillId="0" borderId="2411">
      <alignment horizontal="left" vertical="top" wrapText="1"/>
      <protection locked="0"/>
    </xf>
    <xf numFmtId="228" fontId="121" fillId="0" borderId="2084" applyNumberFormat="0"/>
    <xf numFmtId="191" fontId="74" fillId="0" borderId="2086"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21" fillId="0" borderId="2060" applyFill="0"/>
    <xf numFmtId="0" fontId="74" fillId="0" borderId="2068" applyNumberFormat="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4" fillId="0" borderId="2095"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2077" applyFont="0" applyFill="0" applyBorder="0" applyAlignment="0" applyProtection="0">
      <alignment horizontal="left"/>
      <protection locked="0"/>
    </xf>
    <xf numFmtId="254" fontId="10" fillId="39" borderId="2104">
      <alignment horizontal="right"/>
      <protection locked="0"/>
    </xf>
    <xf numFmtId="0" fontId="7" fillId="14" borderId="14" applyNumberFormat="0" applyFont="0" applyAlignment="0" applyProtection="0"/>
    <xf numFmtId="254" fontId="10" fillId="39" borderId="2077">
      <alignment horizontal="right"/>
      <protection locked="0"/>
    </xf>
    <xf numFmtId="187" fontId="74" fillId="0" borderId="2077" applyFont="0" applyFill="0" applyBorder="0" applyAlignment="0" applyProtection="0">
      <alignment horizontal="left"/>
      <protection locked="0"/>
    </xf>
    <xf numFmtId="49" fontId="74" fillId="0" borderId="2050">
      <alignment horizontal="left" vertical="top" wrapText="1"/>
      <protection locked="0"/>
    </xf>
    <xf numFmtId="200" fontId="10" fillId="5" borderId="2077" applyFont="0" applyFill="0" applyBorder="0" applyAlignment="0" applyProtection="0"/>
    <xf numFmtId="0" fontId="10" fillId="62" borderId="2053" applyNumberFormat="0" applyFont="0" applyAlignment="0" applyProtection="0"/>
    <xf numFmtId="0" fontId="7" fillId="14" borderId="14" applyNumberFormat="0" applyFont="0" applyAlignment="0" applyProtection="0"/>
    <xf numFmtId="192" fontId="74" fillId="0" borderId="2068"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21" fillId="0" borderId="2032" applyFill="0"/>
    <xf numFmtId="0" fontId="7" fillId="14" borderId="14" applyNumberFormat="0" applyFont="0" applyAlignment="0" applyProtection="0"/>
    <xf numFmtId="0" fontId="7" fillId="14" borderId="14" applyNumberFormat="0" applyFont="0" applyAlignment="0" applyProtection="0"/>
    <xf numFmtId="0" fontId="64" fillId="59" borderId="2081" applyNumberFormat="0" applyAlignment="0" applyProtection="0"/>
    <xf numFmtId="250" fontId="121" fillId="0" borderId="2096" applyFill="0"/>
    <xf numFmtId="231" fontId="103" fillId="0" borderId="2065">
      <alignment vertical="center"/>
      <protection locked="0"/>
    </xf>
    <xf numFmtId="250" fontId="168" fillId="0" borderId="2096" applyFill="0"/>
    <xf numFmtId="0" fontId="66" fillId="0" borderId="2046" applyNumberFormat="0" applyFill="0" applyAlignment="0" applyProtection="0"/>
    <xf numFmtId="10" fontId="68" fillId="67" borderId="2041" applyNumberFormat="0" applyBorder="0" applyAlignment="0" applyProtection="0"/>
    <xf numFmtId="201" fontId="10" fillId="39" borderId="2041" applyNumberFormat="0">
      <alignment horizontal="left"/>
    </xf>
    <xf numFmtId="271" fontId="11" fillId="0" borderId="2041">
      <alignment horizontal="right"/>
    </xf>
    <xf numFmtId="190" fontId="74" fillId="0" borderId="2041" applyFont="0" applyFill="0" applyBorder="0" applyAlignment="0" applyProtection="0">
      <alignment horizontal="left"/>
      <protection locked="0"/>
    </xf>
    <xf numFmtId="192" fontId="74" fillId="0" borderId="2041" applyFont="0" applyFill="0" applyBorder="0" applyAlignment="0" applyProtection="0">
      <alignment horizontal="left"/>
      <protection locked="0"/>
    </xf>
    <xf numFmtId="191" fontId="74" fillId="0" borderId="2041" applyFont="0" applyFill="0" applyBorder="0" applyAlignment="0" applyProtection="0">
      <alignment horizontal="left"/>
      <protection locked="0"/>
    </xf>
    <xf numFmtId="266" fontId="103" fillId="0" borderId="2041" applyFill="0">
      <alignment horizontal="center" vertical="center"/>
    </xf>
    <xf numFmtId="184" fontId="68" fillId="0" borderId="2041" applyFill="0">
      <alignment horizontal="center" vertical="center"/>
    </xf>
    <xf numFmtId="228" fontId="103" fillId="0" borderId="2041" applyFill="0">
      <alignment horizontal="center" vertical="center"/>
    </xf>
    <xf numFmtId="228" fontId="68" fillId="0" borderId="2041" applyFill="0">
      <alignment horizontal="center" vertical="center"/>
    </xf>
    <xf numFmtId="228" fontId="104" fillId="0" borderId="2041" applyFill="0">
      <alignment horizontal="center" vertical="center"/>
    </xf>
    <xf numFmtId="228" fontId="79" fillId="0" borderId="2041" applyFill="0">
      <alignment horizontal="center" vertical="center"/>
    </xf>
    <xf numFmtId="178" fontId="10" fillId="39" borderId="2041">
      <alignment horizontal="center"/>
      <protection locked="0"/>
    </xf>
    <xf numFmtId="178" fontId="10" fillId="39" borderId="2041">
      <alignment horizontal="center"/>
      <protection locked="0"/>
    </xf>
    <xf numFmtId="254" fontId="10" fillId="39" borderId="2041">
      <alignment horizontal="right"/>
      <protection locked="0"/>
    </xf>
    <xf numFmtId="228" fontId="74" fillId="0" borderId="2041" applyNumberFormat="0">
      <alignment horizontal="left"/>
      <protection locked="0"/>
    </xf>
    <xf numFmtId="49" fontId="74" fillId="0" borderId="2041">
      <alignment horizontal="left" vertical="top" wrapText="1"/>
      <protection locked="0"/>
    </xf>
    <xf numFmtId="196" fontId="10" fillId="39" borderId="2041" applyFont="0" applyFill="0" applyBorder="0" applyAlignment="0">
      <alignment horizontal="left"/>
    </xf>
    <xf numFmtId="17" fontId="11" fillId="39" borderId="2041">
      <alignment horizontal="center"/>
      <protection locked="0"/>
    </xf>
    <xf numFmtId="254" fontId="10" fillId="39" borderId="2041">
      <alignment horizontal="right"/>
      <protection locked="0"/>
    </xf>
    <xf numFmtId="228" fontId="73" fillId="63" borderId="2041" applyFill="0">
      <alignment horizontal="center" vertical="center"/>
    </xf>
    <xf numFmtId="228" fontId="73" fillId="63" borderId="2041" applyFill="0">
      <alignment horizontal="center"/>
    </xf>
    <xf numFmtId="3" fontId="114" fillId="39" borderId="2041">
      <alignment horizontal="center"/>
      <protection locked="0"/>
    </xf>
    <xf numFmtId="0" fontId="7" fillId="14" borderId="14" applyNumberFormat="0" applyFont="0" applyAlignment="0" applyProtection="0"/>
    <xf numFmtId="185" fontId="74" fillId="0" borderId="2041" applyFont="0" applyFill="0" applyBorder="0" applyAlignment="0" applyProtection="0">
      <alignment horizontal="left"/>
      <protection locked="0"/>
    </xf>
    <xf numFmtId="250" fontId="168" fillId="0" borderId="2042" applyFill="0"/>
    <xf numFmtId="0" fontId="7" fillId="14" borderId="14" applyNumberFormat="0" applyFont="0" applyAlignment="0" applyProtection="0"/>
    <xf numFmtId="250" fontId="121" fillId="0" borderId="2042" applyFill="0"/>
    <xf numFmtId="271" fontId="11" fillId="63" borderId="2041">
      <alignment horizontal="right"/>
    </xf>
    <xf numFmtId="271" fontId="11" fillId="0" borderId="2041">
      <alignment horizontal="right"/>
    </xf>
    <xf numFmtId="187" fontId="74" fillId="0" borderId="2041" applyFont="0" applyFill="0" applyBorder="0" applyAlignment="0" applyProtection="0">
      <alignment horizontal="left"/>
      <protection locked="0"/>
    </xf>
    <xf numFmtId="228" fontId="74" fillId="0" borderId="2077" applyNumberFormat="0">
      <alignment horizontal="left"/>
      <protection locked="0"/>
    </xf>
    <xf numFmtId="237" fontId="103" fillId="0" borderId="2074">
      <alignment vertical="center"/>
      <protection locked="0"/>
    </xf>
    <xf numFmtId="250" fontId="121" fillId="0" borderId="2078" applyFill="0"/>
    <xf numFmtId="0" fontId="64" fillId="59" borderId="2054" applyNumberFormat="0" applyAlignment="0" applyProtection="0"/>
    <xf numFmtId="0" fontId="61" fillId="46" borderId="2043" applyNumberFormat="0" applyAlignment="0" applyProtection="0"/>
    <xf numFmtId="196" fontId="10" fillId="39" borderId="2050" applyFont="0" applyFill="0" applyBorder="0" applyAlignment="0">
      <alignment horizontal="left"/>
    </xf>
    <xf numFmtId="0" fontId="53" fillId="59" borderId="2070" applyNumberFormat="0" applyAlignment="0" applyProtection="0"/>
    <xf numFmtId="0" fontId="7" fillId="14" borderId="14" applyNumberFormat="0" applyFont="0" applyAlignment="0" applyProtection="0"/>
    <xf numFmtId="201" fontId="10" fillId="39" borderId="2050" applyNumberFormat="0">
      <alignment horizontal="left"/>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73" fillId="63" borderId="2339" applyFill="0">
      <alignment horizont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2" fillId="0" borderId="2064" applyNumberFormat="0" applyFill="0" applyAlignment="0" applyProtection="0"/>
    <xf numFmtId="0" fontId="53" fillId="59" borderId="2088" applyNumberFormat="0" applyAlignment="0" applyProtection="0"/>
    <xf numFmtId="0" fontId="74" fillId="0" borderId="2050" applyNumberFormat="0">
      <alignment horizontal="left"/>
      <protection locked="0"/>
    </xf>
    <xf numFmtId="185" fontId="74" fillId="0" borderId="2095"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3" fillId="63" borderId="2041" applyFill="0">
      <alignment horizontal="center"/>
    </xf>
    <xf numFmtId="178" fontId="10" fillId="39" borderId="2041">
      <alignment horizontal="center"/>
      <protection locked="0"/>
    </xf>
    <xf numFmtId="0" fontId="53" fillId="59" borderId="2043" applyNumberFormat="0" applyAlignment="0" applyProtection="0"/>
    <xf numFmtId="3" fontId="114" fillId="39" borderId="2068">
      <alignment horizontal="center"/>
      <protection locked="0"/>
    </xf>
    <xf numFmtId="0" fontId="10" fillId="62" borderId="2053" applyNumberFormat="0" applyFont="0" applyAlignment="0" applyProtection="0"/>
    <xf numFmtId="0" fontId="7" fillId="14" borderId="14" applyNumberFormat="0" applyFont="0" applyAlignment="0" applyProtection="0"/>
    <xf numFmtId="193" fontId="10" fillId="0" borderId="2077" applyFont="0" applyFill="0" applyBorder="0" applyAlignment="0" applyProtection="0">
      <alignment horizontal="left"/>
      <protection locked="0"/>
    </xf>
    <xf numFmtId="0" fontId="7" fillId="14" borderId="14" applyNumberFormat="0" applyFont="0" applyAlignment="0" applyProtection="0"/>
    <xf numFmtId="178" fontId="10" fillId="39" borderId="2068">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3" fillId="63" borderId="2077" applyFill="0">
      <alignment horizontal="center"/>
    </xf>
    <xf numFmtId="0" fontId="2" fillId="0" borderId="2091"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4" fontId="10" fillId="39" borderId="2050">
      <alignment horizontal="right"/>
      <protection locked="0"/>
    </xf>
    <xf numFmtId="178" fontId="10" fillId="39" borderId="2050">
      <alignment horizontal="center"/>
      <protection locked="0"/>
    </xf>
    <xf numFmtId="228" fontId="74" fillId="0" borderId="2050" applyNumberFormat="0">
      <alignment horizontal="left"/>
      <protection locked="0"/>
    </xf>
    <xf numFmtId="197" fontId="74" fillId="0" borderId="2041">
      <alignment horizontal="left"/>
      <protection locked="0"/>
    </xf>
    <xf numFmtId="178" fontId="10" fillId="39" borderId="2050">
      <alignment horizontal="center"/>
      <protection locked="0"/>
    </xf>
    <xf numFmtId="228" fontId="79" fillId="0" borderId="2050" applyFill="0">
      <alignment horizontal="center" vertical="center"/>
    </xf>
    <xf numFmtId="49" fontId="74" fillId="0" borderId="2050">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228" fontId="79" fillId="0" borderId="2104" applyFill="0">
      <alignment horizontal="center" vertical="center"/>
    </xf>
    <xf numFmtId="0" fontId="7" fillId="14" borderId="14" applyNumberFormat="0" applyFont="0" applyAlignment="0" applyProtection="0"/>
    <xf numFmtId="254" fontId="10" fillId="39" borderId="2068">
      <alignment horizontal="right"/>
      <protection locked="0"/>
    </xf>
    <xf numFmtId="49" fontId="74" fillId="0" borderId="2104">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66" fillId="0" borderId="2055"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043" applyNumberFormat="0" applyAlignment="0" applyProtection="0"/>
    <xf numFmtId="0" fontId="64" fillId="59" borderId="2072" applyNumberFormat="0" applyAlignment="0" applyProtection="0"/>
    <xf numFmtId="237" fontId="103" fillId="0" borderId="2083">
      <alignment vertical="center"/>
      <protection locked="0"/>
    </xf>
    <xf numFmtId="0" fontId="7" fillId="14" borderId="14" applyNumberFormat="0" applyFont="0" applyAlignment="0" applyProtection="0"/>
    <xf numFmtId="232" fontId="103" fillId="0" borderId="2083">
      <alignment vertical="center"/>
      <protection locked="0"/>
    </xf>
    <xf numFmtId="254" fontId="10" fillId="39" borderId="2095">
      <alignment horizontal="right"/>
      <protection locked="0"/>
    </xf>
    <xf numFmtId="0" fontId="7" fillId="14" borderId="14" applyNumberFormat="0" applyFont="0" applyAlignment="0" applyProtection="0"/>
    <xf numFmtId="17" fontId="11" fillId="39" borderId="2104">
      <alignment horizontal="center"/>
      <protection locked="0"/>
    </xf>
    <xf numFmtId="0" fontId="7" fillId="14" borderId="14" applyNumberFormat="0" applyFont="0" applyAlignment="0" applyProtection="0"/>
    <xf numFmtId="0" fontId="66" fillId="0" borderId="2091" applyNumberFormat="0" applyFill="0" applyAlignment="0" applyProtection="0"/>
    <xf numFmtId="0" fontId="61" fillId="46" borderId="2560" applyNumberFormat="0" applyAlignment="0" applyProtection="0"/>
    <xf numFmtId="178" fontId="10" fillId="39" borderId="2041">
      <alignment horizontal="center"/>
      <protection locked="0"/>
    </xf>
    <xf numFmtId="192" fontId="74" fillId="0" borderId="2077" applyFont="0" applyFill="0" applyBorder="0" applyAlignment="0" applyProtection="0">
      <alignment horizontal="left"/>
      <protection locked="0"/>
    </xf>
    <xf numFmtId="250" fontId="121" fillId="0" borderId="2042" applyFill="0"/>
    <xf numFmtId="228" fontId="68" fillId="0" borderId="2077" applyFill="0">
      <alignment horizontal="center" vertical="center"/>
    </xf>
    <xf numFmtId="178" fontId="10" fillId="39" borderId="2095">
      <alignment horizontal="center"/>
      <protection locked="0"/>
    </xf>
    <xf numFmtId="0" fontId="7" fillId="14" borderId="14" applyNumberFormat="0" applyFont="0" applyAlignment="0" applyProtection="0"/>
    <xf numFmtId="0" fontId="73" fillId="63" borderId="2059" applyFill="0">
      <alignment horizontal="center"/>
    </xf>
    <xf numFmtId="0" fontId="7" fillId="14" borderId="14" applyNumberFormat="0" applyFont="0" applyAlignment="0" applyProtection="0"/>
    <xf numFmtId="267" fontId="112" fillId="0" borderId="2085"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1" fontId="74" fillId="0" borderId="2077" applyFont="0" applyFill="0" applyBorder="0" applyAlignment="0" applyProtection="0">
      <alignment horizontal="left"/>
      <protection locked="0"/>
    </xf>
    <xf numFmtId="0" fontId="7" fillId="14" borderId="14" applyNumberFormat="0" applyFont="0" applyAlignment="0" applyProtection="0"/>
    <xf numFmtId="228" fontId="103" fillId="0" borderId="2083">
      <alignment vertical="center"/>
      <protection locked="0"/>
    </xf>
    <xf numFmtId="276" fontId="20" fillId="0" borderId="2077">
      <alignment horizontal="center"/>
    </xf>
    <xf numFmtId="228" fontId="73" fillId="63" borderId="2068" applyFill="0">
      <alignment horizont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2" fillId="0" borderId="2064" applyNumberFormat="0" applyFill="0" applyAlignment="0" applyProtection="0"/>
    <xf numFmtId="0" fontId="73" fillId="63" borderId="2068" applyFill="0">
      <alignment horizontal="center"/>
    </xf>
    <xf numFmtId="0" fontId="7" fillId="14" borderId="14" applyNumberFormat="0" applyFont="0" applyAlignment="0" applyProtection="0"/>
    <xf numFmtId="0" fontId="7" fillId="14" borderId="14" applyNumberFormat="0" applyFont="0" applyAlignment="0" applyProtection="0"/>
    <xf numFmtId="267" fontId="112" fillId="0" borderId="2103" applyFill="0">
      <alignment horizontal="center" vertical="center"/>
    </xf>
    <xf numFmtId="0" fontId="61" fillId="46" borderId="2097" applyNumberFormat="0" applyAlignment="0" applyProtection="0"/>
    <xf numFmtId="228" fontId="136" fillId="68" borderId="2066" applyNumberFormat="0">
      <alignment horizontal="right"/>
    </xf>
    <xf numFmtId="187" fontId="74" fillId="0" borderId="2050" applyFont="0" applyFill="0" applyBorder="0" applyAlignment="0" applyProtection="0">
      <alignment horizontal="left"/>
      <protection locked="0"/>
    </xf>
    <xf numFmtId="0" fontId="7" fillId="14" borderId="14" applyNumberFormat="0" applyFont="0" applyAlignment="0" applyProtection="0"/>
    <xf numFmtId="271" fontId="11" fillId="0" borderId="2050">
      <alignment horizontal="right"/>
    </xf>
    <xf numFmtId="185" fontId="74" fillId="0" borderId="2050" applyFont="0" applyFill="0" applyBorder="0" applyAlignment="0" applyProtection="0">
      <alignment horizontal="left"/>
      <protection locked="0"/>
    </xf>
    <xf numFmtId="250" fontId="121" fillId="0" borderId="2051" applyFill="0"/>
    <xf numFmtId="228" fontId="73" fillId="63" borderId="2050" applyFill="0">
      <alignment horizontal="center"/>
    </xf>
    <xf numFmtId="271" fontId="11" fillId="63" borderId="2050">
      <alignment horizontal="right"/>
    </xf>
    <xf numFmtId="250" fontId="168" fillId="0" borderId="2051" applyFill="0"/>
    <xf numFmtId="3" fontId="114" fillId="39" borderId="2050">
      <alignment horizontal="center"/>
      <protection locked="0"/>
    </xf>
    <xf numFmtId="237" fontId="103" fillId="0" borderId="2056">
      <alignment vertical="center"/>
      <protection locked="0"/>
    </xf>
    <xf numFmtId="0" fontId="7" fillId="14" borderId="14" applyNumberFormat="0" applyFont="0" applyAlignment="0" applyProtection="0"/>
    <xf numFmtId="228" fontId="79" fillId="0" borderId="2095" applyFill="0">
      <alignment horizontal="center" vertical="center"/>
    </xf>
    <xf numFmtId="200" fontId="10" fillId="5" borderId="2041" applyFont="0" applyFill="0" applyBorder="0" applyAlignment="0" applyProtection="0"/>
    <xf numFmtId="0" fontId="7" fillId="14" borderId="14" applyNumberFormat="0" applyFont="0" applyAlignment="0" applyProtection="0"/>
    <xf numFmtId="0" fontId="7" fillId="14" borderId="14" applyNumberFormat="0" applyFont="0" applyAlignment="0" applyProtection="0"/>
    <xf numFmtId="184" fontId="103" fillId="0" borderId="2101">
      <alignment vertical="center"/>
      <protection locked="0"/>
    </xf>
    <xf numFmtId="0" fontId="7" fillId="14" borderId="14" applyNumberFormat="0" applyFont="0" applyAlignment="0" applyProtection="0"/>
    <xf numFmtId="0" fontId="7" fillId="14" borderId="14" applyNumberFormat="0" applyFont="0" applyAlignment="0" applyProtection="0"/>
    <xf numFmtId="0" fontId="53" fillId="59" borderId="2079" applyNumberFormat="0" applyAlignment="0" applyProtection="0"/>
    <xf numFmtId="276" fontId="20" fillId="0" borderId="2095">
      <alignment horizontal="center"/>
    </xf>
    <xf numFmtId="0" fontId="7" fillId="14" borderId="14" applyNumberFormat="0" applyFont="0" applyAlignment="0" applyProtection="0"/>
    <xf numFmtId="0" fontId="7" fillId="14" borderId="14" applyNumberFormat="0" applyFont="0" applyAlignment="0" applyProtection="0"/>
    <xf numFmtId="228" fontId="74" fillId="0" borderId="2059" applyNumberFormat="0">
      <alignment horizontal="left"/>
      <protection locked="0"/>
    </xf>
    <xf numFmtId="0" fontId="7" fillId="14" borderId="14" applyNumberFormat="0" applyFont="0" applyAlignment="0" applyProtection="0"/>
    <xf numFmtId="49" fontId="74" fillId="0" borderId="2059">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10" fillId="62" borderId="2089" applyNumberFormat="0" applyFont="0" applyAlignment="0" applyProtection="0"/>
    <xf numFmtId="0" fontId="2" fillId="0" borderId="2055" applyNumberFormat="0" applyFill="0" applyAlignment="0" applyProtection="0"/>
    <xf numFmtId="178" fontId="10" fillId="39" borderId="2077">
      <alignment horizontal="center"/>
      <protection locked="0"/>
    </xf>
    <xf numFmtId="0" fontId="7" fillId="14" borderId="14" applyNumberFormat="0" applyFont="0" applyAlignment="0" applyProtection="0"/>
    <xf numFmtId="232" fontId="103" fillId="0" borderId="2101">
      <alignment vertical="center"/>
      <protection locked="0"/>
    </xf>
    <xf numFmtId="228" fontId="74" fillId="0" borderId="2086" applyNumberFormat="0">
      <alignment horizontal="left"/>
      <protection locked="0"/>
    </xf>
    <xf numFmtId="228" fontId="112" fillId="0" borderId="2076" applyFill="0">
      <alignment horizontal="center" vertical="center"/>
    </xf>
    <xf numFmtId="37" fontId="70" fillId="0" borderId="2067" applyFill="0">
      <alignment horizontal="center" vertical="center"/>
    </xf>
    <xf numFmtId="0" fontId="7" fillId="14" borderId="14" applyNumberFormat="0" applyFont="0" applyAlignment="0" applyProtection="0"/>
    <xf numFmtId="0" fontId="64" fillId="59" borderId="2054" applyNumberFormat="0" applyAlignment="0" applyProtection="0"/>
    <xf numFmtId="0" fontId="53" fillId="59" borderId="2034" applyNumberFormat="0" applyAlignment="0" applyProtection="0"/>
    <xf numFmtId="0" fontId="7" fillId="14" borderId="14" applyNumberFormat="0" applyFont="0" applyAlignment="0" applyProtection="0"/>
    <xf numFmtId="0" fontId="64" fillId="59" borderId="2090" applyNumberFormat="0" applyAlignment="0" applyProtection="0"/>
    <xf numFmtId="0" fontId="7" fillId="14" borderId="14" applyNumberFormat="0" applyFont="0" applyAlignment="0" applyProtection="0"/>
    <xf numFmtId="228" fontId="121" fillId="0" borderId="2102" applyNumberFormat="0"/>
    <xf numFmtId="233" fontId="103" fillId="0" borderId="2083">
      <alignment vertical="center"/>
      <protection locked="0"/>
    </xf>
    <xf numFmtId="0" fontId="7" fillId="14" borderId="14" applyNumberFormat="0" applyFont="0" applyAlignment="0" applyProtection="0"/>
    <xf numFmtId="0" fontId="7" fillId="14" borderId="14" applyNumberFormat="0" applyFont="0" applyAlignment="0" applyProtection="0"/>
    <xf numFmtId="233" fontId="103" fillId="0" borderId="2074">
      <alignment vertical="center"/>
      <protection locked="0"/>
    </xf>
    <xf numFmtId="0" fontId="7" fillId="14" borderId="14" applyNumberFormat="0" applyFont="0" applyAlignment="0" applyProtection="0"/>
    <xf numFmtId="0" fontId="66" fillId="0" borderId="2073" applyNumberFormat="0" applyFill="0" applyAlignment="0" applyProtection="0"/>
    <xf numFmtId="192" fontId="74" fillId="0" borderId="2041" applyFont="0" applyFill="0" applyBorder="0" applyAlignment="0" applyProtection="0">
      <alignment horizontal="left"/>
      <protection locked="0"/>
    </xf>
    <xf numFmtId="191" fontId="74" fillId="0" borderId="2041"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3" fillId="63" borderId="2104" applyFill="0">
      <alignment horizontal="center"/>
    </xf>
    <xf numFmtId="0" fontId="7" fillId="14" borderId="14" applyNumberFormat="0" applyFont="0" applyAlignment="0" applyProtection="0"/>
    <xf numFmtId="201" fontId="10" fillId="39" borderId="2041" applyNumberFormat="0">
      <alignment horizontal="left"/>
    </xf>
    <xf numFmtId="228" fontId="121" fillId="0" borderId="2048" applyNumberFormat="0"/>
    <xf numFmtId="0" fontId="7" fillId="14" borderId="14" applyNumberFormat="0" applyFont="0" applyAlignment="0" applyProtection="0"/>
    <xf numFmtId="0" fontId="7" fillId="14" borderId="14" applyNumberFormat="0" applyFont="0" applyAlignment="0" applyProtection="0"/>
    <xf numFmtId="0" fontId="64" fillId="59" borderId="2063" applyNumberFormat="0" applyAlignment="0" applyProtection="0"/>
    <xf numFmtId="232" fontId="103" fillId="0" borderId="2056">
      <alignment vertical="center"/>
      <protection locked="0"/>
    </xf>
    <xf numFmtId="178" fontId="10" fillId="39" borderId="2041">
      <alignment horizontal="center"/>
      <protection locked="0"/>
    </xf>
    <xf numFmtId="0" fontId="64" fillId="59" borderId="2081" applyNumberFormat="0" applyAlignment="0" applyProtection="0"/>
    <xf numFmtId="178" fontId="10" fillId="39" borderId="2041">
      <alignment horizontal="center"/>
      <protection locked="0"/>
    </xf>
    <xf numFmtId="232" fontId="103" fillId="0" borderId="2065">
      <alignment vertical="center"/>
      <protection locked="0"/>
    </xf>
    <xf numFmtId="228" fontId="136" fillId="68" borderId="2093" applyNumberFormat="0">
      <alignment horizontal="right"/>
    </xf>
    <xf numFmtId="184" fontId="68" fillId="0" borderId="2068" applyFill="0">
      <alignment horizontal="center" vertical="center"/>
    </xf>
    <xf numFmtId="0" fontId="7" fillId="14" borderId="14" applyNumberFormat="0" applyFont="0" applyAlignment="0" applyProtection="0"/>
    <xf numFmtId="228" fontId="74" fillId="0" borderId="2041" applyNumberFormat="0">
      <alignment horizontal="left"/>
      <protection locked="0"/>
    </xf>
    <xf numFmtId="49" fontId="74" fillId="0" borderId="2068">
      <alignment horizontal="left" vertical="top" wrapText="1"/>
      <protection locked="0"/>
    </xf>
    <xf numFmtId="0" fontId="7" fillId="14" borderId="14" applyNumberFormat="0" applyFont="0" applyAlignment="0" applyProtection="0"/>
    <xf numFmtId="49" fontId="74" fillId="0" borderId="2041">
      <alignment horizontal="left" vertical="top" wrapText="1"/>
      <protection locked="0"/>
    </xf>
    <xf numFmtId="196" fontId="10" fillId="39" borderId="2041" applyFont="0" applyFill="0" applyBorder="0" applyAlignment="0">
      <alignment horizontal="left"/>
    </xf>
    <xf numFmtId="0" fontId="66" fillId="0" borderId="2100" applyNumberFormat="0" applyFill="0" applyAlignment="0" applyProtection="0"/>
    <xf numFmtId="231" fontId="103" fillId="0" borderId="2047">
      <alignment vertical="center"/>
      <protection locked="0"/>
    </xf>
    <xf numFmtId="0" fontId="61" fillId="46" borderId="2034" applyNumberFormat="0" applyAlignment="0" applyProtection="0"/>
    <xf numFmtId="228" fontId="124" fillId="0" borderId="2103" applyFill="0">
      <alignment horizontal="center" vertical="center"/>
    </xf>
    <xf numFmtId="0" fontId="7" fillId="14" borderId="14" applyNumberFormat="0" applyFont="0" applyAlignment="0" applyProtection="0"/>
    <xf numFmtId="228" fontId="104" fillId="0" borderId="2104" applyFill="0">
      <alignment horizontal="center" vertical="center"/>
    </xf>
    <xf numFmtId="0" fontId="73" fillId="63" borderId="2077" applyFill="0">
      <alignment horizontal="center"/>
    </xf>
    <xf numFmtId="250" fontId="168" fillId="0" borderId="2078" applyFill="0"/>
    <xf numFmtId="0" fontId="74" fillId="0" borderId="2095" applyNumberFormat="0">
      <alignment horizontal="left"/>
      <protection locked="0"/>
    </xf>
    <xf numFmtId="192" fontId="74" fillId="0" borderId="2086" applyFont="0" applyFill="0" applyBorder="0" applyAlignment="0" applyProtection="0">
      <alignment horizontal="left"/>
      <protection locked="0"/>
    </xf>
    <xf numFmtId="0" fontId="7" fillId="14" borderId="14" applyNumberFormat="0" applyFont="0" applyAlignment="0" applyProtection="0"/>
    <xf numFmtId="228" fontId="73" fillId="63" borderId="2077" applyFill="0">
      <alignment horizontal="center" vertical="center"/>
    </xf>
    <xf numFmtId="228" fontId="103" fillId="0" borderId="2092">
      <alignment vertical="center"/>
      <protection locked="0"/>
    </xf>
    <xf numFmtId="0" fontId="10" fillId="62" borderId="2080" applyNumberFormat="0" applyFont="0" applyAlignment="0" applyProtection="0"/>
    <xf numFmtId="230" fontId="103" fillId="0" borderId="2065">
      <alignment vertical="center"/>
      <protection locked="0"/>
    </xf>
    <xf numFmtId="228" fontId="74" fillId="0" borderId="2068" applyNumberFormat="0">
      <alignment horizontal="left"/>
      <protection locked="0"/>
    </xf>
    <xf numFmtId="0" fontId="53" fillId="59" borderId="2097" applyNumberFormat="0" applyAlignment="0" applyProtection="0"/>
    <xf numFmtId="0" fontId="66" fillId="0" borderId="2073" applyNumberFormat="0" applyFill="0" applyAlignment="0" applyProtection="0"/>
    <xf numFmtId="185" fontId="74" fillId="0" borderId="2086" applyFont="0" applyFill="0" applyBorder="0" applyAlignment="0" applyProtection="0">
      <alignment horizontal="left"/>
      <protection locked="0"/>
    </xf>
    <xf numFmtId="0" fontId="61" fillId="46" borderId="2052" applyNumberFormat="0" applyAlignment="0" applyProtection="0"/>
    <xf numFmtId="0" fontId="53" fillId="59" borderId="2052" applyNumberFormat="0" applyAlignment="0" applyProtection="0"/>
    <xf numFmtId="0" fontId="73" fillId="63" borderId="2095" applyFill="0">
      <alignment horizontal="center"/>
    </xf>
    <xf numFmtId="0" fontId="7" fillId="14" borderId="14" applyNumberFormat="0" applyFont="0" applyAlignment="0" applyProtection="0"/>
    <xf numFmtId="233" fontId="103" fillId="0" borderId="2092">
      <alignment vertic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8" fontId="73" fillId="63" borderId="2068" applyFill="0">
      <alignment horizontal="center" vertical="center"/>
    </xf>
    <xf numFmtId="0" fontId="7" fillId="14" borderId="14" applyNumberFormat="0" applyFont="0" applyAlignment="0" applyProtection="0"/>
    <xf numFmtId="250" fontId="121" fillId="0" borderId="2087" applyFill="0"/>
    <xf numFmtId="0" fontId="7" fillId="14" borderId="14" applyNumberFormat="0" applyFont="0" applyAlignment="0" applyProtection="0"/>
    <xf numFmtId="0" fontId="7" fillId="14" borderId="14" applyNumberFormat="0" applyFont="0" applyAlignment="0" applyProtection="0"/>
    <xf numFmtId="0" fontId="64" fillId="59" borderId="2045" applyNumberFormat="0" applyAlignment="0" applyProtection="0"/>
    <xf numFmtId="0" fontId="7" fillId="14" borderId="14" applyNumberFormat="0" applyFont="0" applyAlignment="0" applyProtection="0"/>
    <xf numFmtId="184" fontId="103" fillId="0" borderId="2056">
      <alignment vertical="center"/>
      <protection locked="0"/>
    </xf>
    <xf numFmtId="230" fontId="103" fillId="0" borderId="2056">
      <alignment vertical="center"/>
      <protection locked="0"/>
    </xf>
    <xf numFmtId="196" fontId="10" fillId="39" borderId="2104" applyFont="0" applyFill="0" applyBorder="0" applyAlignment="0">
      <alignment horizontal="left"/>
    </xf>
    <xf numFmtId="0" fontId="53" fillId="59" borderId="2079" applyNumberFormat="0" applyAlignment="0" applyProtection="0"/>
    <xf numFmtId="3" fontId="114" fillId="39" borderId="2104">
      <alignment horizontal="center"/>
      <protection locked="0"/>
    </xf>
    <xf numFmtId="0" fontId="7" fillId="14" borderId="14" applyNumberFormat="0" applyFont="0" applyAlignment="0" applyProtection="0"/>
    <xf numFmtId="0" fontId="10" fillId="62" borderId="2035" applyNumberFormat="0" applyFont="0" applyAlignment="0" applyProtection="0"/>
    <xf numFmtId="0" fontId="64" fillId="59" borderId="2036" applyNumberFormat="0" applyAlignment="0" applyProtection="0"/>
    <xf numFmtId="0" fontId="7" fillId="14" borderId="14" applyNumberFormat="0" applyFont="0" applyAlignment="0" applyProtection="0"/>
    <xf numFmtId="0" fontId="2" fillId="0" borderId="2073" applyNumberFormat="0" applyFill="0" applyAlignment="0" applyProtection="0"/>
    <xf numFmtId="0" fontId="7" fillId="14" borderId="14" applyNumberFormat="0" applyFont="0" applyAlignment="0" applyProtection="0"/>
    <xf numFmtId="188" fontId="73" fillId="63" borderId="2086" applyFill="0">
      <alignment horizontal="center" vertical="center"/>
    </xf>
    <xf numFmtId="233" fontId="103" fillId="0" borderId="2065">
      <alignment vertical="center"/>
      <protection locked="0"/>
    </xf>
    <xf numFmtId="190" fontId="74" fillId="0" borderId="2068" applyFont="0" applyFill="0" applyBorder="0" applyAlignment="0" applyProtection="0">
      <alignment horizontal="left"/>
      <protection locked="0"/>
    </xf>
    <xf numFmtId="228" fontId="124" fillId="0" borderId="2067" applyFill="0">
      <alignment horizontal="center" vertical="center"/>
    </xf>
    <xf numFmtId="188" fontId="73" fillId="63" borderId="2567" applyFill="0">
      <alignment horizontal="center" vertical="center"/>
    </xf>
    <xf numFmtId="0" fontId="73" fillId="63" borderId="2050" applyFill="0">
      <alignment horizontal="center"/>
    </xf>
    <xf numFmtId="0" fontId="7" fillId="14" borderId="14" applyNumberFormat="0" applyFont="0" applyAlignment="0" applyProtection="0"/>
    <xf numFmtId="233" fontId="103" fillId="0" borderId="2065">
      <alignment vertical="center"/>
      <protection locked="0"/>
    </xf>
    <xf numFmtId="0" fontId="7" fillId="14" borderId="14" applyNumberFormat="0" applyFont="0" applyAlignment="0" applyProtection="0"/>
    <xf numFmtId="0" fontId="2" fillId="0" borderId="2037" applyNumberFormat="0" applyFill="0" applyAlignment="0" applyProtection="0"/>
    <xf numFmtId="0" fontId="66" fillId="0" borderId="2037" applyNumberFormat="0" applyFill="0" applyAlignment="0" applyProtection="0"/>
    <xf numFmtId="188" fontId="73" fillId="63" borderId="2249" applyFill="0">
      <alignment horizontal="center" vertical="center"/>
    </xf>
    <xf numFmtId="0" fontId="7" fillId="14" borderId="14" applyNumberFormat="0" applyFont="0" applyAlignment="0" applyProtection="0"/>
    <xf numFmtId="0" fontId="2" fillId="0" borderId="2046" applyNumberFormat="0" applyFill="0" applyAlignment="0" applyProtection="0"/>
    <xf numFmtId="196" fontId="10" fillId="39" borderId="2095" applyFont="0" applyFill="0" applyBorder="0" applyAlignment="0">
      <alignment horizontal="left"/>
    </xf>
    <xf numFmtId="228" fontId="73" fillId="63" borderId="2050" applyFill="0">
      <alignment horizontal="center" vertical="center"/>
    </xf>
    <xf numFmtId="228" fontId="73" fillId="63" borderId="2041" applyFill="0">
      <alignment horizontal="center"/>
    </xf>
    <xf numFmtId="228" fontId="73" fillId="63" borderId="2041" applyFill="0">
      <alignment horizontal="center" vertical="center"/>
    </xf>
    <xf numFmtId="17" fontId="11" fillId="39" borderId="2050">
      <alignment horizontal="center"/>
      <protection locked="0"/>
    </xf>
    <xf numFmtId="0" fontId="53" fillId="59" borderId="2061" applyNumberFormat="0" applyAlignment="0" applyProtection="0"/>
    <xf numFmtId="191" fontId="74" fillId="0" borderId="2095" applyFont="0" applyFill="0" applyBorder="0" applyAlignment="0" applyProtection="0">
      <alignment horizontal="left"/>
      <protection locked="0"/>
    </xf>
    <xf numFmtId="0" fontId="7" fillId="14" borderId="14" applyNumberFormat="0" applyFont="0" applyAlignment="0" applyProtection="0"/>
    <xf numFmtId="0" fontId="61" fillId="46" borderId="2061" applyNumberFormat="0" applyAlignment="0" applyProtection="0"/>
    <xf numFmtId="254" fontId="10" fillId="39" borderId="2050">
      <alignment horizontal="right"/>
      <protection locked="0"/>
    </xf>
    <xf numFmtId="228" fontId="121" fillId="0" borderId="2066" applyNumberFormat="0"/>
    <xf numFmtId="0" fontId="7" fillId="14" borderId="14" applyNumberFormat="0" applyFont="0" applyAlignment="0" applyProtection="0"/>
    <xf numFmtId="0" fontId="7" fillId="14" borderId="14" applyNumberFormat="0" applyFont="0" applyAlignment="0" applyProtection="0"/>
    <xf numFmtId="231" fontId="103" fillId="0" borderId="2074">
      <alignment vertical="center"/>
      <protection locked="0"/>
    </xf>
    <xf numFmtId="0" fontId="7" fillId="14" borderId="14" applyNumberFormat="0" applyFont="0" applyAlignment="0" applyProtection="0"/>
    <xf numFmtId="0" fontId="61" fillId="46" borderId="2070" applyNumberFormat="0" applyAlignment="0" applyProtection="0"/>
    <xf numFmtId="0" fontId="7" fillId="14" borderId="14" applyNumberFormat="0" applyFont="0" applyAlignment="0" applyProtection="0"/>
    <xf numFmtId="250" fontId="168" fillId="0" borderId="2069" applyFill="0"/>
    <xf numFmtId="0" fontId="64" fillId="59" borderId="2063" applyNumberFormat="0" applyAlignment="0" applyProtection="0"/>
    <xf numFmtId="0" fontId="7" fillId="14" borderId="14" applyNumberFormat="0" applyFont="0" applyAlignment="0" applyProtection="0"/>
    <xf numFmtId="178" fontId="10" fillId="39" borderId="2086">
      <alignment horizontal="center"/>
      <protection locked="0"/>
    </xf>
    <xf numFmtId="0" fontId="7" fillId="14" borderId="14" applyNumberFormat="0" applyFont="0" applyAlignment="0" applyProtection="0"/>
    <xf numFmtId="185" fontId="74" fillId="0" borderId="2041" applyFont="0" applyFill="0" applyBorder="0" applyAlignment="0" applyProtection="0">
      <alignment horizontal="left"/>
      <protection locked="0"/>
    </xf>
    <xf numFmtId="0" fontId="7" fillId="14" borderId="14" applyNumberFormat="0" applyFont="0" applyAlignment="0" applyProtection="0"/>
    <xf numFmtId="250" fontId="121" fillId="0" borderId="2413" applyFill="0"/>
    <xf numFmtId="231" fontId="103" fillId="0" borderId="2074">
      <alignment vertical="center"/>
      <protection locked="0"/>
    </xf>
    <xf numFmtId="228" fontId="103" fillId="0" borderId="2086" applyFill="0">
      <alignment horizontal="center" vertical="center"/>
    </xf>
    <xf numFmtId="0" fontId="64" fillId="59" borderId="2099" applyNumberFormat="0" applyAlignment="0" applyProtection="0"/>
    <xf numFmtId="231" fontId="103" fillId="0" borderId="2101">
      <alignment vertical="center"/>
      <protection locked="0"/>
    </xf>
    <xf numFmtId="0" fontId="7" fillId="14" borderId="14" applyNumberFormat="0" applyFont="0" applyAlignment="0" applyProtection="0"/>
    <xf numFmtId="0" fontId="7" fillId="14" borderId="14" applyNumberFormat="0" applyFont="0" applyAlignment="0" applyProtection="0"/>
    <xf numFmtId="49" fontId="74" fillId="0" borderId="2077">
      <alignment horizontal="left" vertical="top" wrapText="1"/>
      <protection locked="0"/>
    </xf>
    <xf numFmtId="0" fontId="66" fillId="0" borderId="2082" applyNumberFormat="0" applyFill="0" applyAlignment="0" applyProtection="0"/>
    <xf numFmtId="0" fontId="7" fillId="14" borderId="14" applyNumberFormat="0" applyFont="0" applyAlignment="0" applyProtection="0"/>
    <xf numFmtId="228" fontId="112" fillId="0" borderId="2085"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4" fillId="0" borderId="2050"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2090" applyNumberFormat="0" applyAlignment="0" applyProtection="0"/>
    <xf numFmtId="228" fontId="73" fillId="63" borderId="2077"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10" fillId="62" borderId="2044" applyNumberFormat="0" applyFont="0" applyAlignment="0" applyProtection="0"/>
    <xf numFmtId="0" fontId="7" fillId="14" borderId="14" applyNumberFormat="0" applyFont="0" applyAlignment="0" applyProtection="0"/>
    <xf numFmtId="228" fontId="74" fillId="0" borderId="2077" applyNumberFormat="0">
      <alignment horizontal="left"/>
      <protection locked="0"/>
    </xf>
    <xf numFmtId="0" fontId="7" fillId="14" borderId="14" applyNumberFormat="0" applyFont="0" applyAlignment="0" applyProtection="0"/>
    <xf numFmtId="0" fontId="64" fillId="59" borderId="2072" applyNumberFormat="0" applyAlignment="0" applyProtection="0"/>
    <xf numFmtId="10" fontId="68" fillId="67" borderId="2104" applyNumberFormat="0" applyBorder="0" applyAlignment="0" applyProtection="0"/>
    <xf numFmtId="0" fontId="53" fillId="59" borderId="2034" applyNumberFormat="0" applyAlignment="0" applyProtection="0"/>
    <xf numFmtId="0" fontId="61" fillId="46" borderId="2034" applyNumberFormat="0" applyAlignment="0" applyProtection="0"/>
    <xf numFmtId="0" fontId="64" fillId="59" borderId="2036" applyNumberFormat="0" applyAlignment="0" applyProtection="0"/>
    <xf numFmtId="0" fontId="66" fillId="0" borderId="2037" applyNumberFormat="0" applyFill="0" applyAlignment="0" applyProtection="0"/>
    <xf numFmtId="0" fontId="2" fillId="0" borderId="2037" applyNumberFormat="0" applyFill="0" applyAlignment="0" applyProtection="0"/>
    <xf numFmtId="0" fontId="53" fillId="59" borderId="2034" applyNumberFormat="0" applyAlignment="0" applyProtection="0"/>
    <xf numFmtId="0" fontId="61" fillId="46" borderId="2034" applyNumberFormat="0" applyAlignment="0" applyProtection="0"/>
    <xf numFmtId="0" fontId="7" fillId="14" borderId="14" applyNumberFormat="0" applyFont="0" applyAlignment="0" applyProtection="0"/>
    <xf numFmtId="0" fontId="64" fillId="59" borderId="2036" applyNumberFormat="0" applyAlignment="0" applyProtection="0"/>
    <xf numFmtId="0" fontId="2" fillId="0" borderId="2037" applyNumberFormat="0" applyFill="0" applyAlignment="0" applyProtection="0"/>
    <xf numFmtId="0" fontId="66" fillId="0" borderId="2037"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034" applyNumberFormat="0" applyAlignment="0" applyProtection="0"/>
    <xf numFmtId="229" fontId="103" fillId="0" borderId="2065">
      <alignment vertical="center"/>
      <protection locked="0"/>
    </xf>
    <xf numFmtId="0" fontId="7" fillId="14" borderId="14" applyNumberFormat="0" applyFont="0" applyAlignment="0" applyProtection="0"/>
    <xf numFmtId="0" fontId="61" fillId="46" borderId="2034" applyNumberFormat="0" applyAlignment="0" applyProtection="0"/>
    <xf numFmtId="228" fontId="68" fillId="0" borderId="2050" applyFill="0">
      <alignment horizontal="center" vertical="center"/>
    </xf>
    <xf numFmtId="184" fontId="68" fillId="0" borderId="2050" applyFill="0">
      <alignment horizontal="center" vertical="center"/>
    </xf>
    <xf numFmtId="0" fontId="10" fillId="62" borderId="2035" applyNumberFormat="0" applyFont="0" applyAlignment="0" applyProtection="0"/>
    <xf numFmtId="0" fontId="64" fillId="59" borderId="2036" applyNumberFormat="0" applyAlignment="0" applyProtection="0"/>
    <xf numFmtId="228" fontId="124" fillId="0" borderId="2076" applyFill="0">
      <alignment horizontal="center" vertical="center"/>
    </xf>
    <xf numFmtId="0" fontId="7" fillId="14" borderId="14" applyNumberFormat="0" applyFont="0" applyAlignment="0" applyProtection="0"/>
    <xf numFmtId="0" fontId="66" fillId="0" borderId="2037" applyNumberFormat="0" applyFill="0" applyAlignment="0" applyProtection="0"/>
    <xf numFmtId="0" fontId="2" fillId="0" borderId="2037" applyNumberFormat="0" applyFill="0" applyAlignment="0" applyProtection="0"/>
    <xf numFmtId="228" fontId="103" fillId="0" borderId="2050" applyFill="0">
      <alignment horizontal="center" vertical="center"/>
    </xf>
    <xf numFmtId="0" fontId="7" fillId="14" borderId="14" applyNumberFormat="0" applyFont="0" applyAlignment="0" applyProtection="0"/>
    <xf numFmtId="266" fontId="103" fillId="0" borderId="2086"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034"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034" applyNumberFormat="0" applyAlignment="0" applyProtection="0"/>
    <xf numFmtId="0" fontId="7" fillId="14" borderId="14" applyNumberFormat="0" applyFont="0" applyAlignment="0" applyProtection="0"/>
    <xf numFmtId="0" fontId="10" fillId="62" borderId="2035" applyNumberFormat="0" applyFont="0" applyAlignment="0" applyProtection="0"/>
    <xf numFmtId="0" fontId="64" fillId="59" borderId="2036" applyNumberFormat="0" applyAlignment="0" applyProtection="0"/>
    <xf numFmtId="0" fontId="7" fillId="14" borderId="14" applyNumberFormat="0" applyFont="0" applyAlignment="0" applyProtection="0"/>
    <xf numFmtId="37" fontId="70" fillId="0" borderId="2103" applyFill="0">
      <alignment horizontal="center" vertical="center"/>
    </xf>
    <xf numFmtId="0" fontId="2" fillId="0" borderId="2037" applyNumberFormat="0" applyFill="0" applyAlignment="0" applyProtection="0"/>
    <xf numFmtId="0" fontId="66" fillId="0" borderId="2037"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2054" applyNumberFormat="0" applyAlignment="0" applyProtection="0"/>
    <xf numFmtId="191" fontId="74" fillId="0" borderId="2050"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201" fontId="10" fillId="39" borderId="2086" applyNumberFormat="0">
      <alignment horizontal="left"/>
    </xf>
    <xf numFmtId="0" fontId="73" fillId="63" borderId="2041" applyFill="0">
      <alignment horizontal="center"/>
    </xf>
    <xf numFmtId="0" fontId="7" fillId="14" borderId="14" applyNumberFormat="0" applyFont="0" applyAlignment="0" applyProtection="0"/>
    <xf numFmtId="276" fontId="20" fillId="0" borderId="2068">
      <alignment horizontal="center"/>
    </xf>
    <xf numFmtId="192" fontId="74" fillId="0" borderId="2050" applyFont="0" applyFill="0" applyBorder="0" applyAlignment="0" applyProtection="0">
      <alignment horizontal="left"/>
      <protection locked="0"/>
    </xf>
    <xf numFmtId="190" fontId="74" fillId="0" borderId="2050" applyFont="0" applyFill="0" applyBorder="0" applyAlignment="0" applyProtection="0">
      <alignment horizontal="left"/>
      <protection locked="0"/>
    </xf>
    <xf numFmtId="0" fontId="10" fillId="62" borderId="2053" applyNumberFormat="0" applyFont="0" applyAlignment="0" applyProtection="0"/>
    <xf numFmtId="188" fontId="73" fillId="63" borderId="2041" applyFill="0">
      <alignment horizontal="center" vertical="center"/>
    </xf>
    <xf numFmtId="0" fontId="7" fillId="14" borderId="14" applyNumberFormat="0" applyFont="0" applyAlignment="0" applyProtection="0"/>
    <xf numFmtId="0" fontId="10" fillId="62" borderId="2080" applyNumberFormat="0" applyFont="0" applyAlignment="0" applyProtection="0"/>
    <xf numFmtId="0" fontId="2" fillId="0" borderId="2091" applyNumberFormat="0" applyFill="0" applyAlignment="0" applyProtection="0"/>
    <xf numFmtId="0" fontId="61" fillId="46" borderId="2043" applyNumberFormat="0" applyAlignment="0" applyProtection="0"/>
    <xf numFmtId="3" fontId="114" fillId="39" borderId="2567">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0" fontId="10" fillId="63" borderId="2041" applyNumberFormat="0" applyFont="0" applyBorder="0" applyAlignment="0" applyProtection="0"/>
    <xf numFmtId="180" fontId="10" fillId="63" borderId="2041" applyNumberFormat="0" applyFont="0" applyBorder="0" applyAlignment="0" applyProtection="0"/>
    <xf numFmtId="0" fontId="66" fillId="0" borderId="2082" applyNumberFormat="0" applyFill="0" applyAlignment="0" applyProtection="0"/>
    <xf numFmtId="276" fontId="20" fillId="0" borderId="2059">
      <alignment horizontal="center"/>
    </xf>
    <xf numFmtId="192" fontId="74" fillId="0" borderId="2077" applyFont="0" applyFill="0" applyBorder="0" applyAlignment="0" applyProtection="0">
      <alignment horizontal="left"/>
      <protection locked="0"/>
    </xf>
    <xf numFmtId="267" fontId="112" fillId="0" borderId="2076" applyFill="0">
      <alignment horizontal="center" vertical="center"/>
    </xf>
    <xf numFmtId="0" fontId="7" fillId="14" borderId="14" applyNumberFormat="0" applyFont="0" applyAlignment="0" applyProtection="0"/>
    <xf numFmtId="250" fontId="121" fillId="0" borderId="2060" applyFill="0"/>
    <xf numFmtId="0" fontId="7" fillId="14" borderId="14" applyNumberFormat="0" applyFont="0" applyAlignment="0" applyProtection="0"/>
    <xf numFmtId="0" fontId="7" fillId="14" borderId="14" applyNumberFormat="0" applyFont="0" applyAlignment="0" applyProtection="0"/>
    <xf numFmtId="250" fontId="121" fillId="0" borderId="2105" applyFill="0"/>
    <xf numFmtId="0" fontId="7" fillId="14" borderId="14" applyNumberFormat="0" applyFont="0" applyAlignment="0" applyProtection="0"/>
    <xf numFmtId="228" fontId="136" fillId="68" borderId="2057" applyNumberFormat="0">
      <alignment horizontal="right"/>
    </xf>
    <xf numFmtId="10" fontId="68" fillId="67" borderId="2077" applyNumberFormat="0" applyBorder="0" applyAlignment="0" applyProtection="0"/>
    <xf numFmtId="0" fontId="7" fillId="14" borderId="14" applyNumberFormat="0" applyFont="0" applyAlignment="0" applyProtection="0"/>
    <xf numFmtId="0" fontId="7" fillId="14" borderId="14" applyNumberFormat="0" applyFont="0" applyAlignment="0" applyProtection="0"/>
    <xf numFmtId="0" fontId="73" fillId="63" borderId="2041" applyFill="0">
      <alignment horizontal="center"/>
    </xf>
    <xf numFmtId="188" fontId="73" fillId="63" borderId="2041" applyFill="0">
      <alignment horizontal="center" vertical="center"/>
    </xf>
    <xf numFmtId="185" fontId="74" fillId="0" borderId="2041" applyFont="0" applyFill="0" applyBorder="0" applyAlignment="0" applyProtection="0">
      <alignment horizontal="left"/>
      <protection locked="0"/>
    </xf>
    <xf numFmtId="197" fontId="74" fillId="0" borderId="2041">
      <alignment horizontal="left"/>
      <protection locked="0"/>
    </xf>
    <xf numFmtId="0" fontId="53" fillId="59" borderId="2043" applyNumberFormat="0" applyAlignment="0" applyProtection="0"/>
    <xf numFmtId="0" fontId="61" fillId="46" borderId="2043" applyNumberFormat="0" applyAlignment="0" applyProtection="0"/>
    <xf numFmtId="0" fontId="64" fillId="59" borderId="2045" applyNumberFormat="0" applyAlignment="0" applyProtection="0"/>
    <xf numFmtId="0" fontId="66" fillId="0" borderId="2046" applyNumberFormat="0" applyFill="0" applyAlignment="0" applyProtection="0"/>
    <xf numFmtId="0" fontId="2" fillId="0" borderId="2046" applyNumberFormat="0" applyFill="0" applyAlignment="0" applyProtection="0"/>
    <xf numFmtId="0" fontId="53" fillId="59" borderId="2043" applyNumberFormat="0" applyAlignment="0" applyProtection="0"/>
    <xf numFmtId="0" fontId="73" fillId="63" borderId="2041" applyFill="0">
      <alignment horizontal="center"/>
    </xf>
    <xf numFmtId="188" fontId="73" fillId="63" borderId="2041" applyFill="0">
      <alignment horizontal="center" vertical="center"/>
    </xf>
    <xf numFmtId="0" fontId="61" fillId="46" borderId="2043" applyNumberFormat="0" applyAlignment="0" applyProtection="0"/>
    <xf numFmtId="0" fontId="7" fillId="14" borderId="14" applyNumberFormat="0" applyFont="0" applyAlignment="0" applyProtection="0"/>
    <xf numFmtId="0" fontId="64" fillId="59" borderId="2045" applyNumberFormat="0" applyAlignment="0" applyProtection="0"/>
    <xf numFmtId="0" fontId="2" fillId="0" borderId="2046" applyNumberFormat="0" applyFill="0" applyAlignment="0" applyProtection="0"/>
    <xf numFmtId="0" fontId="66" fillId="0" borderId="2046"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043" applyNumberFormat="0" applyAlignment="0" applyProtection="0"/>
    <xf numFmtId="0" fontId="7" fillId="14" borderId="14" applyNumberFormat="0" applyFont="0" applyAlignment="0" applyProtection="0"/>
    <xf numFmtId="0" fontId="61" fillId="46" borderId="2043" applyNumberFormat="0" applyAlignment="0" applyProtection="0"/>
    <xf numFmtId="192" fontId="74" fillId="0" borderId="2059" applyFont="0" applyFill="0" applyBorder="0" applyAlignment="0" applyProtection="0">
      <alignment horizontal="left"/>
      <protection locked="0"/>
    </xf>
    <xf numFmtId="271" fontId="11" fillId="0" borderId="2059">
      <alignment horizontal="right"/>
    </xf>
    <xf numFmtId="0" fontId="10" fillId="62" borderId="2044" applyNumberFormat="0" applyFont="0" applyAlignment="0" applyProtection="0"/>
    <xf numFmtId="0" fontId="64" fillId="59" borderId="2045" applyNumberFormat="0" applyAlignment="0" applyProtection="0"/>
    <xf numFmtId="0" fontId="61" fillId="46" borderId="2061" applyNumberFormat="0" applyAlignment="0" applyProtection="0"/>
    <xf numFmtId="0" fontId="7" fillId="14" borderId="14" applyNumberFormat="0" applyFont="0" applyAlignment="0" applyProtection="0"/>
    <xf numFmtId="0" fontId="66" fillId="0" borderId="2046" applyNumberFormat="0" applyFill="0" applyAlignment="0" applyProtection="0"/>
    <xf numFmtId="0" fontId="2" fillId="0" borderId="2046" applyNumberFormat="0" applyFill="0" applyAlignment="0" applyProtection="0"/>
    <xf numFmtId="190" fontId="74" fillId="0" borderId="2059"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043"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043" applyNumberFormat="0" applyAlignment="0" applyProtection="0"/>
    <xf numFmtId="0" fontId="7" fillId="14" borderId="14" applyNumberFormat="0" applyFont="0" applyAlignment="0" applyProtection="0"/>
    <xf numFmtId="0" fontId="10" fillId="62" borderId="2044" applyNumberFormat="0" applyFont="0" applyAlignment="0" applyProtection="0"/>
    <xf numFmtId="0" fontId="64" fillId="59" borderId="2045" applyNumberFormat="0" applyAlignment="0" applyProtection="0"/>
    <xf numFmtId="0" fontId="7" fillId="14" borderId="14" applyNumberFormat="0" applyFont="0" applyAlignment="0" applyProtection="0"/>
    <xf numFmtId="0" fontId="2" fillId="0" borderId="2046" applyNumberFormat="0" applyFill="0" applyAlignment="0" applyProtection="0"/>
    <xf numFmtId="0" fontId="66" fillId="0" borderId="2046" applyNumberFormat="0" applyFill="0" applyAlignment="0" applyProtection="0"/>
    <xf numFmtId="0" fontId="66" fillId="0" borderId="2073" applyNumberFormat="0" applyFill="0" applyAlignment="0" applyProtection="0"/>
    <xf numFmtId="267" fontId="112" fillId="0" borderId="2067"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10" fillId="62" borderId="2080"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3" fontId="114" fillId="39" borderId="2095">
      <alignment horizontal="center"/>
      <protection locked="0"/>
    </xf>
    <xf numFmtId="0" fontId="7" fillId="14" borderId="14" applyNumberFormat="0" applyFont="0" applyAlignment="0" applyProtection="0"/>
    <xf numFmtId="0" fontId="7" fillId="14" borderId="14" applyNumberFormat="0" applyFont="0" applyAlignment="0" applyProtection="0"/>
    <xf numFmtId="187" fontId="74" fillId="0" borderId="2086" applyFont="0" applyFill="0" applyBorder="0" applyAlignment="0" applyProtection="0">
      <alignment horizontal="left"/>
      <protection locked="0"/>
    </xf>
    <xf numFmtId="185" fontId="74" fillId="0" borderId="2077" applyFont="0" applyFill="0" applyBorder="0" applyAlignment="0" applyProtection="0">
      <alignment horizontal="left"/>
      <protection locked="0"/>
    </xf>
    <xf numFmtId="250" fontId="121" fillId="0" borderId="2069" applyFill="0"/>
    <xf numFmtId="0" fontId="7" fillId="14" borderId="14" applyNumberFormat="0" applyFont="0" applyAlignment="0" applyProtection="0"/>
    <xf numFmtId="0" fontId="66" fillId="0" borderId="2100" applyNumberFormat="0" applyFill="0" applyAlignment="0" applyProtection="0"/>
    <xf numFmtId="0" fontId="66" fillId="0" borderId="2091" applyNumberFormat="0" applyFill="0" applyAlignment="0" applyProtection="0"/>
    <xf numFmtId="0" fontId="61" fillId="46" borderId="2088" applyNumberFormat="0" applyAlignment="0" applyProtection="0"/>
    <xf numFmtId="185" fontId="74" fillId="0" borderId="2068" applyFont="0" applyFill="0" applyBorder="0" applyAlignment="0" applyProtection="0">
      <alignment horizontal="left"/>
      <protection locked="0"/>
    </xf>
    <xf numFmtId="180" fontId="10" fillId="63" borderId="2050" applyNumberFormat="0" applyFont="0" applyBorder="0" applyAlignment="0" applyProtection="0"/>
    <xf numFmtId="180" fontId="10" fillId="63" borderId="2050" applyNumberFormat="0" applyFont="0" applyBorder="0" applyAlignment="0" applyProtection="0"/>
    <xf numFmtId="178" fontId="10" fillId="39" borderId="2104">
      <alignment horizontal="center"/>
      <protection locked="0"/>
    </xf>
    <xf numFmtId="193" fontId="10" fillId="0" borderId="2077" applyFont="0" applyFill="0" applyBorder="0" applyAlignment="0" applyProtection="0">
      <alignment horizontal="left"/>
      <protection locked="0"/>
    </xf>
    <xf numFmtId="17" fontId="11" fillId="39" borderId="2068">
      <alignment horizontal="center"/>
      <protection locked="0"/>
    </xf>
    <xf numFmtId="0" fontId="7" fillId="14" borderId="14" applyNumberFormat="0" applyFont="0" applyAlignment="0" applyProtection="0"/>
    <xf numFmtId="0" fontId="7" fillId="14" borderId="14" applyNumberFormat="0" applyFont="0" applyAlignment="0" applyProtection="0"/>
    <xf numFmtId="0" fontId="10" fillId="62" borderId="2089" applyNumberFormat="0" applyFont="0" applyAlignment="0" applyProtection="0"/>
    <xf numFmtId="0" fontId="2" fillId="0" borderId="2100"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71" fontId="11" fillId="0" borderId="2077">
      <alignment horizontal="right"/>
    </xf>
    <xf numFmtId="0" fontId="7" fillId="14" borderId="14" applyNumberFormat="0" applyFont="0" applyAlignment="0" applyProtection="0"/>
    <xf numFmtId="0" fontId="53" fillId="59" borderId="2052" applyNumberFormat="0" applyAlignment="0" applyProtection="0"/>
    <xf numFmtId="0" fontId="61" fillId="46" borderId="2052" applyNumberFormat="0" applyAlignment="0" applyProtection="0"/>
    <xf numFmtId="0" fontId="64" fillId="59" borderId="2054" applyNumberFormat="0" applyAlignment="0" applyProtection="0"/>
    <xf numFmtId="0" fontId="66" fillId="0" borderId="2055" applyNumberFormat="0" applyFill="0" applyAlignment="0" applyProtection="0"/>
    <xf numFmtId="0" fontId="2" fillId="0" borderId="2055" applyNumberFormat="0" applyFill="0" applyAlignment="0" applyProtection="0"/>
    <xf numFmtId="0" fontId="53" fillId="59" borderId="2052" applyNumberFormat="0" applyAlignment="0" applyProtection="0"/>
    <xf numFmtId="0" fontId="61" fillId="46" borderId="2052" applyNumberFormat="0" applyAlignment="0" applyProtection="0"/>
    <xf numFmtId="0" fontId="7" fillId="14" borderId="14" applyNumberFormat="0" applyFont="0" applyAlignment="0" applyProtection="0"/>
    <xf numFmtId="0" fontId="64" fillId="59" borderId="2054" applyNumberFormat="0" applyAlignment="0" applyProtection="0"/>
    <xf numFmtId="0" fontId="2" fillId="0" borderId="2055" applyNumberFormat="0" applyFill="0" applyAlignment="0" applyProtection="0"/>
    <xf numFmtId="0" fontId="66" fillId="0" borderId="2055" applyNumberFormat="0" applyFill="0" applyAlignment="0" applyProtection="0"/>
    <xf numFmtId="197" fontId="74" fillId="0" borderId="2086">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052" applyNumberFormat="0" applyAlignment="0" applyProtection="0"/>
    <xf numFmtId="228" fontId="121" fillId="0" borderId="2075" applyNumberFormat="0"/>
    <xf numFmtId="0" fontId="7" fillId="14" borderId="14" applyNumberFormat="0" applyFont="0" applyAlignment="0" applyProtection="0"/>
    <xf numFmtId="0" fontId="61" fillId="46" borderId="2052" applyNumberFormat="0" applyAlignment="0" applyProtection="0"/>
    <xf numFmtId="228" fontId="79" fillId="0" borderId="2068" applyFill="0">
      <alignment horizontal="center" vertical="center"/>
    </xf>
    <xf numFmtId="228" fontId="68" fillId="0" borderId="2068" applyFill="0">
      <alignment horizontal="center" vertical="center"/>
    </xf>
    <xf numFmtId="0" fontId="10" fillId="62" borderId="2053" applyNumberFormat="0" applyFont="0" applyAlignment="0" applyProtection="0"/>
    <xf numFmtId="0" fontId="64" fillId="59" borderId="2054" applyNumberFormat="0" applyAlignment="0" applyProtection="0"/>
    <xf numFmtId="0" fontId="7" fillId="14" borderId="14" applyNumberFormat="0" applyFont="0" applyAlignment="0" applyProtection="0"/>
    <xf numFmtId="0" fontId="66" fillId="0" borderId="2055" applyNumberFormat="0" applyFill="0" applyAlignment="0" applyProtection="0"/>
    <xf numFmtId="0" fontId="2" fillId="0" borderId="2055" applyNumberFormat="0" applyFill="0" applyAlignment="0" applyProtection="0"/>
    <xf numFmtId="228" fontId="104" fillId="0" borderId="2068"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66" fontId="103" fillId="0" borderId="2068" applyFill="0">
      <alignment horizontal="center" vertical="center"/>
    </xf>
    <xf numFmtId="37" fontId="70" fillId="0" borderId="2076"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052"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052" applyNumberFormat="0" applyAlignment="0" applyProtection="0"/>
    <xf numFmtId="254" fontId="10" fillId="39" borderId="2104">
      <alignment horizontal="right"/>
      <protection locked="0"/>
    </xf>
    <xf numFmtId="0" fontId="7" fillId="14" borderId="14" applyNumberFormat="0" applyFont="0" applyAlignment="0" applyProtection="0"/>
    <xf numFmtId="0" fontId="10" fillId="62" borderId="2053" applyNumberFormat="0" applyFont="0" applyAlignment="0" applyProtection="0"/>
    <xf numFmtId="0" fontId="64" fillId="59" borderId="2054" applyNumberFormat="0" applyAlignment="0" applyProtection="0"/>
    <xf numFmtId="0" fontId="7" fillId="14" borderId="14" applyNumberFormat="0" applyFont="0" applyAlignment="0" applyProtection="0"/>
    <xf numFmtId="0" fontId="2" fillId="0" borderId="2055" applyNumberFormat="0" applyFill="0" applyAlignment="0" applyProtection="0"/>
    <xf numFmtId="0" fontId="66" fillId="0" borderId="2055" applyNumberFormat="0" applyFill="0" applyAlignment="0" applyProtection="0"/>
    <xf numFmtId="228" fontId="136" fillId="68" borderId="2337" applyNumberFormat="0">
      <alignment horizontal="right"/>
    </xf>
    <xf numFmtId="0" fontId="7" fillId="14" borderId="14" applyNumberFormat="0" applyFont="0" applyAlignment="0" applyProtection="0"/>
    <xf numFmtId="0" fontId="7" fillId="14" borderId="14" applyNumberFormat="0" applyFont="0" applyAlignment="0" applyProtection="0"/>
    <xf numFmtId="187" fontId="74" fillId="0" borderId="2104"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3" fillId="0" borderId="2101">
      <alignment vertical="center"/>
      <protection locked="0"/>
    </xf>
    <xf numFmtId="178" fontId="10" fillId="39" borderId="2086">
      <alignment horizontal="center"/>
      <protection locked="0"/>
    </xf>
    <xf numFmtId="0" fontId="7" fillId="14" borderId="14" applyNumberFormat="0" applyFont="0" applyAlignment="0" applyProtection="0"/>
    <xf numFmtId="191" fontId="74" fillId="0" borderId="2068" applyFont="0" applyFill="0" applyBorder="0" applyAlignment="0" applyProtection="0">
      <alignment horizontal="left"/>
      <protection locked="0"/>
    </xf>
    <xf numFmtId="0" fontId="7" fillId="14" borderId="14" applyNumberFormat="0" applyFont="0" applyAlignment="0" applyProtection="0"/>
    <xf numFmtId="190" fontId="74" fillId="0" borderId="2077" applyFont="0" applyFill="0" applyBorder="0" applyAlignment="0" applyProtection="0">
      <alignment horizontal="left"/>
      <protection locked="0"/>
    </xf>
    <xf numFmtId="0" fontId="7" fillId="14" borderId="14" applyNumberFormat="0" applyFont="0" applyAlignment="0" applyProtection="0"/>
    <xf numFmtId="0" fontId="73" fillId="63" borderId="2077" applyFill="0">
      <alignment horizontal="center"/>
    </xf>
    <xf numFmtId="0" fontId="7" fillId="14" borderId="14" applyNumberFormat="0" applyFont="0" applyAlignment="0" applyProtection="0"/>
    <xf numFmtId="180" fontId="10" fillId="63" borderId="2059" applyNumberFormat="0" applyFont="0" applyBorder="0" applyAlignment="0" applyProtection="0"/>
    <xf numFmtId="180" fontId="10" fillId="63" borderId="2059" applyNumberFormat="0" applyFont="0" applyBorder="0" applyAlignment="0" applyProtection="0"/>
    <xf numFmtId="0" fontId="66" fillId="0" borderId="2100" applyNumberFormat="0" applyFill="0" applyAlignment="0" applyProtection="0"/>
    <xf numFmtId="276" fontId="20" fillId="0" borderId="2086">
      <alignment horizontal="center"/>
    </xf>
    <xf numFmtId="0" fontId="7" fillId="14" borderId="14" applyNumberFormat="0" applyFont="0" applyAlignment="0" applyProtection="0"/>
    <xf numFmtId="0" fontId="53" fillId="59" borderId="2061" applyNumberFormat="0" applyAlignment="0" applyProtection="0"/>
    <xf numFmtId="0" fontId="61" fillId="46" borderId="2061" applyNumberFormat="0" applyAlignment="0" applyProtection="0"/>
    <xf numFmtId="0" fontId="64" fillId="59" borderId="2063" applyNumberFormat="0" applyAlignment="0" applyProtection="0"/>
    <xf numFmtId="0" fontId="66" fillId="0" borderId="2064" applyNumberFormat="0" applyFill="0" applyAlignment="0" applyProtection="0"/>
    <xf numFmtId="0" fontId="2" fillId="0" borderId="2064" applyNumberFormat="0" applyFill="0" applyAlignment="0" applyProtection="0"/>
    <xf numFmtId="0" fontId="53" fillId="59" borderId="2061" applyNumberFormat="0" applyAlignment="0" applyProtection="0"/>
    <xf numFmtId="184" fontId="68" fillId="0" borderId="2086" applyFill="0">
      <alignment horizontal="center" vertical="center"/>
    </xf>
    <xf numFmtId="0" fontId="61" fillId="46" borderId="2061" applyNumberFormat="0" applyAlignment="0" applyProtection="0"/>
    <xf numFmtId="0" fontId="7" fillId="14" borderId="14" applyNumberFormat="0" applyFont="0" applyAlignment="0" applyProtection="0"/>
    <xf numFmtId="0" fontId="64" fillId="59" borderId="2063" applyNumberFormat="0" applyAlignment="0" applyProtection="0"/>
    <xf numFmtId="0" fontId="2" fillId="0" borderId="2064" applyNumberFormat="0" applyFill="0" applyAlignment="0" applyProtection="0"/>
    <xf numFmtId="0" fontId="66" fillId="0" borderId="2064"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061" applyNumberFormat="0" applyAlignment="0" applyProtection="0"/>
    <xf numFmtId="271" fontId="11" fillId="0" borderId="2086">
      <alignment horizontal="right"/>
    </xf>
    <xf numFmtId="0" fontId="7" fillId="14" borderId="14" applyNumberFormat="0" applyFont="0" applyAlignment="0" applyProtection="0"/>
    <xf numFmtId="0" fontId="61" fillId="46" borderId="2061" applyNumberFormat="0" applyAlignment="0" applyProtection="0"/>
    <xf numFmtId="178" fontId="10" fillId="39" borderId="2077">
      <alignment horizontal="center"/>
      <protection locked="0"/>
    </xf>
    <xf numFmtId="228" fontId="104" fillId="0" borderId="2077" applyFill="0">
      <alignment horizontal="center" vertical="center"/>
    </xf>
    <xf numFmtId="0" fontId="10" fillId="62" borderId="2062" applyNumberFormat="0" applyFont="0" applyAlignment="0" applyProtection="0"/>
    <xf numFmtId="0" fontId="64" fillId="59" borderId="2063" applyNumberFormat="0" applyAlignment="0" applyProtection="0"/>
    <xf numFmtId="0" fontId="7" fillId="14" borderId="14" applyNumberFormat="0" applyFont="0" applyAlignment="0" applyProtection="0"/>
    <xf numFmtId="0" fontId="66" fillId="0" borderId="2064" applyNumberFormat="0" applyFill="0" applyAlignment="0" applyProtection="0"/>
    <xf numFmtId="0" fontId="2" fillId="0" borderId="2064" applyNumberFormat="0" applyFill="0" applyAlignment="0" applyProtection="0"/>
    <xf numFmtId="228" fontId="79" fillId="0" borderId="2077"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4" fontId="68" fillId="0" borderId="2077"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061"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061"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10" fillId="62" borderId="2062" applyNumberFormat="0" applyFont="0" applyAlignment="0" applyProtection="0"/>
    <xf numFmtId="0" fontId="64" fillId="59" borderId="2063" applyNumberFormat="0" applyAlignment="0" applyProtection="0"/>
    <xf numFmtId="0" fontId="7" fillId="14" borderId="14" applyNumberFormat="0" applyFont="0" applyAlignment="0" applyProtection="0"/>
    <xf numFmtId="0" fontId="2" fillId="0" borderId="2064" applyNumberFormat="0" applyFill="0" applyAlignment="0" applyProtection="0"/>
    <xf numFmtId="0" fontId="66" fillId="0" borderId="2064" applyNumberFormat="0" applyFill="0" applyAlignment="0" applyProtection="0"/>
    <xf numFmtId="228" fontId="136" fillId="68" borderId="2084" applyNumberFormat="0">
      <alignment horizontal="right"/>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73" fillId="63" borderId="2077" applyFill="0">
      <alignment horizontal="center"/>
    </xf>
    <xf numFmtId="0" fontId="7" fillId="14" borderId="14" applyNumberFormat="0" applyFont="0" applyAlignment="0" applyProtection="0"/>
    <xf numFmtId="266" fontId="103" fillId="0" borderId="2077"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68" fillId="0" borderId="2105" applyFill="0"/>
    <xf numFmtId="192" fontId="74" fillId="0" borderId="2722" applyFont="0" applyFill="0" applyBorder="0" applyAlignment="0" applyProtection="0">
      <alignment horizontal="left"/>
      <protection locked="0"/>
    </xf>
    <xf numFmtId="188" fontId="73" fillId="63" borderId="2095" applyFill="0">
      <alignment horizontal="center" vertical="center"/>
    </xf>
    <xf numFmtId="0" fontId="2" fillId="0" borderId="2082" applyNumberFormat="0" applyFill="0" applyAlignment="0" applyProtection="0"/>
    <xf numFmtId="0" fontId="61" fillId="46" borderId="2070" applyNumberFormat="0" applyAlignment="0" applyProtection="0"/>
    <xf numFmtId="0" fontId="7" fillId="14" borderId="14" applyNumberFormat="0" applyFont="0" applyAlignment="0" applyProtection="0"/>
    <xf numFmtId="0" fontId="64" fillId="59" borderId="2090" applyNumberFormat="0" applyAlignment="0" applyProtection="0"/>
    <xf numFmtId="180" fontId="10" fillId="63" borderId="2068" applyNumberFormat="0" applyFont="0" applyBorder="0" applyAlignment="0" applyProtection="0"/>
    <xf numFmtId="180" fontId="10" fillId="63" borderId="2068" applyNumberFormat="0" applyFont="0" applyBorder="0" applyAlignment="0" applyProtection="0"/>
    <xf numFmtId="0" fontId="10" fillId="62" borderId="2089" applyNumberFormat="0" applyFont="0" applyAlignment="0" applyProtection="0"/>
    <xf numFmtId="228" fontId="124" fillId="0" borderId="2085" applyFill="0">
      <alignment horizontal="center" vertical="center"/>
    </xf>
    <xf numFmtId="271" fontId="11" fillId="63" borderId="2104">
      <alignment horizontal="right"/>
    </xf>
    <xf numFmtId="0" fontId="53" fillId="59" borderId="2070" applyNumberFormat="0" applyAlignment="0" applyProtection="0"/>
    <xf numFmtId="0" fontId="61" fillId="46" borderId="2070" applyNumberFormat="0" applyAlignment="0" applyProtection="0"/>
    <xf numFmtId="0" fontId="64" fillId="59" borderId="2072" applyNumberFormat="0" applyAlignment="0" applyProtection="0"/>
    <xf numFmtId="0" fontId="66" fillId="0" borderId="2073" applyNumberFormat="0" applyFill="0" applyAlignment="0" applyProtection="0"/>
    <xf numFmtId="0" fontId="2" fillId="0" borderId="2073" applyNumberFormat="0" applyFill="0" applyAlignment="0" applyProtection="0"/>
    <xf numFmtId="0" fontId="53" fillId="59" borderId="2070" applyNumberFormat="0" applyAlignment="0" applyProtection="0"/>
    <xf numFmtId="0" fontId="61" fillId="46" borderId="2070" applyNumberFormat="0" applyAlignment="0" applyProtection="0"/>
    <xf numFmtId="0" fontId="7" fillId="14" borderId="14" applyNumberFormat="0" applyFont="0" applyAlignment="0" applyProtection="0"/>
    <xf numFmtId="0" fontId="64" fillId="59" borderId="2072" applyNumberFormat="0" applyAlignment="0" applyProtection="0"/>
    <xf numFmtId="0" fontId="2" fillId="0" borderId="2073" applyNumberFormat="0" applyFill="0" applyAlignment="0" applyProtection="0"/>
    <xf numFmtId="0" fontId="66" fillId="0" borderId="2073"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070"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070" applyNumberFormat="0" applyAlignment="0" applyProtection="0"/>
    <xf numFmtId="196" fontId="10" fillId="39" borderId="2086" applyFont="0" applyFill="0" applyBorder="0" applyAlignment="0">
      <alignment horizontal="left"/>
    </xf>
    <xf numFmtId="228" fontId="74" fillId="0" borderId="2086" applyNumberFormat="0">
      <alignment horizontal="left"/>
      <protection locked="0"/>
    </xf>
    <xf numFmtId="0" fontId="10" fillId="62" borderId="2071" applyNumberFormat="0" applyFont="0" applyAlignment="0" applyProtection="0"/>
    <xf numFmtId="0" fontId="64" fillId="59" borderId="2072" applyNumberFormat="0" applyAlignment="0" applyProtection="0"/>
    <xf numFmtId="0" fontId="7" fillId="14" borderId="14" applyNumberFormat="0" applyFont="0" applyAlignment="0" applyProtection="0"/>
    <xf numFmtId="0" fontId="66" fillId="0" borderId="2073" applyNumberFormat="0" applyFill="0" applyAlignment="0" applyProtection="0"/>
    <xf numFmtId="0" fontId="2" fillId="0" borderId="2073" applyNumberFormat="0" applyFill="0" applyAlignment="0" applyProtection="0"/>
    <xf numFmtId="49" fontId="74" fillId="0" borderId="2086">
      <alignment horizontal="left" vertical="top" wrapText="1"/>
      <protection locked="0"/>
    </xf>
    <xf numFmtId="0" fontId="7" fillId="14" borderId="14" applyNumberFormat="0" applyFont="0" applyAlignment="0" applyProtection="0"/>
    <xf numFmtId="233" fontId="103" fillId="0" borderId="2101">
      <alignment vertical="center"/>
      <protection locked="0"/>
    </xf>
    <xf numFmtId="0" fontId="7" fillId="14" borderId="14" applyNumberFormat="0" applyFont="0" applyAlignment="0" applyProtection="0"/>
    <xf numFmtId="0" fontId="7" fillId="14" borderId="14" applyNumberFormat="0" applyFont="0" applyAlignment="0" applyProtection="0"/>
    <xf numFmtId="178" fontId="10" fillId="39" borderId="2086">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070"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070" applyNumberFormat="0" applyAlignment="0" applyProtection="0"/>
    <xf numFmtId="0" fontId="7" fillId="14" borderId="14" applyNumberFormat="0" applyFont="0" applyAlignment="0" applyProtection="0"/>
    <xf numFmtId="0" fontId="10" fillId="62" borderId="2071" applyNumberFormat="0" applyFont="0" applyAlignment="0" applyProtection="0"/>
    <xf numFmtId="0" fontId="64" fillId="59" borderId="2072" applyNumberFormat="0" applyAlignment="0" applyProtection="0"/>
    <xf numFmtId="0" fontId="7" fillId="14" borderId="14" applyNumberFormat="0" applyFont="0" applyAlignment="0" applyProtection="0"/>
    <xf numFmtId="0" fontId="2" fillId="0" borderId="2073" applyNumberFormat="0" applyFill="0" applyAlignment="0" applyProtection="0"/>
    <xf numFmtId="0" fontId="66" fillId="0" borderId="2073"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79" fillId="0" borderId="2086"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37" fontId="103" fillId="0" borderId="2101">
      <alignment vertical="center"/>
      <protection locked="0"/>
    </xf>
    <xf numFmtId="228" fontId="104" fillId="0" borderId="2086" applyFill="0">
      <alignment horizontal="center" vertical="center"/>
    </xf>
    <xf numFmtId="228" fontId="68" fillId="0" borderId="2086" applyFill="0">
      <alignment horizontal="center" vertical="center"/>
    </xf>
    <xf numFmtId="0" fontId="7" fillId="14" borderId="14" applyNumberFormat="0" applyFont="0" applyAlignment="0" applyProtection="0"/>
    <xf numFmtId="0" fontId="61" fillId="46" borderId="2079" applyNumberFormat="0" applyAlignment="0" applyProtection="0"/>
    <xf numFmtId="180" fontId="10" fillId="63" borderId="2077" applyNumberFormat="0" applyFont="0" applyBorder="0" applyAlignment="0" applyProtection="0"/>
    <xf numFmtId="180" fontId="10" fillId="63" borderId="2077" applyNumberFormat="0" applyFont="0" applyBorder="0" applyAlignment="0" applyProtection="0"/>
    <xf numFmtId="0" fontId="7" fillId="14" borderId="14" applyNumberFormat="0" applyFont="0" applyAlignment="0" applyProtection="0"/>
    <xf numFmtId="188" fontId="73" fillId="63" borderId="2077" applyFill="0">
      <alignment horizontal="center" vertical="center"/>
    </xf>
    <xf numFmtId="229" fontId="103" fillId="0" borderId="2101">
      <alignment vertical="center"/>
      <protection locked="0"/>
    </xf>
    <xf numFmtId="0" fontId="74" fillId="0" borderId="2104" applyNumberFormat="0">
      <alignment horizontal="left"/>
      <protection locked="0"/>
    </xf>
    <xf numFmtId="271" fontId="11" fillId="0" borderId="2104">
      <alignment horizontal="right"/>
    </xf>
    <xf numFmtId="0" fontId="7" fillId="14" borderId="14" applyNumberFormat="0" applyFont="0" applyAlignment="0" applyProtection="0"/>
    <xf numFmtId="201" fontId="10" fillId="39" borderId="2104" applyNumberFormat="0">
      <alignment horizontal="left"/>
    </xf>
    <xf numFmtId="0" fontId="73" fillId="63" borderId="2077" applyFill="0">
      <alignment horizontal="center"/>
    </xf>
    <xf numFmtId="188" fontId="73" fillId="63" borderId="2077" applyFill="0">
      <alignment horizontal="center" vertical="center"/>
    </xf>
    <xf numFmtId="185" fontId="74" fillId="0" borderId="2077" applyFont="0" applyFill="0" applyBorder="0" applyAlignment="0" applyProtection="0">
      <alignment horizontal="left"/>
      <protection locked="0"/>
    </xf>
    <xf numFmtId="197" fontId="74" fillId="0" borderId="2077">
      <alignment horizontal="left"/>
      <protection locked="0"/>
    </xf>
    <xf numFmtId="0" fontId="53" fillId="59" borderId="2079" applyNumberFormat="0" applyAlignment="0" applyProtection="0"/>
    <xf numFmtId="0" fontId="61" fillId="46" borderId="2079" applyNumberFormat="0" applyAlignment="0" applyProtection="0"/>
    <xf numFmtId="0" fontId="64" fillId="59" borderId="2081" applyNumberFormat="0" applyAlignment="0" applyProtection="0"/>
    <xf numFmtId="0" fontId="66" fillId="0" borderId="2082" applyNumberFormat="0" applyFill="0" applyAlignment="0" applyProtection="0"/>
    <xf numFmtId="0" fontId="2" fillId="0" borderId="2082" applyNumberFormat="0" applyFill="0" applyAlignment="0" applyProtection="0"/>
    <xf numFmtId="0" fontId="53" fillId="59" borderId="2079" applyNumberFormat="0" applyAlignment="0" applyProtection="0"/>
    <xf numFmtId="0" fontId="73" fillId="63" borderId="2077" applyFill="0">
      <alignment horizontal="center"/>
    </xf>
    <xf numFmtId="188" fontId="73" fillId="63" borderId="2077" applyFill="0">
      <alignment horizontal="center" vertical="center"/>
    </xf>
    <xf numFmtId="0" fontId="61" fillId="46" borderId="2079" applyNumberFormat="0" applyAlignment="0" applyProtection="0"/>
    <xf numFmtId="0" fontId="7" fillId="14" borderId="14" applyNumberFormat="0" applyFont="0" applyAlignment="0" applyProtection="0"/>
    <xf numFmtId="0" fontId="64" fillId="59" borderId="2081" applyNumberFormat="0" applyAlignment="0" applyProtection="0"/>
    <xf numFmtId="0" fontId="2" fillId="0" borderId="2082" applyNumberFormat="0" applyFill="0" applyAlignment="0" applyProtection="0"/>
    <xf numFmtId="0" fontId="66" fillId="0" borderId="2082"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079" applyNumberFormat="0" applyAlignment="0" applyProtection="0"/>
    <xf numFmtId="0" fontId="73" fillId="63" borderId="2086" applyFill="0">
      <alignment horizontal="center"/>
    </xf>
    <xf numFmtId="0" fontId="7" fillId="14" borderId="14" applyNumberFormat="0" applyFont="0" applyAlignment="0" applyProtection="0"/>
    <xf numFmtId="0" fontId="61" fillId="46" borderId="2079" applyNumberFormat="0" applyAlignment="0" applyProtection="0"/>
    <xf numFmtId="184" fontId="68" fillId="0" borderId="2095" applyFill="0">
      <alignment horizontal="center" vertical="center"/>
    </xf>
    <xf numFmtId="0" fontId="7" fillId="14" borderId="14" applyNumberFormat="0" applyFont="0" applyAlignment="0" applyProtection="0"/>
    <xf numFmtId="0" fontId="10" fillId="62" borderId="2080" applyNumberFormat="0" applyFont="0" applyAlignment="0" applyProtection="0"/>
    <xf numFmtId="0" fontId="64" fillId="59" borderId="2081" applyNumberFormat="0" applyAlignment="0" applyProtection="0"/>
    <xf numFmtId="0" fontId="10" fillId="62" borderId="2098" applyNumberFormat="0" applyFont="0" applyAlignment="0" applyProtection="0"/>
    <xf numFmtId="0" fontId="7" fillId="14" borderId="14" applyNumberFormat="0" applyFont="0" applyAlignment="0" applyProtection="0"/>
    <xf numFmtId="0" fontId="66" fillId="0" borderId="2082" applyNumberFormat="0" applyFill="0" applyAlignment="0" applyProtection="0"/>
    <xf numFmtId="0" fontId="2" fillId="0" borderId="2082" applyNumberFormat="0" applyFill="0" applyAlignment="0" applyProtection="0"/>
    <xf numFmtId="266" fontId="103" fillId="0" borderId="2095"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2" fontId="74" fillId="0" borderId="2095"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8" fontId="73" fillId="63" borderId="2086"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2099" applyNumberFormat="0" applyAlignment="0" applyProtection="0"/>
    <xf numFmtId="0" fontId="7" fillId="14" borderId="14" applyNumberFormat="0" applyFont="0" applyAlignment="0" applyProtection="0"/>
    <xf numFmtId="0" fontId="53" fillId="59" borderId="2079"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079" applyNumberFormat="0" applyAlignment="0" applyProtection="0"/>
    <xf numFmtId="230" fontId="103" fillId="0" borderId="2101">
      <alignment vertical="center"/>
      <protection locked="0"/>
    </xf>
    <xf numFmtId="0" fontId="7" fillId="14" borderId="14" applyNumberFormat="0" applyFont="0" applyAlignment="0" applyProtection="0"/>
    <xf numFmtId="0" fontId="10" fillId="62" borderId="2080" applyNumberFormat="0" applyFont="0" applyAlignment="0" applyProtection="0"/>
    <xf numFmtId="0" fontId="64" fillId="59" borderId="2081" applyNumberFormat="0" applyAlignment="0" applyProtection="0"/>
    <xf numFmtId="0" fontId="7" fillId="14" borderId="14" applyNumberFormat="0" applyFont="0" applyAlignment="0" applyProtection="0"/>
    <xf numFmtId="0" fontId="2" fillId="0" borderId="2082" applyNumberFormat="0" applyFill="0" applyAlignment="0" applyProtection="0"/>
    <xf numFmtId="0" fontId="66" fillId="0" borderId="2082" applyNumberFormat="0" applyFill="0" applyAlignment="0" applyProtection="0"/>
    <xf numFmtId="0" fontId="61" fillId="46" borderId="2088"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2095"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200" fontId="10" fillId="5" borderId="2086" applyFont="0" applyFill="0" applyBorder="0" applyAlignment="0" applyProtection="0"/>
    <xf numFmtId="271" fontId="11" fillId="0" borderId="2095">
      <alignment horizontal="right"/>
    </xf>
    <xf numFmtId="201" fontId="10" fillId="39" borderId="2095" applyNumberFormat="0">
      <alignment horizontal="left"/>
    </xf>
    <xf numFmtId="178" fontId="10" fillId="39" borderId="2104">
      <alignment horizontal="center"/>
      <protection locked="0"/>
    </xf>
    <xf numFmtId="180" fontId="10" fillId="63" borderId="2086" applyNumberFormat="0" applyFont="0" applyBorder="0" applyAlignment="0" applyProtection="0"/>
    <xf numFmtId="180" fontId="10" fillId="63" borderId="2086" applyNumberFormat="0" applyFont="0" applyBorder="0" applyAlignment="0" applyProtection="0"/>
    <xf numFmtId="276" fontId="20" fillId="0" borderId="2104">
      <alignment horizontal="center"/>
    </xf>
    <xf numFmtId="0" fontId="53" fillId="59" borderId="2088" applyNumberFormat="0" applyAlignment="0" applyProtection="0"/>
    <xf numFmtId="193" fontId="10" fillId="0" borderId="2086" applyFont="0" applyFill="0" applyBorder="0" applyAlignment="0" applyProtection="0">
      <alignment horizontal="left"/>
      <protection locked="0"/>
    </xf>
    <xf numFmtId="0" fontId="7" fillId="14" borderId="14" applyNumberFormat="0" applyFont="0" applyAlignment="0" applyProtection="0"/>
    <xf numFmtId="200" fontId="10" fillId="5" borderId="2086" applyFont="0" applyFill="0" applyBorder="0" applyAlignment="0" applyProtection="0"/>
    <xf numFmtId="193" fontId="10" fillId="0" borderId="2086" applyFont="0" applyFill="0" applyBorder="0" applyAlignment="0" applyProtection="0">
      <alignment horizontal="left"/>
      <protection locked="0"/>
    </xf>
    <xf numFmtId="0" fontId="7" fillId="14" borderId="14" applyNumberFormat="0" applyFont="0" applyAlignment="0" applyProtection="0"/>
    <xf numFmtId="0" fontId="10" fillId="62" borderId="2098" applyNumberFormat="0" applyFont="0" applyAlignment="0" applyProtection="0"/>
    <xf numFmtId="0" fontId="73" fillId="63" borderId="2086" applyFill="0">
      <alignment horizontal="center"/>
    </xf>
    <xf numFmtId="188" fontId="73" fillId="63" borderId="2086" applyFill="0">
      <alignment horizontal="center" vertical="center"/>
    </xf>
    <xf numFmtId="185" fontId="74" fillId="0" borderId="2086" applyFont="0" applyFill="0" applyBorder="0" applyAlignment="0" applyProtection="0">
      <alignment horizontal="left"/>
      <protection locked="0"/>
    </xf>
    <xf numFmtId="197" fontId="74" fillId="0" borderId="2086">
      <alignment horizontal="left"/>
      <protection locked="0"/>
    </xf>
    <xf numFmtId="0" fontId="53" fillId="59" borderId="2088" applyNumberFormat="0" applyAlignment="0" applyProtection="0"/>
    <xf numFmtId="0" fontId="61" fillId="46" borderId="2088" applyNumberFormat="0" applyAlignment="0" applyProtection="0"/>
    <xf numFmtId="0" fontId="64" fillId="59" borderId="2090" applyNumberFormat="0" applyAlignment="0" applyProtection="0"/>
    <xf numFmtId="0" fontId="66" fillId="0" borderId="2091" applyNumberFormat="0" applyFill="0" applyAlignment="0" applyProtection="0"/>
    <xf numFmtId="0" fontId="2" fillId="0" borderId="2091" applyNumberFormat="0" applyFill="0" applyAlignment="0" applyProtection="0"/>
    <xf numFmtId="0" fontId="53" fillId="59" borderId="2088" applyNumberFormat="0" applyAlignment="0" applyProtection="0"/>
    <xf numFmtId="0" fontId="73" fillId="63" borderId="2086" applyFill="0">
      <alignment horizontal="center"/>
    </xf>
    <xf numFmtId="188" fontId="73" fillId="63" borderId="2086" applyFill="0">
      <alignment horizontal="center" vertical="center"/>
    </xf>
    <xf numFmtId="0" fontId="61" fillId="46" borderId="2088" applyNumberFormat="0" applyAlignment="0" applyProtection="0"/>
    <xf numFmtId="0" fontId="7" fillId="14" borderId="14" applyNumberFormat="0" applyFont="0" applyAlignment="0" applyProtection="0"/>
    <xf numFmtId="0" fontId="64" fillId="59" borderId="2090" applyNumberFormat="0" applyAlignment="0" applyProtection="0"/>
    <xf numFmtId="0" fontId="2" fillId="0" borderId="2091" applyNumberFormat="0" applyFill="0" applyAlignment="0" applyProtection="0"/>
    <xf numFmtId="0" fontId="66" fillId="0" borderId="2091"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088" applyNumberFormat="0" applyAlignment="0" applyProtection="0"/>
    <xf numFmtId="0" fontId="7" fillId="14" borderId="14" applyNumberFormat="0" applyFont="0" applyAlignment="0" applyProtection="0"/>
    <xf numFmtId="0" fontId="61" fillId="46" borderId="2088" applyNumberFormat="0" applyAlignment="0" applyProtection="0"/>
    <xf numFmtId="228" fontId="68" fillId="0" borderId="2104" applyFill="0">
      <alignment horizontal="center" vertical="center"/>
    </xf>
    <xf numFmtId="184" fontId="68" fillId="0" borderId="2104" applyFill="0">
      <alignment horizontal="center" vertical="center"/>
    </xf>
    <xf numFmtId="0" fontId="10" fillId="62" borderId="2089" applyNumberFormat="0" applyFont="0" applyAlignment="0" applyProtection="0"/>
    <xf numFmtId="0" fontId="64" fillId="59" borderId="2090" applyNumberFormat="0" applyAlignment="0" applyProtection="0"/>
    <xf numFmtId="0" fontId="7" fillId="14" borderId="14" applyNumberFormat="0" applyFont="0" applyAlignment="0" applyProtection="0"/>
    <xf numFmtId="0" fontId="66" fillId="0" borderId="2091" applyNumberFormat="0" applyFill="0" applyAlignment="0" applyProtection="0"/>
    <xf numFmtId="0" fontId="2" fillId="0" borderId="2091" applyNumberFormat="0" applyFill="0" applyAlignment="0" applyProtection="0"/>
    <xf numFmtId="228" fontId="103" fillId="0" borderId="2104"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088"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088" applyNumberFormat="0" applyAlignment="0" applyProtection="0"/>
    <xf numFmtId="0" fontId="7" fillId="14" borderId="14" applyNumberFormat="0" applyFont="0" applyAlignment="0" applyProtection="0"/>
    <xf numFmtId="0" fontId="10" fillId="62" borderId="2089" applyNumberFormat="0" applyFont="0" applyAlignment="0" applyProtection="0"/>
    <xf numFmtId="0" fontId="64" fillId="59" borderId="2090" applyNumberFormat="0" applyAlignment="0" applyProtection="0"/>
    <xf numFmtId="0" fontId="7" fillId="14" borderId="14" applyNumberFormat="0" applyFont="0" applyAlignment="0" applyProtection="0"/>
    <xf numFmtId="0" fontId="2" fillId="0" borderId="2091" applyNumberFormat="0" applyFill="0" applyAlignment="0" applyProtection="0"/>
    <xf numFmtId="0" fontId="66" fillId="0" borderId="2091"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097" applyNumberFormat="0" applyAlignment="0" applyProtection="0"/>
    <xf numFmtId="0" fontId="7" fillId="14" borderId="14" applyNumberFormat="0" applyFont="0" applyAlignment="0" applyProtection="0"/>
    <xf numFmtId="191" fontId="74" fillId="0" borderId="2104"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192" fontId="74" fillId="0" borderId="2104" applyFont="0" applyFill="0" applyBorder="0" applyAlignment="0" applyProtection="0">
      <alignment horizontal="left"/>
      <protection locked="0"/>
    </xf>
    <xf numFmtId="190" fontId="74" fillId="0" borderId="2104" applyFont="0" applyFill="0" applyBorder="0" applyAlignment="0" applyProtection="0">
      <alignment horizontal="left"/>
      <protection locked="0"/>
    </xf>
    <xf numFmtId="180" fontId="10" fillId="63" borderId="2095" applyNumberFormat="0" applyFont="0" applyBorder="0" applyAlignment="0" applyProtection="0"/>
    <xf numFmtId="180" fontId="10" fillId="63" borderId="2095" applyNumberFormat="0" applyFont="0" applyBorder="0" applyAlignment="0" applyProtection="0"/>
    <xf numFmtId="0" fontId="7" fillId="14" borderId="14" applyNumberFormat="0" applyFont="0" applyAlignment="0" applyProtection="0"/>
    <xf numFmtId="0" fontId="53" fillId="59" borderId="2097" applyNumberFormat="0" applyAlignment="0" applyProtection="0"/>
    <xf numFmtId="0" fontId="61" fillId="46" borderId="2097" applyNumberFormat="0" applyAlignment="0" applyProtection="0"/>
    <xf numFmtId="0" fontId="64" fillId="59" borderId="2099" applyNumberFormat="0" applyAlignment="0" applyProtection="0"/>
    <xf numFmtId="0" fontId="66" fillId="0" borderId="2100" applyNumberFormat="0" applyFill="0" applyAlignment="0" applyProtection="0"/>
    <xf numFmtId="0" fontId="2" fillId="0" borderId="2100" applyNumberFormat="0" applyFill="0" applyAlignment="0" applyProtection="0"/>
    <xf numFmtId="0" fontId="53" fillId="59" borderId="2097" applyNumberFormat="0" applyAlignment="0" applyProtection="0"/>
    <xf numFmtId="0" fontId="61" fillId="46" borderId="2097" applyNumberFormat="0" applyAlignment="0" applyProtection="0"/>
    <xf numFmtId="0" fontId="7" fillId="14" borderId="14" applyNumberFormat="0" applyFont="0" applyAlignment="0" applyProtection="0"/>
    <xf numFmtId="0" fontId="64" fillId="59" borderId="2099" applyNumberFormat="0" applyAlignment="0" applyProtection="0"/>
    <xf numFmtId="0" fontId="2" fillId="0" borderId="2100" applyNumberFormat="0" applyFill="0" applyAlignment="0" applyProtection="0"/>
    <xf numFmtId="0" fontId="66" fillId="0" borderId="2100"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097" applyNumberFormat="0" applyAlignment="0" applyProtection="0"/>
    <xf numFmtId="0" fontId="7" fillId="14" borderId="14" applyNumberFormat="0" applyFont="0" applyAlignment="0" applyProtection="0"/>
    <xf numFmtId="0" fontId="61" fillId="46" borderId="2097" applyNumberFormat="0" applyAlignment="0" applyProtection="0"/>
    <xf numFmtId="0" fontId="10" fillId="62" borderId="2098" applyNumberFormat="0" applyFont="0" applyAlignment="0" applyProtection="0"/>
    <xf numFmtId="0" fontId="64" fillId="59" borderId="2099" applyNumberFormat="0" applyAlignment="0" applyProtection="0"/>
    <xf numFmtId="0" fontId="7" fillId="14" borderId="14" applyNumberFormat="0" applyFont="0" applyAlignment="0" applyProtection="0"/>
    <xf numFmtId="0" fontId="66" fillId="0" borderId="2100" applyNumberFormat="0" applyFill="0" applyAlignment="0" applyProtection="0"/>
    <xf numFmtId="0" fontId="2" fillId="0" borderId="2100"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097"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097" applyNumberFormat="0" applyAlignment="0" applyProtection="0"/>
    <xf numFmtId="0" fontId="7" fillId="14" borderId="14" applyNumberFormat="0" applyFont="0" applyAlignment="0" applyProtection="0"/>
    <xf numFmtId="0" fontId="10" fillId="62" borderId="2098" applyNumberFormat="0" applyFont="0" applyAlignment="0" applyProtection="0"/>
    <xf numFmtId="0" fontId="64" fillId="59" borderId="2099" applyNumberFormat="0" applyAlignment="0" applyProtection="0"/>
    <xf numFmtId="0" fontId="7" fillId="14" borderId="14" applyNumberFormat="0" applyFont="0" applyAlignment="0" applyProtection="0"/>
    <xf numFmtId="0" fontId="2" fillId="0" borderId="2100" applyNumberFormat="0" applyFill="0" applyAlignment="0" applyProtection="0"/>
    <xf numFmtId="0" fontId="66" fillId="0" borderId="2100"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0" fontId="10" fillId="63" borderId="2104" applyNumberFormat="0" applyFont="0" applyBorder="0" applyAlignment="0" applyProtection="0"/>
    <xf numFmtId="180" fontId="10" fillId="63" borderId="2104" applyNumberFormat="0" applyFont="0" applyBorder="0" applyAlignment="0" applyProtection="0"/>
    <xf numFmtId="49" fontId="74" fillId="0" borderId="2249">
      <alignment horizontal="left" vertical="top" wrapText="1"/>
      <protection locked="0"/>
    </xf>
    <xf numFmtId="228" fontId="103" fillId="0" borderId="2255">
      <alignment vertical="center"/>
      <protection locked="0"/>
    </xf>
    <xf numFmtId="0" fontId="7" fillId="14" borderId="14" applyNumberFormat="0" applyFont="0" applyAlignment="0" applyProtection="0"/>
    <xf numFmtId="0" fontId="53" fillId="59" borderId="2715" applyNumberFormat="0" applyAlignment="0" applyProtection="0"/>
    <xf numFmtId="197" fontId="74" fillId="0" borderId="2484">
      <alignment horizontal="left"/>
      <protection locked="0"/>
    </xf>
    <xf numFmtId="0" fontId="10" fillId="62" borderId="2333" applyNumberFormat="0" applyFont="0" applyAlignment="0" applyProtection="0"/>
    <xf numFmtId="228" fontId="73" fillId="63" borderId="2794" applyFill="0">
      <alignment horizontal="center"/>
    </xf>
    <xf numFmtId="200" fontId="10" fillId="5" borderId="2411" applyFont="0" applyFill="0" applyBorder="0" applyAlignment="0" applyProtection="0"/>
    <xf numFmtId="197" fontId="74" fillId="0" borderId="2712">
      <alignment horizontal="left"/>
      <protection locked="0"/>
    </xf>
    <xf numFmtId="0" fontId="2" fillId="0" borderId="2254" applyNumberFormat="0" applyFill="0" applyAlignment="0" applyProtection="0"/>
    <xf numFmtId="0" fontId="7" fillId="14" borderId="14" applyNumberFormat="0" applyFont="0" applyAlignment="0" applyProtection="0"/>
    <xf numFmtId="17" fontId="11" fillId="39" borderId="2258">
      <alignment horizontal="center"/>
      <protection locked="0"/>
    </xf>
    <xf numFmtId="271" fontId="11" fillId="63" borderId="2258">
      <alignment horizontal="right"/>
    </xf>
    <xf numFmtId="188" fontId="73" fillId="63" borderId="2176" applyFill="0">
      <alignment horizontal="center" vertical="center"/>
    </xf>
    <xf numFmtId="180" fontId="10" fillId="63" borderId="2104" applyNumberFormat="0" applyFont="0" applyBorder="0" applyAlignment="0" applyProtection="0"/>
    <xf numFmtId="180" fontId="10" fillId="63" borderId="2104" applyNumberFormat="0" applyFont="0" applyBorder="0" applyAlignment="0" applyProtection="0"/>
    <xf numFmtId="49" fontId="74" fillId="0" borderId="2131">
      <alignment horizontal="left" vertical="top" wrapText="1"/>
      <protection locked="0"/>
    </xf>
    <xf numFmtId="0" fontId="7" fillId="14" borderId="14" applyNumberFormat="0" applyFont="0" applyAlignment="0" applyProtection="0"/>
    <xf numFmtId="0" fontId="10" fillId="62" borderId="2716" applyNumberFormat="0" applyFont="0" applyAlignment="0" applyProtection="0"/>
    <xf numFmtId="197" fontId="74" fillId="0" borderId="2411">
      <alignment horizontal="left"/>
      <protection locked="0"/>
    </xf>
    <xf numFmtId="250" fontId="121" fillId="0" borderId="2251" applyFill="0"/>
    <xf numFmtId="0" fontId="61" fillId="46" borderId="2715" applyNumberFormat="0" applyAlignment="0" applyProtection="0"/>
    <xf numFmtId="0" fontId="7" fillId="14" borderId="14" applyNumberFormat="0" applyFont="0" applyAlignment="0" applyProtection="0"/>
    <xf numFmtId="188" fontId="73" fillId="63" borderId="2712" applyFill="0">
      <alignment horizontal="center" vertical="center"/>
    </xf>
    <xf numFmtId="193" fontId="10" fillId="0" borderId="2712" applyFont="0" applyFill="0" applyBorder="0" applyAlignment="0" applyProtection="0">
      <alignment horizontal="left"/>
      <protection locked="0"/>
    </xf>
    <xf numFmtId="0" fontId="7" fillId="14" borderId="14" applyNumberFormat="0" applyFont="0" applyAlignment="0" applyProtection="0"/>
    <xf numFmtId="49" fontId="74" fillId="0" borderId="2158">
      <alignment horizontal="left" vertical="top" wrapText="1"/>
      <protection locked="0"/>
    </xf>
    <xf numFmtId="0" fontId="10" fillId="62" borderId="2125" applyNumberFormat="0" applyFont="0" applyAlignment="0" applyProtection="0"/>
    <xf numFmtId="201" fontId="10" fillId="39" borderId="2140" applyNumberFormat="0">
      <alignment horizontal="left"/>
    </xf>
    <xf numFmtId="231" fontId="103" fillId="0" borderId="2128">
      <alignment vertical="center"/>
      <protection locked="0"/>
    </xf>
    <xf numFmtId="0" fontId="7" fillId="14" borderId="14" applyNumberFormat="0" applyFont="0" applyAlignment="0" applyProtection="0"/>
    <xf numFmtId="184" fontId="103" fillId="0" borderId="2164">
      <alignment vertical="center"/>
      <protection locked="0"/>
    </xf>
    <xf numFmtId="0" fontId="7" fillId="14" borderId="14" applyNumberFormat="0" applyFont="0" applyAlignment="0" applyProtection="0"/>
    <xf numFmtId="0" fontId="7" fillId="14" borderId="14" applyNumberFormat="0" applyFont="0" applyAlignment="0" applyProtection="0"/>
    <xf numFmtId="228" fontId="112" fillId="0" borderId="2338" applyFill="0">
      <alignment horizontal="center" vertical="center"/>
    </xf>
    <xf numFmtId="0" fontId="7" fillId="14" borderId="14" applyNumberFormat="0" applyFont="0" applyAlignment="0" applyProtection="0"/>
    <xf numFmtId="0" fontId="7" fillId="14" borderId="14" applyNumberFormat="0" applyFont="0" applyAlignment="0" applyProtection="0"/>
    <xf numFmtId="187" fontId="74" fillId="0" borderId="2167" applyFont="0" applyFill="0" applyBorder="0" applyAlignment="0" applyProtection="0">
      <alignment horizontal="left"/>
      <protection locked="0"/>
    </xf>
    <xf numFmtId="0" fontId="7" fillId="14" borderId="14" applyNumberFormat="0" applyFont="0" applyAlignment="0" applyProtection="0"/>
    <xf numFmtId="178" fontId="10" fillId="39" borderId="2140">
      <alignment horizontal="center"/>
      <protection locked="0"/>
    </xf>
    <xf numFmtId="0" fontId="7" fillId="14" borderId="14" applyNumberFormat="0" applyFont="0" applyAlignment="0" applyProtection="0"/>
    <xf numFmtId="228" fontId="73" fillId="63" borderId="2176" applyFill="0">
      <alignment horizontal="center" vertical="center"/>
    </xf>
    <xf numFmtId="231" fontId="103" fillId="0" borderId="2164">
      <alignment vertical="center"/>
      <protection locked="0"/>
    </xf>
    <xf numFmtId="0" fontId="53" fillId="59" borderId="2133" applyNumberFormat="0" applyAlignment="0" applyProtection="0"/>
    <xf numFmtId="228" fontId="121" fillId="0" borderId="2337" applyNumberFormat="0"/>
    <xf numFmtId="0" fontId="53" fillId="59" borderId="2169" applyNumberFormat="0" applyAlignment="0" applyProtection="0"/>
    <xf numFmtId="201" fontId="10" fillId="39" borderId="2131" applyNumberFormat="0">
      <alignment horizontal="left"/>
    </xf>
    <xf numFmtId="184" fontId="68" fillId="0" borderId="2131" applyFill="0">
      <alignment horizontal="center" vertical="center"/>
    </xf>
    <xf numFmtId="228" fontId="73" fillId="63" borderId="2158" applyFill="0">
      <alignment horizontal="center"/>
    </xf>
    <xf numFmtId="271" fontId="11" fillId="0" borderId="2149">
      <alignment horizontal="right"/>
    </xf>
    <xf numFmtId="267" fontId="112" fillId="0" borderId="2121" applyFill="0">
      <alignment horizontal="center" vertical="center"/>
    </xf>
    <xf numFmtId="233" fontId="103" fillId="0" borderId="2128">
      <alignment vertical="center"/>
      <protection locked="0"/>
    </xf>
    <xf numFmtId="228" fontId="79" fillId="0" borderId="2131" applyFill="0">
      <alignment horizontal="center" vertical="center"/>
    </xf>
    <xf numFmtId="228" fontId="73" fillId="63" borderId="2176" applyFill="0">
      <alignment horizontal="center"/>
    </xf>
    <xf numFmtId="232" fontId="103" fillId="0" borderId="2164">
      <alignment vertical="center"/>
      <protection locked="0"/>
    </xf>
    <xf numFmtId="271" fontId="11" fillId="0" borderId="2158">
      <alignment horizontal="right"/>
    </xf>
    <xf numFmtId="0" fontId="53" fillId="59" borderId="2169" applyNumberFormat="0" applyAlignment="0" applyProtection="0"/>
    <xf numFmtId="49" fontId="74" fillId="0" borderId="2113">
      <alignment horizontal="left" vertical="top" wrapText="1"/>
      <protection locked="0"/>
    </xf>
    <xf numFmtId="0" fontId="7" fillId="14" borderId="14" applyNumberFormat="0" applyFont="0" applyAlignment="0" applyProtection="0"/>
    <xf numFmtId="0" fontId="73" fillId="63" borderId="2113" applyFill="0">
      <alignment horizontal="center"/>
    </xf>
    <xf numFmtId="188" fontId="73" fillId="63" borderId="2113" applyFill="0">
      <alignment horizontal="center" vertical="center"/>
    </xf>
    <xf numFmtId="0" fontId="7" fillId="14" borderId="14" applyNumberFormat="0" applyFont="0" applyAlignment="0" applyProtection="0"/>
    <xf numFmtId="187" fontId="74" fillId="0" borderId="2149" applyFont="0" applyFill="0" applyBorder="0" applyAlignment="0" applyProtection="0">
      <alignment horizontal="left"/>
      <protection locked="0"/>
    </xf>
    <xf numFmtId="0" fontId="66" fillId="0" borderId="2718" applyNumberFormat="0" applyFill="0" applyAlignment="0" applyProtection="0"/>
    <xf numFmtId="250" fontId="121" fillId="0" borderId="2159" applyFill="0"/>
    <xf numFmtId="10" fontId="68" fillId="67" borderId="2167" applyNumberFormat="0" applyBorder="0" applyAlignment="0" applyProtection="0"/>
    <xf numFmtId="228" fontId="124" fillId="0" borderId="2130" applyFill="0">
      <alignment horizontal="center" vertical="center"/>
    </xf>
    <xf numFmtId="0" fontId="7" fillId="14" borderId="14" applyNumberFormat="0" applyFont="0" applyAlignment="0" applyProtection="0"/>
    <xf numFmtId="0" fontId="74" fillId="0" borderId="2149" applyNumberFormat="0">
      <alignment horizontal="left"/>
      <protection locked="0"/>
    </xf>
    <xf numFmtId="228" fontId="124" fillId="0" borderId="2121" applyFill="0">
      <alignment horizontal="center" vertical="center"/>
    </xf>
    <xf numFmtId="0" fontId="7" fillId="14" borderId="14" applyNumberFormat="0" applyFont="0" applyAlignment="0" applyProtection="0"/>
    <xf numFmtId="271" fontId="11" fillId="0" borderId="2140">
      <alignment horizontal="right"/>
    </xf>
    <xf numFmtId="229" fontId="103" fillId="0" borderId="2164">
      <alignment vertical="center"/>
      <protection locked="0"/>
    </xf>
    <xf numFmtId="271" fontId="11" fillId="63" borderId="2158">
      <alignment horizontal="right"/>
    </xf>
    <xf numFmtId="201" fontId="10" fillId="39" borderId="2149" applyNumberFormat="0">
      <alignment horizontal="left"/>
    </xf>
    <xf numFmtId="3" fontId="114" fillId="39" borderId="2158">
      <alignment horizontal="center"/>
      <protection locked="0"/>
    </xf>
    <xf numFmtId="0" fontId="7" fillId="14" borderId="14" applyNumberFormat="0" applyFont="0" applyAlignment="0" applyProtection="0"/>
    <xf numFmtId="185" fontId="74" fillId="0" borderId="2158" applyFont="0" applyFill="0" applyBorder="0" applyAlignment="0" applyProtection="0">
      <alignment horizontal="left"/>
      <protection locked="0"/>
    </xf>
    <xf numFmtId="228" fontId="103" fillId="0" borderId="2146">
      <alignment vertical="center"/>
      <protection locked="0"/>
    </xf>
    <xf numFmtId="193" fontId="10" fillId="0" borderId="2113"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2158" applyFont="0" applyFill="0" applyBorder="0" applyAlignment="0" applyProtection="0">
      <alignment horizontal="left"/>
      <protection locked="0"/>
    </xf>
    <xf numFmtId="271" fontId="11" fillId="0" borderId="2140">
      <alignment horizontal="right"/>
    </xf>
    <xf numFmtId="49" fontId="74" fillId="0" borderId="2140">
      <alignment horizontal="left" vertical="top" wrapText="1"/>
      <protection locked="0"/>
    </xf>
    <xf numFmtId="49" fontId="74" fillId="0" borderId="2149">
      <alignment horizontal="left" vertical="top" wrapText="1"/>
      <protection locked="0"/>
    </xf>
    <xf numFmtId="197" fontId="74" fillId="0" borderId="2149">
      <alignment horizontal="left"/>
      <protection locked="0"/>
    </xf>
    <xf numFmtId="233" fontId="103" fillId="0" borderId="2164">
      <alignment vertical="center"/>
      <protection locked="0"/>
    </xf>
    <xf numFmtId="200" fontId="10" fillId="5" borderId="2113" applyFont="0" applyFill="0" applyBorder="0" applyAlignment="0" applyProtection="0"/>
    <xf numFmtId="228" fontId="73" fillId="63" borderId="2158" applyFill="0">
      <alignment horizontal="center"/>
    </xf>
    <xf numFmtId="196" fontId="10" fillId="39" borderId="2158" applyFont="0" applyFill="0" applyBorder="0" applyAlignment="0">
      <alignment horizontal="left"/>
    </xf>
    <xf numFmtId="0" fontId="7" fillId="14" borderId="14" applyNumberFormat="0" applyFont="0" applyAlignment="0" applyProtection="0"/>
    <xf numFmtId="228" fontId="74" fillId="0" borderId="2176" applyNumberFormat="0">
      <alignment horizontal="left"/>
      <protection locked="0"/>
    </xf>
    <xf numFmtId="0" fontId="7" fillId="14" borderId="14" applyNumberFormat="0" applyFont="0" applyAlignment="0" applyProtection="0"/>
    <xf numFmtId="0" fontId="7" fillId="14" borderId="14" applyNumberFormat="0" applyFont="0" applyAlignment="0" applyProtection="0"/>
    <xf numFmtId="0" fontId="66" fillId="0" borderId="2136" applyNumberFormat="0" applyFill="0" applyAlignment="0" applyProtection="0"/>
    <xf numFmtId="0" fontId="7" fillId="14" borderId="14" applyNumberFormat="0" applyFont="0" applyAlignment="0" applyProtection="0"/>
    <xf numFmtId="271" fontId="11" fillId="63" borderId="2149">
      <alignment horizontal="right"/>
    </xf>
    <xf numFmtId="0" fontId="7" fillId="14" borderId="14" applyNumberFormat="0" applyFont="0" applyAlignment="0" applyProtection="0"/>
    <xf numFmtId="0" fontId="7" fillId="14" borderId="14" applyNumberFormat="0" applyFont="0" applyAlignment="0" applyProtection="0"/>
    <xf numFmtId="228" fontId="103" fillId="0" borderId="2128">
      <alignment vertical="center"/>
      <protection locked="0"/>
    </xf>
    <xf numFmtId="0" fontId="7" fillId="14" borderId="14" applyNumberFormat="0" applyFont="0" applyAlignment="0" applyProtection="0"/>
    <xf numFmtId="0" fontId="10" fillId="62" borderId="2161" applyNumberFormat="0" applyFont="0" applyAlignment="0" applyProtection="0"/>
    <xf numFmtId="0" fontId="7" fillId="14" borderId="14" applyNumberFormat="0" applyFont="0" applyAlignment="0" applyProtection="0"/>
    <xf numFmtId="0" fontId="2" fillId="0" borderId="2145" applyNumberFormat="0" applyFill="0" applyAlignment="0" applyProtection="0"/>
    <xf numFmtId="228" fontId="136" fillId="68" borderId="2174" applyNumberFormat="0">
      <alignment horizontal="right"/>
    </xf>
    <xf numFmtId="0" fontId="7" fillId="14" borderId="14" applyNumberFormat="0" applyFont="0" applyAlignment="0" applyProtection="0"/>
    <xf numFmtId="0" fontId="7" fillId="14" borderId="14" applyNumberFormat="0" applyFont="0" applyAlignment="0" applyProtection="0"/>
    <xf numFmtId="10" fontId="68" fillId="67" borderId="2158" applyNumberFormat="0" applyBorder="0" applyAlignment="0" applyProtection="0"/>
    <xf numFmtId="188" fontId="73" fillId="63" borderId="2113" applyFill="0">
      <alignment horizontal="center" vertical="center"/>
    </xf>
    <xf numFmtId="0" fontId="7" fillId="14" borderId="14" applyNumberFormat="0" applyFont="0" applyAlignment="0" applyProtection="0"/>
    <xf numFmtId="254" fontId="10" fillId="39" borderId="2140">
      <alignment horizontal="right"/>
      <protection locked="0"/>
    </xf>
    <xf numFmtId="271" fontId="11" fillId="63" borderId="2167">
      <alignment horizontal="right"/>
    </xf>
    <xf numFmtId="178" fontId="10" fillId="39" borderId="2158">
      <alignment horizontal="center"/>
      <protection locked="0"/>
    </xf>
    <xf numFmtId="191" fontId="74" fillId="0" borderId="2131" applyFont="0" applyFill="0" applyBorder="0" applyAlignment="0" applyProtection="0">
      <alignment horizontal="left"/>
      <protection locked="0"/>
    </xf>
    <xf numFmtId="0" fontId="7" fillId="14" borderId="14" applyNumberFormat="0" applyFont="0" applyAlignment="0" applyProtection="0"/>
    <xf numFmtId="0" fontId="73" fillId="63" borderId="2158" applyFill="0">
      <alignment horizontal="center"/>
    </xf>
    <xf numFmtId="17" fontId="11" fillId="39" borderId="2131">
      <alignment horizontal="center"/>
      <protection locked="0"/>
    </xf>
    <xf numFmtId="0" fontId="2" fillId="0" borderId="2118" applyNumberFormat="0" applyFill="0" applyAlignment="0" applyProtection="0"/>
    <xf numFmtId="191" fontId="74" fillId="0" borderId="2158" applyFont="0" applyFill="0" applyBorder="0" applyAlignment="0" applyProtection="0">
      <alignment horizontal="left"/>
      <protection locked="0"/>
    </xf>
    <xf numFmtId="0" fontId="53" fillId="59" borderId="2160" applyNumberFormat="0" applyAlignment="0" applyProtection="0"/>
    <xf numFmtId="0" fontId="53" fillId="59" borderId="2106" applyNumberFormat="0" applyAlignment="0" applyProtection="0"/>
    <xf numFmtId="188" fontId="73" fillId="63" borderId="2158" applyFill="0">
      <alignment horizontal="center" vertical="center"/>
    </xf>
    <xf numFmtId="0" fontId="7" fillId="14" borderId="14" applyNumberFormat="0" applyFont="0" applyAlignment="0" applyProtection="0"/>
    <xf numFmtId="228" fontId="136" fillId="68" borderId="2120" applyNumberFormat="0">
      <alignment horizontal="right"/>
    </xf>
    <xf numFmtId="0" fontId="10" fillId="62" borderId="2134" applyNumberFormat="0" applyFont="0" applyAlignment="0" applyProtection="0"/>
    <xf numFmtId="0" fontId="61" fillId="46" borderId="2106" applyNumberFormat="0" applyAlignment="0" applyProtection="0"/>
    <xf numFmtId="0" fontId="7" fillId="14" borderId="14" applyNumberFormat="0" applyFont="0" applyAlignment="0" applyProtection="0"/>
    <xf numFmtId="231" fontId="103" fillId="0" borderId="2155">
      <alignment vertical="center"/>
      <protection locked="0"/>
    </xf>
    <xf numFmtId="0" fontId="10" fillId="62" borderId="2107" applyNumberFormat="0" applyFont="0" applyAlignment="0" applyProtection="0"/>
    <xf numFmtId="0" fontId="10" fillId="62" borderId="2107" applyNumberFormat="0" applyFont="0" applyAlignment="0" applyProtection="0"/>
    <xf numFmtId="0" fontId="64" fillId="59" borderId="2108" applyNumberFormat="0" applyAlignment="0" applyProtection="0"/>
    <xf numFmtId="0" fontId="66" fillId="0" borderId="2109" applyNumberFormat="0" applyFill="0" applyAlignment="0" applyProtection="0"/>
    <xf numFmtId="0" fontId="2" fillId="0" borderId="2154" applyNumberFormat="0" applyFill="0" applyAlignment="0" applyProtection="0"/>
    <xf numFmtId="271" fontId="11" fillId="0" borderId="2122">
      <alignment horizontal="right"/>
    </xf>
    <xf numFmtId="266" fontId="103" fillId="0" borderId="2122" applyFill="0">
      <alignment horizontal="center" vertical="center"/>
    </xf>
    <xf numFmtId="10" fontId="68" fillId="67" borderId="2122" applyNumberFormat="0" applyBorder="0" applyAlignment="0" applyProtection="0"/>
    <xf numFmtId="276" fontId="20" fillId="0" borderId="2122">
      <alignment horizontal="center"/>
    </xf>
    <xf numFmtId="276" fontId="20" fillId="0" borderId="2113">
      <alignment horizontal="center"/>
    </xf>
    <xf numFmtId="0" fontId="74" fillId="0" borderId="2113" applyNumberFormat="0">
      <alignment horizontal="left"/>
      <protection locked="0"/>
    </xf>
    <xf numFmtId="0" fontId="61" fillId="46" borderId="2151" applyNumberFormat="0" applyAlignment="0" applyProtection="0"/>
    <xf numFmtId="0" fontId="7" fillId="14" borderId="14" applyNumberFormat="0" applyFont="0" applyAlignment="0" applyProtection="0"/>
    <xf numFmtId="0" fontId="7" fillId="14" borderId="14" applyNumberFormat="0" applyFont="0" applyAlignment="0" applyProtection="0"/>
    <xf numFmtId="228" fontId="112" fillId="0" borderId="2130"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4" fontId="103" fillId="0" borderId="2155">
      <alignment vertical="center"/>
      <protection locked="0"/>
    </xf>
    <xf numFmtId="0" fontId="7" fillId="14" borderId="14" applyNumberFormat="0" applyFont="0" applyAlignment="0" applyProtection="0"/>
    <xf numFmtId="228" fontId="104" fillId="0" borderId="2131" applyFill="0">
      <alignment horizontal="center" vertical="center"/>
    </xf>
    <xf numFmtId="228" fontId="112" fillId="0" borderId="2121" applyFill="0">
      <alignment horizontal="center" vertical="center"/>
    </xf>
    <xf numFmtId="228" fontId="73" fillId="63" borderId="2167" applyFill="0">
      <alignment horizontal="center"/>
    </xf>
    <xf numFmtId="228" fontId="103" fillId="0" borderId="2149" applyFill="0">
      <alignment horizontal="center" vertical="center"/>
    </xf>
    <xf numFmtId="185" fontId="74" fillId="0" borderId="2149" applyFont="0" applyFill="0" applyBorder="0" applyAlignment="0" applyProtection="0">
      <alignment horizontal="left"/>
      <protection locked="0"/>
    </xf>
    <xf numFmtId="0" fontId="61" fillId="46" borderId="2115" applyNumberFormat="0" applyAlignment="0" applyProtection="0"/>
    <xf numFmtId="0" fontId="7" fillId="14" borderId="14" applyNumberFormat="0" applyFont="0" applyAlignment="0" applyProtection="0"/>
    <xf numFmtId="49" fontId="74" fillId="0" borderId="2158">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193" fontId="10" fillId="0" borderId="2113"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124"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78" fontId="10" fillId="39" borderId="2131">
      <alignment horizontal="center"/>
      <protection locked="0"/>
    </xf>
    <xf numFmtId="254" fontId="10" fillId="39" borderId="2131">
      <alignment horizontal="right"/>
      <protection locked="0"/>
    </xf>
    <xf numFmtId="178" fontId="10" fillId="39" borderId="2131">
      <alignment horizontal="center"/>
      <protection locked="0"/>
    </xf>
    <xf numFmtId="0" fontId="7" fillId="14" borderId="14" applyNumberFormat="0" applyFont="0" applyAlignment="0" applyProtection="0"/>
    <xf numFmtId="0" fontId="7" fillId="14" borderId="14" applyNumberFormat="0" applyFont="0" applyAlignment="0" applyProtection="0"/>
    <xf numFmtId="196" fontId="10" fillId="39" borderId="2131" applyFont="0" applyFill="0" applyBorder="0" applyAlignment="0">
      <alignment horizontal="left"/>
    </xf>
    <xf numFmtId="0" fontId="7" fillId="14" borderId="14" applyNumberFormat="0" applyFont="0" applyAlignment="0" applyProtection="0"/>
    <xf numFmtId="0" fontId="7" fillId="14" borderId="14" applyNumberFormat="0" applyFont="0" applyAlignment="0" applyProtection="0"/>
    <xf numFmtId="178" fontId="10" fillId="39" borderId="2113">
      <alignment horizontal="center"/>
      <protection locked="0"/>
    </xf>
    <xf numFmtId="201" fontId="10" fillId="39" borderId="2158" applyNumberFormat="0">
      <alignment horizontal="left"/>
    </xf>
    <xf numFmtId="0" fontId="66" fillId="0" borderId="2118" applyNumberFormat="0" applyFill="0" applyAlignment="0" applyProtection="0"/>
    <xf numFmtId="196" fontId="10" fillId="39" borderId="2149" applyFont="0" applyFill="0" applyBorder="0" applyAlignment="0">
      <alignment horizontal="left"/>
    </xf>
    <xf numFmtId="0" fontId="7" fillId="14" borderId="14" applyNumberFormat="0" applyFont="0" applyAlignment="0" applyProtection="0"/>
    <xf numFmtId="0" fontId="7" fillId="14" borderId="14" applyNumberFormat="0" applyFont="0" applyAlignment="0" applyProtection="0"/>
    <xf numFmtId="178" fontId="10" fillId="39" borderId="2113">
      <alignment horizontal="center"/>
      <protection locked="0"/>
    </xf>
    <xf numFmtId="0" fontId="7" fillId="14" borderId="14" applyNumberFormat="0" applyFont="0" applyAlignment="0" applyProtection="0"/>
    <xf numFmtId="49" fontId="74" fillId="0" borderId="2149">
      <alignment horizontal="left" vertical="top" wrapText="1"/>
      <protection locked="0"/>
    </xf>
    <xf numFmtId="0" fontId="7" fillId="14" borderId="14" applyNumberFormat="0" applyFont="0" applyAlignment="0" applyProtection="0"/>
    <xf numFmtId="0" fontId="53" fillId="59" borderId="2106" applyNumberFormat="0" applyAlignment="0" applyProtection="0"/>
    <xf numFmtId="271" fontId="11" fillId="0" borderId="2176">
      <alignment horizontal="right"/>
    </xf>
    <xf numFmtId="191" fontId="74" fillId="0" borderId="2149" applyFont="0" applyFill="0" applyBorder="0" applyAlignment="0" applyProtection="0">
      <alignment horizontal="left"/>
      <protection locked="0"/>
    </xf>
    <xf numFmtId="230" fontId="103" fillId="0" borderId="2155">
      <alignment vertical="center"/>
      <protection locked="0"/>
    </xf>
    <xf numFmtId="233" fontId="103" fillId="0" borderId="2173">
      <alignment vertical="center"/>
      <protection locked="0"/>
    </xf>
    <xf numFmtId="190" fontId="74" fillId="0" borderId="2158" applyFont="0" applyFill="0" applyBorder="0" applyAlignment="0" applyProtection="0">
      <alignment horizontal="left"/>
      <protection locked="0"/>
    </xf>
    <xf numFmtId="196" fontId="10" fillId="39" borderId="2149" applyFont="0" applyFill="0" applyBorder="0" applyAlignment="0">
      <alignment horizontal="left"/>
    </xf>
    <xf numFmtId="0" fontId="7" fillId="14" borderId="14" applyNumberFormat="0" applyFont="0" applyAlignment="0" applyProtection="0"/>
    <xf numFmtId="0" fontId="66" fillId="0" borderId="2136" applyNumberFormat="0" applyFill="0" applyAlignment="0" applyProtection="0"/>
    <xf numFmtId="0" fontId="53" fillId="59" borderId="2151" applyNumberFormat="0" applyAlignment="0" applyProtection="0"/>
    <xf numFmtId="254" fontId="10" fillId="39" borderId="2149">
      <alignment horizontal="right"/>
      <protection locked="0"/>
    </xf>
    <xf numFmtId="178" fontId="10" fillId="39" borderId="2158">
      <alignment horizontal="center"/>
      <protection locked="0"/>
    </xf>
    <xf numFmtId="228" fontId="103" fillId="0" borderId="2167" applyFill="0">
      <alignment horizontal="center" vertical="center"/>
    </xf>
    <xf numFmtId="254" fontId="10" fillId="39" borderId="2158">
      <alignment horizontal="right"/>
      <protection locked="0"/>
    </xf>
    <xf numFmtId="0" fontId="66" fillId="0" borderId="2127" applyNumberFormat="0" applyFill="0" applyAlignment="0" applyProtection="0"/>
    <xf numFmtId="0" fontId="7" fillId="14" borderId="14" applyNumberFormat="0" applyFont="0" applyAlignment="0" applyProtection="0"/>
    <xf numFmtId="0" fontId="53" fillId="59" borderId="2115" applyNumberFormat="0" applyAlignment="0" applyProtection="0"/>
    <xf numFmtId="0" fontId="2" fillId="0" borderId="2127" applyNumberFormat="0" applyFill="0" applyAlignment="0" applyProtection="0"/>
    <xf numFmtId="0" fontId="73" fillId="63" borderId="2158" applyFill="0">
      <alignment horizontal="center"/>
    </xf>
    <xf numFmtId="0" fontId="7" fillId="14" borderId="14" applyNumberFormat="0" applyFont="0" applyAlignment="0" applyProtection="0"/>
    <xf numFmtId="0" fontId="7" fillId="14" borderId="14" applyNumberFormat="0" applyFont="0" applyAlignment="0" applyProtection="0"/>
    <xf numFmtId="271" fontId="11" fillId="0" borderId="2167">
      <alignment horizontal="right"/>
    </xf>
    <xf numFmtId="228" fontId="73" fillId="63" borderId="2158" applyFill="0">
      <alignment horizontal="center" vertical="center"/>
    </xf>
    <xf numFmtId="187" fontId="74" fillId="0" borderId="2113" applyFont="0" applyFill="0" applyBorder="0" applyAlignment="0" applyProtection="0">
      <alignment horizontal="left"/>
      <protection locked="0"/>
    </xf>
    <xf numFmtId="0" fontId="7" fillId="14" borderId="14" applyNumberFormat="0" applyFont="0" applyAlignment="0" applyProtection="0"/>
    <xf numFmtId="250" fontId="168" fillId="0" borderId="2159" applyFill="0"/>
    <xf numFmtId="0" fontId="7" fillId="14" borderId="14" applyNumberFormat="0" applyFont="0" applyAlignment="0" applyProtection="0"/>
    <xf numFmtId="17" fontId="11" fillId="39" borderId="2167">
      <alignment horizontal="center"/>
      <protection locked="0"/>
    </xf>
    <xf numFmtId="0" fontId="53" fillId="59" borderId="2142" applyNumberFormat="0" applyAlignment="0" applyProtection="0"/>
    <xf numFmtId="188" fontId="73" fillId="63" borderId="2149" applyFill="0">
      <alignment horizontal="center" vertical="center"/>
    </xf>
    <xf numFmtId="229" fontId="103" fillId="0" borderId="2128">
      <alignment vertical="center"/>
      <protection locked="0"/>
    </xf>
    <xf numFmtId="231" fontId="103" fillId="0" borderId="2128">
      <alignment vertical="center"/>
      <protection locked="0"/>
    </xf>
    <xf numFmtId="10" fontId="68" fillId="67" borderId="2140" applyNumberFormat="0" applyBorder="0" applyAlignment="0" applyProtection="0"/>
    <xf numFmtId="49" fontId="74" fillId="0" borderId="2167">
      <alignment horizontal="left" vertical="top" wrapText="1"/>
      <protection locked="0"/>
    </xf>
    <xf numFmtId="266" fontId="103" fillId="0" borderId="2176" applyFill="0">
      <alignment horizontal="center" vertical="center"/>
    </xf>
    <xf numFmtId="178" fontId="10" fillId="39" borderId="2149">
      <alignment horizontal="center"/>
      <protection locked="0"/>
    </xf>
    <xf numFmtId="267" fontId="112" fillId="0" borderId="2166" applyFill="0">
      <alignment horizontal="center" vertical="center"/>
    </xf>
    <xf numFmtId="0" fontId="61" fillId="46" borderId="2106" applyNumberFormat="0" applyAlignment="0" applyProtection="0"/>
    <xf numFmtId="230" fontId="103" fillId="0" borderId="2119">
      <alignment vertical="center"/>
      <protection locked="0"/>
    </xf>
    <xf numFmtId="254" fontId="10" fillId="39" borderId="2167">
      <alignment horizontal="right"/>
      <protection locked="0"/>
    </xf>
    <xf numFmtId="178" fontId="10" fillId="39" borderId="2167">
      <alignment horizontal="center"/>
      <protection locked="0"/>
    </xf>
    <xf numFmtId="185" fontId="74" fillId="0" borderId="2176"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3" fontId="114" fillId="39" borderId="2149">
      <alignment horizontal="center"/>
      <protection locked="0"/>
    </xf>
    <xf numFmtId="0" fontId="7" fillId="14" borderId="14" applyNumberFormat="0" applyFont="0" applyAlignment="0" applyProtection="0"/>
    <xf numFmtId="0" fontId="66" fillId="0" borderId="2127" applyNumberFormat="0" applyFill="0" applyAlignment="0" applyProtection="0"/>
    <xf numFmtId="0" fontId="66" fillId="0" borderId="2136" applyNumberFormat="0" applyFill="0" applyAlignment="0" applyProtection="0"/>
    <xf numFmtId="271" fontId="11" fillId="63" borderId="2140">
      <alignment horizontal="right"/>
    </xf>
    <xf numFmtId="0" fontId="7" fillId="14" borderId="14" applyNumberFormat="0" applyFont="0" applyAlignment="0" applyProtection="0"/>
    <xf numFmtId="229" fontId="103" fillId="0" borderId="2146">
      <alignment vertical="center"/>
      <protection locked="0"/>
    </xf>
    <xf numFmtId="0" fontId="7" fillId="14" borderId="14" applyNumberFormat="0" applyFont="0" applyAlignment="0" applyProtection="0"/>
    <xf numFmtId="228" fontId="103" fillId="0" borderId="2140" applyFill="0">
      <alignment horizontal="center" vertical="center"/>
    </xf>
    <xf numFmtId="0" fontId="2" fillId="0" borderId="2172" applyNumberFormat="0" applyFill="0" applyAlignment="0" applyProtection="0"/>
    <xf numFmtId="0" fontId="61" fillId="46" borderId="2169" applyNumberFormat="0" applyAlignment="0" applyProtection="0"/>
    <xf numFmtId="0" fontId="66" fillId="0" borderId="2163"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10" fillId="62" borderId="2107" applyNumberFormat="0" applyFont="0" applyAlignment="0" applyProtection="0"/>
    <xf numFmtId="0" fontId="64" fillId="59" borderId="2108" applyNumberFormat="0" applyAlignment="0" applyProtection="0"/>
    <xf numFmtId="0" fontId="10" fillId="62" borderId="2152" applyNumberFormat="0" applyFont="0" applyAlignment="0" applyProtection="0"/>
    <xf numFmtId="231" fontId="103" fillId="0" borderId="2155">
      <alignment vertical="center"/>
      <protection locked="0"/>
    </xf>
    <xf numFmtId="0" fontId="7" fillId="14" borderId="14" applyNumberFormat="0" applyFont="0" applyAlignment="0" applyProtection="0"/>
    <xf numFmtId="250" fontId="121" fillId="0" borderId="2141" applyFill="0"/>
    <xf numFmtId="0" fontId="7" fillId="14" borderId="14" applyNumberFormat="0" applyFont="0" applyAlignment="0" applyProtection="0"/>
    <xf numFmtId="0" fontId="7" fillId="14" borderId="14" applyNumberFormat="0" applyFont="0" applyAlignment="0" applyProtection="0"/>
    <xf numFmtId="0" fontId="66" fillId="0" borderId="2109" applyNumberFormat="0" applyFill="0" applyAlignment="0" applyProtection="0"/>
    <xf numFmtId="0" fontId="2" fillId="0" borderId="2109" applyNumberFormat="0" applyFill="0" applyAlignment="0" applyProtection="0"/>
    <xf numFmtId="0" fontId="7" fillId="14" borderId="14" applyNumberFormat="0" applyFont="0" applyAlignment="0" applyProtection="0"/>
    <xf numFmtId="0" fontId="61" fillId="46" borderId="2160" applyNumberFormat="0" applyAlignment="0" applyProtection="0"/>
    <xf numFmtId="0" fontId="7" fillId="14" borderId="14" applyNumberFormat="0" applyFont="0" applyAlignment="0" applyProtection="0"/>
    <xf numFmtId="228" fontId="124" fillId="0" borderId="2166" applyFill="0">
      <alignment horizontal="center" vertical="center"/>
    </xf>
    <xf numFmtId="231" fontId="103" fillId="0" borderId="2164">
      <alignment vertical="center"/>
      <protection locked="0"/>
    </xf>
    <xf numFmtId="0" fontId="66" fillId="0" borderId="2154" applyNumberFormat="0" applyFill="0" applyAlignment="0" applyProtection="0"/>
    <xf numFmtId="237" fontId="103" fillId="0" borderId="2164">
      <alignment vertical="center"/>
      <protection locked="0"/>
    </xf>
    <xf numFmtId="233" fontId="103" fillId="0" borderId="2128">
      <alignment vertical="center"/>
      <protection locked="0"/>
    </xf>
    <xf numFmtId="0" fontId="73" fillId="63" borderId="2639" applyFill="0">
      <alignment horizontal="center"/>
    </xf>
    <xf numFmtId="0" fontId="74" fillId="0" borderId="2131" applyNumberFormat="0">
      <alignment horizontal="left"/>
      <protection locked="0"/>
    </xf>
    <xf numFmtId="231" fontId="103" fillId="0" borderId="2137">
      <alignment vertical="center"/>
      <protection locked="0"/>
    </xf>
    <xf numFmtId="267" fontId="112" fillId="0" borderId="2130" applyFill="0">
      <alignment horizontal="center" vertical="center"/>
    </xf>
    <xf numFmtId="0" fontId="10" fillId="62" borderId="2143" applyNumberFormat="0" applyFont="0" applyAlignment="0" applyProtection="0"/>
    <xf numFmtId="37" fontId="70" fillId="0" borderId="2157" applyFill="0">
      <alignment horizontal="center" vertical="center"/>
    </xf>
    <xf numFmtId="229" fontId="103" fillId="0" borderId="2155">
      <alignment vertical="center"/>
      <protection locked="0"/>
    </xf>
    <xf numFmtId="185" fontId="74" fillId="0" borderId="2131" applyFont="0" applyFill="0" applyBorder="0" applyAlignment="0" applyProtection="0">
      <alignment horizontal="left"/>
      <protection locked="0"/>
    </xf>
    <xf numFmtId="3" fontId="114" fillId="39" borderId="2131">
      <alignment horizontal="center"/>
      <protection locked="0"/>
    </xf>
    <xf numFmtId="228" fontId="68" fillId="0" borderId="2131" applyFill="0">
      <alignment horizontal="center" vertical="center"/>
    </xf>
    <xf numFmtId="188" fontId="73" fillId="63" borderId="2131" applyFill="0">
      <alignment horizontal="center" vertical="center"/>
    </xf>
    <xf numFmtId="0" fontId="66" fillId="0" borderId="2118" applyNumberFormat="0" applyFill="0" applyAlignment="0" applyProtection="0"/>
    <xf numFmtId="0" fontId="64" fillId="59" borderId="2117" applyNumberFormat="0" applyAlignment="0" applyProtection="0"/>
    <xf numFmtId="0" fontId="10" fillId="62" borderId="2116" applyNumberFormat="0" applyFont="0" applyAlignment="0" applyProtection="0"/>
    <xf numFmtId="188" fontId="73" fillId="63" borderId="2122" applyFill="0">
      <alignment horizontal="center" vertical="center"/>
    </xf>
    <xf numFmtId="0" fontId="10" fillId="62" borderId="2116" applyNumberFormat="0" applyFont="0" applyAlignment="0" applyProtection="0"/>
    <xf numFmtId="228" fontId="73" fillId="63" borderId="2140" applyFill="0">
      <alignment horizontal="center" vertical="center"/>
    </xf>
    <xf numFmtId="0" fontId="7" fillId="14" borderId="14" applyNumberFormat="0" applyFont="0" applyAlignment="0" applyProtection="0"/>
    <xf numFmtId="17" fontId="11" fillId="39" borderId="2149">
      <alignment horizontal="center"/>
      <protection locked="0"/>
    </xf>
    <xf numFmtId="200" fontId="10" fillId="5" borderId="2149" applyFont="0" applyFill="0" applyBorder="0" applyAlignment="0" applyProtection="0"/>
    <xf numFmtId="184" fontId="103" fillId="0" borderId="2137">
      <alignment vertical="center"/>
      <protection locked="0"/>
    </xf>
    <xf numFmtId="37" fontId="70" fillId="0" borderId="2130" applyFill="0">
      <alignment horizontal="center" vertical="center"/>
    </xf>
    <xf numFmtId="228" fontId="73" fillId="63" borderId="2167" applyFill="0">
      <alignment horizontal="center" vertical="center"/>
    </xf>
    <xf numFmtId="228" fontId="136" fillId="68" borderId="2147" applyNumberFormat="0">
      <alignment horizontal="right"/>
    </xf>
    <xf numFmtId="0" fontId="10" fillId="62" borderId="2134" applyNumberFormat="0" applyFont="0" applyAlignment="0" applyProtection="0"/>
    <xf numFmtId="0" fontId="7" fillId="14" borderId="14" applyNumberFormat="0" applyFont="0" applyAlignment="0" applyProtection="0"/>
    <xf numFmtId="254" fontId="10" fillId="39" borderId="2131">
      <alignment horizontal="right"/>
      <protection locked="0"/>
    </xf>
    <xf numFmtId="178" fontId="10" fillId="39" borderId="2149">
      <alignment horizontal="center"/>
      <protection locked="0"/>
    </xf>
    <xf numFmtId="192" fontId="74" fillId="0" borderId="2158" applyFont="0" applyFill="0" applyBorder="0" applyAlignment="0" applyProtection="0">
      <alignment horizontal="left"/>
      <protection locked="0"/>
    </xf>
    <xf numFmtId="271" fontId="11" fillId="0" borderId="2131">
      <alignment horizontal="right"/>
    </xf>
    <xf numFmtId="0" fontId="7" fillId="14" borderId="14" applyNumberFormat="0" applyFont="0" applyAlignment="0" applyProtection="0"/>
    <xf numFmtId="0" fontId="7" fillId="14" borderId="14" applyNumberFormat="0" applyFont="0" applyAlignment="0" applyProtection="0"/>
    <xf numFmtId="187" fontId="74" fillId="0" borderId="2131"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64" fillId="59" borderId="2135" applyNumberFormat="0" applyAlignment="0" applyProtection="0"/>
    <xf numFmtId="250" fontId="121" fillId="0" borderId="2168" applyFill="0"/>
    <xf numFmtId="237" fontId="103" fillId="0" borderId="2137">
      <alignment vertical="center"/>
      <protection locked="0"/>
    </xf>
    <xf numFmtId="0" fontId="10" fillId="62" borderId="2170"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2113" applyFont="0" applyFill="0" applyBorder="0" applyAlignment="0" applyProtection="0">
      <alignment horizontal="left"/>
      <protection locked="0"/>
    </xf>
    <xf numFmtId="0" fontId="7" fillId="14" borderId="14" applyNumberFormat="0" applyFont="0" applyAlignment="0" applyProtection="0"/>
    <xf numFmtId="233" fontId="103" fillId="0" borderId="2146">
      <alignment vertical="center"/>
      <protection locked="0"/>
    </xf>
    <xf numFmtId="228" fontId="68" fillId="0" borderId="2167" applyFill="0">
      <alignment horizontal="center" vertical="center"/>
    </xf>
    <xf numFmtId="228" fontId="103" fillId="0" borderId="2137">
      <alignment vertical="center"/>
      <protection locked="0"/>
    </xf>
    <xf numFmtId="178" fontId="10" fillId="39" borderId="2113">
      <alignment horizontal="center"/>
      <protection locked="0"/>
    </xf>
    <xf numFmtId="0" fontId="74" fillId="0" borderId="2158" applyNumberFormat="0">
      <alignment horizontal="left"/>
      <protection locked="0"/>
    </xf>
    <xf numFmtId="0" fontId="53" fillId="59" borderId="2142" applyNumberFormat="0" applyAlignment="0" applyProtection="0"/>
    <xf numFmtId="0" fontId="61" fillId="46" borderId="2142" applyNumberFormat="0" applyAlignment="0" applyProtection="0"/>
    <xf numFmtId="0" fontId="7" fillId="14" borderId="14" applyNumberFormat="0" applyFont="0" applyAlignment="0" applyProtection="0"/>
    <xf numFmtId="188" fontId="73" fillId="63" borderId="2149" applyFill="0">
      <alignment horizontal="center" vertical="center"/>
    </xf>
    <xf numFmtId="228" fontId="73" fillId="63" borderId="2131" applyFill="0">
      <alignment horizontal="center" vertical="center"/>
    </xf>
    <xf numFmtId="228" fontId="73" fillId="63" borderId="2149" applyFill="0">
      <alignment horizontal="center"/>
    </xf>
    <xf numFmtId="228" fontId="112" fillId="0" borderId="2166" applyFill="0">
      <alignment horizontal="center" vertical="center"/>
    </xf>
    <xf numFmtId="49" fontId="74" fillId="0" borderId="2176">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7" fontId="74" fillId="0" borderId="2140" applyFont="0" applyFill="0" applyBorder="0" applyAlignment="0" applyProtection="0">
      <alignment horizontal="left"/>
      <protection locked="0"/>
    </xf>
    <xf numFmtId="187" fontId="74" fillId="0" borderId="2158" applyFont="0" applyFill="0" applyBorder="0" applyAlignment="0" applyProtection="0">
      <alignment horizontal="left"/>
      <protection locked="0"/>
    </xf>
    <xf numFmtId="37" fontId="70" fillId="0" borderId="2166" applyFill="0">
      <alignment horizontal="center" vertical="center"/>
    </xf>
    <xf numFmtId="233" fontId="103" fillId="0" borderId="2155">
      <alignment vertical="center"/>
      <protection locked="0"/>
    </xf>
    <xf numFmtId="271" fontId="11" fillId="63" borderId="2131">
      <alignment horizontal="right"/>
    </xf>
    <xf numFmtId="0" fontId="7" fillId="14" borderId="14" applyNumberFormat="0" applyFont="0" applyAlignment="0" applyProtection="0"/>
    <xf numFmtId="0" fontId="53" fillId="59" borderId="2124" applyNumberFormat="0" applyAlignment="0" applyProtection="0"/>
    <xf numFmtId="228" fontId="73" fillId="63" borderId="2158" applyFill="0">
      <alignment horizontal="center" vertical="center"/>
    </xf>
    <xf numFmtId="0" fontId="10" fillId="62" borderId="2143" applyNumberFormat="0" applyFont="0" applyAlignment="0" applyProtection="0"/>
    <xf numFmtId="0" fontId="7" fillId="14" borderId="14" applyNumberFormat="0" applyFont="0" applyAlignment="0" applyProtection="0"/>
    <xf numFmtId="254" fontId="10" fillId="39" borderId="2158">
      <alignment horizontal="right"/>
      <protection locked="0"/>
    </xf>
    <xf numFmtId="0" fontId="7" fillId="14" borderId="14" applyNumberFormat="0" applyFont="0" applyAlignment="0" applyProtection="0"/>
    <xf numFmtId="228" fontId="73" fillId="63" borderId="2131" applyFill="0">
      <alignment horizontal="center"/>
    </xf>
    <xf numFmtId="0" fontId="7" fillId="14" borderId="14" applyNumberFormat="0" applyFont="0" applyAlignment="0" applyProtection="0"/>
    <xf numFmtId="250" fontId="168" fillId="0" borderId="2132" applyFill="0"/>
    <xf numFmtId="228" fontId="74" fillId="0" borderId="2167" applyNumberFormat="0">
      <alignment horizontal="left"/>
      <protection locked="0"/>
    </xf>
    <xf numFmtId="228" fontId="103" fillId="0" borderId="2131" applyFill="0">
      <alignment horizontal="center" vertical="center"/>
    </xf>
    <xf numFmtId="228" fontId="121" fillId="0" borderId="2129" applyNumberFormat="0"/>
    <xf numFmtId="0" fontId="7" fillId="14" borderId="14" applyNumberFormat="0" applyFont="0" applyAlignment="0" applyProtection="0"/>
    <xf numFmtId="231" fontId="103" fillId="0" borderId="2173">
      <alignment vertical="center"/>
      <protection locked="0"/>
    </xf>
    <xf numFmtId="0" fontId="10" fillId="62" borderId="2143" applyNumberFormat="0" applyFont="0" applyAlignment="0" applyProtection="0"/>
    <xf numFmtId="0" fontId="7" fillId="14" borderId="14" applyNumberFormat="0" applyFont="0" applyAlignment="0" applyProtection="0"/>
    <xf numFmtId="17" fontId="11" fillId="39" borderId="2158">
      <alignment horizontal="center"/>
      <protection locked="0"/>
    </xf>
    <xf numFmtId="0" fontId="61" fillId="46" borderId="2133" applyNumberFormat="0" applyAlignment="0" applyProtection="0"/>
    <xf numFmtId="178" fontId="10" fillId="39" borderId="2113">
      <alignment horizontal="center"/>
      <protection locked="0"/>
    </xf>
    <xf numFmtId="0" fontId="7" fillId="14" borderId="14" applyNumberFormat="0" applyFont="0" applyAlignment="0" applyProtection="0"/>
    <xf numFmtId="0" fontId="7" fillId="14" borderId="14" applyNumberFormat="0" applyFont="0" applyAlignment="0" applyProtection="0"/>
    <xf numFmtId="0" fontId="64" fillId="59" borderId="2117" applyNumberFormat="0" applyAlignment="0" applyProtection="0"/>
    <xf numFmtId="0" fontId="10" fillId="62" borderId="2116" applyNumberFormat="0" applyFont="0" applyAlignment="0" applyProtection="0"/>
    <xf numFmtId="0" fontId="7" fillId="14" borderId="14" applyNumberFormat="0" applyFont="0" applyAlignment="0" applyProtection="0"/>
    <xf numFmtId="232" fontId="103" fillId="0" borderId="2110">
      <alignment vertical="center"/>
      <protection locked="0"/>
    </xf>
    <xf numFmtId="229" fontId="103" fillId="0" borderId="2110">
      <alignment vertical="center"/>
      <protection locked="0"/>
    </xf>
    <xf numFmtId="228" fontId="103" fillId="0" borderId="2110">
      <alignment vertical="center"/>
      <protection locked="0"/>
    </xf>
    <xf numFmtId="237" fontId="103" fillId="0" borderId="2110">
      <alignment vertical="center"/>
      <protection locked="0"/>
    </xf>
    <xf numFmtId="184" fontId="103" fillId="0" borderId="2110">
      <alignment vertical="center"/>
      <protection locked="0"/>
    </xf>
    <xf numFmtId="233" fontId="103" fillId="0" borderId="2110">
      <alignment vertical="center"/>
      <protection locked="0"/>
    </xf>
    <xf numFmtId="233" fontId="103" fillId="0" borderId="2110">
      <alignment vertical="center"/>
      <protection locked="0"/>
    </xf>
    <xf numFmtId="231" fontId="103" fillId="0" borderId="2110">
      <alignment vertical="center"/>
      <protection locked="0"/>
    </xf>
    <xf numFmtId="231" fontId="103" fillId="0" borderId="2110">
      <alignment vertical="center"/>
      <protection locked="0"/>
    </xf>
    <xf numFmtId="230" fontId="103" fillId="0" borderId="2110">
      <alignment vertical="center"/>
      <protection locked="0"/>
    </xf>
    <xf numFmtId="0" fontId="7" fillId="14" borderId="14" applyNumberFormat="0" applyFont="0" applyAlignment="0" applyProtection="0"/>
    <xf numFmtId="0" fontId="7" fillId="14" borderId="14" applyNumberFormat="0" applyFont="0" applyAlignment="0" applyProtection="0"/>
    <xf numFmtId="228" fontId="112" fillId="0" borderId="2139" applyFill="0">
      <alignment horizontal="center" vertical="center"/>
    </xf>
    <xf numFmtId="230" fontId="103" fillId="0" borderId="2146">
      <alignment vertical="center"/>
      <protection locked="0"/>
    </xf>
    <xf numFmtId="232" fontId="103" fillId="0" borderId="2146">
      <alignment vertical="center"/>
      <protection locked="0"/>
    </xf>
    <xf numFmtId="0" fontId="7" fillId="14" borderId="14" applyNumberFormat="0" applyFont="0" applyAlignment="0" applyProtection="0"/>
    <xf numFmtId="0" fontId="7" fillId="14" borderId="14" applyNumberFormat="0" applyFont="0" applyAlignment="0" applyProtection="0"/>
    <xf numFmtId="178" fontId="10" fillId="39" borderId="2158">
      <alignment horizontal="center"/>
      <protection locked="0"/>
    </xf>
    <xf numFmtId="230" fontId="103" fillId="0" borderId="2164">
      <alignment vertical="center"/>
      <protection locked="0"/>
    </xf>
    <xf numFmtId="0" fontId="61" fillId="46" borderId="2151" applyNumberFormat="0" applyAlignment="0" applyProtection="0"/>
    <xf numFmtId="0" fontId="61" fillId="46" borderId="2124" applyNumberFormat="0" applyAlignment="0" applyProtection="0"/>
    <xf numFmtId="0" fontId="10" fillId="62" borderId="2134" applyNumberFormat="0" applyFont="0" applyAlignment="0" applyProtection="0"/>
    <xf numFmtId="0" fontId="10" fillId="62" borderId="2134" applyNumberFormat="0" applyFont="0" applyAlignment="0" applyProtection="0"/>
    <xf numFmtId="0" fontId="64" fillId="59" borderId="2144"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124" applyNumberFormat="0" applyAlignment="0" applyProtection="0"/>
    <xf numFmtId="250" fontId="121" fillId="0" borderId="2123" applyFill="0"/>
    <xf numFmtId="266" fontId="103" fillId="0" borderId="2131" applyFill="0">
      <alignment horizontal="center" vertical="center"/>
    </xf>
    <xf numFmtId="0" fontId="7" fillId="14" borderId="14" applyNumberFormat="0" applyFont="0" applyAlignment="0" applyProtection="0"/>
    <xf numFmtId="0" fontId="64" fillId="59" borderId="2153" applyNumberFormat="0" applyAlignment="0" applyProtection="0"/>
    <xf numFmtId="10" fontId="68" fillId="67" borderId="2131" applyNumberFormat="0" applyBorder="0" applyAlignment="0" applyProtection="0"/>
    <xf numFmtId="0" fontId="7" fillId="14" borderId="14" applyNumberFormat="0" applyFont="0" applyAlignment="0" applyProtection="0"/>
    <xf numFmtId="0" fontId="64" fillId="59" borderId="2171" applyNumberFormat="0" applyAlignment="0" applyProtection="0"/>
    <xf numFmtId="0" fontId="7" fillId="14" borderId="14" applyNumberFormat="0" applyFont="0" applyAlignment="0" applyProtection="0"/>
    <xf numFmtId="201" fontId="10" fillId="39" borderId="2149" applyNumberFormat="0">
      <alignment horizontal="left"/>
    </xf>
    <xf numFmtId="49" fontId="74" fillId="0" borderId="2167">
      <alignment horizontal="left" vertical="top" wrapText="1"/>
      <protection locked="0"/>
    </xf>
    <xf numFmtId="0" fontId="7" fillId="14" borderId="14" applyNumberFormat="0" applyFont="0" applyAlignment="0" applyProtection="0"/>
    <xf numFmtId="0" fontId="53" fillId="59" borderId="2133" applyNumberFormat="0" applyAlignment="0" applyProtection="0"/>
    <xf numFmtId="250" fontId="121" fillId="0" borderId="2150" applyFill="0"/>
    <xf numFmtId="228" fontId="112" fillId="0" borderId="2175" applyFill="0">
      <alignment horizontal="center" vertical="center"/>
    </xf>
    <xf numFmtId="0" fontId="7" fillId="14" borderId="14" applyNumberFormat="0" applyFont="0" applyAlignment="0" applyProtection="0"/>
    <xf numFmtId="0" fontId="10" fillId="62" borderId="2170" applyNumberFormat="0" applyFont="0" applyAlignment="0" applyProtection="0"/>
    <xf numFmtId="228" fontId="121" fillId="0" borderId="2165" applyNumberFormat="0"/>
    <xf numFmtId="231" fontId="103" fillId="0" borderId="2119">
      <alignment vertical="center"/>
      <protection locked="0"/>
    </xf>
    <xf numFmtId="233" fontId="103" fillId="0" borderId="2119">
      <alignment vertical="center"/>
      <protection locked="0"/>
    </xf>
    <xf numFmtId="233" fontId="103" fillId="0" borderId="2119">
      <alignment vertical="center"/>
      <protection locked="0"/>
    </xf>
    <xf numFmtId="184" fontId="103" fillId="0" borderId="2119">
      <alignment vertical="center"/>
      <protection locked="0"/>
    </xf>
    <xf numFmtId="237" fontId="103" fillId="0" borderId="2119">
      <alignment vertical="center"/>
      <protection locked="0"/>
    </xf>
    <xf numFmtId="228" fontId="103" fillId="0" borderId="2119">
      <alignment vertical="center"/>
      <protection locked="0"/>
    </xf>
    <xf numFmtId="229" fontId="103" fillId="0" borderId="2119">
      <alignment vertical="center"/>
      <protection locked="0"/>
    </xf>
    <xf numFmtId="232" fontId="103" fillId="0" borderId="2119">
      <alignment vertical="center"/>
      <protection locked="0"/>
    </xf>
    <xf numFmtId="228" fontId="121" fillId="0" borderId="2111" applyNumberFormat="0"/>
    <xf numFmtId="0" fontId="10" fillId="62" borderId="2143" applyNumberFormat="0" applyFont="0" applyAlignment="0" applyProtection="0"/>
    <xf numFmtId="228" fontId="136" fillId="68" borderId="2111" applyNumberFormat="0">
      <alignment horizontal="right"/>
    </xf>
    <xf numFmtId="228" fontId="112" fillId="0" borderId="2112" applyFill="0">
      <alignment horizontal="center" vertical="center"/>
    </xf>
    <xf numFmtId="228" fontId="124" fillId="0" borderId="2112" applyFill="0">
      <alignment horizontal="center" vertical="center"/>
    </xf>
    <xf numFmtId="267" fontId="112" fillId="0" borderId="2112" applyFill="0">
      <alignment horizontal="center" vertical="center"/>
    </xf>
    <xf numFmtId="37" fontId="70" fillId="0" borderId="2112" applyFill="0">
      <alignment horizontal="center" vertical="center"/>
    </xf>
    <xf numFmtId="184" fontId="103" fillId="0" borderId="2146">
      <alignment vertical="center"/>
      <protection locked="0"/>
    </xf>
    <xf numFmtId="0" fontId="7" fillId="14" borderId="14" applyNumberFormat="0" applyFont="0" applyAlignment="0" applyProtection="0"/>
    <xf numFmtId="196" fontId="10" fillId="39" borderId="2140" applyFont="0" applyFill="0" applyBorder="0" applyAlignment="0">
      <alignment horizontal="left"/>
    </xf>
    <xf numFmtId="228" fontId="121" fillId="0" borderId="2156" applyNumberFormat="0"/>
    <xf numFmtId="191" fontId="74" fillId="0" borderId="2158"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21" fillId="0" borderId="2132" applyFill="0"/>
    <xf numFmtId="0" fontId="74" fillId="0" borderId="2140" applyNumberFormat="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4" fillId="0" borderId="2167"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2149" applyFont="0" applyFill="0" applyBorder="0" applyAlignment="0" applyProtection="0">
      <alignment horizontal="left"/>
      <protection locked="0"/>
    </xf>
    <xf numFmtId="254" fontId="10" fillId="39" borderId="2176">
      <alignment horizontal="right"/>
      <protection locked="0"/>
    </xf>
    <xf numFmtId="0" fontId="7" fillId="14" borderId="14" applyNumberFormat="0" applyFont="0" applyAlignment="0" applyProtection="0"/>
    <xf numFmtId="254" fontId="10" fillId="39" borderId="2149">
      <alignment horizontal="right"/>
      <protection locked="0"/>
    </xf>
    <xf numFmtId="187" fontId="74" fillId="0" borderId="2149" applyFont="0" applyFill="0" applyBorder="0" applyAlignment="0" applyProtection="0">
      <alignment horizontal="left"/>
      <protection locked="0"/>
    </xf>
    <xf numFmtId="49" fontId="74" fillId="0" borderId="2122">
      <alignment horizontal="left" vertical="top" wrapText="1"/>
      <protection locked="0"/>
    </xf>
    <xf numFmtId="200" fontId="10" fillId="5" borderId="2149" applyFont="0" applyFill="0" applyBorder="0" applyAlignment="0" applyProtection="0"/>
    <xf numFmtId="0" fontId="10" fillId="62" borderId="2125" applyNumberFormat="0" applyFont="0" applyAlignment="0" applyProtection="0"/>
    <xf numFmtId="0" fontId="7" fillId="14" borderId="14" applyNumberFormat="0" applyFont="0" applyAlignment="0" applyProtection="0"/>
    <xf numFmtId="192" fontId="74" fillId="0" borderId="2140"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21" fillId="0" borderId="2105" applyFill="0"/>
    <xf numFmtId="0" fontId="7" fillId="14" borderId="14" applyNumberFormat="0" applyFont="0" applyAlignment="0" applyProtection="0"/>
    <xf numFmtId="0" fontId="64" fillId="59" borderId="2153" applyNumberFormat="0" applyAlignment="0" applyProtection="0"/>
    <xf numFmtId="250" fontId="121" fillId="0" borderId="2168" applyFill="0"/>
    <xf numFmtId="231" fontId="103" fillId="0" borderId="2137">
      <alignment vertical="center"/>
      <protection locked="0"/>
    </xf>
    <xf numFmtId="250" fontId="168" fillId="0" borderId="2168" applyFill="0"/>
    <xf numFmtId="0" fontId="66" fillId="0" borderId="2118" applyNumberFormat="0" applyFill="0" applyAlignment="0" applyProtection="0"/>
    <xf numFmtId="10" fontId="68" fillId="67" borderId="2113" applyNumberFormat="0" applyBorder="0" applyAlignment="0" applyProtection="0"/>
    <xf numFmtId="201" fontId="10" fillId="39" borderId="2113" applyNumberFormat="0">
      <alignment horizontal="left"/>
    </xf>
    <xf numFmtId="271" fontId="11" fillId="0" borderId="2113">
      <alignment horizontal="right"/>
    </xf>
    <xf numFmtId="190" fontId="74" fillId="0" borderId="2113" applyFont="0" applyFill="0" applyBorder="0" applyAlignment="0" applyProtection="0">
      <alignment horizontal="left"/>
      <protection locked="0"/>
    </xf>
    <xf numFmtId="192" fontId="74" fillId="0" borderId="2113" applyFont="0" applyFill="0" applyBorder="0" applyAlignment="0" applyProtection="0">
      <alignment horizontal="left"/>
      <protection locked="0"/>
    </xf>
    <xf numFmtId="191" fontId="74" fillId="0" borderId="2113" applyFont="0" applyFill="0" applyBorder="0" applyAlignment="0" applyProtection="0">
      <alignment horizontal="left"/>
      <protection locked="0"/>
    </xf>
    <xf numFmtId="266" fontId="103" fillId="0" borderId="2113" applyFill="0">
      <alignment horizontal="center" vertical="center"/>
    </xf>
    <xf numFmtId="184" fontId="68" fillId="0" borderId="2113" applyFill="0">
      <alignment horizontal="center" vertical="center"/>
    </xf>
    <xf numFmtId="228" fontId="103" fillId="0" borderId="2113" applyFill="0">
      <alignment horizontal="center" vertical="center"/>
    </xf>
    <xf numFmtId="228" fontId="68" fillId="0" borderId="2113" applyFill="0">
      <alignment horizontal="center" vertical="center"/>
    </xf>
    <xf numFmtId="228" fontId="104" fillId="0" borderId="2113" applyFill="0">
      <alignment horizontal="center" vertical="center"/>
    </xf>
    <xf numFmtId="228" fontId="79" fillId="0" borderId="2113" applyFill="0">
      <alignment horizontal="center" vertical="center"/>
    </xf>
    <xf numFmtId="178" fontId="10" fillId="39" borderId="2113">
      <alignment horizontal="center"/>
      <protection locked="0"/>
    </xf>
    <xf numFmtId="178" fontId="10" fillId="39" borderId="2113">
      <alignment horizontal="center"/>
      <protection locked="0"/>
    </xf>
    <xf numFmtId="254" fontId="10" fillId="39" borderId="2113">
      <alignment horizontal="right"/>
      <protection locked="0"/>
    </xf>
    <xf numFmtId="228" fontId="74" fillId="0" borderId="2113" applyNumberFormat="0">
      <alignment horizontal="left"/>
      <protection locked="0"/>
    </xf>
    <xf numFmtId="49" fontId="74" fillId="0" borderId="2113">
      <alignment horizontal="left" vertical="top" wrapText="1"/>
      <protection locked="0"/>
    </xf>
    <xf numFmtId="196" fontId="10" fillId="39" borderId="2113" applyFont="0" applyFill="0" applyBorder="0" applyAlignment="0">
      <alignment horizontal="left"/>
    </xf>
    <xf numFmtId="17" fontId="11" fillId="39" borderId="2113">
      <alignment horizontal="center"/>
      <protection locked="0"/>
    </xf>
    <xf numFmtId="254" fontId="10" fillId="39" borderId="2113">
      <alignment horizontal="right"/>
      <protection locked="0"/>
    </xf>
    <xf numFmtId="228" fontId="73" fillId="63" borderId="2113" applyFill="0">
      <alignment horizontal="center" vertical="center"/>
    </xf>
    <xf numFmtId="228" fontId="73" fillId="63" borderId="2113" applyFill="0">
      <alignment horizontal="center"/>
    </xf>
    <xf numFmtId="3" fontId="114" fillId="39" borderId="2113">
      <alignment horizontal="center"/>
      <protection locked="0"/>
    </xf>
    <xf numFmtId="0" fontId="7" fillId="14" borderId="14" applyNumberFormat="0" applyFont="0" applyAlignment="0" applyProtection="0"/>
    <xf numFmtId="185" fontId="74" fillId="0" borderId="2113" applyFont="0" applyFill="0" applyBorder="0" applyAlignment="0" applyProtection="0">
      <alignment horizontal="left"/>
      <protection locked="0"/>
    </xf>
    <xf numFmtId="250" fontId="168" fillId="0" borderId="2114" applyFill="0"/>
    <xf numFmtId="0" fontId="7" fillId="14" borderId="14" applyNumberFormat="0" applyFont="0" applyAlignment="0" applyProtection="0"/>
    <xf numFmtId="250" fontId="121" fillId="0" borderId="2114" applyFill="0"/>
    <xf numFmtId="271" fontId="11" fillId="63" borderId="2113">
      <alignment horizontal="right"/>
    </xf>
    <xf numFmtId="271" fontId="11" fillId="0" borderId="2113">
      <alignment horizontal="right"/>
    </xf>
    <xf numFmtId="187" fontId="74" fillId="0" borderId="2113" applyFont="0" applyFill="0" applyBorder="0" applyAlignment="0" applyProtection="0">
      <alignment horizontal="left"/>
      <protection locked="0"/>
    </xf>
    <xf numFmtId="228" fontId="74" fillId="0" borderId="2149" applyNumberFormat="0">
      <alignment horizontal="left"/>
      <protection locked="0"/>
    </xf>
    <xf numFmtId="237" fontId="103" fillId="0" borderId="2146">
      <alignment vertical="center"/>
      <protection locked="0"/>
    </xf>
    <xf numFmtId="250" fontId="121" fillId="0" borderId="2150" applyFill="0"/>
    <xf numFmtId="0" fontId="64" fillId="59" borderId="2126" applyNumberFormat="0" applyAlignment="0" applyProtection="0"/>
    <xf numFmtId="0" fontId="61" fillId="46" borderId="2115" applyNumberFormat="0" applyAlignment="0" applyProtection="0"/>
    <xf numFmtId="196" fontId="10" fillId="39" borderId="2122" applyFont="0" applyFill="0" applyBorder="0" applyAlignment="0">
      <alignment horizontal="left"/>
    </xf>
    <xf numFmtId="0" fontId="53" fillId="59" borderId="2142" applyNumberFormat="0" applyAlignment="0" applyProtection="0"/>
    <xf numFmtId="0" fontId="7" fillId="14" borderId="14" applyNumberFormat="0" applyFont="0" applyAlignment="0" applyProtection="0"/>
    <xf numFmtId="0" fontId="7" fillId="14" borderId="14" applyNumberFormat="0" applyFont="0" applyAlignment="0" applyProtection="0"/>
    <xf numFmtId="201" fontId="10" fillId="39" borderId="2122" applyNumberFormat="0">
      <alignment horizontal="left"/>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49" fontId="74" fillId="0" borderId="2557">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2" fillId="0" borderId="2136" applyNumberFormat="0" applyFill="0" applyAlignment="0" applyProtection="0"/>
    <xf numFmtId="0" fontId="53" fillId="59" borderId="2160" applyNumberFormat="0" applyAlignment="0" applyProtection="0"/>
    <xf numFmtId="0" fontId="74" fillId="0" borderId="2122" applyNumberFormat="0">
      <alignment horizontal="left"/>
      <protection locked="0"/>
    </xf>
    <xf numFmtId="185" fontId="74" fillId="0" borderId="2167"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3" fillId="63" borderId="2113" applyFill="0">
      <alignment horizontal="center"/>
    </xf>
    <xf numFmtId="178" fontId="10" fillId="39" borderId="2113">
      <alignment horizontal="center"/>
      <protection locked="0"/>
    </xf>
    <xf numFmtId="0" fontId="53" fillId="59" borderId="2115" applyNumberFormat="0" applyAlignment="0" applyProtection="0"/>
    <xf numFmtId="3" fontId="114" fillId="39" borderId="2140">
      <alignment horizontal="center"/>
      <protection locked="0"/>
    </xf>
    <xf numFmtId="0" fontId="10" fillId="62" borderId="2125" applyNumberFormat="0" applyFont="0" applyAlignment="0" applyProtection="0"/>
    <xf numFmtId="0" fontId="7" fillId="14" borderId="14" applyNumberFormat="0" applyFont="0" applyAlignment="0" applyProtection="0"/>
    <xf numFmtId="193" fontId="10" fillId="0" borderId="2149" applyFont="0" applyFill="0" applyBorder="0" applyAlignment="0" applyProtection="0">
      <alignment horizontal="left"/>
      <protection locked="0"/>
    </xf>
    <xf numFmtId="0" fontId="7" fillId="14" borderId="14" applyNumberFormat="0" applyFont="0" applyAlignment="0" applyProtection="0"/>
    <xf numFmtId="178" fontId="10" fillId="39" borderId="2140">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3" fillId="63" borderId="2149" applyFill="0">
      <alignment horizontal="center"/>
    </xf>
    <xf numFmtId="0" fontId="2" fillId="0" borderId="2163"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4" fontId="10" fillId="39" borderId="2122">
      <alignment horizontal="right"/>
      <protection locked="0"/>
    </xf>
    <xf numFmtId="178" fontId="10" fillId="39" borderId="2122">
      <alignment horizontal="center"/>
      <protection locked="0"/>
    </xf>
    <xf numFmtId="228" fontId="74" fillId="0" borderId="2122" applyNumberFormat="0">
      <alignment horizontal="left"/>
      <protection locked="0"/>
    </xf>
    <xf numFmtId="197" fontId="74" fillId="0" borderId="2113">
      <alignment horizontal="left"/>
      <protection locked="0"/>
    </xf>
    <xf numFmtId="178" fontId="10" fillId="39" borderId="2122">
      <alignment horizontal="center"/>
      <protection locked="0"/>
    </xf>
    <xf numFmtId="228" fontId="79" fillId="0" borderId="2122" applyFill="0">
      <alignment horizontal="center" vertical="center"/>
    </xf>
    <xf numFmtId="49" fontId="74" fillId="0" borderId="2122">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228" fontId="79" fillId="0" borderId="2176" applyFill="0">
      <alignment horizontal="center" vertical="center"/>
    </xf>
    <xf numFmtId="0" fontId="7" fillId="14" borderId="14" applyNumberFormat="0" applyFont="0" applyAlignment="0" applyProtection="0"/>
    <xf numFmtId="254" fontId="10" fillId="39" borderId="2140">
      <alignment horizontal="right"/>
      <protection locked="0"/>
    </xf>
    <xf numFmtId="49" fontId="74" fillId="0" borderId="2176">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66" fillId="0" borderId="2127"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115" applyNumberFormat="0" applyAlignment="0" applyProtection="0"/>
    <xf numFmtId="0" fontId="64" fillId="59" borderId="2144" applyNumberFormat="0" applyAlignment="0" applyProtection="0"/>
    <xf numFmtId="237" fontId="103" fillId="0" borderId="2155">
      <alignment vertical="center"/>
      <protection locked="0"/>
    </xf>
    <xf numFmtId="0" fontId="7" fillId="14" borderId="14" applyNumberFormat="0" applyFont="0" applyAlignment="0" applyProtection="0"/>
    <xf numFmtId="232" fontId="103" fillId="0" borderId="2155">
      <alignment vertical="center"/>
      <protection locked="0"/>
    </xf>
    <xf numFmtId="254" fontId="10" fillId="39" borderId="2167">
      <alignment horizontal="right"/>
      <protection locked="0"/>
    </xf>
    <xf numFmtId="0" fontId="7" fillId="14" borderId="14" applyNumberFormat="0" applyFont="0" applyAlignment="0" applyProtection="0"/>
    <xf numFmtId="17" fontId="11" fillId="39" borderId="2176">
      <alignment horizontal="center"/>
      <protection locked="0"/>
    </xf>
    <xf numFmtId="0" fontId="66" fillId="0" borderId="2163" applyNumberFormat="0" applyFill="0" applyAlignment="0" applyProtection="0"/>
    <xf numFmtId="0" fontId="53" fillId="59" borderId="2560" applyNumberFormat="0" applyAlignment="0" applyProtection="0"/>
    <xf numFmtId="178" fontId="10" fillId="39" borderId="2113">
      <alignment horizontal="center"/>
      <protection locked="0"/>
    </xf>
    <xf numFmtId="192" fontId="74" fillId="0" borderId="2149" applyFont="0" applyFill="0" applyBorder="0" applyAlignment="0" applyProtection="0">
      <alignment horizontal="left"/>
      <protection locked="0"/>
    </xf>
    <xf numFmtId="250" fontId="121" fillId="0" borderId="2114" applyFill="0"/>
    <xf numFmtId="228" fontId="68" fillId="0" borderId="2149" applyFill="0">
      <alignment horizontal="center" vertical="center"/>
    </xf>
    <xf numFmtId="178" fontId="10" fillId="39" borderId="2167">
      <alignment horizontal="center"/>
      <protection locked="0"/>
    </xf>
    <xf numFmtId="0" fontId="7" fillId="14" borderId="14" applyNumberFormat="0" applyFont="0" applyAlignment="0" applyProtection="0"/>
    <xf numFmtId="0" fontId="73" fillId="63" borderId="2131" applyFill="0">
      <alignment horizontal="center"/>
    </xf>
    <xf numFmtId="0" fontId="7" fillId="14" borderId="14" applyNumberFormat="0" applyFont="0" applyAlignment="0" applyProtection="0"/>
    <xf numFmtId="267" fontId="112" fillId="0" borderId="2157"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1" fontId="74" fillId="0" borderId="2149" applyFont="0" applyFill="0" applyBorder="0" applyAlignment="0" applyProtection="0">
      <alignment horizontal="left"/>
      <protection locked="0"/>
    </xf>
    <xf numFmtId="0" fontId="7" fillId="14" borderId="14" applyNumberFormat="0" applyFont="0" applyAlignment="0" applyProtection="0"/>
    <xf numFmtId="228" fontId="103" fillId="0" borderId="2155">
      <alignment vertical="center"/>
      <protection locked="0"/>
    </xf>
    <xf numFmtId="276" fontId="20" fillId="0" borderId="2149">
      <alignment horizontal="center"/>
    </xf>
    <xf numFmtId="228" fontId="73" fillId="63" borderId="2140" applyFill="0">
      <alignment horizont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2" fillId="0" borderId="2136" applyNumberFormat="0" applyFill="0" applyAlignment="0" applyProtection="0"/>
    <xf numFmtId="0" fontId="73" fillId="63" borderId="2140" applyFill="0">
      <alignment horizontal="center"/>
    </xf>
    <xf numFmtId="0" fontId="7" fillId="14" borderId="14" applyNumberFormat="0" applyFont="0" applyAlignment="0" applyProtection="0"/>
    <xf numFmtId="0" fontId="7" fillId="14" borderId="14" applyNumberFormat="0" applyFont="0" applyAlignment="0" applyProtection="0"/>
    <xf numFmtId="267" fontId="112" fillId="0" borderId="2175" applyFill="0">
      <alignment horizontal="center" vertical="center"/>
    </xf>
    <xf numFmtId="0" fontId="61" fillId="46" borderId="2169" applyNumberFormat="0" applyAlignment="0" applyProtection="0"/>
    <xf numFmtId="228" fontId="136" fillId="68" borderId="2138" applyNumberFormat="0">
      <alignment horizontal="right"/>
    </xf>
    <xf numFmtId="187" fontId="74" fillId="0" borderId="2122" applyFont="0" applyFill="0" applyBorder="0" applyAlignment="0" applyProtection="0">
      <alignment horizontal="left"/>
      <protection locked="0"/>
    </xf>
    <xf numFmtId="0" fontId="7" fillId="14" borderId="14" applyNumberFormat="0" applyFont="0" applyAlignment="0" applyProtection="0"/>
    <xf numFmtId="271" fontId="11" fillId="0" borderId="2122">
      <alignment horizontal="right"/>
    </xf>
    <xf numFmtId="185" fontId="74" fillId="0" borderId="2122" applyFont="0" applyFill="0" applyBorder="0" applyAlignment="0" applyProtection="0">
      <alignment horizontal="left"/>
      <protection locked="0"/>
    </xf>
    <xf numFmtId="250" fontId="121" fillId="0" borderId="2123" applyFill="0"/>
    <xf numFmtId="228" fontId="73" fillId="63" borderId="2122" applyFill="0">
      <alignment horizontal="center"/>
    </xf>
    <xf numFmtId="271" fontId="11" fillId="63" borderId="2122">
      <alignment horizontal="right"/>
    </xf>
    <xf numFmtId="250" fontId="168" fillId="0" borderId="2123" applyFill="0"/>
    <xf numFmtId="3" fontId="114" fillId="39" borderId="2122">
      <alignment horizontal="center"/>
      <protection locked="0"/>
    </xf>
    <xf numFmtId="237" fontId="103" fillId="0" borderId="2128">
      <alignment vertical="center"/>
      <protection locked="0"/>
    </xf>
    <xf numFmtId="0" fontId="7" fillId="14" borderId="14" applyNumberFormat="0" applyFont="0" applyAlignment="0" applyProtection="0"/>
    <xf numFmtId="228" fontId="79" fillId="0" borderId="2167" applyFill="0">
      <alignment horizontal="center" vertical="center"/>
    </xf>
    <xf numFmtId="200" fontId="10" fillId="5" borderId="2113" applyFont="0" applyFill="0" applyBorder="0" applyAlignment="0" applyProtection="0"/>
    <xf numFmtId="0" fontId="7" fillId="14" borderId="14" applyNumberFormat="0" applyFont="0" applyAlignment="0" applyProtection="0"/>
    <xf numFmtId="0" fontId="7" fillId="14" borderId="14" applyNumberFormat="0" applyFont="0" applyAlignment="0" applyProtection="0"/>
    <xf numFmtId="184" fontId="103" fillId="0" borderId="2173">
      <alignment vertical="center"/>
      <protection locked="0"/>
    </xf>
    <xf numFmtId="0" fontId="7" fillId="14" borderId="14" applyNumberFormat="0" applyFont="0" applyAlignment="0" applyProtection="0"/>
    <xf numFmtId="0" fontId="7" fillId="14" borderId="14" applyNumberFormat="0" applyFont="0" applyAlignment="0" applyProtection="0"/>
    <xf numFmtId="0" fontId="53" fillId="59" borderId="2151" applyNumberFormat="0" applyAlignment="0" applyProtection="0"/>
    <xf numFmtId="276" fontId="20" fillId="0" borderId="2167">
      <alignment horizontal="center"/>
    </xf>
    <xf numFmtId="0" fontId="7" fillId="14" borderId="14" applyNumberFormat="0" applyFont="0" applyAlignment="0" applyProtection="0"/>
    <xf numFmtId="0" fontId="7" fillId="14" borderId="14" applyNumberFormat="0" applyFont="0" applyAlignment="0" applyProtection="0"/>
    <xf numFmtId="228" fontId="74" fillId="0" borderId="2131" applyNumberFormat="0">
      <alignment horizontal="left"/>
      <protection locked="0"/>
    </xf>
    <xf numFmtId="0" fontId="7" fillId="14" borderId="14" applyNumberFormat="0" applyFont="0" applyAlignment="0" applyProtection="0"/>
    <xf numFmtId="49" fontId="74" fillId="0" borderId="2131">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10" fillId="62" borderId="2161" applyNumberFormat="0" applyFont="0" applyAlignment="0" applyProtection="0"/>
    <xf numFmtId="0" fontId="2" fillId="0" borderId="2127" applyNumberFormat="0" applyFill="0" applyAlignment="0" applyProtection="0"/>
    <xf numFmtId="178" fontId="10" fillId="39" borderId="2149">
      <alignment horizontal="center"/>
      <protection locked="0"/>
    </xf>
    <xf numFmtId="0" fontId="7" fillId="14" borderId="14" applyNumberFormat="0" applyFont="0" applyAlignment="0" applyProtection="0"/>
    <xf numFmtId="232" fontId="103" fillId="0" borderId="2173">
      <alignment vertical="center"/>
      <protection locked="0"/>
    </xf>
    <xf numFmtId="228" fontId="74" fillId="0" borderId="2158" applyNumberFormat="0">
      <alignment horizontal="left"/>
      <protection locked="0"/>
    </xf>
    <xf numFmtId="228" fontId="112" fillId="0" borderId="2148" applyFill="0">
      <alignment horizontal="center" vertical="center"/>
    </xf>
    <xf numFmtId="37" fontId="70" fillId="0" borderId="2139" applyFill="0">
      <alignment horizontal="center" vertical="center"/>
    </xf>
    <xf numFmtId="0" fontId="7" fillId="14" borderId="14" applyNumberFormat="0" applyFont="0" applyAlignment="0" applyProtection="0"/>
    <xf numFmtId="0" fontId="64" fillId="59" borderId="2126" applyNumberFormat="0" applyAlignment="0" applyProtection="0"/>
    <xf numFmtId="0" fontId="53" fillId="59" borderId="2106" applyNumberFormat="0" applyAlignment="0" applyProtection="0"/>
    <xf numFmtId="0" fontId="7" fillId="14" borderId="14" applyNumberFormat="0" applyFont="0" applyAlignment="0" applyProtection="0"/>
    <xf numFmtId="0" fontId="64" fillId="59" borderId="2162" applyNumberFormat="0" applyAlignment="0" applyProtection="0"/>
    <xf numFmtId="0" fontId="7" fillId="14" borderId="14" applyNumberFormat="0" applyFont="0" applyAlignment="0" applyProtection="0"/>
    <xf numFmtId="228" fontId="121" fillId="0" borderId="2174" applyNumberFormat="0"/>
    <xf numFmtId="233" fontId="103" fillId="0" borderId="2155">
      <alignment vertical="center"/>
      <protection locked="0"/>
    </xf>
    <xf numFmtId="0" fontId="7" fillId="14" borderId="14" applyNumberFormat="0" applyFont="0" applyAlignment="0" applyProtection="0"/>
    <xf numFmtId="0" fontId="7" fillId="14" borderId="14" applyNumberFormat="0" applyFont="0" applyAlignment="0" applyProtection="0"/>
    <xf numFmtId="233" fontId="103" fillId="0" borderId="2146">
      <alignment vertical="center"/>
      <protection locked="0"/>
    </xf>
    <xf numFmtId="0" fontId="7" fillId="14" borderId="14" applyNumberFormat="0" applyFont="0" applyAlignment="0" applyProtection="0"/>
    <xf numFmtId="0" fontId="66" fillId="0" borderId="2145" applyNumberFormat="0" applyFill="0" applyAlignment="0" applyProtection="0"/>
    <xf numFmtId="192" fontId="74" fillId="0" borderId="2113" applyFont="0" applyFill="0" applyBorder="0" applyAlignment="0" applyProtection="0">
      <alignment horizontal="left"/>
      <protection locked="0"/>
    </xf>
    <xf numFmtId="191" fontId="74" fillId="0" borderId="2113"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3" fillId="63" borderId="2176" applyFill="0">
      <alignment horizontal="center"/>
    </xf>
    <xf numFmtId="0" fontId="7" fillId="14" borderId="14" applyNumberFormat="0" applyFont="0" applyAlignment="0" applyProtection="0"/>
    <xf numFmtId="201" fontId="10" fillId="39" borderId="2113" applyNumberFormat="0">
      <alignment horizontal="left"/>
    </xf>
    <xf numFmtId="228" fontId="121" fillId="0" borderId="2120" applyNumberFormat="0"/>
    <xf numFmtId="0" fontId="7" fillId="14" borderId="14" applyNumberFormat="0" applyFont="0" applyAlignment="0" applyProtection="0"/>
    <xf numFmtId="0" fontId="7" fillId="14" borderId="14" applyNumberFormat="0" applyFont="0" applyAlignment="0" applyProtection="0"/>
    <xf numFmtId="0" fontId="64" fillId="59" borderId="2135" applyNumberFormat="0" applyAlignment="0" applyProtection="0"/>
    <xf numFmtId="232" fontId="103" fillId="0" borderId="2128">
      <alignment vertical="center"/>
      <protection locked="0"/>
    </xf>
    <xf numFmtId="178" fontId="10" fillId="39" borderId="2113">
      <alignment horizontal="center"/>
      <protection locked="0"/>
    </xf>
    <xf numFmtId="0" fontId="64" fillId="59" borderId="2153" applyNumberFormat="0" applyAlignment="0" applyProtection="0"/>
    <xf numFmtId="178" fontId="10" fillId="39" borderId="2113">
      <alignment horizontal="center"/>
      <protection locked="0"/>
    </xf>
    <xf numFmtId="232" fontId="103" fillId="0" borderId="2137">
      <alignment vertical="center"/>
      <protection locked="0"/>
    </xf>
    <xf numFmtId="228" fontId="136" fillId="68" borderId="2165" applyNumberFormat="0">
      <alignment horizontal="right"/>
    </xf>
    <xf numFmtId="184" fontId="68" fillId="0" borderId="2140" applyFill="0">
      <alignment horizontal="center" vertical="center"/>
    </xf>
    <xf numFmtId="0" fontId="7" fillId="14" borderId="14" applyNumberFormat="0" applyFont="0" applyAlignment="0" applyProtection="0"/>
    <xf numFmtId="228" fontId="74" fillId="0" borderId="2113" applyNumberFormat="0">
      <alignment horizontal="left"/>
      <protection locked="0"/>
    </xf>
    <xf numFmtId="49" fontId="74" fillId="0" borderId="2140">
      <alignment horizontal="left" vertical="top" wrapText="1"/>
      <protection locked="0"/>
    </xf>
    <xf numFmtId="0" fontId="7" fillId="14" borderId="14" applyNumberFormat="0" applyFont="0" applyAlignment="0" applyProtection="0"/>
    <xf numFmtId="49" fontId="74" fillId="0" borderId="2113">
      <alignment horizontal="left" vertical="top" wrapText="1"/>
      <protection locked="0"/>
    </xf>
    <xf numFmtId="196" fontId="10" fillId="39" borderId="2113" applyFont="0" applyFill="0" applyBorder="0" applyAlignment="0">
      <alignment horizontal="left"/>
    </xf>
    <xf numFmtId="0" fontId="66" fillId="0" borderId="2172" applyNumberFormat="0" applyFill="0" applyAlignment="0" applyProtection="0"/>
    <xf numFmtId="231" fontId="103" fillId="0" borderId="2119">
      <alignment vertical="center"/>
      <protection locked="0"/>
    </xf>
    <xf numFmtId="0" fontId="61" fillId="46" borderId="2106" applyNumberFormat="0" applyAlignment="0" applyProtection="0"/>
    <xf numFmtId="228" fontId="124" fillId="0" borderId="2175" applyFill="0">
      <alignment horizontal="center" vertical="center"/>
    </xf>
    <xf numFmtId="0" fontId="7" fillId="14" borderId="14" applyNumberFormat="0" applyFont="0" applyAlignment="0" applyProtection="0"/>
    <xf numFmtId="228" fontId="104" fillId="0" borderId="2176" applyFill="0">
      <alignment horizontal="center" vertical="center"/>
    </xf>
    <xf numFmtId="0" fontId="73" fillId="63" borderId="2149" applyFill="0">
      <alignment horizontal="center"/>
    </xf>
    <xf numFmtId="250" fontId="168" fillId="0" borderId="2150" applyFill="0"/>
    <xf numFmtId="0" fontId="74" fillId="0" borderId="2167" applyNumberFormat="0">
      <alignment horizontal="left"/>
      <protection locked="0"/>
    </xf>
    <xf numFmtId="192" fontId="74" fillId="0" borderId="2158" applyFont="0" applyFill="0" applyBorder="0" applyAlignment="0" applyProtection="0">
      <alignment horizontal="left"/>
      <protection locked="0"/>
    </xf>
    <xf numFmtId="0" fontId="7" fillId="14" borderId="14" applyNumberFormat="0" applyFont="0" applyAlignment="0" applyProtection="0"/>
    <xf numFmtId="228" fontId="73" fillId="63" borderId="2149" applyFill="0">
      <alignment horizontal="center" vertical="center"/>
    </xf>
    <xf numFmtId="228" fontId="103" fillId="0" borderId="2164">
      <alignment vertical="center"/>
      <protection locked="0"/>
    </xf>
    <xf numFmtId="0" fontId="10" fillId="62" borderId="2152" applyNumberFormat="0" applyFont="0" applyAlignment="0" applyProtection="0"/>
    <xf numFmtId="230" fontId="103" fillId="0" borderId="2137">
      <alignment vertical="center"/>
      <protection locked="0"/>
    </xf>
    <xf numFmtId="228" fontId="74" fillId="0" borderId="2140" applyNumberFormat="0">
      <alignment horizontal="left"/>
      <protection locked="0"/>
    </xf>
    <xf numFmtId="0" fontId="53" fillId="59" borderId="2169" applyNumberFormat="0" applyAlignment="0" applyProtection="0"/>
    <xf numFmtId="0" fontId="66" fillId="0" borderId="2145" applyNumberFormat="0" applyFill="0" applyAlignment="0" applyProtection="0"/>
    <xf numFmtId="185" fontId="74" fillId="0" borderId="2158" applyFont="0" applyFill="0" applyBorder="0" applyAlignment="0" applyProtection="0">
      <alignment horizontal="left"/>
      <protection locked="0"/>
    </xf>
    <xf numFmtId="0" fontId="61" fillId="46" borderId="2124" applyNumberFormat="0" applyAlignment="0" applyProtection="0"/>
    <xf numFmtId="0" fontId="53" fillId="59" borderId="2124" applyNumberFormat="0" applyAlignment="0" applyProtection="0"/>
    <xf numFmtId="0" fontId="73" fillId="63" borderId="2167" applyFill="0">
      <alignment horizontal="center"/>
    </xf>
    <xf numFmtId="0" fontId="7" fillId="14" borderId="14" applyNumberFormat="0" applyFont="0" applyAlignment="0" applyProtection="0"/>
    <xf numFmtId="233" fontId="103" fillId="0" borderId="2164">
      <alignment vertic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8" fontId="73" fillId="63" borderId="2140" applyFill="0">
      <alignment horizontal="center" vertical="center"/>
    </xf>
    <xf numFmtId="0" fontId="7" fillId="14" borderId="14" applyNumberFormat="0" applyFont="0" applyAlignment="0" applyProtection="0"/>
    <xf numFmtId="250" fontId="121" fillId="0" borderId="2159" applyFill="0"/>
    <xf numFmtId="0" fontId="7" fillId="14" borderId="14" applyNumberFormat="0" applyFont="0" applyAlignment="0" applyProtection="0"/>
    <xf numFmtId="0" fontId="7" fillId="14" borderId="14" applyNumberFormat="0" applyFont="0" applyAlignment="0" applyProtection="0"/>
    <xf numFmtId="0" fontId="64" fillId="59" borderId="2117" applyNumberFormat="0" applyAlignment="0" applyProtection="0"/>
    <xf numFmtId="0" fontId="7" fillId="14" borderId="14" applyNumberFormat="0" applyFont="0" applyAlignment="0" applyProtection="0"/>
    <xf numFmtId="184" fontId="103" fillId="0" borderId="2128">
      <alignment vertical="center"/>
      <protection locked="0"/>
    </xf>
    <xf numFmtId="230" fontId="103" fillId="0" borderId="2128">
      <alignment vertical="center"/>
      <protection locked="0"/>
    </xf>
    <xf numFmtId="196" fontId="10" fillId="39" borderId="2176" applyFont="0" applyFill="0" applyBorder="0" applyAlignment="0">
      <alignment horizontal="left"/>
    </xf>
    <xf numFmtId="0" fontId="53" fillId="59" borderId="2151" applyNumberFormat="0" applyAlignment="0" applyProtection="0"/>
    <xf numFmtId="3" fontId="114" fillId="39" borderId="2176">
      <alignment horizontal="center"/>
      <protection locked="0"/>
    </xf>
    <xf numFmtId="0" fontId="7" fillId="14" borderId="14" applyNumberFormat="0" applyFont="0" applyAlignment="0" applyProtection="0"/>
    <xf numFmtId="0" fontId="10" fillId="62" borderId="2107" applyNumberFormat="0" applyFont="0" applyAlignment="0" applyProtection="0"/>
    <xf numFmtId="0" fontId="64" fillId="59" borderId="2108" applyNumberFormat="0" applyAlignment="0" applyProtection="0"/>
    <xf numFmtId="0" fontId="7" fillId="14" borderId="14" applyNumberFormat="0" applyFont="0" applyAlignment="0" applyProtection="0"/>
    <xf numFmtId="0" fontId="2" fillId="0" borderId="2145" applyNumberFormat="0" applyFill="0" applyAlignment="0" applyProtection="0"/>
    <xf numFmtId="0" fontId="7" fillId="14" borderId="14" applyNumberFormat="0" applyFont="0" applyAlignment="0" applyProtection="0"/>
    <xf numFmtId="188" fontId="73" fillId="63" borderId="2158" applyFill="0">
      <alignment horizontal="center" vertical="center"/>
    </xf>
    <xf numFmtId="233" fontId="103" fillId="0" borderId="2137">
      <alignment vertical="center"/>
      <protection locked="0"/>
    </xf>
    <xf numFmtId="190" fontId="74" fillId="0" borderId="2140" applyFont="0" applyFill="0" applyBorder="0" applyAlignment="0" applyProtection="0">
      <alignment horizontal="left"/>
      <protection locked="0"/>
    </xf>
    <xf numFmtId="228" fontId="124" fillId="0" borderId="2139" applyFill="0">
      <alignment horizontal="center" vertical="center"/>
    </xf>
    <xf numFmtId="0" fontId="73" fillId="63" borderId="2122" applyFill="0">
      <alignment horizontal="center"/>
    </xf>
    <xf numFmtId="0" fontId="7" fillId="14" borderId="14" applyNumberFormat="0" applyFont="0" applyAlignment="0" applyProtection="0"/>
    <xf numFmtId="233" fontId="103" fillId="0" borderId="2137">
      <alignment vertical="center"/>
      <protection locked="0"/>
    </xf>
    <xf numFmtId="0" fontId="7" fillId="14" borderId="14" applyNumberFormat="0" applyFont="0" applyAlignment="0" applyProtection="0"/>
    <xf numFmtId="0" fontId="2" fillId="0" borderId="2109" applyNumberFormat="0" applyFill="0" applyAlignment="0" applyProtection="0"/>
    <xf numFmtId="0" fontId="66" fillId="0" borderId="2109" applyNumberFormat="0" applyFill="0" applyAlignment="0" applyProtection="0"/>
    <xf numFmtId="0" fontId="7" fillId="14" borderId="14" applyNumberFormat="0" applyFont="0" applyAlignment="0" applyProtection="0"/>
    <xf numFmtId="0" fontId="2" fillId="0" borderId="2118" applyNumberFormat="0" applyFill="0" applyAlignment="0" applyProtection="0"/>
    <xf numFmtId="196" fontId="10" fillId="39" borderId="2167" applyFont="0" applyFill="0" applyBorder="0" applyAlignment="0">
      <alignment horizontal="left"/>
    </xf>
    <xf numFmtId="228" fontId="73" fillId="63" borderId="2122" applyFill="0">
      <alignment horizontal="center" vertical="center"/>
    </xf>
    <xf numFmtId="228" fontId="73" fillId="63" borderId="2113" applyFill="0">
      <alignment horizontal="center"/>
    </xf>
    <xf numFmtId="228" fontId="73" fillId="63" borderId="2113" applyFill="0">
      <alignment horizontal="center" vertical="center"/>
    </xf>
    <xf numFmtId="17" fontId="11" fillId="39" borderId="2122">
      <alignment horizontal="center"/>
      <protection locked="0"/>
    </xf>
    <xf numFmtId="0" fontId="53" fillId="59" borderId="2133" applyNumberFormat="0" applyAlignment="0" applyProtection="0"/>
    <xf numFmtId="191" fontId="74" fillId="0" borderId="2167" applyFont="0" applyFill="0" applyBorder="0" applyAlignment="0" applyProtection="0">
      <alignment horizontal="left"/>
      <protection locked="0"/>
    </xf>
    <xf numFmtId="0" fontId="7" fillId="14" borderId="14" applyNumberFormat="0" applyFont="0" applyAlignment="0" applyProtection="0"/>
    <xf numFmtId="0" fontId="61" fillId="46" borderId="2133" applyNumberFormat="0" applyAlignment="0" applyProtection="0"/>
    <xf numFmtId="254" fontId="10" fillId="39" borderId="2122">
      <alignment horizontal="right"/>
      <protection locked="0"/>
    </xf>
    <xf numFmtId="228" fontId="121" fillId="0" borderId="2138" applyNumberFormat="0"/>
    <xf numFmtId="0" fontId="7" fillId="14" borderId="14" applyNumberFormat="0" applyFont="0" applyAlignment="0" applyProtection="0"/>
    <xf numFmtId="0" fontId="7" fillId="14" borderId="14" applyNumberFormat="0" applyFont="0" applyAlignment="0" applyProtection="0"/>
    <xf numFmtId="231" fontId="103" fillId="0" borderId="2146">
      <alignment vertical="center"/>
      <protection locked="0"/>
    </xf>
    <xf numFmtId="0" fontId="61" fillId="46" borderId="2142" applyNumberFormat="0" applyAlignment="0" applyProtection="0"/>
    <xf numFmtId="0" fontId="7" fillId="14" borderId="14" applyNumberFormat="0" applyFont="0" applyAlignment="0" applyProtection="0"/>
    <xf numFmtId="250" fontId="168" fillId="0" borderId="2141" applyFill="0"/>
    <xf numFmtId="0" fontId="64" fillId="59" borderId="2135" applyNumberFormat="0" applyAlignment="0" applyProtection="0"/>
    <xf numFmtId="0" fontId="7" fillId="14" borderId="14" applyNumberFormat="0" applyFont="0" applyAlignment="0" applyProtection="0"/>
    <xf numFmtId="178" fontId="10" fillId="39" borderId="2158">
      <alignment horizontal="center"/>
      <protection locked="0"/>
    </xf>
    <xf numFmtId="0" fontId="7" fillId="14" borderId="14" applyNumberFormat="0" applyFont="0" applyAlignment="0" applyProtection="0"/>
    <xf numFmtId="185" fontId="74" fillId="0" borderId="2113"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231" fontId="103" fillId="0" borderId="2146">
      <alignment vertical="center"/>
      <protection locked="0"/>
    </xf>
    <xf numFmtId="228" fontId="103" fillId="0" borderId="2158" applyFill="0">
      <alignment horizontal="center" vertical="center"/>
    </xf>
    <xf numFmtId="0" fontId="64" fillId="59" borderId="2171" applyNumberFormat="0" applyAlignment="0" applyProtection="0"/>
    <xf numFmtId="231" fontId="103" fillId="0" borderId="2173">
      <alignment vertical="center"/>
      <protection locked="0"/>
    </xf>
    <xf numFmtId="0" fontId="7" fillId="14" borderId="14" applyNumberFormat="0" applyFont="0" applyAlignment="0" applyProtection="0"/>
    <xf numFmtId="0" fontId="7" fillId="14" borderId="14" applyNumberFormat="0" applyFont="0" applyAlignment="0" applyProtection="0"/>
    <xf numFmtId="49" fontId="74" fillId="0" borderId="2149">
      <alignment horizontal="left" vertical="top" wrapText="1"/>
      <protection locked="0"/>
    </xf>
    <xf numFmtId="0" fontId="66" fillId="0" borderId="2154" applyNumberFormat="0" applyFill="0" applyAlignment="0" applyProtection="0"/>
    <xf numFmtId="0" fontId="7" fillId="14" borderId="14" applyNumberFormat="0" applyFont="0" applyAlignment="0" applyProtection="0"/>
    <xf numFmtId="228" fontId="112" fillId="0" borderId="2157"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4" fillId="0" borderId="2122"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2339"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64" fillId="59" borderId="2162" applyNumberFormat="0" applyAlignment="0" applyProtection="0"/>
    <xf numFmtId="228" fontId="73" fillId="63" borderId="2149"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10" fillId="62" borderId="2116" applyNumberFormat="0" applyFont="0" applyAlignment="0" applyProtection="0"/>
    <xf numFmtId="0" fontId="7" fillId="14" borderId="14" applyNumberFormat="0" applyFont="0" applyAlignment="0" applyProtection="0"/>
    <xf numFmtId="228" fontId="74" fillId="0" borderId="2149" applyNumberFormat="0">
      <alignment horizontal="left"/>
      <protection locked="0"/>
    </xf>
    <xf numFmtId="0" fontId="7" fillId="14" borderId="14" applyNumberFormat="0" applyFont="0" applyAlignment="0" applyProtection="0"/>
    <xf numFmtId="0" fontId="64" fillId="59" borderId="2144" applyNumberFormat="0" applyAlignment="0" applyProtection="0"/>
    <xf numFmtId="10" fontId="68" fillId="67" borderId="2176" applyNumberFormat="0" applyBorder="0" applyAlignment="0" applyProtection="0"/>
    <xf numFmtId="0" fontId="53" fillId="59" borderId="2106" applyNumberFormat="0" applyAlignment="0" applyProtection="0"/>
    <xf numFmtId="0" fontId="61" fillId="46" borderId="2106" applyNumberFormat="0" applyAlignment="0" applyProtection="0"/>
    <xf numFmtId="0" fontId="64" fillId="59" borderId="2108" applyNumberFormat="0" applyAlignment="0" applyProtection="0"/>
    <xf numFmtId="0" fontId="66" fillId="0" borderId="2109" applyNumberFormat="0" applyFill="0" applyAlignment="0" applyProtection="0"/>
    <xf numFmtId="0" fontId="2" fillId="0" borderId="2109" applyNumberFormat="0" applyFill="0" applyAlignment="0" applyProtection="0"/>
    <xf numFmtId="0" fontId="53" fillId="59" borderId="2106" applyNumberFormat="0" applyAlignment="0" applyProtection="0"/>
    <xf numFmtId="0" fontId="61" fillId="46" borderId="2106" applyNumberFormat="0" applyAlignment="0" applyProtection="0"/>
    <xf numFmtId="0" fontId="7" fillId="14" borderId="14" applyNumberFormat="0" applyFont="0" applyAlignment="0" applyProtection="0"/>
    <xf numFmtId="0" fontId="64" fillId="59" borderId="2108" applyNumberFormat="0" applyAlignment="0" applyProtection="0"/>
    <xf numFmtId="0" fontId="2" fillId="0" borderId="2109" applyNumberFormat="0" applyFill="0" applyAlignment="0" applyProtection="0"/>
    <xf numFmtId="0" fontId="66" fillId="0" borderId="2109"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106" applyNumberFormat="0" applyAlignment="0" applyProtection="0"/>
    <xf numFmtId="229" fontId="103" fillId="0" borderId="2137">
      <alignment vertical="center"/>
      <protection locked="0"/>
    </xf>
    <xf numFmtId="0" fontId="7" fillId="14" borderId="14" applyNumberFormat="0" applyFont="0" applyAlignment="0" applyProtection="0"/>
    <xf numFmtId="0" fontId="61" fillId="46" borderId="2106" applyNumberFormat="0" applyAlignment="0" applyProtection="0"/>
    <xf numFmtId="228" fontId="68" fillId="0" borderId="2122" applyFill="0">
      <alignment horizontal="center" vertical="center"/>
    </xf>
    <xf numFmtId="184" fontId="68" fillId="0" borderId="2122" applyFill="0">
      <alignment horizontal="center" vertical="center"/>
    </xf>
    <xf numFmtId="0" fontId="10" fillId="62" borderId="2107" applyNumberFormat="0" applyFont="0" applyAlignment="0" applyProtection="0"/>
    <xf numFmtId="0" fontId="64" fillId="59" borderId="2108" applyNumberFormat="0" applyAlignment="0" applyProtection="0"/>
    <xf numFmtId="228" fontId="124" fillId="0" borderId="2148" applyFill="0">
      <alignment horizontal="center" vertical="center"/>
    </xf>
    <xf numFmtId="0" fontId="7" fillId="14" borderId="14" applyNumberFormat="0" applyFont="0" applyAlignment="0" applyProtection="0"/>
    <xf numFmtId="0" fontId="66" fillId="0" borderId="2109" applyNumberFormat="0" applyFill="0" applyAlignment="0" applyProtection="0"/>
    <xf numFmtId="0" fontId="2" fillId="0" borderId="2109" applyNumberFormat="0" applyFill="0" applyAlignment="0" applyProtection="0"/>
    <xf numFmtId="228" fontId="103" fillId="0" borderId="2122" applyFill="0">
      <alignment horizontal="center" vertical="center"/>
    </xf>
    <xf numFmtId="0" fontId="7" fillId="14" borderId="14" applyNumberFormat="0" applyFont="0" applyAlignment="0" applyProtection="0"/>
    <xf numFmtId="266" fontId="103" fillId="0" borderId="2158"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106"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106" applyNumberFormat="0" applyAlignment="0" applyProtection="0"/>
    <xf numFmtId="0" fontId="7" fillId="14" borderId="14" applyNumberFormat="0" applyFont="0" applyAlignment="0" applyProtection="0"/>
    <xf numFmtId="0" fontId="10" fillId="62" borderId="2107" applyNumberFormat="0" applyFont="0" applyAlignment="0" applyProtection="0"/>
    <xf numFmtId="0" fontId="64" fillId="59" borderId="2108" applyNumberFormat="0" applyAlignment="0" applyProtection="0"/>
    <xf numFmtId="0" fontId="7" fillId="14" borderId="14" applyNumberFormat="0" applyFont="0" applyAlignment="0" applyProtection="0"/>
    <xf numFmtId="37" fontId="70" fillId="0" borderId="2175" applyFill="0">
      <alignment horizontal="center" vertical="center"/>
    </xf>
    <xf numFmtId="0" fontId="2" fillId="0" borderId="2109" applyNumberFormat="0" applyFill="0" applyAlignment="0" applyProtection="0"/>
    <xf numFmtId="0" fontId="66" fillId="0" borderId="2109"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2126" applyNumberFormat="0" applyAlignment="0" applyProtection="0"/>
    <xf numFmtId="191" fontId="74" fillId="0" borderId="2122"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201" fontId="10" fillId="39" borderId="2158" applyNumberFormat="0">
      <alignment horizontal="left"/>
    </xf>
    <xf numFmtId="0" fontId="73" fillId="63" borderId="2113" applyFill="0">
      <alignment horizontal="center"/>
    </xf>
    <xf numFmtId="0" fontId="7" fillId="14" borderId="14" applyNumberFormat="0" applyFont="0" applyAlignment="0" applyProtection="0"/>
    <xf numFmtId="276" fontId="20" fillId="0" borderId="2140">
      <alignment horizontal="center"/>
    </xf>
    <xf numFmtId="192" fontId="74" fillId="0" borderId="2122" applyFont="0" applyFill="0" applyBorder="0" applyAlignment="0" applyProtection="0">
      <alignment horizontal="left"/>
      <protection locked="0"/>
    </xf>
    <xf numFmtId="190" fontId="74" fillId="0" borderId="2122" applyFont="0" applyFill="0" applyBorder="0" applyAlignment="0" applyProtection="0">
      <alignment horizontal="left"/>
      <protection locked="0"/>
    </xf>
    <xf numFmtId="0" fontId="10" fillId="62" borderId="2125" applyNumberFormat="0" applyFont="0" applyAlignment="0" applyProtection="0"/>
    <xf numFmtId="188" fontId="73" fillId="63" borderId="2113" applyFill="0">
      <alignment horizontal="center" vertical="center"/>
    </xf>
    <xf numFmtId="0" fontId="7" fillId="14" borderId="14" applyNumberFormat="0" applyFont="0" applyAlignment="0" applyProtection="0"/>
    <xf numFmtId="0" fontId="10" fillId="62" borderId="2152" applyNumberFormat="0" applyFont="0" applyAlignment="0" applyProtection="0"/>
    <xf numFmtId="0" fontId="2" fillId="0" borderId="2163" applyNumberFormat="0" applyFill="0" applyAlignment="0" applyProtection="0"/>
    <xf numFmtId="0" fontId="61" fillId="46" borderId="2115"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0" fontId="10" fillId="63" borderId="2113" applyNumberFormat="0" applyFont="0" applyBorder="0" applyAlignment="0" applyProtection="0"/>
    <xf numFmtId="180" fontId="10" fillId="63" borderId="2113" applyNumberFormat="0" applyFont="0" applyBorder="0" applyAlignment="0" applyProtection="0"/>
    <xf numFmtId="0" fontId="66" fillId="0" borderId="2154" applyNumberFormat="0" applyFill="0" applyAlignment="0" applyProtection="0"/>
    <xf numFmtId="276" fontId="20" fillId="0" borderId="2131">
      <alignment horizontal="center"/>
    </xf>
    <xf numFmtId="192" fontId="74" fillId="0" borderId="2149" applyFont="0" applyFill="0" applyBorder="0" applyAlignment="0" applyProtection="0">
      <alignment horizontal="left"/>
      <protection locked="0"/>
    </xf>
    <xf numFmtId="267" fontId="112" fillId="0" borderId="2148" applyFill="0">
      <alignment horizontal="center" vertical="center"/>
    </xf>
    <xf numFmtId="0" fontId="7" fillId="14" borderId="14" applyNumberFormat="0" applyFont="0" applyAlignment="0" applyProtection="0"/>
    <xf numFmtId="250" fontId="121" fillId="0" borderId="2132" applyFill="0"/>
    <xf numFmtId="0" fontId="7" fillId="14" borderId="14" applyNumberFormat="0" applyFont="0" applyAlignment="0" applyProtection="0"/>
    <xf numFmtId="0" fontId="7" fillId="14" borderId="14" applyNumberFormat="0" applyFont="0" applyAlignment="0" applyProtection="0"/>
    <xf numFmtId="250" fontId="121" fillId="0" borderId="2177" applyFill="0"/>
    <xf numFmtId="0" fontId="7" fillId="14" borderId="14" applyNumberFormat="0" applyFont="0" applyAlignment="0" applyProtection="0"/>
    <xf numFmtId="228" fontId="136" fillId="68" borderId="2129" applyNumberFormat="0">
      <alignment horizontal="right"/>
    </xf>
    <xf numFmtId="10" fontId="68" fillId="67" borderId="2149" applyNumberFormat="0" applyBorder="0" applyAlignment="0" applyProtection="0"/>
    <xf numFmtId="0" fontId="7" fillId="14" borderId="14" applyNumberFormat="0" applyFont="0" applyAlignment="0" applyProtection="0"/>
    <xf numFmtId="0" fontId="7" fillId="14" borderId="14" applyNumberFormat="0" applyFont="0" applyAlignment="0" applyProtection="0"/>
    <xf numFmtId="0" fontId="73" fillId="63" borderId="2113" applyFill="0">
      <alignment horizontal="center"/>
    </xf>
    <xf numFmtId="188" fontId="73" fillId="63" borderId="2113" applyFill="0">
      <alignment horizontal="center" vertical="center"/>
    </xf>
    <xf numFmtId="185" fontId="74" fillId="0" borderId="2113" applyFont="0" applyFill="0" applyBorder="0" applyAlignment="0" applyProtection="0">
      <alignment horizontal="left"/>
      <protection locked="0"/>
    </xf>
    <xf numFmtId="197" fontId="74" fillId="0" borderId="2113">
      <alignment horizontal="left"/>
      <protection locked="0"/>
    </xf>
    <xf numFmtId="0" fontId="53" fillId="59" borderId="2115" applyNumberFormat="0" applyAlignment="0" applyProtection="0"/>
    <xf numFmtId="0" fontId="61" fillId="46" borderId="2115" applyNumberFormat="0" applyAlignment="0" applyProtection="0"/>
    <xf numFmtId="0" fontId="64" fillId="59" borderId="2117" applyNumberFormat="0" applyAlignment="0" applyProtection="0"/>
    <xf numFmtId="0" fontId="66" fillId="0" borderId="2118" applyNumberFormat="0" applyFill="0" applyAlignment="0" applyProtection="0"/>
    <xf numFmtId="0" fontId="2" fillId="0" borderId="2118" applyNumberFormat="0" applyFill="0" applyAlignment="0" applyProtection="0"/>
    <xf numFmtId="0" fontId="53" fillId="59" borderId="2115" applyNumberFormat="0" applyAlignment="0" applyProtection="0"/>
    <xf numFmtId="0" fontId="73" fillId="63" borderId="2113" applyFill="0">
      <alignment horizontal="center"/>
    </xf>
    <xf numFmtId="188" fontId="73" fillId="63" borderId="2113" applyFill="0">
      <alignment horizontal="center" vertical="center"/>
    </xf>
    <xf numFmtId="0" fontId="61" fillId="46" borderId="2115" applyNumberFormat="0" applyAlignment="0" applyProtection="0"/>
    <xf numFmtId="0" fontId="7" fillId="14" borderId="14" applyNumberFormat="0" applyFont="0" applyAlignment="0" applyProtection="0"/>
    <xf numFmtId="0" fontId="64" fillId="59" borderId="2117" applyNumberFormat="0" applyAlignment="0" applyProtection="0"/>
    <xf numFmtId="0" fontId="2" fillId="0" borderId="2118" applyNumberFormat="0" applyFill="0" applyAlignment="0" applyProtection="0"/>
    <xf numFmtId="0" fontId="66" fillId="0" borderId="2118"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115" applyNumberFormat="0" applyAlignment="0" applyProtection="0"/>
    <xf numFmtId="0" fontId="7" fillId="14" borderId="14" applyNumberFormat="0" applyFont="0" applyAlignment="0" applyProtection="0"/>
    <xf numFmtId="0" fontId="61" fillId="46" borderId="2115" applyNumberFormat="0" applyAlignment="0" applyProtection="0"/>
    <xf numFmtId="192" fontId="74" fillId="0" borderId="2131" applyFont="0" applyFill="0" applyBorder="0" applyAlignment="0" applyProtection="0">
      <alignment horizontal="left"/>
      <protection locked="0"/>
    </xf>
    <xf numFmtId="271" fontId="11" fillId="0" borderId="2131">
      <alignment horizontal="right"/>
    </xf>
    <xf numFmtId="0" fontId="10" fillId="62" borderId="2116" applyNumberFormat="0" applyFont="0" applyAlignment="0" applyProtection="0"/>
    <xf numFmtId="0" fontId="64" fillId="59" borderId="2117" applyNumberFormat="0" applyAlignment="0" applyProtection="0"/>
    <xf numFmtId="0" fontId="61" fillId="46" borderId="2133" applyNumberFormat="0" applyAlignment="0" applyProtection="0"/>
    <xf numFmtId="0" fontId="7" fillId="14" borderId="14" applyNumberFormat="0" applyFont="0" applyAlignment="0" applyProtection="0"/>
    <xf numFmtId="0" fontId="66" fillId="0" borderId="2118" applyNumberFormat="0" applyFill="0" applyAlignment="0" applyProtection="0"/>
    <xf numFmtId="0" fontId="2" fillId="0" borderId="2118" applyNumberFormat="0" applyFill="0" applyAlignment="0" applyProtection="0"/>
    <xf numFmtId="190" fontId="74" fillId="0" borderId="2131"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115"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115" applyNumberFormat="0" applyAlignment="0" applyProtection="0"/>
    <xf numFmtId="0" fontId="7" fillId="14" borderId="14" applyNumberFormat="0" applyFont="0" applyAlignment="0" applyProtection="0"/>
    <xf numFmtId="0" fontId="10" fillId="62" borderId="2116" applyNumberFormat="0" applyFont="0" applyAlignment="0" applyProtection="0"/>
    <xf numFmtId="0" fontId="64" fillId="59" borderId="2117" applyNumberFormat="0" applyAlignment="0" applyProtection="0"/>
    <xf numFmtId="0" fontId="7" fillId="14" borderId="14" applyNumberFormat="0" applyFont="0" applyAlignment="0" applyProtection="0"/>
    <xf numFmtId="0" fontId="2" fillId="0" borderId="2118" applyNumberFormat="0" applyFill="0" applyAlignment="0" applyProtection="0"/>
    <xf numFmtId="0" fontId="66" fillId="0" borderId="2118" applyNumberFormat="0" applyFill="0" applyAlignment="0" applyProtection="0"/>
    <xf numFmtId="0" fontId="66" fillId="0" borderId="2145" applyNumberFormat="0" applyFill="0" applyAlignment="0" applyProtection="0"/>
    <xf numFmtId="267" fontId="112" fillId="0" borderId="2139"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10" fillId="62" borderId="2152"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3" fontId="114" fillId="39" borderId="2167">
      <alignment horizontal="center"/>
      <protection locked="0"/>
    </xf>
    <xf numFmtId="0" fontId="7" fillId="14" borderId="14" applyNumberFormat="0" applyFont="0" applyAlignment="0" applyProtection="0"/>
    <xf numFmtId="0" fontId="7" fillId="14" borderId="14" applyNumberFormat="0" applyFont="0" applyAlignment="0" applyProtection="0"/>
    <xf numFmtId="187" fontId="74" fillId="0" borderId="2158" applyFont="0" applyFill="0" applyBorder="0" applyAlignment="0" applyProtection="0">
      <alignment horizontal="left"/>
      <protection locked="0"/>
    </xf>
    <xf numFmtId="185" fontId="74" fillId="0" borderId="2149" applyFont="0" applyFill="0" applyBorder="0" applyAlignment="0" applyProtection="0">
      <alignment horizontal="left"/>
      <protection locked="0"/>
    </xf>
    <xf numFmtId="250" fontId="121" fillId="0" borderId="2141" applyFill="0"/>
    <xf numFmtId="0" fontId="7" fillId="14" borderId="14" applyNumberFormat="0" applyFont="0" applyAlignment="0" applyProtection="0"/>
    <xf numFmtId="0" fontId="66" fillId="0" borderId="2172" applyNumberFormat="0" applyFill="0" applyAlignment="0" applyProtection="0"/>
    <xf numFmtId="0" fontId="66" fillId="0" borderId="2163" applyNumberFormat="0" applyFill="0" applyAlignment="0" applyProtection="0"/>
    <xf numFmtId="0" fontId="61" fillId="46" borderId="2160" applyNumberFormat="0" applyAlignment="0" applyProtection="0"/>
    <xf numFmtId="185" fontId="74" fillId="0" borderId="2140" applyFont="0" applyFill="0" applyBorder="0" applyAlignment="0" applyProtection="0">
      <alignment horizontal="left"/>
      <protection locked="0"/>
    </xf>
    <xf numFmtId="180" fontId="10" fillId="63" borderId="2122" applyNumberFormat="0" applyFont="0" applyBorder="0" applyAlignment="0" applyProtection="0"/>
    <xf numFmtId="180" fontId="10" fillId="63" borderId="2122" applyNumberFormat="0" applyFont="0" applyBorder="0" applyAlignment="0" applyProtection="0"/>
    <xf numFmtId="178" fontId="10" fillId="39" borderId="2176">
      <alignment horizontal="center"/>
      <protection locked="0"/>
    </xf>
    <xf numFmtId="193" fontId="10" fillId="0" borderId="2149" applyFont="0" applyFill="0" applyBorder="0" applyAlignment="0" applyProtection="0">
      <alignment horizontal="left"/>
      <protection locked="0"/>
    </xf>
    <xf numFmtId="17" fontId="11" fillId="39" borderId="2140">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10" fillId="62" borderId="2161" applyNumberFormat="0" applyFont="0" applyAlignment="0" applyProtection="0"/>
    <xf numFmtId="0" fontId="2" fillId="0" borderId="2172"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71" fontId="11" fillId="0" borderId="2149">
      <alignment horizontal="right"/>
    </xf>
    <xf numFmtId="0" fontId="7" fillId="14" borderId="14" applyNumberFormat="0" applyFont="0" applyAlignment="0" applyProtection="0"/>
    <xf numFmtId="0" fontId="53" fillId="59" borderId="2124" applyNumberFormat="0" applyAlignment="0" applyProtection="0"/>
    <xf numFmtId="0" fontId="61" fillId="46" borderId="2124" applyNumberFormat="0" applyAlignment="0" applyProtection="0"/>
    <xf numFmtId="0" fontId="64" fillId="59" borderId="2126" applyNumberFormat="0" applyAlignment="0" applyProtection="0"/>
    <xf numFmtId="0" fontId="66" fillId="0" borderId="2127" applyNumberFormat="0" applyFill="0" applyAlignment="0" applyProtection="0"/>
    <xf numFmtId="0" fontId="2" fillId="0" borderId="2127" applyNumberFormat="0" applyFill="0" applyAlignment="0" applyProtection="0"/>
    <xf numFmtId="0" fontId="53" fillId="59" borderId="2124" applyNumberFormat="0" applyAlignment="0" applyProtection="0"/>
    <xf numFmtId="0" fontId="61" fillId="46" borderId="2124" applyNumberFormat="0" applyAlignment="0" applyProtection="0"/>
    <xf numFmtId="0" fontId="7" fillId="14" borderId="14" applyNumberFormat="0" applyFont="0" applyAlignment="0" applyProtection="0"/>
    <xf numFmtId="0" fontId="64" fillId="59" borderId="2126" applyNumberFormat="0" applyAlignment="0" applyProtection="0"/>
    <xf numFmtId="0" fontId="2" fillId="0" borderId="2127" applyNumberFormat="0" applyFill="0" applyAlignment="0" applyProtection="0"/>
    <xf numFmtId="0" fontId="66" fillId="0" borderId="2127" applyNumberFormat="0" applyFill="0" applyAlignment="0" applyProtection="0"/>
    <xf numFmtId="197" fontId="74" fillId="0" borderId="2158">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124" applyNumberFormat="0" applyAlignment="0" applyProtection="0"/>
    <xf numFmtId="228" fontId="121" fillId="0" borderId="2147" applyNumberFormat="0"/>
    <xf numFmtId="0" fontId="7" fillId="14" borderId="14" applyNumberFormat="0" applyFont="0" applyAlignment="0" applyProtection="0"/>
    <xf numFmtId="0" fontId="61" fillId="46" borderId="2124" applyNumberFormat="0" applyAlignment="0" applyProtection="0"/>
    <xf numFmtId="228" fontId="79" fillId="0" borderId="2140" applyFill="0">
      <alignment horizontal="center" vertical="center"/>
    </xf>
    <xf numFmtId="228" fontId="68" fillId="0" borderId="2140" applyFill="0">
      <alignment horizontal="center" vertical="center"/>
    </xf>
    <xf numFmtId="0" fontId="10" fillId="62" borderId="2125" applyNumberFormat="0" applyFont="0" applyAlignment="0" applyProtection="0"/>
    <xf numFmtId="0" fontId="64" fillId="59" borderId="2126" applyNumberFormat="0" applyAlignment="0" applyProtection="0"/>
    <xf numFmtId="0" fontId="7" fillId="14" borderId="14" applyNumberFormat="0" applyFont="0" applyAlignment="0" applyProtection="0"/>
    <xf numFmtId="0" fontId="66" fillId="0" borderId="2127" applyNumberFormat="0" applyFill="0" applyAlignment="0" applyProtection="0"/>
    <xf numFmtId="0" fontId="2" fillId="0" borderId="2127" applyNumberFormat="0" applyFill="0" applyAlignment="0" applyProtection="0"/>
    <xf numFmtId="228" fontId="104" fillId="0" borderId="2140"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66" fontId="103" fillId="0" borderId="2140" applyFill="0">
      <alignment horizontal="center" vertical="center"/>
    </xf>
    <xf numFmtId="37" fontId="70" fillId="0" borderId="2148"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124"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124" applyNumberFormat="0" applyAlignment="0" applyProtection="0"/>
    <xf numFmtId="254" fontId="10" fillId="39" borderId="2176">
      <alignment horizontal="right"/>
      <protection locked="0"/>
    </xf>
    <xf numFmtId="0" fontId="7" fillId="14" borderId="14" applyNumberFormat="0" applyFont="0" applyAlignment="0" applyProtection="0"/>
    <xf numFmtId="0" fontId="10" fillId="62" borderId="2125" applyNumberFormat="0" applyFont="0" applyAlignment="0" applyProtection="0"/>
    <xf numFmtId="0" fontId="64" fillId="59" borderId="2126" applyNumberFormat="0" applyAlignment="0" applyProtection="0"/>
    <xf numFmtId="0" fontId="7" fillId="14" borderId="14" applyNumberFormat="0" applyFont="0" applyAlignment="0" applyProtection="0"/>
    <xf numFmtId="0" fontId="2" fillId="0" borderId="2127" applyNumberFormat="0" applyFill="0" applyAlignment="0" applyProtection="0"/>
    <xf numFmtId="0" fontId="66" fillId="0" borderId="2127"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7" fontId="74" fillId="0" borderId="2176"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3" fillId="0" borderId="2173">
      <alignment vertical="center"/>
      <protection locked="0"/>
    </xf>
    <xf numFmtId="178" fontId="10" fillId="39" borderId="2158">
      <alignment horizontal="center"/>
      <protection locked="0"/>
    </xf>
    <xf numFmtId="0" fontId="7" fillId="14" borderId="14" applyNumberFormat="0" applyFont="0" applyAlignment="0" applyProtection="0"/>
    <xf numFmtId="191" fontId="74" fillId="0" borderId="2140" applyFont="0" applyFill="0" applyBorder="0" applyAlignment="0" applyProtection="0">
      <alignment horizontal="left"/>
      <protection locked="0"/>
    </xf>
    <xf numFmtId="0" fontId="7" fillId="14" borderId="14" applyNumberFormat="0" applyFont="0" applyAlignment="0" applyProtection="0"/>
    <xf numFmtId="190" fontId="74" fillId="0" borderId="2149" applyFont="0" applyFill="0" applyBorder="0" applyAlignment="0" applyProtection="0">
      <alignment horizontal="left"/>
      <protection locked="0"/>
    </xf>
    <xf numFmtId="0" fontId="7" fillId="14" borderId="14" applyNumberFormat="0" applyFont="0" applyAlignment="0" applyProtection="0"/>
    <xf numFmtId="0" fontId="73" fillId="63" borderId="2149" applyFill="0">
      <alignment horizontal="center"/>
    </xf>
    <xf numFmtId="0" fontId="7" fillId="14" borderId="14" applyNumberFormat="0" applyFont="0" applyAlignment="0" applyProtection="0"/>
    <xf numFmtId="180" fontId="10" fillId="63" borderId="2131" applyNumberFormat="0" applyFont="0" applyBorder="0" applyAlignment="0" applyProtection="0"/>
    <xf numFmtId="180" fontId="10" fillId="63" borderId="2131" applyNumberFormat="0" applyFont="0" applyBorder="0" applyAlignment="0" applyProtection="0"/>
    <xf numFmtId="0" fontId="66" fillId="0" borderId="2172" applyNumberFormat="0" applyFill="0" applyAlignment="0" applyProtection="0"/>
    <xf numFmtId="276" fontId="20" fillId="0" borderId="2158">
      <alignment horizontal="center"/>
    </xf>
    <xf numFmtId="0" fontId="7" fillId="14" borderId="14" applyNumberFormat="0" applyFont="0" applyAlignment="0" applyProtection="0"/>
    <xf numFmtId="0" fontId="53" fillId="59" borderId="2133" applyNumberFormat="0" applyAlignment="0" applyProtection="0"/>
    <xf numFmtId="0" fontId="61" fillId="46" borderId="2133" applyNumberFormat="0" applyAlignment="0" applyProtection="0"/>
    <xf numFmtId="0" fontId="64" fillId="59" borderId="2135" applyNumberFormat="0" applyAlignment="0" applyProtection="0"/>
    <xf numFmtId="0" fontId="66" fillId="0" borderId="2136" applyNumberFormat="0" applyFill="0" applyAlignment="0" applyProtection="0"/>
    <xf numFmtId="0" fontId="2" fillId="0" borderId="2136" applyNumberFormat="0" applyFill="0" applyAlignment="0" applyProtection="0"/>
    <xf numFmtId="0" fontId="53" fillId="59" borderId="2133" applyNumberFormat="0" applyAlignment="0" applyProtection="0"/>
    <xf numFmtId="184" fontId="68" fillId="0" borderId="2158" applyFill="0">
      <alignment horizontal="center" vertical="center"/>
    </xf>
    <xf numFmtId="0" fontId="61" fillId="46" borderId="2133" applyNumberFormat="0" applyAlignment="0" applyProtection="0"/>
    <xf numFmtId="0" fontId="7" fillId="14" borderId="14" applyNumberFormat="0" applyFont="0" applyAlignment="0" applyProtection="0"/>
    <xf numFmtId="0" fontId="64" fillId="59" borderId="2135" applyNumberFormat="0" applyAlignment="0" applyProtection="0"/>
    <xf numFmtId="0" fontId="2" fillId="0" borderId="2136" applyNumberFormat="0" applyFill="0" applyAlignment="0" applyProtection="0"/>
    <xf numFmtId="0" fontId="66" fillId="0" borderId="2136"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133" applyNumberFormat="0" applyAlignment="0" applyProtection="0"/>
    <xf numFmtId="271" fontId="11" fillId="0" borderId="2158">
      <alignment horizontal="right"/>
    </xf>
    <xf numFmtId="0" fontId="7" fillId="14" borderId="14" applyNumberFormat="0" applyFont="0" applyAlignment="0" applyProtection="0"/>
    <xf numFmtId="0" fontId="61" fillId="46" borderId="2133" applyNumberFormat="0" applyAlignment="0" applyProtection="0"/>
    <xf numFmtId="178" fontId="10" fillId="39" borderId="2149">
      <alignment horizontal="center"/>
      <protection locked="0"/>
    </xf>
    <xf numFmtId="228" fontId="104" fillId="0" borderId="2149" applyFill="0">
      <alignment horizontal="center" vertical="center"/>
    </xf>
    <xf numFmtId="0" fontId="10" fillId="62" borderId="2134" applyNumberFormat="0" applyFont="0" applyAlignment="0" applyProtection="0"/>
    <xf numFmtId="0" fontId="64" fillId="59" borderId="2135" applyNumberFormat="0" applyAlignment="0" applyProtection="0"/>
    <xf numFmtId="0" fontId="7" fillId="14" borderId="14" applyNumberFormat="0" applyFont="0" applyAlignment="0" applyProtection="0"/>
    <xf numFmtId="0" fontId="66" fillId="0" borderId="2136" applyNumberFormat="0" applyFill="0" applyAlignment="0" applyProtection="0"/>
    <xf numFmtId="0" fontId="2" fillId="0" borderId="2136" applyNumberFormat="0" applyFill="0" applyAlignment="0" applyProtection="0"/>
    <xf numFmtId="228" fontId="79" fillId="0" borderId="2149"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4" fontId="68" fillId="0" borderId="2149"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133"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133"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10" fillId="62" borderId="2134" applyNumberFormat="0" applyFont="0" applyAlignment="0" applyProtection="0"/>
    <xf numFmtId="0" fontId="64" fillId="59" borderId="2135" applyNumberFormat="0" applyAlignment="0" applyProtection="0"/>
    <xf numFmtId="0" fontId="7" fillId="14" borderId="14" applyNumberFormat="0" applyFont="0" applyAlignment="0" applyProtection="0"/>
    <xf numFmtId="0" fontId="2" fillId="0" borderId="2136" applyNumberFormat="0" applyFill="0" applyAlignment="0" applyProtection="0"/>
    <xf numFmtId="0" fontId="66" fillId="0" borderId="2136" applyNumberFormat="0" applyFill="0" applyAlignment="0" applyProtection="0"/>
    <xf numFmtId="228" fontId="136" fillId="68" borderId="2156" applyNumberFormat="0">
      <alignment horizontal="right"/>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73" fillId="63" borderId="2149" applyFill="0">
      <alignment horizontal="center"/>
    </xf>
    <xf numFmtId="0" fontId="7" fillId="14" borderId="14" applyNumberFormat="0" applyFont="0" applyAlignment="0" applyProtection="0"/>
    <xf numFmtId="266" fontId="103" fillId="0" borderId="2149"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68" fillId="0" borderId="2177" applyFill="0"/>
    <xf numFmtId="188" fontId="73" fillId="63" borderId="2167" applyFill="0">
      <alignment horizontal="center" vertical="center"/>
    </xf>
    <xf numFmtId="0" fontId="2" fillId="0" borderId="2154" applyNumberFormat="0" applyFill="0" applyAlignment="0" applyProtection="0"/>
    <xf numFmtId="0" fontId="61" fillId="46" borderId="2142" applyNumberFormat="0" applyAlignment="0" applyProtection="0"/>
    <xf numFmtId="0" fontId="7" fillId="14" borderId="14" applyNumberFormat="0" applyFont="0" applyAlignment="0" applyProtection="0"/>
    <xf numFmtId="0" fontId="64" fillId="59" borderId="2162" applyNumberFormat="0" applyAlignment="0" applyProtection="0"/>
    <xf numFmtId="180" fontId="10" fillId="63" borderId="2140" applyNumberFormat="0" applyFont="0" applyBorder="0" applyAlignment="0" applyProtection="0"/>
    <xf numFmtId="180" fontId="10" fillId="63" borderId="2140" applyNumberFormat="0" applyFont="0" applyBorder="0" applyAlignment="0" applyProtection="0"/>
    <xf numFmtId="0" fontId="10" fillId="62" borderId="2161" applyNumberFormat="0" applyFont="0" applyAlignment="0" applyProtection="0"/>
    <xf numFmtId="228" fontId="124" fillId="0" borderId="2157" applyFill="0">
      <alignment horizontal="center" vertical="center"/>
    </xf>
    <xf numFmtId="271" fontId="11" fillId="63" borderId="2176">
      <alignment horizontal="right"/>
    </xf>
    <xf numFmtId="0" fontId="53" fillId="59" borderId="2142" applyNumberFormat="0" applyAlignment="0" applyProtection="0"/>
    <xf numFmtId="0" fontId="61" fillId="46" borderId="2142" applyNumberFormat="0" applyAlignment="0" applyProtection="0"/>
    <xf numFmtId="0" fontId="64" fillId="59" borderId="2144" applyNumberFormat="0" applyAlignment="0" applyProtection="0"/>
    <xf numFmtId="0" fontId="66" fillId="0" borderId="2145" applyNumberFormat="0" applyFill="0" applyAlignment="0" applyProtection="0"/>
    <xf numFmtId="0" fontId="2" fillId="0" borderId="2145" applyNumberFormat="0" applyFill="0" applyAlignment="0" applyProtection="0"/>
    <xf numFmtId="0" fontId="53" fillId="59" borderId="2142" applyNumberFormat="0" applyAlignment="0" applyProtection="0"/>
    <xf numFmtId="0" fontId="61" fillId="46" borderId="2142" applyNumberFormat="0" applyAlignment="0" applyProtection="0"/>
    <xf numFmtId="0" fontId="7" fillId="14" borderId="14" applyNumberFormat="0" applyFont="0" applyAlignment="0" applyProtection="0"/>
    <xf numFmtId="0" fontId="64" fillId="59" borderId="2144" applyNumberFormat="0" applyAlignment="0" applyProtection="0"/>
    <xf numFmtId="0" fontId="2" fillId="0" borderId="2145" applyNumberFormat="0" applyFill="0" applyAlignment="0" applyProtection="0"/>
    <xf numFmtId="0" fontId="66" fillId="0" borderId="2145"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142"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142" applyNumberFormat="0" applyAlignment="0" applyProtection="0"/>
    <xf numFmtId="196" fontId="10" fillId="39" borderId="2158" applyFont="0" applyFill="0" applyBorder="0" applyAlignment="0">
      <alignment horizontal="left"/>
    </xf>
    <xf numFmtId="228" fontId="74" fillId="0" borderId="2158" applyNumberFormat="0">
      <alignment horizontal="left"/>
      <protection locked="0"/>
    </xf>
    <xf numFmtId="0" fontId="10" fillId="62" borderId="2143" applyNumberFormat="0" applyFont="0" applyAlignment="0" applyProtection="0"/>
    <xf numFmtId="0" fontId="64" fillId="59" borderId="2144" applyNumberFormat="0" applyAlignment="0" applyProtection="0"/>
    <xf numFmtId="0" fontId="7" fillId="14" borderId="14" applyNumberFormat="0" applyFont="0" applyAlignment="0" applyProtection="0"/>
    <xf numFmtId="0" fontId="66" fillId="0" borderId="2145" applyNumberFormat="0" applyFill="0" applyAlignment="0" applyProtection="0"/>
    <xf numFmtId="0" fontId="2" fillId="0" borderId="2145" applyNumberFormat="0" applyFill="0" applyAlignment="0" applyProtection="0"/>
    <xf numFmtId="49" fontId="74" fillId="0" borderId="2158">
      <alignment horizontal="left" vertical="top" wrapText="1"/>
      <protection locked="0"/>
    </xf>
    <xf numFmtId="0" fontId="7" fillId="14" borderId="14" applyNumberFormat="0" applyFont="0" applyAlignment="0" applyProtection="0"/>
    <xf numFmtId="233" fontId="103" fillId="0" borderId="2173">
      <alignment vertical="center"/>
      <protection locked="0"/>
    </xf>
    <xf numFmtId="0" fontId="7" fillId="14" borderId="14" applyNumberFormat="0" applyFont="0" applyAlignment="0" applyProtection="0"/>
    <xf numFmtId="0" fontId="7" fillId="14" borderId="14" applyNumberFormat="0" applyFont="0" applyAlignment="0" applyProtection="0"/>
    <xf numFmtId="178" fontId="10" fillId="39" borderId="2158">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142"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142" applyNumberFormat="0" applyAlignment="0" applyProtection="0"/>
    <xf numFmtId="0" fontId="7" fillId="14" borderId="14" applyNumberFormat="0" applyFont="0" applyAlignment="0" applyProtection="0"/>
    <xf numFmtId="0" fontId="10" fillId="62" borderId="2143" applyNumberFormat="0" applyFont="0" applyAlignment="0" applyProtection="0"/>
    <xf numFmtId="0" fontId="64" fillId="59" borderId="2144" applyNumberFormat="0" applyAlignment="0" applyProtection="0"/>
    <xf numFmtId="0" fontId="7" fillId="14" borderId="14" applyNumberFormat="0" applyFont="0" applyAlignment="0" applyProtection="0"/>
    <xf numFmtId="0" fontId="2" fillId="0" borderId="2145" applyNumberFormat="0" applyFill="0" applyAlignment="0" applyProtection="0"/>
    <xf numFmtId="0" fontId="66" fillId="0" borderId="2145"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79" fillId="0" borderId="2158"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37" fontId="103" fillId="0" borderId="2173">
      <alignment vertical="center"/>
      <protection locked="0"/>
    </xf>
    <xf numFmtId="228" fontId="104" fillId="0" borderId="2158" applyFill="0">
      <alignment horizontal="center" vertical="center"/>
    </xf>
    <xf numFmtId="228" fontId="68" fillId="0" borderId="2158" applyFill="0">
      <alignment horizontal="center" vertical="center"/>
    </xf>
    <xf numFmtId="0" fontId="7" fillId="14" borderId="14" applyNumberFormat="0" applyFont="0" applyAlignment="0" applyProtection="0"/>
    <xf numFmtId="0" fontId="61" fillId="46" borderId="2151" applyNumberFormat="0" applyAlignment="0" applyProtection="0"/>
    <xf numFmtId="180" fontId="10" fillId="63" borderId="2149" applyNumberFormat="0" applyFont="0" applyBorder="0" applyAlignment="0" applyProtection="0"/>
    <xf numFmtId="180" fontId="10" fillId="63" borderId="2149" applyNumberFormat="0" applyFont="0" applyBorder="0" applyAlignment="0" applyProtection="0"/>
    <xf numFmtId="0" fontId="7" fillId="14" borderId="14" applyNumberFormat="0" applyFont="0" applyAlignment="0" applyProtection="0"/>
    <xf numFmtId="188" fontId="73" fillId="63" borderId="2149" applyFill="0">
      <alignment horizontal="center" vertical="center"/>
    </xf>
    <xf numFmtId="229" fontId="103" fillId="0" borderId="2173">
      <alignment vertical="center"/>
      <protection locked="0"/>
    </xf>
    <xf numFmtId="0" fontId="74" fillId="0" borderId="2176" applyNumberFormat="0">
      <alignment horizontal="left"/>
      <protection locked="0"/>
    </xf>
    <xf numFmtId="271" fontId="11" fillId="0" borderId="2176">
      <alignment horizontal="right"/>
    </xf>
    <xf numFmtId="0" fontId="7" fillId="14" borderId="14" applyNumberFormat="0" applyFont="0" applyAlignment="0" applyProtection="0"/>
    <xf numFmtId="201" fontId="10" fillId="39" borderId="2176" applyNumberFormat="0">
      <alignment horizontal="left"/>
    </xf>
    <xf numFmtId="0" fontId="73" fillId="63" borderId="2149" applyFill="0">
      <alignment horizontal="center"/>
    </xf>
    <xf numFmtId="188" fontId="73" fillId="63" borderId="2149" applyFill="0">
      <alignment horizontal="center" vertical="center"/>
    </xf>
    <xf numFmtId="185" fontId="74" fillId="0" borderId="2149" applyFont="0" applyFill="0" applyBorder="0" applyAlignment="0" applyProtection="0">
      <alignment horizontal="left"/>
      <protection locked="0"/>
    </xf>
    <xf numFmtId="197" fontId="74" fillId="0" borderId="2149">
      <alignment horizontal="left"/>
      <protection locked="0"/>
    </xf>
    <xf numFmtId="0" fontId="53" fillId="59" borderId="2151" applyNumberFormat="0" applyAlignment="0" applyProtection="0"/>
    <xf numFmtId="0" fontId="61" fillId="46" borderId="2151" applyNumberFormat="0" applyAlignment="0" applyProtection="0"/>
    <xf numFmtId="0" fontId="64" fillId="59" borderId="2153" applyNumberFormat="0" applyAlignment="0" applyProtection="0"/>
    <xf numFmtId="0" fontId="66" fillId="0" borderId="2154" applyNumberFormat="0" applyFill="0" applyAlignment="0" applyProtection="0"/>
    <xf numFmtId="0" fontId="2" fillId="0" borderId="2154" applyNumberFormat="0" applyFill="0" applyAlignment="0" applyProtection="0"/>
    <xf numFmtId="0" fontId="53" fillId="59" borderId="2151" applyNumberFormat="0" applyAlignment="0" applyProtection="0"/>
    <xf numFmtId="0" fontId="73" fillId="63" borderId="2149" applyFill="0">
      <alignment horizontal="center"/>
    </xf>
    <xf numFmtId="188" fontId="73" fillId="63" borderId="2149" applyFill="0">
      <alignment horizontal="center" vertical="center"/>
    </xf>
    <xf numFmtId="0" fontId="61" fillId="46" borderId="2151" applyNumberFormat="0" applyAlignment="0" applyProtection="0"/>
    <xf numFmtId="0" fontId="7" fillId="14" borderId="14" applyNumberFormat="0" applyFont="0" applyAlignment="0" applyProtection="0"/>
    <xf numFmtId="0" fontId="64" fillId="59" borderId="2153" applyNumberFormat="0" applyAlignment="0" applyProtection="0"/>
    <xf numFmtId="0" fontId="2" fillId="0" borderId="2154" applyNumberFormat="0" applyFill="0" applyAlignment="0" applyProtection="0"/>
    <xf numFmtId="0" fontId="66" fillId="0" borderId="2154"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151" applyNumberFormat="0" applyAlignment="0" applyProtection="0"/>
    <xf numFmtId="0" fontId="73" fillId="63" borderId="2158" applyFill="0">
      <alignment horizontal="center"/>
    </xf>
    <xf numFmtId="0" fontId="7" fillId="14" borderId="14" applyNumberFormat="0" applyFont="0" applyAlignment="0" applyProtection="0"/>
    <xf numFmtId="0" fontId="61" fillId="46" borderId="2151" applyNumberFormat="0" applyAlignment="0" applyProtection="0"/>
    <xf numFmtId="184" fontId="68" fillId="0" borderId="2167" applyFill="0">
      <alignment horizontal="center" vertical="center"/>
    </xf>
    <xf numFmtId="0" fontId="7" fillId="14" borderId="14" applyNumberFormat="0" applyFont="0" applyAlignment="0" applyProtection="0"/>
    <xf numFmtId="0" fontId="10" fillId="62" borderId="2152" applyNumberFormat="0" applyFont="0" applyAlignment="0" applyProtection="0"/>
    <xf numFmtId="0" fontId="64" fillId="59" borderId="2153" applyNumberFormat="0" applyAlignment="0" applyProtection="0"/>
    <xf numFmtId="0" fontId="10" fillId="62" borderId="2170" applyNumberFormat="0" applyFont="0" applyAlignment="0" applyProtection="0"/>
    <xf numFmtId="0" fontId="7" fillId="14" borderId="14" applyNumberFormat="0" applyFont="0" applyAlignment="0" applyProtection="0"/>
    <xf numFmtId="0" fontId="66" fillId="0" borderId="2154" applyNumberFormat="0" applyFill="0" applyAlignment="0" applyProtection="0"/>
    <xf numFmtId="0" fontId="2" fillId="0" borderId="2154" applyNumberFormat="0" applyFill="0" applyAlignment="0" applyProtection="0"/>
    <xf numFmtId="266" fontId="103" fillId="0" borderId="2167"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2" fontId="74" fillId="0" borderId="2167"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8" fontId="73" fillId="63" borderId="2158"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2171" applyNumberFormat="0" applyAlignment="0" applyProtection="0"/>
    <xf numFmtId="0" fontId="7" fillId="14" borderId="14" applyNumberFormat="0" applyFont="0" applyAlignment="0" applyProtection="0"/>
    <xf numFmtId="0" fontId="53" fillId="59" borderId="2151"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151" applyNumberFormat="0" applyAlignment="0" applyProtection="0"/>
    <xf numFmtId="230" fontId="103" fillId="0" borderId="2173">
      <alignment vertical="center"/>
      <protection locked="0"/>
    </xf>
    <xf numFmtId="0" fontId="7" fillId="14" borderId="14" applyNumberFormat="0" applyFont="0" applyAlignment="0" applyProtection="0"/>
    <xf numFmtId="0" fontId="10" fillId="62" borderId="2152" applyNumberFormat="0" applyFont="0" applyAlignment="0" applyProtection="0"/>
    <xf numFmtId="0" fontId="64" fillId="59" borderId="2153" applyNumberFormat="0" applyAlignment="0" applyProtection="0"/>
    <xf numFmtId="0" fontId="7" fillId="14" borderId="14" applyNumberFormat="0" applyFont="0" applyAlignment="0" applyProtection="0"/>
    <xf numFmtId="0" fontId="2" fillId="0" borderId="2154" applyNumberFormat="0" applyFill="0" applyAlignment="0" applyProtection="0"/>
    <xf numFmtId="0" fontId="66" fillId="0" borderId="2154" applyNumberFormat="0" applyFill="0" applyAlignment="0" applyProtection="0"/>
    <xf numFmtId="0" fontId="61" fillId="46" borderId="2160"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2167"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200" fontId="10" fillId="5" borderId="2158" applyFont="0" applyFill="0" applyBorder="0" applyAlignment="0" applyProtection="0"/>
    <xf numFmtId="271" fontId="11" fillId="0" borderId="2167">
      <alignment horizontal="right"/>
    </xf>
    <xf numFmtId="201" fontId="10" fillId="39" borderId="2167" applyNumberFormat="0">
      <alignment horizontal="left"/>
    </xf>
    <xf numFmtId="178" fontId="10" fillId="39" borderId="2176">
      <alignment horizontal="center"/>
      <protection locked="0"/>
    </xf>
    <xf numFmtId="180" fontId="10" fillId="63" borderId="2158" applyNumberFormat="0" applyFont="0" applyBorder="0" applyAlignment="0" applyProtection="0"/>
    <xf numFmtId="180" fontId="10" fillId="63" borderId="2158" applyNumberFormat="0" applyFont="0" applyBorder="0" applyAlignment="0" applyProtection="0"/>
    <xf numFmtId="276" fontId="20" fillId="0" borderId="2176">
      <alignment horizontal="center"/>
    </xf>
    <xf numFmtId="0" fontId="53" fillId="59" borderId="2160" applyNumberFormat="0" applyAlignment="0" applyProtection="0"/>
    <xf numFmtId="193" fontId="10" fillId="0" borderId="2158" applyFont="0" applyFill="0" applyBorder="0" applyAlignment="0" applyProtection="0">
      <alignment horizontal="left"/>
      <protection locked="0"/>
    </xf>
    <xf numFmtId="0" fontId="7" fillId="14" borderId="14" applyNumberFormat="0" applyFont="0" applyAlignment="0" applyProtection="0"/>
    <xf numFmtId="200" fontId="10" fillId="5" borderId="2158" applyFont="0" applyFill="0" applyBorder="0" applyAlignment="0" applyProtection="0"/>
    <xf numFmtId="193" fontId="10" fillId="0" borderId="2158" applyFont="0" applyFill="0" applyBorder="0" applyAlignment="0" applyProtection="0">
      <alignment horizontal="left"/>
      <protection locked="0"/>
    </xf>
    <xf numFmtId="0" fontId="7" fillId="14" borderId="14" applyNumberFormat="0" applyFont="0" applyAlignment="0" applyProtection="0"/>
    <xf numFmtId="0" fontId="10" fillId="62" borderId="2170" applyNumberFormat="0" applyFont="0" applyAlignment="0" applyProtection="0"/>
    <xf numFmtId="0" fontId="73" fillId="63" borderId="2158" applyFill="0">
      <alignment horizontal="center"/>
    </xf>
    <xf numFmtId="188" fontId="73" fillId="63" borderId="2158" applyFill="0">
      <alignment horizontal="center" vertical="center"/>
    </xf>
    <xf numFmtId="185" fontId="74" fillId="0" borderId="2158" applyFont="0" applyFill="0" applyBorder="0" applyAlignment="0" applyProtection="0">
      <alignment horizontal="left"/>
      <protection locked="0"/>
    </xf>
    <xf numFmtId="197" fontId="74" fillId="0" borderId="2158">
      <alignment horizontal="left"/>
      <protection locked="0"/>
    </xf>
    <xf numFmtId="0" fontId="53" fillId="59" borderId="2160" applyNumberFormat="0" applyAlignment="0" applyProtection="0"/>
    <xf numFmtId="0" fontId="61" fillId="46" borderId="2160" applyNumberFormat="0" applyAlignment="0" applyProtection="0"/>
    <xf numFmtId="0" fontId="64" fillId="59" borderId="2162" applyNumberFormat="0" applyAlignment="0" applyProtection="0"/>
    <xf numFmtId="0" fontId="66" fillId="0" borderId="2163" applyNumberFormat="0" applyFill="0" applyAlignment="0" applyProtection="0"/>
    <xf numFmtId="0" fontId="2" fillId="0" borderId="2163" applyNumberFormat="0" applyFill="0" applyAlignment="0" applyProtection="0"/>
    <xf numFmtId="0" fontId="53" fillId="59" borderId="2160" applyNumberFormat="0" applyAlignment="0" applyProtection="0"/>
    <xf numFmtId="0" fontId="73" fillId="63" borderId="2158" applyFill="0">
      <alignment horizontal="center"/>
    </xf>
    <xf numFmtId="188" fontId="73" fillId="63" borderId="2158" applyFill="0">
      <alignment horizontal="center" vertical="center"/>
    </xf>
    <xf numFmtId="0" fontId="61" fillId="46" borderId="2160" applyNumberFormat="0" applyAlignment="0" applyProtection="0"/>
    <xf numFmtId="0" fontId="7" fillId="14" borderId="14" applyNumberFormat="0" applyFont="0" applyAlignment="0" applyProtection="0"/>
    <xf numFmtId="0" fontId="64" fillId="59" borderId="2162" applyNumberFormat="0" applyAlignment="0" applyProtection="0"/>
    <xf numFmtId="0" fontId="2" fillId="0" borderId="2163" applyNumberFormat="0" applyFill="0" applyAlignment="0" applyProtection="0"/>
    <xf numFmtId="0" fontId="66" fillId="0" borderId="2163"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160" applyNumberFormat="0" applyAlignment="0" applyProtection="0"/>
    <xf numFmtId="0" fontId="7" fillId="14" borderId="14" applyNumberFormat="0" applyFont="0" applyAlignment="0" applyProtection="0"/>
    <xf numFmtId="0" fontId="61" fillId="46" borderId="2160" applyNumberFormat="0" applyAlignment="0" applyProtection="0"/>
    <xf numFmtId="228" fontId="68" fillId="0" borderId="2176" applyFill="0">
      <alignment horizontal="center" vertical="center"/>
    </xf>
    <xf numFmtId="184" fontId="68" fillId="0" borderId="2176" applyFill="0">
      <alignment horizontal="center" vertical="center"/>
    </xf>
    <xf numFmtId="0" fontId="10" fillId="62" borderId="2161" applyNumberFormat="0" applyFont="0" applyAlignment="0" applyProtection="0"/>
    <xf numFmtId="0" fontId="64" fillId="59" borderId="2162" applyNumberFormat="0" applyAlignment="0" applyProtection="0"/>
    <xf numFmtId="0" fontId="7" fillId="14" borderId="14" applyNumberFormat="0" applyFont="0" applyAlignment="0" applyProtection="0"/>
    <xf numFmtId="0" fontId="66" fillId="0" borderId="2163" applyNumberFormat="0" applyFill="0" applyAlignment="0" applyProtection="0"/>
    <xf numFmtId="0" fontId="2" fillId="0" borderId="2163" applyNumberFormat="0" applyFill="0" applyAlignment="0" applyProtection="0"/>
    <xf numFmtId="228" fontId="103" fillId="0" borderId="2176"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160"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160" applyNumberFormat="0" applyAlignment="0" applyProtection="0"/>
    <xf numFmtId="0" fontId="7" fillId="14" borderId="14" applyNumberFormat="0" applyFont="0" applyAlignment="0" applyProtection="0"/>
    <xf numFmtId="0" fontId="10" fillId="62" borderId="2161" applyNumberFormat="0" applyFont="0" applyAlignment="0" applyProtection="0"/>
    <xf numFmtId="0" fontId="64" fillId="59" borderId="2162" applyNumberFormat="0" applyAlignment="0" applyProtection="0"/>
    <xf numFmtId="0" fontId="7" fillId="14" borderId="14" applyNumberFormat="0" applyFont="0" applyAlignment="0" applyProtection="0"/>
    <xf numFmtId="0" fontId="2" fillId="0" borderId="2163" applyNumberFormat="0" applyFill="0" applyAlignment="0" applyProtection="0"/>
    <xf numFmtId="0" fontId="66" fillId="0" borderId="2163"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169" applyNumberFormat="0" applyAlignment="0" applyProtection="0"/>
    <xf numFmtId="0" fontId="7" fillId="14" borderId="14" applyNumberFormat="0" applyFont="0" applyAlignment="0" applyProtection="0"/>
    <xf numFmtId="191" fontId="74" fillId="0" borderId="2176"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192" fontId="74" fillId="0" borderId="2176" applyFont="0" applyFill="0" applyBorder="0" applyAlignment="0" applyProtection="0">
      <alignment horizontal="left"/>
      <protection locked="0"/>
    </xf>
    <xf numFmtId="190" fontId="74" fillId="0" borderId="2176" applyFont="0" applyFill="0" applyBorder="0" applyAlignment="0" applyProtection="0">
      <alignment horizontal="left"/>
      <protection locked="0"/>
    </xf>
    <xf numFmtId="180" fontId="10" fillId="63" borderId="2167" applyNumberFormat="0" applyFont="0" applyBorder="0" applyAlignment="0" applyProtection="0"/>
    <xf numFmtId="180" fontId="10" fillId="63" borderId="2167" applyNumberFormat="0" applyFont="0" applyBorder="0" applyAlignment="0" applyProtection="0"/>
    <xf numFmtId="0" fontId="7" fillId="14" borderId="14" applyNumberFormat="0" applyFont="0" applyAlignment="0" applyProtection="0"/>
    <xf numFmtId="0" fontId="53" fillId="59" borderId="2169" applyNumberFormat="0" applyAlignment="0" applyProtection="0"/>
    <xf numFmtId="0" fontId="61" fillId="46" borderId="2169" applyNumberFormat="0" applyAlignment="0" applyProtection="0"/>
    <xf numFmtId="0" fontId="64" fillId="59" borderId="2171" applyNumberFormat="0" applyAlignment="0" applyProtection="0"/>
    <xf numFmtId="0" fontId="66" fillId="0" borderId="2172" applyNumberFormat="0" applyFill="0" applyAlignment="0" applyProtection="0"/>
    <xf numFmtId="0" fontId="2" fillId="0" borderId="2172" applyNumberFormat="0" applyFill="0" applyAlignment="0" applyProtection="0"/>
    <xf numFmtId="0" fontId="53" fillId="59" borderId="2169" applyNumberFormat="0" applyAlignment="0" applyProtection="0"/>
    <xf numFmtId="0" fontId="61" fillId="46" borderId="2169" applyNumberFormat="0" applyAlignment="0" applyProtection="0"/>
    <xf numFmtId="0" fontId="7" fillId="14" borderId="14" applyNumberFormat="0" applyFont="0" applyAlignment="0" applyProtection="0"/>
    <xf numFmtId="0" fontId="64" fillId="59" borderId="2171" applyNumberFormat="0" applyAlignment="0" applyProtection="0"/>
    <xf numFmtId="0" fontId="2" fillId="0" borderId="2172" applyNumberFormat="0" applyFill="0" applyAlignment="0" applyProtection="0"/>
    <xf numFmtId="0" fontId="66" fillId="0" borderId="2172"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169" applyNumberFormat="0" applyAlignment="0" applyProtection="0"/>
    <xf numFmtId="0" fontId="7" fillId="14" borderId="14" applyNumberFormat="0" applyFont="0" applyAlignment="0" applyProtection="0"/>
    <xf numFmtId="0" fontId="61" fillId="46" borderId="2169" applyNumberFormat="0" applyAlignment="0" applyProtection="0"/>
    <xf numFmtId="0" fontId="10" fillId="62" borderId="2170" applyNumberFormat="0" applyFont="0" applyAlignment="0" applyProtection="0"/>
    <xf numFmtId="0" fontId="64" fillId="59" borderId="2171" applyNumberFormat="0" applyAlignment="0" applyProtection="0"/>
    <xf numFmtId="0" fontId="7" fillId="14" borderId="14" applyNumberFormat="0" applyFont="0" applyAlignment="0" applyProtection="0"/>
    <xf numFmtId="0" fontId="66" fillId="0" borderId="2172" applyNumberFormat="0" applyFill="0" applyAlignment="0" applyProtection="0"/>
    <xf numFmtId="0" fontId="2" fillId="0" borderId="2172"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169"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169" applyNumberFormat="0" applyAlignment="0" applyProtection="0"/>
    <xf numFmtId="0" fontId="7" fillId="14" borderId="14" applyNumberFormat="0" applyFont="0" applyAlignment="0" applyProtection="0"/>
    <xf numFmtId="0" fontId="10" fillId="62" borderId="2170" applyNumberFormat="0" applyFont="0" applyAlignment="0" applyProtection="0"/>
    <xf numFmtId="0" fontId="64" fillId="59" borderId="2171" applyNumberFormat="0" applyAlignment="0" applyProtection="0"/>
    <xf numFmtId="0" fontId="7" fillId="14" borderId="14" applyNumberFormat="0" applyFont="0" applyAlignment="0" applyProtection="0"/>
    <xf numFmtId="0" fontId="2" fillId="0" borderId="2172" applyNumberFormat="0" applyFill="0" applyAlignment="0" applyProtection="0"/>
    <xf numFmtId="0" fontId="66" fillId="0" borderId="2172"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0" fontId="10" fillId="63" borderId="2176" applyNumberFormat="0" applyFont="0" applyBorder="0" applyAlignment="0" applyProtection="0"/>
    <xf numFmtId="180" fontId="10" fillId="63" borderId="2176" applyNumberFormat="0" applyFont="0" applyBorder="0" applyAlignment="0" applyProtection="0"/>
    <xf numFmtId="0" fontId="73" fillId="63" borderId="2639" applyFill="0">
      <alignment horizontal="center"/>
    </xf>
    <xf numFmtId="185" fontId="74" fillId="0" borderId="2484" applyFont="0" applyFill="0" applyBorder="0" applyAlignment="0" applyProtection="0">
      <alignment horizontal="left"/>
      <protection locked="0"/>
    </xf>
    <xf numFmtId="0" fontId="7" fillId="14" borderId="14" applyNumberFormat="0" applyFont="0" applyAlignment="0" applyProtection="0"/>
    <xf numFmtId="233" fontId="103" fillId="0" borderId="2336">
      <alignment vertical="center"/>
      <protection locked="0"/>
    </xf>
    <xf numFmtId="197" fontId="74" fillId="0" borderId="2330">
      <alignment horizontal="left"/>
      <protection locked="0"/>
    </xf>
    <xf numFmtId="0" fontId="61" fillId="46" borderId="2252" applyNumberFormat="0" applyAlignment="0" applyProtection="0"/>
    <xf numFmtId="193" fontId="10" fillId="0" borderId="2249"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193" fontId="10" fillId="0" borderId="2794" applyFont="0" applyFill="0" applyBorder="0" applyAlignment="0" applyProtection="0">
      <alignment horizontal="left"/>
      <protection locked="0"/>
    </xf>
    <xf numFmtId="0" fontId="7" fillId="14" borderId="14" applyNumberFormat="0" applyFont="0" applyAlignment="0" applyProtection="0"/>
    <xf numFmtId="0" fontId="73" fillId="63" borderId="2330" applyFill="0">
      <alignment horizontal="center"/>
    </xf>
    <xf numFmtId="0" fontId="10" fillId="62" borderId="2561" applyNumberFormat="0" applyFont="0" applyAlignment="0" applyProtection="0"/>
    <xf numFmtId="188" fontId="73" fillId="63" borderId="2249" applyFill="0">
      <alignment horizontal="center" vertical="center"/>
    </xf>
    <xf numFmtId="180" fontId="10" fillId="63" borderId="2176" applyNumberFormat="0" applyFont="0" applyBorder="0" applyAlignment="0" applyProtection="0"/>
    <xf numFmtId="180" fontId="10" fillId="63" borderId="2176" applyNumberFormat="0" applyFont="0" applyBorder="0" applyAlignment="0" applyProtection="0"/>
    <xf numFmtId="49" fontId="74" fillId="0" borderId="2204">
      <alignment horizontal="left" vertical="top" wrapText="1"/>
      <protection locked="0"/>
    </xf>
    <xf numFmtId="200" fontId="10" fillId="5" borderId="2639" applyFont="0" applyFill="0" applyBorder="0" applyAlignment="0" applyProtection="0"/>
    <xf numFmtId="188" fontId="73" fillId="63" borderId="2330" applyFill="0">
      <alignment horizontal="center" vertical="center"/>
    </xf>
    <xf numFmtId="0" fontId="10" fillId="62" borderId="2253" applyNumberFormat="0" applyFont="0" applyAlignment="0" applyProtection="0"/>
    <xf numFmtId="188" fontId="73" fillId="63" borderId="2794" applyFill="0">
      <alignment horizontal="center" vertical="center"/>
    </xf>
    <xf numFmtId="0" fontId="7" fillId="14" borderId="14" applyNumberFormat="0" applyFont="0" applyAlignment="0" applyProtection="0"/>
    <xf numFmtId="200" fontId="10" fillId="5" borderId="2712" applyFont="0" applyFill="0" applyBorder="0" applyAlignment="0" applyProtection="0"/>
    <xf numFmtId="187" fontId="74" fillId="0" borderId="2249" applyFont="0" applyFill="0" applyBorder="0" applyAlignment="0" applyProtection="0">
      <alignment horizontal="left"/>
      <protection locked="0"/>
    </xf>
    <xf numFmtId="49" fontId="74" fillId="0" borderId="2231">
      <alignment horizontal="left" vertical="top" wrapText="1"/>
      <protection locked="0"/>
    </xf>
    <xf numFmtId="0" fontId="10" fillId="62" borderId="2198" applyNumberFormat="0" applyFont="0" applyAlignment="0" applyProtection="0"/>
    <xf numFmtId="201" fontId="10" fillId="39" borderId="2213" applyNumberFormat="0">
      <alignment horizontal="left"/>
    </xf>
    <xf numFmtId="231" fontId="103" fillId="0" borderId="2201">
      <alignment vertical="center"/>
      <protection locked="0"/>
    </xf>
    <xf numFmtId="0" fontId="7" fillId="14" borderId="14" applyNumberFormat="0" applyFont="0" applyAlignment="0" applyProtection="0"/>
    <xf numFmtId="184" fontId="103" fillId="0" borderId="2237">
      <alignment vertical="center"/>
      <protection locked="0"/>
    </xf>
    <xf numFmtId="0" fontId="74" fillId="0" borderId="2339" applyNumberFormat="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7" fontId="74" fillId="0" borderId="2240" applyFont="0" applyFill="0" applyBorder="0" applyAlignment="0" applyProtection="0">
      <alignment horizontal="left"/>
      <protection locked="0"/>
    </xf>
    <xf numFmtId="0" fontId="7" fillId="14" borderId="14" applyNumberFormat="0" applyFont="0" applyAlignment="0" applyProtection="0"/>
    <xf numFmtId="178" fontId="10" fillId="39" borderId="2213">
      <alignment horizontal="center"/>
      <protection locked="0"/>
    </xf>
    <xf numFmtId="0" fontId="7" fillId="14" borderId="14" applyNumberFormat="0" applyFont="0" applyAlignment="0" applyProtection="0"/>
    <xf numFmtId="200" fontId="10" fillId="5" borderId="2794" applyFont="0" applyFill="0" applyBorder="0" applyAlignment="0" applyProtection="0"/>
    <xf numFmtId="228" fontId="73" fillId="63" borderId="2249" applyFill="0">
      <alignment horizontal="center" vertical="center"/>
    </xf>
    <xf numFmtId="231" fontId="103" fillId="0" borderId="2237">
      <alignment vertical="center"/>
      <protection locked="0"/>
    </xf>
    <xf numFmtId="0" fontId="53" fillId="59" borderId="2206" applyNumberFormat="0" applyAlignment="0" applyProtection="0"/>
    <xf numFmtId="0" fontId="53" fillId="59" borderId="2242" applyNumberFormat="0" applyAlignment="0" applyProtection="0"/>
    <xf numFmtId="0" fontId="7" fillId="14" borderId="14" applyNumberFormat="0" applyFont="0" applyAlignment="0" applyProtection="0"/>
    <xf numFmtId="201" fontId="10" fillId="39" borderId="2204" applyNumberFormat="0">
      <alignment horizontal="left"/>
    </xf>
    <xf numFmtId="184" fontId="68" fillId="0" borderId="2204" applyFill="0">
      <alignment horizontal="center" vertical="center"/>
    </xf>
    <xf numFmtId="228" fontId="73" fillId="63" borderId="2231" applyFill="0">
      <alignment horizontal="center"/>
    </xf>
    <xf numFmtId="271" fontId="11" fillId="0" borderId="2222">
      <alignment horizontal="right"/>
    </xf>
    <xf numFmtId="267" fontId="112" fillId="0" borderId="2194" applyFill="0">
      <alignment horizontal="center" vertical="center"/>
    </xf>
    <xf numFmtId="233" fontId="103" fillId="0" borderId="2201">
      <alignment vertical="center"/>
      <protection locked="0"/>
    </xf>
    <xf numFmtId="228" fontId="79" fillId="0" borderId="2204" applyFill="0">
      <alignment horizontal="center" vertical="center"/>
    </xf>
    <xf numFmtId="228" fontId="73" fillId="63" borderId="2249" applyFill="0">
      <alignment horizontal="center"/>
    </xf>
    <xf numFmtId="232" fontId="103" fillId="0" borderId="2237">
      <alignment vertical="center"/>
      <protection locked="0"/>
    </xf>
    <xf numFmtId="271" fontId="11" fillId="0" borderId="2231">
      <alignment horizontal="right"/>
    </xf>
    <xf numFmtId="0" fontId="53" fillId="59" borderId="2242" applyNumberFormat="0" applyAlignment="0" applyProtection="0"/>
    <xf numFmtId="49" fontId="74" fillId="0" borderId="2186">
      <alignment horizontal="left" vertical="top" wrapText="1"/>
      <protection locked="0"/>
    </xf>
    <xf numFmtId="0" fontId="7" fillId="14" borderId="14" applyNumberFormat="0" applyFont="0" applyAlignment="0" applyProtection="0"/>
    <xf numFmtId="0" fontId="73" fillId="63" borderId="2186" applyFill="0">
      <alignment horizontal="center"/>
    </xf>
    <xf numFmtId="188" fontId="73" fillId="63" borderId="2186" applyFill="0">
      <alignment horizontal="center" vertical="center"/>
    </xf>
    <xf numFmtId="0" fontId="7" fillId="14" borderId="14" applyNumberFormat="0" applyFont="0" applyAlignment="0" applyProtection="0"/>
    <xf numFmtId="187" fontId="74" fillId="0" borderId="2222" applyFont="0" applyFill="0" applyBorder="0" applyAlignment="0" applyProtection="0">
      <alignment horizontal="left"/>
      <protection locked="0"/>
    </xf>
    <xf numFmtId="250" fontId="121" fillId="0" borderId="2232" applyFill="0"/>
    <xf numFmtId="10" fontId="68" fillId="67" borderId="2240" applyNumberFormat="0" applyBorder="0" applyAlignment="0" applyProtection="0"/>
    <xf numFmtId="228" fontId="124" fillId="0" borderId="2203" applyFill="0">
      <alignment horizontal="center" vertical="center"/>
    </xf>
    <xf numFmtId="0" fontId="7" fillId="14" borderId="14" applyNumberFormat="0" applyFont="0" applyAlignment="0" applyProtection="0"/>
    <xf numFmtId="0" fontId="74" fillId="0" borderId="2222" applyNumberFormat="0">
      <alignment horizontal="left"/>
      <protection locked="0"/>
    </xf>
    <xf numFmtId="228" fontId="124" fillId="0" borderId="2194" applyFill="0">
      <alignment horizontal="center" vertical="center"/>
    </xf>
    <xf numFmtId="0" fontId="7" fillId="14" borderId="14" applyNumberFormat="0" applyFont="0" applyAlignment="0" applyProtection="0"/>
    <xf numFmtId="271" fontId="11" fillId="0" borderId="2213">
      <alignment horizontal="right"/>
    </xf>
    <xf numFmtId="229" fontId="103" fillId="0" borderId="2237">
      <alignment vertical="center"/>
      <protection locked="0"/>
    </xf>
    <xf numFmtId="271" fontId="11" fillId="63" borderId="2231">
      <alignment horizontal="right"/>
    </xf>
    <xf numFmtId="201" fontId="10" fillId="39" borderId="2222" applyNumberFormat="0">
      <alignment horizontal="left"/>
    </xf>
    <xf numFmtId="3" fontId="114" fillId="39" borderId="2231">
      <alignment horizontal="center"/>
      <protection locked="0"/>
    </xf>
    <xf numFmtId="185" fontId="74" fillId="0" borderId="2231" applyFont="0" applyFill="0" applyBorder="0" applyAlignment="0" applyProtection="0">
      <alignment horizontal="left"/>
      <protection locked="0"/>
    </xf>
    <xf numFmtId="228" fontId="103" fillId="0" borderId="2219">
      <alignment vertical="center"/>
      <protection locked="0"/>
    </xf>
    <xf numFmtId="193" fontId="10" fillId="0" borderId="2186"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2231" applyFont="0" applyFill="0" applyBorder="0" applyAlignment="0" applyProtection="0">
      <alignment horizontal="left"/>
      <protection locked="0"/>
    </xf>
    <xf numFmtId="271" fontId="11" fillId="0" borderId="2213">
      <alignment horizontal="right"/>
    </xf>
    <xf numFmtId="49" fontId="74" fillId="0" borderId="2213">
      <alignment horizontal="left" vertical="top" wrapText="1"/>
      <protection locked="0"/>
    </xf>
    <xf numFmtId="49" fontId="74" fillId="0" borderId="2222">
      <alignment horizontal="left" vertical="top" wrapText="1"/>
      <protection locked="0"/>
    </xf>
    <xf numFmtId="197" fontId="74" fillId="0" borderId="2222">
      <alignment horizontal="left"/>
      <protection locked="0"/>
    </xf>
    <xf numFmtId="233" fontId="103" fillId="0" borderId="2237">
      <alignment vertical="center"/>
      <protection locked="0"/>
    </xf>
    <xf numFmtId="200" fontId="10" fillId="5" borderId="2186" applyFont="0" applyFill="0" applyBorder="0" applyAlignment="0" applyProtection="0"/>
    <xf numFmtId="228" fontId="73" fillId="63" borderId="2231" applyFill="0">
      <alignment horizontal="center"/>
    </xf>
    <xf numFmtId="196" fontId="10" fillId="39" borderId="2231" applyFont="0" applyFill="0" applyBorder="0" applyAlignment="0">
      <alignment horizontal="left"/>
    </xf>
    <xf numFmtId="0" fontId="7" fillId="14" borderId="14" applyNumberFormat="0" applyFont="0" applyAlignment="0" applyProtection="0"/>
    <xf numFmtId="228" fontId="74" fillId="0" borderId="2249" applyNumberFormat="0">
      <alignment horizontal="left"/>
      <protection locked="0"/>
    </xf>
    <xf numFmtId="0" fontId="7" fillId="14" borderId="14" applyNumberFormat="0" applyFont="0" applyAlignment="0" applyProtection="0"/>
    <xf numFmtId="0" fontId="7" fillId="14" borderId="14" applyNumberFormat="0" applyFont="0" applyAlignment="0" applyProtection="0"/>
    <xf numFmtId="0" fontId="66" fillId="0" borderId="2209" applyNumberFormat="0" applyFill="0" applyAlignment="0" applyProtection="0"/>
    <xf numFmtId="0" fontId="7" fillId="14" borderId="14" applyNumberFormat="0" applyFont="0" applyAlignment="0" applyProtection="0"/>
    <xf numFmtId="271" fontId="11" fillId="63" borderId="2222">
      <alignment horizontal="right"/>
    </xf>
    <xf numFmtId="0" fontId="7" fillId="14" borderId="14" applyNumberFormat="0" applyFont="0" applyAlignment="0" applyProtection="0"/>
    <xf numFmtId="0" fontId="7" fillId="14" borderId="14" applyNumberFormat="0" applyFont="0" applyAlignment="0" applyProtection="0"/>
    <xf numFmtId="228" fontId="103" fillId="0" borderId="2201">
      <alignment vertical="center"/>
      <protection locked="0"/>
    </xf>
    <xf numFmtId="0" fontId="7" fillId="14" borderId="14" applyNumberFormat="0" applyFont="0" applyAlignment="0" applyProtection="0"/>
    <xf numFmtId="0" fontId="10" fillId="62" borderId="2234" applyNumberFormat="0" applyFont="0" applyAlignment="0" applyProtection="0"/>
    <xf numFmtId="0" fontId="7" fillId="14" borderId="14" applyNumberFormat="0" applyFont="0" applyAlignment="0" applyProtection="0"/>
    <xf numFmtId="0" fontId="2" fillId="0" borderId="2218" applyNumberFormat="0" applyFill="0" applyAlignment="0" applyProtection="0"/>
    <xf numFmtId="228" fontId="136" fillId="68" borderId="2247" applyNumberFormat="0">
      <alignment horizontal="right"/>
    </xf>
    <xf numFmtId="0" fontId="7" fillId="14" borderId="14" applyNumberFormat="0" applyFont="0" applyAlignment="0" applyProtection="0"/>
    <xf numFmtId="0" fontId="7" fillId="14" borderId="14" applyNumberFormat="0" applyFont="0" applyAlignment="0" applyProtection="0"/>
    <xf numFmtId="10" fontId="68" fillId="67" borderId="2231" applyNumberFormat="0" applyBorder="0" applyAlignment="0" applyProtection="0"/>
    <xf numFmtId="188" fontId="73" fillId="63" borderId="2186" applyFill="0">
      <alignment horizontal="center" vertical="center"/>
    </xf>
    <xf numFmtId="0" fontId="7" fillId="14" borderId="14" applyNumberFormat="0" applyFont="0" applyAlignment="0" applyProtection="0"/>
    <xf numFmtId="254" fontId="10" fillId="39" borderId="2213">
      <alignment horizontal="right"/>
      <protection locked="0"/>
    </xf>
    <xf numFmtId="271" fontId="11" fillId="63" borderId="2240">
      <alignment horizontal="right"/>
    </xf>
    <xf numFmtId="178" fontId="10" fillId="39" borderId="2231">
      <alignment horizontal="center"/>
      <protection locked="0"/>
    </xf>
    <xf numFmtId="191" fontId="74" fillId="0" borderId="2204" applyFont="0" applyFill="0" applyBorder="0" applyAlignment="0" applyProtection="0">
      <alignment horizontal="left"/>
      <protection locked="0"/>
    </xf>
    <xf numFmtId="0" fontId="7" fillId="14" borderId="14" applyNumberFormat="0" applyFont="0" applyAlignment="0" applyProtection="0"/>
    <xf numFmtId="0" fontId="73" fillId="63" borderId="2231" applyFill="0">
      <alignment horizontal="center"/>
    </xf>
    <xf numFmtId="17" fontId="11" fillId="39" borderId="2204">
      <alignment horizontal="center"/>
      <protection locked="0"/>
    </xf>
    <xf numFmtId="0" fontId="2" fillId="0" borderId="2191" applyNumberFormat="0" applyFill="0" applyAlignment="0" applyProtection="0"/>
    <xf numFmtId="191" fontId="74" fillId="0" borderId="2231" applyFont="0" applyFill="0" applyBorder="0" applyAlignment="0" applyProtection="0">
      <alignment horizontal="left"/>
      <protection locked="0"/>
    </xf>
    <xf numFmtId="0" fontId="53" fillId="59" borderId="2233" applyNumberFormat="0" applyAlignment="0" applyProtection="0"/>
    <xf numFmtId="0" fontId="53" fillId="59" borderId="2179" applyNumberFormat="0" applyAlignment="0" applyProtection="0"/>
    <xf numFmtId="188" fontId="73" fillId="63" borderId="2231" applyFill="0">
      <alignment horizontal="center" vertical="center"/>
    </xf>
    <xf numFmtId="0" fontId="7" fillId="14" borderId="14" applyNumberFormat="0" applyFont="0" applyAlignment="0" applyProtection="0"/>
    <xf numFmtId="228" fontId="136" fillId="68" borderId="2193" applyNumberFormat="0">
      <alignment horizontal="right"/>
    </xf>
    <xf numFmtId="0" fontId="10" fillId="62" borderId="2207" applyNumberFormat="0" applyFont="0" applyAlignment="0" applyProtection="0"/>
    <xf numFmtId="0" fontId="61" fillId="46" borderId="2179" applyNumberFormat="0" applyAlignment="0" applyProtection="0"/>
    <xf numFmtId="0" fontId="7" fillId="14" borderId="14" applyNumberFormat="0" applyFont="0" applyAlignment="0" applyProtection="0"/>
    <xf numFmtId="231" fontId="103" fillId="0" borderId="2228">
      <alignment vertical="center"/>
      <protection locked="0"/>
    </xf>
    <xf numFmtId="0" fontId="10" fillId="62" borderId="2180" applyNumberFormat="0" applyFont="0" applyAlignment="0" applyProtection="0"/>
    <xf numFmtId="0" fontId="10" fillId="62" borderId="2180" applyNumberFormat="0" applyFont="0" applyAlignment="0" applyProtection="0"/>
    <xf numFmtId="0" fontId="64" fillId="59" borderId="2181" applyNumberFormat="0" applyAlignment="0" applyProtection="0"/>
    <xf numFmtId="0" fontId="66" fillId="0" borderId="2182" applyNumberFormat="0" applyFill="0" applyAlignment="0" applyProtection="0"/>
    <xf numFmtId="0" fontId="2" fillId="0" borderId="2227" applyNumberFormat="0" applyFill="0" applyAlignment="0" applyProtection="0"/>
    <xf numFmtId="271" fontId="11" fillId="0" borderId="2195">
      <alignment horizontal="right"/>
    </xf>
    <xf numFmtId="266" fontId="103" fillId="0" borderId="2195" applyFill="0">
      <alignment horizontal="center" vertical="center"/>
    </xf>
    <xf numFmtId="10" fontId="68" fillId="67" borderId="2195" applyNumberFormat="0" applyBorder="0" applyAlignment="0" applyProtection="0"/>
    <xf numFmtId="276" fontId="20" fillId="0" borderId="2195">
      <alignment horizontal="center"/>
    </xf>
    <xf numFmtId="0" fontId="7" fillId="14" borderId="14" applyNumberFormat="0" applyFont="0" applyAlignment="0" applyProtection="0"/>
    <xf numFmtId="276" fontId="20" fillId="0" borderId="2186">
      <alignment horizontal="center"/>
    </xf>
    <xf numFmtId="0" fontId="74" fillId="0" borderId="2186" applyNumberFormat="0">
      <alignment horizontal="left"/>
      <protection locked="0"/>
    </xf>
    <xf numFmtId="0" fontId="61" fillId="46" borderId="2224" applyNumberFormat="0" applyAlignment="0" applyProtection="0"/>
    <xf numFmtId="0" fontId="7" fillId="14" borderId="14" applyNumberFormat="0" applyFont="0" applyAlignment="0" applyProtection="0"/>
    <xf numFmtId="0" fontId="7" fillId="14" borderId="14" applyNumberFormat="0" applyFont="0" applyAlignment="0" applyProtection="0"/>
    <xf numFmtId="228" fontId="112" fillId="0" borderId="2203"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4" fontId="103" fillId="0" borderId="2228">
      <alignment vertical="center"/>
      <protection locked="0"/>
    </xf>
    <xf numFmtId="0" fontId="7" fillId="14" borderId="14" applyNumberFormat="0" applyFont="0" applyAlignment="0" applyProtection="0"/>
    <xf numFmtId="228" fontId="104" fillId="0" borderId="2204" applyFill="0">
      <alignment horizontal="center" vertical="center"/>
    </xf>
    <xf numFmtId="228" fontId="112" fillId="0" borderId="2194" applyFill="0">
      <alignment horizontal="center" vertical="center"/>
    </xf>
    <xf numFmtId="228" fontId="73" fillId="63" borderId="2240" applyFill="0">
      <alignment horizontal="center"/>
    </xf>
    <xf numFmtId="228" fontId="103" fillId="0" borderId="2222" applyFill="0">
      <alignment horizontal="center" vertical="center"/>
    </xf>
    <xf numFmtId="185" fontId="74" fillId="0" borderId="2222" applyFont="0" applyFill="0" applyBorder="0" applyAlignment="0" applyProtection="0">
      <alignment horizontal="left"/>
      <protection locked="0"/>
    </xf>
    <xf numFmtId="0" fontId="61" fillId="46" borderId="2188" applyNumberFormat="0" applyAlignment="0" applyProtection="0"/>
    <xf numFmtId="0" fontId="7" fillId="14" borderId="14" applyNumberFormat="0" applyFont="0" applyAlignment="0" applyProtection="0"/>
    <xf numFmtId="49" fontId="74" fillId="0" borderId="2231">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193" fontId="10" fillId="0" borderId="2186"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197"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78" fontId="10" fillId="39" borderId="2204">
      <alignment horizontal="center"/>
      <protection locked="0"/>
    </xf>
    <xf numFmtId="254" fontId="10" fillId="39" borderId="2204">
      <alignment horizontal="right"/>
      <protection locked="0"/>
    </xf>
    <xf numFmtId="178" fontId="10" fillId="39" borderId="2204">
      <alignment horizontal="center"/>
      <protection locked="0"/>
    </xf>
    <xf numFmtId="0" fontId="7" fillId="14" borderId="14" applyNumberFormat="0" applyFont="0" applyAlignment="0" applyProtection="0"/>
    <xf numFmtId="0" fontId="7" fillId="14" borderId="14" applyNumberFormat="0" applyFont="0" applyAlignment="0" applyProtection="0"/>
    <xf numFmtId="196" fontId="10" fillId="39" borderId="2204" applyFont="0" applyFill="0" applyBorder="0" applyAlignment="0">
      <alignment horizontal="left"/>
    </xf>
    <xf numFmtId="0" fontId="7" fillId="14" borderId="14" applyNumberFormat="0" applyFont="0" applyAlignment="0" applyProtection="0"/>
    <xf numFmtId="0" fontId="7" fillId="14" borderId="14" applyNumberFormat="0" applyFont="0" applyAlignment="0" applyProtection="0"/>
    <xf numFmtId="178" fontId="10" fillId="39" borderId="2186">
      <alignment horizontal="center"/>
      <protection locked="0"/>
    </xf>
    <xf numFmtId="201" fontId="10" fillId="39" borderId="2231" applyNumberFormat="0">
      <alignment horizontal="left"/>
    </xf>
    <xf numFmtId="0" fontId="66" fillId="0" borderId="2191" applyNumberFormat="0" applyFill="0" applyAlignment="0" applyProtection="0"/>
    <xf numFmtId="196" fontId="10" fillId="39" borderId="2222" applyFont="0" applyFill="0" applyBorder="0" applyAlignment="0">
      <alignment horizontal="left"/>
    </xf>
    <xf numFmtId="0" fontId="7" fillId="14" borderId="14" applyNumberFormat="0" applyFont="0" applyAlignment="0" applyProtection="0"/>
    <xf numFmtId="178" fontId="10" fillId="39" borderId="2186">
      <alignment horizontal="center"/>
      <protection locked="0"/>
    </xf>
    <xf numFmtId="0" fontId="7" fillId="14" borderId="14" applyNumberFormat="0" applyFont="0" applyAlignment="0" applyProtection="0"/>
    <xf numFmtId="49" fontId="74" fillId="0" borderId="2222">
      <alignment horizontal="left" vertical="top" wrapText="1"/>
      <protection locked="0"/>
    </xf>
    <xf numFmtId="0" fontId="7" fillId="14" borderId="14" applyNumberFormat="0" applyFont="0" applyAlignment="0" applyProtection="0"/>
    <xf numFmtId="0" fontId="53" fillId="59" borderId="2179" applyNumberFormat="0" applyAlignment="0" applyProtection="0"/>
    <xf numFmtId="271" fontId="11" fillId="0" borderId="2249">
      <alignment horizontal="right"/>
    </xf>
    <xf numFmtId="191" fontId="74" fillId="0" borderId="2222" applyFont="0" applyFill="0" applyBorder="0" applyAlignment="0" applyProtection="0">
      <alignment horizontal="left"/>
      <protection locked="0"/>
    </xf>
    <xf numFmtId="230" fontId="103" fillId="0" borderId="2228">
      <alignment vertical="center"/>
      <protection locked="0"/>
    </xf>
    <xf numFmtId="233" fontId="103" fillId="0" borderId="2246">
      <alignment vertical="center"/>
      <protection locked="0"/>
    </xf>
    <xf numFmtId="190" fontId="74" fillId="0" borderId="2231" applyFont="0" applyFill="0" applyBorder="0" applyAlignment="0" applyProtection="0">
      <alignment horizontal="left"/>
      <protection locked="0"/>
    </xf>
    <xf numFmtId="196" fontId="10" fillId="39" borderId="2222" applyFont="0" applyFill="0" applyBorder="0" applyAlignment="0">
      <alignment horizontal="left"/>
    </xf>
    <xf numFmtId="0" fontId="7" fillId="14" borderId="14" applyNumberFormat="0" applyFont="0" applyAlignment="0" applyProtection="0"/>
    <xf numFmtId="0" fontId="66" fillId="0" borderId="2209" applyNumberFormat="0" applyFill="0" applyAlignment="0" applyProtection="0"/>
    <xf numFmtId="0" fontId="53" fillId="59" borderId="2224" applyNumberFormat="0" applyAlignment="0" applyProtection="0"/>
    <xf numFmtId="254" fontId="10" fillId="39" borderId="2222">
      <alignment horizontal="right"/>
      <protection locked="0"/>
    </xf>
    <xf numFmtId="178" fontId="10" fillId="39" borderId="2231">
      <alignment horizontal="center"/>
      <protection locked="0"/>
    </xf>
    <xf numFmtId="228" fontId="103" fillId="0" borderId="2240" applyFill="0">
      <alignment horizontal="center" vertical="center"/>
    </xf>
    <xf numFmtId="254" fontId="10" fillId="39" borderId="2231">
      <alignment horizontal="right"/>
      <protection locked="0"/>
    </xf>
    <xf numFmtId="0" fontId="66" fillId="0" borderId="2200" applyNumberFormat="0" applyFill="0" applyAlignment="0" applyProtection="0"/>
    <xf numFmtId="0" fontId="7" fillId="14" borderId="14" applyNumberFormat="0" applyFont="0" applyAlignment="0" applyProtection="0"/>
    <xf numFmtId="0" fontId="53" fillId="59" borderId="2188" applyNumberFormat="0" applyAlignment="0" applyProtection="0"/>
    <xf numFmtId="0" fontId="2" fillId="0" borderId="2200" applyNumberFormat="0" applyFill="0" applyAlignment="0" applyProtection="0"/>
    <xf numFmtId="0" fontId="73" fillId="63" borderId="2231" applyFill="0">
      <alignment horizontal="center"/>
    </xf>
    <xf numFmtId="0" fontId="7" fillId="14" borderId="14" applyNumberFormat="0" applyFont="0" applyAlignment="0" applyProtection="0"/>
    <xf numFmtId="0" fontId="7" fillId="14" borderId="14" applyNumberFormat="0" applyFont="0" applyAlignment="0" applyProtection="0"/>
    <xf numFmtId="271" fontId="11" fillId="0" borderId="2240">
      <alignment horizontal="right"/>
    </xf>
    <xf numFmtId="228" fontId="73" fillId="63" borderId="2231" applyFill="0">
      <alignment horizontal="center" vertical="center"/>
    </xf>
    <xf numFmtId="187" fontId="74" fillId="0" borderId="2186" applyFont="0" applyFill="0" applyBorder="0" applyAlignment="0" applyProtection="0">
      <alignment horizontal="left"/>
      <protection locked="0"/>
    </xf>
    <xf numFmtId="0" fontId="7" fillId="14" borderId="14" applyNumberFormat="0" applyFont="0" applyAlignment="0" applyProtection="0"/>
    <xf numFmtId="250" fontId="168" fillId="0" borderId="2232" applyFill="0"/>
    <xf numFmtId="0" fontId="7" fillId="14" borderId="14" applyNumberFormat="0" applyFont="0" applyAlignment="0" applyProtection="0"/>
    <xf numFmtId="17" fontId="11" fillId="39" borderId="2240">
      <alignment horizontal="center"/>
      <protection locked="0"/>
    </xf>
    <xf numFmtId="0" fontId="53" fillId="59" borderId="2215" applyNumberFormat="0" applyAlignment="0" applyProtection="0"/>
    <xf numFmtId="188" fontId="73" fillId="63" borderId="2222" applyFill="0">
      <alignment horizontal="center" vertical="center"/>
    </xf>
    <xf numFmtId="229" fontId="103" fillId="0" borderId="2201">
      <alignment vertical="center"/>
      <protection locked="0"/>
    </xf>
    <xf numFmtId="231" fontId="103" fillId="0" borderId="2201">
      <alignment vertical="center"/>
      <protection locked="0"/>
    </xf>
    <xf numFmtId="10" fontId="68" fillId="67" borderId="2213" applyNumberFormat="0" applyBorder="0" applyAlignment="0" applyProtection="0"/>
    <xf numFmtId="49" fontId="74" fillId="0" borderId="2240">
      <alignment horizontal="left" vertical="top" wrapText="1"/>
      <protection locked="0"/>
    </xf>
    <xf numFmtId="266" fontId="103" fillId="0" borderId="2249" applyFill="0">
      <alignment horizontal="center" vertical="center"/>
    </xf>
    <xf numFmtId="178" fontId="10" fillId="39" borderId="2222">
      <alignment horizontal="center"/>
      <protection locked="0"/>
    </xf>
    <xf numFmtId="267" fontId="112" fillId="0" borderId="2239" applyFill="0">
      <alignment horizontal="center" vertical="center"/>
    </xf>
    <xf numFmtId="0" fontId="61" fillId="46" borderId="2179" applyNumberFormat="0" applyAlignment="0" applyProtection="0"/>
    <xf numFmtId="230" fontId="103" fillId="0" borderId="2192">
      <alignment vertical="center"/>
      <protection locked="0"/>
    </xf>
    <xf numFmtId="254" fontId="10" fillId="39" borderId="2240">
      <alignment horizontal="right"/>
      <protection locked="0"/>
    </xf>
    <xf numFmtId="178" fontId="10" fillId="39" borderId="2240">
      <alignment horizontal="center"/>
      <protection locked="0"/>
    </xf>
    <xf numFmtId="185" fontId="74" fillId="0" borderId="2249" applyFont="0" applyFill="0" applyBorder="0" applyAlignment="0" applyProtection="0">
      <alignment horizontal="left"/>
      <protection locked="0"/>
    </xf>
    <xf numFmtId="0" fontId="7" fillId="14" borderId="14" applyNumberFormat="0" applyFont="0" applyAlignment="0" applyProtection="0"/>
    <xf numFmtId="3" fontId="114" fillId="39" borderId="2222">
      <alignment horizontal="center"/>
      <protection locked="0"/>
    </xf>
    <xf numFmtId="0" fontId="7" fillId="14" borderId="14" applyNumberFormat="0" applyFont="0" applyAlignment="0" applyProtection="0"/>
    <xf numFmtId="0" fontId="66" fillId="0" borderId="2200" applyNumberFormat="0" applyFill="0" applyAlignment="0" applyProtection="0"/>
    <xf numFmtId="0" fontId="66" fillId="0" borderId="2209" applyNumberFormat="0" applyFill="0" applyAlignment="0" applyProtection="0"/>
    <xf numFmtId="271" fontId="11" fillId="63" borderId="2213">
      <alignment horizontal="right"/>
    </xf>
    <xf numFmtId="0" fontId="7" fillId="14" borderId="14" applyNumberFormat="0" applyFont="0" applyAlignment="0" applyProtection="0"/>
    <xf numFmtId="229" fontId="103" fillId="0" borderId="2219">
      <alignment vertical="center"/>
      <protection locked="0"/>
    </xf>
    <xf numFmtId="0" fontId="7" fillId="14" borderId="14" applyNumberFormat="0" applyFont="0" applyAlignment="0" applyProtection="0"/>
    <xf numFmtId="228" fontId="103" fillId="0" borderId="2213" applyFill="0">
      <alignment horizontal="center" vertical="center"/>
    </xf>
    <xf numFmtId="0" fontId="2" fillId="0" borderId="2245" applyNumberFormat="0" applyFill="0" applyAlignment="0" applyProtection="0"/>
    <xf numFmtId="0" fontId="61" fillId="46" borderId="2242" applyNumberFormat="0" applyAlignment="0" applyProtection="0"/>
    <xf numFmtId="0" fontId="66" fillId="0" borderId="2236"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10" fillId="62" borderId="2180" applyNumberFormat="0" applyFont="0" applyAlignment="0" applyProtection="0"/>
    <xf numFmtId="0" fontId="64" fillId="59" borderId="2181" applyNumberFormat="0" applyAlignment="0" applyProtection="0"/>
    <xf numFmtId="0" fontId="10" fillId="62" borderId="2225" applyNumberFormat="0" applyFont="0" applyAlignment="0" applyProtection="0"/>
    <xf numFmtId="231" fontId="103" fillId="0" borderId="2228">
      <alignment vertical="center"/>
      <protection locked="0"/>
    </xf>
    <xf numFmtId="0" fontId="7" fillId="14" borderId="14" applyNumberFormat="0" applyFont="0" applyAlignment="0" applyProtection="0"/>
    <xf numFmtId="250" fontId="121" fillId="0" borderId="2214" applyFill="0"/>
    <xf numFmtId="0" fontId="7" fillId="14" borderId="14" applyNumberFormat="0" applyFont="0" applyAlignment="0" applyProtection="0"/>
    <xf numFmtId="0" fontId="7" fillId="14" borderId="14" applyNumberFormat="0" applyFont="0" applyAlignment="0" applyProtection="0"/>
    <xf numFmtId="0" fontId="66" fillId="0" borderId="2182" applyNumberFormat="0" applyFill="0" applyAlignment="0" applyProtection="0"/>
    <xf numFmtId="0" fontId="2" fillId="0" borderId="2182" applyNumberFormat="0" applyFill="0" applyAlignment="0" applyProtection="0"/>
    <xf numFmtId="0" fontId="7" fillId="14" borderId="14" applyNumberFormat="0" applyFont="0" applyAlignment="0" applyProtection="0"/>
    <xf numFmtId="0" fontId="61" fillId="46" borderId="2233" applyNumberFormat="0" applyAlignment="0" applyProtection="0"/>
    <xf numFmtId="0" fontId="7" fillId="14" borderId="14" applyNumberFormat="0" applyFont="0" applyAlignment="0" applyProtection="0"/>
    <xf numFmtId="228" fontId="124" fillId="0" borderId="2239" applyFill="0">
      <alignment horizontal="center" vertical="center"/>
    </xf>
    <xf numFmtId="0" fontId="7" fillId="14" borderId="14" applyNumberFormat="0" applyFont="0" applyAlignment="0" applyProtection="0"/>
    <xf numFmtId="231" fontId="103" fillId="0" borderId="2237">
      <alignment vertical="center"/>
      <protection locked="0"/>
    </xf>
    <xf numFmtId="0" fontId="66" fillId="0" borderId="2227" applyNumberFormat="0" applyFill="0" applyAlignment="0" applyProtection="0"/>
    <xf numFmtId="237" fontId="103" fillId="0" borderId="2237">
      <alignment vertical="center"/>
      <protection locked="0"/>
    </xf>
    <xf numFmtId="233" fontId="103" fillId="0" borderId="2201">
      <alignment vertical="center"/>
      <protection locked="0"/>
    </xf>
    <xf numFmtId="0" fontId="74" fillId="0" borderId="2204" applyNumberFormat="0">
      <alignment horizontal="left"/>
      <protection locked="0"/>
    </xf>
    <xf numFmtId="231" fontId="103" fillId="0" borderId="2210">
      <alignment vertical="center"/>
      <protection locked="0"/>
    </xf>
    <xf numFmtId="267" fontId="112" fillId="0" borderId="2203" applyFill="0">
      <alignment horizontal="center" vertical="center"/>
    </xf>
    <xf numFmtId="0" fontId="10" fillId="62" borderId="2216" applyNumberFormat="0" applyFont="0" applyAlignment="0" applyProtection="0"/>
    <xf numFmtId="37" fontId="70" fillId="0" borderId="2230" applyFill="0">
      <alignment horizontal="center" vertical="center"/>
    </xf>
    <xf numFmtId="229" fontId="103" fillId="0" borderId="2228">
      <alignment vertical="center"/>
      <protection locked="0"/>
    </xf>
    <xf numFmtId="185" fontId="74" fillId="0" borderId="2204" applyFont="0" applyFill="0" applyBorder="0" applyAlignment="0" applyProtection="0">
      <alignment horizontal="left"/>
      <protection locked="0"/>
    </xf>
    <xf numFmtId="3" fontId="114" fillId="39" borderId="2204">
      <alignment horizontal="center"/>
      <protection locked="0"/>
    </xf>
    <xf numFmtId="228" fontId="68" fillId="0" borderId="2204" applyFill="0">
      <alignment horizontal="center" vertical="center"/>
    </xf>
    <xf numFmtId="188" fontId="73" fillId="63" borderId="2204" applyFill="0">
      <alignment horizontal="center" vertical="center"/>
    </xf>
    <xf numFmtId="0" fontId="66" fillId="0" borderId="2191" applyNumberFormat="0" applyFill="0" applyAlignment="0" applyProtection="0"/>
    <xf numFmtId="0" fontId="64" fillId="59" borderId="2190" applyNumberFormat="0" applyAlignment="0" applyProtection="0"/>
    <xf numFmtId="0" fontId="10" fillId="62" borderId="2189" applyNumberFormat="0" applyFont="0" applyAlignment="0" applyProtection="0"/>
    <xf numFmtId="188" fontId="73" fillId="63" borderId="2195" applyFill="0">
      <alignment horizontal="center" vertical="center"/>
    </xf>
    <xf numFmtId="0" fontId="10" fillId="62" borderId="2189" applyNumberFormat="0" applyFont="0" applyAlignment="0" applyProtection="0"/>
    <xf numFmtId="228" fontId="73" fillId="63" borderId="2213" applyFill="0">
      <alignment horizontal="center" vertical="center"/>
    </xf>
    <xf numFmtId="0" fontId="7" fillId="14" borderId="14" applyNumberFormat="0" applyFont="0" applyAlignment="0" applyProtection="0"/>
    <xf numFmtId="17" fontId="11" fillId="39" borderId="2222">
      <alignment horizontal="center"/>
      <protection locked="0"/>
    </xf>
    <xf numFmtId="200" fontId="10" fillId="5" borderId="2222" applyFont="0" applyFill="0" applyBorder="0" applyAlignment="0" applyProtection="0"/>
    <xf numFmtId="184" fontId="103" fillId="0" borderId="2210">
      <alignment vertical="center"/>
      <protection locked="0"/>
    </xf>
    <xf numFmtId="37" fontId="70" fillId="0" borderId="2203" applyFill="0">
      <alignment horizontal="center" vertical="center"/>
    </xf>
    <xf numFmtId="228" fontId="73" fillId="63" borderId="2240" applyFill="0">
      <alignment horizontal="center" vertical="center"/>
    </xf>
    <xf numFmtId="228" fontId="136" fillId="68" borderId="2220" applyNumberFormat="0">
      <alignment horizontal="right"/>
    </xf>
    <xf numFmtId="0" fontId="10" fillId="62" borderId="2207" applyNumberFormat="0" applyFont="0" applyAlignment="0" applyProtection="0"/>
    <xf numFmtId="0" fontId="7" fillId="14" borderId="14" applyNumberFormat="0" applyFont="0" applyAlignment="0" applyProtection="0"/>
    <xf numFmtId="254" fontId="10" fillId="39" borderId="2204">
      <alignment horizontal="right"/>
      <protection locked="0"/>
    </xf>
    <xf numFmtId="178" fontId="10" fillId="39" borderId="2222">
      <alignment horizontal="center"/>
      <protection locked="0"/>
    </xf>
    <xf numFmtId="192" fontId="74" fillId="0" borderId="2231" applyFont="0" applyFill="0" applyBorder="0" applyAlignment="0" applyProtection="0">
      <alignment horizontal="left"/>
      <protection locked="0"/>
    </xf>
    <xf numFmtId="271" fontId="11" fillId="0" borderId="2204">
      <alignment horizontal="right"/>
    </xf>
    <xf numFmtId="0" fontId="7" fillId="14" borderId="14" applyNumberFormat="0" applyFont="0" applyAlignment="0" applyProtection="0"/>
    <xf numFmtId="0" fontId="7" fillId="14" borderId="14" applyNumberFormat="0" applyFont="0" applyAlignment="0" applyProtection="0"/>
    <xf numFmtId="187" fontId="74" fillId="0" borderId="2204"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64" fillId="59" borderId="2208" applyNumberFormat="0" applyAlignment="0" applyProtection="0"/>
    <xf numFmtId="250" fontId="121" fillId="0" borderId="2241" applyFill="0"/>
    <xf numFmtId="237" fontId="103" fillId="0" borderId="2210">
      <alignment vertical="center"/>
      <protection locked="0"/>
    </xf>
    <xf numFmtId="0" fontId="10" fillId="62" borderId="2243" applyNumberFormat="0" applyFont="0" applyAlignment="0" applyProtection="0"/>
    <xf numFmtId="250" fontId="121" fillId="0" borderId="2713" applyFill="0"/>
    <xf numFmtId="0" fontId="7" fillId="14" borderId="14" applyNumberFormat="0" applyFont="0" applyAlignment="0" applyProtection="0"/>
    <xf numFmtId="0" fontId="7" fillId="14" borderId="14" applyNumberFormat="0" applyFont="0" applyAlignment="0" applyProtection="0"/>
    <xf numFmtId="190" fontId="74" fillId="0" borderId="2186" applyFont="0" applyFill="0" applyBorder="0" applyAlignment="0" applyProtection="0">
      <alignment horizontal="left"/>
      <protection locked="0"/>
    </xf>
    <xf numFmtId="0" fontId="7" fillId="14" borderId="14" applyNumberFormat="0" applyFont="0" applyAlignment="0" applyProtection="0"/>
    <xf numFmtId="233" fontId="103" fillId="0" borderId="2219">
      <alignment vertical="center"/>
      <protection locked="0"/>
    </xf>
    <xf numFmtId="228" fontId="68" fillId="0" borderId="2240" applyFill="0">
      <alignment horizontal="center" vertical="center"/>
    </xf>
    <xf numFmtId="228" fontId="103" fillId="0" borderId="2210">
      <alignment vertical="center"/>
      <protection locked="0"/>
    </xf>
    <xf numFmtId="178" fontId="10" fillId="39" borderId="2186">
      <alignment horizontal="center"/>
      <protection locked="0"/>
    </xf>
    <xf numFmtId="0" fontId="74" fillId="0" borderId="2231" applyNumberFormat="0">
      <alignment horizontal="left"/>
      <protection locked="0"/>
    </xf>
    <xf numFmtId="0" fontId="53" fillId="59" borderId="2215" applyNumberFormat="0" applyAlignment="0" applyProtection="0"/>
    <xf numFmtId="0" fontId="61" fillId="46" borderId="2215" applyNumberFormat="0" applyAlignment="0" applyProtection="0"/>
    <xf numFmtId="0" fontId="7" fillId="14" borderId="14" applyNumberFormat="0" applyFont="0" applyAlignment="0" applyProtection="0"/>
    <xf numFmtId="188" fontId="73" fillId="63" borderId="2222" applyFill="0">
      <alignment horizontal="center" vertical="center"/>
    </xf>
    <xf numFmtId="228" fontId="73" fillId="63" borderId="2204" applyFill="0">
      <alignment horizontal="center" vertical="center"/>
    </xf>
    <xf numFmtId="228" fontId="73" fillId="63" borderId="2222" applyFill="0">
      <alignment horizontal="center"/>
    </xf>
    <xf numFmtId="228" fontId="112" fillId="0" borderId="2239" applyFill="0">
      <alignment horizontal="center" vertical="center"/>
    </xf>
    <xf numFmtId="49" fontId="74" fillId="0" borderId="2249">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7" fontId="74" fillId="0" borderId="2213" applyFont="0" applyFill="0" applyBorder="0" applyAlignment="0" applyProtection="0">
      <alignment horizontal="left"/>
      <protection locked="0"/>
    </xf>
    <xf numFmtId="187" fontId="74" fillId="0" borderId="2231" applyFont="0" applyFill="0" applyBorder="0" applyAlignment="0" applyProtection="0">
      <alignment horizontal="left"/>
      <protection locked="0"/>
    </xf>
    <xf numFmtId="37" fontId="70" fillId="0" borderId="2239" applyFill="0">
      <alignment horizontal="center" vertical="center"/>
    </xf>
    <xf numFmtId="0" fontId="7" fillId="14" borderId="14" applyNumberFormat="0" applyFont="0" applyAlignment="0" applyProtection="0"/>
    <xf numFmtId="233" fontId="103" fillId="0" borderId="2228">
      <alignment vertical="center"/>
      <protection locked="0"/>
    </xf>
    <xf numFmtId="271" fontId="11" fillId="63" borderId="2204">
      <alignment horizontal="right"/>
    </xf>
    <xf numFmtId="0" fontId="7" fillId="14" borderId="14" applyNumberFormat="0" applyFont="0" applyAlignment="0" applyProtection="0"/>
    <xf numFmtId="0" fontId="53" fillId="59" borderId="2197" applyNumberFormat="0" applyAlignment="0" applyProtection="0"/>
    <xf numFmtId="228" fontId="73" fillId="63" borderId="2231" applyFill="0">
      <alignment horizontal="center" vertical="center"/>
    </xf>
    <xf numFmtId="0" fontId="10" fillId="62" borderId="2216" applyNumberFormat="0" applyFont="0" applyAlignment="0" applyProtection="0"/>
    <xf numFmtId="0" fontId="7" fillId="14" borderId="14" applyNumberFormat="0" applyFont="0" applyAlignment="0" applyProtection="0"/>
    <xf numFmtId="254" fontId="10" fillId="39" borderId="2231">
      <alignment horizontal="right"/>
      <protection locked="0"/>
    </xf>
    <xf numFmtId="0" fontId="7" fillId="14" borderId="14" applyNumberFormat="0" applyFont="0" applyAlignment="0" applyProtection="0"/>
    <xf numFmtId="228" fontId="73" fillId="63" borderId="2204" applyFill="0">
      <alignment horizontal="center"/>
    </xf>
    <xf numFmtId="0" fontId="7" fillId="14" borderId="14" applyNumberFormat="0" applyFont="0" applyAlignment="0" applyProtection="0"/>
    <xf numFmtId="250" fontId="168" fillId="0" borderId="2205" applyFill="0"/>
    <xf numFmtId="228" fontId="74" fillId="0" borderId="2240" applyNumberFormat="0">
      <alignment horizontal="left"/>
      <protection locked="0"/>
    </xf>
    <xf numFmtId="228" fontId="103" fillId="0" borderId="2204" applyFill="0">
      <alignment horizontal="center" vertical="center"/>
    </xf>
    <xf numFmtId="228" fontId="121" fillId="0" borderId="2202" applyNumberFormat="0"/>
    <xf numFmtId="0" fontId="7" fillId="14" borderId="14" applyNumberFormat="0" applyFont="0" applyAlignment="0" applyProtection="0"/>
    <xf numFmtId="231" fontId="103" fillId="0" borderId="2246">
      <alignment vertical="center"/>
      <protection locked="0"/>
    </xf>
    <xf numFmtId="0" fontId="10" fillId="62" borderId="2216" applyNumberFormat="0" applyFont="0" applyAlignment="0" applyProtection="0"/>
    <xf numFmtId="0" fontId="7" fillId="14" borderId="14" applyNumberFormat="0" applyFont="0" applyAlignment="0" applyProtection="0"/>
    <xf numFmtId="17" fontId="11" fillId="39" borderId="2231">
      <alignment horizontal="center"/>
      <protection locked="0"/>
    </xf>
    <xf numFmtId="0" fontId="61" fillId="46" borderId="2206" applyNumberFormat="0" applyAlignment="0" applyProtection="0"/>
    <xf numFmtId="178" fontId="10" fillId="39" borderId="2186">
      <alignment horizontal="center"/>
      <protection locked="0"/>
    </xf>
    <xf numFmtId="0" fontId="7" fillId="14" borderId="14" applyNumberFormat="0" applyFont="0" applyAlignment="0" applyProtection="0"/>
    <xf numFmtId="0" fontId="7" fillId="14" borderId="14" applyNumberFormat="0" applyFont="0" applyAlignment="0" applyProtection="0"/>
    <xf numFmtId="0" fontId="64" fillId="59" borderId="2190" applyNumberFormat="0" applyAlignment="0" applyProtection="0"/>
    <xf numFmtId="0" fontId="10" fillId="62" borderId="2189" applyNumberFormat="0" applyFont="0" applyAlignment="0" applyProtection="0"/>
    <xf numFmtId="0" fontId="7" fillId="14" borderId="14" applyNumberFormat="0" applyFont="0" applyAlignment="0" applyProtection="0"/>
    <xf numFmtId="232" fontId="103" fillId="0" borderId="2183">
      <alignment vertical="center"/>
      <protection locked="0"/>
    </xf>
    <xf numFmtId="229" fontId="103" fillId="0" borderId="2183">
      <alignment vertical="center"/>
      <protection locked="0"/>
    </xf>
    <xf numFmtId="228" fontId="103" fillId="0" borderId="2183">
      <alignment vertical="center"/>
      <protection locked="0"/>
    </xf>
    <xf numFmtId="237" fontId="103" fillId="0" borderId="2183">
      <alignment vertical="center"/>
      <protection locked="0"/>
    </xf>
    <xf numFmtId="184" fontId="103" fillId="0" borderId="2183">
      <alignment vertical="center"/>
      <protection locked="0"/>
    </xf>
    <xf numFmtId="233" fontId="103" fillId="0" borderId="2183">
      <alignment vertical="center"/>
      <protection locked="0"/>
    </xf>
    <xf numFmtId="233" fontId="103" fillId="0" borderId="2183">
      <alignment vertical="center"/>
      <protection locked="0"/>
    </xf>
    <xf numFmtId="231" fontId="103" fillId="0" borderId="2183">
      <alignment vertical="center"/>
      <protection locked="0"/>
    </xf>
    <xf numFmtId="231" fontId="103" fillId="0" borderId="2183">
      <alignment vertical="center"/>
      <protection locked="0"/>
    </xf>
    <xf numFmtId="230" fontId="103" fillId="0" borderId="2183">
      <alignment vertical="center"/>
      <protection locked="0"/>
    </xf>
    <xf numFmtId="0" fontId="7" fillId="14" borderId="14" applyNumberFormat="0" applyFont="0" applyAlignment="0" applyProtection="0"/>
    <xf numFmtId="0" fontId="7" fillId="14" borderId="14" applyNumberFormat="0" applyFont="0" applyAlignment="0" applyProtection="0"/>
    <xf numFmtId="228" fontId="112" fillId="0" borderId="2212" applyFill="0">
      <alignment horizontal="center" vertical="center"/>
    </xf>
    <xf numFmtId="230" fontId="103" fillId="0" borderId="2219">
      <alignment vertical="center"/>
      <protection locked="0"/>
    </xf>
    <xf numFmtId="232" fontId="103" fillId="0" borderId="2219">
      <alignment vertical="center"/>
      <protection locked="0"/>
    </xf>
    <xf numFmtId="0" fontId="7" fillId="14" borderId="14" applyNumberFormat="0" applyFont="0" applyAlignment="0" applyProtection="0"/>
    <xf numFmtId="0" fontId="7" fillId="14" borderId="14" applyNumberFormat="0" applyFont="0" applyAlignment="0" applyProtection="0"/>
    <xf numFmtId="178" fontId="10" fillId="39" borderId="2231">
      <alignment horizontal="center"/>
      <protection locked="0"/>
    </xf>
    <xf numFmtId="230" fontId="103" fillId="0" borderId="2237">
      <alignment vertical="center"/>
      <protection locked="0"/>
    </xf>
    <xf numFmtId="0" fontId="61" fillId="46" borderId="2224" applyNumberFormat="0" applyAlignment="0" applyProtection="0"/>
    <xf numFmtId="0" fontId="61" fillId="46" borderId="2197" applyNumberFormat="0" applyAlignment="0" applyProtection="0"/>
    <xf numFmtId="0" fontId="10" fillId="62" borderId="2207" applyNumberFormat="0" applyFont="0" applyAlignment="0" applyProtection="0"/>
    <xf numFmtId="0" fontId="10" fillId="62" borderId="2207" applyNumberFormat="0" applyFont="0" applyAlignment="0" applyProtection="0"/>
    <xf numFmtId="0" fontId="64" fillId="59" borderId="2217"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197" applyNumberFormat="0" applyAlignment="0" applyProtection="0"/>
    <xf numFmtId="250" fontId="121" fillId="0" borderId="2196" applyFill="0"/>
    <xf numFmtId="266" fontId="103" fillId="0" borderId="2204" applyFill="0">
      <alignment horizontal="center" vertical="center"/>
    </xf>
    <xf numFmtId="0" fontId="7" fillId="14" borderId="14" applyNumberFormat="0" applyFont="0" applyAlignment="0" applyProtection="0"/>
    <xf numFmtId="0" fontId="64" fillId="59" borderId="2226" applyNumberFormat="0" applyAlignment="0" applyProtection="0"/>
    <xf numFmtId="10" fontId="68" fillId="67" borderId="2204" applyNumberFormat="0" applyBorder="0" applyAlignment="0" applyProtection="0"/>
    <xf numFmtId="0" fontId="7" fillId="14" borderId="14" applyNumberFormat="0" applyFont="0" applyAlignment="0" applyProtection="0"/>
    <xf numFmtId="0" fontId="64" fillId="59" borderId="2244" applyNumberFormat="0" applyAlignment="0" applyProtection="0"/>
    <xf numFmtId="0" fontId="7" fillId="14" borderId="14" applyNumberFormat="0" applyFont="0" applyAlignment="0" applyProtection="0"/>
    <xf numFmtId="201" fontId="10" fillId="39" borderId="2222" applyNumberFormat="0">
      <alignment horizontal="left"/>
    </xf>
    <xf numFmtId="49" fontId="74" fillId="0" borderId="2240">
      <alignment horizontal="left" vertical="top" wrapText="1"/>
      <protection locked="0"/>
    </xf>
    <xf numFmtId="0" fontId="7" fillId="14" borderId="14" applyNumberFormat="0" applyFont="0" applyAlignment="0" applyProtection="0"/>
    <xf numFmtId="0" fontId="53" fillId="59" borderId="2206" applyNumberFormat="0" applyAlignment="0" applyProtection="0"/>
    <xf numFmtId="250" fontId="121" fillId="0" borderId="2223" applyFill="0"/>
    <xf numFmtId="228" fontId="112" fillId="0" borderId="2248" applyFill="0">
      <alignment horizontal="center" vertical="center"/>
    </xf>
    <xf numFmtId="0" fontId="7" fillId="14" borderId="14" applyNumberFormat="0" applyFont="0" applyAlignment="0" applyProtection="0"/>
    <xf numFmtId="0" fontId="10" fillId="62" borderId="2243" applyNumberFormat="0" applyFont="0" applyAlignment="0" applyProtection="0"/>
    <xf numFmtId="228" fontId="121" fillId="0" borderId="2238" applyNumberFormat="0"/>
    <xf numFmtId="231" fontId="103" fillId="0" borderId="2192">
      <alignment vertical="center"/>
      <protection locked="0"/>
    </xf>
    <xf numFmtId="233" fontId="103" fillId="0" borderId="2192">
      <alignment vertical="center"/>
      <protection locked="0"/>
    </xf>
    <xf numFmtId="233" fontId="103" fillId="0" borderId="2192">
      <alignment vertical="center"/>
      <protection locked="0"/>
    </xf>
    <xf numFmtId="184" fontId="103" fillId="0" borderId="2192">
      <alignment vertical="center"/>
      <protection locked="0"/>
    </xf>
    <xf numFmtId="237" fontId="103" fillId="0" borderId="2192">
      <alignment vertical="center"/>
      <protection locked="0"/>
    </xf>
    <xf numFmtId="228" fontId="103" fillId="0" borderId="2192">
      <alignment vertical="center"/>
      <protection locked="0"/>
    </xf>
    <xf numFmtId="229" fontId="103" fillId="0" borderId="2192">
      <alignment vertical="center"/>
      <protection locked="0"/>
    </xf>
    <xf numFmtId="232" fontId="103" fillId="0" borderId="2192">
      <alignment vertical="center"/>
      <protection locked="0"/>
    </xf>
    <xf numFmtId="228" fontId="121" fillId="0" borderId="2184" applyNumberFormat="0"/>
    <xf numFmtId="0" fontId="10" fillId="62" borderId="2216" applyNumberFormat="0" applyFont="0" applyAlignment="0" applyProtection="0"/>
    <xf numFmtId="228" fontId="136" fillId="68" borderId="2184" applyNumberFormat="0">
      <alignment horizontal="right"/>
    </xf>
    <xf numFmtId="228" fontId="112" fillId="0" borderId="2185" applyFill="0">
      <alignment horizontal="center" vertical="center"/>
    </xf>
    <xf numFmtId="228" fontId="124" fillId="0" borderId="2185" applyFill="0">
      <alignment horizontal="center" vertical="center"/>
    </xf>
    <xf numFmtId="267" fontId="112" fillId="0" borderId="2185" applyFill="0">
      <alignment horizontal="center" vertical="center"/>
    </xf>
    <xf numFmtId="37" fontId="70" fillId="0" borderId="2185" applyFill="0">
      <alignment horizontal="center" vertical="center"/>
    </xf>
    <xf numFmtId="184" fontId="103" fillId="0" borderId="2219">
      <alignment vertical="center"/>
      <protection locked="0"/>
    </xf>
    <xf numFmtId="0" fontId="7" fillId="14" borderId="14" applyNumberFormat="0" applyFont="0" applyAlignment="0" applyProtection="0"/>
    <xf numFmtId="192" fontId="74" fillId="0" borderId="2567" applyFont="0" applyFill="0" applyBorder="0" applyAlignment="0" applyProtection="0">
      <alignment horizontal="left"/>
      <protection locked="0"/>
    </xf>
    <xf numFmtId="196" fontId="10" fillId="39" borderId="2213" applyFont="0" applyFill="0" applyBorder="0" applyAlignment="0">
      <alignment horizontal="left"/>
    </xf>
    <xf numFmtId="0" fontId="7" fillId="14" borderId="14" applyNumberFormat="0" applyFont="0" applyAlignment="0" applyProtection="0"/>
    <xf numFmtId="228" fontId="121" fillId="0" borderId="2229" applyNumberFormat="0"/>
    <xf numFmtId="191" fontId="74" fillId="0" borderId="2231"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21" fillId="0" borderId="2205" applyFill="0"/>
    <xf numFmtId="0" fontId="74" fillId="0" borderId="2213" applyNumberFormat="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4" fillId="0" borderId="2240"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2222" applyFont="0" applyFill="0" applyBorder="0" applyAlignment="0" applyProtection="0">
      <alignment horizontal="left"/>
      <protection locked="0"/>
    </xf>
    <xf numFmtId="254" fontId="10" fillId="39" borderId="2249">
      <alignment horizontal="right"/>
      <protection locked="0"/>
    </xf>
    <xf numFmtId="0" fontId="7" fillId="14" borderId="14" applyNumberFormat="0" applyFont="0" applyAlignment="0" applyProtection="0"/>
    <xf numFmtId="254" fontId="10" fillId="39" borderId="2222">
      <alignment horizontal="right"/>
      <protection locked="0"/>
    </xf>
    <xf numFmtId="187" fontId="74" fillId="0" borderId="2222" applyFont="0" applyFill="0" applyBorder="0" applyAlignment="0" applyProtection="0">
      <alignment horizontal="left"/>
      <protection locked="0"/>
    </xf>
    <xf numFmtId="49" fontId="74" fillId="0" borderId="2195">
      <alignment horizontal="left" vertical="top" wrapText="1"/>
      <protection locked="0"/>
    </xf>
    <xf numFmtId="200" fontId="10" fillId="5" borderId="2222" applyFont="0" applyFill="0" applyBorder="0" applyAlignment="0" applyProtection="0"/>
    <xf numFmtId="0" fontId="10" fillId="62" borderId="2198" applyNumberFormat="0" applyFont="0" applyAlignment="0" applyProtection="0"/>
    <xf numFmtId="0" fontId="7" fillId="14" borderId="14" applyNumberFormat="0" applyFont="0" applyAlignment="0" applyProtection="0"/>
    <xf numFmtId="192" fontId="74" fillId="0" borderId="2213"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21" fillId="0" borderId="2177" applyFill="0"/>
    <xf numFmtId="0" fontId="7" fillId="14" borderId="14" applyNumberFormat="0" applyFont="0" applyAlignment="0" applyProtection="0"/>
    <xf numFmtId="0" fontId="64" fillId="59" borderId="2226" applyNumberFormat="0" applyAlignment="0" applyProtection="0"/>
    <xf numFmtId="250" fontId="121" fillId="0" borderId="2241" applyFill="0"/>
    <xf numFmtId="231" fontId="103" fillId="0" borderId="2210">
      <alignment vertical="center"/>
      <protection locked="0"/>
    </xf>
    <xf numFmtId="250" fontId="168" fillId="0" borderId="2241" applyFill="0"/>
    <xf numFmtId="0" fontId="66" fillId="0" borderId="2191" applyNumberFormat="0" applyFill="0" applyAlignment="0" applyProtection="0"/>
    <xf numFmtId="10" fontId="68" fillId="67" borderId="2186" applyNumberFormat="0" applyBorder="0" applyAlignment="0" applyProtection="0"/>
    <xf numFmtId="201" fontId="10" fillId="39" borderId="2186" applyNumberFormat="0">
      <alignment horizontal="left"/>
    </xf>
    <xf numFmtId="271" fontId="11" fillId="0" borderId="2186">
      <alignment horizontal="right"/>
    </xf>
    <xf numFmtId="190" fontId="74" fillId="0" borderId="2186" applyFont="0" applyFill="0" applyBorder="0" applyAlignment="0" applyProtection="0">
      <alignment horizontal="left"/>
      <protection locked="0"/>
    </xf>
    <xf numFmtId="192" fontId="74" fillId="0" borderId="2186" applyFont="0" applyFill="0" applyBorder="0" applyAlignment="0" applyProtection="0">
      <alignment horizontal="left"/>
      <protection locked="0"/>
    </xf>
    <xf numFmtId="191" fontId="74" fillId="0" borderId="2186" applyFont="0" applyFill="0" applyBorder="0" applyAlignment="0" applyProtection="0">
      <alignment horizontal="left"/>
      <protection locked="0"/>
    </xf>
    <xf numFmtId="266" fontId="103" fillId="0" borderId="2186" applyFill="0">
      <alignment horizontal="center" vertical="center"/>
    </xf>
    <xf numFmtId="184" fontId="68" fillId="0" borderId="2186" applyFill="0">
      <alignment horizontal="center" vertical="center"/>
    </xf>
    <xf numFmtId="228" fontId="103" fillId="0" borderId="2186" applyFill="0">
      <alignment horizontal="center" vertical="center"/>
    </xf>
    <xf numFmtId="228" fontId="68" fillId="0" borderId="2186" applyFill="0">
      <alignment horizontal="center" vertical="center"/>
    </xf>
    <xf numFmtId="228" fontId="104" fillId="0" borderId="2186" applyFill="0">
      <alignment horizontal="center" vertical="center"/>
    </xf>
    <xf numFmtId="228" fontId="79" fillId="0" borderId="2186" applyFill="0">
      <alignment horizontal="center" vertical="center"/>
    </xf>
    <xf numFmtId="178" fontId="10" fillId="39" borderId="2186">
      <alignment horizontal="center"/>
      <protection locked="0"/>
    </xf>
    <xf numFmtId="178" fontId="10" fillId="39" borderId="2186">
      <alignment horizontal="center"/>
      <protection locked="0"/>
    </xf>
    <xf numFmtId="254" fontId="10" fillId="39" borderId="2186">
      <alignment horizontal="right"/>
      <protection locked="0"/>
    </xf>
    <xf numFmtId="228" fontId="74" fillId="0" borderId="2186" applyNumberFormat="0">
      <alignment horizontal="left"/>
      <protection locked="0"/>
    </xf>
    <xf numFmtId="49" fontId="74" fillId="0" borderId="2186">
      <alignment horizontal="left" vertical="top" wrapText="1"/>
      <protection locked="0"/>
    </xf>
    <xf numFmtId="196" fontId="10" fillId="39" borderId="2186" applyFont="0" applyFill="0" applyBorder="0" applyAlignment="0">
      <alignment horizontal="left"/>
    </xf>
    <xf numFmtId="17" fontId="11" fillId="39" borderId="2186">
      <alignment horizontal="center"/>
      <protection locked="0"/>
    </xf>
    <xf numFmtId="254" fontId="10" fillId="39" borderId="2186">
      <alignment horizontal="right"/>
      <protection locked="0"/>
    </xf>
    <xf numFmtId="228" fontId="73" fillId="63" borderId="2186" applyFill="0">
      <alignment horizontal="center" vertical="center"/>
    </xf>
    <xf numFmtId="228" fontId="73" fillId="63" borderId="2186" applyFill="0">
      <alignment horizontal="center"/>
    </xf>
    <xf numFmtId="3" fontId="114" fillId="39" borderId="2186">
      <alignment horizontal="center"/>
      <protection locked="0"/>
    </xf>
    <xf numFmtId="0" fontId="7" fillId="14" borderId="14" applyNumberFormat="0" applyFont="0" applyAlignment="0" applyProtection="0"/>
    <xf numFmtId="185" fontId="74" fillId="0" borderId="2186" applyFont="0" applyFill="0" applyBorder="0" applyAlignment="0" applyProtection="0">
      <alignment horizontal="left"/>
      <protection locked="0"/>
    </xf>
    <xf numFmtId="250" fontId="168" fillId="0" borderId="2187" applyFill="0"/>
    <xf numFmtId="0" fontId="7" fillId="14" borderId="14" applyNumberFormat="0" applyFont="0" applyAlignment="0" applyProtection="0"/>
    <xf numFmtId="250" fontId="121" fillId="0" borderId="2187" applyFill="0"/>
    <xf numFmtId="271" fontId="11" fillId="63" borderId="2186">
      <alignment horizontal="right"/>
    </xf>
    <xf numFmtId="271" fontId="11" fillId="0" borderId="2186">
      <alignment horizontal="right"/>
    </xf>
    <xf numFmtId="187" fontId="74" fillId="0" borderId="2186" applyFont="0" applyFill="0" applyBorder="0" applyAlignment="0" applyProtection="0">
      <alignment horizontal="left"/>
      <protection locked="0"/>
    </xf>
    <xf numFmtId="228" fontId="74" fillId="0" borderId="2222" applyNumberFormat="0">
      <alignment horizontal="left"/>
      <protection locked="0"/>
    </xf>
    <xf numFmtId="237" fontId="103" fillId="0" borderId="2219">
      <alignment vertical="center"/>
      <protection locked="0"/>
    </xf>
    <xf numFmtId="250" fontId="121" fillId="0" borderId="2223" applyFill="0"/>
    <xf numFmtId="0" fontId="64" fillId="59" borderId="2199" applyNumberFormat="0" applyAlignment="0" applyProtection="0"/>
    <xf numFmtId="0" fontId="61" fillId="46" borderId="2188" applyNumberFormat="0" applyAlignment="0" applyProtection="0"/>
    <xf numFmtId="196" fontId="10" fillId="39" borderId="2195" applyFont="0" applyFill="0" applyBorder="0" applyAlignment="0">
      <alignment horizontal="left"/>
    </xf>
    <xf numFmtId="0" fontId="53" fillId="59" borderId="2215" applyNumberFormat="0" applyAlignment="0" applyProtection="0"/>
    <xf numFmtId="0" fontId="7" fillId="14" borderId="14" applyNumberFormat="0" applyFont="0" applyAlignment="0" applyProtection="0"/>
    <xf numFmtId="201" fontId="10" fillId="39" borderId="2195" applyNumberFormat="0">
      <alignment horizontal="left"/>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2" fillId="0" borderId="2209" applyNumberFormat="0" applyFill="0" applyAlignment="0" applyProtection="0"/>
    <xf numFmtId="0" fontId="53" fillId="59" borderId="2233" applyNumberFormat="0" applyAlignment="0" applyProtection="0"/>
    <xf numFmtId="0" fontId="74" fillId="0" borderId="2195" applyNumberFormat="0">
      <alignment horizontal="left"/>
      <protection locked="0"/>
    </xf>
    <xf numFmtId="185" fontId="74" fillId="0" borderId="2240"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3" fillId="63" borderId="2186" applyFill="0">
      <alignment horizontal="center"/>
    </xf>
    <xf numFmtId="178" fontId="10" fillId="39" borderId="2186">
      <alignment horizontal="center"/>
      <protection locked="0"/>
    </xf>
    <xf numFmtId="0" fontId="53" fillId="59" borderId="2188" applyNumberFormat="0" applyAlignment="0" applyProtection="0"/>
    <xf numFmtId="3" fontId="114" fillId="39" borderId="2213">
      <alignment horizontal="center"/>
      <protection locked="0"/>
    </xf>
    <xf numFmtId="0" fontId="10" fillId="62" borderId="2198" applyNumberFormat="0" applyFont="0" applyAlignment="0" applyProtection="0"/>
    <xf numFmtId="0" fontId="7" fillId="14" borderId="14" applyNumberFormat="0" applyFont="0" applyAlignment="0" applyProtection="0"/>
    <xf numFmtId="193" fontId="10" fillId="0" borderId="2222" applyFont="0" applyFill="0" applyBorder="0" applyAlignment="0" applyProtection="0">
      <alignment horizontal="left"/>
      <protection locked="0"/>
    </xf>
    <xf numFmtId="0" fontId="7" fillId="14" borderId="14" applyNumberFormat="0" applyFont="0" applyAlignment="0" applyProtection="0"/>
    <xf numFmtId="178" fontId="10" fillId="39" borderId="2213">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3" fillId="63" borderId="2222" applyFill="0">
      <alignment horizontal="center"/>
    </xf>
    <xf numFmtId="0" fontId="2" fillId="0" borderId="2236"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4" fontId="10" fillId="39" borderId="2195">
      <alignment horizontal="right"/>
      <protection locked="0"/>
    </xf>
    <xf numFmtId="178" fontId="10" fillId="39" borderId="2195">
      <alignment horizontal="center"/>
      <protection locked="0"/>
    </xf>
    <xf numFmtId="228" fontId="74" fillId="0" borderId="2195" applyNumberFormat="0">
      <alignment horizontal="left"/>
      <protection locked="0"/>
    </xf>
    <xf numFmtId="197" fontId="74" fillId="0" borderId="2186">
      <alignment horizontal="left"/>
      <protection locked="0"/>
    </xf>
    <xf numFmtId="178" fontId="10" fillId="39" borderId="2195">
      <alignment horizontal="center"/>
      <protection locked="0"/>
    </xf>
    <xf numFmtId="228" fontId="79" fillId="0" borderId="2195" applyFill="0">
      <alignment horizontal="center" vertical="center"/>
    </xf>
    <xf numFmtId="49" fontId="74" fillId="0" borderId="2195">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228" fontId="79" fillId="0" borderId="2249" applyFill="0">
      <alignment horizontal="center" vertical="center"/>
    </xf>
    <xf numFmtId="0" fontId="7" fillId="14" borderId="14" applyNumberFormat="0" applyFont="0" applyAlignment="0" applyProtection="0"/>
    <xf numFmtId="254" fontId="10" fillId="39" borderId="2213">
      <alignment horizontal="right"/>
      <protection locked="0"/>
    </xf>
    <xf numFmtId="49" fontId="74" fillId="0" borderId="2249">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66" fillId="0" borderId="2200"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188" applyNumberFormat="0" applyAlignment="0" applyProtection="0"/>
    <xf numFmtId="0" fontId="64" fillId="59" borderId="2217" applyNumberFormat="0" applyAlignment="0" applyProtection="0"/>
    <xf numFmtId="237" fontId="103" fillId="0" borderId="2228">
      <alignment vertical="center"/>
      <protection locked="0"/>
    </xf>
    <xf numFmtId="0" fontId="7" fillId="14" borderId="14" applyNumberFormat="0" applyFont="0" applyAlignment="0" applyProtection="0"/>
    <xf numFmtId="232" fontId="103" fillId="0" borderId="2228">
      <alignment vertical="center"/>
      <protection locked="0"/>
    </xf>
    <xf numFmtId="254" fontId="10" fillId="39" borderId="2240">
      <alignment horizontal="right"/>
      <protection locked="0"/>
    </xf>
    <xf numFmtId="0" fontId="7" fillId="14" borderId="14" applyNumberFormat="0" applyFont="0" applyAlignment="0" applyProtection="0"/>
    <xf numFmtId="17" fontId="11" fillId="39" borderId="2249">
      <alignment horizontal="center"/>
      <protection locked="0"/>
    </xf>
    <xf numFmtId="0" fontId="66" fillId="0" borderId="2236" applyNumberFormat="0" applyFill="0" applyAlignment="0" applyProtection="0"/>
    <xf numFmtId="178" fontId="10" fillId="39" borderId="2186">
      <alignment horizontal="center"/>
      <protection locked="0"/>
    </xf>
    <xf numFmtId="192" fontId="74" fillId="0" borderId="2222" applyFont="0" applyFill="0" applyBorder="0" applyAlignment="0" applyProtection="0">
      <alignment horizontal="left"/>
      <protection locked="0"/>
    </xf>
    <xf numFmtId="250" fontId="121" fillId="0" borderId="2187" applyFill="0"/>
    <xf numFmtId="228" fontId="68" fillId="0" borderId="2222" applyFill="0">
      <alignment horizontal="center" vertical="center"/>
    </xf>
    <xf numFmtId="178" fontId="10" fillId="39" borderId="2240">
      <alignment horizontal="center"/>
      <protection locked="0"/>
    </xf>
    <xf numFmtId="0" fontId="7" fillId="14" borderId="14" applyNumberFormat="0" applyFont="0" applyAlignment="0" applyProtection="0"/>
    <xf numFmtId="0" fontId="73" fillId="63" borderId="2204" applyFill="0">
      <alignment horizontal="center"/>
    </xf>
    <xf numFmtId="0" fontId="7" fillId="14" borderId="14" applyNumberFormat="0" applyFont="0" applyAlignment="0" applyProtection="0"/>
    <xf numFmtId="267" fontId="112" fillId="0" borderId="2230"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1" fontId="74" fillId="0" borderId="2222" applyFont="0" applyFill="0" applyBorder="0" applyAlignment="0" applyProtection="0">
      <alignment horizontal="left"/>
      <protection locked="0"/>
    </xf>
    <xf numFmtId="0" fontId="7" fillId="14" borderId="14" applyNumberFormat="0" applyFont="0" applyAlignment="0" applyProtection="0"/>
    <xf numFmtId="228" fontId="103" fillId="0" borderId="2228">
      <alignment vertical="center"/>
      <protection locked="0"/>
    </xf>
    <xf numFmtId="276" fontId="20" fillId="0" borderId="2222">
      <alignment horizontal="center"/>
    </xf>
    <xf numFmtId="228" fontId="73" fillId="63" borderId="2213" applyFill="0">
      <alignment horizont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2" fillId="0" borderId="2209" applyNumberFormat="0" applyFill="0" applyAlignment="0" applyProtection="0"/>
    <xf numFmtId="0" fontId="73" fillId="63" borderId="2213" applyFill="0">
      <alignment horizontal="center"/>
    </xf>
    <xf numFmtId="0" fontId="7" fillId="14" borderId="14" applyNumberFormat="0" applyFont="0" applyAlignment="0" applyProtection="0"/>
    <xf numFmtId="0" fontId="7" fillId="14" borderId="14" applyNumberFormat="0" applyFont="0" applyAlignment="0" applyProtection="0"/>
    <xf numFmtId="267" fontId="112" fillId="0" borderId="2248" applyFill="0">
      <alignment horizontal="center" vertical="center"/>
    </xf>
    <xf numFmtId="0" fontId="61" fillId="46" borderId="2242" applyNumberFormat="0" applyAlignment="0" applyProtection="0"/>
    <xf numFmtId="228" fontId="136" fillId="68" borderId="2211" applyNumberFormat="0">
      <alignment horizontal="right"/>
    </xf>
    <xf numFmtId="187" fontId="74" fillId="0" borderId="2195" applyFont="0" applyFill="0" applyBorder="0" applyAlignment="0" applyProtection="0">
      <alignment horizontal="left"/>
      <protection locked="0"/>
    </xf>
    <xf numFmtId="0" fontId="7" fillId="14" borderId="14" applyNumberFormat="0" applyFont="0" applyAlignment="0" applyProtection="0"/>
    <xf numFmtId="271" fontId="11" fillId="0" borderId="2195">
      <alignment horizontal="right"/>
    </xf>
    <xf numFmtId="185" fontId="74" fillId="0" borderId="2195" applyFont="0" applyFill="0" applyBorder="0" applyAlignment="0" applyProtection="0">
      <alignment horizontal="left"/>
      <protection locked="0"/>
    </xf>
    <xf numFmtId="250" fontId="121" fillId="0" borderId="2196" applyFill="0"/>
    <xf numFmtId="228" fontId="73" fillId="63" borderId="2195" applyFill="0">
      <alignment horizontal="center"/>
    </xf>
    <xf numFmtId="271" fontId="11" fillId="63" borderId="2195">
      <alignment horizontal="right"/>
    </xf>
    <xf numFmtId="250" fontId="168" fillId="0" borderId="2196" applyFill="0"/>
    <xf numFmtId="3" fontId="114" fillId="39" borderId="2195">
      <alignment horizontal="center"/>
      <protection locked="0"/>
    </xf>
    <xf numFmtId="237" fontId="103" fillId="0" borderId="2201">
      <alignment vertical="center"/>
      <protection locked="0"/>
    </xf>
    <xf numFmtId="0" fontId="7" fillId="14" borderId="14" applyNumberFormat="0" applyFont="0" applyAlignment="0" applyProtection="0"/>
    <xf numFmtId="228" fontId="79" fillId="0" borderId="2240" applyFill="0">
      <alignment horizontal="center" vertical="center"/>
    </xf>
    <xf numFmtId="200" fontId="10" fillId="5" borderId="2186" applyFont="0" applyFill="0" applyBorder="0" applyAlignment="0" applyProtection="0"/>
    <xf numFmtId="0" fontId="7" fillId="14" borderId="14" applyNumberFormat="0" applyFont="0" applyAlignment="0" applyProtection="0"/>
    <xf numFmtId="0" fontId="7" fillId="14" borderId="14" applyNumberFormat="0" applyFont="0" applyAlignment="0" applyProtection="0"/>
    <xf numFmtId="184" fontId="103" fillId="0" borderId="2246">
      <alignment vertical="center"/>
      <protection locked="0"/>
    </xf>
    <xf numFmtId="0" fontId="7" fillId="14" borderId="14" applyNumberFormat="0" applyFont="0" applyAlignment="0" applyProtection="0"/>
    <xf numFmtId="0" fontId="7" fillId="14" borderId="14" applyNumberFormat="0" applyFont="0" applyAlignment="0" applyProtection="0"/>
    <xf numFmtId="0" fontId="53" fillId="59" borderId="2224" applyNumberFormat="0" applyAlignment="0" applyProtection="0"/>
    <xf numFmtId="276" fontId="20" fillId="0" borderId="2240">
      <alignment horizontal="center"/>
    </xf>
    <xf numFmtId="0" fontId="7" fillId="14" borderId="14" applyNumberFormat="0" applyFont="0" applyAlignment="0" applyProtection="0"/>
    <xf numFmtId="0" fontId="7" fillId="14" borderId="14" applyNumberFormat="0" applyFont="0" applyAlignment="0" applyProtection="0"/>
    <xf numFmtId="228" fontId="74" fillId="0" borderId="2204" applyNumberFormat="0">
      <alignment horizontal="left"/>
      <protection locked="0"/>
    </xf>
    <xf numFmtId="0" fontId="7" fillId="14" borderId="14" applyNumberFormat="0" applyFont="0" applyAlignment="0" applyProtection="0"/>
    <xf numFmtId="49" fontId="74" fillId="0" borderId="2204">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10" fillId="62" borderId="2234" applyNumberFormat="0" applyFont="0" applyAlignment="0" applyProtection="0"/>
    <xf numFmtId="0" fontId="2" fillId="0" borderId="2200" applyNumberFormat="0" applyFill="0" applyAlignment="0" applyProtection="0"/>
    <xf numFmtId="178" fontId="10" fillId="39" borderId="2222">
      <alignment horizontal="center"/>
      <protection locked="0"/>
    </xf>
    <xf numFmtId="0" fontId="7" fillId="14" borderId="14" applyNumberFormat="0" applyFont="0" applyAlignment="0" applyProtection="0"/>
    <xf numFmtId="232" fontId="103" fillId="0" borderId="2246">
      <alignment vertical="center"/>
      <protection locked="0"/>
    </xf>
    <xf numFmtId="228" fontId="74" fillId="0" borderId="2231" applyNumberFormat="0">
      <alignment horizontal="left"/>
      <protection locked="0"/>
    </xf>
    <xf numFmtId="228" fontId="112" fillId="0" borderId="2221" applyFill="0">
      <alignment horizontal="center" vertical="center"/>
    </xf>
    <xf numFmtId="37" fontId="70" fillId="0" borderId="2212" applyFill="0">
      <alignment horizontal="center" vertical="center"/>
    </xf>
    <xf numFmtId="0" fontId="7" fillId="14" borderId="14" applyNumberFormat="0" applyFont="0" applyAlignment="0" applyProtection="0"/>
    <xf numFmtId="0" fontId="64" fillId="59" borderId="2199" applyNumberFormat="0" applyAlignment="0" applyProtection="0"/>
    <xf numFmtId="0" fontId="53" fillId="59" borderId="2179" applyNumberFormat="0" applyAlignment="0" applyProtection="0"/>
    <xf numFmtId="0" fontId="7" fillId="14" borderId="14" applyNumberFormat="0" applyFont="0" applyAlignment="0" applyProtection="0"/>
    <xf numFmtId="0" fontId="64" fillId="59" borderId="2235" applyNumberFormat="0" applyAlignment="0" applyProtection="0"/>
    <xf numFmtId="0" fontId="7" fillId="14" borderId="14" applyNumberFormat="0" applyFont="0" applyAlignment="0" applyProtection="0"/>
    <xf numFmtId="228" fontId="121" fillId="0" borderId="2247" applyNumberFormat="0"/>
    <xf numFmtId="233" fontId="103" fillId="0" borderId="2228">
      <alignment vertical="center"/>
      <protection locked="0"/>
    </xf>
    <xf numFmtId="0" fontId="7" fillId="14" borderId="14" applyNumberFormat="0" applyFont="0" applyAlignment="0" applyProtection="0"/>
    <xf numFmtId="0" fontId="7" fillId="14" borderId="14" applyNumberFormat="0" applyFont="0" applyAlignment="0" applyProtection="0"/>
    <xf numFmtId="233" fontId="103" fillId="0" borderId="2219">
      <alignment vertical="center"/>
      <protection locked="0"/>
    </xf>
    <xf numFmtId="0" fontId="7" fillId="14" borderId="14" applyNumberFormat="0" applyFont="0" applyAlignment="0" applyProtection="0"/>
    <xf numFmtId="0" fontId="66" fillId="0" borderId="2218" applyNumberFormat="0" applyFill="0" applyAlignment="0" applyProtection="0"/>
    <xf numFmtId="192" fontId="74" fillId="0" borderId="2186" applyFont="0" applyFill="0" applyBorder="0" applyAlignment="0" applyProtection="0">
      <alignment horizontal="left"/>
      <protection locked="0"/>
    </xf>
    <xf numFmtId="191" fontId="74" fillId="0" borderId="2186"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3" fillId="63" borderId="2249" applyFill="0">
      <alignment horizontal="center"/>
    </xf>
    <xf numFmtId="0" fontId="7" fillId="14" borderId="14" applyNumberFormat="0" applyFont="0" applyAlignment="0" applyProtection="0"/>
    <xf numFmtId="201" fontId="10" fillId="39" borderId="2186" applyNumberFormat="0">
      <alignment horizontal="left"/>
    </xf>
    <xf numFmtId="228" fontId="121" fillId="0" borderId="2193" applyNumberFormat="0"/>
    <xf numFmtId="0" fontId="7" fillId="14" borderId="14" applyNumberFormat="0" applyFont="0" applyAlignment="0" applyProtection="0"/>
    <xf numFmtId="0" fontId="7" fillId="14" borderId="14" applyNumberFormat="0" applyFont="0" applyAlignment="0" applyProtection="0"/>
    <xf numFmtId="0" fontId="64" fillId="59" borderId="2208" applyNumberFormat="0" applyAlignment="0" applyProtection="0"/>
    <xf numFmtId="232" fontId="103" fillId="0" borderId="2201">
      <alignment vertical="center"/>
      <protection locked="0"/>
    </xf>
    <xf numFmtId="178" fontId="10" fillId="39" borderId="2186">
      <alignment horizontal="center"/>
      <protection locked="0"/>
    </xf>
    <xf numFmtId="0" fontId="64" fillId="59" borderId="2226" applyNumberFormat="0" applyAlignment="0" applyProtection="0"/>
    <xf numFmtId="178" fontId="10" fillId="39" borderId="2186">
      <alignment horizontal="center"/>
      <protection locked="0"/>
    </xf>
    <xf numFmtId="232" fontId="103" fillId="0" borderId="2210">
      <alignment vertical="center"/>
      <protection locked="0"/>
    </xf>
    <xf numFmtId="228" fontId="136" fillId="68" borderId="2238" applyNumberFormat="0">
      <alignment horizontal="right"/>
    </xf>
    <xf numFmtId="184" fontId="68" fillId="0" borderId="2213" applyFill="0">
      <alignment horizontal="center" vertical="center"/>
    </xf>
    <xf numFmtId="0" fontId="7" fillId="14" borderId="14" applyNumberFormat="0" applyFont="0" applyAlignment="0" applyProtection="0"/>
    <xf numFmtId="228" fontId="74" fillId="0" borderId="2186" applyNumberFormat="0">
      <alignment horizontal="left"/>
      <protection locked="0"/>
    </xf>
    <xf numFmtId="49" fontId="74" fillId="0" borderId="2213">
      <alignment horizontal="left" vertical="top" wrapText="1"/>
      <protection locked="0"/>
    </xf>
    <xf numFmtId="0" fontId="7" fillId="14" borderId="14" applyNumberFormat="0" applyFont="0" applyAlignment="0" applyProtection="0"/>
    <xf numFmtId="49" fontId="74" fillId="0" borderId="2186">
      <alignment horizontal="left" vertical="top" wrapText="1"/>
      <protection locked="0"/>
    </xf>
    <xf numFmtId="196" fontId="10" fillId="39" borderId="2186" applyFont="0" applyFill="0" applyBorder="0" applyAlignment="0">
      <alignment horizontal="left"/>
    </xf>
    <xf numFmtId="0" fontId="66" fillId="0" borderId="2245" applyNumberFormat="0" applyFill="0" applyAlignment="0" applyProtection="0"/>
    <xf numFmtId="231" fontId="103" fillId="0" borderId="2192">
      <alignment vertical="center"/>
      <protection locked="0"/>
    </xf>
    <xf numFmtId="0" fontId="61" fillId="46" borderId="2179" applyNumberFormat="0" applyAlignment="0" applyProtection="0"/>
    <xf numFmtId="228" fontId="124" fillId="0" borderId="2248" applyFill="0">
      <alignment horizontal="center" vertical="center"/>
    </xf>
    <xf numFmtId="0" fontId="7" fillId="14" borderId="14" applyNumberFormat="0" applyFont="0" applyAlignment="0" applyProtection="0"/>
    <xf numFmtId="228" fontId="104" fillId="0" borderId="2249" applyFill="0">
      <alignment horizontal="center" vertical="center"/>
    </xf>
    <xf numFmtId="0" fontId="73" fillId="63" borderId="2222" applyFill="0">
      <alignment horizontal="center"/>
    </xf>
    <xf numFmtId="250" fontId="168" fillId="0" borderId="2223" applyFill="0"/>
    <xf numFmtId="0" fontId="74" fillId="0" borderId="2240" applyNumberFormat="0">
      <alignment horizontal="left"/>
      <protection locked="0"/>
    </xf>
    <xf numFmtId="192" fontId="74" fillId="0" borderId="2231" applyFont="0" applyFill="0" applyBorder="0" applyAlignment="0" applyProtection="0">
      <alignment horizontal="left"/>
      <protection locked="0"/>
    </xf>
    <xf numFmtId="0" fontId="7" fillId="14" borderId="14" applyNumberFormat="0" applyFont="0" applyAlignment="0" applyProtection="0"/>
    <xf numFmtId="228" fontId="73" fillId="63" borderId="2222" applyFill="0">
      <alignment horizontal="center" vertical="center"/>
    </xf>
    <xf numFmtId="228" fontId="103" fillId="0" borderId="2237">
      <alignment vertical="center"/>
      <protection locked="0"/>
    </xf>
    <xf numFmtId="0" fontId="10" fillId="62" borderId="2225" applyNumberFormat="0" applyFont="0" applyAlignment="0" applyProtection="0"/>
    <xf numFmtId="230" fontId="103" fillId="0" borderId="2210">
      <alignment vertical="center"/>
      <protection locked="0"/>
    </xf>
    <xf numFmtId="228" fontId="74" fillId="0" borderId="2213" applyNumberFormat="0">
      <alignment horizontal="left"/>
      <protection locked="0"/>
    </xf>
    <xf numFmtId="0" fontId="53" fillId="59" borderId="2242" applyNumberFormat="0" applyAlignment="0" applyProtection="0"/>
    <xf numFmtId="0" fontId="66" fillId="0" borderId="2218" applyNumberFormat="0" applyFill="0" applyAlignment="0" applyProtection="0"/>
    <xf numFmtId="185" fontId="74" fillId="0" borderId="2231" applyFont="0" applyFill="0" applyBorder="0" applyAlignment="0" applyProtection="0">
      <alignment horizontal="left"/>
      <protection locked="0"/>
    </xf>
    <xf numFmtId="0" fontId="61" fillId="46" borderId="2197" applyNumberFormat="0" applyAlignment="0" applyProtection="0"/>
    <xf numFmtId="0" fontId="53" fillId="59" borderId="2197" applyNumberFormat="0" applyAlignment="0" applyProtection="0"/>
    <xf numFmtId="0" fontId="73" fillId="63" borderId="2240" applyFill="0">
      <alignment horizontal="center"/>
    </xf>
    <xf numFmtId="0" fontId="7" fillId="14" borderId="14" applyNumberFormat="0" applyFont="0" applyAlignment="0" applyProtection="0"/>
    <xf numFmtId="233" fontId="103" fillId="0" borderId="2237">
      <alignment vertic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8" fontId="73" fillId="63" borderId="2213" applyFill="0">
      <alignment horizontal="center" vertical="center"/>
    </xf>
    <xf numFmtId="0" fontId="7" fillId="14" borderId="14" applyNumberFormat="0" applyFont="0" applyAlignment="0" applyProtection="0"/>
    <xf numFmtId="250" fontId="121" fillId="0" borderId="2232" applyFill="0"/>
    <xf numFmtId="0" fontId="7" fillId="14" borderId="14" applyNumberFormat="0" applyFont="0" applyAlignment="0" applyProtection="0"/>
    <xf numFmtId="0" fontId="7" fillId="14" borderId="14" applyNumberFormat="0" applyFont="0" applyAlignment="0" applyProtection="0"/>
    <xf numFmtId="0" fontId="64" fillId="59" borderId="2190" applyNumberFormat="0" applyAlignment="0" applyProtection="0"/>
    <xf numFmtId="0" fontId="7" fillId="14" borderId="14" applyNumberFormat="0" applyFont="0" applyAlignment="0" applyProtection="0"/>
    <xf numFmtId="184" fontId="103" fillId="0" borderId="2201">
      <alignment vertical="center"/>
      <protection locked="0"/>
    </xf>
    <xf numFmtId="230" fontId="103" fillId="0" borderId="2201">
      <alignment vertical="center"/>
      <protection locked="0"/>
    </xf>
    <xf numFmtId="196" fontId="10" fillId="39" borderId="2249" applyFont="0" applyFill="0" applyBorder="0" applyAlignment="0">
      <alignment horizontal="left"/>
    </xf>
    <xf numFmtId="0" fontId="53" fillId="59" borderId="2224" applyNumberFormat="0" applyAlignment="0" applyProtection="0"/>
    <xf numFmtId="3" fontId="114" fillId="39" borderId="2249">
      <alignment horizontal="center"/>
      <protection locked="0"/>
    </xf>
    <xf numFmtId="0" fontId="7" fillId="14" borderId="14" applyNumberFormat="0" applyFont="0" applyAlignment="0" applyProtection="0"/>
    <xf numFmtId="0" fontId="10" fillId="62" borderId="2180" applyNumberFormat="0" applyFont="0" applyAlignment="0" applyProtection="0"/>
    <xf numFmtId="0" fontId="64" fillId="59" borderId="2181" applyNumberFormat="0" applyAlignment="0" applyProtection="0"/>
    <xf numFmtId="0" fontId="7" fillId="14" borderId="14" applyNumberFormat="0" applyFont="0" applyAlignment="0" applyProtection="0"/>
    <xf numFmtId="0" fontId="2" fillId="0" borderId="2218" applyNumberFormat="0" applyFill="0" applyAlignment="0" applyProtection="0"/>
    <xf numFmtId="0" fontId="7" fillId="14" borderId="14" applyNumberFormat="0" applyFont="0" applyAlignment="0" applyProtection="0"/>
    <xf numFmtId="188" fontId="73" fillId="63" borderId="2231" applyFill="0">
      <alignment horizontal="center" vertical="center"/>
    </xf>
    <xf numFmtId="233" fontId="103" fillId="0" borderId="2210">
      <alignment vertical="center"/>
      <protection locked="0"/>
    </xf>
    <xf numFmtId="190" fontId="74" fillId="0" borderId="2213" applyFont="0" applyFill="0" applyBorder="0" applyAlignment="0" applyProtection="0">
      <alignment horizontal="left"/>
      <protection locked="0"/>
    </xf>
    <xf numFmtId="228" fontId="124" fillId="0" borderId="2212" applyFill="0">
      <alignment horizontal="center" vertical="center"/>
    </xf>
    <xf numFmtId="0" fontId="73" fillId="63" borderId="2195" applyFill="0">
      <alignment horizontal="center"/>
    </xf>
    <xf numFmtId="0" fontId="7" fillId="14" borderId="14" applyNumberFormat="0" applyFont="0" applyAlignment="0" applyProtection="0"/>
    <xf numFmtId="233" fontId="103" fillId="0" borderId="2210">
      <alignment vertical="center"/>
      <protection locked="0"/>
    </xf>
    <xf numFmtId="0" fontId="7" fillId="14" borderId="14" applyNumberFormat="0" applyFont="0" applyAlignment="0" applyProtection="0"/>
    <xf numFmtId="0" fontId="2" fillId="0" borderId="2182" applyNumberFormat="0" applyFill="0" applyAlignment="0" applyProtection="0"/>
    <xf numFmtId="0" fontId="66" fillId="0" borderId="2182" applyNumberFormat="0" applyFill="0" applyAlignment="0" applyProtection="0"/>
    <xf numFmtId="0" fontId="7" fillId="14" borderId="14" applyNumberFormat="0" applyFont="0" applyAlignment="0" applyProtection="0"/>
    <xf numFmtId="0" fontId="2" fillId="0" borderId="2191" applyNumberFormat="0" applyFill="0" applyAlignment="0" applyProtection="0"/>
    <xf numFmtId="196" fontId="10" fillId="39" borderId="2240" applyFont="0" applyFill="0" applyBorder="0" applyAlignment="0">
      <alignment horizontal="left"/>
    </xf>
    <xf numFmtId="228" fontId="73" fillId="63" borderId="2195" applyFill="0">
      <alignment horizontal="center" vertical="center"/>
    </xf>
    <xf numFmtId="228" fontId="73" fillId="63" borderId="2186" applyFill="0">
      <alignment horizontal="center"/>
    </xf>
    <xf numFmtId="228" fontId="73" fillId="63" borderId="2186" applyFill="0">
      <alignment horizontal="center" vertical="center"/>
    </xf>
    <xf numFmtId="17" fontId="11" fillId="39" borderId="2195">
      <alignment horizontal="center"/>
      <protection locked="0"/>
    </xf>
    <xf numFmtId="0" fontId="53" fillId="59" borderId="2206" applyNumberFormat="0" applyAlignment="0" applyProtection="0"/>
    <xf numFmtId="191" fontId="74" fillId="0" borderId="2240" applyFont="0" applyFill="0" applyBorder="0" applyAlignment="0" applyProtection="0">
      <alignment horizontal="left"/>
      <protection locked="0"/>
    </xf>
    <xf numFmtId="0" fontId="7" fillId="14" borderId="14" applyNumberFormat="0" applyFont="0" applyAlignment="0" applyProtection="0"/>
    <xf numFmtId="0" fontId="61" fillId="46" borderId="2206" applyNumberFormat="0" applyAlignment="0" applyProtection="0"/>
    <xf numFmtId="254" fontId="10" fillId="39" borderId="2195">
      <alignment horizontal="right"/>
      <protection locked="0"/>
    </xf>
    <xf numFmtId="228" fontId="121" fillId="0" borderId="2211" applyNumberFormat="0"/>
    <xf numFmtId="0" fontId="7" fillId="14" borderId="14" applyNumberFormat="0" applyFont="0" applyAlignment="0" applyProtection="0"/>
    <xf numFmtId="0" fontId="7" fillId="14" borderId="14" applyNumberFormat="0" applyFont="0" applyAlignment="0" applyProtection="0"/>
    <xf numFmtId="231" fontId="103" fillId="0" borderId="2219">
      <alignment vertical="center"/>
      <protection locked="0"/>
    </xf>
    <xf numFmtId="0" fontId="61" fillId="46" borderId="2215" applyNumberFormat="0" applyAlignment="0" applyProtection="0"/>
    <xf numFmtId="0" fontId="7" fillId="14" borderId="14" applyNumberFormat="0" applyFont="0" applyAlignment="0" applyProtection="0"/>
    <xf numFmtId="250" fontId="168" fillId="0" borderId="2214" applyFill="0"/>
    <xf numFmtId="0" fontId="64" fillId="59" borderId="2208" applyNumberFormat="0" applyAlignment="0" applyProtection="0"/>
    <xf numFmtId="0" fontId="7" fillId="14" borderId="14" applyNumberFormat="0" applyFont="0" applyAlignment="0" applyProtection="0"/>
    <xf numFmtId="178" fontId="10" fillId="39" borderId="2231">
      <alignment horizontal="center"/>
      <protection locked="0"/>
    </xf>
    <xf numFmtId="0" fontId="7" fillId="14" borderId="14" applyNumberFormat="0" applyFont="0" applyAlignment="0" applyProtection="0"/>
    <xf numFmtId="185" fontId="74" fillId="0" borderId="2186"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231" fontId="103" fillId="0" borderId="2219">
      <alignment vertical="center"/>
      <protection locked="0"/>
    </xf>
    <xf numFmtId="228" fontId="103" fillId="0" borderId="2231" applyFill="0">
      <alignment horizontal="center" vertical="center"/>
    </xf>
    <xf numFmtId="0" fontId="64" fillId="59" borderId="2244" applyNumberFormat="0" applyAlignment="0" applyProtection="0"/>
    <xf numFmtId="231" fontId="103" fillId="0" borderId="2246">
      <alignment vertical="center"/>
      <protection locked="0"/>
    </xf>
    <xf numFmtId="0" fontId="7" fillId="14" borderId="14" applyNumberFormat="0" applyFont="0" applyAlignment="0" applyProtection="0"/>
    <xf numFmtId="0" fontId="7" fillId="14" borderId="14" applyNumberFormat="0" applyFont="0" applyAlignment="0" applyProtection="0"/>
    <xf numFmtId="49" fontId="74" fillId="0" borderId="2222">
      <alignment horizontal="left" vertical="top" wrapText="1"/>
      <protection locked="0"/>
    </xf>
    <xf numFmtId="0" fontId="66" fillId="0" borderId="2227" applyNumberFormat="0" applyFill="0" applyAlignment="0" applyProtection="0"/>
    <xf numFmtId="0" fontId="7" fillId="14" borderId="14" applyNumberFormat="0" applyFont="0" applyAlignment="0" applyProtection="0"/>
    <xf numFmtId="228" fontId="112" fillId="0" borderId="2230"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4" fillId="0" borderId="2195"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6" fillId="0" borderId="2563" applyNumberFormat="0" applyFill="0" applyAlignment="0" applyProtection="0"/>
    <xf numFmtId="0" fontId="7" fillId="14" borderId="14" applyNumberFormat="0" applyFont="0" applyAlignment="0" applyProtection="0"/>
    <xf numFmtId="0" fontId="64" fillId="59" borderId="2235" applyNumberFormat="0" applyAlignment="0" applyProtection="0"/>
    <xf numFmtId="228" fontId="73" fillId="63" borderId="2222"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10" fillId="62" borderId="2189" applyNumberFormat="0" applyFont="0" applyAlignment="0" applyProtection="0"/>
    <xf numFmtId="0" fontId="7" fillId="14" borderId="14" applyNumberFormat="0" applyFont="0" applyAlignment="0" applyProtection="0"/>
    <xf numFmtId="228" fontId="74" fillId="0" borderId="2222" applyNumberFormat="0">
      <alignment horizontal="left"/>
      <protection locked="0"/>
    </xf>
    <xf numFmtId="0" fontId="7" fillId="14" borderId="14" applyNumberFormat="0" applyFont="0" applyAlignment="0" applyProtection="0"/>
    <xf numFmtId="0" fontId="64" fillId="59" borderId="2217" applyNumberFormat="0" applyAlignment="0" applyProtection="0"/>
    <xf numFmtId="10" fontId="68" fillId="67" borderId="2249" applyNumberFormat="0" applyBorder="0" applyAlignment="0" applyProtection="0"/>
    <xf numFmtId="0" fontId="53" fillId="59" borderId="2179" applyNumberFormat="0" applyAlignment="0" applyProtection="0"/>
    <xf numFmtId="0" fontId="61" fillId="46" borderId="2179" applyNumberFormat="0" applyAlignment="0" applyProtection="0"/>
    <xf numFmtId="0" fontId="64" fillId="59" borderId="2181" applyNumberFormat="0" applyAlignment="0" applyProtection="0"/>
    <xf numFmtId="0" fontId="66" fillId="0" borderId="2182" applyNumberFormat="0" applyFill="0" applyAlignment="0" applyProtection="0"/>
    <xf numFmtId="0" fontId="2" fillId="0" borderId="2182" applyNumberFormat="0" applyFill="0" applyAlignment="0" applyProtection="0"/>
    <xf numFmtId="0" fontId="53" fillId="59" borderId="2179" applyNumberFormat="0" applyAlignment="0" applyProtection="0"/>
    <xf numFmtId="0" fontId="61" fillId="46" borderId="2179" applyNumberFormat="0" applyAlignment="0" applyProtection="0"/>
    <xf numFmtId="0" fontId="7" fillId="14" borderId="14" applyNumberFormat="0" applyFont="0" applyAlignment="0" applyProtection="0"/>
    <xf numFmtId="0" fontId="64" fillId="59" borderId="2181" applyNumberFormat="0" applyAlignment="0" applyProtection="0"/>
    <xf numFmtId="0" fontId="2" fillId="0" borderId="2182" applyNumberFormat="0" applyFill="0" applyAlignment="0" applyProtection="0"/>
    <xf numFmtId="0" fontId="66" fillId="0" borderId="2182"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179" applyNumberFormat="0" applyAlignment="0" applyProtection="0"/>
    <xf numFmtId="229" fontId="103" fillId="0" borderId="2210">
      <alignment vertical="center"/>
      <protection locked="0"/>
    </xf>
    <xf numFmtId="0" fontId="7" fillId="14" borderId="14" applyNumberFormat="0" applyFont="0" applyAlignment="0" applyProtection="0"/>
    <xf numFmtId="0" fontId="61" fillId="46" borderId="2179" applyNumberFormat="0" applyAlignment="0" applyProtection="0"/>
    <xf numFmtId="228" fontId="68" fillId="0" borderId="2195" applyFill="0">
      <alignment horizontal="center" vertical="center"/>
    </xf>
    <xf numFmtId="184" fontId="68" fillId="0" borderId="2195" applyFill="0">
      <alignment horizontal="center" vertical="center"/>
    </xf>
    <xf numFmtId="0" fontId="10" fillId="62" borderId="2180" applyNumberFormat="0" applyFont="0" applyAlignment="0" applyProtection="0"/>
    <xf numFmtId="0" fontId="64" fillId="59" borderId="2181" applyNumberFormat="0" applyAlignment="0" applyProtection="0"/>
    <xf numFmtId="228" fontId="124" fillId="0" borderId="2221" applyFill="0">
      <alignment horizontal="center" vertical="center"/>
    </xf>
    <xf numFmtId="0" fontId="7" fillId="14" borderId="14" applyNumberFormat="0" applyFont="0" applyAlignment="0" applyProtection="0"/>
    <xf numFmtId="0" fontId="66" fillId="0" borderId="2182" applyNumberFormat="0" applyFill="0" applyAlignment="0" applyProtection="0"/>
    <xf numFmtId="0" fontId="2" fillId="0" borderId="2182" applyNumberFormat="0" applyFill="0" applyAlignment="0" applyProtection="0"/>
    <xf numFmtId="228" fontId="103" fillId="0" borderId="2195" applyFill="0">
      <alignment horizontal="center" vertical="center"/>
    </xf>
    <xf numFmtId="0" fontId="7" fillId="14" borderId="14" applyNumberFormat="0" applyFont="0" applyAlignment="0" applyProtection="0"/>
    <xf numFmtId="266" fontId="103" fillId="0" borderId="2231"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179"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179" applyNumberFormat="0" applyAlignment="0" applyProtection="0"/>
    <xf numFmtId="0" fontId="7" fillId="14" borderId="14" applyNumberFormat="0" applyFont="0" applyAlignment="0" applyProtection="0"/>
    <xf numFmtId="0" fontId="10" fillId="62" borderId="2180" applyNumberFormat="0" applyFont="0" applyAlignment="0" applyProtection="0"/>
    <xf numFmtId="0" fontId="64" fillId="59" borderId="2181" applyNumberFormat="0" applyAlignment="0" applyProtection="0"/>
    <xf numFmtId="0" fontId="7" fillId="14" borderId="14" applyNumberFormat="0" applyFont="0" applyAlignment="0" applyProtection="0"/>
    <xf numFmtId="37" fontId="70" fillId="0" borderId="2248" applyFill="0">
      <alignment horizontal="center" vertical="center"/>
    </xf>
    <xf numFmtId="0" fontId="2" fillId="0" borderId="2182" applyNumberFormat="0" applyFill="0" applyAlignment="0" applyProtection="0"/>
    <xf numFmtId="0" fontId="66" fillId="0" borderId="2182"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2199" applyNumberFormat="0" applyAlignment="0" applyProtection="0"/>
    <xf numFmtId="191" fontId="74" fillId="0" borderId="2195"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201" fontId="10" fillId="39" borderId="2231" applyNumberFormat="0">
      <alignment horizontal="left"/>
    </xf>
    <xf numFmtId="0" fontId="73" fillId="63" borderId="2186" applyFill="0">
      <alignment horizontal="center"/>
    </xf>
    <xf numFmtId="0" fontId="7" fillId="14" borderId="14" applyNumberFormat="0" applyFont="0" applyAlignment="0" applyProtection="0"/>
    <xf numFmtId="276" fontId="20" fillId="0" borderId="2213">
      <alignment horizontal="center"/>
    </xf>
    <xf numFmtId="192" fontId="74" fillId="0" borderId="2195" applyFont="0" applyFill="0" applyBorder="0" applyAlignment="0" applyProtection="0">
      <alignment horizontal="left"/>
      <protection locked="0"/>
    </xf>
    <xf numFmtId="190" fontId="74" fillId="0" borderId="2195" applyFont="0" applyFill="0" applyBorder="0" applyAlignment="0" applyProtection="0">
      <alignment horizontal="left"/>
      <protection locked="0"/>
    </xf>
    <xf numFmtId="0" fontId="10" fillId="62" borderId="2198" applyNumberFormat="0" applyFont="0" applyAlignment="0" applyProtection="0"/>
    <xf numFmtId="188" fontId="73" fillId="63" borderId="2186" applyFill="0">
      <alignment horizontal="center" vertical="center"/>
    </xf>
    <xf numFmtId="0" fontId="7" fillId="14" borderId="14" applyNumberFormat="0" applyFont="0" applyAlignment="0" applyProtection="0"/>
    <xf numFmtId="0" fontId="10" fillId="62" borderId="2225" applyNumberFormat="0" applyFont="0" applyAlignment="0" applyProtection="0"/>
    <xf numFmtId="0" fontId="2" fillId="0" borderId="2236" applyNumberFormat="0" applyFill="0" applyAlignment="0" applyProtection="0"/>
    <xf numFmtId="0" fontId="61" fillId="46" borderId="2188"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0" fontId="10" fillId="63" borderId="2186" applyNumberFormat="0" applyFont="0" applyBorder="0" applyAlignment="0" applyProtection="0"/>
    <xf numFmtId="180" fontId="10" fillId="63" borderId="2186" applyNumberFormat="0" applyFont="0" applyBorder="0" applyAlignment="0" applyProtection="0"/>
    <xf numFmtId="0" fontId="66" fillId="0" borderId="2227" applyNumberFormat="0" applyFill="0" applyAlignment="0" applyProtection="0"/>
    <xf numFmtId="276" fontId="20" fillId="0" borderId="2204">
      <alignment horizontal="center"/>
    </xf>
    <xf numFmtId="192" fontId="74" fillId="0" borderId="2222" applyFont="0" applyFill="0" applyBorder="0" applyAlignment="0" applyProtection="0">
      <alignment horizontal="left"/>
      <protection locked="0"/>
    </xf>
    <xf numFmtId="267" fontId="112" fillId="0" borderId="2221" applyFill="0">
      <alignment horizontal="center" vertical="center"/>
    </xf>
    <xf numFmtId="0" fontId="7" fillId="14" borderId="14" applyNumberFormat="0" applyFont="0" applyAlignment="0" applyProtection="0"/>
    <xf numFmtId="250" fontId="121" fillId="0" borderId="2205" applyFill="0"/>
    <xf numFmtId="0" fontId="7" fillId="14" borderId="14" applyNumberFormat="0" applyFont="0" applyAlignment="0" applyProtection="0"/>
    <xf numFmtId="0" fontId="7" fillId="14" borderId="14" applyNumberFormat="0" applyFont="0" applyAlignment="0" applyProtection="0"/>
    <xf numFmtId="250" fontId="121" fillId="0" borderId="2250" applyFill="0"/>
    <xf numFmtId="0" fontId="7" fillId="14" borderId="14" applyNumberFormat="0" applyFont="0" applyAlignment="0" applyProtection="0"/>
    <xf numFmtId="228" fontId="136" fillId="68" borderId="2202" applyNumberFormat="0">
      <alignment horizontal="right"/>
    </xf>
    <xf numFmtId="10" fontId="68" fillId="67" borderId="2222" applyNumberFormat="0" applyBorder="0" applyAlignment="0" applyProtection="0"/>
    <xf numFmtId="0" fontId="7" fillId="14" borderId="14" applyNumberFormat="0" applyFont="0" applyAlignment="0" applyProtection="0"/>
    <xf numFmtId="0" fontId="7" fillId="14" borderId="14" applyNumberFormat="0" applyFont="0" applyAlignment="0" applyProtection="0"/>
    <xf numFmtId="0" fontId="73" fillId="63" borderId="2186" applyFill="0">
      <alignment horizontal="center"/>
    </xf>
    <xf numFmtId="188" fontId="73" fillId="63" borderId="2186" applyFill="0">
      <alignment horizontal="center" vertical="center"/>
    </xf>
    <xf numFmtId="185" fontId="74" fillId="0" borderId="2186" applyFont="0" applyFill="0" applyBorder="0" applyAlignment="0" applyProtection="0">
      <alignment horizontal="left"/>
      <protection locked="0"/>
    </xf>
    <xf numFmtId="197" fontId="74" fillId="0" borderId="2186">
      <alignment horizontal="left"/>
      <protection locked="0"/>
    </xf>
    <xf numFmtId="0" fontId="53" fillId="59" borderId="2188" applyNumberFormat="0" applyAlignment="0" applyProtection="0"/>
    <xf numFmtId="0" fontId="61" fillId="46" borderId="2188" applyNumberFormat="0" applyAlignment="0" applyProtection="0"/>
    <xf numFmtId="0" fontId="64" fillId="59" borderId="2190" applyNumberFormat="0" applyAlignment="0" applyProtection="0"/>
    <xf numFmtId="0" fontId="66" fillId="0" borderId="2191" applyNumberFormat="0" applyFill="0" applyAlignment="0" applyProtection="0"/>
    <xf numFmtId="0" fontId="2" fillId="0" borderId="2191" applyNumberFormat="0" applyFill="0" applyAlignment="0" applyProtection="0"/>
    <xf numFmtId="0" fontId="53" fillId="59" borderId="2188" applyNumberFormat="0" applyAlignment="0" applyProtection="0"/>
    <xf numFmtId="0" fontId="73" fillId="63" borderId="2186" applyFill="0">
      <alignment horizontal="center"/>
    </xf>
    <xf numFmtId="188" fontId="73" fillId="63" borderId="2186" applyFill="0">
      <alignment horizontal="center" vertical="center"/>
    </xf>
    <xf numFmtId="0" fontId="61" fillId="46" borderId="2188" applyNumberFormat="0" applyAlignment="0" applyProtection="0"/>
    <xf numFmtId="0" fontId="7" fillId="14" borderId="14" applyNumberFormat="0" applyFont="0" applyAlignment="0" applyProtection="0"/>
    <xf numFmtId="0" fontId="64" fillId="59" borderId="2190" applyNumberFormat="0" applyAlignment="0" applyProtection="0"/>
    <xf numFmtId="0" fontId="2" fillId="0" borderId="2191" applyNumberFormat="0" applyFill="0" applyAlignment="0" applyProtection="0"/>
    <xf numFmtId="0" fontId="66" fillId="0" borderId="2191"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188" applyNumberFormat="0" applyAlignment="0" applyProtection="0"/>
    <xf numFmtId="0" fontId="7" fillId="14" borderId="14" applyNumberFormat="0" applyFont="0" applyAlignment="0" applyProtection="0"/>
    <xf numFmtId="0" fontId="61" fillId="46" borderId="2188" applyNumberFormat="0" applyAlignment="0" applyProtection="0"/>
    <xf numFmtId="192" fontId="74" fillId="0" borderId="2204" applyFont="0" applyFill="0" applyBorder="0" applyAlignment="0" applyProtection="0">
      <alignment horizontal="left"/>
      <protection locked="0"/>
    </xf>
    <xf numFmtId="271" fontId="11" fillId="0" borderId="2204">
      <alignment horizontal="right"/>
    </xf>
    <xf numFmtId="0" fontId="10" fillId="62" borderId="2189" applyNumberFormat="0" applyFont="0" applyAlignment="0" applyProtection="0"/>
    <xf numFmtId="0" fontId="64" fillId="59" borderId="2190" applyNumberFormat="0" applyAlignment="0" applyProtection="0"/>
    <xf numFmtId="0" fontId="61" fillId="46" borderId="2206" applyNumberFormat="0" applyAlignment="0" applyProtection="0"/>
    <xf numFmtId="0" fontId="7" fillId="14" borderId="14" applyNumberFormat="0" applyFont="0" applyAlignment="0" applyProtection="0"/>
    <xf numFmtId="0" fontId="66" fillId="0" borderId="2191" applyNumberFormat="0" applyFill="0" applyAlignment="0" applyProtection="0"/>
    <xf numFmtId="0" fontId="2" fillId="0" borderId="2191" applyNumberFormat="0" applyFill="0" applyAlignment="0" applyProtection="0"/>
    <xf numFmtId="190" fontId="74" fillId="0" borderId="2204"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188"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188" applyNumberFormat="0" applyAlignment="0" applyProtection="0"/>
    <xf numFmtId="0" fontId="7" fillId="14" borderId="14" applyNumberFormat="0" applyFont="0" applyAlignment="0" applyProtection="0"/>
    <xf numFmtId="0" fontId="10" fillId="62" borderId="2189" applyNumberFormat="0" applyFont="0" applyAlignment="0" applyProtection="0"/>
    <xf numFmtId="0" fontId="64" fillId="59" borderId="2190" applyNumberFormat="0" applyAlignment="0" applyProtection="0"/>
    <xf numFmtId="0" fontId="7" fillId="14" borderId="14" applyNumberFormat="0" applyFont="0" applyAlignment="0" applyProtection="0"/>
    <xf numFmtId="0" fontId="2" fillId="0" borderId="2191" applyNumberFormat="0" applyFill="0" applyAlignment="0" applyProtection="0"/>
    <xf numFmtId="0" fontId="66" fillId="0" borderId="2191" applyNumberFormat="0" applyFill="0" applyAlignment="0" applyProtection="0"/>
    <xf numFmtId="0" fontId="66" fillId="0" borderId="2218" applyNumberFormat="0" applyFill="0" applyAlignment="0" applyProtection="0"/>
    <xf numFmtId="267" fontId="112" fillId="0" borderId="2212"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10" fillId="62" borderId="2225"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3" fontId="114" fillId="39" borderId="2240">
      <alignment horizontal="center"/>
      <protection locked="0"/>
    </xf>
    <xf numFmtId="0" fontId="7" fillId="14" borderId="14" applyNumberFormat="0" applyFont="0" applyAlignment="0" applyProtection="0"/>
    <xf numFmtId="0" fontId="7" fillId="14" borderId="14" applyNumberFormat="0" applyFont="0" applyAlignment="0" applyProtection="0"/>
    <xf numFmtId="187" fontId="74" fillId="0" borderId="2231" applyFont="0" applyFill="0" applyBorder="0" applyAlignment="0" applyProtection="0">
      <alignment horizontal="left"/>
      <protection locked="0"/>
    </xf>
    <xf numFmtId="185" fontId="74" fillId="0" borderId="2222" applyFont="0" applyFill="0" applyBorder="0" applyAlignment="0" applyProtection="0">
      <alignment horizontal="left"/>
      <protection locked="0"/>
    </xf>
    <xf numFmtId="250" fontId="121" fillId="0" borderId="2214" applyFill="0"/>
    <xf numFmtId="0" fontId="7" fillId="14" borderId="14" applyNumberFormat="0" applyFont="0" applyAlignment="0" applyProtection="0"/>
    <xf numFmtId="0" fontId="66" fillId="0" borderId="2245" applyNumberFormat="0" applyFill="0" applyAlignment="0" applyProtection="0"/>
    <xf numFmtId="0" fontId="66" fillId="0" borderId="2236" applyNumberFormat="0" applyFill="0" applyAlignment="0" applyProtection="0"/>
    <xf numFmtId="0" fontId="61" fillId="46" borderId="2233" applyNumberFormat="0" applyAlignment="0" applyProtection="0"/>
    <xf numFmtId="185" fontId="74" fillId="0" borderId="2213" applyFont="0" applyFill="0" applyBorder="0" applyAlignment="0" applyProtection="0">
      <alignment horizontal="left"/>
      <protection locked="0"/>
    </xf>
    <xf numFmtId="180" fontId="10" fillId="63" borderId="2195" applyNumberFormat="0" applyFont="0" applyBorder="0" applyAlignment="0" applyProtection="0"/>
    <xf numFmtId="180" fontId="10" fillId="63" borderId="2195" applyNumberFormat="0" applyFont="0" applyBorder="0" applyAlignment="0" applyProtection="0"/>
    <xf numFmtId="178" fontId="10" fillId="39" borderId="2249">
      <alignment horizontal="center"/>
      <protection locked="0"/>
    </xf>
    <xf numFmtId="193" fontId="10" fillId="0" borderId="2222" applyFont="0" applyFill="0" applyBorder="0" applyAlignment="0" applyProtection="0">
      <alignment horizontal="left"/>
      <protection locked="0"/>
    </xf>
    <xf numFmtId="17" fontId="11" fillId="39" borderId="2213">
      <alignment horizontal="center"/>
      <protection locked="0"/>
    </xf>
    <xf numFmtId="0" fontId="7" fillId="14" borderId="14" applyNumberFormat="0" applyFont="0" applyAlignment="0" applyProtection="0"/>
    <xf numFmtId="0" fontId="7" fillId="14" borderId="14" applyNumberFormat="0" applyFont="0" applyAlignment="0" applyProtection="0"/>
    <xf numFmtId="0" fontId="10" fillId="62" borderId="2234" applyNumberFormat="0" applyFont="0" applyAlignment="0" applyProtection="0"/>
    <xf numFmtId="0" fontId="2" fillId="0" borderId="2245"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71" fontId="11" fillId="0" borderId="2222">
      <alignment horizontal="right"/>
    </xf>
    <xf numFmtId="0" fontId="7" fillId="14" borderId="14" applyNumberFormat="0" applyFont="0" applyAlignment="0" applyProtection="0"/>
    <xf numFmtId="0" fontId="53" fillId="59" borderId="2197" applyNumberFormat="0" applyAlignment="0" applyProtection="0"/>
    <xf numFmtId="0" fontId="61" fillId="46" borderId="2197" applyNumberFormat="0" applyAlignment="0" applyProtection="0"/>
    <xf numFmtId="0" fontId="64" fillId="59" borderId="2199" applyNumberFormat="0" applyAlignment="0" applyProtection="0"/>
    <xf numFmtId="0" fontId="66" fillId="0" borderId="2200" applyNumberFormat="0" applyFill="0" applyAlignment="0" applyProtection="0"/>
    <xf numFmtId="0" fontId="2" fillId="0" borderId="2200" applyNumberFormat="0" applyFill="0" applyAlignment="0" applyProtection="0"/>
    <xf numFmtId="0" fontId="53" fillId="59" borderId="2197" applyNumberFormat="0" applyAlignment="0" applyProtection="0"/>
    <xf numFmtId="0" fontId="61" fillId="46" borderId="2197" applyNumberFormat="0" applyAlignment="0" applyProtection="0"/>
    <xf numFmtId="0" fontId="7" fillId="14" borderId="14" applyNumberFormat="0" applyFont="0" applyAlignment="0" applyProtection="0"/>
    <xf numFmtId="0" fontId="64" fillId="59" borderId="2199" applyNumberFormat="0" applyAlignment="0" applyProtection="0"/>
    <xf numFmtId="0" fontId="2" fillId="0" borderId="2200" applyNumberFormat="0" applyFill="0" applyAlignment="0" applyProtection="0"/>
    <xf numFmtId="0" fontId="66" fillId="0" borderId="2200" applyNumberFormat="0" applyFill="0" applyAlignment="0" applyProtection="0"/>
    <xf numFmtId="197" fontId="74" fillId="0" borderId="2231">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197" applyNumberFormat="0" applyAlignment="0" applyProtection="0"/>
    <xf numFmtId="228" fontId="121" fillId="0" borderId="2220" applyNumberFormat="0"/>
    <xf numFmtId="0" fontId="7" fillId="14" borderId="14" applyNumberFormat="0" applyFont="0" applyAlignment="0" applyProtection="0"/>
    <xf numFmtId="0" fontId="61" fillId="46" borderId="2197" applyNumberFormat="0" applyAlignment="0" applyProtection="0"/>
    <xf numFmtId="228" fontId="79" fillId="0" borderId="2213" applyFill="0">
      <alignment horizontal="center" vertical="center"/>
    </xf>
    <xf numFmtId="228" fontId="68" fillId="0" borderId="2213" applyFill="0">
      <alignment horizontal="center" vertical="center"/>
    </xf>
    <xf numFmtId="0" fontId="10" fillId="62" borderId="2198" applyNumberFormat="0" applyFont="0" applyAlignment="0" applyProtection="0"/>
    <xf numFmtId="0" fontId="64" fillId="59" borderId="2199" applyNumberFormat="0" applyAlignment="0" applyProtection="0"/>
    <xf numFmtId="0" fontId="7" fillId="14" borderId="14" applyNumberFormat="0" applyFont="0" applyAlignment="0" applyProtection="0"/>
    <xf numFmtId="0" fontId="66" fillId="0" borderId="2200" applyNumberFormat="0" applyFill="0" applyAlignment="0" applyProtection="0"/>
    <xf numFmtId="0" fontId="2" fillId="0" borderId="2200" applyNumberFormat="0" applyFill="0" applyAlignment="0" applyProtection="0"/>
    <xf numFmtId="228" fontId="104" fillId="0" borderId="2213"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66" fontId="103" fillId="0" borderId="2213" applyFill="0">
      <alignment horizontal="center" vertical="center"/>
    </xf>
    <xf numFmtId="37" fontId="70" fillId="0" borderId="2221"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197"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197" applyNumberFormat="0" applyAlignment="0" applyProtection="0"/>
    <xf numFmtId="254" fontId="10" fillId="39" borderId="2249">
      <alignment horizontal="right"/>
      <protection locked="0"/>
    </xf>
    <xf numFmtId="0" fontId="7" fillId="14" borderId="14" applyNumberFormat="0" applyFont="0" applyAlignment="0" applyProtection="0"/>
    <xf numFmtId="0" fontId="10" fillId="62" borderId="2198" applyNumberFormat="0" applyFont="0" applyAlignment="0" applyProtection="0"/>
    <xf numFmtId="0" fontId="64" fillId="59" borderId="2199" applyNumberFormat="0" applyAlignment="0" applyProtection="0"/>
    <xf numFmtId="0" fontId="7" fillId="14" borderId="14" applyNumberFormat="0" applyFont="0" applyAlignment="0" applyProtection="0"/>
    <xf numFmtId="0" fontId="2" fillId="0" borderId="2200" applyNumberFormat="0" applyFill="0" applyAlignment="0" applyProtection="0"/>
    <xf numFmtId="0" fontId="66" fillId="0" borderId="2200"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187" fontId="74" fillId="0" borderId="2249"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3" fillId="0" borderId="2246">
      <alignment vertical="center"/>
      <protection locked="0"/>
    </xf>
    <xf numFmtId="178" fontId="10" fillId="39" borderId="2231">
      <alignment horizontal="center"/>
      <protection locked="0"/>
    </xf>
    <xf numFmtId="0" fontId="7" fillId="14" borderId="14" applyNumberFormat="0" applyFont="0" applyAlignment="0" applyProtection="0"/>
    <xf numFmtId="191" fontId="74" fillId="0" borderId="2213" applyFont="0" applyFill="0" applyBorder="0" applyAlignment="0" applyProtection="0">
      <alignment horizontal="left"/>
      <protection locked="0"/>
    </xf>
    <xf numFmtId="0" fontId="7" fillId="14" borderId="14" applyNumberFormat="0" applyFont="0" applyAlignment="0" applyProtection="0"/>
    <xf numFmtId="190" fontId="74" fillId="0" borderId="2222" applyFont="0" applyFill="0" applyBorder="0" applyAlignment="0" applyProtection="0">
      <alignment horizontal="left"/>
      <protection locked="0"/>
    </xf>
    <xf numFmtId="0" fontId="7" fillId="14" borderId="14" applyNumberFormat="0" applyFont="0" applyAlignment="0" applyProtection="0"/>
    <xf numFmtId="0" fontId="73" fillId="63" borderId="2222" applyFill="0">
      <alignment horizontal="center"/>
    </xf>
    <xf numFmtId="0" fontId="7" fillId="14" borderId="14" applyNumberFormat="0" applyFont="0" applyAlignment="0" applyProtection="0"/>
    <xf numFmtId="180" fontId="10" fillId="63" borderId="2204" applyNumberFormat="0" applyFont="0" applyBorder="0" applyAlignment="0" applyProtection="0"/>
    <xf numFmtId="180" fontId="10" fillId="63" borderId="2204" applyNumberFormat="0" applyFont="0" applyBorder="0" applyAlignment="0" applyProtection="0"/>
    <xf numFmtId="0" fontId="66" fillId="0" borderId="2245" applyNumberFormat="0" applyFill="0" applyAlignment="0" applyProtection="0"/>
    <xf numFmtId="276" fontId="20" fillId="0" borderId="2231">
      <alignment horizontal="center"/>
    </xf>
    <xf numFmtId="0" fontId="7" fillId="14" borderId="14" applyNumberFormat="0" applyFont="0" applyAlignment="0" applyProtection="0"/>
    <xf numFmtId="0" fontId="53" fillId="59" borderId="2206" applyNumberFormat="0" applyAlignment="0" applyProtection="0"/>
    <xf numFmtId="0" fontId="61" fillId="46" borderId="2206" applyNumberFormat="0" applyAlignment="0" applyProtection="0"/>
    <xf numFmtId="0" fontId="64" fillId="59" borderId="2208" applyNumberFormat="0" applyAlignment="0" applyProtection="0"/>
    <xf numFmtId="0" fontId="66" fillId="0" borderId="2209" applyNumberFormat="0" applyFill="0" applyAlignment="0" applyProtection="0"/>
    <xf numFmtId="0" fontId="2" fillId="0" borderId="2209" applyNumberFormat="0" applyFill="0" applyAlignment="0" applyProtection="0"/>
    <xf numFmtId="0" fontId="53" fillId="59" borderId="2206" applyNumberFormat="0" applyAlignment="0" applyProtection="0"/>
    <xf numFmtId="184" fontId="68" fillId="0" borderId="2231" applyFill="0">
      <alignment horizontal="center" vertical="center"/>
    </xf>
    <xf numFmtId="0" fontId="61" fillId="46" borderId="2206" applyNumberFormat="0" applyAlignment="0" applyProtection="0"/>
    <xf numFmtId="0" fontId="7" fillId="14" borderId="14" applyNumberFormat="0" applyFont="0" applyAlignment="0" applyProtection="0"/>
    <xf numFmtId="0" fontId="64" fillId="59" borderId="2208" applyNumberFormat="0" applyAlignment="0" applyProtection="0"/>
    <xf numFmtId="0" fontId="2" fillId="0" borderId="2209" applyNumberFormat="0" applyFill="0" applyAlignment="0" applyProtection="0"/>
    <xf numFmtId="0" fontId="66" fillId="0" borderId="2209"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206" applyNumberFormat="0" applyAlignment="0" applyProtection="0"/>
    <xf numFmtId="271" fontId="11" fillId="0" borderId="2231">
      <alignment horizontal="right"/>
    </xf>
    <xf numFmtId="0" fontId="7" fillId="14" borderId="14" applyNumberFormat="0" applyFont="0" applyAlignment="0" applyProtection="0"/>
    <xf numFmtId="0" fontId="61" fillId="46" borderId="2206" applyNumberFormat="0" applyAlignment="0" applyProtection="0"/>
    <xf numFmtId="178" fontId="10" fillId="39" borderId="2222">
      <alignment horizontal="center"/>
      <protection locked="0"/>
    </xf>
    <xf numFmtId="228" fontId="104" fillId="0" borderId="2222" applyFill="0">
      <alignment horizontal="center" vertical="center"/>
    </xf>
    <xf numFmtId="0" fontId="10" fillId="62" borderId="2207" applyNumberFormat="0" applyFont="0" applyAlignment="0" applyProtection="0"/>
    <xf numFmtId="0" fontId="64" fillId="59" borderId="2208" applyNumberFormat="0" applyAlignment="0" applyProtection="0"/>
    <xf numFmtId="0" fontId="7" fillId="14" borderId="14" applyNumberFormat="0" applyFont="0" applyAlignment="0" applyProtection="0"/>
    <xf numFmtId="0" fontId="66" fillId="0" borderId="2209" applyNumberFormat="0" applyFill="0" applyAlignment="0" applyProtection="0"/>
    <xf numFmtId="0" fontId="2" fillId="0" borderId="2209" applyNumberFormat="0" applyFill="0" applyAlignment="0" applyProtection="0"/>
    <xf numFmtId="228" fontId="79" fillId="0" borderId="2222"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4" fontId="68" fillId="0" borderId="2222"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206"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206"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10" fillId="62" borderId="2207" applyNumberFormat="0" applyFont="0" applyAlignment="0" applyProtection="0"/>
    <xf numFmtId="0" fontId="64" fillId="59" borderId="2208" applyNumberFormat="0" applyAlignment="0" applyProtection="0"/>
    <xf numFmtId="0" fontId="7" fillId="14" borderId="14" applyNumberFormat="0" applyFont="0" applyAlignment="0" applyProtection="0"/>
    <xf numFmtId="191" fontId="74" fillId="0" borderId="2712" applyFont="0" applyFill="0" applyBorder="0" applyAlignment="0" applyProtection="0">
      <alignment horizontal="left"/>
      <protection locked="0"/>
    </xf>
    <xf numFmtId="0" fontId="2" fillId="0" borderId="2209" applyNumberFormat="0" applyFill="0" applyAlignment="0" applyProtection="0"/>
    <xf numFmtId="0" fontId="66" fillId="0" borderId="2209" applyNumberFormat="0" applyFill="0" applyAlignment="0" applyProtection="0"/>
    <xf numFmtId="228" fontId="136" fillId="68" borderId="2229" applyNumberFormat="0">
      <alignment horizontal="right"/>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73" fillId="63" borderId="2222" applyFill="0">
      <alignment horizontal="center"/>
    </xf>
    <xf numFmtId="0" fontId="7" fillId="14" borderId="14" applyNumberFormat="0" applyFont="0" applyAlignment="0" applyProtection="0"/>
    <xf numFmtId="266" fontId="103" fillId="0" borderId="2222"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68" fillId="0" borderId="2250" applyFill="0"/>
    <xf numFmtId="0" fontId="66" fillId="0" borderId="2335" applyNumberFormat="0" applyFill="0" applyAlignment="0" applyProtection="0"/>
    <xf numFmtId="188" fontId="73" fillId="63" borderId="2240" applyFill="0">
      <alignment horizontal="center" vertical="center"/>
    </xf>
    <xf numFmtId="0" fontId="2" fillId="0" borderId="2227" applyNumberFormat="0" applyFill="0" applyAlignment="0" applyProtection="0"/>
    <xf numFmtId="0" fontId="61" fillId="46" borderId="2215" applyNumberFormat="0" applyAlignment="0" applyProtection="0"/>
    <xf numFmtId="0" fontId="7" fillId="14" borderId="14" applyNumberFormat="0" applyFont="0" applyAlignment="0" applyProtection="0"/>
    <xf numFmtId="0" fontId="64" fillId="59" borderId="2235" applyNumberFormat="0" applyAlignment="0" applyProtection="0"/>
    <xf numFmtId="180" fontId="10" fillId="63" borderId="2213" applyNumberFormat="0" applyFont="0" applyBorder="0" applyAlignment="0" applyProtection="0"/>
    <xf numFmtId="180" fontId="10" fillId="63" borderId="2213" applyNumberFormat="0" applyFont="0" applyBorder="0" applyAlignment="0" applyProtection="0"/>
    <xf numFmtId="0" fontId="10" fillId="62" borderId="2234" applyNumberFormat="0" applyFont="0" applyAlignment="0" applyProtection="0"/>
    <xf numFmtId="228" fontId="124" fillId="0" borderId="2230" applyFill="0">
      <alignment horizontal="center" vertical="center"/>
    </xf>
    <xf numFmtId="271" fontId="11" fillId="63" borderId="2249">
      <alignment horizontal="right"/>
    </xf>
    <xf numFmtId="0" fontId="53" fillId="59" borderId="2215" applyNumberFormat="0" applyAlignment="0" applyProtection="0"/>
    <xf numFmtId="0" fontId="61" fillId="46" borderId="2215" applyNumberFormat="0" applyAlignment="0" applyProtection="0"/>
    <xf numFmtId="0" fontId="64" fillId="59" borderId="2217" applyNumberFormat="0" applyAlignment="0" applyProtection="0"/>
    <xf numFmtId="0" fontId="66" fillId="0" borderId="2218" applyNumberFormat="0" applyFill="0" applyAlignment="0" applyProtection="0"/>
    <xf numFmtId="0" fontId="2" fillId="0" borderId="2218" applyNumberFormat="0" applyFill="0" applyAlignment="0" applyProtection="0"/>
    <xf numFmtId="0" fontId="53" fillId="59" borderId="2215" applyNumberFormat="0" applyAlignment="0" applyProtection="0"/>
    <xf numFmtId="0" fontId="61" fillId="46" borderId="2215" applyNumberFormat="0" applyAlignment="0" applyProtection="0"/>
    <xf numFmtId="0" fontId="7" fillId="14" borderId="14" applyNumberFormat="0" applyFont="0" applyAlignment="0" applyProtection="0"/>
    <xf numFmtId="0" fontId="64" fillId="59" borderId="2217" applyNumberFormat="0" applyAlignment="0" applyProtection="0"/>
    <xf numFmtId="0" fontId="2" fillId="0" borderId="2218" applyNumberFormat="0" applyFill="0" applyAlignment="0" applyProtection="0"/>
    <xf numFmtId="0" fontId="66" fillId="0" borderId="2218"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215"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215" applyNumberFormat="0" applyAlignment="0" applyProtection="0"/>
    <xf numFmtId="196" fontId="10" fillId="39" borderId="2231" applyFont="0" applyFill="0" applyBorder="0" applyAlignment="0">
      <alignment horizontal="left"/>
    </xf>
    <xf numFmtId="228" fontId="74" fillId="0" borderId="2231" applyNumberFormat="0">
      <alignment horizontal="left"/>
      <protection locked="0"/>
    </xf>
    <xf numFmtId="0" fontId="10" fillId="62" borderId="2216" applyNumberFormat="0" applyFont="0" applyAlignment="0" applyProtection="0"/>
    <xf numFmtId="0" fontId="64" fillId="59" borderId="2217" applyNumberFormat="0" applyAlignment="0" applyProtection="0"/>
    <xf numFmtId="0" fontId="7" fillId="14" borderId="14" applyNumberFormat="0" applyFont="0" applyAlignment="0" applyProtection="0"/>
    <xf numFmtId="0" fontId="66" fillId="0" borderId="2218" applyNumberFormat="0" applyFill="0" applyAlignment="0" applyProtection="0"/>
    <xf numFmtId="0" fontId="2" fillId="0" borderId="2218" applyNumberFormat="0" applyFill="0" applyAlignment="0" applyProtection="0"/>
    <xf numFmtId="49" fontId="74" fillId="0" borderId="2231">
      <alignment horizontal="left" vertical="top" wrapText="1"/>
      <protection locked="0"/>
    </xf>
    <xf numFmtId="0" fontId="7" fillId="14" borderId="14" applyNumberFormat="0" applyFont="0" applyAlignment="0" applyProtection="0"/>
    <xf numFmtId="233" fontId="103" fillId="0" borderId="2246">
      <alignment vertical="center"/>
      <protection locked="0"/>
    </xf>
    <xf numFmtId="0" fontId="7" fillId="14" borderId="14" applyNumberFormat="0" applyFont="0" applyAlignment="0" applyProtection="0"/>
    <xf numFmtId="0" fontId="7" fillId="14" borderId="14" applyNumberFormat="0" applyFont="0" applyAlignment="0" applyProtection="0"/>
    <xf numFmtId="178" fontId="10" fillId="39" borderId="2231">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215"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215" applyNumberFormat="0" applyAlignment="0" applyProtection="0"/>
    <xf numFmtId="0" fontId="7" fillId="14" borderId="14" applyNumberFormat="0" applyFont="0" applyAlignment="0" applyProtection="0"/>
    <xf numFmtId="0" fontId="10" fillId="62" borderId="2216" applyNumberFormat="0" applyFont="0" applyAlignment="0" applyProtection="0"/>
    <xf numFmtId="0" fontId="64" fillId="59" borderId="2217" applyNumberFormat="0" applyAlignment="0" applyProtection="0"/>
    <xf numFmtId="0" fontId="7" fillId="14" borderId="14" applyNumberFormat="0" applyFont="0" applyAlignment="0" applyProtection="0"/>
    <xf numFmtId="0" fontId="2" fillId="0" borderId="2218" applyNumberFormat="0" applyFill="0" applyAlignment="0" applyProtection="0"/>
    <xf numFmtId="0" fontId="66" fillId="0" borderId="2218"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79" fillId="0" borderId="2231"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37" fontId="103" fillId="0" borderId="2246">
      <alignment vertical="center"/>
      <protection locked="0"/>
    </xf>
    <xf numFmtId="228" fontId="104" fillId="0" borderId="2231" applyFill="0">
      <alignment horizontal="center" vertical="center"/>
    </xf>
    <xf numFmtId="228" fontId="68" fillId="0" borderId="2231" applyFill="0">
      <alignment horizontal="center" vertical="center"/>
    </xf>
    <xf numFmtId="0" fontId="7" fillId="14" borderId="14" applyNumberFormat="0" applyFont="0" applyAlignment="0" applyProtection="0"/>
    <xf numFmtId="0" fontId="61" fillId="46" borderId="2224" applyNumberFormat="0" applyAlignment="0" applyProtection="0"/>
    <xf numFmtId="180" fontId="10" fillId="63" borderId="2222" applyNumberFormat="0" applyFont="0" applyBorder="0" applyAlignment="0" applyProtection="0"/>
    <xf numFmtId="180" fontId="10" fillId="63" borderId="2222" applyNumberFormat="0" applyFont="0" applyBorder="0" applyAlignment="0" applyProtection="0"/>
    <xf numFmtId="0" fontId="7" fillId="14" borderId="14" applyNumberFormat="0" applyFont="0" applyAlignment="0" applyProtection="0"/>
    <xf numFmtId="188" fontId="73" fillId="63" borderId="2222" applyFill="0">
      <alignment horizontal="center" vertical="center"/>
    </xf>
    <xf numFmtId="229" fontId="103" fillId="0" borderId="2246">
      <alignment vertical="center"/>
      <protection locked="0"/>
    </xf>
    <xf numFmtId="0" fontId="74" fillId="0" borderId="2249" applyNumberFormat="0">
      <alignment horizontal="left"/>
      <protection locked="0"/>
    </xf>
    <xf numFmtId="271" fontId="11" fillId="0" borderId="2249">
      <alignment horizontal="right"/>
    </xf>
    <xf numFmtId="0" fontId="7" fillId="14" borderId="14" applyNumberFormat="0" applyFont="0" applyAlignment="0" applyProtection="0"/>
    <xf numFmtId="201" fontId="10" fillId="39" borderId="2249" applyNumberFormat="0">
      <alignment horizontal="left"/>
    </xf>
    <xf numFmtId="0" fontId="73" fillId="63" borderId="2222" applyFill="0">
      <alignment horizontal="center"/>
    </xf>
    <xf numFmtId="188" fontId="73" fillId="63" borderId="2222" applyFill="0">
      <alignment horizontal="center" vertical="center"/>
    </xf>
    <xf numFmtId="185" fontId="74" fillId="0" borderId="2222" applyFont="0" applyFill="0" applyBorder="0" applyAlignment="0" applyProtection="0">
      <alignment horizontal="left"/>
      <protection locked="0"/>
    </xf>
    <xf numFmtId="197" fontId="74" fillId="0" borderId="2222">
      <alignment horizontal="left"/>
      <protection locked="0"/>
    </xf>
    <xf numFmtId="0" fontId="53" fillId="59" borderId="2224" applyNumberFormat="0" applyAlignment="0" applyProtection="0"/>
    <xf numFmtId="0" fontId="61" fillId="46" borderId="2224" applyNumberFormat="0" applyAlignment="0" applyProtection="0"/>
    <xf numFmtId="0" fontId="64" fillId="59" borderId="2226" applyNumberFormat="0" applyAlignment="0" applyProtection="0"/>
    <xf numFmtId="0" fontId="66" fillId="0" borderId="2227" applyNumberFormat="0" applyFill="0" applyAlignment="0" applyProtection="0"/>
    <xf numFmtId="0" fontId="2" fillId="0" borderId="2227" applyNumberFormat="0" applyFill="0" applyAlignment="0" applyProtection="0"/>
    <xf numFmtId="0" fontId="53" fillId="59" borderId="2224" applyNumberFormat="0" applyAlignment="0" applyProtection="0"/>
    <xf numFmtId="0" fontId="73" fillId="63" borderId="2222" applyFill="0">
      <alignment horizontal="center"/>
    </xf>
    <xf numFmtId="188" fontId="73" fillId="63" borderId="2222" applyFill="0">
      <alignment horizontal="center" vertical="center"/>
    </xf>
    <xf numFmtId="0" fontId="61" fillId="46" borderId="2224" applyNumberFormat="0" applyAlignment="0" applyProtection="0"/>
    <xf numFmtId="0" fontId="7" fillId="14" borderId="14" applyNumberFormat="0" applyFont="0" applyAlignment="0" applyProtection="0"/>
    <xf numFmtId="0" fontId="64" fillId="59" borderId="2226" applyNumberFormat="0" applyAlignment="0" applyProtection="0"/>
    <xf numFmtId="0" fontId="2" fillId="0" borderId="2227" applyNumberFormat="0" applyFill="0" applyAlignment="0" applyProtection="0"/>
    <xf numFmtId="0" fontId="66" fillId="0" borderId="2227"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224" applyNumberFormat="0" applyAlignment="0" applyProtection="0"/>
    <xf numFmtId="0" fontId="73" fillId="63" borderId="2231" applyFill="0">
      <alignment horizontal="center"/>
    </xf>
    <xf numFmtId="0" fontId="7" fillId="14" borderId="14" applyNumberFormat="0" applyFont="0" applyAlignment="0" applyProtection="0"/>
    <xf numFmtId="0" fontId="61" fillId="46" borderId="2224" applyNumberFormat="0" applyAlignment="0" applyProtection="0"/>
    <xf numFmtId="184" fontId="68" fillId="0" borderId="2240" applyFill="0">
      <alignment horizontal="center" vertical="center"/>
    </xf>
    <xf numFmtId="0" fontId="7" fillId="14" borderId="14" applyNumberFormat="0" applyFont="0" applyAlignment="0" applyProtection="0"/>
    <xf numFmtId="0" fontId="10" fillId="62" borderId="2225" applyNumberFormat="0" applyFont="0" applyAlignment="0" applyProtection="0"/>
    <xf numFmtId="0" fontId="64" fillId="59" borderId="2226" applyNumberFormat="0" applyAlignment="0" applyProtection="0"/>
    <xf numFmtId="0" fontId="10" fillId="62" borderId="2243" applyNumberFormat="0" applyFont="0" applyAlignment="0" applyProtection="0"/>
    <xf numFmtId="0" fontId="7" fillId="14" borderId="14" applyNumberFormat="0" applyFont="0" applyAlignment="0" applyProtection="0"/>
    <xf numFmtId="0" fontId="66" fillId="0" borderId="2227" applyNumberFormat="0" applyFill="0" applyAlignment="0" applyProtection="0"/>
    <xf numFmtId="0" fontId="2" fillId="0" borderId="2227" applyNumberFormat="0" applyFill="0" applyAlignment="0" applyProtection="0"/>
    <xf numFmtId="266" fontId="103" fillId="0" borderId="2240"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2" fontId="74" fillId="0" borderId="2240"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8" fontId="73" fillId="63" borderId="2231"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2244" applyNumberFormat="0" applyAlignment="0" applyProtection="0"/>
    <xf numFmtId="0" fontId="7" fillId="14" borderId="14" applyNumberFormat="0" applyFont="0" applyAlignment="0" applyProtection="0"/>
    <xf numFmtId="0" fontId="53" fillId="59" borderId="2224"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224" applyNumberFormat="0" applyAlignment="0" applyProtection="0"/>
    <xf numFmtId="230" fontId="103" fillId="0" borderId="2246">
      <alignment vertical="center"/>
      <protection locked="0"/>
    </xf>
    <xf numFmtId="0" fontId="7" fillId="14" borderId="14" applyNumberFormat="0" applyFont="0" applyAlignment="0" applyProtection="0"/>
    <xf numFmtId="0" fontId="10" fillId="62" borderId="2225" applyNumberFormat="0" applyFont="0" applyAlignment="0" applyProtection="0"/>
    <xf numFmtId="0" fontId="64" fillId="59" borderId="2226" applyNumberFormat="0" applyAlignment="0" applyProtection="0"/>
    <xf numFmtId="0" fontId="7" fillId="14" borderId="14" applyNumberFormat="0" applyFont="0" applyAlignment="0" applyProtection="0"/>
    <xf numFmtId="0" fontId="2" fillId="0" borderId="2227" applyNumberFormat="0" applyFill="0" applyAlignment="0" applyProtection="0"/>
    <xf numFmtId="0" fontId="66" fillId="0" borderId="2227" applyNumberFormat="0" applyFill="0" applyAlignment="0" applyProtection="0"/>
    <xf numFmtId="0" fontId="61" fillId="46" borderId="2233"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2240"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200" fontId="10" fillId="5" borderId="2231" applyFont="0" applyFill="0" applyBorder="0" applyAlignment="0" applyProtection="0"/>
    <xf numFmtId="271" fontId="11" fillId="0" borderId="2240">
      <alignment horizontal="right"/>
    </xf>
    <xf numFmtId="201" fontId="10" fillId="39" borderId="2240" applyNumberFormat="0">
      <alignment horizontal="left"/>
    </xf>
    <xf numFmtId="178" fontId="10" fillId="39" borderId="2249">
      <alignment horizontal="center"/>
      <protection locked="0"/>
    </xf>
    <xf numFmtId="180" fontId="10" fillId="63" borderId="2231" applyNumberFormat="0" applyFont="0" applyBorder="0" applyAlignment="0" applyProtection="0"/>
    <xf numFmtId="180" fontId="10" fillId="63" borderId="2231" applyNumberFormat="0" applyFont="0" applyBorder="0" applyAlignment="0" applyProtection="0"/>
    <xf numFmtId="276" fontId="20" fillId="0" borderId="2249">
      <alignment horizontal="center"/>
    </xf>
    <xf numFmtId="0" fontId="53" fillId="59" borderId="2233" applyNumberFormat="0" applyAlignment="0" applyProtection="0"/>
    <xf numFmtId="193" fontId="10" fillId="0" borderId="2231" applyFont="0" applyFill="0" applyBorder="0" applyAlignment="0" applyProtection="0">
      <alignment horizontal="left"/>
      <protection locked="0"/>
    </xf>
    <xf numFmtId="0" fontId="7" fillId="14" borderId="14" applyNumberFormat="0" applyFont="0" applyAlignment="0" applyProtection="0"/>
    <xf numFmtId="200" fontId="10" fillId="5" borderId="2231" applyFont="0" applyFill="0" applyBorder="0" applyAlignment="0" applyProtection="0"/>
    <xf numFmtId="193" fontId="10" fillId="0" borderId="2231" applyFont="0" applyFill="0" applyBorder="0" applyAlignment="0" applyProtection="0">
      <alignment horizontal="left"/>
      <protection locked="0"/>
    </xf>
    <xf numFmtId="0" fontId="7" fillId="14" borderId="14" applyNumberFormat="0" applyFont="0" applyAlignment="0" applyProtection="0"/>
    <xf numFmtId="0" fontId="10" fillId="62" borderId="2243" applyNumberFormat="0" applyFont="0" applyAlignment="0" applyProtection="0"/>
    <xf numFmtId="0" fontId="73" fillId="63" borderId="2231" applyFill="0">
      <alignment horizontal="center"/>
    </xf>
    <xf numFmtId="188" fontId="73" fillId="63" borderId="2231" applyFill="0">
      <alignment horizontal="center" vertical="center"/>
    </xf>
    <xf numFmtId="185" fontId="74" fillId="0" borderId="2231" applyFont="0" applyFill="0" applyBorder="0" applyAlignment="0" applyProtection="0">
      <alignment horizontal="left"/>
      <protection locked="0"/>
    </xf>
    <xf numFmtId="197" fontId="74" fillId="0" borderId="2231">
      <alignment horizontal="left"/>
      <protection locked="0"/>
    </xf>
    <xf numFmtId="0" fontId="53" fillId="59" borderId="2233" applyNumberFormat="0" applyAlignment="0" applyProtection="0"/>
    <xf numFmtId="0" fontId="61" fillId="46" borderId="2233" applyNumberFormat="0" applyAlignment="0" applyProtection="0"/>
    <xf numFmtId="0" fontId="64" fillId="59" borderId="2235" applyNumberFormat="0" applyAlignment="0" applyProtection="0"/>
    <xf numFmtId="0" fontId="66" fillId="0" borderId="2236" applyNumberFormat="0" applyFill="0" applyAlignment="0" applyProtection="0"/>
    <xf numFmtId="0" fontId="2" fillId="0" borderId="2236" applyNumberFormat="0" applyFill="0" applyAlignment="0" applyProtection="0"/>
    <xf numFmtId="0" fontId="53" fillId="59" borderId="2233" applyNumberFormat="0" applyAlignment="0" applyProtection="0"/>
    <xf numFmtId="0" fontId="73" fillId="63" borderId="2231" applyFill="0">
      <alignment horizontal="center"/>
    </xf>
    <xf numFmtId="188" fontId="73" fillId="63" borderId="2231" applyFill="0">
      <alignment horizontal="center" vertical="center"/>
    </xf>
    <xf numFmtId="0" fontId="61" fillId="46" borderId="2233" applyNumberFormat="0" applyAlignment="0" applyProtection="0"/>
    <xf numFmtId="0" fontId="7" fillId="14" borderId="14" applyNumberFormat="0" applyFont="0" applyAlignment="0" applyProtection="0"/>
    <xf numFmtId="0" fontId="64" fillId="59" borderId="2235" applyNumberFormat="0" applyAlignment="0" applyProtection="0"/>
    <xf numFmtId="0" fontId="2" fillId="0" borderId="2236" applyNumberFormat="0" applyFill="0" applyAlignment="0" applyProtection="0"/>
    <xf numFmtId="0" fontId="66" fillId="0" borderId="2236"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233" applyNumberFormat="0" applyAlignment="0" applyProtection="0"/>
    <xf numFmtId="0" fontId="7" fillId="14" borderId="14" applyNumberFormat="0" applyFont="0" applyAlignment="0" applyProtection="0"/>
    <xf numFmtId="0" fontId="61" fillId="46" borderId="2233" applyNumberFormat="0" applyAlignment="0" applyProtection="0"/>
    <xf numFmtId="228" fontId="68" fillId="0" borderId="2249" applyFill="0">
      <alignment horizontal="center" vertical="center"/>
    </xf>
    <xf numFmtId="184" fontId="68" fillId="0" borderId="2249" applyFill="0">
      <alignment horizontal="center" vertical="center"/>
    </xf>
    <xf numFmtId="0" fontId="10" fillId="62" borderId="2234" applyNumberFormat="0" applyFont="0" applyAlignment="0" applyProtection="0"/>
    <xf numFmtId="0" fontId="64" fillId="59" borderId="2235" applyNumberFormat="0" applyAlignment="0" applyProtection="0"/>
    <xf numFmtId="0" fontId="7" fillId="14" borderId="14" applyNumberFormat="0" applyFont="0" applyAlignment="0" applyProtection="0"/>
    <xf numFmtId="0" fontId="66" fillId="0" borderId="2236" applyNumberFormat="0" applyFill="0" applyAlignment="0" applyProtection="0"/>
    <xf numFmtId="0" fontId="2" fillId="0" borderId="2236" applyNumberFormat="0" applyFill="0" applyAlignment="0" applyProtection="0"/>
    <xf numFmtId="228" fontId="103" fillId="0" borderId="2249"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233"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233" applyNumberFormat="0" applyAlignment="0" applyProtection="0"/>
    <xf numFmtId="0" fontId="7" fillId="14" borderId="14" applyNumberFormat="0" applyFont="0" applyAlignment="0" applyProtection="0"/>
    <xf numFmtId="0" fontId="10" fillId="62" borderId="2234" applyNumberFormat="0" applyFont="0" applyAlignment="0" applyProtection="0"/>
    <xf numFmtId="0" fontId="64" fillId="59" borderId="2235" applyNumberFormat="0" applyAlignment="0" applyProtection="0"/>
    <xf numFmtId="0" fontId="7" fillId="14" borderId="14" applyNumberFormat="0" applyFont="0" applyAlignment="0" applyProtection="0"/>
    <xf numFmtId="0" fontId="2" fillId="0" borderId="2236" applyNumberFormat="0" applyFill="0" applyAlignment="0" applyProtection="0"/>
    <xf numFmtId="0" fontId="66" fillId="0" borderId="2236"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242" applyNumberFormat="0" applyAlignment="0" applyProtection="0"/>
    <xf numFmtId="0" fontId="7" fillId="14" borderId="14" applyNumberFormat="0" applyFont="0" applyAlignment="0" applyProtection="0"/>
    <xf numFmtId="191" fontId="74" fillId="0" borderId="2249"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192" fontId="74" fillId="0" borderId="2249" applyFont="0" applyFill="0" applyBorder="0" applyAlignment="0" applyProtection="0">
      <alignment horizontal="left"/>
      <protection locked="0"/>
    </xf>
    <xf numFmtId="190" fontId="74" fillId="0" borderId="2249" applyFont="0" applyFill="0" applyBorder="0" applyAlignment="0" applyProtection="0">
      <alignment horizontal="left"/>
      <protection locked="0"/>
    </xf>
    <xf numFmtId="180" fontId="10" fillId="63" borderId="2240" applyNumberFormat="0" applyFont="0" applyBorder="0" applyAlignment="0" applyProtection="0"/>
    <xf numFmtId="180" fontId="10" fillId="63" borderId="2240" applyNumberFormat="0" applyFont="0" applyBorder="0" applyAlignment="0" applyProtection="0"/>
    <xf numFmtId="0" fontId="7" fillId="14" borderId="14" applyNumberFormat="0" applyFont="0" applyAlignment="0" applyProtection="0"/>
    <xf numFmtId="0" fontId="53" fillId="59" borderId="2242" applyNumberFormat="0" applyAlignment="0" applyProtection="0"/>
    <xf numFmtId="0" fontId="61" fillId="46" borderId="2242" applyNumberFormat="0" applyAlignment="0" applyProtection="0"/>
    <xf numFmtId="0" fontId="64" fillId="59" borderId="2244" applyNumberFormat="0" applyAlignment="0" applyProtection="0"/>
    <xf numFmtId="0" fontId="66" fillId="0" borderId="2245" applyNumberFormat="0" applyFill="0" applyAlignment="0" applyProtection="0"/>
    <xf numFmtId="0" fontId="2" fillId="0" borderId="2245" applyNumberFormat="0" applyFill="0" applyAlignment="0" applyProtection="0"/>
    <xf numFmtId="0" fontId="53" fillId="59" borderId="2242" applyNumberFormat="0" applyAlignment="0" applyProtection="0"/>
    <xf numFmtId="0" fontId="61" fillId="46" borderId="2242" applyNumberFormat="0" applyAlignment="0" applyProtection="0"/>
    <xf numFmtId="0" fontId="7" fillId="14" borderId="14" applyNumberFormat="0" applyFont="0" applyAlignment="0" applyProtection="0"/>
    <xf numFmtId="0" fontId="64" fillId="59" borderId="2244" applyNumberFormat="0" applyAlignment="0" applyProtection="0"/>
    <xf numFmtId="0" fontId="2" fillId="0" borderId="2245" applyNumberFormat="0" applyFill="0" applyAlignment="0" applyProtection="0"/>
    <xf numFmtId="0" fontId="66" fillId="0" borderId="2245"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242" applyNumberFormat="0" applyAlignment="0" applyProtection="0"/>
    <xf numFmtId="0" fontId="7" fillId="14" borderId="14" applyNumberFormat="0" applyFont="0" applyAlignment="0" applyProtection="0"/>
    <xf numFmtId="0" fontId="61" fillId="46" borderId="2242" applyNumberFormat="0" applyAlignment="0" applyProtection="0"/>
    <xf numFmtId="0" fontId="10" fillId="62" borderId="2243" applyNumberFormat="0" applyFont="0" applyAlignment="0" applyProtection="0"/>
    <xf numFmtId="0" fontId="64" fillId="59" borderId="2244" applyNumberFormat="0" applyAlignment="0" applyProtection="0"/>
    <xf numFmtId="0" fontId="7" fillId="14" borderId="14" applyNumberFormat="0" applyFont="0" applyAlignment="0" applyProtection="0"/>
    <xf numFmtId="0" fontId="66" fillId="0" borderId="2245" applyNumberFormat="0" applyFill="0" applyAlignment="0" applyProtection="0"/>
    <xf numFmtId="0" fontId="2" fillId="0" borderId="2245"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242"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242" applyNumberFormat="0" applyAlignment="0" applyProtection="0"/>
    <xf numFmtId="0" fontId="7" fillId="14" borderId="14" applyNumberFormat="0" applyFont="0" applyAlignment="0" applyProtection="0"/>
    <xf numFmtId="0" fontId="10" fillId="62" borderId="2243" applyNumberFormat="0" applyFont="0" applyAlignment="0" applyProtection="0"/>
    <xf numFmtId="0" fontId="64" fillId="59" borderId="2244" applyNumberFormat="0" applyAlignment="0" applyProtection="0"/>
    <xf numFmtId="0" fontId="7" fillId="14" borderId="14" applyNumberFormat="0" applyFont="0" applyAlignment="0" applyProtection="0"/>
    <xf numFmtId="0" fontId="2" fillId="0" borderId="2245" applyNumberFormat="0" applyFill="0" applyAlignment="0" applyProtection="0"/>
    <xf numFmtId="0" fontId="66" fillId="0" borderId="2245"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0" fontId="10" fillId="63" borderId="2249" applyNumberFormat="0" applyFont="0" applyBorder="0" applyAlignment="0" applyProtection="0"/>
    <xf numFmtId="180" fontId="10" fillId="63" borderId="2249" applyNumberFormat="0" applyFont="0" applyBorder="0" applyAlignment="0" applyProtection="0"/>
    <xf numFmtId="0" fontId="7" fillId="14" borderId="14" applyNumberFormat="0" applyFont="0" applyAlignment="0" applyProtection="0"/>
    <xf numFmtId="188" fontId="73" fillId="63" borderId="2712" applyFill="0">
      <alignment horizontal="center" vertical="center"/>
    </xf>
    <xf numFmtId="184" fontId="68" fillId="0" borderId="2567" applyFill="0">
      <alignment horizontal="center" vertical="center"/>
    </xf>
    <xf numFmtId="0" fontId="7" fillId="14" borderId="14" applyNumberFormat="0" applyFont="0" applyAlignment="0" applyProtection="0"/>
    <xf numFmtId="0" fontId="66" fillId="0" borderId="2718" applyNumberFormat="0" applyFill="0" applyAlignment="0" applyProtection="0"/>
    <xf numFmtId="231" fontId="103" fillId="0" borderId="2719">
      <alignment vertical="center"/>
      <protection locked="0"/>
    </xf>
    <xf numFmtId="191" fontId="74" fillId="0" borderId="2567" applyFont="0" applyFill="0" applyBorder="0" applyAlignment="0" applyProtection="0">
      <alignment horizontal="left"/>
      <protection locked="0"/>
    </xf>
    <xf numFmtId="0" fontId="7" fillId="14" borderId="14" applyNumberFormat="0" applyFont="0" applyAlignment="0" applyProtection="0"/>
    <xf numFmtId="0" fontId="74" fillId="0" borderId="2258" applyNumberFormat="0">
      <alignment horizontal="left"/>
      <protection locked="0"/>
    </xf>
    <xf numFmtId="0" fontId="7" fillId="14" borderId="14" applyNumberFormat="0" applyFont="0" applyAlignment="0" applyProtection="0"/>
    <xf numFmtId="0" fontId="2" fillId="0" borderId="2335" applyNumberFormat="0" applyFill="0" applyAlignment="0" applyProtection="0"/>
    <xf numFmtId="0" fontId="7" fillId="14" borderId="14" applyNumberFormat="0" applyFont="0" applyAlignment="0" applyProtection="0"/>
    <xf numFmtId="228" fontId="74" fillId="0" borderId="2722" applyNumberFormat="0">
      <alignment horizontal="left"/>
      <protection locked="0"/>
    </xf>
    <xf numFmtId="0" fontId="61" fillId="46" borderId="2715" applyNumberFormat="0" applyAlignment="0" applyProtection="0"/>
    <xf numFmtId="200" fontId="10" fillId="5" borderId="2639" applyFont="0" applyFill="0" applyBorder="0" applyAlignment="0" applyProtection="0"/>
    <xf numFmtId="0" fontId="7" fillId="14" borderId="14" applyNumberFormat="0" applyFont="0" applyAlignment="0" applyProtection="0"/>
    <xf numFmtId="188" fontId="73" fillId="63" borderId="2330" applyFill="0">
      <alignment horizontal="center" vertical="center"/>
    </xf>
    <xf numFmtId="180" fontId="10" fillId="63" borderId="2258" applyNumberFormat="0" applyFont="0" applyBorder="0" applyAlignment="0" applyProtection="0"/>
    <xf numFmtId="180" fontId="10" fillId="63" borderId="2258" applyNumberFormat="0" applyFont="0" applyBorder="0" applyAlignment="0" applyProtection="0"/>
    <xf numFmtId="49" fontId="74" fillId="0" borderId="2285">
      <alignment horizontal="left" vertical="top" wrapText="1"/>
      <protection locked="0"/>
    </xf>
    <xf numFmtId="0" fontId="7" fillId="14" borderId="14" applyNumberFormat="0" applyFont="0" applyAlignment="0" applyProtection="0"/>
    <xf numFmtId="250" fontId="121" fillId="0" borderId="2796" applyFill="0"/>
    <xf numFmtId="0" fontId="7" fillId="14" borderId="14" applyNumberFormat="0" applyFont="0" applyAlignment="0" applyProtection="0"/>
    <xf numFmtId="0" fontId="7" fillId="14" borderId="14" applyNumberFormat="0" applyFont="0" applyAlignment="0" applyProtection="0"/>
    <xf numFmtId="49" fontId="74" fillId="0" borderId="2312">
      <alignment horizontal="left" vertical="top" wrapText="1"/>
      <protection locked="0"/>
    </xf>
    <xf numFmtId="0" fontId="10" fillId="62" borderId="2279" applyNumberFormat="0" applyFont="0" applyAlignment="0" applyProtection="0"/>
    <xf numFmtId="201" fontId="10" fillId="39" borderId="2294" applyNumberFormat="0">
      <alignment horizontal="left"/>
    </xf>
    <xf numFmtId="231" fontId="103" fillId="0" borderId="2282">
      <alignment vertical="center"/>
      <protection locked="0"/>
    </xf>
    <xf numFmtId="0" fontId="7" fillId="14" borderId="14" applyNumberFormat="0" applyFont="0" applyAlignment="0" applyProtection="0"/>
    <xf numFmtId="184" fontId="103" fillId="0" borderId="2318">
      <alignment vertic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7" fontId="74" fillId="0" borderId="2321" applyFont="0" applyFill="0" applyBorder="0" applyAlignment="0" applyProtection="0">
      <alignment horizontal="left"/>
      <protection locked="0"/>
    </xf>
    <xf numFmtId="0" fontId="7" fillId="14" borderId="14" applyNumberFormat="0" applyFont="0" applyAlignment="0" applyProtection="0"/>
    <xf numFmtId="178" fontId="10" fillId="39" borderId="2294">
      <alignment horizontal="center"/>
      <protection locked="0"/>
    </xf>
    <xf numFmtId="0" fontId="7" fillId="14" borderId="14" applyNumberFormat="0" applyFont="0" applyAlignment="0" applyProtection="0"/>
    <xf numFmtId="0" fontId="7" fillId="14" borderId="14" applyNumberFormat="0" applyFont="0" applyAlignment="0" applyProtection="0"/>
    <xf numFmtId="228" fontId="73" fillId="63" borderId="2330" applyFill="0">
      <alignment horizontal="center" vertical="center"/>
    </xf>
    <xf numFmtId="231" fontId="103" fillId="0" borderId="2318">
      <alignment vertical="center"/>
      <protection locked="0"/>
    </xf>
    <xf numFmtId="0" fontId="53" fillId="59" borderId="2287" applyNumberFormat="0" applyAlignment="0" applyProtection="0"/>
    <xf numFmtId="0" fontId="2" fillId="0" borderId="2563" applyNumberFormat="0" applyFill="0" applyAlignment="0" applyProtection="0"/>
    <xf numFmtId="0" fontId="53" fillId="59" borderId="2323" applyNumberFormat="0" applyAlignment="0" applyProtection="0"/>
    <xf numFmtId="191" fontId="74" fillId="0" borderId="2794" applyFont="0" applyFill="0" applyBorder="0" applyAlignment="0" applyProtection="0">
      <alignment horizontal="left"/>
      <protection locked="0"/>
    </xf>
    <xf numFmtId="201" fontId="10" fillId="39" borderId="2285" applyNumberFormat="0">
      <alignment horizontal="left"/>
    </xf>
    <xf numFmtId="184" fontId="68" fillId="0" borderId="2285" applyFill="0">
      <alignment horizontal="center" vertical="center"/>
    </xf>
    <xf numFmtId="191" fontId="74" fillId="0" borderId="2557" applyFont="0" applyFill="0" applyBorder="0" applyAlignment="0" applyProtection="0">
      <alignment horizontal="left"/>
      <protection locked="0"/>
    </xf>
    <xf numFmtId="228" fontId="73" fillId="63" borderId="2312" applyFill="0">
      <alignment horizontal="center"/>
    </xf>
    <xf numFmtId="271" fontId="11" fillId="0" borderId="2303">
      <alignment horizontal="right"/>
    </xf>
    <xf numFmtId="267" fontId="112" fillId="0" borderId="2275" applyFill="0">
      <alignment horizontal="center" vertical="center"/>
    </xf>
    <xf numFmtId="233" fontId="103" fillId="0" borderId="2282">
      <alignment vertical="center"/>
      <protection locked="0"/>
    </xf>
    <xf numFmtId="228" fontId="79" fillId="0" borderId="2285" applyFill="0">
      <alignment horizontal="center" vertical="center"/>
    </xf>
    <xf numFmtId="228" fontId="73" fillId="63" borderId="2330" applyFill="0">
      <alignment horizontal="center"/>
    </xf>
    <xf numFmtId="232" fontId="103" fillId="0" borderId="2318">
      <alignment vertical="center"/>
      <protection locked="0"/>
    </xf>
    <xf numFmtId="271" fontId="11" fillId="0" borderId="2312">
      <alignment horizontal="right"/>
    </xf>
    <xf numFmtId="0" fontId="53" fillId="59" borderId="2323" applyNumberFormat="0" applyAlignment="0" applyProtection="0"/>
    <xf numFmtId="49" fontId="74" fillId="0" borderId="2267">
      <alignment horizontal="left" vertical="top" wrapText="1"/>
      <protection locked="0"/>
    </xf>
    <xf numFmtId="0" fontId="7" fillId="14" borderId="14" applyNumberFormat="0" applyFont="0" applyAlignment="0" applyProtection="0"/>
    <xf numFmtId="0" fontId="73" fillId="63" borderId="2267" applyFill="0">
      <alignment horizontal="center"/>
    </xf>
    <xf numFmtId="188" fontId="73" fillId="63" borderId="2267" applyFill="0">
      <alignment horizontal="center" vertical="center"/>
    </xf>
    <xf numFmtId="0" fontId="7" fillId="14" borderId="14" applyNumberFormat="0" applyFont="0" applyAlignment="0" applyProtection="0"/>
    <xf numFmtId="187" fontId="74" fillId="0" borderId="2303" applyFont="0" applyFill="0" applyBorder="0" applyAlignment="0" applyProtection="0">
      <alignment horizontal="left"/>
      <protection locked="0"/>
    </xf>
    <xf numFmtId="250" fontId="121" fillId="0" borderId="2313" applyFill="0"/>
    <xf numFmtId="10" fontId="68" fillId="67" borderId="2321" applyNumberFormat="0" applyBorder="0" applyAlignment="0" applyProtection="0"/>
    <xf numFmtId="228" fontId="124" fillId="0" borderId="2284" applyFill="0">
      <alignment horizontal="center" vertical="center"/>
    </xf>
    <xf numFmtId="0" fontId="7" fillId="14" borderId="14" applyNumberFormat="0" applyFont="0" applyAlignment="0" applyProtection="0"/>
    <xf numFmtId="0" fontId="74" fillId="0" borderId="2303" applyNumberFormat="0">
      <alignment horizontal="left"/>
      <protection locked="0"/>
    </xf>
    <xf numFmtId="228" fontId="124" fillId="0" borderId="2275" applyFill="0">
      <alignment horizontal="center" vertical="center"/>
    </xf>
    <xf numFmtId="0" fontId="7" fillId="14" borderId="14" applyNumberFormat="0" applyFont="0" applyAlignment="0" applyProtection="0"/>
    <xf numFmtId="271" fontId="11" fillId="0" borderId="2294">
      <alignment horizontal="right"/>
    </xf>
    <xf numFmtId="229" fontId="103" fillId="0" borderId="2318">
      <alignment vertical="center"/>
      <protection locked="0"/>
    </xf>
    <xf numFmtId="271" fontId="11" fillId="63" borderId="2312">
      <alignment horizontal="right"/>
    </xf>
    <xf numFmtId="201" fontId="10" fillId="39" borderId="2303" applyNumberFormat="0">
      <alignment horizontal="left"/>
    </xf>
    <xf numFmtId="3" fontId="114" fillId="39" borderId="2312">
      <alignment horizontal="center"/>
      <protection locked="0"/>
    </xf>
    <xf numFmtId="185" fontId="74" fillId="0" borderId="2312" applyFont="0" applyFill="0" applyBorder="0" applyAlignment="0" applyProtection="0">
      <alignment horizontal="left"/>
      <protection locked="0"/>
    </xf>
    <xf numFmtId="228" fontId="103" fillId="0" borderId="2300">
      <alignment vertical="center"/>
      <protection locked="0"/>
    </xf>
    <xf numFmtId="193" fontId="10" fillId="0" borderId="2267"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2312" applyFont="0" applyFill="0" applyBorder="0" applyAlignment="0" applyProtection="0">
      <alignment horizontal="left"/>
      <protection locked="0"/>
    </xf>
    <xf numFmtId="271" fontId="11" fillId="0" borderId="2294">
      <alignment horizontal="right"/>
    </xf>
    <xf numFmtId="49" fontId="74" fillId="0" borderId="2294">
      <alignment horizontal="left" vertical="top" wrapText="1"/>
      <protection locked="0"/>
    </xf>
    <xf numFmtId="49" fontId="74" fillId="0" borderId="2303">
      <alignment horizontal="left" vertical="top" wrapText="1"/>
      <protection locked="0"/>
    </xf>
    <xf numFmtId="197" fontId="74" fillId="0" borderId="2303">
      <alignment horizontal="left"/>
      <protection locked="0"/>
    </xf>
    <xf numFmtId="233" fontId="103" fillId="0" borderId="2318">
      <alignment vertical="center"/>
      <protection locked="0"/>
    </xf>
    <xf numFmtId="200" fontId="10" fillId="5" borderId="2267" applyFont="0" applyFill="0" applyBorder="0" applyAlignment="0" applyProtection="0"/>
    <xf numFmtId="228" fontId="73" fillId="63" borderId="2312" applyFill="0">
      <alignment horizontal="center"/>
    </xf>
    <xf numFmtId="196" fontId="10" fillId="39" borderId="2312" applyFont="0" applyFill="0" applyBorder="0" applyAlignment="0">
      <alignment horizontal="left"/>
    </xf>
    <xf numFmtId="0" fontId="7" fillId="14" borderId="14" applyNumberFormat="0" applyFont="0" applyAlignment="0" applyProtection="0"/>
    <xf numFmtId="228" fontId="74" fillId="0" borderId="2330" applyNumberFormat="0">
      <alignment horizontal="left"/>
      <protection locked="0"/>
    </xf>
    <xf numFmtId="0" fontId="7" fillId="14" borderId="14" applyNumberFormat="0" applyFont="0" applyAlignment="0" applyProtection="0"/>
    <xf numFmtId="0" fontId="7" fillId="14" borderId="14" applyNumberFormat="0" applyFont="0" applyAlignment="0" applyProtection="0"/>
    <xf numFmtId="0" fontId="66" fillId="0" borderId="2290" applyNumberFormat="0" applyFill="0" applyAlignment="0" applyProtection="0"/>
    <xf numFmtId="0" fontId="7" fillId="14" borderId="14" applyNumberFormat="0" applyFont="0" applyAlignment="0" applyProtection="0"/>
    <xf numFmtId="271" fontId="11" fillId="63" borderId="2303">
      <alignment horizontal="right"/>
    </xf>
    <xf numFmtId="0" fontId="7" fillId="14" borderId="14" applyNumberFormat="0" applyFont="0" applyAlignment="0" applyProtection="0"/>
    <xf numFmtId="0" fontId="7" fillId="14" borderId="14" applyNumberFormat="0" applyFont="0" applyAlignment="0" applyProtection="0"/>
    <xf numFmtId="228" fontId="103" fillId="0" borderId="2282">
      <alignment vertical="center"/>
      <protection locked="0"/>
    </xf>
    <xf numFmtId="0" fontId="7" fillId="14" borderId="14" applyNumberFormat="0" applyFont="0" applyAlignment="0" applyProtection="0"/>
    <xf numFmtId="0" fontId="10" fillId="62" borderId="2315" applyNumberFormat="0" applyFont="0" applyAlignment="0" applyProtection="0"/>
    <xf numFmtId="0" fontId="7" fillId="14" borderId="14" applyNumberFormat="0" applyFont="0" applyAlignment="0" applyProtection="0"/>
    <xf numFmtId="0" fontId="2" fillId="0" borderId="2299" applyNumberFormat="0" applyFill="0" applyAlignment="0" applyProtection="0"/>
    <xf numFmtId="228" fontId="136" fillId="68" borderId="2328" applyNumberFormat="0">
      <alignment horizontal="right"/>
    </xf>
    <xf numFmtId="0" fontId="7" fillId="14" borderId="14" applyNumberFormat="0" applyFont="0" applyAlignment="0" applyProtection="0"/>
    <xf numFmtId="0" fontId="7" fillId="14" borderId="14" applyNumberFormat="0" applyFont="0" applyAlignment="0" applyProtection="0"/>
    <xf numFmtId="10" fontId="68" fillId="67" borderId="2312" applyNumberFormat="0" applyBorder="0" applyAlignment="0" applyProtection="0"/>
    <xf numFmtId="188" fontId="73" fillId="63" borderId="2267" applyFill="0">
      <alignment horizontal="center" vertical="center"/>
    </xf>
    <xf numFmtId="0" fontId="7" fillId="14" borderId="14" applyNumberFormat="0" applyFont="0" applyAlignment="0" applyProtection="0"/>
    <xf numFmtId="254" fontId="10" fillId="39" borderId="2294">
      <alignment horizontal="right"/>
      <protection locked="0"/>
    </xf>
    <xf numFmtId="271" fontId="11" fillId="63" borderId="2321">
      <alignment horizontal="right"/>
    </xf>
    <xf numFmtId="178" fontId="10" fillId="39" borderId="2312">
      <alignment horizontal="center"/>
      <protection locked="0"/>
    </xf>
    <xf numFmtId="191" fontId="74" fillId="0" borderId="2285" applyFont="0" applyFill="0" applyBorder="0" applyAlignment="0" applyProtection="0">
      <alignment horizontal="left"/>
      <protection locked="0"/>
    </xf>
    <xf numFmtId="0" fontId="7" fillId="14" borderId="14" applyNumberFormat="0" applyFont="0" applyAlignment="0" applyProtection="0"/>
    <xf numFmtId="0" fontId="73" fillId="63" borderId="2312" applyFill="0">
      <alignment horizontal="center"/>
    </xf>
    <xf numFmtId="17" fontId="11" fillId="39" borderId="2285">
      <alignment horizontal="center"/>
      <protection locked="0"/>
    </xf>
    <xf numFmtId="0" fontId="2" fillId="0" borderId="2272" applyNumberFormat="0" applyFill="0" applyAlignment="0" applyProtection="0"/>
    <xf numFmtId="191" fontId="74" fillId="0" borderId="2312" applyFont="0" applyFill="0" applyBorder="0" applyAlignment="0" applyProtection="0">
      <alignment horizontal="left"/>
      <protection locked="0"/>
    </xf>
    <xf numFmtId="0" fontId="53" fillId="59" borderId="2314" applyNumberFormat="0" applyAlignment="0" applyProtection="0"/>
    <xf numFmtId="0" fontId="53" fillId="59" borderId="2260" applyNumberFormat="0" applyAlignment="0" applyProtection="0"/>
    <xf numFmtId="188" fontId="73" fillId="63" borderId="2312" applyFill="0">
      <alignment horizontal="center" vertical="center"/>
    </xf>
    <xf numFmtId="0" fontId="7" fillId="14" borderId="14" applyNumberFormat="0" applyFont="0" applyAlignment="0" applyProtection="0"/>
    <xf numFmtId="228" fontId="136" fillId="68" borderId="2274" applyNumberFormat="0">
      <alignment horizontal="right"/>
    </xf>
    <xf numFmtId="0" fontId="10" fillId="62" borderId="2288" applyNumberFormat="0" applyFont="0" applyAlignment="0" applyProtection="0"/>
    <xf numFmtId="0" fontId="61" fillId="46" borderId="2260" applyNumberFormat="0" applyAlignment="0" applyProtection="0"/>
    <xf numFmtId="0" fontId="7" fillId="14" borderId="14" applyNumberFormat="0" applyFont="0" applyAlignment="0" applyProtection="0"/>
    <xf numFmtId="231" fontId="103" fillId="0" borderId="2309">
      <alignment vertical="center"/>
      <protection locked="0"/>
    </xf>
    <xf numFmtId="0" fontId="10" fillId="62" borderId="2261" applyNumberFormat="0" applyFont="0" applyAlignment="0" applyProtection="0"/>
    <xf numFmtId="0" fontId="10" fillId="62" borderId="2261" applyNumberFormat="0" applyFont="0" applyAlignment="0" applyProtection="0"/>
    <xf numFmtId="0" fontId="64" fillId="59" borderId="2262" applyNumberFormat="0" applyAlignment="0" applyProtection="0"/>
    <xf numFmtId="0" fontId="73" fillId="63" borderId="2722" applyFill="0">
      <alignment horizontal="center"/>
    </xf>
    <xf numFmtId="0" fontId="66" fillId="0" borderId="2263" applyNumberFormat="0" applyFill="0" applyAlignment="0" applyProtection="0"/>
    <xf numFmtId="0" fontId="2" fillId="0" borderId="2308" applyNumberFormat="0" applyFill="0" applyAlignment="0" applyProtection="0"/>
    <xf numFmtId="271" fontId="11" fillId="0" borderId="2276">
      <alignment horizontal="right"/>
    </xf>
    <xf numFmtId="266" fontId="103" fillId="0" borderId="2276" applyFill="0">
      <alignment horizontal="center" vertical="center"/>
    </xf>
    <xf numFmtId="10" fontId="68" fillId="67" borderId="2276" applyNumberFormat="0" applyBorder="0" applyAlignment="0" applyProtection="0"/>
    <xf numFmtId="276" fontId="20" fillId="0" borderId="2276">
      <alignment horizontal="center"/>
    </xf>
    <xf numFmtId="276" fontId="20" fillId="0" borderId="2267">
      <alignment horizontal="center"/>
    </xf>
    <xf numFmtId="0" fontId="74" fillId="0" borderId="2267" applyNumberFormat="0">
      <alignment horizontal="left"/>
      <protection locked="0"/>
    </xf>
    <xf numFmtId="0" fontId="61" fillId="46" borderId="2305" applyNumberFormat="0" applyAlignment="0" applyProtection="0"/>
    <xf numFmtId="0" fontId="7" fillId="14" borderId="14" applyNumberFormat="0" applyFont="0" applyAlignment="0" applyProtection="0"/>
    <xf numFmtId="0" fontId="7" fillId="14" borderId="14" applyNumberFormat="0" applyFont="0" applyAlignment="0" applyProtection="0"/>
    <xf numFmtId="228" fontId="112" fillId="0" borderId="2284" applyFill="0">
      <alignment horizontal="center" vertical="center"/>
    </xf>
    <xf numFmtId="0" fontId="7" fillId="14" borderId="14" applyNumberFormat="0" applyFont="0" applyAlignment="0" applyProtection="0"/>
    <xf numFmtId="0" fontId="7" fillId="14" borderId="14" applyNumberFormat="0" applyFont="0" applyAlignment="0" applyProtection="0"/>
    <xf numFmtId="184" fontId="103" fillId="0" borderId="2309">
      <alignment vertical="center"/>
      <protection locked="0"/>
    </xf>
    <xf numFmtId="0" fontId="7" fillId="14" borderId="14" applyNumberFormat="0" applyFont="0" applyAlignment="0" applyProtection="0"/>
    <xf numFmtId="228" fontId="104" fillId="0" borderId="2285" applyFill="0">
      <alignment horizontal="center" vertical="center"/>
    </xf>
    <xf numFmtId="228" fontId="112" fillId="0" borderId="2275" applyFill="0">
      <alignment horizontal="center" vertical="center"/>
    </xf>
    <xf numFmtId="228" fontId="73" fillId="63" borderId="2321" applyFill="0">
      <alignment horizontal="center"/>
    </xf>
    <xf numFmtId="228" fontId="103" fillId="0" borderId="2303" applyFill="0">
      <alignment horizontal="center" vertical="center"/>
    </xf>
    <xf numFmtId="185" fontId="74" fillId="0" borderId="2303" applyFont="0" applyFill="0" applyBorder="0" applyAlignment="0" applyProtection="0">
      <alignment horizontal="left"/>
      <protection locked="0"/>
    </xf>
    <xf numFmtId="0" fontId="61" fillId="46" borderId="2269" applyNumberFormat="0" applyAlignment="0" applyProtection="0"/>
    <xf numFmtId="0" fontId="7" fillId="14" borderId="14" applyNumberFormat="0" applyFont="0" applyAlignment="0" applyProtection="0"/>
    <xf numFmtId="49" fontId="74" fillId="0" borderId="2312">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193" fontId="10" fillId="0" borderId="2267"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278"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78" fontId="10" fillId="39" borderId="2285">
      <alignment horizontal="center"/>
      <protection locked="0"/>
    </xf>
    <xf numFmtId="254" fontId="10" fillId="39" borderId="2285">
      <alignment horizontal="right"/>
      <protection locked="0"/>
    </xf>
    <xf numFmtId="178" fontId="10" fillId="39" borderId="2285">
      <alignment horizontal="center"/>
      <protection locked="0"/>
    </xf>
    <xf numFmtId="0" fontId="7" fillId="14" borderId="14" applyNumberFormat="0" applyFont="0" applyAlignment="0" applyProtection="0"/>
    <xf numFmtId="0" fontId="7" fillId="14" borderId="14" applyNumberFormat="0" applyFont="0" applyAlignment="0" applyProtection="0"/>
    <xf numFmtId="196" fontId="10" fillId="39" borderId="2285" applyFont="0" applyFill="0" applyBorder="0" applyAlignment="0">
      <alignment horizontal="left"/>
    </xf>
    <xf numFmtId="0" fontId="7" fillId="14" borderId="14" applyNumberFormat="0" applyFont="0" applyAlignment="0" applyProtection="0"/>
    <xf numFmtId="0" fontId="7" fillId="14" borderId="14" applyNumberFormat="0" applyFont="0" applyAlignment="0" applyProtection="0"/>
    <xf numFmtId="178" fontId="10" fillId="39" borderId="2267">
      <alignment horizontal="center"/>
      <protection locked="0"/>
    </xf>
    <xf numFmtId="201" fontId="10" fillId="39" borderId="2312" applyNumberFormat="0">
      <alignment horizontal="left"/>
    </xf>
    <xf numFmtId="0" fontId="66" fillId="0" borderId="2272" applyNumberFormat="0" applyFill="0" applyAlignment="0" applyProtection="0"/>
    <xf numFmtId="196" fontId="10" fillId="39" borderId="2303" applyFont="0" applyFill="0" applyBorder="0" applyAlignment="0">
      <alignment horizontal="left"/>
    </xf>
    <xf numFmtId="0" fontId="7" fillId="14" borderId="14" applyNumberFormat="0" applyFont="0" applyAlignment="0" applyProtection="0"/>
    <xf numFmtId="178" fontId="10" fillId="39" borderId="2267">
      <alignment horizontal="center"/>
      <protection locked="0"/>
    </xf>
    <xf numFmtId="0" fontId="7" fillId="14" borderId="14" applyNumberFormat="0" applyFont="0" applyAlignment="0" applyProtection="0"/>
    <xf numFmtId="49" fontId="74" fillId="0" borderId="2303">
      <alignment horizontal="left" vertical="top" wrapText="1"/>
      <protection locked="0"/>
    </xf>
    <xf numFmtId="0" fontId="7" fillId="14" borderId="14" applyNumberFormat="0" applyFont="0" applyAlignment="0" applyProtection="0"/>
    <xf numFmtId="0" fontId="53" fillId="59" borderId="2260" applyNumberFormat="0" applyAlignment="0" applyProtection="0"/>
    <xf numFmtId="271" fontId="11" fillId="0" borderId="2330">
      <alignment horizontal="right"/>
    </xf>
    <xf numFmtId="191" fontId="74" fillId="0" borderId="2303" applyFont="0" applyFill="0" applyBorder="0" applyAlignment="0" applyProtection="0">
      <alignment horizontal="left"/>
      <protection locked="0"/>
    </xf>
    <xf numFmtId="230" fontId="103" fillId="0" borderId="2309">
      <alignment vertical="center"/>
      <protection locked="0"/>
    </xf>
    <xf numFmtId="233" fontId="103" fillId="0" borderId="2327">
      <alignment vertical="center"/>
      <protection locked="0"/>
    </xf>
    <xf numFmtId="190" fontId="74" fillId="0" borderId="2312" applyFont="0" applyFill="0" applyBorder="0" applyAlignment="0" applyProtection="0">
      <alignment horizontal="left"/>
      <protection locked="0"/>
    </xf>
    <xf numFmtId="196" fontId="10" fillId="39" borderId="2303" applyFont="0" applyFill="0" applyBorder="0" applyAlignment="0">
      <alignment horizontal="left"/>
    </xf>
    <xf numFmtId="0" fontId="7" fillId="14" borderId="14" applyNumberFormat="0" applyFont="0" applyAlignment="0" applyProtection="0"/>
    <xf numFmtId="0" fontId="66" fillId="0" borderId="2290" applyNumberFormat="0" applyFill="0" applyAlignment="0" applyProtection="0"/>
    <xf numFmtId="0" fontId="53" fillId="59" borderId="2305" applyNumberFormat="0" applyAlignment="0" applyProtection="0"/>
    <xf numFmtId="254" fontId="10" fillId="39" borderId="2303">
      <alignment horizontal="right"/>
      <protection locked="0"/>
    </xf>
    <xf numFmtId="178" fontId="10" fillId="39" borderId="2312">
      <alignment horizontal="center"/>
      <protection locked="0"/>
    </xf>
    <xf numFmtId="228" fontId="103" fillId="0" borderId="2321" applyFill="0">
      <alignment horizontal="center" vertical="center"/>
    </xf>
    <xf numFmtId="254" fontId="10" fillId="39" borderId="2312">
      <alignment horizontal="right"/>
      <protection locked="0"/>
    </xf>
    <xf numFmtId="0" fontId="66" fillId="0" borderId="2281" applyNumberFormat="0" applyFill="0" applyAlignment="0" applyProtection="0"/>
    <xf numFmtId="0" fontId="7" fillId="14" borderId="14" applyNumberFormat="0" applyFont="0" applyAlignment="0" applyProtection="0"/>
    <xf numFmtId="0" fontId="53" fillId="59" borderId="2269" applyNumberFormat="0" applyAlignment="0" applyProtection="0"/>
    <xf numFmtId="0" fontId="2" fillId="0" borderId="2281" applyNumberFormat="0" applyFill="0" applyAlignment="0" applyProtection="0"/>
    <xf numFmtId="0" fontId="73" fillId="63" borderId="2312" applyFill="0">
      <alignment horizontal="center"/>
    </xf>
    <xf numFmtId="0" fontId="7" fillId="14" borderId="14" applyNumberFormat="0" applyFont="0" applyAlignment="0" applyProtection="0"/>
    <xf numFmtId="0" fontId="7" fillId="14" borderId="14" applyNumberFormat="0" applyFont="0" applyAlignment="0" applyProtection="0"/>
    <xf numFmtId="271" fontId="11" fillId="0" borderId="2321">
      <alignment horizontal="right"/>
    </xf>
    <xf numFmtId="228" fontId="73" fillId="63" borderId="2312" applyFill="0">
      <alignment horizontal="center" vertical="center"/>
    </xf>
    <xf numFmtId="187" fontId="74" fillId="0" borderId="2267" applyFont="0" applyFill="0" applyBorder="0" applyAlignment="0" applyProtection="0">
      <alignment horizontal="left"/>
      <protection locked="0"/>
    </xf>
    <xf numFmtId="0" fontId="7" fillId="14" borderId="14" applyNumberFormat="0" applyFont="0" applyAlignment="0" applyProtection="0"/>
    <xf numFmtId="250" fontId="168" fillId="0" borderId="2313" applyFill="0"/>
    <xf numFmtId="0" fontId="7" fillId="14" borderId="14" applyNumberFormat="0" applyFont="0" applyAlignment="0" applyProtection="0"/>
    <xf numFmtId="17" fontId="11" fillId="39" borderId="2321">
      <alignment horizontal="center"/>
      <protection locked="0"/>
    </xf>
    <xf numFmtId="0" fontId="53" fillId="59" borderId="2296" applyNumberFormat="0" applyAlignment="0" applyProtection="0"/>
    <xf numFmtId="188" fontId="73" fillId="63" borderId="2303" applyFill="0">
      <alignment horizontal="center" vertical="center"/>
    </xf>
    <xf numFmtId="229" fontId="103" fillId="0" borderId="2282">
      <alignment vertical="center"/>
      <protection locked="0"/>
    </xf>
    <xf numFmtId="231" fontId="103" fillId="0" borderId="2282">
      <alignment vertical="center"/>
      <protection locked="0"/>
    </xf>
    <xf numFmtId="10" fontId="68" fillId="67" borderId="2294" applyNumberFormat="0" applyBorder="0" applyAlignment="0" applyProtection="0"/>
    <xf numFmtId="49" fontId="74" fillId="0" borderId="2321">
      <alignment horizontal="left" vertical="top" wrapText="1"/>
      <protection locked="0"/>
    </xf>
    <xf numFmtId="266" fontId="103" fillId="0" borderId="2330" applyFill="0">
      <alignment horizontal="center" vertical="center"/>
    </xf>
    <xf numFmtId="178" fontId="10" fillId="39" borderId="2303">
      <alignment horizontal="center"/>
      <protection locked="0"/>
    </xf>
    <xf numFmtId="267" fontId="112" fillId="0" borderId="2320" applyFill="0">
      <alignment horizontal="center" vertical="center"/>
    </xf>
    <xf numFmtId="0" fontId="61" fillId="46" borderId="2260" applyNumberFormat="0" applyAlignment="0" applyProtection="0"/>
    <xf numFmtId="230" fontId="103" fillId="0" borderId="2273">
      <alignment vertical="center"/>
      <protection locked="0"/>
    </xf>
    <xf numFmtId="254" fontId="10" fillId="39" borderId="2321">
      <alignment horizontal="right"/>
      <protection locked="0"/>
    </xf>
    <xf numFmtId="178" fontId="10" fillId="39" borderId="2321">
      <alignment horizontal="center"/>
      <protection locked="0"/>
    </xf>
    <xf numFmtId="185" fontId="74" fillId="0" borderId="2330" applyFont="0" applyFill="0" applyBorder="0" applyAlignment="0" applyProtection="0">
      <alignment horizontal="left"/>
      <protection locked="0"/>
    </xf>
    <xf numFmtId="0" fontId="7" fillId="14" borderId="14" applyNumberFormat="0" applyFont="0" applyAlignment="0" applyProtection="0"/>
    <xf numFmtId="3" fontId="114" fillId="39" borderId="2303">
      <alignment horizontal="center"/>
      <protection locked="0"/>
    </xf>
    <xf numFmtId="0" fontId="7" fillId="14" borderId="14" applyNumberFormat="0" applyFont="0" applyAlignment="0" applyProtection="0"/>
    <xf numFmtId="0" fontId="66" fillId="0" borderId="2281" applyNumberFormat="0" applyFill="0" applyAlignment="0" applyProtection="0"/>
    <xf numFmtId="0" fontId="66" fillId="0" borderId="2290" applyNumberFormat="0" applyFill="0" applyAlignment="0" applyProtection="0"/>
    <xf numFmtId="271" fontId="11" fillId="63" borderId="2294">
      <alignment horizontal="right"/>
    </xf>
    <xf numFmtId="0" fontId="7" fillId="14" borderId="14" applyNumberFormat="0" applyFont="0" applyAlignment="0" applyProtection="0"/>
    <xf numFmtId="229" fontId="103" fillId="0" borderId="2300">
      <alignment vertical="center"/>
      <protection locked="0"/>
    </xf>
    <xf numFmtId="0" fontId="7" fillId="14" borderId="14" applyNumberFormat="0" applyFont="0" applyAlignment="0" applyProtection="0"/>
    <xf numFmtId="228" fontId="103" fillId="0" borderId="2294" applyFill="0">
      <alignment horizontal="center" vertical="center"/>
    </xf>
    <xf numFmtId="0" fontId="2" fillId="0" borderId="2326" applyNumberFormat="0" applyFill="0" applyAlignment="0" applyProtection="0"/>
    <xf numFmtId="0" fontId="61" fillId="46" borderId="2323" applyNumberFormat="0" applyAlignment="0" applyProtection="0"/>
    <xf numFmtId="0" fontId="66" fillId="0" borderId="2317" applyNumberFormat="0" applyFill="0" applyAlignment="0" applyProtection="0"/>
    <xf numFmtId="0" fontId="64" fillId="59" borderId="2717"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10" fillId="62" borderId="2261" applyNumberFormat="0" applyFont="0" applyAlignment="0" applyProtection="0"/>
    <xf numFmtId="0" fontId="64" fillId="59" borderId="2262" applyNumberFormat="0" applyAlignment="0" applyProtection="0"/>
    <xf numFmtId="0" fontId="10" fillId="62" borderId="2306" applyNumberFormat="0" applyFont="0" applyAlignment="0" applyProtection="0"/>
    <xf numFmtId="231" fontId="103" fillId="0" borderId="2309">
      <alignment vertical="center"/>
      <protection locked="0"/>
    </xf>
    <xf numFmtId="0" fontId="7" fillId="14" borderId="14" applyNumberFormat="0" applyFont="0" applyAlignment="0" applyProtection="0"/>
    <xf numFmtId="250" fontId="121" fillId="0" borderId="2295" applyFill="0"/>
    <xf numFmtId="0" fontId="7" fillId="14" borderId="14" applyNumberFormat="0" applyFont="0" applyAlignment="0" applyProtection="0"/>
    <xf numFmtId="0" fontId="7" fillId="14" borderId="14" applyNumberFormat="0" applyFont="0" applyAlignment="0" applyProtection="0"/>
    <xf numFmtId="0" fontId="66" fillId="0" borderId="2263" applyNumberFormat="0" applyFill="0" applyAlignment="0" applyProtection="0"/>
    <xf numFmtId="0" fontId="2" fillId="0" borderId="2263" applyNumberFormat="0" applyFill="0" applyAlignment="0" applyProtection="0"/>
    <xf numFmtId="0" fontId="7" fillId="14" borderId="14" applyNumberFormat="0" applyFont="0" applyAlignment="0" applyProtection="0"/>
    <xf numFmtId="0" fontId="61" fillId="46" borderId="2314" applyNumberFormat="0" applyAlignment="0" applyProtection="0"/>
    <xf numFmtId="0" fontId="7" fillId="14" borderId="14" applyNumberFormat="0" applyFont="0" applyAlignment="0" applyProtection="0"/>
    <xf numFmtId="228" fontId="124" fillId="0" borderId="2320" applyFill="0">
      <alignment horizontal="center" vertical="center"/>
    </xf>
    <xf numFmtId="231" fontId="103" fillId="0" borderId="2318">
      <alignment vertical="center"/>
      <protection locked="0"/>
    </xf>
    <xf numFmtId="0" fontId="66" fillId="0" borderId="2308" applyNumberFormat="0" applyFill="0" applyAlignment="0" applyProtection="0"/>
    <xf numFmtId="237" fontId="103" fillId="0" borderId="2318">
      <alignment vertical="center"/>
      <protection locked="0"/>
    </xf>
    <xf numFmtId="233" fontId="103" fillId="0" borderId="2282">
      <alignment vertical="center"/>
      <protection locked="0"/>
    </xf>
    <xf numFmtId="0" fontId="74" fillId="0" borderId="2285" applyNumberFormat="0">
      <alignment horizontal="left"/>
      <protection locked="0"/>
    </xf>
    <xf numFmtId="231" fontId="103" fillId="0" borderId="2291">
      <alignment vertical="center"/>
      <protection locked="0"/>
    </xf>
    <xf numFmtId="267" fontId="112" fillId="0" borderId="2284" applyFill="0">
      <alignment horizontal="center" vertical="center"/>
    </xf>
    <xf numFmtId="0" fontId="64" fillId="59" borderId="2562" applyNumberFormat="0" applyAlignment="0" applyProtection="0"/>
    <xf numFmtId="0" fontId="10" fillId="62" borderId="2297" applyNumberFormat="0" applyFont="0" applyAlignment="0" applyProtection="0"/>
    <xf numFmtId="37" fontId="70" fillId="0" borderId="2311" applyFill="0">
      <alignment horizontal="center" vertical="center"/>
    </xf>
    <xf numFmtId="229" fontId="103" fillId="0" borderId="2309">
      <alignment vertical="center"/>
      <protection locked="0"/>
    </xf>
    <xf numFmtId="185" fontId="74" fillId="0" borderId="2285" applyFont="0" applyFill="0" applyBorder="0" applyAlignment="0" applyProtection="0">
      <alignment horizontal="left"/>
      <protection locked="0"/>
    </xf>
    <xf numFmtId="3" fontId="114" fillId="39" borderId="2285">
      <alignment horizontal="center"/>
      <protection locked="0"/>
    </xf>
    <xf numFmtId="228" fontId="68" fillId="0" borderId="2285" applyFill="0">
      <alignment horizontal="center" vertical="center"/>
    </xf>
    <xf numFmtId="188" fontId="73" fillId="63" borderId="2285" applyFill="0">
      <alignment horizontal="center" vertical="center"/>
    </xf>
    <xf numFmtId="0" fontId="66" fillId="0" borderId="2272" applyNumberFormat="0" applyFill="0" applyAlignment="0" applyProtection="0"/>
    <xf numFmtId="0" fontId="64" fillId="59" borderId="2271" applyNumberFormat="0" applyAlignment="0" applyProtection="0"/>
    <xf numFmtId="0" fontId="10" fillId="62" borderId="2270" applyNumberFormat="0" applyFont="0" applyAlignment="0" applyProtection="0"/>
    <xf numFmtId="188" fontId="73" fillId="63" borderId="2276" applyFill="0">
      <alignment horizontal="center" vertical="center"/>
    </xf>
    <xf numFmtId="0" fontId="10" fillId="62" borderId="2270" applyNumberFormat="0" applyFont="0" applyAlignment="0" applyProtection="0"/>
    <xf numFmtId="228" fontId="73" fillId="63" borderId="2294" applyFill="0">
      <alignment horizontal="center" vertical="center"/>
    </xf>
    <xf numFmtId="0" fontId="7" fillId="14" borderId="14" applyNumberFormat="0" applyFont="0" applyAlignment="0" applyProtection="0"/>
    <xf numFmtId="17" fontId="11" fillId="39" borderId="2303">
      <alignment horizontal="center"/>
      <protection locked="0"/>
    </xf>
    <xf numFmtId="200" fontId="10" fillId="5" borderId="2303" applyFont="0" applyFill="0" applyBorder="0" applyAlignment="0" applyProtection="0"/>
    <xf numFmtId="184" fontId="103" fillId="0" borderId="2291">
      <alignment vertical="center"/>
      <protection locked="0"/>
    </xf>
    <xf numFmtId="37" fontId="70" fillId="0" borderId="2284" applyFill="0">
      <alignment horizontal="center" vertical="center"/>
    </xf>
    <xf numFmtId="228" fontId="73" fillId="63" borderId="2321" applyFill="0">
      <alignment horizontal="center" vertical="center"/>
    </xf>
    <xf numFmtId="228" fontId="136" fillId="68" borderId="2301" applyNumberFormat="0">
      <alignment horizontal="right"/>
    </xf>
    <xf numFmtId="0" fontId="10" fillId="62" borderId="2288" applyNumberFormat="0" applyFont="0" applyAlignment="0" applyProtection="0"/>
    <xf numFmtId="0" fontId="7" fillId="14" borderId="14" applyNumberFormat="0" applyFont="0" applyAlignment="0" applyProtection="0"/>
    <xf numFmtId="254" fontId="10" fillId="39" borderId="2285">
      <alignment horizontal="right"/>
      <protection locked="0"/>
    </xf>
    <xf numFmtId="178" fontId="10" fillId="39" borderId="2303">
      <alignment horizontal="center"/>
      <protection locked="0"/>
    </xf>
    <xf numFmtId="192" fontId="74" fillId="0" borderId="2312" applyFont="0" applyFill="0" applyBorder="0" applyAlignment="0" applyProtection="0">
      <alignment horizontal="left"/>
      <protection locked="0"/>
    </xf>
    <xf numFmtId="271" fontId="11" fillId="0" borderId="2285">
      <alignment horizontal="right"/>
    </xf>
    <xf numFmtId="0" fontId="7" fillId="14" borderId="14" applyNumberFormat="0" applyFont="0" applyAlignment="0" applyProtection="0"/>
    <xf numFmtId="0" fontId="7" fillId="14" borderId="14" applyNumberFormat="0" applyFont="0" applyAlignment="0" applyProtection="0"/>
    <xf numFmtId="187" fontId="74" fillId="0" borderId="2285"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64" fillId="59" borderId="2289" applyNumberFormat="0" applyAlignment="0" applyProtection="0"/>
    <xf numFmtId="250" fontId="121" fillId="0" borderId="2322" applyFill="0"/>
    <xf numFmtId="237" fontId="103" fillId="0" borderId="2291">
      <alignment vertical="center"/>
      <protection locked="0"/>
    </xf>
    <xf numFmtId="0" fontId="10" fillId="62" borderId="232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2267" applyFont="0" applyFill="0" applyBorder="0" applyAlignment="0" applyProtection="0">
      <alignment horizontal="left"/>
      <protection locked="0"/>
    </xf>
    <xf numFmtId="0" fontId="7" fillId="14" borderId="14" applyNumberFormat="0" applyFont="0" applyAlignment="0" applyProtection="0"/>
    <xf numFmtId="233" fontId="103" fillId="0" borderId="2300">
      <alignment vertical="center"/>
      <protection locked="0"/>
    </xf>
    <xf numFmtId="228" fontId="68" fillId="0" borderId="2321" applyFill="0">
      <alignment horizontal="center" vertical="center"/>
    </xf>
    <xf numFmtId="228" fontId="103" fillId="0" borderId="2291">
      <alignment vertical="center"/>
      <protection locked="0"/>
    </xf>
    <xf numFmtId="178" fontId="10" fillId="39" borderId="2267">
      <alignment horizontal="center"/>
      <protection locked="0"/>
    </xf>
    <xf numFmtId="0" fontId="74" fillId="0" borderId="2312" applyNumberFormat="0">
      <alignment horizontal="left"/>
      <protection locked="0"/>
    </xf>
    <xf numFmtId="0" fontId="53" fillId="59" borderId="2296" applyNumberFormat="0" applyAlignment="0" applyProtection="0"/>
    <xf numFmtId="0" fontId="61" fillId="46" borderId="2296" applyNumberFormat="0" applyAlignment="0" applyProtection="0"/>
    <xf numFmtId="0" fontId="7" fillId="14" borderId="14" applyNumberFormat="0" applyFont="0" applyAlignment="0" applyProtection="0"/>
    <xf numFmtId="188" fontId="73" fillId="63" borderId="2303" applyFill="0">
      <alignment horizontal="center" vertical="center"/>
    </xf>
    <xf numFmtId="228" fontId="73" fillId="63" borderId="2285" applyFill="0">
      <alignment horizontal="center" vertical="center"/>
    </xf>
    <xf numFmtId="228" fontId="73" fillId="63" borderId="2303" applyFill="0">
      <alignment horizontal="center"/>
    </xf>
    <xf numFmtId="228" fontId="112" fillId="0" borderId="2320" applyFill="0">
      <alignment horizontal="center" vertical="center"/>
    </xf>
    <xf numFmtId="49" fontId="74" fillId="0" borderId="2330">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7" fontId="74" fillId="0" borderId="2294" applyFont="0" applyFill="0" applyBorder="0" applyAlignment="0" applyProtection="0">
      <alignment horizontal="left"/>
      <protection locked="0"/>
    </xf>
    <xf numFmtId="187" fontId="74" fillId="0" borderId="2312" applyFont="0" applyFill="0" applyBorder="0" applyAlignment="0" applyProtection="0">
      <alignment horizontal="left"/>
      <protection locked="0"/>
    </xf>
    <xf numFmtId="37" fontId="70" fillId="0" borderId="2320" applyFill="0">
      <alignment horizontal="center" vertical="center"/>
    </xf>
    <xf numFmtId="178" fontId="10" fillId="39" borderId="2794">
      <alignment horizontal="center"/>
      <protection locked="0"/>
    </xf>
    <xf numFmtId="233" fontId="103" fillId="0" borderId="2309">
      <alignment vertical="center"/>
      <protection locked="0"/>
    </xf>
    <xf numFmtId="271" fontId="11" fillId="63" borderId="2285">
      <alignment horizontal="right"/>
    </xf>
    <xf numFmtId="0" fontId="7" fillId="14" borderId="14" applyNumberFormat="0" applyFont="0" applyAlignment="0" applyProtection="0"/>
    <xf numFmtId="0" fontId="53" fillId="59" borderId="2278" applyNumberFormat="0" applyAlignment="0" applyProtection="0"/>
    <xf numFmtId="228" fontId="73" fillId="63" borderId="2312" applyFill="0">
      <alignment horizontal="center" vertical="center"/>
    </xf>
    <xf numFmtId="0" fontId="10" fillId="62" borderId="2297" applyNumberFormat="0" applyFont="0" applyAlignment="0" applyProtection="0"/>
    <xf numFmtId="0" fontId="7" fillId="14" borderId="14" applyNumberFormat="0" applyFont="0" applyAlignment="0" applyProtection="0"/>
    <xf numFmtId="254" fontId="10" fillId="39" borderId="2312">
      <alignment horizontal="right"/>
      <protection locked="0"/>
    </xf>
    <xf numFmtId="0" fontId="7" fillId="14" borderId="14" applyNumberFormat="0" applyFont="0" applyAlignment="0" applyProtection="0"/>
    <xf numFmtId="228" fontId="73" fillId="63" borderId="2285" applyFill="0">
      <alignment horizontal="center"/>
    </xf>
    <xf numFmtId="0" fontId="7" fillId="14" borderId="14" applyNumberFormat="0" applyFont="0" applyAlignment="0" applyProtection="0"/>
    <xf numFmtId="250" fontId="168" fillId="0" borderId="2286" applyFill="0"/>
    <xf numFmtId="228" fontId="74" fillId="0" borderId="2321" applyNumberFormat="0">
      <alignment horizontal="left"/>
      <protection locked="0"/>
    </xf>
    <xf numFmtId="228" fontId="103" fillId="0" borderId="2285" applyFill="0">
      <alignment horizontal="center" vertical="center"/>
    </xf>
    <xf numFmtId="228" fontId="121" fillId="0" borderId="2283" applyNumberFormat="0"/>
    <xf numFmtId="0" fontId="7" fillId="14" borderId="14" applyNumberFormat="0" applyFont="0" applyAlignment="0" applyProtection="0"/>
    <xf numFmtId="231" fontId="103" fillId="0" borderId="2327">
      <alignment vertical="center"/>
      <protection locked="0"/>
    </xf>
    <xf numFmtId="0" fontId="10" fillId="62" borderId="2297" applyNumberFormat="0" applyFont="0" applyAlignment="0" applyProtection="0"/>
    <xf numFmtId="0" fontId="7" fillId="14" borderId="14" applyNumberFormat="0" applyFont="0" applyAlignment="0" applyProtection="0"/>
    <xf numFmtId="17" fontId="11" fillId="39" borderId="2312">
      <alignment horizontal="center"/>
      <protection locked="0"/>
    </xf>
    <xf numFmtId="0" fontId="61" fillId="46" borderId="2287" applyNumberFormat="0" applyAlignment="0" applyProtection="0"/>
    <xf numFmtId="178" fontId="10" fillId="39" borderId="2267">
      <alignment horizontal="center"/>
      <protection locked="0"/>
    </xf>
    <xf numFmtId="0" fontId="7" fillId="14" borderId="14" applyNumberFormat="0" applyFont="0" applyAlignment="0" applyProtection="0"/>
    <xf numFmtId="0" fontId="7" fillId="14" borderId="14" applyNumberFormat="0" applyFont="0" applyAlignment="0" applyProtection="0"/>
    <xf numFmtId="0" fontId="64" fillId="59" borderId="2271" applyNumberFormat="0" applyAlignment="0" applyProtection="0"/>
    <xf numFmtId="0" fontId="10" fillId="62" borderId="2270" applyNumberFormat="0" applyFont="0" applyAlignment="0" applyProtection="0"/>
    <xf numFmtId="0" fontId="7" fillId="14" borderId="14" applyNumberFormat="0" applyFont="0" applyAlignment="0" applyProtection="0"/>
    <xf numFmtId="232" fontId="103" fillId="0" borderId="2264">
      <alignment vertical="center"/>
      <protection locked="0"/>
    </xf>
    <xf numFmtId="229" fontId="103" fillId="0" borderId="2264">
      <alignment vertical="center"/>
      <protection locked="0"/>
    </xf>
    <xf numFmtId="228" fontId="103" fillId="0" borderId="2264">
      <alignment vertical="center"/>
      <protection locked="0"/>
    </xf>
    <xf numFmtId="237" fontId="103" fillId="0" borderId="2264">
      <alignment vertical="center"/>
      <protection locked="0"/>
    </xf>
    <xf numFmtId="184" fontId="103" fillId="0" borderId="2264">
      <alignment vertical="center"/>
      <protection locked="0"/>
    </xf>
    <xf numFmtId="233" fontId="103" fillId="0" borderId="2264">
      <alignment vertical="center"/>
      <protection locked="0"/>
    </xf>
    <xf numFmtId="233" fontId="103" fillId="0" borderId="2264">
      <alignment vertical="center"/>
      <protection locked="0"/>
    </xf>
    <xf numFmtId="231" fontId="103" fillId="0" borderId="2264">
      <alignment vertical="center"/>
      <protection locked="0"/>
    </xf>
    <xf numFmtId="231" fontId="103" fillId="0" borderId="2264">
      <alignment vertical="center"/>
      <protection locked="0"/>
    </xf>
    <xf numFmtId="230" fontId="103" fillId="0" borderId="2264">
      <alignment vertical="center"/>
      <protection locked="0"/>
    </xf>
    <xf numFmtId="0" fontId="7" fillId="14" borderId="14" applyNumberFormat="0" applyFont="0" applyAlignment="0" applyProtection="0"/>
    <xf numFmtId="0" fontId="7" fillId="14" borderId="14" applyNumberFormat="0" applyFont="0" applyAlignment="0" applyProtection="0"/>
    <xf numFmtId="228" fontId="112" fillId="0" borderId="2293" applyFill="0">
      <alignment horizontal="center" vertical="center"/>
    </xf>
    <xf numFmtId="230" fontId="103" fillId="0" borderId="2300">
      <alignment vertical="center"/>
      <protection locked="0"/>
    </xf>
    <xf numFmtId="232" fontId="103" fillId="0" borderId="2300">
      <alignment vertical="center"/>
      <protection locked="0"/>
    </xf>
    <xf numFmtId="0" fontId="7" fillId="14" borderId="14" applyNumberFormat="0" applyFont="0" applyAlignment="0" applyProtection="0"/>
    <xf numFmtId="0" fontId="7" fillId="14" borderId="14" applyNumberFormat="0" applyFont="0" applyAlignment="0" applyProtection="0"/>
    <xf numFmtId="178" fontId="10" fillId="39" borderId="2312">
      <alignment horizontal="center"/>
      <protection locked="0"/>
    </xf>
    <xf numFmtId="230" fontId="103" fillId="0" borderId="2318">
      <alignment vertical="center"/>
      <protection locked="0"/>
    </xf>
    <xf numFmtId="0" fontId="61" fillId="46" borderId="2305" applyNumberFormat="0" applyAlignment="0" applyProtection="0"/>
    <xf numFmtId="0" fontId="61" fillId="46" borderId="2278" applyNumberFormat="0" applyAlignment="0" applyProtection="0"/>
    <xf numFmtId="0" fontId="10" fillId="62" borderId="2288" applyNumberFormat="0" applyFont="0" applyAlignment="0" applyProtection="0"/>
    <xf numFmtId="0" fontId="10" fillId="62" borderId="2288" applyNumberFormat="0" applyFont="0" applyAlignment="0" applyProtection="0"/>
    <xf numFmtId="0" fontId="64" fillId="59" borderId="2298"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278" applyNumberFormat="0" applyAlignment="0" applyProtection="0"/>
    <xf numFmtId="250" fontId="121" fillId="0" borderId="2277" applyFill="0"/>
    <xf numFmtId="266" fontId="103" fillId="0" borderId="2285" applyFill="0">
      <alignment horizontal="center" vertical="center"/>
    </xf>
    <xf numFmtId="0" fontId="7" fillId="14" borderId="14" applyNumberFormat="0" applyFont="0" applyAlignment="0" applyProtection="0"/>
    <xf numFmtId="0" fontId="64" fillId="59" borderId="2307" applyNumberFormat="0" applyAlignment="0" applyProtection="0"/>
    <xf numFmtId="10" fontId="68" fillId="67" borderId="2285" applyNumberFormat="0" applyBorder="0" applyAlignment="0" applyProtection="0"/>
    <xf numFmtId="0" fontId="7" fillId="14" borderId="14" applyNumberFormat="0" applyFont="0" applyAlignment="0" applyProtection="0"/>
    <xf numFmtId="0" fontId="64" fillId="59" borderId="2325" applyNumberFormat="0" applyAlignment="0" applyProtection="0"/>
    <xf numFmtId="0" fontId="7" fillId="14" borderId="14" applyNumberFormat="0" applyFont="0" applyAlignment="0" applyProtection="0"/>
    <xf numFmtId="201" fontId="10" fillId="39" borderId="2303" applyNumberFormat="0">
      <alignment horizontal="left"/>
    </xf>
    <xf numFmtId="49" fontId="74" fillId="0" borderId="2321">
      <alignment horizontal="left" vertical="top" wrapText="1"/>
      <protection locked="0"/>
    </xf>
    <xf numFmtId="0" fontId="7" fillId="14" borderId="14" applyNumberFormat="0" applyFont="0" applyAlignment="0" applyProtection="0"/>
    <xf numFmtId="0" fontId="53" fillId="59" borderId="2287" applyNumberFormat="0" applyAlignment="0" applyProtection="0"/>
    <xf numFmtId="250" fontId="121" fillId="0" borderId="2304" applyFill="0"/>
    <xf numFmtId="228" fontId="112" fillId="0" borderId="2329" applyFill="0">
      <alignment horizontal="center" vertical="center"/>
    </xf>
    <xf numFmtId="0" fontId="7" fillId="14" borderId="14" applyNumberFormat="0" applyFont="0" applyAlignment="0" applyProtection="0"/>
    <xf numFmtId="0" fontId="10" fillId="62" borderId="2324" applyNumberFormat="0" applyFont="0" applyAlignment="0" applyProtection="0"/>
    <xf numFmtId="228" fontId="121" fillId="0" borderId="2319" applyNumberFormat="0"/>
    <xf numFmtId="231" fontId="103" fillId="0" borderId="2273">
      <alignment vertical="center"/>
      <protection locked="0"/>
    </xf>
    <xf numFmtId="233" fontId="103" fillId="0" borderId="2273">
      <alignment vertical="center"/>
      <protection locked="0"/>
    </xf>
    <xf numFmtId="233" fontId="103" fillId="0" borderId="2273">
      <alignment vertical="center"/>
      <protection locked="0"/>
    </xf>
    <xf numFmtId="184" fontId="103" fillId="0" borderId="2273">
      <alignment vertical="center"/>
      <protection locked="0"/>
    </xf>
    <xf numFmtId="237" fontId="103" fillId="0" borderId="2273">
      <alignment vertical="center"/>
      <protection locked="0"/>
    </xf>
    <xf numFmtId="228" fontId="103" fillId="0" borderId="2273">
      <alignment vertical="center"/>
      <protection locked="0"/>
    </xf>
    <xf numFmtId="229" fontId="103" fillId="0" borderId="2273">
      <alignment vertical="center"/>
      <protection locked="0"/>
    </xf>
    <xf numFmtId="232" fontId="103" fillId="0" borderId="2273">
      <alignment vertical="center"/>
      <protection locked="0"/>
    </xf>
    <xf numFmtId="228" fontId="121" fillId="0" borderId="2265" applyNumberFormat="0"/>
    <xf numFmtId="0" fontId="10" fillId="62" borderId="2297" applyNumberFormat="0" applyFont="0" applyAlignment="0" applyProtection="0"/>
    <xf numFmtId="228" fontId="136" fillId="68" borderId="2265" applyNumberFormat="0">
      <alignment horizontal="right"/>
    </xf>
    <xf numFmtId="228" fontId="112" fillId="0" borderId="2266" applyFill="0">
      <alignment horizontal="center" vertical="center"/>
    </xf>
    <xf numFmtId="228" fontId="124" fillId="0" borderId="2266" applyFill="0">
      <alignment horizontal="center" vertical="center"/>
    </xf>
    <xf numFmtId="267" fontId="112" fillId="0" borderId="2266" applyFill="0">
      <alignment horizontal="center" vertical="center"/>
    </xf>
    <xf numFmtId="37" fontId="70" fillId="0" borderId="2266" applyFill="0">
      <alignment horizontal="center" vertical="center"/>
    </xf>
    <xf numFmtId="184" fontId="103" fillId="0" borderId="2300">
      <alignment vertical="center"/>
      <protection locked="0"/>
    </xf>
    <xf numFmtId="0" fontId="7" fillId="14" borderId="14" applyNumberFormat="0" applyFont="0" applyAlignment="0" applyProtection="0"/>
    <xf numFmtId="196" fontId="10" fillId="39" borderId="2294" applyFont="0" applyFill="0" applyBorder="0" applyAlignment="0">
      <alignment horizontal="left"/>
    </xf>
    <xf numFmtId="228" fontId="121" fillId="0" borderId="2310" applyNumberFormat="0"/>
    <xf numFmtId="191" fontId="74" fillId="0" borderId="2312"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21" fillId="0" borderId="2286" applyFill="0"/>
    <xf numFmtId="0" fontId="74" fillId="0" borderId="2294" applyNumberFormat="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4" fillId="0" borderId="2321"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2303" applyFont="0" applyFill="0" applyBorder="0" applyAlignment="0" applyProtection="0">
      <alignment horizontal="left"/>
      <protection locked="0"/>
    </xf>
    <xf numFmtId="254" fontId="10" fillId="39" borderId="2330">
      <alignment horizontal="right"/>
      <protection locked="0"/>
    </xf>
    <xf numFmtId="0" fontId="7" fillId="14" borderId="14" applyNumberFormat="0" applyFont="0" applyAlignment="0" applyProtection="0"/>
    <xf numFmtId="254" fontId="10" fillId="39" borderId="2303">
      <alignment horizontal="right"/>
      <protection locked="0"/>
    </xf>
    <xf numFmtId="187" fontId="74" fillId="0" borderId="2303" applyFont="0" applyFill="0" applyBorder="0" applyAlignment="0" applyProtection="0">
      <alignment horizontal="left"/>
      <protection locked="0"/>
    </xf>
    <xf numFmtId="49" fontId="74" fillId="0" borderId="2276">
      <alignment horizontal="left" vertical="top" wrapText="1"/>
      <protection locked="0"/>
    </xf>
    <xf numFmtId="200" fontId="10" fillId="5" borderId="2303" applyFont="0" applyFill="0" applyBorder="0" applyAlignment="0" applyProtection="0"/>
    <xf numFmtId="0" fontId="10" fillId="62" borderId="2279" applyNumberFormat="0" applyFont="0" applyAlignment="0" applyProtection="0"/>
    <xf numFmtId="0" fontId="7" fillId="14" borderId="14" applyNumberFormat="0" applyFont="0" applyAlignment="0" applyProtection="0"/>
    <xf numFmtId="192" fontId="74" fillId="0" borderId="2294"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21" fillId="0" borderId="2259" applyFill="0"/>
    <xf numFmtId="0" fontId="7" fillId="14" borderId="14" applyNumberFormat="0" applyFont="0" applyAlignment="0" applyProtection="0"/>
    <xf numFmtId="0" fontId="64" fillId="59" borderId="2307" applyNumberFormat="0" applyAlignment="0" applyProtection="0"/>
    <xf numFmtId="250" fontId="121" fillId="0" borderId="2322" applyFill="0"/>
    <xf numFmtId="231" fontId="103" fillId="0" borderId="2291">
      <alignment vertical="center"/>
      <protection locked="0"/>
    </xf>
    <xf numFmtId="250" fontId="168" fillId="0" borderId="2322" applyFill="0"/>
    <xf numFmtId="0" fontId="66" fillId="0" borderId="2272" applyNumberFormat="0" applyFill="0" applyAlignment="0" applyProtection="0"/>
    <xf numFmtId="10" fontId="68" fillId="67" borderId="2267" applyNumberFormat="0" applyBorder="0" applyAlignment="0" applyProtection="0"/>
    <xf numFmtId="201" fontId="10" fillId="39" borderId="2267" applyNumberFormat="0">
      <alignment horizontal="left"/>
    </xf>
    <xf numFmtId="271" fontId="11" fillId="0" borderId="2267">
      <alignment horizontal="right"/>
    </xf>
    <xf numFmtId="190" fontId="74" fillId="0" borderId="2267" applyFont="0" applyFill="0" applyBorder="0" applyAlignment="0" applyProtection="0">
      <alignment horizontal="left"/>
      <protection locked="0"/>
    </xf>
    <xf numFmtId="192" fontId="74" fillId="0" borderId="2267" applyFont="0" applyFill="0" applyBorder="0" applyAlignment="0" applyProtection="0">
      <alignment horizontal="left"/>
      <protection locked="0"/>
    </xf>
    <xf numFmtId="191" fontId="74" fillId="0" borderId="2267" applyFont="0" applyFill="0" applyBorder="0" applyAlignment="0" applyProtection="0">
      <alignment horizontal="left"/>
      <protection locked="0"/>
    </xf>
    <xf numFmtId="266" fontId="103" fillId="0" borderId="2267" applyFill="0">
      <alignment horizontal="center" vertical="center"/>
    </xf>
    <xf numFmtId="184" fontId="68" fillId="0" borderId="2267" applyFill="0">
      <alignment horizontal="center" vertical="center"/>
    </xf>
    <xf numFmtId="228" fontId="103" fillId="0" borderId="2267" applyFill="0">
      <alignment horizontal="center" vertical="center"/>
    </xf>
    <xf numFmtId="228" fontId="68" fillId="0" borderId="2267" applyFill="0">
      <alignment horizontal="center" vertical="center"/>
    </xf>
    <xf numFmtId="228" fontId="104" fillId="0" borderId="2267" applyFill="0">
      <alignment horizontal="center" vertical="center"/>
    </xf>
    <xf numFmtId="228" fontId="79" fillId="0" borderId="2267" applyFill="0">
      <alignment horizontal="center" vertical="center"/>
    </xf>
    <xf numFmtId="178" fontId="10" fillId="39" borderId="2267">
      <alignment horizontal="center"/>
      <protection locked="0"/>
    </xf>
    <xf numFmtId="178" fontId="10" fillId="39" borderId="2267">
      <alignment horizontal="center"/>
      <protection locked="0"/>
    </xf>
    <xf numFmtId="254" fontId="10" fillId="39" borderId="2267">
      <alignment horizontal="right"/>
      <protection locked="0"/>
    </xf>
    <xf numFmtId="228" fontId="74" fillId="0" borderId="2267" applyNumberFormat="0">
      <alignment horizontal="left"/>
      <protection locked="0"/>
    </xf>
    <xf numFmtId="49" fontId="74" fillId="0" borderId="2267">
      <alignment horizontal="left" vertical="top" wrapText="1"/>
      <protection locked="0"/>
    </xf>
    <xf numFmtId="196" fontId="10" fillId="39" borderId="2267" applyFont="0" applyFill="0" applyBorder="0" applyAlignment="0">
      <alignment horizontal="left"/>
    </xf>
    <xf numFmtId="17" fontId="11" fillId="39" borderId="2267">
      <alignment horizontal="center"/>
      <protection locked="0"/>
    </xf>
    <xf numFmtId="254" fontId="10" fillId="39" borderId="2267">
      <alignment horizontal="right"/>
      <protection locked="0"/>
    </xf>
    <xf numFmtId="228" fontId="73" fillId="63" borderId="2267" applyFill="0">
      <alignment horizontal="center" vertical="center"/>
    </xf>
    <xf numFmtId="228" fontId="73" fillId="63" borderId="2267" applyFill="0">
      <alignment horizontal="center"/>
    </xf>
    <xf numFmtId="3" fontId="114" fillId="39" borderId="2267">
      <alignment horizontal="center"/>
      <protection locked="0"/>
    </xf>
    <xf numFmtId="0" fontId="7" fillId="14" borderId="14" applyNumberFormat="0" applyFont="0" applyAlignment="0" applyProtection="0"/>
    <xf numFmtId="185" fontId="74" fillId="0" borderId="2267" applyFont="0" applyFill="0" applyBorder="0" applyAlignment="0" applyProtection="0">
      <alignment horizontal="left"/>
      <protection locked="0"/>
    </xf>
    <xf numFmtId="250" fontId="168" fillId="0" borderId="2268" applyFill="0"/>
    <xf numFmtId="0" fontId="7" fillId="14" borderId="14" applyNumberFormat="0" applyFont="0" applyAlignment="0" applyProtection="0"/>
    <xf numFmtId="250" fontId="121" fillId="0" borderId="2268" applyFill="0"/>
    <xf numFmtId="271" fontId="11" fillId="63" borderId="2267">
      <alignment horizontal="right"/>
    </xf>
    <xf numFmtId="271" fontId="11" fillId="0" borderId="2267">
      <alignment horizontal="right"/>
    </xf>
    <xf numFmtId="187" fontId="74" fillId="0" borderId="2267" applyFont="0" applyFill="0" applyBorder="0" applyAlignment="0" applyProtection="0">
      <alignment horizontal="left"/>
      <protection locked="0"/>
    </xf>
    <xf numFmtId="228" fontId="74" fillId="0" borderId="2303" applyNumberFormat="0">
      <alignment horizontal="left"/>
      <protection locked="0"/>
    </xf>
    <xf numFmtId="237" fontId="103" fillId="0" borderId="2300">
      <alignment vertical="center"/>
      <protection locked="0"/>
    </xf>
    <xf numFmtId="250" fontId="121" fillId="0" borderId="2304" applyFill="0"/>
    <xf numFmtId="0" fontId="64" fillId="59" borderId="2280" applyNumberFormat="0" applyAlignment="0" applyProtection="0"/>
    <xf numFmtId="0" fontId="61" fillId="46" borderId="2269" applyNumberFormat="0" applyAlignment="0" applyProtection="0"/>
    <xf numFmtId="196" fontId="10" fillId="39" borderId="2276" applyFont="0" applyFill="0" applyBorder="0" applyAlignment="0">
      <alignment horizontal="left"/>
    </xf>
    <xf numFmtId="0" fontId="53" fillId="59" borderId="2296" applyNumberFormat="0" applyAlignment="0" applyProtection="0"/>
    <xf numFmtId="0" fontId="7" fillId="14" borderId="14" applyNumberFormat="0" applyFont="0" applyAlignment="0" applyProtection="0"/>
    <xf numFmtId="0" fontId="7" fillId="14" borderId="14" applyNumberFormat="0" applyFont="0" applyAlignment="0" applyProtection="0"/>
    <xf numFmtId="201" fontId="10" fillId="39" borderId="2276" applyNumberFormat="0">
      <alignment horizontal="left"/>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2" fillId="0" borderId="2290" applyNumberFormat="0" applyFill="0" applyAlignment="0" applyProtection="0"/>
    <xf numFmtId="0" fontId="53" fillId="59" borderId="2314" applyNumberFormat="0" applyAlignment="0" applyProtection="0"/>
    <xf numFmtId="0" fontId="74" fillId="0" borderId="2276" applyNumberFormat="0">
      <alignment horizontal="left"/>
      <protection locked="0"/>
    </xf>
    <xf numFmtId="185" fontId="74" fillId="0" borderId="2321"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3" fillId="63" borderId="2267" applyFill="0">
      <alignment horizontal="center"/>
    </xf>
    <xf numFmtId="178" fontId="10" fillId="39" borderId="2267">
      <alignment horizontal="center"/>
      <protection locked="0"/>
    </xf>
    <xf numFmtId="0" fontId="53" fillId="59" borderId="2269" applyNumberFormat="0" applyAlignment="0" applyProtection="0"/>
    <xf numFmtId="3" fontId="114" fillId="39" borderId="2294">
      <alignment horizontal="center"/>
      <protection locked="0"/>
    </xf>
    <xf numFmtId="0" fontId="10" fillId="62" borderId="2279" applyNumberFormat="0" applyFont="0" applyAlignment="0" applyProtection="0"/>
    <xf numFmtId="0" fontId="7" fillId="14" borderId="14" applyNumberFormat="0" applyFont="0" applyAlignment="0" applyProtection="0"/>
    <xf numFmtId="193" fontId="10" fillId="0" borderId="2303" applyFont="0" applyFill="0" applyBorder="0" applyAlignment="0" applyProtection="0">
      <alignment horizontal="left"/>
      <protection locked="0"/>
    </xf>
    <xf numFmtId="0" fontId="7" fillId="14" borderId="14" applyNumberFormat="0" applyFont="0" applyAlignment="0" applyProtection="0"/>
    <xf numFmtId="178" fontId="10" fillId="39" borderId="2294">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3" fillId="63" borderId="2303" applyFill="0">
      <alignment horizontal="center"/>
    </xf>
    <xf numFmtId="0" fontId="2" fillId="0" borderId="2317"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4" fontId="10" fillId="39" borderId="2276">
      <alignment horizontal="right"/>
      <protection locked="0"/>
    </xf>
    <xf numFmtId="178" fontId="10" fillId="39" borderId="2276">
      <alignment horizontal="center"/>
      <protection locked="0"/>
    </xf>
    <xf numFmtId="228" fontId="74" fillId="0" borderId="2276" applyNumberFormat="0">
      <alignment horizontal="left"/>
      <protection locked="0"/>
    </xf>
    <xf numFmtId="197" fontId="74" fillId="0" borderId="2267">
      <alignment horizontal="left"/>
      <protection locked="0"/>
    </xf>
    <xf numFmtId="178" fontId="10" fillId="39" borderId="2276">
      <alignment horizontal="center"/>
      <protection locked="0"/>
    </xf>
    <xf numFmtId="228" fontId="79" fillId="0" borderId="2276" applyFill="0">
      <alignment horizontal="center" vertical="center"/>
    </xf>
    <xf numFmtId="49" fontId="74" fillId="0" borderId="2276">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228" fontId="79" fillId="0" borderId="2330" applyFill="0">
      <alignment horizontal="center" vertical="center"/>
    </xf>
    <xf numFmtId="0" fontId="7" fillId="14" borderId="14" applyNumberFormat="0" applyFont="0" applyAlignment="0" applyProtection="0"/>
    <xf numFmtId="254" fontId="10" fillId="39" borderId="2294">
      <alignment horizontal="right"/>
      <protection locked="0"/>
    </xf>
    <xf numFmtId="49" fontId="74" fillId="0" borderId="2330">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66" fillId="0" borderId="2281"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269" applyNumberFormat="0" applyAlignment="0" applyProtection="0"/>
    <xf numFmtId="0" fontId="64" fillId="59" borderId="2298" applyNumberFormat="0" applyAlignment="0" applyProtection="0"/>
    <xf numFmtId="237" fontId="103" fillId="0" borderId="2309">
      <alignment vertical="center"/>
      <protection locked="0"/>
    </xf>
    <xf numFmtId="0" fontId="7" fillId="14" borderId="14" applyNumberFormat="0" applyFont="0" applyAlignment="0" applyProtection="0"/>
    <xf numFmtId="232" fontId="103" fillId="0" borderId="2309">
      <alignment vertical="center"/>
      <protection locked="0"/>
    </xf>
    <xf numFmtId="254" fontId="10" fillId="39" borderId="2321">
      <alignment horizontal="right"/>
      <protection locked="0"/>
    </xf>
    <xf numFmtId="0" fontId="7" fillId="14" borderId="14" applyNumberFormat="0" applyFont="0" applyAlignment="0" applyProtection="0"/>
    <xf numFmtId="17" fontId="11" fillId="39" borderId="2330">
      <alignment horizontal="center"/>
      <protection locked="0"/>
    </xf>
    <xf numFmtId="0" fontId="7" fillId="14" borderId="14" applyNumberFormat="0" applyFont="0" applyAlignment="0" applyProtection="0"/>
    <xf numFmtId="0" fontId="66" fillId="0" borderId="2317" applyNumberFormat="0" applyFill="0" applyAlignment="0" applyProtection="0"/>
    <xf numFmtId="188" fontId="73" fillId="63" borderId="2712" applyFill="0">
      <alignment horizontal="center" vertical="center"/>
    </xf>
    <xf numFmtId="178" fontId="10" fillId="39" borderId="2267">
      <alignment horizontal="center"/>
      <protection locked="0"/>
    </xf>
    <xf numFmtId="192" fontId="74" fillId="0" borderId="2303" applyFont="0" applyFill="0" applyBorder="0" applyAlignment="0" applyProtection="0">
      <alignment horizontal="left"/>
      <protection locked="0"/>
    </xf>
    <xf numFmtId="250" fontId="121" fillId="0" borderId="2268" applyFill="0"/>
    <xf numFmtId="228" fontId="68" fillId="0" borderId="2303" applyFill="0">
      <alignment horizontal="center" vertical="center"/>
    </xf>
    <xf numFmtId="178" fontId="10" fillId="39" borderId="2321">
      <alignment horizontal="center"/>
      <protection locked="0"/>
    </xf>
    <xf numFmtId="0" fontId="7" fillId="14" borderId="14" applyNumberFormat="0" applyFont="0" applyAlignment="0" applyProtection="0"/>
    <xf numFmtId="0" fontId="7" fillId="14" borderId="14" applyNumberFormat="0" applyFont="0" applyAlignment="0" applyProtection="0"/>
    <xf numFmtId="0" fontId="73" fillId="63" borderId="2285" applyFill="0">
      <alignment horizontal="center"/>
    </xf>
    <xf numFmtId="0" fontId="7" fillId="14" borderId="14" applyNumberFormat="0" applyFont="0" applyAlignment="0" applyProtection="0"/>
    <xf numFmtId="267" fontId="112" fillId="0" borderId="2311"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1" fontId="74" fillId="0" borderId="2303" applyFont="0" applyFill="0" applyBorder="0" applyAlignment="0" applyProtection="0">
      <alignment horizontal="left"/>
      <protection locked="0"/>
    </xf>
    <xf numFmtId="0" fontId="7" fillId="14" borderId="14" applyNumberFormat="0" applyFont="0" applyAlignment="0" applyProtection="0"/>
    <xf numFmtId="228" fontId="103" fillId="0" borderId="2309">
      <alignment vertical="center"/>
      <protection locked="0"/>
    </xf>
    <xf numFmtId="276" fontId="20" fillId="0" borderId="2303">
      <alignment horizontal="center"/>
    </xf>
    <xf numFmtId="228" fontId="73" fillId="63" borderId="2294" applyFill="0">
      <alignment horizont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2" fillId="0" borderId="2290" applyNumberFormat="0" applyFill="0" applyAlignment="0" applyProtection="0"/>
    <xf numFmtId="0" fontId="73" fillId="63" borderId="2294" applyFill="0">
      <alignment horizontal="center"/>
    </xf>
    <xf numFmtId="0" fontId="7" fillId="14" borderId="14" applyNumberFormat="0" applyFont="0" applyAlignment="0" applyProtection="0"/>
    <xf numFmtId="0" fontId="7" fillId="14" borderId="14" applyNumberFormat="0" applyFont="0" applyAlignment="0" applyProtection="0"/>
    <xf numFmtId="267" fontId="112" fillId="0" borderId="2329" applyFill="0">
      <alignment horizontal="center" vertical="center"/>
    </xf>
    <xf numFmtId="0" fontId="61" fillId="46" borderId="2323" applyNumberFormat="0" applyAlignment="0" applyProtection="0"/>
    <xf numFmtId="228" fontId="136" fillId="68" borderId="2292" applyNumberFormat="0">
      <alignment horizontal="right"/>
    </xf>
    <xf numFmtId="187" fontId="74" fillId="0" borderId="2276" applyFont="0" applyFill="0" applyBorder="0" applyAlignment="0" applyProtection="0">
      <alignment horizontal="left"/>
      <protection locked="0"/>
    </xf>
    <xf numFmtId="0" fontId="7" fillId="14" borderId="14" applyNumberFormat="0" applyFont="0" applyAlignment="0" applyProtection="0"/>
    <xf numFmtId="271" fontId="11" fillId="0" borderId="2276">
      <alignment horizontal="right"/>
    </xf>
    <xf numFmtId="185" fontId="74" fillId="0" borderId="2276" applyFont="0" applyFill="0" applyBorder="0" applyAlignment="0" applyProtection="0">
      <alignment horizontal="left"/>
      <protection locked="0"/>
    </xf>
    <xf numFmtId="250" fontId="121" fillId="0" borderId="2277" applyFill="0"/>
    <xf numFmtId="228" fontId="73" fillId="63" borderId="2276" applyFill="0">
      <alignment horizontal="center"/>
    </xf>
    <xf numFmtId="271" fontId="11" fillId="63" borderId="2276">
      <alignment horizontal="right"/>
    </xf>
    <xf numFmtId="250" fontId="168" fillId="0" borderId="2277" applyFill="0"/>
    <xf numFmtId="3" fontId="114" fillId="39" borderId="2276">
      <alignment horizontal="center"/>
      <protection locked="0"/>
    </xf>
    <xf numFmtId="237" fontId="103" fillId="0" borderId="2282">
      <alignment vertical="center"/>
      <protection locked="0"/>
    </xf>
    <xf numFmtId="0" fontId="7" fillId="14" borderId="14" applyNumberFormat="0" applyFont="0" applyAlignment="0" applyProtection="0"/>
    <xf numFmtId="228" fontId="79" fillId="0" borderId="2321" applyFill="0">
      <alignment horizontal="center" vertical="center"/>
    </xf>
    <xf numFmtId="200" fontId="10" fillId="5" borderId="2267" applyFont="0" applyFill="0" applyBorder="0" applyAlignment="0" applyProtection="0"/>
    <xf numFmtId="0" fontId="7" fillId="14" borderId="14" applyNumberFormat="0" applyFont="0" applyAlignment="0" applyProtection="0"/>
    <xf numFmtId="0" fontId="7" fillId="14" borderId="14" applyNumberFormat="0" applyFont="0" applyAlignment="0" applyProtection="0"/>
    <xf numFmtId="184" fontId="103" fillId="0" borderId="2327">
      <alignment vertical="center"/>
      <protection locked="0"/>
    </xf>
    <xf numFmtId="0" fontId="7" fillId="14" borderId="14" applyNumberFormat="0" applyFont="0" applyAlignment="0" applyProtection="0"/>
    <xf numFmtId="0" fontId="7" fillId="14" borderId="14" applyNumberFormat="0" applyFont="0" applyAlignment="0" applyProtection="0"/>
    <xf numFmtId="0" fontId="53" fillId="59" borderId="2305" applyNumberFormat="0" applyAlignment="0" applyProtection="0"/>
    <xf numFmtId="276" fontId="20" fillId="0" borderId="2321">
      <alignment horizontal="center"/>
    </xf>
    <xf numFmtId="0" fontId="7" fillId="14" borderId="14" applyNumberFormat="0" applyFont="0" applyAlignment="0" applyProtection="0"/>
    <xf numFmtId="0" fontId="7" fillId="14" borderId="14" applyNumberFormat="0" applyFont="0" applyAlignment="0" applyProtection="0"/>
    <xf numFmtId="228" fontId="74" fillId="0" borderId="2285" applyNumberFormat="0">
      <alignment horizontal="left"/>
      <protection locked="0"/>
    </xf>
    <xf numFmtId="0" fontId="7" fillId="14" borderId="14" applyNumberFormat="0" applyFont="0" applyAlignment="0" applyProtection="0"/>
    <xf numFmtId="49" fontId="74" fillId="0" borderId="2285">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10" fillId="62" borderId="2315" applyNumberFormat="0" applyFont="0" applyAlignment="0" applyProtection="0"/>
    <xf numFmtId="0" fontId="2" fillId="0" borderId="2281" applyNumberFormat="0" applyFill="0" applyAlignment="0" applyProtection="0"/>
    <xf numFmtId="178" fontId="10" fillId="39" borderId="2303">
      <alignment horizontal="center"/>
      <protection locked="0"/>
    </xf>
    <xf numFmtId="0" fontId="7" fillId="14" borderId="14" applyNumberFormat="0" applyFont="0" applyAlignment="0" applyProtection="0"/>
    <xf numFmtId="232" fontId="103" fillId="0" borderId="2327">
      <alignment vertical="center"/>
      <protection locked="0"/>
    </xf>
    <xf numFmtId="228" fontId="74" fillId="0" borderId="2312" applyNumberFormat="0">
      <alignment horizontal="left"/>
      <protection locked="0"/>
    </xf>
    <xf numFmtId="228" fontId="112" fillId="0" borderId="2302" applyFill="0">
      <alignment horizontal="center" vertical="center"/>
    </xf>
    <xf numFmtId="37" fontId="70" fillId="0" borderId="2293" applyFill="0">
      <alignment horizontal="center" vertical="center"/>
    </xf>
    <xf numFmtId="0" fontId="7" fillId="14" borderId="14" applyNumberFormat="0" applyFont="0" applyAlignment="0" applyProtection="0"/>
    <xf numFmtId="0" fontId="64" fillId="59" borderId="2280" applyNumberFormat="0" applyAlignment="0" applyProtection="0"/>
    <xf numFmtId="0" fontId="53" fillId="59" borderId="2260" applyNumberFormat="0" applyAlignment="0" applyProtection="0"/>
    <xf numFmtId="0" fontId="7" fillId="14" borderId="14" applyNumberFormat="0" applyFont="0" applyAlignment="0" applyProtection="0"/>
    <xf numFmtId="0" fontId="64" fillId="59" borderId="2316" applyNumberFormat="0" applyAlignment="0" applyProtection="0"/>
    <xf numFmtId="0" fontId="7" fillId="14" borderId="14" applyNumberFormat="0" applyFont="0" applyAlignment="0" applyProtection="0"/>
    <xf numFmtId="228" fontId="121" fillId="0" borderId="2328" applyNumberFormat="0"/>
    <xf numFmtId="233" fontId="103" fillId="0" borderId="2309">
      <alignment vertical="center"/>
      <protection locked="0"/>
    </xf>
    <xf numFmtId="0" fontId="7" fillId="14" borderId="14" applyNumberFormat="0" applyFont="0" applyAlignment="0" applyProtection="0"/>
    <xf numFmtId="0" fontId="7" fillId="14" borderId="14" applyNumberFormat="0" applyFont="0" applyAlignment="0" applyProtection="0"/>
    <xf numFmtId="233" fontId="103" fillId="0" borderId="2300">
      <alignment vertical="center"/>
      <protection locked="0"/>
    </xf>
    <xf numFmtId="0" fontId="7" fillId="14" borderId="14" applyNumberFormat="0" applyFont="0" applyAlignment="0" applyProtection="0"/>
    <xf numFmtId="0" fontId="66" fillId="0" borderId="2299" applyNumberFormat="0" applyFill="0" applyAlignment="0" applyProtection="0"/>
    <xf numFmtId="192" fontId="74" fillId="0" borderId="2267" applyFont="0" applyFill="0" applyBorder="0" applyAlignment="0" applyProtection="0">
      <alignment horizontal="left"/>
      <protection locked="0"/>
    </xf>
    <xf numFmtId="191" fontId="74" fillId="0" borderId="2267"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3" fillId="63" borderId="2330" applyFill="0">
      <alignment horizontal="center"/>
    </xf>
    <xf numFmtId="0" fontId="7" fillId="14" borderId="14" applyNumberFormat="0" applyFont="0" applyAlignment="0" applyProtection="0"/>
    <xf numFmtId="201" fontId="10" fillId="39" borderId="2267" applyNumberFormat="0">
      <alignment horizontal="left"/>
    </xf>
    <xf numFmtId="228" fontId="121" fillId="0" borderId="2274" applyNumberFormat="0"/>
    <xf numFmtId="0" fontId="7" fillId="14" borderId="14" applyNumberFormat="0" applyFont="0" applyAlignment="0" applyProtection="0"/>
    <xf numFmtId="0" fontId="7" fillId="14" borderId="14" applyNumberFormat="0" applyFont="0" applyAlignment="0" applyProtection="0"/>
    <xf numFmtId="0" fontId="64" fillId="59" borderId="2289" applyNumberFormat="0" applyAlignment="0" applyProtection="0"/>
    <xf numFmtId="232" fontId="103" fillId="0" borderId="2282">
      <alignment vertical="center"/>
      <protection locked="0"/>
    </xf>
    <xf numFmtId="178" fontId="10" fillId="39" borderId="2267">
      <alignment horizontal="center"/>
      <protection locked="0"/>
    </xf>
    <xf numFmtId="0" fontId="64" fillId="59" borderId="2307" applyNumberFormat="0" applyAlignment="0" applyProtection="0"/>
    <xf numFmtId="178" fontId="10" fillId="39" borderId="2267">
      <alignment horizontal="center"/>
      <protection locked="0"/>
    </xf>
    <xf numFmtId="232" fontId="103" fillId="0" borderId="2291">
      <alignment vertical="center"/>
      <protection locked="0"/>
    </xf>
    <xf numFmtId="228" fontId="136" fillId="68" borderId="2319" applyNumberFormat="0">
      <alignment horizontal="right"/>
    </xf>
    <xf numFmtId="184" fontId="68" fillId="0" borderId="2294" applyFill="0">
      <alignment horizontal="center" vertical="center"/>
    </xf>
    <xf numFmtId="0" fontId="7" fillId="14" borderId="14" applyNumberFormat="0" applyFont="0" applyAlignment="0" applyProtection="0"/>
    <xf numFmtId="228" fontId="74" fillId="0" borderId="2267" applyNumberFormat="0">
      <alignment horizontal="left"/>
      <protection locked="0"/>
    </xf>
    <xf numFmtId="49" fontId="74" fillId="0" borderId="2294">
      <alignment horizontal="left" vertical="top" wrapText="1"/>
      <protection locked="0"/>
    </xf>
    <xf numFmtId="0" fontId="7" fillId="14" borderId="14" applyNumberFormat="0" applyFont="0" applyAlignment="0" applyProtection="0"/>
    <xf numFmtId="49" fontId="74" fillId="0" borderId="2267">
      <alignment horizontal="left" vertical="top" wrapText="1"/>
      <protection locked="0"/>
    </xf>
    <xf numFmtId="196" fontId="10" fillId="39" borderId="2267" applyFont="0" applyFill="0" applyBorder="0" applyAlignment="0">
      <alignment horizontal="left"/>
    </xf>
    <xf numFmtId="0" fontId="66" fillId="0" borderId="2326" applyNumberFormat="0" applyFill="0" applyAlignment="0" applyProtection="0"/>
    <xf numFmtId="231" fontId="103" fillId="0" borderId="2273">
      <alignment vertical="center"/>
      <protection locked="0"/>
    </xf>
    <xf numFmtId="0" fontId="61" fillId="46" borderId="2260" applyNumberFormat="0" applyAlignment="0" applyProtection="0"/>
    <xf numFmtId="228" fontId="124" fillId="0" borderId="2329" applyFill="0">
      <alignment horizontal="center" vertical="center"/>
    </xf>
    <xf numFmtId="0" fontId="7" fillId="14" borderId="14" applyNumberFormat="0" applyFont="0" applyAlignment="0" applyProtection="0"/>
    <xf numFmtId="228" fontId="104" fillId="0" borderId="2330" applyFill="0">
      <alignment horizontal="center" vertical="center"/>
    </xf>
    <xf numFmtId="0" fontId="73" fillId="63" borderId="2303" applyFill="0">
      <alignment horizontal="center"/>
    </xf>
    <xf numFmtId="250" fontId="168" fillId="0" borderId="2304" applyFill="0"/>
    <xf numFmtId="0" fontId="74" fillId="0" borderId="2321" applyNumberFormat="0">
      <alignment horizontal="left"/>
      <protection locked="0"/>
    </xf>
    <xf numFmtId="192" fontId="74" fillId="0" borderId="2312" applyFont="0" applyFill="0" applyBorder="0" applyAlignment="0" applyProtection="0">
      <alignment horizontal="left"/>
      <protection locked="0"/>
    </xf>
    <xf numFmtId="0" fontId="7" fillId="14" borderId="14" applyNumberFormat="0" applyFont="0" applyAlignment="0" applyProtection="0"/>
    <xf numFmtId="228" fontId="73" fillId="63" borderId="2303" applyFill="0">
      <alignment horizontal="center" vertical="center"/>
    </xf>
    <xf numFmtId="228" fontId="103" fillId="0" borderId="2318">
      <alignment vertical="center"/>
      <protection locked="0"/>
    </xf>
    <xf numFmtId="0" fontId="10" fillId="62" borderId="2306" applyNumberFormat="0" applyFont="0" applyAlignment="0" applyProtection="0"/>
    <xf numFmtId="230" fontId="103" fillId="0" borderId="2291">
      <alignment vertical="center"/>
      <protection locked="0"/>
    </xf>
    <xf numFmtId="228" fontId="74" fillId="0" borderId="2294" applyNumberFormat="0">
      <alignment horizontal="left"/>
      <protection locked="0"/>
    </xf>
    <xf numFmtId="0" fontId="53" fillId="59" borderId="2323" applyNumberFormat="0" applyAlignment="0" applyProtection="0"/>
    <xf numFmtId="0" fontId="66" fillId="0" borderId="2299" applyNumberFormat="0" applyFill="0" applyAlignment="0" applyProtection="0"/>
    <xf numFmtId="185" fontId="74" fillId="0" borderId="2312" applyFont="0" applyFill="0" applyBorder="0" applyAlignment="0" applyProtection="0">
      <alignment horizontal="left"/>
      <protection locked="0"/>
    </xf>
    <xf numFmtId="0" fontId="61" fillId="46" borderId="2278" applyNumberFormat="0" applyAlignment="0" applyProtection="0"/>
    <xf numFmtId="0" fontId="53" fillId="59" borderId="2278" applyNumberFormat="0" applyAlignment="0" applyProtection="0"/>
    <xf numFmtId="0" fontId="73" fillId="63" borderId="2321" applyFill="0">
      <alignment horizontal="center"/>
    </xf>
    <xf numFmtId="0" fontId="7" fillId="14" borderId="14" applyNumberFormat="0" applyFont="0" applyAlignment="0" applyProtection="0"/>
    <xf numFmtId="233" fontId="103" fillId="0" borderId="2318">
      <alignment vertic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8" fontId="73" fillId="63" borderId="2294" applyFill="0">
      <alignment horizontal="center" vertical="center"/>
    </xf>
    <xf numFmtId="0" fontId="7" fillId="14" borderId="14" applyNumberFormat="0" applyFont="0" applyAlignment="0" applyProtection="0"/>
    <xf numFmtId="250" fontId="121" fillId="0" borderId="2313" applyFill="0"/>
    <xf numFmtId="0" fontId="7" fillId="14" borderId="14" applyNumberFormat="0" applyFont="0" applyAlignment="0" applyProtection="0"/>
    <xf numFmtId="0" fontId="7" fillId="14" borderId="14" applyNumberFormat="0" applyFont="0" applyAlignment="0" applyProtection="0"/>
    <xf numFmtId="0" fontId="64" fillId="59" borderId="2271" applyNumberFormat="0" applyAlignment="0" applyProtection="0"/>
    <xf numFmtId="0" fontId="7" fillId="14" borderId="14" applyNumberFormat="0" applyFont="0" applyAlignment="0" applyProtection="0"/>
    <xf numFmtId="184" fontId="103" fillId="0" borderId="2282">
      <alignment vertical="center"/>
      <protection locked="0"/>
    </xf>
    <xf numFmtId="230" fontId="103" fillId="0" borderId="2282">
      <alignment vertical="center"/>
      <protection locked="0"/>
    </xf>
    <xf numFmtId="196" fontId="10" fillId="39" borderId="2330" applyFont="0" applyFill="0" applyBorder="0" applyAlignment="0">
      <alignment horizontal="left"/>
    </xf>
    <xf numFmtId="0" fontId="53" fillId="59" borderId="2305" applyNumberFormat="0" applyAlignment="0" applyProtection="0"/>
    <xf numFmtId="3" fontId="114" fillId="39" borderId="2330">
      <alignment horizontal="center"/>
      <protection locked="0"/>
    </xf>
    <xf numFmtId="0" fontId="7" fillId="14" borderId="14" applyNumberFormat="0" applyFont="0" applyAlignment="0" applyProtection="0"/>
    <xf numFmtId="0" fontId="10" fillId="62" borderId="2261" applyNumberFormat="0" applyFont="0" applyAlignment="0" applyProtection="0"/>
    <xf numFmtId="0" fontId="64" fillId="59" borderId="2262" applyNumberFormat="0" applyAlignment="0" applyProtection="0"/>
    <xf numFmtId="0" fontId="7" fillId="14" borderId="14" applyNumberFormat="0" applyFont="0" applyAlignment="0" applyProtection="0"/>
    <xf numFmtId="0" fontId="2" fillId="0" borderId="2299" applyNumberFormat="0" applyFill="0" applyAlignment="0" applyProtection="0"/>
    <xf numFmtId="0" fontId="7" fillId="14" borderId="14" applyNumberFormat="0" applyFont="0" applyAlignment="0" applyProtection="0"/>
    <xf numFmtId="188" fontId="73" fillId="63" borderId="2312" applyFill="0">
      <alignment horizontal="center" vertical="center"/>
    </xf>
    <xf numFmtId="233" fontId="103" fillId="0" borderId="2291">
      <alignment vertical="center"/>
      <protection locked="0"/>
    </xf>
    <xf numFmtId="190" fontId="74" fillId="0" borderId="2294" applyFont="0" applyFill="0" applyBorder="0" applyAlignment="0" applyProtection="0">
      <alignment horizontal="left"/>
      <protection locked="0"/>
    </xf>
    <xf numFmtId="228" fontId="124" fillId="0" borderId="2293" applyFill="0">
      <alignment horizontal="center" vertical="center"/>
    </xf>
    <xf numFmtId="0" fontId="73" fillId="63" borderId="2276" applyFill="0">
      <alignment horizontal="center"/>
    </xf>
    <xf numFmtId="0" fontId="7" fillId="14" borderId="14" applyNumberFormat="0" applyFont="0" applyAlignment="0" applyProtection="0"/>
    <xf numFmtId="233" fontId="103" fillId="0" borderId="2291">
      <alignment vertical="center"/>
      <protection locked="0"/>
    </xf>
    <xf numFmtId="0" fontId="7" fillId="14" borderId="14" applyNumberFormat="0" applyFont="0" applyAlignment="0" applyProtection="0"/>
    <xf numFmtId="0" fontId="2" fillId="0" borderId="2263" applyNumberFormat="0" applyFill="0" applyAlignment="0" applyProtection="0"/>
    <xf numFmtId="0" fontId="66" fillId="0" borderId="2263" applyNumberFormat="0" applyFill="0" applyAlignment="0" applyProtection="0"/>
    <xf numFmtId="0" fontId="7" fillId="14" borderId="14" applyNumberFormat="0" applyFont="0" applyAlignment="0" applyProtection="0"/>
    <xf numFmtId="0" fontId="2" fillId="0" borderId="2272" applyNumberFormat="0" applyFill="0" applyAlignment="0" applyProtection="0"/>
    <xf numFmtId="196" fontId="10" fillId="39" borderId="2321" applyFont="0" applyFill="0" applyBorder="0" applyAlignment="0">
      <alignment horizontal="left"/>
    </xf>
    <xf numFmtId="228" fontId="73" fillId="63" borderId="2276" applyFill="0">
      <alignment horizontal="center" vertical="center"/>
    </xf>
    <xf numFmtId="228" fontId="73" fillId="63" borderId="2267" applyFill="0">
      <alignment horizontal="center"/>
    </xf>
    <xf numFmtId="228" fontId="73" fillId="63" borderId="2267" applyFill="0">
      <alignment horizontal="center" vertical="center"/>
    </xf>
    <xf numFmtId="17" fontId="11" fillId="39" borderId="2276">
      <alignment horizontal="center"/>
      <protection locked="0"/>
    </xf>
    <xf numFmtId="0" fontId="53" fillId="59" borderId="2287" applyNumberFormat="0" applyAlignment="0" applyProtection="0"/>
    <xf numFmtId="191" fontId="74" fillId="0" borderId="2321" applyFont="0" applyFill="0" applyBorder="0" applyAlignment="0" applyProtection="0">
      <alignment horizontal="left"/>
      <protection locked="0"/>
    </xf>
    <xf numFmtId="0" fontId="7" fillId="14" borderId="14" applyNumberFormat="0" applyFont="0" applyAlignment="0" applyProtection="0"/>
    <xf numFmtId="0" fontId="61" fillId="46" borderId="2287" applyNumberFormat="0" applyAlignment="0" applyProtection="0"/>
    <xf numFmtId="254" fontId="10" fillId="39" borderId="2276">
      <alignment horizontal="right"/>
      <protection locked="0"/>
    </xf>
    <xf numFmtId="228" fontId="121" fillId="0" borderId="2292" applyNumberFormat="0"/>
    <xf numFmtId="0" fontId="7" fillId="14" borderId="14" applyNumberFormat="0" applyFont="0" applyAlignment="0" applyProtection="0"/>
    <xf numFmtId="0" fontId="7" fillId="14" borderId="14" applyNumberFormat="0" applyFont="0" applyAlignment="0" applyProtection="0"/>
    <xf numFmtId="231" fontId="103" fillId="0" borderId="2300">
      <alignment vertical="center"/>
      <protection locked="0"/>
    </xf>
    <xf numFmtId="0" fontId="61" fillId="46" borderId="2296" applyNumberFormat="0" applyAlignment="0" applyProtection="0"/>
    <xf numFmtId="0" fontId="7" fillId="14" borderId="14" applyNumberFormat="0" applyFont="0" applyAlignment="0" applyProtection="0"/>
    <xf numFmtId="250" fontId="168" fillId="0" borderId="2295" applyFill="0"/>
    <xf numFmtId="0" fontId="64" fillId="59" borderId="2289" applyNumberFormat="0" applyAlignment="0" applyProtection="0"/>
    <xf numFmtId="0" fontId="7" fillId="14" borderId="14" applyNumberFormat="0" applyFont="0" applyAlignment="0" applyProtection="0"/>
    <xf numFmtId="178" fontId="10" fillId="39" borderId="2312">
      <alignment horizontal="center"/>
      <protection locked="0"/>
    </xf>
    <xf numFmtId="0" fontId="7" fillId="14" borderId="14" applyNumberFormat="0" applyFont="0" applyAlignment="0" applyProtection="0"/>
    <xf numFmtId="185" fontId="74" fillId="0" borderId="2267" applyFont="0" applyFill="0" applyBorder="0" applyAlignment="0" applyProtection="0">
      <alignment horizontal="left"/>
      <protection locked="0"/>
    </xf>
    <xf numFmtId="0" fontId="7" fillId="14" borderId="14" applyNumberFormat="0" applyFont="0" applyAlignment="0" applyProtection="0"/>
    <xf numFmtId="231" fontId="103" fillId="0" borderId="2300">
      <alignment vertical="center"/>
      <protection locked="0"/>
    </xf>
    <xf numFmtId="228" fontId="103" fillId="0" borderId="2312" applyFill="0">
      <alignment horizontal="center" vertical="center"/>
    </xf>
    <xf numFmtId="0" fontId="64" fillId="59" borderId="2325" applyNumberFormat="0" applyAlignment="0" applyProtection="0"/>
    <xf numFmtId="231" fontId="103" fillId="0" borderId="2327">
      <alignment vertical="center"/>
      <protection locked="0"/>
    </xf>
    <xf numFmtId="0" fontId="7" fillId="14" borderId="14" applyNumberFormat="0" applyFont="0" applyAlignment="0" applyProtection="0"/>
    <xf numFmtId="0" fontId="7" fillId="14" borderId="14" applyNumberFormat="0" applyFont="0" applyAlignment="0" applyProtection="0"/>
    <xf numFmtId="49" fontId="74" fillId="0" borderId="2303">
      <alignment horizontal="left" vertical="top" wrapText="1"/>
      <protection locked="0"/>
    </xf>
    <xf numFmtId="0" fontId="66" fillId="0" borderId="2308" applyNumberFormat="0" applyFill="0" applyAlignment="0" applyProtection="0"/>
    <xf numFmtId="0" fontId="7" fillId="14" borderId="14" applyNumberFormat="0" applyFont="0" applyAlignment="0" applyProtection="0"/>
    <xf numFmtId="228" fontId="112" fillId="0" borderId="2311"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4" fillId="0" borderId="2276"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2316" applyNumberFormat="0" applyAlignment="0" applyProtection="0"/>
    <xf numFmtId="228" fontId="73" fillId="63" borderId="2303"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10" fillId="62" borderId="2270" applyNumberFormat="0" applyFont="0" applyAlignment="0" applyProtection="0"/>
    <xf numFmtId="0" fontId="7" fillId="14" borderId="14" applyNumberFormat="0" applyFont="0" applyAlignment="0" applyProtection="0"/>
    <xf numFmtId="228" fontId="74" fillId="0" borderId="2303" applyNumberFormat="0">
      <alignment horizontal="left"/>
      <protection locked="0"/>
    </xf>
    <xf numFmtId="0" fontId="7" fillId="14" borderId="14" applyNumberFormat="0" applyFont="0" applyAlignment="0" applyProtection="0"/>
    <xf numFmtId="0" fontId="64" fillId="59" borderId="2298" applyNumberFormat="0" applyAlignment="0" applyProtection="0"/>
    <xf numFmtId="10" fontId="68" fillId="67" borderId="2330" applyNumberFormat="0" applyBorder="0" applyAlignment="0" applyProtection="0"/>
    <xf numFmtId="0" fontId="53" fillId="59" borderId="2260" applyNumberFormat="0" applyAlignment="0" applyProtection="0"/>
    <xf numFmtId="0" fontId="61" fillId="46" borderId="2260" applyNumberFormat="0" applyAlignment="0" applyProtection="0"/>
    <xf numFmtId="0" fontId="64" fillId="59" borderId="2262" applyNumberFormat="0" applyAlignment="0" applyProtection="0"/>
    <xf numFmtId="0" fontId="66" fillId="0" borderId="2263" applyNumberFormat="0" applyFill="0" applyAlignment="0" applyProtection="0"/>
    <xf numFmtId="0" fontId="2" fillId="0" borderId="2263" applyNumberFormat="0" applyFill="0" applyAlignment="0" applyProtection="0"/>
    <xf numFmtId="0" fontId="53" fillId="59" borderId="2260" applyNumberFormat="0" applyAlignment="0" applyProtection="0"/>
    <xf numFmtId="0" fontId="61" fillId="46" borderId="2260" applyNumberFormat="0" applyAlignment="0" applyProtection="0"/>
    <xf numFmtId="0" fontId="7" fillId="14" borderId="14" applyNumberFormat="0" applyFont="0" applyAlignment="0" applyProtection="0"/>
    <xf numFmtId="0" fontId="64" fillId="59" borderId="2262" applyNumberFormat="0" applyAlignment="0" applyProtection="0"/>
    <xf numFmtId="0" fontId="2" fillId="0" borderId="2263" applyNumberFormat="0" applyFill="0" applyAlignment="0" applyProtection="0"/>
    <xf numFmtId="0" fontId="66" fillId="0" borderId="2263"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260" applyNumberFormat="0" applyAlignment="0" applyProtection="0"/>
    <xf numFmtId="229" fontId="103" fillId="0" borderId="2291">
      <alignment vertical="center"/>
      <protection locked="0"/>
    </xf>
    <xf numFmtId="0" fontId="7" fillId="14" borderId="14" applyNumberFormat="0" applyFont="0" applyAlignment="0" applyProtection="0"/>
    <xf numFmtId="0" fontId="61" fillId="46" borderId="2260" applyNumberFormat="0" applyAlignment="0" applyProtection="0"/>
    <xf numFmtId="228" fontId="68" fillId="0" borderId="2276" applyFill="0">
      <alignment horizontal="center" vertical="center"/>
    </xf>
    <xf numFmtId="184" fontId="68" fillId="0" borderId="2276" applyFill="0">
      <alignment horizontal="center" vertical="center"/>
    </xf>
    <xf numFmtId="0" fontId="10" fillId="62" borderId="2261" applyNumberFormat="0" applyFont="0" applyAlignment="0" applyProtection="0"/>
    <xf numFmtId="0" fontId="64" fillId="59" borderId="2262" applyNumberFormat="0" applyAlignment="0" applyProtection="0"/>
    <xf numFmtId="228" fontId="124" fillId="0" borderId="2302" applyFill="0">
      <alignment horizontal="center" vertical="center"/>
    </xf>
    <xf numFmtId="0" fontId="7" fillId="14" borderId="14" applyNumberFormat="0" applyFont="0" applyAlignment="0" applyProtection="0"/>
    <xf numFmtId="0" fontId="66" fillId="0" borderId="2263" applyNumberFormat="0" applyFill="0" applyAlignment="0" applyProtection="0"/>
    <xf numFmtId="0" fontId="2" fillId="0" borderId="2263" applyNumberFormat="0" applyFill="0" applyAlignment="0" applyProtection="0"/>
    <xf numFmtId="228" fontId="103" fillId="0" borderId="2276" applyFill="0">
      <alignment horizontal="center" vertical="center"/>
    </xf>
    <xf numFmtId="0" fontId="7" fillId="14" borderId="14" applyNumberFormat="0" applyFont="0" applyAlignment="0" applyProtection="0"/>
    <xf numFmtId="266" fontId="103" fillId="0" borderId="2312"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260"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260" applyNumberFormat="0" applyAlignment="0" applyProtection="0"/>
    <xf numFmtId="0" fontId="7" fillId="14" borderId="14" applyNumberFormat="0" applyFont="0" applyAlignment="0" applyProtection="0"/>
    <xf numFmtId="0" fontId="10" fillId="62" borderId="2261" applyNumberFormat="0" applyFont="0" applyAlignment="0" applyProtection="0"/>
    <xf numFmtId="0" fontId="64" fillId="59" borderId="2262" applyNumberFormat="0" applyAlignment="0" applyProtection="0"/>
    <xf numFmtId="0" fontId="7" fillId="14" borderId="14" applyNumberFormat="0" applyFont="0" applyAlignment="0" applyProtection="0"/>
    <xf numFmtId="37" fontId="70" fillId="0" borderId="2329" applyFill="0">
      <alignment horizontal="center" vertical="center"/>
    </xf>
    <xf numFmtId="0" fontId="2" fillId="0" borderId="2263" applyNumberFormat="0" applyFill="0" applyAlignment="0" applyProtection="0"/>
    <xf numFmtId="0" fontId="66" fillId="0" borderId="2263"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2280" applyNumberFormat="0" applyAlignment="0" applyProtection="0"/>
    <xf numFmtId="191" fontId="74" fillId="0" borderId="2276"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201" fontId="10" fillId="39" borderId="2312" applyNumberFormat="0">
      <alignment horizontal="left"/>
    </xf>
    <xf numFmtId="0" fontId="73" fillId="63" borderId="2267" applyFill="0">
      <alignment horizontal="center"/>
    </xf>
    <xf numFmtId="0" fontId="7" fillId="14" borderId="14" applyNumberFormat="0" applyFont="0" applyAlignment="0" applyProtection="0"/>
    <xf numFmtId="276" fontId="20" fillId="0" borderId="2294">
      <alignment horizontal="center"/>
    </xf>
    <xf numFmtId="192" fontId="74" fillId="0" borderId="2276" applyFont="0" applyFill="0" applyBorder="0" applyAlignment="0" applyProtection="0">
      <alignment horizontal="left"/>
      <protection locked="0"/>
    </xf>
    <xf numFmtId="190" fontId="74" fillId="0" borderId="2276" applyFont="0" applyFill="0" applyBorder="0" applyAlignment="0" applyProtection="0">
      <alignment horizontal="left"/>
      <protection locked="0"/>
    </xf>
    <xf numFmtId="0" fontId="10" fillId="62" borderId="2279" applyNumberFormat="0" applyFont="0" applyAlignment="0" applyProtection="0"/>
    <xf numFmtId="188" fontId="73" fillId="63" borderId="2267" applyFill="0">
      <alignment horizontal="center" vertical="center"/>
    </xf>
    <xf numFmtId="0" fontId="7" fillId="14" borderId="14" applyNumberFormat="0" applyFont="0" applyAlignment="0" applyProtection="0"/>
    <xf numFmtId="0" fontId="10" fillId="62" borderId="2306" applyNumberFormat="0" applyFont="0" applyAlignment="0" applyProtection="0"/>
    <xf numFmtId="0" fontId="2" fillId="0" borderId="2317" applyNumberFormat="0" applyFill="0" applyAlignment="0" applyProtection="0"/>
    <xf numFmtId="0" fontId="61" fillId="46" borderId="2269"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0" fontId="10" fillId="63" borderId="2267" applyNumberFormat="0" applyFont="0" applyBorder="0" applyAlignment="0" applyProtection="0"/>
    <xf numFmtId="180" fontId="10" fillId="63" borderId="2267" applyNumberFormat="0" applyFont="0" applyBorder="0" applyAlignment="0" applyProtection="0"/>
    <xf numFmtId="0" fontId="66" fillId="0" borderId="2308" applyNumberFormat="0" applyFill="0" applyAlignment="0" applyProtection="0"/>
    <xf numFmtId="276" fontId="20" fillId="0" borderId="2285">
      <alignment horizontal="center"/>
    </xf>
    <xf numFmtId="192" fontId="74" fillId="0" borderId="2303" applyFont="0" applyFill="0" applyBorder="0" applyAlignment="0" applyProtection="0">
      <alignment horizontal="left"/>
      <protection locked="0"/>
    </xf>
    <xf numFmtId="267" fontId="112" fillId="0" borderId="2302" applyFill="0">
      <alignment horizontal="center" vertical="center"/>
    </xf>
    <xf numFmtId="0" fontId="7" fillId="14" borderId="14" applyNumberFormat="0" applyFont="0" applyAlignment="0" applyProtection="0"/>
    <xf numFmtId="250" fontId="121" fillId="0" borderId="2286" applyFill="0"/>
    <xf numFmtId="0" fontId="7" fillId="14" borderId="14" applyNumberFormat="0" applyFont="0" applyAlignment="0" applyProtection="0"/>
    <xf numFmtId="0" fontId="7" fillId="14" borderId="14" applyNumberFormat="0" applyFont="0" applyAlignment="0" applyProtection="0"/>
    <xf numFmtId="250" fontId="121" fillId="0" borderId="2331" applyFill="0"/>
    <xf numFmtId="0" fontId="7" fillId="14" borderId="14" applyNumberFormat="0" applyFont="0" applyAlignment="0" applyProtection="0"/>
    <xf numFmtId="228" fontId="136" fillId="68" borderId="2283" applyNumberFormat="0">
      <alignment horizontal="right"/>
    </xf>
    <xf numFmtId="10" fontId="68" fillId="67" borderId="2303" applyNumberFormat="0" applyBorder="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3" fillId="63" borderId="2267" applyFill="0">
      <alignment horizontal="center"/>
    </xf>
    <xf numFmtId="188" fontId="73" fillId="63" borderId="2267" applyFill="0">
      <alignment horizontal="center" vertical="center"/>
    </xf>
    <xf numFmtId="185" fontId="74" fillId="0" borderId="2267" applyFont="0" applyFill="0" applyBorder="0" applyAlignment="0" applyProtection="0">
      <alignment horizontal="left"/>
      <protection locked="0"/>
    </xf>
    <xf numFmtId="197" fontId="74" fillId="0" borderId="2267">
      <alignment horizontal="left"/>
      <protection locked="0"/>
    </xf>
    <xf numFmtId="0" fontId="53" fillId="59" borderId="2269" applyNumberFormat="0" applyAlignment="0" applyProtection="0"/>
    <xf numFmtId="0" fontId="61" fillId="46" borderId="2269" applyNumberFormat="0" applyAlignment="0" applyProtection="0"/>
    <xf numFmtId="0" fontId="64" fillId="59" borderId="2271" applyNumberFormat="0" applyAlignment="0" applyProtection="0"/>
    <xf numFmtId="0" fontId="66" fillId="0" borderId="2272" applyNumberFormat="0" applyFill="0" applyAlignment="0" applyProtection="0"/>
    <xf numFmtId="0" fontId="2" fillId="0" borderId="2272" applyNumberFormat="0" applyFill="0" applyAlignment="0" applyProtection="0"/>
    <xf numFmtId="0" fontId="53" fillId="59" borderId="2269" applyNumberFormat="0" applyAlignment="0" applyProtection="0"/>
    <xf numFmtId="0" fontId="73" fillId="63" borderId="2267" applyFill="0">
      <alignment horizontal="center"/>
    </xf>
    <xf numFmtId="188" fontId="73" fillId="63" borderId="2267" applyFill="0">
      <alignment horizontal="center" vertical="center"/>
    </xf>
    <xf numFmtId="0" fontId="61" fillId="46" borderId="2269" applyNumberFormat="0" applyAlignment="0" applyProtection="0"/>
    <xf numFmtId="0" fontId="7" fillId="14" borderId="14" applyNumberFormat="0" applyFont="0" applyAlignment="0" applyProtection="0"/>
    <xf numFmtId="0" fontId="64" fillId="59" borderId="2271" applyNumberFormat="0" applyAlignment="0" applyProtection="0"/>
    <xf numFmtId="0" fontId="2" fillId="0" borderId="2272" applyNumberFormat="0" applyFill="0" applyAlignment="0" applyProtection="0"/>
    <xf numFmtId="0" fontId="66" fillId="0" borderId="2272"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269" applyNumberFormat="0" applyAlignment="0" applyProtection="0"/>
    <xf numFmtId="0" fontId="7" fillId="14" borderId="14" applyNumberFormat="0" applyFont="0" applyAlignment="0" applyProtection="0"/>
    <xf numFmtId="0" fontId="61" fillId="46" borderId="2269" applyNumberFormat="0" applyAlignment="0" applyProtection="0"/>
    <xf numFmtId="192" fontId="74" fillId="0" borderId="2285" applyFont="0" applyFill="0" applyBorder="0" applyAlignment="0" applyProtection="0">
      <alignment horizontal="left"/>
      <protection locked="0"/>
    </xf>
    <xf numFmtId="271" fontId="11" fillId="0" borderId="2285">
      <alignment horizontal="right"/>
    </xf>
    <xf numFmtId="0" fontId="10" fillId="62" borderId="2270" applyNumberFormat="0" applyFont="0" applyAlignment="0" applyProtection="0"/>
    <xf numFmtId="0" fontId="64" fillId="59" borderId="2271" applyNumberFormat="0" applyAlignment="0" applyProtection="0"/>
    <xf numFmtId="0" fontId="61" fillId="46" borderId="2287" applyNumberFormat="0" applyAlignment="0" applyProtection="0"/>
    <xf numFmtId="0" fontId="7" fillId="14" borderId="14" applyNumberFormat="0" applyFont="0" applyAlignment="0" applyProtection="0"/>
    <xf numFmtId="0" fontId="66" fillId="0" borderId="2272" applyNumberFormat="0" applyFill="0" applyAlignment="0" applyProtection="0"/>
    <xf numFmtId="0" fontId="2" fillId="0" borderId="2272" applyNumberFormat="0" applyFill="0" applyAlignment="0" applyProtection="0"/>
    <xf numFmtId="190" fontId="74" fillId="0" borderId="2285"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269"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269" applyNumberFormat="0" applyAlignment="0" applyProtection="0"/>
    <xf numFmtId="0" fontId="7" fillId="14" borderId="14" applyNumberFormat="0" applyFont="0" applyAlignment="0" applyProtection="0"/>
    <xf numFmtId="0" fontId="10" fillId="62" borderId="2270" applyNumberFormat="0" applyFont="0" applyAlignment="0" applyProtection="0"/>
    <xf numFmtId="0" fontId="64" fillId="59" borderId="2271" applyNumberFormat="0" applyAlignment="0" applyProtection="0"/>
    <xf numFmtId="0" fontId="7" fillId="14" borderId="14" applyNumberFormat="0" applyFont="0" applyAlignment="0" applyProtection="0"/>
    <xf numFmtId="0" fontId="2" fillId="0" borderId="2272" applyNumberFormat="0" applyFill="0" applyAlignment="0" applyProtection="0"/>
    <xf numFmtId="0" fontId="66" fillId="0" borderId="2272" applyNumberFormat="0" applyFill="0" applyAlignment="0" applyProtection="0"/>
    <xf numFmtId="0" fontId="66" fillId="0" borderId="2299" applyNumberFormat="0" applyFill="0" applyAlignment="0" applyProtection="0"/>
    <xf numFmtId="267" fontId="112" fillId="0" borderId="2293"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10" fillId="62" borderId="2306"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3" fontId="114" fillId="39" borderId="2321">
      <alignment horizontal="center"/>
      <protection locked="0"/>
    </xf>
    <xf numFmtId="0" fontId="7" fillId="14" borderId="14" applyNumberFormat="0" applyFont="0" applyAlignment="0" applyProtection="0"/>
    <xf numFmtId="0" fontId="7" fillId="14" borderId="14" applyNumberFormat="0" applyFont="0" applyAlignment="0" applyProtection="0"/>
    <xf numFmtId="187" fontId="74" fillId="0" borderId="2312" applyFont="0" applyFill="0" applyBorder="0" applyAlignment="0" applyProtection="0">
      <alignment horizontal="left"/>
      <protection locked="0"/>
    </xf>
    <xf numFmtId="185" fontId="74" fillId="0" borderId="2303" applyFont="0" applyFill="0" applyBorder="0" applyAlignment="0" applyProtection="0">
      <alignment horizontal="left"/>
      <protection locked="0"/>
    </xf>
    <xf numFmtId="250" fontId="121" fillId="0" borderId="2295" applyFill="0"/>
    <xf numFmtId="0" fontId="7" fillId="14" borderId="14" applyNumberFormat="0" applyFont="0" applyAlignment="0" applyProtection="0"/>
    <xf numFmtId="0" fontId="66" fillId="0" borderId="2326" applyNumberFormat="0" applyFill="0" applyAlignment="0" applyProtection="0"/>
    <xf numFmtId="0" fontId="66" fillId="0" borderId="2317" applyNumberFormat="0" applyFill="0" applyAlignment="0" applyProtection="0"/>
    <xf numFmtId="0" fontId="61" fillId="46" borderId="2314" applyNumberFormat="0" applyAlignment="0" applyProtection="0"/>
    <xf numFmtId="185" fontId="74" fillId="0" borderId="2294" applyFont="0" applyFill="0" applyBorder="0" applyAlignment="0" applyProtection="0">
      <alignment horizontal="left"/>
      <protection locked="0"/>
    </xf>
    <xf numFmtId="180" fontId="10" fillId="63" borderId="2276" applyNumberFormat="0" applyFont="0" applyBorder="0" applyAlignment="0" applyProtection="0"/>
    <xf numFmtId="180" fontId="10" fillId="63" borderId="2276" applyNumberFormat="0" applyFont="0" applyBorder="0" applyAlignment="0" applyProtection="0"/>
    <xf numFmtId="178" fontId="10" fillId="39" borderId="2330">
      <alignment horizontal="center"/>
      <protection locked="0"/>
    </xf>
    <xf numFmtId="193" fontId="10" fillId="0" borderId="2303" applyFont="0" applyFill="0" applyBorder="0" applyAlignment="0" applyProtection="0">
      <alignment horizontal="left"/>
      <protection locked="0"/>
    </xf>
    <xf numFmtId="17" fontId="11" fillId="39" borderId="2294">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10" fillId="62" borderId="2315" applyNumberFormat="0" applyFont="0" applyAlignment="0" applyProtection="0"/>
    <xf numFmtId="0" fontId="2" fillId="0" borderId="2326"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71" fontId="11" fillId="0" borderId="2303">
      <alignment horizontal="right"/>
    </xf>
    <xf numFmtId="0" fontId="7" fillId="14" borderId="14" applyNumberFormat="0" applyFont="0" applyAlignment="0" applyProtection="0"/>
    <xf numFmtId="0" fontId="53" fillId="59" borderId="2278" applyNumberFormat="0" applyAlignment="0" applyProtection="0"/>
    <xf numFmtId="0" fontId="61" fillId="46" borderId="2278" applyNumberFormat="0" applyAlignment="0" applyProtection="0"/>
    <xf numFmtId="0" fontId="64" fillId="59" borderId="2280" applyNumberFormat="0" applyAlignment="0" applyProtection="0"/>
    <xf numFmtId="0" fontId="66" fillId="0" borderId="2281" applyNumberFormat="0" applyFill="0" applyAlignment="0" applyProtection="0"/>
    <xf numFmtId="0" fontId="2" fillId="0" borderId="2281" applyNumberFormat="0" applyFill="0" applyAlignment="0" applyProtection="0"/>
    <xf numFmtId="0" fontId="53" fillId="59" borderId="2278" applyNumberFormat="0" applyAlignment="0" applyProtection="0"/>
    <xf numFmtId="0" fontId="61" fillId="46" borderId="2278" applyNumberFormat="0" applyAlignment="0" applyProtection="0"/>
    <xf numFmtId="0" fontId="7" fillId="14" borderId="14" applyNumberFormat="0" applyFont="0" applyAlignment="0" applyProtection="0"/>
    <xf numFmtId="0" fontId="64" fillId="59" borderId="2280" applyNumberFormat="0" applyAlignment="0" applyProtection="0"/>
    <xf numFmtId="0" fontId="2" fillId="0" borderId="2281" applyNumberFormat="0" applyFill="0" applyAlignment="0" applyProtection="0"/>
    <xf numFmtId="0" fontId="66" fillId="0" borderId="2281" applyNumberFormat="0" applyFill="0" applyAlignment="0" applyProtection="0"/>
    <xf numFmtId="197" fontId="74" fillId="0" borderId="2312">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278" applyNumberFormat="0" applyAlignment="0" applyProtection="0"/>
    <xf numFmtId="228" fontId="121" fillId="0" borderId="2301" applyNumberFormat="0"/>
    <xf numFmtId="0" fontId="7" fillId="14" borderId="14" applyNumberFormat="0" applyFont="0" applyAlignment="0" applyProtection="0"/>
    <xf numFmtId="0" fontId="61" fillId="46" borderId="2278" applyNumberFormat="0" applyAlignment="0" applyProtection="0"/>
    <xf numFmtId="228" fontId="79" fillId="0" borderId="2294" applyFill="0">
      <alignment horizontal="center" vertical="center"/>
    </xf>
    <xf numFmtId="228" fontId="68" fillId="0" borderId="2294" applyFill="0">
      <alignment horizontal="center" vertical="center"/>
    </xf>
    <xf numFmtId="0" fontId="10" fillId="62" borderId="2279" applyNumberFormat="0" applyFont="0" applyAlignment="0" applyProtection="0"/>
    <xf numFmtId="0" fontId="64" fillId="59" borderId="2280" applyNumberFormat="0" applyAlignment="0" applyProtection="0"/>
    <xf numFmtId="0" fontId="7" fillId="14" borderId="14" applyNumberFormat="0" applyFont="0" applyAlignment="0" applyProtection="0"/>
    <xf numFmtId="0" fontId="66" fillId="0" borderId="2281" applyNumberFormat="0" applyFill="0" applyAlignment="0" applyProtection="0"/>
    <xf numFmtId="0" fontId="2" fillId="0" borderId="2281" applyNumberFormat="0" applyFill="0" applyAlignment="0" applyProtection="0"/>
    <xf numFmtId="228" fontId="104" fillId="0" borderId="2294"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66" fontId="103" fillId="0" borderId="2294" applyFill="0">
      <alignment horizontal="center" vertical="center"/>
    </xf>
    <xf numFmtId="37" fontId="70" fillId="0" borderId="2302"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278"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278" applyNumberFormat="0" applyAlignment="0" applyProtection="0"/>
    <xf numFmtId="254" fontId="10" fillId="39" borderId="2330">
      <alignment horizontal="right"/>
      <protection locked="0"/>
    </xf>
    <xf numFmtId="0" fontId="7" fillId="14" borderId="14" applyNumberFormat="0" applyFont="0" applyAlignment="0" applyProtection="0"/>
    <xf numFmtId="0" fontId="10" fillId="62" borderId="2279" applyNumberFormat="0" applyFont="0" applyAlignment="0" applyProtection="0"/>
    <xf numFmtId="0" fontId="64" fillId="59" borderId="2280" applyNumberFormat="0" applyAlignment="0" applyProtection="0"/>
    <xf numFmtId="0" fontId="7" fillId="14" borderId="14" applyNumberFormat="0" applyFont="0" applyAlignment="0" applyProtection="0"/>
    <xf numFmtId="0" fontId="2" fillId="0" borderId="2281" applyNumberFormat="0" applyFill="0" applyAlignment="0" applyProtection="0"/>
    <xf numFmtId="0" fontId="66" fillId="0" borderId="2281" applyNumberFormat="0" applyFill="0" applyAlignment="0" applyProtection="0"/>
    <xf numFmtId="200" fontId="10" fillId="5" borderId="2484" applyFont="0" applyFill="0" applyBorder="0" applyAlignment="0" applyProtection="0"/>
    <xf numFmtId="0" fontId="7" fillId="14" borderId="14" applyNumberFormat="0" applyFont="0" applyAlignment="0" applyProtection="0"/>
    <xf numFmtId="0" fontId="7" fillId="14" borderId="14" applyNumberFormat="0" applyFont="0" applyAlignment="0" applyProtection="0"/>
    <xf numFmtId="187" fontId="74" fillId="0" borderId="2330"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3" fontId="10" fillId="0" borderId="2639" applyFont="0" applyFill="0" applyBorder="0" applyAlignment="0" applyProtection="0">
      <alignment horizontal="left"/>
      <protection locked="0"/>
    </xf>
    <xf numFmtId="0" fontId="7" fillId="14" borderId="14" applyNumberFormat="0" applyFont="0" applyAlignment="0" applyProtection="0"/>
    <xf numFmtId="228" fontId="103" fillId="0" borderId="2327">
      <alignment vertical="center"/>
      <protection locked="0"/>
    </xf>
    <xf numFmtId="178" fontId="10" fillId="39" borderId="2312">
      <alignment horizontal="center"/>
      <protection locked="0"/>
    </xf>
    <xf numFmtId="0" fontId="7" fillId="14" borderId="14" applyNumberFormat="0" applyFont="0" applyAlignment="0" applyProtection="0"/>
    <xf numFmtId="191" fontId="74" fillId="0" borderId="2294" applyFont="0" applyFill="0" applyBorder="0" applyAlignment="0" applyProtection="0">
      <alignment horizontal="left"/>
      <protection locked="0"/>
    </xf>
    <xf numFmtId="0" fontId="7" fillId="14" borderId="14" applyNumberFormat="0" applyFont="0" applyAlignment="0" applyProtection="0"/>
    <xf numFmtId="190" fontId="74" fillId="0" borderId="2303" applyFont="0" applyFill="0" applyBorder="0" applyAlignment="0" applyProtection="0">
      <alignment horizontal="left"/>
      <protection locked="0"/>
    </xf>
    <xf numFmtId="0" fontId="7" fillId="14" borderId="14" applyNumberFormat="0" applyFont="0" applyAlignment="0" applyProtection="0"/>
    <xf numFmtId="0" fontId="73" fillId="63" borderId="2303" applyFill="0">
      <alignment horizontal="center"/>
    </xf>
    <xf numFmtId="0" fontId="7" fillId="14" borderId="14" applyNumberFormat="0" applyFont="0" applyAlignment="0" applyProtection="0"/>
    <xf numFmtId="180" fontId="10" fillId="63" borderId="2285" applyNumberFormat="0" applyFont="0" applyBorder="0" applyAlignment="0" applyProtection="0"/>
    <xf numFmtId="180" fontId="10" fillId="63" borderId="2285" applyNumberFormat="0" applyFont="0" applyBorder="0" applyAlignment="0" applyProtection="0"/>
    <xf numFmtId="0" fontId="66" fillId="0" borderId="2326" applyNumberFormat="0" applyFill="0" applyAlignment="0" applyProtection="0"/>
    <xf numFmtId="276" fontId="20" fillId="0" borderId="2312">
      <alignment horizontal="center"/>
    </xf>
    <xf numFmtId="0" fontId="7" fillId="14" borderId="14" applyNumberFormat="0" applyFont="0" applyAlignment="0" applyProtection="0"/>
    <xf numFmtId="0" fontId="53" fillId="59" borderId="2287" applyNumberFormat="0" applyAlignment="0" applyProtection="0"/>
    <xf numFmtId="0" fontId="61" fillId="46" borderId="2287" applyNumberFormat="0" applyAlignment="0" applyProtection="0"/>
    <xf numFmtId="0" fontId="64" fillId="59" borderId="2289" applyNumberFormat="0" applyAlignment="0" applyProtection="0"/>
    <xf numFmtId="0" fontId="66" fillId="0" borderId="2290" applyNumberFormat="0" applyFill="0" applyAlignment="0" applyProtection="0"/>
    <xf numFmtId="0" fontId="2" fillId="0" borderId="2290" applyNumberFormat="0" applyFill="0" applyAlignment="0" applyProtection="0"/>
    <xf numFmtId="0" fontId="53" fillId="59" borderId="2287" applyNumberFormat="0" applyAlignment="0" applyProtection="0"/>
    <xf numFmtId="184" fontId="68" fillId="0" borderId="2312" applyFill="0">
      <alignment horizontal="center" vertical="center"/>
    </xf>
    <xf numFmtId="0" fontId="61" fillId="46" borderId="2287" applyNumberFormat="0" applyAlignment="0" applyProtection="0"/>
    <xf numFmtId="0" fontId="7" fillId="14" borderId="14" applyNumberFormat="0" applyFont="0" applyAlignment="0" applyProtection="0"/>
    <xf numFmtId="0" fontId="64" fillId="59" borderId="2289" applyNumberFormat="0" applyAlignment="0" applyProtection="0"/>
    <xf numFmtId="0" fontId="2" fillId="0" borderId="2290" applyNumberFormat="0" applyFill="0" applyAlignment="0" applyProtection="0"/>
    <xf numFmtId="0" fontId="66" fillId="0" borderId="2290"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287" applyNumberFormat="0" applyAlignment="0" applyProtection="0"/>
    <xf numFmtId="271" fontId="11" fillId="0" borderId="2312">
      <alignment horizontal="right"/>
    </xf>
    <xf numFmtId="0" fontId="7" fillId="14" borderId="14" applyNumberFormat="0" applyFont="0" applyAlignment="0" applyProtection="0"/>
    <xf numFmtId="0" fontId="61" fillId="46" borderId="2287" applyNumberFormat="0" applyAlignment="0" applyProtection="0"/>
    <xf numFmtId="178" fontId="10" fillId="39" borderId="2303">
      <alignment horizontal="center"/>
      <protection locked="0"/>
    </xf>
    <xf numFmtId="228" fontId="104" fillId="0" borderId="2303" applyFill="0">
      <alignment horizontal="center" vertical="center"/>
    </xf>
    <xf numFmtId="0" fontId="10" fillId="62" borderId="2288" applyNumberFormat="0" applyFont="0" applyAlignment="0" applyProtection="0"/>
    <xf numFmtId="0" fontId="64" fillId="59" borderId="2289" applyNumberFormat="0" applyAlignment="0" applyProtection="0"/>
    <xf numFmtId="0" fontId="7" fillId="14" borderId="14" applyNumberFormat="0" applyFont="0" applyAlignment="0" applyProtection="0"/>
    <xf numFmtId="0" fontId="66" fillId="0" borderId="2290" applyNumberFormat="0" applyFill="0" applyAlignment="0" applyProtection="0"/>
    <xf numFmtId="0" fontId="2" fillId="0" borderId="2290" applyNumberFormat="0" applyFill="0" applyAlignment="0" applyProtection="0"/>
    <xf numFmtId="228" fontId="79" fillId="0" borderId="2303"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4" fontId="68" fillId="0" borderId="2303"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287"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287"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10" fillId="62" borderId="2288" applyNumberFormat="0" applyFont="0" applyAlignment="0" applyProtection="0"/>
    <xf numFmtId="0" fontId="64" fillId="59" borderId="2289" applyNumberFormat="0" applyAlignment="0" applyProtection="0"/>
    <xf numFmtId="0" fontId="7" fillId="14" borderId="14" applyNumberFormat="0" applyFont="0" applyAlignment="0" applyProtection="0"/>
    <xf numFmtId="0" fontId="2" fillId="0" borderId="2290" applyNumberFormat="0" applyFill="0" applyAlignment="0" applyProtection="0"/>
    <xf numFmtId="0" fontId="66" fillId="0" borderId="2290" applyNumberFormat="0" applyFill="0" applyAlignment="0" applyProtection="0"/>
    <xf numFmtId="228" fontId="136" fillId="68" borderId="2310" applyNumberFormat="0">
      <alignment horizontal="right"/>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73" fillId="63" borderId="2303" applyFill="0">
      <alignment horizontal="center"/>
    </xf>
    <xf numFmtId="0" fontId="7" fillId="14" borderId="14" applyNumberFormat="0" applyFont="0" applyAlignment="0" applyProtection="0"/>
    <xf numFmtId="266" fontId="103" fillId="0" borderId="2303"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68" fillId="0" borderId="2331" applyFill="0"/>
    <xf numFmtId="188" fontId="73" fillId="63" borderId="2321" applyFill="0">
      <alignment horizontal="center" vertical="center"/>
    </xf>
    <xf numFmtId="0" fontId="2" fillId="0" borderId="2308" applyNumberFormat="0" applyFill="0" applyAlignment="0" applyProtection="0"/>
    <xf numFmtId="0" fontId="61" fillId="46" borderId="2296" applyNumberFormat="0" applyAlignment="0" applyProtection="0"/>
    <xf numFmtId="0" fontId="7" fillId="14" borderId="14" applyNumberFormat="0" applyFont="0" applyAlignment="0" applyProtection="0"/>
    <xf numFmtId="0" fontId="64" fillId="59" borderId="2316" applyNumberFormat="0" applyAlignment="0" applyProtection="0"/>
    <xf numFmtId="180" fontId="10" fillId="63" borderId="2294" applyNumberFormat="0" applyFont="0" applyBorder="0" applyAlignment="0" applyProtection="0"/>
    <xf numFmtId="180" fontId="10" fillId="63" borderId="2294" applyNumberFormat="0" applyFont="0" applyBorder="0" applyAlignment="0" applyProtection="0"/>
    <xf numFmtId="0" fontId="10" fillId="62" borderId="2315" applyNumberFormat="0" applyFont="0" applyAlignment="0" applyProtection="0"/>
    <xf numFmtId="228" fontId="124" fillId="0" borderId="2311" applyFill="0">
      <alignment horizontal="center" vertical="center"/>
    </xf>
    <xf numFmtId="271" fontId="11" fillId="63" borderId="2330">
      <alignment horizontal="right"/>
    </xf>
    <xf numFmtId="0" fontId="53" fillId="59" borderId="2296" applyNumberFormat="0" applyAlignment="0" applyProtection="0"/>
    <xf numFmtId="0" fontId="61" fillId="46" borderId="2296" applyNumberFormat="0" applyAlignment="0" applyProtection="0"/>
    <xf numFmtId="0" fontId="64" fillId="59" borderId="2298" applyNumberFormat="0" applyAlignment="0" applyProtection="0"/>
    <xf numFmtId="0" fontId="66" fillId="0" borderId="2299" applyNumberFormat="0" applyFill="0" applyAlignment="0" applyProtection="0"/>
    <xf numFmtId="0" fontId="2" fillId="0" borderId="2299" applyNumberFormat="0" applyFill="0" applyAlignment="0" applyProtection="0"/>
    <xf numFmtId="0" fontId="53" fillId="59" borderId="2296" applyNumberFormat="0" applyAlignment="0" applyProtection="0"/>
    <xf numFmtId="0" fontId="61" fillId="46" borderId="2296" applyNumberFormat="0" applyAlignment="0" applyProtection="0"/>
    <xf numFmtId="0" fontId="7" fillId="14" borderId="14" applyNumberFormat="0" applyFont="0" applyAlignment="0" applyProtection="0"/>
    <xf numFmtId="0" fontId="64" fillId="59" borderId="2298" applyNumberFormat="0" applyAlignment="0" applyProtection="0"/>
    <xf numFmtId="0" fontId="2" fillId="0" borderId="2299" applyNumberFormat="0" applyFill="0" applyAlignment="0" applyProtection="0"/>
    <xf numFmtId="0" fontId="66" fillId="0" borderId="2299"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296"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296" applyNumberFormat="0" applyAlignment="0" applyProtection="0"/>
    <xf numFmtId="196" fontId="10" fillId="39" borderId="2312" applyFont="0" applyFill="0" applyBorder="0" applyAlignment="0">
      <alignment horizontal="left"/>
    </xf>
    <xf numFmtId="228" fontId="74" fillId="0" borderId="2312" applyNumberFormat="0">
      <alignment horizontal="left"/>
      <protection locked="0"/>
    </xf>
    <xf numFmtId="0" fontId="10" fillId="62" borderId="2297" applyNumberFormat="0" applyFont="0" applyAlignment="0" applyProtection="0"/>
    <xf numFmtId="0" fontId="64" fillId="59" borderId="2298" applyNumberFormat="0" applyAlignment="0" applyProtection="0"/>
    <xf numFmtId="0" fontId="7" fillId="14" borderId="14" applyNumberFormat="0" applyFont="0" applyAlignment="0" applyProtection="0"/>
    <xf numFmtId="0" fontId="66" fillId="0" borderId="2299" applyNumberFormat="0" applyFill="0" applyAlignment="0" applyProtection="0"/>
    <xf numFmtId="0" fontId="2" fillId="0" borderId="2299" applyNumberFormat="0" applyFill="0" applyAlignment="0" applyProtection="0"/>
    <xf numFmtId="49" fontId="74" fillId="0" borderId="2312">
      <alignment horizontal="left" vertical="top" wrapText="1"/>
      <protection locked="0"/>
    </xf>
    <xf numFmtId="0" fontId="7" fillId="14" borderId="14" applyNumberFormat="0" applyFont="0" applyAlignment="0" applyProtection="0"/>
    <xf numFmtId="233" fontId="103" fillId="0" borderId="2327">
      <alignment vertical="center"/>
      <protection locked="0"/>
    </xf>
    <xf numFmtId="0" fontId="7" fillId="14" borderId="14" applyNumberFormat="0" applyFont="0" applyAlignment="0" applyProtection="0"/>
    <xf numFmtId="0" fontId="7" fillId="14" borderId="14" applyNumberFormat="0" applyFont="0" applyAlignment="0" applyProtection="0"/>
    <xf numFmtId="178" fontId="10" fillId="39" borderId="2312">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296"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296" applyNumberFormat="0" applyAlignment="0" applyProtection="0"/>
    <xf numFmtId="0" fontId="7" fillId="14" borderId="14" applyNumberFormat="0" applyFont="0" applyAlignment="0" applyProtection="0"/>
    <xf numFmtId="0" fontId="10" fillId="62" borderId="2297" applyNumberFormat="0" applyFont="0" applyAlignment="0" applyProtection="0"/>
    <xf numFmtId="0" fontId="64" fillId="59" borderId="2298" applyNumberFormat="0" applyAlignment="0" applyProtection="0"/>
    <xf numFmtId="0" fontId="7" fillId="14" borderId="14" applyNumberFormat="0" applyFont="0" applyAlignment="0" applyProtection="0"/>
    <xf numFmtId="0" fontId="2" fillId="0" borderId="2299" applyNumberFormat="0" applyFill="0" applyAlignment="0" applyProtection="0"/>
    <xf numFmtId="0" fontId="66" fillId="0" borderId="2299"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79" fillId="0" borderId="2312"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37" fontId="103" fillId="0" borderId="2327">
      <alignment vertical="center"/>
      <protection locked="0"/>
    </xf>
    <xf numFmtId="228" fontId="104" fillId="0" borderId="2312" applyFill="0">
      <alignment horizontal="center" vertical="center"/>
    </xf>
    <xf numFmtId="228" fontId="68" fillId="0" borderId="2312" applyFill="0">
      <alignment horizontal="center" vertical="center"/>
    </xf>
    <xf numFmtId="0" fontId="7" fillId="14" borderId="14" applyNumberFormat="0" applyFont="0" applyAlignment="0" applyProtection="0"/>
    <xf numFmtId="0" fontId="61" fillId="46" borderId="2305" applyNumberFormat="0" applyAlignment="0" applyProtection="0"/>
    <xf numFmtId="180" fontId="10" fillId="63" borderId="2303" applyNumberFormat="0" applyFont="0" applyBorder="0" applyAlignment="0" applyProtection="0"/>
    <xf numFmtId="180" fontId="10" fillId="63" borderId="2303" applyNumberFormat="0" applyFont="0" applyBorder="0" applyAlignment="0" applyProtection="0"/>
    <xf numFmtId="0" fontId="7" fillId="14" borderId="14" applyNumberFormat="0" applyFont="0" applyAlignment="0" applyProtection="0"/>
    <xf numFmtId="188" fontId="73" fillId="63" borderId="2303" applyFill="0">
      <alignment horizontal="center" vertical="center"/>
    </xf>
    <xf numFmtId="229" fontId="103" fillId="0" borderId="2327">
      <alignment vertical="center"/>
      <protection locked="0"/>
    </xf>
    <xf numFmtId="0" fontId="74" fillId="0" borderId="2330" applyNumberFormat="0">
      <alignment horizontal="left"/>
      <protection locked="0"/>
    </xf>
    <xf numFmtId="271" fontId="11" fillId="0" borderId="2330">
      <alignment horizontal="right"/>
    </xf>
    <xf numFmtId="0" fontId="7" fillId="14" borderId="14" applyNumberFormat="0" applyFont="0" applyAlignment="0" applyProtection="0"/>
    <xf numFmtId="201" fontId="10" fillId="39" borderId="2330" applyNumberFormat="0">
      <alignment horizontal="left"/>
    </xf>
    <xf numFmtId="0" fontId="73" fillId="63" borderId="2303" applyFill="0">
      <alignment horizontal="center"/>
    </xf>
    <xf numFmtId="188" fontId="73" fillId="63" borderId="2303" applyFill="0">
      <alignment horizontal="center" vertical="center"/>
    </xf>
    <xf numFmtId="185" fontId="74" fillId="0" borderId="2303" applyFont="0" applyFill="0" applyBorder="0" applyAlignment="0" applyProtection="0">
      <alignment horizontal="left"/>
      <protection locked="0"/>
    </xf>
    <xf numFmtId="197" fontId="74" fillId="0" borderId="2303">
      <alignment horizontal="left"/>
      <protection locked="0"/>
    </xf>
    <xf numFmtId="0" fontId="53" fillId="59" borderId="2305" applyNumberFormat="0" applyAlignment="0" applyProtection="0"/>
    <xf numFmtId="0" fontId="61" fillId="46" borderId="2305" applyNumberFormat="0" applyAlignment="0" applyProtection="0"/>
    <xf numFmtId="0" fontId="64" fillId="59" borderId="2307" applyNumberFormat="0" applyAlignment="0" applyProtection="0"/>
    <xf numFmtId="0" fontId="66" fillId="0" borderId="2308" applyNumberFormat="0" applyFill="0" applyAlignment="0" applyProtection="0"/>
    <xf numFmtId="0" fontId="2" fillId="0" borderId="2308" applyNumberFormat="0" applyFill="0" applyAlignment="0" applyProtection="0"/>
    <xf numFmtId="0" fontId="53" fillId="59" borderId="2305" applyNumberFormat="0" applyAlignment="0" applyProtection="0"/>
    <xf numFmtId="0" fontId="73" fillId="63" borderId="2303" applyFill="0">
      <alignment horizontal="center"/>
    </xf>
    <xf numFmtId="188" fontId="73" fillId="63" borderId="2303" applyFill="0">
      <alignment horizontal="center" vertical="center"/>
    </xf>
    <xf numFmtId="0" fontId="61" fillId="46" borderId="2305" applyNumberFormat="0" applyAlignment="0" applyProtection="0"/>
    <xf numFmtId="0" fontId="7" fillId="14" borderId="14" applyNumberFormat="0" applyFont="0" applyAlignment="0" applyProtection="0"/>
    <xf numFmtId="0" fontId="64" fillId="59" borderId="2307" applyNumberFormat="0" applyAlignment="0" applyProtection="0"/>
    <xf numFmtId="0" fontId="2" fillId="0" borderId="2308" applyNumberFormat="0" applyFill="0" applyAlignment="0" applyProtection="0"/>
    <xf numFmtId="0" fontId="66" fillId="0" borderId="2308"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305" applyNumberFormat="0" applyAlignment="0" applyProtection="0"/>
    <xf numFmtId="0" fontId="73" fillId="63" borderId="2312" applyFill="0">
      <alignment horizontal="center"/>
    </xf>
    <xf numFmtId="0" fontId="7" fillId="14" borderId="14" applyNumberFormat="0" applyFont="0" applyAlignment="0" applyProtection="0"/>
    <xf numFmtId="0" fontId="61" fillId="46" borderId="2305" applyNumberFormat="0" applyAlignment="0" applyProtection="0"/>
    <xf numFmtId="184" fontId="68" fillId="0" borderId="2321" applyFill="0">
      <alignment horizontal="center" vertical="center"/>
    </xf>
    <xf numFmtId="0" fontId="7" fillId="14" borderId="14" applyNumberFormat="0" applyFont="0" applyAlignment="0" applyProtection="0"/>
    <xf numFmtId="0" fontId="10" fillId="62" borderId="2306" applyNumberFormat="0" applyFont="0" applyAlignment="0" applyProtection="0"/>
    <xf numFmtId="0" fontId="64" fillId="59" borderId="2307" applyNumberFormat="0" applyAlignment="0" applyProtection="0"/>
    <xf numFmtId="0" fontId="10" fillId="62" borderId="2324" applyNumberFormat="0" applyFont="0" applyAlignment="0" applyProtection="0"/>
    <xf numFmtId="0" fontId="7" fillId="14" borderId="14" applyNumberFormat="0" applyFont="0" applyAlignment="0" applyProtection="0"/>
    <xf numFmtId="0" fontId="66" fillId="0" borderId="2308" applyNumberFormat="0" applyFill="0" applyAlignment="0" applyProtection="0"/>
    <xf numFmtId="0" fontId="2" fillId="0" borderId="2308" applyNumberFormat="0" applyFill="0" applyAlignment="0" applyProtection="0"/>
    <xf numFmtId="266" fontId="103" fillId="0" borderId="2321"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2" fontId="74" fillId="0" borderId="2321"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8" fontId="73" fillId="63" borderId="2312"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2325" applyNumberFormat="0" applyAlignment="0" applyProtection="0"/>
    <xf numFmtId="0" fontId="7" fillId="14" borderId="14" applyNumberFormat="0" applyFont="0" applyAlignment="0" applyProtection="0"/>
    <xf numFmtId="0" fontId="53" fillId="59" borderId="2305"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305" applyNumberFormat="0" applyAlignment="0" applyProtection="0"/>
    <xf numFmtId="230" fontId="103" fillId="0" borderId="2327">
      <alignment vertical="center"/>
      <protection locked="0"/>
    </xf>
    <xf numFmtId="0" fontId="7" fillId="14" borderId="14" applyNumberFormat="0" applyFont="0" applyAlignment="0" applyProtection="0"/>
    <xf numFmtId="0" fontId="10" fillId="62" borderId="2306" applyNumberFormat="0" applyFont="0" applyAlignment="0" applyProtection="0"/>
    <xf numFmtId="0" fontId="64" fillId="59" borderId="2307" applyNumberFormat="0" applyAlignment="0" applyProtection="0"/>
    <xf numFmtId="0" fontId="7" fillId="14" borderId="14" applyNumberFormat="0" applyFont="0" applyAlignment="0" applyProtection="0"/>
    <xf numFmtId="0" fontId="2" fillId="0" borderId="2308" applyNumberFormat="0" applyFill="0" applyAlignment="0" applyProtection="0"/>
    <xf numFmtId="0" fontId="66" fillId="0" borderId="2308" applyNumberFormat="0" applyFill="0" applyAlignment="0" applyProtection="0"/>
    <xf numFmtId="0" fontId="61" fillId="46" borderId="2314"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2321"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200" fontId="10" fillId="5" borderId="2312" applyFont="0" applyFill="0" applyBorder="0" applyAlignment="0" applyProtection="0"/>
    <xf numFmtId="271" fontId="11" fillId="0" borderId="2321">
      <alignment horizontal="right"/>
    </xf>
    <xf numFmtId="201" fontId="10" fillId="39" borderId="2321" applyNumberFormat="0">
      <alignment horizontal="left"/>
    </xf>
    <xf numFmtId="178" fontId="10" fillId="39" borderId="2330">
      <alignment horizontal="center"/>
      <protection locked="0"/>
    </xf>
    <xf numFmtId="180" fontId="10" fillId="63" borderId="2312" applyNumberFormat="0" applyFont="0" applyBorder="0" applyAlignment="0" applyProtection="0"/>
    <xf numFmtId="180" fontId="10" fillId="63" borderId="2312" applyNumberFormat="0" applyFont="0" applyBorder="0" applyAlignment="0" applyProtection="0"/>
    <xf numFmtId="276" fontId="20" fillId="0" borderId="2330">
      <alignment horizontal="center"/>
    </xf>
    <xf numFmtId="0" fontId="53" fillId="59" borderId="2314" applyNumberFormat="0" applyAlignment="0" applyProtection="0"/>
    <xf numFmtId="193" fontId="10" fillId="0" borderId="2312" applyFont="0" applyFill="0" applyBorder="0" applyAlignment="0" applyProtection="0">
      <alignment horizontal="left"/>
      <protection locked="0"/>
    </xf>
    <xf numFmtId="0" fontId="7" fillId="14" borderId="14" applyNumberFormat="0" applyFont="0" applyAlignment="0" applyProtection="0"/>
    <xf numFmtId="200" fontId="10" fillId="5" borderId="2312" applyFont="0" applyFill="0" applyBorder="0" applyAlignment="0" applyProtection="0"/>
    <xf numFmtId="193" fontId="10" fillId="0" borderId="2312" applyFont="0" applyFill="0" applyBorder="0" applyAlignment="0" applyProtection="0">
      <alignment horizontal="left"/>
      <protection locked="0"/>
    </xf>
    <xf numFmtId="0" fontId="7" fillId="14" borderId="14" applyNumberFormat="0" applyFont="0" applyAlignment="0" applyProtection="0"/>
    <xf numFmtId="0" fontId="10" fillId="62" borderId="2324" applyNumberFormat="0" applyFont="0" applyAlignment="0" applyProtection="0"/>
    <xf numFmtId="0" fontId="73" fillId="63" borderId="2312" applyFill="0">
      <alignment horizontal="center"/>
    </xf>
    <xf numFmtId="188" fontId="73" fillId="63" borderId="2312" applyFill="0">
      <alignment horizontal="center" vertical="center"/>
    </xf>
    <xf numFmtId="185" fontId="74" fillId="0" borderId="2312" applyFont="0" applyFill="0" applyBorder="0" applyAlignment="0" applyProtection="0">
      <alignment horizontal="left"/>
      <protection locked="0"/>
    </xf>
    <xf numFmtId="197" fontId="74" fillId="0" borderId="2312">
      <alignment horizontal="left"/>
      <protection locked="0"/>
    </xf>
    <xf numFmtId="0" fontId="53" fillId="59" borderId="2314" applyNumberFormat="0" applyAlignment="0" applyProtection="0"/>
    <xf numFmtId="0" fontId="61" fillId="46" borderId="2314" applyNumberFormat="0" applyAlignment="0" applyProtection="0"/>
    <xf numFmtId="0" fontId="64" fillId="59" borderId="2316" applyNumberFormat="0" applyAlignment="0" applyProtection="0"/>
    <xf numFmtId="0" fontId="66" fillId="0" borderId="2317" applyNumberFormat="0" applyFill="0" applyAlignment="0" applyProtection="0"/>
    <xf numFmtId="0" fontId="2" fillId="0" borderId="2317" applyNumberFormat="0" applyFill="0" applyAlignment="0" applyProtection="0"/>
    <xf numFmtId="0" fontId="53" fillId="59" borderId="2314" applyNumberFormat="0" applyAlignment="0" applyProtection="0"/>
    <xf numFmtId="0" fontId="73" fillId="63" borderId="2312" applyFill="0">
      <alignment horizontal="center"/>
    </xf>
    <xf numFmtId="188" fontId="73" fillId="63" borderId="2312" applyFill="0">
      <alignment horizontal="center" vertical="center"/>
    </xf>
    <xf numFmtId="0" fontId="61" fillId="46" borderId="2314" applyNumberFormat="0" applyAlignment="0" applyProtection="0"/>
    <xf numFmtId="0" fontId="7" fillId="14" borderId="14" applyNumberFormat="0" applyFont="0" applyAlignment="0" applyProtection="0"/>
    <xf numFmtId="0" fontId="64" fillId="59" borderId="2316" applyNumberFormat="0" applyAlignment="0" applyProtection="0"/>
    <xf numFmtId="0" fontId="2" fillId="0" borderId="2317" applyNumberFormat="0" applyFill="0" applyAlignment="0" applyProtection="0"/>
    <xf numFmtId="0" fontId="66" fillId="0" borderId="2317"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314" applyNumberFormat="0" applyAlignment="0" applyProtection="0"/>
    <xf numFmtId="0" fontId="7" fillId="14" borderId="14" applyNumberFormat="0" applyFont="0" applyAlignment="0" applyProtection="0"/>
    <xf numFmtId="0" fontId="61" fillId="46" borderId="2314" applyNumberFormat="0" applyAlignment="0" applyProtection="0"/>
    <xf numFmtId="228" fontId="68" fillId="0" borderId="2330" applyFill="0">
      <alignment horizontal="center" vertical="center"/>
    </xf>
    <xf numFmtId="184" fontId="68" fillId="0" borderId="2330" applyFill="0">
      <alignment horizontal="center" vertical="center"/>
    </xf>
    <xf numFmtId="0" fontId="10" fillId="62" borderId="2315" applyNumberFormat="0" applyFont="0" applyAlignment="0" applyProtection="0"/>
    <xf numFmtId="0" fontId="64" fillId="59" borderId="2316" applyNumberFormat="0" applyAlignment="0" applyProtection="0"/>
    <xf numFmtId="0" fontId="7" fillId="14" borderId="14" applyNumberFormat="0" applyFont="0" applyAlignment="0" applyProtection="0"/>
    <xf numFmtId="0" fontId="66" fillId="0" borderId="2317" applyNumberFormat="0" applyFill="0" applyAlignment="0" applyProtection="0"/>
    <xf numFmtId="0" fontId="2" fillId="0" borderId="2317" applyNumberFormat="0" applyFill="0" applyAlignment="0" applyProtection="0"/>
    <xf numFmtId="228" fontId="103" fillId="0" borderId="2330"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314"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314" applyNumberFormat="0" applyAlignment="0" applyProtection="0"/>
    <xf numFmtId="0" fontId="7" fillId="14" borderId="14" applyNumberFormat="0" applyFont="0" applyAlignment="0" applyProtection="0"/>
    <xf numFmtId="0" fontId="10" fillId="62" borderId="2315" applyNumberFormat="0" applyFont="0" applyAlignment="0" applyProtection="0"/>
    <xf numFmtId="0" fontId="64" fillId="59" borderId="2316" applyNumberFormat="0" applyAlignment="0" applyProtection="0"/>
    <xf numFmtId="0" fontId="7" fillId="14" borderId="14" applyNumberFormat="0" applyFont="0" applyAlignment="0" applyProtection="0"/>
    <xf numFmtId="0" fontId="2" fillId="0" borderId="2317" applyNumberFormat="0" applyFill="0" applyAlignment="0" applyProtection="0"/>
    <xf numFmtId="0" fontId="66" fillId="0" borderId="2317"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323" applyNumberFormat="0" applyAlignment="0" applyProtection="0"/>
    <xf numFmtId="0" fontId="7" fillId="14" borderId="14" applyNumberFormat="0" applyFont="0" applyAlignment="0" applyProtection="0"/>
    <xf numFmtId="191" fontId="74" fillId="0" borderId="2330"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192" fontId="74" fillId="0" borderId="2330" applyFont="0" applyFill="0" applyBorder="0" applyAlignment="0" applyProtection="0">
      <alignment horizontal="left"/>
      <protection locked="0"/>
    </xf>
    <xf numFmtId="190" fontId="74" fillId="0" borderId="2330" applyFont="0" applyFill="0" applyBorder="0" applyAlignment="0" applyProtection="0">
      <alignment horizontal="left"/>
      <protection locked="0"/>
    </xf>
    <xf numFmtId="180" fontId="10" fillId="63" borderId="2321" applyNumberFormat="0" applyFont="0" applyBorder="0" applyAlignment="0" applyProtection="0"/>
    <xf numFmtId="180" fontId="10" fillId="63" borderId="2321" applyNumberFormat="0" applyFont="0" applyBorder="0" applyAlignment="0" applyProtection="0"/>
    <xf numFmtId="0" fontId="7" fillId="14" borderId="14" applyNumberFormat="0" applyFont="0" applyAlignment="0" applyProtection="0"/>
    <xf numFmtId="0" fontId="53" fillId="59" borderId="2323" applyNumberFormat="0" applyAlignment="0" applyProtection="0"/>
    <xf numFmtId="0" fontId="61" fillId="46" borderId="2323" applyNumberFormat="0" applyAlignment="0" applyProtection="0"/>
    <xf numFmtId="0" fontId="64" fillId="59" borderId="2325" applyNumberFormat="0" applyAlignment="0" applyProtection="0"/>
    <xf numFmtId="0" fontId="66" fillId="0" borderId="2326" applyNumberFormat="0" applyFill="0" applyAlignment="0" applyProtection="0"/>
    <xf numFmtId="0" fontId="2" fillId="0" borderId="2326" applyNumberFormat="0" applyFill="0" applyAlignment="0" applyProtection="0"/>
    <xf numFmtId="0" fontId="53" fillId="59" borderId="2323" applyNumberFormat="0" applyAlignment="0" applyProtection="0"/>
    <xf numFmtId="0" fontId="61" fillId="46" borderId="2323" applyNumberFormat="0" applyAlignment="0" applyProtection="0"/>
    <xf numFmtId="0" fontId="7" fillId="14" borderId="14" applyNumberFormat="0" applyFont="0" applyAlignment="0" applyProtection="0"/>
    <xf numFmtId="0" fontId="64" fillId="59" borderId="2325" applyNumberFormat="0" applyAlignment="0" applyProtection="0"/>
    <xf numFmtId="0" fontId="2" fillId="0" borderId="2326" applyNumberFormat="0" applyFill="0" applyAlignment="0" applyProtection="0"/>
    <xf numFmtId="0" fontId="66" fillId="0" borderId="2326"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323" applyNumberFormat="0" applyAlignment="0" applyProtection="0"/>
    <xf numFmtId="0" fontId="7" fillId="14" borderId="14" applyNumberFormat="0" applyFont="0" applyAlignment="0" applyProtection="0"/>
    <xf numFmtId="0" fontId="61" fillId="46" borderId="2323" applyNumberFormat="0" applyAlignment="0" applyProtection="0"/>
    <xf numFmtId="0" fontId="10" fillId="62" borderId="2324" applyNumberFormat="0" applyFont="0" applyAlignment="0" applyProtection="0"/>
    <xf numFmtId="0" fontId="64" fillId="59" borderId="2325" applyNumberFormat="0" applyAlignment="0" applyProtection="0"/>
    <xf numFmtId="0" fontId="7" fillId="14" borderId="14" applyNumberFormat="0" applyFont="0" applyAlignment="0" applyProtection="0"/>
    <xf numFmtId="0" fontId="66" fillId="0" borderId="2326" applyNumberFormat="0" applyFill="0" applyAlignment="0" applyProtection="0"/>
    <xf numFmtId="0" fontId="2" fillId="0" borderId="2326"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323"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323" applyNumberFormat="0" applyAlignment="0" applyProtection="0"/>
    <xf numFmtId="0" fontId="7" fillId="14" borderId="14" applyNumberFormat="0" applyFont="0" applyAlignment="0" applyProtection="0"/>
    <xf numFmtId="0" fontId="10" fillId="62" borderId="2324" applyNumberFormat="0" applyFont="0" applyAlignment="0" applyProtection="0"/>
    <xf numFmtId="0" fontId="64" fillId="59" borderId="2325" applyNumberFormat="0" applyAlignment="0" applyProtection="0"/>
    <xf numFmtId="0" fontId="7" fillId="14" borderId="14" applyNumberFormat="0" applyFont="0" applyAlignment="0" applyProtection="0"/>
    <xf numFmtId="0" fontId="2" fillId="0" borderId="2326" applyNumberFormat="0" applyFill="0" applyAlignment="0" applyProtection="0"/>
    <xf numFmtId="0" fontId="66" fillId="0" borderId="2326"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0" fontId="10" fillId="63" borderId="2330" applyNumberFormat="0" applyFont="0" applyBorder="0" applyAlignment="0" applyProtection="0"/>
    <xf numFmtId="180" fontId="10" fillId="63" borderId="2330" applyNumberFormat="0" applyFont="0" applyBorder="0" applyAlignment="0" applyProtection="0"/>
    <xf numFmtId="266" fontId="103" fillId="0" borderId="2567" applyFill="0">
      <alignment horizontal="center" vertical="center"/>
    </xf>
    <xf numFmtId="228" fontId="103" fillId="0" borderId="2567" applyFill="0">
      <alignment horizontal="center" vertical="center"/>
    </xf>
    <xf numFmtId="0" fontId="7" fillId="14" borderId="14" applyNumberFormat="0" applyFont="0" applyAlignment="0" applyProtection="0"/>
    <xf numFmtId="0" fontId="66" fillId="0" borderId="2335" applyNumberFormat="0" applyFill="0" applyAlignment="0" applyProtection="0"/>
    <xf numFmtId="188" fontId="73" fillId="63" borderId="2557" applyFill="0">
      <alignment horizontal="center" vertical="center"/>
    </xf>
    <xf numFmtId="0" fontId="7" fillId="14" borderId="14" applyNumberFormat="0" applyFont="0" applyAlignment="0" applyProtection="0"/>
    <xf numFmtId="0" fontId="2" fillId="0" borderId="2563"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332"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332" applyNumberFormat="0" applyAlignment="0" applyProtection="0"/>
    <xf numFmtId="0" fontId="7" fillId="14" borderId="14" applyNumberFormat="0" applyFont="0" applyAlignment="0" applyProtection="0"/>
    <xf numFmtId="0" fontId="10" fillId="62" borderId="2333" applyNumberFormat="0" applyFont="0" applyAlignment="0" applyProtection="0"/>
    <xf numFmtId="0" fontId="64" fillId="59" borderId="2334" applyNumberFormat="0" applyAlignment="0" applyProtection="0"/>
    <xf numFmtId="0" fontId="7" fillId="14" borderId="14" applyNumberFormat="0" applyFont="0" applyAlignment="0" applyProtection="0"/>
    <xf numFmtId="0" fontId="2" fillId="0" borderId="2335" applyNumberFormat="0" applyFill="0" applyAlignment="0" applyProtection="0"/>
    <xf numFmtId="0" fontId="66" fillId="0" borderId="2335"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6" fontId="10" fillId="39" borderId="2722" applyFont="0" applyFill="0" applyBorder="0" applyAlignment="0">
      <alignment horizontal="left"/>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6" fillId="0" borderId="2563" applyNumberFormat="0" applyFill="0" applyAlignment="0" applyProtection="0"/>
    <xf numFmtId="250" fontId="168" fillId="0" borderId="2641" applyFill="0"/>
    <xf numFmtId="0" fontId="53" fillId="59" borderId="2560" applyNumberFormat="0" applyAlignment="0" applyProtection="0"/>
    <xf numFmtId="185" fontId="74" fillId="0" borderId="2639" applyFont="0" applyFill="0" applyBorder="0" applyAlignment="0" applyProtection="0">
      <alignment horizontal="left"/>
      <protection locked="0"/>
    </xf>
    <xf numFmtId="201" fontId="10" fillId="39" borderId="2722" applyNumberFormat="0">
      <alignment horizontal="left"/>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8" fontId="73" fillId="63" borderId="2557" applyFill="0">
      <alignment horizontal="center" vertical="center"/>
    </xf>
    <xf numFmtId="233" fontId="103" fillId="0" borderId="2564">
      <alignment vertical="center"/>
      <protection locked="0"/>
    </xf>
    <xf numFmtId="187" fontId="74" fillId="0" borderId="2484" applyFont="0" applyFill="0" applyBorder="0" applyAlignment="0" applyProtection="0">
      <alignment horizontal="left"/>
      <protection locked="0"/>
    </xf>
    <xf numFmtId="0" fontId="64" fillId="59" borderId="2562" applyNumberFormat="0" applyAlignment="0" applyProtection="0"/>
    <xf numFmtId="188" fontId="73" fillId="63" borderId="2411" applyFill="0">
      <alignment horizontal="center" vertical="center"/>
    </xf>
    <xf numFmtId="180" fontId="10" fillId="63" borderId="2339" applyNumberFormat="0" applyFont="0" applyBorder="0" applyAlignment="0" applyProtection="0"/>
    <xf numFmtId="180" fontId="10" fillId="63" borderId="2339" applyNumberFormat="0" applyFont="0" applyBorder="0" applyAlignment="0" applyProtection="0"/>
    <xf numFmtId="49" fontId="74" fillId="0" borderId="2366">
      <alignment horizontal="left" vertical="top" wrapText="1"/>
      <protection locked="0"/>
    </xf>
    <xf numFmtId="193" fontId="10" fillId="0" borderId="2794"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49" fontId="74" fillId="0" borderId="2393">
      <alignment horizontal="left" vertical="top" wrapText="1"/>
      <protection locked="0"/>
    </xf>
    <xf numFmtId="0" fontId="10" fillId="62" borderId="2360" applyNumberFormat="0" applyFont="0" applyAlignment="0" applyProtection="0"/>
    <xf numFmtId="201" fontId="10" fillId="39" borderId="2375" applyNumberFormat="0">
      <alignment horizontal="left"/>
    </xf>
    <xf numFmtId="231" fontId="103" fillId="0" borderId="2363">
      <alignment vertical="center"/>
      <protection locked="0"/>
    </xf>
    <xf numFmtId="0" fontId="7" fillId="14" borderId="14" applyNumberFormat="0" applyFont="0" applyAlignment="0" applyProtection="0"/>
    <xf numFmtId="184" fontId="103" fillId="0" borderId="2399">
      <alignment vertical="center"/>
      <protection locked="0"/>
    </xf>
    <xf numFmtId="0" fontId="7" fillId="14" borderId="14" applyNumberFormat="0" applyFont="0" applyAlignment="0" applyProtection="0"/>
    <xf numFmtId="0" fontId="7" fillId="14" borderId="14" applyNumberFormat="0" applyFont="0" applyAlignment="0" applyProtection="0"/>
    <xf numFmtId="184" fontId="103" fillId="0" borderId="2719">
      <alignment vertical="center"/>
      <protection locked="0"/>
    </xf>
    <xf numFmtId="187" fontId="74" fillId="0" borderId="2402" applyFont="0" applyFill="0" applyBorder="0" applyAlignment="0" applyProtection="0">
      <alignment horizontal="left"/>
      <protection locked="0"/>
    </xf>
    <xf numFmtId="0" fontId="7" fillId="14" borderId="14" applyNumberFormat="0" applyFont="0" applyAlignment="0" applyProtection="0"/>
    <xf numFmtId="178" fontId="10" fillId="39" borderId="2375">
      <alignment horizontal="center"/>
      <protection locked="0"/>
    </xf>
    <xf numFmtId="0" fontId="7" fillId="14" borderId="14" applyNumberFormat="0" applyFont="0" applyAlignment="0" applyProtection="0"/>
    <xf numFmtId="228" fontId="73" fillId="63" borderId="2411" applyFill="0">
      <alignment horizontal="center" vertical="center"/>
    </xf>
    <xf numFmtId="231" fontId="103" fillId="0" borderId="2399">
      <alignment vertical="center"/>
      <protection locked="0"/>
    </xf>
    <xf numFmtId="0" fontId="53" fillId="59" borderId="2368" applyNumberFormat="0" applyAlignment="0" applyProtection="0"/>
    <xf numFmtId="188" fontId="73" fillId="63" borderId="2712" applyFill="0">
      <alignment horizontal="center" vertical="center"/>
    </xf>
    <xf numFmtId="0" fontId="53" fillId="59" borderId="2404" applyNumberFormat="0" applyAlignment="0" applyProtection="0"/>
    <xf numFmtId="201" fontId="10" fillId="39" borderId="2366" applyNumberFormat="0">
      <alignment horizontal="left"/>
    </xf>
    <xf numFmtId="184" fontId="68" fillId="0" borderId="2366" applyFill="0">
      <alignment horizontal="center" vertical="center"/>
    </xf>
    <xf numFmtId="0" fontId="2" fillId="0" borderId="2563" applyNumberFormat="0" applyFill="0" applyAlignment="0" applyProtection="0"/>
    <xf numFmtId="228" fontId="73" fillId="63" borderId="2393" applyFill="0">
      <alignment horizontal="center"/>
    </xf>
    <xf numFmtId="271" fontId="11" fillId="0" borderId="2384">
      <alignment horizontal="right"/>
    </xf>
    <xf numFmtId="267" fontId="112" fillId="0" borderId="2356" applyFill="0">
      <alignment horizontal="center" vertical="center"/>
    </xf>
    <xf numFmtId="233" fontId="103" fillId="0" borderId="2363">
      <alignment vertical="center"/>
      <protection locked="0"/>
    </xf>
    <xf numFmtId="228" fontId="79" fillId="0" borderId="2366" applyFill="0">
      <alignment horizontal="center" vertical="center"/>
    </xf>
    <xf numFmtId="228" fontId="73" fillId="63" borderId="2411" applyFill="0">
      <alignment horizontal="center"/>
    </xf>
    <xf numFmtId="232" fontId="103" fillId="0" borderId="2399">
      <alignment vertical="center"/>
      <protection locked="0"/>
    </xf>
    <xf numFmtId="271" fontId="11" fillId="0" borderId="2393">
      <alignment horizontal="right"/>
    </xf>
    <xf numFmtId="0" fontId="53" fillId="59" borderId="2404" applyNumberFormat="0" applyAlignment="0" applyProtection="0"/>
    <xf numFmtId="49" fontId="74" fillId="0" borderId="2348">
      <alignment horizontal="left" vertical="top" wrapText="1"/>
      <protection locked="0"/>
    </xf>
    <xf numFmtId="0" fontId="7" fillId="14" borderId="14" applyNumberFormat="0" applyFont="0" applyAlignment="0" applyProtection="0"/>
    <xf numFmtId="0" fontId="73" fillId="63" borderId="2348" applyFill="0">
      <alignment horizontal="center"/>
    </xf>
    <xf numFmtId="188" fontId="73" fillId="63" borderId="2348" applyFill="0">
      <alignment horizontal="center" vertical="center"/>
    </xf>
    <xf numFmtId="0" fontId="7" fillId="14" borderId="14" applyNumberFormat="0" applyFont="0" applyAlignment="0" applyProtection="0"/>
    <xf numFmtId="187" fontId="74" fillId="0" borderId="2384" applyFont="0" applyFill="0" applyBorder="0" applyAlignment="0" applyProtection="0">
      <alignment horizontal="left"/>
      <protection locked="0"/>
    </xf>
    <xf numFmtId="250" fontId="121" fillId="0" borderId="2394" applyFill="0"/>
    <xf numFmtId="10" fontId="68" fillId="67" borderId="2402" applyNumberFormat="0" applyBorder="0" applyAlignment="0" applyProtection="0"/>
    <xf numFmtId="228" fontId="124" fillId="0" borderId="2365" applyFill="0">
      <alignment horizontal="center" vertical="center"/>
    </xf>
    <xf numFmtId="0" fontId="7" fillId="14" borderId="14" applyNumberFormat="0" applyFont="0" applyAlignment="0" applyProtection="0"/>
    <xf numFmtId="0" fontId="74" fillId="0" borderId="2384" applyNumberFormat="0">
      <alignment horizontal="left"/>
      <protection locked="0"/>
    </xf>
    <xf numFmtId="228" fontId="124" fillId="0" borderId="2356" applyFill="0">
      <alignment horizontal="center" vertical="center"/>
    </xf>
    <xf numFmtId="0" fontId="7" fillId="14" borderId="14" applyNumberFormat="0" applyFont="0" applyAlignment="0" applyProtection="0"/>
    <xf numFmtId="271" fontId="11" fillId="0" borderId="2375">
      <alignment horizontal="right"/>
    </xf>
    <xf numFmtId="229" fontId="103" fillId="0" borderId="2399">
      <alignment vertical="center"/>
      <protection locked="0"/>
    </xf>
    <xf numFmtId="271" fontId="11" fillId="63" borderId="2393">
      <alignment horizontal="right"/>
    </xf>
    <xf numFmtId="201" fontId="10" fillId="39" borderId="2384" applyNumberFormat="0">
      <alignment horizontal="left"/>
    </xf>
    <xf numFmtId="3" fontId="114" fillId="39" borderId="2393">
      <alignment horizontal="center"/>
      <protection locked="0"/>
    </xf>
    <xf numFmtId="185" fontId="74" fillId="0" borderId="2393" applyFont="0" applyFill="0" applyBorder="0" applyAlignment="0" applyProtection="0">
      <alignment horizontal="left"/>
      <protection locked="0"/>
    </xf>
    <xf numFmtId="228" fontId="103" fillId="0" borderId="2381">
      <alignment vertical="center"/>
      <protection locked="0"/>
    </xf>
    <xf numFmtId="193" fontId="10" fillId="0" borderId="2348"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2393" applyFont="0" applyFill="0" applyBorder="0" applyAlignment="0" applyProtection="0">
      <alignment horizontal="left"/>
      <protection locked="0"/>
    </xf>
    <xf numFmtId="271" fontId="11" fillId="0" borderId="2375">
      <alignment horizontal="right"/>
    </xf>
    <xf numFmtId="49" fontId="74" fillId="0" borderId="2375">
      <alignment horizontal="left" vertical="top" wrapText="1"/>
      <protection locked="0"/>
    </xf>
    <xf numFmtId="49" fontId="74" fillId="0" borderId="2384">
      <alignment horizontal="left" vertical="top" wrapText="1"/>
      <protection locked="0"/>
    </xf>
    <xf numFmtId="197" fontId="74" fillId="0" borderId="2384">
      <alignment horizontal="left"/>
      <protection locked="0"/>
    </xf>
    <xf numFmtId="233" fontId="103" fillId="0" borderId="2399">
      <alignment vertical="center"/>
      <protection locked="0"/>
    </xf>
    <xf numFmtId="200" fontId="10" fillId="5" borderId="2348" applyFont="0" applyFill="0" applyBorder="0" applyAlignment="0" applyProtection="0"/>
    <xf numFmtId="228" fontId="73" fillId="63" borderId="2393" applyFill="0">
      <alignment horizontal="center"/>
    </xf>
    <xf numFmtId="196" fontId="10" fillId="39" borderId="2393" applyFont="0" applyFill="0" applyBorder="0" applyAlignment="0">
      <alignment horizontal="left"/>
    </xf>
    <xf numFmtId="0" fontId="7" fillId="14" borderId="14" applyNumberFormat="0" applyFont="0" applyAlignment="0" applyProtection="0"/>
    <xf numFmtId="228" fontId="74" fillId="0" borderId="2411" applyNumberFormat="0">
      <alignment horizontal="left"/>
      <protection locked="0"/>
    </xf>
    <xf numFmtId="0" fontId="7" fillId="14" borderId="14" applyNumberFormat="0" applyFont="0" applyAlignment="0" applyProtection="0"/>
    <xf numFmtId="0" fontId="7" fillId="14" borderId="14" applyNumberFormat="0" applyFont="0" applyAlignment="0" applyProtection="0"/>
    <xf numFmtId="0" fontId="66" fillId="0" borderId="2371" applyNumberFormat="0" applyFill="0" applyAlignment="0" applyProtection="0"/>
    <xf numFmtId="0" fontId="7" fillId="14" borderId="14" applyNumberFormat="0" applyFont="0" applyAlignment="0" applyProtection="0"/>
    <xf numFmtId="271" fontId="11" fillId="63" borderId="2384">
      <alignment horizontal="right"/>
    </xf>
    <xf numFmtId="0" fontId="7" fillId="14" borderId="14" applyNumberFormat="0" applyFont="0" applyAlignment="0" applyProtection="0"/>
    <xf numFmtId="0" fontId="7" fillId="14" borderId="14" applyNumberFormat="0" applyFont="0" applyAlignment="0" applyProtection="0"/>
    <xf numFmtId="228" fontId="103" fillId="0" borderId="2363">
      <alignment vertical="center"/>
      <protection locked="0"/>
    </xf>
    <xf numFmtId="0" fontId="7" fillId="14" borderId="14" applyNumberFormat="0" applyFont="0" applyAlignment="0" applyProtection="0"/>
    <xf numFmtId="0" fontId="10" fillId="62" borderId="2396" applyNumberFormat="0" applyFont="0" applyAlignment="0" applyProtection="0"/>
    <xf numFmtId="0" fontId="7" fillId="14" borderId="14" applyNumberFormat="0" applyFont="0" applyAlignment="0" applyProtection="0"/>
    <xf numFmtId="0" fontId="2" fillId="0" borderId="2380" applyNumberFormat="0" applyFill="0" applyAlignment="0" applyProtection="0"/>
    <xf numFmtId="228" fontId="136" fillId="68" borderId="2409" applyNumberFormat="0">
      <alignment horizontal="right"/>
    </xf>
    <xf numFmtId="0" fontId="7" fillId="14" borderId="14" applyNumberFormat="0" applyFont="0" applyAlignment="0" applyProtection="0"/>
    <xf numFmtId="0" fontId="7" fillId="14" borderId="14" applyNumberFormat="0" applyFont="0" applyAlignment="0" applyProtection="0"/>
    <xf numFmtId="10" fontId="68" fillId="67" borderId="2393" applyNumberFormat="0" applyBorder="0" applyAlignment="0" applyProtection="0"/>
    <xf numFmtId="188" fontId="73" fillId="63" borderId="2348" applyFill="0">
      <alignment horizontal="center" vertical="center"/>
    </xf>
    <xf numFmtId="0" fontId="7" fillId="14" borderId="14" applyNumberFormat="0" applyFont="0" applyAlignment="0" applyProtection="0"/>
    <xf numFmtId="254" fontId="10" fillId="39" borderId="2375">
      <alignment horizontal="right"/>
      <protection locked="0"/>
    </xf>
    <xf numFmtId="271" fontId="11" fillId="63" borderId="2402">
      <alignment horizontal="right"/>
    </xf>
    <xf numFmtId="178" fontId="10" fillId="39" borderId="2393">
      <alignment horizontal="center"/>
      <protection locked="0"/>
    </xf>
    <xf numFmtId="191" fontId="74" fillId="0" borderId="2366" applyFont="0" applyFill="0" applyBorder="0" applyAlignment="0" applyProtection="0">
      <alignment horizontal="left"/>
      <protection locked="0"/>
    </xf>
    <xf numFmtId="0" fontId="7" fillId="14" borderId="14" applyNumberFormat="0" applyFont="0" applyAlignment="0" applyProtection="0"/>
    <xf numFmtId="0" fontId="73" fillId="63" borderId="2393" applyFill="0">
      <alignment horizontal="center"/>
    </xf>
    <xf numFmtId="17" fontId="11" fillId="39" borderId="2366">
      <alignment horizontal="center"/>
      <protection locked="0"/>
    </xf>
    <xf numFmtId="0" fontId="2" fillId="0" borderId="2353" applyNumberFormat="0" applyFill="0" applyAlignment="0" applyProtection="0"/>
    <xf numFmtId="191" fontId="74" fillId="0" borderId="2393" applyFont="0" applyFill="0" applyBorder="0" applyAlignment="0" applyProtection="0">
      <alignment horizontal="left"/>
      <protection locked="0"/>
    </xf>
    <xf numFmtId="0" fontId="53" fillId="59" borderId="2395" applyNumberFormat="0" applyAlignment="0" applyProtection="0"/>
    <xf numFmtId="0" fontId="53" fillId="59" borderId="2341" applyNumberFormat="0" applyAlignment="0" applyProtection="0"/>
    <xf numFmtId="188" fontId="73" fillId="63" borderId="2393" applyFill="0">
      <alignment horizontal="center" vertical="center"/>
    </xf>
    <xf numFmtId="0" fontId="7" fillId="14" borderId="14" applyNumberFormat="0" applyFont="0" applyAlignment="0" applyProtection="0"/>
    <xf numFmtId="228" fontId="136" fillId="68" borderId="2355" applyNumberFormat="0">
      <alignment horizontal="right"/>
    </xf>
    <xf numFmtId="0" fontId="10" fillId="62" borderId="2369" applyNumberFormat="0" applyFont="0" applyAlignment="0" applyProtection="0"/>
    <xf numFmtId="0" fontId="61" fillId="46" borderId="2341" applyNumberFormat="0" applyAlignment="0" applyProtection="0"/>
    <xf numFmtId="0" fontId="7" fillId="14" borderId="14" applyNumberFormat="0" applyFont="0" applyAlignment="0" applyProtection="0"/>
    <xf numFmtId="231" fontId="103" fillId="0" borderId="2390">
      <alignment vertical="center"/>
      <protection locked="0"/>
    </xf>
    <xf numFmtId="0" fontId="10" fillId="62" borderId="2342" applyNumberFormat="0" applyFont="0" applyAlignment="0" applyProtection="0"/>
    <xf numFmtId="0" fontId="10" fillId="62" borderId="2342" applyNumberFormat="0" applyFont="0" applyAlignment="0" applyProtection="0"/>
    <xf numFmtId="0" fontId="64" fillId="59" borderId="2343" applyNumberFormat="0" applyAlignment="0" applyProtection="0"/>
    <xf numFmtId="0" fontId="7" fillId="14" borderId="14" applyNumberFormat="0" applyFont="0" applyAlignment="0" applyProtection="0"/>
    <xf numFmtId="0" fontId="66" fillId="0" borderId="2344" applyNumberFormat="0" applyFill="0" applyAlignment="0" applyProtection="0"/>
    <xf numFmtId="0" fontId="2" fillId="0" borderId="2389" applyNumberFormat="0" applyFill="0" applyAlignment="0" applyProtection="0"/>
    <xf numFmtId="271" fontId="11" fillId="0" borderId="2357">
      <alignment horizontal="right"/>
    </xf>
    <xf numFmtId="266" fontId="103" fillId="0" borderId="2357" applyFill="0">
      <alignment horizontal="center" vertical="center"/>
    </xf>
    <xf numFmtId="10" fontId="68" fillId="67" borderId="2357" applyNumberFormat="0" applyBorder="0" applyAlignment="0" applyProtection="0"/>
    <xf numFmtId="276" fontId="20" fillId="0" borderId="2357">
      <alignment horizontal="center"/>
    </xf>
    <xf numFmtId="0" fontId="64" fillId="59" borderId="2717" applyNumberFormat="0" applyAlignment="0" applyProtection="0"/>
    <xf numFmtId="276" fontId="20" fillId="0" borderId="2348">
      <alignment horizontal="center"/>
    </xf>
    <xf numFmtId="0" fontId="74" fillId="0" borderId="2348" applyNumberFormat="0">
      <alignment horizontal="left"/>
      <protection locked="0"/>
    </xf>
    <xf numFmtId="0" fontId="61" fillId="46" borderId="2386" applyNumberFormat="0" applyAlignment="0" applyProtection="0"/>
    <xf numFmtId="0" fontId="7" fillId="14" borderId="14" applyNumberFormat="0" applyFont="0" applyAlignment="0" applyProtection="0"/>
    <xf numFmtId="0" fontId="7" fillId="14" borderId="14" applyNumberFormat="0" applyFont="0" applyAlignment="0" applyProtection="0"/>
    <xf numFmtId="228" fontId="112" fillId="0" borderId="2365" applyFill="0">
      <alignment horizontal="center" vertical="center"/>
    </xf>
    <xf numFmtId="0" fontId="7" fillId="14" borderId="14" applyNumberFormat="0" applyFont="0" applyAlignment="0" applyProtection="0"/>
    <xf numFmtId="0" fontId="7" fillId="14" borderId="14" applyNumberFormat="0" applyFont="0" applyAlignment="0" applyProtection="0"/>
    <xf numFmtId="184" fontId="103" fillId="0" borderId="2390">
      <alignment vertical="center"/>
      <protection locked="0"/>
    </xf>
    <xf numFmtId="0" fontId="7" fillId="14" borderId="14" applyNumberFormat="0" applyFont="0" applyAlignment="0" applyProtection="0"/>
    <xf numFmtId="228" fontId="104" fillId="0" borderId="2366" applyFill="0">
      <alignment horizontal="center" vertical="center"/>
    </xf>
    <xf numFmtId="228" fontId="112" fillId="0" borderId="2356" applyFill="0">
      <alignment horizontal="center" vertical="center"/>
    </xf>
    <xf numFmtId="228" fontId="73" fillId="63" borderId="2402" applyFill="0">
      <alignment horizontal="center"/>
    </xf>
    <xf numFmtId="228" fontId="103" fillId="0" borderId="2384" applyFill="0">
      <alignment horizontal="center" vertical="center"/>
    </xf>
    <xf numFmtId="185" fontId="74" fillId="0" borderId="2384" applyFont="0" applyFill="0" applyBorder="0" applyAlignment="0" applyProtection="0">
      <alignment horizontal="left"/>
      <protection locked="0"/>
    </xf>
    <xf numFmtId="0" fontId="61" fillId="46" borderId="2350" applyNumberFormat="0" applyAlignment="0" applyProtection="0"/>
    <xf numFmtId="0" fontId="7" fillId="14" borderId="14" applyNumberFormat="0" applyFont="0" applyAlignment="0" applyProtection="0"/>
    <xf numFmtId="49" fontId="74" fillId="0" borderId="2393">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193" fontId="10" fillId="0" borderId="2348"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359"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78" fontId="10" fillId="39" borderId="2366">
      <alignment horizontal="center"/>
      <protection locked="0"/>
    </xf>
    <xf numFmtId="254" fontId="10" fillId="39" borderId="2366">
      <alignment horizontal="right"/>
      <protection locked="0"/>
    </xf>
    <xf numFmtId="178" fontId="10" fillId="39" borderId="2366">
      <alignment horizontal="center"/>
      <protection locked="0"/>
    </xf>
    <xf numFmtId="0" fontId="7" fillId="14" borderId="14" applyNumberFormat="0" applyFont="0" applyAlignment="0" applyProtection="0"/>
    <xf numFmtId="0" fontId="7" fillId="14" borderId="14" applyNumberFormat="0" applyFont="0" applyAlignment="0" applyProtection="0"/>
    <xf numFmtId="196" fontId="10" fillId="39" borderId="2366" applyFont="0" applyFill="0" applyBorder="0" applyAlignment="0">
      <alignment horizontal="left"/>
    </xf>
    <xf numFmtId="0" fontId="7" fillId="14" borderId="14" applyNumberFormat="0" applyFont="0" applyAlignment="0" applyProtection="0"/>
    <xf numFmtId="0" fontId="7" fillId="14" borderId="14" applyNumberFormat="0" applyFont="0" applyAlignment="0" applyProtection="0"/>
    <xf numFmtId="178" fontId="10" fillId="39" borderId="2348">
      <alignment horizontal="center"/>
      <protection locked="0"/>
    </xf>
    <xf numFmtId="201" fontId="10" fillId="39" borderId="2393" applyNumberFormat="0">
      <alignment horizontal="left"/>
    </xf>
    <xf numFmtId="0" fontId="66" fillId="0" borderId="2353" applyNumberFormat="0" applyFill="0" applyAlignment="0" applyProtection="0"/>
    <xf numFmtId="196" fontId="10" fillId="39" borderId="2384" applyFont="0" applyFill="0" applyBorder="0" applyAlignment="0">
      <alignment horizontal="left"/>
    </xf>
    <xf numFmtId="250" fontId="168" fillId="0" borderId="2559" applyFill="0"/>
    <xf numFmtId="0" fontId="7" fillId="14" borderId="14" applyNumberFormat="0" applyFont="0" applyAlignment="0" applyProtection="0"/>
    <xf numFmtId="178" fontId="10" fillId="39" borderId="2348">
      <alignment horizontal="center"/>
      <protection locked="0"/>
    </xf>
    <xf numFmtId="0" fontId="7" fillId="14" borderId="14" applyNumberFormat="0" applyFont="0" applyAlignment="0" applyProtection="0"/>
    <xf numFmtId="49" fontId="74" fillId="0" borderId="2384">
      <alignment horizontal="left" vertical="top" wrapText="1"/>
      <protection locked="0"/>
    </xf>
    <xf numFmtId="0" fontId="7" fillId="14" borderId="14" applyNumberFormat="0" applyFont="0" applyAlignment="0" applyProtection="0"/>
    <xf numFmtId="0" fontId="53" fillId="59" borderId="2341" applyNumberFormat="0" applyAlignment="0" applyProtection="0"/>
    <xf numFmtId="271" fontId="11" fillId="0" borderId="2411">
      <alignment horizontal="right"/>
    </xf>
    <xf numFmtId="191" fontId="74" fillId="0" borderId="2384" applyFont="0" applyFill="0" applyBorder="0" applyAlignment="0" applyProtection="0">
      <alignment horizontal="left"/>
      <protection locked="0"/>
    </xf>
    <xf numFmtId="230" fontId="103" fillId="0" borderId="2390">
      <alignment vertical="center"/>
      <protection locked="0"/>
    </xf>
    <xf numFmtId="233" fontId="103" fillId="0" borderId="2408">
      <alignment vertical="center"/>
      <protection locked="0"/>
    </xf>
    <xf numFmtId="190" fontId="74" fillId="0" borderId="2393" applyFont="0" applyFill="0" applyBorder="0" applyAlignment="0" applyProtection="0">
      <alignment horizontal="left"/>
      <protection locked="0"/>
    </xf>
    <xf numFmtId="196" fontId="10" fillId="39" borderId="2384" applyFont="0" applyFill="0" applyBorder="0" applyAlignment="0">
      <alignment horizontal="left"/>
    </xf>
    <xf numFmtId="0" fontId="7" fillId="14" borderId="14" applyNumberFormat="0" applyFont="0" applyAlignment="0" applyProtection="0"/>
    <xf numFmtId="0" fontId="66" fillId="0" borderId="2371" applyNumberFormat="0" applyFill="0" applyAlignment="0" applyProtection="0"/>
    <xf numFmtId="0" fontId="53" fillId="59" borderId="2386" applyNumberFormat="0" applyAlignment="0" applyProtection="0"/>
    <xf numFmtId="254" fontId="10" fillId="39" borderId="2384">
      <alignment horizontal="right"/>
      <protection locked="0"/>
    </xf>
    <xf numFmtId="178" fontId="10" fillId="39" borderId="2393">
      <alignment horizontal="center"/>
      <protection locked="0"/>
    </xf>
    <xf numFmtId="228" fontId="103" fillId="0" borderId="2402" applyFill="0">
      <alignment horizontal="center" vertical="center"/>
    </xf>
    <xf numFmtId="254" fontId="10" fillId="39" borderId="2393">
      <alignment horizontal="right"/>
      <protection locked="0"/>
    </xf>
    <xf numFmtId="0" fontId="66" fillId="0" borderId="2362" applyNumberFormat="0" applyFill="0" applyAlignment="0" applyProtection="0"/>
    <xf numFmtId="0" fontId="7" fillId="14" borderId="14" applyNumberFormat="0" applyFont="0" applyAlignment="0" applyProtection="0"/>
    <xf numFmtId="0" fontId="53" fillId="59" borderId="2350" applyNumberFormat="0" applyAlignment="0" applyProtection="0"/>
    <xf numFmtId="0" fontId="2" fillId="0" borderId="2362" applyNumberFormat="0" applyFill="0" applyAlignment="0" applyProtection="0"/>
    <xf numFmtId="0" fontId="73" fillId="63" borderId="2393" applyFill="0">
      <alignment horizontal="center"/>
    </xf>
    <xf numFmtId="0" fontId="7" fillId="14" borderId="14" applyNumberFormat="0" applyFont="0" applyAlignment="0" applyProtection="0"/>
    <xf numFmtId="0" fontId="7" fillId="14" borderId="14" applyNumberFormat="0" applyFont="0" applyAlignment="0" applyProtection="0"/>
    <xf numFmtId="271" fontId="11" fillId="0" borderId="2402">
      <alignment horizontal="right"/>
    </xf>
    <xf numFmtId="228" fontId="73" fillId="63" borderId="2393" applyFill="0">
      <alignment horizontal="center" vertical="center"/>
    </xf>
    <xf numFmtId="187" fontId="74" fillId="0" borderId="2348" applyFont="0" applyFill="0" applyBorder="0" applyAlignment="0" applyProtection="0">
      <alignment horizontal="left"/>
      <protection locked="0"/>
    </xf>
    <xf numFmtId="0" fontId="7" fillId="14" borderId="14" applyNumberFormat="0" applyFont="0" applyAlignment="0" applyProtection="0"/>
    <xf numFmtId="250" fontId="168" fillId="0" borderId="2394" applyFill="0"/>
    <xf numFmtId="0" fontId="7" fillId="14" borderId="14" applyNumberFormat="0" applyFont="0" applyAlignment="0" applyProtection="0"/>
    <xf numFmtId="17" fontId="11" fillId="39" borderId="2402">
      <alignment horizontal="center"/>
      <protection locked="0"/>
    </xf>
    <xf numFmtId="0" fontId="53" fillId="59" borderId="2377" applyNumberFormat="0" applyAlignment="0" applyProtection="0"/>
    <xf numFmtId="188" fontId="73" fillId="63" borderId="2384" applyFill="0">
      <alignment horizontal="center" vertical="center"/>
    </xf>
    <xf numFmtId="229" fontId="103" fillId="0" borderId="2363">
      <alignment vertical="center"/>
      <protection locked="0"/>
    </xf>
    <xf numFmtId="231" fontId="103" fillId="0" borderId="2363">
      <alignment vertical="center"/>
      <protection locked="0"/>
    </xf>
    <xf numFmtId="10" fontId="68" fillId="67" borderId="2375" applyNumberFormat="0" applyBorder="0" applyAlignment="0" applyProtection="0"/>
    <xf numFmtId="49" fontId="74" fillId="0" borderId="2402">
      <alignment horizontal="left" vertical="top" wrapText="1"/>
      <protection locked="0"/>
    </xf>
    <xf numFmtId="266" fontId="103" fillId="0" borderId="2411" applyFill="0">
      <alignment horizontal="center" vertical="center"/>
    </xf>
    <xf numFmtId="178" fontId="10" fillId="39" borderId="2384">
      <alignment horizontal="center"/>
      <protection locked="0"/>
    </xf>
    <xf numFmtId="267" fontId="112" fillId="0" borderId="2401" applyFill="0">
      <alignment horizontal="center" vertical="center"/>
    </xf>
    <xf numFmtId="0" fontId="61" fillId="46" borderId="2341" applyNumberFormat="0" applyAlignment="0" applyProtection="0"/>
    <xf numFmtId="230" fontId="103" fillId="0" borderId="2354">
      <alignment vertical="center"/>
      <protection locked="0"/>
    </xf>
    <xf numFmtId="254" fontId="10" fillId="39" borderId="2402">
      <alignment horizontal="right"/>
      <protection locked="0"/>
    </xf>
    <xf numFmtId="178" fontId="10" fillId="39" borderId="2402">
      <alignment horizontal="center"/>
      <protection locked="0"/>
    </xf>
    <xf numFmtId="185" fontId="74" fillId="0" borderId="2411" applyFont="0" applyFill="0" applyBorder="0" applyAlignment="0" applyProtection="0">
      <alignment horizontal="left"/>
      <protection locked="0"/>
    </xf>
    <xf numFmtId="0" fontId="7" fillId="14" borderId="14" applyNumberFormat="0" applyFont="0" applyAlignment="0" applyProtection="0"/>
    <xf numFmtId="3" fontId="114" fillId="39" borderId="2384">
      <alignment horizontal="center"/>
      <protection locked="0"/>
    </xf>
    <xf numFmtId="0" fontId="7" fillId="14" borderId="14" applyNumberFormat="0" applyFont="0" applyAlignment="0" applyProtection="0"/>
    <xf numFmtId="0" fontId="66" fillId="0" borderId="2362" applyNumberFormat="0" applyFill="0" applyAlignment="0" applyProtection="0"/>
    <xf numFmtId="0" fontId="66" fillId="0" borderId="2371" applyNumberFormat="0" applyFill="0" applyAlignment="0" applyProtection="0"/>
    <xf numFmtId="271" fontId="11" fillId="63" borderId="2375">
      <alignment horizontal="right"/>
    </xf>
    <xf numFmtId="0" fontId="7" fillId="14" borderId="14" applyNumberFormat="0" applyFont="0" applyAlignment="0" applyProtection="0"/>
    <xf numFmtId="229" fontId="103" fillId="0" borderId="2381">
      <alignment vertical="center"/>
      <protection locked="0"/>
    </xf>
    <xf numFmtId="0" fontId="7" fillId="14" borderId="14" applyNumberFormat="0" applyFont="0" applyAlignment="0" applyProtection="0"/>
    <xf numFmtId="228" fontId="103" fillId="0" borderId="2375" applyFill="0">
      <alignment horizontal="center" vertical="center"/>
    </xf>
    <xf numFmtId="0" fontId="2" fillId="0" borderId="2407" applyNumberFormat="0" applyFill="0" applyAlignment="0" applyProtection="0"/>
    <xf numFmtId="0" fontId="61" fillId="46" borderId="2404" applyNumberFormat="0" applyAlignment="0" applyProtection="0"/>
    <xf numFmtId="0" fontId="66" fillId="0" borderId="2398"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10" fillId="62" borderId="2342" applyNumberFormat="0" applyFont="0" applyAlignment="0" applyProtection="0"/>
    <xf numFmtId="0" fontId="64" fillId="59" borderId="2343" applyNumberFormat="0" applyAlignment="0" applyProtection="0"/>
    <xf numFmtId="0" fontId="10" fillId="62" borderId="2387" applyNumberFormat="0" applyFont="0" applyAlignment="0" applyProtection="0"/>
    <xf numFmtId="231" fontId="103" fillId="0" borderId="2390">
      <alignment vertical="center"/>
      <protection locked="0"/>
    </xf>
    <xf numFmtId="0" fontId="7" fillId="14" borderId="14" applyNumberFormat="0" applyFont="0" applyAlignment="0" applyProtection="0"/>
    <xf numFmtId="250" fontId="121" fillId="0" borderId="2376" applyFill="0"/>
    <xf numFmtId="0" fontId="7" fillId="14" borderId="14" applyNumberFormat="0" applyFont="0" applyAlignment="0" applyProtection="0"/>
    <xf numFmtId="0" fontId="7" fillId="14" borderId="14" applyNumberFormat="0" applyFont="0" applyAlignment="0" applyProtection="0"/>
    <xf numFmtId="0" fontId="66" fillId="0" borderId="2344" applyNumberFormat="0" applyFill="0" applyAlignment="0" applyProtection="0"/>
    <xf numFmtId="0" fontId="2" fillId="0" borderId="2344" applyNumberFormat="0" applyFill="0" applyAlignment="0" applyProtection="0"/>
    <xf numFmtId="0" fontId="7" fillId="14" borderId="14" applyNumberFormat="0" applyFont="0" applyAlignment="0" applyProtection="0"/>
    <xf numFmtId="0" fontId="61" fillId="46" borderId="2395" applyNumberFormat="0" applyAlignment="0" applyProtection="0"/>
    <xf numFmtId="0" fontId="7" fillId="14" borderId="14" applyNumberFormat="0" applyFont="0" applyAlignment="0" applyProtection="0"/>
    <xf numFmtId="228" fontId="124" fillId="0" borderId="2401" applyFill="0">
      <alignment horizontal="center" vertical="center"/>
    </xf>
    <xf numFmtId="231" fontId="103" fillId="0" borderId="2399">
      <alignment vertical="center"/>
      <protection locked="0"/>
    </xf>
    <xf numFmtId="0" fontId="66" fillId="0" borderId="2389" applyNumberFormat="0" applyFill="0" applyAlignment="0" applyProtection="0"/>
    <xf numFmtId="237" fontId="103" fillId="0" borderId="2399">
      <alignment vertical="center"/>
      <protection locked="0"/>
    </xf>
    <xf numFmtId="233" fontId="103" fillId="0" borderId="2363">
      <alignment vertical="center"/>
      <protection locked="0"/>
    </xf>
    <xf numFmtId="0" fontId="74" fillId="0" borderId="2366" applyNumberFormat="0">
      <alignment horizontal="left"/>
      <protection locked="0"/>
    </xf>
    <xf numFmtId="231" fontId="103" fillId="0" borderId="2372">
      <alignment vertical="center"/>
      <protection locked="0"/>
    </xf>
    <xf numFmtId="267" fontId="112" fillId="0" borderId="2365" applyFill="0">
      <alignment horizontal="center" vertical="center"/>
    </xf>
    <xf numFmtId="0" fontId="10" fillId="62" borderId="2378" applyNumberFormat="0" applyFont="0" applyAlignment="0" applyProtection="0"/>
    <xf numFmtId="37" fontId="70" fillId="0" borderId="2392" applyFill="0">
      <alignment horizontal="center" vertical="center"/>
    </xf>
    <xf numFmtId="229" fontId="103" fillId="0" borderId="2390">
      <alignment vertical="center"/>
      <protection locked="0"/>
    </xf>
    <xf numFmtId="185" fontId="74" fillId="0" borderId="2366" applyFont="0" applyFill="0" applyBorder="0" applyAlignment="0" applyProtection="0">
      <alignment horizontal="left"/>
      <protection locked="0"/>
    </xf>
    <xf numFmtId="3" fontId="114" fillId="39" borderId="2366">
      <alignment horizontal="center"/>
      <protection locked="0"/>
    </xf>
    <xf numFmtId="228" fontId="68" fillId="0" borderId="2366" applyFill="0">
      <alignment horizontal="center" vertical="center"/>
    </xf>
    <xf numFmtId="188" fontId="73" fillId="63" borderId="2366" applyFill="0">
      <alignment horizontal="center" vertical="center"/>
    </xf>
    <xf numFmtId="0" fontId="66" fillId="0" borderId="2353" applyNumberFormat="0" applyFill="0" applyAlignment="0" applyProtection="0"/>
    <xf numFmtId="0" fontId="64" fillId="59" borderId="2352" applyNumberFormat="0" applyAlignment="0" applyProtection="0"/>
    <xf numFmtId="0" fontId="10" fillId="62" borderId="2351" applyNumberFormat="0" applyFont="0" applyAlignment="0" applyProtection="0"/>
    <xf numFmtId="188" fontId="73" fillId="63" borderId="2357" applyFill="0">
      <alignment horizontal="center" vertical="center"/>
    </xf>
    <xf numFmtId="0" fontId="10" fillId="62" borderId="2351" applyNumberFormat="0" applyFont="0" applyAlignment="0" applyProtection="0"/>
    <xf numFmtId="228" fontId="73" fillId="63" borderId="2375" applyFill="0">
      <alignment horizontal="center" vertical="center"/>
    </xf>
    <xf numFmtId="0" fontId="7" fillId="14" borderId="14" applyNumberFormat="0" applyFont="0" applyAlignment="0" applyProtection="0"/>
    <xf numFmtId="17" fontId="11" fillId="39" borderId="2384">
      <alignment horizontal="center"/>
      <protection locked="0"/>
    </xf>
    <xf numFmtId="200" fontId="10" fillId="5" borderId="2384" applyFont="0" applyFill="0" applyBorder="0" applyAlignment="0" applyProtection="0"/>
    <xf numFmtId="184" fontId="103" fillId="0" borderId="2372">
      <alignment vertical="center"/>
      <protection locked="0"/>
    </xf>
    <xf numFmtId="37" fontId="70" fillId="0" borderId="2365" applyFill="0">
      <alignment horizontal="center" vertical="center"/>
    </xf>
    <xf numFmtId="228" fontId="73" fillId="63" borderId="2402" applyFill="0">
      <alignment horizontal="center" vertical="center"/>
    </xf>
    <xf numFmtId="228" fontId="136" fillId="68" borderId="2382" applyNumberFormat="0">
      <alignment horizontal="right"/>
    </xf>
    <xf numFmtId="0" fontId="10" fillId="62" borderId="2369" applyNumberFormat="0" applyFont="0" applyAlignment="0" applyProtection="0"/>
    <xf numFmtId="0" fontId="7" fillId="14" borderId="14" applyNumberFormat="0" applyFont="0" applyAlignment="0" applyProtection="0"/>
    <xf numFmtId="254" fontId="10" fillId="39" borderId="2366">
      <alignment horizontal="right"/>
      <protection locked="0"/>
    </xf>
    <xf numFmtId="178" fontId="10" fillId="39" borderId="2384">
      <alignment horizontal="center"/>
      <protection locked="0"/>
    </xf>
    <xf numFmtId="192" fontId="74" fillId="0" borderId="2393" applyFont="0" applyFill="0" applyBorder="0" applyAlignment="0" applyProtection="0">
      <alignment horizontal="left"/>
      <protection locked="0"/>
    </xf>
    <xf numFmtId="271" fontId="11" fillId="0" borderId="2366">
      <alignment horizontal="right"/>
    </xf>
    <xf numFmtId="0" fontId="7" fillId="14" borderId="14" applyNumberFormat="0" applyFont="0" applyAlignment="0" applyProtection="0"/>
    <xf numFmtId="0" fontId="7" fillId="14" borderId="14" applyNumberFormat="0" applyFont="0" applyAlignment="0" applyProtection="0"/>
    <xf numFmtId="187" fontId="74" fillId="0" borderId="2366"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64" fillId="59" borderId="2370" applyNumberFormat="0" applyAlignment="0" applyProtection="0"/>
    <xf numFmtId="250" fontId="121" fillId="0" borderId="2403" applyFill="0"/>
    <xf numFmtId="237" fontId="103" fillId="0" borderId="2372">
      <alignment vertical="center"/>
      <protection locked="0"/>
    </xf>
    <xf numFmtId="0" fontId="10" fillId="62" borderId="2405"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2348" applyFont="0" applyFill="0" applyBorder="0" applyAlignment="0" applyProtection="0">
      <alignment horizontal="left"/>
      <protection locked="0"/>
    </xf>
    <xf numFmtId="0" fontId="7" fillId="14" borderId="14" applyNumberFormat="0" applyFont="0" applyAlignment="0" applyProtection="0"/>
    <xf numFmtId="233" fontId="103" fillId="0" borderId="2381">
      <alignment vertical="center"/>
      <protection locked="0"/>
    </xf>
    <xf numFmtId="228" fontId="68" fillId="0" borderId="2402" applyFill="0">
      <alignment horizontal="center" vertical="center"/>
    </xf>
    <xf numFmtId="228" fontId="103" fillId="0" borderId="2372">
      <alignment vertical="center"/>
      <protection locked="0"/>
    </xf>
    <xf numFmtId="178" fontId="10" fillId="39" borderId="2348">
      <alignment horizontal="center"/>
      <protection locked="0"/>
    </xf>
    <xf numFmtId="0" fontId="74" fillId="0" borderId="2393" applyNumberFormat="0">
      <alignment horizontal="left"/>
      <protection locked="0"/>
    </xf>
    <xf numFmtId="0" fontId="53" fillId="59" borderId="2377" applyNumberFormat="0" applyAlignment="0" applyProtection="0"/>
    <xf numFmtId="0" fontId="61" fillId="46" borderId="2377" applyNumberFormat="0" applyAlignment="0" applyProtection="0"/>
    <xf numFmtId="0" fontId="7" fillId="14" borderId="14" applyNumberFormat="0" applyFont="0" applyAlignment="0" applyProtection="0"/>
    <xf numFmtId="188" fontId="73" fillId="63" borderId="2384" applyFill="0">
      <alignment horizontal="center" vertical="center"/>
    </xf>
    <xf numFmtId="228" fontId="73" fillId="63" borderId="2366" applyFill="0">
      <alignment horizontal="center" vertical="center"/>
    </xf>
    <xf numFmtId="228" fontId="73" fillId="63" borderId="2384" applyFill="0">
      <alignment horizontal="center"/>
    </xf>
    <xf numFmtId="228" fontId="112" fillId="0" borderId="2401" applyFill="0">
      <alignment horizontal="center" vertical="center"/>
    </xf>
    <xf numFmtId="49" fontId="74" fillId="0" borderId="2411">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7" fontId="74" fillId="0" borderId="2375" applyFont="0" applyFill="0" applyBorder="0" applyAlignment="0" applyProtection="0">
      <alignment horizontal="left"/>
      <protection locked="0"/>
    </xf>
    <xf numFmtId="187" fontId="74" fillId="0" borderId="2393" applyFont="0" applyFill="0" applyBorder="0" applyAlignment="0" applyProtection="0">
      <alignment horizontal="left"/>
      <protection locked="0"/>
    </xf>
    <xf numFmtId="37" fontId="70" fillId="0" borderId="2401" applyFill="0">
      <alignment horizontal="center" vertical="center"/>
    </xf>
    <xf numFmtId="233" fontId="103" fillId="0" borderId="2390">
      <alignment vertical="center"/>
      <protection locked="0"/>
    </xf>
    <xf numFmtId="271" fontId="11" fillId="63" borderId="2366">
      <alignment horizontal="right"/>
    </xf>
    <xf numFmtId="0" fontId="7" fillId="14" borderId="14" applyNumberFormat="0" applyFont="0" applyAlignment="0" applyProtection="0"/>
    <xf numFmtId="0" fontId="53" fillId="59" borderId="2359" applyNumberFormat="0" applyAlignment="0" applyProtection="0"/>
    <xf numFmtId="228" fontId="73" fillId="63" borderId="2393" applyFill="0">
      <alignment horizontal="center" vertical="center"/>
    </xf>
    <xf numFmtId="0" fontId="10" fillId="62" borderId="2378" applyNumberFormat="0" applyFont="0" applyAlignment="0" applyProtection="0"/>
    <xf numFmtId="0" fontId="7" fillId="14" borderId="14" applyNumberFormat="0" applyFont="0" applyAlignment="0" applyProtection="0"/>
    <xf numFmtId="254" fontId="10" fillId="39" borderId="2393">
      <alignment horizontal="right"/>
      <protection locked="0"/>
    </xf>
    <xf numFmtId="0" fontId="7" fillId="14" borderId="14" applyNumberFormat="0" applyFont="0" applyAlignment="0" applyProtection="0"/>
    <xf numFmtId="228" fontId="73" fillId="63" borderId="2366" applyFill="0">
      <alignment horizontal="center"/>
    </xf>
    <xf numFmtId="0" fontId="7" fillId="14" borderId="14" applyNumberFormat="0" applyFont="0" applyAlignment="0" applyProtection="0"/>
    <xf numFmtId="250" fontId="168" fillId="0" borderId="2367" applyFill="0"/>
    <xf numFmtId="228" fontId="74" fillId="0" borderId="2402" applyNumberFormat="0">
      <alignment horizontal="left"/>
      <protection locked="0"/>
    </xf>
    <xf numFmtId="228" fontId="103" fillId="0" borderId="2366" applyFill="0">
      <alignment horizontal="center" vertical="center"/>
    </xf>
    <xf numFmtId="228" fontId="121" fillId="0" borderId="2364" applyNumberFormat="0"/>
    <xf numFmtId="0" fontId="7" fillId="14" borderId="14" applyNumberFormat="0" applyFont="0" applyAlignment="0" applyProtection="0"/>
    <xf numFmtId="231" fontId="103" fillId="0" borderId="2408">
      <alignment vertical="center"/>
      <protection locked="0"/>
    </xf>
    <xf numFmtId="0" fontId="10" fillId="62" borderId="2378" applyNumberFormat="0" applyFont="0" applyAlignment="0" applyProtection="0"/>
    <xf numFmtId="0" fontId="7" fillId="14" borderId="14" applyNumberFormat="0" applyFont="0" applyAlignment="0" applyProtection="0"/>
    <xf numFmtId="17" fontId="11" fillId="39" borderId="2393">
      <alignment horizontal="center"/>
      <protection locked="0"/>
    </xf>
    <xf numFmtId="0" fontId="61" fillId="46" borderId="2368" applyNumberFormat="0" applyAlignment="0" applyProtection="0"/>
    <xf numFmtId="178" fontId="10" fillId="39" borderId="2348">
      <alignment horizontal="center"/>
      <protection locked="0"/>
    </xf>
    <xf numFmtId="0" fontId="7" fillId="14" borderId="14" applyNumberFormat="0" applyFont="0" applyAlignment="0" applyProtection="0"/>
    <xf numFmtId="0" fontId="7" fillId="14" borderId="14" applyNumberFormat="0" applyFont="0" applyAlignment="0" applyProtection="0"/>
    <xf numFmtId="0" fontId="64" fillId="59" borderId="2352" applyNumberFormat="0" applyAlignment="0" applyProtection="0"/>
    <xf numFmtId="0" fontId="10" fillId="62" borderId="2351" applyNumberFormat="0" applyFont="0" applyAlignment="0" applyProtection="0"/>
    <xf numFmtId="0" fontId="7" fillId="14" borderId="14" applyNumberFormat="0" applyFont="0" applyAlignment="0" applyProtection="0"/>
    <xf numFmtId="232" fontId="103" fillId="0" borderId="2345">
      <alignment vertical="center"/>
      <protection locked="0"/>
    </xf>
    <xf numFmtId="229" fontId="103" fillId="0" borderId="2345">
      <alignment vertical="center"/>
      <protection locked="0"/>
    </xf>
    <xf numFmtId="228" fontId="103" fillId="0" borderId="2345">
      <alignment vertical="center"/>
      <protection locked="0"/>
    </xf>
    <xf numFmtId="237" fontId="103" fillId="0" borderId="2345">
      <alignment vertical="center"/>
      <protection locked="0"/>
    </xf>
    <xf numFmtId="184" fontId="103" fillId="0" borderId="2345">
      <alignment vertical="center"/>
      <protection locked="0"/>
    </xf>
    <xf numFmtId="233" fontId="103" fillId="0" borderId="2345">
      <alignment vertical="center"/>
      <protection locked="0"/>
    </xf>
    <xf numFmtId="233" fontId="103" fillId="0" borderId="2345">
      <alignment vertical="center"/>
      <protection locked="0"/>
    </xf>
    <xf numFmtId="231" fontId="103" fillId="0" borderId="2345">
      <alignment vertical="center"/>
      <protection locked="0"/>
    </xf>
    <xf numFmtId="231" fontId="103" fillId="0" borderId="2345">
      <alignment vertical="center"/>
      <protection locked="0"/>
    </xf>
    <xf numFmtId="230" fontId="103" fillId="0" borderId="2345">
      <alignment vertical="center"/>
      <protection locked="0"/>
    </xf>
    <xf numFmtId="0" fontId="7" fillId="14" borderId="14" applyNumberFormat="0" applyFont="0" applyAlignment="0" applyProtection="0"/>
    <xf numFmtId="0" fontId="7" fillId="14" borderId="14" applyNumberFormat="0" applyFont="0" applyAlignment="0" applyProtection="0"/>
    <xf numFmtId="228" fontId="112" fillId="0" borderId="2374" applyFill="0">
      <alignment horizontal="center" vertical="center"/>
    </xf>
    <xf numFmtId="230" fontId="103" fillId="0" borderId="2381">
      <alignment vertical="center"/>
      <protection locked="0"/>
    </xf>
    <xf numFmtId="232" fontId="103" fillId="0" borderId="2381">
      <alignment vertical="center"/>
      <protection locked="0"/>
    </xf>
    <xf numFmtId="0" fontId="7" fillId="14" borderId="14" applyNumberFormat="0" applyFont="0" applyAlignment="0" applyProtection="0"/>
    <xf numFmtId="0" fontId="7" fillId="14" borderId="14" applyNumberFormat="0" applyFont="0" applyAlignment="0" applyProtection="0"/>
    <xf numFmtId="178" fontId="10" fillId="39" borderId="2393">
      <alignment horizontal="center"/>
      <protection locked="0"/>
    </xf>
    <xf numFmtId="230" fontId="103" fillId="0" borderId="2399">
      <alignment vertical="center"/>
      <protection locked="0"/>
    </xf>
    <xf numFmtId="0" fontId="61" fillId="46" borderId="2386" applyNumberFormat="0" applyAlignment="0" applyProtection="0"/>
    <xf numFmtId="0" fontId="61" fillId="46" borderId="2359" applyNumberFormat="0" applyAlignment="0" applyProtection="0"/>
    <xf numFmtId="0" fontId="10" fillId="62" borderId="2369" applyNumberFormat="0" applyFont="0" applyAlignment="0" applyProtection="0"/>
    <xf numFmtId="0" fontId="10" fillId="62" borderId="2369" applyNumberFormat="0" applyFont="0" applyAlignment="0" applyProtection="0"/>
    <xf numFmtId="0" fontId="64" fillId="59" borderId="2379"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359" applyNumberFormat="0" applyAlignment="0" applyProtection="0"/>
    <xf numFmtId="250" fontId="121" fillId="0" borderId="2358" applyFill="0"/>
    <xf numFmtId="266" fontId="103" fillId="0" borderId="2366" applyFill="0">
      <alignment horizontal="center" vertical="center"/>
    </xf>
    <xf numFmtId="0" fontId="7" fillId="14" borderId="14" applyNumberFormat="0" applyFont="0" applyAlignment="0" applyProtection="0"/>
    <xf numFmtId="0" fontId="64" fillId="59" borderId="2388" applyNumberFormat="0" applyAlignment="0" applyProtection="0"/>
    <xf numFmtId="10" fontId="68" fillId="67" borderId="2366" applyNumberFormat="0" applyBorder="0" applyAlignment="0" applyProtection="0"/>
    <xf numFmtId="0" fontId="7" fillId="14" borderId="14" applyNumberFormat="0" applyFont="0" applyAlignment="0" applyProtection="0"/>
    <xf numFmtId="0" fontId="64" fillId="59" borderId="2406" applyNumberFormat="0" applyAlignment="0" applyProtection="0"/>
    <xf numFmtId="0" fontId="7" fillId="14" borderId="14" applyNumberFormat="0" applyFont="0" applyAlignment="0" applyProtection="0"/>
    <xf numFmtId="201" fontId="10" fillId="39" borderId="2384" applyNumberFormat="0">
      <alignment horizontal="left"/>
    </xf>
    <xf numFmtId="49" fontId="74" fillId="0" borderId="2402">
      <alignment horizontal="left" vertical="top" wrapText="1"/>
      <protection locked="0"/>
    </xf>
    <xf numFmtId="0" fontId="7" fillId="14" borderId="14" applyNumberFormat="0" applyFont="0" applyAlignment="0" applyProtection="0"/>
    <xf numFmtId="0" fontId="53" fillId="59" borderId="2368" applyNumberFormat="0" applyAlignment="0" applyProtection="0"/>
    <xf numFmtId="250" fontId="121" fillId="0" borderId="2385" applyFill="0"/>
    <xf numFmtId="228" fontId="112" fillId="0" borderId="2410" applyFill="0">
      <alignment horizontal="center" vertical="center"/>
    </xf>
    <xf numFmtId="0" fontId="7" fillId="14" borderId="14" applyNumberFormat="0" applyFont="0" applyAlignment="0" applyProtection="0"/>
    <xf numFmtId="0" fontId="10" fillId="62" borderId="2405" applyNumberFormat="0" applyFont="0" applyAlignment="0" applyProtection="0"/>
    <xf numFmtId="228" fontId="121" fillId="0" borderId="2400" applyNumberFormat="0"/>
    <xf numFmtId="231" fontId="103" fillId="0" borderId="2354">
      <alignment vertical="center"/>
      <protection locked="0"/>
    </xf>
    <xf numFmtId="233" fontId="103" fillId="0" borderId="2354">
      <alignment vertical="center"/>
      <protection locked="0"/>
    </xf>
    <xf numFmtId="233" fontId="103" fillId="0" borderId="2354">
      <alignment vertical="center"/>
      <protection locked="0"/>
    </xf>
    <xf numFmtId="184" fontId="103" fillId="0" borderId="2354">
      <alignment vertical="center"/>
      <protection locked="0"/>
    </xf>
    <xf numFmtId="237" fontId="103" fillId="0" borderId="2354">
      <alignment vertical="center"/>
      <protection locked="0"/>
    </xf>
    <xf numFmtId="228" fontId="103" fillId="0" borderId="2354">
      <alignment vertical="center"/>
      <protection locked="0"/>
    </xf>
    <xf numFmtId="229" fontId="103" fillId="0" borderId="2354">
      <alignment vertical="center"/>
      <protection locked="0"/>
    </xf>
    <xf numFmtId="232" fontId="103" fillId="0" borderId="2354">
      <alignment vertical="center"/>
      <protection locked="0"/>
    </xf>
    <xf numFmtId="228" fontId="121" fillId="0" borderId="2346" applyNumberFormat="0"/>
    <xf numFmtId="0" fontId="10" fillId="62" borderId="2378" applyNumberFormat="0" applyFont="0" applyAlignment="0" applyProtection="0"/>
    <xf numFmtId="228" fontId="136" fillId="68" borderId="2346" applyNumberFormat="0">
      <alignment horizontal="right"/>
    </xf>
    <xf numFmtId="228" fontId="112" fillId="0" borderId="2347" applyFill="0">
      <alignment horizontal="center" vertical="center"/>
    </xf>
    <xf numFmtId="228" fontId="124" fillId="0" borderId="2347" applyFill="0">
      <alignment horizontal="center" vertical="center"/>
    </xf>
    <xf numFmtId="267" fontId="112" fillId="0" borderId="2347" applyFill="0">
      <alignment horizontal="center" vertical="center"/>
    </xf>
    <xf numFmtId="37" fontId="70" fillId="0" borderId="2347" applyFill="0">
      <alignment horizontal="center" vertical="center"/>
    </xf>
    <xf numFmtId="184" fontId="103" fillId="0" borderId="2381">
      <alignment vertical="center"/>
      <protection locked="0"/>
    </xf>
    <xf numFmtId="0" fontId="7" fillId="14" borderId="14" applyNumberFormat="0" applyFont="0" applyAlignment="0" applyProtection="0"/>
    <xf numFmtId="250" fontId="168" fillId="0" borderId="2714" applyFill="0"/>
    <xf numFmtId="196" fontId="10" fillId="39" borderId="2375" applyFont="0" applyFill="0" applyBorder="0" applyAlignment="0">
      <alignment horizontal="left"/>
    </xf>
    <xf numFmtId="228" fontId="121" fillId="0" borderId="2391" applyNumberFormat="0"/>
    <xf numFmtId="191" fontId="74" fillId="0" borderId="2393"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21" fillId="0" borderId="2367" applyFill="0"/>
    <xf numFmtId="0" fontId="74" fillId="0" borderId="2375" applyNumberFormat="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4" fillId="0" borderId="2402"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2384" applyFont="0" applyFill="0" applyBorder="0" applyAlignment="0" applyProtection="0">
      <alignment horizontal="left"/>
      <protection locked="0"/>
    </xf>
    <xf numFmtId="254" fontId="10" fillId="39" borderId="2411">
      <alignment horizontal="right"/>
      <protection locked="0"/>
    </xf>
    <xf numFmtId="0" fontId="7" fillId="14" borderId="14" applyNumberFormat="0" applyFont="0" applyAlignment="0" applyProtection="0"/>
    <xf numFmtId="254" fontId="10" fillId="39" borderId="2384">
      <alignment horizontal="right"/>
      <protection locked="0"/>
    </xf>
    <xf numFmtId="187" fontId="74" fillId="0" borderId="2384" applyFont="0" applyFill="0" applyBorder="0" applyAlignment="0" applyProtection="0">
      <alignment horizontal="left"/>
      <protection locked="0"/>
    </xf>
    <xf numFmtId="49" fontId="74" fillId="0" borderId="2357">
      <alignment horizontal="left" vertical="top" wrapText="1"/>
      <protection locked="0"/>
    </xf>
    <xf numFmtId="200" fontId="10" fillId="5" borderId="2384" applyFont="0" applyFill="0" applyBorder="0" applyAlignment="0" applyProtection="0"/>
    <xf numFmtId="0" fontId="10" fillId="62" borderId="2360" applyNumberFormat="0" applyFont="0" applyAlignment="0" applyProtection="0"/>
    <xf numFmtId="0" fontId="7" fillId="14" borderId="14" applyNumberFormat="0" applyFont="0" applyAlignment="0" applyProtection="0"/>
    <xf numFmtId="192" fontId="74" fillId="0" borderId="2375"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21" fillId="0" borderId="2340" applyFill="0"/>
    <xf numFmtId="0" fontId="7" fillId="14" borderId="14" applyNumberFormat="0" applyFont="0" applyAlignment="0" applyProtection="0"/>
    <xf numFmtId="0" fontId="64" fillId="59" borderId="2388" applyNumberFormat="0" applyAlignment="0" applyProtection="0"/>
    <xf numFmtId="250" fontId="121" fillId="0" borderId="2403" applyFill="0"/>
    <xf numFmtId="231" fontId="103" fillId="0" borderId="2372">
      <alignment vertical="center"/>
      <protection locked="0"/>
    </xf>
    <xf numFmtId="250" fontId="168" fillId="0" borderId="2403" applyFill="0"/>
    <xf numFmtId="0" fontId="66" fillId="0" borderId="2353" applyNumberFormat="0" applyFill="0" applyAlignment="0" applyProtection="0"/>
    <xf numFmtId="10" fontId="68" fillId="67" borderId="2348" applyNumberFormat="0" applyBorder="0" applyAlignment="0" applyProtection="0"/>
    <xf numFmtId="201" fontId="10" fillId="39" borderId="2348" applyNumberFormat="0">
      <alignment horizontal="left"/>
    </xf>
    <xf numFmtId="271" fontId="11" fillId="0" borderId="2348">
      <alignment horizontal="right"/>
    </xf>
    <xf numFmtId="190" fontId="74" fillId="0" borderId="2348" applyFont="0" applyFill="0" applyBorder="0" applyAlignment="0" applyProtection="0">
      <alignment horizontal="left"/>
      <protection locked="0"/>
    </xf>
    <xf numFmtId="192" fontId="74" fillId="0" borderId="2348" applyFont="0" applyFill="0" applyBorder="0" applyAlignment="0" applyProtection="0">
      <alignment horizontal="left"/>
      <protection locked="0"/>
    </xf>
    <xf numFmtId="191" fontId="74" fillId="0" borderId="2348" applyFont="0" applyFill="0" applyBorder="0" applyAlignment="0" applyProtection="0">
      <alignment horizontal="left"/>
      <protection locked="0"/>
    </xf>
    <xf numFmtId="266" fontId="103" fillId="0" borderId="2348" applyFill="0">
      <alignment horizontal="center" vertical="center"/>
    </xf>
    <xf numFmtId="184" fontId="68" fillId="0" borderId="2348" applyFill="0">
      <alignment horizontal="center" vertical="center"/>
    </xf>
    <xf numFmtId="228" fontId="103" fillId="0" borderId="2348" applyFill="0">
      <alignment horizontal="center" vertical="center"/>
    </xf>
    <xf numFmtId="228" fontId="68" fillId="0" borderId="2348" applyFill="0">
      <alignment horizontal="center" vertical="center"/>
    </xf>
    <xf numFmtId="228" fontId="104" fillId="0" borderId="2348" applyFill="0">
      <alignment horizontal="center" vertical="center"/>
    </xf>
    <xf numFmtId="228" fontId="79" fillId="0" borderId="2348" applyFill="0">
      <alignment horizontal="center" vertical="center"/>
    </xf>
    <xf numFmtId="178" fontId="10" fillId="39" borderId="2348">
      <alignment horizontal="center"/>
      <protection locked="0"/>
    </xf>
    <xf numFmtId="178" fontId="10" fillId="39" borderId="2348">
      <alignment horizontal="center"/>
      <protection locked="0"/>
    </xf>
    <xf numFmtId="254" fontId="10" fillId="39" borderId="2348">
      <alignment horizontal="right"/>
      <protection locked="0"/>
    </xf>
    <xf numFmtId="228" fontId="74" fillId="0" borderId="2348" applyNumberFormat="0">
      <alignment horizontal="left"/>
      <protection locked="0"/>
    </xf>
    <xf numFmtId="49" fontId="74" fillId="0" borderId="2348">
      <alignment horizontal="left" vertical="top" wrapText="1"/>
      <protection locked="0"/>
    </xf>
    <xf numFmtId="196" fontId="10" fillId="39" borderId="2348" applyFont="0" applyFill="0" applyBorder="0" applyAlignment="0">
      <alignment horizontal="left"/>
    </xf>
    <xf numFmtId="17" fontId="11" fillId="39" borderId="2348">
      <alignment horizontal="center"/>
      <protection locked="0"/>
    </xf>
    <xf numFmtId="254" fontId="10" fillId="39" borderId="2348">
      <alignment horizontal="right"/>
      <protection locked="0"/>
    </xf>
    <xf numFmtId="228" fontId="73" fillId="63" borderId="2348" applyFill="0">
      <alignment horizontal="center" vertical="center"/>
    </xf>
    <xf numFmtId="228" fontId="73" fillId="63" borderId="2348" applyFill="0">
      <alignment horizontal="center"/>
    </xf>
    <xf numFmtId="3" fontId="114" fillId="39" borderId="2348">
      <alignment horizontal="center"/>
      <protection locked="0"/>
    </xf>
    <xf numFmtId="0" fontId="7" fillId="14" borderId="14" applyNumberFormat="0" applyFont="0" applyAlignment="0" applyProtection="0"/>
    <xf numFmtId="185" fontId="74" fillId="0" borderId="2348" applyFont="0" applyFill="0" applyBorder="0" applyAlignment="0" applyProtection="0">
      <alignment horizontal="left"/>
      <protection locked="0"/>
    </xf>
    <xf numFmtId="250" fontId="168" fillId="0" borderId="2349" applyFill="0"/>
    <xf numFmtId="0" fontId="7" fillId="14" borderId="14" applyNumberFormat="0" applyFont="0" applyAlignment="0" applyProtection="0"/>
    <xf numFmtId="250" fontId="121" fillId="0" borderId="2349" applyFill="0"/>
    <xf numFmtId="271" fontId="11" fillId="63" borderId="2348">
      <alignment horizontal="right"/>
    </xf>
    <xf numFmtId="271" fontId="11" fillId="0" borderId="2348">
      <alignment horizontal="right"/>
    </xf>
    <xf numFmtId="187" fontId="74" fillId="0" borderId="2348" applyFont="0" applyFill="0" applyBorder="0" applyAlignment="0" applyProtection="0">
      <alignment horizontal="left"/>
      <protection locked="0"/>
    </xf>
    <xf numFmtId="228" fontId="74" fillId="0" borderId="2384" applyNumberFormat="0">
      <alignment horizontal="left"/>
      <protection locked="0"/>
    </xf>
    <xf numFmtId="237" fontId="103" fillId="0" borderId="2381">
      <alignment vertical="center"/>
      <protection locked="0"/>
    </xf>
    <xf numFmtId="250" fontId="121" fillId="0" borderId="2385" applyFill="0"/>
    <xf numFmtId="0" fontId="64" fillId="59" borderId="2361" applyNumberFormat="0" applyAlignment="0" applyProtection="0"/>
    <xf numFmtId="0" fontId="61" fillId="46" borderId="2350" applyNumberFormat="0" applyAlignment="0" applyProtection="0"/>
    <xf numFmtId="196" fontId="10" fillId="39" borderId="2357" applyFont="0" applyFill="0" applyBorder="0" applyAlignment="0">
      <alignment horizontal="left"/>
    </xf>
    <xf numFmtId="0" fontId="53" fillId="59" borderId="2377" applyNumberFormat="0" applyAlignment="0" applyProtection="0"/>
    <xf numFmtId="0" fontId="7" fillId="14" borderId="14" applyNumberFormat="0" applyFont="0" applyAlignment="0" applyProtection="0"/>
    <xf numFmtId="201" fontId="10" fillId="39" borderId="2357" applyNumberFormat="0">
      <alignment horizontal="left"/>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2" fillId="0" borderId="2371" applyNumberFormat="0" applyFill="0" applyAlignment="0" applyProtection="0"/>
    <xf numFmtId="0" fontId="53" fillId="59" borderId="2395" applyNumberFormat="0" applyAlignment="0" applyProtection="0"/>
    <xf numFmtId="0" fontId="74" fillId="0" borderId="2357" applyNumberFormat="0">
      <alignment horizontal="left"/>
      <protection locked="0"/>
    </xf>
    <xf numFmtId="185" fontId="74" fillId="0" borderId="2402"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3" fillId="63" borderId="2348" applyFill="0">
      <alignment horizontal="center"/>
    </xf>
    <xf numFmtId="178" fontId="10" fillId="39" borderId="2348">
      <alignment horizontal="center"/>
      <protection locked="0"/>
    </xf>
    <xf numFmtId="0" fontId="53" fillId="59" borderId="2350" applyNumberFormat="0" applyAlignment="0" applyProtection="0"/>
    <xf numFmtId="3" fontId="114" fillId="39" borderId="2375">
      <alignment horizontal="center"/>
      <protection locked="0"/>
    </xf>
    <xf numFmtId="0" fontId="10" fillId="62" borderId="2360" applyNumberFormat="0" applyFont="0" applyAlignment="0" applyProtection="0"/>
    <xf numFmtId="0" fontId="7" fillId="14" borderId="14" applyNumberFormat="0" applyFont="0" applyAlignment="0" applyProtection="0"/>
    <xf numFmtId="193" fontId="10" fillId="0" borderId="2384" applyFont="0" applyFill="0" applyBorder="0" applyAlignment="0" applyProtection="0">
      <alignment horizontal="left"/>
      <protection locked="0"/>
    </xf>
    <xf numFmtId="0" fontId="7" fillId="14" borderId="14" applyNumberFormat="0" applyFont="0" applyAlignment="0" applyProtection="0"/>
    <xf numFmtId="178" fontId="10" fillId="39" borderId="2375">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3" fillId="63" borderId="2384" applyFill="0">
      <alignment horizontal="center"/>
    </xf>
    <xf numFmtId="0" fontId="2" fillId="0" borderId="2398"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4" fontId="10" fillId="39" borderId="2357">
      <alignment horizontal="right"/>
      <protection locked="0"/>
    </xf>
    <xf numFmtId="178" fontId="10" fillId="39" borderId="2357">
      <alignment horizontal="center"/>
      <protection locked="0"/>
    </xf>
    <xf numFmtId="228" fontId="74" fillId="0" borderId="2357" applyNumberFormat="0">
      <alignment horizontal="left"/>
      <protection locked="0"/>
    </xf>
    <xf numFmtId="197" fontId="74" fillId="0" borderId="2348">
      <alignment horizontal="left"/>
      <protection locked="0"/>
    </xf>
    <xf numFmtId="178" fontId="10" fillId="39" borderId="2357">
      <alignment horizontal="center"/>
      <protection locked="0"/>
    </xf>
    <xf numFmtId="228" fontId="79" fillId="0" borderId="2357" applyFill="0">
      <alignment horizontal="center" vertical="center"/>
    </xf>
    <xf numFmtId="49" fontId="74" fillId="0" borderId="2357">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228" fontId="79" fillId="0" borderId="2411" applyFill="0">
      <alignment horizontal="center" vertical="center"/>
    </xf>
    <xf numFmtId="0" fontId="7" fillId="14" borderId="14" applyNumberFormat="0" applyFont="0" applyAlignment="0" applyProtection="0"/>
    <xf numFmtId="254" fontId="10" fillId="39" borderId="2375">
      <alignment horizontal="right"/>
      <protection locked="0"/>
    </xf>
    <xf numFmtId="49" fontId="74" fillId="0" borderId="2411">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66" fillId="0" borderId="2362"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350" applyNumberFormat="0" applyAlignment="0" applyProtection="0"/>
    <xf numFmtId="0" fontId="64" fillId="59" borderId="2379" applyNumberFormat="0" applyAlignment="0" applyProtection="0"/>
    <xf numFmtId="237" fontId="103" fillId="0" borderId="2390">
      <alignment vertical="center"/>
      <protection locked="0"/>
    </xf>
    <xf numFmtId="0" fontId="7" fillId="14" borderId="14" applyNumberFormat="0" applyFont="0" applyAlignment="0" applyProtection="0"/>
    <xf numFmtId="232" fontId="103" fillId="0" borderId="2390">
      <alignment vertical="center"/>
      <protection locked="0"/>
    </xf>
    <xf numFmtId="254" fontId="10" fillId="39" borderId="2402">
      <alignment horizontal="right"/>
      <protection locked="0"/>
    </xf>
    <xf numFmtId="0" fontId="7" fillId="14" borderId="14" applyNumberFormat="0" applyFont="0" applyAlignment="0" applyProtection="0"/>
    <xf numFmtId="17" fontId="11" fillId="39" borderId="2411">
      <alignment horizontal="center"/>
      <protection locked="0"/>
    </xf>
    <xf numFmtId="0" fontId="66" fillId="0" borderId="2398" applyNumberFormat="0" applyFill="0" applyAlignment="0" applyProtection="0"/>
    <xf numFmtId="178" fontId="10" fillId="39" borderId="2348">
      <alignment horizontal="center"/>
      <protection locked="0"/>
    </xf>
    <xf numFmtId="192" fontId="74" fillId="0" borderId="2384" applyFont="0" applyFill="0" applyBorder="0" applyAlignment="0" applyProtection="0">
      <alignment horizontal="left"/>
      <protection locked="0"/>
    </xf>
    <xf numFmtId="250" fontId="121" fillId="0" borderId="2349" applyFill="0"/>
    <xf numFmtId="228" fontId="68" fillId="0" borderId="2384" applyFill="0">
      <alignment horizontal="center" vertical="center"/>
    </xf>
    <xf numFmtId="178" fontId="10" fillId="39" borderId="2402">
      <alignment horizontal="center"/>
      <protection locked="0"/>
    </xf>
    <xf numFmtId="0" fontId="7" fillId="14" borderId="14" applyNumberFormat="0" applyFont="0" applyAlignment="0" applyProtection="0"/>
    <xf numFmtId="0" fontId="73" fillId="63" borderId="2366" applyFill="0">
      <alignment horizontal="center"/>
    </xf>
    <xf numFmtId="0" fontId="7" fillId="14" borderId="14" applyNumberFormat="0" applyFont="0" applyAlignment="0" applyProtection="0"/>
    <xf numFmtId="267" fontId="112" fillId="0" borderId="2392"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1" fontId="74" fillId="0" borderId="2384" applyFont="0" applyFill="0" applyBorder="0" applyAlignment="0" applyProtection="0">
      <alignment horizontal="left"/>
      <protection locked="0"/>
    </xf>
    <xf numFmtId="0" fontId="7" fillId="14" borderId="14" applyNumberFormat="0" applyFont="0" applyAlignment="0" applyProtection="0"/>
    <xf numFmtId="228" fontId="103" fillId="0" borderId="2390">
      <alignment vertical="center"/>
      <protection locked="0"/>
    </xf>
    <xf numFmtId="276" fontId="20" fillId="0" borderId="2384">
      <alignment horizontal="center"/>
    </xf>
    <xf numFmtId="228" fontId="73" fillId="63" borderId="2375" applyFill="0">
      <alignment horizont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2" fillId="0" borderId="2371" applyNumberFormat="0" applyFill="0" applyAlignment="0" applyProtection="0"/>
    <xf numFmtId="0" fontId="73" fillId="63" borderId="2375" applyFill="0">
      <alignment horizontal="center"/>
    </xf>
    <xf numFmtId="0" fontId="7" fillId="14" borderId="14" applyNumberFormat="0" applyFont="0" applyAlignment="0" applyProtection="0"/>
    <xf numFmtId="0" fontId="7" fillId="14" borderId="14" applyNumberFormat="0" applyFont="0" applyAlignment="0" applyProtection="0"/>
    <xf numFmtId="267" fontId="112" fillId="0" borderId="2410" applyFill="0">
      <alignment horizontal="center" vertical="center"/>
    </xf>
    <xf numFmtId="0" fontId="61" fillId="46" borderId="2404" applyNumberFormat="0" applyAlignment="0" applyProtection="0"/>
    <xf numFmtId="228" fontId="136" fillId="68" borderId="2373" applyNumberFormat="0">
      <alignment horizontal="right"/>
    </xf>
    <xf numFmtId="187" fontId="74" fillId="0" borderId="2357" applyFont="0" applyFill="0" applyBorder="0" applyAlignment="0" applyProtection="0">
      <alignment horizontal="left"/>
      <protection locked="0"/>
    </xf>
    <xf numFmtId="0" fontId="7" fillId="14" borderId="14" applyNumberFormat="0" applyFont="0" applyAlignment="0" applyProtection="0"/>
    <xf numFmtId="271" fontId="11" fillId="0" borderId="2357">
      <alignment horizontal="right"/>
    </xf>
    <xf numFmtId="185" fontId="74" fillId="0" borderId="2357" applyFont="0" applyFill="0" applyBorder="0" applyAlignment="0" applyProtection="0">
      <alignment horizontal="left"/>
      <protection locked="0"/>
    </xf>
    <xf numFmtId="250" fontId="121" fillId="0" borderId="2358" applyFill="0"/>
    <xf numFmtId="228" fontId="73" fillId="63" borderId="2357" applyFill="0">
      <alignment horizontal="center"/>
    </xf>
    <xf numFmtId="271" fontId="11" fillId="63" borderId="2357">
      <alignment horizontal="right"/>
    </xf>
    <xf numFmtId="250" fontId="168" fillId="0" borderId="2358" applyFill="0"/>
    <xf numFmtId="3" fontId="114" fillId="39" borderId="2357">
      <alignment horizontal="center"/>
      <protection locked="0"/>
    </xf>
    <xf numFmtId="237" fontId="103" fillId="0" borderId="2363">
      <alignment vertical="center"/>
      <protection locked="0"/>
    </xf>
    <xf numFmtId="0" fontId="7" fillId="14" borderId="14" applyNumberFormat="0" applyFont="0" applyAlignment="0" applyProtection="0"/>
    <xf numFmtId="228" fontId="79" fillId="0" borderId="2402" applyFill="0">
      <alignment horizontal="center" vertical="center"/>
    </xf>
    <xf numFmtId="200" fontId="10" fillId="5" borderId="2348" applyFont="0" applyFill="0" applyBorder="0" applyAlignment="0" applyProtection="0"/>
    <xf numFmtId="0" fontId="7" fillId="14" borderId="14" applyNumberFormat="0" applyFont="0" applyAlignment="0" applyProtection="0"/>
    <xf numFmtId="0" fontId="7" fillId="14" borderId="14" applyNumberFormat="0" applyFont="0" applyAlignment="0" applyProtection="0"/>
    <xf numFmtId="184" fontId="103" fillId="0" borderId="2408">
      <alignment vertical="center"/>
      <protection locked="0"/>
    </xf>
    <xf numFmtId="0" fontId="7" fillId="14" borderId="14" applyNumberFormat="0" applyFont="0" applyAlignment="0" applyProtection="0"/>
    <xf numFmtId="0" fontId="7" fillId="14" borderId="14" applyNumberFormat="0" applyFont="0" applyAlignment="0" applyProtection="0"/>
    <xf numFmtId="0" fontId="53" fillId="59" borderId="2386" applyNumberFormat="0" applyAlignment="0" applyProtection="0"/>
    <xf numFmtId="276" fontId="20" fillId="0" borderId="2402">
      <alignment horizontal="center"/>
    </xf>
    <xf numFmtId="0" fontId="7" fillId="14" borderId="14" applyNumberFormat="0" applyFont="0" applyAlignment="0" applyProtection="0"/>
    <xf numFmtId="0" fontId="7" fillId="14" borderId="14" applyNumberFormat="0" applyFont="0" applyAlignment="0" applyProtection="0"/>
    <xf numFmtId="228" fontId="74" fillId="0" borderId="2366" applyNumberFormat="0">
      <alignment horizontal="left"/>
      <protection locked="0"/>
    </xf>
    <xf numFmtId="0" fontId="7" fillId="14" borderId="14" applyNumberFormat="0" applyFont="0" applyAlignment="0" applyProtection="0"/>
    <xf numFmtId="49" fontId="74" fillId="0" borderId="2366">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10" fillId="62" borderId="2396" applyNumberFormat="0" applyFont="0" applyAlignment="0" applyProtection="0"/>
    <xf numFmtId="0" fontId="2" fillId="0" borderId="2362" applyNumberFormat="0" applyFill="0" applyAlignment="0" applyProtection="0"/>
    <xf numFmtId="178" fontId="10" fillId="39" borderId="2384">
      <alignment horizontal="center"/>
      <protection locked="0"/>
    </xf>
    <xf numFmtId="0" fontId="7" fillId="14" borderId="14" applyNumberFormat="0" applyFont="0" applyAlignment="0" applyProtection="0"/>
    <xf numFmtId="232" fontId="103" fillId="0" borderId="2408">
      <alignment vertical="center"/>
      <protection locked="0"/>
    </xf>
    <xf numFmtId="228" fontId="74" fillId="0" borderId="2393" applyNumberFormat="0">
      <alignment horizontal="left"/>
      <protection locked="0"/>
    </xf>
    <xf numFmtId="228" fontId="112" fillId="0" borderId="2383" applyFill="0">
      <alignment horizontal="center" vertical="center"/>
    </xf>
    <xf numFmtId="37" fontId="70" fillId="0" borderId="2374" applyFill="0">
      <alignment horizontal="center" vertical="center"/>
    </xf>
    <xf numFmtId="0" fontId="7" fillId="14" borderId="14" applyNumberFormat="0" applyFont="0" applyAlignment="0" applyProtection="0"/>
    <xf numFmtId="0" fontId="64" fillId="59" borderId="2361" applyNumberFormat="0" applyAlignment="0" applyProtection="0"/>
    <xf numFmtId="0" fontId="53" fillId="59" borderId="2341" applyNumberFormat="0" applyAlignment="0" applyProtection="0"/>
    <xf numFmtId="0" fontId="7" fillId="14" borderId="14" applyNumberFormat="0" applyFont="0" applyAlignment="0" applyProtection="0"/>
    <xf numFmtId="0" fontId="64" fillId="59" borderId="2397" applyNumberFormat="0" applyAlignment="0" applyProtection="0"/>
    <xf numFmtId="0" fontId="7" fillId="14" borderId="14" applyNumberFormat="0" applyFont="0" applyAlignment="0" applyProtection="0"/>
    <xf numFmtId="228" fontId="121" fillId="0" borderId="2409" applyNumberFormat="0"/>
    <xf numFmtId="233" fontId="103" fillId="0" borderId="2390">
      <alignment vertical="center"/>
      <protection locked="0"/>
    </xf>
    <xf numFmtId="0" fontId="7" fillId="14" borderId="14" applyNumberFormat="0" applyFont="0" applyAlignment="0" applyProtection="0"/>
    <xf numFmtId="0" fontId="7" fillId="14" borderId="14" applyNumberFormat="0" applyFont="0" applyAlignment="0" applyProtection="0"/>
    <xf numFmtId="233" fontId="103" fillId="0" borderId="2381">
      <alignment vertical="center"/>
      <protection locked="0"/>
    </xf>
    <xf numFmtId="0" fontId="7" fillId="14" borderId="14" applyNumberFormat="0" applyFont="0" applyAlignment="0" applyProtection="0"/>
    <xf numFmtId="0" fontId="66" fillId="0" borderId="2380" applyNumberFormat="0" applyFill="0" applyAlignment="0" applyProtection="0"/>
    <xf numFmtId="192" fontId="74" fillId="0" borderId="2348" applyFont="0" applyFill="0" applyBorder="0" applyAlignment="0" applyProtection="0">
      <alignment horizontal="left"/>
      <protection locked="0"/>
    </xf>
    <xf numFmtId="191" fontId="74" fillId="0" borderId="2348"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3" fillId="63" borderId="2411" applyFill="0">
      <alignment horizontal="center"/>
    </xf>
    <xf numFmtId="0" fontId="7" fillId="14" borderId="14" applyNumberFormat="0" applyFont="0" applyAlignment="0" applyProtection="0"/>
    <xf numFmtId="201" fontId="10" fillId="39" borderId="2348" applyNumberFormat="0">
      <alignment horizontal="left"/>
    </xf>
    <xf numFmtId="228" fontId="121" fillId="0" borderId="2355" applyNumberFormat="0"/>
    <xf numFmtId="0" fontId="7" fillId="14" borderId="14" applyNumberFormat="0" applyFont="0" applyAlignment="0" applyProtection="0"/>
    <xf numFmtId="0" fontId="7" fillId="14" borderId="14" applyNumberFormat="0" applyFont="0" applyAlignment="0" applyProtection="0"/>
    <xf numFmtId="0" fontId="64" fillId="59" borderId="2370" applyNumberFormat="0" applyAlignment="0" applyProtection="0"/>
    <xf numFmtId="232" fontId="103" fillId="0" borderId="2363">
      <alignment vertical="center"/>
      <protection locked="0"/>
    </xf>
    <xf numFmtId="178" fontId="10" fillId="39" borderId="2348">
      <alignment horizontal="center"/>
      <protection locked="0"/>
    </xf>
    <xf numFmtId="0" fontId="64" fillId="59" borderId="2388" applyNumberFormat="0" applyAlignment="0" applyProtection="0"/>
    <xf numFmtId="178" fontId="10" fillId="39" borderId="2348">
      <alignment horizontal="center"/>
      <protection locked="0"/>
    </xf>
    <xf numFmtId="232" fontId="103" fillId="0" borderId="2372">
      <alignment vertical="center"/>
      <protection locked="0"/>
    </xf>
    <xf numFmtId="228" fontId="136" fillId="68" borderId="2400" applyNumberFormat="0">
      <alignment horizontal="right"/>
    </xf>
    <xf numFmtId="184" fontId="68" fillId="0" borderId="2375" applyFill="0">
      <alignment horizontal="center" vertical="center"/>
    </xf>
    <xf numFmtId="0" fontId="7" fillId="14" borderId="14" applyNumberFormat="0" applyFont="0" applyAlignment="0" applyProtection="0"/>
    <xf numFmtId="228" fontId="74" fillId="0" borderId="2348" applyNumberFormat="0">
      <alignment horizontal="left"/>
      <protection locked="0"/>
    </xf>
    <xf numFmtId="49" fontId="74" fillId="0" borderId="2375">
      <alignment horizontal="left" vertical="top" wrapText="1"/>
      <protection locked="0"/>
    </xf>
    <xf numFmtId="0" fontId="7" fillId="14" borderId="14" applyNumberFormat="0" applyFont="0" applyAlignment="0" applyProtection="0"/>
    <xf numFmtId="49" fontId="74" fillId="0" borderId="2348">
      <alignment horizontal="left" vertical="top" wrapText="1"/>
      <protection locked="0"/>
    </xf>
    <xf numFmtId="196" fontId="10" fillId="39" borderId="2348" applyFont="0" applyFill="0" applyBorder="0" applyAlignment="0">
      <alignment horizontal="left"/>
    </xf>
    <xf numFmtId="0" fontId="66" fillId="0" borderId="2407" applyNumberFormat="0" applyFill="0" applyAlignment="0" applyProtection="0"/>
    <xf numFmtId="231" fontId="103" fillId="0" borderId="2354">
      <alignment vertical="center"/>
      <protection locked="0"/>
    </xf>
    <xf numFmtId="0" fontId="61" fillId="46" borderId="2341" applyNumberFormat="0" applyAlignment="0" applyProtection="0"/>
    <xf numFmtId="228" fontId="124" fillId="0" borderId="2410" applyFill="0">
      <alignment horizontal="center" vertical="center"/>
    </xf>
    <xf numFmtId="0" fontId="7" fillId="14" borderId="14" applyNumberFormat="0" applyFont="0" applyAlignment="0" applyProtection="0"/>
    <xf numFmtId="228" fontId="104" fillId="0" borderId="2411" applyFill="0">
      <alignment horizontal="center" vertical="center"/>
    </xf>
    <xf numFmtId="0" fontId="73" fillId="63" borderId="2384" applyFill="0">
      <alignment horizontal="center"/>
    </xf>
    <xf numFmtId="250" fontId="168" fillId="0" borderId="2385" applyFill="0"/>
    <xf numFmtId="0" fontId="74" fillId="0" borderId="2402" applyNumberFormat="0">
      <alignment horizontal="left"/>
      <protection locked="0"/>
    </xf>
    <xf numFmtId="192" fontId="74" fillId="0" borderId="2393" applyFont="0" applyFill="0" applyBorder="0" applyAlignment="0" applyProtection="0">
      <alignment horizontal="left"/>
      <protection locked="0"/>
    </xf>
    <xf numFmtId="0" fontId="7" fillId="14" borderId="14" applyNumberFormat="0" applyFont="0" applyAlignment="0" applyProtection="0"/>
    <xf numFmtId="228" fontId="73" fillId="63" borderId="2384" applyFill="0">
      <alignment horizontal="center" vertical="center"/>
    </xf>
    <xf numFmtId="228" fontId="103" fillId="0" borderId="2399">
      <alignment vertical="center"/>
      <protection locked="0"/>
    </xf>
    <xf numFmtId="0" fontId="10" fillId="62" borderId="2387" applyNumberFormat="0" applyFont="0" applyAlignment="0" applyProtection="0"/>
    <xf numFmtId="230" fontId="103" fillId="0" borderId="2372">
      <alignment vertical="center"/>
      <protection locked="0"/>
    </xf>
    <xf numFmtId="228" fontId="74" fillId="0" borderId="2375" applyNumberFormat="0">
      <alignment horizontal="left"/>
      <protection locked="0"/>
    </xf>
    <xf numFmtId="0" fontId="53" fillId="59" borderId="2404" applyNumberFormat="0" applyAlignment="0" applyProtection="0"/>
    <xf numFmtId="0" fontId="66" fillId="0" borderId="2380" applyNumberFormat="0" applyFill="0" applyAlignment="0" applyProtection="0"/>
    <xf numFmtId="185" fontId="74" fillId="0" borderId="2393" applyFont="0" applyFill="0" applyBorder="0" applyAlignment="0" applyProtection="0">
      <alignment horizontal="left"/>
      <protection locked="0"/>
    </xf>
    <xf numFmtId="0" fontId="61" fillId="46" borderId="2359" applyNumberFormat="0" applyAlignment="0" applyProtection="0"/>
    <xf numFmtId="0" fontId="53" fillId="59" borderId="2359" applyNumberFormat="0" applyAlignment="0" applyProtection="0"/>
    <xf numFmtId="0" fontId="73" fillId="63" borderId="2402" applyFill="0">
      <alignment horizontal="center"/>
    </xf>
    <xf numFmtId="0" fontId="7" fillId="14" borderId="14" applyNumberFormat="0" applyFont="0" applyAlignment="0" applyProtection="0"/>
    <xf numFmtId="233" fontId="103" fillId="0" borderId="2399">
      <alignment vertic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8" fontId="73" fillId="63" borderId="2375" applyFill="0">
      <alignment horizontal="center" vertical="center"/>
    </xf>
    <xf numFmtId="0" fontId="7" fillId="14" borderId="14" applyNumberFormat="0" applyFont="0" applyAlignment="0" applyProtection="0"/>
    <xf numFmtId="250" fontId="121" fillId="0" borderId="2394" applyFill="0"/>
    <xf numFmtId="0" fontId="7" fillId="14" borderId="14" applyNumberFormat="0" applyFont="0" applyAlignment="0" applyProtection="0"/>
    <xf numFmtId="0" fontId="7" fillId="14" borderId="14" applyNumberFormat="0" applyFont="0" applyAlignment="0" applyProtection="0"/>
    <xf numFmtId="0" fontId="64" fillId="59" borderId="2352" applyNumberFormat="0" applyAlignment="0" applyProtection="0"/>
    <xf numFmtId="0" fontId="7" fillId="14" borderId="14" applyNumberFormat="0" applyFont="0" applyAlignment="0" applyProtection="0"/>
    <xf numFmtId="184" fontId="103" fillId="0" borderId="2363">
      <alignment vertical="center"/>
      <protection locked="0"/>
    </xf>
    <xf numFmtId="230" fontId="103" fillId="0" borderId="2363">
      <alignment vertical="center"/>
      <protection locked="0"/>
    </xf>
    <xf numFmtId="196" fontId="10" fillId="39" borderId="2411" applyFont="0" applyFill="0" applyBorder="0" applyAlignment="0">
      <alignment horizontal="left"/>
    </xf>
    <xf numFmtId="0" fontId="53" fillId="59" borderId="2386" applyNumberFormat="0" applyAlignment="0" applyProtection="0"/>
    <xf numFmtId="3" fontId="114" fillId="39" borderId="2411">
      <alignment horizontal="center"/>
      <protection locked="0"/>
    </xf>
    <xf numFmtId="0" fontId="7" fillId="14" borderId="14" applyNumberFormat="0" applyFont="0" applyAlignment="0" applyProtection="0"/>
    <xf numFmtId="0" fontId="10" fillId="62" borderId="2342" applyNumberFormat="0" applyFont="0" applyAlignment="0" applyProtection="0"/>
    <xf numFmtId="0" fontId="64" fillId="59" borderId="2343" applyNumberFormat="0" applyAlignment="0" applyProtection="0"/>
    <xf numFmtId="0" fontId="7" fillId="14" borderId="14" applyNumberFormat="0" applyFont="0" applyAlignment="0" applyProtection="0"/>
    <xf numFmtId="0" fontId="2" fillId="0" borderId="2380" applyNumberFormat="0" applyFill="0" applyAlignment="0" applyProtection="0"/>
    <xf numFmtId="0" fontId="7" fillId="14" borderId="14" applyNumberFormat="0" applyFont="0" applyAlignment="0" applyProtection="0"/>
    <xf numFmtId="188" fontId="73" fillId="63" borderId="2393" applyFill="0">
      <alignment horizontal="center" vertical="center"/>
    </xf>
    <xf numFmtId="233" fontId="103" fillId="0" borderId="2372">
      <alignment vertical="center"/>
      <protection locked="0"/>
    </xf>
    <xf numFmtId="190" fontId="74" fillId="0" borderId="2375" applyFont="0" applyFill="0" applyBorder="0" applyAlignment="0" applyProtection="0">
      <alignment horizontal="left"/>
      <protection locked="0"/>
    </xf>
    <xf numFmtId="228" fontId="124" fillId="0" borderId="2374" applyFill="0">
      <alignment horizontal="center" vertical="center"/>
    </xf>
    <xf numFmtId="201" fontId="10" fillId="39" borderId="2484" applyNumberFormat="0">
      <alignment horizontal="left"/>
    </xf>
    <xf numFmtId="0" fontId="73" fillId="63" borderId="2357" applyFill="0">
      <alignment horizontal="center"/>
    </xf>
    <xf numFmtId="0" fontId="7" fillId="14" borderId="14" applyNumberFormat="0" applyFont="0" applyAlignment="0" applyProtection="0"/>
    <xf numFmtId="233" fontId="103" fillId="0" borderId="2372">
      <alignment vertical="center"/>
      <protection locked="0"/>
    </xf>
    <xf numFmtId="0" fontId="7" fillId="14" borderId="14" applyNumberFormat="0" applyFont="0" applyAlignment="0" applyProtection="0"/>
    <xf numFmtId="0" fontId="2" fillId="0" borderId="2344" applyNumberFormat="0" applyFill="0" applyAlignment="0" applyProtection="0"/>
    <xf numFmtId="0" fontId="66" fillId="0" borderId="2344" applyNumberFormat="0" applyFill="0" applyAlignment="0" applyProtection="0"/>
    <xf numFmtId="0" fontId="7" fillId="14" borderId="14" applyNumberFormat="0" applyFont="0" applyAlignment="0" applyProtection="0"/>
    <xf numFmtId="0" fontId="2" fillId="0" borderId="2353" applyNumberFormat="0" applyFill="0" applyAlignment="0" applyProtection="0"/>
    <xf numFmtId="196" fontId="10" fillId="39" borderId="2402" applyFont="0" applyFill="0" applyBorder="0" applyAlignment="0">
      <alignment horizontal="left"/>
    </xf>
    <xf numFmtId="228" fontId="73" fillId="63" borderId="2357" applyFill="0">
      <alignment horizontal="center" vertical="center"/>
    </xf>
    <xf numFmtId="228" fontId="73" fillId="63" borderId="2348" applyFill="0">
      <alignment horizontal="center"/>
    </xf>
    <xf numFmtId="228" fontId="73" fillId="63" borderId="2348" applyFill="0">
      <alignment horizontal="center" vertical="center"/>
    </xf>
    <xf numFmtId="17" fontId="11" fillId="39" borderId="2357">
      <alignment horizontal="center"/>
      <protection locked="0"/>
    </xf>
    <xf numFmtId="0" fontId="53" fillId="59" borderId="2368" applyNumberFormat="0" applyAlignment="0" applyProtection="0"/>
    <xf numFmtId="191" fontId="74" fillId="0" borderId="2402" applyFont="0" applyFill="0" applyBorder="0" applyAlignment="0" applyProtection="0">
      <alignment horizontal="left"/>
      <protection locked="0"/>
    </xf>
    <xf numFmtId="0" fontId="7" fillId="14" borderId="14" applyNumberFormat="0" applyFont="0" applyAlignment="0" applyProtection="0"/>
    <xf numFmtId="0" fontId="61" fillId="46" borderId="2368" applyNumberFormat="0" applyAlignment="0" applyProtection="0"/>
    <xf numFmtId="254" fontId="10" fillId="39" borderId="2357">
      <alignment horizontal="right"/>
      <protection locked="0"/>
    </xf>
    <xf numFmtId="228" fontId="121" fillId="0" borderId="2373" applyNumberFormat="0"/>
    <xf numFmtId="0" fontId="7" fillId="14" borderId="14" applyNumberFormat="0" applyFont="0" applyAlignment="0" applyProtection="0"/>
    <xf numFmtId="0" fontId="7" fillId="14" borderId="14" applyNumberFormat="0" applyFont="0" applyAlignment="0" applyProtection="0"/>
    <xf numFmtId="231" fontId="103" fillId="0" borderId="2381">
      <alignment vertical="center"/>
      <protection locked="0"/>
    </xf>
    <xf numFmtId="0" fontId="61" fillId="46" borderId="2377" applyNumberFormat="0" applyAlignment="0" applyProtection="0"/>
    <xf numFmtId="0" fontId="7" fillId="14" borderId="14" applyNumberFormat="0" applyFont="0" applyAlignment="0" applyProtection="0"/>
    <xf numFmtId="250" fontId="168" fillId="0" borderId="2376" applyFill="0"/>
    <xf numFmtId="0" fontId="64" fillId="59" borderId="2370" applyNumberFormat="0" applyAlignment="0" applyProtection="0"/>
    <xf numFmtId="0" fontId="7" fillId="14" borderId="14" applyNumberFormat="0" applyFont="0" applyAlignment="0" applyProtection="0"/>
    <xf numFmtId="178" fontId="10" fillId="39" borderId="2393">
      <alignment horizontal="center"/>
      <protection locked="0"/>
    </xf>
    <xf numFmtId="0" fontId="7" fillId="14" borderId="14" applyNumberFormat="0" applyFont="0" applyAlignment="0" applyProtection="0"/>
    <xf numFmtId="185" fontId="74" fillId="0" borderId="2348" applyFont="0" applyFill="0" applyBorder="0" applyAlignment="0" applyProtection="0">
      <alignment horizontal="left"/>
      <protection locked="0"/>
    </xf>
    <xf numFmtId="0" fontId="7" fillId="14" borderId="14" applyNumberFormat="0" applyFont="0" applyAlignment="0" applyProtection="0"/>
    <xf numFmtId="231" fontId="103" fillId="0" borderId="2381">
      <alignment vertical="center"/>
      <protection locked="0"/>
    </xf>
    <xf numFmtId="228" fontId="103" fillId="0" borderId="2393" applyFill="0">
      <alignment horizontal="center" vertical="center"/>
    </xf>
    <xf numFmtId="0" fontId="64" fillId="59" borderId="2406" applyNumberFormat="0" applyAlignment="0" applyProtection="0"/>
    <xf numFmtId="231" fontId="103" fillId="0" borderId="2408">
      <alignment vertical="center"/>
      <protection locked="0"/>
    </xf>
    <xf numFmtId="0" fontId="7" fillId="14" borderId="14" applyNumberFormat="0" applyFont="0" applyAlignment="0" applyProtection="0"/>
    <xf numFmtId="0" fontId="7" fillId="14" borderId="14" applyNumberFormat="0" applyFont="0" applyAlignment="0" applyProtection="0"/>
    <xf numFmtId="49" fontId="74" fillId="0" borderId="2384">
      <alignment horizontal="left" vertical="top" wrapText="1"/>
      <protection locked="0"/>
    </xf>
    <xf numFmtId="0" fontId="66" fillId="0" borderId="2389" applyNumberFormat="0" applyFill="0" applyAlignment="0" applyProtection="0"/>
    <xf numFmtId="0" fontId="7" fillId="14" borderId="14" applyNumberFormat="0" applyFont="0" applyAlignment="0" applyProtection="0"/>
    <xf numFmtId="228" fontId="112" fillId="0" borderId="2392"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4" fillId="0" borderId="2357"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2397" applyNumberFormat="0" applyAlignment="0" applyProtection="0"/>
    <xf numFmtId="228" fontId="73" fillId="63" borderId="2384"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10" fillId="62" borderId="2351" applyNumberFormat="0" applyFont="0" applyAlignment="0" applyProtection="0"/>
    <xf numFmtId="0" fontId="7" fillId="14" borderId="14" applyNumberFormat="0" applyFont="0" applyAlignment="0" applyProtection="0"/>
    <xf numFmtId="228" fontId="74" fillId="0" borderId="2384" applyNumberFormat="0">
      <alignment horizontal="left"/>
      <protection locked="0"/>
    </xf>
    <xf numFmtId="0" fontId="7" fillId="14" borderId="14" applyNumberFormat="0" applyFont="0" applyAlignment="0" applyProtection="0"/>
    <xf numFmtId="0" fontId="64" fillId="59" borderId="2379" applyNumberFormat="0" applyAlignment="0" applyProtection="0"/>
    <xf numFmtId="10" fontId="68" fillId="67" borderId="2411" applyNumberFormat="0" applyBorder="0" applyAlignment="0" applyProtection="0"/>
    <xf numFmtId="0" fontId="53" fillId="59" borderId="2341" applyNumberFormat="0" applyAlignment="0" applyProtection="0"/>
    <xf numFmtId="0" fontId="61" fillId="46" borderId="2341" applyNumberFormat="0" applyAlignment="0" applyProtection="0"/>
    <xf numFmtId="0" fontId="64" fillId="59" borderId="2343" applyNumberFormat="0" applyAlignment="0" applyProtection="0"/>
    <xf numFmtId="0" fontId="66" fillId="0" borderId="2344" applyNumberFormat="0" applyFill="0" applyAlignment="0" applyProtection="0"/>
    <xf numFmtId="0" fontId="2" fillId="0" borderId="2344" applyNumberFormat="0" applyFill="0" applyAlignment="0" applyProtection="0"/>
    <xf numFmtId="0" fontId="53" fillId="59" borderId="2341" applyNumberFormat="0" applyAlignment="0" applyProtection="0"/>
    <xf numFmtId="0" fontId="61" fillId="46" borderId="2341" applyNumberFormat="0" applyAlignment="0" applyProtection="0"/>
    <xf numFmtId="0" fontId="7" fillId="14" borderId="14" applyNumberFormat="0" applyFont="0" applyAlignment="0" applyProtection="0"/>
    <xf numFmtId="0" fontId="64" fillId="59" borderId="2343" applyNumberFormat="0" applyAlignment="0" applyProtection="0"/>
    <xf numFmtId="0" fontId="2" fillId="0" borderId="2344" applyNumberFormat="0" applyFill="0" applyAlignment="0" applyProtection="0"/>
    <xf numFmtId="0" fontId="66" fillId="0" borderId="2344"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341" applyNumberFormat="0" applyAlignment="0" applyProtection="0"/>
    <xf numFmtId="229" fontId="103" fillId="0" borderId="2372">
      <alignment vertical="center"/>
      <protection locked="0"/>
    </xf>
    <xf numFmtId="0" fontId="7" fillId="14" borderId="14" applyNumberFormat="0" applyFont="0" applyAlignment="0" applyProtection="0"/>
    <xf numFmtId="0" fontId="61" fillId="46" borderId="2341" applyNumberFormat="0" applyAlignment="0" applyProtection="0"/>
    <xf numFmtId="228" fontId="68" fillId="0" borderId="2357" applyFill="0">
      <alignment horizontal="center" vertical="center"/>
    </xf>
    <xf numFmtId="184" fontId="68" fillId="0" borderId="2357" applyFill="0">
      <alignment horizontal="center" vertical="center"/>
    </xf>
    <xf numFmtId="0" fontId="10" fillId="62" borderId="2342" applyNumberFormat="0" applyFont="0" applyAlignment="0" applyProtection="0"/>
    <xf numFmtId="0" fontId="64" fillId="59" borderId="2343" applyNumberFormat="0" applyAlignment="0" applyProtection="0"/>
    <xf numFmtId="228" fontId="124" fillId="0" borderId="2383" applyFill="0">
      <alignment horizontal="center" vertical="center"/>
    </xf>
    <xf numFmtId="0" fontId="7" fillId="14" borderId="14" applyNumberFormat="0" applyFont="0" applyAlignment="0" applyProtection="0"/>
    <xf numFmtId="0" fontId="66" fillId="0" borderId="2344" applyNumberFormat="0" applyFill="0" applyAlignment="0" applyProtection="0"/>
    <xf numFmtId="0" fontId="2" fillId="0" borderId="2344" applyNumberFormat="0" applyFill="0" applyAlignment="0" applyProtection="0"/>
    <xf numFmtId="228" fontId="103" fillId="0" borderId="2357" applyFill="0">
      <alignment horizontal="center" vertical="center"/>
    </xf>
    <xf numFmtId="0" fontId="7" fillId="14" borderId="14" applyNumberFormat="0" applyFont="0" applyAlignment="0" applyProtection="0"/>
    <xf numFmtId="266" fontId="103" fillId="0" borderId="2393"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341"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341" applyNumberFormat="0" applyAlignment="0" applyProtection="0"/>
    <xf numFmtId="0" fontId="7" fillId="14" borderId="14" applyNumberFormat="0" applyFont="0" applyAlignment="0" applyProtection="0"/>
    <xf numFmtId="0" fontId="10" fillId="62" borderId="2342" applyNumberFormat="0" applyFont="0" applyAlignment="0" applyProtection="0"/>
    <xf numFmtId="0" fontId="64" fillId="59" borderId="2343" applyNumberFormat="0" applyAlignment="0" applyProtection="0"/>
    <xf numFmtId="0" fontId="7" fillId="14" borderId="14" applyNumberFormat="0" applyFont="0" applyAlignment="0" applyProtection="0"/>
    <xf numFmtId="37" fontId="70" fillId="0" borderId="2410" applyFill="0">
      <alignment horizontal="center" vertical="center"/>
    </xf>
    <xf numFmtId="0" fontId="2" fillId="0" borderId="2344" applyNumberFormat="0" applyFill="0" applyAlignment="0" applyProtection="0"/>
    <xf numFmtId="0" fontId="66" fillId="0" borderId="2344"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2361" applyNumberFormat="0" applyAlignment="0" applyProtection="0"/>
    <xf numFmtId="191" fontId="74" fillId="0" borderId="2357"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201" fontId="10" fillId="39" borderId="2393" applyNumberFormat="0">
      <alignment horizontal="left"/>
    </xf>
    <xf numFmtId="0" fontId="73" fillId="63" borderId="2348" applyFill="0">
      <alignment horizontal="center"/>
    </xf>
    <xf numFmtId="0" fontId="7" fillId="14" borderId="14" applyNumberFormat="0" applyFont="0" applyAlignment="0" applyProtection="0"/>
    <xf numFmtId="276" fontId="20" fillId="0" borderId="2375">
      <alignment horizontal="center"/>
    </xf>
    <xf numFmtId="192" fontId="74" fillId="0" borderId="2357" applyFont="0" applyFill="0" applyBorder="0" applyAlignment="0" applyProtection="0">
      <alignment horizontal="left"/>
      <protection locked="0"/>
    </xf>
    <xf numFmtId="190" fontId="74" fillId="0" borderId="2357" applyFont="0" applyFill="0" applyBorder="0" applyAlignment="0" applyProtection="0">
      <alignment horizontal="left"/>
      <protection locked="0"/>
    </xf>
    <xf numFmtId="0" fontId="10" fillId="62" borderId="2360" applyNumberFormat="0" applyFont="0" applyAlignment="0" applyProtection="0"/>
    <xf numFmtId="188" fontId="73" fillId="63" borderId="2348" applyFill="0">
      <alignment horizontal="center" vertical="center"/>
    </xf>
    <xf numFmtId="0" fontId="7" fillId="14" borderId="14" applyNumberFormat="0" applyFont="0" applyAlignment="0" applyProtection="0"/>
    <xf numFmtId="0" fontId="10" fillId="62" borderId="2387" applyNumberFormat="0" applyFont="0" applyAlignment="0" applyProtection="0"/>
    <xf numFmtId="0" fontId="2" fillId="0" borderId="2398" applyNumberFormat="0" applyFill="0" applyAlignment="0" applyProtection="0"/>
    <xf numFmtId="0" fontId="61" fillId="46" borderId="2350"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0" fontId="10" fillId="63" borderId="2348" applyNumberFormat="0" applyFont="0" applyBorder="0" applyAlignment="0" applyProtection="0"/>
    <xf numFmtId="180" fontId="10" fillId="63" borderId="2348" applyNumberFormat="0" applyFont="0" applyBorder="0" applyAlignment="0" applyProtection="0"/>
    <xf numFmtId="0" fontId="66" fillId="0" borderId="2389" applyNumberFormat="0" applyFill="0" applyAlignment="0" applyProtection="0"/>
    <xf numFmtId="276" fontId="20" fillId="0" borderId="2366">
      <alignment horizontal="center"/>
    </xf>
    <xf numFmtId="192" fontId="74" fillId="0" borderId="2384" applyFont="0" applyFill="0" applyBorder="0" applyAlignment="0" applyProtection="0">
      <alignment horizontal="left"/>
      <protection locked="0"/>
    </xf>
    <xf numFmtId="267" fontId="112" fillId="0" borderId="2383" applyFill="0">
      <alignment horizontal="center" vertical="center"/>
    </xf>
    <xf numFmtId="0" fontId="7" fillId="14" borderId="14" applyNumberFormat="0" applyFont="0" applyAlignment="0" applyProtection="0"/>
    <xf numFmtId="250" fontId="121" fillId="0" borderId="2367" applyFill="0"/>
    <xf numFmtId="0" fontId="7" fillId="14" borderId="14" applyNumberFormat="0" applyFont="0" applyAlignment="0" applyProtection="0"/>
    <xf numFmtId="0" fontId="7" fillId="14" borderId="14" applyNumberFormat="0" applyFont="0" applyAlignment="0" applyProtection="0"/>
    <xf numFmtId="250" fontId="121" fillId="0" borderId="2412" applyFill="0"/>
    <xf numFmtId="0" fontId="7" fillId="14" borderId="14" applyNumberFormat="0" applyFont="0" applyAlignment="0" applyProtection="0"/>
    <xf numFmtId="228" fontId="136" fillId="68" borderId="2364" applyNumberFormat="0">
      <alignment horizontal="right"/>
    </xf>
    <xf numFmtId="10" fontId="68" fillId="67" borderId="2384" applyNumberFormat="0" applyBorder="0" applyAlignment="0" applyProtection="0"/>
    <xf numFmtId="0" fontId="7" fillId="14" borderId="14" applyNumberFormat="0" applyFont="0" applyAlignment="0" applyProtection="0"/>
    <xf numFmtId="0" fontId="7" fillId="14" borderId="14" applyNumberFormat="0" applyFont="0" applyAlignment="0" applyProtection="0"/>
    <xf numFmtId="0" fontId="73" fillId="63" borderId="2348" applyFill="0">
      <alignment horizontal="center"/>
    </xf>
    <xf numFmtId="188" fontId="73" fillId="63" borderId="2348" applyFill="0">
      <alignment horizontal="center" vertical="center"/>
    </xf>
    <xf numFmtId="185" fontId="74" fillId="0" borderId="2348" applyFont="0" applyFill="0" applyBorder="0" applyAlignment="0" applyProtection="0">
      <alignment horizontal="left"/>
      <protection locked="0"/>
    </xf>
    <xf numFmtId="197" fontId="74" fillId="0" borderId="2348">
      <alignment horizontal="left"/>
      <protection locked="0"/>
    </xf>
    <xf numFmtId="0" fontId="53" fillId="59" borderId="2350" applyNumberFormat="0" applyAlignment="0" applyProtection="0"/>
    <xf numFmtId="0" fontId="61" fillId="46" borderId="2350" applyNumberFormat="0" applyAlignment="0" applyProtection="0"/>
    <xf numFmtId="0" fontId="64" fillId="59" borderId="2352" applyNumberFormat="0" applyAlignment="0" applyProtection="0"/>
    <xf numFmtId="0" fontId="66" fillId="0" borderId="2353" applyNumberFormat="0" applyFill="0" applyAlignment="0" applyProtection="0"/>
    <xf numFmtId="0" fontId="2" fillId="0" borderId="2353" applyNumberFormat="0" applyFill="0" applyAlignment="0" applyProtection="0"/>
    <xf numFmtId="0" fontId="53" fillId="59" borderId="2350" applyNumberFormat="0" applyAlignment="0" applyProtection="0"/>
    <xf numFmtId="0" fontId="73" fillId="63" borderId="2348" applyFill="0">
      <alignment horizontal="center"/>
    </xf>
    <xf numFmtId="188" fontId="73" fillId="63" borderId="2348" applyFill="0">
      <alignment horizontal="center" vertical="center"/>
    </xf>
    <xf numFmtId="0" fontId="61" fillId="46" borderId="2350" applyNumberFormat="0" applyAlignment="0" applyProtection="0"/>
    <xf numFmtId="0" fontId="7" fillId="14" borderId="14" applyNumberFormat="0" applyFont="0" applyAlignment="0" applyProtection="0"/>
    <xf numFmtId="0" fontId="64" fillId="59" borderId="2352" applyNumberFormat="0" applyAlignment="0" applyProtection="0"/>
    <xf numFmtId="0" fontId="2" fillId="0" borderId="2353" applyNumberFormat="0" applyFill="0" applyAlignment="0" applyProtection="0"/>
    <xf numFmtId="0" fontId="66" fillId="0" borderId="2353"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350" applyNumberFormat="0" applyAlignment="0" applyProtection="0"/>
    <xf numFmtId="0" fontId="7" fillId="14" borderId="14" applyNumberFormat="0" applyFont="0" applyAlignment="0" applyProtection="0"/>
    <xf numFmtId="0" fontId="61" fillId="46" borderId="2350" applyNumberFormat="0" applyAlignment="0" applyProtection="0"/>
    <xf numFmtId="192" fontId="74" fillId="0" borderId="2366" applyFont="0" applyFill="0" applyBorder="0" applyAlignment="0" applyProtection="0">
      <alignment horizontal="left"/>
      <protection locked="0"/>
    </xf>
    <xf numFmtId="271" fontId="11" fillId="0" borderId="2366">
      <alignment horizontal="right"/>
    </xf>
    <xf numFmtId="0" fontId="10" fillId="62" borderId="2351" applyNumberFormat="0" applyFont="0" applyAlignment="0" applyProtection="0"/>
    <xf numFmtId="0" fontId="64" fillId="59" borderId="2352" applyNumberFormat="0" applyAlignment="0" applyProtection="0"/>
    <xf numFmtId="0" fontId="61" fillId="46" borderId="2368" applyNumberFormat="0" applyAlignment="0" applyProtection="0"/>
    <xf numFmtId="0" fontId="7" fillId="14" borderId="14" applyNumberFormat="0" applyFont="0" applyAlignment="0" applyProtection="0"/>
    <xf numFmtId="0" fontId="66" fillId="0" borderId="2353" applyNumberFormat="0" applyFill="0" applyAlignment="0" applyProtection="0"/>
    <xf numFmtId="0" fontId="2" fillId="0" borderId="2353" applyNumberFormat="0" applyFill="0" applyAlignment="0" applyProtection="0"/>
    <xf numFmtId="190" fontId="74" fillId="0" borderId="2366"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350"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350" applyNumberFormat="0" applyAlignment="0" applyProtection="0"/>
    <xf numFmtId="0" fontId="7" fillId="14" borderId="14" applyNumberFormat="0" applyFont="0" applyAlignment="0" applyProtection="0"/>
    <xf numFmtId="0" fontId="10" fillId="62" borderId="2351" applyNumberFormat="0" applyFont="0" applyAlignment="0" applyProtection="0"/>
    <xf numFmtId="0" fontId="64" fillId="59" borderId="2352" applyNumberFormat="0" applyAlignment="0" applyProtection="0"/>
    <xf numFmtId="0" fontId="7" fillId="14" borderId="14" applyNumberFormat="0" applyFont="0" applyAlignment="0" applyProtection="0"/>
    <xf numFmtId="0" fontId="2" fillId="0" borderId="2353" applyNumberFormat="0" applyFill="0" applyAlignment="0" applyProtection="0"/>
    <xf numFmtId="0" fontId="66" fillId="0" borderId="2353" applyNumberFormat="0" applyFill="0" applyAlignment="0" applyProtection="0"/>
    <xf numFmtId="0" fontId="66" fillId="0" borderId="2380" applyNumberFormat="0" applyFill="0" applyAlignment="0" applyProtection="0"/>
    <xf numFmtId="267" fontId="112" fillId="0" borderId="2374"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10" fillId="62" borderId="2387"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3" fontId="114" fillId="39" borderId="2402">
      <alignment horizontal="center"/>
      <protection locked="0"/>
    </xf>
    <xf numFmtId="0" fontId="7" fillId="14" borderId="14" applyNumberFormat="0" applyFont="0" applyAlignment="0" applyProtection="0"/>
    <xf numFmtId="0" fontId="7" fillId="14" borderId="14" applyNumberFormat="0" applyFont="0" applyAlignment="0" applyProtection="0"/>
    <xf numFmtId="187" fontId="74" fillId="0" borderId="2393" applyFont="0" applyFill="0" applyBorder="0" applyAlignment="0" applyProtection="0">
      <alignment horizontal="left"/>
      <protection locked="0"/>
    </xf>
    <xf numFmtId="185" fontId="74" fillId="0" borderId="2384" applyFont="0" applyFill="0" applyBorder="0" applyAlignment="0" applyProtection="0">
      <alignment horizontal="left"/>
      <protection locked="0"/>
    </xf>
    <xf numFmtId="250" fontId="121" fillId="0" borderId="2376" applyFill="0"/>
    <xf numFmtId="0" fontId="7" fillId="14" borderId="14" applyNumberFormat="0" applyFont="0" applyAlignment="0" applyProtection="0"/>
    <xf numFmtId="0" fontId="66" fillId="0" borderId="2407" applyNumberFormat="0" applyFill="0" applyAlignment="0" applyProtection="0"/>
    <xf numFmtId="0" fontId="66" fillId="0" borderId="2398" applyNumberFormat="0" applyFill="0" applyAlignment="0" applyProtection="0"/>
    <xf numFmtId="0" fontId="61" fillId="46" borderId="2395" applyNumberFormat="0" applyAlignment="0" applyProtection="0"/>
    <xf numFmtId="185" fontId="74" fillId="0" borderId="2375" applyFont="0" applyFill="0" applyBorder="0" applyAlignment="0" applyProtection="0">
      <alignment horizontal="left"/>
      <protection locked="0"/>
    </xf>
    <xf numFmtId="180" fontId="10" fillId="63" borderId="2357" applyNumberFormat="0" applyFont="0" applyBorder="0" applyAlignment="0" applyProtection="0"/>
    <xf numFmtId="180" fontId="10" fillId="63" borderId="2357" applyNumberFormat="0" applyFont="0" applyBorder="0" applyAlignment="0" applyProtection="0"/>
    <xf numFmtId="178" fontId="10" fillId="39" borderId="2411">
      <alignment horizontal="center"/>
      <protection locked="0"/>
    </xf>
    <xf numFmtId="193" fontId="10" fillId="0" borderId="2384" applyFont="0" applyFill="0" applyBorder="0" applyAlignment="0" applyProtection="0">
      <alignment horizontal="left"/>
      <protection locked="0"/>
    </xf>
    <xf numFmtId="17" fontId="11" fillId="39" borderId="2375">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10" fillId="62" borderId="2396" applyNumberFormat="0" applyFont="0" applyAlignment="0" applyProtection="0"/>
    <xf numFmtId="0" fontId="2" fillId="0" borderId="2407"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71" fontId="11" fillId="0" borderId="2384">
      <alignment horizontal="right"/>
    </xf>
    <xf numFmtId="0" fontId="7" fillId="14" borderId="14" applyNumberFormat="0" applyFont="0" applyAlignment="0" applyProtection="0"/>
    <xf numFmtId="0" fontId="53" fillId="59" borderId="2359" applyNumberFormat="0" applyAlignment="0" applyProtection="0"/>
    <xf numFmtId="0" fontId="61" fillId="46" borderId="2359" applyNumberFormat="0" applyAlignment="0" applyProtection="0"/>
    <xf numFmtId="0" fontId="64" fillId="59" borderId="2361" applyNumberFormat="0" applyAlignment="0" applyProtection="0"/>
    <xf numFmtId="0" fontId="66" fillId="0" borderId="2362" applyNumberFormat="0" applyFill="0" applyAlignment="0" applyProtection="0"/>
    <xf numFmtId="0" fontId="2" fillId="0" borderId="2362" applyNumberFormat="0" applyFill="0" applyAlignment="0" applyProtection="0"/>
    <xf numFmtId="0" fontId="53" fillId="59" borderId="2359" applyNumberFormat="0" applyAlignment="0" applyProtection="0"/>
    <xf numFmtId="0" fontId="61" fillId="46" borderId="2359" applyNumberFormat="0" applyAlignment="0" applyProtection="0"/>
    <xf numFmtId="0" fontId="7" fillId="14" borderId="14" applyNumberFormat="0" applyFont="0" applyAlignment="0" applyProtection="0"/>
    <xf numFmtId="0" fontId="64" fillId="59" borderId="2361" applyNumberFormat="0" applyAlignment="0" applyProtection="0"/>
    <xf numFmtId="0" fontId="2" fillId="0" borderId="2362" applyNumberFormat="0" applyFill="0" applyAlignment="0" applyProtection="0"/>
    <xf numFmtId="0" fontId="66" fillId="0" borderId="2362" applyNumberFormat="0" applyFill="0" applyAlignment="0" applyProtection="0"/>
    <xf numFmtId="197" fontId="74" fillId="0" borderId="2393">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359" applyNumberFormat="0" applyAlignment="0" applyProtection="0"/>
    <xf numFmtId="228" fontId="121" fillId="0" borderId="2382" applyNumberFormat="0"/>
    <xf numFmtId="0" fontId="7" fillId="14" borderId="14" applyNumberFormat="0" applyFont="0" applyAlignment="0" applyProtection="0"/>
    <xf numFmtId="0" fontId="61" fillId="46" borderId="2359" applyNumberFormat="0" applyAlignment="0" applyProtection="0"/>
    <xf numFmtId="228" fontId="79" fillId="0" borderId="2375" applyFill="0">
      <alignment horizontal="center" vertical="center"/>
    </xf>
    <xf numFmtId="228" fontId="68" fillId="0" borderId="2375" applyFill="0">
      <alignment horizontal="center" vertical="center"/>
    </xf>
    <xf numFmtId="0" fontId="10" fillId="62" borderId="2360" applyNumberFormat="0" applyFont="0" applyAlignment="0" applyProtection="0"/>
    <xf numFmtId="0" fontId="64" fillId="59" borderId="2361" applyNumberFormat="0" applyAlignment="0" applyProtection="0"/>
    <xf numFmtId="0" fontId="7" fillId="14" borderId="14" applyNumberFormat="0" applyFont="0" applyAlignment="0" applyProtection="0"/>
    <xf numFmtId="0" fontId="66" fillId="0" borderId="2362" applyNumberFormat="0" applyFill="0" applyAlignment="0" applyProtection="0"/>
    <xf numFmtId="0" fontId="2" fillId="0" borderId="2362" applyNumberFormat="0" applyFill="0" applyAlignment="0" applyProtection="0"/>
    <xf numFmtId="228" fontId="104" fillId="0" borderId="2375"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66" fontId="103" fillId="0" borderId="2375" applyFill="0">
      <alignment horizontal="center" vertical="center"/>
    </xf>
    <xf numFmtId="37" fontId="70" fillId="0" borderId="2383"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359"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359" applyNumberFormat="0" applyAlignment="0" applyProtection="0"/>
    <xf numFmtId="254" fontId="10" fillId="39" borderId="2411">
      <alignment horizontal="right"/>
      <protection locked="0"/>
    </xf>
    <xf numFmtId="0" fontId="7" fillId="14" borderId="14" applyNumberFormat="0" applyFont="0" applyAlignment="0" applyProtection="0"/>
    <xf numFmtId="0" fontId="10" fillId="62" borderId="2360" applyNumberFormat="0" applyFont="0" applyAlignment="0" applyProtection="0"/>
    <xf numFmtId="0" fontId="64" fillId="59" borderId="2361" applyNumberFormat="0" applyAlignment="0" applyProtection="0"/>
    <xf numFmtId="0" fontId="7" fillId="14" borderId="14" applyNumberFormat="0" applyFont="0" applyAlignment="0" applyProtection="0"/>
    <xf numFmtId="0" fontId="2" fillId="0" borderId="2362" applyNumberFormat="0" applyFill="0" applyAlignment="0" applyProtection="0"/>
    <xf numFmtId="0" fontId="66" fillId="0" borderId="2362"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187" fontId="74" fillId="0" borderId="2411"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3" fillId="0" borderId="2408">
      <alignment vertical="center"/>
      <protection locked="0"/>
    </xf>
    <xf numFmtId="178" fontId="10" fillId="39" borderId="2393">
      <alignment horizontal="center"/>
      <protection locked="0"/>
    </xf>
    <xf numFmtId="0" fontId="7" fillId="14" borderId="14" applyNumberFormat="0" applyFont="0" applyAlignment="0" applyProtection="0"/>
    <xf numFmtId="191" fontId="74" fillId="0" borderId="2375" applyFont="0" applyFill="0" applyBorder="0" applyAlignment="0" applyProtection="0">
      <alignment horizontal="left"/>
      <protection locked="0"/>
    </xf>
    <xf numFmtId="0" fontId="7" fillId="14" borderId="14" applyNumberFormat="0" applyFont="0" applyAlignment="0" applyProtection="0"/>
    <xf numFmtId="190" fontId="74" fillId="0" borderId="2384" applyFont="0" applyFill="0" applyBorder="0" applyAlignment="0" applyProtection="0">
      <alignment horizontal="left"/>
      <protection locked="0"/>
    </xf>
    <xf numFmtId="0" fontId="7" fillId="14" borderId="14" applyNumberFormat="0" applyFont="0" applyAlignment="0" applyProtection="0"/>
    <xf numFmtId="0" fontId="73" fillId="63" borderId="2384" applyFill="0">
      <alignment horizontal="center"/>
    </xf>
    <xf numFmtId="0" fontId="7" fillId="14" borderId="14" applyNumberFormat="0" applyFont="0" applyAlignment="0" applyProtection="0"/>
    <xf numFmtId="180" fontId="10" fillId="63" borderId="2366" applyNumberFormat="0" applyFont="0" applyBorder="0" applyAlignment="0" applyProtection="0"/>
    <xf numFmtId="180" fontId="10" fillId="63" borderId="2366" applyNumberFormat="0" applyFont="0" applyBorder="0" applyAlignment="0" applyProtection="0"/>
    <xf numFmtId="0" fontId="66" fillId="0" borderId="2407" applyNumberFormat="0" applyFill="0" applyAlignment="0" applyProtection="0"/>
    <xf numFmtId="276" fontId="20" fillId="0" borderId="2393">
      <alignment horizontal="center"/>
    </xf>
    <xf numFmtId="0" fontId="7" fillId="14" borderId="14" applyNumberFormat="0" applyFont="0" applyAlignment="0" applyProtection="0"/>
    <xf numFmtId="0" fontId="53" fillId="59" borderId="2368" applyNumberFormat="0" applyAlignment="0" applyProtection="0"/>
    <xf numFmtId="0" fontId="61" fillId="46" borderId="2368" applyNumberFormat="0" applyAlignment="0" applyProtection="0"/>
    <xf numFmtId="0" fontId="64" fillId="59" borderId="2370" applyNumberFormat="0" applyAlignment="0" applyProtection="0"/>
    <xf numFmtId="0" fontId="66" fillId="0" borderId="2371" applyNumberFormat="0" applyFill="0" applyAlignment="0" applyProtection="0"/>
    <xf numFmtId="0" fontId="2" fillId="0" borderId="2371" applyNumberFormat="0" applyFill="0" applyAlignment="0" applyProtection="0"/>
    <xf numFmtId="0" fontId="53" fillId="59" borderId="2368" applyNumberFormat="0" applyAlignment="0" applyProtection="0"/>
    <xf numFmtId="184" fontId="68" fillId="0" borderId="2393" applyFill="0">
      <alignment horizontal="center" vertical="center"/>
    </xf>
    <xf numFmtId="0" fontId="61" fillId="46" borderId="2368" applyNumberFormat="0" applyAlignment="0" applyProtection="0"/>
    <xf numFmtId="0" fontId="7" fillId="14" borderId="14" applyNumberFormat="0" applyFont="0" applyAlignment="0" applyProtection="0"/>
    <xf numFmtId="0" fontId="64" fillId="59" borderId="2370" applyNumberFormat="0" applyAlignment="0" applyProtection="0"/>
    <xf numFmtId="0" fontId="2" fillId="0" borderId="2371" applyNumberFormat="0" applyFill="0" applyAlignment="0" applyProtection="0"/>
    <xf numFmtId="0" fontId="66" fillId="0" borderId="2371"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368" applyNumberFormat="0" applyAlignment="0" applyProtection="0"/>
    <xf numFmtId="271" fontId="11" fillId="0" borderId="2393">
      <alignment horizontal="right"/>
    </xf>
    <xf numFmtId="0" fontId="7" fillId="14" borderId="14" applyNumberFormat="0" applyFont="0" applyAlignment="0" applyProtection="0"/>
    <xf numFmtId="0" fontId="61" fillId="46" borderId="2368" applyNumberFormat="0" applyAlignment="0" applyProtection="0"/>
    <xf numFmtId="178" fontId="10" fillId="39" borderId="2384">
      <alignment horizontal="center"/>
      <protection locked="0"/>
    </xf>
    <xf numFmtId="228" fontId="104" fillId="0" borderId="2384" applyFill="0">
      <alignment horizontal="center" vertical="center"/>
    </xf>
    <xf numFmtId="0" fontId="10" fillId="62" borderId="2369" applyNumberFormat="0" applyFont="0" applyAlignment="0" applyProtection="0"/>
    <xf numFmtId="0" fontId="64" fillId="59" borderId="2370" applyNumberFormat="0" applyAlignment="0" applyProtection="0"/>
    <xf numFmtId="0" fontId="7" fillId="14" borderId="14" applyNumberFormat="0" applyFont="0" applyAlignment="0" applyProtection="0"/>
    <xf numFmtId="0" fontId="66" fillId="0" borderId="2371" applyNumberFormat="0" applyFill="0" applyAlignment="0" applyProtection="0"/>
    <xf numFmtId="0" fontId="2" fillId="0" borderId="2371" applyNumberFormat="0" applyFill="0" applyAlignment="0" applyProtection="0"/>
    <xf numFmtId="228" fontId="79" fillId="0" borderId="2384"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4" fontId="68" fillId="0" borderId="2384"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368"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368"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10" fillId="62" borderId="2369" applyNumberFormat="0" applyFont="0" applyAlignment="0" applyProtection="0"/>
    <xf numFmtId="0" fontId="64" fillId="59" borderId="2370" applyNumberFormat="0" applyAlignment="0" applyProtection="0"/>
    <xf numFmtId="0" fontId="7" fillId="14" borderId="14" applyNumberFormat="0" applyFont="0" applyAlignment="0" applyProtection="0"/>
    <xf numFmtId="0" fontId="2" fillId="0" borderId="2371" applyNumberFormat="0" applyFill="0" applyAlignment="0" applyProtection="0"/>
    <xf numFmtId="0" fontId="66" fillId="0" borderId="2371" applyNumberFormat="0" applyFill="0" applyAlignment="0" applyProtection="0"/>
    <xf numFmtId="228" fontId="136" fillId="68" borderId="2391" applyNumberFormat="0">
      <alignment horizontal="right"/>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73" fillId="63" borderId="2384" applyFill="0">
      <alignment horizontal="center"/>
    </xf>
    <xf numFmtId="0" fontId="7" fillId="14" borderId="14" applyNumberFormat="0" applyFont="0" applyAlignment="0" applyProtection="0"/>
    <xf numFmtId="266" fontId="103" fillId="0" borderId="2384"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68" fillId="0" borderId="2412" applyFill="0"/>
    <xf numFmtId="188" fontId="73" fillId="63" borderId="2402" applyFill="0">
      <alignment horizontal="center" vertical="center"/>
    </xf>
    <xf numFmtId="0" fontId="2" fillId="0" borderId="2389" applyNumberFormat="0" applyFill="0" applyAlignment="0" applyProtection="0"/>
    <xf numFmtId="0" fontId="61" fillId="46" borderId="2377" applyNumberFormat="0" applyAlignment="0" applyProtection="0"/>
    <xf numFmtId="0" fontId="7" fillId="14" borderId="14" applyNumberFormat="0" applyFont="0" applyAlignment="0" applyProtection="0"/>
    <xf numFmtId="0" fontId="64" fillId="59" borderId="2397" applyNumberFormat="0" applyAlignment="0" applyProtection="0"/>
    <xf numFmtId="180" fontId="10" fillId="63" borderId="2375" applyNumberFormat="0" applyFont="0" applyBorder="0" applyAlignment="0" applyProtection="0"/>
    <xf numFmtId="180" fontId="10" fillId="63" borderId="2375" applyNumberFormat="0" applyFont="0" applyBorder="0" applyAlignment="0" applyProtection="0"/>
    <xf numFmtId="0" fontId="10" fillId="62" borderId="2396" applyNumberFormat="0" applyFont="0" applyAlignment="0" applyProtection="0"/>
    <xf numFmtId="228" fontId="124" fillId="0" borderId="2392" applyFill="0">
      <alignment horizontal="center" vertical="center"/>
    </xf>
    <xf numFmtId="271" fontId="11" fillId="63" borderId="2411">
      <alignment horizontal="right"/>
    </xf>
    <xf numFmtId="0" fontId="53" fillId="59" borderId="2377" applyNumberFormat="0" applyAlignment="0" applyProtection="0"/>
    <xf numFmtId="0" fontId="61" fillId="46" borderId="2377" applyNumberFormat="0" applyAlignment="0" applyProtection="0"/>
    <xf numFmtId="0" fontId="64" fillId="59" borderId="2379" applyNumberFormat="0" applyAlignment="0" applyProtection="0"/>
    <xf numFmtId="0" fontId="66" fillId="0" borderId="2380" applyNumberFormat="0" applyFill="0" applyAlignment="0" applyProtection="0"/>
    <xf numFmtId="0" fontId="2" fillId="0" borderId="2380" applyNumberFormat="0" applyFill="0" applyAlignment="0" applyProtection="0"/>
    <xf numFmtId="0" fontId="53" fillId="59" borderId="2377" applyNumberFormat="0" applyAlignment="0" applyProtection="0"/>
    <xf numFmtId="0" fontId="61" fillId="46" borderId="2377" applyNumberFormat="0" applyAlignment="0" applyProtection="0"/>
    <xf numFmtId="0" fontId="7" fillId="14" borderId="14" applyNumberFormat="0" applyFont="0" applyAlignment="0" applyProtection="0"/>
    <xf numFmtId="0" fontId="64" fillId="59" borderId="2379" applyNumberFormat="0" applyAlignment="0" applyProtection="0"/>
    <xf numFmtId="0" fontId="2" fillId="0" borderId="2380" applyNumberFormat="0" applyFill="0" applyAlignment="0" applyProtection="0"/>
    <xf numFmtId="0" fontId="66" fillId="0" borderId="2380"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377"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377" applyNumberFormat="0" applyAlignment="0" applyProtection="0"/>
    <xf numFmtId="196" fontId="10" fillId="39" borderId="2393" applyFont="0" applyFill="0" applyBorder="0" applyAlignment="0">
      <alignment horizontal="left"/>
    </xf>
    <xf numFmtId="228" fontId="74" fillId="0" borderId="2393" applyNumberFormat="0">
      <alignment horizontal="left"/>
      <protection locked="0"/>
    </xf>
    <xf numFmtId="0" fontId="10" fillId="62" borderId="2378" applyNumberFormat="0" applyFont="0" applyAlignment="0" applyProtection="0"/>
    <xf numFmtId="0" fontId="64" fillId="59" borderId="2379" applyNumberFormat="0" applyAlignment="0" applyProtection="0"/>
    <xf numFmtId="0" fontId="7" fillId="14" borderId="14" applyNumberFormat="0" applyFont="0" applyAlignment="0" applyProtection="0"/>
    <xf numFmtId="0" fontId="66" fillId="0" borderId="2380" applyNumberFormat="0" applyFill="0" applyAlignment="0" applyProtection="0"/>
    <xf numFmtId="0" fontId="2" fillId="0" borderId="2380" applyNumberFormat="0" applyFill="0" applyAlignment="0" applyProtection="0"/>
    <xf numFmtId="49" fontId="74" fillId="0" borderId="2393">
      <alignment horizontal="left" vertical="top" wrapText="1"/>
      <protection locked="0"/>
    </xf>
    <xf numFmtId="0" fontId="7" fillId="14" borderId="14" applyNumberFormat="0" applyFont="0" applyAlignment="0" applyProtection="0"/>
    <xf numFmtId="233" fontId="103" fillId="0" borderId="2408">
      <alignment vertical="center"/>
      <protection locked="0"/>
    </xf>
    <xf numFmtId="0" fontId="7" fillId="14" borderId="14" applyNumberFormat="0" applyFont="0" applyAlignment="0" applyProtection="0"/>
    <xf numFmtId="0" fontId="7" fillId="14" borderId="14" applyNumberFormat="0" applyFont="0" applyAlignment="0" applyProtection="0"/>
    <xf numFmtId="178" fontId="10" fillId="39" borderId="2393">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377"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377" applyNumberFormat="0" applyAlignment="0" applyProtection="0"/>
    <xf numFmtId="0" fontId="7" fillId="14" borderId="14" applyNumberFormat="0" applyFont="0" applyAlignment="0" applyProtection="0"/>
    <xf numFmtId="0" fontId="10" fillId="62" borderId="2378" applyNumberFormat="0" applyFont="0" applyAlignment="0" applyProtection="0"/>
    <xf numFmtId="0" fontId="64" fillId="59" borderId="2379" applyNumberFormat="0" applyAlignment="0" applyProtection="0"/>
    <xf numFmtId="0" fontId="7" fillId="14" borderId="14" applyNumberFormat="0" applyFont="0" applyAlignment="0" applyProtection="0"/>
    <xf numFmtId="0" fontId="2" fillId="0" borderId="2380" applyNumberFormat="0" applyFill="0" applyAlignment="0" applyProtection="0"/>
    <xf numFmtId="0" fontId="66" fillId="0" borderId="2380"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79" fillId="0" borderId="2393"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37" fontId="103" fillId="0" borderId="2408">
      <alignment vertical="center"/>
      <protection locked="0"/>
    </xf>
    <xf numFmtId="228" fontId="104" fillId="0" borderId="2393" applyFill="0">
      <alignment horizontal="center" vertical="center"/>
    </xf>
    <xf numFmtId="228" fontId="68" fillId="0" borderId="2393" applyFill="0">
      <alignment horizontal="center" vertical="center"/>
    </xf>
    <xf numFmtId="0" fontId="7" fillId="14" borderId="14" applyNumberFormat="0" applyFont="0" applyAlignment="0" applyProtection="0"/>
    <xf numFmtId="0" fontId="61" fillId="46" borderId="2386" applyNumberFormat="0" applyAlignment="0" applyProtection="0"/>
    <xf numFmtId="180" fontId="10" fillId="63" borderId="2384" applyNumberFormat="0" applyFont="0" applyBorder="0" applyAlignment="0" applyProtection="0"/>
    <xf numFmtId="180" fontId="10" fillId="63" borderId="2384" applyNumberFormat="0" applyFont="0" applyBorder="0" applyAlignment="0" applyProtection="0"/>
    <xf numFmtId="0" fontId="7" fillId="14" borderId="14" applyNumberFormat="0" applyFont="0" applyAlignment="0" applyProtection="0"/>
    <xf numFmtId="188" fontId="73" fillId="63" borderId="2384" applyFill="0">
      <alignment horizontal="center" vertical="center"/>
    </xf>
    <xf numFmtId="229" fontId="103" fillId="0" borderId="2408">
      <alignment vertical="center"/>
      <protection locked="0"/>
    </xf>
    <xf numFmtId="0" fontId="74" fillId="0" borderId="2411" applyNumberFormat="0">
      <alignment horizontal="left"/>
      <protection locked="0"/>
    </xf>
    <xf numFmtId="271" fontId="11" fillId="0" borderId="2411">
      <alignment horizontal="right"/>
    </xf>
    <xf numFmtId="0" fontId="7" fillId="14" borderId="14" applyNumberFormat="0" applyFont="0" applyAlignment="0" applyProtection="0"/>
    <xf numFmtId="201" fontId="10" fillId="39" borderId="2411" applyNumberFormat="0">
      <alignment horizontal="left"/>
    </xf>
    <xf numFmtId="0" fontId="73" fillId="63" borderId="2384" applyFill="0">
      <alignment horizontal="center"/>
    </xf>
    <xf numFmtId="188" fontId="73" fillId="63" borderId="2384" applyFill="0">
      <alignment horizontal="center" vertical="center"/>
    </xf>
    <xf numFmtId="185" fontId="74" fillId="0" borderId="2384" applyFont="0" applyFill="0" applyBorder="0" applyAlignment="0" applyProtection="0">
      <alignment horizontal="left"/>
      <protection locked="0"/>
    </xf>
    <xf numFmtId="197" fontId="74" fillId="0" borderId="2384">
      <alignment horizontal="left"/>
      <protection locked="0"/>
    </xf>
    <xf numFmtId="0" fontId="53" fillId="59" borderId="2386" applyNumberFormat="0" applyAlignment="0" applyProtection="0"/>
    <xf numFmtId="0" fontId="61" fillId="46" borderId="2386" applyNumberFormat="0" applyAlignment="0" applyProtection="0"/>
    <xf numFmtId="0" fontId="64" fillId="59" borderId="2388" applyNumberFormat="0" applyAlignment="0" applyProtection="0"/>
    <xf numFmtId="0" fontId="66" fillId="0" borderId="2389" applyNumberFormat="0" applyFill="0" applyAlignment="0" applyProtection="0"/>
    <xf numFmtId="0" fontId="2" fillId="0" borderId="2389" applyNumberFormat="0" applyFill="0" applyAlignment="0" applyProtection="0"/>
    <xf numFmtId="0" fontId="53" fillId="59" borderId="2386" applyNumberFormat="0" applyAlignment="0" applyProtection="0"/>
    <xf numFmtId="0" fontId="73" fillId="63" borderId="2384" applyFill="0">
      <alignment horizontal="center"/>
    </xf>
    <xf numFmtId="188" fontId="73" fillId="63" borderId="2384" applyFill="0">
      <alignment horizontal="center" vertical="center"/>
    </xf>
    <xf numFmtId="0" fontId="61" fillId="46" borderId="2386" applyNumberFormat="0" applyAlignment="0" applyProtection="0"/>
    <xf numFmtId="0" fontId="7" fillId="14" borderId="14" applyNumberFormat="0" applyFont="0" applyAlignment="0" applyProtection="0"/>
    <xf numFmtId="0" fontId="64" fillId="59" borderId="2388" applyNumberFormat="0" applyAlignment="0" applyProtection="0"/>
    <xf numFmtId="0" fontId="2" fillId="0" borderId="2389" applyNumberFormat="0" applyFill="0" applyAlignment="0" applyProtection="0"/>
    <xf numFmtId="0" fontId="66" fillId="0" borderId="2389"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386" applyNumberFormat="0" applyAlignment="0" applyProtection="0"/>
    <xf numFmtId="0" fontId="73" fillId="63" borderId="2393" applyFill="0">
      <alignment horizontal="center"/>
    </xf>
    <xf numFmtId="0" fontId="7" fillId="14" borderId="14" applyNumberFormat="0" applyFont="0" applyAlignment="0" applyProtection="0"/>
    <xf numFmtId="0" fontId="61" fillId="46" borderId="2386" applyNumberFormat="0" applyAlignment="0" applyProtection="0"/>
    <xf numFmtId="184" fontId="68" fillId="0" borderId="2402" applyFill="0">
      <alignment horizontal="center" vertical="center"/>
    </xf>
    <xf numFmtId="0" fontId="7" fillId="14" borderId="14" applyNumberFormat="0" applyFont="0" applyAlignment="0" applyProtection="0"/>
    <xf numFmtId="0" fontId="10" fillId="62" borderId="2387" applyNumberFormat="0" applyFont="0" applyAlignment="0" applyProtection="0"/>
    <xf numFmtId="0" fontId="64" fillId="59" borderId="2388" applyNumberFormat="0" applyAlignment="0" applyProtection="0"/>
    <xf numFmtId="0" fontId="10" fillId="62" borderId="2405" applyNumberFormat="0" applyFont="0" applyAlignment="0" applyProtection="0"/>
    <xf numFmtId="0" fontId="7" fillId="14" borderId="14" applyNumberFormat="0" applyFont="0" applyAlignment="0" applyProtection="0"/>
    <xf numFmtId="0" fontId="66" fillId="0" borderId="2389" applyNumberFormat="0" applyFill="0" applyAlignment="0" applyProtection="0"/>
    <xf numFmtId="0" fontId="2" fillId="0" borderId="2389" applyNumberFormat="0" applyFill="0" applyAlignment="0" applyProtection="0"/>
    <xf numFmtId="266" fontId="103" fillId="0" borderId="2402"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2" fontId="74" fillId="0" borderId="2402"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8" fontId="73" fillId="63" borderId="2393"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2406" applyNumberFormat="0" applyAlignment="0" applyProtection="0"/>
    <xf numFmtId="0" fontId="7" fillId="14" borderId="14" applyNumberFormat="0" applyFont="0" applyAlignment="0" applyProtection="0"/>
    <xf numFmtId="0" fontId="53" fillId="59" borderId="2386"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386" applyNumberFormat="0" applyAlignment="0" applyProtection="0"/>
    <xf numFmtId="230" fontId="103" fillId="0" borderId="2408">
      <alignment vertical="center"/>
      <protection locked="0"/>
    </xf>
    <xf numFmtId="0" fontId="7" fillId="14" borderId="14" applyNumberFormat="0" applyFont="0" applyAlignment="0" applyProtection="0"/>
    <xf numFmtId="0" fontId="10" fillId="62" borderId="2387" applyNumberFormat="0" applyFont="0" applyAlignment="0" applyProtection="0"/>
    <xf numFmtId="0" fontId="64" fillId="59" borderId="2388" applyNumberFormat="0" applyAlignment="0" applyProtection="0"/>
    <xf numFmtId="0" fontId="7" fillId="14" borderId="14" applyNumberFormat="0" applyFont="0" applyAlignment="0" applyProtection="0"/>
    <xf numFmtId="0" fontId="2" fillId="0" borderId="2389" applyNumberFormat="0" applyFill="0" applyAlignment="0" applyProtection="0"/>
    <xf numFmtId="0" fontId="66" fillId="0" borderId="2389" applyNumberFormat="0" applyFill="0" applyAlignment="0" applyProtection="0"/>
    <xf numFmtId="0" fontId="61" fillId="46" borderId="2395"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2402"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200" fontId="10" fillId="5" borderId="2393" applyFont="0" applyFill="0" applyBorder="0" applyAlignment="0" applyProtection="0"/>
    <xf numFmtId="271" fontId="11" fillId="0" borderId="2402">
      <alignment horizontal="right"/>
    </xf>
    <xf numFmtId="201" fontId="10" fillId="39" borderId="2402" applyNumberFormat="0">
      <alignment horizontal="left"/>
    </xf>
    <xf numFmtId="178" fontId="10" fillId="39" borderId="2411">
      <alignment horizontal="center"/>
      <protection locked="0"/>
    </xf>
    <xf numFmtId="180" fontId="10" fillId="63" borderId="2393" applyNumberFormat="0" applyFont="0" applyBorder="0" applyAlignment="0" applyProtection="0"/>
    <xf numFmtId="180" fontId="10" fillId="63" borderId="2393" applyNumberFormat="0" applyFont="0" applyBorder="0" applyAlignment="0" applyProtection="0"/>
    <xf numFmtId="276" fontId="20" fillId="0" borderId="2411">
      <alignment horizontal="center"/>
    </xf>
    <xf numFmtId="0" fontId="53" fillId="59" borderId="2395" applyNumberFormat="0" applyAlignment="0" applyProtection="0"/>
    <xf numFmtId="193" fontId="10" fillId="0" borderId="2393" applyFont="0" applyFill="0" applyBorder="0" applyAlignment="0" applyProtection="0">
      <alignment horizontal="left"/>
      <protection locked="0"/>
    </xf>
    <xf numFmtId="0" fontId="7" fillId="14" borderId="14" applyNumberFormat="0" applyFont="0" applyAlignment="0" applyProtection="0"/>
    <xf numFmtId="200" fontId="10" fillId="5" borderId="2393" applyFont="0" applyFill="0" applyBorder="0" applyAlignment="0" applyProtection="0"/>
    <xf numFmtId="193" fontId="10" fillId="0" borderId="2393" applyFont="0" applyFill="0" applyBorder="0" applyAlignment="0" applyProtection="0">
      <alignment horizontal="left"/>
      <protection locked="0"/>
    </xf>
    <xf numFmtId="0" fontId="7" fillId="14" borderId="14" applyNumberFormat="0" applyFont="0" applyAlignment="0" applyProtection="0"/>
    <xf numFmtId="0" fontId="10" fillId="62" borderId="2405" applyNumberFormat="0" applyFont="0" applyAlignment="0" applyProtection="0"/>
    <xf numFmtId="0" fontId="73" fillId="63" borderId="2393" applyFill="0">
      <alignment horizontal="center"/>
    </xf>
    <xf numFmtId="188" fontId="73" fillId="63" borderId="2393" applyFill="0">
      <alignment horizontal="center" vertical="center"/>
    </xf>
    <xf numFmtId="185" fontId="74" fillId="0" borderId="2393" applyFont="0" applyFill="0" applyBorder="0" applyAlignment="0" applyProtection="0">
      <alignment horizontal="left"/>
      <protection locked="0"/>
    </xf>
    <xf numFmtId="197" fontId="74" fillId="0" borderId="2393">
      <alignment horizontal="left"/>
      <protection locked="0"/>
    </xf>
    <xf numFmtId="0" fontId="53" fillId="59" borderId="2395" applyNumberFormat="0" applyAlignment="0" applyProtection="0"/>
    <xf numFmtId="0" fontId="61" fillId="46" borderId="2395" applyNumberFormat="0" applyAlignment="0" applyProtection="0"/>
    <xf numFmtId="0" fontId="64" fillId="59" borderId="2397" applyNumberFormat="0" applyAlignment="0" applyProtection="0"/>
    <xf numFmtId="0" fontId="66" fillId="0" borderId="2398" applyNumberFormat="0" applyFill="0" applyAlignment="0" applyProtection="0"/>
    <xf numFmtId="0" fontId="2" fillId="0" borderId="2398" applyNumberFormat="0" applyFill="0" applyAlignment="0" applyProtection="0"/>
    <xf numFmtId="0" fontId="53" fillId="59" borderId="2395" applyNumberFormat="0" applyAlignment="0" applyProtection="0"/>
    <xf numFmtId="0" fontId="73" fillId="63" borderId="2393" applyFill="0">
      <alignment horizontal="center"/>
    </xf>
    <xf numFmtId="188" fontId="73" fillId="63" borderId="2393" applyFill="0">
      <alignment horizontal="center" vertical="center"/>
    </xf>
    <xf numFmtId="0" fontId="61" fillId="46" borderId="2395" applyNumberFormat="0" applyAlignment="0" applyProtection="0"/>
    <xf numFmtId="0" fontId="7" fillId="14" borderId="14" applyNumberFormat="0" applyFont="0" applyAlignment="0" applyProtection="0"/>
    <xf numFmtId="0" fontId="64" fillId="59" borderId="2397" applyNumberFormat="0" applyAlignment="0" applyProtection="0"/>
    <xf numFmtId="0" fontId="2" fillId="0" borderId="2398" applyNumberFormat="0" applyFill="0" applyAlignment="0" applyProtection="0"/>
    <xf numFmtId="0" fontId="66" fillId="0" borderId="2398"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395" applyNumberFormat="0" applyAlignment="0" applyProtection="0"/>
    <xf numFmtId="0" fontId="7" fillId="14" borderId="14" applyNumberFormat="0" applyFont="0" applyAlignment="0" applyProtection="0"/>
    <xf numFmtId="0" fontId="61" fillId="46" borderId="2395" applyNumberFormat="0" applyAlignment="0" applyProtection="0"/>
    <xf numFmtId="228" fontId="68" fillId="0" borderId="2411" applyFill="0">
      <alignment horizontal="center" vertical="center"/>
    </xf>
    <xf numFmtId="184" fontId="68" fillId="0" borderId="2411" applyFill="0">
      <alignment horizontal="center" vertical="center"/>
    </xf>
    <xf numFmtId="0" fontId="10" fillId="62" borderId="2396" applyNumberFormat="0" applyFont="0" applyAlignment="0" applyProtection="0"/>
    <xf numFmtId="0" fontId="64" fillId="59" borderId="2397" applyNumberFormat="0" applyAlignment="0" applyProtection="0"/>
    <xf numFmtId="0" fontId="7" fillId="14" borderId="14" applyNumberFormat="0" applyFont="0" applyAlignment="0" applyProtection="0"/>
    <xf numFmtId="0" fontId="66" fillId="0" borderId="2398" applyNumberFormat="0" applyFill="0" applyAlignment="0" applyProtection="0"/>
    <xf numFmtId="0" fontId="2" fillId="0" borderId="2398" applyNumberFormat="0" applyFill="0" applyAlignment="0" applyProtection="0"/>
    <xf numFmtId="228" fontId="103" fillId="0" borderId="2411"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395"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395" applyNumberFormat="0" applyAlignment="0" applyProtection="0"/>
    <xf numFmtId="0" fontId="7" fillId="14" borderId="14" applyNumberFormat="0" applyFont="0" applyAlignment="0" applyProtection="0"/>
    <xf numFmtId="0" fontId="10" fillId="62" borderId="2396" applyNumberFormat="0" applyFont="0" applyAlignment="0" applyProtection="0"/>
    <xf numFmtId="0" fontId="64" fillId="59" borderId="2397" applyNumberFormat="0" applyAlignment="0" applyProtection="0"/>
    <xf numFmtId="0" fontId="7" fillId="14" borderId="14" applyNumberFormat="0" applyFont="0" applyAlignment="0" applyProtection="0"/>
    <xf numFmtId="0" fontId="2" fillId="0" borderId="2398" applyNumberFormat="0" applyFill="0" applyAlignment="0" applyProtection="0"/>
    <xf numFmtId="0" fontId="66" fillId="0" borderId="2398"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404" applyNumberFormat="0" applyAlignment="0" applyProtection="0"/>
    <xf numFmtId="0" fontId="7" fillId="14" borderId="14" applyNumberFormat="0" applyFont="0" applyAlignment="0" applyProtection="0"/>
    <xf numFmtId="191" fontId="74" fillId="0" borderId="2411"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192" fontId="74" fillId="0" borderId="2411" applyFont="0" applyFill="0" applyBorder="0" applyAlignment="0" applyProtection="0">
      <alignment horizontal="left"/>
      <protection locked="0"/>
    </xf>
    <xf numFmtId="190" fontId="74" fillId="0" borderId="2411" applyFont="0" applyFill="0" applyBorder="0" applyAlignment="0" applyProtection="0">
      <alignment horizontal="left"/>
      <protection locked="0"/>
    </xf>
    <xf numFmtId="180" fontId="10" fillId="63" borderId="2402" applyNumberFormat="0" applyFont="0" applyBorder="0" applyAlignment="0" applyProtection="0"/>
    <xf numFmtId="180" fontId="10" fillId="63" borderId="2402" applyNumberFormat="0" applyFont="0" applyBorder="0" applyAlignment="0" applyProtection="0"/>
    <xf numFmtId="0" fontId="7" fillId="14" borderId="14" applyNumberFormat="0" applyFont="0" applyAlignment="0" applyProtection="0"/>
    <xf numFmtId="0" fontId="53" fillId="59" borderId="2404" applyNumberFormat="0" applyAlignment="0" applyProtection="0"/>
    <xf numFmtId="0" fontId="61" fillId="46" borderId="2404" applyNumberFormat="0" applyAlignment="0" applyProtection="0"/>
    <xf numFmtId="0" fontId="64" fillId="59" borderId="2406" applyNumberFormat="0" applyAlignment="0" applyProtection="0"/>
    <xf numFmtId="0" fontId="66" fillId="0" borderId="2407" applyNumberFormat="0" applyFill="0" applyAlignment="0" applyProtection="0"/>
    <xf numFmtId="0" fontId="2" fillId="0" borderId="2407" applyNumberFormat="0" applyFill="0" applyAlignment="0" applyProtection="0"/>
    <xf numFmtId="0" fontId="53" fillId="59" borderId="2404" applyNumberFormat="0" applyAlignment="0" applyProtection="0"/>
    <xf numFmtId="0" fontId="61" fillId="46" borderId="2404" applyNumberFormat="0" applyAlignment="0" applyProtection="0"/>
    <xf numFmtId="0" fontId="7" fillId="14" borderId="14" applyNumberFormat="0" applyFont="0" applyAlignment="0" applyProtection="0"/>
    <xf numFmtId="0" fontId="64" fillId="59" borderId="2406" applyNumberFormat="0" applyAlignment="0" applyProtection="0"/>
    <xf numFmtId="0" fontId="2" fillId="0" borderId="2407" applyNumberFormat="0" applyFill="0" applyAlignment="0" applyProtection="0"/>
    <xf numFmtId="0" fontId="66" fillId="0" borderId="2407"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404" applyNumberFormat="0" applyAlignment="0" applyProtection="0"/>
    <xf numFmtId="0" fontId="7" fillId="14" borderId="14" applyNumberFormat="0" applyFont="0" applyAlignment="0" applyProtection="0"/>
    <xf numFmtId="0" fontId="61" fillId="46" borderId="2404" applyNumberFormat="0" applyAlignment="0" applyProtection="0"/>
    <xf numFmtId="0" fontId="10" fillId="62" borderId="2405" applyNumberFormat="0" applyFont="0" applyAlignment="0" applyProtection="0"/>
    <xf numFmtId="0" fontId="64" fillId="59" borderId="2406" applyNumberFormat="0" applyAlignment="0" applyProtection="0"/>
    <xf numFmtId="0" fontId="7" fillId="14" borderId="14" applyNumberFormat="0" applyFont="0" applyAlignment="0" applyProtection="0"/>
    <xf numFmtId="0" fontId="66" fillId="0" borderId="2407" applyNumberFormat="0" applyFill="0" applyAlignment="0" applyProtection="0"/>
    <xf numFmtId="0" fontId="2" fillId="0" borderId="2407"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404"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404" applyNumberFormat="0" applyAlignment="0" applyProtection="0"/>
    <xf numFmtId="0" fontId="7" fillId="14" borderId="14" applyNumberFormat="0" applyFont="0" applyAlignment="0" applyProtection="0"/>
    <xf numFmtId="0" fontId="10" fillId="62" borderId="2405" applyNumberFormat="0" applyFont="0" applyAlignment="0" applyProtection="0"/>
    <xf numFmtId="0" fontId="64" fillId="59" borderId="2406" applyNumberFormat="0" applyAlignment="0" applyProtection="0"/>
    <xf numFmtId="0" fontId="7" fillId="14" borderId="14" applyNumberFormat="0" applyFont="0" applyAlignment="0" applyProtection="0"/>
    <xf numFmtId="0" fontId="2" fillId="0" borderId="2407" applyNumberFormat="0" applyFill="0" applyAlignment="0" applyProtection="0"/>
    <xf numFmtId="0" fontId="66" fillId="0" borderId="2407"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0" fontId="10" fillId="63" borderId="2411" applyNumberFormat="0" applyFont="0" applyBorder="0" applyAlignment="0" applyProtection="0"/>
    <xf numFmtId="180" fontId="10" fillId="63" borderId="2411" applyNumberFormat="0" applyFont="0" applyBorder="0" applyAlignment="0" applyProtection="0"/>
    <xf numFmtId="0" fontId="7" fillId="14" borderId="14" applyNumberFormat="0" applyFont="0" applyAlignment="0" applyProtection="0"/>
    <xf numFmtId="0" fontId="7" fillId="14" borderId="14" applyNumberFormat="0" applyFont="0" applyAlignment="0" applyProtection="0"/>
    <xf numFmtId="0" fontId="73" fillId="63" borderId="2712" applyFill="0">
      <alignment horizont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21" fillId="0" borderId="2559" applyFill="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68" fillId="0" borderId="2714" applyFill="0"/>
    <xf numFmtId="0" fontId="66" fillId="0" borderId="2563"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5" fontId="74" fillId="0" borderId="2712" applyFont="0" applyFill="0" applyBorder="0" applyAlignment="0" applyProtection="0">
      <alignment horizontal="left"/>
      <protection locked="0"/>
    </xf>
    <xf numFmtId="271" fontId="11" fillId="63" borderId="2722">
      <alignment horizontal="right"/>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78" fontId="10" fillId="39" borderId="2484">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5" fontId="74" fillId="0" borderId="2794" applyFont="0" applyFill="0" applyBorder="0" applyAlignment="0" applyProtection="0">
      <alignment horizontal="left"/>
      <protection locked="0"/>
    </xf>
    <xf numFmtId="0" fontId="7" fillId="14" borderId="14" applyNumberFormat="0" applyFont="0" applyAlignment="0" applyProtection="0"/>
    <xf numFmtId="197" fontId="74" fillId="0" borderId="2794">
      <alignment horizontal="left"/>
      <protection locked="0"/>
    </xf>
    <xf numFmtId="185" fontId="74" fillId="0" borderId="2794" applyFont="0" applyFill="0" applyBorder="0" applyAlignment="0" applyProtection="0">
      <alignment horizontal="left"/>
      <protection locked="0"/>
    </xf>
    <xf numFmtId="228" fontId="103" fillId="0" borderId="2564">
      <alignment vertic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8" fontId="73" fillId="63" borderId="2484" applyFill="0">
      <alignment horizontal="center" vertical="center"/>
    </xf>
    <xf numFmtId="180" fontId="10" fillId="63" borderId="2411" applyNumberFormat="0" applyFont="0" applyBorder="0" applyAlignment="0" applyProtection="0"/>
    <xf numFmtId="180" fontId="10" fillId="63" borderId="2411" applyNumberFormat="0" applyFont="0" applyBorder="0" applyAlignment="0" applyProtection="0"/>
    <xf numFmtId="49" fontId="74" fillId="0" borderId="2439">
      <alignment horizontal="left" vertical="top" wrapText="1"/>
      <protection locked="0"/>
    </xf>
    <xf numFmtId="0" fontId="7" fillId="14" borderId="14" applyNumberFormat="0" applyFont="0" applyAlignment="0" applyProtection="0"/>
    <xf numFmtId="49" fontId="74" fillId="0" borderId="2639">
      <alignment horizontal="left" vertical="top" wrapText="1"/>
      <protection locked="0"/>
    </xf>
    <xf numFmtId="228" fontId="73" fillId="63" borderId="2722" applyFill="0">
      <alignment horizontal="center" vertical="center"/>
    </xf>
    <xf numFmtId="0" fontId="7" fillId="14" borderId="14" applyNumberFormat="0" applyFont="0" applyAlignment="0" applyProtection="0"/>
    <xf numFmtId="49" fontId="74" fillId="0" borderId="2466">
      <alignment horizontal="left" vertical="top" wrapText="1"/>
      <protection locked="0"/>
    </xf>
    <xf numFmtId="0" fontId="10" fillId="62" borderId="2433" applyNumberFormat="0" applyFont="0" applyAlignment="0" applyProtection="0"/>
    <xf numFmtId="201" fontId="10" fillId="39" borderId="2448" applyNumberFormat="0">
      <alignment horizontal="left"/>
    </xf>
    <xf numFmtId="231" fontId="103" fillId="0" borderId="2436">
      <alignment vertical="center"/>
      <protection locked="0"/>
    </xf>
    <xf numFmtId="0" fontId="7" fillId="14" borderId="14" applyNumberFormat="0" applyFont="0" applyAlignment="0" applyProtection="0"/>
    <xf numFmtId="184" fontId="103" fillId="0" borderId="2472">
      <alignment vertical="center"/>
      <protection locked="0"/>
    </xf>
    <xf numFmtId="193" fontId="10" fillId="0" borderId="2557"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178" fontId="10" fillId="39" borderId="2712">
      <alignment horizontal="center"/>
      <protection locked="0"/>
    </xf>
    <xf numFmtId="228" fontId="136" fillId="68" borderId="2720" applyNumberFormat="0">
      <alignment horizontal="right"/>
    </xf>
    <xf numFmtId="187" fontId="74" fillId="0" borderId="2475" applyFont="0" applyFill="0" applyBorder="0" applyAlignment="0" applyProtection="0">
      <alignment horizontal="left"/>
      <protection locked="0"/>
    </xf>
    <xf numFmtId="0" fontId="7" fillId="14" borderId="14" applyNumberFormat="0" applyFont="0" applyAlignment="0" applyProtection="0"/>
    <xf numFmtId="178" fontId="10" fillId="39" borderId="2448">
      <alignment horizontal="center"/>
      <protection locked="0"/>
    </xf>
    <xf numFmtId="0" fontId="7" fillId="14" borderId="14" applyNumberFormat="0" applyFont="0" applyAlignment="0" applyProtection="0"/>
    <xf numFmtId="232" fontId="103" fillId="0" borderId="2719">
      <alignment vertical="center"/>
      <protection locked="0"/>
    </xf>
    <xf numFmtId="228" fontId="73" fillId="63" borderId="2484" applyFill="0">
      <alignment horizontal="center" vertical="center"/>
    </xf>
    <xf numFmtId="231" fontId="103" fillId="0" borderId="2472">
      <alignment vertical="center"/>
      <protection locked="0"/>
    </xf>
    <xf numFmtId="0" fontId="53" fillId="59" borderId="2441" applyNumberFormat="0" applyAlignment="0" applyProtection="0"/>
    <xf numFmtId="228" fontId="73" fillId="63" borderId="2639" applyFill="0">
      <alignment horizontal="center" vertical="center"/>
    </xf>
    <xf numFmtId="0" fontId="53" fillId="59" borderId="2477" applyNumberFormat="0" applyAlignment="0" applyProtection="0"/>
    <xf numFmtId="201" fontId="10" fillId="39" borderId="2439" applyNumberFormat="0">
      <alignment horizontal="left"/>
    </xf>
    <xf numFmtId="184" fontId="68" fillId="0" borderId="2439" applyFill="0">
      <alignment horizontal="center" vertical="center"/>
    </xf>
    <xf numFmtId="228" fontId="73" fillId="63" borderId="2466" applyFill="0">
      <alignment horizontal="center"/>
    </xf>
    <xf numFmtId="271" fontId="11" fillId="0" borderId="2457">
      <alignment horizontal="right"/>
    </xf>
    <xf numFmtId="178" fontId="10" fillId="39" borderId="2794">
      <alignment horizontal="center"/>
      <protection locked="0"/>
    </xf>
    <xf numFmtId="267" fontId="112" fillId="0" borderId="2429" applyFill="0">
      <alignment horizontal="center" vertical="center"/>
    </xf>
    <xf numFmtId="233" fontId="103" fillId="0" borderId="2436">
      <alignment vertical="center"/>
      <protection locked="0"/>
    </xf>
    <xf numFmtId="228" fontId="79" fillId="0" borderId="2439" applyFill="0">
      <alignment horizontal="center" vertical="center"/>
    </xf>
    <xf numFmtId="228" fontId="73" fillId="63" borderId="2484" applyFill="0">
      <alignment horizontal="center"/>
    </xf>
    <xf numFmtId="232" fontId="103" fillId="0" borderId="2472">
      <alignment vertical="center"/>
      <protection locked="0"/>
    </xf>
    <xf numFmtId="271" fontId="11" fillId="0" borderId="2466">
      <alignment horizontal="right"/>
    </xf>
    <xf numFmtId="0" fontId="53" fillId="59" borderId="2477" applyNumberFormat="0" applyAlignment="0" applyProtection="0"/>
    <xf numFmtId="49" fontId="74" fillId="0" borderId="2421">
      <alignment horizontal="left" vertical="top" wrapText="1"/>
      <protection locked="0"/>
    </xf>
    <xf numFmtId="0" fontId="7" fillId="14" borderId="14" applyNumberFormat="0" applyFont="0" applyAlignment="0" applyProtection="0"/>
    <xf numFmtId="0" fontId="73" fillId="63" borderId="2421" applyFill="0">
      <alignment horizontal="center"/>
    </xf>
    <xf numFmtId="188" fontId="73" fillId="63" borderId="2421" applyFill="0">
      <alignment horizontal="center" vertical="center"/>
    </xf>
    <xf numFmtId="0" fontId="7" fillId="14" borderId="14" applyNumberFormat="0" applyFont="0" applyAlignment="0" applyProtection="0"/>
    <xf numFmtId="187" fontId="74" fillId="0" borderId="2457" applyFont="0" applyFill="0" applyBorder="0" applyAlignment="0" applyProtection="0">
      <alignment horizontal="left"/>
      <protection locked="0"/>
    </xf>
    <xf numFmtId="250" fontId="121" fillId="0" borderId="2467" applyFill="0"/>
    <xf numFmtId="10" fontId="68" fillId="67" borderId="2475" applyNumberFormat="0" applyBorder="0" applyAlignment="0" applyProtection="0"/>
    <xf numFmtId="228" fontId="124" fillId="0" borderId="2438" applyFill="0">
      <alignment horizontal="center" vertical="center"/>
    </xf>
    <xf numFmtId="0" fontId="7" fillId="14" borderId="14" applyNumberFormat="0" applyFont="0" applyAlignment="0" applyProtection="0"/>
    <xf numFmtId="0" fontId="74" fillId="0" borderId="2457" applyNumberFormat="0">
      <alignment horizontal="left"/>
      <protection locked="0"/>
    </xf>
    <xf numFmtId="228" fontId="124" fillId="0" borderId="2429" applyFill="0">
      <alignment horizontal="center" vertical="center"/>
    </xf>
    <xf numFmtId="0" fontId="7" fillId="14" borderId="14" applyNumberFormat="0" applyFont="0" applyAlignment="0" applyProtection="0"/>
    <xf numFmtId="271" fontId="11" fillId="0" borderId="2448">
      <alignment horizontal="right"/>
    </xf>
    <xf numFmtId="229" fontId="103" fillId="0" borderId="2472">
      <alignment vertical="center"/>
      <protection locked="0"/>
    </xf>
    <xf numFmtId="271" fontId="11" fillId="63" borderId="2466">
      <alignment horizontal="right"/>
    </xf>
    <xf numFmtId="201" fontId="10" fillId="39" borderId="2457" applyNumberFormat="0">
      <alignment horizontal="left"/>
    </xf>
    <xf numFmtId="3" fontId="114" fillId="39" borderId="2466">
      <alignment horizontal="center"/>
      <protection locked="0"/>
    </xf>
    <xf numFmtId="185" fontId="74" fillId="0" borderId="2466" applyFont="0" applyFill="0" applyBorder="0" applyAlignment="0" applyProtection="0">
      <alignment horizontal="left"/>
      <protection locked="0"/>
    </xf>
    <xf numFmtId="228" fontId="103" fillId="0" borderId="2454">
      <alignment vertical="center"/>
      <protection locked="0"/>
    </xf>
    <xf numFmtId="193" fontId="10" fillId="0" borderId="2421"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2466" applyFont="0" applyFill="0" applyBorder="0" applyAlignment="0" applyProtection="0">
      <alignment horizontal="left"/>
      <protection locked="0"/>
    </xf>
    <xf numFmtId="271" fontId="11" fillId="0" borderId="2448">
      <alignment horizontal="right"/>
    </xf>
    <xf numFmtId="49" fontId="74" fillId="0" borderId="2448">
      <alignment horizontal="left" vertical="top" wrapText="1"/>
      <protection locked="0"/>
    </xf>
    <xf numFmtId="49" fontId="74" fillId="0" borderId="2457">
      <alignment horizontal="left" vertical="top" wrapText="1"/>
      <protection locked="0"/>
    </xf>
    <xf numFmtId="197" fontId="74" fillId="0" borderId="2457">
      <alignment horizontal="left"/>
      <protection locked="0"/>
    </xf>
    <xf numFmtId="233" fontId="103" fillId="0" borderId="2472">
      <alignment vertical="center"/>
      <protection locked="0"/>
    </xf>
    <xf numFmtId="200" fontId="10" fillId="5" borderId="2421" applyFont="0" applyFill="0" applyBorder="0" applyAlignment="0" applyProtection="0"/>
    <xf numFmtId="228" fontId="73" fillId="63" borderId="2466" applyFill="0">
      <alignment horizontal="center"/>
    </xf>
    <xf numFmtId="196" fontId="10" fillId="39" borderId="2466" applyFont="0" applyFill="0" applyBorder="0" applyAlignment="0">
      <alignment horizontal="left"/>
    </xf>
    <xf numFmtId="0" fontId="7" fillId="14" borderId="14" applyNumberFormat="0" applyFont="0" applyAlignment="0" applyProtection="0"/>
    <xf numFmtId="228" fontId="74" fillId="0" borderId="2484" applyNumberFormat="0">
      <alignment horizontal="left"/>
      <protection locked="0"/>
    </xf>
    <xf numFmtId="0" fontId="7" fillId="14" borderId="14" applyNumberFormat="0" applyFont="0" applyAlignment="0" applyProtection="0"/>
    <xf numFmtId="0" fontId="7" fillId="14" borderId="14" applyNumberFormat="0" applyFont="0" applyAlignment="0" applyProtection="0"/>
    <xf numFmtId="0" fontId="66" fillId="0" borderId="2444" applyNumberFormat="0" applyFill="0" applyAlignment="0" applyProtection="0"/>
    <xf numFmtId="0" fontId="7" fillId="14" borderId="14" applyNumberFormat="0" applyFont="0" applyAlignment="0" applyProtection="0"/>
    <xf numFmtId="271" fontId="11" fillId="63" borderId="2457">
      <alignment horizontal="right"/>
    </xf>
    <xf numFmtId="0" fontId="7" fillId="14" borderId="14" applyNumberFormat="0" applyFont="0" applyAlignment="0" applyProtection="0"/>
    <xf numFmtId="0" fontId="7" fillId="14" borderId="14" applyNumberFormat="0" applyFont="0" applyAlignment="0" applyProtection="0"/>
    <xf numFmtId="228" fontId="103" fillId="0" borderId="2436">
      <alignment vertical="center"/>
      <protection locked="0"/>
    </xf>
    <xf numFmtId="0" fontId="7" fillId="14" borderId="14" applyNumberFormat="0" applyFont="0" applyAlignment="0" applyProtection="0"/>
    <xf numFmtId="0" fontId="10" fillId="62" borderId="2469" applyNumberFormat="0" applyFont="0" applyAlignment="0" applyProtection="0"/>
    <xf numFmtId="0" fontId="7" fillId="14" borderId="14" applyNumberFormat="0" applyFont="0" applyAlignment="0" applyProtection="0"/>
    <xf numFmtId="0" fontId="2" fillId="0" borderId="2453" applyNumberFormat="0" applyFill="0" applyAlignment="0" applyProtection="0"/>
    <xf numFmtId="228" fontId="136" fillId="68" borderId="2482" applyNumberFormat="0">
      <alignment horizontal="right"/>
    </xf>
    <xf numFmtId="0" fontId="7" fillId="14" borderId="14" applyNumberFormat="0" applyFont="0" applyAlignment="0" applyProtection="0"/>
    <xf numFmtId="0" fontId="7" fillId="14" borderId="14" applyNumberFormat="0" applyFont="0" applyAlignment="0" applyProtection="0"/>
    <xf numFmtId="10" fontId="68" fillId="67" borderId="2466" applyNumberFormat="0" applyBorder="0" applyAlignment="0" applyProtection="0"/>
    <xf numFmtId="188" fontId="73" fillId="63" borderId="2421" applyFill="0">
      <alignment horizontal="center" vertical="center"/>
    </xf>
    <xf numFmtId="0" fontId="7" fillId="14" borderId="14" applyNumberFormat="0" applyFont="0" applyAlignment="0" applyProtection="0"/>
    <xf numFmtId="254" fontId="10" fillId="39" borderId="2448">
      <alignment horizontal="right"/>
      <protection locked="0"/>
    </xf>
    <xf numFmtId="271" fontId="11" fillId="63" borderId="2475">
      <alignment horizontal="right"/>
    </xf>
    <xf numFmtId="178" fontId="10" fillId="39" borderId="2466">
      <alignment horizontal="center"/>
      <protection locked="0"/>
    </xf>
    <xf numFmtId="191" fontId="74" fillId="0" borderId="2439" applyFont="0" applyFill="0" applyBorder="0" applyAlignment="0" applyProtection="0">
      <alignment horizontal="left"/>
      <protection locked="0"/>
    </xf>
    <xf numFmtId="0" fontId="7" fillId="14" borderId="14" applyNumberFormat="0" applyFont="0" applyAlignment="0" applyProtection="0"/>
    <xf numFmtId="0" fontId="73" fillId="63" borderId="2466" applyFill="0">
      <alignment horizontal="center"/>
    </xf>
    <xf numFmtId="17" fontId="11" fillId="39" borderId="2439">
      <alignment horizontal="center"/>
      <protection locked="0"/>
    </xf>
    <xf numFmtId="0" fontId="2" fillId="0" borderId="2426" applyNumberFormat="0" applyFill="0" applyAlignment="0" applyProtection="0"/>
    <xf numFmtId="191" fontId="74" fillId="0" borderId="2466" applyFont="0" applyFill="0" applyBorder="0" applyAlignment="0" applyProtection="0">
      <alignment horizontal="left"/>
      <protection locked="0"/>
    </xf>
    <xf numFmtId="0" fontId="53" fillId="59" borderId="2468" applyNumberFormat="0" applyAlignment="0" applyProtection="0"/>
    <xf numFmtId="0" fontId="53" fillId="59" borderId="2414" applyNumberFormat="0" applyAlignment="0" applyProtection="0"/>
    <xf numFmtId="188" fontId="73" fillId="63" borderId="2466" applyFill="0">
      <alignment horizontal="center" vertical="center"/>
    </xf>
    <xf numFmtId="0" fontId="7" fillId="14" borderId="14" applyNumberFormat="0" applyFont="0" applyAlignment="0" applyProtection="0"/>
    <xf numFmtId="228" fontId="136" fillId="68" borderId="2428" applyNumberFormat="0">
      <alignment horizontal="right"/>
    </xf>
    <xf numFmtId="0" fontId="10" fillId="62" borderId="2442" applyNumberFormat="0" applyFont="0" applyAlignment="0" applyProtection="0"/>
    <xf numFmtId="0" fontId="61" fillId="46" borderId="2414" applyNumberFormat="0" applyAlignment="0" applyProtection="0"/>
    <xf numFmtId="0" fontId="7" fillId="14" borderId="14" applyNumberFormat="0" applyFont="0" applyAlignment="0" applyProtection="0"/>
    <xf numFmtId="231" fontId="103" fillId="0" borderId="2463">
      <alignment vertical="center"/>
      <protection locked="0"/>
    </xf>
    <xf numFmtId="0" fontId="10" fillId="62" borderId="2415" applyNumberFormat="0" applyFont="0" applyAlignment="0" applyProtection="0"/>
    <xf numFmtId="0" fontId="10" fillId="62" borderId="2415" applyNumberFormat="0" applyFont="0" applyAlignment="0" applyProtection="0"/>
    <xf numFmtId="0" fontId="64" fillId="59" borderId="2416" applyNumberFormat="0" applyAlignment="0" applyProtection="0"/>
    <xf numFmtId="0" fontId="66" fillId="0" borderId="2417" applyNumberFormat="0" applyFill="0" applyAlignment="0" applyProtection="0"/>
    <xf numFmtId="0" fontId="2" fillId="0" borderId="2462" applyNumberFormat="0" applyFill="0" applyAlignment="0" applyProtection="0"/>
    <xf numFmtId="271" fontId="11" fillId="0" borderId="2430">
      <alignment horizontal="right"/>
    </xf>
    <xf numFmtId="266" fontId="103" fillId="0" borderId="2430" applyFill="0">
      <alignment horizontal="center" vertical="center"/>
    </xf>
    <xf numFmtId="10" fontId="68" fillId="67" borderId="2430" applyNumberFormat="0" applyBorder="0" applyAlignment="0" applyProtection="0"/>
    <xf numFmtId="276" fontId="20" fillId="0" borderId="2430">
      <alignment horizontal="center"/>
    </xf>
    <xf numFmtId="276" fontId="20" fillId="0" borderId="2421">
      <alignment horizontal="center"/>
    </xf>
    <xf numFmtId="0" fontId="74" fillId="0" borderId="2421" applyNumberFormat="0">
      <alignment horizontal="left"/>
      <protection locked="0"/>
    </xf>
    <xf numFmtId="0" fontId="61" fillId="46" borderId="2459" applyNumberFormat="0" applyAlignment="0" applyProtection="0"/>
    <xf numFmtId="0" fontId="7" fillId="14" borderId="14" applyNumberFormat="0" applyFont="0" applyAlignment="0" applyProtection="0"/>
    <xf numFmtId="0" fontId="7" fillId="14" borderId="14" applyNumberFormat="0" applyFont="0" applyAlignment="0" applyProtection="0"/>
    <xf numFmtId="228" fontId="112" fillId="0" borderId="2438"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4" fontId="103" fillId="0" borderId="2463">
      <alignment vertical="center"/>
      <protection locked="0"/>
    </xf>
    <xf numFmtId="0" fontId="7" fillId="14" borderId="14" applyNumberFormat="0" applyFont="0" applyAlignment="0" applyProtection="0"/>
    <xf numFmtId="228" fontId="104" fillId="0" borderId="2439" applyFill="0">
      <alignment horizontal="center" vertical="center"/>
    </xf>
    <xf numFmtId="228" fontId="112" fillId="0" borderId="2429" applyFill="0">
      <alignment horizontal="center" vertical="center"/>
    </xf>
    <xf numFmtId="228" fontId="73" fillId="63" borderId="2475" applyFill="0">
      <alignment horizontal="center"/>
    </xf>
    <xf numFmtId="228" fontId="103" fillId="0" borderId="2457" applyFill="0">
      <alignment horizontal="center" vertical="center"/>
    </xf>
    <xf numFmtId="185" fontId="74" fillId="0" borderId="2457" applyFont="0" applyFill="0" applyBorder="0" applyAlignment="0" applyProtection="0">
      <alignment horizontal="left"/>
      <protection locked="0"/>
    </xf>
    <xf numFmtId="0" fontId="61" fillId="46" borderId="2423" applyNumberFormat="0" applyAlignment="0" applyProtection="0"/>
    <xf numFmtId="0" fontId="7" fillId="14" borderId="14" applyNumberFormat="0" applyFont="0" applyAlignment="0" applyProtection="0"/>
    <xf numFmtId="49" fontId="74" fillId="0" borderId="2466">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193" fontId="10" fillId="0" borderId="2421"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432"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78" fontId="10" fillId="39" borderId="2439">
      <alignment horizontal="center"/>
      <protection locked="0"/>
    </xf>
    <xf numFmtId="254" fontId="10" fillId="39" borderId="2439">
      <alignment horizontal="right"/>
      <protection locked="0"/>
    </xf>
    <xf numFmtId="178" fontId="10" fillId="39" borderId="2439">
      <alignment horizontal="center"/>
      <protection locked="0"/>
    </xf>
    <xf numFmtId="0" fontId="7" fillId="14" borderId="14" applyNumberFormat="0" applyFont="0" applyAlignment="0" applyProtection="0"/>
    <xf numFmtId="0" fontId="7" fillId="14" borderId="14" applyNumberFormat="0" applyFont="0" applyAlignment="0" applyProtection="0"/>
    <xf numFmtId="196" fontId="10" fillId="39" borderId="2439" applyFont="0" applyFill="0" applyBorder="0" applyAlignment="0">
      <alignment horizontal="left"/>
    </xf>
    <xf numFmtId="0" fontId="7" fillId="14" borderId="14" applyNumberFormat="0" applyFont="0" applyAlignment="0" applyProtection="0"/>
    <xf numFmtId="0" fontId="7" fillId="14" borderId="14" applyNumberFormat="0" applyFont="0" applyAlignment="0" applyProtection="0"/>
    <xf numFmtId="178" fontId="10" fillId="39" borderId="2421">
      <alignment horizontal="center"/>
      <protection locked="0"/>
    </xf>
    <xf numFmtId="201" fontId="10" fillId="39" borderId="2466" applyNumberFormat="0">
      <alignment horizontal="left"/>
    </xf>
    <xf numFmtId="0" fontId="66" fillId="0" borderId="2426" applyNumberFormat="0" applyFill="0" applyAlignment="0" applyProtection="0"/>
    <xf numFmtId="196" fontId="10" fillId="39" borderId="2457" applyFont="0" applyFill="0" applyBorder="0" applyAlignment="0">
      <alignment horizontal="left"/>
    </xf>
    <xf numFmtId="0" fontId="7" fillId="14" borderId="14" applyNumberFormat="0" applyFont="0" applyAlignment="0" applyProtection="0"/>
    <xf numFmtId="178" fontId="10" fillId="39" borderId="2421">
      <alignment horizontal="center"/>
      <protection locked="0"/>
    </xf>
    <xf numFmtId="0" fontId="7" fillId="14" borderId="14" applyNumberFormat="0" applyFont="0" applyAlignment="0" applyProtection="0"/>
    <xf numFmtId="49" fontId="74" fillId="0" borderId="2457">
      <alignment horizontal="left" vertical="top" wrapText="1"/>
      <protection locked="0"/>
    </xf>
    <xf numFmtId="0" fontId="7" fillId="14" borderId="14" applyNumberFormat="0" applyFont="0" applyAlignment="0" applyProtection="0"/>
    <xf numFmtId="0" fontId="53" fillId="59" borderId="2414" applyNumberFormat="0" applyAlignment="0" applyProtection="0"/>
    <xf numFmtId="271" fontId="11" fillId="0" borderId="2484">
      <alignment horizontal="right"/>
    </xf>
    <xf numFmtId="191" fontId="74" fillId="0" borderId="2457" applyFont="0" applyFill="0" applyBorder="0" applyAlignment="0" applyProtection="0">
      <alignment horizontal="left"/>
      <protection locked="0"/>
    </xf>
    <xf numFmtId="230" fontId="103" fillId="0" borderId="2463">
      <alignment vertical="center"/>
      <protection locked="0"/>
    </xf>
    <xf numFmtId="233" fontId="103" fillId="0" borderId="2481">
      <alignment vertical="center"/>
      <protection locked="0"/>
    </xf>
    <xf numFmtId="190" fontId="74" fillId="0" borderId="2466" applyFont="0" applyFill="0" applyBorder="0" applyAlignment="0" applyProtection="0">
      <alignment horizontal="left"/>
      <protection locked="0"/>
    </xf>
    <xf numFmtId="196" fontId="10" fillId="39" borderId="2457" applyFont="0" applyFill="0" applyBorder="0" applyAlignment="0">
      <alignment horizontal="left"/>
    </xf>
    <xf numFmtId="0" fontId="7" fillId="14" borderId="14" applyNumberFormat="0" applyFont="0" applyAlignment="0" applyProtection="0"/>
    <xf numFmtId="0" fontId="66" fillId="0" borderId="2444" applyNumberFormat="0" applyFill="0" applyAlignment="0" applyProtection="0"/>
    <xf numFmtId="0" fontId="53" fillId="59" borderId="2459" applyNumberFormat="0" applyAlignment="0" applyProtection="0"/>
    <xf numFmtId="254" fontId="10" fillId="39" borderId="2457">
      <alignment horizontal="right"/>
      <protection locked="0"/>
    </xf>
    <xf numFmtId="178" fontId="10" fillId="39" borderId="2466">
      <alignment horizontal="center"/>
      <protection locked="0"/>
    </xf>
    <xf numFmtId="228" fontId="103" fillId="0" borderId="2475" applyFill="0">
      <alignment horizontal="center" vertical="center"/>
    </xf>
    <xf numFmtId="254" fontId="10" fillId="39" borderId="2466">
      <alignment horizontal="right"/>
      <protection locked="0"/>
    </xf>
    <xf numFmtId="0" fontId="66" fillId="0" borderId="2435" applyNumberFormat="0" applyFill="0" applyAlignment="0" applyProtection="0"/>
    <xf numFmtId="0" fontId="7" fillId="14" borderId="14" applyNumberFormat="0" applyFont="0" applyAlignment="0" applyProtection="0"/>
    <xf numFmtId="0" fontId="53" fillId="59" borderId="2423" applyNumberFormat="0" applyAlignment="0" applyProtection="0"/>
    <xf numFmtId="0" fontId="2" fillId="0" borderId="2435" applyNumberFormat="0" applyFill="0" applyAlignment="0" applyProtection="0"/>
    <xf numFmtId="0" fontId="73" fillId="63" borderId="2466" applyFill="0">
      <alignment horizontal="center"/>
    </xf>
    <xf numFmtId="0" fontId="7" fillId="14" borderId="14" applyNumberFormat="0" applyFont="0" applyAlignment="0" applyProtection="0"/>
    <xf numFmtId="0" fontId="7" fillId="14" borderId="14" applyNumberFormat="0" applyFont="0" applyAlignment="0" applyProtection="0"/>
    <xf numFmtId="271" fontId="11" fillId="0" borderId="2475">
      <alignment horizontal="right"/>
    </xf>
    <xf numFmtId="228" fontId="73" fillId="63" borderId="2466" applyFill="0">
      <alignment horizontal="center" vertical="center"/>
    </xf>
    <xf numFmtId="187" fontId="74" fillId="0" borderId="2421" applyFont="0" applyFill="0" applyBorder="0" applyAlignment="0" applyProtection="0">
      <alignment horizontal="left"/>
      <protection locked="0"/>
    </xf>
    <xf numFmtId="0" fontId="7" fillId="14" borderId="14" applyNumberFormat="0" applyFont="0" applyAlignment="0" applyProtection="0"/>
    <xf numFmtId="250" fontId="168" fillId="0" borderId="2467" applyFill="0"/>
    <xf numFmtId="0" fontId="7" fillId="14" borderId="14" applyNumberFormat="0" applyFont="0" applyAlignment="0" applyProtection="0"/>
    <xf numFmtId="17" fontId="11" fillId="39" borderId="2475">
      <alignment horizontal="center"/>
      <protection locked="0"/>
    </xf>
    <xf numFmtId="0" fontId="53" fillId="59" borderId="2450" applyNumberFormat="0" applyAlignment="0" applyProtection="0"/>
    <xf numFmtId="188" fontId="73" fillId="63" borderId="2457" applyFill="0">
      <alignment horizontal="center" vertical="center"/>
    </xf>
    <xf numFmtId="229" fontId="103" fillId="0" borderId="2436">
      <alignment vertical="center"/>
      <protection locked="0"/>
    </xf>
    <xf numFmtId="231" fontId="103" fillId="0" borderId="2436">
      <alignment vertical="center"/>
      <protection locked="0"/>
    </xf>
    <xf numFmtId="10" fontId="68" fillId="67" borderId="2448" applyNumberFormat="0" applyBorder="0" applyAlignment="0" applyProtection="0"/>
    <xf numFmtId="49" fontId="74" fillId="0" borderId="2475">
      <alignment horizontal="left" vertical="top" wrapText="1"/>
      <protection locked="0"/>
    </xf>
    <xf numFmtId="266" fontId="103" fillId="0" borderId="2484" applyFill="0">
      <alignment horizontal="center" vertical="center"/>
    </xf>
    <xf numFmtId="178" fontId="10" fillId="39" borderId="2457">
      <alignment horizontal="center"/>
      <protection locked="0"/>
    </xf>
    <xf numFmtId="267" fontId="112" fillId="0" borderId="2474" applyFill="0">
      <alignment horizontal="center" vertical="center"/>
    </xf>
    <xf numFmtId="0" fontId="61" fillId="46" borderId="2414" applyNumberFormat="0" applyAlignment="0" applyProtection="0"/>
    <xf numFmtId="230" fontId="103" fillId="0" borderId="2427">
      <alignment vertical="center"/>
      <protection locked="0"/>
    </xf>
    <xf numFmtId="254" fontId="10" fillId="39" borderId="2475">
      <alignment horizontal="right"/>
      <protection locked="0"/>
    </xf>
    <xf numFmtId="178" fontId="10" fillId="39" borderId="2475">
      <alignment horizontal="center"/>
      <protection locked="0"/>
    </xf>
    <xf numFmtId="185" fontId="74" fillId="0" borderId="2484" applyFont="0" applyFill="0" applyBorder="0" applyAlignment="0" applyProtection="0">
      <alignment horizontal="left"/>
      <protection locked="0"/>
    </xf>
    <xf numFmtId="0" fontId="7" fillId="14" borderId="14" applyNumberFormat="0" applyFont="0" applyAlignment="0" applyProtection="0"/>
    <xf numFmtId="3" fontId="114" fillId="39" borderId="2457">
      <alignment horizontal="center"/>
      <protection locked="0"/>
    </xf>
    <xf numFmtId="0" fontId="7" fillId="14" borderId="14" applyNumberFormat="0" applyFont="0" applyAlignment="0" applyProtection="0"/>
    <xf numFmtId="0" fontId="66" fillId="0" borderId="2435" applyNumberFormat="0" applyFill="0" applyAlignment="0" applyProtection="0"/>
    <xf numFmtId="0" fontId="66" fillId="0" borderId="2444" applyNumberFormat="0" applyFill="0" applyAlignment="0" applyProtection="0"/>
    <xf numFmtId="271" fontId="11" fillId="63" borderId="2448">
      <alignment horizontal="right"/>
    </xf>
    <xf numFmtId="0" fontId="7" fillId="14" borderId="14" applyNumberFormat="0" applyFont="0" applyAlignment="0" applyProtection="0"/>
    <xf numFmtId="229" fontId="103" fillId="0" borderId="2454">
      <alignment vertical="center"/>
      <protection locked="0"/>
    </xf>
    <xf numFmtId="0" fontId="7" fillId="14" borderId="14" applyNumberFormat="0" applyFont="0" applyAlignment="0" applyProtection="0"/>
    <xf numFmtId="228" fontId="103" fillId="0" borderId="2448" applyFill="0">
      <alignment horizontal="center" vertical="center"/>
    </xf>
    <xf numFmtId="0" fontId="2" fillId="0" borderId="2480" applyNumberFormat="0" applyFill="0" applyAlignment="0" applyProtection="0"/>
    <xf numFmtId="0" fontId="61" fillId="46" borderId="2477" applyNumberFormat="0" applyAlignment="0" applyProtection="0"/>
    <xf numFmtId="0" fontId="66" fillId="0" borderId="2471"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10" fillId="62" borderId="2415" applyNumberFormat="0" applyFont="0" applyAlignment="0" applyProtection="0"/>
    <xf numFmtId="0" fontId="64" fillId="59" borderId="2416" applyNumberFormat="0" applyAlignment="0" applyProtection="0"/>
    <xf numFmtId="0" fontId="10" fillId="62" borderId="2460" applyNumberFormat="0" applyFont="0" applyAlignment="0" applyProtection="0"/>
    <xf numFmtId="231" fontId="103" fillId="0" borderId="2463">
      <alignment vertical="center"/>
      <protection locked="0"/>
    </xf>
    <xf numFmtId="0" fontId="7" fillId="14" borderId="14" applyNumberFormat="0" applyFont="0" applyAlignment="0" applyProtection="0"/>
    <xf numFmtId="250" fontId="121" fillId="0" borderId="2449" applyFill="0"/>
    <xf numFmtId="0" fontId="7" fillId="14" borderId="14" applyNumberFormat="0" applyFont="0" applyAlignment="0" applyProtection="0"/>
    <xf numFmtId="0" fontId="7" fillId="14" borderId="14" applyNumberFormat="0" applyFont="0" applyAlignment="0" applyProtection="0"/>
    <xf numFmtId="0" fontId="66" fillId="0" borderId="2417" applyNumberFormat="0" applyFill="0" applyAlignment="0" applyProtection="0"/>
    <xf numFmtId="0" fontId="2" fillId="0" borderId="2417" applyNumberFormat="0" applyFill="0" applyAlignment="0" applyProtection="0"/>
    <xf numFmtId="0" fontId="7" fillId="14" borderId="14" applyNumberFormat="0" applyFont="0" applyAlignment="0" applyProtection="0"/>
    <xf numFmtId="0" fontId="61" fillId="46" borderId="2468" applyNumberFormat="0" applyAlignment="0" applyProtection="0"/>
    <xf numFmtId="0" fontId="7" fillId="14" borderId="14" applyNumberFormat="0" applyFont="0" applyAlignment="0" applyProtection="0"/>
    <xf numFmtId="228" fontId="124" fillId="0" borderId="2474" applyFill="0">
      <alignment horizontal="center" vertical="center"/>
    </xf>
    <xf numFmtId="231" fontId="103" fillId="0" borderId="2472">
      <alignment vertical="center"/>
      <protection locked="0"/>
    </xf>
    <xf numFmtId="0" fontId="66" fillId="0" borderId="2462" applyNumberFormat="0" applyFill="0" applyAlignment="0" applyProtection="0"/>
    <xf numFmtId="237" fontId="103" fillId="0" borderId="2472">
      <alignment vertical="center"/>
      <protection locked="0"/>
    </xf>
    <xf numFmtId="233" fontId="103" fillId="0" borderId="2436">
      <alignment vertical="center"/>
      <protection locked="0"/>
    </xf>
    <xf numFmtId="0" fontId="74" fillId="0" borderId="2439" applyNumberFormat="0">
      <alignment horizontal="left"/>
      <protection locked="0"/>
    </xf>
    <xf numFmtId="231" fontId="103" fillId="0" borderId="2445">
      <alignment vertical="center"/>
      <protection locked="0"/>
    </xf>
    <xf numFmtId="267" fontId="112" fillId="0" borderId="2438" applyFill="0">
      <alignment horizontal="center" vertical="center"/>
    </xf>
    <xf numFmtId="0" fontId="10" fillId="62" borderId="2451" applyNumberFormat="0" applyFont="0" applyAlignment="0" applyProtection="0"/>
    <xf numFmtId="37" fontId="70" fillId="0" borderId="2465" applyFill="0">
      <alignment horizontal="center" vertical="center"/>
    </xf>
    <xf numFmtId="229" fontId="103" fillId="0" borderId="2463">
      <alignment vertical="center"/>
      <protection locked="0"/>
    </xf>
    <xf numFmtId="185" fontId="74" fillId="0" borderId="2439" applyFont="0" applyFill="0" applyBorder="0" applyAlignment="0" applyProtection="0">
      <alignment horizontal="left"/>
      <protection locked="0"/>
    </xf>
    <xf numFmtId="3" fontId="114" fillId="39" borderId="2439">
      <alignment horizontal="center"/>
      <protection locked="0"/>
    </xf>
    <xf numFmtId="228" fontId="68" fillId="0" borderId="2439" applyFill="0">
      <alignment horizontal="center" vertical="center"/>
    </xf>
    <xf numFmtId="188" fontId="73" fillId="63" borderId="2439" applyFill="0">
      <alignment horizontal="center" vertical="center"/>
    </xf>
    <xf numFmtId="0" fontId="66" fillId="0" borderId="2426" applyNumberFormat="0" applyFill="0" applyAlignment="0" applyProtection="0"/>
    <xf numFmtId="0" fontId="64" fillId="59" borderId="2425" applyNumberFormat="0" applyAlignment="0" applyProtection="0"/>
    <xf numFmtId="0" fontId="10" fillId="62" borderId="2424" applyNumberFormat="0" applyFont="0" applyAlignment="0" applyProtection="0"/>
    <xf numFmtId="188" fontId="73" fillId="63" borderId="2430" applyFill="0">
      <alignment horizontal="center" vertical="center"/>
    </xf>
    <xf numFmtId="0" fontId="10" fillId="62" borderId="2424" applyNumberFormat="0" applyFont="0" applyAlignment="0" applyProtection="0"/>
    <xf numFmtId="228" fontId="73" fillId="63" borderId="2448" applyFill="0">
      <alignment horizontal="center" vertical="center"/>
    </xf>
    <xf numFmtId="0" fontId="7" fillId="14" borderId="14" applyNumberFormat="0" applyFont="0" applyAlignment="0" applyProtection="0"/>
    <xf numFmtId="17" fontId="11" fillId="39" borderId="2457">
      <alignment horizontal="center"/>
      <protection locked="0"/>
    </xf>
    <xf numFmtId="200" fontId="10" fillId="5" borderId="2457" applyFont="0" applyFill="0" applyBorder="0" applyAlignment="0" applyProtection="0"/>
    <xf numFmtId="184" fontId="103" fillId="0" borderId="2445">
      <alignment vertical="center"/>
      <protection locked="0"/>
    </xf>
    <xf numFmtId="37" fontId="70" fillId="0" borderId="2438" applyFill="0">
      <alignment horizontal="center" vertical="center"/>
    </xf>
    <xf numFmtId="228" fontId="73" fillId="63" borderId="2475" applyFill="0">
      <alignment horizontal="center" vertical="center"/>
    </xf>
    <xf numFmtId="228" fontId="136" fillId="68" borderId="2455" applyNumberFormat="0">
      <alignment horizontal="right"/>
    </xf>
    <xf numFmtId="0" fontId="10" fillId="62" borderId="2442" applyNumberFormat="0" applyFont="0" applyAlignment="0" applyProtection="0"/>
    <xf numFmtId="0" fontId="7" fillId="14" borderId="14" applyNumberFormat="0" applyFont="0" applyAlignment="0" applyProtection="0"/>
    <xf numFmtId="254" fontId="10" fillId="39" borderId="2439">
      <alignment horizontal="right"/>
      <protection locked="0"/>
    </xf>
    <xf numFmtId="178" fontId="10" fillId="39" borderId="2457">
      <alignment horizontal="center"/>
      <protection locked="0"/>
    </xf>
    <xf numFmtId="192" fontId="74" fillId="0" borderId="2466" applyFont="0" applyFill="0" applyBorder="0" applyAlignment="0" applyProtection="0">
      <alignment horizontal="left"/>
      <protection locked="0"/>
    </xf>
    <xf numFmtId="271" fontId="11" fillId="0" borderId="2439">
      <alignment horizontal="right"/>
    </xf>
    <xf numFmtId="0" fontId="7" fillId="14" borderId="14" applyNumberFormat="0" applyFont="0" applyAlignment="0" applyProtection="0"/>
    <xf numFmtId="0" fontId="7" fillId="14" borderId="14" applyNumberFormat="0" applyFont="0" applyAlignment="0" applyProtection="0"/>
    <xf numFmtId="187" fontId="74" fillId="0" borderId="2439"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64" fillId="59" borderId="2443" applyNumberFormat="0" applyAlignment="0" applyProtection="0"/>
    <xf numFmtId="250" fontId="121" fillId="0" borderId="2476" applyFill="0"/>
    <xf numFmtId="237" fontId="103" fillId="0" borderId="2445">
      <alignment vertical="center"/>
      <protection locked="0"/>
    </xf>
    <xf numFmtId="0" fontId="10" fillId="62" borderId="2478"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2421" applyFont="0" applyFill="0" applyBorder="0" applyAlignment="0" applyProtection="0">
      <alignment horizontal="left"/>
      <protection locked="0"/>
    </xf>
    <xf numFmtId="0" fontId="7" fillId="14" borderId="14" applyNumberFormat="0" applyFont="0" applyAlignment="0" applyProtection="0"/>
    <xf numFmtId="233" fontId="103" fillId="0" borderId="2454">
      <alignment vertical="center"/>
      <protection locked="0"/>
    </xf>
    <xf numFmtId="228" fontId="68" fillId="0" borderId="2475" applyFill="0">
      <alignment horizontal="center" vertical="center"/>
    </xf>
    <xf numFmtId="228" fontId="103" fillId="0" borderId="2445">
      <alignment vertical="center"/>
      <protection locked="0"/>
    </xf>
    <xf numFmtId="178" fontId="10" fillId="39" borderId="2421">
      <alignment horizontal="center"/>
      <protection locked="0"/>
    </xf>
    <xf numFmtId="0" fontId="74" fillId="0" borderId="2466" applyNumberFormat="0">
      <alignment horizontal="left"/>
      <protection locked="0"/>
    </xf>
    <xf numFmtId="0" fontId="53" fillId="59" borderId="2450" applyNumberFormat="0" applyAlignment="0" applyProtection="0"/>
    <xf numFmtId="0" fontId="61" fillId="46" borderId="2450" applyNumberFormat="0" applyAlignment="0" applyProtection="0"/>
    <xf numFmtId="0" fontId="7" fillId="14" borderId="14" applyNumberFormat="0" applyFont="0" applyAlignment="0" applyProtection="0"/>
    <xf numFmtId="188" fontId="73" fillId="63" borderId="2457" applyFill="0">
      <alignment horizontal="center" vertical="center"/>
    </xf>
    <xf numFmtId="228" fontId="73" fillId="63" borderId="2439" applyFill="0">
      <alignment horizontal="center" vertical="center"/>
    </xf>
    <xf numFmtId="228" fontId="73" fillId="63" borderId="2457" applyFill="0">
      <alignment horizontal="center"/>
    </xf>
    <xf numFmtId="228" fontId="112" fillId="0" borderId="2474" applyFill="0">
      <alignment horizontal="center" vertical="center"/>
    </xf>
    <xf numFmtId="49" fontId="74" fillId="0" borderId="2484">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7" fontId="74" fillId="0" borderId="2448" applyFont="0" applyFill="0" applyBorder="0" applyAlignment="0" applyProtection="0">
      <alignment horizontal="left"/>
      <protection locked="0"/>
    </xf>
    <xf numFmtId="187" fontId="74" fillId="0" borderId="2466" applyFont="0" applyFill="0" applyBorder="0" applyAlignment="0" applyProtection="0">
      <alignment horizontal="left"/>
      <protection locked="0"/>
    </xf>
    <xf numFmtId="37" fontId="70" fillId="0" borderId="2474" applyFill="0">
      <alignment horizontal="center" vertical="center"/>
    </xf>
    <xf numFmtId="233" fontId="103" fillId="0" borderId="2463">
      <alignment vertical="center"/>
      <protection locked="0"/>
    </xf>
    <xf numFmtId="271" fontId="11" fillId="63" borderId="2439">
      <alignment horizontal="right"/>
    </xf>
    <xf numFmtId="0" fontId="7" fillId="14" borderId="14" applyNumberFormat="0" applyFont="0" applyAlignment="0" applyProtection="0"/>
    <xf numFmtId="0" fontId="53" fillId="59" borderId="2432" applyNumberFormat="0" applyAlignment="0" applyProtection="0"/>
    <xf numFmtId="228" fontId="73" fillId="63" borderId="2466" applyFill="0">
      <alignment horizontal="center" vertical="center"/>
    </xf>
    <xf numFmtId="0" fontId="10" fillId="62" borderId="2451" applyNumberFormat="0" applyFont="0" applyAlignment="0" applyProtection="0"/>
    <xf numFmtId="0" fontId="7" fillId="14" borderId="14" applyNumberFormat="0" applyFont="0" applyAlignment="0" applyProtection="0"/>
    <xf numFmtId="254" fontId="10" fillId="39" borderId="2466">
      <alignment horizontal="right"/>
      <protection locked="0"/>
    </xf>
    <xf numFmtId="0" fontId="7" fillId="14" borderId="14" applyNumberFormat="0" applyFont="0" applyAlignment="0" applyProtection="0"/>
    <xf numFmtId="228" fontId="73" fillId="63" borderId="2439" applyFill="0">
      <alignment horizontal="center"/>
    </xf>
    <xf numFmtId="0" fontId="7" fillId="14" borderId="14" applyNumberFormat="0" applyFont="0" applyAlignment="0" applyProtection="0"/>
    <xf numFmtId="250" fontId="168" fillId="0" borderId="2440" applyFill="0"/>
    <xf numFmtId="228" fontId="74" fillId="0" borderId="2475" applyNumberFormat="0">
      <alignment horizontal="left"/>
      <protection locked="0"/>
    </xf>
    <xf numFmtId="228" fontId="103" fillId="0" borderId="2439" applyFill="0">
      <alignment horizontal="center" vertical="center"/>
    </xf>
    <xf numFmtId="228" fontId="121" fillId="0" borderId="2437" applyNumberFormat="0"/>
    <xf numFmtId="0" fontId="7" fillId="14" borderId="14" applyNumberFormat="0" applyFont="0" applyAlignment="0" applyProtection="0"/>
    <xf numFmtId="231" fontId="103" fillId="0" borderId="2481">
      <alignment vertical="center"/>
      <protection locked="0"/>
    </xf>
    <xf numFmtId="0" fontId="10" fillId="62" borderId="2451" applyNumberFormat="0" applyFont="0" applyAlignment="0" applyProtection="0"/>
    <xf numFmtId="0" fontId="7" fillId="14" borderId="14" applyNumberFormat="0" applyFont="0" applyAlignment="0" applyProtection="0"/>
    <xf numFmtId="17" fontId="11" fillId="39" borderId="2466">
      <alignment horizontal="center"/>
      <protection locked="0"/>
    </xf>
    <xf numFmtId="0" fontId="61" fillId="46" borderId="2441" applyNumberFormat="0" applyAlignment="0" applyProtection="0"/>
    <xf numFmtId="178" fontId="10" fillId="39" borderId="2421">
      <alignment horizontal="center"/>
      <protection locked="0"/>
    </xf>
    <xf numFmtId="0" fontId="7" fillId="14" borderId="14" applyNumberFormat="0" applyFont="0" applyAlignment="0" applyProtection="0"/>
    <xf numFmtId="0" fontId="7" fillId="14" borderId="14" applyNumberFormat="0" applyFont="0" applyAlignment="0" applyProtection="0"/>
    <xf numFmtId="0" fontId="64" fillId="59" borderId="2425" applyNumberFormat="0" applyAlignment="0" applyProtection="0"/>
    <xf numFmtId="0" fontId="10" fillId="62" borderId="2424" applyNumberFormat="0" applyFont="0" applyAlignment="0" applyProtection="0"/>
    <xf numFmtId="0" fontId="7" fillId="14" borderId="14" applyNumberFormat="0" applyFont="0" applyAlignment="0" applyProtection="0"/>
    <xf numFmtId="232" fontId="103" fillId="0" borderId="2418">
      <alignment vertical="center"/>
      <protection locked="0"/>
    </xf>
    <xf numFmtId="229" fontId="103" fillId="0" borderId="2418">
      <alignment vertical="center"/>
      <protection locked="0"/>
    </xf>
    <xf numFmtId="228" fontId="103" fillId="0" borderId="2418">
      <alignment vertical="center"/>
      <protection locked="0"/>
    </xf>
    <xf numFmtId="237" fontId="103" fillId="0" borderId="2418">
      <alignment vertical="center"/>
      <protection locked="0"/>
    </xf>
    <xf numFmtId="184" fontId="103" fillId="0" borderId="2418">
      <alignment vertical="center"/>
      <protection locked="0"/>
    </xf>
    <xf numFmtId="233" fontId="103" fillId="0" borderId="2418">
      <alignment vertical="center"/>
      <protection locked="0"/>
    </xf>
    <xf numFmtId="233" fontId="103" fillId="0" borderId="2418">
      <alignment vertical="center"/>
      <protection locked="0"/>
    </xf>
    <xf numFmtId="231" fontId="103" fillId="0" borderId="2418">
      <alignment vertical="center"/>
      <protection locked="0"/>
    </xf>
    <xf numFmtId="231" fontId="103" fillId="0" borderId="2418">
      <alignment vertical="center"/>
      <protection locked="0"/>
    </xf>
    <xf numFmtId="230" fontId="103" fillId="0" borderId="2418">
      <alignment vertical="center"/>
      <protection locked="0"/>
    </xf>
    <xf numFmtId="0" fontId="7" fillId="14" borderId="14" applyNumberFormat="0" applyFont="0" applyAlignment="0" applyProtection="0"/>
    <xf numFmtId="0" fontId="7" fillId="14" borderId="14" applyNumberFormat="0" applyFont="0" applyAlignment="0" applyProtection="0"/>
    <xf numFmtId="228" fontId="112" fillId="0" borderId="2447" applyFill="0">
      <alignment horizontal="center" vertical="center"/>
    </xf>
    <xf numFmtId="230" fontId="103" fillId="0" borderId="2454">
      <alignment vertical="center"/>
      <protection locked="0"/>
    </xf>
    <xf numFmtId="232" fontId="103" fillId="0" borderId="2454">
      <alignment vertical="center"/>
      <protection locked="0"/>
    </xf>
    <xf numFmtId="0" fontId="7" fillId="14" borderId="14" applyNumberFormat="0" applyFont="0" applyAlignment="0" applyProtection="0"/>
    <xf numFmtId="0" fontId="7" fillId="14" borderId="14" applyNumberFormat="0" applyFont="0" applyAlignment="0" applyProtection="0"/>
    <xf numFmtId="178" fontId="10" fillId="39" borderId="2466">
      <alignment horizontal="center"/>
      <protection locked="0"/>
    </xf>
    <xf numFmtId="230" fontId="103" fillId="0" borderId="2472">
      <alignment vertical="center"/>
      <protection locked="0"/>
    </xf>
    <xf numFmtId="0" fontId="61" fillId="46" borderId="2459" applyNumberFormat="0" applyAlignment="0" applyProtection="0"/>
    <xf numFmtId="0" fontId="61" fillId="46" borderId="2432" applyNumberFormat="0" applyAlignment="0" applyProtection="0"/>
    <xf numFmtId="0" fontId="10" fillId="62" borderId="2442" applyNumberFormat="0" applyFont="0" applyAlignment="0" applyProtection="0"/>
    <xf numFmtId="0" fontId="10" fillId="62" borderId="2442" applyNumberFormat="0" applyFont="0" applyAlignment="0" applyProtection="0"/>
    <xf numFmtId="0" fontId="64" fillId="59" borderId="2452"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432" applyNumberFormat="0" applyAlignment="0" applyProtection="0"/>
    <xf numFmtId="250" fontId="121" fillId="0" borderId="2431" applyFill="0"/>
    <xf numFmtId="266" fontId="103" fillId="0" borderId="2439" applyFill="0">
      <alignment horizontal="center" vertical="center"/>
    </xf>
    <xf numFmtId="0" fontId="7" fillId="14" borderId="14" applyNumberFormat="0" applyFont="0" applyAlignment="0" applyProtection="0"/>
    <xf numFmtId="0" fontId="64" fillId="59" borderId="2461" applyNumberFormat="0" applyAlignment="0" applyProtection="0"/>
    <xf numFmtId="10" fontId="68" fillId="67" borderId="2439" applyNumberFormat="0" applyBorder="0" applyAlignment="0" applyProtection="0"/>
    <xf numFmtId="0" fontId="7" fillId="14" borderId="14" applyNumberFormat="0" applyFont="0" applyAlignment="0" applyProtection="0"/>
    <xf numFmtId="0" fontId="64" fillId="59" borderId="2479" applyNumberFormat="0" applyAlignment="0" applyProtection="0"/>
    <xf numFmtId="0" fontId="7" fillId="14" borderId="14" applyNumberFormat="0" applyFont="0" applyAlignment="0" applyProtection="0"/>
    <xf numFmtId="201" fontId="10" fillId="39" borderId="2457" applyNumberFormat="0">
      <alignment horizontal="left"/>
    </xf>
    <xf numFmtId="49" fontId="74" fillId="0" borderId="2475">
      <alignment horizontal="left" vertical="top" wrapText="1"/>
      <protection locked="0"/>
    </xf>
    <xf numFmtId="0" fontId="7" fillId="14" borderId="14" applyNumberFormat="0" applyFont="0" applyAlignment="0" applyProtection="0"/>
    <xf numFmtId="0" fontId="53" fillId="59" borderId="2441" applyNumberFormat="0" applyAlignment="0" applyProtection="0"/>
    <xf numFmtId="250" fontId="121" fillId="0" borderId="2458" applyFill="0"/>
    <xf numFmtId="228" fontId="112" fillId="0" borderId="2483" applyFill="0">
      <alignment horizontal="center" vertical="center"/>
    </xf>
    <xf numFmtId="0" fontId="7" fillId="14" borderId="14" applyNumberFormat="0" applyFont="0" applyAlignment="0" applyProtection="0"/>
    <xf numFmtId="0" fontId="10" fillId="62" borderId="2478" applyNumberFormat="0" applyFont="0" applyAlignment="0" applyProtection="0"/>
    <xf numFmtId="228" fontId="121" fillId="0" borderId="2473" applyNumberFormat="0"/>
    <xf numFmtId="231" fontId="103" fillId="0" borderId="2427">
      <alignment vertical="center"/>
      <protection locked="0"/>
    </xf>
    <xf numFmtId="233" fontId="103" fillId="0" borderId="2427">
      <alignment vertical="center"/>
      <protection locked="0"/>
    </xf>
    <xf numFmtId="233" fontId="103" fillId="0" borderId="2427">
      <alignment vertical="center"/>
      <protection locked="0"/>
    </xf>
    <xf numFmtId="184" fontId="103" fillId="0" borderId="2427">
      <alignment vertical="center"/>
      <protection locked="0"/>
    </xf>
    <xf numFmtId="237" fontId="103" fillId="0" borderId="2427">
      <alignment vertical="center"/>
      <protection locked="0"/>
    </xf>
    <xf numFmtId="228" fontId="103" fillId="0" borderId="2427">
      <alignment vertical="center"/>
      <protection locked="0"/>
    </xf>
    <xf numFmtId="229" fontId="103" fillId="0" borderId="2427">
      <alignment vertical="center"/>
      <protection locked="0"/>
    </xf>
    <xf numFmtId="232" fontId="103" fillId="0" borderId="2427">
      <alignment vertical="center"/>
      <protection locked="0"/>
    </xf>
    <xf numFmtId="228" fontId="121" fillId="0" borderId="2419" applyNumberFormat="0"/>
    <xf numFmtId="0" fontId="10" fillId="62" borderId="2451" applyNumberFormat="0" applyFont="0" applyAlignment="0" applyProtection="0"/>
    <xf numFmtId="228" fontId="136" fillId="68" borderId="2419" applyNumberFormat="0">
      <alignment horizontal="right"/>
    </xf>
    <xf numFmtId="228" fontId="112" fillId="0" borderId="2420" applyFill="0">
      <alignment horizontal="center" vertical="center"/>
    </xf>
    <xf numFmtId="228" fontId="124" fillId="0" borderId="2420" applyFill="0">
      <alignment horizontal="center" vertical="center"/>
    </xf>
    <xf numFmtId="267" fontId="112" fillId="0" borderId="2420" applyFill="0">
      <alignment horizontal="center" vertical="center"/>
    </xf>
    <xf numFmtId="37" fontId="70" fillId="0" borderId="2420" applyFill="0">
      <alignment horizontal="center" vertical="center"/>
    </xf>
    <xf numFmtId="184" fontId="103" fillId="0" borderId="2454">
      <alignment vertical="center"/>
      <protection locked="0"/>
    </xf>
    <xf numFmtId="0" fontId="7" fillId="14" borderId="14" applyNumberFormat="0" applyFont="0" applyAlignment="0" applyProtection="0"/>
    <xf numFmtId="0" fontId="61" fillId="46" borderId="2560" applyNumberFormat="0" applyAlignment="0" applyProtection="0"/>
    <xf numFmtId="196" fontId="10" fillId="39" borderId="2448" applyFont="0" applyFill="0" applyBorder="0" applyAlignment="0">
      <alignment horizontal="left"/>
    </xf>
    <xf numFmtId="228" fontId="121" fillId="0" borderId="2464" applyNumberFormat="0"/>
    <xf numFmtId="191" fontId="74" fillId="0" borderId="2466"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21" fillId="0" borderId="2440" applyFill="0"/>
    <xf numFmtId="0" fontId="74" fillId="0" borderId="2448" applyNumberFormat="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4" fillId="0" borderId="2475"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2457" applyFont="0" applyFill="0" applyBorder="0" applyAlignment="0" applyProtection="0">
      <alignment horizontal="left"/>
      <protection locked="0"/>
    </xf>
    <xf numFmtId="254" fontId="10" fillId="39" borderId="2484">
      <alignment horizontal="right"/>
      <protection locked="0"/>
    </xf>
    <xf numFmtId="0" fontId="7" fillId="14" borderId="14" applyNumberFormat="0" applyFont="0" applyAlignment="0" applyProtection="0"/>
    <xf numFmtId="254" fontId="10" fillId="39" borderId="2457">
      <alignment horizontal="right"/>
      <protection locked="0"/>
    </xf>
    <xf numFmtId="187" fontId="74" fillId="0" borderId="2457" applyFont="0" applyFill="0" applyBorder="0" applyAlignment="0" applyProtection="0">
      <alignment horizontal="left"/>
      <protection locked="0"/>
    </xf>
    <xf numFmtId="49" fontId="74" fillId="0" borderId="2430">
      <alignment horizontal="left" vertical="top" wrapText="1"/>
      <protection locked="0"/>
    </xf>
    <xf numFmtId="200" fontId="10" fillId="5" borderId="2457" applyFont="0" applyFill="0" applyBorder="0" applyAlignment="0" applyProtection="0"/>
    <xf numFmtId="0" fontId="10" fillId="62" borderId="2433" applyNumberFormat="0" applyFont="0" applyAlignment="0" applyProtection="0"/>
    <xf numFmtId="0" fontId="7" fillId="14" borderId="14" applyNumberFormat="0" applyFont="0" applyAlignment="0" applyProtection="0"/>
    <xf numFmtId="192" fontId="74" fillId="0" borderId="2448"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21" fillId="0" borderId="2412" applyFill="0"/>
    <xf numFmtId="0" fontId="7" fillId="14" borderId="14" applyNumberFormat="0" applyFont="0" applyAlignment="0" applyProtection="0"/>
    <xf numFmtId="0" fontId="64" fillId="59" borderId="2461" applyNumberFormat="0" applyAlignment="0" applyProtection="0"/>
    <xf numFmtId="250" fontId="121" fillId="0" borderId="2476" applyFill="0"/>
    <xf numFmtId="231" fontId="103" fillId="0" borderId="2445">
      <alignment vertical="center"/>
      <protection locked="0"/>
    </xf>
    <xf numFmtId="250" fontId="168" fillId="0" borderId="2476" applyFill="0"/>
    <xf numFmtId="0" fontId="66" fillId="0" borderId="2426" applyNumberFormat="0" applyFill="0" applyAlignment="0" applyProtection="0"/>
    <xf numFmtId="10" fontId="68" fillId="67" borderId="2421" applyNumberFormat="0" applyBorder="0" applyAlignment="0" applyProtection="0"/>
    <xf numFmtId="201" fontId="10" fillId="39" borderId="2421" applyNumberFormat="0">
      <alignment horizontal="left"/>
    </xf>
    <xf numFmtId="271" fontId="11" fillId="0" borderId="2421">
      <alignment horizontal="right"/>
    </xf>
    <xf numFmtId="190" fontId="74" fillId="0" borderId="2421" applyFont="0" applyFill="0" applyBorder="0" applyAlignment="0" applyProtection="0">
      <alignment horizontal="left"/>
      <protection locked="0"/>
    </xf>
    <xf numFmtId="192" fontId="74" fillId="0" borderId="2421" applyFont="0" applyFill="0" applyBorder="0" applyAlignment="0" applyProtection="0">
      <alignment horizontal="left"/>
      <protection locked="0"/>
    </xf>
    <xf numFmtId="191" fontId="74" fillId="0" borderId="2421" applyFont="0" applyFill="0" applyBorder="0" applyAlignment="0" applyProtection="0">
      <alignment horizontal="left"/>
      <protection locked="0"/>
    </xf>
    <xf numFmtId="266" fontId="103" fillId="0" borderId="2421" applyFill="0">
      <alignment horizontal="center" vertical="center"/>
    </xf>
    <xf numFmtId="184" fontId="68" fillId="0" borderId="2421" applyFill="0">
      <alignment horizontal="center" vertical="center"/>
    </xf>
    <xf numFmtId="228" fontId="103" fillId="0" borderId="2421" applyFill="0">
      <alignment horizontal="center" vertical="center"/>
    </xf>
    <xf numFmtId="228" fontId="68" fillId="0" borderId="2421" applyFill="0">
      <alignment horizontal="center" vertical="center"/>
    </xf>
    <xf numFmtId="228" fontId="104" fillId="0" borderId="2421" applyFill="0">
      <alignment horizontal="center" vertical="center"/>
    </xf>
    <xf numFmtId="228" fontId="79" fillId="0" borderId="2421" applyFill="0">
      <alignment horizontal="center" vertical="center"/>
    </xf>
    <xf numFmtId="178" fontId="10" fillId="39" borderId="2421">
      <alignment horizontal="center"/>
      <protection locked="0"/>
    </xf>
    <xf numFmtId="178" fontId="10" fillId="39" borderId="2421">
      <alignment horizontal="center"/>
      <protection locked="0"/>
    </xf>
    <xf numFmtId="254" fontId="10" fillId="39" borderId="2421">
      <alignment horizontal="right"/>
      <protection locked="0"/>
    </xf>
    <xf numFmtId="228" fontId="74" fillId="0" borderId="2421" applyNumberFormat="0">
      <alignment horizontal="left"/>
      <protection locked="0"/>
    </xf>
    <xf numFmtId="49" fontId="74" fillId="0" borderId="2421">
      <alignment horizontal="left" vertical="top" wrapText="1"/>
      <protection locked="0"/>
    </xf>
    <xf numFmtId="196" fontId="10" fillId="39" borderId="2421" applyFont="0" applyFill="0" applyBorder="0" applyAlignment="0">
      <alignment horizontal="left"/>
    </xf>
    <xf numFmtId="17" fontId="11" fillId="39" borderId="2421">
      <alignment horizontal="center"/>
      <protection locked="0"/>
    </xf>
    <xf numFmtId="254" fontId="10" fillId="39" borderId="2421">
      <alignment horizontal="right"/>
      <protection locked="0"/>
    </xf>
    <xf numFmtId="228" fontId="73" fillId="63" borderId="2421" applyFill="0">
      <alignment horizontal="center" vertical="center"/>
    </xf>
    <xf numFmtId="228" fontId="73" fillId="63" borderId="2421" applyFill="0">
      <alignment horizontal="center"/>
    </xf>
    <xf numFmtId="3" fontId="114" fillId="39" borderId="2421">
      <alignment horizontal="center"/>
      <protection locked="0"/>
    </xf>
    <xf numFmtId="0" fontId="7" fillId="14" borderId="14" applyNumberFormat="0" applyFont="0" applyAlignment="0" applyProtection="0"/>
    <xf numFmtId="185" fontId="74" fillId="0" borderId="2421" applyFont="0" applyFill="0" applyBorder="0" applyAlignment="0" applyProtection="0">
      <alignment horizontal="left"/>
      <protection locked="0"/>
    </xf>
    <xf numFmtId="250" fontId="168" fillId="0" borderId="2422" applyFill="0"/>
    <xf numFmtId="0" fontId="7" fillId="14" borderId="14" applyNumberFormat="0" applyFont="0" applyAlignment="0" applyProtection="0"/>
    <xf numFmtId="250" fontId="121" fillId="0" borderId="2422" applyFill="0"/>
    <xf numFmtId="271" fontId="11" fillId="63" borderId="2421">
      <alignment horizontal="right"/>
    </xf>
    <xf numFmtId="271" fontId="11" fillId="0" borderId="2421">
      <alignment horizontal="right"/>
    </xf>
    <xf numFmtId="187" fontId="74" fillId="0" borderId="2421" applyFont="0" applyFill="0" applyBorder="0" applyAlignment="0" applyProtection="0">
      <alignment horizontal="left"/>
      <protection locked="0"/>
    </xf>
    <xf numFmtId="228" fontId="74" fillId="0" borderId="2457" applyNumberFormat="0">
      <alignment horizontal="left"/>
      <protection locked="0"/>
    </xf>
    <xf numFmtId="237" fontId="103" fillId="0" borderId="2454">
      <alignment vertical="center"/>
      <protection locked="0"/>
    </xf>
    <xf numFmtId="250" fontId="121" fillId="0" borderId="2458" applyFill="0"/>
    <xf numFmtId="0" fontId="64" fillId="59" borderId="2434" applyNumberFormat="0" applyAlignment="0" applyProtection="0"/>
    <xf numFmtId="0" fontId="61" fillId="46" borderId="2423" applyNumberFormat="0" applyAlignment="0" applyProtection="0"/>
    <xf numFmtId="196" fontId="10" fillId="39" borderId="2430" applyFont="0" applyFill="0" applyBorder="0" applyAlignment="0">
      <alignment horizontal="left"/>
    </xf>
    <xf numFmtId="0" fontId="53" fillId="59" borderId="2450" applyNumberFormat="0" applyAlignment="0" applyProtection="0"/>
    <xf numFmtId="0" fontId="7" fillId="14" borderId="14" applyNumberFormat="0" applyFont="0" applyAlignment="0" applyProtection="0"/>
    <xf numFmtId="0" fontId="7" fillId="14" borderId="14" applyNumberFormat="0" applyFont="0" applyAlignment="0" applyProtection="0"/>
    <xf numFmtId="201" fontId="10" fillId="39" borderId="2430" applyNumberFormat="0">
      <alignment horizontal="left"/>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2" fillId="0" borderId="2444" applyNumberFormat="0" applyFill="0" applyAlignment="0" applyProtection="0"/>
    <xf numFmtId="0" fontId="53" fillId="59" borderId="2468" applyNumberFormat="0" applyAlignment="0" applyProtection="0"/>
    <xf numFmtId="0" fontId="74" fillId="0" borderId="2430" applyNumberFormat="0">
      <alignment horizontal="left"/>
      <protection locked="0"/>
    </xf>
    <xf numFmtId="185" fontId="74" fillId="0" borderId="2475"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3" fillId="63" borderId="2421" applyFill="0">
      <alignment horizontal="center"/>
    </xf>
    <xf numFmtId="178" fontId="10" fillId="39" borderId="2421">
      <alignment horizontal="center"/>
      <protection locked="0"/>
    </xf>
    <xf numFmtId="0" fontId="53" fillId="59" borderId="2423" applyNumberFormat="0" applyAlignment="0" applyProtection="0"/>
    <xf numFmtId="3" fontId="114" fillId="39" borderId="2448">
      <alignment horizontal="center"/>
      <protection locked="0"/>
    </xf>
    <xf numFmtId="0" fontId="10" fillId="62" borderId="2433" applyNumberFormat="0" applyFont="0" applyAlignment="0" applyProtection="0"/>
    <xf numFmtId="0" fontId="7" fillId="14" borderId="14" applyNumberFormat="0" applyFont="0" applyAlignment="0" applyProtection="0"/>
    <xf numFmtId="193" fontId="10" fillId="0" borderId="2457" applyFont="0" applyFill="0" applyBorder="0" applyAlignment="0" applyProtection="0">
      <alignment horizontal="left"/>
      <protection locked="0"/>
    </xf>
    <xf numFmtId="0" fontId="7" fillId="14" borderId="14" applyNumberFormat="0" applyFont="0" applyAlignment="0" applyProtection="0"/>
    <xf numFmtId="178" fontId="10" fillId="39" borderId="2448">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3" fillId="63" borderId="2457" applyFill="0">
      <alignment horizontal="center"/>
    </xf>
    <xf numFmtId="0" fontId="2" fillId="0" borderId="2471"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4" fontId="10" fillId="39" borderId="2430">
      <alignment horizontal="right"/>
      <protection locked="0"/>
    </xf>
    <xf numFmtId="178" fontId="10" fillId="39" borderId="2430">
      <alignment horizontal="center"/>
      <protection locked="0"/>
    </xf>
    <xf numFmtId="228" fontId="74" fillId="0" borderId="2430" applyNumberFormat="0">
      <alignment horizontal="left"/>
      <protection locked="0"/>
    </xf>
    <xf numFmtId="197" fontId="74" fillId="0" borderId="2421">
      <alignment horizontal="left"/>
      <protection locked="0"/>
    </xf>
    <xf numFmtId="178" fontId="10" fillId="39" borderId="2430">
      <alignment horizontal="center"/>
      <protection locked="0"/>
    </xf>
    <xf numFmtId="228" fontId="79" fillId="0" borderId="2430" applyFill="0">
      <alignment horizontal="center" vertical="center"/>
    </xf>
    <xf numFmtId="49" fontId="74" fillId="0" borderId="2430">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228" fontId="79" fillId="0" borderId="2484" applyFill="0">
      <alignment horizontal="center" vertical="center"/>
    </xf>
    <xf numFmtId="0" fontId="7" fillId="14" borderId="14" applyNumberFormat="0" applyFont="0" applyAlignment="0" applyProtection="0"/>
    <xf numFmtId="254" fontId="10" fillId="39" borderId="2448">
      <alignment horizontal="right"/>
      <protection locked="0"/>
    </xf>
    <xf numFmtId="49" fontId="74" fillId="0" borderId="2484">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66" fillId="0" borderId="2435"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423" applyNumberFormat="0" applyAlignment="0" applyProtection="0"/>
    <xf numFmtId="0" fontId="64" fillId="59" borderId="2452" applyNumberFormat="0" applyAlignment="0" applyProtection="0"/>
    <xf numFmtId="237" fontId="103" fillId="0" borderId="2463">
      <alignment vertical="center"/>
      <protection locked="0"/>
    </xf>
    <xf numFmtId="0" fontId="7" fillId="14" borderId="14" applyNumberFormat="0" applyFont="0" applyAlignment="0" applyProtection="0"/>
    <xf numFmtId="232" fontId="103" fillId="0" borderId="2463">
      <alignment vertical="center"/>
      <protection locked="0"/>
    </xf>
    <xf numFmtId="254" fontId="10" fillId="39" borderId="2475">
      <alignment horizontal="right"/>
      <protection locked="0"/>
    </xf>
    <xf numFmtId="0" fontId="7" fillId="14" borderId="14" applyNumberFormat="0" applyFont="0" applyAlignment="0" applyProtection="0"/>
    <xf numFmtId="17" fontId="11" fillId="39" borderId="2484">
      <alignment horizontal="center"/>
      <protection locked="0"/>
    </xf>
    <xf numFmtId="0" fontId="66" fillId="0" borderId="2471" applyNumberFormat="0" applyFill="0" applyAlignment="0" applyProtection="0"/>
    <xf numFmtId="178" fontId="10" fillId="39" borderId="2421">
      <alignment horizontal="center"/>
      <protection locked="0"/>
    </xf>
    <xf numFmtId="192" fontId="74" fillId="0" borderId="2457" applyFont="0" applyFill="0" applyBorder="0" applyAlignment="0" applyProtection="0">
      <alignment horizontal="left"/>
      <protection locked="0"/>
    </xf>
    <xf numFmtId="250" fontId="121" fillId="0" borderId="2422" applyFill="0"/>
    <xf numFmtId="228" fontId="68" fillId="0" borderId="2457" applyFill="0">
      <alignment horizontal="center" vertical="center"/>
    </xf>
    <xf numFmtId="178" fontId="10" fillId="39" borderId="2475">
      <alignment horizontal="center"/>
      <protection locked="0"/>
    </xf>
    <xf numFmtId="0" fontId="7" fillId="14" borderId="14" applyNumberFormat="0" applyFont="0" applyAlignment="0" applyProtection="0"/>
    <xf numFmtId="0" fontId="73" fillId="63" borderId="2439" applyFill="0">
      <alignment horizontal="center"/>
    </xf>
    <xf numFmtId="0" fontId="7" fillId="14" borderId="14" applyNumberFormat="0" applyFont="0" applyAlignment="0" applyProtection="0"/>
    <xf numFmtId="267" fontId="112" fillId="0" borderId="2465"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1" fontId="74" fillId="0" borderId="2457" applyFont="0" applyFill="0" applyBorder="0" applyAlignment="0" applyProtection="0">
      <alignment horizontal="left"/>
      <protection locked="0"/>
    </xf>
    <xf numFmtId="0" fontId="7" fillId="14" borderId="14" applyNumberFormat="0" applyFont="0" applyAlignment="0" applyProtection="0"/>
    <xf numFmtId="228" fontId="103" fillId="0" borderId="2463">
      <alignment vertical="center"/>
      <protection locked="0"/>
    </xf>
    <xf numFmtId="276" fontId="20" fillId="0" borderId="2457">
      <alignment horizontal="center"/>
    </xf>
    <xf numFmtId="228" fontId="73" fillId="63" borderId="2448" applyFill="0">
      <alignment horizont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2" fillId="0" borderId="2444" applyNumberFormat="0" applyFill="0" applyAlignment="0" applyProtection="0"/>
    <xf numFmtId="0" fontId="73" fillId="63" borderId="2448" applyFill="0">
      <alignment horizontal="center"/>
    </xf>
    <xf numFmtId="0" fontId="7" fillId="14" borderId="14" applyNumberFormat="0" applyFont="0" applyAlignment="0" applyProtection="0"/>
    <xf numFmtId="0" fontId="7" fillId="14" borderId="14" applyNumberFormat="0" applyFont="0" applyAlignment="0" applyProtection="0"/>
    <xf numFmtId="267" fontId="112" fillId="0" borderId="2483" applyFill="0">
      <alignment horizontal="center" vertical="center"/>
    </xf>
    <xf numFmtId="0" fontId="61" fillId="46" borderId="2477" applyNumberFormat="0" applyAlignment="0" applyProtection="0"/>
    <xf numFmtId="228" fontId="136" fillId="68" borderId="2446" applyNumberFormat="0">
      <alignment horizontal="right"/>
    </xf>
    <xf numFmtId="187" fontId="74" fillId="0" borderId="2430" applyFont="0" applyFill="0" applyBorder="0" applyAlignment="0" applyProtection="0">
      <alignment horizontal="left"/>
      <protection locked="0"/>
    </xf>
    <xf numFmtId="0" fontId="7" fillId="14" borderId="14" applyNumberFormat="0" applyFont="0" applyAlignment="0" applyProtection="0"/>
    <xf numFmtId="271" fontId="11" fillId="0" borderId="2430">
      <alignment horizontal="right"/>
    </xf>
    <xf numFmtId="185" fontId="74" fillId="0" borderId="2430" applyFont="0" applyFill="0" applyBorder="0" applyAlignment="0" applyProtection="0">
      <alignment horizontal="left"/>
      <protection locked="0"/>
    </xf>
    <xf numFmtId="250" fontId="121" fillId="0" borderId="2431" applyFill="0"/>
    <xf numFmtId="228" fontId="73" fillId="63" borderId="2430" applyFill="0">
      <alignment horizontal="center"/>
    </xf>
    <xf numFmtId="271" fontId="11" fillId="63" borderId="2430">
      <alignment horizontal="right"/>
    </xf>
    <xf numFmtId="250" fontId="168" fillId="0" borderId="2431" applyFill="0"/>
    <xf numFmtId="3" fontId="114" fillId="39" borderId="2430">
      <alignment horizontal="center"/>
      <protection locked="0"/>
    </xf>
    <xf numFmtId="237" fontId="103" fillId="0" borderId="2436">
      <alignment vertical="center"/>
      <protection locked="0"/>
    </xf>
    <xf numFmtId="0" fontId="7" fillId="14" borderId="14" applyNumberFormat="0" applyFont="0" applyAlignment="0" applyProtection="0"/>
    <xf numFmtId="228" fontId="79" fillId="0" borderId="2475" applyFill="0">
      <alignment horizontal="center" vertical="center"/>
    </xf>
    <xf numFmtId="200" fontId="10" fillId="5" borderId="2421" applyFont="0" applyFill="0" applyBorder="0" applyAlignment="0" applyProtection="0"/>
    <xf numFmtId="0" fontId="7" fillId="14" borderId="14" applyNumberFormat="0" applyFont="0" applyAlignment="0" applyProtection="0"/>
    <xf numFmtId="0" fontId="7" fillId="14" borderId="14" applyNumberFormat="0" applyFont="0" applyAlignment="0" applyProtection="0"/>
    <xf numFmtId="184" fontId="103" fillId="0" borderId="2481">
      <alignment vertical="center"/>
      <protection locked="0"/>
    </xf>
    <xf numFmtId="0" fontId="7" fillId="14" borderId="14" applyNumberFormat="0" applyFont="0" applyAlignment="0" applyProtection="0"/>
    <xf numFmtId="0" fontId="7" fillId="14" borderId="14" applyNumberFormat="0" applyFont="0" applyAlignment="0" applyProtection="0"/>
    <xf numFmtId="0" fontId="53" fillId="59" borderId="2459" applyNumberFormat="0" applyAlignment="0" applyProtection="0"/>
    <xf numFmtId="276" fontId="20" fillId="0" borderId="2475">
      <alignment horizontal="center"/>
    </xf>
    <xf numFmtId="0" fontId="7" fillId="14" borderId="14" applyNumberFormat="0" applyFont="0" applyAlignment="0" applyProtection="0"/>
    <xf numFmtId="0" fontId="7" fillId="14" borderId="14" applyNumberFormat="0" applyFont="0" applyAlignment="0" applyProtection="0"/>
    <xf numFmtId="228" fontId="74" fillId="0" borderId="2439" applyNumberFormat="0">
      <alignment horizontal="left"/>
      <protection locked="0"/>
    </xf>
    <xf numFmtId="0" fontId="7" fillId="14" borderId="14" applyNumberFormat="0" applyFont="0" applyAlignment="0" applyProtection="0"/>
    <xf numFmtId="49" fontId="74" fillId="0" borderId="2439">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10" fillId="62" borderId="2469" applyNumberFormat="0" applyFont="0" applyAlignment="0" applyProtection="0"/>
    <xf numFmtId="0" fontId="2" fillId="0" borderId="2435" applyNumberFormat="0" applyFill="0" applyAlignment="0" applyProtection="0"/>
    <xf numFmtId="178" fontId="10" fillId="39" borderId="2457">
      <alignment horizontal="center"/>
      <protection locked="0"/>
    </xf>
    <xf numFmtId="0" fontId="7" fillId="14" borderId="14" applyNumberFormat="0" applyFont="0" applyAlignment="0" applyProtection="0"/>
    <xf numFmtId="232" fontId="103" fillId="0" borderId="2481">
      <alignment vertical="center"/>
      <protection locked="0"/>
    </xf>
    <xf numFmtId="228" fontId="74" fillId="0" borderId="2466" applyNumberFormat="0">
      <alignment horizontal="left"/>
      <protection locked="0"/>
    </xf>
    <xf numFmtId="228" fontId="112" fillId="0" borderId="2456" applyFill="0">
      <alignment horizontal="center" vertical="center"/>
    </xf>
    <xf numFmtId="37" fontId="70" fillId="0" borderId="2447" applyFill="0">
      <alignment horizontal="center" vertical="center"/>
    </xf>
    <xf numFmtId="0" fontId="7" fillId="14" borderId="14" applyNumberFormat="0" applyFont="0" applyAlignment="0" applyProtection="0"/>
    <xf numFmtId="0" fontId="64" fillId="59" borderId="2434" applyNumberFormat="0" applyAlignment="0" applyProtection="0"/>
    <xf numFmtId="0" fontId="53" fillId="59" borderId="2414" applyNumberFormat="0" applyAlignment="0" applyProtection="0"/>
    <xf numFmtId="0" fontId="7" fillId="14" borderId="14" applyNumberFormat="0" applyFont="0" applyAlignment="0" applyProtection="0"/>
    <xf numFmtId="0" fontId="64" fillId="59" borderId="2470" applyNumberFormat="0" applyAlignment="0" applyProtection="0"/>
    <xf numFmtId="0" fontId="7" fillId="14" borderId="14" applyNumberFormat="0" applyFont="0" applyAlignment="0" applyProtection="0"/>
    <xf numFmtId="228" fontId="121" fillId="0" borderId="2482" applyNumberFormat="0"/>
    <xf numFmtId="233" fontId="103" fillId="0" borderId="2463">
      <alignment vertical="center"/>
      <protection locked="0"/>
    </xf>
    <xf numFmtId="0" fontId="7" fillId="14" borderId="14" applyNumberFormat="0" applyFont="0" applyAlignment="0" applyProtection="0"/>
    <xf numFmtId="0" fontId="7" fillId="14" borderId="14" applyNumberFormat="0" applyFont="0" applyAlignment="0" applyProtection="0"/>
    <xf numFmtId="233" fontId="103" fillId="0" borderId="2454">
      <alignment vertical="center"/>
      <protection locked="0"/>
    </xf>
    <xf numFmtId="0" fontId="7" fillId="14" borderId="14" applyNumberFormat="0" applyFont="0" applyAlignment="0" applyProtection="0"/>
    <xf numFmtId="0" fontId="66" fillId="0" borderId="2453" applyNumberFormat="0" applyFill="0" applyAlignment="0" applyProtection="0"/>
    <xf numFmtId="192" fontId="74" fillId="0" borderId="2421" applyFont="0" applyFill="0" applyBorder="0" applyAlignment="0" applyProtection="0">
      <alignment horizontal="left"/>
      <protection locked="0"/>
    </xf>
    <xf numFmtId="191" fontId="74" fillId="0" borderId="2421"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3" fillId="63" borderId="2484" applyFill="0">
      <alignment horizontal="center"/>
    </xf>
    <xf numFmtId="0" fontId="7" fillId="14" borderId="14" applyNumberFormat="0" applyFont="0" applyAlignment="0" applyProtection="0"/>
    <xf numFmtId="201" fontId="10" fillId="39" borderId="2421" applyNumberFormat="0">
      <alignment horizontal="left"/>
    </xf>
    <xf numFmtId="228" fontId="121" fillId="0" borderId="2428" applyNumberFormat="0"/>
    <xf numFmtId="0" fontId="7" fillId="14" borderId="14" applyNumberFormat="0" applyFont="0" applyAlignment="0" applyProtection="0"/>
    <xf numFmtId="0" fontId="7" fillId="14" borderId="14" applyNumberFormat="0" applyFont="0" applyAlignment="0" applyProtection="0"/>
    <xf numFmtId="0" fontId="64" fillId="59" borderId="2443" applyNumberFormat="0" applyAlignment="0" applyProtection="0"/>
    <xf numFmtId="232" fontId="103" fillId="0" borderId="2436">
      <alignment vertical="center"/>
      <protection locked="0"/>
    </xf>
    <xf numFmtId="178" fontId="10" fillId="39" borderId="2421">
      <alignment horizontal="center"/>
      <protection locked="0"/>
    </xf>
    <xf numFmtId="0" fontId="64" fillId="59" borderId="2461" applyNumberFormat="0" applyAlignment="0" applyProtection="0"/>
    <xf numFmtId="178" fontId="10" fillId="39" borderId="2421">
      <alignment horizontal="center"/>
      <protection locked="0"/>
    </xf>
    <xf numFmtId="232" fontId="103" fillId="0" borderId="2445">
      <alignment vertical="center"/>
      <protection locked="0"/>
    </xf>
    <xf numFmtId="228" fontId="136" fillId="68" borderId="2473" applyNumberFormat="0">
      <alignment horizontal="right"/>
    </xf>
    <xf numFmtId="184" fontId="68" fillId="0" borderId="2448" applyFill="0">
      <alignment horizontal="center" vertical="center"/>
    </xf>
    <xf numFmtId="0" fontId="7" fillId="14" borderId="14" applyNumberFormat="0" applyFont="0" applyAlignment="0" applyProtection="0"/>
    <xf numFmtId="228" fontId="74" fillId="0" borderId="2421" applyNumberFormat="0">
      <alignment horizontal="left"/>
      <protection locked="0"/>
    </xf>
    <xf numFmtId="49" fontId="74" fillId="0" borderId="2448">
      <alignment horizontal="left" vertical="top" wrapText="1"/>
      <protection locked="0"/>
    </xf>
    <xf numFmtId="0" fontId="7" fillId="14" borderId="14" applyNumberFormat="0" applyFont="0" applyAlignment="0" applyProtection="0"/>
    <xf numFmtId="49" fontId="74" fillId="0" borderId="2421">
      <alignment horizontal="left" vertical="top" wrapText="1"/>
      <protection locked="0"/>
    </xf>
    <xf numFmtId="196" fontId="10" fillId="39" borderId="2421" applyFont="0" applyFill="0" applyBorder="0" applyAlignment="0">
      <alignment horizontal="left"/>
    </xf>
    <xf numFmtId="0" fontId="66" fillId="0" borderId="2480" applyNumberFormat="0" applyFill="0" applyAlignment="0" applyProtection="0"/>
    <xf numFmtId="231" fontId="103" fillId="0" borderId="2427">
      <alignment vertical="center"/>
      <protection locked="0"/>
    </xf>
    <xf numFmtId="0" fontId="61" fillId="46" borderId="2414" applyNumberFormat="0" applyAlignment="0" applyProtection="0"/>
    <xf numFmtId="228" fontId="124" fillId="0" borderId="2483" applyFill="0">
      <alignment horizontal="center" vertical="center"/>
    </xf>
    <xf numFmtId="0" fontId="7" fillId="14" borderId="14" applyNumberFormat="0" applyFont="0" applyAlignment="0" applyProtection="0"/>
    <xf numFmtId="228" fontId="104" fillId="0" borderId="2484" applyFill="0">
      <alignment horizontal="center" vertical="center"/>
    </xf>
    <xf numFmtId="0" fontId="73" fillId="63" borderId="2457" applyFill="0">
      <alignment horizontal="center"/>
    </xf>
    <xf numFmtId="250" fontId="168" fillId="0" borderId="2458" applyFill="0"/>
    <xf numFmtId="0" fontId="74" fillId="0" borderId="2475" applyNumberFormat="0">
      <alignment horizontal="left"/>
      <protection locked="0"/>
    </xf>
    <xf numFmtId="192" fontId="74" fillId="0" borderId="2466" applyFont="0" applyFill="0" applyBorder="0" applyAlignment="0" applyProtection="0">
      <alignment horizontal="left"/>
      <protection locked="0"/>
    </xf>
    <xf numFmtId="0" fontId="7" fillId="14" borderId="14" applyNumberFormat="0" applyFont="0" applyAlignment="0" applyProtection="0"/>
    <xf numFmtId="228" fontId="73" fillId="63" borderId="2457" applyFill="0">
      <alignment horizontal="center" vertical="center"/>
    </xf>
    <xf numFmtId="228" fontId="103" fillId="0" borderId="2472">
      <alignment vertical="center"/>
      <protection locked="0"/>
    </xf>
    <xf numFmtId="0" fontId="10" fillId="62" borderId="2460" applyNumberFormat="0" applyFont="0" applyAlignment="0" applyProtection="0"/>
    <xf numFmtId="230" fontId="103" fillId="0" borderId="2445">
      <alignment vertical="center"/>
      <protection locked="0"/>
    </xf>
    <xf numFmtId="228" fontId="74" fillId="0" borderId="2448" applyNumberFormat="0">
      <alignment horizontal="left"/>
      <protection locked="0"/>
    </xf>
    <xf numFmtId="0" fontId="53" fillId="59" borderId="2477" applyNumberFormat="0" applyAlignment="0" applyProtection="0"/>
    <xf numFmtId="0" fontId="66" fillId="0" borderId="2453" applyNumberFormat="0" applyFill="0" applyAlignment="0" applyProtection="0"/>
    <xf numFmtId="185" fontId="74" fillId="0" borderId="2466" applyFont="0" applyFill="0" applyBorder="0" applyAlignment="0" applyProtection="0">
      <alignment horizontal="left"/>
      <protection locked="0"/>
    </xf>
    <xf numFmtId="0" fontId="61" fillId="46" borderId="2432" applyNumberFormat="0" applyAlignment="0" applyProtection="0"/>
    <xf numFmtId="0" fontId="53" fillId="59" borderId="2432" applyNumberFormat="0" applyAlignment="0" applyProtection="0"/>
    <xf numFmtId="0" fontId="73" fillId="63" borderId="2475" applyFill="0">
      <alignment horizontal="center"/>
    </xf>
    <xf numFmtId="0" fontId="7" fillId="14" borderId="14" applyNumberFormat="0" applyFont="0" applyAlignment="0" applyProtection="0"/>
    <xf numFmtId="233" fontId="103" fillId="0" borderId="2472">
      <alignment vertic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8" fontId="73" fillId="63" borderId="2448" applyFill="0">
      <alignment horizontal="center" vertical="center"/>
    </xf>
    <xf numFmtId="0" fontId="7" fillId="14" borderId="14" applyNumberFormat="0" applyFont="0" applyAlignment="0" applyProtection="0"/>
    <xf numFmtId="250" fontId="121" fillId="0" borderId="2467" applyFill="0"/>
    <xf numFmtId="0" fontId="7" fillId="14" borderId="14" applyNumberFormat="0" applyFont="0" applyAlignment="0" applyProtection="0"/>
    <xf numFmtId="0" fontId="7" fillId="14" borderId="14" applyNumberFormat="0" applyFont="0" applyAlignment="0" applyProtection="0"/>
    <xf numFmtId="0" fontId="64" fillId="59" borderId="2425" applyNumberFormat="0" applyAlignment="0" applyProtection="0"/>
    <xf numFmtId="0" fontId="7" fillId="14" borderId="14" applyNumberFormat="0" applyFont="0" applyAlignment="0" applyProtection="0"/>
    <xf numFmtId="184" fontId="103" fillId="0" borderId="2436">
      <alignment vertical="center"/>
      <protection locked="0"/>
    </xf>
    <xf numFmtId="230" fontId="103" fillId="0" borderId="2436">
      <alignment vertical="center"/>
      <protection locked="0"/>
    </xf>
    <xf numFmtId="196" fontId="10" fillId="39" borderId="2484" applyFont="0" applyFill="0" applyBorder="0" applyAlignment="0">
      <alignment horizontal="left"/>
    </xf>
    <xf numFmtId="0" fontId="53" fillId="59" borderId="2459" applyNumberFormat="0" applyAlignment="0" applyProtection="0"/>
    <xf numFmtId="3" fontId="114" fillId="39" borderId="2484">
      <alignment horizontal="center"/>
      <protection locked="0"/>
    </xf>
    <xf numFmtId="0" fontId="7" fillId="14" borderId="14" applyNumberFormat="0" applyFont="0" applyAlignment="0" applyProtection="0"/>
    <xf numFmtId="0" fontId="10" fillId="62" borderId="2415" applyNumberFormat="0" applyFont="0" applyAlignment="0" applyProtection="0"/>
    <xf numFmtId="0" fontId="64" fillId="59" borderId="2416" applyNumberFormat="0" applyAlignment="0" applyProtection="0"/>
    <xf numFmtId="0" fontId="7" fillId="14" borderId="14" applyNumberFormat="0" applyFont="0" applyAlignment="0" applyProtection="0"/>
    <xf numFmtId="0" fontId="2" fillId="0" borderId="2453" applyNumberFormat="0" applyFill="0" applyAlignment="0" applyProtection="0"/>
    <xf numFmtId="0" fontId="7" fillId="14" borderId="14" applyNumberFormat="0" applyFont="0" applyAlignment="0" applyProtection="0"/>
    <xf numFmtId="188" fontId="73" fillId="63" borderId="2466" applyFill="0">
      <alignment horizontal="center" vertical="center"/>
    </xf>
    <xf numFmtId="233" fontId="103" fillId="0" borderId="2445">
      <alignment vertical="center"/>
      <protection locked="0"/>
    </xf>
    <xf numFmtId="190" fontId="74" fillId="0" borderId="2448" applyFont="0" applyFill="0" applyBorder="0" applyAlignment="0" applyProtection="0">
      <alignment horizontal="left"/>
      <protection locked="0"/>
    </xf>
    <xf numFmtId="228" fontId="124" fillId="0" borderId="2447" applyFill="0">
      <alignment horizontal="center" vertical="center"/>
    </xf>
    <xf numFmtId="0" fontId="73" fillId="63" borderId="2430" applyFill="0">
      <alignment horizontal="center"/>
    </xf>
    <xf numFmtId="0" fontId="7" fillId="14" borderId="14" applyNumberFormat="0" applyFont="0" applyAlignment="0" applyProtection="0"/>
    <xf numFmtId="233" fontId="103" fillId="0" borderId="2445">
      <alignment vertical="center"/>
      <protection locked="0"/>
    </xf>
    <xf numFmtId="0" fontId="7" fillId="14" borderId="14" applyNumberFormat="0" applyFont="0" applyAlignment="0" applyProtection="0"/>
    <xf numFmtId="0" fontId="2" fillId="0" borderId="2417" applyNumberFormat="0" applyFill="0" applyAlignment="0" applyProtection="0"/>
    <xf numFmtId="0" fontId="66" fillId="0" borderId="2417" applyNumberFormat="0" applyFill="0" applyAlignment="0" applyProtection="0"/>
    <xf numFmtId="0" fontId="7" fillId="14" borderId="14" applyNumberFormat="0" applyFont="0" applyAlignment="0" applyProtection="0"/>
    <xf numFmtId="0" fontId="2" fillId="0" borderId="2426" applyNumberFormat="0" applyFill="0" applyAlignment="0" applyProtection="0"/>
    <xf numFmtId="196" fontId="10" fillId="39" borderId="2475" applyFont="0" applyFill="0" applyBorder="0" applyAlignment="0">
      <alignment horizontal="left"/>
    </xf>
    <xf numFmtId="228" fontId="73" fillId="63" borderId="2430" applyFill="0">
      <alignment horizontal="center" vertical="center"/>
    </xf>
    <xf numFmtId="228" fontId="73" fillId="63" borderId="2421" applyFill="0">
      <alignment horizontal="center"/>
    </xf>
    <xf numFmtId="228" fontId="73" fillId="63" borderId="2421" applyFill="0">
      <alignment horizontal="center" vertical="center"/>
    </xf>
    <xf numFmtId="17" fontId="11" fillId="39" borderId="2430">
      <alignment horizontal="center"/>
      <protection locked="0"/>
    </xf>
    <xf numFmtId="0" fontId="53" fillId="59" borderId="2441" applyNumberFormat="0" applyAlignment="0" applyProtection="0"/>
    <xf numFmtId="191" fontId="74" fillId="0" borderId="2475" applyFont="0" applyFill="0" applyBorder="0" applyAlignment="0" applyProtection="0">
      <alignment horizontal="left"/>
      <protection locked="0"/>
    </xf>
    <xf numFmtId="0" fontId="7" fillId="14" borderId="14" applyNumberFormat="0" applyFont="0" applyAlignment="0" applyProtection="0"/>
    <xf numFmtId="0" fontId="61" fillId="46" borderId="2441" applyNumberFormat="0" applyAlignment="0" applyProtection="0"/>
    <xf numFmtId="254" fontId="10" fillId="39" borderId="2430">
      <alignment horizontal="right"/>
      <protection locked="0"/>
    </xf>
    <xf numFmtId="228" fontId="121" fillId="0" borderId="2446" applyNumberFormat="0"/>
    <xf numFmtId="0" fontId="7" fillId="14" borderId="14" applyNumberFormat="0" applyFont="0" applyAlignment="0" applyProtection="0"/>
    <xf numFmtId="0" fontId="7" fillId="14" borderId="14" applyNumberFormat="0" applyFont="0" applyAlignment="0" applyProtection="0"/>
    <xf numFmtId="231" fontId="103" fillId="0" borderId="2454">
      <alignment vertical="center"/>
      <protection locked="0"/>
    </xf>
    <xf numFmtId="0" fontId="61" fillId="46" borderId="2450" applyNumberFormat="0" applyAlignment="0" applyProtection="0"/>
    <xf numFmtId="0" fontId="7" fillId="14" borderId="14" applyNumberFormat="0" applyFont="0" applyAlignment="0" applyProtection="0"/>
    <xf numFmtId="250" fontId="168" fillId="0" borderId="2449" applyFill="0"/>
    <xf numFmtId="0" fontId="64" fillId="59" borderId="2443" applyNumberFormat="0" applyAlignment="0" applyProtection="0"/>
    <xf numFmtId="0" fontId="7" fillId="14" borderId="14" applyNumberFormat="0" applyFont="0" applyAlignment="0" applyProtection="0"/>
    <xf numFmtId="178" fontId="10" fillId="39" borderId="2466">
      <alignment horizontal="center"/>
      <protection locked="0"/>
    </xf>
    <xf numFmtId="0" fontId="7" fillId="14" borderId="14" applyNumberFormat="0" applyFont="0" applyAlignment="0" applyProtection="0"/>
    <xf numFmtId="185" fontId="74" fillId="0" borderId="2421" applyFont="0" applyFill="0" applyBorder="0" applyAlignment="0" applyProtection="0">
      <alignment horizontal="left"/>
      <protection locked="0"/>
    </xf>
    <xf numFmtId="0" fontId="7" fillId="14" borderId="14" applyNumberFormat="0" applyFont="0" applyAlignment="0" applyProtection="0"/>
    <xf numFmtId="231" fontId="103" fillId="0" borderId="2454">
      <alignment vertical="center"/>
      <protection locked="0"/>
    </xf>
    <xf numFmtId="228" fontId="103" fillId="0" borderId="2466" applyFill="0">
      <alignment horizontal="center" vertical="center"/>
    </xf>
    <xf numFmtId="0" fontId="64" fillId="59" borderId="2479" applyNumberFormat="0" applyAlignment="0" applyProtection="0"/>
    <xf numFmtId="231" fontId="103" fillId="0" borderId="2481">
      <alignment vertical="center"/>
      <protection locked="0"/>
    </xf>
    <xf numFmtId="0" fontId="7" fillId="14" borderId="14" applyNumberFormat="0" applyFont="0" applyAlignment="0" applyProtection="0"/>
    <xf numFmtId="0" fontId="7" fillId="14" borderId="14" applyNumberFormat="0" applyFont="0" applyAlignment="0" applyProtection="0"/>
    <xf numFmtId="49" fontId="74" fillId="0" borderId="2457">
      <alignment horizontal="left" vertical="top" wrapText="1"/>
      <protection locked="0"/>
    </xf>
    <xf numFmtId="0" fontId="66" fillId="0" borderId="2462" applyNumberFormat="0" applyFill="0" applyAlignment="0" applyProtection="0"/>
    <xf numFmtId="0" fontId="7" fillId="14" borderId="14" applyNumberFormat="0" applyFont="0" applyAlignment="0" applyProtection="0"/>
    <xf numFmtId="228" fontId="112" fillId="0" borderId="2465"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4" fillId="0" borderId="2430"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2470" applyNumberFormat="0" applyAlignment="0" applyProtection="0"/>
    <xf numFmtId="228" fontId="73" fillId="63" borderId="2457"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10" fillId="62" borderId="2424" applyNumberFormat="0" applyFont="0" applyAlignment="0" applyProtection="0"/>
    <xf numFmtId="0" fontId="7" fillId="14" borderId="14" applyNumberFormat="0" applyFont="0" applyAlignment="0" applyProtection="0"/>
    <xf numFmtId="228" fontId="74" fillId="0" borderId="2457" applyNumberFormat="0">
      <alignment horizontal="left"/>
      <protection locked="0"/>
    </xf>
    <xf numFmtId="0" fontId="7" fillId="14" borderId="14" applyNumberFormat="0" applyFont="0" applyAlignment="0" applyProtection="0"/>
    <xf numFmtId="0" fontId="64" fillId="59" borderId="2452" applyNumberFormat="0" applyAlignment="0" applyProtection="0"/>
    <xf numFmtId="10" fontId="68" fillId="67" borderId="2484" applyNumberFormat="0" applyBorder="0" applyAlignment="0" applyProtection="0"/>
    <xf numFmtId="0" fontId="53" fillId="59" borderId="2414" applyNumberFormat="0" applyAlignment="0" applyProtection="0"/>
    <xf numFmtId="0" fontId="61" fillId="46" borderId="2414" applyNumberFormat="0" applyAlignment="0" applyProtection="0"/>
    <xf numFmtId="0" fontId="64" fillId="59" borderId="2416" applyNumberFormat="0" applyAlignment="0" applyProtection="0"/>
    <xf numFmtId="0" fontId="66" fillId="0" borderId="2417" applyNumberFormat="0" applyFill="0" applyAlignment="0" applyProtection="0"/>
    <xf numFmtId="0" fontId="2" fillId="0" borderId="2417" applyNumberFormat="0" applyFill="0" applyAlignment="0" applyProtection="0"/>
    <xf numFmtId="0" fontId="53" fillId="59" borderId="2414" applyNumberFormat="0" applyAlignment="0" applyProtection="0"/>
    <xf numFmtId="0" fontId="61" fillId="46" borderId="2414" applyNumberFormat="0" applyAlignment="0" applyProtection="0"/>
    <xf numFmtId="0" fontId="7" fillId="14" borderId="14" applyNumberFormat="0" applyFont="0" applyAlignment="0" applyProtection="0"/>
    <xf numFmtId="0" fontId="64" fillId="59" borderId="2416" applyNumberFormat="0" applyAlignment="0" applyProtection="0"/>
    <xf numFmtId="0" fontId="2" fillId="0" borderId="2417" applyNumberFormat="0" applyFill="0" applyAlignment="0" applyProtection="0"/>
    <xf numFmtId="0" fontId="66" fillId="0" borderId="2417"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414" applyNumberFormat="0" applyAlignment="0" applyProtection="0"/>
    <xf numFmtId="229" fontId="103" fillId="0" borderId="2445">
      <alignment vertical="center"/>
      <protection locked="0"/>
    </xf>
    <xf numFmtId="0" fontId="7" fillId="14" borderId="14" applyNumberFormat="0" applyFont="0" applyAlignment="0" applyProtection="0"/>
    <xf numFmtId="0" fontId="61" fillId="46" borderId="2414" applyNumberFormat="0" applyAlignment="0" applyProtection="0"/>
    <xf numFmtId="228" fontId="68" fillId="0" borderId="2430" applyFill="0">
      <alignment horizontal="center" vertical="center"/>
    </xf>
    <xf numFmtId="184" fontId="68" fillId="0" borderId="2430" applyFill="0">
      <alignment horizontal="center" vertical="center"/>
    </xf>
    <xf numFmtId="0" fontId="10" fillId="62" borderId="2415" applyNumberFormat="0" applyFont="0" applyAlignment="0" applyProtection="0"/>
    <xf numFmtId="0" fontId="64" fillId="59" borderId="2416" applyNumberFormat="0" applyAlignment="0" applyProtection="0"/>
    <xf numFmtId="228" fontId="124" fillId="0" borderId="2456" applyFill="0">
      <alignment horizontal="center" vertical="center"/>
    </xf>
    <xf numFmtId="0" fontId="7" fillId="14" borderId="14" applyNumberFormat="0" applyFont="0" applyAlignment="0" applyProtection="0"/>
    <xf numFmtId="0" fontId="66" fillId="0" borderId="2417" applyNumberFormat="0" applyFill="0" applyAlignment="0" applyProtection="0"/>
    <xf numFmtId="0" fontId="2" fillId="0" borderId="2417" applyNumberFormat="0" applyFill="0" applyAlignment="0" applyProtection="0"/>
    <xf numFmtId="228" fontId="103" fillId="0" borderId="2430" applyFill="0">
      <alignment horizontal="center" vertical="center"/>
    </xf>
    <xf numFmtId="0" fontId="7" fillId="14" borderId="14" applyNumberFormat="0" applyFont="0" applyAlignment="0" applyProtection="0"/>
    <xf numFmtId="266" fontId="103" fillId="0" borderId="2466"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414"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414" applyNumberFormat="0" applyAlignment="0" applyProtection="0"/>
    <xf numFmtId="0" fontId="7" fillId="14" borderId="14" applyNumberFormat="0" applyFont="0" applyAlignment="0" applyProtection="0"/>
    <xf numFmtId="0" fontId="10" fillId="62" borderId="2415" applyNumberFormat="0" applyFont="0" applyAlignment="0" applyProtection="0"/>
    <xf numFmtId="0" fontId="64" fillId="59" borderId="2416" applyNumberFormat="0" applyAlignment="0" applyProtection="0"/>
    <xf numFmtId="0" fontId="7" fillId="14" borderId="14" applyNumberFormat="0" applyFont="0" applyAlignment="0" applyProtection="0"/>
    <xf numFmtId="37" fontId="70" fillId="0" borderId="2483" applyFill="0">
      <alignment horizontal="center" vertical="center"/>
    </xf>
    <xf numFmtId="0" fontId="2" fillId="0" borderId="2417" applyNumberFormat="0" applyFill="0" applyAlignment="0" applyProtection="0"/>
    <xf numFmtId="0" fontId="66" fillId="0" borderId="2417"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2434" applyNumberFormat="0" applyAlignment="0" applyProtection="0"/>
    <xf numFmtId="191" fontId="74" fillId="0" borderId="2430"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201" fontId="10" fillId="39" borderId="2466" applyNumberFormat="0">
      <alignment horizontal="left"/>
    </xf>
    <xf numFmtId="0" fontId="73" fillId="63" borderId="2421" applyFill="0">
      <alignment horizontal="center"/>
    </xf>
    <xf numFmtId="0" fontId="7" fillId="14" borderId="14" applyNumberFormat="0" applyFont="0" applyAlignment="0" applyProtection="0"/>
    <xf numFmtId="276" fontId="20" fillId="0" borderId="2448">
      <alignment horizontal="center"/>
    </xf>
    <xf numFmtId="192" fontId="74" fillId="0" borderId="2430" applyFont="0" applyFill="0" applyBorder="0" applyAlignment="0" applyProtection="0">
      <alignment horizontal="left"/>
      <protection locked="0"/>
    </xf>
    <xf numFmtId="190" fontId="74" fillId="0" borderId="2430" applyFont="0" applyFill="0" applyBorder="0" applyAlignment="0" applyProtection="0">
      <alignment horizontal="left"/>
      <protection locked="0"/>
    </xf>
    <xf numFmtId="0" fontId="10" fillId="62" borderId="2433" applyNumberFormat="0" applyFont="0" applyAlignment="0" applyProtection="0"/>
    <xf numFmtId="188" fontId="73" fillId="63" borderId="2421" applyFill="0">
      <alignment horizontal="center" vertical="center"/>
    </xf>
    <xf numFmtId="0" fontId="7" fillId="14" borderId="14" applyNumberFormat="0" applyFont="0" applyAlignment="0" applyProtection="0"/>
    <xf numFmtId="0" fontId="10" fillId="62" borderId="2460" applyNumberFormat="0" applyFont="0" applyAlignment="0" applyProtection="0"/>
    <xf numFmtId="0" fontId="2" fillId="0" borderId="2471" applyNumberFormat="0" applyFill="0" applyAlignment="0" applyProtection="0"/>
    <xf numFmtId="0" fontId="61" fillId="46" borderId="2423"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0" fontId="10" fillId="63" borderId="2421" applyNumberFormat="0" applyFont="0" applyBorder="0" applyAlignment="0" applyProtection="0"/>
    <xf numFmtId="180" fontId="10" fillId="63" borderId="2421" applyNumberFormat="0" applyFont="0" applyBorder="0" applyAlignment="0" applyProtection="0"/>
    <xf numFmtId="0" fontId="66" fillId="0" borderId="2462" applyNumberFormat="0" applyFill="0" applyAlignment="0" applyProtection="0"/>
    <xf numFmtId="276" fontId="20" fillId="0" borderId="2439">
      <alignment horizontal="center"/>
    </xf>
    <xf numFmtId="192" fontId="74" fillId="0" borderId="2457" applyFont="0" applyFill="0" applyBorder="0" applyAlignment="0" applyProtection="0">
      <alignment horizontal="left"/>
      <protection locked="0"/>
    </xf>
    <xf numFmtId="267" fontId="112" fillId="0" borderId="2456" applyFill="0">
      <alignment horizontal="center" vertical="center"/>
    </xf>
    <xf numFmtId="0" fontId="7" fillId="14" borderId="14" applyNumberFormat="0" applyFont="0" applyAlignment="0" applyProtection="0"/>
    <xf numFmtId="250" fontId="121" fillId="0" borderId="2440" applyFill="0"/>
    <xf numFmtId="0" fontId="7" fillId="14" borderId="14" applyNumberFormat="0" applyFont="0" applyAlignment="0" applyProtection="0"/>
    <xf numFmtId="0" fontId="7" fillId="14" borderId="14" applyNumberFormat="0" applyFont="0" applyAlignment="0" applyProtection="0"/>
    <xf numFmtId="250" fontId="121" fillId="0" borderId="2485" applyFill="0"/>
    <xf numFmtId="0" fontId="7" fillId="14" borderId="14" applyNumberFormat="0" applyFont="0" applyAlignment="0" applyProtection="0"/>
    <xf numFmtId="228" fontId="136" fillId="68" borderId="2437" applyNumberFormat="0">
      <alignment horizontal="right"/>
    </xf>
    <xf numFmtId="10" fontId="68" fillId="67" borderId="2457" applyNumberFormat="0" applyBorder="0" applyAlignment="0" applyProtection="0"/>
    <xf numFmtId="0" fontId="7" fillId="14" borderId="14" applyNumberFormat="0" applyFont="0" applyAlignment="0" applyProtection="0"/>
    <xf numFmtId="0" fontId="7" fillId="14" borderId="14" applyNumberFormat="0" applyFont="0" applyAlignment="0" applyProtection="0"/>
    <xf numFmtId="0" fontId="73" fillId="63" borderId="2421" applyFill="0">
      <alignment horizontal="center"/>
    </xf>
    <xf numFmtId="188" fontId="73" fillId="63" borderId="2421" applyFill="0">
      <alignment horizontal="center" vertical="center"/>
    </xf>
    <xf numFmtId="185" fontId="74" fillId="0" borderId="2421" applyFont="0" applyFill="0" applyBorder="0" applyAlignment="0" applyProtection="0">
      <alignment horizontal="left"/>
      <protection locked="0"/>
    </xf>
    <xf numFmtId="197" fontId="74" fillId="0" borderId="2421">
      <alignment horizontal="left"/>
      <protection locked="0"/>
    </xf>
    <xf numFmtId="0" fontId="53" fillId="59" borderId="2423" applyNumberFormat="0" applyAlignment="0" applyProtection="0"/>
    <xf numFmtId="0" fontId="61" fillId="46" borderId="2423" applyNumberFormat="0" applyAlignment="0" applyProtection="0"/>
    <xf numFmtId="0" fontId="64" fillId="59" borderId="2425" applyNumberFormat="0" applyAlignment="0" applyProtection="0"/>
    <xf numFmtId="0" fontId="66" fillId="0" borderId="2426" applyNumberFormat="0" applyFill="0" applyAlignment="0" applyProtection="0"/>
    <xf numFmtId="0" fontId="2" fillId="0" borderId="2426" applyNumberFormat="0" applyFill="0" applyAlignment="0" applyProtection="0"/>
    <xf numFmtId="0" fontId="53" fillId="59" borderId="2423" applyNumberFormat="0" applyAlignment="0" applyProtection="0"/>
    <xf numFmtId="0" fontId="73" fillId="63" borderId="2421" applyFill="0">
      <alignment horizontal="center"/>
    </xf>
    <xf numFmtId="188" fontId="73" fillId="63" borderId="2421" applyFill="0">
      <alignment horizontal="center" vertical="center"/>
    </xf>
    <xf numFmtId="0" fontId="61" fillId="46" borderId="2423" applyNumberFormat="0" applyAlignment="0" applyProtection="0"/>
    <xf numFmtId="0" fontId="7" fillId="14" borderId="14" applyNumberFormat="0" applyFont="0" applyAlignment="0" applyProtection="0"/>
    <xf numFmtId="0" fontId="64" fillId="59" borderId="2425" applyNumberFormat="0" applyAlignment="0" applyProtection="0"/>
    <xf numFmtId="0" fontId="2" fillId="0" borderId="2426" applyNumberFormat="0" applyFill="0" applyAlignment="0" applyProtection="0"/>
    <xf numFmtId="0" fontId="66" fillId="0" borderId="2426"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423" applyNumberFormat="0" applyAlignment="0" applyProtection="0"/>
    <xf numFmtId="0" fontId="7" fillId="14" borderId="14" applyNumberFormat="0" applyFont="0" applyAlignment="0" applyProtection="0"/>
    <xf numFmtId="0" fontId="61" fillId="46" borderId="2423" applyNumberFormat="0" applyAlignment="0" applyProtection="0"/>
    <xf numFmtId="192" fontId="74" fillId="0" borderId="2439" applyFont="0" applyFill="0" applyBorder="0" applyAlignment="0" applyProtection="0">
      <alignment horizontal="left"/>
      <protection locked="0"/>
    </xf>
    <xf numFmtId="271" fontId="11" fillId="0" borderId="2439">
      <alignment horizontal="right"/>
    </xf>
    <xf numFmtId="0" fontId="10" fillId="62" borderId="2424" applyNumberFormat="0" applyFont="0" applyAlignment="0" applyProtection="0"/>
    <xf numFmtId="0" fontId="64" fillId="59" borderId="2425" applyNumberFormat="0" applyAlignment="0" applyProtection="0"/>
    <xf numFmtId="0" fontId="61" fillId="46" borderId="2441" applyNumberFormat="0" applyAlignment="0" applyProtection="0"/>
    <xf numFmtId="0" fontId="7" fillId="14" borderId="14" applyNumberFormat="0" applyFont="0" applyAlignment="0" applyProtection="0"/>
    <xf numFmtId="0" fontId="66" fillId="0" borderId="2426" applyNumberFormat="0" applyFill="0" applyAlignment="0" applyProtection="0"/>
    <xf numFmtId="0" fontId="2" fillId="0" borderId="2426" applyNumberFormat="0" applyFill="0" applyAlignment="0" applyProtection="0"/>
    <xf numFmtId="190" fontId="74" fillId="0" borderId="2439"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423"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423" applyNumberFormat="0" applyAlignment="0" applyProtection="0"/>
    <xf numFmtId="0" fontId="7" fillId="14" borderId="14" applyNumberFormat="0" applyFont="0" applyAlignment="0" applyProtection="0"/>
    <xf numFmtId="0" fontId="10" fillId="62" borderId="2424" applyNumberFormat="0" applyFont="0" applyAlignment="0" applyProtection="0"/>
    <xf numFmtId="0" fontId="64" fillId="59" borderId="2425" applyNumberFormat="0" applyAlignment="0" applyProtection="0"/>
    <xf numFmtId="0" fontId="7" fillId="14" borderId="14" applyNumberFormat="0" applyFont="0" applyAlignment="0" applyProtection="0"/>
    <xf numFmtId="0" fontId="2" fillId="0" borderId="2426" applyNumberFormat="0" applyFill="0" applyAlignment="0" applyProtection="0"/>
    <xf numFmtId="0" fontId="66" fillId="0" borderId="2426" applyNumberFormat="0" applyFill="0" applyAlignment="0" applyProtection="0"/>
    <xf numFmtId="0" fontId="66" fillId="0" borderId="2453" applyNumberFormat="0" applyFill="0" applyAlignment="0" applyProtection="0"/>
    <xf numFmtId="267" fontId="112" fillId="0" borderId="2447"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10" fillId="62" borderId="2460"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3" fontId="114" fillId="39" borderId="2475">
      <alignment horizontal="center"/>
      <protection locked="0"/>
    </xf>
    <xf numFmtId="0" fontId="7" fillId="14" borderId="14" applyNumberFormat="0" applyFont="0" applyAlignment="0" applyProtection="0"/>
    <xf numFmtId="0" fontId="7" fillId="14" borderId="14" applyNumberFormat="0" applyFont="0" applyAlignment="0" applyProtection="0"/>
    <xf numFmtId="187" fontId="74" fillId="0" borderId="2466" applyFont="0" applyFill="0" applyBorder="0" applyAlignment="0" applyProtection="0">
      <alignment horizontal="left"/>
      <protection locked="0"/>
    </xf>
    <xf numFmtId="185" fontId="74" fillId="0" borderId="2457" applyFont="0" applyFill="0" applyBorder="0" applyAlignment="0" applyProtection="0">
      <alignment horizontal="left"/>
      <protection locked="0"/>
    </xf>
    <xf numFmtId="250" fontId="121" fillId="0" borderId="2449" applyFill="0"/>
    <xf numFmtId="0" fontId="7" fillId="14" borderId="14" applyNumberFormat="0" applyFont="0" applyAlignment="0" applyProtection="0"/>
    <xf numFmtId="0" fontId="66" fillId="0" borderId="2480" applyNumberFormat="0" applyFill="0" applyAlignment="0" applyProtection="0"/>
    <xf numFmtId="0" fontId="66" fillId="0" borderId="2471" applyNumberFormat="0" applyFill="0" applyAlignment="0" applyProtection="0"/>
    <xf numFmtId="0" fontId="61" fillId="46" borderId="2468" applyNumberFormat="0" applyAlignment="0" applyProtection="0"/>
    <xf numFmtId="185" fontId="74" fillId="0" borderId="2448" applyFont="0" applyFill="0" applyBorder="0" applyAlignment="0" applyProtection="0">
      <alignment horizontal="left"/>
      <protection locked="0"/>
    </xf>
    <xf numFmtId="180" fontId="10" fillId="63" borderId="2430" applyNumberFormat="0" applyFont="0" applyBorder="0" applyAlignment="0" applyProtection="0"/>
    <xf numFmtId="180" fontId="10" fillId="63" borderId="2430" applyNumberFormat="0" applyFont="0" applyBorder="0" applyAlignment="0" applyProtection="0"/>
    <xf numFmtId="178" fontId="10" fillId="39" borderId="2484">
      <alignment horizontal="center"/>
      <protection locked="0"/>
    </xf>
    <xf numFmtId="193" fontId="10" fillId="0" borderId="2457" applyFont="0" applyFill="0" applyBorder="0" applyAlignment="0" applyProtection="0">
      <alignment horizontal="left"/>
      <protection locked="0"/>
    </xf>
    <xf numFmtId="17" fontId="11" fillId="39" borderId="2448">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10" fillId="62" borderId="2469" applyNumberFormat="0" applyFont="0" applyAlignment="0" applyProtection="0"/>
    <xf numFmtId="0" fontId="2" fillId="0" borderId="2480"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71" fontId="11" fillId="0" borderId="2457">
      <alignment horizontal="right"/>
    </xf>
    <xf numFmtId="0" fontId="7" fillId="14" borderId="14" applyNumberFormat="0" applyFont="0" applyAlignment="0" applyProtection="0"/>
    <xf numFmtId="0" fontId="53" fillId="59" borderId="2432" applyNumberFormat="0" applyAlignment="0" applyProtection="0"/>
    <xf numFmtId="0" fontId="61" fillId="46" borderId="2432" applyNumberFormat="0" applyAlignment="0" applyProtection="0"/>
    <xf numFmtId="0" fontId="64" fillId="59" borderId="2434" applyNumberFormat="0" applyAlignment="0" applyProtection="0"/>
    <xf numFmtId="0" fontId="66" fillId="0" borderId="2435" applyNumberFormat="0" applyFill="0" applyAlignment="0" applyProtection="0"/>
    <xf numFmtId="0" fontId="2" fillId="0" borderId="2435" applyNumberFormat="0" applyFill="0" applyAlignment="0" applyProtection="0"/>
    <xf numFmtId="0" fontId="53" fillId="59" borderId="2432" applyNumberFormat="0" applyAlignment="0" applyProtection="0"/>
    <xf numFmtId="0" fontId="61" fillId="46" borderId="2432" applyNumberFormat="0" applyAlignment="0" applyProtection="0"/>
    <xf numFmtId="0" fontId="7" fillId="14" borderId="14" applyNumberFormat="0" applyFont="0" applyAlignment="0" applyProtection="0"/>
    <xf numFmtId="0" fontId="64" fillId="59" borderId="2434" applyNumberFormat="0" applyAlignment="0" applyProtection="0"/>
    <xf numFmtId="0" fontId="2" fillId="0" borderId="2435" applyNumberFormat="0" applyFill="0" applyAlignment="0" applyProtection="0"/>
    <xf numFmtId="0" fontId="66" fillId="0" borderId="2435" applyNumberFormat="0" applyFill="0" applyAlignment="0" applyProtection="0"/>
    <xf numFmtId="197" fontId="74" fillId="0" borderId="2466">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432" applyNumberFormat="0" applyAlignment="0" applyProtection="0"/>
    <xf numFmtId="228" fontId="121" fillId="0" borderId="2455" applyNumberFormat="0"/>
    <xf numFmtId="0" fontId="7" fillId="14" borderId="14" applyNumberFormat="0" applyFont="0" applyAlignment="0" applyProtection="0"/>
    <xf numFmtId="0" fontId="61" fillId="46" borderId="2432" applyNumberFormat="0" applyAlignment="0" applyProtection="0"/>
    <xf numFmtId="228" fontId="79" fillId="0" borderId="2448" applyFill="0">
      <alignment horizontal="center" vertical="center"/>
    </xf>
    <xf numFmtId="228" fontId="68" fillId="0" borderId="2448" applyFill="0">
      <alignment horizontal="center" vertical="center"/>
    </xf>
    <xf numFmtId="0" fontId="10" fillId="62" borderId="2433" applyNumberFormat="0" applyFont="0" applyAlignment="0" applyProtection="0"/>
    <xf numFmtId="0" fontId="64" fillId="59" borderId="2434" applyNumberFormat="0" applyAlignment="0" applyProtection="0"/>
    <xf numFmtId="0" fontId="7" fillId="14" borderId="14" applyNumberFormat="0" applyFont="0" applyAlignment="0" applyProtection="0"/>
    <xf numFmtId="0" fontId="66" fillId="0" borderId="2435" applyNumberFormat="0" applyFill="0" applyAlignment="0" applyProtection="0"/>
    <xf numFmtId="0" fontId="2" fillId="0" borderId="2435" applyNumberFormat="0" applyFill="0" applyAlignment="0" applyProtection="0"/>
    <xf numFmtId="228" fontId="104" fillId="0" borderId="2448"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66" fontId="103" fillId="0" borderId="2448" applyFill="0">
      <alignment horizontal="center" vertical="center"/>
    </xf>
    <xf numFmtId="37" fontId="70" fillId="0" borderId="2456"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432"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432" applyNumberFormat="0" applyAlignment="0" applyProtection="0"/>
    <xf numFmtId="254" fontId="10" fillId="39" borderId="2484">
      <alignment horizontal="right"/>
      <protection locked="0"/>
    </xf>
    <xf numFmtId="0" fontId="7" fillId="14" borderId="14" applyNumberFormat="0" applyFont="0" applyAlignment="0" applyProtection="0"/>
    <xf numFmtId="0" fontId="10" fillId="62" borderId="2433" applyNumberFormat="0" applyFont="0" applyAlignment="0" applyProtection="0"/>
    <xf numFmtId="0" fontId="64" fillId="59" borderId="2434" applyNumberFormat="0" applyAlignment="0" applyProtection="0"/>
    <xf numFmtId="0" fontId="7" fillId="14" borderId="14" applyNumberFormat="0" applyFont="0" applyAlignment="0" applyProtection="0"/>
    <xf numFmtId="0" fontId="2" fillId="0" borderId="2435" applyNumberFormat="0" applyFill="0" applyAlignment="0" applyProtection="0"/>
    <xf numFmtId="0" fontId="66" fillId="0" borderId="2435"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187" fontId="74" fillId="0" borderId="2484"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3" fillId="0" borderId="2481">
      <alignment vertical="center"/>
      <protection locked="0"/>
    </xf>
    <xf numFmtId="178" fontId="10" fillId="39" borderId="2466">
      <alignment horizontal="center"/>
      <protection locked="0"/>
    </xf>
    <xf numFmtId="0" fontId="7" fillId="14" borderId="14" applyNumberFormat="0" applyFont="0" applyAlignment="0" applyProtection="0"/>
    <xf numFmtId="191" fontId="74" fillId="0" borderId="2448" applyFont="0" applyFill="0" applyBorder="0" applyAlignment="0" applyProtection="0">
      <alignment horizontal="left"/>
      <protection locked="0"/>
    </xf>
    <xf numFmtId="0" fontId="7" fillId="14" borderId="14" applyNumberFormat="0" applyFont="0" applyAlignment="0" applyProtection="0"/>
    <xf numFmtId="190" fontId="74" fillId="0" borderId="2457" applyFont="0" applyFill="0" applyBorder="0" applyAlignment="0" applyProtection="0">
      <alignment horizontal="left"/>
      <protection locked="0"/>
    </xf>
    <xf numFmtId="0" fontId="7" fillId="14" borderId="14" applyNumberFormat="0" applyFont="0" applyAlignment="0" applyProtection="0"/>
    <xf numFmtId="0" fontId="73" fillId="63" borderId="2457" applyFill="0">
      <alignment horizontal="center"/>
    </xf>
    <xf numFmtId="0" fontId="7" fillId="14" borderId="14" applyNumberFormat="0" applyFont="0" applyAlignment="0" applyProtection="0"/>
    <xf numFmtId="180" fontId="10" fillId="63" borderId="2439" applyNumberFormat="0" applyFont="0" applyBorder="0" applyAlignment="0" applyProtection="0"/>
    <xf numFmtId="180" fontId="10" fillId="63" borderId="2439" applyNumberFormat="0" applyFont="0" applyBorder="0" applyAlignment="0" applyProtection="0"/>
    <xf numFmtId="0" fontId="66" fillId="0" borderId="2480" applyNumberFormat="0" applyFill="0" applyAlignment="0" applyProtection="0"/>
    <xf numFmtId="276" fontId="20" fillId="0" borderId="2466">
      <alignment horizontal="center"/>
    </xf>
    <xf numFmtId="0" fontId="7" fillId="14" borderId="14" applyNumberFormat="0" applyFont="0" applyAlignment="0" applyProtection="0"/>
    <xf numFmtId="0" fontId="53" fillId="59" borderId="2441" applyNumberFormat="0" applyAlignment="0" applyProtection="0"/>
    <xf numFmtId="0" fontId="61" fillId="46" borderId="2441" applyNumberFormat="0" applyAlignment="0" applyProtection="0"/>
    <xf numFmtId="0" fontId="64" fillId="59" borderId="2443" applyNumberFormat="0" applyAlignment="0" applyProtection="0"/>
    <xf numFmtId="0" fontId="66" fillId="0" borderId="2444" applyNumberFormat="0" applyFill="0" applyAlignment="0" applyProtection="0"/>
    <xf numFmtId="0" fontId="2" fillId="0" borderId="2444" applyNumberFormat="0" applyFill="0" applyAlignment="0" applyProtection="0"/>
    <xf numFmtId="0" fontId="53" fillId="59" borderId="2441" applyNumberFormat="0" applyAlignment="0" applyProtection="0"/>
    <xf numFmtId="184" fontId="68" fillId="0" borderId="2466" applyFill="0">
      <alignment horizontal="center" vertical="center"/>
    </xf>
    <xf numFmtId="0" fontId="61" fillId="46" borderId="2441" applyNumberFormat="0" applyAlignment="0" applyProtection="0"/>
    <xf numFmtId="0" fontId="7" fillId="14" borderId="14" applyNumberFormat="0" applyFont="0" applyAlignment="0" applyProtection="0"/>
    <xf numFmtId="0" fontId="64" fillId="59" borderId="2443" applyNumberFormat="0" applyAlignment="0" applyProtection="0"/>
    <xf numFmtId="0" fontId="2" fillId="0" borderId="2444" applyNumberFormat="0" applyFill="0" applyAlignment="0" applyProtection="0"/>
    <xf numFmtId="0" fontId="66" fillId="0" borderId="2444"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441" applyNumberFormat="0" applyAlignment="0" applyProtection="0"/>
    <xf numFmtId="271" fontId="11" fillId="0" borderId="2466">
      <alignment horizontal="right"/>
    </xf>
    <xf numFmtId="0" fontId="7" fillId="14" borderId="14" applyNumberFormat="0" applyFont="0" applyAlignment="0" applyProtection="0"/>
    <xf numFmtId="0" fontId="61" fillId="46" borderId="2441" applyNumberFormat="0" applyAlignment="0" applyProtection="0"/>
    <xf numFmtId="178" fontId="10" fillId="39" borderId="2457">
      <alignment horizontal="center"/>
      <protection locked="0"/>
    </xf>
    <xf numFmtId="228" fontId="104" fillId="0" borderId="2457" applyFill="0">
      <alignment horizontal="center" vertical="center"/>
    </xf>
    <xf numFmtId="0" fontId="10" fillId="62" borderId="2442" applyNumberFormat="0" applyFont="0" applyAlignment="0" applyProtection="0"/>
    <xf numFmtId="0" fontId="64" fillId="59" borderId="2443" applyNumberFormat="0" applyAlignment="0" applyProtection="0"/>
    <xf numFmtId="0" fontId="7" fillId="14" borderId="14" applyNumberFormat="0" applyFont="0" applyAlignment="0" applyProtection="0"/>
    <xf numFmtId="0" fontId="66" fillId="0" borderId="2444" applyNumberFormat="0" applyFill="0" applyAlignment="0" applyProtection="0"/>
    <xf numFmtId="0" fontId="2" fillId="0" borderId="2444" applyNumberFormat="0" applyFill="0" applyAlignment="0" applyProtection="0"/>
    <xf numFmtId="228" fontId="79" fillId="0" borderId="2457"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4" fontId="68" fillId="0" borderId="2457"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441"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441"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10" fillId="62" borderId="2442" applyNumberFormat="0" applyFont="0" applyAlignment="0" applyProtection="0"/>
    <xf numFmtId="0" fontId="64" fillId="59" borderId="2443" applyNumberFormat="0" applyAlignment="0" applyProtection="0"/>
    <xf numFmtId="0" fontId="7" fillId="14" borderId="14" applyNumberFormat="0" applyFont="0" applyAlignment="0" applyProtection="0"/>
    <xf numFmtId="232" fontId="103" fillId="0" borderId="2564">
      <alignment vertical="center"/>
      <protection locked="0"/>
    </xf>
    <xf numFmtId="0" fontId="2" fillId="0" borderId="2444" applyNumberFormat="0" applyFill="0" applyAlignment="0" applyProtection="0"/>
    <xf numFmtId="0" fontId="66" fillId="0" borderId="2444" applyNumberFormat="0" applyFill="0" applyAlignment="0" applyProtection="0"/>
    <xf numFmtId="228" fontId="136" fillId="68" borderId="2464" applyNumberFormat="0">
      <alignment horizontal="right"/>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73" fillId="63" borderId="2457" applyFill="0">
      <alignment horizontal="center"/>
    </xf>
    <xf numFmtId="0" fontId="7" fillId="14" borderId="14" applyNumberFormat="0" applyFont="0" applyAlignment="0" applyProtection="0"/>
    <xf numFmtId="266" fontId="103" fillId="0" borderId="2457"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68" fillId="0" borderId="2485" applyFill="0"/>
    <xf numFmtId="188" fontId="73" fillId="63" borderId="2475" applyFill="0">
      <alignment horizontal="center" vertical="center"/>
    </xf>
    <xf numFmtId="0" fontId="2" fillId="0" borderId="2462" applyNumberFormat="0" applyFill="0" applyAlignment="0" applyProtection="0"/>
    <xf numFmtId="0" fontId="61" fillId="46" borderId="2450" applyNumberFormat="0" applyAlignment="0" applyProtection="0"/>
    <xf numFmtId="0" fontId="7" fillId="14" borderId="14" applyNumberFormat="0" applyFont="0" applyAlignment="0" applyProtection="0"/>
    <xf numFmtId="0" fontId="64" fillId="59" borderId="2470" applyNumberFormat="0" applyAlignment="0" applyProtection="0"/>
    <xf numFmtId="180" fontId="10" fillId="63" borderId="2448" applyNumberFormat="0" applyFont="0" applyBorder="0" applyAlignment="0" applyProtection="0"/>
    <xf numFmtId="180" fontId="10" fillId="63" borderId="2448" applyNumberFormat="0" applyFont="0" applyBorder="0" applyAlignment="0" applyProtection="0"/>
    <xf numFmtId="0" fontId="10" fillId="62" borderId="2469" applyNumberFormat="0" applyFont="0" applyAlignment="0" applyProtection="0"/>
    <xf numFmtId="228" fontId="124" fillId="0" borderId="2465" applyFill="0">
      <alignment horizontal="center" vertical="center"/>
    </xf>
    <xf numFmtId="271" fontId="11" fillId="63" borderId="2484">
      <alignment horizontal="right"/>
    </xf>
    <xf numFmtId="0" fontId="53" fillId="59" borderId="2450" applyNumberFormat="0" applyAlignment="0" applyProtection="0"/>
    <xf numFmtId="0" fontId="61" fillId="46" borderId="2450" applyNumberFormat="0" applyAlignment="0" applyProtection="0"/>
    <xf numFmtId="0" fontId="64" fillId="59" borderId="2452" applyNumberFormat="0" applyAlignment="0" applyProtection="0"/>
    <xf numFmtId="0" fontId="66" fillId="0" borderId="2453" applyNumberFormat="0" applyFill="0" applyAlignment="0" applyProtection="0"/>
    <xf numFmtId="0" fontId="2" fillId="0" borderId="2453" applyNumberFormat="0" applyFill="0" applyAlignment="0" applyProtection="0"/>
    <xf numFmtId="0" fontId="53" fillId="59" borderId="2450" applyNumberFormat="0" applyAlignment="0" applyProtection="0"/>
    <xf numFmtId="0" fontId="61" fillId="46" borderId="2450" applyNumberFormat="0" applyAlignment="0" applyProtection="0"/>
    <xf numFmtId="0" fontId="7" fillId="14" borderId="14" applyNumberFormat="0" applyFont="0" applyAlignment="0" applyProtection="0"/>
    <xf numFmtId="0" fontId="64" fillId="59" borderId="2452" applyNumberFormat="0" applyAlignment="0" applyProtection="0"/>
    <xf numFmtId="0" fontId="2" fillId="0" borderId="2453" applyNumberFormat="0" applyFill="0" applyAlignment="0" applyProtection="0"/>
    <xf numFmtId="0" fontId="66" fillId="0" borderId="2453"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450"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450" applyNumberFormat="0" applyAlignment="0" applyProtection="0"/>
    <xf numFmtId="196" fontId="10" fillId="39" borderId="2466" applyFont="0" applyFill="0" applyBorder="0" applyAlignment="0">
      <alignment horizontal="left"/>
    </xf>
    <xf numFmtId="228" fontId="74" fillId="0" borderId="2466" applyNumberFormat="0">
      <alignment horizontal="left"/>
      <protection locked="0"/>
    </xf>
    <xf numFmtId="0" fontId="10" fillId="62" borderId="2451" applyNumberFormat="0" applyFont="0" applyAlignment="0" applyProtection="0"/>
    <xf numFmtId="0" fontId="64" fillId="59" borderId="2452" applyNumberFormat="0" applyAlignment="0" applyProtection="0"/>
    <xf numFmtId="0" fontId="7" fillId="14" borderId="14" applyNumberFormat="0" applyFont="0" applyAlignment="0" applyProtection="0"/>
    <xf numFmtId="0" fontId="66" fillId="0" borderId="2453" applyNumberFormat="0" applyFill="0" applyAlignment="0" applyProtection="0"/>
    <xf numFmtId="0" fontId="2" fillId="0" borderId="2453" applyNumberFormat="0" applyFill="0" applyAlignment="0" applyProtection="0"/>
    <xf numFmtId="49" fontId="74" fillId="0" borderId="2466">
      <alignment horizontal="left" vertical="top" wrapText="1"/>
      <protection locked="0"/>
    </xf>
    <xf numFmtId="0" fontId="7" fillId="14" borderId="14" applyNumberFormat="0" applyFont="0" applyAlignment="0" applyProtection="0"/>
    <xf numFmtId="233" fontId="103" fillId="0" borderId="2481">
      <alignment vertical="center"/>
      <protection locked="0"/>
    </xf>
    <xf numFmtId="0" fontId="7" fillId="14" borderId="14" applyNumberFormat="0" applyFont="0" applyAlignment="0" applyProtection="0"/>
    <xf numFmtId="0" fontId="7" fillId="14" borderId="14" applyNumberFormat="0" applyFont="0" applyAlignment="0" applyProtection="0"/>
    <xf numFmtId="178" fontId="10" fillId="39" borderId="2466">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450"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450" applyNumberFormat="0" applyAlignment="0" applyProtection="0"/>
    <xf numFmtId="0" fontId="7" fillId="14" borderId="14" applyNumberFormat="0" applyFont="0" applyAlignment="0" applyProtection="0"/>
    <xf numFmtId="0" fontId="10" fillId="62" borderId="2451" applyNumberFormat="0" applyFont="0" applyAlignment="0" applyProtection="0"/>
    <xf numFmtId="0" fontId="64" fillId="59" borderId="2452" applyNumberFormat="0" applyAlignment="0" applyProtection="0"/>
    <xf numFmtId="0" fontId="7" fillId="14" borderId="14" applyNumberFormat="0" applyFont="0" applyAlignment="0" applyProtection="0"/>
    <xf numFmtId="0" fontId="2" fillId="0" borderId="2453" applyNumberFormat="0" applyFill="0" applyAlignment="0" applyProtection="0"/>
    <xf numFmtId="0" fontId="66" fillId="0" borderId="2453"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79" fillId="0" borderId="2466"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37" fontId="103" fillId="0" borderId="2481">
      <alignment vertical="center"/>
      <protection locked="0"/>
    </xf>
    <xf numFmtId="228" fontId="104" fillId="0" borderId="2466" applyFill="0">
      <alignment horizontal="center" vertical="center"/>
    </xf>
    <xf numFmtId="228" fontId="68" fillId="0" borderId="2466" applyFill="0">
      <alignment horizontal="center" vertical="center"/>
    </xf>
    <xf numFmtId="0" fontId="7" fillId="14" borderId="14" applyNumberFormat="0" applyFont="0" applyAlignment="0" applyProtection="0"/>
    <xf numFmtId="0" fontId="61" fillId="46" borderId="2459" applyNumberFormat="0" applyAlignment="0" applyProtection="0"/>
    <xf numFmtId="180" fontId="10" fillId="63" borderId="2457" applyNumberFormat="0" applyFont="0" applyBorder="0" applyAlignment="0" applyProtection="0"/>
    <xf numFmtId="180" fontId="10" fillId="63" borderId="2457" applyNumberFormat="0" applyFont="0" applyBorder="0" applyAlignment="0" applyProtection="0"/>
    <xf numFmtId="0" fontId="7" fillId="14" borderId="14" applyNumberFormat="0" applyFont="0" applyAlignment="0" applyProtection="0"/>
    <xf numFmtId="188" fontId="73" fillId="63" borderId="2457" applyFill="0">
      <alignment horizontal="center" vertical="center"/>
    </xf>
    <xf numFmtId="229" fontId="103" fillId="0" borderId="2481">
      <alignment vertical="center"/>
      <protection locked="0"/>
    </xf>
    <xf numFmtId="0" fontId="74" fillId="0" borderId="2484" applyNumberFormat="0">
      <alignment horizontal="left"/>
      <protection locked="0"/>
    </xf>
    <xf numFmtId="271" fontId="11" fillId="0" borderId="2484">
      <alignment horizontal="right"/>
    </xf>
    <xf numFmtId="0" fontId="7" fillId="14" borderId="14" applyNumberFormat="0" applyFont="0" applyAlignment="0" applyProtection="0"/>
    <xf numFmtId="201" fontId="10" fillId="39" borderId="2484" applyNumberFormat="0">
      <alignment horizontal="left"/>
    </xf>
    <xf numFmtId="0" fontId="73" fillId="63" borderId="2457" applyFill="0">
      <alignment horizontal="center"/>
    </xf>
    <xf numFmtId="188" fontId="73" fillId="63" borderId="2457" applyFill="0">
      <alignment horizontal="center" vertical="center"/>
    </xf>
    <xf numFmtId="185" fontId="74" fillId="0" borderId="2457" applyFont="0" applyFill="0" applyBorder="0" applyAlignment="0" applyProtection="0">
      <alignment horizontal="left"/>
      <protection locked="0"/>
    </xf>
    <xf numFmtId="197" fontId="74" fillId="0" borderId="2457">
      <alignment horizontal="left"/>
      <protection locked="0"/>
    </xf>
    <xf numFmtId="0" fontId="53" fillId="59" borderId="2459" applyNumberFormat="0" applyAlignment="0" applyProtection="0"/>
    <xf numFmtId="0" fontId="61" fillId="46" borderId="2459" applyNumberFormat="0" applyAlignment="0" applyProtection="0"/>
    <xf numFmtId="0" fontId="64" fillId="59" borderId="2461" applyNumberFormat="0" applyAlignment="0" applyProtection="0"/>
    <xf numFmtId="0" fontId="66" fillId="0" borderId="2462" applyNumberFormat="0" applyFill="0" applyAlignment="0" applyProtection="0"/>
    <xf numFmtId="0" fontId="2" fillId="0" borderId="2462" applyNumberFormat="0" applyFill="0" applyAlignment="0" applyProtection="0"/>
    <xf numFmtId="0" fontId="53" fillId="59" borderId="2459" applyNumberFormat="0" applyAlignment="0" applyProtection="0"/>
    <xf numFmtId="0" fontId="73" fillId="63" borderId="2457" applyFill="0">
      <alignment horizontal="center"/>
    </xf>
    <xf numFmtId="188" fontId="73" fillId="63" borderId="2457" applyFill="0">
      <alignment horizontal="center" vertical="center"/>
    </xf>
    <xf numFmtId="0" fontId="61" fillId="46" borderId="2459" applyNumberFormat="0" applyAlignment="0" applyProtection="0"/>
    <xf numFmtId="0" fontId="7" fillId="14" borderId="14" applyNumberFormat="0" applyFont="0" applyAlignment="0" applyProtection="0"/>
    <xf numFmtId="0" fontId="64" fillId="59" borderId="2461" applyNumberFormat="0" applyAlignment="0" applyProtection="0"/>
    <xf numFmtId="0" fontId="2" fillId="0" borderId="2462" applyNumberFormat="0" applyFill="0" applyAlignment="0" applyProtection="0"/>
    <xf numFmtId="0" fontId="66" fillId="0" borderId="2462"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459" applyNumberFormat="0" applyAlignment="0" applyProtection="0"/>
    <xf numFmtId="0" fontId="73" fillId="63" borderId="2466" applyFill="0">
      <alignment horizontal="center"/>
    </xf>
    <xf numFmtId="0" fontId="7" fillId="14" borderId="14" applyNumberFormat="0" applyFont="0" applyAlignment="0" applyProtection="0"/>
    <xf numFmtId="0" fontId="61" fillId="46" borderId="2459" applyNumberFormat="0" applyAlignment="0" applyProtection="0"/>
    <xf numFmtId="184" fontId="68" fillId="0" borderId="2475" applyFill="0">
      <alignment horizontal="center" vertical="center"/>
    </xf>
    <xf numFmtId="0" fontId="7" fillId="14" borderId="14" applyNumberFormat="0" applyFont="0" applyAlignment="0" applyProtection="0"/>
    <xf numFmtId="0" fontId="10" fillId="62" borderId="2460" applyNumberFormat="0" applyFont="0" applyAlignment="0" applyProtection="0"/>
    <xf numFmtId="0" fontId="64" fillId="59" borderId="2461" applyNumberFormat="0" applyAlignment="0" applyProtection="0"/>
    <xf numFmtId="0" fontId="10" fillId="62" borderId="2478" applyNumberFormat="0" applyFont="0" applyAlignment="0" applyProtection="0"/>
    <xf numFmtId="0" fontId="7" fillId="14" borderId="14" applyNumberFormat="0" applyFont="0" applyAlignment="0" applyProtection="0"/>
    <xf numFmtId="0" fontId="66" fillId="0" borderId="2462" applyNumberFormat="0" applyFill="0" applyAlignment="0" applyProtection="0"/>
    <xf numFmtId="0" fontId="2" fillId="0" borderId="2462" applyNumberFormat="0" applyFill="0" applyAlignment="0" applyProtection="0"/>
    <xf numFmtId="266" fontId="103" fillId="0" borderId="2475"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2" fontId="74" fillId="0" borderId="2475"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8" fontId="73" fillId="63" borderId="2466"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2479" applyNumberFormat="0" applyAlignment="0" applyProtection="0"/>
    <xf numFmtId="0" fontId="7" fillId="14" borderId="14" applyNumberFormat="0" applyFont="0" applyAlignment="0" applyProtection="0"/>
    <xf numFmtId="0" fontId="53" fillId="59" borderId="2459"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459" applyNumberFormat="0" applyAlignment="0" applyProtection="0"/>
    <xf numFmtId="230" fontId="103" fillId="0" borderId="2481">
      <alignment vertical="center"/>
      <protection locked="0"/>
    </xf>
    <xf numFmtId="0" fontId="7" fillId="14" borderId="14" applyNumberFormat="0" applyFont="0" applyAlignment="0" applyProtection="0"/>
    <xf numFmtId="0" fontId="10" fillId="62" borderId="2460" applyNumberFormat="0" applyFont="0" applyAlignment="0" applyProtection="0"/>
    <xf numFmtId="0" fontId="64" fillId="59" borderId="2461" applyNumberFormat="0" applyAlignment="0" applyProtection="0"/>
    <xf numFmtId="0" fontId="7" fillId="14" borderId="14" applyNumberFormat="0" applyFont="0" applyAlignment="0" applyProtection="0"/>
    <xf numFmtId="0" fontId="2" fillId="0" borderId="2462" applyNumberFormat="0" applyFill="0" applyAlignment="0" applyProtection="0"/>
    <xf numFmtId="0" fontId="66" fillId="0" borderId="2462" applyNumberFormat="0" applyFill="0" applyAlignment="0" applyProtection="0"/>
    <xf numFmtId="0" fontId="61" fillId="46" borderId="2468"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2475"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200" fontId="10" fillId="5" borderId="2466" applyFont="0" applyFill="0" applyBorder="0" applyAlignment="0" applyProtection="0"/>
    <xf numFmtId="271" fontId="11" fillId="0" borderId="2475">
      <alignment horizontal="right"/>
    </xf>
    <xf numFmtId="201" fontId="10" fillId="39" borderId="2475" applyNumberFormat="0">
      <alignment horizontal="left"/>
    </xf>
    <xf numFmtId="178" fontId="10" fillId="39" borderId="2484">
      <alignment horizontal="center"/>
      <protection locked="0"/>
    </xf>
    <xf numFmtId="180" fontId="10" fillId="63" borderId="2466" applyNumberFormat="0" applyFont="0" applyBorder="0" applyAlignment="0" applyProtection="0"/>
    <xf numFmtId="180" fontId="10" fillId="63" borderId="2466" applyNumberFormat="0" applyFont="0" applyBorder="0" applyAlignment="0" applyProtection="0"/>
    <xf numFmtId="276" fontId="20" fillId="0" borderId="2484">
      <alignment horizontal="center"/>
    </xf>
    <xf numFmtId="0" fontId="53" fillId="59" borderId="2468" applyNumberFormat="0" applyAlignment="0" applyProtection="0"/>
    <xf numFmtId="193" fontId="10" fillId="0" borderId="2466" applyFont="0" applyFill="0" applyBorder="0" applyAlignment="0" applyProtection="0">
      <alignment horizontal="left"/>
      <protection locked="0"/>
    </xf>
    <xf numFmtId="0" fontId="7" fillId="14" borderId="14" applyNumberFormat="0" applyFont="0" applyAlignment="0" applyProtection="0"/>
    <xf numFmtId="200" fontId="10" fillId="5" borderId="2466" applyFont="0" applyFill="0" applyBorder="0" applyAlignment="0" applyProtection="0"/>
    <xf numFmtId="193" fontId="10" fillId="0" borderId="2466" applyFont="0" applyFill="0" applyBorder="0" applyAlignment="0" applyProtection="0">
      <alignment horizontal="left"/>
      <protection locked="0"/>
    </xf>
    <xf numFmtId="0" fontId="7" fillId="14" borderId="14" applyNumberFormat="0" applyFont="0" applyAlignment="0" applyProtection="0"/>
    <xf numFmtId="0" fontId="10" fillId="62" borderId="2478" applyNumberFormat="0" applyFont="0" applyAlignment="0" applyProtection="0"/>
    <xf numFmtId="0" fontId="73" fillId="63" borderId="2466" applyFill="0">
      <alignment horizontal="center"/>
    </xf>
    <xf numFmtId="188" fontId="73" fillId="63" borderId="2466" applyFill="0">
      <alignment horizontal="center" vertical="center"/>
    </xf>
    <xf numFmtId="185" fontId="74" fillId="0" borderId="2466" applyFont="0" applyFill="0" applyBorder="0" applyAlignment="0" applyProtection="0">
      <alignment horizontal="left"/>
      <protection locked="0"/>
    </xf>
    <xf numFmtId="197" fontId="74" fillId="0" borderId="2466">
      <alignment horizontal="left"/>
      <protection locked="0"/>
    </xf>
    <xf numFmtId="0" fontId="53" fillId="59" borderId="2468" applyNumberFormat="0" applyAlignment="0" applyProtection="0"/>
    <xf numFmtId="0" fontId="61" fillId="46" borderId="2468" applyNumberFormat="0" applyAlignment="0" applyProtection="0"/>
    <xf numFmtId="0" fontId="64" fillId="59" borderId="2470" applyNumberFormat="0" applyAlignment="0" applyProtection="0"/>
    <xf numFmtId="0" fontId="66" fillId="0" borderId="2471" applyNumberFormat="0" applyFill="0" applyAlignment="0" applyProtection="0"/>
    <xf numFmtId="0" fontId="2" fillId="0" borderId="2471" applyNumberFormat="0" applyFill="0" applyAlignment="0" applyProtection="0"/>
    <xf numFmtId="0" fontId="53" fillId="59" borderId="2468" applyNumberFormat="0" applyAlignment="0" applyProtection="0"/>
    <xf numFmtId="0" fontId="73" fillId="63" borderId="2466" applyFill="0">
      <alignment horizontal="center"/>
    </xf>
    <xf numFmtId="188" fontId="73" fillId="63" borderId="2466" applyFill="0">
      <alignment horizontal="center" vertical="center"/>
    </xf>
    <xf numFmtId="0" fontId="61" fillId="46" borderId="2468" applyNumberFormat="0" applyAlignment="0" applyProtection="0"/>
    <xf numFmtId="0" fontId="7" fillId="14" borderId="14" applyNumberFormat="0" applyFont="0" applyAlignment="0" applyProtection="0"/>
    <xf numFmtId="0" fontId="64" fillId="59" borderId="2470" applyNumberFormat="0" applyAlignment="0" applyProtection="0"/>
    <xf numFmtId="0" fontId="2" fillId="0" borderId="2471" applyNumberFormat="0" applyFill="0" applyAlignment="0" applyProtection="0"/>
    <xf numFmtId="0" fontId="66" fillId="0" borderId="2471"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468" applyNumberFormat="0" applyAlignment="0" applyProtection="0"/>
    <xf numFmtId="0" fontId="7" fillId="14" borderId="14" applyNumberFormat="0" applyFont="0" applyAlignment="0" applyProtection="0"/>
    <xf numFmtId="0" fontId="61" fillId="46" borderId="2468" applyNumberFormat="0" applyAlignment="0" applyProtection="0"/>
    <xf numFmtId="228" fontId="68" fillId="0" borderId="2484" applyFill="0">
      <alignment horizontal="center" vertical="center"/>
    </xf>
    <xf numFmtId="184" fontId="68" fillId="0" borderId="2484" applyFill="0">
      <alignment horizontal="center" vertical="center"/>
    </xf>
    <xf numFmtId="0" fontId="10" fillId="62" borderId="2469" applyNumberFormat="0" applyFont="0" applyAlignment="0" applyProtection="0"/>
    <xf numFmtId="0" fontId="64" fillId="59" borderId="2470" applyNumberFormat="0" applyAlignment="0" applyProtection="0"/>
    <xf numFmtId="0" fontId="7" fillId="14" borderId="14" applyNumberFormat="0" applyFont="0" applyAlignment="0" applyProtection="0"/>
    <xf numFmtId="0" fontId="66" fillId="0" borderId="2471" applyNumberFormat="0" applyFill="0" applyAlignment="0" applyProtection="0"/>
    <xf numFmtId="0" fontId="2" fillId="0" borderId="2471" applyNumberFormat="0" applyFill="0" applyAlignment="0" applyProtection="0"/>
    <xf numFmtId="228" fontId="103" fillId="0" borderId="2484"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468"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468" applyNumberFormat="0" applyAlignment="0" applyProtection="0"/>
    <xf numFmtId="0" fontId="7" fillId="14" borderId="14" applyNumberFormat="0" applyFont="0" applyAlignment="0" applyProtection="0"/>
    <xf numFmtId="0" fontId="10" fillId="62" borderId="2469" applyNumberFormat="0" applyFont="0" applyAlignment="0" applyProtection="0"/>
    <xf numFmtId="0" fontId="64" fillId="59" borderId="2470" applyNumberFormat="0" applyAlignment="0" applyProtection="0"/>
    <xf numFmtId="0" fontId="7" fillId="14" borderId="14" applyNumberFormat="0" applyFont="0" applyAlignment="0" applyProtection="0"/>
    <xf numFmtId="0" fontId="2" fillId="0" borderId="2471" applyNumberFormat="0" applyFill="0" applyAlignment="0" applyProtection="0"/>
    <xf numFmtId="0" fontId="66" fillId="0" borderId="2471"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477" applyNumberFormat="0" applyAlignment="0" applyProtection="0"/>
    <xf numFmtId="0" fontId="7" fillId="14" borderId="14" applyNumberFormat="0" applyFont="0" applyAlignment="0" applyProtection="0"/>
    <xf numFmtId="191" fontId="74" fillId="0" borderId="2484"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192" fontId="74" fillId="0" borderId="2484" applyFont="0" applyFill="0" applyBorder="0" applyAlignment="0" applyProtection="0">
      <alignment horizontal="left"/>
      <protection locked="0"/>
    </xf>
    <xf numFmtId="190" fontId="74" fillId="0" borderId="2484" applyFont="0" applyFill="0" applyBorder="0" applyAlignment="0" applyProtection="0">
      <alignment horizontal="left"/>
      <protection locked="0"/>
    </xf>
    <xf numFmtId="180" fontId="10" fillId="63" borderId="2475" applyNumberFormat="0" applyFont="0" applyBorder="0" applyAlignment="0" applyProtection="0"/>
    <xf numFmtId="180" fontId="10" fillId="63" borderId="2475" applyNumberFormat="0" applyFont="0" applyBorder="0" applyAlignment="0" applyProtection="0"/>
    <xf numFmtId="0" fontId="7" fillId="14" borderId="14" applyNumberFormat="0" applyFont="0" applyAlignment="0" applyProtection="0"/>
    <xf numFmtId="0" fontId="53" fillId="59" borderId="2477" applyNumberFormat="0" applyAlignment="0" applyProtection="0"/>
    <xf numFmtId="0" fontId="61" fillId="46" borderId="2477" applyNumberFormat="0" applyAlignment="0" applyProtection="0"/>
    <xf numFmtId="0" fontId="64" fillId="59" borderId="2479" applyNumberFormat="0" applyAlignment="0" applyProtection="0"/>
    <xf numFmtId="0" fontId="66" fillId="0" borderId="2480" applyNumberFormat="0" applyFill="0" applyAlignment="0" applyProtection="0"/>
    <xf numFmtId="0" fontId="2" fillId="0" borderId="2480" applyNumberFormat="0" applyFill="0" applyAlignment="0" applyProtection="0"/>
    <xf numFmtId="0" fontId="53" fillId="59" borderId="2477" applyNumberFormat="0" applyAlignment="0" applyProtection="0"/>
    <xf numFmtId="0" fontId="61" fillId="46" borderId="2477" applyNumberFormat="0" applyAlignment="0" applyProtection="0"/>
    <xf numFmtId="0" fontId="7" fillId="14" borderId="14" applyNumberFormat="0" applyFont="0" applyAlignment="0" applyProtection="0"/>
    <xf numFmtId="0" fontId="64" fillId="59" borderId="2479" applyNumberFormat="0" applyAlignment="0" applyProtection="0"/>
    <xf numFmtId="0" fontId="2" fillId="0" borderId="2480" applyNumberFormat="0" applyFill="0" applyAlignment="0" applyProtection="0"/>
    <xf numFmtId="0" fontId="66" fillId="0" borderId="2480"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477" applyNumberFormat="0" applyAlignment="0" applyProtection="0"/>
    <xf numFmtId="0" fontId="7" fillId="14" borderId="14" applyNumberFormat="0" applyFont="0" applyAlignment="0" applyProtection="0"/>
    <xf numFmtId="0" fontId="61" fillId="46" borderId="2477" applyNumberFormat="0" applyAlignment="0" applyProtection="0"/>
    <xf numFmtId="0" fontId="10" fillId="62" borderId="2478" applyNumberFormat="0" applyFont="0" applyAlignment="0" applyProtection="0"/>
    <xf numFmtId="0" fontId="64" fillId="59" borderId="2479" applyNumberFormat="0" applyAlignment="0" applyProtection="0"/>
    <xf numFmtId="0" fontId="7" fillId="14" borderId="14" applyNumberFormat="0" applyFont="0" applyAlignment="0" applyProtection="0"/>
    <xf numFmtId="0" fontId="66" fillId="0" borderId="2480" applyNumberFormat="0" applyFill="0" applyAlignment="0" applyProtection="0"/>
    <xf numFmtId="0" fontId="2" fillId="0" borderId="2480"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477"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477" applyNumberFormat="0" applyAlignment="0" applyProtection="0"/>
    <xf numFmtId="0" fontId="7" fillId="14" borderId="14" applyNumberFormat="0" applyFont="0" applyAlignment="0" applyProtection="0"/>
    <xf numFmtId="0" fontId="10" fillId="62" borderId="2478" applyNumberFormat="0" applyFont="0" applyAlignment="0" applyProtection="0"/>
    <xf numFmtId="0" fontId="64" fillId="59" borderId="2479" applyNumberFormat="0" applyAlignment="0" applyProtection="0"/>
    <xf numFmtId="0" fontId="7" fillId="14" borderId="14" applyNumberFormat="0" applyFont="0" applyAlignment="0" applyProtection="0"/>
    <xf numFmtId="0" fontId="2" fillId="0" borderId="2480" applyNumberFormat="0" applyFill="0" applyAlignment="0" applyProtection="0"/>
    <xf numFmtId="0" fontId="66" fillId="0" borderId="2480"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0" fontId="10" fillId="63" borderId="2484" applyNumberFormat="0" applyFont="0" applyBorder="0" applyAlignment="0" applyProtection="0"/>
    <xf numFmtId="180" fontId="10" fillId="63" borderId="2484" applyNumberFormat="0" applyFont="0" applyBorder="0" applyAlignment="0" applyProtection="0"/>
    <xf numFmtId="0" fontId="7" fillId="14" borderId="14" applyNumberFormat="0" applyFont="0" applyAlignment="0" applyProtection="0"/>
    <xf numFmtId="0" fontId="10" fillId="62" borderId="2561"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7" fontId="74" fillId="0" borderId="2639">
      <alignment horizontal="left"/>
      <protection locked="0"/>
    </xf>
    <xf numFmtId="188" fontId="73" fillId="63" borderId="2557" applyFill="0">
      <alignment horizontal="center" vertical="center"/>
    </xf>
    <xf numFmtId="180" fontId="10" fillId="63" borderId="2484" applyNumberFormat="0" applyFont="0" applyBorder="0" applyAlignment="0" applyProtection="0"/>
    <xf numFmtId="180" fontId="10" fillId="63" borderId="2484" applyNumberFormat="0" applyFont="0" applyBorder="0" applyAlignment="0" applyProtection="0"/>
    <xf numFmtId="49" fontId="74" fillId="0" borderId="2512">
      <alignment horizontal="left" vertical="top" wrapText="1"/>
      <protection locked="0"/>
    </xf>
    <xf numFmtId="0" fontId="10" fillId="62" borderId="2561" applyNumberFormat="0" applyFont="0" applyAlignment="0" applyProtection="0"/>
    <xf numFmtId="0" fontId="7" fillId="14" borderId="14" applyNumberFormat="0" applyFont="0" applyAlignment="0" applyProtection="0"/>
    <xf numFmtId="187" fontId="74" fillId="0" borderId="2557" applyFont="0" applyFill="0" applyBorder="0" applyAlignment="0" applyProtection="0">
      <alignment horizontal="left"/>
      <protection locked="0"/>
    </xf>
    <xf numFmtId="43" fontId="1" fillId="0" borderId="0" applyFont="0" applyFill="0" applyBorder="0" applyAlignment="0" applyProtection="0"/>
    <xf numFmtId="49" fontId="74" fillId="0" borderId="2539">
      <alignment horizontal="left" vertical="top" wrapText="1"/>
      <protection locked="0"/>
    </xf>
    <xf numFmtId="0" fontId="10" fillId="62" borderId="2506" applyNumberFormat="0" applyFont="0" applyAlignment="0" applyProtection="0"/>
    <xf numFmtId="201" fontId="10" fillId="39" borderId="2521" applyNumberFormat="0">
      <alignment horizontal="left"/>
    </xf>
    <xf numFmtId="231" fontId="103" fillId="0" borderId="2509">
      <alignment vertical="center"/>
      <protection locked="0"/>
    </xf>
    <xf numFmtId="0" fontId="7" fillId="14" borderId="14" applyNumberFormat="0" applyFont="0" applyAlignment="0" applyProtection="0"/>
    <xf numFmtId="184" fontId="103" fillId="0" borderId="2545">
      <alignment vertic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7" fontId="74" fillId="0" borderId="2548" applyFont="0" applyFill="0" applyBorder="0" applyAlignment="0" applyProtection="0">
      <alignment horizontal="left"/>
      <protection locked="0"/>
    </xf>
    <xf numFmtId="0" fontId="7" fillId="14" borderId="14" applyNumberFormat="0" applyFont="0" applyAlignment="0" applyProtection="0"/>
    <xf numFmtId="178" fontId="10" fillId="39" borderId="2521">
      <alignment horizontal="center"/>
      <protection locked="0"/>
    </xf>
    <xf numFmtId="0" fontId="7" fillId="14" borderId="14" applyNumberFormat="0" applyFont="0" applyAlignment="0" applyProtection="0"/>
    <xf numFmtId="228" fontId="73" fillId="63" borderId="2557" applyFill="0">
      <alignment horizontal="center" vertical="center"/>
    </xf>
    <xf numFmtId="231" fontId="103" fillId="0" borderId="2545">
      <alignment vertical="center"/>
      <protection locked="0"/>
    </xf>
    <xf numFmtId="0" fontId="53" fillId="59" borderId="2514" applyNumberFormat="0" applyAlignment="0" applyProtection="0"/>
    <xf numFmtId="0" fontId="53" fillId="59" borderId="2550" applyNumberFormat="0" applyAlignment="0" applyProtection="0"/>
    <xf numFmtId="201" fontId="10" fillId="39" borderId="2512" applyNumberFormat="0">
      <alignment horizontal="left"/>
    </xf>
    <xf numFmtId="184" fontId="68" fillId="0" borderId="2512" applyFill="0">
      <alignment horizontal="center" vertical="center"/>
    </xf>
    <xf numFmtId="228" fontId="73" fillId="63" borderId="2539" applyFill="0">
      <alignment horizontal="center"/>
    </xf>
    <xf numFmtId="271" fontId="11" fillId="0" borderId="2530">
      <alignment horizontal="right"/>
    </xf>
    <xf numFmtId="267" fontId="112" fillId="0" borderId="2502" applyFill="0">
      <alignment horizontal="center" vertical="center"/>
    </xf>
    <xf numFmtId="233" fontId="103" fillId="0" borderId="2509">
      <alignment vertical="center"/>
      <protection locked="0"/>
    </xf>
    <xf numFmtId="228" fontId="79" fillId="0" borderId="2512" applyFill="0">
      <alignment horizontal="center" vertical="center"/>
    </xf>
    <xf numFmtId="228" fontId="73" fillId="63" borderId="2557" applyFill="0">
      <alignment horizontal="center"/>
    </xf>
    <xf numFmtId="232" fontId="103" fillId="0" borderId="2545">
      <alignment vertical="center"/>
      <protection locked="0"/>
    </xf>
    <xf numFmtId="271" fontId="11" fillId="0" borderId="2539">
      <alignment horizontal="right"/>
    </xf>
    <xf numFmtId="0" fontId="53" fillId="59" borderId="2550" applyNumberFormat="0" applyAlignment="0" applyProtection="0"/>
    <xf numFmtId="49" fontId="74" fillId="0" borderId="2494">
      <alignment horizontal="left" vertical="top" wrapText="1"/>
      <protection locked="0"/>
    </xf>
    <xf numFmtId="0" fontId="7" fillId="14" borderId="14" applyNumberFormat="0" applyFont="0" applyAlignment="0" applyProtection="0"/>
    <xf numFmtId="0" fontId="73" fillId="63" borderId="2494" applyFill="0">
      <alignment horizontal="center"/>
    </xf>
    <xf numFmtId="188" fontId="73" fillId="63" borderId="2494" applyFill="0">
      <alignment horizontal="center" vertical="center"/>
    </xf>
    <xf numFmtId="0" fontId="7" fillId="14" borderId="14" applyNumberFormat="0" applyFont="0" applyAlignment="0" applyProtection="0"/>
    <xf numFmtId="187" fontId="74" fillId="0" borderId="2530" applyFont="0" applyFill="0" applyBorder="0" applyAlignment="0" applyProtection="0">
      <alignment horizontal="left"/>
      <protection locked="0"/>
    </xf>
    <xf numFmtId="250" fontId="121" fillId="0" borderId="2540" applyFill="0"/>
    <xf numFmtId="10" fontId="68" fillId="67" borderId="2548" applyNumberFormat="0" applyBorder="0" applyAlignment="0" applyProtection="0"/>
    <xf numFmtId="228" fontId="124" fillId="0" borderId="2511" applyFill="0">
      <alignment horizontal="center" vertical="center"/>
    </xf>
    <xf numFmtId="0" fontId="7" fillId="14" borderId="14" applyNumberFormat="0" applyFont="0" applyAlignment="0" applyProtection="0"/>
    <xf numFmtId="0" fontId="74" fillId="0" borderId="2530" applyNumberFormat="0">
      <alignment horizontal="left"/>
      <protection locked="0"/>
    </xf>
    <xf numFmtId="228" fontId="124" fillId="0" borderId="2502" applyFill="0">
      <alignment horizontal="center" vertical="center"/>
    </xf>
    <xf numFmtId="0" fontId="7" fillId="14" borderId="14" applyNumberFormat="0" applyFont="0" applyAlignment="0" applyProtection="0"/>
    <xf numFmtId="271" fontId="11" fillId="0" borderId="2521">
      <alignment horizontal="right"/>
    </xf>
    <xf numFmtId="229" fontId="103" fillId="0" borderId="2545">
      <alignment vertical="center"/>
      <protection locked="0"/>
    </xf>
    <xf numFmtId="271" fontId="11" fillId="63" borderId="2539">
      <alignment horizontal="right"/>
    </xf>
    <xf numFmtId="201" fontId="10" fillId="39" borderId="2530" applyNumberFormat="0">
      <alignment horizontal="left"/>
    </xf>
    <xf numFmtId="3" fontId="114" fillId="39" borderId="2539">
      <alignment horizontal="center"/>
      <protection locked="0"/>
    </xf>
    <xf numFmtId="185" fontId="74" fillId="0" borderId="2539" applyFont="0" applyFill="0" applyBorder="0" applyAlignment="0" applyProtection="0">
      <alignment horizontal="left"/>
      <protection locked="0"/>
    </xf>
    <xf numFmtId="228" fontId="103" fillId="0" borderId="2527">
      <alignment vertical="center"/>
      <protection locked="0"/>
    </xf>
    <xf numFmtId="193" fontId="10" fillId="0" borderId="2494"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2539" applyFont="0" applyFill="0" applyBorder="0" applyAlignment="0" applyProtection="0">
      <alignment horizontal="left"/>
      <protection locked="0"/>
    </xf>
    <xf numFmtId="271" fontId="11" fillId="0" borderId="2521">
      <alignment horizontal="right"/>
    </xf>
    <xf numFmtId="49" fontId="74" fillId="0" borderId="2521">
      <alignment horizontal="left" vertical="top" wrapText="1"/>
      <protection locked="0"/>
    </xf>
    <xf numFmtId="49" fontId="74" fillId="0" borderId="2530">
      <alignment horizontal="left" vertical="top" wrapText="1"/>
      <protection locked="0"/>
    </xf>
    <xf numFmtId="197" fontId="74" fillId="0" borderId="2530">
      <alignment horizontal="left"/>
      <protection locked="0"/>
    </xf>
    <xf numFmtId="233" fontId="103" fillId="0" borderId="2545">
      <alignment vertical="center"/>
      <protection locked="0"/>
    </xf>
    <xf numFmtId="200" fontId="10" fillId="5" borderId="2494" applyFont="0" applyFill="0" applyBorder="0" applyAlignment="0" applyProtection="0"/>
    <xf numFmtId="228" fontId="73" fillId="63" borderId="2539" applyFill="0">
      <alignment horizontal="center"/>
    </xf>
    <xf numFmtId="196" fontId="10" fillId="39" borderId="2539" applyFont="0" applyFill="0" applyBorder="0" applyAlignment="0">
      <alignment horizontal="left"/>
    </xf>
    <xf numFmtId="0" fontId="7" fillId="14" borderId="14" applyNumberFormat="0" applyFont="0" applyAlignment="0" applyProtection="0"/>
    <xf numFmtId="228" fontId="74" fillId="0" borderId="2557" applyNumberFormat="0">
      <alignment horizontal="left"/>
      <protection locked="0"/>
    </xf>
    <xf numFmtId="0" fontId="7" fillId="14" borderId="14" applyNumberFormat="0" applyFont="0" applyAlignment="0" applyProtection="0"/>
    <xf numFmtId="0" fontId="7" fillId="14" borderId="14" applyNumberFormat="0" applyFont="0" applyAlignment="0" applyProtection="0"/>
    <xf numFmtId="0" fontId="66" fillId="0" borderId="2517" applyNumberFormat="0" applyFill="0" applyAlignment="0" applyProtection="0"/>
    <xf numFmtId="0" fontId="7" fillId="14" borderId="14" applyNumberFormat="0" applyFont="0" applyAlignment="0" applyProtection="0"/>
    <xf numFmtId="271" fontId="11" fillId="63" borderId="2530">
      <alignment horizontal="right"/>
    </xf>
    <xf numFmtId="0" fontId="7" fillId="14" borderId="14" applyNumberFormat="0" applyFont="0" applyAlignment="0" applyProtection="0"/>
    <xf numFmtId="0" fontId="7" fillId="14" borderId="14" applyNumberFormat="0" applyFont="0" applyAlignment="0" applyProtection="0"/>
    <xf numFmtId="228" fontId="103" fillId="0" borderId="2509">
      <alignment vertical="center"/>
      <protection locked="0"/>
    </xf>
    <xf numFmtId="0" fontId="7" fillId="14" borderId="14" applyNumberFormat="0" applyFont="0" applyAlignment="0" applyProtection="0"/>
    <xf numFmtId="0" fontId="10" fillId="62" borderId="2542" applyNumberFormat="0" applyFont="0" applyAlignment="0" applyProtection="0"/>
    <xf numFmtId="0" fontId="7" fillId="14" borderId="14" applyNumberFormat="0" applyFont="0" applyAlignment="0" applyProtection="0"/>
    <xf numFmtId="0" fontId="2" fillId="0" borderId="2526" applyNumberFormat="0" applyFill="0" applyAlignment="0" applyProtection="0"/>
    <xf numFmtId="228" fontId="136" fillId="68" borderId="2555" applyNumberFormat="0">
      <alignment horizontal="right"/>
    </xf>
    <xf numFmtId="0" fontId="7" fillId="14" borderId="14" applyNumberFormat="0" applyFont="0" applyAlignment="0" applyProtection="0"/>
    <xf numFmtId="0" fontId="7" fillId="14" borderId="14" applyNumberFormat="0" applyFont="0" applyAlignment="0" applyProtection="0"/>
    <xf numFmtId="10" fontId="68" fillId="67" borderId="2539" applyNumberFormat="0" applyBorder="0" applyAlignment="0" applyProtection="0"/>
    <xf numFmtId="188" fontId="73" fillId="63" borderId="2494" applyFill="0">
      <alignment horizontal="center" vertical="center"/>
    </xf>
    <xf numFmtId="0" fontId="7" fillId="14" borderId="14" applyNumberFormat="0" applyFont="0" applyAlignment="0" applyProtection="0"/>
    <xf numFmtId="254" fontId="10" fillId="39" borderId="2521">
      <alignment horizontal="right"/>
      <protection locked="0"/>
    </xf>
    <xf numFmtId="271" fontId="11" fillId="63" borderId="2548">
      <alignment horizontal="right"/>
    </xf>
    <xf numFmtId="178" fontId="10" fillId="39" borderId="2539">
      <alignment horizontal="center"/>
      <protection locked="0"/>
    </xf>
    <xf numFmtId="191" fontId="74" fillId="0" borderId="2512" applyFont="0" applyFill="0" applyBorder="0" applyAlignment="0" applyProtection="0">
      <alignment horizontal="left"/>
      <protection locked="0"/>
    </xf>
    <xf numFmtId="0" fontId="7" fillId="14" borderId="14" applyNumberFormat="0" applyFont="0" applyAlignment="0" applyProtection="0"/>
    <xf numFmtId="0" fontId="73" fillId="63" borderId="2539" applyFill="0">
      <alignment horizontal="center"/>
    </xf>
    <xf numFmtId="17" fontId="11" fillId="39" borderId="2512">
      <alignment horizontal="center"/>
      <protection locked="0"/>
    </xf>
    <xf numFmtId="0" fontId="2" fillId="0" borderId="2499" applyNumberFormat="0" applyFill="0" applyAlignment="0" applyProtection="0"/>
    <xf numFmtId="191" fontId="74" fillId="0" borderId="2539" applyFont="0" applyFill="0" applyBorder="0" applyAlignment="0" applyProtection="0">
      <alignment horizontal="left"/>
      <protection locked="0"/>
    </xf>
    <xf numFmtId="0" fontId="53" fillId="59" borderId="2541" applyNumberFormat="0" applyAlignment="0" applyProtection="0"/>
    <xf numFmtId="0" fontId="53" fillId="59" borderId="2487" applyNumberFormat="0" applyAlignment="0" applyProtection="0"/>
    <xf numFmtId="188" fontId="73" fillId="63" borderId="2539" applyFill="0">
      <alignment horizontal="center" vertical="center"/>
    </xf>
    <xf numFmtId="0" fontId="7" fillId="14" borderId="14" applyNumberFormat="0" applyFont="0" applyAlignment="0" applyProtection="0"/>
    <xf numFmtId="228" fontId="136" fillId="68" borderId="2501" applyNumberFormat="0">
      <alignment horizontal="right"/>
    </xf>
    <xf numFmtId="0" fontId="10" fillId="62" borderId="2515" applyNumberFormat="0" applyFont="0" applyAlignment="0" applyProtection="0"/>
    <xf numFmtId="0" fontId="61" fillId="46" borderId="2487" applyNumberFormat="0" applyAlignment="0" applyProtection="0"/>
    <xf numFmtId="0" fontId="7" fillId="14" borderId="14" applyNumberFormat="0" applyFont="0" applyAlignment="0" applyProtection="0"/>
    <xf numFmtId="231" fontId="103" fillId="0" borderId="2536">
      <alignment vertical="center"/>
      <protection locked="0"/>
    </xf>
    <xf numFmtId="0" fontId="10" fillId="62" borderId="2488" applyNumberFormat="0" applyFont="0" applyAlignment="0" applyProtection="0"/>
    <xf numFmtId="0" fontId="10" fillId="62" borderId="2488" applyNumberFormat="0" applyFont="0" applyAlignment="0" applyProtection="0"/>
    <xf numFmtId="0" fontId="64" fillId="59" borderId="2489" applyNumberFormat="0" applyAlignment="0" applyProtection="0"/>
    <xf numFmtId="0" fontId="66" fillId="0" borderId="2490" applyNumberFormat="0" applyFill="0" applyAlignment="0" applyProtection="0"/>
    <xf numFmtId="0" fontId="2" fillId="0" borderId="2535" applyNumberFormat="0" applyFill="0" applyAlignment="0" applyProtection="0"/>
    <xf numFmtId="271" fontId="11" fillId="0" borderId="2503">
      <alignment horizontal="right"/>
    </xf>
    <xf numFmtId="266" fontId="103" fillId="0" borderId="2503" applyFill="0">
      <alignment horizontal="center" vertical="center"/>
    </xf>
    <xf numFmtId="10" fontId="68" fillId="67" borderId="2503" applyNumberFormat="0" applyBorder="0" applyAlignment="0" applyProtection="0"/>
    <xf numFmtId="276" fontId="20" fillId="0" borderId="2503">
      <alignment horizontal="center"/>
    </xf>
    <xf numFmtId="0" fontId="53" fillId="59" borderId="2715" applyNumberFormat="0" applyAlignment="0" applyProtection="0"/>
    <xf numFmtId="276" fontId="20" fillId="0" borderId="2494">
      <alignment horizontal="center"/>
    </xf>
    <xf numFmtId="0" fontId="74" fillId="0" borderId="2494" applyNumberFormat="0">
      <alignment horizontal="left"/>
      <protection locked="0"/>
    </xf>
    <xf numFmtId="0" fontId="61" fillId="46" borderId="2532" applyNumberFormat="0" applyAlignment="0" applyProtection="0"/>
    <xf numFmtId="0" fontId="7" fillId="14" borderId="14" applyNumberFormat="0" applyFont="0" applyAlignment="0" applyProtection="0"/>
    <xf numFmtId="0" fontId="7" fillId="14" borderId="14" applyNumberFormat="0" applyFont="0" applyAlignment="0" applyProtection="0"/>
    <xf numFmtId="228" fontId="112" fillId="0" borderId="2511"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4" fontId="103" fillId="0" borderId="2536">
      <alignment vertical="center"/>
      <protection locked="0"/>
    </xf>
    <xf numFmtId="0" fontId="7" fillId="14" borderId="14" applyNumberFormat="0" applyFont="0" applyAlignment="0" applyProtection="0"/>
    <xf numFmtId="228" fontId="104" fillId="0" borderId="2512" applyFill="0">
      <alignment horizontal="center" vertical="center"/>
    </xf>
    <xf numFmtId="228" fontId="112" fillId="0" borderId="2502" applyFill="0">
      <alignment horizontal="center" vertical="center"/>
    </xf>
    <xf numFmtId="228" fontId="73" fillId="63" borderId="2548" applyFill="0">
      <alignment horizontal="center"/>
    </xf>
    <xf numFmtId="228" fontId="103" fillId="0" borderId="2530" applyFill="0">
      <alignment horizontal="center" vertical="center"/>
    </xf>
    <xf numFmtId="185" fontId="74" fillId="0" borderId="2530" applyFont="0" applyFill="0" applyBorder="0" applyAlignment="0" applyProtection="0">
      <alignment horizontal="left"/>
      <protection locked="0"/>
    </xf>
    <xf numFmtId="0" fontId="61" fillId="46" borderId="2496" applyNumberFormat="0" applyAlignment="0" applyProtection="0"/>
    <xf numFmtId="0" fontId="7" fillId="14" borderId="14" applyNumberFormat="0" applyFont="0" applyAlignment="0" applyProtection="0"/>
    <xf numFmtId="49" fontId="74" fillId="0" borderId="2539">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193" fontId="10" fillId="0" borderId="2494"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505"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78" fontId="10" fillId="39" borderId="2512">
      <alignment horizontal="center"/>
      <protection locked="0"/>
    </xf>
    <xf numFmtId="254" fontId="10" fillId="39" borderId="2512">
      <alignment horizontal="right"/>
      <protection locked="0"/>
    </xf>
    <xf numFmtId="178" fontId="10" fillId="39" borderId="2512">
      <alignment horizontal="center"/>
      <protection locked="0"/>
    </xf>
    <xf numFmtId="0" fontId="7" fillId="14" borderId="14" applyNumberFormat="0" applyFont="0" applyAlignment="0" applyProtection="0"/>
    <xf numFmtId="0" fontId="7" fillId="14" borderId="14" applyNumberFormat="0" applyFont="0" applyAlignment="0" applyProtection="0"/>
    <xf numFmtId="196" fontId="10" fillId="39" borderId="2512" applyFont="0" applyFill="0" applyBorder="0" applyAlignment="0">
      <alignment horizontal="left"/>
    </xf>
    <xf numFmtId="0" fontId="7" fillId="14" borderId="14" applyNumberFormat="0" applyFont="0" applyAlignment="0" applyProtection="0"/>
    <xf numFmtId="0" fontId="7" fillId="14" borderId="14" applyNumberFormat="0" applyFont="0" applyAlignment="0" applyProtection="0"/>
    <xf numFmtId="178" fontId="10" fillId="39" borderId="2494">
      <alignment horizontal="center"/>
      <protection locked="0"/>
    </xf>
    <xf numFmtId="201" fontId="10" fillId="39" borderId="2539" applyNumberFormat="0">
      <alignment horizontal="left"/>
    </xf>
    <xf numFmtId="0" fontId="66" fillId="0" borderId="2499" applyNumberFormat="0" applyFill="0" applyAlignment="0" applyProtection="0"/>
    <xf numFmtId="196" fontId="10" fillId="39" borderId="2530" applyFont="0" applyFill="0" applyBorder="0" applyAlignment="0">
      <alignment horizontal="left"/>
    </xf>
    <xf numFmtId="0" fontId="7" fillId="14" borderId="14" applyNumberFormat="0" applyFont="0" applyAlignment="0" applyProtection="0"/>
    <xf numFmtId="178" fontId="10" fillId="39" borderId="2494">
      <alignment horizontal="center"/>
      <protection locked="0"/>
    </xf>
    <xf numFmtId="0" fontId="7" fillId="14" borderId="14" applyNumberFormat="0" applyFont="0" applyAlignment="0" applyProtection="0"/>
    <xf numFmtId="49" fontId="74" fillId="0" borderId="2530">
      <alignment horizontal="left" vertical="top" wrapText="1"/>
      <protection locked="0"/>
    </xf>
    <xf numFmtId="0" fontId="7" fillId="14" borderId="14" applyNumberFormat="0" applyFont="0" applyAlignment="0" applyProtection="0"/>
    <xf numFmtId="0" fontId="53" fillId="59" borderId="2487" applyNumberFormat="0" applyAlignment="0" applyProtection="0"/>
    <xf numFmtId="271" fontId="11" fillId="0" borderId="2557">
      <alignment horizontal="right"/>
    </xf>
    <xf numFmtId="191" fontId="74" fillId="0" borderId="2530" applyFont="0" applyFill="0" applyBorder="0" applyAlignment="0" applyProtection="0">
      <alignment horizontal="left"/>
      <protection locked="0"/>
    </xf>
    <xf numFmtId="230" fontId="103" fillId="0" borderId="2536">
      <alignment vertical="center"/>
      <protection locked="0"/>
    </xf>
    <xf numFmtId="233" fontId="103" fillId="0" borderId="2554">
      <alignment vertical="center"/>
      <protection locked="0"/>
    </xf>
    <xf numFmtId="190" fontId="74" fillId="0" borderId="2539" applyFont="0" applyFill="0" applyBorder="0" applyAlignment="0" applyProtection="0">
      <alignment horizontal="left"/>
      <protection locked="0"/>
    </xf>
    <xf numFmtId="196" fontId="10" fillId="39" borderId="2530" applyFont="0" applyFill="0" applyBorder="0" applyAlignment="0">
      <alignment horizontal="left"/>
    </xf>
    <xf numFmtId="0" fontId="7" fillId="14" borderId="14" applyNumberFormat="0" applyFont="0" applyAlignment="0" applyProtection="0"/>
    <xf numFmtId="0" fontId="66" fillId="0" borderId="2517" applyNumberFormat="0" applyFill="0" applyAlignment="0" applyProtection="0"/>
    <xf numFmtId="0" fontId="53" fillId="59" borderId="2532" applyNumberFormat="0" applyAlignment="0" applyProtection="0"/>
    <xf numFmtId="254" fontId="10" fillId="39" borderId="2530">
      <alignment horizontal="right"/>
      <protection locked="0"/>
    </xf>
    <xf numFmtId="178" fontId="10" fillId="39" borderId="2539">
      <alignment horizontal="center"/>
      <protection locked="0"/>
    </xf>
    <xf numFmtId="228" fontId="103" fillId="0" borderId="2548" applyFill="0">
      <alignment horizontal="center" vertical="center"/>
    </xf>
    <xf numFmtId="254" fontId="10" fillId="39" borderId="2539">
      <alignment horizontal="right"/>
      <protection locked="0"/>
    </xf>
    <xf numFmtId="0" fontId="66" fillId="0" borderId="2508" applyNumberFormat="0" applyFill="0" applyAlignment="0" applyProtection="0"/>
    <xf numFmtId="0" fontId="7" fillId="14" borderId="14" applyNumberFormat="0" applyFont="0" applyAlignment="0" applyProtection="0"/>
    <xf numFmtId="0" fontId="53" fillId="59" borderId="2496" applyNumberFormat="0" applyAlignment="0" applyProtection="0"/>
    <xf numFmtId="0" fontId="2" fillId="0" borderId="2508" applyNumberFormat="0" applyFill="0" applyAlignment="0" applyProtection="0"/>
    <xf numFmtId="0" fontId="73" fillId="63" borderId="2539" applyFill="0">
      <alignment horizontal="center"/>
    </xf>
    <xf numFmtId="0" fontId="7" fillId="14" borderId="14" applyNumberFormat="0" applyFont="0" applyAlignment="0" applyProtection="0"/>
    <xf numFmtId="0" fontId="7" fillId="14" borderId="14" applyNumberFormat="0" applyFont="0" applyAlignment="0" applyProtection="0"/>
    <xf numFmtId="271" fontId="11" fillId="0" borderId="2548">
      <alignment horizontal="right"/>
    </xf>
    <xf numFmtId="228" fontId="73" fillId="63" borderId="2539" applyFill="0">
      <alignment horizontal="center" vertical="center"/>
    </xf>
    <xf numFmtId="187" fontId="74" fillId="0" borderId="2494" applyFont="0" applyFill="0" applyBorder="0" applyAlignment="0" applyProtection="0">
      <alignment horizontal="left"/>
      <protection locked="0"/>
    </xf>
    <xf numFmtId="0" fontId="7" fillId="14" borderId="14" applyNumberFormat="0" applyFont="0" applyAlignment="0" applyProtection="0"/>
    <xf numFmtId="250" fontId="168" fillId="0" borderId="2540" applyFill="0"/>
    <xf numFmtId="0" fontId="7" fillId="14" borderId="14" applyNumberFormat="0" applyFont="0" applyAlignment="0" applyProtection="0"/>
    <xf numFmtId="17" fontId="11" fillId="39" borderId="2548">
      <alignment horizontal="center"/>
      <protection locked="0"/>
    </xf>
    <xf numFmtId="0" fontId="53" fillId="59" borderId="2523" applyNumberFormat="0" applyAlignment="0" applyProtection="0"/>
    <xf numFmtId="188" fontId="73" fillId="63" borderId="2530" applyFill="0">
      <alignment horizontal="center" vertical="center"/>
    </xf>
    <xf numFmtId="229" fontId="103" fillId="0" borderId="2509">
      <alignment vertical="center"/>
      <protection locked="0"/>
    </xf>
    <xf numFmtId="231" fontId="103" fillId="0" borderId="2509">
      <alignment vertical="center"/>
      <protection locked="0"/>
    </xf>
    <xf numFmtId="10" fontId="68" fillId="67" borderId="2521" applyNumberFormat="0" applyBorder="0" applyAlignment="0" applyProtection="0"/>
    <xf numFmtId="49" fontId="74" fillId="0" borderId="2548">
      <alignment horizontal="left" vertical="top" wrapText="1"/>
      <protection locked="0"/>
    </xf>
    <xf numFmtId="266" fontId="103" fillId="0" borderId="2557" applyFill="0">
      <alignment horizontal="center" vertical="center"/>
    </xf>
    <xf numFmtId="178" fontId="10" fillId="39" borderId="2530">
      <alignment horizontal="center"/>
      <protection locked="0"/>
    </xf>
    <xf numFmtId="267" fontId="112" fillId="0" borderId="2547" applyFill="0">
      <alignment horizontal="center" vertical="center"/>
    </xf>
    <xf numFmtId="0" fontId="61" fillId="46" borderId="2487" applyNumberFormat="0" applyAlignment="0" applyProtection="0"/>
    <xf numFmtId="230" fontId="103" fillId="0" borderId="2500">
      <alignment vertical="center"/>
      <protection locked="0"/>
    </xf>
    <xf numFmtId="254" fontId="10" fillId="39" borderId="2548">
      <alignment horizontal="right"/>
      <protection locked="0"/>
    </xf>
    <xf numFmtId="178" fontId="10" fillId="39" borderId="2548">
      <alignment horizontal="center"/>
      <protection locked="0"/>
    </xf>
    <xf numFmtId="185" fontId="74" fillId="0" borderId="2557" applyFont="0" applyFill="0" applyBorder="0" applyAlignment="0" applyProtection="0">
      <alignment horizontal="left"/>
      <protection locked="0"/>
    </xf>
    <xf numFmtId="0" fontId="7" fillId="14" borderId="14" applyNumberFormat="0" applyFont="0" applyAlignment="0" applyProtection="0"/>
    <xf numFmtId="3" fontId="114" fillId="39" borderId="2530">
      <alignment horizontal="center"/>
      <protection locked="0"/>
    </xf>
    <xf numFmtId="0" fontId="7" fillId="14" borderId="14" applyNumberFormat="0" applyFont="0" applyAlignment="0" applyProtection="0"/>
    <xf numFmtId="0" fontId="66" fillId="0" borderId="2508" applyNumberFormat="0" applyFill="0" applyAlignment="0" applyProtection="0"/>
    <xf numFmtId="0" fontId="66" fillId="0" borderId="2517" applyNumberFormat="0" applyFill="0" applyAlignment="0" applyProtection="0"/>
    <xf numFmtId="271" fontId="11" fillId="63" borderId="2521">
      <alignment horizontal="right"/>
    </xf>
    <xf numFmtId="0" fontId="7" fillId="14" borderId="14" applyNumberFormat="0" applyFont="0" applyAlignment="0" applyProtection="0"/>
    <xf numFmtId="229" fontId="103" fillId="0" borderId="2527">
      <alignment vertical="center"/>
      <protection locked="0"/>
    </xf>
    <xf numFmtId="0" fontId="7" fillId="14" borderId="14" applyNumberFormat="0" applyFont="0" applyAlignment="0" applyProtection="0"/>
    <xf numFmtId="228" fontId="103" fillId="0" borderId="2521" applyFill="0">
      <alignment horizontal="center" vertical="center"/>
    </xf>
    <xf numFmtId="0" fontId="2" fillId="0" borderId="2553" applyNumberFormat="0" applyFill="0" applyAlignment="0" applyProtection="0"/>
    <xf numFmtId="0" fontId="61" fillId="46" borderId="2550" applyNumberFormat="0" applyAlignment="0" applyProtection="0"/>
    <xf numFmtId="0" fontId="66" fillId="0" borderId="2544"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10" fillId="62" borderId="2488" applyNumberFormat="0" applyFont="0" applyAlignment="0" applyProtection="0"/>
    <xf numFmtId="0" fontId="64" fillId="59" borderId="2489" applyNumberFormat="0" applyAlignment="0" applyProtection="0"/>
    <xf numFmtId="0" fontId="10" fillId="62" borderId="2533" applyNumberFormat="0" applyFont="0" applyAlignment="0" applyProtection="0"/>
    <xf numFmtId="231" fontId="103" fillId="0" borderId="2536">
      <alignment vertical="center"/>
      <protection locked="0"/>
    </xf>
    <xf numFmtId="0" fontId="7" fillId="14" borderId="14" applyNumberFormat="0" applyFont="0" applyAlignment="0" applyProtection="0"/>
    <xf numFmtId="250" fontId="121" fillId="0" borderId="2522" applyFill="0"/>
    <xf numFmtId="0" fontId="7" fillId="14" borderId="14" applyNumberFormat="0" applyFont="0" applyAlignment="0" applyProtection="0"/>
    <xf numFmtId="0" fontId="7" fillId="14" borderId="14" applyNumberFormat="0" applyFont="0" applyAlignment="0" applyProtection="0"/>
    <xf numFmtId="0" fontId="66" fillId="0" borderId="2490" applyNumberFormat="0" applyFill="0" applyAlignment="0" applyProtection="0"/>
    <xf numFmtId="0" fontId="2" fillId="0" borderId="2490" applyNumberFormat="0" applyFill="0" applyAlignment="0" applyProtection="0"/>
    <xf numFmtId="0" fontId="7" fillId="14" borderId="14" applyNumberFormat="0" applyFont="0" applyAlignment="0" applyProtection="0"/>
    <xf numFmtId="0" fontId="61" fillId="46" borderId="2541" applyNumberFormat="0" applyAlignment="0" applyProtection="0"/>
    <xf numFmtId="0" fontId="7" fillId="14" borderId="14" applyNumberFormat="0" applyFont="0" applyAlignment="0" applyProtection="0"/>
    <xf numFmtId="228" fontId="124" fillId="0" borderId="2547" applyFill="0">
      <alignment horizontal="center" vertical="center"/>
    </xf>
    <xf numFmtId="231" fontId="103" fillId="0" borderId="2545">
      <alignment vertical="center"/>
      <protection locked="0"/>
    </xf>
    <xf numFmtId="0" fontId="66" fillId="0" borderId="2535" applyNumberFormat="0" applyFill="0" applyAlignment="0" applyProtection="0"/>
    <xf numFmtId="237" fontId="103" fillId="0" borderId="2545">
      <alignment vertical="center"/>
      <protection locked="0"/>
    </xf>
    <xf numFmtId="233" fontId="103" fillId="0" borderId="2509">
      <alignment vertical="center"/>
      <protection locked="0"/>
    </xf>
    <xf numFmtId="250" fontId="121" fillId="0" borderId="2796" applyFill="0"/>
    <xf numFmtId="0" fontId="74" fillId="0" borderId="2512" applyNumberFormat="0">
      <alignment horizontal="left"/>
      <protection locked="0"/>
    </xf>
    <xf numFmtId="231" fontId="103" fillId="0" borderId="2518">
      <alignment vertical="center"/>
      <protection locked="0"/>
    </xf>
    <xf numFmtId="267" fontId="112" fillId="0" borderId="2511" applyFill="0">
      <alignment horizontal="center" vertical="center"/>
    </xf>
    <xf numFmtId="0" fontId="10" fillId="62" borderId="2524" applyNumberFormat="0" applyFont="0" applyAlignment="0" applyProtection="0"/>
    <xf numFmtId="37" fontId="70" fillId="0" borderId="2538" applyFill="0">
      <alignment horizontal="center" vertical="center"/>
    </xf>
    <xf numFmtId="229" fontId="103" fillId="0" borderId="2536">
      <alignment vertical="center"/>
      <protection locked="0"/>
    </xf>
    <xf numFmtId="185" fontId="74" fillId="0" borderId="2512" applyFont="0" applyFill="0" applyBorder="0" applyAlignment="0" applyProtection="0">
      <alignment horizontal="left"/>
      <protection locked="0"/>
    </xf>
    <xf numFmtId="3" fontId="114" fillId="39" borderId="2512">
      <alignment horizontal="center"/>
      <protection locked="0"/>
    </xf>
    <xf numFmtId="228" fontId="68" fillId="0" borderId="2512" applyFill="0">
      <alignment horizontal="center" vertical="center"/>
    </xf>
    <xf numFmtId="188" fontId="73" fillId="63" borderId="2512" applyFill="0">
      <alignment horizontal="center" vertical="center"/>
    </xf>
    <xf numFmtId="0" fontId="66" fillId="0" borderId="2499" applyNumberFormat="0" applyFill="0" applyAlignment="0" applyProtection="0"/>
    <xf numFmtId="0" fontId="64" fillId="59" borderId="2498" applyNumberFormat="0" applyAlignment="0" applyProtection="0"/>
    <xf numFmtId="0" fontId="10" fillId="62" borderId="2497" applyNumberFormat="0" applyFont="0" applyAlignment="0" applyProtection="0"/>
    <xf numFmtId="188" fontId="73" fillId="63" borderId="2503" applyFill="0">
      <alignment horizontal="center" vertical="center"/>
    </xf>
    <xf numFmtId="0" fontId="10" fillId="62" borderId="2497" applyNumberFormat="0" applyFont="0" applyAlignment="0" applyProtection="0"/>
    <xf numFmtId="228" fontId="73" fillId="63" borderId="2521" applyFill="0">
      <alignment horizontal="center" vertical="center"/>
    </xf>
    <xf numFmtId="0" fontId="7" fillId="14" borderId="14" applyNumberFormat="0" applyFont="0" applyAlignment="0" applyProtection="0"/>
    <xf numFmtId="17" fontId="11" fillId="39" borderId="2530">
      <alignment horizontal="center"/>
      <protection locked="0"/>
    </xf>
    <xf numFmtId="200" fontId="10" fillId="5" borderId="2530" applyFont="0" applyFill="0" applyBorder="0" applyAlignment="0" applyProtection="0"/>
    <xf numFmtId="184" fontId="103" fillId="0" borderId="2518">
      <alignment vertical="center"/>
      <protection locked="0"/>
    </xf>
    <xf numFmtId="37" fontId="70" fillId="0" borderId="2511" applyFill="0">
      <alignment horizontal="center" vertical="center"/>
    </xf>
    <xf numFmtId="228" fontId="73" fillId="63" borderId="2548" applyFill="0">
      <alignment horizontal="center" vertical="center"/>
    </xf>
    <xf numFmtId="228" fontId="136" fillId="68" borderId="2528" applyNumberFormat="0">
      <alignment horizontal="right"/>
    </xf>
    <xf numFmtId="0" fontId="10" fillId="62" borderId="2515" applyNumberFormat="0" applyFont="0" applyAlignment="0" applyProtection="0"/>
    <xf numFmtId="0" fontId="7" fillId="14" borderId="14" applyNumberFormat="0" applyFont="0" applyAlignment="0" applyProtection="0"/>
    <xf numFmtId="254" fontId="10" fillId="39" borderId="2512">
      <alignment horizontal="right"/>
      <protection locked="0"/>
    </xf>
    <xf numFmtId="178" fontId="10" fillId="39" borderId="2530">
      <alignment horizontal="center"/>
      <protection locked="0"/>
    </xf>
    <xf numFmtId="192" fontId="74" fillId="0" borderId="2539" applyFont="0" applyFill="0" applyBorder="0" applyAlignment="0" applyProtection="0">
      <alignment horizontal="left"/>
      <protection locked="0"/>
    </xf>
    <xf numFmtId="271" fontId="11" fillId="0" borderId="2512">
      <alignment horizontal="right"/>
    </xf>
    <xf numFmtId="0" fontId="7" fillId="14" borderId="14" applyNumberFormat="0" applyFont="0" applyAlignment="0" applyProtection="0"/>
    <xf numFmtId="0" fontId="7" fillId="14" borderId="14" applyNumberFormat="0" applyFont="0" applyAlignment="0" applyProtection="0"/>
    <xf numFmtId="187" fontId="74" fillId="0" borderId="2512"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64" fillId="59" borderId="2516" applyNumberFormat="0" applyAlignment="0" applyProtection="0"/>
    <xf numFmtId="250" fontId="121" fillId="0" borderId="2549" applyFill="0"/>
    <xf numFmtId="237" fontId="103" fillId="0" borderId="2518">
      <alignment vertical="center"/>
      <protection locked="0"/>
    </xf>
    <xf numFmtId="0" fontId="10" fillId="62" borderId="2551"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2494" applyFont="0" applyFill="0" applyBorder="0" applyAlignment="0" applyProtection="0">
      <alignment horizontal="left"/>
      <protection locked="0"/>
    </xf>
    <xf numFmtId="0" fontId="7" fillId="14" borderId="14" applyNumberFormat="0" applyFont="0" applyAlignment="0" applyProtection="0"/>
    <xf numFmtId="233" fontId="103" fillId="0" borderId="2527">
      <alignment vertical="center"/>
      <protection locked="0"/>
    </xf>
    <xf numFmtId="228" fontId="68" fillId="0" borderId="2548" applyFill="0">
      <alignment horizontal="center" vertical="center"/>
    </xf>
    <xf numFmtId="228" fontId="103" fillId="0" borderId="2518">
      <alignment vertical="center"/>
      <protection locked="0"/>
    </xf>
    <xf numFmtId="178" fontId="10" fillId="39" borderId="2494">
      <alignment horizontal="center"/>
      <protection locked="0"/>
    </xf>
    <xf numFmtId="0" fontId="74" fillId="0" borderId="2539" applyNumberFormat="0">
      <alignment horizontal="left"/>
      <protection locked="0"/>
    </xf>
    <xf numFmtId="0" fontId="53" fillId="59" borderId="2523" applyNumberFormat="0" applyAlignment="0" applyProtection="0"/>
    <xf numFmtId="0" fontId="61" fillId="46" borderId="2523" applyNumberFormat="0" applyAlignment="0" applyProtection="0"/>
    <xf numFmtId="0" fontId="7" fillId="14" borderId="14" applyNumberFormat="0" applyFont="0" applyAlignment="0" applyProtection="0"/>
    <xf numFmtId="188" fontId="73" fillId="63" borderId="2530" applyFill="0">
      <alignment horizontal="center" vertical="center"/>
    </xf>
    <xf numFmtId="228" fontId="73" fillId="63" borderId="2512" applyFill="0">
      <alignment horizontal="center" vertical="center"/>
    </xf>
    <xf numFmtId="228" fontId="73" fillId="63" borderId="2530" applyFill="0">
      <alignment horizontal="center"/>
    </xf>
    <xf numFmtId="228" fontId="112" fillId="0" borderId="2547" applyFill="0">
      <alignment horizontal="center" vertical="center"/>
    </xf>
    <xf numFmtId="49" fontId="74" fillId="0" borderId="2557">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7" fontId="74" fillId="0" borderId="2521" applyFont="0" applyFill="0" applyBorder="0" applyAlignment="0" applyProtection="0">
      <alignment horizontal="left"/>
      <protection locked="0"/>
    </xf>
    <xf numFmtId="187" fontId="74" fillId="0" borderId="2539" applyFont="0" applyFill="0" applyBorder="0" applyAlignment="0" applyProtection="0">
      <alignment horizontal="left"/>
      <protection locked="0"/>
    </xf>
    <xf numFmtId="37" fontId="70" fillId="0" borderId="2547" applyFill="0">
      <alignment horizontal="center" vertical="center"/>
    </xf>
    <xf numFmtId="0" fontId="7" fillId="14" borderId="14" applyNumberFormat="0" applyFont="0" applyAlignment="0" applyProtection="0"/>
    <xf numFmtId="233" fontId="103" fillId="0" borderId="2536">
      <alignment vertical="center"/>
      <protection locked="0"/>
    </xf>
    <xf numFmtId="271" fontId="11" fillId="63" borderId="2512">
      <alignment horizontal="right"/>
    </xf>
    <xf numFmtId="0" fontId="7" fillId="14" borderId="14" applyNumberFormat="0" applyFont="0" applyAlignment="0" applyProtection="0"/>
    <xf numFmtId="0" fontId="53" fillId="59" borderId="2505" applyNumberFormat="0" applyAlignment="0" applyProtection="0"/>
    <xf numFmtId="228" fontId="73" fillId="63" borderId="2539" applyFill="0">
      <alignment horizontal="center" vertical="center"/>
    </xf>
    <xf numFmtId="0" fontId="10" fillId="62" borderId="2524" applyNumberFormat="0" applyFont="0" applyAlignment="0" applyProtection="0"/>
    <xf numFmtId="0" fontId="7" fillId="14" borderId="14" applyNumberFormat="0" applyFont="0" applyAlignment="0" applyProtection="0"/>
    <xf numFmtId="254" fontId="10" fillId="39" borderId="2539">
      <alignment horizontal="right"/>
      <protection locked="0"/>
    </xf>
    <xf numFmtId="0" fontId="7" fillId="14" borderId="14" applyNumberFormat="0" applyFont="0" applyAlignment="0" applyProtection="0"/>
    <xf numFmtId="228" fontId="73" fillId="63" borderId="2512" applyFill="0">
      <alignment horizontal="center"/>
    </xf>
    <xf numFmtId="0" fontId="7" fillId="14" borderId="14" applyNumberFormat="0" applyFont="0" applyAlignment="0" applyProtection="0"/>
    <xf numFmtId="250" fontId="168" fillId="0" borderId="2513" applyFill="0"/>
    <xf numFmtId="228" fontId="74" fillId="0" borderId="2548" applyNumberFormat="0">
      <alignment horizontal="left"/>
      <protection locked="0"/>
    </xf>
    <xf numFmtId="228" fontId="103" fillId="0" borderId="2512" applyFill="0">
      <alignment horizontal="center" vertical="center"/>
    </xf>
    <xf numFmtId="228" fontId="121" fillId="0" borderId="2510" applyNumberFormat="0"/>
    <xf numFmtId="0" fontId="7" fillId="14" borderId="14" applyNumberFormat="0" applyFont="0" applyAlignment="0" applyProtection="0"/>
    <xf numFmtId="231" fontId="103" fillId="0" borderId="2554">
      <alignment vertical="center"/>
      <protection locked="0"/>
    </xf>
    <xf numFmtId="0" fontId="10" fillId="62" borderId="2524" applyNumberFormat="0" applyFont="0" applyAlignment="0" applyProtection="0"/>
    <xf numFmtId="0" fontId="7" fillId="14" borderId="14" applyNumberFormat="0" applyFont="0" applyAlignment="0" applyProtection="0"/>
    <xf numFmtId="17" fontId="11" fillId="39" borderId="2539">
      <alignment horizontal="center"/>
      <protection locked="0"/>
    </xf>
    <xf numFmtId="0" fontId="61" fillId="46" borderId="2514" applyNumberFormat="0" applyAlignment="0" applyProtection="0"/>
    <xf numFmtId="178" fontId="10" fillId="39" borderId="2494">
      <alignment horizontal="center"/>
      <protection locked="0"/>
    </xf>
    <xf numFmtId="0" fontId="7" fillId="14" borderId="14" applyNumberFormat="0" applyFont="0" applyAlignment="0" applyProtection="0"/>
    <xf numFmtId="0" fontId="7" fillId="14" borderId="14" applyNumberFormat="0" applyFont="0" applyAlignment="0" applyProtection="0"/>
    <xf numFmtId="0" fontId="64" fillId="59" borderId="2498" applyNumberFormat="0" applyAlignment="0" applyProtection="0"/>
    <xf numFmtId="0" fontId="10" fillId="62" borderId="2497" applyNumberFormat="0" applyFont="0" applyAlignment="0" applyProtection="0"/>
    <xf numFmtId="0" fontId="7" fillId="14" borderId="14" applyNumberFormat="0" applyFont="0" applyAlignment="0" applyProtection="0"/>
    <xf numFmtId="232" fontId="103" fillId="0" borderId="2491">
      <alignment vertical="center"/>
      <protection locked="0"/>
    </xf>
    <xf numFmtId="229" fontId="103" fillId="0" borderId="2491">
      <alignment vertical="center"/>
      <protection locked="0"/>
    </xf>
    <xf numFmtId="228" fontId="103" fillId="0" borderId="2491">
      <alignment vertical="center"/>
      <protection locked="0"/>
    </xf>
    <xf numFmtId="237" fontId="103" fillId="0" borderId="2491">
      <alignment vertical="center"/>
      <protection locked="0"/>
    </xf>
    <xf numFmtId="184" fontId="103" fillId="0" borderId="2491">
      <alignment vertical="center"/>
      <protection locked="0"/>
    </xf>
    <xf numFmtId="233" fontId="103" fillId="0" borderId="2491">
      <alignment vertical="center"/>
      <protection locked="0"/>
    </xf>
    <xf numFmtId="233" fontId="103" fillId="0" borderId="2491">
      <alignment vertical="center"/>
      <protection locked="0"/>
    </xf>
    <xf numFmtId="231" fontId="103" fillId="0" borderId="2491">
      <alignment vertical="center"/>
      <protection locked="0"/>
    </xf>
    <xf numFmtId="231" fontId="103" fillId="0" borderId="2491">
      <alignment vertical="center"/>
      <protection locked="0"/>
    </xf>
    <xf numFmtId="230" fontId="103" fillId="0" borderId="2491">
      <alignment vertical="center"/>
      <protection locked="0"/>
    </xf>
    <xf numFmtId="0" fontId="7" fillId="14" borderId="14" applyNumberFormat="0" applyFont="0" applyAlignment="0" applyProtection="0"/>
    <xf numFmtId="0" fontId="7" fillId="14" borderId="14" applyNumberFormat="0" applyFont="0" applyAlignment="0" applyProtection="0"/>
    <xf numFmtId="228" fontId="112" fillId="0" borderId="2520" applyFill="0">
      <alignment horizontal="center" vertical="center"/>
    </xf>
    <xf numFmtId="230" fontId="103" fillId="0" borderId="2527">
      <alignment vertical="center"/>
      <protection locked="0"/>
    </xf>
    <xf numFmtId="232" fontId="103" fillId="0" borderId="2527">
      <alignment vertical="center"/>
      <protection locked="0"/>
    </xf>
    <xf numFmtId="0" fontId="7" fillId="14" borderId="14" applyNumberFormat="0" applyFont="0" applyAlignment="0" applyProtection="0"/>
    <xf numFmtId="0" fontId="7" fillId="14" borderId="14" applyNumberFormat="0" applyFont="0" applyAlignment="0" applyProtection="0"/>
    <xf numFmtId="178" fontId="10" fillId="39" borderId="2539">
      <alignment horizontal="center"/>
      <protection locked="0"/>
    </xf>
    <xf numFmtId="230" fontId="103" fillId="0" borderId="2545">
      <alignment vertical="center"/>
      <protection locked="0"/>
    </xf>
    <xf numFmtId="0" fontId="61" fillId="46" borderId="2532" applyNumberFormat="0" applyAlignment="0" applyProtection="0"/>
    <xf numFmtId="0" fontId="61" fillId="46" borderId="2505" applyNumberFormat="0" applyAlignment="0" applyProtection="0"/>
    <xf numFmtId="0" fontId="10" fillId="62" borderId="2515" applyNumberFormat="0" applyFont="0" applyAlignment="0" applyProtection="0"/>
    <xf numFmtId="0" fontId="10" fillId="62" borderId="2515" applyNumberFormat="0" applyFont="0" applyAlignment="0" applyProtection="0"/>
    <xf numFmtId="0" fontId="64" fillId="59" borderId="2525"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505" applyNumberFormat="0" applyAlignment="0" applyProtection="0"/>
    <xf numFmtId="250" fontId="121" fillId="0" borderId="2504" applyFill="0"/>
    <xf numFmtId="266" fontId="103" fillId="0" borderId="2512" applyFill="0">
      <alignment horizontal="center" vertical="center"/>
    </xf>
    <xf numFmtId="0" fontId="7" fillId="14" borderId="14" applyNumberFormat="0" applyFont="0" applyAlignment="0" applyProtection="0"/>
    <xf numFmtId="0" fontId="64" fillId="59" borderId="2534" applyNumberFormat="0" applyAlignment="0" applyProtection="0"/>
    <xf numFmtId="10" fontId="68" fillId="67" borderId="2512" applyNumberFormat="0" applyBorder="0" applyAlignment="0" applyProtection="0"/>
    <xf numFmtId="0" fontId="7" fillId="14" borderId="14" applyNumberFormat="0" applyFont="0" applyAlignment="0" applyProtection="0"/>
    <xf numFmtId="0" fontId="64" fillId="59" borderId="2552" applyNumberFormat="0" applyAlignment="0" applyProtection="0"/>
    <xf numFmtId="0" fontId="7" fillId="14" borderId="14" applyNumberFormat="0" applyFont="0" applyAlignment="0" applyProtection="0"/>
    <xf numFmtId="201" fontId="10" fillId="39" borderId="2530" applyNumberFormat="0">
      <alignment horizontal="left"/>
    </xf>
    <xf numFmtId="49" fontId="74" fillId="0" borderId="2548">
      <alignment horizontal="left" vertical="top" wrapText="1"/>
      <protection locked="0"/>
    </xf>
    <xf numFmtId="0" fontId="7" fillId="14" borderId="14" applyNumberFormat="0" applyFont="0" applyAlignment="0" applyProtection="0"/>
    <xf numFmtId="0" fontId="53" fillId="59" borderId="2514" applyNumberFormat="0" applyAlignment="0" applyProtection="0"/>
    <xf numFmtId="250" fontId="121" fillId="0" borderId="2531" applyFill="0"/>
    <xf numFmtId="228" fontId="112" fillId="0" borderId="2556" applyFill="0">
      <alignment horizontal="center" vertical="center"/>
    </xf>
    <xf numFmtId="0" fontId="7" fillId="14" borderId="14" applyNumberFormat="0" applyFont="0" applyAlignment="0" applyProtection="0"/>
    <xf numFmtId="0" fontId="10" fillId="62" borderId="2551" applyNumberFormat="0" applyFont="0" applyAlignment="0" applyProtection="0"/>
    <xf numFmtId="228" fontId="121" fillId="0" borderId="2546" applyNumberFormat="0"/>
    <xf numFmtId="231" fontId="103" fillId="0" borderId="2500">
      <alignment vertical="center"/>
      <protection locked="0"/>
    </xf>
    <xf numFmtId="233" fontId="103" fillId="0" borderId="2500">
      <alignment vertical="center"/>
      <protection locked="0"/>
    </xf>
    <xf numFmtId="233" fontId="103" fillId="0" borderId="2500">
      <alignment vertical="center"/>
      <protection locked="0"/>
    </xf>
    <xf numFmtId="184" fontId="103" fillId="0" borderId="2500">
      <alignment vertical="center"/>
      <protection locked="0"/>
    </xf>
    <xf numFmtId="237" fontId="103" fillId="0" borderId="2500">
      <alignment vertical="center"/>
      <protection locked="0"/>
    </xf>
    <xf numFmtId="228" fontId="103" fillId="0" borderId="2500">
      <alignment vertical="center"/>
      <protection locked="0"/>
    </xf>
    <xf numFmtId="229" fontId="103" fillId="0" borderId="2500">
      <alignment vertical="center"/>
      <protection locked="0"/>
    </xf>
    <xf numFmtId="232" fontId="103" fillId="0" borderId="2500">
      <alignment vertical="center"/>
      <protection locked="0"/>
    </xf>
    <xf numFmtId="228" fontId="121" fillId="0" borderId="2492" applyNumberFormat="0"/>
    <xf numFmtId="0" fontId="10" fillId="62" borderId="2524" applyNumberFormat="0" applyFont="0" applyAlignment="0" applyProtection="0"/>
    <xf numFmtId="228" fontId="136" fillId="68" borderId="2492" applyNumberFormat="0">
      <alignment horizontal="right"/>
    </xf>
    <xf numFmtId="228" fontId="112" fillId="0" borderId="2493" applyFill="0">
      <alignment horizontal="center" vertical="center"/>
    </xf>
    <xf numFmtId="228" fontId="124" fillId="0" borderId="2493" applyFill="0">
      <alignment horizontal="center" vertical="center"/>
    </xf>
    <xf numFmtId="267" fontId="112" fillId="0" borderId="2493" applyFill="0">
      <alignment horizontal="center" vertical="center"/>
    </xf>
    <xf numFmtId="37" fontId="70" fillId="0" borderId="2493" applyFill="0">
      <alignment horizontal="center" vertical="center"/>
    </xf>
    <xf numFmtId="184" fontId="103" fillId="0" borderId="2527">
      <alignment vertical="center"/>
      <protection locked="0"/>
    </xf>
    <xf numFmtId="0" fontId="7" fillId="14" borderId="14" applyNumberFormat="0" applyFont="0" applyAlignment="0" applyProtection="0"/>
    <xf numFmtId="196" fontId="10" fillId="39" borderId="2521" applyFont="0" applyFill="0" applyBorder="0" applyAlignment="0">
      <alignment horizontal="left"/>
    </xf>
    <xf numFmtId="0" fontId="7" fillId="14" borderId="14" applyNumberFormat="0" applyFont="0" applyAlignment="0" applyProtection="0"/>
    <xf numFmtId="228" fontId="121" fillId="0" borderId="2537" applyNumberFormat="0"/>
    <xf numFmtId="191" fontId="74" fillId="0" borderId="2539"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21" fillId="0" borderId="2513" applyFill="0"/>
    <xf numFmtId="0" fontId="74" fillId="0" borderId="2521" applyNumberFormat="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4" fillId="0" borderId="2548"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2530" applyFont="0" applyFill="0" applyBorder="0" applyAlignment="0" applyProtection="0">
      <alignment horizontal="left"/>
      <protection locked="0"/>
    </xf>
    <xf numFmtId="254" fontId="10" fillId="39" borderId="2557">
      <alignment horizontal="right"/>
      <protection locked="0"/>
    </xf>
    <xf numFmtId="0" fontId="7" fillId="14" borderId="14" applyNumberFormat="0" applyFont="0" applyAlignment="0" applyProtection="0"/>
    <xf numFmtId="254" fontId="10" fillId="39" borderId="2530">
      <alignment horizontal="right"/>
      <protection locked="0"/>
    </xf>
    <xf numFmtId="187" fontId="74" fillId="0" borderId="2530" applyFont="0" applyFill="0" applyBorder="0" applyAlignment="0" applyProtection="0">
      <alignment horizontal="left"/>
      <protection locked="0"/>
    </xf>
    <xf numFmtId="49" fontId="74" fillId="0" borderId="2503">
      <alignment horizontal="left" vertical="top" wrapText="1"/>
      <protection locked="0"/>
    </xf>
    <xf numFmtId="200" fontId="10" fillId="5" borderId="2530" applyFont="0" applyFill="0" applyBorder="0" applyAlignment="0" applyProtection="0"/>
    <xf numFmtId="0" fontId="10" fillId="62" borderId="2506" applyNumberFormat="0" applyFont="0" applyAlignment="0" applyProtection="0"/>
    <xf numFmtId="0" fontId="7" fillId="14" borderId="14" applyNumberFormat="0" applyFont="0" applyAlignment="0" applyProtection="0"/>
    <xf numFmtId="192" fontId="74" fillId="0" borderId="2521"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21" fillId="0" borderId="2485" applyFill="0"/>
    <xf numFmtId="0" fontId="7" fillId="14" borderId="14" applyNumberFormat="0" applyFont="0" applyAlignment="0" applyProtection="0"/>
    <xf numFmtId="0" fontId="64" fillId="59" borderId="2534" applyNumberFormat="0" applyAlignment="0" applyProtection="0"/>
    <xf numFmtId="250" fontId="121" fillId="0" borderId="2549" applyFill="0"/>
    <xf numFmtId="231" fontId="103" fillId="0" borderId="2518">
      <alignment vertical="center"/>
      <protection locked="0"/>
    </xf>
    <xf numFmtId="250" fontId="168" fillId="0" borderId="2549" applyFill="0"/>
    <xf numFmtId="0" fontId="66" fillId="0" borderId="2499" applyNumberFormat="0" applyFill="0" applyAlignment="0" applyProtection="0"/>
    <xf numFmtId="10" fontId="68" fillId="67" borderId="2494" applyNumberFormat="0" applyBorder="0" applyAlignment="0" applyProtection="0"/>
    <xf numFmtId="201" fontId="10" fillId="39" borderId="2494" applyNumberFormat="0">
      <alignment horizontal="left"/>
    </xf>
    <xf numFmtId="271" fontId="11" fillId="0" borderId="2494">
      <alignment horizontal="right"/>
    </xf>
    <xf numFmtId="190" fontId="74" fillId="0" borderId="2494" applyFont="0" applyFill="0" applyBorder="0" applyAlignment="0" applyProtection="0">
      <alignment horizontal="left"/>
      <protection locked="0"/>
    </xf>
    <xf numFmtId="192" fontId="74" fillId="0" borderId="2494" applyFont="0" applyFill="0" applyBorder="0" applyAlignment="0" applyProtection="0">
      <alignment horizontal="left"/>
      <protection locked="0"/>
    </xf>
    <xf numFmtId="191" fontId="74" fillId="0" borderId="2494" applyFont="0" applyFill="0" applyBorder="0" applyAlignment="0" applyProtection="0">
      <alignment horizontal="left"/>
      <protection locked="0"/>
    </xf>
    <xf numFmtId="266" fontId="103" fillId="0" borderId="2494" applyFill="0">
      <alignment horizontal="center" vertical="center"/>
    </xf>
    <xf numFmtId="184" fontId="68" fillId="0" borderId="2494" applyFill="0">
      <alignment horizontal="center" vertical="center"/>
    </xf>
    <xf numFmtId="228" fontId="103" fillId="0" borderId="2494" applyFill="0">
      <alignment horizontal="center" vertical="center"/>
    </xf>
    <xf numFmtId="228" fontId="68" fillId="0" borderId="2494" applyFill="0">
      <alignment horizontal="center" vertical="center"/>
    </xf>
    <xf numFmtId="228" fontId="104" fillId="0" borderId="2494" applyFill="0">
      <alignment horizontal="center" vertical="center"/>
    </xf>
    <xf numFmtId="228" fontId="79" fillId="0" borderId="2494" applyFill="0">
      <alignment horizontal="center" vertical="center"/>
    </xf>
    <xf numFmtId="178" fontId="10" fillId="39" borderId="2494">
      <alignment horizontal="center"/>
      <protection locked="0"/>
    </xf>
    <xf numFmtId="178" fontId="10" fillId="39" borderId="2494">
      <alignment horizontal="center"/>
      <protection locked="0"/>
    </xf>
    <xf numFmtId="254" fontId="10" fillId="39" borderId="2494">
      <alignment horizontal="right"/>
      <protection locked="0"/>
    </xf>
    <xf numFmtId="228" fontId="74" fillId="0" borderId="2494" applyNumberFormat="0">
      <alignment horizontal="left"/>
      <protection locked="0"/>
    </xf>
    <xf numFmtId="49" fontId="74" fillId="0" borderId="2494">
      <alignment horizontal="left" vertical="top" wrapText="1"/>
      <protection locked="0"/>
    </xf>
    <xf numFmtId="196" fontId="10" fillId="39" borderId="2494" applyFont="0" applyFill="0" applyBorder="0" applyAlignment="0">
      <alignment horizontal="left"/>
    </xf>
    <xf numFmtId="17" fontId="11" fillId="39" borderId="2494">
      <alignment horizontal="center"/>
      <protection locked="0"/>
    </xf>
    <xf numFmtId="254" fontId="10" fillId="39" borderId="2494">
      <alignment horizontal="right"/>
      <protection locked="0"/>
    </xf>
    <xf numFmtId="228" fontId="73" fillId="63" borderId="2494" applyFill="0">
      <alignment horizontal="center" vertical="center"/>
    </xf>
    <xf numFmtId="228" fontId="73" fillId="63" borderId="2494" applyFill="0">
      <alignment horizontal="center"/>
    </xf>
    <xf numFmtId="3" fontId="114" fillId="39" borderId="2494">
      <alignment horizontal="center"/>
      <protection locked="0"/>
    </xf>
    <xf numFmtId="0" fontId="7" fillId="14" borderId="14" applyNumberFormat="0" applyFont="0" applyAlignment="0" applyProtection="0"/>
    <xf numFmtId="185" fontId="74" fillId="0" borderId="2494" applyFont="0" applyFill="0" applyBorder="0" applyAlignment="0" applyProtection="0">
      <alignment horizontal="left"/>
      <protection locked="0"/>
    </xf>
    <xf numFmtId="250" fontId="168" fillId="0" borderId="2495" applyFill="0"/>
    <xf numFmtId="0" fontId="7" fillId="14" borderId="14" applyNumberFormat="0" applyFont="0" applyAlignment="0" applyProtection="0"/>
    <xf numFmtId="250" fontId="121" fillId="0" borderId="2495" applyFill="0"/>
    <xf numFmtId="271" fontId="11" fillId="63" borderId="2494">
      <alignment horizontal="right"/>
    </xf>
    <xf numFmtId="271" fontId="11" fillId="0" borderId="2494">
      <alignment horizontal="right"/>
    </xf>
    <xf numFmtId="187" fontId="74" fillId="0" borderId="2494" applyFont="0" applyFill="0" applyBorder="0" applyAlignment="0" applyProtection="0">
      <alignment horizontal="left"/>
      <protection locked="0"/>
    </xf>
    <xf numFmtId="228" fontId="74" fillId="0" borderId="2530" applyNumberFormat="0">
      <alignment horizontal="left"/>
      <protection locked="0"/>
    </xf>
    <xf numFmtId="237" fontId="103" fillId="0" borderId="2527">
      <alignment vertical="center"/>
      <protection locked="0"/>
    </xf>
    <xf numFmtId="250" fontId="121" fillId="0" borderId="2531" applyFill="0"/>
    <xf numFmtId="0" fontId="64" fillId="59" borderId="2507" applyNumberFormat="0" applyAlignment="0" applyProtection="0"/>
    <xf numFmtId="0" fontId="61" fillId="46" borderId="2496" applyNumberFormat="0" applyAlignment="0" applyProtection="0"/>
    <xf numFmtId="196" fontId="10" fillId="39" borderId="2503" applyFont="0" applyFill="0" applyBorder="0" applyAlignment="0">
      <alignment horizontal="left"/>
    </xf>
    <xf numFmtId="0" fontId="53" fillId="59" borderId="2523" applyNumberFormat="0" applyAlignment="0" applyProtection="0"/>
    <xf numFmtId="0" fontId="7" fillId="14" borderId="14" applyNumberFormat="0" applyFont="0" applyAlignment="0" applyProtection="0"/>
    <xf numFmtId="201" fontId="10" fillId="39" borderId="2503" applyNumberFormat="0">
      <alignment horizontal="left"/>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2639"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2" fillId="0" borderId="2517" applyNumberFormat="0" applyFill="0" applyAlignment="0" applyProtection="0"/>
    <xf numFmtId="0" fontId="53" fillId="59" borderId="2541" applyNumberFormat="0" applyAlignment="0" applyProtection="0"/>
    <xf numFmtId="0" fontId="74" fillId="0" borderId="2503" applyNumberFormat="0">
      <alignment horizontal="left"/>
      <protection locked="0"/>
    </xf>
    <xf numFmtId="185" fontId="74" fillId="0" borderId="2548"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3" fillId="63" borderId="2494" applyFill="0">
      <alignment horizontal="center"/>
    </xf>
    <xf numFmtId="178" fontId="10" fillId="39" borderId="2494">
      <alignment horizontal="center"/>
      <protection locked="0"/>
    </xf>
    <xf numFmtId="0" fontId="53" fillId="59" borderId="2496" applyNumberFormat="0" applyAlignment="0" applyProtection="0"/>
    <xf numFmtId="3" fontId="114" fillId="39" borderId="2521">
      <alignment horizontal="center"/>
      <protection locked="0"/>
    </xf>
    <xf numFmtId="0" fontId="10" fillId="62" borderId="2506" applyNumberFormat="0" applyFont="0" applyAlignment="0" applyProtection="0"/>
    <xf numFmtId="0" fontId="7" fillId="14" borderId="14" applyNumberFormat="0" applyFont="0" applyAlignment="0" applyProtection="0"/>
    <xf numFmtId="193" fontId="10" fillId="0" borderId="2530" applyFont="0" applyFill="0" applyBorder="0" applyAlignment="0" applyProtection="0">
      <alignment horizontal="left"/>
      <protection locked="0"/>
    </xf>
    <xf numFmtId="0" fontId="7" fillId="14" borderId="14" applyNumberFormat="0" applyFont="0" applyAlignment="0" applyProtection="0"/>
    <xf numFmtId="178" fontId="10" fillId="39" borderId="2521">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3" fillId="63" borderId="2530" applyFill="0">
      <alignment horizontal="center"/>
    </xf>
    <xf numFmtId="0" fontId="2" fillId="0" borderId="2544"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4" fontId="10" fillId="39" borderId="2503">
      <alignment horizontal="right"/>
      <protection locked="0"/>
    </xf>
    <xf numFmtId="178" fontId="10" fillId="39" borderId="2503">
      <alignment horizontal="center"/>
      <protection locked="0"/>
    </xf>
    <xf numFmtId="228" fontId="74" fillId="0" borderId="2503" applyNumberFormat="0">
      <alignment horizontal="left"/>
      <protection locked="0"/>
    </xf>
    <xf numFmtId="197" fontId="74" fillId="0" borderId="2494">
      <alignment horizontal="left"/>
      <protection locked="0"/>
    </xf>
    <xf numFmtId="178" fontId="10" fillId="39" borderId="2503">
      <alignment horizontal="center"/>
      <protection locked="0"/>
    </xf>
    <xf numFmtId="228" fontId="79" fillId="0" borderId="2503" applyFill="0">
      <alignment horizontal="center" vertical="center"/>
    </xf>
    <xf numFmtId="49" fontId="74" fillId="0" borderId="2503">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228" fontId="79" fillId="0" borderId="2557" applyFill="0">
      <alignment horizontal="center" vertical="center"/>
    </xf>
    <xf numFmtId="0" fontId="7" fillId="14" borderId="14" applyNumberFormat="0" applyFont="0" applyAlignment="0" applyProtection="0"/>
    <xf numFmtId="254" fontId="10" fillId="39" borderId="2521">
      <alignment horizontal="right"/>
      <protection locked="0"/>
    </xf>
    <xf numFmtId="49" fontId="74" fillId="0" borderId="2557">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66" fillId="0" borderId="2508"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496" applyNumberFormat="0" applyAlignment="0" applyProtection="0"/>
    <xf numFmtId="0" fontId="64" fillId="59" borderId="2525" applyNumberFormat="0" applyAlignment="0" applyProtection="0"/>
    <xf numFmtId="237" fontId="103" fillId="0" borderId="2536">
      <alignment vertical="center"/>
      <protection locked="0"/>
    </xf>
    <xf numFmtId="0" fontId="7" fillId="14" borderId="14" applyNumberFormat="0" applyFont="0" applyAlignment="0" applyProtection="0"/>
    <xf numFmtId="232" fontId="103" fillId="0" borderId="2536">
      <alignment vertical="center"/>
      <protection locked="0"/>
    </xf>
    <xf numFmtId="254" fontId="10" fillId="39" borderId="2548">
      <alignment horizontal="right"/>
      <protection locked="0"/>
    </xf>
    <xf numFmtId="0" fontId="7" fillId="14" borderId="14" applyNumberFormat="0" applyFont="0" applyAlignment="0" applyProtection="0"/>
    <xf numFmtId="17" fontId="11" fillId="39" borderId="2557">
      <alignment horizontal="center"/>
      <protection locked="0"/>
    </xf>
    <xf numFmtId="0" fontId="66" fillId="0" borderId="2544" applyNumberFormat="0" applyFill="0" applyAlignment="0" applyProtection="0"/>
    <xf numFmtId="178" fontId="10" fillId="39" borderId="2494">
      <alignment horizontal="center"/>
      <protection locked="0"/>
    </xf>
    <xf numFmtId="192" fontId="74" fillId="0" borderId="2530" applyFont="0" applyFill="0" applyBorder="0" applyAlignment="0" applyProtection="0">
      <alignment horizontal="left"/>
      <protection locked="0"/>
    </xf>
    <xf numFmtId="250" fontId="121" fillId="0" borderId="2495" applyFill="0"/>
    <xf numFmtId="228" fontId="68" fillId="0" borderId="2530" applyFill="0">
      <alignment horizontal="center" vertical="center"/>
    </xf>
    <xf numFmtId="178" fontId="10" fillId="39" borderId="2548">
      <alignment horizontal="center"/>
      <protection locked="0"/>
    </xf>
    <xf numFmtId="0" fontId="7" fillId="14" borderId="14" applyNumberFormat="0" applyFont="0" applyAlignment="0" applyProtection="0"/>
    <xf numFmtId="0" fontId="73" fillId="63" borderId="2512" applyFill="0">
      <alignment horizontal="center"/>
    </xf>
    <xf numFmtId="0" fontId="7" fillId="14" borderId="14" applyNumberFormat="0" applyFont="0" applyAlignment="0" applyProtection="0"/>
    <xf numFmtId="267" fontId="112" fillId="0" borderId="2538"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1" fontId="74" fillId="0" borderId="2530" applyFont="0" applyFill="0" applyBorder="0" applyAlignment="0" applyProtection="0">
      <alignment horizontal="left"/>
      <protection locked="0"/>
    </xf>
    <xf numFmtId="0" fontId="7" fillId="14" borderId="14" applyNumberFormat="0" applyFont="0" applyAlignment="0" applyProtection="0"/>
    <xf numFmtId="228" fontId="103" fillId="0" borderId="2536">
      <alignment vertical="center"/>
      <protection locked="0"/>
    </xf>
    <xf numFmtId="276" fontId="20" fillId="0" borderId="2530">
      <alignment horizontal="center"/>
    </xf>
    <xf numFmtId="228" fontId="73" fillId="63" borderId="2521" applyFill="0">
      <alignment horizont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2" fillId="0" borderId="2517" applyNumberFormat="0" applyFill="0" applyAlignment="0" applyProtection="0"/>
    <xf numFmtId="0" fontId="73" fillId="63" borderId="2521" applyFill="0">
      <alignment horizontal="center"/>
    </xf>
    <xf numFmtId="0" fontId="7" fillId="14" borderId="14" applyNumberFormat="0" applyFont="0" applyAlignment="0" applyProtection="0"/>
    <xf numFmtId="0" fontId="7" fillId="14" borderId="14" applyNumberFormat="0" applyFont="0" applyAlignment="0" applyProtection="0"/>
    <xf numFmtId="267" fontId="112" fillId="0" borderId="2556" applyFill="0">
      <alignment horizontal="center" vertical="center"/>
    </xf>
    <xf numFmtId="0" fontId="61" fillId="46" borderId="2550" applyNumberFormat="0" applyAlignment="0" applyProtection="0"/>
    <xf numFmtId="228" fontId="136" fillId="68" borderId="2519" applyNumberFormat="0">
      <alignment horizontal="right"/>
    </xf>
    <xf numFmtId="187" fontId="74" fillId="0" borderId="2503" applyFont="0" applyFill="0" applyBorder="0" applyAlignment="0" applyProtection="0">
      <alignment horizontal="left"/>
      <protection locked="0"/>
    </xf>
    <xf numFmtId="0" fontId="7" fillId="14" borderId="14" applyNumberFormat="0" applyFont="0" applyAlignment="0" applyProtection="0"/>
    <xf numFmtId="271" fontId="11" fillId="0" borderId="2503">
      <alignment horizontal="right"/>
    </xf>
    <xf numFmtId="185" fontId="74" fillId="0" borderId="2503" applyFont="0" applyFill="0" applyBorder="0" applyAlignment="0" applyProtection="0">
      <alignment horizontal="left"/>
      <protection locked="0"/>
    </xf>
    <xf numFmtId="250" fontId="121" fillId="0" borderId="2504" applyFill="0"/>
    <xf numFmtId="228" fontId="73" fillId="63" borderId="2503" applyFill="0">
      <alignment horizontal="center"/>
    </xf>
    <xf numFmtId="271" fontId="11" fillId="63" borderId="2503">
      <alignment horizontal="right"/>
    </xf>
    <xf numFmtId="250" fontId="168" fillId="0" borderId="2504" applyFill="0"/>
    <xf numFmtId="3" fontId="114" fillId="39" borderId="2503">
      <alignment horizontal="center"/>
      <protection locked="0"/>
    </xf>
    <xf numFmtId="237" fontId="103" fillId="0" borderId="2509">
      <alignment vertical="center"/>
      <protection locked="0"/>
    </xf>
    <xf numFmtId="0" fontId="7" fillId="14" borderId="14" applyNumberFormat="0" applyFont="0" applyAlignment="0" applyProtection="0"/>
    <xf numFmtId="228" fontId="79" fillId="0" borderId="2548" applyFill="0">
      <alignment horizontal="center" vertical="center"/>
    </xf>
    <xf numFmtId="200" fontId="10" fillId="5" borderId="2494" applyFont="0" applyFill="0" applyBorder="0" applyAlignment="0" applyProtection="0"/>
    <xf numFmtId="0" fontId="7" fillId="14" borderId="14" applyNumberFormat="0" applyFont="0" applyAlignment="0" applyProtection="0"/>
    <xf numFmtId="0" fontId="7" fillId="14" borderId="14" applyNumberFormat="0" applyFont="0" applyAlignment="0" applyProtection="0"/>
    <xf numFmtId="184" fontId="103" fillId="0" borderId="2554">
      <alignment vertical="center"/>
      <protection locked="0"/>
    </xf>
    <xf numFmtId="0" fontId="7" fillId="14" borderId="14" applyNumberFormat="0" applyFont="0" applyAlignment="0" applyProtection="0"/>
    <xf numFmtId="0" fontId="7" fillId="14" borderId="14" applyNumberFormat="0" applyFont="0" applyAlignment="0" applyProtection="0"/>
    <xf numFmtId="0" fontId="53" fillId="59" borderId="2532" applyNumberFormat="0" applyAlignment="0" applyProtection="0"/>
    <xf numFmtId="276" fontId="20" fillId="0" borderId="2548">
      <alignment horizontal="center"/>
    </xf>
    <xf numFmtId="0" fontId="7" fillId="14" borderId="14" applyNumberFormat="0" applyFont="0" applyAlignment="0" applyProtection="0"/>
    <xf numFmtId="0" fontId="7" fillId="14" borderId="14" applyNumberFormat="0" applyFont="0" applyAlignment="0" applyProtection="0"/>
    <xf numFmtId="228" fontId="74" fillId="0" borderId="2512" applyNumberFormat="0">
      <alignment horizontal="left"/>
      <protection locked="0"/>
    </xf>
    <xf numFmtId="0" fontId="7" fillId="14" borderId="14" applyNumberFormat="0" applyFont="0" applyAlignment="0" applyProtection="0"/>
    <xf numFmtId="49" fontId="74" fillId="0" borderId="2512">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10" fillId="62" borderId="2542" applyNumberFormat="0" applyFont="0" applyAlignment="0" applyProtection="0"/>
    <xf numFmtId="0" fontId="2" fillId="0" borderId="2508" applyNumberFormat="0" applyFill="0" applyAlignment="0" applyProtection="0"/>
    <xf numFmtId="178" fontId="10" fillId="39" borderId="2530">
      <alignment horizontal="center"/>
      <protection locked="0"/>
    </xf>
    <xf numFmtId="0" fontId="7" fillId="14" borderId="14" applyNumberFormat="0" applyFont="0" applyAlignment="0" applyProtection="0"/>
    <xf numFmtId="232" fontId="103" fillId="0" borderId="2554">
      <alignment vertical="center"/>
      <protection locked="0"/>
    </xf>
    <xf numFmtId="228" fontId="74" fillId="0" borderId="2539" applyNumberFormat="0">
      <alignment horizontal="left"/>
      <protection locked="0"/>
    </xf>
    <xf numFmtId="228" fontId="112" fillId="0" borderId="2529" applyFill="0">
      <alignment horizontal="center" vertical="center"/>
    </xf>
    <xf numFmtId="37" fontId="70" fillId="0" borderId="2520" applyFill="0">
      <alignment horizontal="center" vertical="center"/>
    </xf>
    <xf numFmtId="0" fontId="7" fillId="14" borderId="14" applyNumberFormat="0" applyFont="0" applyAlignment="0" applyProtection="0"/>
    <xf numFmtId="0" fontId="64" fillId="59" borderId="2507" applyNumberFormat="0" applyAlignment="0" applyProtection="0"/>
    <xf numFmtId="0" fontId="53" fillId="59" borderId="2487" applyNumberFormat="0" applyAlignment="0" applyProtection="0"/>
    <xf numFmtId="0" fontId="7" fillId="14" borderId="14" applyNumberFormat="0" applyFont="0" applyAlignment="0" applyProtection="0"/>
    <xf numFmtId="0" fontId="64" fillId="59" borderId="2543" applyNumberFormat="0" applyAlignment="0" applyProtection="0"/>
    <xf numFmtId="0" fontId="7" fillId="14" borderId="14" applyNumberFormat="0" applyFont="0" applyAlignment="0" applyProtection="0"/>
    <xf numFmtId="228" fontId="121" fillId="0" borderId="2555" applyNumberFormat="0"/>
    <xf numFmtId="233" fontId="103" fillId="0" borderId="2536">
      <alignment vertical="center"/>
      <protection locked="0"/>
    </xf>
    <xf numFmtId="0" fontId="7" fillId="14" borderId="14" applyNumberFormat="0" applyFont="0" applyAlignment="0" applyProtection="0"/>
    <xf numFmtId="0" fontId="7" fillId="14" borderId="14" applyNumberFormat="0" applyFont="0" applyAlignment="0" applyProtection="0"/>
    <xf numFmtId="233" fontId="103" fillId="0" borderId="2527">
      <alignment vertical="center"/>
      <protection locked="0"/>
    </xf>
    <xf numFmtId="0" fontId="7" fillId="14" borderId="14" applyNumberFormat="0" applyFont="0" applyAlignment="0" applyProtection="0"/>
    <xf numFmtId="0" fontId="66" fillId="0" borderId="2526" applyNumberFormat="0" applyFill="0" applyAlignment="0" applyProtection="0"/>
    <xf numFmtId="192" fontId="74" fillId="0" borderId="2494" applyFont="0" applyFill="0" applyBorder="0" applyAlignment="0" applyProtection="0">
      <alignment horizontal="left"/>
      <protection locked="0"/>
    </xf>
    <xf numFmtId="191" fontId="74" fillId="0" borderId="2494"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3" fillId="63" borderId="2557" applyFill="0">
      <alignment horizontal="center"/>
    </xf>
    <xf numFmtId="0" fontId="7" fillId="14" borderId="14" applyNumberFormat="0" applyFont="0" applyAlignment="0" applyProtection="0"/>
    <xf numFmtId="201" fontId="10" fillId="39" borderId="2494" applyNumberFormat="0">
      <alignment horizontal="left"/>
    </xf>
    <xf numFmtId="228" fontId="121" fillId="0" borderId="2501" applyNumberFormat="0"/>
    <xf numFmtId="0" fontId="7" fillId="14" borderId="14" applyNumberFormat="0" applyFont="0" applyAlignment="0" applyProtection="0"/>
    <xf numFmtId="0" fontId="7" fillId="14" borderId="14" applyNumberFormat="0" applyFont="0" applyAlignment="0" applyProtection="0"/>
    <xf numFmtId="0" fontId="64" fillId="59" borderId="2516" applyNumberFormat="0" applyAlignment="0" applyProtection="0"/>
    <xf numFmtId="232" fontId="103" fillId="0" borderId="2509">
      <alignment vertical="center"/>
      <protection locked="0"/>
    </xf>
    <xf numFmtId="178" fontId="10" fillId="39" borderId="2494">
      <alignment horizontal="center"/>
      <protection locked="0"/>
    </xf>
    <xf numFmtId="0" fontId="64" fillId="59" borderId="2534" applyNumberFormat="0" applyAlignment="0" applyProtection="0"/>
    <xf numFmtId="178" fontId="10" fillId="39" borderId="2494">
      <alignment horizontal="center"/>
      <protection locked="0"/>
    </xf>
    <xf numFmtId="232" fontId="103" fillId="0" borderId="2518">
      <alignment vertical="center"/>
      <protection locked="0"/>
    </xf>
    <xf numFmtId="228" fontId="136" fillId="68" borderId="2546" applyNumberFormat="0">
      <alignment horizontal="right"/>
    </xf>
    <xf numFmtId="184" fontId="68" fillId="0" borderId="2521" applyFill="0">
      <alignment horizontal="center" vertical="center"/>
    </xf>
    <xf numFmtId="0" fontId="7" fillId="14" borderId="14" applyNumberFormat="0" applyFont="0" applyAlignment="0" applyProtection="0"/>
    <xf numFmtId="228" fontId="74" fillId="0" borderId="2494" applyNumberFormat="0">
      <alignment horizontal="left"/>
      <protection locked="0"/>
    </xf>
    <xf numFmtId="49" fontId="74" fillId="0" borderId="2521">
      <alignment horizontal="left" vertical="top" wrapText="1"/>
      <protection locked="0"/>
    </xf>
    <xf numFmtId="0" fontId="7" fillId="14" borderId="14" applyNumberFormat="0" applyFont="0" applyAlignment="0" applyProtection="0"/>
    <xf numFmtId="49" fontId="74" fillId="0" borderId="2494">
      <alignment horizontal="left" vertical="top" wrapText="1"/>
      <protection locked="0"/>
    </xf>
    <xf numFmtId="196" fontId="10" fillId="39" borderId="2494" applyFont="0" applyFill="0" applyBorder="0" applyAlignment="0">
      <alignment horizontal="left"/>
    </xf>
    <xf numFmtId="0" fontId="66" fillId="0" borderId="2553" applyNumberFormat="0" applyFill="0" applyAlignment="0" applyProtection="0"/>
    <xf numFmtId="231" fontId="103" fillId="0" borderId="2500">
      <alignment vertical="center"/>
      <protection locked="0"/>
    </xf>
    <xf numFmtId="0" fontId="61" fillId="46" borderId="2487" applyNumberFormat="0" applyAlignment="0" applyProtection="0"/>
    <xf numFmtId="228" fontId="124" fillId="0" borderId="2556" applyFill="0">
      <alignment horizontal="center" vertical="center"/>
    </xf>
    <xf numFmtId="0" fontId="7" fillId="14" borderId="14" applyNumberFormat="0" applyFont="0" applyAlignment="0" applyProtection="0"/>
    <xf numFmtId="228" fontId="104" fillId="0" borderId="2557" applyFill="0">
      <alignment horizontal="center" vertical="center"/>
    </xf>
    <xf numFmtId="0" fontId="73" fillId="63" borderId="2530" applyFill="0">
      <alignment horizontal="center"/>
    </xf>
    <xf numFmtId="250" fontId="168" fillId="0" borderId="2531" applyFill="0"/>
    <xf numFmtId="0" fontId="74" fillId="0" borderId="2548" applyNumberFormat="0">
      <alignment horizontal="left"/>
      <protection locked="0"/>
    </xf>
    <xf numFmtId="192" fontId="74" fillId="0" borderId="2539" applyFont="0" applyFill="0" applyBorder="0" applyAlignment="0" applyProtection="0">
      <alignment horizontal="left"/>
      <protection locked="0"/>
    </xf>
    <xf numFmtId="0" fontId="7" fillId="14" borderId="14" applyNumberFormat="0" applyFont="0" applyAlignment="0" applyProtection="0"/>
    <xf numFmtId="228" fontId="73" fillId="63" borderId="2530" applyFill="0">
      <alignment horizontal="center" vertical="center"/>
    </xf>
    <xf numFmtId="228" fontId="103" fillId="0" borderId="2545">
      <alignment vertical="center"/>
      <protection locked="0"/>
    </xf>
    <xf numFmtId="0" fontId="10" fillId="62" borderId="2533" applyNumberFormat="0" applyFont="0" applyAlignment="0" applyProtection="0"/>
    <xf numFmtId="230" fontId="103" fillId="0" borderId="2518">
      <alignment vertical="center"/>
      <protection locked="0"/>
    </xf>
    <xf numFmtId="228" fontId="74" fillId="0" borderId="2521" applyNumberFormat="0">
      <alignment horizontal="left"/>
      <protection locked="0"/>
    </xf>
    <xf numFmtId="0" fontId="53" fillId="59" borderId="2550" applyNumberFormat="0" applyAlignment="0" applyProtection="0"/>
    <xf numFmtId="0" fontId="66" fillId="0" borderId="2526" applyNumberFormat="0" applyFill="0" applyAlignment="0" applyProtection="0"/>
    <xf numFmtId="185" fontId="74" fillId="0" borderId="2539" applyFont="0" applyFill="0" applyBorder="0" applyAlignment="0" applyProtection="0">
      <alignment horizontal="left"/>
      <protection locked="0"/>
    </xf>
    <xf numFmtId="0" fontId="61" fillId="46" borderId="2505" applyNumberFormat="0" applyAlignment="0" applyProtection="0"/>
    <xf numFmtId="0" fontId="53" fillId="59" borderId="2505" applyNumberFormat="0" applyAlignment="0" applyProtection="0"/>
    <xf numFmtId="0" fontId="73" fillId="63" borderId="2548" applyFill="0">
      <alignment horizontal="center"/>
    </xf>
    <xf numFmtId="0" fontId="7" fillId="14" borderId="14" applyNumberFormat="0" applyFont="0" applyAlignment="0" applyProtection="0"/>
    <xf numFmtId="233" fontId="103" fillId="0" borderId="2545">
      <alignment vertic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8" fontId="73" fillId="63" borderId="2521" applyFill="0">
      <alignment horizontal="center" vertical="center"/>
    </xf>
    <xf numFmtId="0" fontId="7" fillId="14" borderId="14" applyNumberFormat="0" applyFont="0" applyAlignment="0" applyProtection="0"/>
    <xf numFmtId="250" fontId="121" fillId="0" borderId="2540" applyFill="0"/>
    <xf numFmtId="0" fontId="7" fillId="14" borderId="14" applyNumberFormat="0" applyFont="0" applyAlignment="0" applyProtection="0"/>
    <xf numFmtId="0" fontId="7" fillId="14" borderId="14" applyNumberFormat="0" applyFont="0" applyAlignment="0" applyProtection="0"/>
    <xf numFmtId="0" fontId="64" fillId="59" borderId="2498" applyNumberFormat="0" applyAlignment="0" applyProtection="0"/>
    <xf numFmtId="0" fontId="7" fillId="14" borderId="14" applyNumberFormat="0" applyFont="0" applyAlignment="0" applyProtection="0"/>
    <xf numFmtId="184" fontId="103" fillId="0" borderId="2509">
      <alignment vertical="center"/>
      <protection locked="0"/>
    </xf>
    <xf numFmtId="230" fontId="103" fillId="0" borderId="2509">
      <alignment vertical="center"/>
      <protection locked="0"/>
    </xf>
    <xf numFmtId="196" fontId="10" fillId="39" borderId="2557" applyFont="0" applyFill="0" applyBorder="0" applyAlignment="0">
      <alignment horizontal="left"/>
    </xf>
    <xf numFmtId="0" fontId="53" fillId="59" borderId="2532" applyNumberFormat="0" applyAlignment="0" applyProtection="0"/>
    <xf numFmtId="3" fontId="114" fillId="39" borderId="2557">
      <alignment horizontal="center"/>
      <protection locked="0"/>
    </xf>
    <xf numFmtId="0" fontId="7" fillId="14" borderId="14" applyNumberFormat="0" applyFont="0" applyAlignment="0" applyProtection="0"/>
    <xf numFmtId="0" fontId="10" fillId="62" borderId="2488" applyNumberFormat="0" applyFont="0" applyAlignment="0" applyProtection="0"/>
    <xf numFmtId="0" fontId="64" fillId="59" borderId="2489" applyNumberFormat="0" applyAlignment="0" applyProtection="0"/>
    <xf numFmtId="0" fontId="7" fillId="14" borderId="14" applyNumberFormat="0" applyFont="0" applyAlignment="0" applyProtection="0"/>
    <xf numFmtId="0" fontId="2" fillId="0" borderId="2526" applyNumberFormat="0" applyFill="0" applyAlignment="0" applyProtection="0"/>
    <xf numFmtId="0" fontId="7" fillId="14" borderId="14" applyNumberFormat="0" applyFont="0" applyAlignment="0" applyProtection="0"/>
    <xf numFmtId="188" fontId="73" fillId="63" borderId="2539" applyFill="0">
      <alignment horizontal="center" vertical="center"/>
    </xf>
    <xf numFmtId="233" fontId="103" fillId="0" borderId="2518">
      <alignment vertical="center"/>
      <protection locked="0"/>
    </xf>
    <xf numFmtId="190" fontId="74" fillId="0" borderId="2521" applyFont="0" applyFill="0" applyBorder="0" applyAlignment="0" applyProtection="0">
      <alignment horizontal="left"/>
      <protection locked="0"/>
    </xf>
    <xf numFmtId="228" fontId="124" fillId="0" borderId="2520" applyFill="0">
      <alignment horizontal="center" vertical="center"/>
    </xf>
    <xf numFmtId="0" fontId="73" fillId="63" borderId="2503" applyFill="0">
      <alignment horizontal="center"/>
    </xf>
    <xf numFmtId="0" fontId="7" fillId="14" borderId="14" applyNumberFormat="0" applyFont="0" applyAlignment="0" applyProtection="0"/>
    <xf numFmtId="233" fontId="103" fillId="0" borderId="2518">
      <alignment vertical="center"/>
      <protection locked="0"/>
    </xf>
    <xf numFmtId="0" fontId="7" fillId="14" borderId="14" applyNumberFormat="0" applyFont="0" applyAlignment="0" applyProtection="0"/>
    <xf numFmtId="0" fontId="2" fillId="0" borderId="2490" applyNumberFormat="0" applyFill="0" applyAlignment="0" applyProtection="0"/>
    <xf numFmtId="0" fontId="66" fillId="0" borderId="2490" applyNumberFormat="0" applyFill="0" applyAlignment="0" applyProtection="0"/>
    <xf numFmtId="0" fontId="7" fillId="14" borderId="14" applyNumberFormat="0" applyFont="0" applyAlignment="0" applyProtection="0"/>
    <xf numFmtId="0" fontId="2" fillId="0" borderId="2499" applyNumberFormat="0" applyFill="0" applyAlignment="0" applyProtection="0"/>
    <xf numFmtId="196" fontId="10" fillId="39" borderId="2548" applyFont="0" applyFill="0" applyBorder="0" applyAlignment="0">
      <alignment horizontal="left"/>
    </xf>
    <xf numFmtId="228" fontId="73" fillId="63" borderId="2503" applyFill="0">
      <alignment horizontal="center" vertical="center"/>
    </xf>
    <xf numFmtId="228" fontId="73" fillId="63" borderId="2494" applyFill="0">
      <alignment horizontal="center"/>
    </xf>
    <xf numFmtId="228" fontId="73" fillId="63" borderId="2494" applyFill="0">
      <alignment horizontal="center" vertical="center"/>
    </xf>
    <xf numFmtId="17" fontId="11" fillId="39" borderId="2503">
      <alignment horizontal="center"/>
      <protection locked="0"/>
    </xf>
    <xf numFmtId="0" fontId="53" fillId="59" borderId="2514" applyNumberFormat="0" applyAlignment="0" applyProtection="0"/>
    <xf numFmtId="191" fontId="74" fillId="0" borderId="2548" applyFont="0" applyFill="0" applyBorder="0" applyAlignment="0" applyProtection="0">
      <alignment horizontal="left"/>
      <protection locked="0"/>
    </xf>
    <xf numFmtId="0" fontId="7" fillId="14" borderId="14" applyNumberFormat="0" applyFont="0" applyAlignment="0" applyProtection="0"/>
    <xf numFmtId="0" fontId="61" fillId="46" borderId="2514" applyNumberFormat="0" applyAlignment="0" applyProtection="0"/>
    <xf numFmtId="254" fontId="10" fillId="39" borderId="2503">
      <alignment horizontal="right"/>
      <protection locked="0"/>
    </xf>
    <xf numFmtId="228" fontId="121" fillId="0" borderId="2519" applyNumberFormat="0"/>
    <xf numFmtId="0" fontId="7" fillId="14" borderId="14" applyNumberFormat="0" applyFont="0" applyAlignment="0" applyProtection="0"/>
    <xf numFmtId="0" fontId="7" fillId="14" borderId="14" applyNumberFormat="0" applyFont="0" applyAlignment="0" applyProtection="0"/>
    <xf numFmtId="231" fontId="103" fillId="0" borderId="2527">
      <alignment vertical="center"/>
      <protection locked="0"/>
    </xf>
    <xf numFmtId="0" fontId="61" fillId="46" borderId="2523" applyNumberFormat="0" applyAlignment="0" applyProtection="0"/>
    <xf numFmtId="0" fontId="7" fillId="14" borderId="14" applyNumberFormat="0" applyFont="0" applyAlignment="0" applyProtection="0"/>
    <xf numFmtId="250" fontId="168" fillId="0" borderId="2522" applyFill="0"/>
    <xf numFmtId="0" fontId="64" fillId="59" borderId="2516" applyNumberFormat="0" applyAlignment="0" applyProtection="0"/>
    <xf numFmtId="0" fontId="7" fillId="14" borderId="14" applyNumberFormat="0" applyFont="0" applyAlignment="0" applyProtection="0"/>
    <xf numFmtId="178" fontId="10" fillId="39" borderId="2539">
      <alignment horizontal="center"/>
      <protection locked="0"/>
    </xf>
    <xf numFmtId="0" fontId="7" fillId="14" borderId="14" applyNumberFormat="0" applyFont="0" applyAlignment="0" applyProtection="0"/>
    <xf numFmtId="185" fontId="74" fillId="0" borderId="2494" applyFont="0" applyFill="0" applyBorder="0" applyAlignment="0" applyProtection="0">
      <alignment horizontal="left"/>
      <protection locked="0"/>
    </xf>
    <xf numFmtId="0" fontId="7" fillId="14" borderId="14" applyNumberFormat="0" applyFont="0" applyAlignment="0" applyProtection="0"/>
    <xf numFmtId="231" fontId="103" fillId="0" borderId="2527">
      <alignment vertical="center"/>
      <protection locked="0"/>
    </xf>
    <xf numFmtId="228" fontId="103" fillId="0" borderId="2539" applyFill="0">
      <alignment horizontal="center" vertical="center"/>
    </xf>
    <xf numFmtId="0" fontId="64" fillId="59" borderId="2552" applyNumberFormat="0" applyAlignment="0" applyProtection="0"/>
    <xf numFmtId="231" fontId="103" fillId="0" borderId="2554">
      <alignment vertical="center"/>
      <protection locked="0"/>
    </xf>
    <xf numFmtId="0" fontId="7" fillId="14" borderId="14" applyNumberFormat="0" applyFont="0" applyAlignment="0" applyProtection="0"/>
    <xf numFmtId="0" fontId="7" fillId="14" borderId="14" applyNumberFormat="0" applyFont="0" applyAlignment="0" applyProtection="0"/>
    <xf numFmtId="49" fontId="74" fillId="0" borderId="2530">
      <alignment horizontal="left" vertical="top" wrapText="1"/>
      <protection locked="0"/>
    </xf>
    <xf numFmtId="0" fontId="66" fillId="0" borderId="2535" applyNumberFormat="0" applyFill="0" applyAlignment="0" applyProtection="0"/>
    <xf numFmtId="0" fontId="7" fillId="14" borderId="14" applyNumberFormat="0" applyFont="0" applyAlignment="0" applyProtection="0"/>
    <xf numFmtId="228" fontId="112" fillId="0" borderId="2538"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4" fillId="0" borderId="2503"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2543" applyNumberFormat="0" applyAlignment="0" applyProtection="0"/>
    <xf numFmtId="228" fontId="73" fillId="63" borderId="2530"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10" fillId="62" borderId="2497" applyNumberFormat="0" applyFont="0" applyAlignment="0" applyProtection="0"/>
    <xf numFmtId="0" fontId="7" fillId="14" borderId="14" applyNumberFormat="0" applyFont="0" applyAlignment="0" applyProtection="0"/>
    <xf numFmtId="228" fontId="74" fillId="0" borderId="2530" applyNumberFormat="0">
      <alignment horizontal="left"/>
      <protection locked="0"/>
    </xf>
    <xf numFmtId="0" fontId="7" fillId="14" borderId="14" applyNumberFormat="0" applyFont="0" applyAlignment="0" applyProtection="0"/>
    <xf numFmtId="0" fontId="64" fillId="59" borderId="2525" applyNumberFormat="0" applyAlignment="0" applyProtection="0"/>
    <xf numFmtId="10" fontId="68" fillId="67" borderId="2557" applyNumberFormat="0" applyBorder="0" applyAlignment="0" applyProtection="0"/>
    <xf numFmtId="0" fontId="53" fillId="59" borderId="2487" applyNumberFormat="0" applyAlignment="0" applyProtection="0"/>
    <xf numFmtId="0" fontId="61" fillId="46" borderId="2487" applyNumberFormat="0" applyAlignment="0" applyProtection="0"/>
    <xf numFmtId="0" fontId="64" fillId="59" borderId="2489" applyNumberFormat="0" applyAlignment="0" applyProtection="0"/>
    <xf numFmtId="0" fontId="66" fillId="0" borderId="2490" applyNumberFormat="0" applyFill="0" applyAlignment="0" applyProtection="0"/>
    <xf numFmtId="0" fontId="2" fillId="0" borderId="2490" applyNumberFormat="0" applyFill="0" applyAlignment="0" applyProtection="0"/>
    <xf numFmtId="0" fontId="53" fillId="59" borderId="2487" applyNumberFormat="0" applyAlignment="0" applyProtection="0"/>
    <xf numFmtId="0" fontId="61" fillId="46" borderId="2487" applyNumberFormat="0" applyAlignment="0" applyProtection="0"/>
    <xf numFmtId="0" fontId="7" fillId="14" borderId="14" applyNumberFormat="0" applyFont="0" applyAlignment="0" applyProtection="0"/>
    <xf numFmtId="0" fontId="64" fillId="59" borderId="2489" applyNumberFormat="0" applyAlignment="0" applyProtection="0"/>
    <xf numFmtId="0" fontId="2" fillId="0" borderId="2490" applyNumberFormat="0" applyFill="0" applyAlignment="0" applyProtection="0"/>
    <xf numFmtId="0" fontId="66" fillId="0" borderId="2490"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487" applyNumberFormat="0" applyAlignment="0" applyProtection="0"/>
    <xf numFmtId="229" fontId="103" fillId="0" borderId="2518">
      <alignment vertical="center"/>
      <protection locked="0"/>
    </xf>
    <xf numFmtId="0" fontId="7" fillId="14" borderId="14" applyNumberFormat="0" applyFont="0" applyAlignment="0" applyProtection="0"/>
    <xf numFmtId="0" fontId="61" fillId="46" borderId="2487" applyNumberFormat="0" applyAlignment="0" applyProtection="0"/>
    <xf numFmtId="228" fontId="68" fillId="0" borderId="2503" applyFill="0">
      <alignment horizontal="center" vertical="center"/>
    </xf>
    <xf numFmtId="184" fontId="68" fillId="0" borderId="2503" applyFill="0">
      <alignment horizontal="center" vertical="center"/>
    </xf>
    <xf numFmtId="0" fontId="10" fillId="62" borderId="2488" applyNumberFormat="0" applyFont="0" applyAlignment="0" applyProtection="0"/>
    <xf numFmtId="0" fontId="64" fillId="59" borderId="2489" applyNumberFormat="0" applyAlignment="0" applyProtection="0"/>
    <xf numFmtId="228" fontId="124" fillId="0" borderId="2529" applyFill="0">
      <alignment horizontal="center" vertical="center"/>
    </xf>
    <xf numFmtId="0" fontId="7" fillId="14" borderId="14" applyNumberFormat="0" applyFont="0" applyAlignment="0" applyProtection="0"/>
    <xf numFmtId="0" fontId="66" fillId="0" borderId="2490" applyNumberFormat="0" applyFill="0" applyAlignment="0" applyProtection="0"/>
    <xf numFmtId="0" fontId="2" fillId="0" borderId="2490" applyNumberFormat="0" applyFill="0" applyAlignment="0" applyProtection="0"/>
    <xf numFmtId="228" fontId="103" fillId="0" borderId="2503" applyFill="0">
      <alignment horizontal="center" vertical="center"/>
    </xf>
    <xf numFmtId="0" fontId="7" fillId="14" borderId="14" applyNumberFormat="0" applyFont="0" applyAlignment="0" applyProtection="0"/>
    <xf numFmtId="266" fontId="103" fillId="0" borderId="2539"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487"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487" applyNumberFormat="0" applyAlignment="0" applyProtection="0"/>
    <xf numFmtId="0" fontId="7" fillId="14" borderId="14" applyNumberFormat="0" applyFont="0" applyAlignment="0" applyProtection="0"/>
    <xf numFmtId="0" fontId="10" fillId="62" borderId="2488" applyNumberFormat="0" applyFont="0" applyAlignment="0" applyProtection="0"/>
    <xf numFmtId="0" fontId="64" fillId="59" borderId="2489" applyNumberFormat="0" applyAlignment="0" applyProtection="0"/>
    <xf numFmtId="0" fontId="7" fillId="14" borderId="14" applyNumberFormat="0" applyFont="0" applyAlignment="0" applyProtection="0"/>
    <xf numFmtId="37" fontId="70" fillId="0" borderId="2556" applyFill="0">
      <alignment horizontal="center" vertical="center"/>
    </xf>
    <xf numFmtId="0" fontId="2" fillId="0" borderId="2490" applyNumberFormat="0" applyFill="0" applyAlignment="0" applyProtection="0"/>
    <xf numFmtId="0" fontId="66" fillId="0" borderId="2490"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2507" applyNumberFormat="0" applyAlignment="0" applyProtection="0"/>
    <xf numFmtId="191" fontId="74" fillId="0" borderId="2503"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201" fontId="10" fillId="39" borderId="2539" applyNumberFormat="0">
      <alignment horizontal="left"/>
    </xf>
    <xf numFmtId="0" fontId="73" fillId="63" borderId="2494" applyFill="0">
      <alignment horizontal="center"/>
    </xf>
    <xf numFmtId="0" fontId="7" fillId="14" borderId="14" applyNumberFormat="0" applyFont="0" applyAlignment="0" applyProtection="0"/>
    <xf numFmtId="276" fontId="20" fillId="0" borderId="2521">
      <alignment horizontal="center"/>
    </xf>
    <xf numFmtId="192" fontId="74" fillId="0" borderId="2503" applyFont="0" applyFill="0" applyBorder="0" applyAlignment="0" applyProtection="0">
      <alignment horizontal="left"/>
      <protection locked="0"/>
    </xf>
    <xf numFmtId="190" fontId="74" fillId="0" borderId="2503" applyFont="0" applyFill="0" applyBorder="0" applyAlignment="0" applyProtection="0">
      <alignment horizontal="left"/>
      <protection locked="0"/>
    </xf>
    <xf numFmtId="0" fontId="10" fillId="62" borderId="2506" applyNumberFormat="0" applyFont="0" applyAlignment="0" applyProtection="0"/>
    <xf numFmtId="188" fontId="73" fillId="63" borderId="2494" applyFill="0">
      <alignment horizontal="center" vertical="center"/>
    </xf>
    <xf numFmtId="0" fontId="7" fillId="14" borderId="14" applyNumberFormat="0" applyFont="0" applyAlignment="0" applyProtection="0"/>
    <xf numFmtId="0" fontId="10" fillId="62" borderId="2533" applyNumberFormat="0" applyFont="0" applyAlignment="0" applyProtection="0"/>
    <xf numFmtId="0" fontId="2" fillId="0" borderId="2544" applyNumberFormat="0" applyFill="0" applyAlignment="0" applyProtection="0"/>
    <xf numFmtId="0" fontId="61" fillId="46" borderId="2496"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0" fontId="10" fillId="63" borderId="2494" applyNumberFormat="0" applyFont="0" applyBorder="0" applyAlignment="0" applyProtection="0"/>
    <xf numFmtId="180" fontId="10" fillId="63" borderId="2494" applyNumberFormat="0" applyFont="0" applyBorder="0" applyAlignment="0" applyProtection="0"/>
    <xf numFmtId="0" fontId="66" fillId="0" borderId="2535" applyNumberFormat="0" applyFill="0" applyAlignment="0" applyProtection="0"/>
    <xf numFmtId="276" fontId="20" fillId="0" borderId="2512">
      <alignment horizontal="center"/>
    </xf>
    <xf numFmtId="192" fontId="74" fillId="0" borderId="2530" applyFont="0" applyFill="0" applyBorder="0" applyAlignment="0" applyProtection="0">
      <alignment horizontal="left"/>
      <protection locked="0"/>
    </xf>
    <xf numFmtId="267" fontId="112" fillId="0" borderId="2529" applyFill="0">
      <alignment horizontal="center" vertical="center"/>
    </xf>
    <xf numFmtId="0" fontId="7" fillId="14" borderId="14" applyNumberFormat="0" applyFont="0" applyAlignment="0" applyProtection="0"/>
    <xf numFmtId="250" fontId="121" fillId="0" borderId="2513" applyFill="0"/>
    <xf numFmtId="0" fontId="7" fillId="14" borderId="14" applyNumberFormat="0" applyFont="0" applyAlignment="0" applyProtection="0"/>
    <xf numFmtId="0" fontId="7" fillId="14" borderId="14" applyNumberFormat="0" applyFont="0" applyAlignment="0" applyProtection="0"/>
    <xf numFmtId="250" fontId="121" fillId="0" borderId="2558" applyFill="0"/>
    <xf numFmtId="0" fontId="7" fillId="14" borderId="14" applyNumberFormat="0" applyFont="0" applyAlignment="0" applyProtection="0"/>
    <xf numFmtId="228" fontId="136" fillId="68" borderId="2510" applyNumberFormat="0">
      <alignment horizontal="right"/>
    </xf>
    <xf numFmtId="10" fontId="68" fillId="67" borderId="2530" applyNumberFormat="0" applyBorder="0" applyAlignment="0" applyProtection="0"/>
    <xf numFmtId="0" fontId="7" fillId="14" borderId="14" applyNumberFormat="0" applyFont="0" applyAlignment="0" applyProtection="0"/>
    <xf numFmtId="0" fontId="7" fillId="14" borderId="14" applyNumberFormat="0" applyFont="0" applyAlignment="0" applyProtection="0"/>
    <xf numFmtId="0" fontId="73" fillId="63" borderId="2494" applyFill="0">
      <alignment horizontal="center"/>
    </xf>
    <xf numFmtId="188" fontId="73" fillId="63" borderId="2494" applyFill="0">
      <alignment horizontal="center" vertical="center"/>
    </xf>
    <xf numFmtId="185" fontId="74" fillId="0" borderId="2494" applyFont="0" applyFill="0" applyBorder="0" applyAlignment="0" applyProtection="0">
      <alignment horizontal="left"/>
      <protection locked="0"/>
    </xf>
    <xf numFmtId="197" fontId="74" fillId="0" borderId="2494">
      <alignment horizontal="left"/>
      <protection locked="0"/>
    </xf>
    <xf numFmtId="0" fontId="53" fillId="59" borderId="2496" applyNumberFormat="0" applyAlignment="0" applyProtection="0"/>
    <xf numFmtId="0" fontId="61" fillId="46" borderId="2496" applyNumberFormat="0" applyAlignment="0" applyProtection="0"/>
    <xf numFmtId="0" fontId="64" fillId="59" borderId="2498" applyNumberFormat="0" applyAlignment="0" applyProtection="0"/>
    <xf numFmtId="0" fontId="66" fillId="0" borderId="2499" applyNumberFormat="0" applyFill="0" applyAlignment="0" applyProtection="0"/>
    <xf numFmtId="0" fontId="2" fillId="0" borderId="2499" applyNumberFormat="0" applyFill="0" applyAlignment="0" applyProtection="0"/>
    <xf numFmtId="0" fontId="53" fillId="59" borderId="2496" applyNumberFormat="0" applyAlignment="0" applyProtection="0"/>
    <xf numFmtId="0" fontId="73" fillId="63" borderId="2494" applyFill="0">
      <alignment horizontal="center"/>
    </xf>
    <xf numFmtId="188" fontId="73" fillId="63" borderId="2494" applyFill="0">
      <alignment horizontal="center" vertical="center"/>
    </xf>
    <xf numFmtId="0" fontId="61" fillId="46" borderId="2496" applyNumberFormat="0" applyAlignment="0" applyProtection="0"/>
    <xf numFmtId="0" fontId="7" fillId="14" borderId="14" applyNumberFormat="0" applyFont="0" applyAlignment="0" applyProtection="0"/>
    <xf numFmtId="0" fontId="64" fillId="59" borderId="2498" applyNumberFormat="0" applyAlignment="0" applyProtection="0"/>
    <xf numFmtId="0" fontId="2" fillId="0" borderId="2499" applyNumberFormat="0" applyFill="0" applyAlignment="0" applyProtection="0"/>
    <xf numFmtId="0" fontId="66" fillId="0" borderId="2499"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496" applyNumberFormat="0" applyAlignment="0" applyProtection="0"/>
    <xf numFmtId="0" fontId="7" fillId="14" borderId="14" applyNumberFormat="0" applyFont="0" applyAlignment="0" applyProtection="0"/>
    <xf numFmtId="0" fontId="61" fillId="46" borderId="2496" applyNumberFormat="0" applyAlignment="0" applyProtection="0"/>
    <xf numFmtId="192" fontId="74" fillId="0" borderId="2512" applyFont="0" applyFill="0" applyBorder="0" applyAlignment="0" applyProtection="0">
      <alignment horizontal="left"/>
      <protection locked="0"/>
    </xf>
    <xf numFmtId="271" fontId="11" fillId="0" borderId="2512">
      <alignment horizontal="right"/>
    </xf>
    <xf numFmtId="0" fontId="10" fillId="62" borderId="2497" applyNumberFormat="0" applyFont="0" applyAlignment="0" applyProtection="0"/>
    <xf numFmtId="0" fontId="64" fillId="59" borderId="2498" applyNumberFormat="0" applyAlignment="0" applyProtection="0"/>
    <xf numFmtId="0" fontId="61" fillId="46" borderId="2514" applyNumberFormat="0" applyAlignment="0" applyProtection="0"/>
    <xf numFmtId="0" fontId="7" fillId="14" borderId="14" applyNumberFormat="0" applyFont="0" applyAlignment="0" applyProtection="0"/>
    <xf numFmtId="0" fontId="66" fillId="0" borderId="2499" applyNumberFormat="0" applyFill="0" applyAlignment="0" applyProtection="0"/>
    <xf numFmtId="0" fontId="2" fillId="0" borderId="2499" applyNumberFormat="0" applyFill="0" applyAlignment="0" applyProtection="0"/>
    <xf numFmtId="190" fontId="74" fillId="0" borderId="2512"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496"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496" applyNumberFormat="0" applyAlignment="0" applyProtection="0"/>
    <xf numFmtId="0" fontId="7" fillId="14" borderId="14" applyNumberFormat="0" applyFont="0" applyAlignment="0" applyProtection="0"/>
    <xf numFmtId="0" fontId="10" fillId="62" borderId="2497" applyNumberFormat="0" applyFont="0" applyAlignment="0" applyProtection="0"/>
    <xf numFmtId="0" fontId="64" fillId="59" borderId="2498" applyNumberFormat="0" applyAlignment="0" applyProtection="0"/>
    <xf numFmtId="0" fontId="7" fillId="14" borderId="14" applyNumberFormat="0" applyFont="0" applyAlignment="0" applyProtection="0"/>
    <xf numFmtId="0" fontId="2" fillId="0" borderId="2499" applyNumberFormat="0" applyFill="0" applyAlignment="0" applyProtection="0"/>
    <xf numFmtId="0" fontId="66" fillId="0" borderId="2499" applyNumberFormat="0" applyFill="0" applyAlignment="0" applyProtection="0"/>
    <xf numFmtId="0" fontId="66" fillId="0" borderId="2526" applyNumberFormat="0" applyFill="0" applyAlignment="0" applyProtection="0"/>
    <xf numFmtId="267" fontId="112" fillId="0" borderId="2520"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10" fillId="62" borderId="2533"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3" fontId="114" fillId="39" borderId="2548">
      <alignment horizontal="center"/>
      <protection locked="0"/>
    </xf>
    <xf numFmtId="0" fontId="7" fillId="14" borderId="14" applyNumberFormat="0" applyFont="0" applyAlignment="0" applyProtection="0"/>
    <xf numFmtId="0" fontId="7" fillId="14" borderId="14" applyNumberFormat="0" applyFont="0" applyAlignment="0" applyProtection="0"/>
    <xf numFmtId="187" fontId="74" fillId="0" borderId="2539" applyFont="0" applyFill="0" applyBorder="0" applyAlignment="0" applyProtection="0">
      <alignment horizontal="left"/>
      <protection locked="0"/>
    </xf>
    <xf numFmtId="185" fontId="74" fillId="0" borderId="2530" applyFont="0" applyFill="0" applyBorder="0" applyAlignment="0" applyProtection="0">
      <alignment horizontal="left"/>
      <protection locked="0"/>
    </xf>
    <xf numFmtId="250" fontId="121" fillId="0" borderId="2522" applyFill="0"/>
    <xf numFmtId="0" fontId="7" fillId="14" borderId="14" applyNumberFormat="0" applyFont="0" applyAlignment="0" applyProtection="0"/>
    <xf numFmtId="0" fontId="66" fillId="0" borderId="2553" applyNumberFormat="0" applyFill="0" applyAlignment="0" applyProtection="0"/>
    <xf numFmtId="0" fontId="66" fillId="0" borderId="2544" applyNumberFormat="0" applyFill="0" applyAlignment="0" applyProtection="0"/>
    <xf numFmtId="0" fontId="61" fillId="46" borderId="2541" applyNumberFormat="0" applyAlignment="0" applyProtection="0"/>
    <xf numFmtId="185" fontId="74" fillId="0" borderId="2521" applyFont="0" applyFill="0" applyBorder="0" applyAlignment="0" applyProtection="0">
      <alignment horizontal="left"/>
      <protection locked="0"/>
    </xf>
    <xf numFmtId="180" fontId="10" fillId="63" borderId="2503" applyNumberFormat="0" applyFont="0" applyBorder="0" applyAlignment="0" applyProtection="0"/>
    <xf numFmtId="180" fontId="10" fillId="63" borderId="2503" applyNumberFormat="0" applyFont="0" applyBorder="0" applyAlignment="0" applyProtection="0"/>
    <xf numFmtId="178" fontId="10" fillId="39" borderId="2557">
      <alignment horizontal="center"/>
      <protection locked="0"/>
    </xf>
    <xf numFmtId="193" fontId="10" fillId="0" borderId="2530" applyFont="0" applyFill="0" applyBorder="0" applyAlignment="0" applyProtection="0">
      <alignment horizontal="left"/>
      <protection locked="0"/>
    </xf>
    <xf numFmtId="17" fontId="11" fillId="39" borderId="2521">
      <alignment horizontal="center"/>
      <protection locked="0"/>
    </xf>
    <xf numFmtId="0" fontId="7" fillId="14" borderId="14" applyNumberFormat="0" applyFont="0" applyAlignment="0" applyProtection="0"/>
    <xf numFmtId="0" fontId="7" fillId="14" borderId="14" applyNumberFormat="0" applyFont="0" applyAlignment="0" applyProtection="0"/>
    <xf numFmtId="0" fontId="10" fillId="62" borderId="2542" applyNumberFormat="0" applyFont="0" applyAlignment="0" applyProtection="0"/>
    <xf numFmtId="0" fontId="2" fillId="0" borderId="2553"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71" fontId="11" fillId="0" borderId="2530">
      <alignment horizontal="right"/>
    </xf>
    <xf numFmtId="0" fontId="7" fillId="14" borderId="14" applyNumberFormat="0" applyFont="0" applyAlignment="0" applyProtection="0"/>
    <xf numFmtId="0" fontId="53" fillId="59" borderId="2505" applyNumberFormat="0" applyAlignment="0" applyProtection="0"/>
    <xf numFmtId="0" fontId="61" fillId="46" borderId="2505" applyNumberFormat="0" applyAlignment="0" applyProtection="0"/>
    <xf numFmtId="0" fontId="64" fillId="59" borderId="2507" applyNumberFormat="0" applyAlignment="0" applyProtection="0"/>
    <xf numFmtId="0" fontId="66" fillId="0" borderId="2508" applyNumberFormat="0" applyFill="0" applyAlignment="0" applyProtection="0"/>
    <xf numFmtId="0" fontId="2" fillId="0" borderId="2508" applyNumberFormat="0" applyFill="0" applyAlignment="0" applyProtection="0"/>
    <xf numFmtId="0" fontId="53" fillId="59" borderId="2505" applyNumberFormat="0" applyAlignment="0" applyProtection="0"/>
    <xf numFmtId="0" fontId="61" fillId="46" borderId="2505" applyNumberFormat="0" applyAlignment="0" applyProtection="0"/>
    <xf numFmtId="0" fontId="7" fillId="14" borderId="14" applyNumberFormat="0" applyFont="0" applyAlignment="0" applyProtection="0"/>
    <xf numFmtId="0" fontId="64" fillId="59" borderId="2507" applyNumberFormat="0" applyAlignment="0" applyProtection="0"/>
    <xf numFmtId="0" fontId="2" fillId="0" borderId="2508" applyNumberFormat="0" applyFill="0" applyAlignment="0" applyProtection="0"/>
    <xf numFmtId="0" fontId="66" fillId="0" borderId="2508" applyNumberFormat="0" applyFill="0" applyAlignment="0" applyProtection="0"/>
    <xf numFmtId="197" fontId="74" fillId="0" borderId="2539">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505" applyNumberFormat="0" applyAlignment="0" applyProtection="0"/>
    <xf numFmtId="228" fontId="121" fillId="0" borderId="2528" applyNumberFormat="0"/>
    <xf numFmtId="0" fontId="7" fillId="14" borderId="14" applyNumberFormat="0" applyFont="0" applyAlignment="0" applyProtection="0"/>
    <xf numFmtId="0" fontId="61" fillId="46" borderId="2505" applyNumberFormat="0" applyAlignment="0" applyProtection="0"/>
    <xf numFmtId="228" fontId="79" fillId="0" borderId="2521" applyFill="0">
      <alignment horizontal="center" vertical="center"/>
    </xf>
    <xf numFmtId="228" fontId="68" fillId="0" borderId="2521" applyFill="0">
      <alignment horizontal="center" vertical="center"/>
    </xf>
    <xf numFmtId="0" fontId="10" fillId="62" borderId="2506" applyNumberFormat="0" applyFont="0" applyAlignment="0" applyProtection="0"/>
    <xf numFmtId="0" fontId="64" fillId="59" borderId="2507" applyNumberFormat="0" applyAlignment="0" applyProtection="0"/>
    <xf numFmtId="0" fontId="7" fillId="14" borderId="14" applyNumberFormat="0" applyFont="0" applyAlignment="0" applyProtection="0"/>
    <xf numFmtId="0" fontId="66" fillId="0" borderId="2508" applyNumberFormat="0" applyFill="0" applyAlignment="0" applyProtection="0"/>
    <xf numFmtId="0" fontId="2" fillId="0" borderId="2508" applyNumberFormat="0" applyFill="0" applyAlignment="0" applyProtection="0"/>
    <xf numFmtId="228" fontId="104" fillId="0" borderId="2521"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66" fontId="103" fillId="0" borderId="2521" applyFill="0">
      <alignment horizontal="center" vertical="center"/>
    </xf>
    <xf numFmtId="37" fontId="70" fillId="0" borderId="2529"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505"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505" applyNumberFormat="0" applyAlignment="0" applyProtection="0"/>
    <xf numFmtId="254" fontId="10" fillId="39" borderId="2557">
      <alignment horizontal="right"/>
      <protection locked="0"/>
    </xf>
    <xf numFmtId="0" fontId="7" fillId="14" borderId="14" applyNumberFormat="0" applyFont="0" applyAlignment="0" applyProtection="0"/>
    <xf numFmtId="0" fontId="10" fillId="62" borderId="2506" applyNumberFormat="0" applyFont="0" applyAlignment="0" applyProtection="0"/>
    <xf numFmtId="0" fontId="64" fillId="59" borderId="2507" applyNumberFormat="0" applyAlignment="0" applyProtection="0"/>
    <xf numFmtId="0" fontId="7" fillId="14" borderId="14" applyNumberFormat="0" applyFont="0" applyAlignment="0" applyProtection="0"/>
    <xf numFmtId="0" fontId="2" fillId="0" borderId="2508" applyNumberFormat="0" applyFill="0" applyAlignment="0" applyProtection="0"/>
    <xf numFmtId="0" fontId="66" fillId="0" borderId="2508"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187" fontId="74" fillId="0" borderId="2557"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3" fillId="0" borderId="2554">
      <alignment vertical="center"/>
      <protection locked="0"/>
    </xf>
    <xf numFmtId="178" fontId="10" fillId="39" borderId="2539">
      <alignment horizontal="center"/>
      <protection locked="0"/>
    </xf>
    <xf numFmtId="0" fontId="7" fillId="14" borderId="14" applyNumberFormat="0" applyFont="0" applyAlignment="0" applyProtection="0"/>
    <xf numFmtId="191" fontId="74" fillId="0" borderId="2521" applyFont="0" applyFill="0" applyBorder="0" applyAlignment="0" applyProtection="0">
      <alignment horizontal="left"/>
      <protection locked="0"/>
    </xf>
    <xf numFmtId="0" fontId="7" fillId="14" borderId="14" applyNumberFormat="0" applyFont="0" applyAlignment="0" applyProtection="0"/>
    <xf numFmtId="190" fontId="74" fillId="0" borderId="2530" applyFont="0" applyFill="0" applyBorder="0" applyAlignment="0" applyProtection="0">
      <alignment horizontal="left"/>
      <protection locked="0"/>
    </xf>
    <xf numFmtId="0" fontId="7" fillId="14" borderId="14" applyNumberFormat="0" applyFont="0" applyAlignment="0" applyProtection="0"/>
    <xf numFmtId="0" fontId="73" fillId="63" borderId="2530" applyFill="0">
      <alignment horizontal="center"/>
    </xf>
    <xf numFmtId="0" fontId="7" fillId="14" borderId="14" applyNumberFormat="0" applyFont="0" applyAlignment="0" applyProtection="0"/>
    <xf numFmtId="180" fontId="10" fillId="63" borderId="2512" applyNumberFormat="0" applyFont="0" applyBorder="0" applyAlignment="0" applyProtection="0"/>
    <xf numFmtId="180" fontId="10" fillId="63" borderId="2512" applyNumberFormat="0" applyFont="0" applyBorder="0" applyAlignment="0" applyProtection="0"/>
    <xf numFmtId="0" fontId="66" fillId="0" borderId="2553" applyNumberFormat="0" applyFill="0" applyAlignment="0" applyProtection="0"/>
    <xf numFmtId="276" fontId="20" fillId="0" borderId="2539">
      <alignment horizontal="center"/>
    </xf>
    <xf numFmtId="0" fontId="7" fillId="14" borderId="14" applyNumberFormat="0" applyFont="0" applyAlignment="0" applyProtection="0"/>
    <xf numFmtId="0" fontId="53" fillId="59" borderId="2514" applyNumberFormat="0" applyAlignment="0" applyProtection="0"/>
    <xf numFmtId="0" fontId="61" fillId="46" borderId="2514" applyNumberFormat="0" applyAlignment="0" applyProtection="0"/>
    <xf numFmtId="0" fontId="64" fillId="59" borderId="2516" applyNumberFormat="0" applyAlignment="0" applyProtection="0"/>
    <xf numFmtId="0" fontId="66" fillId="0" borderId="2517" applyNumberFormat="0" applyFill="0" applyAlignment="0" applyProtection="0"/>
    <xf numFmtId="0" fontId="2" fillId="0" borderId="2517" applyNumberFormat="0" applyFill="0" applyAlignment="0" applyProtection="0"/>
    <xf numFmtId="0" fontId="53" fillId="59" borderId="2514" applyNumberFormat="0" applyAlignment="0" applyProtection="0"/>
    <xf numFmtId="184" fontId="68" fillId="0" borderId="2539" applyFill="0">
      <alignment horizontal="center" vertical="center"/>
    </xf>
    <xf numFmtId="0" fontId="61" fillId="46" borderId="2514" applyNumberFormat="0" applyAlignment="0" applyProtection="0"/>
    <xf numFmtId="0" fontId="7" fillId="14" borderId="14" applyNumberFormat="0" applyFont="0" applyAlignment="0" applyProtection="0"/>
    <xf numFmtId="0" fontId="64" fillId="59" borderId="2516" applyNumberFormat="0" applyAlignment="0" applyProtection="0"/>
    <xf numFmtId="0" fontId="2" fillId="0" borderId="2517" applyNumberFormat="0" applyFill="0" applyAlignment="0" applyProtection="0"/>
    <xf numFmtId="0" fontId="66" fillId="0" borderId="2517"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514" applyNumberFormat="0" applyAlignment="0" applyProtection="0"/>
    <xf numFmtId="271" fontId="11" fillId="0" borderId="2539">
      <alignment horizontal="right"/>
    </xf>
    <xf numFmtId="0" fontId="7" fillId="14" borderId="14" applyNumberFormat="0" applyFont="0" applyAlignment="0" applyProtection="0"/>
    <xf numFmtId="0" fontId="61" fillId="46" borderId="2514" applyNumberFormat="0" applyAlignment="0" applyProtection="0"/>
    <xf numFmtId="178" fontId="10" fillId="39" borderId="2530">
      <alignment horizontal="center"/>
      <protection locked="0"/>
    </xf>
    <xf numFmtId="228" fontId="104" fillId="0" borderId="2530" applyFill="0">
      <alignment horizontal="center" vertical="center"/>
    </xf>
    <xf numFmtId="0" fontId="10" fillId="62" borderId="2515" applyNumberFormat="0" applyFont="0" applyAlignment="0" applyProtection="0"/>
    <xf numFmtId="0" fontId="64" fillId="59" borderId="2516" applyNumberFormat="0" applyAlignment="0" applyProtection="0"/>
    <xf numFmtId="0" fontId="7" fillId="14" borderId="14" applyNumberFormat="0" applyFont="0" applyAlignment="0" applyProtection="0"/>
    <xf numFmtId="0" fontId="66" fillId="0" borderId="2517" applyNumberFormat="0" applyFill="0" applyAlignment="0" applyProtection="0"/>
    <xf numFmtId="0" fontId="2" fillId="0" borderId="2517" applyNumberFormat="0" applyFill="0" applyAlignment="0" applyProtection="0"/>
    <xf numFmtId="228" fontId="79" fillId="0" borderId="2530"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4" fontId="68" fillId="0" borderId="2530"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514"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514"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10" fillId="62" borderId="2515" applyNumberFormat="0" applyFont="0" applyAlignment="0" applyProtection="0"/>
    <xf numFmtId="0" fontId="64" fillId="59" borderId="2516" applyNumberFormat="0" applyAlignment="0" applyProtection="0"/>
    <xf numFmtId="0" fontId="7" fillId="14" borderId="14" applyNumberFormat="0" applyFont="0" applyAlignment="0" applyProtection="0"/>
    <xf numFmtId="0" fontId="2" fillId="0" borderId="2517" applyNumberFormat="0" applyFill="0" applyAlignment="0" applyProtection="0"/>
    <xf numFmtId="0" fontId="66" fillId="0" borderId="2517" applyNumberFormat="0" applyFill="0" applyAlignment="0" applyProtection="0"/>
    <xf numFmtId="228" fontId="136" fillId="68" borderId="2537" applyNumberFormat="0">
      <alignment horizontal="right"/>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73" fillId="63" borderId="2530" applyFill="0">
      <alignment horizontal="center"/>
    </xf>
    <xf numFmtId="0" fontId="7" fillId="14" borderId="14" applyNumberFormat="0" applyFont="0" applyAlignment="0" applyProtection="0"/>
    <xf numFmtId="266" fontId="103" fillId="0" borderId="2530"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68" fillId="0" borderId="2558" applyFill="0"/>
    <xf numFmtId="188" fontId="73" fillId="63" borderId="2548" applyFill="0">
      <alignment horizontal="center" vertical="center"/>
    </xf>
    <xf numFmtId="0" fontId="2" fillId="0" borderId="2535" applyNumberFormat="0" applyFill="0" applyAlignment="0" applyProtection="0"/>
    <xf numFmtId="0" fontId="61" fillId="46" borderId="2523" applyNumberFormat="0" applyAlignment="0" applyProtection="0"/>
    <xf numFmtId="0" fontId="7" fillId="14" borderId="14" applyNumberFormat="0" applyFont="0" applyAlignment="0" applyProtection="0"/>
    <xf numFmtId="0" fontId="64" fillId="59" borderId="2543" applyNumberFormat="0" applyAlignment="0" applyProtection="0"/>
    <xf numFmtId="180" fontId="10" fillId="63" borderId="2521" applyNumberFormat="0" applyFont="0" applyBorder="0" applyAlignment="0" applyProtection="0"/>
    <xf numFmtId="180" fontId="10" fillId="63" borderId="2521" applyNumberFormat="0" applyFont="0" applyBorder="0" applyAlignment="0" applyProtection="0"/>
    <xf numFmtId="0" fontId="10" fillId="62" borderId="2542" applyNumberFormat="0" applyFont="0" applyAlignment="0" applyProtection="0"/>
    <xf numFmtId="228" fontId="124" fillId="0" borderId="2538" applyFill="0">
      <alignment horizontal="center" vertical="center"/>
    </xf>
    <xf numFmtId="271" fontId="11" fillId="63" borderId="2557">
      <alignment horizontal="right"/>
    </xf>
    <xf numFmtId="0" fontId="53" fillId="59" borderId="2523" applyNumberFormat="0" applyAlignment="0" applyProtection="0"/>
    <xf numFmtId="0" fontId="61" fillId="46" borderId="2523" applyNumberFormat="0" applyAlignment="0" applyProtection="0"/>
    <xf numFmtId="0" fontId="64" fillId="59" borderId="2525" applyNumberFormat="0" applyAlignment="0" applyProtection="0"/>
    <xf numFmtId="0" fontId="66" fillId="0" borderId="2526" applyNumberFormat="0" applyFill="0" applyAlignment="0" applyProtection="0"/>
    <xf numFmtId="0" fontId="2" fillId="0" borderId="2526" applyNumberFormat="0" applyFill="0" applyAlignment="0" applyProtection="0"/>
    <xf numFmtId="0" fontId="53" fillId="59" borderId="2523" applyNumberFormat="0" applyAlignment="0" applyProtection="0"/>
    <xf numFmtId="0" fontId="61" fillId="46" borderId="2523" applyNumberFormat="0" applyAlignment="0" applyProtection="0"/>
    <xf numFmtId="0" fontId="7" fillId="14" borderId="14" applyNumberFormat="0" applyFont="0" applyAlignment="0" applyProtection="0"/>
    <xf numFmtId="0" fontId="64" fillId="59" borderId="2525" applyNumberFormat="0" applyAlignment="0" applyProtection="0"/>
    <xf numFmtId="0" fontId="2" fillId="0" borderId="2526" applyNumberFormat="0" applyFill="0" applyAlignment="0" applyProtection="0"/>
    <xf numFmtId="0" fontId="66" fillId="0" borderId="2526"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523"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523" applyNumberFormat="0" applyAlignment="0" applyProtection="0"/>
    <xf numFmtId="196" fontId="10" fillId="39" borderId="2539" applyFont="0" applyFill="0" applyBorder="0" applyAlignment="0">
      <alignment horizontal="left"/>
    </xf>
    <xf numFmtId="228" fontId="74" fillId="0" borderId="2539" applyNumberFormat="0">
      <alignment horizontal="left"/>
      <protection locked="0"/>
    </xf>
    <xf numFmtId="0" fontId="10" fillId="62" borderId="2524" applyNumberFormat="0" applyFont="0" applyAlignment="0" applyProtection="0"/>
    <xf numFmtId="0" fontId="64" fillId="59" borderId="2525" applyNumberFormat="0" applyAlignment="0" applyProtection="0"/>
    <xf numFmtId="0" fontId="7" fillId="14" borderId="14" applyNumberFormat="0" applyFont="0" applyAlignment="0" applyProtection="0"/>
    <xf numFmtId="0" fontId="66" fillId="0" borderId="2526" applyNumberFormat="0" applyFill="0" applyAlignment="0" applyProtection="0"/>
    <xf numFmtId="0" fontId="2" fillId="0" borderId="2526" applyNumberFormat="0" applyFill="0" applyAlignment="0" applyProtection="0"/>
    <xf numFmtId="49" fontId="74" fillId="0" borderId="2539">
      <alignment horizontal="left" vertical="top" wrapText="1"/>
      <protection locked="0"/>
    </xf>
    <xf numFmtId="0" fontId="7" fillId="14" borderId="14" applyNumberFormat="0" applyFont="0" applyAlignment="0" applyProtection="0"/>
    <xf numFmtId="233" fontId="103" fillId="0" borderId="2554">
      <alignment vertical="center"/>
      <protection locked="0"/>
    </xf>
    <xf numFmtId="0" fontId="7" fillId="14" borderId="14" applyNumberFormat="0" applyFont="0" applyAlignment="0" applyProtection="0"/>
    <xf numFmtId="0" fontId="7" fillId="14" borderId="14" applyNumberFormat="0" applyFont="0" applyAlignment="0" applyProtection="0"/>
    <xf numFmtId="178" fontId="10" fillId="39" borderId="2539">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523"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523" applyNumberFormat="0" applyAlignment="0" applyProtection="0"/>
    <xf numFmtId="0" fontId="7" fillId="14" borderId="14" applyNumberFormat="0" applyFont="0" applyAlignment="0" applyProtection="0"/>
    <xf numFmtId="0" fontId="10" fillId="62" borderId="2524" applyNumberFormat="0" applyFont="0" applyAlignment="0" applyProtection="0"/>
    <xf numFmtId="0" fontId="64" fillId="59" borderId="2525" applyNumberFormat="0" applyAlignment="0" applyProtection="0"/>
    <xf numFmtId="0" fontId="7" fillId="14" borderId="14" applyNumberFormat="0" applyFont="0" applyAlignment="0" applyProtection="0"/>
    <xf numFmtId="0" fontId="2" fillId="0" borderId="2526" applyNumberFormat="0" applyFill="0" applyAlignment="0" applyProtection="0"/>
    <xf numFmtId="0" fontId="66" fillId="0" borderId="2526"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79" fillId="0" borderId="2539"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37" fontId="103" fillId="0" borderId="2554">
      <alignment vertical="center"/>
      <protection locked="0"/>
    </xf>
    <xf numFmtId="228" fontId="104" fillId="0" borderId="2539" applyFill="0">
      <alignment horizontal="center" vertical="center"/>
    </xf>
    <xf numFmtId="228" fontId="68" fillId="0" borderId="2539" applyFill="0">
      <alignment horizontal="center" vertical="center"/>
    </xf>
    <xf numFmtId="0" fontId="7" fillId="14" borderId="14" applyNumberFormat="0" applyFont="0" applyAlignment="0" applyProtection="0"/>
    <xf numFmtId="0" fontId="61" fillId="46" borderId="2532" applyNumberFormat="0" applyAlignment="0" applyProtection="0"/>
    <xf numFmtId="180" fontId="10" fillId="63" borderId="2530" applyNumberFormat="0" applyFont="0" applyBorder="0" applyAlignment="0" applyProtection="0"/>
    <xf numFmtId="180" fontId="10" fillId="63" borderId="2530" applyNumberFormat="0" applyFont="0" applyBorder="0" applyAlignment="0" applyProtection="0"/>
    <xf numFmtId="0" fontId="7" fillId="14" borderId="14" applyNumberFormat="0" applyFont="0" applyAlignment="0" applyProtection="0"/>
    <xf numFmtId="188" fontId="73" fillId="63" borderId="2530" applyFill="0">
      <alignment horizontal="center" vertical="center"/>
    </xf>
    <xf numFmtId="229" fontId="103" fillId="0" borderId="2554">
      <alignment vertical="center"/>
      <protection locked="0"/>
    </xf>
    <xf numFmtId="0" fontId="74" fillId="0" borderId="2557" applyNumberFormat="0">
      <alignment horizontal="left"/>
      <protection locked="0"/>
    </xf>
    <xf numFmtId="271" fontId="11" fillId="0" borderId="2557">
      <alignment horizontal="right"/>
    </xf>
    <xf numFmtId="0" fontId="7" fillId="14" borderId="14" applyNumberFormat="0" applyFont="0" applyAlignment="0" applyProtection="0"/>
    <xf numFmtId="201" fontId="10" fillId="39" borderId="2557" applyNumberFormat="0">
      <alignment horizontal="left"/>
    </xf>
    <xf numFmtId="0" fontId="73" fillId="63" borderId="2530" applyFill="0">
      <alignment horizontal="center"/>
    </xf>
    <xf numFmtId="188" fontId="73" fillId="63" borderId="2530" applyFill="0">
      <alignment horizontal="center" vertical="center"/>
    </xf>
    <xf numFmtId="185" fontId="74" fillId="0" borderId="2530" applyFont="0" applyFill="0" applyBorder="0" applyAlignment="0" applyProtection="0">
      <alignment horizontal="left"/>
      <protection locked="0"/>
    </xf>
    <xf numFmtId="197" fontId="74" fillId="0" borderId="2530">
      <alignment horizontal="left"/>
      <protection locked="0"/>
    </xf>
    <xf numFmtId="0" fontId="53" fillId="59" borderId="2532" applyNumberFormat="0" applyAlignment="0" applyProtection="0"/>
    <xf numFmtId="0" fontId="61" fillId="46" borderId="2532" applyNumberFormat="0" applyAlignment="0" applyProtection="0"/>
    <xf numFmtId="0" fontId="64" fillId="59" borderId="2534" applyNumberFormat="0" applyAlignment="0" applyProtection="0"/>
    <xf numFmtId="0" fontId="66" fillId="0" borderId="2535" applyNumberFormat="0" applyFill="0" applyAlignment="0" applyProtection="0"/>
    <xf numFmtId="0" fontId="2" fillId="0" borderId="2535" applyNumberFormat="0" applyFill="0" applyAlignment="0" applyProtection="0"/>
    <xf numFmtId="0" fontId="53" fillId="59" borderId="2532" applyNumberFormat="0" applyAlignment="0" applyProtection="0"/>
    <xf numFmtId="0" fontId="73" fillId="63" borderId="2530" applyFill="0">
      <alignment horizontal="center"/>
    </xf>
    <xf numFmtId="188" fontId="73" fillId="63" borderId="2530" applyFill="0">
      <alignment horizontal="center" vertical="center"/>
    </xf>
    <xf numFmtId="0" fontId="61" fillId="46" borderId="2532" applyNumberFormat="0" applyAlignment="0" applyProtection="0"/>
    <xf numFmtId="0" fontId="7" fillId="14" borderId="14" applyNumberFormat="0" applyFont="0" applyAlignment="0" applyProtection="0"/>
    <xf numFmtId="0" fontId="64" fillId="59" borderId="2534" applyNumberFormat="0" applyAlignment="0" applyProtection="0"/>
    <xf numFmtId="0" fontId="2" fillId="0" borderId="2535" applyNumberFormat="0" applyFill="0" applyAlignment="0" applyProtection="0"/>
    <xf numFmtId="0" fontId="66" fillId="0" borderId="2535"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532" applyNumberFormat="0" applyAlignment="0" applyProtection="0"/>
    <xf numFmtId="0" fontId="73" fillId="63" borderId="2539" applyFill="0">
      <alignment horizontal="center"/>
    </xf>
    <xf numFmtId="0" fontId="7" fillId="14" borderId="14" applyNumberFormat="0" applyFont="0" applyAlignment="0" applyProtection="0"/>
    <xf numFmtId="0" fontId="61" fillId="46" borderId="2532" applyNumberFormat="0" applyAlignment="0" applyProtection="0"/>
    <xf numFmtId="184" fontId="68" fillId="0" borderId="2548" applyFill="0">
      <alignment horizontal="center" vertical="center"/>
    </xf>
    <xf numFmtId="0" fontId="7" fillId="14" borderId="14" applyNumberFormat="0" applyFont="0" applyAlignment="0" applyProtection="0"/>
    <xf numFmtId="0" fontId="10" fillId="62" borderId="2533" applyNumberFormat="0" applyFont="0" applyAlignment="0" applyProtection="0"/>
    <xf numFmtId="0" fontId="64" fillId="59" borderId="2534" applyNumberFormat="0" applyAlignment="0" applyProtection="0"/>
    <xf numFmtId="0" fontId="10" fillId="62" borderId="2551" applyNumberFormat="0" applyFont="0" applyAlignment="0" applyProtection="0"/>
    <xf numFmtId="0" fontId="7" fillId="14" borderId="14" applyNumberFormat="0" applyFont="0" applyAlignment="0" applyProtection="0"/>
    <xf numFmtId="0" fontId="66" fillId="0" borderId="2535" applyNumberFormat="0" applyFill="0" applyAlignment="0" applyProtection="0"/>
    <xf numFmtId="0" fontId="2" fillId="0" borderId="2535" applyNumberFormat="0" applyFill="0" applyAlignment="0" applyProtection="0"/>
    <xf numFmtId="266" fontId="103" fillId="0" borderId="2548"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2" fontId="74" fillId="0" borderId="2548"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8" fontId="73" fillId="63" borderId="2539"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2552" applyNumberFormat="0" applyAlignment="0" applyProtection="0"/>
    <xf numFmtId="0" fontId="7" fillId="14" borderId="14" applyNumberFormat="0" applyFont="0" applyAlignment="0" applyProtection="0"/>
    <xf numFmtId="0" fontId="53" fillId="59" borderId="2532"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532" applyNumberFormat="0" applyAlignment="0" applyProtection="0"/>
    <xf numFmtId="230" fontId="103" fillId="0" borderId="2554">
      <alignment vertical="center"/>
      <protection locked="0"/>
    </xf>
    <xf numFmtId="0" fontId="7" fillId="14" borderId="14" applyNumberFormat="0" applyFont="0" applyAlignment="0" applyProtection="0"/>
    <xf numFmtId="0" fontId="10" fillId="62" borderId="2533" applyNumberFormat="0" applyFont="0" applyAlignment="0" applyProtection="0"/>
    <xf numFmtId="0" fontId="64" fillId="59" borderId="2534" applyNumberFormat="0" applyAlignment="0" applyProtection="0"/>
    <xf numFmtId="0" fontId="7" fillId="14" borderId="14" applyNumberFormat="0" applyFont="0" applyAlignment="0" applyProtection="0"/>
    <xf numFmtId="0" fontId="2" fillId="0" borderId="2535" applyNumberFormat="0" applyFill="0" applyAlignment="0" applyProtection="0"/>
    <xf numFmtId="0" fontId="66" fillId="0" borderId="2535" applyNumberFormat="0" applyFill="0" applyAlignment="0" applyProtection="0"/>
    <xf numFmtId="0" fontId="61" fillId="46" borderId="2541"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2548"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200" fontId="10" fillId="5" borderId="2539" applyFont="0" applyFill="0" applyBorder="0" applyAlignment="0" applyProtection="0"/>
    <xf numFmtId="271" fontId="11" fillId="0" borderId="2548">
      <alignment horizontal="right"/>
    </xf>
    <xf numFmtId="201" fontId="10" fillId="39" borderId="2548" applyNumberFormat="0">
      <alignment horizontal="left"/>
    </xf>
    <xf numFmtId="178" fontId="10" fillId="39" borderId="2557">
      <alignment horizontal="center"/>
      <protection locked="0"/>
    </xf>
    <xf numFmtId="180" fontId="10" fillId="63" borderId="2539" applyNumberFormat="0" applyFont="0" applyBorder="0" applyAlignment="0" applyProtection="0"/>
    <xf numFmtId="180" fontId="10" fillId="63" borderId="2539" applyNumberFormat="0" applyFont="0" applyBorder="0" applyAlignment="0" applyProtection="0"/>
    <xf numFmtId="276" fontId="20" fillId="0" borderId="2557">
      <alignment horizontal="center"/>
    </xf>
    <xf numFmtId="0" fontId="53" fillId="59" borderId="2541" applyNumberFormat="0" applyAlignment="0" applyProtection="0"/>
    <xf numFmtId="193" fontId="10" fillId="0" borderId="2539" applyFont="0" applyFill="0" applyBorder="0" applyAlignment="0" applyProtection="0">
      <alignment horizontal="left"/>
      <protection locked="0"/>
    </xf>
    <xf numFmtId="0" fontId="7" fillId="14" borderId="14" applyNumberFormat="0" applyFont="0" applyAlignment="0" applyProtection="0"/>
    <xf numFmtId="200" fontId="10" fillId="5" borderId="2539" applyFont="0" applyFill="0" applyBorder="0" applyAlignment="0" applyProtection="0"/>
    <xf numFmtId="193" fontId="10" fillId="0" borderId="2539" applyFont="0" applyFill="0" applyBorder="0" applyAlignment="0" applyProtection="0">
      <alignment horizontal="left"/>
      <protection locked="0"/>
    </xf>
    <xf numFmtId="0" fontId="7" fillId="14" borderId="14" applyNumberFormat="0" applyFont="0" applyAlignment="0" applyProtection="0"/>
    <xf numFmtId="0" fontId="10" fillId="62" borderId="2551" applyNumberFormat="0" applyFont="0" applyAlignment="0" applyProtection="0"/>
    <xf numFmtId="0" fontId="73" fillId="63" borderId="2539" applyFill="0">
      <alignment horizontal="center"/>
    </xf>
    <xf numFmtId="188" fontId="73" fillId="63" borderId="2539" applyFill="0">
      <alignment horizontal="center" vertical="center"/>
    </xf>
    <xf numFmtId="185" fontId="74" fillId="0" borderId="2539" applyFont="0" applyFill="0" applyBorder="0" applyAlignment="0" applyProtection="0">
      <alignment horizontal="left"/>
      <protection locked="0"/>
    </xf>
    <xf numFmtId="197" fontId="74" fillId="0" borderId="2539">
      <alignment horizontal="left"/>
      <protection locked="0"/>
    </xf>
    <xf numFmtId="0" fontId="53" fillId="59" borderId="2541" applyNumberFormat="0" applyAlignment="0" applyProtection="0"/>
    <xf numFmtId="0" fontId="61" fillId="46" borderId="2541" applyNumberFormat="0" applyAlignment="0" applyProtection="0"/>
    <xf numFmtId="0" fontId="64" fillId="59" borderId="2543" applyNumberFormat="0" applyAlignment="0" applyProtection="0"/>
    <xf numFmtId="0" fontId="66" fillId="0" borderId="2544" applyNumberFormat="0" applyFill="0" applyAlignment="0" applyProtection="0"/>
    <xf numFmtId="0" fontId="2" fillId="0" borderId="2544" applyNumberFormat="0" applyFill="0" applyAlignment="0" applyProtection="0"/>
    <xf numFmtId="0" fontId="53" fillId="59" borderId="2541" applyNumberFormat="0" applyAlignment="0" applyProtection="0"/>
    <xf numFmtId="0" fontId="73" fillId="63" borderId="2539" applyFill="0">
      <alignment horizontal="center"/>
    </xf>
    <xf numFmtId="188" fontId="73" fillId="63" borderId="2539" applyFill="0">
      <alignment horizontal="center" vertical="center"/>
    </xf>
    <xf numFmtId="0" fontId="61" fillId="46" borderId="2541" applyNumberFormat="0" applyAlignment="0" applyProtection="0"/>
    <xf numFmtId="0" fontId="7" fillId="14" borderId="14" applyNumberFormat="0" applyFont="0" applyAlignment="0" applyProtection="0"/>
    <xf numFmtId="0" fontId="64" fillId="59" borderId="2543" applyNumberFormat="0" applyAlignment="0" applyProtection="0"/>
    <xf numFmtId="0" fontId="2" fillId="0" borderId="2544" applyNumberFormat="0" applyFill="0" applyAlignment="0" applyProtection="0"/>
    <xf numFmtId="0" fontId="66" fillId="0" borderId="2544"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541" applyNumberFormat="0" applyAlignment="0" applyProtection="0"/>
    <xf numFmtId="0" fontId="7" fillId="14" borderId="14" applyNumberFormat="0" applyFont="0" applyAlignment="0" applyProtection="0"/>
    <xf numFmtId="0" fontId="61" fillId="46" borderId="2541" applyNumberFormat="0" applyAlignment="0" applyProtection="0"/>
    <xf numFmtId="228" fontId="68" fillId="0" borderId="2557" applyFill="0">
      <alignment horizontal="center" vertical="center"/>
    </xf>
    <xf numFmtId="184" fontId="68" fillId="0" borderId="2557" applyFill="0">
      <alignment horizontal="center" vertical="center"/>
    </xf>
    <xf numFmtId="0" fontId="10" fillId="62" borderId="2542" applyNumberFormat="0" applyFont="0" applyAlignment="0" applyProtection="0"/>
    <xf numFmtId="0" fontId="64" fillId="59" borderId="2543" applyNumberFormat="0" applyAlignment="0" applyProtection="0"/>
    <xf numFmtId="0" fontId="7" fillId="14" borderId="14" applyNumberFormat="0" applyFont="0" applyAlignment="0" applyProtection="0"/>
    <xf numFmtId="0" fontId="66" fillId="0" borderId="2544" applyNumberFormat="0" applyFill="0" applyAlignment="0" applyProtection="0"/>
    <xf numFmtId="0" fontId="2" fillId="0" borderId="2544" applyNumberFormat="0" applyFill="0" applyAlignment="0" applyProtection="0"/>
    <xf numFmtId="228" fontId="103" fillId="0" borderId="2557"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541"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541" applyNumberFormat="0" applyAlignment="0" applyProtection="0"/>
    <xf numFmtId="0" fontId="7" fillId="14" borderId="14" applyNumberFormat="0" applyFont="0" applyAlignment="0" applyProtection="0"/>
    <xf numFmtId="0" fontId="10" fillId="62" borderId="2542" applyNumberFormat="0" applyFont="0" applyAlignment="0" applyProtection="0"/>
    <xf numFmtId="0" fontId="64" fillId="59" borderId="2543" applyNumberFormat="0" applyAlignment="0" applyProtection="0"/>
    <xf numFmtId="0" fontId="7" fillId="14" borderId="14" applyNumberFormat="0" applyFont="0" applyAlignment="0" applyProtection="0"/>
    <xf numFmtId="0" fontId="2" fillId="0" borderId="2544" applyNumberFormat="0" applyFill="0" applyAlignment="0" applyProtection="0"/>
    <xf numFmtId="0" fontId="66" fillId="0" borderId="2544"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550" applyNumberFormat="0" applyAlignment="0" applyProtection="0"/>
    <xf numFmtId="0" fontId="7" fillId="14" borderId="14" applyNumberFormat="0" applyFont="0" applyAlignment="0" applyProtection="0"/>
    <xf numFmtId="191" fontId="74" fillId="0" borderId="2557"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192" fontId="74" fillId="0" borderId="2557" applyFont="0" applyFill="0" applyBorder="0" applyAlignment="0" applyProtection="0">
      <alignment horizontal="left"/>
      <protection locked="0"/>
    </xf>
    <xf numFmtId="190" fontId="74" fillId="0" borderId="2557" applyFont="0" applyFill="0" applyBorder="0" applyAlignment="0" applyProtection="0">
      <alignment horizontal="left"/>
      <protection locked="0"/>
    </xf>
    <xf numFmtId="180" fontId="10" fillId="63" borderId="2548" applyNumberFormat="0" applyFont="0" applyBorder="0" applyAlignment="0" applyProtection="0"/>
    <xf numFmtId="180" fontId="10" fillId="63" borderId="2548" applyNumberFormat="0" applyFont="0" applyBorder="0" applyAlignment="0" applyProtection="0"/>
    <xf numFmtId="0" fontId="7" fillId="14" borderId="14" applyNumberFormat="0" applyFont="0" applyAlignment="0" applyProtection="0"/>
    <xf numFmtId="0" fontId="53" fillId="59" borderId="2550" applyNumberFormat="0" applyAlignment="0" applyProtection="0"/>
    <xf numFmtId="0" fontId="61" fillId="46" borderId="2550" applyNumberFormat="0" applyAlignment="0" applyProtection="0"/>
    <xf numFmtId="0" fontId="64" fillId="59" borderId="2552" applyNumberFormat="0" applyAlignment="0" applyProtection="0"/>
    <xf numFmtId="0" fontId="66" fillId="0" borderId="2553" applyNumberFormat="0" applyFill="0" applyAlignment="0" applyProtection="0"/>
    <xf numFmtId="0" fontId="2" fillId="0" borderId="2553" applyNumberFormat="0" applyFill="0" applyAlignment="0" applyProtection="0"/>
    <xf numFmtId="0" fontId="53" fillId="59" borderId="2550" applyNumberFormat="0" applyAlignment="0" applyProtection="0"/>
    <xf numFmtId="0" fontId="61" fillId="46" borderId="2550" applyNumberFormat="0" applyAlignment="0" applyProtection="0"/>
    <xf numFmtId="0" fontId="7" fillId="14" borderId="14" applyNumberFormat="0" applyFont="0" applyAlignment="0" applyProtection="0"/>
    <xf numFmtId="0" fontId="64" fillId="59" borderId="2552" applyNumberFormat="0" applyAlignment="0" applyProtection="0"/>
    <xf numFmtId="0" fontId="2" fillId="0" borderId="2553" applyNumberFormat="0" applyFill="0" applyAlignment="0" applyProtection="0"/>
    <xf numFmtId="0" fontId="66" fillId="0" borderId="2553"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550" applyNumberFormat="0" applyAlignment="0" applyProtection="0"/>
    <xf numFmtId="0" fontId="7" fillId="14" borderId="14" applyNumberFormat="0" applyFont="0" applyAlignment="0" applyProtection="0"/>
    <xf numFmtId="0" fontId="61" fillId="46" borderId="2550" applyNumberFormat="0" applyAlignment="0" applyProtection="0"/>
    <xf numFmtId="0" fontId="10" fillId="62" borderId="2551" applyNumberFormat="0" applyFont="0" applyAlignment="0" applyProtection="0"/>
    <xf numFmtId="0" fontId="64" fillId="59" borderId="2552" applyNumberFormat="0" applyAlignment="0" applyProtection="0"/>
    <xf numFmtId="0" fontId="7" fillId="14" borderId="14" applyNumberFormat="0" applyFont="0" applyAlignment="0" applyProtection="0"/>
    <xf numFmtId="0" fontId="66" fillId="0" borderId="2553" applyNumberFormat="0" applyFill="0" applyAlignment="0" applyProtection="0"/>
    <xf numFmtId="0" fontId="2" fillId="0" borderId="2553"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550"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550" applyNumberFormat="0" applyAlignment="0" applyProtection="0"/>
    <xf numFmtId="0" fontId="7" fillId="14" borderId="14" applyNumberFormat="0" applyFont="0" applyAlignment="0" applyProtection="0"/>
    <xf numFmtId="0" fontId="10" fillId="62" borderId="2551" applyNumberFormat="0" applyFont="0" applyAlignment="0" applyProtection="0"/>
    <xf numFmtId="0" fontId="64" fillId="59" borderId="2552" applyNumberFormat="0" applyAlignment="0" applyProtection="0"/>
    <xf numFmtId="0" fontId="7" fillId="14" borderId="14" applyNumberFormat="0" applyFont="0" applyAlignment="0" applyProtection="0"/>
    <xf numFmtId="0" fontId="2" fillId="0" borderId="2553" applyNumberFormat="0" applyFill="0" applyAlignment="0" applyProtection="0"/>
    <xf numFmtId="0" fontId="66" fillId="0" borderId="2553"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0" fontId="10" fillId="63" borderId="2557" applyNumberFormat="0" applyFont="0" applyBorder="0" applyAlignment="0" applyProtection="0"/>
    <xf numFmtId="180" fontId="10" fillId="63" borderId="2557" applyNumberFormat="0" applyFont="0" applyBorder="0" applyAlignment="0" applyProtection="0"/>
    <xf numFmtId="228" fontId="74" fillId="0" borderId="2712" applyNumberFormat="0">
      <alignment horizontal="left"/>
      <protection locked="0"/>
    </xf>
    <xf numFmtId="192" fontId="74" fillId="0" borderId="2712" applyFont="0" applyFill="0" applyBorder="0" applyAlignment="0" applyProtection="0">
      <alignment horizontal="left"/>
      <protection locked="0"/>
    </xf>
    <xf numFmtId="0" fontId="7" fillId="14" borderId="14" applyNumberFormat="0" applyFont="0" applyAlignment="0" applyProtection="0"/>
    <xf numFmtId="0" fontId="74" fillId="0" borderId="2567" applyNumberFormat="0">
      <alignment horizontal="left"/>
      <protection locked="0"/>
    </xf>
    <xf numFmtId="0" fontId="7" fillId="14" borderId="14" applyNumberFormat="0" applyFont="0" applyAlignment="0" applyProtection="0"/>
    <xf numFmtId="188" fontId="73" fillId="63" borderId="2639" applyFill="0">
      <alignment horizontal="center" vertical="center"/>
    </xf>
    <xf numFmtId="180" fontId="10" fillId="63" borderId="2567" applyNumberFormat="0" applyFont="0" applyBorder="0" applyAlignment="0" applyProtection="0"/>
    <xf numFmtId="180" fontId="10" fillId="63" borderId="2567" applyNumberFormat="0" applyFont="0" applyBorder="0" applyAlignment="0" applyProtection="0"/>
    <xf numFmtId="49" fontId="74" fillId="0" borderId="2594">
      <alignment horizontal="left" vertical="top" wrapText="1"/>
      <protection locked="0"/>
    </xf>
    <xf numFmtId="0" fontId="73" fillId="63" borderId="2794" applyFill="0">
      <alignment horizontal="center"/>
    </xf>
    <xf numFmtId="229" fontId="103" fillId="0" borderId="2719">
      <alignment vertical="center"/>
      <protection locked="0"/>
    </xf>
    <xf numFmtId="49" fontId="74" fillId="0" borderId="2621">
      <alignment horizontal="left" vertical="top" wrapText="1"/>
      <protection locked="0"/>
    </xf>
    <xf numFmtId="0" fontId="10" fillId="62" borderId="2588" applyNumberFormat="0" applyFont="0" applyAlignment="0" applyProtection="0"/>
    <xf numFmtId="201" fontId="10" fillId="39" borderId="2603" applyNumberFormat="0">
      <alignment horizontal="left"/>
    </xf>
    <xf numFmtId="231" fontId="103" fillId="0" borderId="2591">
      <alignment vertical="center"/>
      <protection locked="0"/>
    </xf>
    <xf numFmtId="0" fontId="7" fillId="14" borderId="14" applyNumberFormat="0" applyFont="0" applyAlignment="0" applyProtection="0"/>
    <xf numFmtId="184" fontId="103" fillId="0" borderId="2627">
      <alignment vertic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7" fontId="74" fillId="0" borderId="2630" applyFont="0" applyFill="0" applyBorder="0" applyAlignment="0" applyProtection="0">
      <alignment horizontal="left"/>
      <protection locked="0"/>
    </xf>
    <xf numFmtId="0" fontId="7" fillId="14" borderId="14" applyNumberFormat="0" applyFont="0" applyAlignment="0" applyProtection="0"/>
    <xf numFmtId="178" fontId="10" fillId="39" borderId="2603">
      <alignment horizontal="center"/>
      <protection locked="0"/>
    </xf>
    <xf numFmtId="0" fontId="7" fillId="14" borderId="14" applyNumberFormat="0" applyFont="0" applyAlignment="0" applyProtection="0"/>
    <xf numFmtId="228" fontId="73" fillId="63" borderId="2639" applyFill="0">
      <alignment horizontal="center" vertical="center"/>
    </xf>
    <xf numFmtId="231" fontId="103" fillId="0" borderId="2627">
      <alignment vertical="center"/>
      <protection locked="0"/>
    </xf>
    <xf numFmtId="0" fontId="53" fillId="59" borderId="2596" applyNumberFormat="0" applyAlignment="0" applyProtection="0"/>
    <xf numFmtId="0" fontId="53" fillId="59" borderId="2632" applyNumberFormat="0" applyAlignment="0" applyProtection="0"/>
    <xf numFmtId="201" fontId="10" fillId="39" borderId="2594" applyNumberFormat="0">
      <alignment horizontal="left"/>
    </xf>
    <xf numFmtId="184" fontId="68" fillId="0" borderId="2594" applyFill="0">
      <alignment horizontal="center" vertical="center"/>
    </xf>
    <xf numFmtId="271" fontId="11" fillId="0" borderId="2722">
      <alignment horizontal="right"/>
    </xf>
    <xf numFmtId="228" fontId="73" fillId="63" borderId="2621" applyFill="0">
      <alignment horizontal="center"/>
    </xf>
    <xf numFmtId="271" fontId="11" fillId="0" borderId="2612">
      <alignment horizontal="right"/>
    </xf>
    <xf numFmtId="267" fontId="112" fillId="0" borderId="2584" applyFill="0">
      <alignment horizontal="center" vertical="center"/>
    </xf>
    <xf numFmtId="233" fontId="103" fillId="0" borderId="2591">
      <alignment vertical="center"/>
      <protection locked="0"/>
    </xf>
    <xf numFmtId="228" fontId="79" fillId="0" borderId="2594" applyFill="0">
      <alignment horizontal="center" vertical="center"/>
    </xf>
    <xf numFmtId="228" fontId="73" fillId="63" borderId="2639" applyFill="0">
      <alignment horizontal="center"/>
    </xf>
    <xf numFmtId="232" fontId="103" fillId="0" borderId="2627">
      <alignment vertical="center"/>
      <protection locked="0"/>
    </xf>
    <xf numFmtId="271" fontId="11" fillId="0" borderId="2621">
      <alignment horizontal="right"/>
    </xf>
    <xf numFmtId="0" fontId="53" fillId="59" borderId="2632" applyNumberFormat="0" applyAlignment="0" applyProtection="0"/>
    <xf numFmtId="49" fontId="74" fillId="0" borderId="2576">
      <alignment horizontal="left" vertical="top" wrapText="1"/>
      <protection locked="0"/>
    </xf>
    <xf numFmtId="0" fontId="7" fillId="14" borderId="14" applyNumberFormat="0" applyFont="0" applyAlignment="0" applyProtection="0"/>
    <xf numFmtId="0" fontId="73" fillId="63" borderId="2576" applyFill="0">
      <alignment horizontal="center"/>
    </xf>
    <xf numFmtId="188" fontId="73" fillId="63" borderId="2576" applyFill="0">
      <alignment horizontal="center" vertical="center"/>
    </xf>
    <xf numFmtId="0" fontId="7" fillId="14" borderId="14" applyNumberFormat="0" applyFont="0" applyAlignment="0" applyProtection="0"/>
    <xf numFmtId="187" fontId="74" fillId="0" borderId="2612" applyFont="0" applyFill="0" applyBorder="0" applyAlignment="0" applyProtection="0">
      <alignment horizontal="left"/>
      <protection locked="0"/>
    </xf>
    <xf numFmtId="250" fontId="121" fillId="0" borderId="2622" applyFill="0"/>
    <xf numFmtId="10" fontId="68" fillId="67" borderId="2630" applyNumberFormat="0" applyBorder="0" applyAlignment="0" applyProtection="0"/>
    <xf numFmtId="228" fontId="124" fillId="0" borderId="2593" applyFill="0">
      <alignment horizontal="center" vertical="center"/>
    </xf>
    <xf numFmtId="0" fontId="7" fillId="14" borderId="14" applyNumberFormat="0" applyFont="0" applyAlignment="0" applyProtection="0"/>
    <xf numFmtId="0" fontId="74" fillId="0" borderId="2612" applyNumberFormat="0">
      <alignment horizontal="left"/>
      <protection locked="0"/>
    </xf>
    <xf numFmtId="228" fontId="124" fillId="0" borderId="2584" applyFill="0">
      <alignment horizontal="center" vertical="center"/>
    </xf>
    <xf numFmtId="0" fontId="7" fillId="14" borderId="14" applyNumberFormat="0" applyFont="0" applyAlignment="0" applyProtection="0"/>
    <xf numFmtId="271" fontId="11" fillId="0" borderId="2603">
      <alignment horizontal="right"/>
    </xf>
    <xf numFmtId="229" fontId="103" fillId="0" borderId="2627">
      <alignment vertical="center"/>
      <protection locked="0"/>
    </xf>
    <xf numFmtId="271" fontId="11" fillId="63" borderId="2621">
      <alignment horizontal="right"/>
    </xf>
    <xf numFmtId="201" fontId="10" fillId="39" borderId="2612" applyNumberFormat="0">
      <alignment horizontal="left"/>
    </xf>
    <xf numFmtId="3" fontId="114" fillId="39" borderId="2621">
      <alignment horizontal="center"/>
      <protection locked="0"/>
    </xf>
    <xf numFmtId="185" fontId="74" fillId="0" borderId="2621" applyFont="0" applyFill="0" applyBorder="0" applyAlignment="0" applyProtection="0">
      <alignment horizontal="left"/>
      <protection locked="0"/>
    </xf>
    <xf numFmtId="228" fontId="103" fillId="0" borderId="2609">
      <alignment vertical="center"/>
      <protection locked="0"/>
    </xf>
    <xf numFmtId="193" fontId="10" fillId="0" borderId="2576"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2621" applyFont="0" applyFill="0" applyBorder="0" applyAlignment="0" applyProtection="0">
      <alignment horizontal="left"/>
      <protection locked="0"/>
    </xf>
    <xf numFmtId="271" fontId="11" fillId="0" borderId="2603">
      <alignment horizontal="right"/>
    </xf>
    <xf numFmtId="49" fontId="74" fillId="0" borderId="2603">
      <alignment horizontal="left" vertical="top" wrapText="1"/>
      <protection locked="0"/>
    </xf>
    <xf numFmtId="49" fontId="74" fillId="0" borderId="2612">
      <alignment horizontal="left" vertical="top" wrapText="1"/>
      <protection locked="0"/>
    </xf>
    <xf numFmtId="197" fontId="74" fillId="0" borderId="2612">
      <alignment horizontal="left"/>
      <protection locked="0"/>
    </xf>
    <xf numFmtId="233" fontId="103" fillId="0" borderId="2627">
      <alignment vertical="center"/>
      <protection locked="0"/>
    </xf>
    <xf numFmtId="200" fontId="10" fillId="5" borderId="2576" applyFont="0" applyFill="0" applyBorder="0" applyAlignment="0" applyProtection="0"/>
    <xf numFmtId="228" fontId="73" fillId="63" borderId="2621" applyFill="0">
      <alignment horizontal="center"/>
    </xf>
    <xf numFmtId="196" fontId="10" fillId="39" borderId="2621" applyFont="0" applyFill="0" applyBorder="0" applyAlignment="0">
      <alignment horizontal="left"/>
    </xf>
    <xf numFmtId="0" fontId="7" fillId="14" borderId="14" applyNumberFormat="0" applyFont="0" applyAlignment="0" applyProtection="0"/>
    <xf numFmtId="228" fontId="74" fillId="0" borderId="2639" applyNumberFormat="0">
      <alignment horizontal="left"/>
      <protection locked="0"/>
    </xf>
    <xf numFmtId="0" fontId="7" fillId="14" borderId="14" applyNumberFormat="0" applyFont="0" applyAlignment="0" applyProtection="0"/>
    <xf numFmtId="0" fontId="7" fillId="14" borderId="14" applyNumberFormat="0" applyFont="0" applyAlignment="0" applyProtection="0"/>
    <xf numFmtId="0" fontId="66" fillId="0" borderId="2599" applyNumberFormat="0" applyFill="0" applyAlignment="0" applyProtection="0"/>
    <xf numFmtId="0" fontId="7" fillId="14" borderId="14" applyNumberFormat="0" applyFont="0" applyAlignment="0" applyProtection="0"/>
    <xf numFmtId="271" fontId="11" fillId="63" borderId="2612">
      <alignment horizontal="right"/>
    </xf>
    <xf numFmtId="0" fontId="7" fillId="14" borderId="14" applyNumberFormat="0" applyFont="0" applyAlignment="0" applyProtection="0"/>
    <xf numFmtId="0" fontId="7" fillId="14" borderId="14" applyNumberFormat="0" applyFont="0" applyAlignment="0" applyProtection="0"/>
    <xf numFmtId="228" fontId="103" fillId="0" borderId="2591">
      <alignment vertical="center"/>
      <protection locked="0"/>
    </xf>
    <xf numFmtId="0" fontId="7" fillId="14" borderId="14" applyNumberFormat="0" applyFont="0" applyAlignment="0" applyProtection="0"/>
    <xf numFmtId="0" fontId="10" fillId="62" borderId="2624" applyNumberFormat="0" applyFont="0" applyAlignment="0" applyProtection="0"/>
    <xf numFmtId="0" fontId="7" fillId="14" borderId="14" applyNumberFormat="0" applyFont="0" applyAlignment="0" applyProtection="0"/>
    <xf numFmtId="0" fontId="2" fillId="0" borderId="2608" applyNumberFormat="0" applyFill="0" applyAlignment="0" applyProtection="0"/>
    <xf numFmtId="228" fontId="136" fillId="68" borderId="2637" applyNumberFormat="0">
      <alignment horizontal="right"/>
    </xf>
    <xf numFmtId="0" fontId="7" fillId="14" borderId="14" applyNumberFormat="0" applyFont="0" applyAlignment="0" applyProtection="0"/>
    <xf numFmtId="0" fontId="7" fillId="14" borderId="14" applyNumberFormat="0" applyFont="0" applyAlignment="0" applyProtection="0"/>
    <xf numFmtId="10" fontId="68" fillId="67" borderId="2621" applyNumberFormat="0" applyBorder="0" applyAlignment="0" applyProtection="0"/>
    <xf numFmtId="188" fontId="73" fillId="63" borderId="2576" applyFill="0">
      <alignment horizontal="center" vertical="center"/>
    </xf>
    <xf numFmtId="0" fontId="7" fillId="14" borderId="14" applyNumberFormat="0" applyFont="0" applyAlignment="0" applyProtection="0"/>
    <xf numFmtId="254" fontId="10" fillId="39" borderId="2603">
      <alignment horizontal="right"/>
      <protection locked="0"/>
    </xf>
    <xf numFmtId="271" fontId="11" fillId="63" borderId="2630">
      <alignment horizontal="right"/>
    </xf>
    <xf numFmtId="178" fontId="10" fillId="39" borderId="2621">
      <alignment horizontal="center"/>
      <protection locked="0"/>
    </xf>
    <xf numFmtId="191" fontId="74" fillId="0" borderId="2594" applyFont="0" applyFill="0" applyBorder="0" applyAlignment="0" applyProtection="0">
      <alignment horizontal="left"/>
      <protection locked="0"/>
    </xf>
    <xf numFmtId="0" fontId="7" fillId="14" borderId="14" applyNumberFormat="0" applyFont="0" applyAlignment="0" applyProtection="0"/>
    <xf numFmtId="0" fontId="73" fillId="63" borderId="2621" applyFill="0">
      <alignment horizontal="center"/>
    </xf>
    <xf numFmtId="17" fontId="11" fillId="39" borderId="2594">
      <alignment horizontal="center"/>
      <protection locked="0"/>
    </xf>
    <xf numFmtId="0" fontId="2" fillId="0" borderId="2581" applyNumberFormat="0" applyFill="0" applyAlignment="0" applyProtection="0"/>
    <xf numFmtId="191" fontId="74" fillId="0" borderId="2621" applyFont="0" applyFill="0" applyBorder="0" applyAlignment="0" applyProtection="0">
      <alignment horizontal="left"/>
      <protection locked="0"/>
    </xf>
    <xf numFmtId="0" fontId="53" fillId="59" borderId="2623" applyNumberFormat="0" applyAlignment="0" applyProtection="0"/>
    <xf numFmtId="0" fontId="53" fillId="59" borderId="2569" applyNumberFormat="0" applyAlignment="0" applyProtection="0"/>
    <xf numFmtId="188" fontId="73" fillId="63" borderId="2621" applyFill="0">
      <alignment horizontal="center" vertical="center"/>
    </xf>
    <xf numFmtId="0" fontId="7" fillId="14" borderId="14" applyNumberFormat="0" applyFont="0" applyAlignment="0" applyProtection="0"/>
    <xf numFmtId="228" fontId="136" fillId="68" borderId="2583" applyNumberFormat="0">
      <alignment horizontal="right"/>
    </xf>
    <xf numFmtId="0" fontId="10" fillId="62" borderId="2597" applyNumberFormat="0" applyFont="0" applyAlignment="0" applyProtection="0"/>
    <xf numFmtId="0" fontId="61" fillId="46" borderId="2569" applyNumberFormat="0" applyAlignment="0" applyProtection="0"/>
    <xf numFmtId="0" fontId="7" fillId="14" borderId="14" applyNumberFormat="0" applyFont="0" applyAlignment="0" applyProtection="0"/>
    <xf numFmtId="231" fontId="103" fillId="0" borderId="2618">
      <alignment vertical="center"/>
      <protection locked="0"/>
    </xf>
    <xf numFmtId="0" fontId="10" fillId="62" borderId="2570" applyNumberFormat="0" applyFont="0" applyAlignment="0" applyProtection="0"/>
    <xf numFmtId="0" fontId="10" fillId="62" borderId="2570" applyNumberFormat="0" applyFont="0" applyAlignment="0" applyProtection="0"/>
    <xf numFmtId="0" fontId="64" fillId="59" borderId="2571" applyNumberFormat="0" applyAlignment="0" applyProtection="0"/>
    <xf numFmtId="0" fontId="66" fillId="0" borderId="2572" applyNumberFormat="0" applyFill="0" applyAlignment="0" applyProtection="0"/>
    <xf numFmtId="0" fontId="2" fillId="0" borderId="2617" applyNumberFormat="0" applyFill="0" applyAlignment="0" applyProtection="0"/>
    <xf numFmtId="271" fontId="11" fillId="0" borderId="2585">
      <alignment horizontal="right"/>
    </xf>
    <xf numFmtId="266" fontId="103" fillId="0" borderId="2585" applyFill="0">
      <alignment horizontal="center" vertical="center"/>
    </xf>
    <xf numFmtId="10" fontId="68" fillId="67" borderId="2585" applyNumberFormat="0" applyBorder="0" applyAlignment="0" applyProtection="0"/>
    <xf numFmtId="276" fontId="20" fillId="0" borderId="2585">
      <alignment horizontal="center"/>
    </xf>
    <xf numFmtId="276" fontId="20" fillId="0" borderId="2576">
      <alignment horizontal="center"/>
    </xf>
    <xf numFmtId="0" fontId="74" fillId="0" borderId="2576" applyNumberFormat="0">
      <alignment horizontal="left"/>
      <protection locked="0"/>
    </xf>
    <xf numFmtId="0" fontId="61" fillId="46" borderId="2614" applyNumberFormat="0" applyAlignment="0" applyProtection="0"/>
    <xf numFmtId="0" fontId="7" fillId="14" borderId="14" applyNumberFormat="0" applyFont="0" applyAlignment="0" applyProtection="0"/>
    <xf numFmtId="0" fontId="7" fillId="14" borderId="14" applyNumberFormat="0" applyFont="0" applyAlignment="0" applyProtection="0"/>
    <xf numFmtId="228" fontId="112" fillId="0" borderId="2593" applyFill="0">
      <alignment horizontal="center" vertical="center"/>
    </xf>
    <xf numFmtId="0" fontId="7" fillId="14" borderId="14" applyNumberFormat="0" applyFont="0" applyAlignment="0" applyProtection="0"/>
    <xf numFmtId="0" fontId="7" fillId="14" borderId="14" applyNumberFormat="0" applyFont="0" applyAlignment="0" applyProtection="0"/>
    <xf numFmtId="184" fontId="103" fillId="0" borderId="2618">
      <alignment vertical="center"/>
      <protection locked="0"/>
    </xf>
    <xf numFmtId="0" fontId="7" fillId="14" borderId="14" applyNumberFormat="0" applyFont="0" applyAlignment="0" applyProtection="0"/>
    <xf numFmtId="228" fontId="104" fillId="0" borderId="2594" applyFill="0">
      <alignment horizontal="center" vertical="center"/>
    </xf>
    <xf numFmtId="228" fontId="112" fillId="0" borderId="2584" applyFill="0">
      <alignment horizontal="center" vertical="center"/>
    </xf>
    <xf numFmtId="228" fontId="73" fillId="63" borderId="2630" applyFill="0">
      <alignment horizontal="center"/>
    </xf>
    <xf numFmtId="228" fontId="103" fillId="0" borderId="2612" applyFill="0">
      <alignment horizontal="center" vertical="center"/>
    </xf>
    <xf numFmtId="185" fontId="74" fillId="0" borderId="2612" applyFont="0" applyFill="0" applyBorder="0" applyAlignment="0" applyProtection="0">
      <alignment horizontal="left"/>
      <protection locked="0"/>
    </xf>
    <xf numFmtId="0" fontId="61" fillId="46" borderId="2578" applyNumberFormat="0" applyAlignment="0" applyProtection="0"/>
    <xf numFmtId="0" fontId="7" fillId="14" borderId="14" applyNumberFormat="0" applyFont="0" applyAlignment="0" applyProtection="0"/>
    <xf numFmtId="49" fontId="74" fillId="0" borderId="2621">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193" fontId="10" fillId="0" borderId="2576"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587"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78" fontId="10" fillId="39" borderId="2594">
      <alignment horizontal="center"/>
      <protection locked="0"/>
    </xf>
    <xf numFmtId="254" fontId="10" fillId="39" borderId="2594">
      <alignment horizontal="right"/>
      <protection locked="0"/>
    </xf>
    <xf numFmtId="178" fontId="10" fillId="39" borderId="2594">
      <alignment horizontal="center"/>
      <protection locked="0"/>
    </xf>
    <xf numFmtId="0" fontId="7" fillId="14" borderId="14" applyNumberFormat="0" applyFont="0" applyAlignment="0" applyProtection="0"/>
    <xf numFmtId="0" fontId="7" fillId="14" borderId="14" applyNumberFormat="0" applyFont="0" applyAlignment="0" applyProtection="0"/>
    <xf numFmtId="196" fontId="10" fillId="39" borderId="2594" applyFont="0" applyFill="0" applyBorder="0" applyAlignment="0">
      <alignment horizontal="left"/>
    </xf>
    <xf numFmtId="0" fontId="7" fillId="14" borderId="14" applyNumberFormat="0" applyFont="0" applyAlignment="0" applyProtection="0"/>
    <xf numFmtId="0" fontId="7" fillId="14" borderId="14" applyNumberFormat="0" applyFont="0" applyAlignment="0" applyProtection="0"/>
    <xf numFmtId="178" fontId="10" fillId="39" borderId="2576">
      <alignment horizontal="center"/>
      <protection locked="0"/>
    </xf>
    <xf numFmtId="201" fontId="10" fillId="39" borderId="2621" applyNumberFormat="0">
      <alignment horizontal="left"/>
    </xf>
    <xf numFmtId="0" fontId="66" fillId="0" borderId="2581" applyNumberFormat="0" applyFill="0" applyAlignment="0" applyProtection="0"/>
    <xf numFmtId="271" fontId="11" fillId="0" borderId="2722">
      <alignment horizontal="right"/>
    </xf>
    <xf numFmtId="196" fontId="10" fillId="39" borderId="2612" applyFont="0" applyFill="0" applyBorder="0" applyAlignment="0">
      <alignment horizontal="left"/>
    </xf>
    <xf numFmtId="0" fontId="7" fillId="14" borderId="14" applyNumberFormat="0" applyFont="0" applyAlignment="0" applyProtection="0"/>
    <xf numFmtId="178" fontId="10" fillId="39" borderId="2576">
      <alignment horizontal="center"/>
      <protection locked="0"/>
    </xf>
    <xf numFmtId="0" fontId="7" fillId="14" borderId="14" applyNumberFormat="0" applyFont="0" applyAlignment="0" applyProtection="0"/>
    <xf numFmtId="49" fontId="74" fillId="0" borderId="2612">
      <alignment horizontal="left" vertical="top" wrapText="1"/>
      <protection locked="0"/>
    </xf>
    <xf numFmtId="0" fontId="7" fillId="14" borderId="14" applyNumberFormat="0" applyFont="0" applyAlignment="0" applyProtection="0"/>
    <xf numFmtId="0" fontId="53" fillId="59" borderId="2569" applyNumberFormat="0" applyAlignment="0" applyProtection="0"/>
    <xf numFmtId="271" fontId="11" fillId="0" borderId="2639">
      <alignment horizontal="right"/>
    </xf>
    <xf numFmtId="191" fontId="74" fillId="0" borderId="2612" applyFont="0" applyFill="0" applyBorder="0" applyAlignment="0" applyProtection="0">
      <alignment horizontal="left"/>
      <protection locked="0"/>
    </xf>
    <xf numFmtId="230" fontId="103" fillId="0" borderId="2618">
      <alignment vertical="center"/>
      <protection locked="0"/>
    </xf>
    <xf numFmtId="233" fontId="103" fillId="0" borderId="2636">
      <alignment vertical="center"/>
      <protection locked="0"/>
    </xf>
    <xf numFmtId="190" fontId="74" fillId="0" borderId="2621" applyFont="0" applyFill="0" applyBorder="0" applyAlignment="0" applyProtection="0">
      <alignment horizontal="left"/>
      <protection locked="0"/>
    </xf>
    <xf numFmtId="196" fontId="10" fillId="39" borderId="2612" applyFont="0" applyFill="0" applyBorder="0" applyAlignment="0">
      <alignment horizontal="left"/>
    </xf>
    <xf numFmtId="0" fontId="7" fillId="14" borderId="14" applyNumberFormat="0" applyFont="0" applyAlignment="0" applyProtection="0"/>
    <xf numFmtId="0" fontId="66" fillId="0" borderId="2599" applyNumberFormat="0" applyFill="0" applyAlignment="0" applyProtection="0"/>
    <xf numFmtId="0" fontId="53" fillId="59" borderId="2614" applyNumberFormat="0" applyAlignment="0" applyProtection="0"/>
    <xf numFmtId="254" fontId="10" fillId="39" borderId="2612">
      <alignment horizontal="right"/>
      <protection locked="0"/>
    </xf>
    <xf numFmtId="178" fontId="10" fillId="39" borderId="2621">
      <alignment horizontal="center"/>
      <protection locked="0"/>
    </xf>
    <xf numFmtId="228" fontId="103" fillId="0" borderId="2630" applyFill="0">
      <alignment horizontal="center" vertical="center"/>
    </xf>
    <xf numFmtId="254" fontId="10" fillId="39" borderId="2621">
      <alignment horizontal="right"/>
      <protection locked="0"/>
    </xf>
    <xf numFmtId="0" fontId="66" fillId="0" borderId="2590" applyNumberFormat="0" applyFill="0" applyAlignment="0" applyProtection="0"/>
    <xf numFmtId="0" fontId="7" fillId="14" borderId="14" applyNumberFormat="0" applyFont="0" applyAlignment="0" applyProtection="0"/>
    <xf numFmtId="0" fontId="53" fillId="59" borderId="2578" applyNumberFormat="0" applyAlignment="0" applyProtection="0"/>
    <xf numFmtId="0" fontId="2" fillId="0" borderId="2590" applyNumberFormat="0" applyFill="0" applyAlignment="0" applyProtection="0"/>
    <xf numFmtId="0" fontId="73" fillId="63" borderId="2621" applyFill="0">
      <alignment horizontal="center"/>
    </xf>
    <xf numFmtId="0" fontId="7" fillId="14" borderId="14" applyNumberFormat="0" applyFont="0" applyAlignment="0" applyProtection="0"/>
    <xf numFmtId="0" fontId="7" fillId="14" borderId="14" applyNumberFormat="0" applyFont="0" applyAlignment="0" applyProtection="0"/>
    <xf numFmtId="271" fontId="11" fillId="0" borderId="2630">
      <alignment horizontal="right"/>
    </xf>
    <xf numFmtId="228" fontId="73" fillId="63" borderId="2621" applyFill="0">
      <alignment horizontal="center" vertical="center"/>
    </xf>
    <xf numFmtId="187" fontId="74" fillId="0" borderId="2576" applyFont="0" applyFill="0" applyBorder="0" applyAlignment="0" applyProtection="0">
      <alignment horizontal="left"/>
      <protection locked="0"/>
    </xf>
    <xf numFmtId="0" fontId="7" fillId="14" borderId="14" applyNumberFormat="0" applyFont="0" applyAlignment="0" applyProtection="0"/>
    <xf numFmtId="250" fontId="168" fillId="0" borderId="2622" applyFill="0"/>
    <xf numFmtId="0" fontId="7" fillId="14" borderId="14" applyNumberFormat="0" applyFont="0" applyAlignment="0" applyProtection="0"/>
    <xf numFmtId="17" fontId="11" fillId="39" borderId="2630">
      <alignment horizontal="center"/>
      <protection locked="0"/>
    </xf>
    <xf numFmtId="0" fontId="53" fillId="59" borderId="2605" applyNumberFormat="0" applyAlignment="0" applyProtection="0"/>
    <xf numFmtId="188" fontId="73" fillId="63" borderId="2612" applyFill="0">
      <alignment horizontal="center" vertical="center"/>
    </xf>
    <xf numFmtId="229" fontId="103" fillId="0" borderId="2591">
      <alignment vertical="center"/>
      <protection locked="0"/>
    </xf>
    <xf numFmtId="231" fontId="103" fillId="0" borderId="2591">
      <alignment vertical="center"/>
      <protection locked="0"/>
    </xf>
    <xf numFmtId="10" fontId="68" fillId="67" borderId="2603" applyNumberFormat="0" applyBorder="0" applyAlignment="0" applyProtection="0"/>
    <xf numFmtId="49" fontId="74" fillId="0" borderId="2630">
      <alignment horizontal="left" vertical="top" wrapText="1"/>
      <protection locked="0"/>
    </xf>
    <xf numFmtId="266" fontId="103" fillId="0" borderId="2639" applyFill="0">
      <alignment horizontal="center" vertical="center"/>
    </xf>
    <xf numFmtId="178" fontId="10" fillId="39" borderId="2612">
      <alignment horizontal="center"/>
      <protection locked="0"/>
    </xf>
    <xf numFmtId="267" fontId="112" fillId="0" borderId="2629" applyFill="0">
      <alignment horizontal="center" vertical="center"/>
    </xf>
    <xf numFmtId="0" fontId="61" fillId="46" borderId="2569" applyNumberFormat="0" applyAlignment="0" applyProtection="0"/>
    <xf numFmtId="230" fontId="103" fillId="0" borderId="2582">
      <alignment vertical="center"/>
      <protection locked="0"/>
    </xf>
    <xf numFmtId="254" fontId="10" fillId="39" borderId="2630">
      <alignment horizontal="right"/>
      <protection locked="0"/>
    </xf>
    <xf numFmtId="178" fontId="10" fillId="39" borderId="2630">
      <alignment horizontal="center"/>
      <protection locked="0"/>
    </xf>
    <xf numFmtId="185" fontId="74" fillId="0" borderId="2639" applyFont="0" applyFill="0" applyBorder="0" applyAlignment="0" applyProtection="0">
      <alignment horizontal="left"/>
      <protection locked="0"/>
    </xf>
    <xf numFmtId="0" fontId="7" fillId="14" borderId="14" applyNumberFormat="0" applyFont="0" applyAlignment="0" applyProtection="0"/>
    <xf numFmtId="3" fontId="114" fillId="39" borderId="2612">
      <alignment horizontal="center"/>
      <protection locked="0"/>
    </xf>
    <xf numFmtId="0" fontId="7" fillId="14" borderId="14" applyNumberFormat="0" applyFont="0" applyAlignment="0" applyProtection="0"/>
    <xf numFmtId="0" fontId="66" fillId="0" borderId="2590" applyNumberFormat="0" applyFill="0" applyAlignment="0" applyProtection="0"/>
    <xf numFmtId="0" fontId="66" fillId="0" borderId="2599" applyNumberFormat="0" applyFill="0" applyAlignment="0" applyProtection="0"/>
    <xf numFmtId="271" fontId="11" fillId="63" borderId="2603">
      <alignment horizontal="right"/>
    </xf>
    <xf numFmtId="0" fontId="7" fillId="14" borderId="14" applyNumberFormat="0" applyFont="0" applyAlignment="0" applyProtection="0"/>
    <xf numFmtId="229" fontId="103" fillId="0" borderId="2609">
      <alignment vertical="center"/>
      <protection locked="0"/>
    </xf>
    <xf numFmtId="0" fontId="7" fillId="14" borderId="14" applyNumberFormat="0" applyFont="0" applyAlignment="0" applyProtection="0"/>
    <xf numFmtId="228" fontId="103" fillId="0" borderId="2603" applyFill="0">
      <alignment horizontal="center" vertical="center"/>
    </xf>
    <xf numFmtId="0" fontId="2" fillId="0" borderId="2635" applyNumberFormat="0" applyFill="0" applyAlignment="0" applyProtection="0"/>
    <xf numFmtId="0" fontId="61" fillId="46" borderId="2632" applyNumberFormat="0" applyAlignment="0" applyProtection="0"/>
    <xf numFmtId="0" fontId="66" fillId="0" borderId="2626"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10" fillId="62" borderId="2570" applyNumberFormat="0" applyFont="0" applyAlignment="0" applyProtection="0"/>
    <xf numFmtId="0" fontId="64" fillId="59" borderId="2571" applyNumberFormat="0" applyAlignment="0" applyProtection="0"/>
    <xf numFmtId="0" fontId="10" fillId="62" borderId="2615" applyNumberFormat="0" applyFont="0" applyAlignment="0" applyProtection="0"/>
    <xf numFmtId="231" fontId="103" fillId="0" borderId="2618">
      <alignment vertical="center"/>
      <protection locked="0"/>
    </xf>
    <xf numFmtId="0" fontId="7" fillId="14" borderId="14" applyNumberFormat="0" applyFont="0" applyAlignment="0" applyProtection="0"/>
    <xf numFmtId="250" fontId="121" fillId="0" borderId="2604" applyFill="0"/>
    <xf numFmtId="0" fontId="7" fillId="14" borderId="14" applyNumberFormat="0" applyFont="0" applyAlignment="0" applyProtection="0"/>
    <xf numFmtId="0" fontId="7" fillId="14" borderId="14" applyNumberFormat="0" applyFont="0" applyAlignment="0" applyProtection="0"/>
    <xf numFmtId="0" fontId="66" fillId="0" borderId="2572" applyNumberFormat="0" applyFill="0" applyAlignment="0" applyProtection="0"/>
    <xf numFmtId="0" fontId="2" fillId="0" borderId="2572" applyNumberFormat="0" applyFill="0" applyAlignment="0" applyProtection="0"/>
    <xf numFmtId="0" fontId="7" fillId="14" borderId="14" applyNumberFormat="0" applyFont="0" applyAlignment="0" applyProtection="0"/>
    <xf numFmtId="0" fontId="61" fillId="46" borderId="2623" applyNumberFormat="0" applyAlignment="0" applyProtection="0"/>
    <xf numFmtId="0" fontId="7" fillId="14" borderId="14" applyNumberFormat="0" applyFont="0" applyAlignment="0" applyProtection="0"/>
    <xf numFmtId="228" fontId="124" fillId="0" borderId="2629" applyFill="0">
      <alignment horizontal="center" vertical="center"/>
    </xf>
    <xf numFmtId="231" fontId="103" fillId="0" borderId="2627">
      <alignment vertical="center"/>
      <protection locked="0"/>
    </xf>
    <xf numFmtId="0" fontId="66" fillId="0" borderId="2617" applyNumberFormat="0" applyFill="0" applyAlignment="0" applyProtection="0"/>
    <xf numFmtId="237" fontId="103" fillId="0" borderId="2627">
      <alignment vertical="center"/>
      <protection locked="0"/>
    </xf>
    <xf numFmtId="233" fontId="103" fillId="0" borderId="2591">
      <alignment vertical="center"/>
      <protection locked="0"/>
    </xf>
    <xf numFmtId="0" fontId="74" fillId="0" borderId="2594" applyNumberFormat="0">
      <alignment horizontal="left"/>
      <protection locked="0"/>
    </xf>
    <xf numFmtId="231" fontId="103" fillId="0" borderId="2600">
      <alignment vertical="center"/>
      <protection locked="0"/>
    </xf>
    <xf numFmtId="267" fontId="112" fillId="0" borderId="2593" applyFill="0">
      <alignment horizontal="center" vertical="center"/>
    </xf>
    <xf numFmtId="0" fontId="10" fillId="62" borderId="2606" applyNumberFormat="0" applyFont="0" applyAlignment="0" applyProtection="0"/>
    <xf numFmtId="37" fontId="70" fillId="0" borderId="2620" applyFill="0">
      <alignment horizontal="center" vertical="center"/>
    </xf>
    <xf numFmtId="229" fontId="103" fillId="0" borderId="2618">
      <alignment vertical="center"/>
      <protection locked="0"/>
    </xf>
    <xf numFmtId="185" fontId="74" fillId="0" borderId="2594" applyFont="0" applyFill="0" applyBorder="0" applyAlignment="0" applyProtection="0">
      <alignment horizontal="left"/>
      <protection locked="0"/>
    </xf>
    <xf numFmtId="3" fontId="114" fillId="39" borderId="2594">
      <alignment horizontal="center"/>
      <protection locked="0"/>
    </xf>
    <xf numFmtId="228" fontId="68" fillId="0" borderId="2594" applyFill="0">
      <alignment horizontal="center" vertical="center"/>
    </xf>
    <xf numFmtId="188" fontId="73" fillId="63" borderId="2594" applyFill="0">
      <alignment horizontal="center" vertical="center"/>
    </xf>
    <xf numFmtId="0" fontId="66" fillId="0" borderId="2581" applyNumberFormat="0" applyFill="0" applyAlignment="0" applyProtection="0"/>
    <xf numFmtId="0" fontId="64" fillId="59" borderId="2580" applyNumberFormat="0" applyAlignment="0" applyProtection="0"/>
    <xf numFmtId="0" fontId="10" fillId="62" borderId="2579" applyNumberFormat="0" applyFont="0" applyAlignment="0" applyProtection="0"/>
    <xf numFmtId="188" fontId="73" fillId="63" borderId="2585" applyFill="0">
      <alignment horizontal="center" vertical="center"/>
    </xf>
    <xf numFmtId="0" fontId="10" fillId="62" borderId="2579" applyNumberFormat="0" applyFont="0" applyAlignment="0" applyProtection="0"/>
    <xf numFmtId="228" fontId="73" fillId="63" borderId="2603" applyFill="0">
      <alignment horizontal="center" vertical="center"/>
    </xf>
    <xf numFmtId="0" fontId="7" fillId="14" borderId="14" applyNumberFormat="0" applyFont="0" applyAlignment="0" applyProtection="0"/>
    <xf numFmtId="17" fontId="11" fillId="39" borderId="2612">
      <alignment horizontal="center"/>
      <protection locked="0"/>
    </xf>
    <xf numFmtId="200" fontId="10" fillId="5" borderId="2612" applyFont="0" applyFill="0" applyBorder="0" applyAlignment="0" applyProtection="0"/>
    <xf numFmtId="184" fontId="103" fillId="0" borderId="2600">
      <alignment vertical="center"/>
      <protection locked="0"/>
    </xf>
    <xf numFmtId="37" fontId="70" fillId="0" borderId="2593" applyFill="0">
      <alignment horizontal="center" vertical="center"/>
    </xf>
    <xf numFmtId="228" fontId="73" fillId="63" borderId="2630" applyFill="0">
      <alignment horizontal="center" vertical="center"/>
    </xf>
    <xf numFmtId="228" fontId="136" fillId="68" borderId="2610" applyNumberFormat="0">
      <alignment horizontal="right"/>
    </xf>
    <xf numFmtId="0" fontId="10" fillId="62" borderId="2597" applyNumberFormat="0" applyFont="0" applyAlignment="0" applyProtection="0"/>
    <xf numFmtId="0" fontId="7" fillId="14" borderId="14" applyNumberFormat="0" applyFont="0" applyAlignment="0" applyProtection="0"/>
    <xf numFmtId="254" fontId="10" fillId="39" borderId="2594">
      <alignment horizontal="right"/>
      <protection locked="0"/>
    </xf>
    <xf numFmtId="178" fontId="10" fillId="39" borderId="2612">
      <alignment horizontal="center"/>
      <protection locked="0"/>
    </xf>
    <xf numFmtId="192" fontId="74" fillId="0" borderId="2621" applyFont="0" applyFill="0" applyBorder="0" applyAlignment="0" applyProtection="0">
      <alignment horizontal="left"/>
      <protection locked="0"/>
    </xf>
    <xf numFmtId="271" fontId="11" fillId="0" borderId="2594">
      <alignment horizontal="right"/>
    </xf>
    <xf numFmtId="0" fontId="7" fillId="14" borderId="14" applyNumberFormat="0" applyFont="0" applyAlignment="0" applyProtection="0"/>
    <xf numFmtId="0" fontId="7" fillId="14" borderId="14" applyNumberFormat="0" applyFont="0" applyAlignment="0" applyProtection="0"/>
    <xf numFmtId="187" fontId="74" fillId="0" borderId="2594"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64" fillId="59" borderId="2598" applyNumberFormat="0" applyAlignment="0" applyProtection="0"/>
    <xf numFmtId="250" fontId="121" fillId="0" borderId="2631" applyFill="0"/>
    <xf numFmtId="237" fontId="103" fillId="0" borderId="2600">
      <alignment vertical="center"/>
      <protection locked="0"/>
    </xf>
    <xf numFmtId="0" fontId="10" fillId="62" borderId="2633"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2576" applyFont="0" applyFill="0" applyBorder="0" applyAlignment="0" applyProtection="0">
      <alignment horizontal="left"/>
      <protection locked="0"/>
    </xf>
    <xf numFmtId="0" fontId="7" fillId="14" borderId="14" applyNumberFormat="0" applyFont="0" applyAlignment="0" applyProtection="0"/>
    <xf numFmtId="233" fontId="103" fillId="0" borderId="2609">
      <alignment vertical="center"/>
      <protection locked="0"/>
    </xf>
    <xf numFmtId="228" fontId="68" fillId="0" borderId="2630" applyFill="0">
      <alignment horizontal="center" vertical="center"/>
    </xf>
    <xf numFmtId="228" fontId="103" fillId="0" borderId="2600">
      <alignment vertical="center"/>
      <protection locked="0"/>
    </xf>
    <xf numFmtId="178" fontId="10" fillId="39" borderId="2576">
      <alignment horizontal="center"/>
      <protection locked="0"/>
    </xf>
    <xf numFmtId="0" fontId="74" fillId="0" borderId="2621" applyNumberFormat="0">
      <alignment horizontal="left"/>
      <protection locked="0"/>
    </xf>
    <xf numFmtId="0" fontId="53" fillId="59" borderId="2605" applyNumberFormat="0" applyAlignment="0" applyProtection="0"/>
    <xf numFmtId="0" fontId="61" fillId="46" borderId="2605" applyNumberFormat="0" applyAlignment="0" applyProtection="0"/>
    <xf numFmtId="0" fontId="7" fillId="14" borderId="14" applyNumberFormat="0" applyFont="0" applyAlignment="0" applyProtection="0"/>
    <xf numFmtId="188" fontId="73" fillId="63" borderId="2612" applyFill="0">
      <alignment horizontal="center" vertical="center"/>
    </xf>
    <xf numFmtId="228" fontId="73" fillId="63" borderId="2594" applyFill="0">
      <alignment horizontal="center" vertical="center"/>
    </xf>
    <xf numFmtId="228" fontId="73" fillId="63" borderId="2612" applyFill="0">
      <alignment horizontal="center"/>
    </xf>
    <xf numFmtId="228" fontId="112" fillId="0" borderId="2629" applyFill="0">
      <alignment horizontal="center" vertical="center"/>
    </xf>
    <xf numFmtId="49" fontId="74" fillId="0" borderId="2639">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7" fontId="74" fillId="0" borderId="2603" applyFont="0" applyFill="0" applyBorder="0" applyAlignment="0" applyProtection="0">
      <alignment horizontal="left"/>
      <protection locked="0"/>
    </xf>
    <xf numFmtId="187" fontId="74" fillId="0" borderId="2621" applyFont="0" applyFill="0" applyBorder="0" applyAlignment="0" applyProtection="0">
      <alignment horizontal="left"/>
      <protection locked="0"/>
    </xf>
    <xf numFmtId="37" fontId="70" fillId="0" borderId="2629" applyFill="0">
      <alignment horizontal="center" vertical="center"/>
    </xf>
    <xf numFmtId="233" fontId="103" fillId="0" borderId="2618">
      <alignment vertical="center"/>
      <protection locked="0"/>
    </xf>
    <xf numFmtId="271" fontId="11" fillId="63" borderId="2594">
      <alignment horizontal="right"/>
    </xf>
    <xf numFmtId="0" fontId="7" fillId="14" borderId="14" applyNumberFormat="0" applyFont="0" applyAlignment="0" applyProtection="0"/>
    <xf numFmtId="0" fontId="53" fillId="59" borderId="2587" applyNumberFormat="0" applyAlignment="0" applyProtection="0"/>
    <xf numFmtId="228" fontId="73" fillId="63" borderId="2621" applyFill="0">
      <alignment horizontal="center" vertical="center"/>
    </xf>
    <xf numFmtId="0" fontId="10" fillId="62" borderId="2606" applyNumberFormat="0" applyFont="0" applyAlignment="0" applyProtection="0"/>
    <xf numFmtId="0" fontId="7" fillId="14" borderId="14" applyNumberFormat="0" applyFont="0" applyAlignment="0" applyProtection="0"/>
    <xf numFmtId="254" fontId="10" fillId="39" borderId="2621">
      <alignment horizontal="right"/>
      <protection locked="0"/>
    </xf>
    <xf numFmtId="0" fontId="7" fillId="14" borderId="14" applyNumberFormat="0" applyFont="0" applyAlignment="0" applyProtection="0"/>
    <xf numFmtId="228" fontId="73" fillId="63" borderId="2594" applyFill="0">
      <alignment horizontal="center"/>
    </xf>
    <xf numFmtId="0" fontId="7" fillId="14" borderId="14" applyNumberFormat="0" applyFont="0" applyAlignment="0" applyProtection="0"/>
    <xf numFmtId="250" fontId="168" fillId="0" borderId="2595" applyFill="0"/>
    <xf numFmtId="228" fontId="74" fillId="0" borderId="2630" applyNumberFormat="0">
      <alignment horizontal="left"/>
      <protection locked="0"/>
    </xf>
    <xf numFmtId="228" fontId="103" fillId="0" borderId="2594" applyFill="0">
      <alignment horizontal="center" vertical="center"/>
    </xf>
    <xf numFmtId="228" fontId="121" fillId="0" borderId="2592" applyNumberFormat="0"/>
    <xf numFmtId="0" fontId="7" fillId="14" borderId="14" applyNumberFormat="0" applyFont="0" applyAlignment="0" applyProtection="0"/>
    <xf numFmtId="231" fontId="103" fillId="0" borderId="2636">
      <alignment vertical="center"/>
      <protection locked="0"/>
    </xf>
    <xf numFmtId="0" fontId="10" fillId="62" borderId="2606" applyNumberFormat="0" applyFont="0" applyAlignment="0" applyProtection="0"/>
    <xf numFmtId="0" fontId="7" fillId="14" borderId="14" applyNumberFormat="0" applyFont="0" applyAlignment="0" applyProtection="0"/>
    <xf numFmtId="17" fontId="11" fillId="39" borderId="2621">
      <alignment horizontal="center"/>
      <protection locked="0"/>
    </xf>
    <xf numFmtId="0" fontId="61" fillId="46" borderId="2596" applyNumberFormat="0" applyAlignment="0" applyProtection="0"/>
    <xf numFmtId="178" fontId="10" fillId="39" borderId="2576">
      <alignment horizontal="center"/>
      <protection locked="0"/>
    </xf>
    <xf numFmtId="0" fontId="7" fillId="14" borderId="14" applyNumberFormat="0" applyFont="0" applyAlignment="0" applyProtection="0"/>
    <xf numFmtId="0" fontId="7" fillId="14" borderId="14" applyNumberFormat="0" applyFont="0" applyAlignment="0" applyProtection="0"/>
    <xf numFmtId="0" fontId="64" fillId="59" borderId="2580" applyNumberFormat="0" applyAlignment="0" applyProtection="0"/>
    <xf numFmtId="0" fontId="10" fillId="62" borderId="2579" applyNumberFormat="0" applyFont="0" applyAlignment="0" applyProtection="0"/>
    <xf numFmtId="0" fontId="7" fillId="14" borderId="14" applyNumberFormat="0" applyFont="0" applyAlignment="0" applyProtection="0"/>
    <xf numFmtId="232" fontId="103" fillId="0" borderId="2573">
      <alignment vertical="center"/>
      <protection locked="0"/>
    </xf>
    <xf numFmtId="229" fontId="103" fillId="0" borderId="2573">
      <alignment vertical="center"/>
      <protection locked="0"/>
    </xf>
    <xf numFmtId="228" fontId="103" fillId="0" borderId="2573">
      <alignment vertical="center"/>
      <protection locked="0"/>
    </xf>
    <xf numFmtId="237" fontId="103" fillId="0" borderId="2573">
      <alignment vertical="center"/>
      <protection locked="0"/>
    </xf>
    <xf numFmtId="184" fontId="103" fillId="0" borderId="2573">
      <alignment vertical="center"/>
      <protection locked="0"/>
    </xf>
    <xf numFmtId="233" fontId="103" fillId="0" borderId="2573">
      <alignment vertical="center"/>
      <protection locked="0"/>
    </xf>
    <xf numFmtId="233" fontId="103" fillId="0" borderId="2573">
      <alignment vertical="center"/>
      <protection locked="0"/>
    </xf>
    <xf numFmtId="231" fontId="103" fillId="0" borderId="2573">
      <alignment vertical="center"/>
      <protection locked="0"/>
    </xf>
    <xf numFmtId="231" fontId="103" fillId="0" borderId="2573">
      <alignment vertical="center"/>
      <protection locked="0"/>
    </xf>
    <xf numFmtId="230" fontId="103" fillId="0" borderId="2573">
      <alignment vertical="center"/>
      <protection locked="0"/>
    </xf>
    <xf numFmtId="0" fontId="7" fillId="14" borderId="14" applyNumberFormat="0" applyFont="0" applyAlignment="0" applyProtection="0"/>
    <xf numFmtId="0" fontId="7" fillId="14" borderId="14" applyNumberFormat="0" applyFont="0" applyAlignment="0" applyProtection="0"/>
    <xf numFmtId="228" fontId="112" fillId="0" borderId="2602" applyFill="0">
      <alignment horizontal="center" vertical="center"/>
    </xf>
    <xf numFmtId="230" fontId="103" fillId="0" borderId="2609">
      <alignment vertical="center"/>
      <protection locked="0"/>
    </xf>
    <xf numFmtId="232" fontId="103" fillId="0" borderId="2609">
      <alignment vertical="center"/>
      <protection locked="0"/>
    </xf>
    <xf numFmtId="0" fontId="7" fillId="14" borderId="14" applyNumberFormat="0" applyFont="0" applyAlignment="0" applyProtection="0"/>
    <xf numFmtId="0" fontId="7" fillId="14" borderId="14" applyNumberFormat="0" applyFont="0" applyAlignment="0" applyProtection="0"/>
    <xf numFmtId="178" fontId="10" fillId="39" borderId="2621">
      <alignment horizontal="center"/>
      <protection locked="0"/>
    </xf>
    <xf numFmtId="230" fontId="103" fillId="0" borderId="2627">
      <alignment vertical="center"/>
      <protection locked="0"/>
    </xf>
    <xf numFmtId="0" fontId="61" fillId="46" borderId="2614" applyNumberFormat="0" applyAlignment="0" applyProtection="0"/>
    <xf numFmtId="0" fontId="61" fillId="46" borderId="2587" applyNumberFormat="0" applyAlignment="0" applyProtection="0"/>
    <xf numFmtId="0" fontId="10" fillId="62" borderId="2597" applyNumberFormat="0" applyFont="0" applyAlignment="0" applyProtection="0"/>
    <xf numFmtId="0" fontId="10" fillId="62" borderId="2597" applyNumberFormat="0" applyFont="0" applyAlignment="0" applyProtection="0"/>
    <xf numFmtId="0" fontId="64" fillId="59" borderId="2607"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587" applyNumberFormat="0" applyAlignment="0" applyProtection="0"/>
    <xf numFmtId="250" fontId="121" fillId="0" borderId="2586" applyFill="0"/>
    <xf numFmtId="266" fontId="103" fillId="0" borderId="2594" applyFill="0">
      <alignment horizontal="center" vertical="center"/>
    </xf>
    <xf numFmtId="0" fontId="7" fillId="14" borderId="14" applyNumberFormat="0" applyFont="0" applyAlignment="0" applyProtection="0"/>
    <xf numFmtId="0" fontId="64" fillId="59" borderId="2616" applyNumberFormat="0" applyAlignment="0" applyProtection="0"/>
    <xf numFmtId="10" fontId="68" fillId="67" borderId="2594" applyNumberFormat="0" applyBorder="0" applyAlignment="0" applyProtection="0"/>
    <xf numFmtId="0" fontId="7" fillId="14" borderId="14" applyNumberFormat="0" applyFont="0" applyAlignment="0" applyProtection="0"/>
    <xf numFmtId="0" fontId="64" fillId="59" borderId="2634" applyNumberFormat="0" applyAlignment="0" applyProtection="0"/>
    <xf numFmtId="0" fontId="7" fillId="14" borderId="14" applyNumberFormat="0" applyFont="0" applyAlignment="0" applyProtection="0"/>
    <xf numFmtId="201" fontId="10" fillId="39" borderId="2612" applyNumberFormat="0">
      <alignment horizontal="left"/>
    </xf>
    <xf numFmtId="49" fontId="74" fillId="0" borderId="2630">
      <alignment horizontal="left" vertical="top" wrapText="1"/>
      <protection locked="0"/>
    </xf>
    <xf numFmtId="0" fontId="7" fillId="14" borderId="14" applyNumberFormat="0" applyFont="0" applyAlignment="0" applyProtection="0"/>
    <xf numFmtId="0" fontId="53" fillId="59" borderId="2596" applyNumberFormat="0" applyAlignment="0" applyProtection="0"/>
    <xf numFmtId="250" fontId="121" fillId="0" borderId="2613" applyFill="0"/>
    <xf numFmtId="228" fontId="112" fillId="0" borderId="2638" applyFill="0">
      <alignment horizontal="center" vertical="center"/>
    </xf>
    <xf numFmtId="0" fontId="7" fillId="14" borderId="14" applyNumberFormat="0" applyFont="0" applyAlignment="0" applyProtection="0"/>
    <xf numFmtId="0" fontId="10" fillId="62" borderId="2633" applyNumberFormat="0" applyFont="0" applyAlignment="0" applyProtection="0"/>
    <xf numFmtId="228" fontId="121" fillId="0" borderId="2628" applyNumberFormat="0"/>
    <xf numFmtId="231" fontId="103" fillId="0" borderId="2582">
      <alignment vertical="center"/>
      <protection locked="0"/>
    </xf>
    <xf numFmtId="233" fontId="103" fillId="0" borderId="2582">
      <alignment vertical="center"/>
      <protection locked="0"/>
    </xf>
    <xf numFmtId="233" fontId="103" fillId="0" borderId="2582">
      <alignment vertical="center"/>
      <protection locked="0"/>
    </xf>
    <xf numFmtId="184" fontId="103" fillId="0" borderId="2582">
      <alignment vertical="center"/>
      <protection locked="0"/>
    </xf>
    <xf numFmtId="237" fontId="103" fillId="0" borderId="2582">
      <alignment vertical="center"/>
      <protection locked="0"/>
    </xf>
    <xf numFmtId="228" fontId="103" fillId="0" borderId="2582">
      <alignment vertical="center"/>
      <protection locked="0"/>
    </xf>
    <xf numFmtId="229" fontId="103" fillId="0" borderId="2582">
      <alignment vertical="center"/>
      <protection locked="0"/>
    </xf>
    <xf numFmtId="232" fontId="103" fillId="0" borderId="2582">
      <alignment vertical="center"/>
      <protection locked="0"/>
    </xf>
    <xf numFmtId="228" fontId="121" fillId="0" borderId="2574" applyNumberFormat="0"/>
    <xf numFmtId="0" fontId="10" fillId="62" borderId="2606" applyNumberFormat="0" applyFont="0" applyAlignment="0" applyProtection="0"/>
    <xf numFmtId="228" fontId="136" fillId="68" borderId="2574" applyNumberFormat="0">
      <alignment horizontal="right"/>
    </xf>
    <xf numFmtId="228" fontId="112" fillId="0" borderId="2575" applyFill="0">
      <alignment horizontal="center" vertical="center"/>
    </xf>
    <xf numFmtId="228" fontId="124" fillId="0" borderId="2575" applyFill="0">
      <alignment horizontal="center" vertical="center"/>
    </xf>
    <xf numFmtId="267" fontId="112" fillId="0" borderId="2575" applyFill="0">
      <alignment horizontal="center" vertical="center"/>
    </xf>
    <xf numFmtId="37" fontId="70" fillId="0" borderId="2575" applyFill="0">
      <alignment horizontal="center" vertical="center"/>
    </xf>
    <xf numFmtId="184" fontId="103" fillId="0" borderId="2609">
      <alignment vertical="center"/>
      <protection locked="0"/>
    </xf>
    <xf numFmtId="0" fontId="7" fillId="14" borderId="14" applyNumberFormat="0" applyFont="0" applyAlignment="0" applyProtection="0"/>
    <xf numFmtId="196" fontId="10" fillId="39" borderId="2603" applyFont="0" applyFill="0" applyBorder="0" applyAlignment="0">
      <alignment horizontal="left"/>
    </xf>
    <xf numFmtId="228" fontId="121" fillId="0" borderId="2619" applyNumberFormat="0"/>
    <xf numFmtId="191" fontId="74" fillId="0" borderId="2621"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21" fillId="0" borderId="2595" applyFill="0"/>
    <xf numFmtId="0" fontId="74" fillId="0" borderId="2603" applyNumberFormat="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4" fillId="0" borderId="2630"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2612" applyFont="0" applyFill="0" applyBorder="0" applyAlignment="0" applyProtection="0">
      <alignment horizontal="left"/>
      <protection locked="0"/>
    </xf>
    <xf numFmtId="254" fontId="10" fillId="39" borderId="2639">
      <alignment horizontal="right"/>
      <protection locked="0"/>
    </xf>
    <xf numFmtId="0" fontId="7" fillId="14" borderId="14" applyNumberFormat="0" applyFont="0" applyAlignment="0" applyProtection="0"/>
    <xf numFmtId="254" fontId="10" fillId="39" borderId="2612">
      <alignment horizontal="right"/>
      <protection locked="0"/>
    </xf>
    <xf numFmtId="187" fontId="74" fillId="0" borderId="2612" applyFont="0" applyFill="0" applyBorder="0" applyAlignment="0" applyProtection="0">
      <alignment horizontal="left"/>
      <protection locked="0"/>
    </xf>
    <xf numFmtId="49" fontId="74" fillId="0" borderId="2585">
      <alignment horizontal="left" vertical="top" wrapText="1"/>
      <protection locked="0"/>
    </xf>
    <xf numFmtId="200" fontId="10" fillId="5" borderId="2612" applyFont="0" applyFill="0" applyBorder="0" applyAlignment="0" applyProtection="0"/>
    <xf numFmtId="0" fontId="10" fillId="62" borderId="2588" applyNumberFormat="0" applyFont="0" applyAlignment="0" applyProtection="0"/>
    <xf numFmtId="0" fontId="7" fillId="14" borderId="14" applyNumberFormat="0" applyFont="0" applyAlignment="0" applyProtection="0"/>
    <xf numFmtId="192" fontId="74" fillId="0" borderId="2603"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21" fillId="0" borderId="2568" applyFill="0"/>
    <xf numFmtId="0" fontId="7" fillId="14" borderId="14" applyNumberFormat="0" applyFont="0" applyAlignment="0" applyProtection="0"/>
    <xf numFmtId="0" fontId="64" fillId="59" borderId="2616" applyNumberFormat="0" applyAlignment="0" applyProtection="0"/>
    <xf numFmtId="250" fontId="121" fillId="0" borderId="2631" applyFill="0"/>
    <xf numFmtId="231" fontId="103" fillId="0" borderId="2600">
      <alignment vertical="center"/>
      <protection locked="0"/>
    </xf>
    <xf numFmtId="250" fontId="168" fillId="0" borderId="2631" applyFill="0"/>
    <xf numFmtId="0" fontId="66" fillId="0" borderId="2581" applyNumberFormat="0" applyFill="0" applyAlignment="0" applyProtection="0"/>
    <xf numFmtId="10" fontId="68" fillId="67" borderId="2576" applyNumberFormat="0" applyBorder="0" applyAlignment="0" applyProtection="0"/>
    <xf numFmtId="201" fontId="10" fillId="39" borderId="2576" applyNumberFormat="0">
      <alignment horizontal="left"/>
    </xf>
    <xf numFmtId="271" fontId="11" fillId="0" borderId="2576">
      <alignment horizontal="right"/>
    </xf>
    <xf numFmtId="190" fontId="74" fillId="0" borderId="2576" applyFont="0" applyFill="0" applyBorder="0" applyAlignment="0" applyProtection="0">
      <alignment horizontal="left"/>
      <protection locked="0"/>
    </xf>
    <xf numFmtId="192" fontId="74" fillId="0" borderId="2576" applyFont="0" applyFill="0" applyBorder="0" applyAlignment="0" applyProtection="0">
      <alignment horizontal="left"/>
      <protection locked="0"/>
    </xf>
    <xf numFmtId="191" fontId="74" fillId="0" borderId="2576" applyFont="0" applyFill="0" applyBorder="0" applyAlignment="0" applyProtection="0">
      <alignment horizontal="left"/>
      <protection locked="0"/>
    </xf>
    <xf numFmtId="266" fontId="103" fillId="0" borderId="2576" applyFill="0">
      <alignment horizontal="center" vertical="center"/>
    </xf>
    <xf numFmtId="184" fontId="68" fillId="0" borderId="2576" applyFill="0">
      <alignment horizontal="center" vertical="center"/>
    </xf>
    <xf numFmtId="228" fontId="103" fillId="0" borderId="2576" applyFill="0">
      <alignment horizontal="center" vertical="center"/>
    </xf>
    <xf numFmtId="228" fontId="68" fillId="0" borderId="2576" applyFill="0">
      <alignment horizontal="center" vertical="center"/>
    </xf>
    <xf numFmtId="228" fontId="104" fillId="0" borderId="2576" applyFill="0">
      <alignment horizontal="center" vertical="center"/>
    </xf>
    <xf numFmtId="228" fontId="79" fillId="0" borderId="2576" applyFill="0">
      <alignment horizontal="center" vertical="center"/>
    </xf>
    <xf numFmtId="178" fontId="10" fillId="39" borderId="2576">
      <alignment horizontal="center"/>
      <protection locked="0"/>
    </xf>
    <xf numFmtId="178" fontId="10" fillId="39" borderId="2576">
      <alignment horizontal="center"/>
      <protection locked="0"/>
    </xf>
    <xf numFmtId="254" fontId="10" fillId="39" borderId="2576">
      <alignment horizontal="right"/>
      <protection locked="0"/>
    </xf>
    <xf numFmtId="228" fontId="74" fillId="0" borderId="2576" applyNumberFormat="0">
      <alignment horizontal="left"/>
      <protection locked="0"/>
    </xf>
    <xf numFmtId="49" fontId="74" fillId="0" borderId="2576">
      <alignment horizontal="left" vertical="top" wrapText="1"/>
      <protection locked="0"/>
    </xf>
    <xf numFmtId="196" fontId="10" fillId="39" borderId="2576" applyFont="0" applyFill="0" applyBorder="0" applyAlignment="0">
      <alignment horizontal="left"/>
    </xf>
    <xf numFmtId="17" fontId="11" fillId="39" borderId="2576">
      <alignment horizontal="center"/>
      <protection locked="0"/>
    </xf>
    <xf numFmtId="254" fontId="10" fillId="39" borderId="2576">
      <alignment horizontal="right"/>
      <protection locked="0"/>
    </xf>
    <xf numFmtId="228" fontId="73" fillId="63" borderId="2576" applyFill="0">
      <alignment horizontal="center" vertical="center"/>
    </xf>
    <xf numFmtId="228" fontId="73" fillId="63" borderId="2576" applyFill="0">
      <alignment horizontal="center"/>
    </xf>
    <xf numFmtId="3" fontId="114" fillId="39" borderId="2576">
      <alignment horizontal="center"/>
      <protection locked="0"/>
    </xf>
    <xf numFmtId="0" fontId="7" fillId="14" borderId="14" applyNumberFormat="0" applyFont="0" applyAlignment="0" applyProtection="0"/>
    <xf numFmtId="185" fontId="74" fillId="0" borderId="2576" applyFont="0" applyFill="0" applyBorder="0" applyAlignment="0" applyProtection="0">
      <alignment horizontal="left"/>
      <protection locked="0"/>
    </xf>
    <xf numFmtId="250" fontId="168" fillId="0" borderId="2577" applyFill="0"/>
    <xf numFmtId="0" fontId="7" fillId="14" borderId="14" applyNumberFormat="0" applyFont="0" applyAlignment="0" applyProtection="0"/>
    <xf numFmtId="250" fontId="121" fillId="0" borderId="2577" applyFill="0"/>
    <xf numFmtId="271" fontId="11" fillId="63" borderId="2576">
      <alignment horizontal="right"/>
    </xf>
    <xf numFmtId="271" fontId="11" fillId="0" borderId="2576">
      <alignment horizontal="right"/>
    </xf>
    <xf numFmtId="187" fontId="74" fillId="0" borderId="2576" applyFont="0" applyFill="0" applyBorder="0" applyAlignment="0" applyProtection="0">
      <alignment horizontal="left"/>
      <protection locked="0"/>
    </xf>
    <xf numFmtId="228" fontId="74" fillId="0" borderId="2612" applyNumberFormat="0">
      <alignment horizontal="left"/>
      <protection locked="0"/>
    </xf>
    <xf numFmtId="237" fontId="103" fillId="0" borderId="2609">
      <alignment vertical="center"/>
      <protection locked="0"/>
    </xf>
    <xf numFmtId="250" fontId="121" fillId="0" borderId="2613" applyFill="0"/>
    <xf numFmtId="0" fontId="64" fillId="59" borderId="2589" applyNumberFormat="0" applyAlignment="0" applyProtection="0"/>
    <xf numFmtId="0" fontId="61" fillId="46" borderId="2578" applyNumberFormat="0" applyAlignment="0" applyProtection="0"/>
    <xf numFmtId="196" fontId="10" fillId="39" borderId="2585" applyFont="0" applyFill="0" applyBorder="0" applyAlignment="0">
      <alignment horizontal="left"/>
    </xf>
    <xf numFmtId="0" fontId="53" fillId="59" borderId="2605" applyNumberFormat="0" applyAlignment="0" applyProtection="0"/>
    <xf numFmtId="0" fontId="7" fillId="14" borderId="14" applyNumberFormat="0" applyFont="0" applyAlignment="0" applyProtection="0"/>
    <xf numFmtId="0" fontId="7" fillId="14" borderId="14" applyNumberFormat="0" applyFont="0" applyAlignment="0" applyProtection="0"/>
    <xf numFmtId="201" fontId="10" fillId="39" borderId="2585" applyNumberFormat="0">
      <alignment horizontal="left"/>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2" fillId="0" borderId="2599" applyNumberFormat="0" applyFill="0" applyAlignment="0" applyProtection="0"/>
    <xf numFmtId="0" fontId="53" fillId="59" borderId="2623" applyNumberFormat="0" applyAlignment="0" applyProtection="0"/>
    <xf numFmtId="0" fontId="74" fillId="0" borderId="2585" applyNumberFormat="0">
      <alignment horizontal="left"/>
      <protection locked="0"/>
    </xf>
    <xf numFmtId="185" fontId="74" fillId="0" borderId="2630"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3" fillId="63" borderId="2576" applyFill="0">
      <alignment horizontal="center"/>
    </xf>
    <xf numFmtId="178" fontId="10" fillId="39" borderId="2576">
      <alignment horizontal="center"/>
      <protection locked="0"/>
    </xf>
    <xf numFmtId="0" fontId="53" fillId="59" borderId="2578" applyNumberFormat="0" applyAlignment="0" applyProtection="0"/>
    <xf numFmtId="3" fontId="114" fillId="39" borderId="2603">
      <alignment horizontal="center"/>
      <protection locked="0"/>
    </xf>
    <xf numFmtId="0" fontId="10" fillId="62" borderId="2588" applyNumberFormat="0" applyFont="0" applyAlignment="0" applyProtection="0"/>
    <xf numFmtId="0" fontId="7" fillId="14" borderId="14" applyNumberFormat="0" applyFont="0" applyAlignment="0" applyProtection="0"/>
    <xf numFmtId="193" fontId="10" fillId="0" borderId="2612" applyFont="0" applyFill="0" applyBorder="0" applyAlignment="0" applyProtection="0">
      <alignment horizontal="left"/>
      <protection locked="0"/>
    </xf>
    <xf numFmtId="0" fontId="7" fillId="14" borderId="14" applyNumberFormat="0" applyFont="0" applyAlignment="0" applyProtection="0"/>
    <xf numFmtId="178" fontId="10" fillId="39" borderId="2603">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3" fillId="63" borderId="2612" applyFill="0">
      <alignment horizontal="center"/>
    </xf>
    <xf numFmtId="0" fontId="2" fillId="0" borderId="2626"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4" fontId="10" fillId="39" borderId="2585">
      <alignment horizontal="right"/>
      <protection locked="0"/>
    </xf>
    <xf numFmtId="178" fontId="10" fillId="39" borderId="2585">
      <alignment horizontal="center"/>
      <protection locked="0"/>
    </xf>
    <xf numFmtId="228" fontId="74" fillId="0" borderId="2585" applyNumberFormat="0">
      <alignment horizontal="left"/>
      <protection locked="0"/>
    </xf>
    <xf numFmtId="197" fontId="74" fillId="0" borderId="2576">
      <alignment horizontal="left"/>
      <protection locked="0"/>
    </xf>
    <xf numFmtId="178" fontId="10" fillId="39" borderId="2585">
      <alignment horizontal="center"/>
      <protection locked="0"/>
    </xf>
    <xf numFmtId="228" fontId="79" fillId="0" borderId="2585" applyFill="0">
      <alignment horizontal="center" vertical="center"/>
    </xf>
    <xf numFmtId="49" fontId="74" fillId="0" borderId="2585">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228" fontId="79" fillId="0" borderId="2639" applyFill="0">
      <alignment horizontal="center" vertical="center"/>
    </xf>
    <xf numFmtId="0" fontId="7" fillId="14" borderId="14" applyNumberFormat="0" applyFont="0" applyAlignment="0" applyProtection="0"/>
    <xf numFmtId="254" fontId="10" fillId="39" borderId="2603">
      <alignment horizontal="right"/>
      <protection locked="0"/>
    </xf>
    <xf numFmtId="49" fontId="74" fillId="0" borderId="2639">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66" fillId="0" borderId="2590"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578" applyNumberFormat="0" applyAlignment="0" applyProtection="0"/>
    <xf numFmtId="0" fontId="64" fillId="59" borderId="2607" applyNumberFormat="0" applyAlignment="0" applyProtection="0"/>
    <xf numFmtId="237" fontId="103" fillId="0" borderId="2618">
      <alignment vertical="center"/>
      <protection locked="0"/>
    </xf>
    <xf numFmtId="0" fontId="7" fillId="14" borderId="14" applyNumberFormat="0" applyFont="0" applyAlignment="0" applyProtection="0"/>
    <xf numFmtId="232" fontId="103" fillId="0" borderId="2618">
      <alignment vertical="center"/>
      <protection locked="0"/>
    </xf>
    <xf numFmtId="254" fontId="10" fillId="39" borderId="2630">
      <alignment horizontal="right"/>
      <protection locked="0"/>
    </xf>
    <xf numFmtId="0" fontId="7" fillId="14" borderId="14" applyNumberFormat="0" applyFont="0" applyAlignment="0" applyProtection="0"/>
    <xf numFmtId="17" fontId="11" fillId="39" borderId="2639">
      <alignment horizontal="center"/>
      <protection locked="0"/>
    </xf>
    <xf numFmtId="0" fontId="66" fillId="0" borderId="2626" applyNumberFormat="0" applyFill="0" applyAlignment="0" applyProtection="0"/>
    <xf numFmtId="178" fontId="10" fillId="39" borderId="2576">
      <alignment horizontal="center"/>
      <protection locked="0"/>
    </xf>
    <xf numFmtId="192" fontId="74" fillId="0" borderId="2612" applyFont="0" applyFill="0" applyBorder="0" applyAlignment="0" applyProtection="0">
      <alignment horizontal="left"/>
      <protection locked="0"/>
    </xf>
    <xf numFmtId="250" fontId="121" fillId="0" borderId="2577" applyFill="0"/>
    <xf numFmtId="228" fontId="68" fillId="0" borderId="2612" applyFill="0">
      <alignment horizontal="center" vertical="center"/>
    </xf>
    <xf numFmtId="178" fontId="10" fillId="39" borderId="2630">
      <alignment horizontal="center"/>
      <protection locked="0"/>
    </xf>
    <xf numFmtId="0" fontId="7" fillId="14" borderId="14" applyNumberFormat="0" applyFont="0" applyAlignment="0" applyProtection="0"/>
    <xf numFmtId="0" fontId="73" fillId="63" borderId="2594" applyFill="0">
      <alignment horizontal="center"/>
    </xf>
    <xf numFmtId="0" fontId="7" fillId="14" borderId="14" applyNumberFormat="0" applyFont="0" applyAlignment="0" applyProtection="0"/>
    <xf numFmtId="267" fontId="112" fillId="0" borderId="2620"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1" fontId="74" fillId="0" borderId="2612" applyFont="0" applyFill="0" applyBorder="0" applyAlignment="0" applyProtection="0">
      <alignment horizontal="left"/>
      <protection locked="0"/>
    </xf>
    <xf numFmtId="0" fontId="7" fillId="14" borderId="14" applyNumberFormat="0" applyFont="0" applyAlignment="0" applyProtection="0"/>
    <xf numFmtId="228" fontId="103" fillId="0" borderId="2618">
      <alignment vertical="center"/>
      <protection locked="0"/>
    </xf>
    <xf numFmtId="276" fontId="20" fillId="0" borderId="2612">
      <alignment horizontal="center"/>
    </xf>
    <xf numFmtId="228" fontId="73" fillId="63" borderId="2603" applyFill="0">
      <alignment horizont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2" fillId="0" borderId="2599" applyNumberFormat="0" applyFill="0" applyAlignment="0" applyProtection="0"/>
    <xf numFmtId="0" fontId="73" fillId="63" borderId="2603" applyFill="0">
      <alignment horizontal="center"/>
    </xf>
    <xf numFmtId="0" fontId="7" fillId="14" borderId="14" applyNumberFormat="0" applyFont="0" applyAlignment="0" applyProtection="0"/>
    <xf numFmtId="0" fontId="7" fillId="14" borderId="14" applyNumberFormat="0" applyFont="0" applyAlignment="0" applyProtection="0"/>
    <xf numFmtId="267" fontId="112" fillId="0" borderId="2638" applyFill="0">
      <alignment horizontal="center" vertical="center"/>
    </xf>
    <xf numFmtId="0" fontId="61" fillId="46" borderId="2632" applyNumberFormat="0" applyAlignment="0" applyProtection="0"/>
    <xf numFmtId="228" fontId="136" fillId="68" borderId="2601" applyNumberFormat="0">
      <alignment horizontal="right"/>
    </xf>
    <xf numFmtId="187" fontId="74" fillId="0" borderId="2585" applyFont="0" applyFill="0" applyBorder="0" applyAlignment="0" applyProtection="0">
      <alignment horizontal="left"/>
      <protection locked="0"/>
    </xf>
    <xf numFmtId="0" fontId="7" fillId="14" borderId="14" applyNumberFormat="0" applyFont="0" applyAlignment="0" applyProtection="0"/>
    <xf numFmtId="271" fontId="11" fillId="0" borderId="2585">
      <alignment horizontal="right"/>
    </xf>
    <xf numFmtId="185" fontId="74" fillId="0" borderId="2585" applyFont="0" applyFill="0" applyBorder="0" applyAlignment="0" applyProtection="0">
      <alignment horizontal="left"/>
      <protection locked="0"/>
    </xf>
    <xf numFmtId="250" fontId="121" fillId="0" borderId="2586" applyFill="0"/>
    <xf numFmtId="228" fontId="73" fillId="63" borderId="2585" applyFill="0">
      <alignment horizontal="center"/>
    </xf>
    <xf numFmtId="271" fontId="11" fillId="63" borderId="2585">
      <alignment horizontal="right"/>
    </xf>
    <xf numFmtId="250" fontId="168" fillId="0" borderId="2586" applyFill="0"/>
    <xf numFmtId="3" fontId="114" fillId="39" borderId="2585">
      <alignment horizontal="center"/>
      <protection locked="0"/>
    </xf>
    <xf numFmtId="237" fontId="103" fillId="0" borderId="2591">
      <alignment vertical="center"/>
      <protection locked="0"/>
    </xf>
    <xf numFmtId="0" fontId="7" fillId="14" borderId="14" applyNumberFormat="0" applyFont="0" applyAlignment="0" applyProtection="0"/>
    <xf numFmtId="228" fontId="79" fillId="0" borderId="2630" applyFill="0">
      <alignment horizontal="center" vertical="center"/>
    </xf>
    <xf numFmtId="200" fontId="10" fillId="5" borderId="2576" applyFont="0" applyFill="0" applyBorder="0" applyAlignment="0" applyProtection="0"/>
    <xf numFmtId="0" fontId="7" fillId="14" borderId="14" applyNumberFormat="0" applyFont="0" applyAlignment="0" applyProtection="0"/>
    <xf numFmtId="0" fontId="7" fillId="14" borderId="14" applyNumberFormat="0" applyFont="0" applyAlignment="0" applyProtection="0"/>
    <xf numFmtId="184" fontId="103" fillId="0" borderId="2636">
      <alignment vertical="center"/>
      <protection locked="0"/>
    </xf>
    <xf numFmtId="0" fontId="7" fillId="14" borderId="14" applyNumberFormat="0" applyFont="0" applyAlignment="0" applyProtection="0"/>
    <xf numFmtId="0" fontId="7" fillId="14" borderId="14" applyNumberFormat="0" applyFont="0" applyAlignment="0" applyProtection="0"/>
    <xf numFmtId="0" fontId="53" fillId="59" borderId="2614" applyNumberFormat="0" applyAlignment="0" applyProtection="0"/>
    <xf numFmtId="276" fontId="20" fillId="0" borderId="2630">
      <alignment horizontal="center"/>
    </xf>
    <xf numFmtId="0" fontId="7" fillId="14" borderId="14" applyNumberFormat="0" applyFont="0" applyAlignment="0" applyProtection="0"/>
    <xf numFmtId="0" fontId="7" fillId="14" borderId="14" applyNumberFormat="0" applyFont="0" applyAlignment="0" applyProtection="0"/>
    <xf numFmtId="228" fontId="74" fillId="0" borderId="2594" applyNumberFormat="0">
      <alignment horizontal="left"/>
      <protection locked="0"/>
    </xf>
    <xf numFmtId="0" fontId="7" fillId="14" borderId="14" applyNumberFormat="0" applyFont="0" applyAlignment="0" applyProtection="0"/>
    <xf numFmtId="49" fontId="74" fillId="0" borderId="2594">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10" fillId="62" borderId="2624" applyNumberFormat="0" applyFont="0" applyAlignment="0" applyProtection="0"/>
    <xf numFmtId="0" fontId="2" fillId="0" borderId="2590" applyNumberFormat="0" applyFill="0" applyAlignment="0" applyProtection="0"/>
    <xf numFmtId="178" fontId="10" fillId="39" borderId="2612">
      <alignment horizontal="center"/>
      <protection locked="0"/>
    </xf>
    <xf numFmtId="0" fontId="7" fillId="14" borderId="14" applyNumberFormat="0" applyFont="0" applyAlignment="0" applyProtection="0"/>
    <xf numFmtId="232" fontId="103" fillId="0" borderId="2636">
      <alignment vertical="center"/>
      <protection locked="0"/>
    </xf>
    <xf numFmtId="228" fontId="74" fillId="0" borderId="2621" applyNumberFormat="0">
      <alignment horizontal="left"/>
      <protection locked="0"/>
    </xf>
    <xf numFmtId="228" fontId="112" fillId="0" borderId="2611" applyFill="0">
      <alignment horizontal="center" vertical="center"/>
    </xf>
    <xf numFmtId="37" fontId="70" fillId="0" borderId="2602" applyFill="0">
      <alignment horizontal="center" vertical="center"/>
    </xf>
    <xf numFmtId="0" fontId="7" fillId="14" borderId="14" applyNumberFormat="0" applyFont="0" applyAlignment="0" applyProtection="0"/>
    <xf numFmtId="0" fontId="64" fillId="59" borderId="2589" applyNumberFormat="0" applyAlignment="0" applyProtection="0"/>
    <xf numFmtId="0" fontId="53" fillId="59" borderId="2569" applyNumberFormat="0" applyAlignment="0" applyProtection="0"/>
    <xf numFmtId="0" fontId="7" fillId="14" borderId="14" applyNumberFormat="0" applyFont="0" applyAlignment="0" applyProtection="0"/>
    <xf numFmtId="0" fontId="64" fillId="59" borderId="2625" applyNumberFormat="0" applyAlignment="0" applyProtection="0"/>
    <xf numFmtId="0" fontId="7" fillId="14" borderId="14" applyNumberFormat="0" applyFont="0" applyAlignment="0" applyProtection="0"/>
    <xf numFmtId="228" fontId="121" fillId="0" borderId="2637" applyNumberFormat="0"/>
    <xf numFmtId="233" fontId="103" fillId="0" borderId="2618">
      <alignment vertical="center"/>
      <protection locked="0"/>
    </xf>
    <xf numFmtId="0" fontId="7" fillId="14" borderId="14" applyNumberFormat="0" applyFont="0" applyAlignment="0" applyProtection="0"/>
    <xf numFmtId="0" fontId="7" fillId="14" borderId="14" applyNumberFormat="0" applyFont="0" applyAlignment="0" applyProtection="0"/>
    <xf numFmtId="233" fontId="103" fillId="0" borderId="2609">
      <alignment vertical="center"/>
      <protection locked="0"/>
    </xf>
    <xf numFmtId="0" fontId="7" fillId="14" borderId="14" applyNumberFormat="0" applyFont="0" applyAlignment="0" applyProtection="0"/>
    <xf numFmtId="0" fontId="66" fillId="0" borderId="2608" applyNumberFormat="0" applyFill="0" applyAlignment="0" applyProtection="0"/>
    <xf numFmtId="192" fontId="74" fillId="0" borderId="2576" applyFont="0" applyFill="0" applyBorder="0" applyAlignment="0" applyProtection="0">
      <alignment horizontal="left"/>
      <protection locked="0"/>
    </xf>
    <xf numFmtId="191" fontId="74" fillId="0" borderId="2576"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3" fillId="63" borderId="2639" applyFill="0">
      <alignment horizontal="center"/>
    </xf>
    <xf numFmtId="0" fontId="7" fillId="14" borderId="14" applyNumberFormat="0" applyFont="0" applyAlignment="0" applyProtection="0"/>
    <xf numFmtId="201" fontId="10" fillId="39" borderId="2576" applyNumberFormat="0">
      <alignment horizontal="left"/>
    </xf>
    <xf numFmtId="228" fontId="121" fillId="0" borderId="2583" applyNumberFormat="0"/>
    <xf numFmtId="0" fontId="7" fillId="14" borderId="14" applyNumberFormat="0" applyFont="0" applyAlignment="0" applyProtection="0"/>
    <xf numFmtId="0" fontId="7" fillId="14" borderId="14" applyNumberFormat="0" applyFont="0" applyAlignment="0" applyProtection="0"/>
    <xf numFmtId="0" fontId="64" fillId="59" borderId="2598" applyNumberFormat="0" applyAlignment="0" applyProtection="0"/>
    <xf numFmtId="232" fontId="103" fillId="0" borderId="2591">
      <alignment vertical="center"/>
      <protection locked="0"/>
    </xf>
    <xf numFmtId="178" fontId="10" fillId="39" borderId="2576">
      <alignment horizontal="center"/>
      <protection locked="0"/>
    </xf>
    <xf numFmtId="0" fontId="64" fillId="59" borderId="2616" applyNumberFormat="0" applyAlignment="0" applyProtection="0"/>
    <xf numFmtId="178" fontId="10" fillId="39" borderId="2576">
      <alignment horizontal="center"/>
      <protection locked="0"/>
    </xf>
    <xf numFmtId="232" fontId="103" fillId="0" borderId="2600">
      <alignment vertical="center"/>
      <protection locked="0"/>
    </xf>
    <xf numFmtId="228" fontId="136" fillId="68" borderId="2628" applyNumberFormat="0">
      <alignment horizontal="right"/>
    </xf>
    <xf numFmtId="184" fontId="68" fillId="0" borderId="2603" applyFill="0">
      <alignment horizontal="center" vertical="center"/>
    </xf>
    <xf numFmtId="0" fontId="7" fillId="14" borderId="14" applyNumberFormat="0" applyFont="0" applyAlignment="0" applyProtection="0"/>
    <xf numFmtId="228" fontId="74" fillId="0" borderId="2576" applyNumberFormat="0">
      <alignment horizontal="left"/>
      <protection locked="0"/>
    </xf>
    <xf numFmtId="49" fontId="74" fillId="0" borderId="2603">
      <alignment horizontal="left" vertical="top" wrapText="1"/>
      <protection locked="0"/>
    </xf>
    <xf numFmtId="0" fontId="7" fillId="14" borderId="14" applyNumberFormat="0" applyFont="0" applyAlignment="0" applyProtection="0"/>
    <xf numFmtId="49" fontId="74" fillId="0" borderId="2576">
      <alignment horizontal="left" vertical="top" wrapText="1"/>
      <protection locked="0"/>
    </xf>
    <xf numFmtId="196" fontId="10" fillId="39" borderId="2576" applyFont="0" applyFill="0" applyBorder="0" applyAlignment="0">
      <alignment horizontal="left"/>
    </xf>
    <xf numFmtId="0" fontId="66" fillId="0" borderId="2635" applyNumberFormat="0" applyFill="0" applyAlignment="0" applyProtection="0"/>
    <xf numFmtId="231" fontId="103" fillId="0" borderId="2582">
      <alignment vertical="center"/>
      <protection locked="0"/>
    </xf>
    <xf numFmtId="0" fontId="61" fillId="46" borderId="2569" applyNumberFormat="0" applyAlignment="0" applyProtection="0"/>
    <xf numFmtId="228" fontId="124" fillId="0" borderId="2638" applyFill="0">
      <alignment horizontal="center" vertical="center"/>
    </xf>
    <xf numFmtId="0" fontId="7" fillId="14" borderId="14" applyNumberFormat="0" applyFont="0" applyAlignment="0" applyProtection="0"/>
    <xf numFmtId="228" fontId="104" fillId="0" borderId="2639" applyFill="0">
      <alignment horizontal="center" vertical="center"/>
    </xf>
    <xf numFmtId="0" fontId="73" fillId="63" borderId="2612" applyFill="0">
      <alignment horizontal="center"/>
    </xf>
    <xf numFmtId="250" fontId="168" fillId="0" borderId="2613" applyFill="0"/>
    <xf numFmtId="0" fontId="74" fillId="0" borderId="2630" applyNumberFormat="0">
      <alignment horizontal="left"/>
      <protection locked="0"/>
    </xf>
    <xf numFmtId="192" fontId="74" fillId="0" borderId="2621" applyFont="0" applyFill="0" applyBorder="0" applyAlignment="0" applyProtection="0">
      <alignment horizontal="left"/>
      <protection locked="0"/>
    </xf>
    <xf numFmtId="0" fontId="7" fillId="14" borderId="14" applyNumberFormat="0" applyFont="0" applyAlignment="0" applyProtection="0"/>
    <xf numFmtId="228" fontId="73" fillId="63" borderId="2612" applyFill="0">
      <alignment horizontal="center" vertical="center"/>
    </xf>
    <xf numFmtId="228" fontId="103" fillId="0" borderId="2627">
      <alignment vertical="center"/>
      <protection locked="0"/>
    </xf>
    <xf numFmtId="0" fontId="10" fillId="62" borderId="2615" applyNumberFormat="0" applyFont="0" applyAlignment="0" applyProtection="0"/>
    <xf numFmtId="230" fontId="103" fillId="0" borderId="2600">
      <alignment vertical="center"/>
      <protection locked="0"/>
    </xf>
    <xf numFmtId="228" fontId="74" fillId="0" borderId="2603" applyNumberFormat="0">
      <alignment horizontal="left"/>
      <protection locked="0"/>
    </xf>
    <xf numFmtId="0" fontId="53" fillId="59" borderId="2632" applyNumberFormat="0" applyAlignment="0" applyProtection="0"/>
    <xf numFmtId="0" fontId="66" fillId="0" borderId="2608" applyNumberFormat="0" applyFill="0" applyAlignment="0" applyProtection="0"/>
    <xf numFmtId="185" fontId="74" fillId="0" borderId="2621" applyFont="0" applyFill="0" applyBorder="0" applyAlignment="0" applyProtection="0">
      <alignment horizontal="left"/>
      <protection locked="0"/>
    </xf>
    <xf numFmtId="0" fontId="61" fillId="46" borderId="2587" applyNumberFormat="0" applyAlignment="0" applyProtection="0"/>
    <xf numFmtId="0" fontId="53" fillId="59" borderId="2587" applyNumberFormat="0" applyAlignment="0" applyProtection="0"/>
    <xf numFmtId="0" fontId="73" fillId="63" borderId="2630" applyFill="0">
      <alignment horizontal="center"/>
    </xf>
    <xf numFmtId="0" fontId="7" fillId="14" borderId="14" applyNumberFormat="0" applyFont="0" applyAlignment="0" applyProtection="0"/>
    <xf numFmtId="233" fontId="103" fillId="0" borderId="2627">
      <alignment vertic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8" fontId="73" fillId="63" borderId="2603" applyFill="0">
      <alignment horizontal="center" vertical="center"/>
    </xf>
    <xf numFmtId="0" fontId="7" fillId="14" borderId="14" applyNumberFormat="0" applyFont="0" applyAlignment="0" applyProtection="0"/>
    <xf numFmtId="250" fontId="121" fillId="0" borderId="2622" applyFill="0"/>
    <xf numFmtId="0" fontId="7" fillId="14" borderId="14" applyNumberFormat="0" applyFont="0" applyAlignment="0" applyProtection="0"/>
    <xf numFmtId="0" fontId="7" fillId="14" borderId="14" applyNumberFormat="0" applyFont="0" applyAlignment="0" applyProtection="0"/>
    <xf numFmtId="0" fontId="64" fillId="59" borderId="2580" applyNumberFormat="0" applyAlignment="0" applyProtection="0"/>
    <xf numFmtId="0" fontId="7" fillId="14" borderId="14" applyNumberFormat="0" applyFont="0" applyAlignment="0" applyProtection="0"/>
    <xf numFmtId="184" fontId="103" fillId="0" borderId="2591">
      <alignment vertical="center"/>
      <protection locked="0"/>
    </xf>
    <xf numFmtId="230" fontId="103" fillId="0" borderId="2591">
      <alignment vertical="center"/>
      <protection locked="0"/>
    </xf>
    <xf numFmtId="196" fontId="10" fillId="39" borderId="2639" applyFont="0" applyFill="0" applyBorder="0" applyAlignment="0">
      <alignment horizontal="left"/>
    </xf>
    <xf numFmtId="0" fontId="53" fillId="59" borderId="2614" applyNumberFormat="0" applyAlignment="0" applyProtection="0"/>
    <xf numFmtId="3" fontId="114" fillId="39" borderId="2639">
      <alignment horizontal="center"/>
      <protection locked="0"/>
    </xf>
    <xf numFmtId="0" fontId="7" fillId="14" borderId="14" applyNumberFormat="0" applyFont="0" applyAlignment="0" applyProtection="0"/>
    <xf numFmtId="0" fontId="10" fillId="62" borderId="2570" applyNumberFormat="0" applyFont="0" applyAlignment="0" applyProtection="0"/>
    <xf numFmtId="0" fontId="64" fillId="59" borderId="2571" applyNumberFormat="0" applyAlignment="0" applyProtection="0"/>
    <xf numFmtId="0" fontId="7" fillId="14" borderId="14" applyNumberFormat="0" applyFont="0" applyAlignment="0" applyProtection="0"/>
    <xf numFmtId="0" fontId="2" fillId="0" borderId="2608" applyNumberFormat="0" applyFill="0" applyAlignment="0" applyProtection="0"/>
    <xf numFmtId="0" fontId="7" fillId="14" borderId="14" applyNumberFormat="0" applyFont="0" applyAlignment="0" applyProtection="0"/>
    <xf numFmtId="188" fontId="73" fillId="63" borderId="2621" applyFill="0">
      <alignment horizontal="center" vertical="center"/>
    </xf>
    <xf numFmtId="233" fontId="103" fillId="0" borderId="2600">
      <alignment vertical="center"/>
      <protection locked="0"/>
    </xf>
    <xf numFmtId="190" fontId="74" fillId="0" borderId="2603" applyFont="0" applyFill="0" applyBorder="0" applyAlignment="0" applyProtection="0">
      <alignment horizontal="left"/>
      <protection locked="0"/>
    </xf>
    <xf numFmtId="228" fontId="124" fillId="0" borderId="2602" applyFill="0">
      <alignment horizontal="center" vertical="center"/>
    </xf>
    <xf numFmtId="0" fontId="73" fillId="63" borderId="2585" applyFill="0">
      <alignment horizontal="center"/>
    </xf>
    <xf numFmtId="0" fontId="7" fillId="14" borderId="14" applyNumberFormat="0" applyFont="0" applyAlignment="0" applyProtection="0"/>
    <xf numFmtId="233" fontId="103" fillId="0" borderId="2600">
      <alignment vertical="center"/>
      <protection locked="0"/>
    </xf>
    <xf numFmtId="0" fontId="7" fillId="14" borderId="14" applyNumberFormat="0" applyFont="0" applyAlignment="0" applyProtection="0"/>
    <xf numFmtId="0" fontId="2" fillId="0" borderId="2572" applyNumberFormat="0" applyFill="0" applyAlignment="0" applyProtection="0"/>
    <xf numFmtId="0" fontId="66" fillId="0" borderId="2572" applyNumberFormat="0" applyFill="0" applyAlignment="0" applyProtection="0"/>
    <xf numFmtId="0" fontId="7" fillId="14" borderId="14" applyNumberFormat="0" applyFont="0" applyAlignment="0" applyProtection="0"/>
    <xf numFmtId="0" fontId="2" fillId="0" borderId="2581" applyNumberFormat="0" applyFill="0" applyAlignment="0" applyProtection="0"/>
    <xf numFmtId="196" fontId="10" fillId="39" borderId="2630" applyFont="0" applyFill="0" applyBorder="0" applyAlignment="0">
      <alignment horizontal="left"/>
    </xf>
    <xf numFmtId="228" fontId="73" fillId="63" borderId="2585" applyFill="0">
      <alignment horizontal="center" vertical="center"/>
    </xf>
    <xf numFmtId="228" fontId="73" fillId="63" borderId="2576" applyFill="0">
      <alignment horizontal="center"/>
    </xf>
    <xf numFmtId="228" fontId="73" fillId="63" borderId="2576" applyFill="0">
      <alignment horizontal="center" vertical="center"/>
    </xf>
    <xf numFmtId="17" fontId="11" fillId="39" borderId="2585">
      <alignment horizontal="center"/>
      <protection locked="0"/>
    </xf>
    <xf numFmtId="0" fontId="53" fillId="59" borderId="2596" applyNumberFormat="0" applyAlignment="0" applyProtection="0"/>
    <xf numFmtId="191" fontId="74" fillId="0" borderId="2630" applyFont="0" applyFill="0" applyBorder="0" applyAlignment="0" applyProtection="0">
      <alignment horizontal="left"/>
      <protection locked="0"/>
    </xf>
    <xf numFmtId="0" fontId="7" fillId="14" borderId="14" applyNumberFormat="0" applyFont="0" applyAlignment="0" applyProtection="0"/>
    <xf numFmtId="0" fontId="61" fillId="46" borderId="2596" applyNumberFormat="0" applyAlignment="0" applyProtection="0"/>
    <xf numFmtId="254" fontId="10" fillId="39" borderId="2585">
      <alignment horizontal="right"/>
      <protection locked="0"/>
    </xf>
    <xf numFmtId="228" fontId="121" fillId="0" borderId="2601" applyNumberFormat="0"/>
    <xf numFmtId="0" fontId="7" fillId="14" borderId="14" applyNumberFormat="0" applyFont="0" applyAlignment="0" applyProtection="0"/>
    <xf numFmtId="0" fontId="7" fillId="14" borderId="14" applyNumberFormat="0" applyFont="0" applyAlignment="0" applyProtection="0"/>
    <xf numFmtId="231" fontId="103" fillId="0" borderId="2609">
      <alignment vertical="center"/>
      <protection locked="0"/>
    </xf>
    <xf numFmtId="0" fontId="61" fillId="46" borderId="2605" applyNumberFormat="0" applyAlignment="0" applyProtection="0"/>
    <xf numFmtId="0" fontId="7" fillId="14" borderId="14" applyNumberFormat="0" applyFont="0" applyAlignment="0" applyProtection="0"/>
    <xf numFmtId="250" fontId="168" fillId="0" borderId="2604" applyFill="0"/>
    <xf numFmtId="0" fontId="64" fillId="59" borderId="2598" applyNumberFormat="0" applyAlignment="0" applyProtection="0"/>
    <xf numFmtId="0" fontId="7" fillId="14" borderId="14" applyNumberFormat="0" applyFont="0" applyAlignment="0" applyProtection="0"/>
    <xf numFmtId="178" fontId="10" fillId="39" borderId="2621">
      <alignment horizontal="center"/>
      <protection locked="0"/>
    </xf>
    <xf numFmtId="0" fontId="7" fillId="14" borderId="14" applyNumberFormat="0" applyFont="0" applyAlignment="0" applyProtection="0"/>
    <xf numFmtId="185" fontId="74" fillId="0" borderId="2576" applyFont="0" applyFill="0" applyBorder="0" applyAlignment="0" applyProtection="0">
      <alignment horizontal="left"/>
      <protection locked="0"/>
    </xf>
    <xf numFmtId="0" fontId="7" fillId="14" borderId="14" applyNumberFormat="0" applyFont="0" applyAlignment="0" applyProtection="0"/>
    <xf numFmtId="231" fontId="103" fillId="0" borderId="2609">
      <alignment vertical="center"/>
      <protection locked="0"/>
    </xf>
    <xf numFmtId="228" fontId="103" fillId="0" borderId="2621" applyFill="0">
      <alignment horizontal="center" vertical="center"/>
    </xf>
    <xf numFmtId="0" fontId="64" fillId="59" borderId="2634" applyNumberFormat="0" applyAlignment="0" applyProtection="0"/>
    <xf numFmtId="231" fontId="103" fillId="0" borderId="2636">
      <alignment vertical="center"/>
      <protection locked="0"/>
    </xf>
    <xf numFmtId="0" fontId="7" fillId="14" borderId="14" applyNumberFormat="0" applyFont="0" applyAlignment="0" applyProtection="0"/>
    <xf numFmtId="0" fontId="7" fillId="14" borderId="14" applyNumberFormat="0" applyFont="0" applyAlignment="0" applyProtection="0"/>
    <xf numFmtId="49" fontId="74" fillId="0" borderId="2612">
      <alignment horizontal="left" vertical="top" wrapText="1"/>
      <protection locked="0"/>
    </xf>
    <xf numFmtId="0" fontId="66" fillId="0" borderId="2617" applyNumberFormat="0" applyFill="0" applyAlignment="0" applyProtection="0"/>
    <xf numFmtId="0" fontId="7" fillId="14" borderId="14" applyNumberFormat="0" applyFont="0" applyAlignment="0" applyProtection="0"/>
    <xf numFmtId="228" fontId="112" fillId="0" borderId="2620"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4" fillId="0" borderId="2585"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78" fontId="10" fillId="39" borderId="2722">
      <alignment horizontal="center"/>
      <protection locked="0"/>
    </xf>
    <xf numFmtId="0" fontId="7" fillId="14" borderId="14" applyNumberFormat="0" applyFont="0" applyAlignment="0" applyProtection="0"/>
    <xf numFmtId="0" fontId="7" fillId="14" borderId="14" applyNumberFormat="0" applyFont="0" applyAlignment="0" applyProtection="0"/>
    <xf numFmtId="0" fontId="64" fillId="59" borderId="2625" applyNumberFormat="0" applyAlignment="0" applyProtection="0"/>
    <xf numFmtId="228" fontId="73" fillId="63" borderId="2612"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10" fillId="62" borderId="2579" applyNumberFormat="0" applyFont="0" applyAlignment="0" applyProtection="0"/>
    <xf numFmtId="0" fontId="7" fillId="14" borderId="14" applyNumberFormat="0" applyFont="0" applyAlignment="0" applyProtection="0"/>
    <xf numFmtId="228" fontId="74" fillId="0" borderId="2612" applyNumberFormat="0">
      <alignment horizontal="left"/>
      <protection locked="0"/>
    </xf>
    <xf numFmtId="0" fontId="7" fillId="14" borderId="14" applyNumberFormat="0" applyFont="0" applyAlignment="0" applyProtection="0"/>
    <xf numFmtId="0" fontId="64" fillId="59" borderId="2607" applyNumberFormat="0" applyAlignment="0" applyProtection="0"/>
    <xf numFmtId="10" fontId="68" fillId="67" borderId="2639" applyNumberFormat="0" applyBorder="0" applyAlignment="0" applyProtection="0"/>
    <xf numFmtId="0" fontId="53" fillId="59" borderId="2569" applyNumberFormat="0" applyAlignment="0" applyProtection="0"/>
    <xf numFmtId="0" fontId="61" fillId="46" borderId="2569" applyNumberFormat="0" applyAlignment="0" applyProtection="0"/>
    <xf numFmtId="0" fontId="64" fillId="59" borderId="2571" applyNumberFormat="0" applyAlignment="0" applyProtection="0"/>
    <xf numFmtId="0" fontId="66" fillId="0" borderId="2572" applyNumberFormat="0" applyFill="0" applyAlignment="0" applyProtection="0"/>
    <xf numFmtId="0" fontId="2" fillId="0" borderId="2572" applyNumberFormat="0" applyFill="0" applyAlignment="0" applyProtection="0"/>
    <xf numFmtId="0" fontId="53" fillId="59" borderId="2569" applyNumberFormat="0" applyAlignment="0" applyProtection="0"/>
    <xf numFmtId="0" fontId="61" fillId="46" borderId="2569" applyNumberFormat="0" applyAlignment="0" applyProtection="0"/>
    <xf numFmtId="0" fontId="7" fillId="14" borderId="14" applyNumberFormat="0" applyFont="0" applyAlignment="0" applyProtection="0"/>
    <xf numFmtId="0" fontId="64" fillId="59" borderId="2571" applyNumberFormat="0" applyAlignment="0" applyProtection="0"/>
    <xf numFmtId="0" fontId="2" fillId="0" borderId="2572" applyNumberFormat="0" applyFill="0" applyAlignment="0" applyProtection="0"/>
    <xf numFmtId="0" fontId="66" fillId="0" borderId="2572"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569" applyNumberFormat="0" applyAlignment="0" applyProtection="0"/>
    <xf numFmtId="229" fontId="103" fillId="0" borderId="2600">
      <alignment vertical="center"/>
      <protection locked="0"/>
    </xf>
    <xf numFmtId="0" fontId="7" fillId="14" borderId="14" applyNumberFormat="0" applyFont="0" applyAlignment="0" applyProtection="0"/>
    <xf numFmtId="0" fontId="61" fillId="46" borderId="2569" applyNumberFormat="0" applyAlignment="0" applyProtection="0"/>
    <xf numFmtId="228" fontId="68" fillId="0" borderId="2585" applyFill="0">
      <alignment horizontal="center" vertical="center"/>
    </xf>
    <xf numFmtId="184" fontId="68" fillId="0" borderId="2585" applyFill="0">
      <alignment horizontal="center" vertical="center"/>
    </xf>
    <xf numFmtId="0" fontId="10" fillId="62" borderId="2570" applyNumberFormat="0" applyFont="0" applyAlignment="0" applyProtection="0"/>
    <xf numFmtId="0" fontId="64" fillId="59" borderId="2571" applyNumberFormat="0" applyAlignment="0" applyProtection="0"/>
    <xf numFmtId="228" fontId="124" fillId="0" borderId="2611" applyFill="0">
      <alignment horizontal="center" vertical="center"/>
    </xf>
    <xf numFmtId="0" fontId="7" fillId="14" borderId="14" applyNumberFormat="0" applyFont="0" applyAlignment="0" applyProtection="0"/>
    <xf numFmtId="0" fontId="66" fillId="0" borderId="2572" applyNumberFormat="0" applyFill="0" applyAlignment="0" applyProtection="0"/>
    <xf numFmtId="0" fontId="2" fillId="0" borderId="2572" applyNumberFormat="0" applyFill="0" applyAlignment="0" applyProtection="0"/>
    <xf numFmtId="228" fontId="103" fillId="0" borderId="2585" applyFill="0">
      <alignment horizontal="center" vertical="center"/>
    </xf>
    <xf numFmtId="0" fontId="7" fillId="14" borderId="14" applyNumberFormat="0" applyFont="0" applyAlignment="0" applyProtection="0"/>
    <xf numFmtId="266" fontId="103" fillId="0" borderId="2621"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569"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569" applyNumberFormat="0" applyAlignment="0" applyProtection="0"/>
    <xf numFmtId="0" fontId="7" fillId="14" borderId="14" applyNumberFormat="0" applyFont="0" applyAlignment="0" applyProtection="0"/>
    <xf numFmtId="0" fontId="10" fillId="62" borderId="2570" applyNumberFormat="0" applyFont="0" applyAlignment="0" applyProtection="0"/>
    <xf numFmtId="0" fontId="64" fillId="59" borderId="2571" applyNumberFormat="0" applyAlignment="0" applyProtection="0"/>
    <xf numFmtId="0" fontId="7" fillId="14" borderId="14" applyNumberFormat="0" applyFont="0" applyAlignment="0" applyProtection="0"/>
    <xf numFmtId="37" fontId="70" fillId="0" borderId="2638" applyFill="0">
      <alignment horizontal="center" vertical="center"/>
    </xf>
    <xf numFmtId="0" fontId="2" fillId="0" borderId="2572" applyNumberFormat="0" applyFill="0" applyAlignment="0" applyProtection="0"/>
    <xf numFmtId="0" fontId="66" fillId="0" borderId="2572"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2589" applyNumberFormat="0" applyAlignment="0" applyProtection="0"/>
    <xf numFmtId="191" fontId="74" fillId="0" borderId="2585"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201" fontId="10" fillId="39" borderId="2621" applyNumberFormat="0">
      <alignment horizontal="left"/>
    </xf>
    <xf numFmtId="0" fontId="73" fillId="63" borderId="2576" applyFill="0">
      <alignment horizontal="center"/>
    </xf>
    <xf numFmtId="0" fontId="7" fillId="14" borderId="14" applyNumberFormat="0" applyFont="0" applyAlignment="0" applyProtection="0"/>
    <xf numFmtId="276" fontId="20" fillId="0" borderId="2603">
      <alignment horizontal="center"/>
    </xf>
    <xf numFmtId="192" fontId="74" fillId="0" borderId="2585" applyFont="0" applyFill="0" applyBorder="0" applyAlignment="0" applyProtection="0">
      <alignment horizontal="left"/>
      <protection locked="0"/>
    </xf>
    <xf numFmtId="190" fontId="74" fillId="0" borderId="2585" applyFont="0" applyFill="0" applyBorder="0" applyAlignment="0" applyProtection="0">
      <alignment horizontal="left"/>
      <protection locked="0"/>
    </xf>
    <xf numFmtId="0" fontId="10" fillId="62" borderId="2588" applyNumberFormat="0" applyFont="0" applyAlignment="0" applyProtection="0"/>
    <xf numFmtId="188" fontId="73" fillId="63" borderId="2576" applyFill="0">
      <alignment horizontal="center" vertical="center"/>
    </xf>
    <xf numFmtId="0" fontId="7" fillId="14" borderId="14" applyNumberFormat="0" applyFont="0" applyAlignment="0" applyProtection="0"/>
    <xf numFmtId="0" fontId="10" fillId="62" borderId="2615" applyNumberFormat="0" applyFont="0" applyAlignment="0" applyProtection="0"/>
    <xf numFmtId="0" fontId="2" fillId="0" borderId="2626" applyNumberFormat="0" applyFill="0" applyAlignment="0" applyProtection="0"/>
    <xf numFmtId="0" fontId="61" fillId="46" borderId="2578"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0" fontId="10" fillId="63" borderId="2576" applyNumberFormat="0" applyFont="0" applyBorder="0" applyAlignment="0" applyProtection="0"/>
    <xf numFmtId="180" fontId="10" fillId="63" borderId="2576" applyNumberFormat="0" applyFont="0" applyBorder="0" applyAlignment="0" applyProtection="0"/>
    <xf numFmtId="0" fontId="66" fillId="0" borderId="2617" applyNumberFormat="0" applyFill="0" applyAlignment="0" applyProtection="0"/>
    <xf numFmtId="276" fontId="20" fillId="0" borderId="2594">
      <alignment horizontal="center"/>
    </xf>
    <xf numFmtId="192" fontId="74" fillId="0" borderId="2612" applyFont="0" applyFill="0" applyBorder="0" applyAlignment="0" applyProtection="0">
      <alignment horizontal="left"/>
      <protection locked="0"/>
    </xf>
    <xf numFmtId="267" fontId="112" fillId="0" borderId="2611" applyFill="0">
      <alignment horizontal="center" vertical="center"/>
    </xf>
    <xf numFmtId="0" fontId="7" fillId="14" borderId="14" applyNumberFormat="0" applyFont="0" applyAlignment="0" applyProtection="0"/>
    <xf numFmtId="250" fontId="121" fillId="0" borderId="2595" applyFill="0"/>
    <xf numFmtId="0" fontId="7" fillId="14" borderId="14" applyNumberFormat="0" applyFont="0" applyAlignment="0" applyProtection="0"/>
    <xf numFmtId="0" fontId="7" fillId="14" borderId="14" applyNumberFormat="0" applyFont="0" applyAlignment="0" applyProtection="0"/>
    <xf numFmtId="250" fontId="121" fillId="0" borderId="2640" applyFill="0"/>
    <xf numFmtId="0" fontId="7" fillId="14" borderId="14" applyNumberFormat="0" applyFont="0" applyAlignment="0" applyProtection="0"/>
    <xf numFmtId="228" fontId="136" fillId="68" borderId="2592" applyNumberFormat="0">
      <alignment horizontal="right"/>
    </xf>
    <xf numFmtId="10" fontId="68" fillId="67" borderId="2612" applyNumberFormat="0" applyBorder="0" applyAlignment="0" applyProtection="0"/>
    <xf numFmtId="0" fontId="7" fillId="14" borderId="14" applyNumberFormat="0" applyFont="0" applyAlignment="0" applyProtection="0"/>
    <xf numFmtId="0" fontId="7" fillId="14" borderId="14" applyNumberFormat="0" applyFont="0" applyAlignment="0" applyProtection="0"/>
    <xf numFmtId="0" fontId="73" fillId="63" borderId="2576" applyFill="0">
      <alignment horizontal="center"/>
    </xf>
    <xf numFmtId="188" fontId="73" fillId="63" borderId="2576" applyFill="0">
      <alignment horizontal="center" vertical="center"/>
    </xf>
    <xf numFmtId="185" fontId="74" fillId="0" borderId="2576" applyFont="0" applyFill="0" applyBorder="0" applyAlignment="0" applyProtection="0">
      <alignment horizontal="left"/>
      <protection locked="0"/>
    </xf>
    <xf numFmtId="197" fontId="74" fillId="0" borderId="2576">
      <alignment horizontal="left"/>
      <protection locked="0"/>
    </xf>
    <xf numFmtId="0" fontId="53" fillId="59" borderId="2578" applyNumberFormat="0" applyAlignment="0" applyProtection="0"/>
    <xf numFmtId="0" fontId="61" fillId="46" borderId="2578" applyNumberFormat="0" applyAlignment="0" applyProtection="0"/>
    <xf numFmtId="0" fontId="64" fillId="59" borderId="2580" applyNumberFormat="0" applyAlignment="0" applyProtection="0"/>
    <xf numFmtId="0" fontId="66" fillId="0" borderId="2581" applyNumberFormat="0" applyFill="0" applyAlignment="0" applyProtection="0"/>
    <xf numFmtId="0" fontId="2" fillId="0" borderId="2581" applyNumberFormat="0" applyFill="0" applyAlignment="0" applyProtection="0"/>
    <xf numFmtId="0" fontId="53" fillId="59" borderId="2578" applyNumberFormat="0" applyAlignment="0" applyProtection="0"/>
    <xf numFmtId="0" fontId="73" fillId="63" borderId="2576" applyFill="0">
      <alignment horizontal="center"/>
    </xf>
    <xf numFmtId="188" fontId="73" fillId="63" borderId="2576" applyFill="0">
      <alignment horizontal="center" vertical="center"/>
    </xf>
    <xf numFmtId="0" fontId="61" fillId="46" borderId="2578" applyNumberFormat="0" applyAlignment="0" applyProtection="0"/>
    <xf numFmtId="0" fontId="7" fillId="14" borderId="14" applyNumberFormat="0" applyFont="0" applyAlignment="0" applyProtection="0"/>
    <xf numFmtId="0" fontId="64" fillId="59" borderId="2580" applyNumberFormat="0" applyAlignment="0" applyProtection="0"/>
    <xf numFmtId="0" fontId="2" fillId="0" borderId="2581" applyNumberFormat="0" applyFill="0" applyAlignment="0" applyProtection="0"/>
    <xf numFmtId="0" fontId="66" fillId="0" borderId="2581"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578" applyNumberFormat="0" applyAlignment="0" applyProtection="0"/>
    <xf numFmtId="0" fontId="7" fillId="14" borderId="14" applyNumberFormat="0" applyFont="0" applyAlignment="0" applyProtection="0"/>
    <xf numFmtId="0" fontId="61" fillId="46" borderId="2578" applyNumberFormat="0" applyAlignment="0" applyProtection="0"/>
    <xf numFmtId="192" fontId="74" fillId="0" borderId="2594" applyFont="0" applyFill="0" applyBorder="0" applyAlignment="0" applyProtection="0">
      <alignment horizontal="left"/>
      <protection locked="0"/>
    </xf>
    <xf numFmtId="271" fontId="11" fillId="0" borderId="2594">
      <alignment horizontal="right"/>
    </xf>
    <xf numFmtId="0" fontId="10" fillId="62" borderId="2579" applyNumberFormat="0" applyFont="0" applyAlignment="0" applyProtection="0"/>
    <xf numFmtId="0" fontId="64" fillId="59" borderId="2580" applyNumberFormat="0" applyAlignment="0" applyProtection="0"/>
    <xf numFmtId="0" fontId="61" fillId="46" borderId="2596" applyNumberFormat="0" applyAlignment="0" applyProtection="0"/>
    <xf numFmtId="0" fontId="7" fillId="14" borderId="14" applyNumberFormat="0" applyFont="0" applyAlignment="0" applyProtection="0"/>
    <xf numFmtId="0" fontId="66" fillId="0" borderId="2581" applyNumberFormat="0" applyFill="0" applyAlignment="0" applyProtection="0"/>
    <xf numFmtId="0" fontId="2" fillId="0" borderId="2581" applyNumberFormat="0" applyFill="0" applyAlignment="0" applyProtection="0"/>
    <xf numFmtId="190" fontId="74" fillId="0" borderId="2594"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578"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578" applyNumberFormat="0" applyAlignment="0" applyProtection="0"/>
    <xf numFmtId="0" fontId="7" fillId="14" borderId="14" applyNumberFormat="0" applyFont="0" applyAlignment="0" applyProtection="0"/>
    <xf numFmtId="0" fontId="10" fillId="62" borderId="2579" applyNumberFormat="0" applyFont="0" applyAlignment="0" applyProtection="0"/>
    <xf numFmtId="0" fontId="64" fillId="59" borderId="2580" applyNumberFormat="0" applyAlignment="0" applyProtection="0"/>
    <xf numFmtId="0" fontId="7" fillId="14" borderId="14" applyNumberFormat="0" applyFont="0" applyAlignment="0" applyProtection="0"/>
    <xf numFmtId="0" fontId="2" fillId="0" borderId="2581" applyNumberFormat="0" applyFill="0" applyAlignment="0" applyProtection="0"/>
    <xf numFmtId="0" fontId="66" fillId="0" borderId="2581" applyNumberFormat="0" applyFill="0" applyAlignment="0" applyProtection="0"/>
    <xf numFmtId="0" fontId="66" fillId="0" borderId="2608" applyNumberFormat="0" applyFill="0" applyAlignment="0" applyProtection="0"/>
    <xf numFmtId="267" fontId="112" fillId="0" borderId="2602"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10" fillId="62" borderId="2615"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3" fontId="114" fillId="39" borderId="2630">
      <alignment horizontal="center"/>
      <protection locked="0"/>
    </xf>
    <xf numFmtId="0" fontId="7" fillId="14" borderId="14" applyNumberFormat="0" applyFont="0" applyAlignment="0" applyProtection="0"/>
    <xf numFmtId="0" fontId="7" fillId="14" borderId="14" applyNumberFormat="0" applyFont="0" applyAlignment="0" applyProtection="0"/>
    <xf numFmtId="187" fontId="74" fillId="0" borderId="2621" applyFont="0" applyFill="0" applyBorder="0" applyAlignment="0" applyProtection="0">
      <alignment horizontal="left"/>
      <protection locked="0"/>
    </xf>
    <xf numFmtId="185" fontId="74" fillId="0" borderId="2612" applyFont="0" applyFill="0" applyBorder="0" applyAlignment="0" applyProtection="0">
      <alignment horizontal="left"/>
      <protection locked="0"/>
    </xf>
    <xf numFmtId="250" fontId="121" fillId="0" borderId="2604" applyFill="0"/>
    <xf numFmtId="0" fontId="7" fillId="14" borderId="14" applyNumberFormat="0" applyFont="0" applyAlignment="0" applyProtection="0"/>
    <xf numFmtId="0" fontId="66" fillId="0" borderId="2635" applyNumberFormat="0" applyFill="0" applyAlignment="0" applyProtection="0"/>
    <xf numFmtId="0" fontId="66" fillId="0" borderId="2626" applyNumberFormat="0" applyFill="0" applyAlignment="0" applyProtection="0"/>
    <xf numFmtId="0" fontId="61" fillId="46" borderId="2623" applyNumberFormat="0" applyAlignment="0" applyProtection="0"/>
    <xf numFmtId="185" fontId="74" fillId="0" borderId="2603" applyFont="0" applyFill="0" applyBorder="0" applyAlignment="0" applyProtection="0">
      <alignment horizontal="left"/>
      <protection locked="0"/>
    </xf>
    <xf numFmtId="180" fontId="10" fillId="63" borderId="2585" applyNumberFormat="0" applyFont="0" applyBorder="0" applyAlignment="0" applyProtection="0"/>
    <xf numFmtId="180" fontId="10" fillId="63" borderId="2585" applyNumberFormat="0" applyFont="0" applyBorder="0" applyAlignment="0" applyProtection="0"/>
    <xf numFmtId="178" fontId="10" fillId="39" borderId="2639">
      <alignment horizontal="center"/>
      <protection locked="0"/>
    </xf>
    <xf numFmtId="193" fontId="10" fillId="0" borderId="2612" applyFont="0" applyFill="0" applyBorder="0" applyAlignment="0" applyProtection="0">
      <alignment horizontal="left"/>
      <protection locked="0"/>
    </xf>
    <xf numFmtId="17" fontId="11" fillId="39" borderId="2603">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10" fillId="62" borderId="2624" applyNumberFormat="0" applyFont="0" applyAlignment="0" applyProtection="0"/>
    <xf numFmtId="0" fontId="2" fillId="0" borderId="2635"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71" fontId="11" fillId="0" borderId="2612">
      <alignment horizontal="right"/>
    </xf>
    <xf numFmtId="0" fontId="7" fillId="14" borderId="14" applyNumberFormat="0" applyFont="0" applyAlignment="0" applyProtection="0"/>
    <xf numFmtId="0" fontId="53" fillId="59" borderId="2587" applyNumberFormat="0" applyAlignment="0" applyProtection="0"/>
    <xf numFmtId="0" fontId="61" fillId="46" borderId="2587" applyNumberFormat="0" applyAlignment="0" applyProtection="0"/>
    <xf numFmtId="0" fontId="64" fillId="59" borderId="2589" applyNumberFormat="0" applyAlignment="0" applyProtection="0"/>
    <xf numFmtId="0" fontId="66" fillId="0" borderId="2590" applyNumberFormat="0" applyFill="0" applyAlignment="0" applyProtection="0"/>
    <xf numFmtId="0" fontId="2" fillId="0" borderId="2590" applyNumberFormat="0" applyFill="0" applyAlignment="0" applyProtection="0"/>
    <xf numFmtId="0" fontId="53" fillId="59" borderId="2587" applyNumberFormat="0" applyAlignment="0" applyProtection="0"/>
    <xf numFmtId="0" fontId="61" fillId="46" borderId="2587" applyNumberFormat="0" applyAlignment="0" applyProtection="0"/>
    <xf numFmtId="0" fontId="7" fillId="14" borderId="14" applyNumberFormat="0" applyFont="0" applyAlignment="0" applyProtection="0"/>
    <xf numFmtId="0" fontId="64" fillId="59" borderId="2589" applyNumberFormat="0" applyAlignment="0" applyProtection="0"/>
    <xf numFmtId="0" fontId="2" fillId="0" borderId="2590" applyNumberFormat="0" applyFill="0" applyAlignment="0" applyProtection="0"/>
    <xf numFmtId="0" fontId="66" fillId="0" borderId="2590" applyNumberFormat="0" applyFill="0" applyAlignment="0" applyProtection="0"/>
    <xf numFmtId="197" fontId="74" fillId="0" borderId="2621">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587" applyNumberFormat="0" applyAlignment="0" applyProtection="0"/>
    <xf numFmtId="228" fontId="121" fillId="0" borderId="2610" applyNumberFormat="0"/>
    <xf numFmtId="0" fontId="7" fillId="14" borderId="14" applyNumberFormat="0" applyFont="0" applyAlignment="0" applyProtection="0"/>
    <xf numFmtId="0" fontId="61" fillId="46" borderId="2587" applyNumberFormat="0" applyAlignment="0" applyProtection="0"/>
    <xf numFmtId="228" fontId="79" fillId="0" borderId="2603" applyFill="0">
      <alignment horizontal="center" vertical="center"/>
    </xf>
    <xf numFmtId="228" fontId="68" fillId="0" borderId="2603" applyFill="0">
      <alignment horizontal="center" vertical="center"/>
    </xf>
    <xf numFmtId="0" fontId="10" fillId="62" borderId="2588" applyNumberFormat="0" applyFont="0" applyAlignment="0" applyProtection="0"/>
    <xf numFmtId="0" fontId="64" fillId="59" borderId="2589" applyNumberFormat="0" applyAlignment="0" applyProtection="0"/>
    <xf numFmtId="0" fontId="7" fillId="14" borderId="14" applyNumberFormat="0" applyFont="0" applyAlignment="0" applyProtection="0"/>
    <xf numFmtId="0" fontId="66" fillId="0" borderId="2590" applyNumberFormat="0" applyFill="0" applyAlignment="0" applyProtection="0"/>
    <xf numFmtId="0" fontId="2" fillId="0" borderId="2590" applyNumberFormat="0" applyFill="0" applyAlignment="0" applyProtection="0"/>
    <xf numFmtId="228" fontId="104" fillId="0" borderId="2603"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66" fontId="103" fillId="0" borderId="2603" applyFill="0">
      <alignment horizontal="center" vertical="center"/>
    </xf>
    <xf numFmtId="37" fontId="70" fillId="0" borderId="2611"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587"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587" applyNumberFormat="0" applyAlignment="0" applyProtection="0"/>
    <xf numFmtId="254" fontId="10" fillId="39" borderId="2639">
      <alignment horizontal="right"/>
      <protection locked="0"/>
    </xf>
    <xf numFmtId="0" fontId="7" fillId="14" borderId="14" applyNumberFormat="0" applyFont="0" applyAlignment="0" applyProtection="0"/>
    <xf numFmtId="0" fontId="10" fillId="62" borderId="2588" applyNumberFormat="0" applyFont="0" applyAlignment="0" applyProtection="0"/>
    <xf numFmtId="0" fontId="64" fillId="59" borderId="2589" applyNumberFormat="0" applyAlignment="0" applyProtection="0"/>
    <xf numFmtId="0" fontId="7" fillId="14" borderId="14" applyNumberFormat="0" applyFont="0" applyAlignment="0" applyProtection="0"/>
    <xf numFmtId="0" fontId="2" fillId="0" borderId="2590" applyNumberFormat="0" applyFill="0" applyAlignment="0" applyProtection="0"/>
    <xf numFmtId="0" fontId="66" fillId="0" borderId="2590"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187" fontId="74" fillId="0" borderId="2639"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3" fillId="0" borderId="2636">
      <alignment vertical="center"/>
      <protection locked="0"/>
    </xf>
    <xf numFmtId="178" fontId="10" fillId="39" borderId="2621">
      <alignment horizontal="center"/>
      <protection locked="0"/>
    </xf>
    <xf numFmtId="0" fontId="7" fillId="14" borderId="14" applyNumberFormat="0" applyFont="0" applyAlignment="0" applyProtection="0"/>
    <xf numFmtId="191" fontId="74" fillId="0" borderId="2603" applyFont="0" applyFill="0" applyBorder="0" applyAlignment="0" applyProtection="0">
      <alignment horizontal="left"/>
      <protection locked="0"/>
    </xf>
    <xf numFmtId="0" fontId="7" fillId="14" borderId="14" applyNumberFormat="0" applyFont="0" applyAlignment="0" applyProtection="0"/>
    <xf numFmtId="190" fontId="74" fillId="0" borderId="2612" applyFont="0" applyFill="0" applyBorder="0" applyAlignment="0" applyProtection="0">
      <alignment horizontal="left"/>
      <protection locked="0"/>
    </xf>
    <xf numFmtId="0" fontId="7" fillId="14" borderId="14" applyNumberFormat="0" applyFont="0" applyAlignment="0" applyProtection="0"/>
    <xf numFmtId="0" fontId="73" fillId="63" borderId="2612" applyFill="0">
      <alignment horizontal="center"/>
    </xf>
    <xf numFmtId="0" fontId="7" fillId="14" borderId="14" applyNumberFormat="0" applyFont="0" applyAlignment="0" applyProtection="0"/>
    <xf numFmtId="180" fontId="10" fillId="63" borderId="2594" applyNumberFormat="0" applyFont="0" applyBorder="0" applyAlignment="0" applyProtection="0"/>
    <xf numFmtId="180" fontId="10" fillId="63" borderId="2594" applyNumberFormat="0" applyFont="0" applyBorder="0" applyAlignment="0" applyProtection="0"/>
    <xf numFmtId="0" fontId="66" fillId="0" borderId="2635" applyNumberFormat="0" applyFill="0" applyAlignment="0" applyProtection="0"/>
    <xf numFmtId="276" fontId="20" fillId="0" borderId="2621">
      <alignment horizontal="center"/>
    </xf>
    <xf numFmtId="0" fontId="7" fillId="14" borderId="14" applyNumberFormat="0" applyFont="0" applyAlignment="0" applyProtection="0"/>
    <xf numFmtId="0" fontId="53" fillId="59" borderId="2596" applyNumberFormat="0" applyAlignment="0" applyProtection="0"/>
    <xf numFmtId="0" fontId="61" fillId="46" borderId="2596" applyNumberFormat="0" applyAlignment="0" applyProtection="0"/>
    <xf numFmtId="0" fontId="64" fillId="59" borderId="2598" applyNumberFormat="0" applyAlignment="0" applyProtection="0"/>
    <xf numFmtId="0" fontId="66" fillId="0" borderId="2599" applyNumberFormat="0" applyFill="0" applyAlignment="0" applyProtection="0"/>
    <xf numFmtId="0" fontId="2" fillId="0" borderId="2599" applyNumberFormat="0" applyFill="0" applyAlignment="0" applyProtection="0"/>
    <xf numFmtId="0" fontId="53" fillId="59" borderId="2596" applyNumberFormat="0" applyAlignment="0" applyProtection="0"/>
    <xf numFmtId="184" fontId="68" fillId="0" borderId="2621" applyFill="0">
      <alignment horizontal="center" vertical="center"/>
    </xf>
    <xf numFmtId="0" fontId="61" fillId="46" borderId="2596" applyNumberFormat="0" applyAlignment="0" applyProtection="0"/>
    <xf numFmtId="0" fontId="7" fillId="14" borderId="14" applyNumberFormat="0" applyFont="0" applyAlignment="0" applyProtection="0"/>
    <xf numFmtId="0" fontId="64" fillId="59" borderId="2598" applyNumberFormat="0" applyAlignment="0" applyProtection="0"/>
    <xf numFmtId="0" fontId="2" fillId="0" borderId="2599" applyNumberFormat="0" applyFill="0" applyAlignment="0" applyProtection="0"/>
    <xf numFmtId="0" fontId="66" fillId="0" borderId="2599"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596" applyNumberFormat="0" applyAlignment="0" applyProtection="0"/>
    <xf numFmtId="271" fontId="11" fillId="0" borderId="2621">
      <alignment horizontal="right"/>
    </xf>
    <xf numFmtId="0" fontId="7" fillId="14" borderId="14" applyNumberFormat="0" applyFont="0" applyAlignment="0" applyProtection="0"/>
    <xf numFmtId="0" fontId="61" fillId="46" borderId="2596" applyNumberFormat="0" applyAlignment="0" applyProtection="0"/>
    <xf numFmtId="178" fontId="10" fillId="39" borderId="2612">
      <alignment horizontal="center"/>
      <protection locked="0"/>
    </xf>
    <xf numFmtId="228" fontId="104" fillId="0" borderId="2612" applyFill="0">
      <alignment horizontal="center" vertical="center"/>
    </xf>
    <xf numFmtId="0" fontId="10" fillId="62" borderId="2597" applyNumberFormat="0" applyFont="0" applyAlignment="0" applyProtection="0"/>
    <xf numFmtId="0" fontId="64" fillId="59" borderId="2598" applyNumberFormat="0" applyAlignment="0" applyProtection="0"/>
    <xf numFmtId="0" fontId="7" fillId="14" borderId="14" applyNumberFormat="0" applyFont="0" applyAlignment="0" applyProtection="0"/>
    <xf numFmtId="0" fontId="66" fillId="0" borderId="2599" applyNumberFormat="0" applyFill="0" applyAlignment="0" applyProtection="0"/>
    <xf numFmtId="0" fontId="2" fillId="0" borderId="2599" applyNumberFormat="0" applyFill="0" applyAlignment="0" applyProtection="0"/>
    <xf numFmtId="228" fontId="79" fillId="0" borderId="2612"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4" fontId="68" fillId="0" borderId="2612"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596"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596"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10" fillId="62" borderId="2597" applyNumberFormat="0" applyFont="0" applyAlignment="0" applyProtection="0"/>
    <xf numFmtId="0" fontId="64" fillId="59" borderId="2598" applyNumberFormat="0" applyAlignment="0" applyProtection="0"/>
    <xf numFmtId="0" fontId="7" fillId="14" borderId="14" applyNumberFormat="0" applyFont="0" applyAlignment="0" applyProtection="0"/>
    <xf numFmtId="0" fontId="2" fillId="0" borderId="2599" applyNumberFormat="0" applyFill="0" applyAlignment="0" applyProtection="0"/>
    <xf numFmtId="0" fontId="66" fillId="0" borderId="2599" applyNumberFormat="0" applyFill="0" applyAlignment="0" applyProtection="0"/>
    <xf numFmtId="228" fontId="136" fillId="68" borderId="2619" applyNumberFormat="0">
      <alignment horizontal="right"/>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73" fillId="63" borderId="2612" applyFill="0">
      <alignment horizontal="center"/>
    </xf>
    <xf numFmtId="0" fontId="7" fillId="14" borderId="14" applyNumberFormat="0" applyFont="0" applyAlignment="0" applyProtection="0"/>
    <xf numFmtId="266" fontId="103" fillId="0" borderId="2612"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68" fillId="0" borderId="2640" applyFill="0"/>
    <xf numFmtId="188" fontId="73" fillId="63" borderId="2630" applyFill="0">
      <alignment horizontal="center" vertical="center"/>
    </xf>
    <xf numFmtId="0" fontId="2" fillId="0" borderId="2617" applyNumberFormat="0" applyFill="0" applyAlignment="0" applyProtection="0"/>
    <xf numFmtId="0" fontId="61" fillId="46" borderId="2605" applyNumberFormat="0" applyAlignment="0" applyProtection="0"/>
    <xf numFmtId="0" fontId="7" fillId="14" borderId="14" applyNumberFormat="0" applyFont="0" applyAlignment="0" applyProtection="0"/>
    <xf numFmtId="0" fontId="64" fillId="59" borderId="2625" applyNumberFormat="0" applyAlignment="0" applyProtection="0"/>
    <xf numFmtId="180" fontId="10" fillId="63" borderId="2603" applyNumberFormat="0" applyFont="0" applyBorder="0" applyAlignment="0" applyProtection="0"/>
    <xf numFmtId="180" fontId="10" fillId="63" borderId="2603" applyNumberFormat="0" applyFont="0" applyBorder="0" applyAlignment="0" applyProtection="0"/>
    <xf numFmtId="0" fontId="10" fillId="62" borderId="2624" applyNumberFormat="0" applyFont="0" applyAlignment="0" applyProtection="0"/>
    <xf numFmtId="228" fontId="124" fillId="0" borderId="2620" applyFill="0">
      <alignment horizontal="center" vertical="center"/>
    </xf>
    <xf numFmtId="271" fontId="11" fillId="63" borderId="2639">
      <alignment horizontal="right"/>
    </xf>
    <xf numFmtId="0" fontId="53" fillId="59" borderId="2605" applyNumberFormat="0" applyAlignment="0" applyProtection="0"/>
    <xf numFmtId="0" fontId="61" fillId="46" borderId="2605" applyNumberFormat="0" applyAlignment="0" applyProtection="0"/>
    <xf numFmtId="0" fontId="64" fillId="59" borderId="2607" applyNumberFormat="0" applyAlignment="0" applyProtection="0"/>
    <xf numFmtId="0" fontId="66" fillId="0" borderId="2608" applyNumberFormat="0" applyFill="0" applyAlignment="0" applyProtection="0"/>
    <xf numFmtId="0" fontId="2" fillId="0" borderId="2608" applyNumberFormat="0" applyFill="0" applyAlignment="0" applyProtection="0"/>
    <xf numFmtId="0" fontId="53" fillId="59" borderId="2605" applyNumberFormat="0" applyAlignment="0" applyProtection="0"/>
    <xf numFmtId="0" fontId="61" fillId="46" borderId="2605" applyNumberFormat="0" applyAlignment="0" applyProtection="0"/>
    <xf numFmtId="0" fontId="7" fillId="14" borderId="14" applyNumberFormat="0" applyFont="0" applyAlignment="0" applyProtection="0"/>
    <xf numFmtId="0" fontId="64" fillId="59" borderId="2607" applyNumberFormat="0" applyAlignment="0" applyProtection="0"/>
    <xf numFmtId="0" fontId="2" fillId="0" borderId="2608" applyNumberFormat="0" applyFill="0" applyAlignment="0" applyProtection="0"/>
    <xf numFmtId="0" fontId="66" fillId="0" borderId="2608"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605"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605" applyNumberFormat="0" applyAlignment="0" applyProtection="0"/>
    <xf numFmtId="196" fontId="10" fillId="39" borderId="2621" applyFont="0" applyFill="0" applyBorder="0" applyAlignment="0">
      <alignment horizontal="left"/>
    </xf>
    <xf numFmtId="228" fontId="74" fillId="0" borderId="2621" applyNumberFormat="0">
      <alignment horizontal="left"/>
      <protection locked="0"/>
    </xf>
    <xf numFmtId="0" fontId="10" fillId="62" borderId="2606" applyNumberFormat="0" applyFont="0" applyAlignment="0" applyProtection="0"/>
    <xf numFmtId="0" fontId="64" fillId="59" borderId="2607" applyNumberFormat="0" applyAlignment="0" applyProtection="0"/>
    <xf numFmtId="0" fontId="7" fillId="14" borderId="14" applyNumberFormat="0" applyFont="0" applyAlignment="0" applyProtection="0"/>
    <xf numFmtId="0" fontId="66" fillId="0" borderId="2608" applyNumberFormat="0" applyFill="0" applyAlignment="0" applyProtection="0"/>
    <xf numFmtId="0" fontId="2" fillId="0" borderId="2608" applyNumberFormat="0" applyFill="0" applyAlignment="0" applyProtection="0"/>
    <xf numFmtId="49" fontId="74" fillId="0" borderId="2621">
      <alignment horizontal="left" vertical="top" wrapText="1"/>
      <protection locked="0"/>
    </xf>
    <xf numFmtId="0" fontId="7" fillId="14" borderId="14" applyNumberFormat="0" applyFont="0" applyAlignment="0" applyProtection="0"/>
    <xf numFmtId="233" fontId="103" fillId="0" borderId="2636">
      <alignment vertical="center"/>
      <protection locked="0"/>
    </xf>
    <xf numFmtId="0" fontId="7" fillId="14" borderId="14" applyNumberFormat="0" applyFont="0" applyAlignment="0" applyProtection="0"/>
    <xf numFmtId="0" fontId="7" fillId="14" borderId="14" applyNumberFormat="0" applyFont="0" applyAlignment="0" applyProtection="0"/>
    <xf numFmtId="178" fontId="10" fillId="39" borderId="2621">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605"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605" applyNumberFormat="0" applyAlignment="0" applyProtection="0"/>
    <xf numFmtId="0" fontId="7" fillId="14" borderId="14" applyNumberFormat="0" applyFont="0" applyAlignment="0" applyProtection="0"/>
    <xf numFmtId="0" fontId="10" fillId="62" borderId="2606" applyNumberFormat="0" applyFont="0" applyAlignment="0" applyProtection="0"/>
    <xf numFmtId="0" fontId="64" fillId="59" borderId="2607" applyNumberFormat="0" applyAlignment="0" applyProtection="0"/>
    <xf numFmtId="0" fontId="7" fillId="14" borderId="14" applyNumberFormat="0" applyFont="0" applyAlignment="0" applyProtection="0"/>
    <xf numFmtId="0" fontId="2" fillId="0" borderId="2608" applyNumberFormat="0" applyFill="0" applyAlignment="0" applyProtection="0"/>
    <xf numFmtId="0" fontId="66" fillId="0" borderId="2608"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79" fillId="0" borderId="2621"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37" fontId="103" fillId="0" borderId="2636">
      <alignment vertical="center"/>
      <protection locked="0"/>
    </xf>
    <xf numFmtId="228" fontId="104" fillId="0" borderId="2621" applyFill="0">
      <alignment horizontal="center" vertical="center"/>
    </xf>
    <xf numFmtId="228" fontId="68" fillId="0" borderId="2621" applyFill="0">
      <alignment horizontal="center" vertical="center"/>
    </xf>
    <xf numFmtId="0" fontId="7" fillId="14" borderId="14" applyNumberFormat="0" applyFont="0" applyAlignment="0" applyProtection="0"/>
    <xf numFmtId="0" fontId="61" fillId="46" borderId="2614" applyNumberFormat="0" applyAlignment="0" applyProtection="0"/>
    <xf numFmtId="180" fontId="10" fillId="63" borderId="2612" applyNumberFormat="0" applyFont="0" applyBorder="0" applyAlignment="0" applyProtection="0"/>
    <xf numFmtId="180" fontId="10" fillId="63" borderId="2612" applyNumberFormat="0" applyFont="0" applyBorder="0" applyAlignment="0" applyProtection="0"/>
    <xf numFmtId="0" fontId="7" fillId="14" borderId="14" applyNumberFormat="0" applyFont="0" applyAlignment="0" applyProtection="0"/>
    <xf numFmtId="188" fontId="73" fillId="63" borderId="2612" applyFill="0">
      <alignment horizontal="center" vertical="center"/>
    </xf>
    <xf numFmtId="229" fontId="103" fillId="0" borderId="2636">
      <alignment vertical="center"/>
      <protection locked="0"/>
    </xf>
    <xf numFmtId="0" fontId="74" fillId="0" borderId="2639" applyNumberFormat="0">
      <alignment horizontal="left"/>
      <protection locked="0"/>
    </xf>
    <xf numFmtId="271" fontId="11" fillId="0" borderId="2639">
      <alignment horizontal="right"/>
    </xf>
    <xf numFmtId="0" fontId="7" fillId="14" borderId="14" applyNumberFormat="0" applyFont="0" applyAlignment="0" applyProtection="0"/>
    <xf numFmtId="201" fontId="10" fillId="39" borderId="2639" applyNumberFormat="0">
      <alignment horizontal="left"/>
    </xf>
    <xf numFmtId="0" fontId="73" fillId="63" borderId="2612" applyFill="0">
      <alignment horizontal="center"/>
    </xf>
    <xf numFmtId="188" fontId="73" fillId="63" borderId="2612" applyFill="0">
      <alignment horizontal="center" vertical="center"/>
    </xf>
    <xf numFmtId="185" fontId="74" fillId="0" borderId="2612" applyFont="0" applyFill="0" applyBorder="0" applyAlignment="0" applyProtection="0">
      <alignment horizontal="left"/>
      <protection locked="0"/>
    </xf>
    <xf numFmtId="197" fontId="74" fillId="0" borderId="2612">
      <alignment horizontal="left"/>
      <protection locked="0"/>
    </xf>
    <xf numFmtId="0" fontId="53" fillId="59" borderId="2614" applyNumberFormat="0" applyAlignment="0" applyProtection="0"/>
    <xf numFmtId="0" fontId="61" fillId="46" borderId="2614" applyNumberFormat="0" applyAlignment="0" applyProtection="0"/>
    <xf numFmtId="0" fontId="64" fillId="59" borderId="2616" applyNumberFormat="0" applyAlignment="0" applyProtection="0"/>
    <xf numFmtId="0" fontId="66" fillId="0" borderId="2617" applyNumberFormat="0" applyFill="0" applyAlignment="0" applyProtection="0"/>
    <xf numFmtId="0" fontId="2" fillId="0" borderId="2617" applyNumberFormat="0" applyFill="0" applyAlignment="0" applyProtection="0"/>
    <xf numFmtId="0" fontId="53" fillId="59" borderId="2614" applyNumberFormat="0" applyAlignment="0" applyProtection="0"/>
    <xf numFmtId="0" fontId="73" fillId="63" borderId="2612" applyFill="0">
      <alignment horizontal="center"/>
    </xf>
    <xf numFmtId="188" fontId="73" fillId="63" borderId="2612" applyFill="0">
      <alignment horizontal="center" vertical="center"/>
    </xf>
    <xf numFmtId="0" fontId="61" fillId="46" borderId="2614" applyNumberFormat="0" applyAlignment="0" applyProtection="0"/>
    <xf numFmtId="0" fontId="7" fillId="14" borderId="14" applyNumberFormat="0" applyFont="0" applyAlignment="0" applyProtection="0"/>
    <xf numFmtId="0" fontId="64" fillId="59" borderId="2616" applyNumberFormat="0" applyAlignment="0" applyProtection="0"/>
    <xf numFmtId="0" fontId="2" fillId="0" borderId="2617" applyNumberFormat="0" applyFill="0" applyAlignment="0" applyProtection="0"/>
    <xf numFmtId="0" fontId="66" fillId="0" borderId="2617"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614" applyNumberFormat="0" applyAlignment="0" applyProtection="0"/>
    <xf numFmtId="0" fontId="73" fillId="63" borderId="2621" applyFill="0">
      <alignment horizontal="center"/>
    </xf>
    <xf numFmtId="0" fontId="7" fillId="14" borderId="14" applyNumberFormat="0" applyFont="0" applyAlignment="0" applyProtection="0"/>
    <xf numFmtId="0" fontId="61" fillId="46" borderId="2614" applyNumberFormat="0" applyAlignment="0" applyProtection="0"/>
    <xf numFmtId="184" fontId="68" fillId="0" borderId="2630" applyFill="0">
      <alignment horizontal="center" vertical="center"/>
    </xf>
    <xf numFmtId="0" fontId="7" fillId="14" borderId="14" applyNumberFormat="0" applyFont="0" applyAlignment="0" applyProtection="0"/>
    <xf numFmtId="0" fontId="10" fillId="62" borderId="2615" applyNumberFormat="0" applyFont="0" applyAlignment="0" applyProtection="0"/>
    <xf numFmtId="0" fontId="64" fillId="59" borderId="2616" applyNumberFormat="0" applyAlignment="0" applyProtection="0"/>
    <xf numFmtId="0" fontId="10" fillId="62" borderId="2633" applyNumberFormat="0" applyFont="0" applyAlignment="0" applyProtection="0"/>
    <xf numFmtId="0" fontId="7" fillId="14" borderId="14" applyNumberFormat="0" applyFont="0" applyAlignment="0" applyProtection="0"/>
    <xf numFmtId="0" fontId="66" fillId="0" borderId="2617" applyNumberFormat="0" applyFill="0" applyAlignment="0" applyProtection="0"/>
    <xf numFmtId="0" fontId="2" fillId="0" borderId="2617" applyNumberFormat="0" applyFill="0" applyAlignment="0" applyProtection="0"/>
    <xf numFmtId="266" fontId="103" fillId="0" borderId="2630"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2" fontId="74" fillId="0" borderId="2630"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8" fontId="73" fillId="63" borderId="2621"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2634" applyNumberFormat="0" applyAlignment="0" applyProtection="0"/>
    <xf numFmtId="0" fontId="7" fillId="14" borderId="14" applyNumberFormat="0" applyFont="0" applyAlignment="0" applyProtection="0"/>
    <xf numFmtId="0" fontId="53" fillId="59" borderId="2614"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614" applyNumberFormat="0" applyAlignment="0" applyProtection="0"/>
    <xf numFmtId="230" fontId="103" fillId="0" borderId="2636">
      <alignment vertical="center"/>
      <protection locked="0"/>
    </xf>
    <xf numFmtId="0" fontId="7" fillId="14" borderId="14" applyNumberFormat="0" applyFont="0" applyAlignment="0" applyProtection="0"/>
    <xf numFmtId="0" fontId="10" fillId="62" borderId="2615" applyNumberFormat="0" applyFont="0" applyAlignment="0" applyProtection="0"/>
    <xf numFmtId="0" fontId="64" fillId="59" borderId="2616" applyNumberFormat="0" applyAlignment="0" applyProtection="0"/>
    <xf numFmtId="0" fontId="7" fillId="14" borderId="14" applyNumberFormat="0" applyFont="0" applyAlignment="0" applyProtection="0"/>
    <xf numFmtId="0" fontId="2" fillId="0" borderId="2617" applyNumberFormat="0" applyFill="0" applyAlignment="0" applyProtection="0"/>
    <xf numFmtId="0" fontId="66" fillId="0" borderId="2617" applyNumberFormat="0" applyFill="0" applyAlignment="0" applyProtection="0"/>
    <xf numFmtId="0" fontId="61" fillId="46" borderId="2623"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2630"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200" fontId="10" fillId="5" borderId="2621" applyFont="0" applyFill="0" applyBorder="0" applyAlignment="0" applyProtection="0"/>
    <xf numFmtId="271" fontId="11" fillId="0" borderId="2630">
      <alignment horizontal="right"/>
    </xf>
    <xf numFmtId="201" fontId="10" fillId="39" borderId="2630" applyNumberFormat="0">
      <alignment horizontal="left"/>
    </xf>
    <xf numFmtId="178" fontId="10" fillId="39" borderId="2639">
      <alignment horizontal="center"/>
      <protection locked="0"/>
    </xf>
    <xf numFmtId="180" fontId="10" fillId="63" borderId="2621" applyNumberFormat="0" applyFont="0" applyBorder="0" applyAlignment="0" applyProtection="0"/>
    <xf numFmtId="180" fontId="10" fillId="63" borderId="2621" applyNumberFormat="0" applyFont="0" applyBorder="0" applyAlignment="0" applyProtection="0"/>
    <xf numFmtId="276" fontId="20" fillId="0" borderId="2639">
      <alignment horizontal="center"/>
    </xf>
    <xf numFmtId="0" fontId="53" fillId="59" borderId="2623" applyNumberFormat="0" applyAlignment="0" applyProtection="0"/>
    <xf numFmtId="193" fontId="10" fillId="0" borderId="2621" applyFont="0" applyFill="0" applyBorder="0" applyAlignment="0" applyProtection="0">
      <alignment horizontal="left"/>
      <protection locked="0"/>
    </xf>
    <xf numFmtId="0" fontId="7" fillId="14" borderId="14" applyNumberFormat="0" applyFont="0" applyAlignment="0" applyProtection="0"/>
    <xf numFmtId="200" fontId="10" fillId="5" borderId="2621" applyFont="0" applyFill="0" applyBorder="0" applyAlignment="0" applyProtection="0"/>
    <xf numFmtId="193" fontId="10" fillId="0" borderId="2621" applyFont="0" applyFill="0" applyBorder="0" applyAlignment="0" applyProtection="0">
      <alignment horizontal="left"/>
      <protection locked="0"/>
    </xf>
    <xf numFmtId="0" fontId="7" fillId="14" borderId="14" applyNumberFormat="0" applyFont="0" applyAlignment="0" applyProtection="0"/>
    <xf numFmtId="0" fontId="10" fillId="62" borderId="2633" applyNumberFormat="0" applyFont="0" applyAlignment="0" applyProtection="0"/>
    <xf numFmtId="0" fontId="73" fillId="63" borderId="2621" applyFill="0">
      <alignment horizontal="center"/>
    </xf>
    <xf numFmtId="188" fontId="73" fillId="63" borderId="2621" applyFill="0">
      <alignment horizontal="center" vertical="center"/>
    </xf>
    <xf numFmtId="185" fontId="74" fillId="0" borderId="2621" applyFont="0" applyFill="0" applyBorder="0" applyAlignment="0" applyProtection="0">
      <alignment horizontal="left"/>
      <protection locked="0"/>
    </xf>
    <xf numFmtId="197" fontId="74" fillId="0" borderId="2621">
      <alignment horizontal="left"/>
      <protection locked="0"/>
    </xf>
    <xf numFmtId="0" fontId="53" fillId="59" borderId="2623" applyNumberFormat="0" applyAlignment="0" applyProtection="0"/>
    <xf numFmtId="0" fontId="61" fillId="46" borderId="2623" applyNumberFormat="0" applyAlignment="0" applyProtection="0"/>
    <xf numFmtId="0" fontId="64" fillId="59" borderId="2625" applyNumberFormat="0" applyAlignment="0" applyProtection="0"/>
    <xf numFmtId="0" fontId="66" fillId="0" borderId="2626" applyNumberFormat="0" applyFill="0" applyAlignment="0" applyProtection="0"/>
    <xf numFmtId="0" fontId="2" fillId="0" borderId="2626" applyNumberFormat="0" applyFill="0" applyAlignment="0" applyProtection="0"/>
    <xf numFmtId="0" fontId="53" fillId="59" borderId="2623" applyNumberFormat="0" applyAlignment="0" applyProtection="0"/>
    <xf numFmtId="0" fontId="73" fillId="63" borderId="2621" applyFill="0">
      <alignment horizontal="center"/>
    </xf>
    <xf numFmtId="188" fontId="73" fillId="63" borderId="2621" applyFill="0">
      <alignment horizontal="center" vertical="center"/>
    </xf>
    <xf numFmtId="0" fontId="61" fillId="46" borderId="2623" applyNumberFormat="0" applyAlignment="0" applyProtection="0"/>
    <xf numFmtId="0" fontId="7" fillId="14" borderId="14" applyNumberFormat="0" applyFont="0" applyAlignment="0" applyProtection="0"/>
    <xf numFmtId="0" fontId="64" fillId="59" borderId="2625" applyNumberFormat="0" applyAlignment="0" applyProtection="0"/>
    <xf numFmtId="0" fontId="2" fillId="0" borderId="2626" applyNumberFormat="0" applyFill="0" applyAlignment="0" applyProtection="0"/>
    <xf numFmtId="0" fontId="66" fillId="0" borderId="2626"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623" applyNumberFormat="0" applyAlignment="0" applyProtection="0"/>
    <xf numFmtId="0" fontId="7" fillId="14" borderId="14" applyNumberFormat="0" applyFont="0" applyAlignment="0" applyProtection="0"/>
    <xf numFmtId="0" fontId="61" fillId="46" borderId="2623" applyNumberFormat="0" applyAlignment="0" applyProtection="0"/>
    <xf numFmtId="228" fontId="68" fillId="0" borderId="2639" applyFill="0">
      <alignment horizontal="center" vertical="center"/>
    </xf>
    <xf numFmtId="184" fontId="68" fillId="0" borderId="2639" applyFill="0">
      <alignment horizontal="center" vertical="center"/>
    </xf>
    <xf numFmtId="0" fontId="10" fillId="62" borderId="2624" applyNumberFormat="0" applyFont="0" applyAlignment="0" applyProtection="0"/>
    <xf numFmtId="0" fontId="64" fillId="59" borderId="2625" applyNumberFormat="0" applyAlignment="0" applyProtection="0"/>
    <xf numFmtId="0" fontId="7" fillId="14" borderId="14" applyNumberFormat="0" applyFont="0" applyAlignment="0" applyProtection="0"/>
    <xf numFmtId="0" fontId="66" fillId="0" borderId="2626" applyNumberFormat="0" applyFill="0" applyAlignment="0" applyProtection="0"/>
    <xf numFmtId="0" fontId="2" fillId="0" borderId="2626" applyNumberFormat="0" applyFill="0" applyAlignment="0" applyProtection="0"/>
    <xf numFmtId="228" fontId="103" fillId="0" borderId="2639"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623"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623" applyNumberFormat="0" applyAlignment="0" applyProtection="0"/>
    <xf numFmtId="0" fontId="7" fillId="14" borderId="14" applyNumberFormat="0" applyFont="0" applyAlignment="0" applyProtection="0"/>
    <xf numFmtId="0" fontId="10" fillId="62" borderId="2624" applyNumberFormat="0" applyFont="0" applyAlignment="0" applyProtection="0"/>
    <xf numFmtId="0" fontId="64" fillId="59" borderId="2625" applyNumberFormat="0" applyAlignment="0" applyProtection="0"/>
    <xf numFmtId="0" fontId="7" fillId="14" borderId="14" applyNumberFormat="0" applyFont="0" applyAlignment="0" applyProtection="0"/>
    <xf numFmtId="0" fontId="2" fillId="0" borderId="2626" applyNumberFormat="0" applyFill="0" applyAlignment="0" applyProtection="0"/>
    <xf numFmtId="0" fontId="66" fillId="0" borderId="2626"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632" applyNumberFormat="0" applyAlignment="0" applyProtection="0"/>
    <xf numFmtId="0" fontId="7" fillId="14" borderId="14" applyNumberFormat="0" applyFont="0" applyAlignment="0" applyProtection="0"/>
    <xf numFmtId="191" fontId="74" fillId="0" borderId="2639"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192" fontId="74" fillId="0" borderId="2639" applyFont="0" applyFill="0" applyBorder="0" applyAlignment="0" applyProtection="0">
      <alignment horizontal="left"/>
      <protection locked="0"/>
    </xf>
    <xf numFmtId="190" fontId="74" fillId="0" borderId="2639" applyFont="0" applyFill="0" applyBorder="0" applyAlignment="0" applyProtection="0">
      <alignment horizontal="left"/>
      <protection locked="0"/>
    </xf>
    <xf numFmtId="180" fontId="10" fillId="63" borderId="2630" applyNumberFormat="0" applyFont="0" applyBorder="0" applyAlignment="0" applyProtection="0"/>
    <xf numFmtId="180" fontId="10" fillId="63" borderId="2630" applyNumberFormat="0" applyFont="0" applyBorder="0" applyAlignment="0" applyProtection="0"/>
    <xf numFmtId="0" fontId="7" fillId="14" borderId="14" applyNumberFormat="0" applyFont="0" applyAlignment="0" applyProtection="0"/>
    <xf numFmtId="0" fontId="53" fillId="59" borderId="2632" applyNumberFormat="0" applyAlignment="0" applyProtection="0"/>
    <xf numFmtId="0" fontId="61" fillId="46" borderId="2632" applyNumberFormat="0" applyAlignment="0" applyProtection="0"/>
    <xf numFmtId="0" fontId="64" fillId="59" borderId="2634" applyNumberFormat="0" applyAlignment="0" applyProtection="0"/>
    <xf numFmtId="0" fontId="66" fillId="0" borderId="2635" applyNumberFormat="0" applyFill="0" applyAlignment="0" applyProtection="0"/>
    <xf numFmtId="0" fontId="2" fillId="0" borderId="2635" applyNumberFormat="0" applyFill="0" applyAlignment="0" applyProtection="0"/>
    <xf numFmtId="0" fontId="53" fillId="59" borderId="2632" applyNumberFormat="0" applyAlignment="0" applyProtection="0"/>
    <xf numFmtId="0" fontId="61" fillId="46" borderId="2632" applyNumberFormat="0" applyAlignment="0" applyProtection="0"/>
    <xf numFmtId="0" fontId="7" fillId="14" borderId="14" applyNumberFormat="0" applyFont="0" applyAlignment="0" applyProtection="0"/>
    <xf numFmtId="0" fontId="64" fillId="59" borderId="2634" applyNumberFormat="0" applyAlignment="0" applyProtection="0"/>
    <xf numFmtId="0" fontId="2" fillId="0" borderId="2635" applyNumberFormat="0" applyFill="0" applyAlignment="0" applyProtection="0"/>
    <xf numFmtId="0" fontId="66" fillId="0" borderId="2635"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632" applyNumberFormat="0" applyAlignment="0" applyProtection="0"/>
    <xf numFmtId="0" fontId="7" fillId="14" borderId="14" applyNumberFormat="0" applyFont="0" applyAlignment="0" applyProtection="0"/>
    <xf numFmtId="0" fontId="61" fillId="46" borderId="2632" applyNumberFormat="0" applyAlignment="0" applyProtection="0"/>
    <xf numFmtId="0" fontId="10" fillId="62" borderId="2633" applyNumberFormat="0" applyFont="0" applyAlignment="0" applyProtection="0"/>
    <xf numFmtId="0" fontId="64" fillId="59" borderId="2634" applyNumberFormat="0" applyAlignment="0" applyProtection="0"/>
    <xf numFmtId="0" fontId="7" fillId="14" borderId="14" applyNumberFormat="0" applyFont="0" applyAlignment="0" applyProtection="0"/>
    <xf numFmtId="0" fontId="66" fillId="0" borderId="2635" applyNumberFormat="0" applyFill="0" applyAlignment="0" applyProtection="0"/>
    <xf numFmtId="0" fontId="2" fillId="0" borderId="2635"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632"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632" applyNumberFormat="0" applyAlignment="0" applyProtection="0"/>
    <xf numFmtId="0" fontId="7" fillId="14" borderId="14" applyNumberFormat="0" applyFont="0" applyAlignment="0" applyProtection="0"/>
    <xf numFmtId="0" fontId="10" fillId="62" borderId="2633" applyNumberFormat="0" applyFont="0" applyAlignment="0" applyProtection="0"/>
    <xf numFmtId="0" fontId="64" fillId="59" borderId="2634" applyNumberFormat="0" applyAlignment="0" applyProtection="0"/>
    <xf numFmtId="0" fontId="7" fillId="14" borderId="14" applyNumberFormat="0" applyFont="0" applyAlignment="0" applyProtection="0"/>
    <xf numFmtId="0" fontId="2" fillId="0" borderId="2635" applyNumberFormat="0" applyFill="0" applyAlignment="0" applyProtection="0"/>
    <xf numFmtId="0" fontId="66" fillId="0" borderId="2635"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0" fontId="10" fillId="63" borderId="2639" applyNumberFormat="0" applyFont="0" applyBorder="0" applyAlignment="0" applyProtection="0"/>
    <xf numFmtId="180" fontId="10" fillId="63" borderId="2639" applyNumberFormat="0" applyFont="0" applyBorder="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37" fontId="70" fillId="0" borderId="2812"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2717" applyNumberFormat="0" applyAlignment="0" applyProtection="0"/>
    <xf numFmtId="0" fontId="73" fillId="63" borderId="2794" applyFill="0">
      <alignment horizontal="center"/>
    </xf>
    <xf numFmtId="197" fontId="74" fillId="0" borderId="2794">
      <alignment horizontal="left"/>
      <protection locked="0"/>
    </xf>
    <xf numFmtId="188" fontId="73" fillId="63" borderId="2712" applyFill="0">
      <alignment horizontal="center" vertical="center"/>
    </xf>
    <xf numFmtId="180" fontId="10" fillId="63" borderId="2639" applyNumberFormat="0" applyFont="0" applyBorder="0" applyAlignment="0" applyProtection="0"/>
    <xf numFmtId="180" fontId="10" fillId="63" borderId="2639" applyNumberFormat="0" applyFont="0" applyBorder="0" applyAlignment="0" applyProtection="0"/>
    <xf numFmtId="49" fontId="74" fillId="0" borderId="2667">
      <alignment horizontal="left" vertical="top" wrapText="1"/>
      <protection locked="0"/>
    </xf>
    <xf numFmtId="0" fontId="10" fillId="62" borderId="2716" applyNumberFormat="0" applyFont="0" applyAlignment="0" applyProtection="0"/>
    <xf numFmtId="187" fontId="74" fillId="0" borderId="2712" applyFont="0" applyFill="0" applyBorder="0" applyAlignment="0" applyProtection="0">
      <alignment horizontal="left"/>
      <protection locked="0"/>
    </xf>
    <xf numFmtId="49" fontId="74" fillId="0" borderId="2694">
      <alignment horizontal="left" vertical="top" wrapText="1"/>
      <protection locked="0"/>
    </xf>
    <xf numFmtId="0" fontId="10" fillId="62" borderId="2661" applyNumberFormat="0" applyFont="0" applyAlignment="0" applyProtection="0"/>
    <xf numFmtId="201" fontId="10" fillId="39" borderId="2676" applyNumberFormat="0">
      <alignment horizontal="left"/>
    </xf>
    <xf numFmtId="231" fontId="103" fillId="0" borderId="2664">
      <alignment vertical="center"/>
      <protection locked="0"/>
    </xf>
    <xf numFmtId="0" fontId="7" fillId="14" borderId="14" applyNumberFormat="0" applyFont="0" applyAlignment="0" applyProtection="0"/>
    <xf numFmtId="184" fontId="103" fillId="0" borderId="2700">
      <alignment vertical="center"/>
      <protection locked="0"/>
    </xf>
    <xf numFmtId="0" fontId="7" fillId="14" borderId="14" applyNumberFormat="0" applyFont="0" applyAlignment="0" applyProtection="0"/>
    <xf numFmtId="0" fontId="7" fillId="14" borderId="14" applyNumberFormat="0" applyFont="0" applyAlignment="0" applyProtection="0"/>
    <xf numFmtId="187" fontId="74" fillId="0" borderId="2703" applyFont="0" applyFill="0" applyBorder="0" applyAlignment="0" applyProtection="0">
      <alignment horizontal="left"/>
      <protection locked="0"/>
    </xf>
    <xf numFmtId="0" fontId="7" fillId="14" borderId="14" applyNumberFormat="0" applyFont="0" applyAlignment="0" applyProtection="0"/>
    <xf numFmtId="178" fontId="10" fillId="39" borderId="2676">
      <alignment horizontal="center"/>
      <protection locked="0"/>
    </xf>
    <xf numFmtId="0" fontId="7" fillId="14" borderId="14" applyNumberFormat="0" applyFont="0" applyAlignment="0" applyProtection="0"/>
    <xf numFmtId="228" fontId="73" fillId="63" borderId="2712" applyFill="0">
      <alignment horizontal="center" vertical="center"/>
    </xf>
    <xf numFmtId="231" fontId="103" fillId="0" borderId="2700">
      <alignment vertical="center"/>
      <protection locked="0"/>
    </xf>
    <xf numFmtId="0" fontId="53" fillId="59" borderId="2669" applyNumberFormat="0" applyAlignment="0" applyProtection="0"/>
    <xf numFmtId="0" fontId="53" fillId="59" borderId="2705" applyNumberFormat="0" applyAlignment="0" applyProtection="0"/>
    <xf numFmtId="201" fontId="10" fillId="39" borderId="2667" applyNumberFormat="0">
      <alignment horizontal="left"/>
    </xf>
    <xf numFmtId="184" fontId="68" fillId="0" borderId="2667" applyFill="0">
      <alignment horizontal="center" vertical="center"/>
    </xf>
    <xf numFmtId="228" fontId="73" fillId="63" borderId="2694" applyFill="0">
      <alignment horizontal="center"/>
    </xf>
    <xf numFmtId="271" fontId="11" fillId="0" borderId="2685">
      <alignment horizontal="right"/>
    </xf>
    <xf numFmtId="267" fontId="112" fillId="0" borderId="2657" applyFill="0">
      <alignment horizontal="center" vertical="center"/>
    </xf>
    <xf numFmtId="233" fontId="103" fillId="0" borderId="2664">
      <alignment vertical="center"/>
      <protection locked="0"/>
    </xf>
    <xf numFmtId="228" fontId="79" fillId="0" borderId="2667" applyFill="0">
      <alignment horizontal="center" vertical="center"/>
    </xf>
    <xf numFmtId="228" fontId="73" fillId="63" borderId="2712" applyFill="0">
      <alignment horizontal="center"/>
    </xf>
    <xf numFmtId="232" fontId="103" fillId="0" borderId="2700">
      <alignment vertical="center"/>
      <protection locked="0"/>
    </xf>
    <xf numFmtId="271" fontId="11" fillId="0" borderId="2694">
      <alignment horizontal="right"/>
    </xf>
    <xf numFmtId="0" fontId="53" fillId="59" borderId="2705" applyNumberFormat="0" applyAlignment="0" applyProtection="0"/>
    <xf numFmtId="49" fontId="74" fillId="0" borderId="2649">
      <alignment horizontal="left" vertical="top" wrapText="1"/>
      <protection locked="0"/>
    </xf>
    <xf numFmtId="0" fontId="7" fillId="14" borderId="14" applyNumberFormat="0" applyFont="0" applyAlignment="0" applyProtection="0"/>
    <xf numFmtId="0" fontId="73" fillId="63" borderId="2649" applyFill="0">
      <alignment horizontal="center"/>
    </xf>
    <xf numFmtId="188" fontId="73" fillId="63" borderId="2649" applyFill="0">
      <alignment horizontal="center" vertical="center"/>
    </xf>
    <xf numFmtId="0" fontId="7" fillId="14" borderId="14" applyNumberFormat="0" applyFont="0" applyAlignment="0" applyProtection="0"/>
    <xf numFmtId="187" fontId="74" fillId="0" borderId="2685" applyFont="0" applyFill="0" applyBorder="0" applyAlignment="0" applyProtection="0">
      <alignment horizontal="left"/>
      <protection locked="0"/>
    </xf>
    <xf numFmtId="250" fontId="121" fillId="0" borderId="2695" applyFill="0"/>
    <xf numFmtId="10" fontId="68" fillId="67" borderId="2703" applyNumberFormat="0" applyBorder="0" applyAlignment="0" applyProtection="0"/>
    <xf numFmtId="228" fontId="124" fillId="0" borderId="2666" applyFill="0">
      <alignment horizontal="center" vertical="center"/>
    </xf>
    <xf numFmtId="0" fontId="7" fillId="14" borderId="14" applyNumberFormat="0" applyFont="0" applyAlignment="0" applyProtection="0"/>
    <xf numFmtId="0" fontId="74" fillId="0" borderId="2685" applyNumberFormat="0">
      <alignment horizontal="left"/>
      <protection locked="0"/>
    </xf>
    <xf numFmtId="228" fontId="124" fillId="0" borderId="2657" applyFill="0">
      <alignment horizontal="center" vertical="center"/>
    </xf>
    <xf numFmtId="0" fontId="7" fillId="14" borderId="14" applyNumberFormat="0" applyFont="0" applyAlignment="0" applyProtection="0"/>
    <xf numFmtId="271" fontId="11" fillId="0" borderId="2676">
      <alignment horizontal="right"/>
    </xf>
    <xf numFmtId="229" fontId="103" fillId="0" borderId="2700">
      <alignment vertical="center"/>
      <protection locked="0"/>
    </xf>
    <xf numFmtId="271" fontId="11" fillId="63" borderId="2694">
      <alignment horizontal="right"/>
    </xf>
    <xf numFmtId="201" fontId="10" fillId="39" borderId="2685" applyNumberFormat="0">
      <alignment horizontal="left"/>
    </xf>
    <xf numFmtId="3" fontId="114" fillId="39" borderId="2694">
      <alignment horizontal="center"/>
      <protection locked="0"/>
    </xf>
    <xf numFmtId="185" fontId="74" fillId="0" borderId="2694" applyFont="0" applyFill="0" applyBorder="0" applyAlignment="0" applyProtection="0">
      <alignment horizontal="left"/>
      <protection locked="0"/>
    </xf>
    <xf numFmtId="228" fontId="103" fillId="0" borderId="2682">
      <alignment vertical="center"/>
      <protection locked="0"/>
    </xf>
    <xf numFmtId="193" fontId="10" fillId="0" borderId="2649"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2694" applyFont="0" applyFill="0" applyBorder="0" applyAlignment="0" applyProtection="0">
      <alignment horizontal="left"/>
      <protection locked="0"/>
    </xf>
    <xf numFmtId="271" fontId="11" fillId="0" borderId="2676">
      <alignment horizontal="right"/>
    </xf>
    <xf numFmtId="49" fontId="74" fillId="0" borderId="2676">
      <alignment horizontal="left" vertical="top" wrapText="1"/>
      <protection locked="0"/>
    </xf>
    <xf numFmtId="49" fontId="74" fillId="0" borderId="2685">
      <alignment horizontal="left" vertical="top" wrapText="1"/>
      <protection locked="0"/>
    </xf>
    <xf numFmtId="197" fontId="74" fillId="0" borderId="2685">
      <alignment horizontal="left"/>
      <protection locked="0"/>
    </xf>
    <xf numFmtId="233" fontId="103" fillId="0" borderId="2700">
      <alignment vertical="center"/>
      <protection locked="0"/>
    </xf>
    <xf numFmtId="200" fontId="10" fillId="5" borderId="2649" applyFont="0" applyFill="0" applyBorder="0" applyAlignment="0" applyProtection="0"/>
    <xf numFmtId="228" fontId="73" fillId="63" borderId="2694" applyFill="0">
      <alignment horizontal="center"/>
    </xf>
    <xf numFmtId="196" fontId="10" fillId="39" borderId="2694" applyFont="0" applyFill="0" applyBorder="0" applyAlignment="0">
      <alignment horizontal="left"/>
    </xf>
    <xf numFmtId="0" fontId="7" fillId="14" borderId="14" applyNumberFormat="0" applyFont="0" applyAlignment="0" applyProtection="0"/>
    <xf numFmtId="228" fontId="74" fillId="0" borderId="2712" applyNumberFormat="0">
      <alignment horizontal="left"/>
      <protection locked="0"/>
    </xf>
    <xf numFmtId="0" fontId="7" fillId="14" borderId="14" applyNumberFormat="0" applyFont="0" applyAlignment="0" applyProtection="0"/>
    <xf numFmtId="0" fontId="7" fillId="14" borderId="14" applyNumberFormat="0" applyFont="0" applyAlignment="0" applyProtection="0"/>
    <xf numFmtId="0" fontId="66" fillId="0" borderId="2672" applyNumberFormat="0" applyFill="0" applyAlignment="0" applyProtection="0"/>
    <xf numFmtId="0" fontId="7" fillId="14" borderId="14" applyNumberFormat="0" applyFont="0" applyAlignment="0" applyProtection="0"/>
    <xf numFmtId="271" fontId="11" fillId="63" borderId="2685">
      <alignment horizontal="right"/>
    </xf>
    <xf numFmtId="0" fontId="7" fillId="14" borderId="14" applyNumberFormat="0" applyFont="0" applyAlignment="0" applyProtection="0"/>
    <xf numFmtId="0" fontId="7" fillId="14" borderId="14" applyNumberFormat="0" applyFont="0" applyAlignment="0" applyProtection="0"/>
    <xf numFmtId="228" fontId="103" fillId="0" borderId="2664">
      <alignment vertical="center"/>
      <protection locked="0"/>
    </xf>
    <xf numFmtId="0" fontId="7" fillId="14" borderId="14" applyNumberFormat="0" applyFont="0" applyAlignment="0" applyProtection="0"/>
    <xf numFmtId="0" fontId="10" fillId="62" borderId="2697" applyNumberFormat="0" applyFont="0" applyAlignment="0" applyProtection="0"/>
    <xf numFmtId="0" fontId="7" fillId="14" borderId="14" applyNumberFormat="0" applyFont="0" applyAlignment="0" applyProtection="0"/>
    <xf numFmtId="0" fontId="2" fillId="0" borderId="2681" applyNumberFormat="0" applyFill="0" applyAlignment="0" applyProtection="0"/>
    <xf numFmtId="228" fontId="136" fillId="68" borderId="2710" applyNumberFormat="0">
      <alignment horizontal="right"/>
    </xf>
    <xf numFmtId="0" fontId="7" fillId="14" borderId="14" applyNumberFormat="0" applyFont="0" applyAlignment="0" applyProtection="0"/>
    <xf numFmtId="0" fontId="7" fillId="14" borderId="14" applyNumberFormat="0" applyFont="0" applyAlignment="0" applyProtection="0"/>
    <xf numFmtId="10" fontId="68" fillId="67" borderId="2694" applyNumberFormat="0" applyBorder="0" applyAlignment="0" applyProtection="0"/>
    <xf numFmtId="188" fontId="73" fillId="63" borderId="2649" applyFill="0">
      <alignment horizontal="center" vertical="center"/>
    </xf>
    <xf numFmtId="0" fontId="7" fillId="14" borderId="14" applyNumberFormat="0" applyFont="0" applyAlignment="0" applyProtection="0"/>
    <xf numFmtId="254" fontId="10" fillId="39" borderId="2676">
      <alignment horizontal="right"/>
      <protection locked="0"/>
    </xf>
    <xf numFmtId="271" fontId="11" fillId="63" borderId="2703">
      <alignment horizontal="right"/>
    </xf>
    <xf numFmtId="178" fontId="10" fillId="39" borderId="2694">
      <alignment horizontal="center"/>
      <protection locked="0"/>
    </xf>
    <xf numFmtId="191" fontId="74" fillId="0" borderId="2667" applyFont="0" applyFill="0" applyBorder="0" applyAlignment="0" applyProtection="0">
      <alignment horizontal="left"/>
      <protection locked="0"/>
    </xf>
    <xf numFmtId="0" fontId="7" fillId="14" borderId="14" applyNumberFormat="0" applyFont="0" applyAlignment="0" applyProtection="0"/>
    <xf numFmtId="0" fontId="73" fillId="63" borderId="2694" applyFill="0">
      <alignment horizontal="center"/>
    </xf>
    <xf numFmtId="17" fontId="11" fillId="39" borderId="2667">
      <alignment horizontal="center"/>
      <protection locked="0"/>
    </xf>
    <xf numFmtId="0" fontId="2" fillId="0" borderId="2654" applyNumberFormat="0" applyFill="0" applyAlignment="0" applyProtection="0"/>
    <xf numFmtId="191" fontId="74" fillId="0" borderId="2694" applyFont="0" applyFill="0" applyBorder="0" applyAlignment="0" applyProtection="0">
      <alignment horizontal="left"/>
      <protection locked="0"/>
    </xf>
    <xf numFmtId="0" fontId="53" fillId="59" borderId="2696" applyNumberFormat="0" applyAlignment="0" applyProtection="0"/>
    <xf numFmtId="0" fontId="53" fillId="59" borderId="2642" applyNumberFormat="0" applyAlignment="0" applyProtection="0"/>
    <xf numFmtId="188" fontId="73" fillId="63" borderId="2694" applyFill="0">
      <alignment horizontal="center" vertical="center"/>
    </xf>
    <xf numFmtId="0" fontId="7" fillId="14" borderId="14" applyNumberFormat="0" applyFont="0" applyAlignment="0" applyProtection="0"/>
    <xf numFmtId="228" fontId="136" fillId="68" borderId="2656" applyNumberFormat="0">
      <alignment horizontal="right"/>
    </xf>
    <xf numFmtId="0" fontId="10" fillId="62" borderId="2670" applyNumberFormat="0" applyFont="0" applyAlignment="0" applyProtection="0"/>
    <xf numFmtId="0" fontId="61" fillId="46" borderId="2642" applyNumberFormat="0" applyAlignment="0" applyProtection="0"/>
    <xf numFmtId="0" fontId="7" fillId="14" borderId="14" applyNumberFormat="0" applyFont="0" applyAlignment="0" applyProtection="0"/>
    <xf numFmtId="231" fontId="103" fillId="0" borderId="2691">
      <alignment vertical="center"/>
      <protection locked="0"/>
    </xf>
    <xf numFmtId="0" fontId="10" fillId="62" borderId="2643" applyNumberFormat="0" applyFont="0" applyAlignment="0" applyProtection="0"/>
    <xf numFmtId="0" fontId="10" fillId="62" borderId="2643" applyNumberFormat="0" applyFont="0" applyAlignment="0" applyProtection="0"/>
    <xf numFmtId="0" fontId="64" fillId="59" borderId="2644" applyNumberFormat="0" applyAlignment="0" applyProtection="0"/>
    <xf numFmtId="0" fontId="66" fillId="0" borderId="2645" applyNumberFormat="0" applyFill="0" applyAlignment="0" applyProtection="0"/>
    <xf numFmtId="0" fontId="2" fillId="0" borderId="2690" applyNumberFormat="0" applyFill="0" applyAlignment="0" applyProtection="0"/>
    <xf numFmtId="271" fontId="11" fillId="0" borderId="2658">
      <alignment horizontal="right"/>
    </xf>
    <xf numFmtId="266" fontId="103" fillId="0" borderId="2658" applyFill="0">
      <alignment horizontal="center" vertical="center"/>
    </xf>
    <xf numFmtId="10" fontId="68" fillId="67" borderId="2658" applyNumberFormat="0" applyBorder="0" applyAlignment="0" applyProtection="0"/>
    <xf numFmtId="276" fontId="20" fillId="0" borderId="2658">
      <alignment horizontal="center"/>
    </xf>
    <xf numFmtId="276" fontId="20" fillId="0" borderId="2649">
      <alignment horizontal="center"/>
    </xf>
    <xf numFmtId="0" fontId="74" fillId="0" borderId="2649" applyNumberFormat="0">
      <alignment horizontal="left"/>
      <protection locked="0"/>
    </xf>
    <xf numFmtId="0" fontId="61" fillId="46" borderId="2687" applyNumberFormat="0" applyAlignment="0" applyProtection="0"/>
    <xf numFmtId="0" fontId="7" fillId="14" borderId="14" applyNumberFormat="0" applyFont="0" applyAlignment="0" applyProtection="0"/>
    <xf numFmtId="0" fontId="7" fillId="14" borderId="14" applyNumberFormat="0" applyFont="0" applyAlignment="0" applyProtection="0"/>
    <xf numFmtId="228" fontId="112" fillId="0" borderId="2666"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4" fontId="103" fillId="0" borderId="2691">
      <alignment vertical="center"/>
      <protection locked="0"/>
    </xf>
    <xf numFmtId="0" fontId="7" fillId="14" borderId="14" applyNumberFormat="0" applyFont="0" applyAlignment="0" applyProtection="0"/>
    <xf numFmtId="228" fontId="104" fillId="0" borderId="2667" applyFill="0">
      <alignment horizontal="center" vertical="center"/>
    </xf>
    <xf numFmtId="228" fontId="112" fillId="0" borderId="2657" applyFill="0">
      <alignment horizontal="center" vertical="center"/>
    </xf>
    <xf numFmtId="228" fontId="73" fillId="63" borderId="2703" applyFill="0">
      <alignment horizontal="center"/>
    </xf>
    <xf numFmtId="228" fontId="103" fillId="0" borderId="2685" applyFill="0">
      <alignment horizontal="center" vertical="center"/>
    </xf>
    <xf numFmtId="185" fontId="74" fillId="0" borderId="2685" applyFont="0" applyFill="0" applyBorder="0" applyAlignment="0" applyProtection="0">
      <alignment horizontal="left"/>
      <protection locked="0"/>
    </xf>
    <xf numFmtId="0" fontId="61" fillId="46" borderId="2651" applyNumberFormat="0" applyAlignment="0" applyProtection="0"/>
    <xf numFmtId="0" fontId="7" fillId="14" borderId="14" applyNumberFormat="0" applyFont="0" applyAlignment="0" applyProtection="0"/>
    <xf numFmtId="49" fontId="74" fillId="0" borderId="2694">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193" fontId="10" fillId="0" borderId="2649"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660"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78" fontId="10" fillId="39" borderId="2667">
      <alignment horizontal="center"/>
      <protection locked="0"/>
    </xf>
    <xf numFmtId="254" fontId="10" fillId="39" borderId="2667">
      <alignment horizontal="right"/>
      <protection locked="0"/>
    </xf>
    <xf numFmtId="178" fontId="10" fillId="39" borderId="2667">
      <alignment horizontal="center"/>
      <protection locked="0"/>
    </xf>
    <xf numFmtId="0" fontId="7" fillId="14" borderId="14" applyNumberFormat="0" applyFont="0" applyAlignment="0" applyProtection="0"/>
    <xf numFmtId="0" fontId="7" fillId="14" borderId="14" applyNumberFormat="0" applyFont="0" applyAlignment="0" applyProtection="0"/>
    <xf numFmtId="196" fontId="10" fillId="39" borderId="2667" applyFont="0" applyFill="0" applyBorder="0" applyAlignment="0">
      <alignment horizontal="left"/>
    </xf>
    <xf numFmtId="0" fontId="7" fillId="14" borderId="14" applyNumberFormat="0" applyFont="0" applyAlignment="0" applyProtection="0"/>
    <xf numFmtId="0" fontId="7" fillId="14" borderId="14" applyNumberFormat="0" applyFont="0" applyAlignment="0" applyProtection="0"/>
    <xf numFmtId="178" fontId="10" fillId="39" borderId="2649">
      <alignment horizontal="center"/>
      <protection locked="0"/>
    </xf>
    <xf numFmtId="201" fontId="10" fillId="39" borderId="2694" applyNumberFormat="0">
      <alignment horizontal="left"/>
    </xf>
    <xf numFmtId="0" fontId="66" fillId="0" borderId="2654" applyNumberFormat="0" applyFill="0" applyAlignment="0" applyProtection="0"/>
    <xf numFmtId="196" fontId="10" fillId="39" borderId="2685" applyFont="0" applyFill="0" applyBorder="0" applyAlignment="0">
      <alignment horizontal="left"/>
    </xf>
    <xf numFmtId="0" fontId="7" fillId="14" borderId="14" applyNumberFormat="0" applyFont="0" applyAlignment="0" applyProtection="0"/>
    <xf numFmtId="178" fontId="10" fillId="39" borderId="2649">
      <alignment horizontal="center"/>
      <protection locked="0"/>
    </xf>
    <xf numFmtId="0" fontId="7" fillId="14" borderId="14" applyNumberFormat="0" applyFont="0" applyAlignment="0" applyProtection="0"/>
    <xf numFmtId="49" fontId="74" fillId="0" borderId="2685">
      <alignment horizontal="left" vertical="top" wrapText="1"/>
      <protection locked="0"/>
    </xf>
    <xf numFmtId="0" fontId="7" fillId="14" borderId="14" applyNumberFormat="0" applyFont="0" applyAlignment="0" applyProtection="0"/>
    <xf numFmtId="0" fontId="53" fillId="59" borderId="2642" applyNumberFormat="0" applyAlignment="0" applyProtection="0"/>
    <xf numFmtId="271" fontId="11" fillId="0" borderId="2712">
      <alignment horizontal="right"/>
    </xf>
    <xf numFmtId="191" fontId="74" fillId="0" borderId="2685" applyFont="0" applyFill="0" applyBorder="0" applyAlignment="0" applyProtection="0">
      <alignment horizontal="left"/>
      <protection locked="0"/>
    </xf>
    <xf numFmtId="230" fontId="103" fillId="0" borderId="2691">
      <alignment vertical="center"/>
      <protection locked="0"/>
    </xf>
    <xf numFmtId="233" fontId="103" fillId="0" borderId="2709">
      <alignment vertical="center"/>
      <protection locked="0"/>
    </xf>
    <xf numFmtId="190" fontId="74" fillId="0" borderId="2694" applyFont="0" applyFill="0" applyBorder="0" applyAlignment="0" applyProtection="0">
      <alignment horizontal="left"/>
      <protection locked="0"/>
    </xf>
    <xf numFmtId="196" fontId="10" fillId="39" borderId="2685" applyFont="0" applyFill="0" applyBorder="0" applyAlignment="0">
      <alignment horizontal="left"/>
    </xf>
    <xf numFmtId="0" fontId="7" fillId="14" borderId="14" applyNumberFormat="0" applyFont="0" applyAlignment="0" applyProtection="0"/>
    <xf numFmtId="0" fontId="66" fillId="0" borderId="2672" applyNumberFormat="0" applyFill="0" applyAlignment="0" applyProtection="0"/>
    <xf numFmtId="0" fontId="53" fillId="59" borderId="2687" applyNumberFormat="0" applyAlignment="0" applyProtection="0"/>
    <xf numFmtId="254" fontId="10" fillId="39" borderId="2685">
      <alignment horizontal="right"/>
      <protection locked="0"/>
    </xf>
    <xf numFmtId="178" fontId="10" fillId="39" borderId="2694">
      <alignment horizontal="center"/>
      <protection locked="0"/>
    </xf>
    <xf numFmtId="228" fontId="103" fillId="0" borderId="2703" applyFill="0">
      <alignment horizontal="center" vertical="center"/>
    </xf>
    <xf numFmtId="254" fontId="10" fillId="39" borderId="2694">
      <alignment horizontal="right"/>
      <protection locked="0"/>
    </xf>
    <xf numFmtId="0" fontId="66" fillId="0" borderId="2663" applyNumberFormat="0" applyFill="0" applyAlignment="0" applyProtection="0"/>
    <xf numFmtId="0" fontId="7" fillId="14" borderId="14" applyNumberFormat="0" applyFont="0" applyAlignment="0" applyProtection="0"/>
    <xf numFmtId="0" fontId="53" fillId="59" borderId="2651" applyNumberFormat="0" applyAlignment="0" applyProtection="0"/>
    <xf numFmtId="0" fontId="2" fillId="0" borderId="2663" applyNumberFormat="0" applyFill="0" applyAlignment="0" applyProtection="0"/>
    <xf numFmtId="0" fontId="73" fillId="63" borderId="2694" applyFill="0">
      <alignment horizontal="center"/>
    </xf>
    <xf numFmtId="0" fontId="7" fillId="14" borderId="14" applyNumberFormat="0" applyFont="0" applyAlignment="0" applyProtection="0"/>
    <xf numFmtId="0" fontId="7" fillId="14" borderId="14" applyNumberFormat="0" applyFont="0" applyAlignment="0" applyProtection="0"/>
    <xf numFmtId="271" fontId="11" fillId="0" borderId="2703">
      <alignment horizontal="right"/>
    </xf>
    <xf numFmtId="228" fontId="73" fillId="63" borderId="2694" applyFill="0">
      <alignment horizontal="center" vertical="center"/>
    </xf>
    <xf numFmtId="187" fontId="74" fillId="0" borderId="2649" applyFont="0" applyFill="0" applyBorder="0" applyAlignment="0" applyProtection="0">
      <alignment horizontal="left"/>
      <protection locked="0"/>
    </xf>
    <xf numFmtId="0" fontId="7" fillId="14" borderId="14" applyNumberFormat="0" applyFont="0" applyAlignment="0" applyProtection="0"/>
    <xf numFmtId="250" fontId="168" fillId="0" borderId="2695" applyFill="0"/>
    <xf numFmtId="0" fontId="7" fillId="14" borderId="14" applyNumberFormat="0" applyFont="0" applyAlignment="0" applyProtection="0"/>
    <xf numFmtId="17" fontId="11" fillId="39" borderId="2703">
      <alignment horizontal="center"/>
      <protection locked="0"/>
    </xf>
    <xf numFmtId="0" fontId="53" fillId="59" borderId="2678" applyNumberFormat="0" applyAlignment="0" applyProtection="0"/>
    <xf numFmtId="188" fontId="73" fillId="63" borderId="2685" applyFill="0">
      <alignment horizontal="center" vertical="center"/>
    </xf>
    <xf numFmtId="229" fontId="103" fillId="0" borderId="2664">
      <alignment vertical="center"/>
      <protection locked="0"/>
    </xf>
    <xf numFmtId="231" fontId="103" fillId="0" borderId="2664">
      <alignment vertical="center"/>
      <protection locked="0"/>
    </xf>
    <xf numFmtId="10" fontId="68" fillId="67" borderId="2676" applyNumberFormat="0" applyBorder="0" applyAlignment="0" applyProtection="0"/>
    <xf numFmtId="49" fontId="74" fillId="0" borderId="2703">
      <alignment horizontal="left" vertical="top" wrapText="1"/>
      <protection locked="0"/>
    </xf>
    <xf numFmtId="266" fontId="103" fillId="0" borderId="2712" applyFill="0">
      <alignment horizontal="center" vertical="center"/>
    </xf>
    <xf numFmtId="178" fontId="10" fillId="39" borderId="2685">
      <alignment horizontal="center"/>
      <protection locked="0"/>
    </xf>
    <xf numFmtId="267" fontId="112" fillId="0" borderId="2702" applyFill="0">
      <alignment horizontal="center" vertical="center"/>
    </xf>
    <xf numFmtId="0" fontId="61" fillId="46" borderId="2642" applyNumberFormat="0" applyAlignment="0" applyProtection="0"/>
    <xf numFmtId="230" fontId="103" fillId="0" borderId="2655">
      <alignment vertical="center"/>
      <protection locked="0"/>
    </xf>
    <xf numFmtId="254" fontId="10" fillId="39" borderId="2703">
      <alignment horizontal="right"/>
      <protection locked="0"/>
    </xf>
    <xf numFmtId="178" fontId="10" fillId="39" borderId="2703">
      <alignment horizontal="center"/>
      <protection locked="0"/>
    </xf>
    <xf numFmtId="185" fontId="74" fillId="0" borderId="2712" applyFont="0" applyFill="0" applyBorder="0" applyAlignment="0" applyProtection="0">
      <alignment horizontal="left"/>
      <protection locked="0"/>
    </xf>
    <xf numFmtId="0" fontId="7" fillId="14" borderId="14" applyNumberFormat="0" applyFont="0" applyAlignment="0" applyProtection="0"/>
    <xf numFmtId="3" fontId="114" fillId="39" borderId="2685">
      <alignment horizontal="center"/>
      <protection locked="0"/>
    </xf>
    <xf numFmtId="0" fontId="7" fillId="14" borderId="14" applyNumberFormat="0" applyFont="0" applyAlignment="0" applyProtection="0"/>
    <xf numFmtId="0" fontId="66" fillId="0" borderId="2663" applyNumberFormat="0" applyFill="0" applyAlignment="0" applyProtection="0"/>
    <xf numFmtId="0" fontId="66" fillId="0" borderId="2672" applyNumberFormat="0" applyFill="0" applyAlignment="0" applyProtection="0"/>
    <xf numFmtId="271" fontId="11" fillId="63" borderId="2676">
      <alignment horizontal="right"/>
    </xf>
    <xf numFmtId="0" fontId="7" fillId="14" borderId="14" applyNumberFormat="0" applyFont="0" applyAlignment="0" applyProtection="0"/>
    <xf numFmtId="229" fontId="103" fillId="0" borderId="2682">
      <alignment vertical="center"/>
      <protection locked="0"/>
    </xf>
    <xf numFmtId="0" fontId="7" fillId="14" borderId="14" applyNumberFormat="0" applyFont="0" applyAlignment="0" applyProtection="0"/>
    <xf numFmtId="228" fontId="103" fillId="0" borderId="2676" applyFill="0">
      <alignment horizontal="center" vertical="center"/>
    </xf>
    <xf numFmtId="0" fontId="2" fillId="0" borderId="2708" applyNumberFormat="0" applyFill="0" applyAlignment="0" applyProtection="0"/>
    <xf numFmtId="0" fontId="61" fillId="46" borderId="2705" applyNumberFormat="0" applyAlignment="0" applyProtection="0"/>
    <xf numFmtId="0" fontId="66" fillId="0" borderId="2699"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10" fillId="62" borderId="2643" applyNumberFormat="0" applyFont="0" applyAlignment="0" applyProtection="0"/>
    <xf numFmtId="0" fontId="64" fillId="59" borderId="2644" applyNumberFormat="0" applyAlignment="0" applyProtection="0"/>
    <xf numFmtId="0" fontId="10" fillId="62" borderId="2688" applyNumberFormat="0" applyFont="0" applyAlignment="0" applyProtection="0"/>
    <xf numFmtId="231" fontId="103" fillId="0" borderId="2691">
      <alignment vertical="center"/>
      <protection locked="0"/>
    </xf>
    <xf numFmtId="0" fontId="7" fillId="14" borderId="14" applyNumberFormat="0" applyFont="0" applyAlignment="0" applyProtection="0"/>
    <xf numFmtId="250" fontId="121" fillId="0" borderId="2677" applyFill="0"/>
    <xf numFmtId="0" fontId="7" fillId="14" borderId="14" applyNumberFormat="0" applyFont="0" applyAlignment="0" applyProtection="0"/>
    <xf numFmtId="0" fontId="7" fillId="14" borderId="14" applyNumberFormat="0" applyFont="0" applyAlignment="0" applyProtection="0"/>
    <xf numFmtId="0" fontId="66" fillId="0" borderId="2645" applyNumberFormat="0" applyFill="0" applyAlignment="0" applyProtection="0"/>
    <xf numFmtId="0" fontId="2" fillId="0" borderId="2645" applyNumberFormat="0" applyFill="0" applyAlignment="0" applyProtection="0"/>
    <xf numFmtId="0" fontId="7" fillId="14" borderId="14" applyNumberFormat="0" applyFont="0" applyAlignment="0" applyProtection="0"/>
    <xf numFmtId="0" fontId="61" fillId="46" borderId="2696" applyNumberFormat="0" applyAlignment="0" applyProtection="0"/>
    <xf numFmtId="0" fontId="7" fillId="14" borderId="14" applyNumberFormat="0" applyFont="0" applyAlignment="0" applyProtection="0"/>
    <xf numFmtId="228" fontId="124" fillId="0" borderId="2702" applyFill="0">
      <alignment horizontal="center" vertical="center"/>
    </xf>
    <xf numFmtId="231" fontId="103" fillId="0" borderId="2700">
      <alignment vertical="center"/>
      <protection locked="0"/>
    </xf>
    <xf numFmtId="0" fontId="66" fillId="0" borderId="2690" applyNumberFormat="0" applyFill="0" applyAlignment="0" applyProtection="0"/>
    <xf numFmtId="237" fontId="103" fillId="0" borderId="2700">
      <alignment vertical="center"/>
      <protection locked="0"/>
    </xf>
    <xf numFmtId="233" fontId="103" fillId="0" borderId="2664">
      <alignment vertical="center"/>
      <protection locked="0"/>
    </xf>
    <xf numFmtId="0" fontId="74" fillId="0" borderId="2667" applyNumberFormat="0">
      <alignment horizontal="left"/>
      <protection locked="0"/>
    </xf>
    <xf numFmtId="231" fontId="103" fillId="0" borderId="2673">
      <alignment vertical="center"/>
      <protection locked="0"/>
    </xf>
    <xf numFmtId="267" fontId="112" fillId="0" borderId="2666" applyFill="0">
      <alignment horizontal="center" vertical="center"/>
    </xf>
    <xf numFmtId="0" fontId="10" fillId="62" borderId="2679" applyNumberFormat="0" applyFont="0" applyAlignment="0" applyProtection="0"/>
    <xf numFmtId="37" fontId="70" fillId="0" borderId="2693" applyFill="0">
      <alignment horizontal="center" vertical="center"/>
    </xf>
    <xf numFmtId="229" fontId="103" fillId="0" borderId="2691">
      <alignment vertical="center"/>
      <protection locked="0"/>
    </xf>
    <xf numFmtId="185" fontId="74" fillId="0" borderId="2667" applyFont="0" applyFill="0" applyBorder="0" applyAlignment="0" applyProtection="0">
      <alignment horizontal="left"/>
      <protection locked="0"/>
    </xf>
    <xf numFmtId="3" fontId="114" fillId="39" borderId="2667">
      <alignment horizontal="center"/>
      <protection locked="0"/>
    </xf>
    <xf numFmtId="228" fontId="68" fillId="0" borderId="2667" applyFill="0">
      <alignment horizontal="center" vertical="center"/>
    </xf>
    <xf numFmtId="188" fontId="73" fillId="63" borderId="2667" applyFill="0">
      <alignment horizontal="center" vertical="center"/>
    </xf>
    <xf numFmtId="0" fontId="66" fillId="0" borderId="2654" applyNumberFormat="0" applyFill="0" applyAlignment="0" applyProtection="0"/>
    <xf numFmtId="0" fontId="64" fillId="59" borderId="2653" applyNumberFormat="0" applyAlignment="0" applyProtection="0"/>
    <xf numFmtId="0" fontId="10" fillId="62" borderId="2652" applyNumberFormat="0" applyFont="0" applyAlignment="0" applyProtection="0"/>
    <xf numFmtId="188" fontId="73" fillId="63" borderId="2658" applyFill="0">
      <alignment horizontal="center" vertical="center"/>
    </xf>
    <xf numFmtId="0" fontId="10" fillId="62" borderId="2652" applyNumberFormat="0" applyFont="0" applyAlignment="0" applyProtection="0"/>
    <xf numFmtId="228" fontId="73" fillId="63" borderId="2676" applyFill="0">
      <alignment horizontal="center" vertical="center"/>
    </xf>
    <xf numFmtId="0" fontId="7" fillId="14" borderId="14" applyNumberFormat="0" applyFont="0" applyAlignment="0" applyProtection="0"/>
    <xf numFmtId="17" fontId="11" fillId="39" borderId="2685">
      <alignment horizontal="center"/>
      <protection locked="0"/>
    </xf>
    <xf numFmtId="200" fontId="10" fillId="5" borderId="2685" applyFont="0" applyFill="0" applyBorder="0" applyAlignment="0" applyProtection="0"/>
    <xf numFmtId="184" fontId="103" fillId="0" borderId="2673">
      <alignment vertical="center"/>
      <protection locked="0"/>
    </xf>
    <xf numFmtId="37" fontId="70" fillId="0" borderId="2666" applyFill="0">
      <alignment horizontal="center" vertical="center"/>
    </xf>
    <xf numFmtId="228" fontId="73" fillId="63" borderId="2703" applyFill="0">
      <alignment horizontal="center" vertical="center"/>
    </xf>
    <xf numFmtId="228" fontId="136" fillId="68" borderId="2683" applyNumberFormat="0">
      <alignment horizontal="right"/>
    </xf>
    <xf numFmtId="0" fontId="10" fillId="62" borderId="2670" applyNumberFormat="0" applyFont="0" applyAlignment="0" applyProtection="0"/>
    <xf numFmtId="0" fontId="7" fillId="14" borderId="14" applyNumberFormat="0" applyFont="0" applyAlignment="0" applyProtection="0"/>
    <xf numFmtId="254" fontId="10" fillId="39" borderId="2667">
      <alignment horizontal="right"/>
      <protection locked="0"/>
    </xf>
    <xf numFmtId="178" fontId="10" fillId="39" borderId="2685">
      <alignment horizontal="center"/>
      <protection locked="0"/>
    </xf>
    <xf numFmtId="192" fontId="74" fillId="0" borderId="2694" applyFont="0" applyFill="0" applyBorder="0" applyAlignment="0" applyProtection="0">
      <alignment horizontal="left"/>
      <protection locked="0"/>
    </xf>
    <xf numFmtId="271" fontId="11" fillId="0" borderId="2667">
      <alignment horizontal="right"/>
    </xf>
    <xf numFmtId="0" fontId="7" fillId="14" borderId="14" applyNumberFormat="0" applyFont="0" applyAlignment="0" applyProtection="0"/>
    <xf numFmtId="0" fontId="7" fillId="14" borderId="14" applyNumberFormat="0" applyFont="0" applyAlignment="0" applyProtection="0"/>
    <xf numFmtId="187" fontId="74" fillId="0" borderId="2667"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64" fillId="59" borderId="2671" applyNumberFormat="0" applyAlignment="0" applyProtection="0"/>
    <xf numFmtId="250" fontId="121" fillId="0" borderId="2704" applyFill="0"/>
    <xf numFmtId="237" fontId="103" fillId="0" borderId="2673">
      <alignment vertical="center"/>
      <protection locked="0"/>
    </xf>
    <xf numFmtId="0" fontId="10" fillId="62" borderId="2706"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2649" applyFont="0" applyFill="0" applyBorder="0" applyAlignment="0" applyProtection="0">
      <alignment horizontal="left"/>
      <protection locked="0"/>
    </xf>
    <xf numFmtId="0" fontId="7" fillId="14" borderId="14" applyNumberFormat="0" applyFont="0" applyAlignment="0" applyProtection="0"/>
    <xf numFmtId="233" fontId="103" fillId="0" borderId="2682">
      <alignment vertical="center"/>
      <protection locked="0"/>
    </xf>
    <xf numFmtId="228" fontId="68" fillId="0" borderId="2703" applyFill="0">
      <alignment horizontal="center" vertical="center"/>
    </xf>
    <xf numFmtId="228" fontId="103" fillId="0" borderId="2673">
      <alignment vertical="center"/>
      <protection locked="0"/>
    </xf>
    <xf numFmtId="178" fontId="10" fillId="39" borderId="2649">
      <alignment horizontal="center"/>
      <protection locked="0"/>
    </xf>
    <xf numFmtId="0" fontId="74" fillId="0" borderId="2694" applyNumberFormat="0">
      <alignment horizontal="left"/>
      <protection locked="0"/>
    </xf>
    <xf numFmtId="0" fontId="53" fillId="59" borderId="2678" applyNumberFormat="0" applyAlignment="0" applyProtection="0"/>
    <xf numFmtId="0" fontId="61" fillId="46" borderId="2678" applyNumberFormat="0" applyAlignment="0" applyProtection="0"/>
    <xf numFmtId="0" fontId="7" fillId="14" borderId="14" applyNumberFormat="0" applyFont="0" applyAlignment="0" applyProtection="0"/>
    <xf numFmtId="188" fontId="73" fillId="63" borderId="2685" applyFill="0">
      <alignment horizontal="center" vertical="center"/>
    </xf>
    <xf numFmtId="228" fontId="73" fillId="63" borderId="2667" applyFill="0">
      <alignment horizontal="center" vertical="center"/>
    </xf>
    <xf numFmtId="228" fontId="73" fillId="63" borderId="2685" applyFill="0">
      <alignment horizontal="center"/>
    </xf>
    <xf numFmtId="228" fontId="112" fillId="0" borderId="2702" applyFill="0">
      <alignment horizontal="center" vertical="center"/>
    </xf>
    <xf numFmtId="49" fontId="74" fillId="0" borderId="2712">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7" fontId="74" fillId="0" borderId="2676" applyFont="0" applyFill="0" applyBorder="0" applyAlignment="0" applyProtection="0">
      <alignment horizontal="left"/>
      <protection locked="0"/>
    </xf>
    <xf numFmtId="187" fontId="74" fillId="0" borderId="2694" applyFont="0" applyFill="0" applyBorder="0" applyAlignment="0" applyProtection="0">
      <alignment horizontal="left"/>
      <protection locked="0"/>
    </xf>
    <xf numFmtId="37" fontId="70" fillId="0" borderId="2702" applyFill="0">
      <alignment horizontal="center" vertical="center"/>
    </xf>
    <xf numFmtId="233" fontId="103" fillId="0" borderId="2691">
      <alignment vertical="center"/>
      <protection locked="0"/>
    </xf>
    <xf numFmtId="271" fontId="11" fillId="63" borderId="2667">
      <alignment horizontal="right"/>
    </xf>
    <xf numFmtId="0" fontId="7" fillId="14" borderId="14" applyNumberFormat="0" applyFont="0" applyAlignment="0" applyProtection="0"/>
    <xf numFmtId="0" fontId="53" fillId="59" borderId="2660" applyNumberFormat="0" applyAlignment="0" applyProtection="0"/>
    <xf numFmtId="228" fontId="73" fillId="63" borderId="2694" applyFill="0">
      <alignment horizontal="center" vertical="center"/>
    </xf>
    <xf numFmtId="0" fontId="10" fillId="62" borderId="2679" applyNumberFormat="0" applyFont="0" applyAlignment="0" applyProtection="0"/>
    <xf numFmtId="0" fontId="7" fillId="14" borderId="14" applyNumberFormat="0" applyFont="0" applyAlignment="0" applyProtection="0"/>
    <xf numFmtId="254" fontId="10" fillId="39" borderId="2694">
      <alignment horizontal="right"/>
      <protection locked="0"/>
    </xf>
    <xf numFmtId="0" fontId="7" fillId="14" borderId="14" applyNumberFormat="0" applyFont="0" applyAlignment="0" applyProtection="0"/>
    <xf numFmtId="228" fontId="73" fillId="63" borderId="2667" applyFill="0">
      <alignment horizontal="center"/>
    </xf>
    <xf numFmtId="0" fontId="7" fillId="14" borderId="14" applyNumberFormat="0" applyFont="0" applyAlignment="0" applyProtection="0"/>
    <xf numFmtId="250" fontId="168" fillId="0" borderId="2668" applyFill="0"/>
    <xf numFmtId="228" fontId="74" fillId="0" borderId="2703" applyNumberFormat="0">
      <alignment horizontal="left"/>
      <protection locked="0"/>
    </xf>
    <xf numFmtId="228" fontId="103" fillId="0" borderId="2667" applyFill="0">
      <alignment horizontal="center" vertical="center"/>
    </xf>
    <xf numFmtId="228" fontId="121" fillId="0" borderId="2665" applyNumberFormat="0"/>
    <xf numFmtId="0" fontId="7" fillId="14" borderId="14" applyNumberFormat="0" applyFont="0" applyAlignment="0" applyProtection="0"/>
    <xf numFmtId="231" fontId="103" fillId="0" borderId="2709">
      <alignment vertical="center"/>
      <protection locked="0"/>
    </xf>
    <xf numFmtId="0" fontId="10" fillId="62" borderId="2679" applyNumberFormat="0" applyFont="0" applyAlignment="0" applyProtection="0"/>
    <xf numFmtId="0" fontId="7" fillId="14" borderId="14" applyNumberFormat="0" applyFont="0" applyAlignment="0" applyProtection="0"/>
    <xf numFmtId="17" fontId="11" fillId="39" borderId="2694">
      <alignment horizontal="center"/>
      <protection locked="0"/>
    </xf>
    <xf numFmtId="0" fontId="61" fillId="46" borderId="2669" applyNumberFormat="0" applyAlignment="0" applyProtection="0"/>
    <xf numFmtId="178" fontId="10" fillId="39" borderId="2649">
      <alignment horizontal="center"/>
      <protection locked="0"/>
    </xf>
    <xf numFmtId="0" fontId="7" fillId="14" borderId="14" applyNumberFormat="0" applyFont="0" applyAlignment="0" applyProtection="0"/>
    <xf numFmtId="0" fontId="7" fillId="14" borderId="14" applyNumberFormat="0" applyFont="0" applyAlignment="0" applyProtection="0"/>
    <xf numFmtId="0" fontId="64" fillId="59" borderId="2653" applyNumberFormat="0" applyAlignment="0" applyProtection="0"/>
    <xf numFmtId="0" fontId="10" fillId="62" borderId="2652" applyNumberFormat="0" applyFont="0" applyAlignment="0" applyProtection="0"/>
    <xf numFmtId="0" fontId="7" fillId="14" borderId="14" applyNumberFormat="0" applyFont="0" applyAlignment="0" applyProtection="0"/>
    <xf numFmtId="232" fontId="103" fillId="0" borderId="2646">
      <alignment vertical="center"/>
      <protection locked="0"/>
    </xf>
    <xf numFmtId="229" fontId="103" fillId="0" borderId="2646">
      <alignment vertical="center"/>
      <protection locked="0"/>
    </xf>
    <xf numFmtId="228" fontId="103" fillId="0" borderId="2646">
      <alignment vertical="center"/>
      <protection locked="0"/>
    </xf>
    <xf numFmtId="237" fontId="103" fillId="0" borderId="2646">
      <alignment vertical="center"/>
      <protection locked="0"/>
    </xf>
    <xf numFmtId="184" fontId="103" fillId="0" borderId="2646">
      <alignment vertical="center"/>
      <protection locked="0"/>
    </xf>
    <xf numFmtId="233" fontId="103" fillId="0" borderId="2646">
      <alignment vertical="center"/>
      <protection locked="0"/>
    </xf>
    <xf numFmtId="233" fontId="103" fillId="0" borderId="2646">
      <alignment vertical="center"/>
      <protection locked="0"/>
    </xf>
    <xf numFmtId="231" fontId="103" fillId="0" borderId="2646">
      <alignment vertical="center"/>
      <protection locked="0"/>
    </xf>
    <xf numFmtId="231" fontId="103" fillId="0" borderId="2646">
      <alignment vertical="center"/>
      <protection locked="0"/>
    </xf>
    <xf numFmtId="230" fontId="103" fillId="0" borderId="2646">
      <alignment vertical="center"/>
      <protection locked="0"/>
    </xf>
    <xf numFmtId="0" fontId="7" fillId="14" borderId="14" applyNumberFormat="0" applyFont="0" applyAlignment="0" applyProtection="0"/>
    <xf numFmtId="0" fontId="7" fillId="14" borderId="14" applyNumberFormat="0" applyFont="0" applyAlignment="0" applyProtection="0"/>
    <xf numFmtId="228" fontId="112" fillId="0" borderId="2675" applyFill="0">
      <alignment horizontal="center" vertical="center"/>
    </xf>
    <xf numFmtId="230" fontId="103" fillId="0" borderId="2682">
      <alignment vertical="center"/>
      <protection locked="0"/>
    </xf>
    <xf numFmtId="232" fontId="103" fillId="0" borderId="2682">
      <alignment vertical="center"/>
      <protection locked="0"/>
    </xf>
    <xf numFmtId="0" fontId="7" fillId="14" borderId="14" applyNumberFormat="0" applyFont="0" applyAlignment="0" applyProtection="0"/>
    <xf numFmtId="0" fontId="7" fillId="14" borderId="14" applyNumberFormat="0" applyFont="0" applyAlignment="0" applyProtection="0"/>
    <xf numFmtId="178" fontId="10" fillId="39" borderId="2694">
      <alignment horizontal="center"/>
      <protection locked="0"/>
    </xf>
    <xf numFmtId="230" fontId="103" fillId="0" borderId="2700">
      <alignment vertical="center"/>
      <protection locked="0"/>
    </xf>
    <xf numFmtId="0" fontId="61" fillId="46" borderId="2687" applyNumberFormat="0" applyAlignment="0" applyProtection="0"/>
    <xf numFmtId="0" fontId="61" fillId="46" borderId="2660" applyNumberFormat="0" applyAlignment="0" applyProtection="0"/>
    <xf numFmtId="0" fontId="10" fillId="62" borderId="2670" applyNumberFormat="0" applyFont="0" applyAlignment="0" applyProtection="0"/>
    <xf numFmtId="0" fontId="10" fillId="62" borderId="2670" applyNumberFormat="0" applyFont="0" applyAlignment="0" applyProtection="0"/>
    <xf numFmtId="0" fontId="64" fillId="59" borderId="2680"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660" applyNumberFormat="0" applyAlignment="0" applyProtection="0"/>
    <xf numFmtId="250" fontId="121" fillId="0" borderId="2659" applyFill="0"/>
    <xf numFmtId="266" fontId="103" fillId="0" borderId="2667" applyFill="0">
      <alignment horizontal="center" vertical="center"/>
    </xf>
    <xf numFmtId="0" fontId="7" fillId="14" borderId="14" applyNumberFormat="0" applyFont="0" applyAlignment="0" applyProtection="0"/>
    <xf numFmtId="0" fontId="64" fillId="59" borderId="2689" applyNumberFormat="0" applyAlignment="0" applyProtection="0"/>
    <xf numFmtId="10" fontId="68" fillId="67" borderId="2667" applyNumberFormat="0" applyBorder="0" applyAlignment="0" applyProtection="0"/>
    <xf numFmtId="0" fontId="7" fillId="14" borderId="14" applyNumberFormat="0" applyFont="0" applyAlignment="0" applyProtection="0"/>
    <xf numFmtId="0" fontId="64" fillId="59" borderId="2707" applyNumberFormat="0" applyAlignment="0" applyProtection="0"/>
    <xf numFmtId="0" fontId="7" fillId="14" borderId="14" applyNumberFormat="0" applyFont="0" applyAlignment="0" applyProtection="0"/>
    <xf numFmtId="201" fontId="10" fillId="39" borderId="2685" applyNumberFormat="0">
      <alignment horizontal="left"/>
    </xf>
    <xf numFmtId="49" fontId="74" fillId="0" borderId="2703">
      <alignment horizontal="left" vertical="top" wrapText="1"/>
      <protection locked="0"/>
    </xf>
    <xf numFmtId="0" fontId="7" fillId="14" borderId="14" applyNumberFormat="0" applyFont="0" applyAlignment="0" applyProtection="0"/>
    <xf numFmtId="0" fontId="53" fillId="59" borderId="2669" applyNumberFormat="0" applyAlignment="0" applyProtection="0"/>
    <xf numFmtId="250" fontId="121" fillId="0" borderId="2686" applyFill="0"/>
    <xf numFmtId="228" fontId="112" fillId="0" borderId="2711" applyFill="0">
      <alignment horizontal="center" vertical="center"/>
    </xf>
    <xf numFmtId="0" fontId="7" fillId="14" borderId="14" applyNumberFormat="0" applyFont="0" applyAlignment="0" applyProtection="0"/>
    <xf numFmtId="0" fontId="10" fillId="62" borderId="2706" applyNumberFormat="0" applyFont="0" applyAlignment="0" applyProtection="0"/>
    <xf numFmtId="228" fontId="121" fillId="0" borderId="2701" applyNumberFormat="0"/>
    <xf numFmtId="231" fontId="103" fillId="0" borderId="2655">
      <alignment vertical="center"/>
      <protection locked="0"/>
    </xf>
    <xf numFmtId="233" fontId="103" fillId="0" borderId="2655">
      <alignment vertical="center"/>
      <protection locked="0"/>
    </xf>
    <xf numFmtId="233" fontId="103" fillId="0" borderId="2655">
      <alignment vertical="center"/>
      <protection locked="0"/>
    </xf>
    <xf numFmtId="184" fontId="103" fillId="0" borderId="2655">
      <alignment vertical="center"/>
      <protection locked="0"/>
    </xf>
    <xf numFmtId="237" fontId="103" fillId="0" borderId="2655">
      <alignment vertical="center"/>
      <protection locked="0"/>
    </xf>
    <xf numFmtId="228" fontId="103" fillId="0" borderId="2655">
      <alignment vertical="center"/>
      <protection locked="0"/>
    </xf>
    <xf numFmtId="229" fontId="103" fillId="0" borderId="2655">
      <alignment vertical="center"/>
      <protection locked="0"/>
    </xf>
    <xf numFmtId="232" fontId="103" fillId="0" borderId="2655">
      <alignment vertical="center"/>
      <protection locked="0"/>
    </xf>
    <xf numFmtId="228" fontId="121" fillId="0" borderId="2647" applyNumberFormat="0"/>
    <xf numFmtId="0" fontId="10" fillId="62" borderId="2679" applyNumberFormat="0" applyFont="0" applyAlignment="0" applyProtection="0"/>
    <xf numFmtId="228" fontId="136" fillId="68" borderId="2647" applyNumberFormat="0">
      <alignment horizontal="right"/>
    </xf>
    <xf numFmtId="228" fontId="112" fillId="0" borderId="2648" applyFill="0">
      <alignment horizontal="center" vertical="center"/>
    </xf>
    <xf numFmtId="228" fontId="124" fillId="0" borderId="2648" applyFill="0">
      <alignment horizontal="center" vertical="center"/>
    </xf>
    <xf numFmtId="267" fontId="112" fillId="0" borderId="2648" applyFill="0">
      <alignment horizontal="center" vertical="center"/>
    </xf>
    <xf numFmtId="37" fontId="70" fillId="0" borderId="2648" applyFill="0">
      <alignment horizontal="center" vertical="center"/>
    </xf>
    <xf numFmtId="184" fontId="103" fillId="0" borderId="2682">
      <alignment vertical="center"/>
      <protection locked="0"/>
    </xf>
    <xf numFmtId="0" fontId="7" fillId="14" borderId="14" applyNumberFormat="0" applyFont="0" applyAlignment="0" applyProtection="0"/>
    <xf numFmtId="196" fontId="10" fillId="39" borderId="2676" applyFont="0" applyFill="0" applyBorder="0" applyAlignment="0">
      <alignment horizontal="left"/>
    </xf>
    <xf numFmtId="0" fontId="7" fillId="14" borderId="14" applyNumberFormat="0" applyFont="0" applyAlignment="0" applyProtection="0"/>
    <xf numFmtId="228" fontId="121" fillId="0" borderId="2692" applyNumberFormat="0"/>
    <xf numFmtId="191" fontId="74" fillId="0" borderId="2694"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21" fillId="0" borderId="2668" applyFill="0"/>
    <xf numFmtId="0" fontId="74" fillId="0" borderId="2676" applyNumberFormat="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4" fillId="0" borderId="2703"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2685" applyFont="0" applyFill="0" applyBorder="0" applyAlignment="0" applyProtection="0">
      <alignment horizontal="left"/>
      <protection locked="0"/>
    </xf>
    <xf numFmtId="254" fontId="10" fillId="39" borderId="2712">
      <alignment horizontal="right"/>
      <protection locked="0"/>
    </xf>
    <xf numFmtId="0" fontId="7" fillId="14" borderId="14" applyNumberFormat="0" applyFont="0" applyAlignment="0" applyProtection="0"/>
    <xf numFmtId="254" fontId="10" fillId="39" borderId="2685">
      <alignment horizontal="right"/>
      <protection locked="0"/>
    </xf>
    <xf numFmtId="187" fontId="74" fillId="0" borderId="2685" applyFont="0" applyFill="0" applyBorder="0" applyAlignment="0" applyProtection="0">
      <alignment horizontal="left"/>
      <protection locked="0"/>
    </xf>
    <xf numFmtId="49" fontId="74" fillId="0" borderId="2658">
      <alignment horizontal="left" vertical="top" wrapText="1"/>
      <protection locked="0"/>
    </xf>
    <xf numFmtId="200" fontId="10" fillId="5" borderId="2685" applyFont="0" applyFill="0" applyBorder="0" applyAlignment="0" applyProtection="0"/>
    <xf numFmtId="0" fontId="10" fillId="62" borderId="2661" applyNumberFormat="0" applyFont="0" applyAlignment="0" applyProtection="0"/>
    <xf numFmtId="0" fontId="7" fillId="14" borderId="14" applyNumberFormat="0" applyFont="0" applyAlignment="0" applyProtection="0"/>
    <xf numFmtId="192" fontId="74" fillId="0" borderId="2676"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21" fillId="0" borderId="2640" applyFill="0"/>
    <xf numFmtId="0" fontId="7" fillId="14" borderId="14" applyNumberFormat="0" applyFont="0" applyAlignment="0" applyProtection="0"/>
    <xf numFmtId="0" fontId="64" fillId="59" borderId="2689" applyNumberFormat="0" applyAlignment="0" applyProtection="0"/>
    <xf numFmtId="250" fontId="121" fillId="0" borderId="2704" applyFill="0"/>
    <xf numFmtId="231" fontId="103" fillId="0" borderId="2673">
      <alignment vertical="center"/>
      <protection locked="0"/>
    </xf>
    <xf numFmtId="250" fontId="168" fillId="0" borderId="2704" applyFill="0"/>
    <xf numFmtId="0" fontId="66" fillId="0" borderId="2654" applyNumberFormat="0" applyFill="0" applyAlignment="0" applyProtection="0"/>
    <xf numFmtId="10" fontId="68" fillId="67" borderId="2649" applyNumberFormat="0" applyBorder="0" applyAlignment="0" applyProtection="0"/>
    <xf numFmtId="201" fontId="10" fillId="39" borderId="2649" applyNumberFormat="0">
      <alignment horizontal="left"/>
    </xf>
    <xf numFmtId="271" fontId="11" fillId="0" borderId="2649">
      <alignment horizontal="right"/>
    </xf>
    <xf numFmtId="190" fontId="74" fillId="0" borderId="2649" applyFont="0" applyFill="0" applyBorder="0" applyAlignment="0" applyProtection="0">
      <alignment horizontal="left"/>
      <protection locked="0"/>
    </xf>
    <xf numFmtId="192" fontId="74" fillId="0" borderId="2649" applyFont="0" applyFill="0" applyBorder="0" applyAlignment="0" applyProtection="0">
      <alignment horizontal="left"/>
      <protection locked="0"/>
    </xf>
    <xf numFmtId="191" fontId="74" fillId="0" borderId="2649" applyFont="0" applyFill="0" applyBorder="0" applyAlignment="0" applyProtection="0">
      <alignment horizontal="left"/>
      <protection locked="0"/>
    </xf>
    <xf numFmtId="266" fontId="103" fillId="0" borderId="2649" applyFill="0">
      <alignment horizontal="center" vertical="center"/>
    </xf>
    <xf numFmtId="184" fontId="68" fillId="0" borderId="2649" applyFill="0">
      <alignment horizontal="center" vertical="center"/>
    </xf>
    <xf numFmtId="228" fontId="103" fillId="0" borderId="2649" applyFill="0">
      <alignment horizontal="center" vertical="center"/>
    </xf>
    <xf numFmtId="228" fontId="68" fillId="0" borderId="2649" applyFill="0">
      <alignment horizontal="center" vertical="center"/>
    </xf>
    <xf numFmtId="228" fontId="104" fillId="0" borderId="2649" applyFill="0">
      <alignment horizontal="center" vertical="center"/>
    </xf>
    <xf numFmtId="228" fontId="79" fillId="0" borderId="2649" applyFill="0">
      <alignment horizontal="center" vertical="center"/>
    </xf>
    <xf numFmtId="178" fontId="10" fillId="39" borderId="2649">
      <alignment horizontal="center"/>
      <protection locked="0"/>
    </xf>
    <xf numFmtId="178" fontId="10" fillId="39" borderId="2649">
      <alignment horizontal="center"/>
      <protection locked="0"/>
    </xf>
    <xf numFmtId="254" fontId="10" fillId="39" borderId="2649">
      <alignment horizontal="right"/>
      <protection locked="0"/>
    </xf>
    <xf numFmtId="228" fontId="74" fillId="0" borderId="2649" applyNumberFormat="0">
      <alignment horizontal="left"/>
      <protection locked="0"/>
    </xf>
    <xf numFmtId="49" fontId="74" fillId="0" borderId="2649">
      <alignment horizontal="left" vertical="top" wrapText="1"/>
      <protection locked="0"/>
    </xf>
    <xf numFmtId="196" fontId="10" fillId="39" borderId="2649" applyFont="0" applyFill="0" applyBorder="0" applyAlignment="0">
      <alignment horizontal="left"/>
    </xf>
    <xf numFmtId="17" fontId="11" fillId="39" borderId="2649">
      <alignment horizontal="center"/>
      <protection locked="0"/>
    </xf>
    <xf numFmtId="254" fontId="10" fillId="39" borderId="2649">
      <alignment horizontal="right"/>
      <protection locked="0"/>
    </xf>
    <xf numFmtId="228" fontId="73" fillId="63" borderId="2649" applyFill="0">
      <alignment horizontal="center" vertical="center"/>
    </xf>
    <xf numFmtId="228" fontId="73" fillId="63" borderId="2649" applyFill="0">
      <alignment horizontal="center"/>
    </xf>
    <xf numFmtId="3" fontId="114" fillId="39" borderId="2649">
      <alignment horizontal="center"/>
      <protection locked="0"/>
    </xf>
    <xf numFmtId="0" fontId="7" fillId="14" borderId="14" applyNumberFormat="0" applyFont="0" applyAlignment="0" applyProtection="0"/>
    <xf numFmtId="185" fontId="74" fillId="0" borderId="2649" applyFont="0" applyFill="0" applyBorder="0" applyAlignment="0" applyProtection="0">
      <alignment horizontal="left"/>
      <protection locked="0"/>
    </xf>
    <xf numFmtId="250" fontId="168" fillId="0" borderId="2650" applyFill="0"/>
    <xf numFmtId="0" fontId="7" fillId="14" borderId="14" applyNumberFormat="0" applyFont="0" applyAlignment="0" applyProtection="0"/>
    <xf numFmtId="250" fontId="121" fillId="0" borderId="2650" applyFill="0"/>
    <xf numFmtId="271" fontId="11" fillId="63" borderId="2649">
      <alignment horizontal="right"/>
    </xf>
    <xf numFmtId="271" fontId="11" fillId="0" borderId="2649">
      <alignment horizontal="right"/>
    </xf>
    <xf numFmtId="187" fontId="74" fillId="0" borderId="2649" applyFont="0" applyFill="0" applyBorder="0" applyAlignment="0" applyProtection="0">
      <alignment horizontal="left"/>
      <protection locked="0"/>
    </xf>
    <xf numFmtId="228" fontId="74" fillId="0" borderId="2685" applyNumberFormat="0">
      <alignment horizontal="left"/>
      <protection locked="0"/>
    </xf>
    <xf numFmtId="237" fontId="103" fillId="0" borderId="2682">
      <alignment vertical="center"/>
      <protection locked="0"/>
    </xf>
    <xf numFmtId="250" fontId="121" fillId="0" borderId="2686" applyFill="0"/>
    <xf numFmtId="0" fontId="64" fillId="59" borderId="2662" applyNumberFormat="0" applyAlignment="0" applyProtection="0"/>
    <xf numFmtId="0" fontId="61" fillId="46" borderId="2651" applyNumberFormat="0" applyAlignment="0" applyProtection="0"/>
    <xf numFmtId="196" fontId="10" fillId="39" borderId="2658" applyFont="0" applyFill="0" applyBorder="0" applyAlignment="0">
      <alignment horizontal="left"/>
    </xf>
    <xf numFmtId="0" fontId="53" fillId="59" borderId="2678" applyNumberFormat="0" applyAlignment="0" applyProtection="0"/>
    <xf numFmtId="0" fontId="7" fillId="14" borderId="14" applyNumberFormat="0" applyFont="0" applyAlignment="0" applyProtection="0"/>
    <xf numFmtId="201" fontId="10" fillId="39" borderId="2658" applyNumberFormat="0">
      <alignment horizontal="left"/>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2794"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2" fillId="0" borderId="2672" applyNumberFormat="0" applyFill="0" applyAlignment="0" applyProtection="0"/>
    <xf numFmtId="0" fontId="53" fillId="59" borderId="2696" applyNumberFormat="0" applyAlignment="0" applyProtection="0"/>
    <xf numFmtId="0" fontId="74" fillId="0" borderId="2658" applyNumberFormat="0">
      <alignment horizontal="left"/>
      <protection locked="0"/>
    </xf>
    <xf numFmtId="185" fontId="74" fillId="0" borderId="2703"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3" fillId="63" borderId="2649" applyFill="0">
      <alignment horizontal="center"/>
    </xf>
    <xf numFmtId="178" fontId="10" fillId="39" borderId="2649">
      <alignment horizontal="center"/>
      <protection locked="0"/>
    </xf>
    <xf numFmtId="0" fontId="53" fillId="59" borderId="2651" applyNumberFormat="0" applyAlignment="0" applyProtection="0"/>
    <xf numFmtId="3" fontId="114" fillId="39" borderId="2676">
      <alignment horizontal="center"/>
      <protection locked="0"/>
    </xf>
    <xf numFmtId="0" fontId="10" fillId="62" borderId="2661" applyNumberFormat="0" applyFont="0" applyAlignment="0" applyProtection="0"/>
    <xf numFmtId="0" fontId="7" fillId="14" borderId="14" applyNumberFormat="0" applyFont="0" applyAlignment="0" applyProtection="0"/>
    <xf numFmtId="193" fontId="10" fillId="0" borderId="2685" applyFont="0" applyFill="0" applyBorder="0" applyAlignment="0" applyProtection="0">
      <alignment horizontal="left"/>
      <protection locked="0"/>
    </xf>
    <xf numFmtId="0" fontId="7" fillId="14" borderId="14" applyNumberFormat="0" applyFont="0" applyAlignment="0" applyProtection="0"/>
    <xf numFmtId="178" fontId="10" fillId="39" borderId="2676">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3" fillId="63" borderId="2685" applyFill="0">
      <alignment horizontal="center"/>
    </xf>
    <xf numFmtId="0" fontId="2" fillId="0" borderId="2699"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4" fontId="10" fillId="39" borderId="2658">
      <alignment horizontal="right"/>
      <protection locked="0"/>
    </xf>
    <xf numFmtId="178" fontId="10" fillId="39" borderId="2658">
      <alignment horizontal="center"/>
      <protection locked="0"/>
    </xf>
    <xf numFmtId="228" fontId="74" fillId="0" borderId="2658" applyNumberFormat="0">
      <alignment horizontal="left"/>
      <protection locked="0"/>
    </xf>
    <xf numFmtId="197" fontId="74" fillId="0" borderId="2649">
      <alignment horizontal="left"/>
      <protection locked="0"/>
    </xf>
    <xf numFmtId="178" fontId="10" fillId="39" borderId="2658">
      <alignment horizontal="center"/>
      <protection locked="0"/>
    </xf>
    <xf numFmtId="228" fontId="79" fillId="0" borderId="2658" applyFill="0">
      <alignment horizontal="center" vertical="center"/>
    </xf>
    <xf numFmtId="49" fontId="74" fillId="0" borderId="2658">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228" fontId="79" fillId="0" borderId="2712" applyFill="0">
      <alignment horizontal="center" vertical="center"/>
    </xf>
    <xf numFmtId="0" fontId="7" fillId="14" borderId="14" applyNumberFormat="0" applyFont="0" applyAlignment="0" applyProtection="0"/>
    <xf numFmtId="254" fontId="10" fillId="39" borderId="2676">
      <alignment horizontal="right"/>
      <protection locked="0"/>
    </xf>
    <xf numFmtId="49" fontId="74" fillId="0" borderId="2712">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66" fillId="0" borderId="2663"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651" applyNumberFormat="0" applyAlignment="0" applyProtection="0"/>
    <xf numFmtId="0" fontId="64" fillId="59" borderId="2680" applyNumberFormat="0" applyAlignment="0" applyProtection="0"/>
    <xf numFmtId="237" fontId="103" fillId="0" borderId="2691">
      <alignment vertical="center"/>
      <protection locked="0"/>
    </xf>
    <xf numFmtId="0" fontId="7" fillId="14" borderId="14" applyNumberFormat="0" applyFont="0" applyAlignment="0" applyProtection="0"/>
    <xf numFmtId="232" fontId="103" fillId="0" borderId="2691">
      <alignment vertical="center"/>
      <protection locked="0"/>
    </xf>
    <xf numFmtId="254" fontId="10" fillId="39" borderId="2703">
      <alignment horizontal="right"/>
      <protection locked="0"/>
    </xf>
    <xf numFmtId="0" fontId="7" fillId="14" borderId="14" applyNumberFormat="0" applyFont="0" applyAlignment="0" applyProtection="0"/>
    <xf numFmtId="17" fontId="11" fillId="39" borderId="2712">
      <alignment horizontal="center"/>
      <protection locked="0"/>
    </xf>
    <xf numFmtId="0" fontId="66" fillId="0" borderId="2699" applyNumberFormat="0" applyFill="0" applyAlignment="0" applyProtection="0"/>
    <xf numFmtId="178" fontId="10" fillId="39" borderId="2649">
      <alignment horizontal="center"/>
      <protection locked="0"/>
    </xf>
    <xf numFmtId="192" fontId="74" fillId="0" borderId="2685" applyFont="0" applyFill="0" applyBorder="0" applyAlignment="0" applyProtection="0">
      <alignment horizontal="left"/>
      <protection locked="0"/>
    </xf>
    <xf numFmtId="250" fontId="121" fillId="0" borderId="2650" applyFill="0"/>
    <xf numFmtId="228" fontId="68" fillId="0" borderId="2685" applyFill="0">
      <alignment horizontal="center" vertical="center"/>
    </xf>
    <xf numFmtId="178" fontId="10" fillId="39" borderId="2703">
      <alignment horizontal="center"/>
      <protection locked="0"/>
    </xf>
    <xf numFmtId="0" fontId="7" fillId="14" borderId="14" applyNumberFormat="0" applyFont="0" applyAlignment="0" applyProtection="0"/>
    <xf numFmtId="0" fontId="73" fillId="63" borderId="2667" applyFill="0">
      <alignment horizontal="center"/>
    </xf>
    <xf numFmtId="0" fontId="7" fillId="14" borderId="14" applyNumberFormat="0" applyFont="0" applyAlignment="0" applyProtection="0"/>
    <xf numFmtId="267" fontId="112" fillId="0" borderId="2693"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1" fontId="74" fillId="0" borderId="2685" applyFont="0" applyFill="0" applyBorder="0" applyAlignment="0" applyProtection="0">
      <alignment horizontal="left"/>
      <protection locked="0"/>
    </xf>
    <xf numFmtId="0" fontId="7" fillId="14" borderId="14" applyNumberFormat="0" applyFont="0" applyAlignment="0" applyProtection="0"/>
    <xf numFmtId="228" fontId="103" fillId="0" borderId="2691">
      <alignment vertical="center"/>
      <protection locked="0"/>
    </xf>
    <xf numFmtId="276" fontId="20" fillId="0" borderId="2685">
      <alignment horizontal="center"/>
    </xf>
    <xf numFmtId="228" fontId="73" fillId="63" borderId="2676" applyFill="0">
      <alignment horizont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2" fillId="0" borderId="2672" applyNumberFormat="0" applyFill="0" applyAlignment="0" applyProtection="0"/>
    <xf numFmtId="0" fontId="73" fillId="63" borderId="2676" applyFill="0">
      <alignment horizontal="center"/>
    </xf>
    <xf numFmtId="0" fontId="7" fillId="14" borderId="14" applyNumberFormat="0" applyFont="0" applyAlignment="0" applyProtection="0"/>
    <xf numFmtId="0" fontId="7" fillId="14" borderId="14" applyNumberFormat="0" applyFont="0" applyAlignment="0" applyProtection="0"/>
    <xf numFmtId="267" fontId="112" fillId="0" borderId="2711" applyFill="0">
      <alignment horizontal="center" vertical="center"/>
    </xf>
    <xf numFmtId="0" fontId="61" fillId="46" borderId="2705" applyNumberFormat="0" applyAlignment="0" applyProtection="0"/>
    <xf numFmtId="228" fontId="136" fillId="68" borderId="2674" applyNumberFormat="0">
      <alignment horizontal="right"/>
    </xf>
    <xf numFmtId="187" fontId="74" fillId="0" borderId="2658" applyFont="0" applyFill="0" applyBorder="0" applyAlignment="0" applyProtection="0">
      <alignment horizontal="left"/>
      <protection locked="0"/>
    </xf>
    <xf numFmtId="0" fontId="7" fillId="14" borderId="14" applyNumberFormat="0" applyFont="0" applyAlignment="0" applyProtection="0"/>
    <xf numFmtId="271" fontId="11" fillId="0" borderId="2658">
      <alignment horizontal="right"/>
    </xf>
    <xf numFmtId="185" fontId="74" fillId="0" borderId="2658" applyFont="0" applyFill="0" applyBorder="0" applyAlignment="0" applyProtection="0">
      <alignment horizontal="left"/>
      <protection locked="0"/>
    </xf>
    <xf numFmtId="250" fontId="121" fillId="0" borderId="2659" applyFill="0"/>
    <xf numFmtId="228" fontId="73" fillId="63" borderId="2658" applyFill="0">
      <alignment horizontal="center"/>
    </xf>
    <xf numFmtId="271" fontId="11" fillId="63" borderId="2658">
      <alignment horizontal="right"/>
    </xf>
    <xf numFmtId="250" fontId="168" fillId="0" borderId="2659" applyFill="0"/>
    <xf numFmtId="3" fontId="114" fillId="39" borderId="2658">
      <alignment horizontal="center"/>
      <protection locked="0"/>
    </xf>
    <xf numFmtId="237" fontId="103" fillId="0" borderId="2664">
      <alignment vertical="center"/>
      <protection locked="0"/>
    </xf>
    <xf numFmtId="0" fontId="7" fillId="14" borderId="14" applyNumberFormat="0" applyFont="0" applyAlignment="0" applyProtection="0"/>
    <xf numFmtId="228" fontId="79" fillId="0" borderId="2703" applyFill="0">
      <alignment horizontal="center" vertical="center"/>
    </xf>
    <xf numFmtId="200" fontId="10" fillId="5" borderId="2649" applyFont="0" applyFill="0" applyBorder="0" applyAlignment="0" applyProtection="0"/>
    <xf numFmtId="0" fontId="7" fillId="14" borderId="14" applyNumberFormat="0" applyFont="0" applyAlignment="0" applyProtection="0"/>
    <xf numFmtId="0" fontId="7" fillId="14" borderId="14" applyNumberFormat="0" applyFont="0" applyAlignment="0" applyProtection="0"/>
    <xf numFmtId="184" fontId="103" fillId="0" borderId="2709">
      <alignment vertical="center"/>
      <protection locked="0"/>
    </xf>
    <xf numFmtId="0" fontId="7" fillId="14" borderId="14" applyNumberFormat="0" applyFont="0" applyAlignment="0" applyProtection="0"/>
    <xf numFmtId="0" fontId="7" fillId="14" borderId="14" applyNumberFormat="0" applyFont="0" applyAlignment="0" applyProtection="0"/>
    <xf numFmtId="0" fontId="53" fillId="59" borderId="2687" applyNumberFormat="0" applyAlignment="0" applyProtection="0"/>
    <xf numFmtId="276" fontId="20" fillId="0" borderId="2703">
      <alignment horizontal="center"/>
    </xf>
    <xf numFmtId="0" fontId="7" fillId="14" borderId="14" applyNumberFormat="0" applyFont="0" applyAlignment="0" applyProtection="0"/>
    <xf numFmtId="0" fontId="7" fillId="14" borderId="14" applyNumberFormat="0" applyFont="0" applyAlignment="0" applyProtection="0"/>
    <xf numFmtId="228" fontId="74" fillId="0" borderId="2667" applyNumberFormat="0">
      <alignment horizontal="left"/>
      <protection locked="0"/>
    </xf>
    <xf numFmtId="0" fontId="7" fillId="14" borderId="14" applyNumberFormat="0" applyFont="0" applyAlignment="0" applyProtection="0"/>
    <xf numFmtId="49" fontId="74" fillId="0" borderId="2667">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10" fillId="62" borderId="2697" applyNumberFormat="0" applyFont="0" applyAlignment="0" applyProtection="0"/>
    <xf numFmtId="0" fontId="2" fillId="0" borderId="2663" applyNumberFormat="0" applyFill="0" applyAlignment="0" applyProtection="0"/>
    <xf numFmtId="178" fontId="10" fillId="39" borderId="2685">
      <alignment horizontal="center"/>
      <protection locked="0"/>
    </xf>
    <xf numFmtId="0" fontId="7" fillId="14" borderId="14" applyNumberFormat="0" applyFont="0" applyAlignment="0" applyProtection="0"/>
    <xf numFmtId="232" fontId="103" fillId="0" borderId="2709">
      <alignment vertical="center"/>
      <protection locked="0"/>
    </xf>
    <xf numFmtId="228" fontId="74" fillId="0" borderId="2694" applyNumberFormat="0">
      <alignment horizontal="left"/>
      <protection locked="0"/>
    </xf>
    <xf numFmtId="228" fontId="112" fillId="0" borderId="2684" applyFill="0">
      <alignment horizontal="center" vertical="center"/>
    </xf>
    <xf numFmtId="37" fontId="70" fillId="0" borderId="2675" applyFill="0">
      <alignment horizontal="center" vertical="center"/>
    </xf>
    <xf numFmtId="0" fontId="7" fillId="14" borderId="14" applyNumberFormat="0" applyFont="0" applyAlignment="0" applyProtection="0"/>
    <xf numFmtId="0" fontId="64" fillId="59" borderId="2662" applyNumberFormat="0" applyAlignment="0" applyProtection="0"/>
    <xf numFmtId="0" fontId="53" fillId="59" borderId="2642" applyNumberFormat="0" applyAlignment="0" applyProtection="0"/>
    <xf numFmtId="0" fontId="7" fillId="14" borderId="14" applyNumberFormat="0" applyFont="0" applyAlignment="0" applyProtection="0"/>
    <xf numFmtId="0" fontId="64" fillId="59" borderId="2698" applyNumberFormat="0" applyAlignment="0" applyProtection="0"/>
    <xf numFmtId="0" fontId="7" fillId="14" borderId="14" applyNumberFormat="0" applyFont="0" applyAlignment="0" applyProtection="0"/>
    <xf numFmtId="228" fontId="121" fillId="0" borderId="2710" applyNumberFormat="0"/>
    <xf numFmtId="233" fontId="103" fillId="0" borderId="2691">
      <alignment vertical="center"/>
      <protection locked="0"/>
    </xf>
    <xf numFmtId="0" fontId="7" fillId="14" borderId="14" applyNumberFormat="0" applyFont="0" applyAlignment="0" applyProtection="0"/>
    <xf numFmtId="0" fontId="7" fillId="14" borderId="14" applyNumberFormat="0" applyFont="0" applyAlignment="0" applyProtection="0"/>
    <xf numFmtId="233" fontId="103" fillId="0" borderId="2682">
      <alignment vertical="center"/>
      <protection locked="0"/>
    </xf>
    <xf numFmtId="0" fontId="7" fillId="14" borderId="14" applyNumberFormat="0" applyFont="0" applyAlignment="0" applyProtection="0"/>
    <xf numFmtId="0" fontId="66" fillId="0" borderId="2681" applyNumberFormat="0" applyFill="0" applyAlignment="0" applyProtection="0"/>
    <xf numFmtId="192" fontId="74" fillId="0" borderId="2649" applyFont="0" applyFill="0" applyBorder="0" applyAlignment="0" applyProtection="0">
      <alignment horizontal="left"/>
      <protection locked="0"/>
    </xf>
    <xf numFmtId="191" fontId="74" fillId="0" borderId="2649"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3" fillId="63" borderId="2712" applyFill="0">
      <alignment horizontal="center"/>
    </xf>
    <xf numFmtId="0" fontId="7" fillId="14" borderId="14" applyNumberFormat="0" applyFont="0" applyAlignment="0" applyProtection="0"/>
    <xf numFmtId="201" fontId="10" fillId="39" borderId="2649" applyNumberFormat="0">
      <alignment horizontal="left"/>
    </xf>
    <xf numFmtId="228" fontId="121" fillId="0" borderId="2656" applyNumberFormat="0"/>
    <xf numFmtId="0" fontId="7" fillId="14" borderId="14" applyNumberFormat="0" applyFont="0" applyAlignment="0" applyProtection="0"/>
    <xf numFmtId="0" fontId="7" fillId="14" borderId="14" applyNumberFormat="0" applyFont="0" applyAlignment="0" applyProtection="0"/>
    <xf numFmtId="0" fontId="64" fillId="59" borderId="2671" applyNumberFormat="0" applyAlignment="0" applyProtection="0"/>
    <xf numFmtId="232" fontId="103" fillId="0" borderId="2664">
      <alignment vertical="center"/>
      <protection locked="0"/>
    </xf>
    <xf numFmtId="178" fontId="10" fillId="39" borderId="2649">
      <alignment horizontal="center"/>
      <protection locked="0"/>
    </xf>
    <xf numFmtId="0" fontId="64" fillId="59" borderId="2689" applyNumberFormat="0" applyAlignment="0" applyProtection="0"/>
    <xf numFmtId="178" fontId="10" fillId="39" borderId="2649">
      <alignment horizontal="center"/>
      <protection locked="0"/>
    </xf>
    <xf numFmtId="232" fontId="103" fillId="0" borderId="2673">
      <alignment vertical="center"/>
      <protection locked="0"/>
    </xf>
    <xf numFmtId="228" fontId="136" fillId="68" borderId="2701" applyNumberFormat="0">
      <alignment horizontal="right"/>
    </xf>
    <xf numFmtId="184" fontId="68" fillId="0" borderId="2676" applyFill="0">
      <alignment horizontal="center" vertical="center"/>
    </xf>
    <xf numFmtId="0" fontId="7" fillId="14" borderId="14" applyNumberFormat="0" applyFont="0" applyAlignment="0" applyProtection="0"/>
    <xf numFmtId="228" fontId="74" fillId="0" borderId="2649" applyNumberFormat="0">
      <alignment horizontal="left"/>
      <protection locked="0"/>
    </xf>
    <xf numFmtId="49" fontId="74" fillId="0" borderId="2676">
      <alignment horizontal="left" vertical="top" wrapText="1"/>
      <protection locked="0"/>
    </xf>
    <xf numFmtId="0" fontId="7" fillId="14" borderId="14" applyNumberFormat="0" applyFont="0" applyAlignment="0" applyProtection="0"/>
    <xf numFmtId="49" fontId="74" fillId="0" borderId="2649">
      <alignment horizontal="left" vertical="top" wrapText="1"/>
      <protection locked="0"/>
    </xf>
    <xf numFmtId="196" fontId="10" fillId="39" borderId="2649" applyFont="0" applyFill="0" applyBorder="0" applyAlignment="0">
      <alignment horizontal="left"/>
    </xf>
    <xf numFmtId="0" fontId="66" fillId="0" borderId="2708" applyNumberFormat="0" applyFill="0" applyAlignment="0" applyProtection="0"/>
    <xf numFmtId="231" fontId="103" fillId="0" borderId="2655">
      <alignment vertical="center"/>
      <protection locked="0"/>
    </xf>
    <xf numFmtId="0" fontId="61" fillId="46" borderId="2642" applyNumberFormat="0" applyAlignment="0" applyProtection="0"/>
    <xf numFmtId="228" fontId="124" fillId="0" borderId="2711" applyFill="0">
      <alignment horizontal="center" vertical="center"/>
    </xf>
    <xf numFmtId="0" fontId="7" fillId="14" borderId="14" applyNumberFormat="0" applyFont="0" applyAlignment="0" applyProtection="0"/>
    <xf numFmtId="228" fontId="104" fillId="0" borderId="2712" applyFill="0">
      <alignment horizontal="center" vertical="center"/>
    </xf>
    <xf numFmtId="0" fontId="73" fillId="63" borderId="2685" applyFill="0">
      <alignment horizontal="center"/>
    </xf>
    <xf numFmtId="250" fontId="168" fillId="0" borderId="2686" applyFill="0"/>
    <xf numFmtId="0" fontId="74" fillId="0" borderId="2703" applyNumberFormat="0">
      <alignment horizontal="left"/>
      <protection locked="0"/>
    </xf>
    <xf numFmtId="192" fontId="74" fillId="0" borderId="2694" applyFont="0" applyFill="0" applyBorder="0" applyAlignment="0" applyProtection="0">
      <alignment horizontal="left"/>
      <protection locked="0"/>
    </xf>
    <xf numFmtId="0" fontId="7" fillId="14" borderId="14" applyNumberFormat="0" applyFont="0" applyAlignment="0" applyProtection="0"/>
    <xf numFmtId="228" fontId="73" fillId="63" borderId="2685" applyFill="0">
      <alignment horizontal="center" vertical="center"/>
    </xf>
    <xf numFmtId="228" fontId="103" fillId="0" borderId="2700">
      <alignment vertical="center"/>
      <protection locked="0"/>
    </xf>
    <xf numFmtId="0" fontId="10" fillId="62" borderId="2688" applyNumberFormat="0" applyFont="0" applyAlignment="0" applyProtection="0"/>
    <xf numFmtId="230" fontId="103" fillId="0" borderId="2673">
      <alignment vertical="center"/>
      <protection locked="0"/>
    </xf>
    <xf numFmtId="228" fontId="74" fillId="0" borderId="2676" applyNumberFormat="0">
      <alignment horizontal="left"/>
      <protection locked="0"/>
    </xf>
    <xf numFmtId="0" fontId="53" fillId="59" borderId="2705" applyNumberFormat="0" applyAlignment="0" applyProtection="0"/>
    <xf numFmtId="0" fontId="66" fillId="0" borderId="2681" applyNumberFormat="0" applyFill="0" applyAlignment="0" applyProtection="0"/>
    <xf numFmtId="185" fontId="74" fillId="0" borderId="2694" applyFont="0" applyFill="0" applyBorder="0" applyAlignment="0" applyProtection="0">
      <alignment horizontal="left"/>
      <protection locked="0"/>
    </xf>
    <xf numFmtId="0" fontId="61" fillId="46" borderId="2660" applyNumberFormat="0" applyAlignment="0" applyProtection="0"/>
    <xf numFmtId="0" fontId="53" fillId="59" borderId="2660" applyNumberFormat="0" applyAlignment="0" applyProtection="0"/>
    <xf numFmtId="0" fontId="73" fillId="63" borderId="2703" applyFill="0">
      <alignment horizontal="center"/>
    </xf>
    <xf numFmtId="0" fontId="7" fillId="14" borderId="14" applyNumberFormat="0" applyFont="0" applyAlignment="0" applyProtection="0"/>
    <xf numFmtId="233" fontId="103" fillId="0" borderId="2700">
      <alignment vertic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8" fontId="73" fillId="63" borderId="2676" applyFill="0">
      <alignment horizontal="center" vertical="center"/>
    </xf>
    <xf numFmtId="0" fontId="7" fillId="14" borderId="14" applyNumberFormat="0" applyFont="0" applyAlignment="0" applyProtection="0"/>
    <xf numFmtId="250" fontId="121" fillId="0" borderId="2695" applyFill="0"/>
    <xf numFmtId="0" fontId="7" fillId="14" borderId="14" applyNumberFormat="0" applyFont="0" applyAlignment="0" applyProtection="0"/>
    <xf numFmtId="0" fontId="7" fillId="14" borderId="14" applyNumberFormat="0" applyFont="0" applyAlignment="0" applyProtection="0"/>
    <xf numFmtId="0" fontId="64" fillId="59" borderId="2653" applyNumberFormat="0" applyAlignment="0" applyProtection="0"/>
    <xf numFmtId="0" fontId="7" fillId="14" borderId="14" applyNumberFormat="0" applyFont="0" applyAlignment="0" applyProtection="0"/>
    <xf numFmtId="184" fontId="103" fillId="0" borderId="2664">
      <alignment vertical="center"/>
      <protection locked="0"/>
    </xf>
    <xf numFmtId="230" fontId="103" fillId="0" borderId="2664">
      <alignment vertical="center"/>
      <protection locked="0"/>
    </xf>
    <xf numFmtId="196" fontId="10" fillId="39" borderId="2712" applyFont="0" applyFill="0" applyBorder="0" applyAlignment="0">
      <alignment horizontal="left"/>
    </xf>
    <xf numFmtId="0" fontId="53" fillId="59" borderId="2687" applyNumberFormat="0" applyAlignment="0" applyProtection="0"/>
    <xf numFmtId="3" fontId="114" fillId="39" borderId="2712">
      <alignment horizontal="center"/>
      <protection locked="0"/>
    </xf>
    <xf numFmtId="0" fontId="7" fillId="14" borderId="14" applyNumberFormat="0" applyFont="0" applyAlignment="0" applyProtection="0"/>
    <xf numFmtId="0" fontId="10" fillId="62" borderId="2643" applyNumberFormat="0" applyFont="0" applyAlignment="0" applyProtection="0"/>
    <xf numFmtId="0" fontId="64" fillId="59" borderId="2644" applyNumberFormat="0" applyAlignment="0" applyProtection="0"/>
    <xf numFmtId="0" fontId="7" fillId="14" borderId="14" applyNumberFormat="0" applyFont="0" applyAlignment="0" applyProtection="0"/>
    <xf numFmtId="0" fontId="2" fillId="0" borderId="2681" applyNumberFormat="0" applyFill="0" applyAlignment="0" applyProtection="0"/>
    <xf numFmtId="0" fontId="7" fillId="14" borderId="14" applyNumberFormat="0" applyFont="0" applyAlignment="0" applyProtection="0"/>
    <xf numFmtId="188" fontId="73" fillId="63" borderId="2694" applyFill="0">
      <alignment horizontal="center" vertical="center"/>
    </xf>
    <xf numFmtId="233" fontId="103" fillId="0" borderId="2673">
      <alignment vertical="center"/>
      <protection locked="0"/>
    </xf>
    <xf numFmtId="190" fontId="74" fillId="0" borderId="2676" applyFont="0" applyFill="0" applyBorder="0" applyAlignment="0" applyProtection="0">
      <alignment horizontal="left"/>
      <protection locked="0"/>
    </xf>
    <xf numFmtId="228" fontId="124" fillId="0" borderId="2675" applyFill="0">
      <alignment horizontal="center" vertical="center"/>
    </xf>
    <xf numFmtId="0" fontId="73" fillId="63" borderId="2658" applyFill="0">
      <alignment horizontal="center"/>
    </xf>
    <xf numFmtId="0" fontId="7" fillId="14" borderId="14" applyNumberFormat="0" applyFont="0" applyAlignment="0" applyProtection="0"/>
    <xf numFmtId="233" fontId="103" fillId="0" borderId="2673">
      <alignment vertical="center"/>
      <protection locked="0"/>
    </xf>
    <xf numFmtId="0" fontId="7" fillId="14" borderId="14" applyNumberFormat="0" applyFont="0" applyAlignment="0" applyProtection="0"/>
    <xf numFmtId="0" fontId="2" fillId="0" borderId="2645" applyNumberFormat="0" applyFill="0" applyAlignment="0" applyProtection="0"/>
    <xf numFmtId="0" fontId="66" fillId="0" borderId="2645" applyNumberFormat="0" applyFill="0" applyAlignment="0" applyProtection="0"/>
    <xf numFmtId="0" fontId="7" fillId="14" borderId="14" applyNumberFormat="0" applyFont="0" applyAlignment="0" applyProtection="0"/>
    <xf numFmtId="0" fontId="2" fillId="0" borderId="2654" applyNumberFormat="0" applyFill="0" applyAlignment="0" applyProtection="0"/>
    <xf numFmtId="196" fontId="10" fillId="39" borderId="2703" applyFont="0" applyFill="0" applyBorder="0" applyAlignment="0">
      <alignment horizontal="left"/>
    </xf>
    <xf numFmtId="228" fontId="73" fillId="63" borderId="2658" applyFill="0">
      <alignment horizontal="center" vertical="center"/>
    </xf>
    <xf numFmtId="228" fontId="73" fillId="63" borderId="2649" applyFill="0">
      <alignment horizontal="center"/>
    </xf>
    <xf numFmtId="228" fontId="73" fillId="63" borderId="2649" applyFill="0">
      <alignment horizontal="center" vertical="center"/>
    </xf>
    <xf numFmtId="17" fontId="11" fillId="39" borderId="2658">
      <alignment horizontal="center"/>
      <protection locked="0"/>
    </xf>
    <xf numFmtId="0" fontId="53" fillId="59" borderId="2669" applyNumberFormat="0" applyAlignment="0" applyProtection="0"/>
    <xf numFmtId="191" fontId="74" fillId="0" borderId="2703" applyFont="0" applyFill="0" applyBorder="0" applyAlignment="0" applyProtection="0">
      <alignment horizontal="left"/>
      <protection locked="0"/>
    </xf>
    <xf numFmtId="0" fontId="7" fillId="14" borderId="14" applyNumberFormat="0" applyFont="0" applyAlignment="0" applyProtection="0"/>
    <xf numFmtId="0" fontId="61" fillId="46" borderId="2669" applyNumberFormat="0" applyAlignment="0" applyProtection="0"/>
    <xf numFmtId="254" fontId="10" fillId="39" borderId="2658">
      <alignment horizontal="right"/>
      <protection locked="0"/>
    </xf>
    <xf numFmtId="228" fontId="121" fillId="0" borderId="2674" applyNumberFormat="0"/>
    <xf numFmtId="0" fontId="7" fillId="14" borderId="14" applyNumberFormat="0" applyFont="0" applyAlignment="0" applyProtection="0"/>
    <xf numFmtId="0" fontId="7" fillId="14" borderId="14" applyNumberFormat="0" applyFont="0" applyAlignment="0" applyProtection="0"/>
    <xf numFmtId="231" fontId="103" fillId="0" borderId="2682">
      <alignment vertical="center"/>
      <protection locked="0"/>
    </xf>
    <xf numFmtId="0" fontId="61" fillId="46" borderId="2678" applyNumberFormat="0" applyAlignment="0" applyProtection="0"/>
    <xf numFmtId="0" fontId="7" fillId="14" borderId="14" applyNumberFormat="0" applyFont="0" applyAlignment="0" applyProtection="0"/>
    <xf numFmtId="250" fontId="168" fillId="0" borderId="2677" applyFill="0"/>
    <xf numFmtId="0" fontId="64" fillId="59" borderId="2671" applyNumberFormat="0" applyAlignment="0" applyProtection="0"/>
    <xf numFmtId="0" fontId="7" fillId="14" borderId="14" applyNumberFormat="0" applyFont="0" applyAlignment="0" applyProtection="0"/>
    <xf numFmtId="178" fontId="10" fillId="39" borderId="2694">
      <alignment horizontal="center"/>
      <protection locked="0"/>
    </xf>
    <xf numFmtId="0" fontId="7" fillId="14" borderId="14" applyNumberFormat="0" applyFont="0" applyAlignment="0" applyProtection="0"/>
    <xf numFmtId="185" fontId="74" fillId="0" borderId="2649" applyFont="0" applyFill="0" applyBorder="0" applyAlignment="0" applyProtection="0">
      <alignment horizontal="left"/>
      <protection locked="0"/>
    </xf>
    <xf numFmtId="0" fontId="7" fillId="14" borderId="14" applyNumberFormat="0" applyFont="0" applyAlignment="0" applyProtection="0"/>
    <xf numFmtId="231" fontId="103" fillId="0" borderId="2682">
      <alignment vertical="center"/>
      <protection locked="0"/>
    </xf>
    <xf numFmtId="228" fontId="103" fillId="0" borderId="2694" applyFill="0">
      <alignment horizontal="center" vertical="center"/>
    </xf>
    <xf numFmtId="0" fontId="64" fillId="59" borderId="2707" applyNumberFormat="0" applyAlignment="0" applyProtection="0"/>
    <xf numFmtId="231" fontId="103" fillId="0" borderId="2709">
      <alignment vertical="center"/>
      <protection locked="0"/>
    </xf>
    <xf numFmtId="0" fontId="7" fillId="14" borderId="14" applyNumberFormat="0" applyFont="0" applyAlignment="0" applyProtection="0"/>
    <xf numFmtId="0" fontId="7" fillId="14" borderId="14" applyNumberFormat="0" applyFont="0" applyAlignment="0" applyProtection="0"/>
    <xf numFmtId="49" fontId="74" fillId="0" borderId="2685">
      <alignment horizontal="left" vertical="top" wrapText="1"/>
      <protection locked="0"/>
    </xf>
    <xf numFmtId="0" fontId="66" fillId="0" borderId="2690" applyNumberFormat="0" applyFill="0" applyAlignment="0" applyProtection="0"/>
    <xf numFmtId="0" fontId="7" fillId="14" borderId="14" applyNumberFormat="0" applyFont="0" applyAlignment="0" applyProtection="0"/>
    <xf numFmtId="228" fontId="112" fillId="0" borderId="2693"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4" fillId="0" borderId="2658"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2698" applyNumberFormat="0" applyAlignment="0" applyProtection="0"/>
    <xf numFmtId="228" fontId="73" fillId="63" borderId="2685"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10" fillId="62" borderId="2652" applyNumberFormat="0" applyFont="0" applyAlignment="0" applyProtection="0"/>
    <xf numFmtId="0" fontId="7" fillId="14" borderId="14" applyNumberFormat="0" applyFont="0" applyAlignment="0" applyProtection="0"/>
    <xf numFmtId="228" fontId="74" fillId="0" borderId="2685" applyNumberFormat="0">
      <alignment horizontal="left"/>
      <protection locked="0"/>
    </xf>
    <xf numFmtId="0" fontId="7" fillId="14" borderId="14" applyNumberFormat="0" applyFont="0" applyAlignment="0" applyProtection="0"/>
    <xf numFmtId="0" fontId="64" fillId="59" borderId="2680" applyNumberFormat="0" applyAlignment="0" applyProtection="0"/>
    <xf numFmtId="10" fontId="68" fillId="67" borderId="2712" applyNumberFormat="0" applyBorder="0" applyAlignment="0" applyProtection="0"/>
    <xf numFmtId="0" fontId="53" fillId="59" borderId="2642" applyNumberFormat="0" applyAlignment="0" applyProtection="0"/>
    <xf numFmtId="0" fontId="61" fillId="46" borderId="2642" applyNumberFormat="0" applyAlignment="0" applyProtection="0"/>
    <xf numFmtId="0" fontId="64" fillId="59" borderId="2644" applyNumberFormat="0" applyAlignment="0" applyProtection="0"/>
    <xf numFmtId="0" fontId="66" fillId="0" borderId="2645" applyNumberFormat="0" applyFill="0" applyAlignment="0" applyProtection="0"/>
    <xf numFmtId="0" fontId="2" fillId="0" borderId="2645" applyNumberFormat="0" applyFill="0" applyAlignment="0" applyProtection="0"/>
    <xf numFmtId="0" fontId="53" fillId="59" borderId="2642" applyNumberFormat="0" applyAlignment="0" applyProtection="0"/>
    <xf numFmtId="0" fontId="61" fillId="46" borderId="2642" applyNumberFormat="0" applyAlignment="0" applyProtection="0"/>
    <xf numFmtId="0" fontId="7" fillId="14" borderId="14" applyNumberFormat="0" applyFont="0" applyAlignment="0" applyProtection="0"/>
    <xf numFmtId="0" fontId="64" fillId="59" borderId="2644" applyNumberFormat="0" applyAlignment="0" applyProtection="0"/>
    <xf numFmtId="0" fontId="2" fillId="0" borderId="2645" applyNumberFormat="0" applyFill="0" applyAlignment="0" applyProtection="0"/>
    <xf numFmtId="0" fontId="66" fillId="0" borderId="2645"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642" applyNumberFormat="0" applyAlignment="0" applyProtection="0"/>
    <xf numFmtId="229" fontId="103" fillId="0" borderId="2673">
      <alignment vertical="center"/>
      <protection locked="0"/>
    </xf>
    <xf numFmtId="0" fontId="7" fillId="14" borderId="14" applyNumberFormat="0" applyFont="0" applyAlignment="0" applyProtection="0"/>
    <xf numFmtId="0" fontId="61" fillId="46" borderId="2642" applyNumberFormat="0" applyAlignment="0" applyProtection="0"/>
    <xf numFmtId="228" fontId="68" fillId="0" borderId="2658" applyFill="0">
      <alignment horizontal="center" vertical="center"/>
    </xf>
    <xf numFmtId="184" fontId="68" fillId="0" borderId="2658" applyFill="0">
      <alignment horizontal="center" vertical="center"/>
    </xf>
    <xf numFmtId="0" fontId="10" fillId="62" borderId="2643" applyNumberFormat="0" applyFont="0" applyAlignment="0" applyProtection="0"/>
    <xf numFmtId="0" fontId="64" fillId="59" borderId="2644" applyNumberFormat="0" applyAlignment="0" applyProtection="0"/>
    <xf numFmtId="228" fontId="124" fillId="0" borderId="2684" applyFill="0">
      <alignment horizontal="center" vertical="center"/>
    </xf>
    <xf numFmtId="0" fontId="7" fillId="14" borderId="14" applyNumberFormat="0" applyFont="0" applyAlignment="0" applyProtection="0"/>
    <xf numFmtId="0" fontId="66" fillId="0" borderId="2645" applyNumberFormat="0" applyFill="0" applyAlignment="0" applyProtection="0"/>
    <xf numFmtId="0" fontId="2" fillId="0" borderId="2645" applyNumberFormat="0" applyFill="0" applyAlignment="0" applyProtection="0"/>
    <xf numFmtId="228" fontId="103" fillId="0" borderId="2658" applyFill="0">
      <alignment horizontal="center" vertical="center"/>
    </xf>
    <xf numFmtId="0" fontId="7" fillId="14" borderId="14" applyNumberFormat="0" applyFont="0" applyAlignment="0" applyProtection="0"/>
    <xf numFmtId="266" fontId="103" fillId="0" borderId="2694"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642"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642" applyNumberFormat="0" applyAlignment="0" applyProtection="0"/>
    <xf numFmtId="0" fontId="7" fillId="14" borderId="14" applyNumberFormat="0" applyFont="0" applyAlignment="0" applyProtection="0"/>
    <xf numFmtId="0" fontId="10" fillId="62" borderId="2643" applyNumberFormat="0" applyFont="0" applyAlignment="0" applyProtection="0"/>
    <xf numFmtId="0" fontId="64" fillId="59" borderId="2644" applyNumberFormat="0" applyAlignment="0" applyProtection="0"/>
    <xf numFmtId="0" fontId="7" fillId="14" borderId="14" applyNumberFormat="0" applyFont="0" applyAlignment="0" applyProtection="0"/>
    <xf numFmtId="37" fontId="70" fillId="0" borderId="2711" applyFill="0">
      <alignment horizontal="center" vertical="center"/>
    </xf>
    <xf numFmtId="0" fontId="2" fillId="0" borderId="2645" applyNumberFormat="0" applyFill="0" applyAlignment="0" applyProtection="0"/>
    <xf numFmtId="0" fontId="66" fillId="0" borderId="2645"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2662" applyNumberFormat="0" applyAlignment="0" applyProtection="0"/>
    <xf numFmtId="191" fontId="74" fillId="0" borderId="2658"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201" fontId="10" fillId="39" borderId="2694" applyNumberFormat="0">
      <alignment horizontal="left"/>
    </xf>
    <xf numFmtId="0" fontId="73" fillId="63" borderId="2649" applyFill="0">
      <alignment horizontal="center"/>
    </xf>
    <xf numFmtId="0" fontId="7" fillId="14" borderId="14" applyNumberFormat="0" applyFont="0" applyAlignment="0" applyProtection="0"/>
    <xf numFmtId="276" fontId="20" fillId="0" borderId="2676">
      <alignment horizontal="center"/>
    </xf>
    <xf numFmtId="192" fontId="74" fillId="0" borderId="2658" applyFont="0" applyFill="0" applyBorder="0" applyAlignment="0" applyProtection="0">
      <alignment horizontal="left"/>
      <protection locked="0"/>
    </xf>
    <xf numFmtId="190" fontId="74" fillId="0" borderId="2658" applyFont="0" applyFill="0" applyBorder="0" applyAlignment="0" applyProtection="0">
      <alignment horizontal="left"/>
      <protection locked="0"/>
    </xf>
    <xf numFmtId="0" fontId="10" fillId="62" borderId="2661" applyNumberFormat="0" applyFont="0" applyAlignment="0" applyProtection="0"/>
    <xf numFmtId="188" fontId="73" fillId="63" borderId="2649" applyFill="0">
      <alignment horizontal="center" vertical="center"/>
    </xf>
    <xf numFmtId="0" fontId="7" fillId="14" borderId="14" applyNumberFormat="0" applyFont="0" applyAlignment="0" applyProtection="0"/>
    <xf numFmtId="0" fontId="10" fillId="62" borderId="2688" applyNumberFormat="0" applyFont="0" applyAlignment="0" applyProtection="0"/>
    <xf numFmtId="0" fontId="2" fillId="0" borderId="2699" applyNumberFormat="0" applyFill="0" applyAlignment="0" applyProtection="0"/>
    <xf numFmtId="0" fontId="61" fillId="46" borderId="2651"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0" fontId="10" fillId="63" borderId="2649" applyNumberFormat="0" applyFont="0" applyBorder="0" applyAlignment="0" applyProtection="0"/>
    <xf numFmtId="180" fontId="10" fillId="63" borderId="2649" applyNumberFormat="0" applyFont="0" applyBorder="0" applyAlignment="0" applyProtection="0"/>
    <xf numFmtId="0" fontId="66" fillId="0" borderId="2690" applyNumberFormat="0" applyFill="0" applyAlignment="0" applyProtection="0"/>
    <xf numFmtId="276" fontId="20" fillId="0" borderId="2667">
      <alignment horizontal="center"/>
    </xf>
    <xf numFmtId="192" fontId="74" fillId="0" borderId="2685" applyFont="0" applyFill="0" applyBorder="0" applyAlignment="0" applyProtection="0">
      <alignment horizontal="left"/>
      <protection locked="0"/>
    </xf>
    <xf numFmtId="267" fontId="112" fillId="0" borderId="2684" applyFill="0">
      <alignment horizontal="center" vertical="center"/>
    </xf>
    <xf numFmtId="0" fontId="7" fillId="14" borderId="14" applyNumberFormat="0" applyFont="0" applyAlignment="0" applyProtection="0"/>
    <xf numFmtId="250" fontId="121" fillId="0" borderId="2668" applyFill="0"/>
    <xf numFmtId="0" fontId="7" fillId="14" borderId="14" applyNumberFormat="0" applyFont="0" applyAlignment="0" applyProtection="0"/>
    <xf numFmtId="0" fontId="7" fillId="14" borderId="14" applyNumberFormat="0" applyFont="0" applyAlignment="0" applyProtection="0"/>
    <xf numFmtId="250" fontId="121" fillId="0" borderId="2713" applyFill="0"/>
    <xf numFmtId="0" fontId="7" fillId="14" borderId="14" applyNumberFormat="0" applyFont="0" applyAlignment="0" applyProtection="0"/>
    <xf numFmtId="228" fontId="136" fillId="68" borderId="2665" applyNumberFormat="0">
      <alignment horizontal="right"/>
    </xf>
    <xf numFmtId="10" fontId="68" fillId="67" borderId="2685" applyNumberFormat="0" applyBorder="0" applyAlignment="0" applyProtection="0"/>
    <xf numFmtId="0" fontId="7" fillId="14" borderId="14" applyNumberFormat="0" applyFont="0" applyAlignment="0" applyProtection="0"/>
    <xf numFmtId="0" fontId="7" fillId="14" borderId="14" applyNumberFormat="0" applyFont="0" applyAlignment="0" applyProtection="0"/>
    <xf numFmtId="0" fontId="73" fillId="63" borderId="2649" applyFill="0">
      <alignment horizontal="center"/>
    </xf>
    <xf numFmtId="188" fontId="73" fillId="63" borderId="2649" applyFill="0">
      <alignment horizontal="center" vertical="center"/>
    </xf>
    <xf numFmtId="185" fontId="74" fillId="0" borderId="2649" applyFont="0" applyFill="0" applyBorder="0" applyAlignment="0" applyProtection="0">
      <alignment horizontal="left"/>
      <protection locked="0"/>
    </xf>
    <xf numFmtId="197" fontId="74" fillId="0" borderId="2649">
      <alignment horizontal="left"/>
      <protection locked="0"/>
    </xf>
    <xf numFmtId="0" fontId="53" fillId="59" borderId="2651" applyNumberFormat="0" applyAlignment="0" applyProtection="0"/>
    <xf numFmtId="0" fontId="61" fillId="46" borderId="2651" applyNumberFormat="0" applyAlignment="0" applyProtection="0"/>
    <xf numFmtId="0" fontId="64" fillId="59" borderId="2653" applyNumberFormat="0" applyAlignment="0" applyProtection="0"/>
    <xf numFmtId="0" fontId="66" fillId="0" borderId="2654" applyNumberFormat="0" applyFill="0" applyAlignment="0" applyProtection="0"/>
    <xf numFmtId="0" fontId="2" fillId="0" borderId="2654" applyNumberFormat="0" applyFill="0" applyAlignment="0" applyProtection="0"/>
    <xf numFmtId="0" fontId="53" fillId="59" borderId="2651" applyNumberFormat="0" applyAlignment="0" applyProtection="0"/>
    <xf numFmtId="0" fontId="73" fillId="63" borderId="2649" applyFill="0">
      <alignment horizontal="center"/>
    </xf>
    <xf numFmtId="188" fontId="73" fillId="63" borderId="2649" applyFill="0">
      <alignment horizontal="center" vertical="center"/>
    </xf>
    <xf numFmtId="0" fontId="61" fillId="46" borderId="2651" applyNumberFormat="0" applyAlignment="0" applyProtection="0"/>
    <xf numFmtId="0" fontId="7" fillId="14" borderId="14" applyNumberFormat="0" applyFont="0" applyAlignment="0" applyProtection="0"/>
    <xf numFmtId="0" fontId="64" fillId="59" borderId="2653" applyNumberFormat="0" applyAlignment="0" applyProtection="0"/>
    <xf numFmtId="0" fontId="2" fillId="0" borderId="2654" applyNumberFormat="0" applyFill="0" applyAlignment="0" applyProtection="0"/>
    <xf numFmtId="0" fontId="66" fillId="0" borderId="2654"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651" applyNumberFormat="0" applyAlignment="0" applyProtection="0"/>
    <xf numFmtId="0" fontId="7" fillId="14" borderId="14" applyNumberFormat="0" applyFont="0" applyAlignment="0" applyProtection="0"/>
    <xf numFmtId="0" fontId="61" fillId="46" borderId="2651" applyNumberFormat="0" applyAlignment="0" applyProtection="0"/>
    <xf numFmtId="192" fontId="74" fillId="0" borderId="2667" applyFont="0" applyFill="0" applyBorder="0" applyAlignment="0" applyProtection="0">
      <alignment horizontal="left"/>
      <protection locked="0"/>
    </xf>
    <xf numFmtId="271" fontId="11" fillId="0" borderId="2667">
      <alignment horizontal="right"/>
    </xf>
    <xf numFmtId="0" fontId="10" fillId="62" borderId="2652" applyNumberFormat="0" applyFont="0" applyAlignment="0" applyProtection="0"/>
    <xf numFmtId="0" fontId="64" fillId="59" borderId="2653" applyNumberFormat="0" applyAlignment="0" applyProtection="0"/>
    <xf numFmtId="0" fontId="61" fillId="46" borderId="2669" applyNumberFormat="0" applyAlignment="0" applyProtection="0"/>
    <xf numFmtId="0" fontId="7" fillId="14" borderId="14" applyNumberFormat="0" applyFont="0" applyAlignment="0" applyProtection="0"/>
    <xf numFmtId="0" fontId="66" fillId="0" borderId="2654" applyNumberFormat="0" applyFill="0" applyAlignment="0" applyProtection="0"/>
    <xf numFmtId="0" fontId="2" fillId="0" borderId="2654" applyNumberFormat="0" applyFill="0" applyAlignment="0" applyProtection="0"/>
    <xf numFmtId="190" fontId="74" fillId="0" borderId="2667"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651"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651" applyNumberFormat="0" applyAlignment="0" applyProtection="0"/>
    <xf numFmtId="0" fontId="7" fillId="14" borderId="14" applyNumberFormat="0" applyFont="0" applyAlignment="0" applyProtection="0"/>
    <xf numFmtId="0" fontId="10" fillId="62" borderId="2652" applyNumberFormat="0" applyFont="0" applyAlignment="0" applyProtection="0"/>
    <xf numFmtId="0" fontId="64" fillId="59" borderId="2653" applyNumberFormat="0" applyAlignment="0" applyProtection="0"/>
    <xf numFmtId="0" fontId="7" fillId="14" borderId="14" applyNumberFormat="0" applyFont="0" applyAlignment="0" applyProtection="0"/>
    <xf numFmtId="0" fontId="2" fillId="0" borderId="2654" applyNumberFormat="0" applyFill="0" applyAlignment="0" applyProtection="0"/>
    <xf numFmtId="0" fontId="66" fillId="0" borderId="2654" applyNumberFormat="0" applyFill="0" applyAlignment="0" applyProtection="0"/>
    <xf numFmtId="0" fontId="66" fillId="0" borderId="2681" applyNumberFormat="0" applyFill="0" applyAlignment="0" applyProtection="0"/>
    <xf numFmtId="267" fontId="112" fillId="0" borderId="2675"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10" fillId="62" borderId="2688"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3" fontId="114" fillId="39" borderId="2703">
      <alignment horizontal="center"/>
      <protection locked="0"/>
    </xf>
    <xf numFmtId="0" fontId="7" fillId="14" borderId="14" applyNumberFormat="0" applyFont="0" applyAlignment="0" applyProtection="0"/>
    <xf numFmtId="0" fontId="7" fillId="14" borderId="14" applyNumberFormat="0" applyFont="0" applyAlignment="0" applyProtection="0"/>
    <xf numFmtId="187" fontId="74" fillId="0" borderId="2694" applyFont="0" applyFill="0" applyBorder="0" applyAlignment="0" applyProtection="0">
      <alignment horizontal="left"/>
      <protection locked="0"/>
    </xf>
    <xf numFmtId="185" fontId="74" fillId="0" borderId="2685" applyFont="0" applyFill="0" applyBorder="0" applyAlignment="0" applyProtection="0">
      <alignment horizontal="left"/>
      <protection locked="0"/>
    </xf>
    <xf numFmtId="250" fontId="121" fillId="0" borderId="2677" applyFill="0"/>
    <xf numFmtId="0" fontId="7" fillId="14" borderId="14" applyNumberFormat="0" applyFont="0" applyAlignment="0" applyProtection="0"/>
    <xf numFmtId="0" fontId="66" fillId="0" borderId="2708" applyNumberFormat="0" applyFill="0" applyAlignment="0" applyProtection="0"/>
    <xf numFmtId="0" fontId="66" fillId="0" borderId="2699" applyNumberFormat="0" applyFill="0" applyAlignment="0" applyProtection="0"/>
    <xf numFmtId="0" fontId="61" fillId="46" borderId="2696" applyNumberFormat="0" applyAlignment="0" applyProtection="0"/>
    <xf numFmtId="185" fontId="74" fillId="0" borderId="2676" applyFont="0" applyFill="0" applyBorder="0" applyAlignment="0" applyProtection="0">
      <alignment horizontal="left"/>
      <protection locked="0"/>
    </xf>
    <xf numFmtId="180" fontId="10" fillId="63" borderId="2658" applyNumberFormat="0" applyFont="0" applyBorder="0" applyAlignment="0" applyProtection="0"/>
    <xf numFmtId="180" fontId="10" fillId="63" borderId="2658" applyNumberFormat="0" applyFont="0" applyBorder="0" applyAlignment="0" applyProtection="0"/>
    <xf numFmtId="178" fontId="10" fillId="39" borderId="2712">
      <alignment horizontal="center"/>
      <protection locked="0"/>
    </xf>
    <xf numFmtId="193" fontId="10" fillId="0" borderId="2685" applyFont="0" applyFill="0" applyBorder="0" applyAlignment="0" applyProtection="0">
      <alignment horizontal="left"/>
      <protection locked="0"/>
    </xf>
    <xf numFmtId="17" fontId="11" fillId="39" borderId="2676">
      <alignment horizontal="center"/>
      <protection locked="0"/>
    </xf>
    <xf numFmtId="0" fontId="7" fillId="14" borderId="14" applyNumberFormat="0" applyFont="0" applyAlignment="0" applyProtection="0"/>
    <xf numFmtId="0" fontId="7" fillId="14" borderId="14" applyNumberFormat="0" applyFont="0" applyAlignment="0" applyProtection="0"/>
    <xf numFmtId="0" fontId="10" fillId="62" borderId="2697" applyNumberFormat="0" applyFont="0" applyAlignment="0" applyProtection="0"/>
    <xf numFmtId="0" fontId="2" fillId="0" borderId="2708"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71" fontId="11" fillId="0" borderId="2685">
      <alignment horizontal="right"/>
    </xf>
    <xf numFmtId="0" fontId="7" fillId="14" borderId="14" applyNumberFormat="0" applyFont="0" applyAlignment="0" applyProtection="0"/>
    <xf numFmtId="0" fontId="53" fillId="59" borderId="2660" applyNumberFormat="0" applyAlignment="0" applyProtection="0"/>
    <xf numFmtId="0" fontId="61" fillId="46" borderId="2660" applyNumberFormat="0" applyAlignment="0" applyProtection="0"/>
    <xf numFmtId="0" fontId="64" fillId="59" borderId="2662" applyNumberFormat="0" applyAlignment="0" applyProtection="0"/>
    <xf numFmtId="0" fontId="66" fillId="0" borderId="2663" applyNumberFormat="0" applyFill="0" applyAlignment="0" applyProtection="0"/>
    <xf numFmtId="0" fontId="2" fillId="0" borderId="2663" applyNumberFormat="0" applyFill="0" applyAlignment="0" applyProtection="0"/>
    <xf numFmtId="0" fontId="53" fillId="59" borderId="2660" applyNumberFormat="0" applyAlignment="0" applyProtection="0"/>
    <xf numFmtId="0" fontId="61" fillId="46" borderId="2660" applyNumberFormat="0" applyAlignment="0" applyProtection="0"/>
    <xf numFmtId="0" fontId="7" fillId="14" borderId="14" applyNumberFormat="0" applyFont="0" applyAlignment="0" applyProtection="0"/>
    <xf numFmtId="0" fontId="64" fillId="59" borderId="2662" applyNumberFormat="0" applyAlignment="0" applyProtection="0"/>
    <xf numFmtId="0" fontId="2" fillId="0" borderId="2663" applyNumberFormat="0" applyFill="0" applyAlignment="0" applyProtection="0"/>
    <xf numFmtId="0" fontId="66" fillId="0" borderId="2663" applyNumberFormat="0" applyFill="0" applyAlignment="0" applyProtection="0"/>
    <xf numFmtId="197" fontId="74" fillId="0" borderId="2694">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660" applyNumberFormat="0" applyAlignment="0" applyProtection="0"/>
    <xf numFmtId="228" fontId="121" fillId="0" borderId="2683" applyNumberFormat="0"/>
    <xf numFmtId="0" fontId="7" fillId="14" borderId="14" applyNumberFormat="0" applyFont="0" applyAlignment="0" applyProtection="0"/>
    <xf numFmtId="0" fontId="61" fillId="46" borderId="2660" applyNumberFormat="0" applyAlignment="0" applyProtection="0"/>
    <xf numFmtId="228" fontId="79" fillId="0" borderId="2676" applyFill="0">
      <alignment horizontal="center" vertical="center"/>
    </xf>
    <xf numFmtId="228" fontId="68" fillId="0" borderId="2676" applyFill="0">
      <alignment horizontal="center" vertical="center"/>
    </xf>
    <xf numFmtId="0" fontId="10" fillId="62" borderId="2661" applyNumberFormat="0" applyFont="0" applyAlignment="0" applyProtection="0"/>
    <xf numFmtId="0" fontId="64" fillId="59" borderId="2662" applyNumberFormat="0" applyAlignment="0" applyProtection="0"/>
    <xf numFmtId="0" fontId="7" fillId="14" borderId="14" applyNumberFormat="0" applyFont="0" applyAlignment="0" applyProtection="0"/>
    <xf numFmtId="0" fontId="66" fillId="0" borderId="2663" applyNumberFormat="0" applyFill="0" applyAlignment="0" applyProtection="0"/>
    <xf numFmtId="0" fontId="2" fillId="0" borderId="2663" applyNumberFormat="0" applyFill="0" applyAlignment="0" applyProtection="0"/>
    <xf numFmtId="228" fontId="104" fillId="0" borderId="2676"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66" fontId="103" fillId="0" borderId="2676" applyFill="0">
      <alignment horizontal="center" vertical="center"/>
    </xf>
    <xf numFmtId="37" fontId="70" fillId="0" borderId="2684"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660"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660" applyNumberFormat="0" applyAlignment="0" applyProtection="0"/>
    <xf numFmtId="254" fontId="10" fillId="39" borderId="2712">
      <alignment horizontal="right"/>
      <protection locked="0"/>
    </xf>
    <xf numFmtId="0" fontId="7" fillId="14" borderId="14" applyNumberFormat="0" applyFont="0" applyAlignment="0" applyProtection="0"/>
    <xf numFmtId="0" fontId="10" fillId="62" borderId="2661" applyNumberFormat="0" applyFont="0" applyAlignment="0" applyProtection="0"/>
    <xf numFmtId="0" fontId="64" fillId="59" borderId="2662" applyNumberFormat="0" applyAlignment="0" applyProtection="0"/>
    <xf numFmtId="0" fontId="7" fillId="14" borderId="14" applyNumberFormat="0" applyFont="0" applyAlignment="0" applyProtection="0"/>
    <xf numFmtId="0" fontId="2" fillId="0" borderId="2663" applyNumberFormat="0" applyFill="0" applyAlignment="0" applyProtection="0"/>
    <xf numFmtId="0" fontId="66" fillId="0" borderId="2663"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187" fontId="74" fillId="0" borderId="2712"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3" fillId="0" borderId="2709">
      <alignment vertical="center"/>
      <protection locked="0"/>
    </xf>
    <xf numFmtId="178" fontId="10" fillId="39" borderId="2694">
      <alignment horizontal="center"/>
      <protection locked="0"/>
    </xf>
    <xf numFmtId="0" fontId="7" fillId="14" borderId="14" applyNumberFormat="0" applyFont="0" applyAlignment="0" applyProtection="0"/>
    <xf numFmtId="191" fontId="74" fillId="0" borderId="2676" applyFont="0" applyFill="0" applyBorder="0" applyAlignment="0" applyProtection="0">
      <alignment horizontal="left"/>
      <protection locked="0"/>
    </xf>
    <xf numFmtId="0" fontId="7" fillId="14" borderId="14" applyNumberFormat="0" applyFont="0" applyAlignment="0" applyProtection="0"/>
    <xf numFmtId="190" fontId="74" fillId="0" borderId="2685" applyFont="0" applyFill="0" applyBorder="0" applyAlignment="0" applyProtection="0">
      <alignment horizontal="left"/>
      <protection locked="0"/>
    </xf>
    <xf numFmtId="0" fontId="7" fillId="14" borderId="14" applyNumberFormat="0" applyFont="0" applyAlignment="0" applyProtection="0"/>
    <xf numFmtId="0" fontId="73" fillId="63" borderId="2685" applyFill="0">
      <alignment horizontal="center"/>
    </xf>
    <xf numFmtId="0" fontId="7" fillId="14" borderId="14" applyNumberFormat="0" applyFont="0" applyAlignment="0" applyProtection="0"/>
    <xf numFmtId="180" fontId="10" fillId="63" borderId="2667" applyNumberFormat="0" applyFont="0" applyBorder="0" applyAlignment="0" applyProtection="0"/>
    <xf numFmtId="180" fontId="10" fillId="63" borderId="2667" applyNumberFormat="0" applyFont="0" applyBorder="0" applyAlignment="0" applyProtection="0"/>
    <xf numFmtId="0" fontId="66" fillId="0" borderId="2708" applyNumberFormat="0" applyFill="0" applyAlignment="0" applyProtection="0"/>
    <xf numFmtId="276" fontId="20" fillId="0" borderId="2694">
      <alignment horizontal="center"/>
    </xf>
    <xf numFmtId="0" fontId="7" fillId="14" borderId="14" applyNumberFormat="0" applyFont="0" applyAlignment="0" applyProtection="0"/>
    <xf numFmtId="0" fontId="53" fillId="59" borderId="2669" applyNumberFormat="0" applyAlignment="0" applyProtection="0"/>
    <xf numFmtId="0" fontId="61" fillId="46" borderId="2669" applyNumberFormat="0" applyAlignment="0" applyProtection="0"/>
    <xf numFmtId="0" fontId="64" fillId="59" borderId="2671" applyNumberFormat="0" applyAlignment="0" applyProtection="0"/>
    <xf numFmtId="0" fontId="66" fillId="0" borderId="2672" applyNumberFormat="0" applyFill="0" applyAlignment="0" applyProtection="0"/>
    <xf numFmtId="0" fontId="2" fillId="0" borderId="2672" applyNumberFormat="0" applyFill="0" applyAlignment="0" applyProtection="0"/>
    <xf numFmtId="0" fontId="53" fillId="59" borderId="2669" applyNumberFormat="0" applyAlignment="0" applyProtection="0"/>
    <xf numFmtId="184" fontId="68" fillId="0" borderId="2694" applyFill="0">
      <alignment horizontal="center" vertical="center"/>
    </xf>
    <xf numFmtId="0" fontId="61" fillId="46" borderId="2669" applyNumberFormat="0" applyAlignment="0" applyProtection="0"/>
    <xf numFmtId="0" fontId="7" fillId="14" borderId="14" applyNumberFormat="0" applyFont="0" applyAlignment="0" applyProtection="0"/>
    <xf numFmtId="0" fontId="64" fillId="59" borderId="2671" applyNumberFormat="0" applyAlignment="0" applyProtection="0"/>
    <xf numFmtId="0" fontId="2" fillId="0" borderId="2672" applyNumberFormat="0" applyFill="0" applyAlignment="0" applyProtection="0"/>
    <xf numFmtId="0" fontId="66" fillId="0" borderId="2672"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669" applyNumberFormat="0" applyAlignment="0" applyProtection="0"/>
    <xf numFmtId="271" fontId="11" fillId="0" borderId="2694">
      <alignment horizontal="right"/>
    </xf>
    <xf numFmtId="0" fontId="7" fillId="14" borderId="14" applyNumberFormat="0" applyFont="0" applyAlignment="0" applyProtection="0"/>
    <xf numFmtId="0" fontId="61" fillId="46" borderId="2669" applyNumberFormat="0" applyAlignment="0" applyProtection="0"/>
    <xf numFmtId="178" fontId="10" fillId="39" borderId="2685">
      <alignment horizontal="center"/>
      <protection locked="0"/>
    </xf>
    <xf numFmtId="228" fontId="104" fillId="0" borderId="2685" applyFill="0">
      <alignment horizontal="center" vertical="center"/>
    </xf>
    <xf numFmtId="0" fontId="10" fillId="62" borderId="2670" applyNumberFormat="0" applyFont="0" applyAlignment="0" applyProtection="0"/>
    <xf numFmtId="0" fontId="64" fillId="59" borderId="2671" applyNumberFormat="0" applyAlignment="0" applyProtection="0"/>
    <xf numFmtId="0" fontId="7" fillId="14" borderId="14" applyNumberFormat="0" applyFont="0" applyAlignment="0" applyProtection="0"/>
    <xf numFmtId="0" fontId="66" fillId="0" borderId="2672" applyNumberFormat="0" applyFill="0" applyAlignment="0" applyProtection="0"/>
    <xf numFmtId="0" fontId="2" fillId="0" borderId="2672" applyNumberFormat="0" applyFill="0" applyAlignment="0" applyProtection="0"/>
    <xf numFmtId="228" fontId="79" fillId="0" borderId="2685"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4" fontId="68" fillId="0" borderId="2685"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669"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669"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10" fillId="62" borderId="2670" applyNumberFormat="0" applyFont="0" applyAlignment="0" applyProtection="0"/>
    <xf numFmtId="0" fontId="64" fillId="59" borderId="2671" applyNumberFormat="0" applyAlignment="0" applyProtection="0"/>
    <xf numFmtId="0" fontId="7" fillId="14" borderId="14" applyNumberFormat="0" applyFont="0" applyAlignment="0" applyProtection="0"/>
    <xf numFmtId="0" fontId="2" fillId="0" borderId="2672" applyNumberFormat="0" applyFill="0" applyAlignment="0" applyProtection="0"/>
    <xf numFmtId="0" fontId="66" fillId="0" borderId="2672" applyNumberFormat="0" applyFill="0" applyAlignment="0" applyProtection="0"/>
    <xf numFmtId="228" fontId="136" fillId="68" borderId="2692" applyNumberFormat="0">
      <alignment horizontal="right"/>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73" fillId="63" borderId="2685" applyFill="0">
      <alignment horizontal="center"/>
    </xf>
    <xf numFmtId="0" fontId="7" fillId="14" borderId="14" applyNumberFormat="0" applyFont="0" applyAlignment="0" applyProtection="0"/>
    <xf numFmtId="266" fontId="103" fillId="0" borderId="2685"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68" fillId="0" borderId="2713" applyFill="0"/>
    <xf numFmtId="188" fontId="73" fillId="63" borderId="2703" applyFill="0">
      <alignment horizontal="center" vertical="center"/>
    </xf>
    <xf numFmtId="0" fontId="2" fillId="0" borderId="2690" applyNumberFormat="0" applyFill="0" applyAlignment="0" applyProtection="0"/>
    <xf numFmtId="0" fontId="61" fillId="46" borderId="2678" applyNumberFormat="0" applyAlignment="0" applyProtection="0"/>
    <xf numFmtId="0" fontId="7" fillId="14" borderId="14" applyNumberFormat="0" applyFont="0" applyAlignment="0" applyProtection="0"/>
    <xf numFmtId="0" fontId="64" fillId="59" borderId="2698" applyNumberFormat="0" applyAlignment="0" applyProtection="0"/>
    <xf numFmtId="180" fontId="10" fillId="63" borderId="2676" applyNumberFormat="0" applyFont="0" applyBorder="0" applyAlignment="0" applyProtection="0"/>
    <xf numFmtId="180" fontId="10" fillId="63" borderId="2676" applyNumberFormat="0" applyFont="0" applyBorder="0" applyAlignment="0" applyProtection="0"/>
    <xf numFmtId="0" fontId="10" fillId="62" borderId="2697" applyNumberFormat="0" applyFont="0" applyAlignment="0" applyProtection="0"/>
    <xf numFmtId="228" fontId="124" fillId="0" borderId="2693" applyFill="0">
      <alignment horizontal="center" vertical="center"/>
    </xf>
    <xf numFmtId="271" fontId="11" fillId="63" borderId="2712">
      <alignment horizontal="right"/>
    </xf>
    <xf numFmtId="0" fontId="53" fillId="59" borderId="2678" applyNumberFormat="0" applyAlignment="0" applyProtection="0"/>
    <xf numFmtId="0" fontId="61" fillId="46" borderId="2678" applyNumberFormat="0" applyAlignment="0" applyProtection="0"/>
    <xf numFmtId="0" fontId="64" fillId="59" borderId="2680" applyNumberFormat="0" applyAlignment="0" applyProtection="0"/>
    <xf numFmtId="0" fontId="66" fillId="0" borderId="2681" applyNumberFormat="0" applyFill="0" applyAlignment="0" applyProtection="0"/>
    <xf numFmtId="0" fontId="2" fillId="0" borderId="2681" applyNumberFormat="0" applyFill="0" applyAlignment="0" applyProtection="0"/>
    <xf numFmtId="0" fontId="53" fillId="59" borderId="2678" applyNumberFormat="0" applyAlignment="0" applyProtection="0"/>
    <xf numFmtId="0" fontId="61" fillId="46" borderId="2678" applyNumberFormat="0" applyAlignment="0" applyProtection="0"/>
    <xf numFmtId="0" fontId="7" fillId="14" borderId="14" applyNumberFormat="0" applyFont="0" applyAlignment="0" applyProtection="0"/>
    <xf numFmtId="0" fontId="64" fillId="59" borderId="2680" applyNumberFormat="0" applyAlignment="0" applyProtection="0"/>
    <xf numFmtId="0" fontId="2" fillId="0" borderId="2681" applyNumberFormat="0" applyFill="0" applyAlignment="0" applyProtection="0"/>
    <xf numFmtId="0" fontId="66" fillId="0" borderId="2681"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678"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678" applyNumberFormat="0" applyAlignment="0" applyProtection="0"/>
    <xf numFmtId="196" fontId="10" fillId="39" borderId="2694" applyFont="0" applyFill="0" applyBorder="0" applyAlignment="0">
      <alignment horizontal="left"/>
    </xf>
    <xf numFmtId="228" fontId="74" fillId="0" borderId="2694" applyNumberFormat="0">
      <alignment horizontal="left"/>
      <protection locked="0"/>
    </xf>
    <xf numFmtId="0" fontId="10" fillId="62" borderId="2679" applyNumberFormat="0" applyFont="0" applyAlignment="0" applyProtection="0"/>
    <xf numFmtId="0" fontId="64" fillId="59" borderId="2680" applyNumberFormat="0" applyAlignment="0" applyProtection="0"/>
    <xf numFmtId="0" fontId="7" fillId="14" borderId="14" applyNumberFormat="0" applyFont="0" applyAlignment="0" applyProtection="0"/>
    <xf numFmtId="0" fontId="66" fillId="0" borderId="2681" applyNumberFormat="0" applyFill="0" applyAlignment="0" applyProtection="0"/>
    <xf numFmtId="0" fontId="2" fillId="0" borderId="2681" applyNumberFormat="0" applyFill="0" applyAlignment="0" applyProtection="0"/>
    <xf numFmtId="49" fontId="74" fillId="0" borderId="2694">
      <alignment horizontal="left" vertical="top" wrapText="1"/>
      <protection locked="0"/>
    </xf>
    <xf numFmtId="0" fontId="7" fillId="14" borderId="14" applyNumberFormat="0" applyFont="0" applyAlignment="0" applyProtection="0"/>
    <xf numFmtId="233" fontId="103" fillId="0" borderId="2709">
      <alignment vertical="center"/>
      <protection locked="0"/>
    </xf>
    <xf numFmtId="0" fontId="7" fillId="14" borderId="14" applyNumberFormat="0" applyFont="0" applyAlignment="0" applyProtection="0"/>
    <xf numFmtId="0" fontId="7" fillId="14" borderId="14" applyNumberFormat="0" applyFont="0" applyAlignment="0" applyProtection="0"/>
    <xf numFmtId="178" fontId="10" fillId="39" borderId="2694">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678"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678" applyNumberFormat="0" applyAlignment="0" applyProtection="0"/>
    <xf numFmtId="0" fontId="7" fillId="14" borderId="14" applyNumberFormat="0" applyFont="0" applyAlignment="0" applyProtection="0"/>
    <xf numFmtId="0" fontId="10" fillId="62" borderId="2679" applyNumberFormat="0" applyFont="0" applyAlignment="0" applyProtection="0"/>
    <xf numFmtId="0" fontId="64" fillId="59" borderId="2680" applyNumberFormat="0" applyAlignment="0" applyProtection="0"/>
    <xf numFmtId="0" fontId="7" fillId="14" borderId="14" applyNumberFormat="0" applyFont="0" applyAlignment="0" applyProtection="0"/>
    <xf numFmtId="0" fontId="2" fillId="0" borderId="2681" applyNumberFormat="0" applyFill="0" applyAlignment="0" applyProtection="0"/>
    <xf numFmtId="0" fontId="66" fillId="0" borderId="2681"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79" fillId="0" borderId="2694"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37" fontId="103" fillId="0" borderId="2709">
      <alignment vertical="center"/>
      <protection locked="0"/>
    </xf>
    <xf numFmtId="228" fontId="104" fillId="0" borderId="2694" applyFill="0">
      <alignment horizontal="center" vertical="center"/>
    </xf>
    <xf numFmtId="228" fontId="68" fillId="0" borderId="2694" applyFill="0">
      <alignment horizontal="center" vertical="center"/>
    </xf>
    <xf numFmtId="0" fontId="7" fillId="14" borderId="14" applyNumberFormat="0" applyFont="0" applyAlignment="0" applyProtection="0"/>
    <xf numFmtId="0" fontId="61" fillId="46" borderId="2687" applyNumberFormat="0" applyAlignment="0" applyProtection="0"/>
    <xf numFmtId="180" fontId="10" fillId="63" borderId="2685" applyNumberFormat="0" applyFont="0" applyBorder="0" applyAlignment="0" applyProtection="0"/>
    <xf numFmtId="180" fontId="10" fillId="63" borderId="2685" applyNumberFormat="0" applyFont="0" applyBorder="0" applyAlignment="0" applyProtection="0"/>
    <xf numFmtId="0" fontId="7" fillId="14" borderId="14" applyNumberFormat="0" applyFont="0" applyAlignment="0" applyProtection="0"/>
    <xf numFmtId="188" fontId="73" fillId="63" borderId="2685" applyFill="0">
      <alignment horizontal="center" vertical="center"/>
    </xf>
    <xf numFmtId="229" fontId="103" fillId="0" borderId="2709">
      <alignment vertical="center"/>
      <protection locked="0"/>
    </xf>
    <xf numFmtId="0" fontId="74" fillId="0" borderId="2712" applyNumberFormat="0">
      <alignment horizontal="left"/>
      <protection locked="0"/>
    </xf>
    <xf numFmtId="271" fontId="11" fillId="0" borderId="2712">
      <alignment horizontal="right"/>
    </xf>
    <xf numFmtId="0" fontId="7" fillId="14" borderId="14" applyNumberFormat="0" applyFont="0" applyAlignment="0" applyProtection="0"/>
    <xf numFmtId="201" fontId="10" fillId="39" borderId="2712" applyNumberFormat="0">
      <alignment horizontal="left"/>
    </xf>
    <xf numFmtId="0" fontId="73" fillId="63" borderId="2685" applyFill="0">
      <alignment horizontal="center"/>
    </xf>
    <xf numFmtId="188" fontId="73" fillId="63" borderId="2685" applyFill="0">
      <alignment horizontal="center" vertical="center"/>
    </xf>
    <xf numFmtId="185" fontId="74" fillId="0" borderId="2685" applyFont="0" applyFill="0" applyBorder="0" applyAlignment="0" applyProtection="0">
      <alignment horizontal="left"/>
      <protection locked="0"/>
    </xf>
    <xf numFmtId="197" fontId="74" fillId="0" borderId="2685">
      <alignment horizontal="left"/>
      <protection locked="0"/>
    </xf>
    <xf numFmtId="0" fontId="53" fillId="59" borderId="2687" applyNumberFormat="0" applyAlignment="0" applyProtection="0"/>
    <xf numFmtId="0" fontId="61" fillId="46" borderId="2687" applyNumberFormat="0" applyAlignment="0" applyProtection="0"/>
    <xf numFmtId="0" fontId="64" fillId="59" borderId="2689" applyNumberFormat="0" applyAlignment="0" applyProtection="0"/>
    <xf numFmtId="0" fontId="66" fillId="0" borderId="2690" applyNumberFormat="0" applyFill="0" applyAlignment="0" applyProtection="0"/>
    <xf numFmtId="0" fontId="2" fillId="0" borderId="2690" applyNumberFormat="0" applyFill="0" applyAlignment="0" applyProtection="0"/>
    <xf numFmtId="0" fontId="53" fillId="59" borderId="2687" applyNumberFormat="0" applyAlignment="0" applyProtection="0"/>
    <xf numFmtId="0" fontId="73" fillId="63" borderId="2685" applyFill="0">
      <alignment horizontal="center"/>
    </xf>
    <xf numFmtId="188" fontId="73" fillId="63" borderId="2685" applyFill="0">
      <alignment horizontal="center" vertical="center"/>
    </xf>
    <xf numFmtId="0" fontId="61" fillId="46" borderId="2687" applyNumberFormat="0" applyAlignment="0" applyProtection="0"/>
    <xf numFmtId="0" fontId="7" fillId="14" borderId="14" applyNumberFormat="0" applyFont="0" applyAlignment="0" applyProtection="0"/>
    <xf numFmtId="0" fontId="64" fillId="59" borderId="2689" applyNumberFormat="0" applyAlignment="0" applyProtection="0"/>
    <xf numFmtId="0" fontId="2" fillId="0" borderId="2690" applyNumberFormat="0" applyFill="0" applyAlignment="0" applyProtection="0"/>
    <xf numFmtId="0" fontId="66" fillId="0" borderId="2690"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687" applyNumberFormat="0" applyAlignment="0" applyProtection="0"/>
    <xf numFmtId="0" fontId="73" fillId="63" borderId="2694" applyFill="0">
      <alignment horizontal="center"/>
    </xf>
    <xf numFmtId="0" fontId="7" fillId="14" borderId="14" applyNumberFormat="0" applyFont="0" applyAlignment="0" applyProtection="0"/>
    <xf numFmtId="0" fontId="61" fillId="46" borderId="2687" applyNumberFormat="0" applyAlignment="0" applyProtection="0"/>
    <xf numFmtId="184" fontId="68" fillId="0" borderId="2703" applyFill="0">
      <alignment horizontal="center" vertical="center"/>
    </xf>
    <xf numFmtId="0" fontId="7" fillId="14" borderId="14" applyNumberFormat="0" applyFont="0" applyAlignment="0" applyProtection="0"/>
    <xf numFmtId="0" fontId="10" fillId="62" borderId="2688" applyNumberFormat="0" applyFont="0" applyAlignment="0" applyProtection="0"/>
    <xf numFmtId="0" fontId="64" fillId="59" borderId="2689" applyNumberFormat="0" applyAlignment="0" applyProtection="0"/>
    <xf numFmtId="0" fontId="10" fillId="62" borderId="2706" applyNumberFormat="0" applyFont="0" applyAlignment="0" applyProtection="0"/>
    <xf numFmtId="0" fontId="7" fillId="14" borderId="14" applyNumberFormat="0" applyFont="0" applyAlignment="0" applyProtection="0"/>
    <xf numFmtId="0" fontId="66" fillId="0" borderId="2690" applyNumberFormat="0" applyFill="0" applyAlignment="0" applyProtection="0"/>
    <xf numFmtId="0" fontId="2" fillId="0" borderId="2690" applyNumberFormat="0" applyFill="0" applyAlignment="0" applyProtection="0"/>
    <xf numFmtId="266" fontId="103" fillId="0" borderId="2703"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2" fontId="74" fillId="0" borderId="2703"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8" fontId="73" fillId="63" borderId="2694"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2707" applyNumberFormat="0" applyAlignment="0" applyProtection="0"/>
    <xf numFmtId="0" fontId="7" fillId="14" borderId="14" applyNumberFormat="0" applyFont="0" applyAlignment="0" applyProtection="0"/>
    <xf numFmtId="0" fontId="53" fillId="59" borderId="2687"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687" applyNumberFormat="0" applyAlignment="0" applyProtection="0"/>
    <xf numFmtId="230" fontId="103" fillId="0" borderId="2709">
      <alignment vertical="center"/>
      <protection locked="0"/>
    </xf>
    <xf numFmtId="0" fontId="7" fillId="14" borderId="14" applyNumberFormat="0" applyFont="0" applyAlignment="0" applyProtection="0"/>
    <xf numFmtId="0" fontId="10" fillId="62" borderId="2688" applyNumberFormat="0" applyFont="0" applyAlignment="0" applyProtection="0"/>
    <xf numFmtId="0" fontId="64" fillId="59" borderId="2689" applyNumberFormat="0" applyAlignment="0" applyProtection="0"/>
    <xf numFmtId="0" fontId="7" fillId="14" borderId="14" applyNumberFormat="0" applyFont="0" applyAlignment="0" applyProtection="0"/>
    <xf numFmtId="0" fontId="2" fillId="0" borderId="2690" applyNumberFormat="0" applyFill="0" applyAlignment="0" applyProtection="0"/>
    <xf numFmtId="0" fontId="66" fillId="0" borderId="2690" applyNumberFormat="0" applyFill="0" applyAlignment="0" applyProtection="0"/>
    <xf numFmtId="0" fontId="61" fillId="46" borderId="2696"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2703"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200" fontId="10" fillId="5" borderId="2694" applyFont="0" applyFill="0" applyBorder="0" applyAlignment="0" applyProtection="0"/>
    <xf numFmtId="271" fontId="11" fillId="0" borderId="2703">
      <alignment horizontal="right"/>
    </xf>
    <xf numFmtId="201" fontId="10" fillId="39" borderId="2703" applyNumberFormat="0">
      <alignment horizontal="left"/>
    </xf>
    <xf numFmtId="178" fontId="10" fillId="39" borderId="2712">
      <alignment horizontal="center"/>
      <protection locked="0"/>
    </xf>
    <xf numFmtId="180" fontId="10" fillId="63" borderId="2694" applyNumberFormat="0" applyFont="0" applyBorder="0" applyAlignment="0" applyProtection="0"/>
    <xf numFmtId="180" fontId="10" fillId="63" borderId="2694" applyNumberFormat="0" applyFont="0" applyBorder="0" applyAlignment="0" applyProtection="0"/>
    <xf numFmtId="276" fontId="20" fillId="0" borderId="2712">
      <alignment horizontal="center"/>
    </xf>
    <xf numFmtId="0" fontId="53" fillId="59" borderId="2696" applyNumberFormat="0" applyAlignment="0" applyProtection="0"/>
    <xf numFmtId="193" fontId="10" fillId="0" borderId="2694" applyFont="0" applyFill="0" applyBorder="0" applyAlignment="0" applyProtection="0">
      <alignment horizontal="left"/>
      <protection locked="0"/>
    </xf>
    <xf numFmtId="0" fontId="7" fillId="14" borderId="14" applyNumberFormat="0" applyFont="0" applyAlignment="0" applyProtection="0"/>
    <xf numFmtId="200" fontId="10" fillId="5" borderId="2694" applyFont="0" applyFill="0" applyBorder="0" applyAlignment="0" applyProtection="0"/>
    <xf numFmtId="193" fontId="10" fillId="0" borderId="2694" applyFont="0" applyFill="0" applyBorder="0" applyAlignment="0" applyProtection="0">
      <alignment horizontal="left"/>
      <protection locked="0"/>
    </xf>
    <xf numFmtId="0" fontId="7" fillId="14" borderId="14" applyNumberFormat="0" applyFont="0" applyAlignment="0" applyProtection="0"/>
    <xf numFmtId="0" fontId="10" fillId="62" borderId="2706" applyNumberFormat="0" applyFont="0" applyAlignment="0" applyProtection="0"/>
    <xf numFmtId="0" fontId="73" fillId="63" borderId="2694" applyFill="0">
      <alignment horizontal="center"/>
    </xf>
    <xf numFmtId="188" fontId="73" fillId="63" borderId="2694" applyFill="0">
      <alignment horizontal="center" vertical="center"/>
    </xf>
    <xf numFmtId="185" fontId="74" fillId="0" borderId="2694" applyFont="0" applyFill="0" applyBorder="0" applyAlignment="0" applyProtection="0">
      <alignment horizontal="left"/>
      <protection locked="0"/>
    </xf>
    <xf numFmtId="197" fontId="74" fillId="0" borderId="2694">
      <alignment horizontal="left"/>
      <protection locked="0"/>
    </xf>
    <xf numFmtId="0" fontId="53" fillId="59" borderId="2696" applyNumberFormat="0" applyAlignment="0" applyProtection="0"/>
    <xf numFmtId="0" fontId="61" fillId="46" borderId="2696" applyNumberFormat="0" applyAlignment="0" applyProtection="0"/>
    <xf numFmtId="0" fontId="64" fillId="59" borderId="2698" applyNumberFormat="0" applyAlignment="0" applyProtection="0"/>
    <xf numFmtId="0" fontId="66" fillId="0" borderId="2699" applyNumberFormat="0" applyFill="0" applyAlignment="0" applyProtection="0"/>
    <xf numFmtId="0" fontId="2" fillId="0" borderId="2699" applyNumberFormat="0" applyFill="0" applyAlignment="0" applyProtection="0"/>
    <xf numFmtId="0" fontId="53" fillId="59" borderId="2696" applyNumberFormat="0" applyAlignment="0" applyProtection="0"/>
    <xf numFmtId="0" fontId="73" fillId="63" borderId="2694" applyFill="0">
      <alignment horizontal="center"/>
    </xf>
    <xf numFmtId="188" fontId="73" fillId="63" borderId="2694" applyFill="0">
      <alignment horizontal="center" vertical="center"/>
    </xf>
    <xf numFmtId="0" fontId="61" fillId="46" borderId="2696" applyNumberFormat="0" applyAlignment="0" applyProtection="0"/>
    <xf numFmtId="0" fontId="7" fillId="14" borderId="14" applyNumberFormat="0" applyFont="0" applyAlignment="0" applyProtection="0"/>
    <xf numFmtId="0" fontId="64" fillId="59" borderId="2698" applyNumberFormat="0" applyAlignment="0" applyProtection="0"/>
    <xf numFmtId="0" fontId="2" fillId="0" borderId="2699" applyNumberFormat="0" applyFill="0" applyAlignment="0" applyProtection="0"/>
    <xf numFmtId="0" fontId="66" fillId="0" borderId="2699"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696" applyNumberFormat="0" applyAlignment="0" applyProtection="0"/>
    <xf numFmtId="0" fontId="7" fillId="14" borderId="14" applyNumberFormat="0" applyFont="0" applyAlignment="0" applyProtection="0"/>
    <xf numFmtId="0" fontId="61" fillId="46" borderId="2696" applyNumberFormat="0" applyAlignment="0" applyProtection="0"/>
    <xf numFmtId="228" fontId="68" fillId="0" borderId="2712" applyFill="0">
      <alignment horizontal="center" vertical="center"/>
    </xf>
    <xf numFmtId="184" fontId="68" fillId="0" borderId="2712" applyFill="0">
      <alignment horizontal="center" vertical="center"/>
    </xf>
    <xf numFmtId="0" fontId="10" fillId="62" borderId="2697" applyNumberFormat="0" applyFont="0" applyAlignment="0" applyProtection="0"/>
    <xf numFmtId="0" fontId="64" fillId="59" borderId="2698" applyNumberFormat="0" applyAlignment="0" applyProtection="0"/>
    <xf numFmtId="0" fontId="7" fillId="14" borderId="14" applyNumberFormat="0" applyFont="0" applyAlignment="0" applyProtection="0"/>
    <xf numFmtId="0" fontId="66" fillId="0" borderId="2699" applyNumberFormat="0" applyFill="0" applyAlignment="0" applyProtection="0"/>
    <xf numFmtId="0" fontId="2" fillId="0" borderId="2699" applyNumberFormat="0" applyFill="0" applyAlignment="0" applyProtection="0"/>
    <xf numFmtId="228" fontId="103" fillId="0" borderId="2712"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696"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696" applyNumberFormat="0" applyAlignment="0" applyProtection="0"/>
    <xf numFmtId="0" fontId="7" fillId="14" borderId="14" applyNumberFormat="0" applyFont="0" applyAlignment="0" applyProtection="0"/>
    <xf numFmtId="0" fontId="10" fillId="62" borderId="2697" applyNumberFormat="0" applyFont="0" applyAlignment="0" applyProtection="0"/>
    <xf numFmtId="0" fontId="64" fillId="59" borderId="2698" applyNumberFormat="0" applyAlignment="0" applyProtection="0"/>
    <xf numFmtId="0" fontId="7" fillId="14" borderId="14" applyNumberFormat="0" applyFont="0" applyAlignment="0" applyProtection="0"/>
    <xf numFmtId="0" fontId="2" fillId="0" borderId="2699" applyNumberFormat="0" applyFill="0" applyAlignment="0" applyProtection="0"/>
    <xf numFmtId="0" fontId="66" fillId="0" borderId="2699"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705" applyNumberFormat="0" applyAlignment="0" applyProtection="0"/>
    <xf numFmtId="0" fontId="7" fillId="14" borderId="14" applyNumberFormat="0" applyFont="0" applyAlignment="0" applyProtection="0"/>
    <xf numFmtId="191" fontId="74" fillId="0" borderId="2712"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192" fontId="74" fillId="0" borderId="2712" applyFont="0" applyFill="0" applyBorder="0" applyAlignment="0" applyProtection="0">
      <alignment horizontal="left"/>
      <protection locked="0"/>
    </xf>
    <xf numFmtId="190" fontId="74" fillId="0" borderId="2712" applyFont="0" applyFill="0" applyBorder="0" applyAlignment="0" applyProtection="0">
      <alignment horizontal="left"/>
      <protection locked="0"/>
    </xf>
    <xf numFmtId="180" fontId="10" fillId="63" borderId="2703" applyNumberFormat="0" applyFont="0" applyBorder="0" applyAlignment="0" applyProtection="0"/>
    <xf numFmtId="180" fontId="10" fillId="63" borderId="2703" applyNumberFormat="0" applyFont="0" applyBorder="0" applyAlignment="0" applyProtection="0"/>
    <xf numFmtId="0" fontId="7" fillId="14" borderId="14" applyNumberFormat="0" applyFont="0" applyAlignment="0" applyProtection="0"/>
    <xf numFmtId="0" fontId="53" fillId="59" borderId="2705" applyNumberFormat="0" applyAlignment="0" applyProtection="0"/>
    <xf numFmtId="0" fontId="61" fillId="46" borderId="2705" applyNumberFormat="0" applyAlignment="0" applyProtection="0"/>
    <xf numFmtId="0" fontId="64" fillId="59" borderId="2707" applyNumberFormat="0" applyAlignment="0" applyProtection="0"/>
    <xf numFmtId="0" fontId="66" fillId="0" borderId="2708" applyNumberFormat="0" applyFill="0" applyAlignment="0" applyProtection="0"/>
    <xf numFmtId="0" fontId="2" fillId="0" borderId="2708" applyNumberFormat="0" applyFill="0" applyAlignment="0" applyProtection="0"/>
    <xf numFmtId="0" fontId="53" fillId="59" borderId="2705" applyNumberFormat="0" applyAlignment="0" applyProtection="0"/>
    <xf numFmtId="0" fontId="61" fillId="46" borderId="2705" applyNumberFormat="0" applyAlignment="0" applyProtection="0"/>
    <xf numFmtId="0" fontId="7" fillId="14" borderId="14" applyNumberFormat="0" applyFont="0" applyAlignment="0" applyProtection="0"/>
    <xf numFmtId="0" fontId="64" fillId="59" borderId="2707" applyNumberFormat="0" applyAlignment="0" applyProtection="0"/>
    <xf numFmtId="0" fontId="2" fillId="0" borderId="2708" applyNumberFormat="0" applyFill="0" applyAlignment="0" applyProtection="0"/>
    <xf numFmtId="0" fontId="66" fillId="0" borderId="2708"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705" applyNumberFormat="0" applyAlignment="0" applyProtection="0"/>
    <xf numFmtId="0" fontId="7" fillId="14" borderId="14" applyNumberFormat="0" applyFont="0" applyAlignment="0" applyProtection="0"/>
    <xf numFmtId="0" fontId="61" fillId="46" borderId="2705" applyNumberFormat="0" applyAlignment="0" applyProtection="0"/>
    <xf numFmtId="0" fontId="10" fillId="62" borderId="2706" applyNumberFormat="0" applyFont="0" applyAlignment="0" applyProtection="0"/>
    <xf numFmtId="0" fontId="64" fillId="59" borderId="2707" applyNumberFormat="0" applyAlignment="0" applyProtection="0"/>
    <xf numFmtId="0" fontId="7" fillId="14" borderId="14" applyNumberFormat="0" applyFont="0" applyAlignment="0" applyProtection="0"/>
    <xf numFmtId="0" fontId="66" fillId="0" borderId="2708" applyNumberFormat="0" applyFill="0" applyAlignment="0" applyProtection="0"/>
    <xf numFmtId="0" fontId="2" fillId="0" borderId="2708"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705"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705" applyNumberFormat="0" applyAlignment="0" applyProtection="0"/>
    <xf numFmtId="0" fontId="7" fillId="14" borderId="14" applyNumberFormat="0" applyFont="0" applyAlignment="0" applyProtection="0"/>
    <xf numFmtId="0" fontId="10" fillId="62" borderId="2706" applyNumberFormat="0" applyFont="0" applyAlignment="0" applyProtection="0"/>
    <xf numFmtId="0" fontId="64" fillId="59" borderId="2707" applyNumberFormat="0" applyAlignment="0" applyProtection="0"/>
    <xf numFmtId="0" fontId="7" fillId="14" borderId="14" applyNumberFormat="0" applyFont="0" applyAlignment="0" applyProtection="0"/>
    <xf numFmtId="0" fontId="2" fillId="0" borderId="2708" applyNumberFormat="0" applyFill="0" applyAlignment="0" applyProtection="0"/>
    <xf numFmtId="0" fontId="66" fillId="0" borderId="2708"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0" fontId="10" fillId="63" borderId="2712" applyNumberFormat="0" applyFont="0" applyBorder="0" applyAlignment="0" applyProtection="0"/>
    <xf numFmtId="180" fontId="10" fillId="63" borderId="2712" applyNumberFormat="0" applyFont="0" applyBorder="0" applyAlignment="0" applyProtection="0"/>
    <xf numFmtId="0" fontId="74" fillId="0" borderId="2722" applyNumberFormat="0">
      <alignment horizontal="left"/>
      <protection locked="0"/>
    </xf>
    <xf numFmtId="188" fontId="73" fillId="63" borderId="2794" applyFill="0">
      <alignment horizontal="center" vertical="center"/>
    </xf>
    <xf numFmtId="180" fontId="10" fillId="63" borderId="2722" applyNumberFormat="0" applyFont="0" applyBorder="0" applyAlignment="0" applyProtection="0"/>
    <xf numFmtId="180" fontId="10" fillId="63" borderId="2722" applyNumberFormat="0" applyFont="0" applyBorder="0" applyAlignment="0" applyProtection="0"/>
    <xf numFmtId="49" fontId="74" fillId="0" borderId="2749">
      <alignment horizontal="left" vertical="top" wrapText="1"/>
      <protection locked="0"/>
    </xf>
    <xf numFmtId="49" fontId="74" fillId="0" borderId="2776">
      <alignment horizontal="left" vertical="top" wrapText="1"/>
      <protection locked="0"/>
    </xf>
    <xf numFmtId="0" fontId="10" fillId="62" borderId="2743" applyNumberFormat="0" applyFont="0" applyAlignment="0" applyProtection="0"/>
    <xf numFmtId="201" fontId="10" fillId="39" borderId="2758" applyNumberFormat="0">
      <alignment horizontal="left"/>
    </xf>
    <xf numFmtId="231" fontId="103" fillId="0" borderId="2746">
      <alignment vertical="center"/>
      <protection locked="0"/>
    </xf>
    <xf numFmtId="0" fontId="7" fillId="14" borderId="14" applyNumberFormat="0" applyFont="0" applyAlignment="0" applyProtection="0"/>
    <xf numFmtId="184" fontId="103" fillId="0" borderId="2782">
      <alignment vertical="center"/>
      <protection locked="0"/>
    </xf>
    <xf numFmtId="0" fontId="7" fillId="14" borderId="14" applyNumberFormat="0" applyFont="0" applyAlignment="0" applyProtection="0"/>
    <xf numFmtId="0" fontId="7" fillId="14" borderId="14" applyNumberFormat="0" applyFont="0" applyAlignment="0" applyProtection="0"/>
    <xf numFmtId="187" fontId="74" fillId="0" borderId="2785" applyFont="0" applyFill="0" applyBorder="0" applyAlignment="0" applyProtection="0">
      <alignment horizontal="left"/>
      <protection locked="0"/>
    </xf>
    <xf numFmtId="0" fontId="7" fillId="14" borderId="14" applyNumberFormat="0" applyFont="0" applyAlignment="0" applyProtection="0"/>
    <xf numFmtId="178" fontId="10" fillId="39" borderId="2758">
      <alignment horizontal="center"/>
      <protection locked="0"/>
    </xf>
    <xf numFmtId="0" fontId="7" fillId="14" borderId="14" applyNumberFormat="0" applyFont="0" applyAlignment="0" applyProtection="0"/>
    <xf numFmtId="228" fontId="73" fillId="63" borderId="2794" applyFill="0">
      <alignment horizontal="center" vertical="center"/>
    </xf>
    <xf numFmtId="231" fontId="103" fillId="0" borderId="2782">
      <alignment vertical="center"/>
      <protection locked="0"/>
    </xf>
    <xf numFmtId="0" fontId="53" fillId="59" borderId="2751" applyNumberFormat="0" applyAlignment="0" applyProtection="0"/>
    <xf numFmtId="0" fontId="53" fillId="59" borderId="2787" applyNumberFormat="0" applyAlignment="0" applyProtection="0"/>
    <xf numFmtId="201" fontId="10" fillId="39" borderId="2749" applyNumberFormat="0">
      <alignment horizontal="left"/>
    </xf>
    <xf numFmtId="184" fontId="68" fillId="0" borderId="2749" applyFill="0">
      <alignment horizontal="center" vertical="center"/>
    </xf>
    <xf numFmtId="228" fontId="73" fillId="63" borderId="2776" applyFill="0">
      <alignment horizontal="center"/>
    </xf>
    <xf numFmtId="271" fontId="11" fillId="0" borderId="2767">
      <alignment horizontal="right"/>
    </xf>
    <xf numFmtId="267" fontId="112" fillId="0" borderId="2739" applyFill="0">
      <alignment horizontal="center" vertical="center"/>
    </xf>
    <xf numFmtId="233" fontId="103" fillId="0" borderId="2746">
      <alignment vertical="center"/>
      <protection locked="0"/>
    </xf>
    <xf numFmtId="228" fontId="79" fillId="0" borderId="2749" applyFill="0">
      <alignment horizontal="center" vertical="center"/>
    </xf>
    <xf numFmtId="228" fontId="73" fillId="63" borderId="2794" applyFill="0">
      <alignment horizontal="center"/>
    </xf>
    <xf numFmtId="232" fontId="103" fillId="0" borderId="2782">
      <alignment vertical="center"/>
      <protection locked="0"/>
    </xf>
    <xf numFmtId="271" fontId="11" fillId="0" borderId="2776">
      <alignment horizontal="right"/>
    </xf>
    <xf numFmtId="0" fontId="53" fillId="59" borderId="2787" applyNumberFormat="0" applyAlignment="0" applyProtection="0"/>
    <xf numFmtId="49" fontId="74" fillId="0" borderId="2731">
      <alignment horizontal="left" vertical="top" wrapText="1"/>
      <protection locked="0"/>
    </xf>
    <xf numFmtId="0" fontId="7" fillId="14" borderId="14" applyNumberFormat="0" applyFont="0" applyAlignment="0" applyProtection="0"/>
    <xf numFmtId="0" fontId="73" fillId="63" borderId="2731" applyFill="0">
      <alignment horizontal="center"/>
    </xf>
    <xf numFmtId="188" fontId="73" fillId="63" borderId="2731" applyFill="0">
      <alignment horizontal="center" vertical="center"/>
    </xf>
    <xf numFmtId="0" fontId="7" fillId="14" borderId="14" applyNumberFormat="0" applyFont="0" applyAlignment="0" applyProtection="0"/>
    <xf numFmtId="187" fontId="74" fillId="0" borderId="2767" applyFont="0" applyFill="0" applyBorder="0" applyAlignment="0" applyProtection="0">
      <alignment horizontal="left"/>
      <protection locked="0"/>
    </xf>
    <xf numFmtId="250" fontId="121" fillId="0" borderId="2777" applyFill="0"/>
    <xf numFmtId="10" fontId="68" fillId="67" borderId="2785" applyNumberFormat="0" applyBorder="0" applyAlignment="0" applyProtection="0"/>
    <xf numFmtId="228" fontId="124" fillId="0" borderId="2748" applyFill="0">
      <alignment horizontal="center" vertical="center"/>
    </xf>
    <xf numFmtId="0" fontId="7" fillId="14" borderId="14" applyNumberFormat="0" applyFont="0" applyAlignment="0" applyProtection="0"/>
    <xf numFmtId="0" fontId="74" fillId="0" borderId="2767" applyNumberFormat="0">
      <alignment horizontal="left"/>
      <protection locked="0"/>
    </xf>
    <xf numFmtId="228" fontId="124" fillId="0" borderId="2739" applyFill="0">
      <alignment horizontal="center" vertical="center"/>
    </xf>
    <xf numFmtId="0" fontId="7" fillId="14" borderId="14" applyNumberFormat="0" applyFont="0" applyAlignment="0" applyProtection="0"/>
    <xf numFmtId="271" fontId="11" fillId="0" borderId="2758">
      <alignment horizontal="right"/>
    </xf>
    <xf numFmtId="229" fontId="103" fillId="0" borderId="2782">
      <alignment vertical="center"/>
      <protection locked="0"/>
    </xf>
    <xf numFmtId="271" fontId="11" fillId="63" borderId="2776">
      <alignment horizontal="right"/>
    </xf>
    <xf numFmtId="201" fontId="10" fillId="39" borderId="2767" applyNumberFormat="0">
      <alignment horizontal="left"/>
    </xf>
    <xf numFmtId="3" fontId="114" fillId="39" borderId="2776">
      <alignment horizontal="center"/>
      <protection locked="0"/>
    </xf>
    <xf numFmtId="185" fontId="74" fillId="0" borderId="2776" applyFont="0" applyFill="0" applyBorder="0" applyAlignment="0" applyProtection="0">
      <alignment horizontal="left"/>
      <protection locked="0"/>
    </xf>
    <xf numFmtId="228" fontId="103" fillId="0" borderId="2764">
      <alignment vertical="center"/>
      <protection locked="0"/>
    </xf>
    <xf numFmtId="193" fontId="10" fillId="0" borderId="2731"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2776" applyFont="0" applyFill="0" applyBorder="0" applyAlignment="0" applyProtection="0">
      <alignment horizontal="left"/>
      <protection locked="0"/>
    </xf>
    <xf numFmtId="271" fontId="11" fillId="0" borderId="2758">
      <alignment horizontal="right"/>
    </xf>
    <xf numFmtId="49" fontId="74" fillId="0" borderId="2758">
      <alignment horizontal="left" vertical="top" wrapText="1"/>
      <protection locked="0"/>
    </xf>
    <xf numFmtId="49" fontId="74" fillId="0" borderId="2767">
      <alignment horizontal="left" vertical="top" wrapText="1"/>
      <protection locked="0"/>
    </xf>
    <xf numFmtId="197" fontId="74" fillId="0" borderId="2767">
      <alignment horizontal="left"/>
      <protection locked="0"/>
    </xf>
    <xf numFmtId="233" fontId="103" fillId="0" borderId="2782">
      <alignment vertical="center"/>
      <protection locked="0"/>
    </xf>
    <xf numFmtId="200" fontId="10" fillId="5" borderId="2731" applyFont="0" applyFill="0" applyBorder="0" applyAlignment="0" applyProtection="0"/>
    <xf numFmtId="228" fontId="73" fillId="63" borderId="2776" applyFill="0">
      <alignment horizontal="center"/>
    </xf>
    <xf numFmtId="196" fontId="10" fillId="39" borderId="2776" applyFont="0" applyFill="0" applyBorder="0" applyAlignment="0">
      <alignment horizontal="left"/>
    </xf>
    <xf numFmtId="0" fontId="7" fillId="14" borderId="14" applyNumberFormat="0" applyFont="0" applyAlignment="0" applyProtection="0"/>
    <xf numFmtId="228" fontId="74" fillId="0" borderId="2794" applyNumberFormat="0">
      <alignment horizontal="left"/>
      <protection locked="0"/>
    </xf>
    <xf numFmtId="0" fontId="7" fillId="14" borderId="14" applyNumberFormat="0" applyFont="0" applyAlignment="0" applyProtection="0"/>
    <xf numFmtId="0" fontId="7" fillId="14" borderId="14" applyNumberFormat="0" applyFont="0" applyAlignment="0" applyProtection="0"/>
    <xf numFmtId="0" fontId="66" fillId="0" borderId="2754" applyNumberFormat="0" applyFill="0" applyAlignment="0" applyProtection="0"/>
    <xf numFmtId="0" fontId="7" fillId="14" borderId="14" applyNumberFormat="0" applyFont="0" applyAlignment="0" applyProtection="0"/>
    <xf numFmtId="271" fontId="11" fillId="63" borderId="2767">
      <alignment horizontal="right"/>
    </xf>
    <xf numFmtId="0" fontId="7" fillId="14" borderId="14" applyNumberFormat="0" applyFont="0" applyAlignment="0" applyProtection="0"/>
    <xf numFmtId="0" fontId="7" fillId="14" borderId="14" applyNumberFormat="0" applyFont="0" applyAlignment="0" applyProtection="0"/>
    <xf numFmtId="228" fontId="103" fillId="0" borderId="2746">
      <alignment vertical="center"/>
      <protection locked="0"/>
    </xf>
    <xf numFmtId="0" fontId="7" fillId="14" borderId="14" applyNumberFormat="0" applyFont="0" applyAlignment="0" applyProtection="0"/>
    <xf numFmtId="0" fontId="10" fillId="62" borderId="2779" applyNumberFormat="0" applyFont="0" applyAlignment="0" applyProtection="0"/>
    <xf numFmtId="0" fontId="7" fillId="14" borderId="14" applyNumberFormat="0" applyFont="0" applyAlignment="0" applyProtection="0"/>
    <xf numFmtId="0" fontId="2" fillId="0" borderId="2763" applyNumberFormat="0" applyFill="0" applyAlignment="0" applyProtection="0"/>
    <xf numFmtId="228" fontId="136" fillId="68" borderId="2792" applyNumberFormat="0">
      <alignment horizontal="right"/>
    </xf>
    <xf numFmtId="0" fontId="7" fillId="14" borderId="14" applyNumberFormat="0" applyFont="0" applyAlignment="0" applyProtection="0"/>
    <xf numFmtId="0" fontId="7" fillId="14" borderId="14" applyNumberFormat="0" applyFont="0" applyAlignment="0" applyProtection="0"/>
    <xf numFmtId="10" fontId="68" fillId="67" borderId="2776" applyNumberFormat="0" applyBorder="0" applyAlignment="0" applyProtection="0"/>
    <xf numFmtId="188" fontId="73" fillId="63" borderId="2731" applyFill="0">
      <alignment horizontal="center" vertical="center"/>
    </xf>
    <xf numFmtId="0" fontId="7" fillId="14" borderId="14" applyNumberFormat="0" applyFont="0" applyAlignment="0" applyProtection="0"/>
    <xf numFmtId="254" fontId="10" fillId="39" borderId="2758">
      <alignment horizontal="right"/>
      <protection locked="0"/>
    </xf>
    <xf numFmtId="271" fontId="11" fillId="63" borderId="2785">
      <alignment horizontal="right"/>
    </xf>
    <xf numFmtId="178" fontId="10" fillId="39" borderId="2776">
      <alignment horizontal="center"/>
      <protection locked="0"/>
    </xf>
    <xf numFmtId="191" fontId="74" fillId="0" borderId="2749" applyFont="0" applyFill="0" applyBorder="0" applyAlignment="0" applyProtection="0">
      <alignment horizontal="left"/>
      <protection locked="0"/>
    </xf>
    <xf numFmtId="0" fontId="7" fillId="14" borderId="14" applyNumberFormat="0" applyFont="0" applyAlignment="0" applyProtection="0"/>
    <xf numFmtId="0" fontId="73" fillId="63" borderId="2776" applyFill="0">
      <alignment horizontal="center"/>
    </xf>
    <xf numFmtId="17" fontId="11" fillId="39" borderId="2749">
      <alignment horizontal="center"/>
      <protection locked="0"/>
    </xf>
    <xf numFmtId="0" fontId="2" fillId="0" borderId="2736" applyNumberFormat="0" applyFill="0" applyAlignment="0" applyProtection="0"/>
    <xf numFmtId="191" fontId="74" fillId="0" borderId="2776" applyFont="0" applyFill="0" applyBorder="0" applyAlignment="0" applyProtection="0">
      <alignment horizontal="left"/>
      <protection locked="0"/>
    </xf>
    <xf numFmtId="0" fontId="53" fillId="59" borderId="2778" applyNumberFormat="0" applyAlignment="0" applyProtection="0"/>
    <xf numFmtId="0" fontId="53" fillId="59" borderId="2724" applyNumberFormat="0" applyAlignment="0" applyProtection="0"/>
    <xf numFmtId="188" fontId="73" fillId="63" borderId="2776" applyFill="0">
      <alignment horizontal="center" vertical="center"/>
    </xf>
    <xf numFmtId="0" fontId="7" fillId="14" borderId="14" applyNumberFormat="0" applyFont="0" applyAlignment="0" applyProtection="0"/>
    <xf numFmtId="228" fontId="136" fillId="68" borderId="2738" applyNumberFormat="0">
      <alignment horizontal="right"/>
    </xf>
    <xf numFmtId="0" fontId="10" fillId="62" borderId="2752" applyNumberFormat="0" applyFont="0" applyAlignment="0" applyProtection="0"/>
    <xf numFmtId="0" fontId="61" fillId="46" borderId="2724" applyNumberFormat="0" applyAlignment="0" applyProtection="0"/>
    <xf numFmtId="0" fontId="7" fillId="14" borderId="14" applyNumberFormat="0" applyFont="0" applyAlignment="0" applyProtection="0"/>
    <xf numFmtId="231" fontId="103" fillId="0" borderId="2773">
      <alignment vertical="center"/>
      <protection locked="0"/>
    </xf>
    <xf numFmtId="0" fontId="10" fillId="62" borderId="2725" applyNumberFormat="0" applyFont="0" applyAlignment="0" applyProtection="0"/>
    <xf numFmtId="0" fontId="10" fillId="62" borderId="2725" applyNumberFormat="0" applyFont="0" applyAlignment="0" applyProtection="0"/>
    <xf numFmtId="0" fontId="64" fillId="59" borderId="2726" applyNumberFormat="0" applyAlignment="0" applyProtection="0"/>
    <xf numFmtId="0" fontId="66" fillId="0" borderId="2727" applyNumberFormat="0" applyFill="0" applyAlignment="0" applyProtection="0"/>
    <xf numFmtId="0" fontId="2" fillId="0" borderId="2772" applyNumberFormat="0" applyFill="0" applyAlignment="0" applyProtection="0"/>
    <xf numFmtId="271" fontId="11" fillId="0" borderId="2740">
      <alignment horizontal="right"/>
    </xf>
    <xf numFmtId="266" fontId="103" fillId="0" borderId="2740" applyFill="0">
      <alignment horizontal="center" vertical="center"/>
    </xf>
    <xf numFmtId="10" fontId="68" fillId="67" borderId="2740" applyNumberFormat="0" applyBorder="0" applyAlignment="0" applyProtection="0"/>
    <xf numFmtId="276" fontId="20" fillId="0" borderId="2740">
      <alignment horizontal="center"/>
    </xf>
    <xf numFmtId="276" fontId="20" fillId="0" borderId="2731">
      <alignment horizontal="center"/>
    </xf>
    <xf numFmtId="0" fontId="74" fillId="0" borderId="2731" applyNumberFormat="0">
      <alignment horizontal="left"/>
      <protection locked="0"/>
    </xf>
    <xf numFmtId="0" fontId="61" fillId="46" borderId="2769" applyNumberFormat="0" applyAlignment="0" applyProtection="0"/>
    <xf numFmtId="0" fontId="7" fillId="14" borderId="14" applyNumberFormat="0" applyFont="0" applyAlignment="0" applyProtection="0"/>
    <xf numFmtId="0" fontId="7" fillId="14" borderId="14" applyNumberFormat="0" applyFont="0" applyAlignment="0" applyProtection="0"/>
    <xf numFmtId="228" fontId="112" fillId="0" borderId="2748" applyFill="0">
      <alignment horizontal="center" vertical="center"/>
    </xf>
    <xf numFmtId="0" fontId="7" fillId="14" borderId="14" applyNumberFormat="0" applyFont="0" applyAlignment="0" applyProtection="0"/>
    <xf numFmtId="0" fontId="7" fillId="14" borderId="14" applyNumberFormat="0" applyFont="0" applyAlignment="0" applyProtection="0"/>
    <xf numFmtId="184" fontId="103" fillId="0" borderId="2773">
      <alignment vertical="center"/>
      <protection locked="0"/>
    </xf>
    <xf numFmtId="0" fontId="7" fillId="14" borderId="14" applyNumberFormat="0" applyFont="0" applyAlignment="0" applyProtection="0"/>
    <xf numFmtId="228" fontId="104" fillId="0" borderId="2749" applyFill="0">
      <alignment horizontal="center" vertical="center"/>
    </xf>
    <xf numFmtId="228" fontId="112" fillId="0" borderId="2739" applyFill="0">
      <alignment horizontal="center" vertical="center"/>
    </xf>
    <xf numFmtId="228" fontId="73" fillId="63" borderId="2785" applyFill="0">
      <alignment horizontal="center"/>
    </xf>
    <xf numFmtId="228" fontId="103" fillId="0" borderId="2767" applyFill="0">
      <alignment horizontal="center" vertical="center"/>
    </xf>
    <xf numFmtId="185" fontId="74" fillId="0" borderId="2767" applyFont="0" applyFill="0" applyBorder="0" applyAlignment="0" applyProtection="0">
      <alignment horizontal="left"/>
      <protection locked="0"/>
    </xf>
    <xf numFmtId="0" fontId="61" fillId="46" borderId="2733" applyNumberFormat="0" applyAlignment="0" applyProtection="0"/>
    <xf numFmtId="0" fontId="7" fillId="14" borderId="14" applyNumberFormat="0" applyFont="0" applyAlignment="0" applyProtection="0"/>
    <xf numFmtId="49" fontId="74" fillId="0" borderId="2776">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193" fontId="10" fillId="0" borderId="2731"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742"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78" fontId="10" fillId="39" borderId="2749">
      <alignment horizontal="center"/>
      <protection locked="0"/>
    </xf>
    <xf numFmtId="254" fontId="10" fillId="39" borderId="2749">
      <alignment horizontal="right"/>
      <protection locked="0"/>
    </xf>
    <xf numFmtId="178" fontId="10" fillId="39" borderId="2749">
      <alignment horizontal="center"/>
      <protection locked="0"/>
    </xf>
    <xf numFmtId="0" fontId="7" fillId="14" borderId="14" applyNumberFormat="0" applyFont="0" applyAlignment="0" applyProtection="0"/>
    <xf numFmtId="0" fontId="7" fillId="14" borderId="14" applyNumberFormat="0" applyFont="0" applyAlignment="0" applyProtection="0"/>
    <xf numFmtId="196" fontId="10" fillId="39" borderId="2749" applyFont="0" applyFill="0" applyBorder="0" applyAlignment="0">
      <alignment horizontal="left"/>
    </xf>
    <xf numFmtId="0" fontId="7" fillId="14" borderId="14" applyNumberFormat="0" applyFont="0" applyAlignment="0" applyProtection="0"/>
    <xf numFmtId="0" fontId="7" fillId="14" borderId="14" applyNumberFormat="0" applyFont="0" applyAlignment="0" applyProtection="0"/>
    <xf numFmtId="178" fontId="10" fillId="39" borderId="2731">
      <alignment horizontal="center"/>
      <protection locked="0"/>
    </xf>
    <xf numFmtId="201" fontId="10" fillId="39" borderId="2776" applyNumberFormat="0">
      <alignment horizontal="left"/>
    </xf>
    <xf numFmtId="0" fontId="66" fillId="0" borderId="2736" applyNumberFormat="0" applyFill="0" applyAlignment="0" applyProtection="0"/>
    <xf numFmtId="196" fontId="10" fillId="39" borderId="2767" applyFont="0" applyFill="0" applyBorder="0" applyAlignment="0">
      <alignment horizontal="left"/>
    </xf>
    <xf numFmtId="0" fontId="7" fillId="14" borderId="14" applyNumberFormat="0" applyFont="0" applyAlignment="0" applyProtection="0"/>
    <xf numFmtId="178" fontId="10" fillId="39" borderId="2731">
      <alignment horizontal="center"/>
      <protection locked="0"/>
    </xf>
    <xf numFmtId="0" fontId="7" fillId="14" borderId="14" applyNumberFormat="0" applyFont="0" applyAlignment="0" applyProtection="0"/>
    <xf numFmtId="49" fontId="74" fillId="0" borderId="2767">
      <alignment horizontal="left" vertical="top" wrapText="1"/>
      <protection locked="0"/>
    </xf>
    <xf numFmtId="0" fontId="7" fillId="14" borderId="14" applyNumberFormat="0" applyFont="0" applyAlignment="0" applyProtection="0"/>
    <xf numFmtId="0" fontId="53" fillId="59" borderId="2724" applyNumberFormat="0" applyAlignment="0" applyProtection="0"/>
    <xf numFmtId="271" fontId="11" fillId="0" borderId="2794">
      <alignment horizontal="right"/>
    </xf>
    <xf numFmtId="191" fontId="74" fillId="0" borderId="2767" applyFont="0" applyFill="0" applyBorder="0" applyAlignment="0" applyProtection="0">
      <alignment horizontal="left"/>
      <protection locked="0"/>
    </xf>
    <xf numFmtId="230" fontId="103" fillId="0" borderId="2773">
      <alignment vertical="center"/>
      <protection locked="0"/>
    </xf>
    <xf numFmtId="233" fontId="103" fillId="0" borderId="2791">
      <alignment vertical="center"/>
      <protection locked="0"/>
    </xf>
    <xf numFmtId="190" fontId="74" fillId="0" borderId="2776" applyFont="0" applyFill="0" applyBorder="0" applyAlignment="0" applyProtection="0">
      <alignment horizontal="left"/>
      <protection locked="0"/>
    </xf>
    <xf numFmtId="196" fontId="10" fillId="39" borderId="2767" applyFont="0" applyFill="0" applyBorder="0" applyAlignment="0">
      <alignment horizontal="left"/>
    </xf>
    <xf numFmtId="0" fontId="7" fillId="14" borderId="14" applyNumberFormat="0" applyFont="0" applyAlignment="0" applyProtection="0"/>
    <xf numFmtId="0" fontId="66" fillId="0" borderId="2754" applyNumberFormat="0" applyFill="0" applyAlignment="0" applyProtection="0"/>
    <xf numFmtId="0" fontId="53" fillId="59" borderId="2769" applyNumberFormat="0" applyAlignment="0" applyProtection="0"/>
    <xf numFmtId="254" fontId="10" fillId="39" borderId="2767">
      <alignment horizontal="right"/>
      <protection locked="0"/>
    </xf>
    <xf numFmtId="178" fontId="10" fillId="39" borderId="2776">
      <alignment horizontal="center"/>
      <protection locked="0"/>
    </xf>
    <xf numFmtId="228" fontId="103" fillId="0" borderId="2785" applyFill="0">
      <alignment horizontal="center" vertical="center"/>
    </xf>
    <xf numFmtId="254" fontId="10" fillId="39" borderId="2776">
      <alignment horizontal="right"/>
      <protection locked="0"/>
    </xf>
    <xf numFmtId="0" fontId="66" fillId="0" borderId="2745" applyNumberFormat="0" applyFill="0" applyAlignment="0" applyProtection="0"/>
    <xf numFmtId="0" fontId="7" fillId="14" borderId="14" applyNumberFormat="0" applyFont="0" applyAlignment="0" applyProtection="0"/>
    <xf numFmtId="0" fontId="53" fillId="59" borderId="2733" applyNumberFormat="0" applyAlignment="0" applyProtection="0"/>
    <xf numFmtId="0" fontId="2" fillId="0" borderId="2745" applyNumberFormat="0" applyFill="0" applyAlignment="0" applyProtection="0"/>
    <xf numFmtId="0" fontId="73" fillId="63" borderId="2776" applyFill="0">
      <alignment horizontal="center"/>
    </xf>
    <xf numFmtId="0" fontId="7" fillId="14" borderId="14" applyNumberFormat="0" applyFont="0" applyAlignment="0" applyProtection="0"/>
    <xf numFmtId="0" fontId="7" fillId="14" borderId="14" applyNumberFormat="0" applyFont="0" applyAlignment="0" applyProtection="0"/>
    <xf numFmtId="271" fontId="11" fillId="0" borderId="2785">
      <alignment horizontal="right"/>
    </xf>
    <xf numFmtId="228" fontId="73" fillId="63" borderId="2776" applyFill="0">
      <alignment horizontal="center" vertical="center"/>
    </xf>
    <xf numFmtId="187" fontId="74" fillId="0" borderId="2731" applyFont="0" applyFill="0" applyBorder="0" applyAlignment="0" applyProtection="0">
      <alignment horizontal="left"/>
      <protection locked="0"/>
    </xf>
    <xf numFmtId="0" fontId="7" fillId="14" borderId="14" applyNumberFormat="0" applyFont="0" applyAlignment="0" applyProtection="0"/>
    <xf numFmtId="250" fontId="168" fillId="0" borderId="2777" applyFill="0"/>
    <xf numFmtId="0" fontId="7" fillId="14" borderId="14" applyNumberFormat="0" applyFont="0" applyAlignment="0" applyProtection="0"/>
    <xf numFmtId="17" fontId="11" fillId="39" borderId="2785">
      <alignment horizontal="center"/>
      <protection locked="0"/>
    </xf>
    <xf numFmtId="0" fontId="53" fillId="59" borderId="2760" applyNumberFormat="0" applyAlignment="0" applyProtection="0"/>
    <xf numFmtId="188" fontId="73" fillId="63" borderId="2767" applyFill="0">
      <alignment horizontal="center" vertical="center"/>
    </xf>
    <xf numFmtId="229" fontId="103" fillId="0" borderId="2746">
      <alignment vertical="center"/>
      <protection locked="0"/>
    </xf>
    <xf numFmtId="231" fontId="103" fillId="0" borderId="2746">
      <alignment vertical="center"/>
      <protection locked="0"/>
    </xf>
    <xf numFmtId="10" fontId="68" fillId="67" borderId="2758" applyNumberFormat="0" applyBorder="0" applyAlignment="0" applyProtection="0"/>
    <xf numFmtId="49" fontId="74" fillId="0" borderId="2785">
      <alignment horizontal="left" vertical="top" wrapText="1"/>
      <protection locked="0"/>
    </xf>
    <xf numFmtId="266" fontId="103" fillId="0" borderId="2794" applyFill="0">
      <alignment horizontal="center" vertical="center"/>
    </xf>
    <xf numFmtId="178" fontId="10" fillId="39" borderId="2767">
      <alignment horizontal="center"/>
      <protection locked="0"/>
    </xf>
    <xf numFmtId="267" fontId="112" fillId="0" borderId="2784" applyFill="0">
      <alignment horizontal="center" vertical="center"/>
    </xf>
    <xf numFmtId="0" fontId="61" fillId="46" borderId="2724" applyNumberFormat="0" applyAlignment="0" applyProtection="0"/>
    <xf numFmtId="230" fontId="103" fillId="0" borderId="2737">
      <alignment vertical="center"/>
      <protection locked="0"/>
    </xf>
    <xf numFmtId="254" fontId="10" fillId="39" borderId="2785">
      <alignment horizontal="right"/>
      <protection locked="0"/>
    </xf>
    <xf numFmtId="178" fontId="10" fillId="39" borderId="2785">
      <alignment horizontal="center"/>
      <protection locked="0"/>
    </xf>
    <xf numFmtId="185" fontId="74" fillId="0" borderId="2794" applyFont="0" applyFill="0" applyBorder="0" applyAlignment="0" applyProtection="0">
      <alignment horizontal="left"/>
      <protection locked="0"/>
    </xf>
    <xf numFmtId="0" fontId="7" fillId="14" borderId="14" applyNumberFormat="0" applyFont="0" applyAlignment="0" applyProtection="0"/>
    <xf numFmtId="3" fontId="114" fillId="39" borderId="2767">
      <alignment horizontal="center"/>
      <protection locked="0"/>
    </xf>
    <xf numFmtId="0" fontId="7" fillId="14" borderId="14" applyNumberFormat="0" applyFont="0" applyAlignment="0" applyProtection="0"/>
    <xf numFmtId="0" fontId="66" fillId="0" borderId="2745" applyNumberFormat="0" applyFill="0" applyAlignment="0" applyProtection="0"/>
    <xf numFmtId="0" fontId="66" fillId="0" borderId="2754" applyNumberFormat="0" applyFill="0" applyAlignment="0" applyProtection="0"/>
    <xf numFmtId="271" fontId="11" fillId="63" borderId="2758">
      <alignment horizontal="right"/>
    </xf>
    <xf numFmtId="0" fontId="7" fillId="14" borderId="14" applyNumberFormat="0" applyFont="0" applyAlignment="0" applyProtection="0"/>
    <xf numFmtId="229" fontId="103" fillId="0" borderId="2764">
      <alignment vertical="center"/>
      <protection locked="0"/>
    </xf>
    <xf numFmtId="0" fontId="7" fillId="14" borderId="14" applyNumberFormat="0" applyFont="0" applyAlignment="0" applyProtection="0"/>
    <xf numFmtId="228" fontId="103" fillId="0" borderId="2758" applyFill="0">
      <alignment horizontal="center" vertical="center"/>
    </xf>
    <xf numFmtId="0" fontId="2" fillId="0" borderId="2790" applyNumberFormat="0" applyFill="0" applyAlignment="0" applyProtection="0"/>
    <xf numFmtId="0" fontId="61" fillId="46" borderId="2787" applyNumberFormat="0" applyAlignment="0" applyProtection="0"/>
    <xf numFmtId="0" fontId="66" fillId="0" borderId="2781"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10" fillId="62" borderId="2725" applyNumberFormat="0" applyFont="0" applyAlignment="0" applyProtection="0"/>
    <xf numFmtId="0" fontId="64" fillId="59" borderId="2726" applyNumberFormat="0" applyAlignment="0" applyProtection="0"/>
    <xf numFmtId="0" fontId="10" fillId="62" borderId="2770" applyNumberFormat="0" applyFont="0" applyAlignment="0" applyProtection="0"/>
    <xf numFmtId="231" fontId="103" fillId="0" borderId="2773">
      <alignment vertical="center"/>
      <protection locked="0"/>
    </xf>
    <xf numFmtId="0" fontId="7" fillId="14" borderId="14" applyNumberFormat="0" applyFont="0" applyAlignment="0" applyProtection="0"/>
    <xf numFmtId="250" fontId="121" fillId="0" borderId="2759" applyFill="0"/>
    <xf numFmtId="0" fontId="7" fillId="14" borderId="14" applyNumberFormat="0" applyFont="0" applyAlignment="0" applyProtection="0"/>
    <xf numFmtId="0" fontId="7" fillId="14" borderId="14" applyNumberFormat="0" applyFont="0" applyAlignment="0" applyProtection="0"/>
    <xf numFmtId="0" fontId="66" fillId="0" borderId="2727" applyNumberFormat="0" applyFill="0" applyAlignment="0" applyProtection="0"/>
    <xf numFmtId="0" fontId="2" fillId="0" borderId="2727" applyNumberFormat="0" applyFill="0" applyAlignment="0" applyProtection="0"/>
    <xf numFmtId="0" fontId="7" fillId="14" borderId="14" applyNumberFormat="0" applyFont="0" applyAlignment="0" applyProtection="0"/>
    <xf numFmtId="0" fontId="61" fillId="46" borderId="2778" applyNumberFormat="0" applyAlignment="0" applyProtection="0"/>
    <xf numFmtId="0" fontId="7" fillId="14" borderId="14" applyNumberFormat="0" applyFont="0" applyAlignment="0" applyProtection="0"/>
    <xf numFmtId="228" fontId="124" fillId="0" borderId="2784" applyFill="0">
      <alignment horizontal="center" vertical="center"/>
    </xf>
    <xf numFmtId="231" fontId="103" fillId="0" borderId="2782">
      <alignment vertical="center"/>
      <protection locked="0"/>
    </xf>
    <xf numFmtId="0" fontId="66" fillId="0" borderId="2772" applyNumberFormat="0" applyFill="0" applyAlignment="0" applyProtection="0"/>
    <xf numFmtId="237" fontId="103" fillId="0" borderId="2782">
      <alignment vertical="center"/>
      <protection locked="0"/>
    </xf>
    <xf numFmtId="233" fontId="103" fillId="0" borderId="2746">
      <alignment vertical="center"/>
      <protection locked="0"/>
    </xf>
    <xf numFmtId="0" fontId="74" fillId="0" borderId="2749" applyNumberFormat="0">
      <alignment horizontal="left"/>
      <protection locked="0"/>
    </xf>
    <xf numFmtId="231" fontId="103" fillId="0" borderId="2755">
      <alignment vertical="center"/>
      <protection locked="0"/>
    </xf>
    <xf numFmtId="267" fontId="112" fillId="0" borderId="2748" applyFill="0">
      <alignment horizontal="center" vertical="center"/>
    </xf>
    <xf numFmtId="0" fontId="10" fillId="62" borderId="2761" applyNumberFormat="0" applyFont="0" applyAlignment="0" applyProtection="0"/>
    <xf numFmtId="37" fontId="70" fillId="0" borderId="2775" applyFill="0">
      <alignment horizontal="center" vertical="center"/>
    </xf>
    <xf numFmtId="229" fontId="103" fillId="0" borderId="2773">
      <alignment vertical="center"/>
      <protection locked="0"/>
    </xf>
    <xf numFmtId="185" fontId="74" fillId="0" borderId="2749" applyFont="0" applyFill="0" applyBorder="0" applyAlignment="0" applyProtection="0">
      <alignment horizontal="left"/>
      <protection locked="0"/>
    </xf>
    <xf numFmtId="3" fontId="114" fillId="39" borderId="2749">
      <alignment horizontal="center"/>
      <protection locked="0"/>
    </xf>
    <xf numFmtId="228" fontId="68" fillId="0" borderId="2749" applyFill="0">
      <alignment horizontal="center" vertical="center"/>
    </xf>
    <xf numFmtId="188" fontId="73" fillId="63" borderId="2749" applyFill="0">
      <alignment horizontal="center" vertical="center"/>
    </xf>
    <xf numFmtId="0" fontId="66" fillId="0" borderId="2736" applyNumberFormat="0" applyFill="0" applyAlignment="0" applyProtection="0"/>
    <xf numFmtId="0" fontId="64" fillId="59" borderId="2735" applyNumberFormat="0" applyAlignment="0" applyProtection="0"/>
    <xf numFmtId="0" fontId="10" fillId="62" borderId="2734" applyNumberFormat="0" applyFont="0" applyAlignment="0" applyProtection="0"/>
    <xf numFmtId="188" fontId="73" fillId="63" borderId="2740" applyFill="0">
      <alignment horizontal="center" vertical="center"/>
    </xf>
    <xf numFmtId="0" fontId="10" fillId="62" borderId="2734" applyNumberFormat="0" applyFont="0" applyAlignment="0" applyProtection="0"/>
    <xf numFmtId="228" fontId="73" fillId="63" borderId="2758" applyFill="0">
      <alignment horizontal="center" vertical="center"/>
    </xf>
    <xf numFmtId="0" fontId="7" fillId="14" borderId="14" applyNumberFormat="0" applyFont="0" applyAlignment="0" applyProtection="0"/>
    <xf numFmtId="17" fontId="11" fillId="39" borderId="2767">
      <alignment horizontal="center"/>
      <protection locked="0"/>
    </xf>
    <xf numFmtId="200" fontId="10" fillId="5" borderId="2767" applyFont="0" applyFill="0" applyBorder="0" applyAlignment="0" applyProtection="0"/>
    <xf numFmtId="184" fontId="103" fillId="0" borderId="2755">
      <alignment vertical="center"/>
      <protection locked="0"/>
    </xf>
    <xf numFmtId="37" fontId="70" fillId="0" borderId="2748" applyFill="0">
      <alignment horizontal="center" vertical="center"/>
    </xf>
    <xf numFmtId="228" fontId="73" fillId="63" borderId="2785" applyFill="0">
      <alignment horizontal="center" vertical="center"/>
    </xf>
    <xf numFmtId="228" fontId="136" fillId="68" borderId="2765" applyNumberFormat="0">
      <alignment horizontal="right"/>
    </xf>
    <xf numFmtId="0" fontId="10" fillId="62" borderId="2752" applyNumberFormat="0" applyFont="0" applyAlignment="0" applyProtection="0"/>
    <xf numFmtId="0" fontId="7" fillId="14" borderId="14" applyNumberFormat="0" applyFont="0" applyAlignment="0" applyProtection="0"/>
    <xf numFmtId="254" fontId="10" fillId="39" borderId="2749">
      <alignment horizontal="right"/>
      <protection locked="0"/>
    </xf>
    <xf numFmtId="178" fontId="10" fillId="39" borderId="2767">
      <alignment horizontal="center"/>
      <protection locked="0"/>
    </xf>
    <xf numFmtId="192" fontId="74" fillId="0" borderId="2776" applyFont="0" applyFill="0" applyBorder="0" applyAlignment="0" applyProtection="0">
      <alignment horizontal="left"/>
      <protection locked="0"/>
    </xf>
    <xf numFmtId="271" fontId="11" fillId="0" borderId="2749">
      <alignment horizontal="right"/>
    </xf>
    <xf numFmtId="0" fontId="7" fillId="14" borderId="14" applyNumberFormat="0" applyFont="0" applyAlignment="0" applyProtection="0"/>
    <xf numFmtId="0" fontId="7" fillId="14" borderId="14" applyNumberFormat="0" applyFont="0" applyAlignment="0" applyProtection="0"/>
    <xf numFmtId="187" fontId="74" fillId="0" borderId="2749"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64" fillId="59" borderId="2753" applyNumberFormat="0" applyAlignment="0" applyProtection="0"/>
    <xf numFmtId="250" fontId="121" fillId="0" borderId="2786" applyFill="0"/>
    <xf numFmtId="237" fontId="103" fillId="0" borderId="2755">
      <alignment vertical="center"/>
      <protection locked="0"/>
    </xf>
    <xf numFmtId="0" fontId="10" fillId="62" borderId="2788"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2731" applyFont="0" applyFill="0" applyBorder="0" applyAlignment="0" applyProtection="0">
      <alignment horizontal="left"/>
      <protection locked="0"/>
    </xf>
    <xf numFmtId="0" fontId="7" fillId="14" borderId="14" applyNumberFormat="0" applyFont="0" applyAlignment="0" applyProtection="0"/>
    <xf numFmtId="233" fontId="103" fillId="0" borderId="2764">
      <alignment vertical="center"/>
      <protection locked="0"/>
    </xf>
    <xf numFmtId="228" fontId="68" fillId="0" borderId="2785" applyFill="0">
      <alignment horizontal="center" vertical="center"/>
    </xf>
    <xf numFmtId="228" fontId="103" fillId="0" borderId="2755">
      <alignment vertical="center"/>
      <protection locked="0"/>
    </xf>
    <xf numFmtId="178" fontId="10" fillId="39" borderId="2731">
      <alignment horizontal="center"/>
      <protection locked="0"/>
    </xf>
    <xf numFmtId="0" fontId="74" fillId="0" borderId="2776" applyNumberFormat="0">
      <alignment horizontal="left"/>
      <protection locked="0"/>
    </xf>
    <xf numFmtId="0" fontId="53" fillId="59" borderId="2760" applyNumberFormat="0" applyAlignment="0" applyProtection="0"/>
    <xf numFmtId="0" fontId="61" fillId="46" borderId="2760" applyNumberFormat="0" applyAlignment="0" applyProtection="0"/>
    <xf numFmtId="0" fontId="7" fillId="14" borderId="14" applyNumberFormat="0" applyFont="0" applyAlignment="0" applyProtection="0"/>
    <xf numFmtId="188" fontId="73" fillId="63" borderId="2767" applyFill="0">
      <alignment horizontal="center" vertical="center"/>
    </xf>
    <xf numFmtId="228" fontId="73" fillId="63" borderId="2749" applyFill="0">
      <alignment horizontal="center" vertical="center"/>
    </xf>
    <xf numFmtId="228" fontId="73" fillId="63" borderId="2767" applyFill="0">
      <alignment horizontal="center"/>
    </xf>
    <xf numFmtId="228" fontId="112" fillId="0" borderId="2784" applyFill="0">
      <alignment horizontal="center" vertical="center"/>
    </xf>
    <xf numFmtId="49" fontId="74" fillId="0" borderId="2794">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7" fontId="74" fillId="0" borderId="2758" applyFont="0" applyFill="0" applyBorder="0" applyAlignment="0" applyProtection="0">
      <alignment horizontal="left"/>
      <protection locked="0"/>
    </xf>
    <xf numFmtId="187" fontId="74" fillId="0" borderId="2776" applyFont="0" applyFill="0" applyBorder="0" applyAlignment="0" applyProtection="0">
      <alignment horizontal="left"/>
      <protection locked="0"/>
    </xf>
    <xf numFmtId="37" fontId="70" fillId="0" borderId="2784" applyFill="0">
      <alignment horizontal="center" vertical="center"/>
    </xf>
    <xf numFmtId="233" fontId="103" fillId="0" borderId="2773">
      <alignment vertical="center"/>
      <protection locked="0"/>
    </xf>
    <xf numFmtId="271" fontId="11" fillId="63" borderId="2749">
      <alignment horizontal="right"/>
    </xf>
    <xf numFmtId="0" fontId="7" fillId="14" borderId="14" applyNumberFormat="0" applyFont="0" applyAlignment="0" applyProtection="0"/>
    <xf numFmtId="0" fontId="53" fillId="59" borderId="2742" applyNumberFormat="0" applyAlignment="0" applyProtection="0"/>
    <xf numFmtId="228" fontId="73" fillId="63" borderId="2776" applyFill="0">
      <alignment horizontal="center" vertical="center"/>
    </xf>
    <xf numFmtId="0" fontId="10" fillId="62" borderId="2761" applyNumberFormat="0" applyFont="0" applyAlignment="0" applyProtection="0"/>
    <xf numFmtId="0" fontId="7" fillId="14" borderId="14" applyNumberFormat="0" applyFont="0" applyAlignment="0" applyProtection="0"/>
    <xf numFmtId="254" fontId="10" fillId="39" borderId="2776">
      <alignment horizontal="right"/>
      <protection locked="0"/>
    </xf>
    <xf numFmtId="0" fontId="7" fillId="14" borderId="14" applyNumberFormat="0" applyFont="0" applyAlignment="0" applyProtection="0"/>
    <xf numFmtId="228" fontId="73" fillId="63" borderId="2749" applyFill="0">
      <alignment horizontal="center"/>
    </xf>
    <xf numFmtId="0" fontId="7" fillId="14" borderId="14" applyNumberFormat="0" applyFont="0" applyAlignment="0" applyProtection="0"/>
    <xf numFmtId="250" fontId="168" fillId="0" borderId="2750" applyFill="0"/>
    <xf numFmtId="228" fontId="74" fillId="0" borderId="2785" applyNumberFormat="0">
      <alignment horizontal="left"/>
      <protection locked="0"/>
    </xf>
    <xf numFmtId="228" fontId="103" fillId="0" borderId="2749" applyFill="0">
      <alignment horizontal="center" vertical="center"/>
    </xf>
    <xf numFmtId="228" fontId="121" fillId="0" borderId="2747" applyNumberFormat="0"/>
    <xf numFmtId="0" fontId="7" fillId="14" borderId="14" applyNumberFormat="0" applyFont="0" applyAlignment="0" applyProtection="0"/>
    <xf numFmtId="231" fontId="103" fillId="0" borderId="2791">
      <alignment vertical="center"/>
      <protection locked="0"/>
    </xf>
    <xf numFmtId="0" fontId="10" fillId="62" borderId="2761" applyNumberFormat="0" applyFont="0" applyAlignment="0" applyProtection="0"/>
    <xf numFmtId="0" fontId="7" fillId="14" borderId="14" applyNumberFormat="0" applyFont="0" applyAlignment="0" applyProtection="0"/>
    <xf numFmtId="17" fontId="11" fillId="39" borderId="2776">
      <alignment horizontal="center"/>
      <protection locked="0"/>
    </xf>
    <xf numFmtId="0" fontId="61" fillId="46" borderId="2751" applyNumberFormat="0" applyAlignment="0" applyProtection="0"/>
    <xf numFmtId="178" fontId="10" fillId="39" borderId="2731">
      <alignment horizontal="center"/>
      <protection locked="0"/>
    </xf>
    <xf numFmtId="0" fontId="7" fillId="14" borderId="14" applyNumberFormat="0" applyFont="0" applyAlignment="0" applyProtection="0"/>
    <xf numFmtId="0" fontId="7" fillId="14" borderId="14" applyNumberFormat="0" applyFont="0" applyAlignment="0" applyProtection="0"/>
    <xf numFmtId="0" fontId="64" fillId="59" borderId="2735" applyNumberFormat="0" applyAlignment="0" applyProtection="0"/>
    <xf numFmtId="0" fontId="10" fillId="62" borderId="2734" applyNumberFormat="0" applyFont="0" applyAlignment="0" applyProtection="0"/>
    <xf numFmtId="0" fontId="7" fillId="14" borderId="14" applyNumberFormat="0" applyFont="0" applyAlignment="0" applyProtection="0"/>
    <xf numFmtId="232" fontId="103" fillId="0" borderId="2728">
      <alignment vertical="center"/>
      <protection locked="0"/>
    </xf>
    <xf numFmtId="229" fontId="103" fillId="0" borderId="2728">
      <alignment vertical="center"/>
      <protection locked="0"/>
    </xf>
    <xf numFmtId="228" fontId="103" fillId="0" borderId="2728">
      <alignment vertical="center"/>
      <protection locked="0"/>
    </xf>
    <xf numFmtId="237" fontId="103" fillId="0" borderId="2728">
      <alignment vertical="center"/>
      <protection locked="0"/>
    </xf>
    <xf numFmtId="184" fontId="103" fillId="0" borderId="2728">
      <alignment vertical="center"/>
      <protection locked="0"/>
    </xf>
    <xf numFmtId="233" fontId="103" fillId="0" borderId="2728">
      <alignment vertical="center"/>
      <protection locked="0"/>
    </xf>
    <xf numFmtId="233" fontId="103" fillId="0" borderId="2728">
      <alignment vertical="center"/>
      <protection locked="0"/>
    </xf>
    <xf numFmtId="231" fontId="103" fillId="0" borderId="2728">
      <alignment vertical="center"/>
      <protection locked="0"/>
    </xf>
    <xf numFmtId="231" fontId="103" fillId="0" borderId="2728">
      <alignment vertical="center"/>
      <protection locked="0"/>
    </xf>
    <xf numFmtId="230" fontId="103" fillId="0" borderId="2728">
      <alignment vertical="center"/>
      <protection locked="0"/>
    </xf>
    <xf numFmtId="0" fontId="7" fillId="14" borderId="14" applyNumberFormat="0" applyFont="0" applyAlignment="0" applyProtection="0"/>
    <xf numFmtId="0" fontId="7" fillId="14" borderId="14" applyNumberFormat="0" applyFont="0" applyAlignment="0" applyProtection="0"/>
    <xf numFmtId="228" fontId="112" fillId="0" borderId="2757" applyFill="0">
      <alignment horizontal="center" vertical="center"/>
    </xf>
    <xf numFmtId="230" fontId="103" fillId="0" borderId="2764">
      <alignment vertical="center"/>
      <protection locked="0"/>
    </xf>
    <xf numFmtId="232" fontId="103" fillId="0" borderId="2764">
      <alignment vertical="center"/>
      <protection locked="0"/>
    </xf>
    <xf numFmtId="0" fontId="7" fillId="14" borderId="14" applyNumberFormat="0" applyFont="0" applyAlignment="0" applyProtection="0"/>
    <xf numFmtId="0" fontId="7" fillId="14" borderId="14" applyNumberFormat="0" applyFont="0" applyAlignment="0" applyProtection="0"/>
    <xf numFmtId="178" fontId="10" fillId="39" borderId="2776">
      <alignment horizontal="center"/>
      <protection locked="0"/>
    </xf>
    <xf numFmtId="230" fontId="103" fillId="0" borderId="2782">
      <alignment vertical="center"/>
      <protection locked="0"/>
    </xf>
    <xf numFmtId="0" fontId="61" fillId="46" borderId="2769" applyNumberFormat="0" applyAlignment="0" applyProtection="0"/>
    <xf numFmtId="0" fontId="61" fillId="46" borderId="2742" applyNumberFormat="0" applyAlignment="0" applyProtection="0"/>
    <xf numFmtId="0" fontId="10" fillId="62" borderId="2752" applyNumberFormat="0" applyFont="0" applyAlignment="0" applyProtection="0"/>
    <xf numFmtId="0" fontId="10" fillId="62" borderId="2752" applyNumberFormat="0" applyFont="0" applyAlignment="0" applyProtection="0"/>
    <xf numFmtId="0" fontId="64" fillId="59" borderId="2762"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742" applyNumberFormat="0" applyAlignment="0" applyProtection="0"/>
    <xf numFmtId="250" fontId="121" fillId="0" borderId="2741" applyFill="0"/>
    <xf numFmtId="266" fontId="103" fillId="0" borderId="2749" applyFill="0">
      <alignment horizontal="center" vertical="center"/>
    </xf>
    <xf numFmtId="0" fontId="7" fillId="14" borderId="14" applyNumberFormat="0" applyFont="0" applyAlignment="0" applyProtection="0"/>
    <xf numFmtId="0" fontId="64" fillId="59" borderId="2771" applyNumberFormat="0" applyAlignment="0" applyProtection="0"/>
    <xf numFmtId="10" fontId="68" fillId="67" borderId="2749" applyNumberFormat="0" applyBorder="0" applyAlignment="0" applyProtection="0"/>
    <xf numFmtId="0" fontId="7" fillId="14" borderId="14" applyNumberFormat="0" applyFont="0" applyAlignment="0" applyProtection="0"/>
    <xf numFmtId="0" fontId="64" fillId="59" borderId="2789" applyNumberFormat="0" applyAlignment="0" applyProtection="0"/>
    <xf numFmtId="0" fontId="7" fillId="14" borderId="14" applyNumberFormat="0" applyFont="0" applyAlignment="0" applyProtection="0"/>
    <xf numFmtId="201" fontId="10" fillId="39" borderId="2767" applyNumberFormat="0">
      <alignment horizontal="left"/>
    </xf>
    <xf numFmtId="49" fontId="74" fillId="0" borderId="2785">
      <alignment horizontal="left" vertical="top" wrapText="1"/>
      <protection locked="0"/>
    </xf>
    <xf numFmtId="0" fontId="7" fillId="14" borderId="14" applyNumberFormat="0" applyFont="0" applyAlignment="0" applyProtection="0"/>
    <xf numFmtId="0" fontId="53" fillId="59" borderId="2751" applyNumberFormat="0" applyAlignment="0" applyProtection="0"/>
    <xf numFmtId="250" fontId="121" fillId="0" borderId="2768" applyFill="0"/>
    <xf numFmtId="228" fontId="112" fillId="0" borderId="2793" applyFill="0">
      <alignment horizontal="center" vertical="center"/>
    </xf>
    <xf numFmtId="0" fontId="7" fillId="14" borderId="14" applyNumberFormat="0" applyFont="0" applyAlignment="0" applyProtection="0"/>
    <xf numFmtId="0" fontId="10" fillId="62" borderId="2788" applyNumberFormat="0" applyFont="0" applyAlignment="0" applyProtection="0"/>
    <xf numFmtId="228" fontId="121" fillId="0" borderId="2783" applyNumberFormat="0"/>
    <xf numFmtId="231" fontId="103" fillId="0" borderId="2737">
      <alignment vertical="center"/>
      <protection locked="0"/>
    </xf>
    <xf numFmtId="233" fontId="103" fillId="0" borderId="2737">
      <alignment vertical="center"/>
      <protection locked="0"/>
    </xf>
    <xf numFmtId="233" fontId="103" fillId="0" borderId="2737">
      <alignment vertical="center"/>
      <protection locked="0"/>
    </xf>
    <xf numFmtId="184" fontId="103" fillId="0" borderId="2737">
      <alignment vertical="center"/>
      <protection locked="0"/>
    </xf>
    <xf numFmtId="237" fontId="103" fillId="0" borderId="2737">
      <alignment vertical="center"/>
      <protection locked="0"/>
    </xf>
    <xf numFmtId="228" fontId="103" fillId="0" borderId="2737">
      <alignment vertical="center"/>
      <protection locked="0"/>
    </xf>
    <xf numFmtId="229" fontId="103" fillId="0" borderId="2737">
      <alignment vertical="center"/>
      <protection locked="0"/>
    </xf>
    <xf numFmtId="232" fontId="103" fillId="0" borderId="2737">
      <alignment vertical="center"/>
      <protection locked="0"/>
    </xf>
    <xf numFmtId="228" fontId="121" fillId="0" borderId="2729" applyNumberFormat="0"/>
    <xf numFmtId="0" fontId="10" fillId="62" borderId="2761" applyNumberFormat="0" applyFont="0" applyAlignment="0" applyProtection="0"/>
    <xf numFmtId="228" fontId="136" fillId="68" borderId="2729" applyNumberFormat="0">
      <alignment horizontal="right"/>
    </xf>
    <xf numFmtId="228" fontId="112" fillId="0" borderId="2730" applyFill="0">
      <alignment horizontal="center" vertical="center"/>
    </xf>
    <xf numFmtId="228" fontId="124" fillId="0" borderId="2730" applyFill="0">
      <alignment horizontal="center" vertical="center"/>
    </xf>
    <xf numFmtId="267" fontId="112" fillId="0" borderId="2730" applyFill="0">
      <alignment horizontal="center" vertical="center"/>
    </xf>
    <xf numFmtId="37" fontId="70" fillId="0" borderId="2730" applyFill="0">
      <alignment horizontal="center" vertical="center"/>
    </xf>
    <xf numFmtId="184" fontId="103" fillId="0" borderId="2764">
      <alignment vertical="center"/>
      <protection locked="0"/>
    </xf>
    <xf numFmtId="0" fontId="7" fillId="14" borderId="14" applyNumberFormat="0" applyFont="0" applyAlignment="0" applyProtection="0"/>
    <xf numFmtId="196" fontId="10" fillId="39" borderId="2758" applyFont="0" applyFill="0" applyBorder="0" applyAlignment="0">
      <alignment horizontal="left"/>
    </xf>
    <xf numFmtId="228" fontId="121" fillId="0" borderId="2774" applyNumberFormat="0"/>
    <xf numFmtId="191" fontId="74" fillId="0" borderId="2776"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21" fillId="0" borderId="2750" applyFill="0"/>
    <xf numFmtId="0" fontId="74" fillId="0" borderId="2758" applyNumberFormat="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4" fillId="0" borderId="2785"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2767" applyFont="0" applyFill="0" applyBorder="0" applyAlignment="0" applyProtection="0">
      <alignment horizontal="left"/>
      <protection locked="0"/>
    </xf>
    <xf numFmtId="254" fontId="10" fillId="39" borderId="2794">
      <alignment horizontal="right"/>
      <protection locked="0"/>
    </xf>
    <xf numFmtId="0" fontId="7" fillId="14" borderId="14" applyNumberFormat="0" applyFont="0" applyAlignment="0" applyProtection="0"/>
    <xf numFmtId="254" fontId="10" fillId="39" borderId="2767">
      <alignment horizontal="right"/>
      <protection locked="0"/>
    </xf>
    <xf numFmtId="187" fontId="74" fillId="0" borderId="2767" applyFont="0" applyFill="0" applyBorder="0" applyAlignment="0" applyProtection="0">
      <alignment horizontal="left"/>
      <protection locked="0"/>
    </xf>
    <xf numFmtId="49" fontId="74" fillId="0" borderId="2740">
      <alignment horizontal="left" vertical="top" wrapText="1"/>
      <protection locked="0"/>
    </xf>
    <xf numFmtId="200" fontId="10" fillId="5" borderId="2767" applyFont="0" applyFill="0" applyBorder="0" applyAlignment="0" applyProtection="0"/>
    <xf numFmtId="0" fontId="10" fillId="62" borderId="2743" applyNumberFormat="0" applyFont="0" applyAlignment="0" applyProtection="0"/>
    <xf numFmtId="0" fontId="7" fillId="14" borderId="14" applyNumberFormat="0" applyFont="0" applyAlignment="0" applyProtection="0"/>
    <xf numFmtId="192" fontId="74" fillId="0" borderId="2758"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21" fillId="0" borderId="2723" applyFill="0"/>
    <xf numFmtId="0" fontId="7" fillId="14" borderId="14" applyNumberFormat="0" applyFont="0" applyAlignment="0" applyProtection="0"/>
    <xf numFmtId="0" fontId="64" fillId="59" borderId="2771" applyNumberFormat="0" applyAlignment="0" applyProtection="0"/>
    <xf numFmtId="250" fontId="121" fillId="0" borderId="2786" applyFill="0"/>
    <xf numFmtId="231" fontId="103" fillId="0" borderId="2755">
      <alignment vertical="center"/>
      <protection locked="0"/>
    </xf>
    <xf numFmtId="250" fontId="168" fillId="0" borderId="2786" applyFill="0"/>
    <xf numFmtId="0" fontId="66" fillId="0" borderId="2736" applyNumberFormat="0" applyFill="0" applyAlignment="0" applyProtection="0"/>
    <xf numFmtId="10" fontId="68" fillId="67" borderId="2731" applyNumberFormat="0" applyBorder="0" applyAlignment="0" applyProtection="0"/>
    <xf numFmtId="201" fontId="10" fillId="39" borderId="2731" applyNumberFormat="0">
      <alignment horizontal="left"/>
    </xf>
    <xf numFmtId="271" fontId="11" fillId="0" borderId="2731">
      <alignment horizontal="right"/>
    </xf>
    <xf numFmtId="190" fontId="74" fillId="0" borderId="2731" applyFont="0" applyFill="0" applyBorder="0" applyAlignment="0" applyProtection="0">
      <alignment horizontal="left"/>
      <protection locked="0"/>
    </xf>
    <xf numFmtId="192" fontId="74" fillId="0" borderId="2731" applyFont="0" applyFill="0" applyBorder="0" applyAlignment="0" applyProtection="0">
      <alignment horizontal="left"/>
      <protection locked="0"/>
    </xf>
    <xf numFmtId="191" fontId="74" fillId="0" borderId="2731" applyFont="0" applyFill="0" applyBorder="0" applyAlignment="0" applyProtection="0">
      <alignment horizontal="left"/>
      <protection locked="0"/>
    </xf>
    <xf numFmtId="266" fontId="103" fillId="0" borderId="2731" applyFill="0">
      <alignment horizontal="center" vertical="center"/>
    </xf>
    <xf numFmtId="184" fontId="68" fillId="0" borderId="2731" applyFill="0">
      <alignment horizontal="center" vertical="center"/>
    </xf>
    <xf numFmtId="228" fontId="103" fillId="0" borderId="2731" applyFill="0">
      <alignment horizontal="center" vertical="center"/>
    </xf>
    <xf numFmtId="228" fontId="68" fillId="0" borderId="2731" applyFill="0">
      <alignment horizontal="center" vertical="center"/>
    </xf>
    <xf numFmtId="228" fontId="104" fillId="0" borderId="2731" applyFill="0">
      <alignment horizontal="center" vertical="center"/>
    </xf>
    <xf numFmtId="228" fontId="79" fillId="0" borderId="2731" applyFill="0">
      <alignment horizontal="center" vertical="center"/>
    </xf>
    <xf numFmtId="178" fontId="10" fillId="39" borderId="2731">
      <alignment horizontal="center"/>
      <protection locked="0"/>
    </xf>
    <xf numFmtId="178" fontId="10" fillId="39" borderId="2731">
      <alignment horizontal="center"/>
      <protection locked="0"/>
    </xf>
    <xf numFmtId="254" fontId="10" fillId="39" borderId="2731">
      <alignment horizontal="right"/>
      <protection locked="0"/>
    </xf>
    <xf numFmtId="228" fontId="74" fillId="0" borderId="2731" applyNumberFormat="0">
      <alignment horizontal="left"/>
      <protection locked="0"/>
    </xf>
    <xf numFmtId="49" fontId="74" fillId="0" borderId="2731">
      <alignment horizontal="left" vertical="top" wrapText="1"/>
      <protection locked="0"/>
    </xf>
    <xf numFmtId="196" fontId="10" fillId="39" borderId="2731" applyFont="0" applyFill="0" applyBorder="0" applyAlignment="0">
      <alignment horizontal="left"/>
    </xf>
    <xf numFmtId="17" fontId="11" fillId="39" borderId="2731">
      <alignment horizontal="center"/>
      <protection locked="0"/>
    </xf>
    <xf numFmtId="254" fontId="10" fillId="39" borderId="2731">
      <alignment horizontal="right"/>
      <protection locked="0"/>
    </xf>
    <xf numFmtId="228" fontId="73" fillId="63" borderId="2731" applyFill="0">
      <alignment horizontal="center" vertical="center"/>
    </xf>
    <xf numFmtId="228" fontId="73" fillId="63" borderId="2731" applyFill="0">
      <alignment horizontal="center"/>
    </xf>
    <xf numFmtId="3" fontId="114" fillId="39" borderId="2731">
      <alignment horizontal="center"/>
      <protection locked="0"/>
    </xf>
    <xf numFmtId="0" fontId="7" fillId="14" borderId="14" applyNumberFormat="0" applyFont="0" applyAlignment="0" applyProtection="0"/>
    <xf numFmtId="185" fontId="74" fillId="0" borderId="2731" applyFont="0" applyFill="0" applyBorder="0" applyAlignment="0" applyProtection="0">
      <alignment horizontal="left"/>
      <protection locked="0"/>
    </xf>
    <xf numFmtId="250" fontId="168" fillId="0" borderId="2732" applyFill="0"/>
    <xf numFmtId="0" fontId="7" fillId="14" borderId="14" applyNumberFormat="0" applyFont="0" applyAlignment="0" applyProtection="0"/>
    <xf numFmtId="250" fontId="121" fillId="0" borderId="2732" applyFill="0"/>
    <xf numFmtId="271" fontId="11" fillId="63" borderId="2731">
      <alignment horizontal="right"/>
    </xf>
    <xf numFmtId="271" fontId="11" fillId="0" borderId="2731">
      <alignment horizontal="right"/>
    </xf>
    <xf numFmtId="187" fontId="74" fillId="0" borderId="2731" applyFont="0" applyFill="0" applyBorder="0" applyAlignment="0" applyProtection="0">
      <alignment horizontal="left"/>
      <protection locked="0"/>
    </xf>
    <xf numFmtId="228" fontId="74" fillId="0" borderId="2767" applyNumberFormat="0">
      <alignment horizontal="left"/>
      <protection locked="0"/>
    </xf>
    <xf numFmtId="237" fontId="103" fillId="0" borderId="2764">
      <alignment vertical="center"/>
      <protection locked="0"/>
    </xf>
    <xf numFmtId="250" fontId="121" fillId="0" borderId="2768" applyFill="0"/>
    <xf numFmtId="0" fontId="64" fillId="59" borderId="2744" applyNumberFormat="0" applyAlignment="0" applyProtection="0"/>
    <xf numFmtId="0" fontId="61" fillId="46" borderId="2733" applyNumberFormat="0" applyAlignment="0" applyProtection="0"/>
    <xf numFmtId="196" fontId="10" fillId="39" borderId="2740" applyFont="0" applyFill="0" applyBorder="0" applyAlignment="0">
      <alignment horizontal="left"/>
    </xf>
    <xf numFmtId="0" fontId="53" fillId="59" borderId="2760" applyNumberFormat="0" applyAlignment="0" applyProtection="0"/>
    <xf numFmtId="0" fontId="7" fillId="14" borderId="14" applyNumberFormat="0" applyFont="0" applyAlignment="0" applyProtection="0"/>
    <xf numFmtId="0" fontId="7" fillId="14" borderId="14" applyNumberFormat="0" applyFont="0" applyAlignment="0" applyProtection="0"/>
    <xf numFmtId="201" fontId="10" fillId="39" borderId="2740" applyNumberFormat="0">
      <alignment horizontal="left"/>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2" fillId="0" borderId="2754" applyNumberFormat="0" applyFill="0" applyAlignment="0" applyProtection="0"/>
    <xf numFmtId="0" fontId="53" fillId="59" borderId="2778" applyNumberFormat="0" applyAlignment="0" applyProtection="0"/>
    <xf numFmtId="0" fontId="74" fillId="0" borderId="2740" applyNumberFormat="0">
      <alignment horizontal="left"/>
      <protection locked="0"/>
    </xf>
    <xf numFmtId="185" fontId="74" fillId="0" borderId="2785"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3" fillId="63" borderId="2731" applyFill="0">
      <alignment horizontal="center"/>
    </xf>
    <xf numFmtId="178" fontId="10" fillId="39" borderId="2731">
      <alignment horizontal="center"/>
      <protection locked="0"/>
    </xf>
    <xf numFmtId="0" fontId="53" fillId="59" borderId="2733" applyNumberFormat="0" applyAlignment="0" applyProtection="0"/>
    <xf numFmtId="3" fontId="114" fillId="39" borderId="2758">
      <alignment horizontal="center"/>
      <protection locked="0"/>
    </xf>
    <xf numFmtId="0" fontId="10" fillId="62" borderId="2743" applyNumberFormat="0" applyFont="0" applyAlignment="0" applyProtection="0"/>
    <xf numFmtId="0" fontId="7" fillId="14" borderId="14" applyNumberFormat="0" applyFont="0" applyAlignment="0" applyProtection="0"/>
    <xf numFmtId="193" fontId="10" fillId="0" borderId="2767" applyFont="0" applyFill="0" applyBorder="0" applyAlignment="0" applyProtection="0">
      <alignment horizontal="left"/>
      <protection locked="0"/>
    </xf>
    <xf numFmtId="0" fontId="7" fillId="14" borderId="14" applyNumberFormat="0" applyFont="0" applyAlignment="0" applyProtection="0"/>
    <xf numFmtId="178" fontId="10" fillId="39" borderId="2758">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3" fillId="63" borderId="2767" applyFill="0">
      <alignment horizontal="center"/>
    </xf>
    <xf numFmtId="0" fontId="2" fillId="0" borderId="2781"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4" fontId="10" fillId="39" borderId="2740">
      <alignment horizontal="right"/>
      <protection locked="0"/>
    </xf>
    <xf numFmtId="178" fontId="10" fillId="39" borderId="2740">
      <alignment horizontal="center"/>
      <protection locked="0"/>
    </xf>
    <xf numFmtId="228" fontId="74" fillId="0" borderId="2740" applyNumberFormat="0">
      <alignment horizontal="left"/>
      <protection locked="0"/>
    </xf>
    <xf numFmtId="197" fontId="74" fillId="0" borderId="2731">
      <alignment horizontal="left"/>
      <protection locked="0"/>
    </xf>
    <xf numFmtId="178" fontId="10" fillId="39" borderId="2740">
      <alignment horizontal="center"/>
      <protection locked="0"/>
    </xf>
    <xf numFmtId="228" fontId="79" fillId="0" borderId="2740" applyFill="0">
      <alignment horizontal="center" vertical="center"/>
    </xf>
    <xf numFmtId="49" fontId="74" fillId="0" borderId="2740">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228" fontId="79" fillId="0" borderId="2794" applyFill="0">
      <alignment horizontal="center" vertical="center"/>
    </xf>
    <xf numFmtId="0" fontId="7" fillId="14" borderId="14" applyNumberFormat="0" applyFont="0" applyAlignment="0" applyProtection="0"/>
    <xf numFmtId="254" fontId="10" fillId="39" borderId="2758">
      <alignment horizontal="right"/>
      <protection locked="0"/>
    </xf>
    <xf numFmtId="49" fontId="74" fillId="0" borderId="2794">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66" fillId="0" borderId="2745"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733" applyNumberFormat="0" applyAlignment="0" applyProtection="0"/>
    <xf numFmtId="0" fontId="64" fillId="59" borderId="2762" applyNumberFormat="0" applyAlignment="0" applyProtection="0"/>
    <xf numFmtId="237" fontId="103" fillId="0" borderId="2773">
      <alignment vertical="center"/>
      <protection locked="0"/>
    </xf>
    <xf numFmtId="0" fontId="7" fillId="14" borderId="14" applyNumberFormat="0" applyFont="0" applyAlignment="0" applyProtection="0"/>
    <xf numFmtId="232" fontId="103" fillId="0" borderId="2773">
      <alignment vertical="center"/>
      <protection locked="0"/>
    </xf>
    <xf numFmtId="254" fontId="10" fillId="39" borderId="2785">
      <alignment horizontal="right"/>
      <protection locked="0"/>
    </xf>
    <xf numFmtId="0" fontId="7" fillId="14" borderId="14" applyNumberFormat="0" applyFont="0" applyAlignment="0" applyProtection="0"/>
    <xf numFmtId="17" fontId="11" fillId="39" borderId="2794">
      <alignment horizontal="center"/>
      <protection locked="0"/>
    </xf>
    <xf numFmtId="0" fontId="66" fillId="0" borderId="2781" applyNumberFormat="0" applyFill="0" applyAlignment="0" applyProtection="0"/>
    <xf numFmtId="178" fontId="10" fillId="39" borderId="2731">
      <alignment horizontal="center"/>
      <protection locked="0"/>
    </xf>
    <xf numFmtId="192" fontId="74" fillId="0" borderId="2767" applyFont="0" applyFill="0" applyBorder="0" applyAlignment="0" applyProtection="0">
      <alignment horizontal="left"/>
      <protection locked="0"/>
    </xf>
    <xf numFmtId="250" fontId="121" fillId="0" borderId="2732" applyFill="0"/>
    <xf numFmtId="228" fontId="68" fillId="0" borderId="2767" applyFill="0">
      <alignment horizontal="center" vertical="center"/>
    </xf>
    <xf numFmtId="178" fontId="10" fillId="39" borderId="2785">
      <alignment horizontal="center"/>
      <protection locked="0"/>
    </xf>
    <xf numFmtId="0" fontId="7" fillId="14" borderId="14" applyNumberFormat="0" applyFont="0" applyAlignment="0" applyProtection="0"/>
    <xf numFmtId="0" fontId="73" fillId="63" borderId="2749" applyFill="0">
      <alignment horizontal="center"/>
    </xf>
    <xf numFmtId="0" fontId="7" fillId="14" borderId="14" applyNumberFormat="0" applyFont="0" applyAlignment="0" applyProtection="0"/>
    <xf numFmtId="267" fontId="112" fillId="0" borderId="2775"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1" fontId="74" fillId="0" borderId="2767" applyFont="0" applyFill="0" applyBorder="0" applyAlignment="0" applyProtection="0">
      <alignment horizontal="left"/>
      <protection locked="0"/>
    </xf>
    <xf numFmtId="0" fontId="7" fillId="14" borderId="14" applyNumberFormat="0" applyFont="0" applyAlignment="0" applyProtection="0"/>
    <xf numFmtId="228" fontId="103" fillId="0" borderId="2773">
      <alignment vertical="center"/>
      <protection locked="0"/>
    </xf>
    <xf numFmtId="276" fontId="20" fillId="0" borderId="2767">
      <alignment horizontal="center"/>
    </xf>
    <xf numFmtId="228" fontId="73" fillId="63" borderId="2758" applyFill="0">
      <alignment horizont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2" fillId="0" borderId="2754" applyNumberFormat="0" applyFill="0" applyAlignment="0" applyProtection="0"/>
    <xf numFmtId="0" fontId="73" fillId="63" borderId="2758" applyFill="0">
      <alignment horizontal="center"/>
    </xf>
    <xf numFmtId="0" fontId="7" fillId="14" borderId="14" applyNumberFormat="0" applyFont="0" applyAlignment="0" applyProtection="0"/>
    <xf numFmtId="0" fontId="7" fillId="14" borderId="14" applyNumberFormat="0" applyFont="0" applyAlignment="0" applyProtection="0"/>
    <xf numFmtId="267" fontId="112" fillId="0" borderId="2793" applyFill="0">
      <alignment horizontal="center" vertical="center"/>
    </xf>
    <xf numFmtId="0" fontId="61" fillId="46" borderId="2787" applyNumberFormat="0" applyAlignment="0" applyProtection="0"/>
    <xf numFmtId="228" fontId="136" fillId="68" borderId="2756" applyNumberFormat="0">
      <alignment horizontal="right"/>
    </xf>
    <xf numFmtId="187" fontId="74" fillId="0" borderId="2740" applyFont="0" applyFill="0" applyBorder="0" applyAlignment="0" applyProtection="0">
      <alignment horizontal="left"/>
      <protection locked="0"/>
    </xf>
    <xf numFmtId="0" fontId="7" fillId="14" borderId="14" applyNumberFormat="0" applyFont="0" applyAlignment="0" applyProtection="0"/>
    <xf numFmtId="271" fontId="11" fillId="0" borderId="2740">
      <alignment horizontal="right"/>
    </xf>
    <xf numFmtId="185" fontId="74" fillId="0" borderId="2740" applyFont="0" applyFill="0" applyBorder="0" applyAlignment="0" applyProtection="0">
      <alignment horizontal="left"/>
      <protection locked="0"/>
    </xf>
    <xf numFmtId="250" fontId="121" fillId="0" borderId="2741" applyFill="0"/>
    <xf numFmtId="228" fontId="73" fillId="63" borderId="2740" applyFill="0">
      <alignment horizontal="center"/>
    </xf>
    <xf numFmtId="271" fontId="11" fillId="63" borderId="2740">
      <alignment horizontal="right"/>
    </xf>
    <xf numFmtId="250" fontId="168" fillId="0" borderId="2741" applyFill="0"/>
    <xf numFmtId="3" fontId="114" fillId="39" borderId="2740">
      <alignment horizontal="center"/>
      <protection locked="0"/>
    </xf>
    <xf numFmtId="237" fontId="103" fillId="0" borderId="2746">
      <alignment vertical="center"/>
      <protection locked="0"/>
    </xf>
    <xf numFmtId="0" fontId="7" fillId="14" borderId="14" applyNumberFormat="0" applyFont="0" applyAlignment="0" applyProtection="0"/>
    <xf numFmtId="228" fontId="79" fillId="0" borderId="2785" applyFill="0">
      <alignment horizontal="center" vertical="center"/>
    </xf>
    <xf numFmtId="200" fontId="10" fillId="5" borderId="2731" applyFont="0" applyFill="0" applyBorder="0" applyAlignment="0" applyProtection="0"/>
    <xf numFmtId="0" fontId="7" fillId="14" borderId="14" applyNumberFormat="0" applyFont="0" applyAlignment="0" applyProtection="0"/>
    <xf numFmtId="0" fontId="7" fillId="14" borderId="14" applyNumberFormat="0" applyFont="0" applyAlignment="0" applyProtection="0"/>
    <xf numFmtId="184" fontId="103" fillId="0" borderId="2791">
      <alignment vertical="center"/>
      <protection locked="0"/>
    </xf>
    <xf numFmtId="0" fontId="7" fillId="14" borderId="14" applyNumberFormat="0" applyFont="0" applyAlignment="0" applyProtection="0"/>
    <xf numFmtId="0" fontId="7" fillId="14" borderId="14" applyNumberFormat="0" applyFont="0" applyAlignment="0" applyProtection="0"/>
    <xf numFmtId="0" fontId="53" fillId="59" borderId="2769" applyNumberFormat="0" applyAlignment="0" applyProtection="0"/>
    <xf numFmtId="276" fontId="20" fillId="0" borderId="2785">
      <alignment horizontal="center"/>
    </xf>
    <xf numFmtId="0" fontId="7" fillId="14" borderId="14" applyNumberFormat="0" applyFont="0" applyAlignment="0" applyProtection="0"/>
    <xf numFmtId="0" fontId="7" fillId="14" borderId="14" applyNumberFormat="0" applyFont="0" applyAlignment="0" applyProtection="0"/>
    <xf numFmtId="228" fontId="74" fillId="0" borderId="2749" applyNumberFormat="0">
      <alignment horizontal="left"/>
      <protection locked="0"/>
    </xf>
    <xf numFmtId="0" fontId="7" fillId="14" borderId="14" applyNumberFormat="0" applyFont="0" applyAlignment="0" applyProtection="0"/>
    <xf numFmtId="49" fontId="74" fillId="0" borderId="2749">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10" fillId="62" borderId="2779" applyNumberFormat="0" applyFont="0" applyAlignment="0" applyProtection="0"/>
    <xf numFmtId="0" fontId="2" fillId="0" borderId="2745" applyNumberFormat="0" applyFill="0" applyAlignment="0" applyProtection="0"/>
    <xf numFmtId="178" fontId="10" fillId="39" borderId="2767">
      <alignment horizontal="center"/>
      <protection locked="0"/>
    </xf>
    <xf numFmtId="0" fontId="7" fillId="14" borderId="14" applyNumberFormat="0" applyFont="0" applyAlignment="0" applyProtection="0"/>
    <xf numFmtId="232" fontId="103" fillId="0" borderId="2791">
      <alignment vertical="center"/>
      <protection locked="0"/>
    </xf>
    <xf numFmtId="228" fontId="74" fillId="0" borderId="2776" applyNumberFormat="0">
      <alignment horizontal="left"/>
      <protection locked="0"/>
    </xf>
    <xf numFmtId="228" fontId="112" fillId="0" borderId="2766" applyFill="0">
      <alignment horizontal="center" vertical="center"/>
    </xf>
    <xf numFmtId="37" fontId="70" fillId="0" borderId="2757" applyFill="0">
      <alignment horizontal="center" vertical="center"/>
    </xf>
    <xf numFmtId="0" fontId="7" fillId="14" borderId="14" applyNumberFormat="0" applyFont="0" applyAlignment="0" applyProtection="0"/>
    <xf numFmtId="0" fontId="64" fillId="59" borderId="2744" applyNumberFormat="0" applyAlignment="0" applyProtection="0"/>
    <xf numFmtId="0" fontId="53" fillId="59" borderId="2724" applyNumberFormat="0" applyAlignment="0" applyProtection="0"/>
    <xf numFmtId="0" fontId="7" fillId="14" borderId="14" applyNumberFormat="0" applyFont="0" applyAlignment="0" applyProtection="0"/>
    <xf numFmtId="0" fontId="64" fillId="59" borderId="2780" applyNumberFormat="0" applyAlignment="0" applyProtection="0"/>
    <xf numFmtId="0" fontId="7" fillId="14" borderId="14" applyNumberFormat="0" applyFont="0" applyAlignment="0" applyProtection="0"/>
    <xf numFmtId="228" fontId="121" fillId="0" borderId="2792" applyNumberFormat="0"/>
    <xf numFmtId="233" fontId="103" fillId="0" borderId="2773">
      <alignment vertical="center"/>
      <protection locked="0"/>
    </xf>
    <xf numFmtId="0" fontId="7" fillId="14" borderId="14" applyNumberFormat="0" applyFont="0" applyAlignment="0" applyProtection="0"/>
    <xf numFmtId="0" fontId="7" fillId="14" borderId="14" applyNumberFormat="0" applyFont="0" applyAlignment="0" applyProtection="0"/>
    <xf numFmtId="233" fontId="103" fillId="0" borderId="2764">
      <alignment vertical="center"/>
      <protection locked="0"/>
    </xf>
    <xf numFmtId="0" fontId="7" fillId="14" borderId="14" applyNumberFormat="0" applyFont="0" applyAlignment="0" applyProtection="0"/>
    <xf numFmtId="0" fontId="66" fillId="0" borderId="2763" applyNumberFormat="0" applyFill="0" applyAlignment="0" applyProtection="0"/>
    <xf numFmtId="192" fontId="74" fillId="0" borderId="2731" applyFont="0" applyFill="0" applyBorder="0" applyAlignment="0" applyProtection="0">
      <alignment horizontal="left"/>
      <protection locked="0"/>
    </xf>
    <xf numFmtId="191" fontId="74" fillId="0" borderId="2731"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3" fillId="63" borderId="2794" applyFill="0">
      <alignment horizontal="center"/>
    </xf>
    <xf numFmtId="0" fontId="7" fillId="14" borderId="14" applyNumberFormat="0" applyFont="0" applyAlignment="0" applyProtection="0"/>
    <xf numFmtId="201" fontId="10" fillId="39" borderId="2731" applyNumberFormat="0">
      <alignment horizontal="left"/>
    </xf>
    <xf numFmtId="228" fontId="121" fillId="0" borderId="2738" applyNumberFormat="0"/>
    <xf numFmtId="0" fontId="7" fillId="14" borderId="14" applyNumberFormat="0" applyFont="0" applyAlignment="0" applyProtection="0"/>
    <xf numFmtId="0" fontId="7" fillId="14" borderId="14" applyNumberFormat="0" applyFont="0" applyAlignment="0" applyProtection="0"/>
    <xf numFmtId="0" fontId="64" fillId="59" borderId="2753" applyNumberFormat="0" applyAlignment="0" applyProtection="0"/>
    <xf numFmtId="232" fontId="103" fillId="0" borderId="2746">
      <alignment vertical="center"/>
      <protection locked="0"/>
    </xf>
    <xf numFmtId="178" fontId="10" fillId="39" borderId="2731">
      <alignment horizontal="center"/>
      <protection locked="0"/>
    </xf>
    <xf numFmtId="0" fontId="64" fillId="59" borderId="2771" applyNumberFormat="0" applyAlignment="0" applyProtection="0"/>
    <xf numFmtId="178" fontId="10" fillId="39" borderId="2731">
      <alignment horizontal="center"/>
      <protection locked="0"/>
    </xf>
    <xf numFmtId="232" fontId="103" fillId="0" borderId="2755">
      <alignment vertical="center"/>
      <protection locked="0"/>
    </xf>
    <xf numFmtId="228" fontId="136" fillId="68" borderId="2783" applyNumberFormat="0">
      <alignment horizontal="right"/>
    </xf>
    <xf numFmtId="184" fontId="68" fillId="0" borderId="2758" applyFill="0">
      <alignment horizontal="center" vertical="center"/>
    </xf>
    <xf numFmtId="0" fontId="7" fillId="14" borderId="14" applyNumberFormat="0" applyFont="0" applyAlignment="0" applyProtection="0"/>
    <xf numFmtId="228" fontId="74" fillId="0" borderId="2731" applyNumberFormat="0">
      <alignment horizontal="left"/>
      <protection locked="0"/>
    </xf>
    <xf numFmtId="49" fontId="74" fillId="0" borderId="2758">
      <alignment horizontal="left" vertical="top" wrapText="1"/>
      <protection locked="0"/>
    </xf>
    <xf numFmtId="0" fontId="7" fillId="14" borderId="14" applyNumberFormat="0" applyFont="0" applyAlignment="0" applyProtection="0"/>
    <xf numFmtId="49" fontId="74" fillId="0" borderId="2731">
      <alignment horizontal="left" vertical="top" wrapText="1"/>
      <protection locked="0"/>
    </xf>
    <xf numFmtId="196" fontId="10" fillId="39" borderId="2731" applyFont="0" applyFill="0" applyBorder="0" applyAlignment="0">
      <alignment horizontal="left"/>
    </xf>
    <xf numFmtId="0" fontId="66" fillId="0" borderId="2790" applyNumberFormat="0" applyFill="0" applyAlignment="0" applyProtection="0"/>
    <xf numFmtId="231" fontId="103" fillId="0" borderId="2737">
      <alignment vertical="center"/>
      <protection locked="0"/>
    </xf>
    <xf numFmtId="0" fontId="61" fillId="46" borderId="2724" applyNumberFormat="0" applyAlignment="0" applyProtection="0"/>
    <xf numFmtId="228" fontId="124" fillId="0" borderId="2793" applyFill="0">
      <alignment horizontal="center" vertical="center"/>
    </xf>
    <xf numFmtId="0" fontId="7" fillId="14" borderId="14" applyNumberFormat="0" applyFont="0" applyAlignment="0" applyProtection="0"/>
    <xf numFmtId="228" fontId="104" fillId="0" borderId="2794" applyFill="0">
      <alignment horizontal="center" vertical="center"/>
    </xf>
    <xf numFmtId="0" fontId="73" fillId="63" borderId="2767" applyFill="0">
      <alignment horizontal="center"/>
    </xf>
    <xf numFmtId="250" fontId="168" fillId="0" borderId="2768" applyFill="0"/>
    <xf numFmtId="0" fontId="74" fillId="0" borderId="2785" applyNumberFormat="0">
      <alignment horizontal="left"/>
      <protection locked="0"/>
    </xf>
    <xf numFmtId="192" fontId="74" fillId="0" borderId="2776" applyFont="0" applyFill="0" applyBorder="0" applyAlignment="0" applyProtection="0">
      <alignment horizontal="left"/>
      <protection locked="0"/>
    </xf>
    <xf numFmtId="0" fontId="7" fillId="14" borderId="14" applyNumberFormat="0" applyFont="0" applyAlignment="0" applyProtection="0"/>
    <xf numFmtId="228" fontId="73" fillId="63" borderId="2767" applyFill="0">
      <alignment horizontal="center" vertical="center"/>
    </xf>
    <xf numFmtId="228" fontId="103" fillId="0" borderId="2782">
      <alignment vertical="center"/>
      <protection locked="0"/>
    </xf>
    <xf numFmtId="0" fontId="10" fillId="62" borderId="2770" applyNumberFormat="0" applyFont="0" applyAlignment="0" applyProtection="0"/>
    <xf numFmtId="230" fontId="103" fillId="0" borderId="2755">
      <alignment vertical="center"/>
      <protection locked="0"/>
    </xf>
    <xf numFmtId="228" fontId="74" fillId="0" borderId="2758" applyNumberFormat="0">
      <alignment horizontal="left"/>
      <protection locked="0"/>
    </xf>
    <xf numFmtId="0" fontId="53" fillId="59" borderId="2787" applyNumberFormat="0" applyAlignment="0" applyProtection="0"/>
    <xf numFmtId="0" fontId="66" fillId="0" borderId="2763" applyNumberFormat="0" applyFill="0" applyAlignment="0" applyProtection="0"/>
    <xf numFmtId="185" fontId="74" fillId="0" borderId="2776" applyFont="0" applyFill="0" applyBorder="0" applyAlignment="0" applyProtection="0">
      <alignment horizontal="left"/>
      <protection locked="0"/>
    </xf>
    <xf numFmtId="0" fontId="61" fillId="46" borderId="2742" applyNumberFormat="0" applyAlignment="0" applyProtection="0"/>
    <xf numFmtId="0" fontId="53" fillId="59" borderId="2742" applyNumberFormat="0" applyAlignment="0" applyProtection="0"/>
    <xf numFmtId="0" fontId="73" fillId="63" borderId="2785" applyFill="0">
      <alignment horizontal="center"/>
    </xf>
    <xf numFmtId="0" fontId="7" fillId="14" borderId="14" applyNumberFormat="0" applyFont="0" applyAlignment="0" applyProtection="0"/>
    <xf numFmtId="233" fontId="103" fillId="0" borderId="2782">
      <alignment vertic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8" fontId="73" fillId="63" borderId="2758" applyFill="0">
      <alignment horizontal="center" vertical="center"/>
    </xf>
    <xf numFmtId="0" fontId="7" fillId="14" borderId="14" applyNumberFormat="0" applyFont="0" applyAlignment="0" applyProtection="0"/>
    <xf numFmtId="250" fontId="121" fillId="0" borderId="2777" applyFill="0"/>
    <xf numFmtId="0" fontId="7" fillId="14" borderId="14" applyNumberFormat="0" applyFont="0" applyAlignment="0" applyProtection="0"/>
    <xf numFmtId="0" fontId="7" fillId="14" borderId="14" applyNumberFormat="0" applyFont="0" applyAlignment="0" applyProtection="0"/>
    <xf numFmtId="0" fontId="64" fillId="59" borderId="2735" applyNumberFormat="0" applyAlignment="0" applyProtection="0"/>
    <xf numFmtId="0" fontId="7" fillId="14" borderId="14" applyNumberFormat="0" applyFont="0" applyAlignment="0" applyProtection="0"/>
    <xf numFmtId="184" fontId="103" fillId="0" borderId="2746">
      <alignment vertical="center"/>
      <protection locked="0"/>
    </xf>
    <xf numFmtId="230" fontId="103" fillId="0" borderId="2746">
      <alignment vertical="center"/>
      <protection locked="0"/>
    </xf>
    <xf numFmtId="196" fontId="10" fillId="39" borderId="2794" applyFont="0" applyFill="0" applyBorder="0" applyAlignment="0">
      <alignment horizontal="left"/>
    </xf>
    <xf numFmtId="0" fontId="53" fillId="59" borderId="2769" applyNumberFormat="0" applyAlignment="0" applyProtection="0"/>
    <xf numFmtId="3" fontId="114" fillId="39" borderId="2794">
      <alignment horizontal="center"/>
      <protection locked="0"/>
    </xf>
    <xf numFmtId="0" fontId="7" fillId="14" borderId="14" applyNumberFormat="0" applyFont="0" applyAlignment="0" applyProtection="0"/>
    <xf numFmtId="0" fontId="10" fillId="62" borderId="2725" applyNumberFormat="0" applyFont="0" applyAlignment="0" applyProtection="0"/>
    <xf numFmtId="0" fontId="64" fillId="59" borderId="2726" applyNumberFormat="0" applyAlignment="0" applyProtection="0"/>
    <xf numFmtId="0" fontId="7" fillId="14" borderId="14" applyNumberFormat="0" applyFont="0" applyAlignment="0" applyProtection="0"/>
    <xf numFmtId="0" fontId="2" fillId="0" borderId="2763" applyNumberFormat="0" applyFill="0" applyAlignment="0" applyProtection="0"/>
    <xf numFmtId="0" fontId="7" fillId="14" borderId="14" applyNumberFormat="0" applyFont="0" applyAlignment="0" applyProtection="0"/>
    <xf numFmtId="188" fontId="73" fillId="63" borderId="2776" applyFill="0">
      <alignment horizontal="center" vertical="center"/>
    </xf>
    <xf numFmtId="233" fontId="103" fillId="0" borderId="2755">
      <alignment vertical="center"/>
      <protection locked="0"/>
    </xf>
    <xf numFmtId="190" fontId="74" fillId="0" borderId="2758" applyFont="0" applyFill="0" applyBorder="0" applyAlignment="0" applyProtection="0">
      <alignment horizontal="left"/>
      <protection locked="0"/>
    </xf>
    <xf numFmtId="228" fontId="124" fillId="0" borderId="2757" applyFill="0">
      <alignment horizontal="center" vertical="center"/>
    </xf>
    <xf numFmtId="0" fontId="73" fillId="63" borderId="2740" applyFill="0">
      <alignment horizontal="center"/>
    </xf>
    <xf numFmtId="0" fontId="7" fillId="14" borderId="14" applyNumberFormat="0" applyFont="0" applyAlignment="0" applyProtection="0"/>
    <xf numFmtId="233" fontId="103" fillId="0" borderId="2755">
      <alignment vertical="center"/>
      <protection locked="0"/>
    </xf>
    <xf numFmtId="0" fontId="7" fillId="14" borderId="14" applyNumberFormat="0" applyFont="0" applyAlignment="0" applyProtection="0"/>
    <xf numFmtId="0" fontId="2" fillId="0" borderId="2727" applyNumberFormat="0" applyFill="0" applyAlignment="0" applyProtection="0"/>
    <xf numFmtId="0" fontId="66" fillId="0" borderId="2727" applyNumberFormat="0" applyFill="0" applyAlignment="0" applyProtection="0"/>
    <xf numFmtId="0" fontId="7" fillId="14" borderId="14" applyNumberFormat="0" applyFont="0" applyAlignment="0" applyProtection="0"/>
    <xf numFmtId="0" fontId="2" fillId="0" borderId="2736" applyNumberFormat="0" applyFill="0" applyAlignment="0" applyProtection="0"/>
    <xf numFmtId="196" fontId="10" fillId="39" borderId="2785" applyFont="0" applyFill="0" applyBorder="0" applyAlignment="0">
      <alignment horizontal="left"/>
    </xf>
    <xf numFmtId="228" fontId="73" fillId="63" borderId="2740" applyFill="0">
      <alignment horizontal="center" vertical="center"/>
    </xf>
    <xf numFmtId="228" fontId="73" fillId="63" borderId="2731" applyFill="0">
      <alignment horizontal="center"/>
    </xf>
    <xf numFmtId="228" fontId="73" fillId="63" borderId="2731" applyFill="0">
      <alignment horizontal="center" vertical="center"/>
    </xf>
    <xf numFmtId="17" fontId="11" fillId="39" borderId="2740">
      <alignment horizontal="center"/>
      <protection locked="0"/>
    </xf>
    <xf numFmtId="0" fontId="53" fillId="59" borderId="2751" applyNumberFormat="0" applyAlignment="0" applyProtection="0"/>
    <xf numFmtId="191" fontId="74" fillId="0" borderId="2785" applyFont="0" applyFill="0" applyBorder="0" applyAlignment="0" applyProtection="0">
      <alignment horizontal="left"/>
      <protection locked="0"/>
    </xf>
    <xf numFmtId="0" fontId="7" fillId="14" borderId="14" applyNumberFormat="0" applyFont="0" applyAlignment="0" applyProtection="0"/>
    <xf numFmtId="0" fontId="61" fillId="46" borderId="2751" applyNumberFormat="0" applyAlignment="0" applyProtection="0"/>
    <xf numFmtId="254" fontId="10" fillId="39" borderId="2740">
      <alignment horizontal="right"/>
      <protection locked="0"/>
    </xf>
    <xf numFmtId="228" fontId="121" fillId="0" borderId="2756" applyNumberFormat="0"/>
    <xf numFmtId="0" fontId="7" fillId="14" borderId="14" applyNumberFormat="0" applyFont="0" applyAlignment="0" applyProtection="0"/>
    <xf numFmtId="0" fontId="7" fillId="14" borderId="14" applyNumberFormat="0" applyFont="0" applyAlignment="0" applyProtection="0"/>
    <xf numFmtId="231" fontId="103" fillId="0" borderId="2764">
      <alignment vertical="center"/>
      <protection locked="0"/>
    </xf>
    <xf numFmtId="0" fontId="61" fillId="46" borderId="2760" applyNumberFormat="0" applyAlignment="0" applyProtection="0"/>
    <xf numFmtId="0" fontId="7" fillId="14" borderId="14" applyNumberFormat="0" applyFont="0" applyAlignment="0" applyProtection="0"/>
    <xf numFmtId="250" fontId="168" fillId="0" borderId="2759" applyFill="0"/>
    <xf numFmtId="0" fontId="64" fillId="59" borderId="2753" applyNumberFormat="0" applyAlignment="0" applyProtection="0"/>
    <xf numFmtId="0" fontId="7" fillId="14" borderId="14" applyNumberFormat="0" applyFont="0" applyAlignment="0" applyProtection="0"/>
    <xf numFmtId="178" fontId="10" fillId="39" borderId="2776">
      <alignment horizontal="center"/>
      <protection locked="0"/>
    </xf>
    <xf numFmtId="0" fontId="7" fillId="14" borderId="14" applyNumberFormat="0" applyFont="0" applyAlignment="0" applyProtection="0"/>
    <xf numFmtId="185" fontId="74" fillId="0" borderId="2731" applyFont="0" applyFill="0" applyBorder="0" applyAlignment="0" applyProtection="0">
      <alignment horizontal="left"/>
      <protection locked="0"/>
    </xf>
    <xf numFmtId="0" fontId="7" fillId="14" borderId="14" applyNumberFormat="0" applyFont="0" applyAlignment="0" applyProtection="0"/>
    <xf numFmtId="231" fontId="103" fillId="0" borderId="2764">
      <alignment vertical="center"/>
      <protection locked="0"/>
    </xf>
    <xf numFmtId="228" fontId="103" fillId="0" borderId="2776" applyFill="0">
      <alignment horizontal="center" vertical="center"/>
    </xf>
    <xf numFmtId="0" fontId="64" fillId="59" borderId="2789" applyNumberFormat="0" applyAlignment="0" applyProtection="0"/>
    <xf numFmtId="231" fontId="103" fillId="0" borderId="2791">
      <alignment vertical="center"/>
      <protection locked="0"/>
    </xf>
    <xf numFmtId="0" fontId="7" fillId="14" borderId="14" applyNumberFormat="0" applyFont="0" applyAlignment="0" applyProtection="0"/>
    <xf numFmtId="0" fontId="7" fillId="14" borderId="14" applyNumberFormat="0" applyFont="0" applyAlignment="0" applyProtection="0"/>
    <xf numFmtId="49" fontId="74" fillId="0" borderId="2767">
      <alignment horizontal="left" vertical="top" wrapText="1"/>
      <protection locked="0"/>
    </xf>
    <xf numFmtId="0" fontId="66" fillId="0" borderId="2772" applyNumberFormat="0" applyFill="0" applyAlignment="0" applyProtection="0"/>
    <xf numFmtId="0" fontId="7" fillId="14" borderId="14" applyNumberFormat="0" applyFont="0" applyAlignment="0" applyProtection="0"/>
    <xf numFmtId="228" fontId="112" fillId="0" borderId="2775"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4" fillId="0" borderId="2740"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2780" applyNumberFormat="0" applyAlignment="0" applyProtection="0"/>
    <xf numFmtId="228" fontId="73" fillId="63" borderId="2767"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10" fillId="62" borderId="2734" applyNumberFormat="0" applyFont="0" applyAlignment="0" applyProtection="0"/>
    <xf numFmtId="0" fontId="7" fillId="14" borderId="14" applyNumberFormat="0" applyFont="0" applyAlignment="0" applyProtection="0"/>
    <xf numFmtId="228" fontId="74" fillId="0" borderId="2767" applyNumberFormat="0">
      <alignment horizontal="left"/>
      <protection locked="0"/>
    </xf>
    <xf numFmtId="0" fontId="7" fillId="14" borderId="14" applyNumberFormat="0" applyFont="0" applyAlignment="0" applyProtection="0"/>
    <xf numFmtId="0" fontId="64" fillId="59" borderId="2762" applyNumberFormat="0" applyAlignment="0" applyProtection="0"/>
    <xf numFmtId="10" fontId="68" fillId="67" borderId="2794" applyNumberFormat="0" applyBorder="0" applyAlignment="0" applyProtection="0"/>
    <xf numFmtId="0" fontId="53" fillId="59" borderId="2724" applyNumberFormat="0" applyAlignment="0" applyProtection="0"/>
    <xf numFmtId="0" fontId="61" fillId="46" borderId="2724" applyNumberFormat="0" applyAlignment="0" applyProtection="0"/>
    <xf numFmtId="0" fontId="64" fillId="59" borderId="2726" applyNumberFormat="0" applyAlignment="0" applyProtection="0"/>
    <xf numFmtId="0" fontId="66" fillId="0" borderId="2727" applyNumberFormat="0" applyFill="0" applyAlignment="0" applyProtection="0"/>
    <xf numFmtId="0" fontId="2" fillId="0" borderId="2727" applyNumberFormat="0" applyFill="0" applyAlignment="0" applyProtection="0"/>
    <xf numFmtId="0" fontId="53" fillId="59" borderId="2724" applyNumberFormat="0" applyAlignment="0" applyProtection="0"/>
    <xf numFmtId="0" fontId="61" fillId="46" borderId="2724" applyNumberFormat="0" applyAlignment="0" applyProtection="0"/>
    <xf numFmtId="0" fontId="7" fillId="14" borderId="14" applyNumberFormat="0" applyFont="0" applyAlignment="0" applyProtection="0"/>
    <xf numFmtId="0" fontId="64" fillId="59" borderId="2726" applyNumberFormat="0" applyAlignment="0" applyProtection="0"/>
    <xf numFmtId="0" fontId="2" fillId="0" borderId="2727" applyNumberFormat="0" applyFill="0" applyAlignment="0" applyProtection="0"/>
    <xf numFmtId="0" fontId="66" fillId="0" borderId="2727"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724" applyNumberFormat="0" applyAlignment="0" applyProtection="0"/>
    <xf numFmtId="229" fontId="103" fillId="0" borderId="2755">
      <alignment vertical="center"/>
      <protection locked="0"/>
    </xf>
    <xf numFmtId="0" fontId="7" fillId="14" borderId="14" applyNumberFormat="0" applyFont="0" applyAlignment="0" applyProtection="0"/>
    <xf numFmtId="0" fontId="61" fillId="46" borderId="2724" applyNumberFormat="0" applyAlignment="0" applyProtection="0"/>
    <xf numFmtId="228" fontId="68" fillId="0" borderId="2740" applyFill="0">
      <alignment horizontal="center" vertical="center"/>
    </xf>
    <xf numFmtId="184" fontId="68" fillId="0" borderId="2740" applyFill="0">
      <alignment horizontal="center" vertical="center"/>
    </xf>
    <xf numFmtId="0" fontId="10" fillId="62" borderId="2725" applyNumberFormat="0" applyFont="0" applyAlignment="0" applyProtection="0"/>
    <xf numFmtId="0" fontId="64" fillId="59" borderId="2726" applyNumberFormat="0" applyAlignment="0" applyProtection="0"/>
    <xf numFmtId="228" fontId="124" fillId="0" borderId="2766" applyFill="0">
      <alignment horizontal="center" vertical="center"/>
    </xf>
    <xf numFmtId="0" fontId="7" fillId="14" borderId="14" applyNumberFormat="0" applyFont="0" applyAlignment="0" applyProtection="0"/>
    <xf numFmtId="0" fontId="66" fillId="0" borderId="2727" applyNumberFormat="0" applyFill="0" applyAlignment="0" applyProtection="0"/>
    <xf numFmtId="0" fontId="2" fillId="0" borderId="2727" applyNumberFormat="0" applyFill="0" applyAlignment="0" applyProtection="0"/>
    <xf numFmtId="228" fontId="103" fillId="0" borderId="2740" applyFill="0">
      <alignment horizontal="center" vertical="center"/>
    </xf>
    <xf numFmtId="0" fontId="7" fillId="14" borderId="14" applyNumberFormat="0" applyFont="0" applyAlignment="0" applyProtection="0"/>
    <xf numFmtId="266" fontId="103" fillId="0" borderId="2776"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724"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724" applyNumberFormat="0" applyAlignment="0" applyProtection="0"/>
    <xf numFmtId="0" fontId="7" fillId="14" borderId="14" applyNumberFormat="0" applyFont="0" applyAlignment="0" applyProtection="0"/>
    <xf numFmtId="0" fontId="10" fillId="62" borderId="2725" applyNumberFormat="0" applyFont="0" applyAlignment="0" applyProtection="0"/>
    <xf numFmtId="0" fontId="64" fillId="59" borderId="2726" applyNumberFormat="0" applyAlignment="0" applyProtection="0"/>
    <xf numFmtId="0" fontId="7" fillId="14" borderId="14" applyNumberFormat="0" applyFont="0" applyAlignment="0" applyProtection="0"/>
    <xf numFmtId="37" fontId="70" fillId="0" borderId="2793" applyFill="0">
      <alignment horizontal="center" vertical="center"/>
    </xf>
    <xf numFmtId="0" fontId="2" fillId="0" borderId="2727" applyNumberFormat="0" applyFill="0" applyAlignment="0" applyProtection="0"/>
    <xf numFmtId="0" fontId="66" fillId="0" borderId="2727"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2744" applyNumberFormat="0" applyAlignment="0" applyProtection="0"/>
    <xf numFmtId="191" fontId="74" fillId="0" borderId="2740"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201" fontId="10" fillId="39" borderId="2776" applyNumberFormat="0">
      <alignment horizontal="left"/>
    </xf>
    <xf numFmtId="0" fontId="73" fillId="63" borderId="2731" applyFill="0">
      <alignment horizontal="center"/>
    </xf>
    <xf numFmtId="0" fontId="7" fillId="14" borderId="14" applyNumberFormat="0" applyFont="0" applyAlignment="0" applyProtection="0"/>
    <xf numFmtId="276" fontId="20" fillId="0" borderId="2758">
      <alignment horizontal="center"/>
    </xf>
    <xf numFmtId="192" fontId="74" fillId="0" borderId="2740" applyFont="0" applyFill="0" applyBorder="0" applyAlignment="0" applyProtection="0">
      <alignment horizontal="left"/>
      <protection locked="0"/>
    </xf>
    <xf numFmtId="190" fontId="74" fillId="0" borderId="2740" applyFont="0" applyFill="0" applyBorder="0" applyAlignment="0" applyProtection="0">
      <alignment horizontal="left"/>
      <protection locked="0"/>
    </xf>
    <xf numFmtId="0" fontId="10" fillId="62" borderId="2743" applyNumberFormat="0" applyFont="0" applyAlignment="0" applyProtection="0"/>
    <xf numFmtId="188" fontId="73" fillId="63" borderId="2731" applyFill="0">
      <alignment horizontal="center" vertical="center"/>
    </xf>
    <xf numFmtId="0" fontId="7" fillId="14" borderId="14" applyNumberFormat="0" applyFont="0" applyAlignment="0" applyProtection="0"/>
    <xf numFmtId="0" fontId="10" fillId="62" borderId="2770" applyNumberFormat="0" applyFont="0" applyAlignment="0" applyProtection="0"/>
    <xf numFmtId="0" fontId="2" fillId="0" borderId="2781" applyNumberFormat="0" applyFill="0" applyAlignment="0" applyProtection="0"/>
    <xf numFmtId="0" fontId="61" fillId="46" borderId="2733"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0" fontId="10" fillId="63" borderId="2731" applyNumberFormat="0" applyFont="0" applyBorder="0" applyAlignment="0" applyProtection="0"/>
    <xf numFmtId="180" fontId="10" fillId="63" borderId="2731" applyNumberFormat="0" applyFont="0" applyBorder="0" applyAlignment="0" applyProtection="0"/>
    <xf numFmtId="0" fontId="66" fillId="0" borderId="2772" applyNumberFormat="0" applyFill="0" applyAlignment="0" applyProtection="0"/>
    <xf numFmtId="276" fontId="20" fillId="0" borderId="2749">
      <alignment horizontal="center"/>
    </xf>
    <xf numFmtId="192" fontId="74" fillId="0" borderId="2767" applyFont="0" applyFill="0" applyBorder="0" applyAlignment="0" applyProtection="0">
      <alignment horizontal="left"/>
      <protection locked="0"/>
    </xf>
    <xf numFmtId="267" fontId="112" fillId="0" borderId="2766" applyFill="0">
      <alignment horizontal="center" vertical="center"/>
    </xf>
    <xf numFmtId="0" fontId="7" fillId="14" borderId="14" applyNumberFormat="0" applyFont="0" applyAlignment="0" applyProtection="0"/>
    <xf numFmtId="250" fontId="121" fillId="0" borderId="2750" applyFill="0"/>
    <xf numFmtId="0" fontId="7" fillId="14" borderId="14" applyNumberFormat="0" applyFont="0" applyAlignment="0" applyProtection="0"/>
    <xf numFmtId="0" fontId="7" fillId="14" borderId="14" applyNumberFormat="0" applyFont="0" applyAlignment="0" applyProtection="0"/>
    <xf numFmtId="250" fontId="121" fillId="0" borderId="2795" applyFill="0"/>
    <xf numFmtId="0" fontId="7" fillId="14" borderId="14" applyNumberFormat="0" applyFont="0" applyAlignment="0" applyProtection="0"/>
    <xf numFmtId="228" fontId="136" fillId="68" borderId="2747" applyNumberFormat="0">
      <alignment horizontal="right"/>
    </xf>
    <xf numFmtId="10" fontId="68" fillId="67" borderId="2767" applyNumberFormat="0" applyBorder="0" applyAlignment="0" applyProtection="0"/>
    <xf numFmtId="0" fontId="7" fillId="14" borderId="14" applyNumberFormat="0" applyFont="0" applyAlignment="0" applyProtection="0"/>
    <xf numFmtId="0" fontId="7" fillId="14" borderId="14" applyNumberFormat="0" applyFont="0" applyAlignment="0" applyProtection="0"/>
    <xf numFmtId="0" fontId="73" fillId="63" borderId="2731" applyFill="0">
      <alignment horizontal="center"/>
    </xf>
    <xf numFmtId="188" fontId="73" fillId="63" borderId="2731" applyFill="0">
      <alignment horizontal="center" vertical="center"/>
    </xf>
    <xf numFmtId="185" fontId="74" fillId="0" borderId="2731" applyFont="0" applyFill="0" applyBorder="0" applyAlignment="0" applyProtection="0">
      <alignment horizontal="left"/>
      <protection locked="0"/>
    </xf>
    <xf numFmtId="197" fontId="74" fillId="0" borderId="2731">
      <alignment horizontal="left"/>
      <protection locked="0"/>
    </xf>
    <xf numFmtId="0" fontId="53" fillId="59" borderId="2733" applyNumberFormat="0" applyAlignment="0" applyProtection="0"/>
    <xf numFmtId="0" fontId="61" fillId="46" borderId="2733" applyNumberFormat="0" applyAlignment="0" applyProtection="0"/>
    <xf numFmtId="0" fontId="64" fillId="59" borderId="2735" applyNumberFormat="0" applyAlignment="0" applyProtection="0"/>
    <xf numFmtId="0" fontId="66" fillId="0" borderId="2736" applyNumberFormat="0" applyFill="0" applyAlignment="0" applyProtection="0"/>
    <xf numFmtId="0" fontId="2" fillId="0" borderId="2736" applyNumberFormat="0" applyFill="0" applyAlignment="0" applyProtection="0"/>
    <xf numFmtId="0" fontId="53" fillId="59" borderId="2733" applyNumberFormat="0" applyAlignment="0" applyProtection="0"/>
    <xf numFmtId="0" fontId="73" fillId="63" borderId="2731" applyFill="0">
      <alignment horizontal="center"/>
    </xf>
    <xf numFmtId="188" fontId="73" fillId="63" borderId="2731" applyFill="0">
      <alignment horizontal="center" vertical="center"/>
    </xf>
    <xf numFmtId="0" fontId="61" fillId="46" borderId="2733" applyNumberFormat="0" applyAlignment="0" applyProtection="0"/>
    <xf numFmtId="0" fontId="7" fillId="14" borderId="14" applyNumberFormat="0" applyFont="0" applyAlignment="0" applyProtection="0"/>
    <xf numFmtId="0" fontId="64" fillId="59" borderId="2735" applyNumberFormat="0" applyAlignment="0" applyProtection="0"/>
    <xf numFmtId="0" fontId="2" fillId="0" borderId="2736" applyNumberFormat="0" applyFill="0" applyAlignment="0" applyProtection="0"/>
    <xf numFmtId="0" fontId="66" fillId="0" borderId="2736"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733" applyNumberFormat="0" applyAlignment="0" applyProtection="0"/>
    <xf numFmtId="0" fontId="7" fillId="14" borderId="14" applyNumberFormat="0" applyFont="0" applyAlignment="0" applyProtection="0"/>
    <xf numFmtId="0" fontId="61" fillId="46" borderId="2733" applyNumberFormat="0" applyAlignment="0" applyProtection="0"/>
    <xf numFmtId="192" fontId="74" fillId="0" borderId="2749" applyFont="0" applyFill="0" applyBorder="0" applyAlignment="0" applyProtection="0">
      <alignment horizontal="left"/>
      <protection locked="0"/>
    </xf>
    <xf numFmtId="271" fontId="11" fillId="0" borderId="2749">
      <alignment horizontal="right"/>
    </xf>
    <xf numFmtId="0" fontId="10" fillId="62" borderId="2734" applyNumberFormat="0" applyFont="0" applyAlignment="0" applyProtection="0"/>
    <xf numFmtId="0" fontId="64" fillId="59" borderId="2735" applyNumberFormat="0" applyAlignment="0" applyProtection="0"/>
    <xf numFmtId="0" fontId="61" fillId="46" borderId="2751" applyNumberFormat="0" applyAlignment="0" applyProtection="0"/>
    <xf numFmtId="0" fontId="7" fillId="14" borderId="14" applyNumberFormat="0" applyFont="0" applyAlignment="0" applyProtection="0"/>
    <xf numFmtId="0" fontId="66" fillId="0" borderId="2736" applyNumberFormat="0" applyFill="0" applyAlignment="0" applyProtection="0"/>
    <xf numFmtId="0" fontId="2" fillId="0" borderId="2736" applyNumberFormat="0" applyFill="0" applyAlignment="0" applyProtection="0"/>
    <xf numFmtId="190" fontId="74" fillId="0" borderId="2749"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733"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733" applyNumberFormat="0" applyAlignment="0" applyProtection="0"/>
    <xf numFmtId="0" fontId="7" fillId="14" borderId="14" applyNumberFormat="0" applyFont="0" applyAlignment="0" applyProtection="0"/>
    <xf numFmtId="0" fontId="10" fillId="62" borderId="2734" applyNumberFormat="0" applyFont="0" applyAlignment="0" applyProtection="0"/>
    <xf numFmtId="0" fontId="64" fillId="59" borderId="2735" applyNumberFormat="0" applyAlignment="0" applyProtection="0"/>
    <xf numFmtId="0" fontId="7" fillId="14" borderId="14" applyNumberFormat="0" applyFont="0" applyAlignment="0" applyProtection="0"/>
    <xf numFmtId="0" fontId="2" fillId="0" borderId="2736" applyNumberFormat="0" applyFill="0" applyAlignment="0" applyProtection="0"/>
    <xf numFmtId="0" fontId="66" fillId="0" borderId="2736" applyNumberFormat="0" applyFill="0" applyAlignment="0" applyProtection="0"/>
    <xf numFmtId="0" fontId="66" fillId="0" borderId="2763" applyNumberFormat="0" applyFill="0" applyAlignment="0" applyProtection="0"/>
    <xf numFmtId="267" fontId="112" fillId="0" borderId="2757"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10" fillId="62" borderId="2770"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3" fontId="114" fillId="39" borderId="2785">
      <alignment horizontal="center"/>
      <protection locked="0"/>
    </xf>
    <xf numFmtId="0" fontId="7" fillId="14" borderId="14" applyNumberFormat="0" applyFont="0" applyAlignment="0" applyProtection="0"/>
    <xf numFmtId="0" fontId="7" fillId="14" borderId="14" applyNumberFormat="0" applyFont="0" applyAlignment="0" applyProtection="0"/>
    <xf numFmtId="187" fontId="74" fillId="0" borderId="2776" applyFont="0" applyFill="0" applyBorder="0" applyAlignment="0" applyProtection="0">
      <alignment horizontal="left"/>
      <protection locked="0"/>
    </xf>
    <xf numFmtId="185" fontId="74" fillId="0" borderId="2767" applyFont="0" applyFill="0" applyBorder="0" applyAlignment="0" applyProtection="0">
      <alignment horizontal="left"/>
      <protection locked="0"/>
    </xf>
    <xf numFmtId="250" fontId="121" fillId="0" borderId="2759" applyFill="0"/>
    <xf numFmtId="0" fontId="7" fillId="14" borderId="14" applyNumberFormat="0" applyFont="0" applyAlignment="0" applyProtection="0"/>
    <xf numFmtId="0" fontId="66" fillId="0" borderId="2790" applyNumberFormat="0" applyFill="0" applyAlignment="0" applyProtection="0"/>
    <xf numFmtId="0" fontId="66" fillId="0" borderId="2781" applyNumberFormat="0" applyFill="0" applyAlignment="0" applyProtection="0"/>
    <xf numFmtId="0" fontId="61" fillId="46" borderId="2778" applyNumberFormat="0" applyAlignment="0" applyProtection="0"/>
    <xf numFmtId="185" fontId="74" fillId="0" borderId="2758" applyFont="0" applyFill="0" applyBorder="0" applyAlignment="0" applyProtection="0">
      <alignment horizontal="left"/>
      <protection locked="0"/>
    </xf>
    <xf numFmtId="180" fontId="10" fillId="63" borderId="2740" applyNumberFormat="0" applyFont="0" applyBorder="0" applyAlignment="0" applyProtection="0"/>
    <xf numFmtId="180" fontId="10" fillId="63" borderId="2740" applyNumberFormat="0" applyFont="0" applyBorder="0" applyAlignment="0" applyProtection="0"/>
    <xf numFmtId="178" fontId="10" fillId="39" borderId="2794">
      <alignment horizontal="center"/>
      <protection locked="0"/>
    </xf>
    <xf numFmtId="193" fontId="10" fillId="0" borderId="2767" applyFont="0" applyFill="0" applyBorder="0" applyAlignment="0" applyProtection="0">
      <alignment horizontal="left"/>
      <protection locked="0"/>
    </xf>
    <xf numFmtId="17" fontId="11" fillId="39" borderId="2758">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10" fillId="62" borderId="2779" applyNumberFormat="0" applyFont="0" applyAlignment="0" applyProtection="0"/>
    <xf numFmtId="0" fontId="2" fillId="0" borderId="2790"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71" fontId="11" fillId="0" borderId="2767">
      <alignment horizontal="right"/>
    </xf>
    <xf numFmtId="0" fontId="7" fillId="14" borderId="14" applyNumberFormat="0" applyFont="0" applyAlignment="0" applyProtection="0"/>
    <xf numFmtId="0" fontId="53" fillId="59" borderId="2742" applyNumberFormat="0" applyAlignment="0" applyProtection="0"/>
    <xf numFmtId="0" fontId="61" fillId="46" borderId="2742" applyNumberFormat="0" applyAlignment="0" applyProtection="0"/>
    <xf numFmtId="0" fontId="64" fillId="59" borderId="2744" applyNumberFormat="0" applyAlignment="0" applyProtection="0"/>
    <xf numFmtId="0" fontId="66" fillId="0" borderId="2745" applyNumberFormat="0" applyFill="0" applyAlignment="0" applyProtection="0"/>
    <xf numFmtId="0" fontId="2" fillId="0" borderId="2745" applyNumberFormat="0" applyFill="0" applyAlignment="0" applyProtection="0"/>
    <xf numFmtId="0" fontId="53" fillId="59" borderId="2742" applyNumberFormat="0" applyAlignment="0" applyProtection="0"/>
    <xf numFmtId="0" fontId="61" fillId="46" borderId="2742" applyNumberFormat="0" applyAlignment="0" applyProtection="0"/>
    <xf numFmtId="0" fontId="7" fillId="14" borderId="14" applyNumberFormat="0" applyFont="0" applyAlignment="0" applyProtection="0"/>
    <xf numFmtId="0" fontId="64" fillId="59" borderId="2744" applyNumberFormat="0" applyAlignment="0" applyProtection="0"/>
    <xf numFmtId="0" fontId="2" fillId="0" borderId="2745" applyNumberFormat="0" applyFill="0" applyAlignment="0" applyProtection="0"/>
    <xf numFmtId="0" fontId="66" fillId="0" borderId="2745" applyNumberFormat="0" applyFill="0" applyAlignment="0" applyProtection="0"/>
    <xf numFmtId="197" fontId="74" fillId="0" borderId="2776">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742" applyNumberFormat="0" applyAlignment="0" applyProtection="0"/>
    <xf numFmtId="228" fontId="121" fillId="0" borderId="2765" applyNumberFormat="0"/>
    <xf numFmtId="0" fontId="7" fillId="14" borderId="14" applyNumberFormat="0" applyFont="0" applyAlignment="0" applyProtection="0"/>
    <xf numFmtId="0" fontId="61" fillId="46" borderId="2742" applyNumberFormat="0" applyAlignment="0" applyProtection="0"/>
    <xf numFmtId="228" fontId="79" fillId="0" borderId="2758" applyFill="0">
      <alignment horizontal="center" vertical="center"/>
    </xf>
    <xf numFmtId="228" fontId="68" fillId="0" borderId="2758" applyFill="0">
      <alignment horizontal="center" vertical="center"/>
    </xf>
    <xf numFmtId="0" fontId="10" fillId="62" borderId="2743" applyNumberFormat="0" applyFont="0" applyAlignment="0" applyProtection="0"/>
    <xf numFmtId="0" fontId="64" fillId="59" borderId="2744" applyNumberFormat="0" applyAlignment="0" applyProtection="0"/>
    <xf numFmtId="0" fontId="7" fillId="14" borderId="14" applyNumberFormat="0" applyFont="0" applyAlignment="0" applyProtection="0"/>
    <xf numFmtId="0" fontId="66" fillId="0" borderId="2745" applyNumberFormat="0" applyFill="0" applyAlignment="0" applyProtection="0"/>
    <xf numFmtId="0" fontId="2" fillId="0" borderId="2745" applyNumberFormat="0" applyFill="0" applyAlignment="0" applyProtection="0"/>
    <xf numFmtId="228" fontId="104" fillId="0" borderId="2758"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66" fontId="103" fillId="0" borderId="2758" applyFill="0">
      <alignment horizontal="center" vertical="center"/>
    </xf>
    <xf numFmtId="37" fontId="70" fillId="0" borderId="2766"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742"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742" applyNumberFormat="0" applyAlignment="0" applyProtection="0"/>
    <xf numFmtId="254" fontId="10" fillId="39" borderId="2794">
      <alignment horizontal="right"/>
      <protection locked="0"/>
    </xf>
    <xf numFmtId="0" fontId="7" fillId="14" borderId="14" applyNumberFormat="0" applyFont="0" applyAlignment="0" applyProtection="0"/>
    <xf numFmtId="0" fontId="10" fillId="62" borderId="2743" applyNumberFormat="0" applyFont="0" applyAlignment="0" applyProtection="0"/>
    <xf numFmtId="0" fontId="64" fillId="59" borderId="2744" applyNumberFormat="0" applyAlignment="0" applyProtection="0"/>
    <xf numFmtId="0" fontId="7" fillId="14" borderId="14" applyNumberFormat="0" applyFont="0" applyAlignment="0" applyProtection="0"/>
    <xf numFmtId="0" fontId="2" fillId="0" borderId="2745" applyNumberFormat="0" applyFill="0" applyAlignment="0" applyProtection="0"/>
    <xf numFmtId="0" fontId="66" fillId="0" borderId="2745"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187" fontId="74" fillId="0" borderId="2794"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3" fillId="0" borderId="2791">
      <alignment vertical="center"/>
      <protection locked="0"/>
    </xf>
    <xf numFmtId="178" fontId="10" fillId="39" borderId="2776">
      <alignment horizontal="center"/>
      <protection locked="0"/>
    </xf>
    <xf numFmtId="0" fontId="7" fillId="14" borderId="14" applyNumberFormat="0" applyFont="0" applyAlignment="0" applyProtection="0"/>
    <xf numFmtId="191" fontId="74" fillId="0" borderId="2758" applyFont="0" applyFill="0" applyBorder="0" applyAlignment="0" applyProtection="0">
      <alignment horizontal="left"/>
      <protection locked="0"/>
    </xf>
    <xf numFmtId="0" fontId="7" fillId="14" borderId="14" applyNumberFormat="0" applyFont="0" applyAlignment="0" applyProtection="0"/>
    <xf numFmtId="190" fontId="74" fillId="0" borderId="2767" applyFont="0" applyFill="0" applyBorder="0" applyAlignment="0" applyProtection="0">
      <alignment horizontal="left"/>
      <protection locked="0"/>
    </xf>
    <xf numFmtId="0" fontId="7" fillId="14" borderId="14" applyNumberFormat="0" applyFont="0" applyAlignment="0" applyProtection="0"/>
    <xf numFmtId="0" fontId="73" fillId="63" borderId="2767" applyFill="0">
      <alignment horizontal="center"/>
    </xf>
    <xf numFmtId="0" fontId="7" fillId="14" borderId="14" applyNumberFormat="0" applyFont="0" applyAlignment="0" applyProtection="0"/>
    <xf numFmtId="180" fontId="10" fillId="63" borderId="2749" applyNumberFormat="0" applyFont="0" applyBorder="0" applyAlignment="0" applyProtection="0"/>
    <xf numFmtId="180" fontId="10" fillId="63" borderId="2749" applyNumberFormat="0" applyFont="0" applyBorder="0" applyAlignment="0" applyProtection="0"/>
    <xf numFmtId="0" fontId="66" fillId="0" borderId="2790" applyNumberFormat="0" applyFill="0" applyAlignment="0" applyProtection="0"/>
    <xf numFmtId="276" fontId="20" fillId="0" borderId="2776">
      <alignment horizontal="center"/>
    </xf>
    <xf numFmtId="0" fontId="7" fillId="14" borderId="14" applyNumberFormat="0" applyFont="0" applyAlignment="0" applyProtection="0"/>
    <xf numFmtId="0" fontId="53" fillId="59" borderId="2751" applyNumberFormat="0" applyAlignment="0" applyProtection="0"/>
    <xf numFmtId="0" fontId="61" fillId="46" borderId="2751" applyNumberFormat="0" applyAlignment="0" applyProtection="0"/>
    <xf numFmtId="0" fontId="64" fillId="59" borderId="2753" applyNumberFormat="0" applyAlignment="0" applyProtection="0"/>
    <xf numFmtId="0" fontId="66" fillId="0" borderId="2754" applyNumberFormat="0" applyFill="0" applyAlignment="0" applyProtection="0"/>
    <xf numFmtId="0" fontId="2" fillId="0" borderId="2754" applyNumberFormat="0" applyFill="0" applyAlignment="0" applyProtection="0"/>
    <xf numFmtId="0" fontId="53" fillId="59" borderId="2751" applyNumberFormat="0" applyAlignment="0" applyProtection="0"/>
    <xf numFmtId="184" fontId="68" fillId="0" borderId="2776" applyFill="0">
      <alignment horizontal="center" vertical="center"/>
    </xf>
    <xf numFmtId="0" fontId="61" fillId="46" borderId="2751" applyNumberFormat="0" applyAlignment="0" applyProtection="0"/>
    <xf numFmtId="0" fontId="7" fillId="14" borderId="14" applyNumberFormat="0" applyFont="0" applyAlignment="0" applyProtection="0"/>
    <xf numFmtId="0" fontId="64" fillId="59" borderId="2753" applyNumberFormat="0" applyAlignment="0" applyProtection="0"/>
    <xf numFmtId="0" fontId="2" fillId="0" borderId="2754" applyNumberFormat="0" applyFill="0" applyAlignment="0" applyProtection="0"/>
    <xf numFmtId="0" fontId="66" fillId="0" borderId="2754"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751" applyNumberFormat="0" applyAlignment="0" applyProtection="0"/>
    <xf numFmtId="271" fontId="11" fillId="0" borderId="2776">
      <alignment horizontal="right"/>
    </xf>
    <xf numFmtId="0" fontId="7" fillId="14" borderId="14" applyNumberFormat="0" applyFont="0" applyAlignment="0" applyProtection="0"/>
    <xf numFmtId="0" fontId="61" fillId="46" borderId="2751" applyNumberFormat="0" applyAlignment="0" applyProtection="0"/>
    <xf numFmtId="178" fontId="10" fillId="39" borderId="2767">
      <alignment horizontal="center"/>
      <protection locked="0"/>
    </xf>
    <xf numFmtId="228" fontId="104" fillId="0" borderId="2767" applyFill="0">
      <alignment horizontal="center" vertical="center"/>
    </xf>
    <xf numFmtId="0" fontId="10" fillId="62" borderId="2752" applyNumberFormat="0" applyFont="0" applyAlignment="0" applyProtection="0"/>
    <xf numFmtId="0" fontId="64" fillId="59" borderId="2753" applyNumberFormat="0" applyAlignment="0" applyProtection="0"/>
    <xf numFmtId="0" fontId="7" fillId="14" borderId="14" applyNumberFormat="0" applyFont="0" applyAlignment="0" applyProtection="0"/>
    <xf numFmtId="0" fontId="66" fillId="0" borderId="2754" applyNumberFormat="0" applyFill="0" applyAlignment="0" applyProtection="0"/>
    <xf numFmtId="0" fontId="2" fillId="0" borderId="2754" applyNumberFormat="0" applyFill="0" applyAlignment="0" applyProtection="0"/>
    <xf numFmtId="228" fontId="79" fillId="0" borderId="2767"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4" fontId="68" fillId="0" borderId="2767"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751"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751"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10" fillId="62" borderId="2752" applyNumberFormat="0" applyFont="0" applyAlignment="0" applyProtection="0"/>
    <xf numFmtId="0" fontId="64" fillId="59" borderId="2753" applyNumberFormat="0" applyAlignment="0" applyProtection="0"/>
    <xf numFmtId="0" fontId="7" fillId="14" borderId="14" applyNumberFormat="0" applyFont="0" applyAlignment="0" applyProtection="0"/>
    <xf numFmtId="0" fontId="2" fillId="0" borderId="2754" applyNumberFormat="0" applyFill="0" applyAlignment="0" applyProtection="0"/>
    <xf numFmtId="0" fontId="66" fillId="0" borderId="2754" applyNumberFormat="0" applyFill="0" applyAlignment="0" applyProtection="0"/>
    <xf numFmtId="228" fontId="136" fillId="68" borderId="2774" applyNumberFormat="0">
      <alignment horizontal="right"/>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73" fillId="63" borderId="2767" applyFill="0">
      <alignment horizontal="center"/>
    </xf>
    <xf numFmtId="0" fontId="7" fillId="14" borderId="14" applyNumberFormat="0" applyFont="0" applyAlignment="0" applyProtection="0"/>
    <xf numFmtId="266" fontId="103" fillId="0" borderId="2767"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68" fillId="0" borderId="2795" applyFill="0"/>
    <xf numFmtId="188" fontId="73" fillId="63" borderId="2785" applyFill="0">
      <alignment horizontal="center" vertical="center"/>
    </xf>
    <xf numFmtId="0" fontId="2" fillId="0" borderId="2772" applyNumberFormat="0" applyFill="0" applyAlignment="0" applyProtection="0"/>
    <xf numFmtId="0" fontId="61" fillId="46" borderId="2760" applyNumberFormat="0" applyAlignment="0" applyProtection="0"/>
    <xf numFmtId="0" fontId="7" fillId="14" borderId="14" applyNumberFormat="0" applyFont="0" applyAlignment="0" applyProtection="0"/>
    <xf numFmtId="0" fontId="64" fillId="59" borderId="2780" applyNumberFormat="0" applyAlignment="0" applyProtection="0"/>
    <xf numFmtId="180" fontId="10" fillId="63" borderId="2758" applyNumberFormat="0" applyFont="0" applyBorder="0" applyAlignment="0" applyProtection="0"/>
    <xf numFmtId="180" fontId="10" fillId="63" borderId="2758" applyNumberFormat="0" applyFont="0" applyBorder="0" applyAlignment="0" applyProtection="0"/>
    <xf numFmtId="0" fontId="10" fillId="62" borderId="2779" applyNumberFormat="0" applyFont="0" applyAlignment="0" applyProtection="0"/>
    <xf numFmtId="228" fontId="124" fillId="0" borderId="2775" applyFill="0">
      <alignment horizontal="center" vertical="center"/>
    </xf>
    <xf numFmtId="271" fontId="11" fillId="63" borderId="2794">
      <alignment horizontal="right"/>
    </xf>
    <xf numFmtId="0" fontId="53" fillId="59" borderId="2760" applyNumberFormat="0" applyAlignment="0" applyProtection="0"/>
    <xf numFmtId="0" fontId="61" fillId="46" borderId="2760" applyNumberFormat="0" applyAlignment="0" applyProtection="0"/>
    <xf numFmtId="0" fontId="64" fillId="59" borderId="2762" applyNumberFormat="0" applyAlignment="0" applyProtection="0"/>
    <xf numFmtId="0" fontId="66" fillId="0" borderId="2763" applyNumberFormat="0" applyFill="0" applyAlignment="0" applyProtection="0"/>
    <xf numFmtId="0" fontId="2" fillId="0" borderId="2763" applyNumberFormat="0" applyFill="0" applyAlignment="0" applyProtection="0"/>
    <xf numFmtId="0" fontId="53" fillId="59" borderId="2760" applyNumberFormat="0" applyAlignment="0" applyProtection="0"/>
    <xf numFmtId="0" fontId="61" fillId="46" borderId="2760" applyNumberFormat="0" applyAlignment="0" applyProtection="0"/>
    <xf numFmtId="0" fontId="7" fillId="14" borderId="14" applyNumberFormat="0" applyFont="0" applyAlignment="0" applyProtection="0"/>
    <xf numFmtId="0" fontId="64" fillId="59" borderId="2762" applyNumberFormat="0" applyAlignment="0" applyProtection="0"/>
    <xf numFmtId="0" fontId="2" fillId="0" borderId="2763" applyNumberFormat="0" applyFill="0" applyAlignment="0" applyProtection="0"/>
    <xf numFmtId="0" fontId="66" fillId="0" borderId="2763"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760"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760" applyNumberFormat="0" applyAlignment="0" applyProtection="0"/>
    <xf numFmtId="196" fontId="10" fillId="39" borderId="2776" applyFont="0" applyFill="0" applyBorder="0" applyAlignment="0">
      <alignment horizontal="left"/>
    </xf>
    <xf numFmtId="228" fontId="74" fillId="0" borderId="2776" applyNumberFormat="0">
      <alignment horizontal="left"/>
      <protection locked="0"/>
    </xf>
    <xf numFmtId="0" fontId="10" fillId="62" borderId="2761" applyNumberFormat="0" applyFont="0" applyAlignment="0" applyProtection="0"/>
    <xf numFmtId="0" fontId="64" fillId="59" borderId="2762" applyNumberFormat="0" applyAlignment="0" applyProtection="0"/>
    <xf numFmtId="0" fontId="7" fillId="14" borderId="14" applyNumberFormat="0" applyFont="0" applyAlignment="0" applyProtection="0"/>
    <xf numFmtId="0" fontId="66" fillId="0" borderId="2763" applyNumberFormat="0" applyFill="0" applyAlignment="0" applyProtection="0"/>
    <xf numFmtId="0" fontId="2" fillId="0" borderId="2763" applyNumberFormat="0" applyFill="0" applyAlignment="0" applyProtection="0"/>
    <xf numFmtId="49" fontId="74" fillId="0" borderId="2776">
      <alignment horizontal="left" vertical="top" wrapText="1"/>
      <protection locked="0"/>
    </xf>
    <xf numFmtId="0" fontId="7" fillId="14" borderId="14" applyNumberFormat="0" applyFont="0" applyAlignment="0" applyProtection="0"/>
    <xf numFmtId="233" fontId="103" fillId="0" borderId="2791">
      <alignment vertical="center"/>
      <protection locked="0"/>
    </xf>
    <xf numFmtId="0" fontId="7" fillId="14" borderId="14" applyNumberFormat="0" applyFont="0" applyAlignment="0" applyProtection="0"/>
    <xf numFmtId="0" fontId="7" fillId="14" borderId="14" applyNumberFormat="0" applyFont="0" applyAlignment="0" applyProtection="0"/>
    <xf numFmtId="178" fontId="10" fillId="39" borderId="2776">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760"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760" applyNumberFormat="0" applyAlignment="0" applyProtection="0"/>
    <xf numFmtId="0" fontId="7" fillId="14" borderId="14" applyNumberFormat="0" applyFont="0" applyAlignment="0" applyProtection="0"/>
    <xf numFmtId="0" fontId="10" fillId="62" borderId="2761" applyNumberFormat="0" applyFont="0" applyAlignment="0" applyProtection="0"/>
    <xf numFmtId="0" fontId="64" fillId="59" borderId="2762" applyNumberFormat="0" applyAlignment="0" applyProtection="0"/>
    <xf numFmtId="0" fontId="7" fillId="14" borderId="14" applyNumberFormat="0" applyFont="0" applyAlignment="0" applyProtection="0"/>
    <xf numFmtId="0" fontId="2" fillId="0" borderId="2763" applyNumberFormat="0" applyFill="0" applyAlignment="0" applyProtection="0"/>
    <xf numFmtId="0" fontId="66" fillId="0" borderId="2763"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79" fillId="0" borderId="2776"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37" fontId="103" fillId="0" borderId="2791">
      <alignment vertical="center"/>
      <protection locked="0"/>
    </xf>
    <xf numFmtId="228" fontId="104" fillId="0" borderId="2776" applyFill="0">
      <alignment horizontal="center" vertical="center"/>
    </xf>
    <xf numFmtId="228" fontId="68" fillId="0" borderId="2776" applyFill="0">
      <alignment horizontal="center" vertical="center"/>
    </xf>
    <xf numFmtId="0" fontId="7" fillId="14" borderId="14" applyNumberFormat="0" applyFont="0" applyAlignment="0" applyProtection="0"/>
    <xf numFmtId="0" fontId="61" fillId="46" borderId="2769" applyNumberFormat="0" applyAlignment="0" applyProtection="0"/>
    <xf numFmtId="180" fontId="10" fillId="63" borderId="2767" applyNumberFormat="0" applyFont="0" applyBorder="0" applyAlignment="0" applyProtection="0"/>
    <xf numFmtId="180" fontId="10" fillId="63" borderId="2767" applyNumberFormat="0" applyFont="0" applyBorder="0" applyAlignment="0" applyProtection="0"/>
    <xf numFmtId="0" fontId="7" fillId="14" borderId="14" applyNumberFormat="0" applyFont="0" applyAlignment="0" applyProtection="0"/>
    <xf numFmtId="188" fontId="73" fillId="63" borderId="2767" applyFill="0">
      <alignment horizontal="center" vertical="center"/>
    </xf>
    <xf numFmtId="229" fontId="103" fillId="0" borderId="2791">
      <alignment vertical="center"/>
      <protection locked="0"/>
    </xf>
    <xf numFmtId="0" fontId="74" fillId="0" borderId="2794" applyNumberFormat="0">
      <alignment horizontal="left"/>
      <protection locked="0"/>
    </xf>
    <xf numFmtId="271" fontId="11" fillId="0" borderId="2794">
      <alignment horizontal="right"/>
    </xf>
    <xf numFmtId="0" fontId="7" fillId="14" borderId="14" applyNumberFormat="0" applyFont="0" applyAlignment="0" applyProtection="0"/>
    <xf numFmtId="201" fontId="10" fillId="39" borderId="2794" applyNumberFormat="0">
      <alignment horizontal="left"/>
    </xf>
    <xf numFmtId="0" fontId="73" fillId="63" borderId="2767" applyFill="0">
      <alignment horizontal="center"/>
    </xf>
    <xf numFmtId="188" fontId="73" fillId="63" borderId="2767" applyFill="0">
      <alignment horizontal="center" vertical="center"/>
    </xf>
    <xf numFmtId="185" fontId="74" fillId="0" borderId="2767" applyFont="0" applyFill="0" applyBorder="0" applyAlignment="0" applyProtection="0">
      <alignment horizontal="left"/>
      <protection locked="0"/>
    </xf>
    <xf numFmtId="197" fontId="74" fillId="0" borderId="2767">
      <alignment horizontal="left"/>
      <protection locked="0"/>
    </xf>
    <xf numFmtId="0" fontId="53" fillId="59" borderId="2769" applyNumberFormat="0" applyAlignment="0" applyProtection="0"/>
    <xf numFmtId="0" fontId="61" fillId="46" borderId="2769" applyNumberFormat="0" applyAlignment="0" applyProtection="0"/>
    <xf numFmtId="0" fontId="64" fillId="59" borderId="2771" applyNumberFormat="0" applyAlignment="0" applyProtection="0"/>
    <xf numFmtId="0" fontId="66" fillId="0" borderId="2772" applyNumberFormat="0" applyFill="0" applyAlignment="0" applyProtection="0"/>
    <xf numFmtId="0" fontId="2" fillId="0" borderId="2772" applyNumberFormat="0" applyFill="0" applyAlignment="0" applyProtection="0"/>
    <xf numFmtId="0" fontId="53" fillId="59" borderId="2769" applyNumberFormat="0" applyAlignment="0" applyProtection="0"/>
    <xf numFmtId="0" fontId="73" fillId="63" borderId="2767" applyFill="0">
      <alignment horizontal="center"/>
    </xf>
    <xf numFmtId="188" fontId="73" fillId="63" borderId="2767" applyFill="0">
      <alignment horizontal="center" vertical="center"/>
    </xf>
    <xf numFmtId="0" fontId="61" fillId="46" borderId="2769" applyNumberFormat="0" applyAlignment="0" applyProtection="0"/>
    <xf numFmtId="0" fontId="7" fillId="14" borderId="14" applyNumberFormat="0" applyFont="0" applyAlignment="0" applyProtection="0"/>
    <xf numFmtId="0" fontId="64" fillId="59" borderId="2771" applyNumberFormat="0" applyAlignment="0" applyProtection="0"/>
    <xf numFmtId="0" fontId="2" fillId="0" borderId="2772" applyNumberFormat="0" applyFill="0" applyAlignment="0" applyProtection="0"/>
    <xf numFmtId="0" fontId="66" fillId="0" borderId="2772"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769" applyNumberFormat="0" applyAlignment="0" applyProtection="0"/>
    <xf numFmtId="0" fontId="73" fillId="63" borderId="2776" applyFill="0">
      <alignment horizontal="center"/>
    </xf>
    <xf numFmtId="0" fontId="7" fillId="14" borderId="14" applyNumberFormat="0" applyFont="0" applyAlignment="0" applyProtection="0"/>
    <xf numFmtId="0" fontId="61" fillId="46" borderId="2769" applyNumberFormat="0" applyAlignment="0" applyProtection="0"/>
    <xf numFmtId="184" fontId="68" fillId="0" borderId="2785" applyFill="0">
      <alignment horizontal="center" vertical="center"/>
    </xf>
    <xf numFmtId="0" fontId="7" fillId="14" borderId="14" applyNumberFormat="0" applyFont="0" applyAlignment="0" applyProtection="0"/>
    <xf numFmtId="0" fontId="10" fillId="62" borderId="2770" applyNumberFormat="0" applyFont="0" applyAlignment="0" applyProtection="0"/>
    <xf numFmtId="0" fontId="64" fillId="59" borderId="2771" applyNumberFormat="0" applyAlignment="0" applyProtection="0"/>
    <xf numFmtId="0" fontId="10" fillId="62" borderId="2788" applyNumberFormat="0" applyFont="0" applyAlignment="0" applyProtection="0"/>
    <xf numFmtId="0" fontId="7" fillId="14" borderId="14" applyNumberFormat="0" applyFont="0" applyAlignment="0" applyProtection="0"/>
    <xf numFmtId="0" fontId="66" fillId="0" borderId="2772" applyNumberFormat="0" applyFill="0" applyAlignment="0" applyProtection="0"/>
    <xf numFmtId="0" fontId="2" fillId="0" borderId="2772" applyNumberFormat="0" applyFill="0" applyAlignment="0" applyProtection="0"/>
    <xf numFmtId="266" fontId="103" fillId="0" borderId="2785"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2" fontId="74" fillId="0" borderId="2785"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8" fontId="73" fillId="63" borderId="2776"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2789" applyNumberFormat="0" applyAlignment="0" applyProtection="0"/>
    <xf numFmtId="0" fontId="7" fillId="14" borderId="14" applyNumberFormat="0" applyFont="0" applyAlignment="0" applyProtection="0"/>
    <xf numFmtId="0" fontId="53" fillId="59" borderId="2769"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769" applyNumberFormat="0" applyAlignment="0" applyProtection="0"/>
    <xf numFmtId="230" fontId="103" fillId="0" borderId="2791">
      <alignment vertical="center"/>
      <protection locked="0"/>
    </xf>
    <xf numFmtId="0" fontId="7" fillId="14" borderId="14" applyNumberFormat="0" applyFont="0" applyAlignment="0" applyProtection="0"/>
    <xf numFmtId="0" fontId="10" fillId="62" borderId="2770" applyNumberFormat="0" applyFont="0" applyAlignment="0" applyProtection="0"/>
    <xf numFmtId="0" fontId="64" fillId="59" borderId="2771" applyNumberFormat="0" applyAlignment="0" applyProtection="0"/>
    <xf numFmtId="0" fontId="7" fillId="14" borderId="14" applyNumberFormat="0" applyFont="0" applyAlignment="0" applyProtection="0"/>
    <xf numFmtId="0" fontId="2" fillId="0" borderId="2772" applyNumberFormat="0" applyFill="0" applyAlignment="0" applyProtection="0"/>
    <xf numFmtId="0" fontId="66" fillId="0" borderId="2772" applyNumberFormat="0" applyFill="0" applyAlignment="0" applyProtection="0"/>
    <xf numFmtId="0" fontId="61" fillId="46" borderId="2778"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2785"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200" fontId="10" fillId="5" borderId="2776" applyFont="0" applyFill="0" applyBorder="0" applyAlignment="0" applyProtection="0"/>
    <xf numFmtId="271" fontId="11" fillId="0" borderId="2785">
      <alignment horizontal="right"/>
    </xf>
    <xf numFmtId="201" fontId="10" fillId="39" borderId="2785" applyNumberFormat="0">
      <alignment horizontal="left"/>
    </xf>
    <xf numFmtId="178" fontId="10" fillId="39" borderId="2794">
      <alignment horizontal="center"/>
      <protection locked="0"/>
    </xf>
    <xf numFmtId="180" fontId="10" fillId="63" borderId="2776" applyNumberFormat="0" applyFont="0" applyBorder="0" applyAlignment="0" applyProtection="0"/>
    <xf numFmtId="180" fontId="10" fillId="63" borderId="2776" applyNumberFormat="0" applyFont="0" applyBorder="0" applyAlignment="0" applyProtection="0"/>
    <xf numFmtId="276" fontId="20" fillId="0" borderId="2794">
      <alignment horizontal="center"/>
    </xf>
    <xf numFmtId="0" fontId="53" fillId="59" borderId="2778" applyNumberFormat="0" applyAlignment="0" applyProtection="0"/>
    <xf numFmtId="193" fontId="10" fillId="0" borderId="2776" applyFont="0" applyFill="0" applyBorder="0" applyAlignment="0" applyProtection="0">
      <alignment horizontal="left"/>
      <protection locked="0"/>
    </xf>
    <xf numFmtId="0" fontId="7" fillId="14" borderId="14" applyNumberFormat="0" applyFont="0" applyAlignment="0" applyProtection="0"/>
    <xf numFmtId="200" fontId="10" fillId="5" borderId="2776" applyFont="0" applyFill="0" applyBorder="0" applyAlignment="0" applyProtection="0"/>
    <xf numFmtId="193" fontId="10" fillId="0" borderId="2776" applyFont="0" applyFill="0" applyBorder="0" applyAlignment="0" applyProtection="0">
      <alignment horizontal="left"/>
      <protection locked="0"/>
    </xf>
    <xf numFmtId="0" fontId="7" fillId="14" borderId="14" applyNumberFormat="0" applyFont="0" applyAlignment="0" applyProtection="0"/>
    <xf numFmtId="0" fontId="10" fillId="62" borderId="2788" applyNumberFormat="0" applyFont="0" applyAlignment="0" applyProtection="0"/>
    <xf numFmtId="0" fontId="73" fillId="63" borderId="2776" applyFill="0">
      <alignment horizontal="center"/>
    </xf>
    <xf numFmtId="188" fontId="73" fillId="63" borderId="2776" applyFill="0">
      <alignment horizontal="center" vertical="center"/>
    </xf>
    <xf numFmtId="185" fontId="74" fillId="0" borderId="2776" applyFont="0" applyFill="0" applyBorder="0" applyAlignment="0" applyProtection="0">
      <alignment horizontal="left"/>
      <protection locked="0"/>
    </xf>
    <xf numFmtId="197" fontId="74" fillId="0" borderId="2776">
      <alignment horizontal="left"/>
      <protection locked="0"/>
    </xf>
    <xf numFmtId="0" fontId="53" fillId="59" borderId="2778" applyNumberFormat="0" applyAlignment="0" applyProtection="0"/>
    <xf numFmtId="0" fontId="61" fillId="46" borderId="2778" applyNumberFormat="0" applyAlignment="0" applyProtection="0"/>
    <xf numFmtId="0" fontId="64" fillId="59" borderId="2780" applyNumberFormat="0" applyAlignment="0" applyProtection="0"/>
    <xf numFmtId="0" fontId="66" fillId="0" borderId="2781" applyNumberFormat="0" applyFill="0" applyAlignment="0" applyProtection="0"/>
    <xf numFmtId="0" fontId="2" fillId="0" borderId="2781" applyNumberFormat="0" applyFill="0" applyAlignment="0" applyProtection="0"/>
    <xf numFmtId="0" fontId="53" fillId="59" borderId="2778" applyNumberFormat="0" applyAlignment="0" applyProtection="0"/>
    <xf numFmtId="0" fontId="73" fillId="63" borderId="2776" applyFill="0">
      <alignment horizontal="center"/>
    </xf>
    <xf numFmtId="188" fontId="73" fillId="63" borderId="2776" applyFill="0">
      <alignment horizontal="center" vertical="center"/>
    </xf>
    <xf numFmtId="0" fontId="61" fillId="46" borderId="2778" applyNumberFormat="0" applyAlignment="0" applyProtection="0"/>
    <xf numFmtId="0" fontId="7" fillId="14" borderId="14" applyNumberFormat="0" applyFont="0" applyAlignment="0" applyProtection="0"/>
    <xf numFmtId="0" fontId="64" fillId="59" borderId="2780" applyNumberFormat="0" applyAlignment="0" applyProtection="0"/>
    <xf numFmtId="0" fontId="2" fillId="0" borderId="2781" applyNumberFormat="0" applyFill="0" applyAlignment="0" applyProtection="0"/>
    <xf numFmtId="0" fontId="66" fillId="0" borderId="2781"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778" applyNumberFormat="0" applyAlignment="0" applyProtection="0"/>
    <xf numFmtId="0" fontId="7" fillId="14" borderId="14" applyNumberFormat="0" applyFont="0" applyAlignment="0" applyProtection="0"/>
    <xf numFmtId="0" fontId="61" fillId="46" borderId="2778" applyNumberFormat="0" applyAlignment="0" applyProtection="0"/>
    <xf numFmtId="228" fontId="68" fillId="0" borderId="2794" applyFill="0">
      <alignment horizontal="center" vertical="center"/>
    </xf>
    <xf numFmtId="184" fontId="68" fillId="0" borderId="2794" applyFill="0">
      <alignment horizontal="center" vertical="center"/>
    </xf>
    <xf numFmtId="0" fontId="10" fillId="62" borderId="2779" applyNumberFormat="0" applyFont="0" applyAlignment="0" applyProtection="0"/>
    <xf numFmtId="0" fontId="64" fillId="59" borderId="2780" applyNumberFormat="0" applyAlignment="0" applyProtection="0"/>
    <xf numFmtId="0" fontId="7" fillId="14" borderId="14" applyNumberFormat="0" applyFont="0" applyAlignment="0" applyProtection="0"/>
    <xf numFmtId="0" fontId="66" fillId="0" borderId="2781" applyNumberFormat="0" applyFill="0" applyAlignment="0" applyProtection="0"/>
    <xf numFmtId="0" fontId="2" fillId="0" borderId="2781" applyNumberFormat="0" applyFill="0" applyAlignment="0" applyProtection="0"/>
    <xf numFmtId="228" fontId="103" fillId="0" borderId="2794"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778"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778" applyNumberFormat="0" applyAlignment="0" applyProtection="0"/>
    <xf numFmtId="0" fontId="7" fillId="14" borderId="14" applyNumberFormat="0" applyFont="0" applyAlignment="0" applyProtection="0"/>
    <xf numFmtId="0" fontId="10" fillId="62" borderId="2779" applyNumberFormat="0" applyFont="0" applyAlignment="0" applyProtection="0"/>
    <xf numFmtId="0" fontId="64" fillId="59" borderId="2780" applyNumberFormat="0" applyAlignment="0" applyProtection="0"/>
    <xf numFmtId="0" fontId="7" fillId="14" borderId="14" applyNumberFormat="0" applyFont="0" applyAlignment="0" applyProtection="0"/>
    <xf numFmtId="0" fontId="2" fillId="0" borderId="2781" applyNumberFormat="0" applyFill="0" applyAlignment="0" applyProtection="0"/>
    <xf numFmtId="0" fontId="66" fillId="0" borderId="2781"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787" applyNumberFormat="0" applyAlignment="0" applyProtection="0"/>
    <xf numFmtId="0" fontId="7" fillId="14" borderId="14" applyNumberFormat="0" applyFont="0" applyAlignment="0" applyProtection="0"/>
    <xf numFmtId="191" fontId="74" fillId="0" borderId="2794"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192" fontId="74" fillId="0" borderId="2794" applyFont="0" applyFill="0" applyBorder="0" applyAlignment="0" applyProtection="0">
      <alignment horizontal="left"/>
      <protection locked="0"/>
    </xf>
    <xf numFmtId="190" fontId="74" fillId="0" borderId="2794" applyFont="0" applyFill="0" applyBorder="0" applyAlignment="0" applyProtection="0">
      <alignment horizontal="left"/>
      <protection locked="0"/>
    </xf>
    <xf numFmtId="180" fontId="10" fillId="63" borderId="2785" applyNumberFormat="0" applyFont="0" applyBorder="0" applyAlignment="0" applyProtection="0"/>
    <xf numFmtId="180" fontId="10" fillId="63" borderId="2785" applyNumberFormat="0" applyFont="0" applyBorder="0" applyAlignment="0" applyProtection="0"/>
    <xf numFmtId="0" fontId="7" fillId="14" borderId="14" applyNumberFormat="0" applyFont="0" applyAlignment="0" applyProtection="0"/>
    <xf numFmtId="0" fontId="53" fillId="59" borderId="2787" applyNumberFormat="0" applyAlignment="0" applyProtection="0"/>
    <xf numFmtId="0" fontId="61" fillId="46" borderId="2787" applyNumberFormat="0" applyAlignment="0" applyProtection="0"/>
    <xf numFmtId="0" fontId="64" fillId="59" borderId="2789" applyNumberFormat="0" applyAlignment="0" applyProtection="0"/>
    <xf numFmtId="0" fontId="66" fillId="0" borderId="2790" applyNumberFormat="0" applyFill="0" applyAlignment="0" applyProtection="0"/>
    <xf numFmtId="0" fontId="2" fillId="0" borderId="2790" applyNumberFormat="0" applyFill="0" applyAlignment="0" applyProtection="0"/>
    <xf numFmtId="0" fontId="53" fillId="59" borderId="2787" applyNumberFormat="0" applyAlignment="0" applyProtection="0"/>
    <xf numFmtId="0" fontId="61" fillId="46" borderId="2787" applyNumberFormat="0" applyAlignment="0" applyProtection="0"/>
    <xf numFmtId="0" fontId="7" fillId="14" borderId="14" applyNumberFormat="0" applyFont="0" applyAlignment="0" applyProtection="0"/>
    <xf numFmtId="0" fontId="64" fillId="59" borderId="2789" applyNumberFormat="0" applyAlignment="0" applyProtection="0"/>
    <xf numFmtId="0" fontId="2" fillId="0" borderId="2790" applyNumberFormat="0" applyFill="0" applyAlignment="0" applyProtection="0"/>
    <xf numFmtId="0" fontId="66" fillId="0" borderId="2790"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787" applyNumberFormat="0" applyAlignment="0" applyProtection="0"/>
    <xf numFmtId="0" fontId="7" fillId="14" borderId="14" applyNumberFormat="0" applyFont="0" applyAlignment="0" applyProtection="0"/>
    <xf numFmtId="0" fontId="61" fillId="46" borderId="2787" applyNumberFormat="0" applyAlignment="0" applyProtection="0"/>
    <xf numFmtId="0" fontId="10" fillId="62" borderId="2788" applyNumberFormat="0" applyFont="0" applyAlignment="0" applyProtection="0"/>
    <xf numFmtId="0" fontId="64" fillId="59" borderId="2789" applyNumberFormat="0" applyAlignment="0" applyProtection="0"/>
    <xf numFmtId="0" fontId="7" fillId="14" borderId="14" applyNumberFormat="0" applyFont="0" applyAlignment="0" applyProtection="0"/>
    <xf numFmtId="0" fontId="66" fillId="0" borderId="2790" applyNumberFormat="0" applyFill="0" applyAlignment="0" applyProtection="0"/>
    <xf numFmtId="0" fontId="2" fillId="0" borderId="2790"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787"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787" applyNumberFormat="0" applyAlignment="0" applyProtection="0"/>
    <xf numFmtId="0" fontId="7" fillId="14" borderId="14" applyNumberFormat="0" applyFont="0" applyAlignment="0" applyProtection="0"/>
    <xf numFmtId="0" fontId="10" fillId="62" borderId="2788" applyNumberFormat="0" applyFont="0" applyAlignment="0" applyProtection="0"/>
    <xf numFmtId="0" fontId="64" fillId="59" borderId="2789" applyNumberFormat="0" applyAlignment="0" applyProtection="0"/>
    <xf numFmtId="0" fontId="7" fillId="14" borderId="14" applyNumberFormat="0" applyFont="0" applyAlignment="0" applyProtection="0"/>
    <xf numFmtId="0" fontId="2" fillId="0" borderId="2790" applyNumberFormat="0" applyFill="0" applyAlignment="0" applyProtection="0"/>
    <xf numFmtId="0" fontId="66" fillId="0" borderId="2790"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0" fontId="10" fillId="63" borderId="2794" applyNumberFormat="0" applyFont="0" applyBorder="0" applyAlignment="0" applyProtection="0"/>
    <xf numFmtId="180" fontId="10" fillId="63" borderId="2794" applyNumberFormat="0" applyFont="0" applyBorder="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8" fontId="73" fillId="63" borderId="2867" applyFill="0">
      <alignment horizontal="center" vertical="center"/>
    </xf>
    <xf numFmtId="180" fontId="10" fillId="63" borderId="2794" applyNumberFormat="0" applyFont="0" applyBorder="0" applyAlignment="0" applyProtection="0"/>
    <xf numFmtId="180" fontId="10" fillId="63" borderId="2794" applyNumberFormat="0" applyFont="0" applyBorder="0" applyAlignment="0" applyProtection="0"/>
    <xf numFmtId="49" fontId="74" fillId="0" borderId="2822">
      <alignment horizontal="left" vertical="top" wrapText="1"/>
      <protection locked="0"/>
    </xf>
    <xf numFmtId="49" fontId="74" fillId="0" borderId="2849">
      <alignment horizontal="left" vertical="top" wrapText="1"/>
      <protection locked="0"/>
    </xf>
    <xf numFmtId="0" fontId="10" fillId="62" borderId="2816" applyNumberFormat="0" applyFont="0" applyAlignment="0" applyProtection="0"/>
    <xf numFmtId="201" fontId="10" fillId="39" borderId="2831" applyNumberFormat="0">
      <alignment horizontal="left"/>
    </xf>
    <xf numFmtId="231" fontId="103" fillId="0" borderId="2819">
      <alignment vertical="center"/>
      <protection locked="0"/>
    </xf>
    <xf numFmtId="0" fontId="7" fillId="14" borderId="14" applyNumberFormat="0" applyFont="0" applyAlignment="0" applyProtection="0"/>
    <xf numFmtId="184" fontId="103" fillId="0" borderId="2855">
      <alignment vertical="center"/>
      <protection locked="0"/>
    </xf>
    <xf numFmtId="0" fontId="7" fillId="14" borderId="14" applyNumberFormat="0" applyFont="0" applyAlignment="0" applyProtection="0"/>
    <xf numFmtId="0" fontId="7" fillId="14" borderId="14" applyNumberFormat="0" applyFont="0" applyAlignment="0" applyProtection="0"/>
    <xf numFmtId="187" fontId="74" fillId="0" borderId="2858" applyFont="0" applyFill="0" applyBorder="0" applyAlignment="0" applyProtection="0">
      <alignment horizontal="left"/>
      <protection locked="0"/>
    </xf>
    <xf numFmtId="0" fontId="7" fillId="14" borderId="14" applyNumberFormat="0" applyFont="0" applyAlignment="0" applyProtection="0"/>
    <xf numFmtId="178" fontId="10" fillId="39" borderId="2831">
      <alignment horizontal="center"/>
      <protection locked="0"/>
    </xf>
    <xf numFmtId="0" fontId="7" fillId="14" borderId="14" applyNumberFormat="0" applyFont="0" applyAlignment="0" applyProtection="0"/>
    <xf numFmtId="228" fontId="73" fillId="63" borderId="2867" applyFill="0">
      <alignment horizontal="center" vertical="center"/>
    </xf>
    <xf numFmtId="231" fontId="103" fillId="0" borderId="2855">
      <alignment vertical="center"/>
      <protection locked="0"/>
    </xf>
    <xf numFmtId="0" fontId="53" fillId="59" borderId="2824" applyNumberFormat="0" applyAlignment="0" applyProtection="0"/>
    <xf numFmtId="0" fontId="53" fillId="59" borderId="2860" applyNumberFormat="0" applyAlignment="0" applyProtection="0"/>
    <xf numFmtId="201" fontId="10" fillId="39" borderId="2822" applyNumberFormat="0">
      <alignment horizontal="left"/>
    </xf>
    <xf numFmtId="184" fontId="68" fillId="0" borderId="2822" applyFill="0">
      <alignment horizontal="center" vertical="center"/>
    </xf>
    <xf numFmtId="228" fontId="73" fillId="63" borderId="2849" applyFill="0">
      <alignment horizontal="center"/>
    </xf>
    <xf numFmtId="271" fontId="11" fillId="0" borderId="2840">
      <alignment horizontal="right"/>
    </xf>
    <xf numFmtId="267" fontId="112" fillId="0" borderId="2812" applyFill="0">
      <alignment horizontal="center" vertical="center"/>
    </xf>
    <xf numFmtId="233" fontId="103" fillId="0" borderId="2819">
      <alignment vertical="center"/>
      <protection locked="0"/>
    </xf>
    <xf numFmtId="228" fontId="79" fillId="0" borderId="2822" applyFill="0">
      <alignment horizontal="center" vertical="center"/>
    </xf>
    <xf numFmtId="228" fontId="73" fillId="63" borderId="2867" applyFill="0">
      <alignment horizontal="center"/>
    </xf>
    <xf numFmtId="232" fontId="103" fillId="0" borderId="2855">
      <alignment vertical="center"/>
      <protection locked="0"/>
    </xf>
    <xf numFmtId="271" fontId="11" fillId="0" borderId="2849">
      <alignment horizontal="right"/>
    </xf>
    <xf numFmtId="0" fontId="53" fillId="59" borderId="2860" applyNumberFormat="0" applyAlignment="0" applyProtection="0"/>
    <xf numFmtId="49" fontId="74" fillId="0" borderId="2804">
      <alignment horizontal="left" vertical="top" wrapText="1"/>
      <protection locked="0"/>
    </xf>
    <xf numFmtId="0" fontId="7" fillId="14" borderId="14" applyNumberFormat="0" applyFont="0" applyAlignment="0" applyProtection="0"/>
    <xf numFmtId="0" fontId="73" fillId="63" borderId="2804" applyFill="0">
      <alignment horizontal="center"/>
    </xf>
    <xf numFmtId="188" fontId="73" fillId="63" borderId="2804" applyFill="0">
      <alignment horizontal="center" vertical="center"/>
    </xf>
    <xf numFmtId="0" fontId="7" fillId="14" borderId="14" applyNumberFormat="0" applyFont="0" applyAlignment="0" applyProtection="0"/>
    <xf numFmtId="187" fontId="74" fillId="0" borderId="2840" applyFont="0" applyFill="0" applyBorder="0" applyAlignment="0" applyProtection="0">
      <alignment horizontal="left"/>
      <protection locked="0"/>
    </xf>
    <xf numFmtId="250" fontId="121" fillId="0" borderId="2850" applyFill="0"/>
    <xf numFmtId="10" fontId="68" fillId="67" borderId="2858" applyNumberFormat="0" applyBorder="0" applyAlignment="0" applyProtection="0"/>
    <xf numFmtId="228" fontId="124" fillId="0" borderId="2821" applyFill="0">
      <alignment horizontal="center" vertical="center"/>
    </xf>
    <xf numFmtId="0" fontId="7" fillId="14" borderId="14" applyNumberFormat="0" applyFont="0" applyAlignment="0" applyProtection="0"/>
    <xf numFmtId="0" fontId="74" fillId="0" borderId="2840" applyNumberFormat="0">
      <alignment horizontal="left"/>
      <protection locked="0"/>
    </xf>
    <xf numFmtId="228" fontId="124" fillId="0" borderId="2812" applyFill="0">
      <alignment horizontal="center" vertical="center"/>
    </xf>
    <xf numFmtId="0" fontId="7" fillId="14" borderId="14" applyNumberFormat="0" applyFont="0" applyAlignment="0" applyProtection="0"/>
    <xf numFmtId="271" fontId="11" fillId="0" borderId="2831">
      <alignment horizontal="right"/>
    </xf>
    <xf numFmtId="229" fontId="103" fillId="0" borderId="2855">
      <alignment vertical="center"/>
      <protection locked="0"/>
    </xf>
    <xf numFmtId="271" fontId="11" fillId="63" borderId="2849">
      <alignment horizontal="right"/>
    </xf>
    <xf numFmtId="201" fontId="10" fillId="39" borderId="2840" applyNumberFormat="0">
      <alignment horizontal="left"/>
    </xf>
    <xf numFmtId="3" fontId="114" fillId="39" borderId="2849">
      <alignment horizontal="center"/>
      <protection locked="0"/>
    </xf>
    <xf numFmtId="185" fontId="74" fillId="0" borderId="2849" applyFont="0" applyFill="0" applyBorder="0" applyAlignment="0" applyProtection="0">
      <alignment horizontal="left"/>
      <protection locked="0"/>
    </xf>
    <xf numFmtId="228" fontId="103" fillId="0" borderId="2837">
      <alignment vertical="center"/>
      <protection locked="0"/>
    </xf>
    <xf numFmtId="193" fontId="10" fillId="0" borderId="2804"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2849" applyFont="0" applyFill="0" applyBorder="0" applyAlignment="0" applyProtection="0">
      <alignment horizontal="left"/>
      <protection locked="0"/>
    </xf>
    <xf numFmtId="271" fontId="11" fillId="0" borderId="2831">
      <alignment horizontal="right"/>
    </xf>
    <xf numFmtId="49" fontId="74" fillId="0" borderId="2831">
      <alignment horizontal="left" vertical="top" wrapText="1"/>
      <protection locked="0"/>
    </xf>
    <xf numFmtId="49" fontId="74" fillId="0" borderId="2840">
      <alignment horizontal="left" vertical="top" wrapText="1"/>
      <protection locked="0"/>
    </xf>
    <xf numFmtId="197" fontId="74" fillId="0" borderId="2840">
      <alignment horizontal="left"/>
      <protection locked="0"/>
    </xf>
    <xf numFmtId="233" fontId="103" fillId="0" borderId="2855">
      <alignment vertical="center"/>
      <protection locked="0"/>
    </xf>
    <xf numFmtId="200" fontId="10" fillId="5" borderId="2804" applyFont="0" applyFill="0" applyBorder="0" applyAlignment="0" applyProtection="0"/>
    <xf numFmtId="228" fontId="73" fillId="63" borderId="2849" applyFill="0">
      <alignment horizontal="center"/>
    </xf>
    <xf numFmtId="196" fontId="10" fillId="39" borderId="2849" applyFont="0" applyFill="0" applyBorder="0" applyAlignment="0">
      <alignment horizontal="left"/>
    </xf>
    <xf numFmtId="0" fontId="7" fillId="14" borderId="14" applyNumberFormat="0" applyFont="0" applyAlignment="0" applyProtection="0"/>
    <xf numFmtId="228" fontId="74" fillId="0" borderId="2867" applyNumberFormat="0">
      <alignment horizontal="left"/>
      <protection locked="0"/>
    </xf>
    <xf numFmtId="0" fontId="7" fillId="14" borderId="14" applyNumberFormat="0" applyFont="0" applyAlignment="0" applyProtection="0"/>
    <xf numFmtId="0" fontId="7" fillId="14" borderId="14" applyNumberFormat="0" applyFont="0" applyAlignment="0" applyProtection="0"/>
    <xf numFmtId="0" fontId="66" fillId="0" borderId="2827" applyNumberFormat="0" applyFill="0" applyAlignment="0" applyProtection="0"/>
    <xf numFmtId="0" fontId="7" fillId="14" borderId="14" applyNumberFormat="0" applyFont="0" applyAlignment="0" applyProtection="0"/>
    <xf numFmtId="271" fontId="11" fillId="63" borderId="2840">
      <alignment horizontal="right"/>
    </xf>
    <xf numFmtId="0" fontId="7" fillId="14" borderId="14" applyNumberFormat="0" applyFont="0" applyAlignment="0" applyProtection="0"/>
    <xf numFmtId="0" fontId="7" fillId="14" borderId="14" applyNumberFormat="0" applyFont="0" applyAlignment="0" applyProtection="0"/>
    <xf numFmtId="228" fontId="103" fillId="0" borderId="2819">
      <alignment vertical="center"/>
      <protection locked="0"/>
    </xf>
    <xf numFmtId="0" fontId="7" fillId="14" borderId="14" applyNumberFormat="0" applyFont="0" applyAlignment="0" applyProtection="0"/>
    <xf numFmtId="0" fontId="10" fillId="62" borderId="2852" applyNumberFormat="0" applyFont="0" applyAlignment="0" applyProtection="0"/>
    <xf numFmtId="0" fontId="7" fillId="14" borderId="14" applyNumberFormat="0" applyFont="0" applyAlignment="0" applyProtection="0"/>
    <xf numFmtId="0" fontId="2" fillId="0" borderId="2836" applyNumberFormat="0" applyFill="0" applyAlignment="0" applyProtection="0"/>
    <xf numFmtId="228" fontId="136" fillId="68" borderId="2865" applyNumberFormat="0">
      <alignment horizontal="right"/>
    </xf>
    <xf numFmtId="0" fontId="7" fillId="14" borderId="14" applyNumberFormat="0" applyFont="0" applyAlignment="0" applyProtection="0"/>
    <xf numFmtId="0" fontId="7" fillId="14" borderId="14" applyNumberFormat="0" applyFont="0" applyAlignment="0" applyProtection="0"/>
    <xf numFmtId="10" fontId="68" fillId="67" borderId="2849" applyNumberFormat="0" applyBorder="0" applyAlignment="0" applyProtection="0"/>
    <xf numFmtId="188" fontId="73" fillId="63" borderId="2804" applyFill="0">
      <alignment horizontal="center" vertical="center"/>
    </xf>
    <xf numFmtId="0" fontId="7" fillId="14" borderId="14" applyNumberFormat="0" applyFont="0" applyAlignment="0" applyProtection="0"/>
    <xf numFmtId="254" fontId="10" fillId="39" borderId="2831">
      <alignment horizontal="right"/>
      <protection locked="0"/>
    </xf>
    <xf numFmtId="271" fontId="11" fillId="63" borderId="2858">
      <alignment horizontal="right"/>
    </xf>
    <xf numFmtId="178" fontId="10" fillId="39" borderId="2849">
      <alignment horizontal="center"/>
      <protection locked="0"/>
    </xf>
    <xf numFmtId="191" fontId="74" fillId="0" borderId="2822" applyFont="0" applyFill="0" applyBorder="0" applyAlignment="0" applyProtection="0">
      <alignment horizontal="left"/>
      <protection locked="0"/>
    </xf>
    <xf numFmtId="0" fontId="7" fillId="14" borderId="14" applyNumberFormat="0" applyFont="0" applyAlignment="0" applyProtection="0"/>
    <xf numFmtId="0" fontId="73" fillId="63" borderId="2849" applyFill="0">
      <alignment horizontal="center"/>
    </xf>
    <xf numFmtId="17" fontId="11" fillId="39" borderId="2822">
      <alignment horizontal="center"/>
      <protection locked="0"/>
    </xf>
    <xf numFmtId="0" fontId="2" fillId="0" borderId="2809" applyNumberFormat="0" applyFill="0" applyAlignment="0" applyProtection="0"/>
    <xf numFmtId="191" fontId="74" fillId="0" borderId="2849" applyFont="0" applyFill="0" applyBorder="0" applyAlignment="0" applyProtection="0">
      <alignment horizontal="left"/>
      <protection locked="0"/>
    </xf>
    <xf numFmtId="0" fontId="53" fillId="59" borderId="2851" applyNumberFormat="0" applyAlignment="0" applyProtection="0"/>
    <xf numFmtId="0" fontId="53" fillId="59" borderId="2797" applyNumberFormat="0" applyAlignment="0" applyProtection="0"/>
    <xf numFmtId="188" fontId="73" fillId="63" borderId="2849" applyFill="0">
      <alignment horizontal="center" vertical="center"/>
    </xf>
    <xf numFmtId="0" fontId="7" fillId="14" borderId="14" applyNumberFormat="0" applyFont="0" applyAlignment="0" applyProtection="0"/>
    <xf numFmtId="228" fontId="136" fillId="68" borderId="2811" applyNumberFormat="0">
      <alignment horizontal="right"/>
    </xf>
    <xf numFmtId="0" fontId="10" fillId="62" borderId="2825" applyNumberFormat="0" applyFont="0" applyAlignment="0" applyProtection="0"/>
    <xf numFmtId="0" fontId="61" fillId="46" borderId="2797" applyNumberFormat="0" applyAlignment="0" applyProtection="0"/>
    <xf numFmtId="0" fontId="7" fillId="14" borderId="14" applyNumberFormat="0" applyFont="0" applyAlignment="0" applyProtection="0"/>
    <xf numFmtId="231" fontId="103" fillId="0" borderId="2846">
      <alignment vertical="center"/>
      <protection locked="0"/>
    </xf>
    <xf numFmtId="0" fontId="10" fillId="62" borderId="2798" applyNumberFormat="0" applyFont="0" applyAlignment="0" applyProtection="0"/>
    <xf numFmtId="0" fontId="10" fillId="62" borderId="2798" applyNumberFormat="0" applyFont="0" applyAlignment="0" applyProtection="0"/>
    <xf numFmtId="0" fontId="64" fillId="59" borderId="2799" applyNumberFormat="0" applyAlignment="0" applyProtection="0"/>
    <xf numFmtId="0" fontId="66" fillId="0" borderId="2800" applyNumberFormat="0" applyFill="0" applyAlignment="0" applyProtection="0"/>
    <xf numFmtId="0" fontId="2" fillId="0" borderId="2845" applyNumberFormat="0" applyFill="0" applyAlignment="0" applyProtection="0"/>
    <xf numFmtId="271" fontId="11" fillId="0" borderId="2813">
      <alignment horizontal="right"/>
    </xf>
    <xf numFmtId="266" fontId="103" fillId="0" borderId="2813" applyFill="0">
      <alignment horizontal="center" vertical="center"/>
    </xf>
    <xf numFmtId="10" fontId="68" fillId="67" borderId="2813" applyNumberFormat="0" applyBorder="0" applyAlignment="0" applyProtection="0"/>
    <xf numFmtId="276" fontId="20" fillId="0" borderId="2813">
      <alignment horizontal="center"/>
    </xf>
    <xf numFmtId="276" fontId="20" fillId="0" borderId="2804">
      <alignment horizontal="center"/>
    </xf>
    <xf numFmtId="0" fontId="74" fillId="0" borderId="2804" applyNumberFormat="0">
      <alignment horizontal="left"/>
      <protection locked="0"/>
    </xf>
    <xf numFmtId="0" fontId="61" fillId="46" borderId="2842" applyNumberFormat="0" applyAlignment="0" applyProtection="0"/>
    <xf numFmtId="0" fontId="7" fillId="14" borderId="14" applyNumberFormat="0" applyFont="0" applyAlignment="0" applyProtection="0"/>
    <xf numFmtId="0" fontId="7" fillId="14" borderId="14" applyNumberFormat="0" applyFont="0" applyAlignment="0" applyProtection="0"/>
    <xf numFmtId="228" fontId="112" fillId="0" borderId="2821" applyFill="0">
      <alignment horizontal="center" vertical="center"/>
    </xf>
    <xf numFmtId="0" fontId="7" fillId="14" borderId="14" applyNumberFormat="0" applyFont="0" applyAlignment="0" applyProtection="0"/>
    <xf numFmtId="0" fontId="7" fillId="14" borderId="14" applyNumberFormat="0" applyFont="0" applyAlignment="0" applyProtection="0"/>
    <xf numFmtId="184" fontId="103" fillId="0" borderId="2846">
      <alignment vertical="center"/>
      <protection locked="0"/>
    </xf>
    <xf numFmtId="0" fontId="7" fillId="14" borderId="14" applyNumberFormat="0" applyFont="0" applyAlignment="0" applyProtection="0"/>
    <xf numFmtId="228" fontId="104" fillId="0" borderId="2822" applyFill="0">
      <alignment horizontal="center" vertical="center"/>
    </xf>
    <xf numFmtId="228" fontId="112" fillId="0" borderId="2812" applyFill="0">
      <alignment horizontal="center" vertical="center"/>
    </xf>
    <xf numFmtId="228" fontId="73" fillId="63" borderId="2858" applyFill="0">
      <alignment horizontal="center"/>
    </xf>
    <xf numFmtId="228" fontId="103" fillId="0" borderId="2840" applyFill="0">
      <alignment horizontal="center" vertical="center"/>
    </xf>
    <xf numFmtId="185" fontId="74" fillId="0" borderId="2840" applyFont="0" applyFill="0" applyBorder="0" applyAlignment="0" applyProtection="0">
      <alignment horizontal="left"/>
      <protection locked="0"/>
    </xf>
    <xf numFmtId="0" fontId="61" fillId="46" borderId="2806" applyNumberFormat="0" applyAlignment="0" applyProtection="0"/>
    <xf numFmtId="0" fontId="7" fillId="14" borderId="14" applyNumberFormat="0" applyFont="0" applyAlignment="0" applyProtection="0"/>
    <xf numFmtId="49" fontId="74" fillId="0" borderId="2849">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193" fontId="10" fillId="0" borderId="2804"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815"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78" fontId="10" fillId="39" borderId="2822">
      <alignment horizontal="center"/>
      <protection locked="0"/>
    </xf>
    <xf numFmtId="254" fontId="10" fillId="39" borderId="2822">
      <alignment horizontal="right"/>
      <protection locked="0"/>
    </xf>
    <xf numFmtId="178" fontId="10" fillId="39" borderId="2822">
      <alignment horizontal="center"/>
      <protection locked="0"/>
    </xf>
    <xf numFmtId="0" fontId="7" fillId="14" borderId="14" applyNumberFormat="0" applyFont="0" applyAlignment="0" applyProtection="0"/>
    <xf numFmtId="0" fontId="7" fillId="14" borderId="14" applyNumberFormat="0" applyFont="0" applyAlignment="0" applyProtection="0"/>
    <xf numFmtId="196" fontId="10" fillId="39" borderId="2822" applyFont="0" applyFill="0" applyBorder="0" applyAlignment="0">
      <alignment horizontal="left"/>
    </xf>
    <xf numFmtId="0" fontId="7" fillId="14" borderId="14" applyNumberFormat="0" applyFont="0" applyAlignment="0" applyProtection="0"/>
    <xf numFmtId="0" fontId="7" fillId="14" borderId="14" applyNumberFormat="0" applyFont="0" applyAlignment="0" applyProtection="0"/>
    <xf numFmtId="178" fontId="10" fillId="39" borderId="2804">
      <alignment horizontal="center"/>
      <protection locked="0"/>
    </xf>
    <xf numFmtId="201" fontId="10" fillId="39" borderId="2849" applyNumberFormat="0">
      <alignment horizontal="left"/>
    </xf>
    <xf numFmtId="0" fontId="66" fillId="0" borderId="2809" applyNumberFormat="0" applyFill="0" applyAlignment="0" applyProtection="0"/>
    <xf numFmtId="196" fontId="10" fillId="39" borderId="2840" applyFont="0" applyFill="0" applyBorder="0" applyAlignment="0">
      <alignment horizontal="left"/>
    </xf>
    <xf numFmtId="0" fontId="7" fillId="14" borderId="14" applyNumberFormat="0" applyFont="0" applyAlignment="0" applyProtection="0"/>
    <xf numFmtId="178" fontId="10" fillId="39" borderId="2804">
      <alignment horizontal="center"/>
      <protection locked="0"/>
    </xf>
    <xf numFmtId="0" fontId="7" fillId="14" borderId="14" applyNumberFormat="0" applyFont="0" applyAlignment="0" applyProtection="0"/>
    <xf numFmtId="49" fontId="74" fillId="0" borderId="2840">
      <alignment horizontal="left" vertical="top" wrapText="1"/>
      <protection locked="0"/>
    </xf>
    <xf numFmtId="0" fontId="7" fillId="14" borderId="14" applyNumberFormat="0" applyFont="0" applyAlignment="0" applyProtection="0"/>
    <xf numFmtId="0" fontId="53" fillId="59" borderId="2797" applyNumberFormat="0" applyAlignment="0" applyProtection="0"/>
    <xf numFmtId="271" fontId="11" fillId="0" borderId="2867">
      <alignment horizontal="right"/>
    </xf>
    <xf numFmtId="191" fontId="74" fillId="0" borderId="2840" applyFont="0" applyFill="0" applyBorder="0" applyAlignment="0" applyProtection="0">
      <alignment horizontal="left"/>
      <protection locked="0"/>
    </xf>
    <xf numFmtId="230" fontId="103" fillId="0" borderId="2846">
      <alignment vertical="center"/>
      <protection locked="0"/>
    </xf>
    <xf numFmtId="233" fontId="103" fillId="0" borderId="2864">
      <alignment vertical="center"/>
      <protection locked="0"/>
    </xf>
    <xf numFmtId="190" fontId="74" fillId="0" borderId="2849" applyFont="0" applyFill="0" applyBorder="0" applyAlignment="0" applyProtection="0">
      <alignment horizontal="left"/>
      <protection locked="0"/>
    </xf>
    <xf numFmtId="196" fontId="10" fillId="39" borderId="2840" applyFont="0" applyFill="0" applyBorder="0" applyAlignment="0">
      <alignment horizontal="left"/>
    </xf>
    <xf numFmtId="0" fontId="7" fillId="14" borderId="14" applyNumberFormat="0" applyFont="0" applyAlignment="0" applyProtection="0"/>
    <xf numFmtId="0" fontId="66" fillId="0" borderId="2827" applyNumberFormat="0" applyFill="0" applyAlignment="0" applyProtection="0"/>
    <xf numFmtId="0" fontId="53" fillId="59" borderId="2842" applyNumberFormat="0" applyAlignment="0" applyProtection="0"/>
    <xf numFmtId="254" fontId="10" fillId="39" borderId="2840">
      <alignment horizontal="right"/>
      <protection locked="0"/>
    </xf>
    <xf numFmtId="178" fontId="10" fillId="39" borderId="2849">
      <alignment horizontal="center"/>
      <protection locked="0"/>
    </xf>
    <xf numFmtId="228" fontId="103" fillId="0" borderId="2858" applyFill="0">
      <alignment horizontal="center" vertical="center"/>
    </xf>
    <xf numFmtId="254" fontId="10" fillId="39" borderId="2849">
      <alignment horizontal="right"/>
      <protection locked="0"/>
    </xf>
    <xf numFmtId="0" fontId="66" fillId="0" borderId="2818" applyNumberFormat="0" applyFill="0" applyAlignment="0" applyProtection="0"/>
    <xf numFmtId="0" fontId="7" fillId="14" borderId="14" applyNumberFormat="0" applyFont="0" applyAlignment="0" applyProtection="0"/>
    <xf numFmtId="0" fontId="53" fillId="59" borderId="2806" applyNumberFormat="0" applyAlignment="0" applyProtection="0"/>
    <xf numFmtId="0" fontId="2" fillId="0" borderId="2818" applyNumberFormat="0" applyFill="0" applyAlignment="0" applyProtection="0"/>
    <xf numFmtId="0" fontId="73" fillId="63" borderId="2849" applyFill="0">
      <alignment horizontal="center"/>
    </xf>
    <xf numFmtId="0" fontId="7" fillId="14" borderId="14" applyNumberFormat="0" applyFont="0" applyAlignment="0" applyProtection="0"/>
    <xf numFmtId="0" fontId="7" fillId="14" borderId="14" applyNumberFormat="0" applyFont="0" applyAlignment="0" applyProtection="0"/>
    <xf numFmtId="271" fontId="11" fillId="0" borderId="2858">
      <alignment horizontal="right"/>
    </xf>
    <xf numFmtId="228" fontId="73" fillId="63" borderId="2849" applyFill="0">
      <alignment horizontal="center" vertical="center"/>
    </xf>
    <xf numFmtId="187" fontId="74" fillId="0" borderId="2804" applyFont="0" applyFill="0" applyBorder="0" applyAlignment="0" applyProtection="0">
      <alignment horizontal="left"/>
      <protection locked="0"/>
    </xf>
    <xf numFmtId="0" fontId="7" fillId="14" borderId="14" applyNumberFormat="0" applyFont="0" applyAlignment="0" applyProtection="0"/>
    <xf numFmtId="250" fontId="168" fillId="0" borderId="2850" applyFill="0"/>
    <xf numFmtId="0" fontId="7" fillId="14" borderId="14" applyNumberFormat="0" applyFont="0" applyAlignment="0" applyProtection="0"/>
    <xf numFmtId="17" fontId="11" fillId="39" borderId="2858">
      <alignment horizontal="center"/>
      <protection locked="0"/>
    </xf>
    <xf numFmtId="0" fontId="53" fillId="59" borderId="2833" applyNumberFormat="0" applyAlignment="0" applyProtection="0"/>
    <xf numFmtId="188" fontId="73" fillId="63" borderId="2840" applyFill="0">
      <alignment horizontal="center" vertical="center"/>
    </xf>
    <xf numFmtId="229" fontId="103" fillId="0" borderId="2819">
      <alignment vertical="center"/>
      <protection locked="0"/>
    </xf>
    <xf numFmtId="231" fontId="103" fillId="0" borderId="2819">
      <alignment vertical="center"/>
      <protection locked="0"/>
    </xf>
    <xf numFmtId="10" fontId="68" fillId="67" borderId="2831" applyNumberFormat="0" applyBorder="0" applyAlignment="0" applyProtection="0"/>
    <xf numFmtId="49" fontId="74" fillId="0" borderId="2858">
      <alignment horizontal="left" vertical="top" wrapText="1"/>
      <protection locked="0"/>
    </xf>
    <xf numFmtId="266" fontId="103" fillId="0" borderId="2867" applyFill="0">
      <alignment horizontal="center" vertical="center"/>
    </xf>
    <xf numFmtId="178" fontId="10" fillId="39" borderId="2840">
      <alignment horizontal="center"/>
      <protection locked="0"/>
    </xf>
    <xf numFmtId="267" fontId="112" fillId="0" borderId="2857" applyFill="0">
      <alignment horizontal="center" vertical="center"/>
    </xf>
    <xf numFmtId="0" fontId="61" fillId="46" borderId="2797" applyNumberFormat="0" applyAlignment="0" applyProtection="0"/>
    <xf numFmtId="230" fontId="103" fillId="0" borderId="2810">
      <alignment vertical="center"/>
      <protection locked="0"/>
    </xf>
    <xf numFmtId="254" fontId="10" fillId="39" borderId="2858">
      <alignment horizontal="right"/>
      <protection locked="0"/>
    </xf>
    <xf numFmtId="178" fontId="10" fillId="39" borderId="2858">
      <alignment horizontal="center"/>
      <protection locked="0"/>
    </xf>
    <xf numFmtId="185" fontId="74" fillId="0" borderId="2867" applyFont="0" applyFill="0" applyBorder="0" applyAlignment="0" applyProtection="0">
      <alignment horizontal="left"/>
      <protection locked="0"/>
    </xf>
    <xf numFmtId="0" fontId="7" fillId="14" borderId="14" applyNumberFormat="0" applyFont="0" applyAlignment="0" applyProtection="0"/>
    <xf numFmtId="3" fontId="114" fillId="39" borderId="2840">
      <alignment horizontal="center"/>
      <protection locked="0"/>
    </xf>
    <xf numFmtId="0" fontId="7" fillId="14" borderId="14" applyNumberFormat="0" applyFont="0" applyAlignment="0" applyProtection="0"/>
    <xf numFmtId="0" fontId="66" fillId="0" borderId="2818" applyNumberFormat="0" applyFill="0" applyAlignment="0" applyProtection="0"/>
    <xf numFmtId="0" fontId="66" fillId="0" borderId="2827" applyNumberFormat="0" applyFill="0" applyAlignment="0" applyProtection="0"/>
    <xf numFmtId="271" fontId="11" fillId="63" borderId="2831">
      <alignment horizontal="right"/>
    </xf>
    <xf numFmtId="0" fontId="7" fillId="14" borderId="14" applyNumberFormat="0" applyFont="0" applyAlignment="0" applyProtection="0"/>
    <xf numFmtId="229" fontId="103" fillId="0" borderId="2837">
      <alignment vertical="center"/>
      <protection locked="0"/>
    </xf>
    <xf numFmtId="0" fontId="7" fillId="14" borderId="14" applyNumberFormat="0" applyFont="0" applyAlignment="0" applyProtection="0"/>
    <xf numFmtId="228" fontId="103" fillId="0" borderId="2831" applyFill="0">
      <alignment horizontal="center" vertical="center"/>
    </xf>
    <xf numFmtId="0" fontId="2" fillId="0" borderId="2863" applyNumberFormat="0" applyFill="0" applyAlignment="0" applyProtection="0"/>
    <xf numFmtId="0" fontId="61" fillId="46" borderId="2860" applyNumberFormat="0" applyAlignment="0" applyProtection="0"/>
    <xf numFmtId="0" fontId="66" fillId="0" borderId="2854"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10" fillId="62" borderId="2798" applyNumberFormat="0" applyFont="0" applyAlignment="0" applyProtection="0"/>
    <xf numFmtId="0" fontId="64" fillId="59" borderId="2799" applyNumberFormat="0" applyAlignment="0" applyProtection="0"/>
    <xf numFmtId="0" fontId="10" fillId="62" borderId="2843" applyNumberFormat="0" applyFont="0" applyAlignment="0" applyProtection="0"/>
    <xf numFmtId="231" fontId="103" fillId="0" borderId="2846">
      <alignment vertical="center"/>
      <protection locked="0"/>
    </xf>
    <xf numFmtId="0" fontId="7" fillId="14" borderId="14" applyNumberFormat="0" applyFont="0" applyAlignment="0" applyProtection="0"/>
    <xf numFmtId="250" fontId="121" fillId="0" borderId="2832" applyFill="0"/>
    <xf numFmtId="0" fontId="7" fillId="14" borderId="14" applyNumberFormat="0" applyFont="0" applyAlignment="0" applyProtection="0"/>
    <xf numFmtId="0" fontId="7" fillId="14" borderId="14" applyNumberFormat="0" applyFont="0" applyAlignment="0" applyProtection="0"/>
    <xf numFmtId="0" fontId="66" fillId="0" borderId="2800" applyNumberFormat="0" applyFill="0" applyAlignment="0" applyProtection="0"/>
    <xf numFmtId="0" fontId="2" fillId="0" borderId="2800" applyNumberFormat="0" applyFill="0" applyAlignment="0" applyProtection="0"/>
    <xf numFmtId="0" fontId="7" fillId="14" borderId="14" applyNumberFormat="0" applyFont="0" applyAlignment="0" applyProtection="0"/>
    <xf numFmtId="0" fontId="61" fillId="46" borderId="2851" applyNumberFormat="0" applyAlignment="0" applyProtection="0"/>
    <xf numFmtId="0" fontId="7" fillId="14" borderId="14" applyNumberFormat="0" applyFont="0" applyAlignment="0" applyProtection="0"/>
    <xf numFmtId="228" fontId="124" fillId="0" borderId="2857" applyFill="0">
      <alignment horizontal="center" vertical="center"/>
    </xf>
    <xf numFmtId="231" fontId="103" fillId="0" borderId="2855">
      <alignment vertical="center"/>
      <protection locked="0"/>
    </xf>
    <xf numFmtId="0" fontId="66" fillId="0" borderId="2845" applyNumberFormat="0" applyFill="0" applyAlignment="0" applyProtection="0"/>
    <xf numFmtId="237" fontId="103" fillId="0" borderId="2855">
      <alignment vertical="center"/>
      <protection locked="0"/>
    </xf>
    <xf numFmtId="233" fontId="103" fillId="0" borderId="2819">
      <alignment vertical="center"/>
      <protection locked="0"/>
    </xf>
    <xf numFmtId="0" fontId="74" fillId="0" borderId="2822" applyNumberFormat="0">
      <alignment horizontal="left"/>
      <protection locked="0"/>
    </xf>
    <xf numFmtId="231" fontId="103" fillId="0" borderId="2828">
      <alignment vertical="center"/>
      <protection locked="0"/>
    </xf>
    <xf numFmtId="267" fontId="112" fillId="0" borderId="2821" applyFill="0">
      <alignment horizontal="center" vertical="center"/>
    </xf>
    <xf numFmtId="0" fontId="10" fillId="62" borderId="2834" applyNumberFormat="0" applyFont="0" applyAlignment="0" applyProtection="0"/>
    <xf numFmtId="37" fontId="70" fillId="0" borderId="2848" applyFill="0">
      <alignment horizontal="center" vertical="center"/>
    </xf>
    <xf numFmtId="229" fontId="103" fillId="0" borderId="2846">
      <alignment vertical="center"/>
      <protection locked="0"/>
    </xf>
    <xf numFmtId="185" fontId="74" fillId="0" borderId="2822" applyFont="0" applyFill="0" applyBorder="0" applyAlignment="0" applyProtection="0">
      <alignment horizontal="left"/>
      <protection locked="0"/>
    </xf>
    <xf numFmtId="3" fontId="114" fillId="39" borderId="2822">
      <alignment horizontal="center"/>
      <protection locked="0"/>
    </xf>
    <xf numFmtId="228" fontId="68" fillId="0" borderId="2822" applyFill="0">
      <alignment horizontal="center" vertical="center"/>
    </xf>
    <xf numFmtId="188" fontId="73" fillId="63" borderId="2822" applyFill="0">
      <alignment horizontal="center" vertical="center"/>
    </xf>
    <xf numFmtId="0" fontId="66" fillId="0" borderId="2809" applyNumberFormat="0" applyFill="0" applyAlignment="0" applyProtection="0"/>
    <xf numFmtId="0" fontId="64" fillId="59" borderId="2808" applyNumberFormat="0" applyAlignment="0" applyProtection="0"/>
    <xf numFmtId="0" fontId="10" fillId="62" borderId="2807" applyNumberFormat="0" applyFont="0" applyAlignment="0" applyProtection="0"/>
    <xf numFmtId="188" fontId="73" fillId="63" borderId="2813" applyFill="0">
      <alignment horizontal="center" vertical="center"/>
    </xf>
    <xf numFmtId="0" fontId="10" fillId="62" borderId="2807" applyNumberFormat="0" applyFont="0" applyAlignment="0" applyProtection="0"/>
    <xf numFmtId="228" fontId="73" fillId="63" borderId="2831" applyFill="0">
      <alignment horizontal="center" vertical="center"/>
    </xf>
    <xf numFmtId="0" fontId="7" fillId="14" borderId="14" applyNumberFormat="0" applyFont="0" applyAlignment="0" applyProtection="0"/>
    <xf numFmtId="17" fontId="11" fillId="39" borderId="2840">
      <alignment horizontal="center"/>
      <protection locked="0"/>
    </xf>
    <xf numFmtId="200" fontId="10" fillId="5" borderId="2840" applyFont="0" applyFill="0" applyBorder="0" applyAlignment="0" applyProtection="0"/>
    <xf numFmtId="184" fontId="103" fillId="0" borderId="2828">
      <alignment vertical="center"/>
      <protection locked="0"/>
    </xf>
    <xf numFmtId="37" fontId="70" fillId="0" borderId="2821" applyFill="0">
      <alignment horizontal="center" vertical="center"/>
    </xf>
    <xf numFmtId="228" fontId="73" fillId="63" borderId="2858" applyFill="0">
      <alignment horizontal="center" vertical="center"/>
    </xf>
    <xf numFmtId="228" fontId="136" fillId="68" borderId="2838" applyNumberFormat="0">
      <alignment horizontal="right"/>
    </xf>
    <xf numFmtId="0" fontId="10" fillId="62" borderId="2825" applyNumberFormat="0" applyFont="0" applyAlignment="0" applyProtection="0"/>
    <xf numFmtId="0" fontId="7" fillId="14" borderId="14" applyNumberFormat="0" applyFont="0" applyAlignment="0" applyProtection="0"/>
    <xf numFmtId="254" fontId="10" fillId="39" borderId="2822">
      <alignment horizontal="right"/>
      <protection locked="0"/>
    </xf>
    <xf numFmtId="178" fontId="10" fillId="39" borderId="2840">
      <alignment horizontal="center"/>
      <protection locked="0"/>
    </xf>
    <xf numFmtId="192" fontId="74" fillId="0" borderId="2849" applyFont="0" applyFill="0" applyBorder="0" applyAlignment="0" applyProtection="0">
      <alignment horizontal="left"/>
      <protection locked="0"/>
    </xf>
    <xf numFmtId="271" fontId="11" fillId="0" borderId="2822">
      <alignment horizontal="right"/>
    </xf>
    <xf numFmtId="0" fontId="7" fillId="14" borderId="14" applyNumberFormat="0" applyFont="0" applyAlignment="0" applyProtection="0"/>
    <xf numFmtId="0" fontId="7" fillId="14" borderId="14" applyNumberFormat="0" applyFont="0" applyAlignment="0" applyProtection="0"/>
    <xf numFmtId="187" fontId="74" fillId="0" borderId="2822"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64" fillId="59" borderId="2826" applyNumberFormat="0" applyAlignment="0" applyProtection="0"/>
    <xf numFmtId="250" fontId="121" fillId="0" borderId="2859" applyFill="0"/>
    <xf numFmtId="237" fontId="103" fillId="0" borderId="2828">
      <alignment vertical="center"/>
      <protection locked="0"/>
    </xf>
    <xf numFmtId="0" fontId="10" fillId="62" borderId="2861"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2804" applyFont="0" applyFill="0" applyBorder="0" applyAlignment="0" applyProtection="0">
      <alignment horizontal="left"/>
      <protection locked="0"/>
    </xf>
    <xf numFmtId="0" fontId="7" fillId="14" borderId="14" applyNumberFormat="0" applyFont="0" applyAlignment="0" applyProtection="0"/>
    <xf numFmtId="233" fontId="103" fillId="0" borderId="2837">
      <alignment vertical="center"/>
      <protection locked="0"/>
    </xf>
    <xf numFmtId="228" fontId="68" fillId="0" borderId="2858" applyFill="0">
      <alignment horizontal="center" vertical="center"/>
    </xf>
    <xf numFmtId="228" fontId="103" fillId="0" borderId="2828">
      <alignment vertical="center"/>
      <protection locked="0"/>
    </xf>
    <xf numFmtId="178" fontId="10" fillId="39" borderId="2804">
      <alignment horizontal="center"/>
      <protection locked="0"/>
    </xf>
    <xf numFmtId="0" fontId="74" fillId="0" borderId="2849" applyNumberFormat="0">
      <alignment horizontal="left"/>
      <protection locked="0"/>
    </xf>
    <xf numFmtId="0" fontId="53" fillId="59" borderId="2833" applyNumberFormat="0" applyAlignment="0" applyProtection="0"/>
    <xf numFmtId="0" fontId="61" fillId="46" borderId="2833" applyNumberFormat="0" applyAlignment="0" applyProtection="0"/>
    <xf numFmtId="0" fontId="7" fillId="14" borderId="14" applyNumberFormat="0" applyFont="0" applyAlignment="0" applyProtection="0"/>
    <xf numFmtId="188" fontId="73" fillId="63" borderId="2840" applyFill="0">
      <alignment horizontal="center" vertical="center"/>
    </xf>
    <xf numFmtId="228" fontId="73" fillId="63" borderId="2822" applyFill="0">
      <alignment horizontal="center" vertical="center"/>
    </xf>
    <xf numFmtId="228" fontId="73" fillId="63" borderId="2840" applyFill="0">
      <alignment horizontal="center"/>
    </xf>
    <xf numFmtId="228" fontId="112" fillId="0" borderId="2857" applyFill="0">
      <alignment horizontal="center" vertical="center"/>
    </xf>
    <xf numFmtId="49" fontId="74" fillId="0" borderId="2867">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7" fontId="74" fillId="0" borderId="2831" applyFont="0" applyFill="0" applyBorder="0" applyAlignment="0" applyProtection="0">
      <alignment horizontal="left"/>
      <protection locked="0"/>
    </xf>
    <xf numFmtId="187" fontId="74" fillId="0" borderId="2849" applyFont="0" applyFill="0" applyBorder="0" applyAlignment="0" applyProtection="0">
      <alignment horizontal="left"/>
      <protection locked="0"/>
    </xf>
    <xf numFmtId="37" fontId="70" fillId="0" borderId="2857" applyFill="0">
      <alignment horizontal="center" vertical="center"/>
    </xf>
    <xf numFmtId="233" fontId="103" fillId="0" borderId="2846">
      <alignment vertical="center"/>
      <protection locked="0"/>
    </xf>
    <xf numFmtId="271" fontId="11" fillId="63" borderId="2822">
      <alignment horizontal="right"/>
    </xf>
    <xf numFmtId="0" fontId="7" fillId="14" borderId="14" applyNumberFormat="0" applyFont="0" applyAlignment="0" applyProtection="0"/>
    <xf numFmtId="0" fontId="53" fillId="59" borderId="2815" applyNumberFormat="0" applyAlignment="0" applyProtection="0"/>
    <xf numFmtId="228" fontId="73" fillId="63" borderId="2849" applyFill="0">
      <alignment horizontal="center" vertical="center"/>
    </xf>
    <xf numFmtId="0" fontId="10" fillId="62" borderId="2834" applyNumberFormat="0" applyFont="0" applyAlignment="0" applyProtection="0"/>
    <xf numFmtId="0" fontId="7" fillId="14" borderId="14" applyNumberFormat="0" applyFont="0" applyAlignment="0" applyProtection="0"/>
    <xf numFmtId="254" fontId="10" fillId="39" borderId="2849">
      <alignment horizontal="right"/>
      <protection locked="0"/>
    </xf>
    <xf numFmtId="0" fontId="7" fillId="14" borderId="14" applyNumberFormat="0" applyFont="0" applyAlignment="0" applyProtection="0"/>
    <xf numFmtId="228" fontId="73" fillId="63" borderId="2822" applyFill="0">
      <alignment horizontal="center"/>
    </xf>
    <xf numFmtId="0" fontId="7" fillId="14" borderId="14" applyNumberFormat="0" applyFont="0" applyAlignment="0" applyProtection="0"/>
    <xf numFmtId="250" fontId="168" fillId="0" borderId="2823" applyFill="0"/>
    <xf numFmtId="228" fontId="74" fillId="0" borderId="2858" applyNumberFormat="0">
      <alignment horizontal="left"/>
      <protection locked="0"/>
    </xf>
    <xf numFmtId="228" fontId="103" fillId="0" borderId="2822" applyFill="0">
      <alignment horizontal="center" vertical="center"/>
    </xf>
    <xf numFmtId="228" fontId="121" fillId="0" borderId="2820" applyNumberFormat="0"/>
    <xf numFmtId="0" fontId="7" fillId="14" borderId="14" applyNumberFormat="0" applyFont="0" applyAlignment="0" applyProtection="0"/>
    <xf numFmtId="231" fontId="103" fillId="0" borderId="2864">
      <alignment vertical="center"/>
      <protection locked="0"/>
    </xf>
    <xf numFmtId="0" fontId="10" fillId="62" borderId="2834" applyNumberFormat="0" applyFont="0" applyAlignment="0" applyProtection="0"/>
    <xf numFmtId="0" fontId="7" fillId="14" borderId="14" applyNumberFormat="0" applyFont="0" applyAlignment="0" applyProtection="0"/>
    <xf numFmtId="17" fontId="11" fillId="39" borderId="2849">
      <alignment horizontal="center"/>
      <protection locked="0"/>
    </xf>
    <xf numFmtId="0" fontId="61" fillId="46" borderId="2824" applyNumberFormat="0" applyAlignment="0" applyProtection="0"/>
    <xf numFmtId="178" fontId="10" fillId="39" borderId="2804">
      <alignment horizontal="center"/>
      <protection locked="0"/>
    </xf>
    <xf numFmtId="0" fontId="7" fillId="14" borderId="14" applyNumberFormat="0" applyFont="0" applyAlignment="0" applyProtection="0"/>
    <xf numFmtId="0" fontId="7" fillId="14" borderId="14" applyNumberFormat="0" applyFont="0" applyAlignment="0" applyProtection="0"/>
    <xf numFmtId="0" fontId="64" fillId="59" borderId="2808" applyNumberFormat="0" applyAlignment="0" applyProtection="0"/>
    <xf numFmtId="0" fontId="10" fillId="62" borderId="2807" applyNumberFormat="0" applyFont="0" applyAlignment="0" applyProtection="0"/>
    <xf numFmtId="0" fontId="7" fillId="14" borderId="14" applyNumberFormat="0" applyFont="0" applyAlignment="0" applyProtection="0"/>
    <xf numFmtId="232" fontId="103" fillId="0" borderId="2801">
      <alignment vertical="center"/>
      <protection locked="0"/>
    </xf>
    <xf numFmtId="229" fontId="103" fillId="0" borderId="2801">
      <alignment vertical="center"/>
      <protection locked="0"/>
    </xf>
    <xf numFmtId="228" fontId="103" fillId="0" borderId="2801">
      <alignment vertical="center"/>
      <protection locked="0"/>
    </xf>
    <xf numFmtId="237" fontId="103" fillId="0" borderId="2801">
      <alignment vertical="center"/>
      <protection locked="0"/>
    </xf>
    <xf numFmtId="184" fontId="103" fillId="0" borderId="2801">
      <alignment vertical="center"/>
      <protection locked="0"/>
    </xf>
    <xf numFmtId="233" fontId="103" fillId="0" borderId="2801">
      <alignment vertical="center"/>
      <protection locked="0"/>
    </xf>
    <xf numFmtId="233" fontId="103" fillId="0" borderId="2801">
      <alignment vertical="center"/>
      <protection locked="0"/>
    </xf>
    <xf numFmtId="231" fontId="103" fillId="0" borderId="2801">
      <alignment vertical="center"/>
      <protection locked="0"/>
    </xf>
    <xf numFmtId="231" fontId="103" fillId="0" borderId="2801">
      <alignment vertical="center"/>
      <protection locked="0"/>
    </xf>
    <xf numFmtId="230" fontId="103" fillId="0" borderId="2801">
      <alignment vertical="center"/>
      <protection locked="0"/>
    </xf>
    <xf numFmtId="0" fontId="7" fillId="14" borderId="14" applyNumberFormat="0" applyFont="0" applyAlignment="0" applyProtection="0"/>
    <xf numFmtId="0" fontId="7" fillId="14" borderId="14" applyNumberFormat="0" applyFont="0" applyAlignment="0" applyProtection="0"/>
    <xf numFmtId="228" fontId="112" fillId="0" borderId="2830" applyFill="0">
      <alignment horizontal="center" vertical="center"/>
    </xf>
    <xf numFmtId="230" fontId="103" fillId="0" borderId="2837">
      <alignment vertical="center"/>
      <protection locked="0"/>
    </xf>
    <xf numFmtId="232" fontId="103" fillId="0" borderId="2837">
      <alignment vertical="center"/>
      <protection locked="0"/>
    </xf>
    <xf numFmtId="0" fontId="7" fillId="14" borderId="14" applyNumberFormat="0" applyFont="0" applyAlignment="0" applyProtection="0"/>
    <xf numFmtId="0" fontId="7" fillId="14" borderId="14" applyNumberFormat="0" applyFont="0" applyAlignment="0" applyProtection="0"/>
    <xf numFmtId="178" fontId="10" fillId="39" borderId="2849">
      <alignment horizontal="center"/>
      <protection locked="0"/>
    </xf>
    <xf numFmtId="230" fontId="103" fillId="0" borderId="2855">
      <alignment vertical="center"/>
      <protection locked="0"/>
    </xf>
    <xf numFmtId="0" fontId="61" fillId="46" borderId="2842" applyNumberFormat="0" applyAlignment="0" applyProtection="0"/>
    <xf numFmtId="0" fontId="61" fillId="46" borderId="2815" applyNumberFormat="0" applyAlignment="0" applyProtection="0"/>
    <xf numFmtId="0" fontId="10" fillId="62" borderId="2825" applyNumberFormat="0" applyFont="0" applyAlignment="0" applyProtection="0"/>
    <xf numFmtId="0" fontId="10" fillId="62" borderId="2825" applyNumberFormat="0" applyFont="0" applyAlignment="0" applyProtection="0"/>
    <xf numFmtId="0" fontId="64" fillId="59" borderId="2835"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815" applyNumberFormat="0" applyAlignment="0" applyProtection="0"/>
    <xf numFmtId="250" fontId="121" fillId="0" borderId="2814" applyFill="0"/>
    <xf numFmtId="266" fontId="103" fillId="0" borderId="2822" applyFill="0">
      <alignment horizontal="center" vertical="center"/>
    </xf>
    <xf numFmtId="0" fontId="7" fillId="14" borderId="14" applyNumberFormat="0" applyFont="0" applyAlignment="0" applyProtection="0"/>
    <xf numFmtId="0" fontId="64" fillId="59" borderId="2844" applyNumberFormat="0" applyAlignment="0" applyProtection="0"/>
    <xf numFmtId="10" fontId="68" fillId="67" borderId="2822" applyNumberFormat="0" applyBorder="0" applyAlignment="0" applyProtection="0"/>
    <xf numFmtId="0" fontId="7" fillId="14" borderId="14" applyNumberFormat="0" applyFont="0" applyAlignment="0" applyProtection="0"/>
    <xf numFmtId="0" fontId="64" fillId="59" borderId="2862" applyNumberFormat="0" applyAlignment="0" applyProtection="0"/>
    <xf numFmtId="0" fontId="7" fillId="14" borderId="14" applyNumberFormat="0" applyFont="0" applyAlignment="0" applyProtection="0"/>
    <xf numFmtId="201" fontId="10" fillId="39" borderId="2840" applyNumberFormat="0">
      <alignment horizontal="left"/>
    </xf>
    <xf numFmtId="49" fontId="74" fillId="0" borderId="2858">
      <alignment horizontal="left" vertical="top" wrapText="1"/>
      <protection locked="0"/>
    </xf>
    <xf numFmtId="0" fontId="7" fillId="14" borderId="14" applyNumberFormat="0" applyFont="0" applyAlignment="0" applyProtection="0"/>
    <xf numFmtId="0" fontId="53" fillId="59" borderId="2824" applyNumberFormat="0" applyAlignment="0" applyProtection="0"/>
    <xf numFmtId="250" fontId="121" fillId="0" borderId="2841" applyFill="0"/>
    <xf numFmtId="228" fontId="112" fillId="0" borderId="2866" applyFill="0">
      <alignment horizontal="center" vertical="center"/>
    </xf>
    <xf numFmtId="0" fontId="7" fillId="14" borderId="14" applyNumberFormat="0" applyFont="0" applyAlignment="0" applyProtection="0"/>
    <xf numFmtId="0" fontId="10" fillId="62" borderId="2861" applyNumberFormat="0" applyFont="0" applyAlignment="0" applyProtection="0"/>
    <xf numFmtId="228" fontId="121" fillId="0" borderId="2856" applyNumberFormat="0"/>
    <xf numFmtId="231" fontId="103" fillId="0" borderId="2810">
      <alignment vertical="center"/>
      <protection locked="0"/>
    </xf>
    <xf numFmtId="233" fontId="103" fillId="0" borderId="2810">
      <alignment vertical="center"/>
      <protection locked="0"/>
    </xf>
    <xf numFmtId="233" fontId="103" fillId="0" borderId="2810">
      <alignment vertical="center"/>
      <protection locked="0"/>
    </xf>
    <xf numFmtId="184" fontId="103" fillId="0" borderId="2810">
      <alignment vertical="center"/>
      <protection locked="0"/>
    </xf>
    <xf numFmtId="237" fontId="103" fillId="0" borderId="2810">
      <alignment vertical="center"/>
      <protection locked="0"/>
    </xf>
    <xf numFmtId="228" fontId="103" fillId="0" borderId="2810">
      <alignment vertical="center"/>
      <protection locked="0"/>
    </xf>
    <xf numFmtId="229" fontId="103" fillId="0" borderId="2810">
      <alignment vertical="center"/>
      <protection locked="0"/>
    </xf>
    <xf numFmtId="232" fontId="103" fillId="0" borderId="2810">
      <alignment vertical="center"/>
      <protection locked="0"/>
    </xf>
    <xf numFmtId="228" fontId="121" fillId="0" borderId="2802" applyNumberFormat="0"/>
    <xf numFmtId="0" fontId="10" fillId="62" borderId="2834" applyNumberFormat="0" applyFont="0" applyAlignment="0" applyProtection="0"/>
    <xf numFmtId="228" fontId="136" fillId="68" borderId="2802" applyNumberFormat="0">
      <alignment horizontal="right"/>
    </xf>
    <xf numFmtId="228" fontId="112" fillId="0" borderId="2803" applyFill="0">
      <alignment horizontal="center" vertical="center"/>
    </xf>
    <xf numFmtId="228" fontId="124" fillId="0" borderId="2803" applyFill="0">
      <alignment horizontal="center" vertical="center"/>
    </xf>
    <xf numFmtId="267" fontId="112" fillId="0" borderId="2803" applyFill="0">
      <alignment horizontal="center" vertical="center"/>
    </xf>
    <xf numFmtId="37" fontId="70" fillId="0" borderId="2803" applyFill="0">
      <alignment horizontal="center" vertical="center"/>
    </xf>
    <xf numFmtId="184" fontId="103" fillId="0" borderId="2837">
      <alignment vertical="center"/>
      <protection locked="0"/>
    </xf>
    <xf numFmtId="0" fontId="7" fillId="14" borderId="14" applyNumberFormat="0" applyFont="0" applyAlignment="0" applyProtection="0"/>
    <xf numFmtId="196" fontId="10" fillId="39" borderId="2831" applyFont="0" applyFill="0" applyBorder="0" applyAlignment="0">
      <alignment horizontal="left"/>
    </xf>
    <xf numFmtId="228" fontId="121" fillId="0" borderId="2847" applyNumberFormat="0"/>
    <xf numFmtId="191" fontId="74" fillId="0" borderId="2849"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21" fillId="0" borderId="2823" applyFill="0"/>
    <xf numFmtId="0" fontId="74" fillId="0" borderId="2831" applyNumberFormat="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4" fillId="0" borderId="2858"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2840" applyFont="0" applyFill="0" applyBorder="0" applyAlignment="0" applyProtection="0">
      <alignment horizontal="left"/>
      <protection locked="0"/>
    </xf>
    <xf numFmtId="254" fontId="10" fillId="39" borderId="2867">
      <alignment horizontal="right"/>
      <protection locked="0"/>
    </xf>
    <xf numFmtId="0" fontId="7" fillId="14" borderId="14" applyNumberFormat="0" applyFont="0" applyAlignment="0" applyProtection="0"/>
    <xf numFmtId="254" fontId="10" fillId="39" borderId="2840">
      <alignment horizontal="right"/>
      <protection locked="0"/>
    </xf>
    <xf numFmtId="187" fontId="74" fillId="0" borderId="2840" applyFont="0" applyFill="0" applyBorder="0" applyAlignment="0" applyProtection="0">
      <alignment horizontal="left"/>
      <protection locked="0"/>
    </xf>
    <xf numFmtId="49" fontId="74" fillId="0" borderId="2813">
      <alignment horizontal="left" vertical="top" wrapText="1"/>
      <protection locked="0"/>
    </xf>
    <xf numFmtId="200" fontId="10" fillId="5" borderId="2840" applyFont="0" applyFill="0" applyBorder="0" applyAlignment="0" applyProtection="0"/>
    <xf numFmtId="0" fontId="10" fillId="62" borderId="2816" applyNumberFormat="0" applyFont="0" applyAlignment="0" applyProtection="0"/>
    <xf numFmtId="0" fontId="7" fillId="14" borderId="14" applyNumberFormat="0" applyFont="0" applyAlignment="0" applyProtection="0"/>
    <xf numFmtId="192" fontId="74" fillId="0" borderId="2831"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21" fillId="0" borderId="2795" applyFill="0"/>
    <xf numFmtId="0" fontId="7" fillId="14" borderId="14" applyNumberFormat="0" applyFont="0" applyAlignment="0" applyProtection="0"/>
    <xf numFmtId="0" fontId="64" fillId="59" borderId="2844" applyNumberFormat="0" applyAlignment="0" applyProtection="0"/>
    <xf numFmtId="250" fontId="121" fillId="0" borderId="2859" applyFill="0"/>
    <xf numFmtId="231" fontId="103" fillId="0" borderId="2828">
      <alignment vertical="center"/>
      <protection locked="0"/>
    </xf>
    <xf numFmtId="250" fontId="168" fillId="0" borderId="2859" applyFill="0"/>
    <xf numFmtId="0" fontId="66" fillId="0" borderId="2809" applyNumberFormat="0" applyFill="0" applyAlignment="0" applyProtection="0"/>
    <xf numFmtId="10" fontId="68" fillId="67" borderId="2804" applyNumberFormat="0" applyBorder="0" applyAlignment="0" applyProtection="0"/>
    <xf numFmtId="201" fontId="10" fillId="39" borderId="2804" applyNumberFormat="0">
      <alignment horizontal="left"/>
    </xf>
    <xf numFmtId="271" fontId="11" fillId="0" borderId="2804">
      <alignment horizontal="right"/>
    </xf>
    <xf numFmtId="190" fontId="74" fillId="0" borderId="2804" applyFont="0" applyFill="0" applyBorder="0" applyAlignment="0" applyProtection="0">
      <alignment horizontal="left"/>
      <protection locked="0"/>
    </xf>
    <xf numFmtId="192" fontId="74" fillId="0" borderId="2804" applyFont="0" applyFill="0" applyBorder="0" applyAlignment="0" applyProtection="0">
      <alignment horizontal="left"/>
      <protection locked="0"/>
    </xf>
    <xf numFmtId="191" fontId="74" fillId="0" borderId="2804" applyFont="0" applyFill="0" applyBorder="0" applyAlignment="0" applyProtection="0">
      <alignment horizontal="left"/>
      <protection locked="0"/>
    </xf>
    <xf numFmtId="266" fontId="103" fillId="0" borderId="2804" applyFill="0">
      <alignment horizontal="center" vertical="center"/>
    </xf>
    <xf numFmtId="184" fontId="68" fillId="0" borderId="2804" applyFill="0">
      <alignment horizontal="center" vertical="center"/>
    </xf>
    <xf numFmtId="228" fontId="103" fillId="0" borderId="2804" applyFill="0">
      <alignment horizontal="center" vertical="center"/>
    </xf>
    <xf numFmtId="228" fontId="68" fillId="0" borderId="2804" applyFill="0">
      <alignment horizontal="center" vertical="center"/>
    </xf>
    <xf numFmtId="228" fontId="104" fillId="0" borderId="2804" applyFill="0">
      <alignment horizontal="center" vertical="center"/>
    </xf>
    <xf numFmtId="228" fontId="79" fillId="0" borderId="2804" applyFill="0">
      <alignment horizontal="center" vertical="center"/>
    </xf>
    <xf numFmtId="178" fontId="10" fillId="39" borderId="2804">
      <alignment horizontal="center"/>
      <protection locked="0"/>
    </xf>
    <xf numFmtId="178" fontId="10" fillId="39" borderId="2804">
      <alignment horizontal="center"/>
      <protection locked="0"/>
    </xf>
    <xf numFmtId="254" fontId="10" fillId="39" borderId="2804">
      <alignment horizontal="right"/>
      <protection locked="0"/>
    </xf>
    <xf numFmtId="228" fontId="74" fillId="0" borderId="2804" applyNumberFormat="0">
      <alignment horizontal="left"/>
      <protection locked="0"/>
    </xf>
    <xf numFmtId="49" fontId="74" fillId="0" borderId="2804">
      <alignment horizontal="left" vertical="top" wrapText="1"/>
      <protection locked="0"/>
    </xf>
    <xf numFmtId="196" fontId="10" fillId="39" borderId="2804" applyFont="0" applyFill="0" applyBorder="0" applyAlignment="0">
      <alignment horizontal="left"/>
    </xf>
    <xf numFmtId="17" fontId="11" fillId="39" borderId="2804">
      <alignment horizontal="center"/>
      <protection locked="0"/>
    </xf>
    <xf numFmtId="254" fontId="10" fillId="39" borderId="2804">
      <alignment horizontal="right"/>
      <protection locked="0"/>
    </xf>
    <xf numFmtId="228" fontId="73" fillId="63" borderId="2804" applyFill="0">
      <alignment horizontal="center" vertical="center"/>
    </xf>
    <xf numFmtId="228" fontId="73" fillId="63" borderId="2804" applyFill="0">
      <alignment horizontal="center"/>
    </xf>
    <xf numFmtId="3" fontId="114" fillId="39" borderId="2804">
      <alignment horizontal="center"/>
      <protection locked="0"/>
    </xf>
    <xf numFmtId="0" fontId="7" fillId="14" borderId="14" applyNumberFormat="0" applyFont="0" applyAlignment="0" applyProtection="0"/>
    <xf numFmtId="185" fontId="74" fillId="0" borderId="2804" applyFont="0" applyFill="0" applyBorder="0" applyAlignment="0" applyProtection="0">
      <alignment horizontal="left"/>
      <protection locked="0"/>
    </xf>
    <xf numFmtId="250" fontId="168" fillId="0" borderId="2805" applyFill="0"/>
    <xf numFmtId="0" fontId="7" fillId="14" borderId="14" applyNumberFormat="0" applyFont="0" applyAlignment="0" applyProtection="0"/>
    <xf numFmtId="250" fontId="121" fillId="0" borderId="2805" applyFill="0"/>
    <xf numFmtId="271" fontId="11" fillId="63" borderId="2804">
      <alignment horizontal="right"/>
    </xf>
    <xf numFmtId="271" fontId="11" fillId="0" borderId="2804">
      <alignment horizontal="right"/>
    </xf>
    <xf numFmtId="187" fontId="74" fillId="0" borderId="2804" applyFont="0" applyFill="0" applyBorder="0" applyAlignment="0" applyProtection="0">
      <alignment horizontal="left"/>
      <protection locked="0"/>
    </xf>
    <xf numFmtId="228" fontId="74" fillId="0" borderId="2840" applyNumberFormat="0">
      <alignment horizontal="left"/>
      <protection locked="0"/>
    </xf>
    <xf numFmtId="237" fontId="103" fillId="0" borderId="2837">
      <alignment vertical="center"/>
      <protection locked="0"/>
    </xf>
    <xf numFmtId="250" fontId="121" fillId="0" borderId="2841" applyFill="0"/>
    <xf numFmtId="0" fontId="64" fillId="59" borderId="2817" applyNumberFormat="0" applyAlignment="0" applyProtection="0"/>
    <xf numFmtId="0" fontId="61" fillId="46" borderId="2806" applyNumberFormat="0" applyAlignment="0" applyProtection="0"/>
    <xf numFmtId="196" fontId="10" fillId="39" borderId="2813" applyFont="0" applyFill="0" applyBorder="0" applyAlignment="0">
      <alignment horizontal="left"/>
    </xf>
    <xf numFmtId="0" fontId="53" fillId="59" borderId="2833" applyNumberFormat="0" applyAlignment="0" applyProtection="0"/>
    <xf numFmtId="0" fontId="7" fillId="14" borderId="14" applyNumberFormat="0" applyFont="0" applyAlignment="0" applyProtection="0"/>
    <xf numFmtId="201" fontId="10" fillId="39" borderId="2813" applyNumberFormat="0">
      <alignment horizontal="left"/>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2" fillId="0" borderId="2827" applyNumberFormat="0" applyFill="0" applyAlignment="0" applyProtection="0"/>
    <xf numFmtId="0" fontId="53" fillId="59" borderId="2851" applyNumberFormat="0" applyAlignment="0" applyProtection="0"/>
    <xf numFmtId="0" fontId="74" fillId="0" borderId="2813" applyNumberFormat="0">
      <alignment horizontal="left"/>
      <protection locked="0"/>
    </xf>
    <xf numFmtId="185" fontId="74" fillId="0" borderId="2858"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3" fillId="63" borderId="2804" applyFill="0">
      <alignment horizontal="center"/>
    </xf>
    <xf numFmtId="178" fontId="10" fillId="39" borderId="2804">
      <alignment horizontal="center"/>
      <protection locked="0"/>
    </xf>
    <xf numFmtId="0" fontId="53" fillId="59" borderId="2806" applyNumberFormat="0" applyAlignment="0" applyProtection="0"/>
    <xf numFmtId="3" fontId="114" fillId="39" borderId="2831">
      <alignment horizontal="center"/>
      <protection locked="0"/>
    </xf>
    <xf numFmtId="0" fontId="10" fillId="62" borderId="2816" applyNumberFormat="0" applyFont="0" applyAlignment="0" applyProtection="0"/>
    <xf numFmtId="0" fontId="7" fillId="14" borderId="14" applyNumberFormat="0" applyFont="0" applyAlignment="0" applyProtection="0"/>
    <xf numFmtId="193" fontId="10" fillId="0" borderId="2840" applyFont="0" applyFill="0" applyBorder="0" applyAlignment="0" applyProtection="0">
      <alignment horizontal="left"/>
      <protection locked="0"/>
    </xf>
    <xf numFmtId="0" fontId="7" fillId="14" borderId="14" applyNumberFormat="0" applyFont="0" applyAlignment="0" applyProtection="0"/>
    <xf numFmtId="178" fontId="10" fillId="39" borderId="2831">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3" fillId="63" borderId="2840" applyFill="0">
      <alignment horizontal="center"/>
    </xf>
    <xf numFmtId="0" fontId="2" fillId="0" borderId="2854"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4" fontId="10" fillId="39" borderId="2813">
      <alignment horizontal="right"/>
      <protection locked="0"/>
    </xf>
    <xf numFmtId="178" fontId="10" fillId="39" borderId="2813">
      <alignment horizontal="center"/>
      <protection locked="0"/>
    </xf>
    <xf numFmtId="228" fontId="74" fillId="0" borderId="2813" applyNumberFormat="0">
      <alignment horizontal="left"/>
      <protection locked="0"/>
    </xf>
    <xf numFmtId="197" fontId="74" fillId="0" borderId="2804">
      <alignment horizontal="left"/>
      <protection locked="0"/>
    </xf>
    <xf numFmtId="178" fontId="10" fillId="39" borderId="2813">
      <alignment horizontal="center"/>
      <protection locked="0"/>
    </xf>
    <xf numFmtId="228" fontId="79" fillId="0" borderId="2813" applyFill="0">
      <alignment horizontal="center" vertical="center"/>
    </xf>
    <xf numFmtId="49" fontId="74" fillId="0" borderId="2813">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228" fontId="79" fillId="0" borderId="2867" applyFill="0">
      <alignment horizontal="center" vertical="center"/>
    </xf>
    <xf numFmtId="0" fontId="7" fillId="14" borderId="14" applyNumberFormat="0" applyFont="0" applyAlignment="0" applyProtection="0"/>
    <xf numFmtId="254" fontId="10" fillId="39" borderId="2831">
      <alignment horizontal="right"/>
      <protection locked="0"/>
    </xf>
    <xf numFmtId="49" fontId="74" fillId="0" borderId="2867">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66" fillId="0" borderId="2818"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806" applyNumberFormat="0" applyAlignment="0" applyProtection="0"/>
    <xf numFmtId="0" fontId="64" fillId="59" borderId="2835" applyNumberFormat="0" applyAlignment="0" applyProtection="0"/>
    <xf numFmtId="237" fontId="103" fillId="0" borderId="2846">
      <alignment vertical="center"/>
      <protection locked="0"/>
    </xf>
    <xf numFmtId="0" fontId="7" fillId="14" borderId="14" applyNumberFormat="0" applyFont="0" applyAlignment="0" applyProtection="0"/>
    <xf numFmtId="232" fontId="103" fillId="0" borderId="2846">
      <alignment vertical="center"/>
      <protection locked="0"/>
    </xf>
    <xf numFmtId="254" fontId="10" fillId="39" borderId="2858">
      <alignment horizontal="right"/>
      <protection locked="0"/>
    </xf>
    <xf numFmtId="0" fontId="7" fillId="14" borderId="14" applyNumberFormat="0" applyFont="0" applyAlignment="0" applyProtection="0"/>
    <xf numFmtId="17" fontId="11" fillId="39" borderId="2867">
      <alignment horizontal="center"/>
      <protection locked="0"/>
    </xf>
    <xf numFmtId="0" fontId="66" fillId="0" borderId="2854" applyNumberFormat="0" applyFill="0" applyAlignment="0" applyProtection="0"/>
    <xf numFmtId="178" fontId="10" fillId="39" borderId="2804">
      <alignment horizontal="center"/>
      <protection locked="0"/>
    </xf>
    <xf numFmtId="192" fontId="74" fillId="0" borderId="2840" applyFont="0" applyFill="0" applyBorder="0" applyAlignment="0" applyProtection="0">
      <alignment horizontal="left"/>
      <protection locked="0"/>
    </xf>
    <xf numFmtId="250" fontId="121" fillId="0" borderId="2805" applyFill="0"/>
    <xf numFmtId="228" fontId="68" fillId="0" borderId="2840" applyFill="0">
      <alignment horizontal="center" vertical="center"/>
    </xf>
    <xf numFmtId="178" fontId="10" fillId="39" borderId="2858">
      <alignment horizontal="center"/>
      <protection locked="0"/>
    </xf>
    <xf numFmtId="0" fontId="7" fillId="14" borderId="14" applyNumberFormat="0" applyFont="0" applyAlignment="0" applyProtection="0"/>
    <xf numFmtId="0" fontId="73" fillId="63" borderId="2822" applyFill="0">
      <alignment horizontal="center"/>
    </xf>
    <xf numFmtId="0" fontId="7" fillId="14" borderId="14" applyNumberFormat="0" applyFont="0" applyAlignment="0" applyProtection="0"/>
    <xf numFmtId="267" fontId="112" fillId="0" borderId="2848"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1" fontId="74" fillId="0" borderId="2840" applyFont="0" applyFill="0" applyBorder="0" applyAlignment="0" applyProtection="0">
      <alignment horizontal="left"/>
      <protection locked="0"/>
    </xf>
    <xf numFmtId="0" fontId="7" fillId="14" borderId="14" applyNumberFormat="0" applyFont="0" applyAlignment="0" applyProtection="0"/>
    <xf numFmtId="228" fontId="103" fillId="0" borderId="2846">
      <alignment vertical="center"/>
      <protection locked="0"/>
    </xf>
    <xf numFmtId="276" fontId="20" fillId="0" borderId="2840">
      <alignment horizontal="center"/>
    </xf>
    <xf numFmtId="228" fontId="73" fillId="63" borderId="2831" applyFill="0">
      <alignment horizont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2" fillId="0" borderId="2827" applyNumberFormat="0" applyFill="0" applyAlignment="0" applyProtection="0"/>
    <xf numFmtId="0" fontId="73" fillId="63" borderId="2831" applyFill="0">
      <alignment horizontal="center"/>
    </xf>
    <xf numFmtId="0" fontId="7" fillId="14" borderId="14" applyNumberFormat="0" applyFont="0" applyAlignment="0" applyProtection="0"/>
    <xf numFmtId="0" fontId="7" fillId="14" borderId="14" applyNumberFormat="0" applyFont="0" applyAlignment="0" applyProtection="0"/>
    <xf numFmtId="267" fontId="112" fillId="0" borderId="2866" applyFill="0">
      <alignment horizontal="center" vertical="center"/>
    </xf>
    <xf numFmtId="0" fontId="61" fillId="46" borderId="2860" applyNumberFormat="0" applyAlignment="0" applyProtection="0"/>
    <xf numFmtId="228" fontId="136" fillId="68" borderId="2829" applyNumberFormat="0">
      <alignment horizontal="right"/>
    </xf>
    <xf numFmtId="187" fontId="74" fillId="0" borderId="2813" applyFont="0" applyFill="0" applyBorder="0" applyAlignment="0" applyProtection="0">
      <alignment horizontal="left"/>
      <protection locked="0"/>
    </xf>
    <xf numFmtId="0" fontId="7" fillId="14" borderId="14" applyNumberFormat="0" applyFont="0" applyAlignment="0" applyProtection="0"/>
    <xf numFmtId="271" fontId="11" fillId="0" borderId="2813">
      <alignment horizontal="right"/>
    </xf>
    <xf numFmtId="185" fontId="74" fillId="0" borderId="2813" applyFont="0" applyFill="0" applyBorder="0" applyAlignment="0" applyProtection="0">
      <alignment horizontal="left"/>
      <protection locked="0"/>
    </xf>
    <xf numFmtId="250" fontId="121" fillId="0" borderId="2814" applyFill="0"/>
    <xf numFmtId="228" fontId="73" fillId="63" borderId="2813" applyFill="0">
      <alignment horizontal="center"/>
    </xf>
    <xf numFmtId="271" fontId="11" fillId="63" borderId="2813">
      <alignment horizontal="right"/>
    </xf>
    <xf numFmtId="250" fontId="168" fillId="0" borderId="2814" applyFill="0"/>
    <xf numFmtId="3" fontId="114" fillId="39" borderId="2813">
      <alignment horizontal="center"/>
      <protection locked="0"/>
    </xf>
    <xf numFmtId="237" fontId="103" fillId="0" borderId="2819">
      <alignment vertical="center"/>
      <protection locked="0"/>
    </xf>
    <xf numFmtId="0" fontId="7" fillId="14" borderId="14" applyNumberFormat="0" applyFont="0" applyAlignment="0" applyProtection="0"/>
    <xf numFmtId="228" fontId="79" fillId="0" borderId="2858" applyFill="0">
      <alignment horizontal="center" vertical="center"/>
    </xf>
    <xf numFmtId="200" fontId="10" fillId="5" borderId="2804" applyFont="0" applyFill="0" applyBorder="0" applyAlignment="0" applyProtection="0"/>
    <xf numFmtId="0" fontId="7" fillId="14" borderId="14" applyNumberFormat="0" applyFont="0" applyAlignment="0" applyProtection="0"/>
    <xf numFmtId="0" fontId="7" fillId="14" borderId="14" applyNumberFormat="0" applyFont="0" applyAlignment="0" applyProtection="0"/>
    <xf numFmtId="184" fontId="103" fillId="0" borderId="2864">
      <alignment vertical="center"/>
      <protection locked="0"/>
    </xf>
    <xf numFmtId="0" fontId="7" fillId="14" borderId="14" applyNumberFormat="0" applyFont="0" applyAlignment="0" applyProtection="0"/>
    <xf numFmtId="0" fontId="7" fillId="14" borderId="14" applyNumberFormat="0" applyFont="0" applyAlignment="0" applyProtection="0"/>
    <xf numFmtId="0" fontId="53" fillId="59" borderId="2842" applyNumberFormat="0" applyAlignment="0" applyProtection="0"/>
    <xf numFmtId="276" fontId="20" fillId="0" borderId="2858">
      <alignment horizontal="center"/>
    </xf>
    <xf numFmtId="0" fontId="7" fillId="14" borderId="14" applyNumberFormat="0" applyFont="0" applyAlignment="0" applyProtection="0"/>
    <xf numFmtId="0" fontId="7" fillId="14" borderId="14" applyNumberFormat="0" applyFont="0" applyAlignment="0" applyProtection="0"/>
    <xf numFmtId="228" fontId="74" fillId="0" borderId="2822" applyNumberFormat="0">
      <alignment horizontal="left"/>
      <protection locked="0"/>
    </xf>
    <xf numFmtId="0" fontId="7" fillId="14" borderId="14" applyNumberFormat="0" applyFont="0" applyAlignment="0" applyProtection="0"/>
    <xf numFmtId="49" fontId="74" fillId="0" borderId="2822">
      <alignment horizontal="left" vertical="top" wrapText="1"/>
      <protection locked="0"/>
    </xf>
    <xf numFmtId="0" fontId="7" fillId="14" borderId="14" applyNumberFormat="0" applyFont="0" applyAlignment="0" applyProtection="0"/>
    <xf numFmtId="0" fontId="7" fillId="14" borderId="14" applyNumberFormat="0" applyFont="0" applyAlignment="0" applyProtection="0"/>
    <xf numFmtId="0" fontId="10" fillId="62" borderId="2852" applyNumberFormat="0" applyFont="0" applyAlignment="0" applyProtection="0"/>
    <xf numFmtId="0" fontId="2" fillId="0" borderId="2818" applyNumberFormat="0" applyFill="0" applyAlignment="0" applyProtection="0"/>
    <xf numFmtId="178" fontId="10" fillId="39" borderId="2840">
      <alignment horizontal="center"/>
      <protection locked="0"/>
    </xf>
    <xf numFmtId="0" fontId="7" fillId="14" borderId="14" applyNumberFormat="0" applyFont="0" applyAlignment="0" applyProtection="0"/>
    <xf numFmtId="232" fontId="103" fillId="0" borderId="2864">
      <alignment vertical="center"/>
      <protection locked="0"/>
    </xf>
    <xf numFmtId="228" fontId="74" fillId="0" borderId="2849" applyNumberFormat="0">
      <alignment horizontal="left"/>
      <protection locked="0"/>
    </xf>
    <xf numFmtId="228" fontId="112" fillId="0" borderId="2839" applyFill="0">
      <alignment horizontal="center" vertical="center"/>
    </xf>
    <xf numFmtId="37" fontId="70" fillId="0" borderId="2830" applyFill="0">
      <alignment horizontal="center" vertical="center"/>
    </xf>
    <xf numFmtId="0" fontId="7" fillId="14" borderId="14" applyNumberFormat="0" applyFont="0" applyAlignment="0" applyProtection="0"/>
    <xf numFmtId="0" fontId="64" fillId="59" borderId="2817" applyNumberFormat="0" applyAlignment="0" applyProtection="0"/>
    <xf numFmtId="0" fontId="53" fillId="59" borderId="2797" applyNumberFormat="0" applyAlignment="0" applyProtection="0"/>
    <xf numFmtId="0" fontId="7" fillId="14" borderId="14" applyNumberFormat="0" applyFont="0" applyAlignment="0" applyProtection="0"/>
    <xf numFmtId="0" fontId="64" fillId="59" borderId="2853" applyNumberFormat="0" applyAlignment="0" applyProtection="0"/>
    <xf numFmtId="0" fontId="7" fillId="14" borderId="14" applyNumberFormat="0" applyFont="0" applyAlignment="0" applyProtection="0"/>
    <xf numFmtId="228" fontId="121" fillId="0" borderId="2865" applyNumberFormat="0"/>
    <xf numFmtId="233" fontId="103" fillId="0" borderId="2846">
      <alignment vertical="center"/>
      <protection locked="0"/>
    </xf>
    <xf numFmtId="0" fontId="7" fillId="14" borderId="14" applyNumberFormat="0" applyFont="0" applyAlignment="0" applyProtection="0"/>
    <xf numFmtId="0" fontId="7" fillId="14" borderId="14" applyNumberFormat="0" applyFont="0" applyAlignment="0" applyProtection="0"/>
    <xf numFmtId="233" fontId="103" fillId="0" borderId="2837">
      <alignment vertical="center"/>
      <protection locked="0"/>
    </xf>
    <xf numFmtId="0" fontId="7" fillId="14" borderId="14" applyNumberFormat="0" applyFont="0" applyAlignment="0" applyProtection="0"/>
    <xf numFmtId="0" fontId="66" fillId="0" borderId="2836" applyNumberFormat="0" applyFill="0" applyAlignment="0" applyProtection="0"/>
    <xf numFmtId="192" fontId="74" fillId="0" borderId="2804" applyFont="0" applyFill="0" applyBorder="0" applyAlignment="0" applyProtection="0">
      <alignment horizontal="left"/>
      <protection locked="0"/>
    </xf>
    <xf numFmtId="191" fontId="74" fillId="0" borderId="2804"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3" fillId="63" borderId="2867" applyFill="0">
      <alignment horizontal="center"/>
    </xf>
    <xf numFmtId="0" fontId="7" fillId="14" borderId="14" applyNumberFormat="0" applyFont="0" applyAlignment="0" applyProtection="0"/>
    <xf numFmtId="201" fontId="10" fillId="39" borderId="2804" applyNumberFormat="0">
      <alignment horizontal="left"/>
    </xf>
    <xf numFmtId="228" fontId="121" fillId="0" borderId="2811" applyNumberFormat="0"/>
    <xf numFmtId="0" fontId="7" fillId="14" borderId="14" applyNumberFormat="0" applyFont="0" applyAlignment="0" applyProtection="0"/>
    <xf numFmtId="0" fontId="7" fillId="14" borderId="14" applyNumberFormat="0" applyFont="0" applyAlignment="0" applyProtection="0"/>
    <xf numFmtId="0" fontId="64" fillId="59" borderId="2826" applyNumberFormat="0" applyAlignment="0" applyProtection="0"/>
    <xf numFmtId="232" fontId="103" fillId="0" borderId="2819">
      <alignment vertical="center"/>
      <protection locked="0"/>
    </xf>
    <xf numFmtId="178" fontId="10" fillId="39" borderId="2804">
      <alignment horizontal="center"/>
      <protection locked="0"/>
    </xf>
    <xf numFmtId="0" fontId="64" fillId="59" borderId="2844" applyNumberFormat="0" applyAlignment="0" applyProtection="0"/>
    <xf numFmtId="178" fontId="10" fillId="39" borderId="2804">
      <alignment horizontal="center"/>
      <protection locked="0"/>
    </xf>
    <xf numFmtId="232" fontId="103" fillId="0" borderId="2828">
      <alignment vertical="center"/>
      <protection locked="0"/>
    </xf>
    <xf numFmtId="228" fontId="136" fillId="68" borderId="2856" applyNumberFormat="0">
      <alignment horizontal="right"/>
    </xf>
    <xf numFmtId="184" fontId="68" fillId="0" borderId="2831" applyFill="0">
      <alignment horizontal="center" vertical="center"/>
    </xf>
    <xf numFmtId="0" fontId="7" fillId="14" borderId="14" applyNumberFormat="0" applyFont="0" applyAlignment="0" applyProtection="0"/>
    <xf numFmtId="228" fontId="74" fillId="0" borderId="2804" applyNumberFormat="0">
      <alignment horizontal="left"/>
      <protection locked="0"/>
    </xf>
    <xf numFmtId="49" fontId="74" fillId="0" borderId="2831">
      <alignment horizontal="left" vertical="top" wrapText="1"/>
      <protection locked="0"/>
    </xf>
    <xf numFmtId="0" fontId="7" fillId="14" borderId="14" applyNumberFormat="0" applyFont="0" applyAlignment="0" applyProtection="0"/>
    <xf numFmtId="49" fontId="74" fillId="0" borderId="2804">
      <alignment horizontal="left" vertical="top" wrapText="1"/>
      <protection locked="0"/>
    </xf>
    <xf numFmtId="196" fontId="10" fillId="39" borderId="2804" applyFont="0" applyFill="0" applyBorder="0" applyAlignment="0">
      <alignment horizontal="left"/>
    </xf>
    <xf numFmtId="0" fontId="66" fillId="0" borderId="2863" applyNumberFormat="0" applyFill="0" applyAlignment="0" applyProtection="0"/>
    <xf numFmtId="231" fontId="103" fillId="0" borderId="2810">
      <alignment vertical="center"/>
      <protection locked="0"/>
    </xf>
    <xf numFmtId="0" fontId="61" fillId="46" borderId="2797" applyNumberFormat="0" applyAlignment="0" applyProtection="0"/>
    <xf numFmtId="228" fontId="124" fillId="0" borderId="2866" applyFill="0">
      <alignment horizontal="center" vertical="center"/>
    </xf>
    <xf numFmtId="0" fontId="7" fillId="14" borderId="14" applyNumberFormat="0" applyFont="0" applyAlignment="0" applyProtection="0"/>
    <xf numFmtId="228" fontId="104" fillId="0" borderId="2867" applyFill="0">
      <alignment horizontal="center" vertical="center"/>
    </xf>
    <xf numFmtId="0" fontId="73" fillId="63" borderId="2840" applyFill="0">
      <alignment horizontal="center"/>
    </xf>
    <xf numFmtId="250" fontId="168" fillId="0" borderId="2841" applyFill="0"/>
    <xf numFmtId="0" fontId="74" fillId="0" borderId="2858" applyNumberFormat="0">
      <alignment horizontal="left"/>
      <protection locked="0"/>
    </xf>
    <xf numFmtId="192" fontId="74" fillId="0" borderId="2849" applyFont="0" applyFill="0" applyBorder="0" applyAlignment="0" applyProtection="0">
      <alignment horizontal="left"/>
      <protection locked="0"/>
    </xf>
    <xf numFmtId="0" fontId="7" fillId="14" borderId="14" applyNumberFormat="0" applyFont="0" applyAlignment="0" applyProtection="0"/>
    <xf numFmtId="228" fontId="73" fillId="63" borderId="2840" applyFill="0">
      <alignment horizontal="center" vertical="center"/>
    </xf>
    <xf numFmtId="228" fontId="103" fillId="0" borderId="2855">
      <alignment vertical="center"/>
      <protection locked="0"/>
    </xf>
    <xf numFmtId="0" fontId="10" fillId="62" borderId="2843" applyNumberFormat="0" applyFont="0" applyAlignment="0" applyProtection="0"/>
    <xf numFmtId="230" fontId="103" fillId="0" borderId="2828">
      <alignment vertical="center"/>
      <protection locked="0"/>
    </xf>
    <xf numFmtId="228" fontId="74" fillId="0" borderId="2831" applyNumberFormat="0">
      <alignment horizontal="left"/>
      <protection locked="0"/>
    </xf>
    <xf numFmtId="0" fontId="53" fillId="59" borderId="2860" applyNumberFormat="0" applyAlignment="0" applyProtection="0"/>
    <xf numFmtId="0" fontId="66" fillId="0" borderId="2836" applyNumberFormat="0" applyFill="0" applyAlignment="0" applyProtection="0"/>
    <xf numFmtId="185" fontId="74" fillId="0" borderId="2849" applyFont="0" applyFill="0" applyBorder="0" applyAlignment="0" applyProtection="0">
      <alignment horizontal="left"/>
      <protection locked="0"/>
    </xf>
    <xf numFmtId="0" fontId="61" fillId="46" borderId="2815" applyNumberFormat="0" applyAlignment="0" applyProtection="0"/>
    <xf numFmtId="0" fontId="53" fillId="59" borderId="2815" applyNumberFormat="0" applyAlignment="0" applyProtection="0"/>
    <xf numFmtId="0" fontId="73" fillId="63" borderId="2858" applyFill="0">
      <alignment horizontal="center"/>
    </xf>
    <xf numFmtId="0" fontId="7" fillId="14" borderId="14" applyNumberFormat="0" applyFont="0" applyAlignment="0" applyProtection="0"/>
    <xf numFmtId="233" fontId="103" fillId="0" borderId="2855">
      <alignment vertic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8" fontId="73" fillId="63" borderId="2831" applyFill="0">
      <alignment horizontal="center" vertical="center"/>
    </xf>
    <xf numFmtId="0" fontId="7" fillId="14" borderId="14" applyNumberFormat="0" applyFont="0" applyAlignment="0" applyProtection="0"/>
    <xf numFmtId="250" fontId="121" fillId="0" borderId="2850" applyFill="0"/>
    <xf numFmtId="0" fontId="7" fillId="14" borderId="14" applyNumberFormat="0" applyFont="0" applyAlignment="0" applyProtection="0"/>
    <xf numFmtId="0" fontId="7" fillId="14" borderId="14" applyNumberFormat="0" applyFont="0" applyAlignment="0" applyProtection="0"/>
    <xf numFmtId="0" fontId="64" fillId="59" borderId="2808" applyNumberFormat="0" applyAlignment="0" applyProtection="0"/>
    <xf numFmtId="0" fontId="7" fillId="14" borderId="14" applyNumberFormat="0" applyFont="0" applyAlignment="0" applyProtection="0"/>
    <xf numFmtId="184" fontId="103" fillId="0" borderId="2819">
      <alignment vertical="center"/>
      <protection locked="0"/>
    </xf>
    <xf numFmtId="230" fontId="103" fillId="0" borderId="2819">
      <alignment vertical="center"/>
      <protection locked="0"/>
    </xf>
    <xf numFmtId="196" fontId="10" fillId="39" borderId="2867" applyFont="0" applyFill="0" applyBorder="0" applyAlignment="0">
      <alignment horizontal="left"/>
    </xf>
    <xf numFmtId="0" fontId="53" fillId="59" borderId="2842" applyNumberFormat="0" applyAlignment="0" applyProtection="0"/>
    <xf numFmtId="3" fontId="114" fillId="39" borderId="2867">
      <alignment horizontal="center"/>
      <protection locked="0"/>
    </xf>
    <xf numFmtId="0" fontId="7" fillId="14" borderId="14" applyNumberFormat="0" applyFont="0" applyAlignment="0" applyProtection="0"/>
    <xf numFmtId="0" fontId="10" fillId="62" borderId="2798" applyNumberFormat="0" applyFont="0" applyAlignment="0" applyProtection="0"/>
    <xf numFmtId="0" fontId="64" fillId="59" borderId="2799" applyNumberFormat="0" applyAlignment="0" applyProtection="0"/>
    <xf numFmtId="0" fontId="7" fillId="14" borderId="14" applyNumberFormat="0" applyFont="0" applyAlignment="0" applyProtection="0"/>
    <xf numFmtId="0" fontId="2" fillId="0" borderId="2836" applyNumberFormat="0" applyFill="0" applyAlignment="0" applyProtection="0"/>
    <xf numFmtId="0" fontId="7" fillId="14" borderId="14" applyNumberFormat="0" applyFont="0" applyAlignment="0" applyProtection="0"/>
    <xf numFmtId="188" fontId="73" fillId="63" borderId="2849" applyFill="0">
      <alignment horizontal="center" vertical="center"/>
    </xf>
    <xf numFmtId="233" fontId="103" fillId="0" borderId="2828">
      <alignment vertical="center"/>
      <protection locked="0"/>
    </xf>
    <xf numFmtId="190" fontId="74" fillId="0" borderId="2831" applyFont="0" applyFill="0" applyBorder="0" applyAlignment="0" applyProtection="0">
      <alignment horizontal="left"/>
      <protection locked="0"/>
    </xf>
    <xf numFmtId="228" fontId="124" fillId="0" borderId="2830" applyFill="0">
      <alignment horizontal="center" vertical="center"/>
    </xf>
    <xf numFmtId="0" fontId="73" fillId="63" borderId="2813" applyFill="0">
      <alignment horizontal="center"/>
    </xf>
    <xf numFmtId="0" fontId="7" fillId="14" borderId="14" applyNumberFormat="0" applyFont="0" applyAlignment="0" applyProtection="0"/>
    <xf numFmtId="233" fontId="103" fillId="0" borderId="2828">
      <alignment vertical="center"/>
      <protection locked="0"/>
    </xf>
    <xf numFmtId="0" fontId="7" fillId="14" borderId="14" applyNumberFormat="0" applyFont="0" applyAlignment="0" applyProtection="0"/>
    <xf numFmtId="0" fontId="2" fillId="0" borderId="2800" applyNumberFormat="0" applyFill="0" applyAlignment="0" applyProtection="0"/>
    <xf numFmtId="0" fontId="66" fillId="0" borderId="2800" applyNumberFormat="0" applyFill="0" applyAlignment="0" applyProtection="0"/>
    <xf numFmtId="0" fontId="7" fillId="14" borderId="14" applyNumberFormat="0" applyFont="0" applyAlignment="0" applyProtection="0"/>
    <xf numFmtId="0" fontId="2" fillId="0" borderId="2809" applyNumberFormat="0" applyFill="0" applyAlignment="0" applyProtection="0"/>
    <xf numFmtId="196" fontId="10" fillId="39" borderId="2858" applyFont="0" applyFill="0" applyBorder="0" applyAlignment="0">
      <alignment horizontal="left"/>
    </xf>
    <xf numFmtId="228" fontId="73" fillId="63" borderId="2813" applyFill="0">
      <alignment horizontal="center" vertical="center"/>
    </xf>
    <xf numFmtId="228" fontId="73" fillId="63" borderId="2804" applyFill="0">
      <alignment horizontal="center"/>
    </xf>
    <xf numFmtId="228" fontId="73" fillId="63" borderId="2804" applyFill="0">
      <alignment horizontal="center" vertical="center"/>
    </xf>
    <xf numFmtId="17" fontId="11" fillId="39" borderId="2813">
      <alignment horizontal="center"/>
      <protection locked="0"/>
    </xf>
    <xf numFmtId="0" fontId="53" fillId="59" borderId="2824" applyNumberFormat="0" applyAlignment="0" applyProtection="0"/>
    <xf numFmtId="191" fontId="74" fillId="0" borderId="2858" applyFont="0" applyFill="0" applyBorder="0" applyAlignment="0" applyProtection="0">
      <alignment horizontal="left"/>
      <protection locked="0"/>
    </xf>
    <xf numFmtId="0" fontId="7" fillId="14" borderId="14" applyNumberFormat="0" applyFont="0" applyAlignment="0" applyProtection="0"/>
    <xf numFmtId="0" fontId="61" fillId="46" borderId="2824" applyNumberFormat="0" applyAlignment="0" applyProtection="0"/>
    <xf numFmtId="254" fontId="10" fillId="39" borderId="2813">
      <alignment horizontal="right"/>
      <protection locked="0"/>
    </xf>
    <xf numFmtId="228" fontId="121" fillId="0" borderId="2829" applyNumberFormat="0"/>
    <xf numFmtId="0" fontId="7" fillId="14" borderId="14" applyNumberFormat="0" applyFont="0" applyAlignment="0" applyProtection="0"/>
    <xf numFmtId="0" fontId="7" fillId="14" borderId="14" applyNumberFormat="0" applyFont="0" applyAlignment="0" applyProtection="0"/>
    <xf numFmtId="231" fontId="103" fillId="0" borderId="2837">
      <alignment vertical="center"/>
      <protection locked="0"/>
    </xf>
    <xf numFmtId="0" fontId="61" fillId="46" borderId="2833" applyNumberFormat="0" applyAlignment="0" applyProtection="0"/>
    <xf numFmtId="0" fontId="7" fillId="14" borderId="14" applyNumberFormat="0" applyFont="0" applyAlignment="0" applyProtection="0"/>
    <xf numFmtId="250" fontId="168" fillId="0" borderId="2832" applyFill="0"/>
    <xf numFmtId="0" fontId="64" fillId="59" borderId="2826" applyNumberFormat="0" applyAlignment="0" applyProtection="0"/>
    <xf numFmtId="0" fontId="7" fillId="14" borderId="14" applyNumberFormat="0" applyFont="0" applyAlignment="0" applyProtection="0"/>
    <xf numFmtId="178" fontId="10" fillId="39" borderId="2849">
      <alignment horizontal="center"/>
      <protection locked="0"/>
    </xf>
    <xf numFmtId="0" fontId="7" fillId="14" borderId="14" applyNumberFormat="0" applyFont="0" applyAlignment="0" applyProtection="0"/>
    <xf numFmtId="185" fontId="74" fillId="0" borderId="2804" applyFont="0" applyFill="0" applyBorder="0" applyAlignment="0" applyProtection="0">
      <alignment horizontal="left"/>
      <protection locked="0"/>
    </xf>
    <xf numFmtId="0" fontId="7" fillId="14" borderId="14" applyNumberFormat="0" applyFont="0" applyAlignment="0" applyProtection="0"/>
    <xf numFmtId="231" fontId="103" fillId="0" borderId="2837">
      <alignment vertical="center"/>
      <protection locked="0"/>
    </xf>
    <xf numFmtId="228" fontId="103" fillId="0" borderId="2849" applyFill="0">
      <alignment horizontal="center" vertical="center"/>
    </xf>
    <xf numFmtId="0" fontId="64" fillId="59" borderId="2862" applyNumberFormat="0" applyAlignment="0" applyProtection="0"/>
    <xf numFmtId="231" fontId="103" fillId="0" borderId="2864">
      <alignment vertical="center"/>
      <protection locked="0"/>
    </xf>
    <xf numFmtId="0" fontId="7" fillId="14" borderId="14" applyNumberFormat="0" applyFont="0" applyAlignment="0" applyProtection="0"/>
    <xf numFmtId="0" fontId="7" fillId="14" borderId="14" applyNumberFormat="0" applyFont="0" applyAlignment="0" applyProtection="0"/>
    <xf numFmtId="49" fontId="74" fillId="0" borderId="2840">
      <alignment horizontal="left" vertical="top" wrapText="1"/>
      <protection locked="0"/>
    </xf>
    <xf numFmtId="0" fontId="66" fillId="0" borderId="2845" applyNumberFormat="0" applyFill="0" applyAlignment="0" applyProtection="0"/>
    <xf numFmtId="0" fontId="7" fillId="14" borderId="14" applyNumberFormat="0" applyFont="0" applyAlignment="0" applyProtection="0"/>
    <xf numFmtId="228" fontId="112" fillId="0" borderId="2848"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4" fillId="0" borderId="2813"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2853" applyNumberFormat="0" applyAlignment="0" applyProtection="0"/>
    <xf numFmtId="228" fontId="73" fillId="63" borderId="2840"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10" fillId="62" borderId="2807" applyNumberFormat="0" applyFont="0" applyAlignment="0" applyProtection="0"/>
    <xf numFmtId="0" fontId="7" fillId="14" borderId="14" applyNumberFormat="0" applyFont="0" applyAlignment="0" applyProtection="0"/>
    <xf numFmtId="228" fontId="74" fillId="0" borderId="2840" applyNumberFormat="0">
      <alignment horizontal="left"/>
      <protection locked="0"/>
    </xf>
    <xf numFmtId="0" fontId="7" fillId="14" borderId="14" applyNumberFormat="0" applyFont="0" applyAlignment="0" applyProtection="0"/>
    <xf numFmtId="0" fontId="64" fillId="59" borderId="2835" applyNumberFormat="0" applyAlignment="0" applyProtection="0"/>
    <xf numFmtId="10" fontId="68" fillId="67" borderId="2867" applyNumberFormat="0" applyBorder="0" applyAlignment="0" applyProtection="0"/>
    <xf numFmtId="0" fontId="53" fillId="59" borderId="2797" applyNumberFormat="0" applyAlignment="0" applyProtection="0"/>
    <xf numFmtId="0" fontId="61" fillId="46" borderId="2797" applyNumberFormat="0" applyAlignment="0" applyProtection="0"/>
    <xf numFmtId="0" fontId="64" fillId="59" borderId="2799" applyNumberFormat="0" applyAlignment="0" applyProtection="0"/>
    <xf numFmtId="0" fontId="66" fillId="0" borderId="2800" applyNumberFormat="0" applyFill="0" applyAlignment="0" applyProtection="0"/>
    <xf numFmtId="0" fontId="2" fillId="0" borderId="2800" applyNumberFormat="0" applyFill="0" applyAlignment="0" applyProtection="0"/>
    <xf numFmtId="0" fontId="53" fillId="59" borderId="2797" applyNumberFormat="0" applyAlignment="0" applyProtection="0"/>
    <xf numFmtId="0" fontId="61" fillId="46" borderId="2797" applyNumberFormat="0" applyAlignment="0" applyProtection="0"/>
    <xf numFmtId="0" fontId="7" fillId="14" borderId="14" applyNumberFormat="0" applyFont="0" applyAlignment="0" applyProtection="0"/>
    <xf numFmtId="0" fontId="64" fillId="59" borderId="2799" applyNumberFormat="0" applyAlignment="0" applyProtection="0"/>
    <xf numFmtId="0" fontId="2" fillId="0" borderId="2800" applyNumberFormat="0" applyFill="0" applyAlignment="0" applyProtection="0"/>
    <xf numFmtId="0" fontId="66" fillId="0" borderId="2800"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797" applyNumberFormat="0" applyAlignment="0" applyProtection="0"/>
    <xf numFmtId="229" fontId="103" fillId="0" borderId="2828">
      <alignment vertical="center"/>
      <protection locked="0"/>
    </xf>
    <xf numFmtId="0" fontId="7" fillId="14" borderId="14" applyNumberFormat="0" applyFont="0" applyAlignment="0" applyProtection="0"/>
    <xf numFmtId="0" fontId="61" fillId="46" borderId="2797" applyNumberFormat="0" applyAlignment="0" applyProtection="0"/>
    <xf numFmtId="228" fontId="68" fillId="0" borderId="2813" applyFill="0">
      <alignment horizontal="center" vertical="center"/>
    </xf>
    <xf numFmtId="184" fontId="68" fillId="0" borderId="2813" applyFill="0">
      <alignment horizontal="center" vertical="center"/>
    </xf>
    <xf numFmtId="0" fontId="10" fillId="62" borderId="2798" applyNumberFormat="0" applyFont="0" applyAlignment="0" applyProtection="0"/>
    <xf numFmtId="0" fontId="64" fillId="59" borderId="2799" applyNumberFormat="0" applyAlignment="0" applyProtection="0"/>
    <xf numFmtId="228" fontId="124" fillId="0" borderId="2839" applyFill="0">
      <alignment horizontal="center" vertical="center"/>
    </xf>
    <xf numFmtId="0" fontId="7" fillId="14" borderId="14" applyNumberFormat="0" applyFont="0" applyAlignment="0" applyProtection="0"/>
    <xf numFmtId="0" fontId="66" fillId="0" borderId="2800" applyNumberFormat="0" applyFill="0" applyAlignment="0" applyProtection="0"/>
    <xf numFmtId="0" fontId="2" fillId="0" borderId="2800" applyNumberFormat="0" applyFill="0" applyAlignment="0" applyProtection="0"/>
    <xf numFmtId="228" fontId="103" fillId="0" borderId="2813" applyFill="0">
      <alignment horizontal="center" vertical="center"/>
    </xf>
    <xf numFmtId="0" fontId="7" fillId="14" borderId="14" applyNumberFormat="0" applyFont="0" applyAlignment="0" applyProtection="0"/>
    <xf numFmtId="266" fontId="103" fillId="0" borderId="2849"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797"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797" applyNumberFormat="0" applyAlignment="0" applyProtection="0"/>
    <xf numFmtId="0" fontId="7" fillId="14" borderId="14" applyNumberFormat="0" applyFont="0" applyAlignment="0" applyProtection="0"/>
    <xf numFmtId="0" fontId="10" fillId="62" borderId="2798" applyNumberFormat="0" applyFont="0" applyAlignment="0" applyProtection="0"/>
    <xf numFmtId="0" fontId="64" fillId="59" borderId="2799" applyNumberFormat="0" applyAlignment="0" applyProtection="0"/>
    <xf numFmtId="0" fontId="7" fillId="14" borderId="14" applyNumberFormat="0" applyFont="0" applyAlignment="0" applyProtection="0"/>
    <xf numFmtId="37" fontId="70" fillId="0" borderId="2866" applyFill="0">
      <alignment horizontal="center" vertical="center"/>
    </xf>
    <xf numFmtId="0" fontId="2" fillId="0" borderId="2800" applyNumberFormat="0" applyFill="0" applyAlignment="0" applyProtection="0"/>
    <xf numFmtId="0" fontId="66" fillId="0" borderId="2800"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2817" applyNumberFormat="0" applyAlignment="0" applyProtection="0"/>
    <xf numFmtId="191" fontId="74" fillId="0" borderId="2813"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201" fontId="10" fillId="39" borderId="2849" applyNumberFormat="0">
      <alignment horizontal="left"/>
    </xf>
    <xf numFmtId="0" fontId="73" fillId="63" borderId="2804" applyFill="0">
      <alignment horizontal="center"/>
    </xf>
    <xf numFmtId="0" fontId="7" fillId="14" borderId="14" applyNumberFormat="0" applyFont="0" applyAlignment="0" applyProtection="0"/>
    <xf numFmtId="276" fontId="20" fillId="0" borderId="2831">
      <alignment horizontal="center"/>
    </xf>
    <xf numFmtId="192" fontId="74" fillId="0" borderId="2813" applyFont="0" applyFill="0" applyBorder="0" applyAlignment="0" applyProtection="0">
      <alignment horizontal="left"/>
      <protection locked="0"/>
    </xf>
    <xf numFmtId="190" fontId="74" fillId="0" borderId="2813" applyFont="0" applyFill="0" applyBorder="0" applyAlignment="0" applyProtection="0">
      <alignment horizontal="left"/>
      <protection locked="0"/>
    </xf>
    <xf numFmtId="0" fontId="10" fillId="62" borderId="2816" applyNumberFormat="0" applyFont="0" applyAlignment="0" applyProtection="0"/>
    <xf numFmtId="188" fontId="73" fillId="63" borderId="2804" applyFill="0">
      <alignment horizontal="center" vertical="center"/>
    </xf>
    <xf numFmtId="0" fontId="7" fillId="14" borderId="14" applyNumberFormat="0" applyFont="0" applyAlignment="0" applyProtection="0"/>
    <xf numFmtId="0" fontId="10" fillId="62" borderId="2843" applyNumberFormat="0" applyFont="0" applyAlignment="0" applyProtection="0"/>
    <xf numFmtId="0" fontId="2" fillId="0" borderId="2854" applyNumberFormat="0" applyFill="0" applyAlignment="0" applyProtection="0"/>
    <xf numFmtId="0" fontId="61" fillId="46" borderId="2806"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0" fontId="10" fillId="63" borderId="2804" applyNumberFormat="0" applyFont="0" applyBorder="0" applyAlignment="0" applyProtection="0"/>
    <xf numFmtId="180" fontId="10" fillId="63" borderId="2804" applyNumberFormat="0" applyFont="0" applyBorder="0" applyAlignment="0" applyProtection="0"/>
    <xf numFmtId="0" fontId="66" fillId="0" borderId="2845" applyNumberFormat="0" applyFill="0" applyAlignment="0" applyProtection="0"/>
    <xf numFmtId="276" fontId="20" fillId="0" borderId="2822">
      <alignment horizontal="center"/>
    </xf>
    <xf numFmtId="192" fontId="74" fillId="0" borderId="2840" applyFont="0" applyFill="0" applyBorder="0" applyAlignment="0" applyProtection="0">
      <alignment horizontal="left"/>
      <protection locked="0"/>
    </xf>
    <xf numFmtId="267" fontId="112" fillId="0" borderId="2839" applyFill="0">
      <alignment horizontal="center" vertical="center"/>
    </xf>
    <xf numFmtId="0" fontId="7" fillId="14" borderId="14" applyNumberFormat="0" applyFont="0" applyAlignment="0" applyProtection="0"/>
    <xf numFmtId="250" fontId="121" fillId="0" borderId="2823" applyFill="0"/>
    <xf numFmtId="0" fontId="7" fillId="14" borderId="14" applyNumberFormat="0" applyFont="0" applyAlignment="0" applyProtection="0"/>
    <xf numFmtId="0" fontId="7" fillId="14" borderId="14" applyNumberFormat="0" applyFont="0" applyAlignment="0" applyProtection="0"/>
    <xf numFmtId="250" fontId="121" fillId="0" borderId="2868" applyFill="0"/>
    <xf numFmtId="0" fontId="7" fillId="14" borderId="14" applyNumberFormat="0" applyFont="0" applyAlignment="0" applyProtection="0"/>
    <xf numFmtId="228" fontId="136" fillId="68" borderId="2820" applyNumberFormat="0">
      <alignment horizontal="right"/>
    </xf>
    <xf numFmtId="10" fontId="68" fillId="67" borderId="2840" applyNumberFormat="0" applyBorder="0" applyAlignment="0" applyProtection="0"/>
    <xf numFmtId="0" fontId="7" fillId="14" borderId="14" applyNumberFormat="0" applyFont="0" applyAlignment="0" applyProtection="0"/>
    <xf numFmtId="0" fontId="7" fillId="14" borderId="14" applyNumberFormat="0" applyFont="0" applyAlignment="0" applyProtection="0"/>
    <xf numFmtId="0" fontId="73" fillId="63" borderId="2804" applyFill="0">
      <alignment horizontal="center"/>
    </xf>
    <xf numFmtId="188" fontId="73" fillId="63" borderId="2804" applyFill="0">
      <alignment horizontal="center" vertical="center"/>
    </xf>
    <xf numFmtId="185" fontId="74" fillId="0" borderId="2804" applyFont="0" applyFill="0" applyBorder="0" applyAlignment="0" applyProtection="0">
      <alignment horizontal="left"/>
      <protection locked="0"/>
    </xf>
    <xf numFmtId="197" fontId="74" fillId="0" borderId="2804">
      <alignment horizontal="left"/>
      <protection locked="0"/>
    </xf>
    <xf numFmtId="0" fontId="53" fillId="59" borderId="2806" applyNumberFormat="0" applyAlignment="0" applyProtection="0"/>
    <xf numFmtId="0" fontId="61" fillId="46" borderId="2806" applyNumberFormat="0" applyAlignment="0" applyProtection="0"/>
    <xf numFmtId="0" fontId="64" fillId="59" borderId="2808" applyNumberFormat="0" applyAlignment="0" applyProtection="0"/>
    <xf numFmtId="0" fontId="66" fillId="0" borderId="2809" applyNumberFormat="0" applyFill="0" applyAlignment="0" applyProtection="0"/>
    <xf numFmtId="0" fontId="2" fillId="0" borderId="2809" applyNumberFormat="0" applyFill="0" applyAlignment="0" applyProtection="0"/>
    <xf numFmtId="0" fontId="53" fillId="59" borderId="2806" applyNumberFormat="0" applyAlignment="0" applyProtection="0"/>
    <xf numFmtId="0" fontId="73" fillId="63" borderId="2804" applyFill="0">
      <alignment horizontal="center"/>
    </xf>
    <xf numFmtId="188" fontId="73" fillId="63" borderId="2804" applyFill="0">
      <alignment horizontal="center" vertical="center"/>
    </xf>
    <xf numFmtId="0" fontId="61" fillId="46" borderId="2806" applyNumberFormat="0" applyAlignment="0" applyProtection="0"/>
    <xf numFmtId="0" fontId="7" fillId="14" borderId="14" applyNumberFormat="0" applyFont="0" applyAlignment="0" applyProtection="0"/>
    <xf numFmtId="0" fontId="64" fillId="59" borderId="2808" applyNumberFormat="0" applyAlignment="0" applyProtection="0"/>
    <xf numFmtId="0" fontId="2" fillId="0" borderId="2809" applyNumberFormat="0" applyFill="0" applyAlignment="0" applyProtection="0"/>
    <xf numFmtId="0" fontId="66" fillId="0" borderId="2809"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806" applyNumberFormat="0" applyAlignment="0" applyProtection="0"/>
    <xf numFmtId="0" fontId="7" fillId="14" borderId="14" applyNumberFormat="0" applyFont="0" applyAlignment="0" applyProtection="0"/>
    <xf numFmtId="0" fontId="61" fillId="46" borderId="2806" applyNumberFormat="0" applyAlignment="0" applyProtection="0"/>
    <xf numFmtId="192" fontId="74" fillId="0" borderId="2822" applyFont="0" applyFill="0" applyBorder="0" applyAlignment="0" applyProtection="0">
      <alignment horizontal="left"/>
      <protection locked="0"/>
    </xf>
    <xf numFmtId="271" fontId="11" fillId="0" borderId="2822">
      <alignment horizontal="right"/>
    </xf>
    <xf numFmtId="0" fontId="10" fillId="62" borderId="2807" applyNumberFormat="0" applyFont="0" applyAlignment="0" applyProtection="0"/>
    <xf numFmtId="0" fontId="64" fillId="59" borderId="2808" applyNumberFormat="0" applyAlignment="0" applyProtection="0"/>
    <xf numFmtId="0" fontId="61" fillId="46" borderId="2824" applyNumberFormat="0" applyAlignment="0" applyProtection="0"/>
    <xf numFmtId="0" fontId="7" fillId="14" borderId="14" applyNumberFormat="0" applyFont="0" applyAlignment="0" applyProtection="0"/>
    <xf numFmtId="0" fontId="66" fillId="0" borderId="2809" applyNumberFormat="0" applyFill="0" applyAlignment="0" applyProtection="0"/>
    <xf numFmtId="0" fontId="2" fillId="0" borderId="2809" applyNumberFormat="0" applyFill="0" applyAlignment="0" applyProtection="0"/>
    <xf numFmtId="190" fontId="74" fillId="0" borderId="2822"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806"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806" applyNumberFormat="0" applyAlignment="0" applyProtection="0"/>
    <xf numFmtId="0" fontId="7" fillId="14" borderId="14" applyNumberFormat="0" applyFont="0" applyAlignment="0" applyProtection="0"/>
    <xf numFmtId="0" fontId="10" fillId="62" borderId="2807" applyNumberFormat="0" applyFont="0" applyAlignment="0" applyProtection="0"/>
    <xf numFmtId="0" fontId="64" fillId="59" borderId="2808" applyNumberFormat="0" applyAlignment="0" applyProtection="0"/>
    <xf numFmtId="0" fontId="7" fillId="14" borderId="14" applyNumberFormat="0" applyFont="0" applyAlignment="0" applyProtection="0"/>
    <xf numFmtId="0" fontId="2" fillId="0" borderId="2809" applyNumberFormat="0" applyFill="0" applyAlignment="0" applyProtection="0"/>
    <xf numFmtId="0" fontId="66" fillId="0" borderId="2809" applyNumberFormat="0" applyFill="0" applyAlignment="0" applyProtection="0"/>
    <xf numFmtId="0" fontId="66" fillId="0" borderId="2836" applyNumberFormat="0" applyFill="0" applyAlignment="0" applyProtection="0"/>
    <xf numFmtId="267" fontId="112" fillId="0" borderId="2830"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10" fillId="62" borderId="2843"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3" fontId="114" fillId="39" borderId="2858">
      <alignment horizontal="center"/>
      <protection locked="0"/>
    </xf>
    <xf numFmtId="0" fontId="7" fillId="14" borderId="14" applyNumberFormat="0" applyFont="0" applyAlignment="0" applyProtection="0"/>
    <xf numFmtId="0" fontId="7" fillId="14" borderId="14" applyNumberFormat="0" applyFont="0" applyAlignment="0" applyProtection="0"/>
    <xf numFmtId="187" fontId="74" fillId="0" borderId="2849" applyFont="0" applyFill="0" applyBorder="0" applyAlignment="0" applyProtection="0">
      <alignment horizontal="left"/>
      <protection locked="0"/>
    </xf>
    <xf numFmtId="185" fontId="74" fillId="0" borderId="2840" applyFont="0" applyFill="0" applyBorder="0" applyAlignment="0" applyProtection="0">
      <alignment horizontal="left"/>
      <protection locked="0"/>
    </xf>
    <xf numFmtId="250" fontId="121" fillId="0" borderId="2832" applyFill="0"/>
    <xf numFmtId="0" fontId="7" fillId="14" borderId="14" applyNumberFormat="0" applyFont="0" applyAlignment="0" applyProtection="0"/>
    <xf numFmtId="0" fontId="66" fillId="0" borderId="2863" applyNumberFormat="0" applyFill="0" applyAlignment="0" applyProtection="0"/>
    <xf numFmtId="0" fontId="66" fillId="0" borderId="2854" applyNumberFormat="0" applyFill="0" applyAlignment="0" applyProtection="0"/>
    <xf numFmtId="0" fontId="61" fillId="46" borderId="2851" applyNumberFormat="0" applyAlignment="0" applyProtection="0"/>
    <xf numFmtId="185" fontId="74" fillId="0" borderId="2831" applyFont="0" applyFill="0" applyBorder="0" applyAlignment="0" applyProtection="0">
      <alignment horizontal="left"/>
      <protection locked="0"/>
    </xf>
    <xf numFmtId="180" fontId="10" fillId="63" borderId="2813" applyNumberFormat="0" applyFont="0" applyBorder="0" applyAlignment="0" applyProtection="0"/>
    <xf numFmtId="180" fontId="10" fillId="63" borderId="2813" applyNumberFormat="0" applyFont="0" applyBorder="0" applyAlignment="0" applyProtection="0"/>
    <xf numFmtId="178" fontId="10" fillId="39" borderId="2867">
      <alignment horizontal="center"/>
      <protection locked="0"/>
    </xf>
    <xf numFmtId="193" fontId="10" fillId="0" borderId="2840" applyFont="0" applyFill="0" applyBorder="0" applyAlignment="0" applyProtection="0">
      <alignment horizontal="left"/>
      <protection locked="0"/>
    </xf>
    <xf numFmtId="17" fontId="11" fillId="39" borderId="2831">
      <alignment horizontal="center"/>
      <protection locked="0"/>
    </xf>
    <xf numFmtId="0" fontId="7" fillId="14" borderId="14" applyNumberFormat="0" applyFont="0" applyAlignment="0" applyProtection="0"/>
    <xf numFmtId="0" fontId="7" fillId="14" borderId="14" applyNumberFormat="0" applyFont="0" applyAlignment="0" applyProtection="0"/>
    <xf numFmtId="0" fontId="10" fillId="62" borderId="2852" applyNumberFormat="0" applyFont="0" applyAlignment="0" applyProtection="0"/>
    <xf numFmtId="0" fontId="2" fillId="0" borderId="2863"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71" fontId="11" fillId="0" borderId="2840">
      <alignment horizontal="right"/>
    </xf>
    <xf numFmtId="0" fontId="7" fillId="14" borderId="14" applyNumberFormat="0" applyFont="0" applyAlignment="0" applyProtection="0"/>
    <xf numFmtId="0" fontId="53" fillId="59" borderId="2815" applyNumberFormat="0" applyAlignment="0" applyProtection="0"/>
    <xf numFmtId="0" fontId="61" fillId="46" borderId="2815" applyNumberFormat="0" applyAlignment="0" applyProtection="0"/>
    <xf numFmtId="0" fontId="64" fillId="59" borderId="2817" applyNumberFormat="0" applyAlignment="0" applyProtection="0"/>
    <xf numFmtId="0" fontId="66" fillId="0" borderId="2818" applyNumberFormat="0" applyFill="0" applyAlignment="0" applyProtection="0"/>
    <xf numFmtId="0" fontId="2" fillId="0" borderId="2818" applyNumberFormat="0" applyFill="0" applyAlignment="0" applyProtection="0"/>
    <xf numFmtId="0" fontId="53" fillId="59" borderId="2815" applyNumberFormat="0" applyAlignment="0" applyProtection="0"/>
    <xf numFmtId="0" fontId="61" fillId="46" borderId="2815" applyNumberFormat="0" applyAlignment="0" applyProtection="0"/>
    <xf numFmtId="0" fontId="7" fillId="14" borderId="14" applyNumberFormat="0" applyFont="0" applyAlignment="0" applyProtection="0"/>
    <xf numFmtId="0" fontId="64" fillId="59" borderId="2817" applyNumberFormat="0" applyAlignment="0" applyProtection="0"/>
    <xf numFmtId="0" fontId="2" fillId="0" borderId="2818" applyNumberFormat="0" applyFill="0" applyAlignment="0" applyProtection="0"/>
    <xf numFmtId="0" fontId="66" fillId="0" borderId="2818" applyNumberFormat="0" applyFill="0" applyAlignment="0" applyProtection="0"/>
    <xf numFmtId="197" fontId="74" fillId="0" borderId="2849">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815" applyNumberFormat="0" applyAlignment="0" applyProtection="0"/>
    <xf numFmtId="228" fontId="121" fillId="0" borderId="2838" applyNumberFormat="0"/>
    <xf numFmtId="0" fontId="7" fillId="14" borderId="14" applyNumberFormat="0" applyFont="0" applyAlignment="0" applyProtection="0"/>
    <xf numFmtId="0" fontId="61" fillId="46" borderId="2815" applyNumberFormat="0" applyAlignment="0" applyProtection="0"/>
    <xf numFmtId="228" fontId="79" fillId="0" borderId="2831" applyFill="0">
      <alignment horizontal="center" vertical="center"/>
    </xf>
    <xf numFmtId="228" fontId="68" fillId="0" borderId="2831" applyFill="0">
      <alignment horizontal="center" vertical="center"/>
    </xf>
    <xf numFmtId="0" fontId="10" fillId="62" borderId="2816" applyNumberFormat="0" applyFont="0" applyAlignment="0" applyProtection="0"/>
    <xf numFmtId="0" fontId="64" fillId="59" borderId="2817" applyNumberFormat="0" applyAlignment="0" applyProtection="0"/>
    <xf numFmtId="0" fontId="7" fillId="14" borderId="14" applyNumberFormat="0" applyFont="0" applyAlignment="0" applyProtection="0"/>
    <xf numFmtId="0" fontId="66" fillId="0" borderId="2818" applyNumberFormat="0" applyFill="0" applyAlignment="0" applyProtection="0"/>
    <xf numFmtId="0" fontId="2" fillId="0" borderId="2818" applyNumberFormat="0" applyFill="0" applyAlignment="0" applyProtection="0"/>
    <xf numFmtId="228" fontId="104" fillId="0" borderId="2831"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66" fontId="103" fillId="0" borderId="2831" applyFill="0">
      <alignment horizontal="center" vertical="center"/>
    </xf>
    <xf numFmtId="37" fontId="70" fillId="0" borderId="2839"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815"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815" applyNumberFormat="0" applyAlignment="0" applyProtection="0"/>
    <xf numFmtId="254" fontId="10" fillId="39" borderId="2867">
      <alignment horizontal="right"/>
      <protection locked="0"/>
    </xf>
    <xf numFmtId="0" fontId="7" fillId="14" borderId="14" applyNumberFormat="0" applyFont="0" applyAlignment="0" applyProtection="0"/>
    <xf numFmtId="0" fontId="10" fillId="62" borderId="2816" applyNumberFormat="0" applyFont="0" applyAlignment="0" applyProtection="0"/>
    <xf numFmtId="0" fontId="64" fillId="59" borderId="2817" applyNumberFormat="0" applyAlignment="0" applyProtection="0"/>
    <xf numFmtId="0" fontId="7" fillId="14" borderId="14" applyNumberFormat="0" applyFont="0" applyAlignment="0" applyProtection="0"/>
    <xf numFmtId="0" fontId="2" fillId="0" borderId="2818" applyNumberFormat="0" applyFill="0" applyAlignment="0" applyProtection="0"/>
    <xf numFmtId="0" fontId="66" fillId="0" borderId="2818"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187" fontId="74" fillId="0" borderId="2867"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103" fillId="0" borderId="2864">
      <alignment vertical="center"/>
      <protection locked="0"/>
    </xf>
    <xf numFmtId="178" fontId="10" fillId="39" borderId="2849">
      <alignment horizontal="center"/>
      <protection locked="0"/>
    </xf>
    <xf numFmtId="0" fontId="7" fillId="14" borderId="14" applyNumberFormat="0" applyFont="0" applyAlignment="0" applyProtection="0"/>
    <xf numFmtId="191" fontId="74" fillId="0" borderId="2831" applyFont="0" applyFill="0" applyBorder="0" applyAlignment="0" applyProtection="0">
      <alignment horizontal="left"/>
      <protection locked="0"/>
    </xf>
    <xf numFmtId="0" fontId="7" fillId="14" borderId="14" applyNumberFormat="0" applyFont="0" applyAlignment="0" applyProtection="0"/>
    <xf numFmtId="190" fontId="74" fillId="0" borderId="2840" applyFont="0" applyFill="0" applyBorder="0" applyAlignment="0" applyProtection="0">
      <alignment horizontal="left"/>
      <protection locked="0"/>
    </xf>
    <xf numFmtId="0" fontId="7" fillId="14" borderId="14" applyNumberFormat="0" applyFont="0" applyAlignment="0" applyProtection="0"/>
    <xf numFmtId="0" fontId="73" fillId="63" borderId="2840" applyFill="0">
      <alignment horizontal="center"/>
    </xf>
    <xf numFmtId="0" fontId="7" fillId="14" borderId="14" applyNumberFormat="0" applyFont="0" applyAlignment="0" applyProtection="0"/>
    <xf numFmtId="180" fontId="10" fillId="63" borderId="2822" applyNumberFormat="0" applyFont="0" applyBorder="0" applyAlignment="0" applyProtection="0"/>
    <xf numFmtId="180" fontId="10" fillId="63" borderId="2822" applyNumberFormat="0" applyFont="0" applyBorder="0" applyAlignment="0" applyProtection="0"/>
    <xf numFmtId="0" fontId="66" fillId="0" borderId="2863" applyNumberFormat="0" applyFill="0" applyAlignment="0" applyProtection="0"/>
    <xf numFmtId="276" fontId="20" fillId="0" borderId="2849">
      <alignment horizontal="center"/>
    </xf>
    <xf numFmtId="0" fontId="7" fillId="14" borderId="14" applyNumberFormat="0" applyFont="0" applyAlignment="0" applyProtection="0"/>
    <xf numFmtId="0" fontId="53" fillId="59" borderId="2824" applyNumberFormat="0" applyAlignment="0" applyProtection="0"/>
    <xf numFmtId="0" fontId="61" fillId="46" borderId="2824" applyNumberFormat="0" applyAlignment="0" applyProtection="0"/>
    <xf numFmtId="0" fontId="64" fillId="59" borderId="2826" applyNumberFormat="0" applyAlignment="0" applyProtection="0"/>
    <xf numFmtId="0" fontId="66" fillId="0" borderId="2827" applyNumberFormat="0" applyFill="0" applyAlignment="0" applyProtection="0"/>
    <xf numFmtId="0" fontId="2" fillId="0" borderId="2827" applyNumberFormat="0" applyFill="0" applyAlignment="0" applyProtection="0"/>
    <xf numFmtId="0" fontId="53" fillId="59" borderId="2824" applyNumberFormat="0" applyAlignment="0" applyProtection="0"/>
    <xf numFmtId="184" fontId="68" fillId="0" borderId="2849" applyFill="0">
      <alignment horizontal="center" vertical="center"/>
    </xf>
    <xf numFmtId="0" fontId="61" fillId="46" borderId="2824" applyNumberFormat="0" applyAlignment="0" applyProtection="0"/>
    <xf numFmtId="0" fontId="7" fillId="14" borderId="14" applyNumberFormat="0" applyFont="0" applyAlignment="0" applyProtection="0"/>
    <xf numFmtId="0" fontId="64" fillId="59" borderId="2826" applyNumberFormat="0" applyAlignment="0" applyProtection="0"/>
    <xf numFmtId="0" fontId="2" fillId="0" borderId="2827" applyNumberFormat="0" applyFill="0" applyAlignment="0" applyProtection="0"/>
    <xf numFmtId="0" fontId="66" fillId="0" borderId="2827"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824" applyNumberFormat="0" applyAlignment="0" applyProtection="0"/>
    <xf numFmtId="271" fontId="11" fillId="0" borderId="2849">
      <alignment horizontal="right"/>
    </xf>
    <xf numFmtId="0" fontId="7" fillId="14" borderId="14" applyNumberFormat="0" applyFont="0" applyAlignment="0" applyProtection="0"/>
    <xf numFmtId="0" fontId="61" fillId="46" borderId="2824" applyNumberFormat="0" applyAlignment="0" applyProtection="0"/>
    <xf numFmtId="178" fontId="10" fillId="39" borderId="2840">
      <alignment horizontal="center"/>
      <protection locked="0"/>
    </xf>
    <xf numFmtId="228" fontId="104" fillId="0" borderId="2840" applyFill="0">
      <alignment horizontal="center" vertical="center"/>
    </xf>
    <xf numFmtId="0" fontId="10" fillId="62" borderId="2825" applyNumberFormat="0" applyFont="0" applyAlignment="0" applyProtection="0"/>
    <xf numFmtId="0" fontId="64" fillId="59" borderId="2826" applyNumberFormat="0" applyAlignment="0" applyProtection="0"/>
    <xf numFmtId="0" fontId="7" fillId="14" borderId="14" applyNumberFormat="0" applyFont="0" applyAlignment="0" applyProtection="0"/>
    <xf numFmtId="0" fontId="66" fillId="0" borderId="2827" applyNumberFormat="0" applyFill="0" applyAlignment="0" applyProtection="0"/>
    <xf numFmtId="0" fontId="2" fillId="0" borderId="2827" applyNumberFormat="0" applyFill="0" applyAlignment="0" applyProtection="0"/>
    <xf numFmtId="228" fontId="79" fillId="0" borderId="2840"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4" fontId="68" fillId="0" borderId="2840"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824"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824"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10" fillId="62" borderId="2825" applyNumberFormat="0" applyFont="0" applyAlignment="0" applyProtection="0"/>
    <xf numFmtId="0" fontId="64" fillId="59" borderId="2826" applyNumberFormat="0" applyAlignment="0" applyProtection="0"/>
    <xf numFmtId="0" fontId="7" fillId="14" borderId="14" applyNumberFormat="0" applyFont="0" applyAlignment="0" applyProtection="0"/>
    <xf numFmtId="0" fontId="2" fillId="0" borderId="2827" applyNumberFormat="0" applyFill="0" applyAlignment="0" applyProtection="0"/>
    <xf numFmtId="0" fontId="66" fillId="0" borderId="2827" applyNumberFormat="0" applyFill="0" applyAlignment="0" applyProtection="0"/>
    <xf numFmtId="228" fontId="136" fillId="68" borderId="2847" applyNumberFormat="0">
      <alignment horizontal="right"/>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73" fillId="63" borderId="2840" applyFill="0">
      <alignment horizontal="center"/>
    </xf>
    <xf numFmtId="0" fontId="7" fillId="14" borderId="14" applyNumberFormat="0" applyFont="0" applyAlignment="0" applyProtection="0"/>
    <xf numFmtId="266" fontId="103" fillId="0" borderId="2840"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50" fontId="168" fillId="0" borderId="2868" applyFill="0"/>
    <xf numFmtId="188" fontId="73" fillId="63" borderId="2858" applyFill="0">
      <alignment horizontal="center" vertical="center"/>
    </xf>
    <xf numFmtId="0" fontId="2" fillId="0" borderId="2845" applyNumberFormat="0" applyFill="0" applyAlignment="0" applyProtection="0"/>
    <xf numFmtId="0" fontId="61" fillId="46" borderId="2833" applyNumberFormat="0" applyAlignment="0" applyProtection="0"/>
    <xf numFmtId="0" fontId="7" fillId="14" borderId="14" applyNumberFormat="0" applyFont="0" applyAlignment="0" applyProtection="0"/>
    <xf numFmtId="0" fontId="64" fillId="59" borderId="2853" applyNumberFormat="0" applyAlignment="0" applyProtection="0"/>
    <xf numFmtId="180" fontId="10" fillId="63" borderId="2831" applyNumberFormat="0" applyFont="0" applyBorder="0" applyAlignment="0" applyProtection="0"/>
    <xf numFmtId="180" fontId="10" fillId="63" borderId="2831" applyNumberFormat="0" applyFont="0" applyBorder="0" applyAlignment="0" applyProtection="0"/>
    <xf numFmtId="0" fontId="10" fillId="62" borderId="2852" applyNumberFormat="0" applyFont="0" applyAlignment="0" applyProtection="0"/>
    <xf numFmtId="228" fontId="124" fillId="0" borderId="2848" applyFill="0">
      <alignment horizontal="center" vertical="center"/>
    </xf>
    <xf numFmtId="271" fontId="11" fillId="63" borderId="2867">
      <alignment horizontal="right"/>
    </xf>
    <xf numFmtId="0" fontId="53" fillId="59" borderId="2833" applyNumberFormat="0" applyAlignment="0" applyProtection="0"/>
    <xf numFmtId="0" fontId="61" fillId="46" borderId="2833" applyNumberFormat="0" applyAlignment="0" applyProtection="0"/>
    <xf numFmtId="0" fontId="64" fillId="59" borderId="2835" applyNumberFormat="0" applyAlignment="0" applyProtection="0"/>
    <xf numFmtId="0" fontId="66" fillId="0" borderId="2836" applyNumberFormat="0" applyFill="0" applyAlignment="0" applyProtection="0"/>
    <xf numFmtId="0" fontId="2" fillId="0" borderId="2836" applyNumberFormat="0" applyFill="0" applyAlignment="0" applyProtection="0"/>
    <xf numFmtId="0" fontId="53" fillId="59" borderId="2833" applyNumberFormat="0" applyAlignment="0" applyProtection="0"/>
    <xf numFmtId="0" fontId="61" fillId="46" borderId="2833" applyNumberFormat="0" applyAlignment="0" applyProtection="0"/>
    <xf numFmtId="0" fontId="7" fillId="14" borderId="14" applyNumberFormat="0" applyFont="0" applyAlignment="0" applyProtection="0"/>
    <xf numFmtId="0" fontId="64" fillId="59" borderId="2835" applyNumberFormat="0" applyAlignment="0" applyProtection="0"/>
    <xf numFmtId="0" fontId="2" fillId="0" borderId="2836" applyNumberFormat="0" applyFill="0" applyAlignment="0" applyProtection="0"/>
    <xf numFmtId="0" fontId="66" fillId="0" borderId="2836"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833"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833" applyNumberFormat="0" applyAlignment="0" applyProtection="0"/>
    <xf numFmtId="196" fontId="10" fillId="39" borderId="2849" applyFont="0" applyFill="0" applyBorder="0" applyAlignment="0">
      <alignment horizontal="left"/>
    </xf>
    <xf numFmtId="228" fontId="74" fillId="0" borderId="2849" applyNumberFormat="0">
      <alignment horizontal="left"/>
      <protection locked="0"/>
    </xf>
    <xf numFmtId="0" fontId="10" fillId="62" borderId="2834" applyNumberFormat="0" applyFont="0" applyAlignment="0" applyProtection="0"/>
    <xf numFmtId="0" fontId="64" fillId="59" borderId="2835" applyNumberFormat="0" applyAlignment="0" applyProtection="0"/>
    <xf numFmtId="0" fontId="7" fillId="14" borderId="14" applyNumberFormat="0" applyFont="0" applyAlignment="0" applyProtection="0"/>
    <xf numFmtId="0" fontId="66" fillId="0" borderId="2836" applyNumberFormat="0" applyFill="0" applyAlignment="0" applyProtection="0"/>
    <xf numFmtId="0" fontId="2" fillId="0" borderId="2836" applyNumberFormat="0" applyFill="0" applyAlignment="0" applyProtection="0"/>
    <xf numFmtId="49" fontId="74" fillId="0" borderId="2849">
      <alignment horizontal="left" vertical="top" wrapText="1"/>
      <protection locked="0"/>
    </xf>
    <xf numFmtId="0" fontId="7" fillId="14" borderId="14" applyNumberFormat="0" applyFont="0" applyAlignment="0" applyProtection="0"/>
    <xf numFmtId="233" fontId="103" fillId="0" borderId="2864">
      <alignment vertical="center"/>
      <protection locked="0"/>
    </xf>
    <xf numFmtId="0" fontId="7" fillId="14" borderId="14" applyNumberFormat="0" applyFont="0" applyAlignment="0" applyProtection="0"/>
    <xf numFmtId="0" fontId="7" fillId="14" borderId="14" applyNumberFormat="0" applyFont="0" applyAlignment="0" applyProtection="0"/>
    <xf numFmtId="178" fontId="10" fillId="39" borderId="2849">
      <alignment horizont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833"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833" applyNumberFormat="0" applyAlignment="0" applyProtection="0"/>
    <xf numFmtId="0" fontId="7" fillId="14" borderId="14" applyNumberFormat="0" applyFont="0" applyAlignment="0" applyProtection="0"/>
    <xf numFmtId="0" fontId="10" fillId="62" borderId="2834" applyNumberFormat="0" applyFont="0" applyAlignment="0" applyProtection="0"/>
    <xf numFmtId="0" fontId="64" fillId="59" borderId="2835" applyNumberFormat="0" applyAlignment="0" applyProtection="0"/>
    <xf numFmtId="0" fontId="7" fillId="14" borderId="14" applyNumberFormat="0" applyFont="0" applyAlignment="0" applyProtection="0"/>
    <xf numFmtId="0" fontId="2" fillId="0" borderId="2836" applyNumberFormat="0" applyFill="0" applyAlignment="0" applyProtection="0"/>
    <xf numFmtId="0" fontId="66" fillId="0" borderId="2836"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28" fontId="79" fillId="0" borderId="2849"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37" fontId="103" fillId="0" borderId="2864">
      <alignment vertical="center"/>
      <protection locked="0"/>
    </xf>
    <xf numFmtId="228" fontId="104" fillId="0" borderId="2849" applyFill="0">
      <alignment horizontal="center" vertical="center"/>
    </xf>
    <xf numFmtId="228" fontId="68" fillId="0" borderId="2849" applyFill="0">
      <alignment horizontal="center" vertical="center"/>
    </xf>
    <xf numFmtId="0" fontId="7" fillId="14" borderId="14" applyNumberFormat="0" applyFont="0" applyAlignment="0" applyProtection="0"/>
    <xf numFmtId="0" fontId="61" fillId="46" borderId="2842" applyNumberFormat="0" applyAlignment="0" applyProtection="0"/>
    <xf numFmtId="180" fontId="10" fillId="63" borderId="2840" applyNumberFormat="0" applyFont="0" applyBorder="0" applyAlignment="0" applyProtection="0"/>
    <xf numFmtId="180" fontId="10" fillId="63" borderId="2840" applyNumberFormat="0" applyFont="0" applyBorder="0" applyAlignment="0" applyProtection="0"/>
    <xf numFmtId="0" fontId="7" fillId="14" borderId="14" applyNumberFormat="0" applyFont="0" applyAlignment="0" applyProtection="0"/>
    <xf numFmtId="188" fontId="73" fillId="63" borderId="2840" applyFill="0">
      <alignment horizontal="center" vertical="center"/>
    </xf>
    <xf numFmtId="229" fontId="103" fillId="0" borderId="2864">
      <alignment vertical="center"/>
      <protection locked="0"/>
    </xf>
    <xf numFmtId="0" fontId="74" fillId="0" borderId="2867" applyNumberFormat="0">
      <alignment horizontal="left"/>
      <protection locked="0"/>
    </xf>
    <xf numFmtId="271" fontId="11" fillId="0" borderId="2867">
      <alignment horizontal="right"/>
    </xf>
    <xf numFmtId="0" fontId="7" fillId="14" borderId="14" applyNumberFormat="0" applyFont="0" applyAlignment="0" applyProtection="0"/>
    <xf numFmtId="201" fontId="10" fillId="39" borderId="2867" applyNumberFormat="0">
      <alignment horizontal="left"/>
    </xf>
    <xf numFmtId="0" fontId="73" fillId="63" borderId="2840" applyFill="0">
      <alignment horizontal="center"/>
    </xf>
    <xf numFmtId="188" fontId="73" fillId="63" borderId="2840" applyFill="0">
      <alignment horizontal="center" vertical="center"/>
    </xf>
    <xf numFmtId="185" fontId="74" fillId="0" borderId="2840" applyFont="0" applyFill="0" applyBorder="0" applyAlignment="0" applyProtection="0">
      <alignment horizontal="left"/>
      <protection locked="0"/>
    </xf>
    <xf numFmtId="197" fontId="74" fillId="0" borderId="2840">
      <alignment horizontal="left"/>
      <protection locked="0"/>
    </xf>
    <xf numFmtId="0" fontId="53" fillId="59" borderId="2842" applyNumberFormat="0" applyAlignment="0" applyProtection="0"/>
    <xf numFmtId="0" fontId="61" fillId="46" borderId="2842" applyNumberFormat="0" applyAlignment="0" applyProtection="0"/>
    <xf numFmtId="0" fontId="64" fillId="59" borderId="2844" applyNumberFormat="0" applyAlignment="0" applyProtection="0"/>
    <xf numFmtId="0" fontId="66" fillId="0" borderId="2845" applyNumberFormat="0" applyFill="0" applyAlignment="0" applyProtection="0"/>
    <xf numFmtId="0" fontId="2" fillId="0" borderId="2845" applyNumberFormat="0" applyFill="0" applyAlignment="0" applyProtection="0"/>
    <xf numFmtId="0" fontId="53" fillId="59" borderId="2842" applyNumberFormat="0" applyAlignment="0" applyProtection="0"/>
    <xf numFmtId="0" fontId="73" fillId="63" borderId="2840" applyFill="0">
      <alignment horizontal="center"/>
    </xf>
    <xf numFmtId="188" fontId="73" fillId="63" borderId="2840" applyFill="0">
      <alignment horizontal="center" vertical="center"/>
    </xf>
    <xf numFmtId="0" fontId="61" fillId="46" borderId="2842" applyNumberFormat="0" applyAlignment="0" applyProtection="0"/>
    <xf numFmtId="0" fontId="7" fillId="14" borderId="14" applyNumberFormat="0" applyFont="0" applyAlignment="0" applyProtection="0"/>
    <xf numFmtId="0" fontId="64" fillId="59" borderId="2844" applyNumberFormat="0" applyAlignment="0" applyProtection="0"/>
    <xf numFmtId="0" fontId="2" fillId="0" borderId="2845" applyNumberFormat="0" applyFill="0" applyAlignment="0" applyProtection="0"/>
    <xf numFmtId="0" fontId="66" fillId="0" borderId="2845"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842" applyNumberFormat="0" applyAlignment="0" applyProtection="0"/>
    <xf numFmtId="0" fontId="73" fillId="63" borderId="2849" applyFill="0">
      <alignment horizontal="center"/>
    </xf>
    <xf numFmtId="0" fontId="7" fillId="14" borderId="14" applyNumberFormat="0" applyFont="0" applyAlignment="0" applyProtection="0"/>
    <xf numFmtId="0" fontId="61" fillId="46" borderId="2842" applyNumberFormat="0" applyAlignment="0" applyProtection="0"/>
    <xf numFmtId="184" fontId="68" fillId="0" borderId="2858" applyFill="0">
      <alignment horizontal="center" vertical="center"/>
    </xf>
    <xf numFmtId="0" fontId="7" fillId="14" borderId="14" applyNumberFormat="0" applyFont="0" applyAlignment="0" applyProtection="0"/>
    <xf numFmtId="0" fontId="10" fillId="62" borderId="2843" applyNumberFormat="0" applyFont="0" applyAlignment="0" applyProtection="0"/>
    <xf numFmtId="0" fontId="64" fillId="59" borderId="2844" applyNumberFormat="0" applyAlignment="0" applyProtection="0"/>
    <xf numFmtId="0" fontId="10" fillId="62" borderId="2861" applyNumberFormat="0" applyFont="0" applyAlignment="0" applyProtection="0"/>
    <xf numFmtId="0" fontId="7" fillId="14" borderId="14" applyNumberFormat="0" applyFont="0" applyAlignment="0" applyProtection="0"/>
    <xf numFmtId="0" fontId="66" fillId="0" borderId="2845" applyNumberFormat="0" applyFill="0" applyAlignment="0" applyProtection="0"/>
    <xf numFmtId="0" fontId="2" fillId="0" borderId="2845" applyNumberFormat="0" applyFill="0" applyAlignment="0" applyProtection="0"/>
    <xf numFmtId="266" fontId="103" fillId="0" borderId="2858"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2" fontId="74" fillId="0" borderId="2858"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8" fontId="73" fillId="63" borderId="2849"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4" fillId="59" borderId="2862" applyNumberFormat="0" applyAlignment="0" applyProtection="0"/>
    <xf numFmtId="0" fontId="7" fillId="14" borderId="14" applyNumberFormat="0" applyFont="0" applyAlignment="0" applyProtection="0"/>
    <xf numFmtId="0" fontId="53" fillId="59" borderId="2842"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842" applyNumberFormat="0" applyAlignment="0" applyProtection="0"/>
    <xf numFmtId="230" fontId="103" fillId="0" borderId="2864">
      <alignment vertical="center"/>
      <protection locked="0"/>
    </xf>
    <xf numFmtId="0" fontId="7" fillId="14" borderId="14" applyNumberFormat="0" applyFont="0" applyAlignment="0" applyProtection="0"/>
    <xf numFmtId="0" fontId="10" fillId="62" borderId="2843" applyNumberFormat="0" applyFont="0" applyAlignment="0" applyProtection="0"/>
    <xf numFmtId="0" fontId="64" fillId="59" borderId="2844" applyNumberFormat="0" applyAlignment="0" applyProtection="0"/>
    <xf numFmtId="0" fontId="7" fillId="14" borderId="14" applyNumberFormat="0" applyFont="0" applyAlignment="0" applyProtection="0"/>
    <xf numFmtId="0" fontId="2" fillId="0" borderId="2845" applyNumberFormat="0" applyFill="0" applyAlignment="0" applyProtection="0"/>
    <xf numFmtId="0" fontId="66" fillId="0" borderId="2845" applyNumberFormat="0" applyFill="0" applyAlignment="0" applyProtection="0"/>
    <xf numFmtId="0" fontId="61" fillId="46" borderId="2851"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90" fontId="74" fillId="0" borderId="2858"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200" fontId="10" fillId="5" borderId="2849" applyFont="0" applyFill="0" applyBorder="0" applyAlignment="0" applyProtection="0"/>
    <xf numFmtId="271" fontId="11" fillId="0" borderId="2858">
      <alignment horizontal="right"/>
    </xf>
    <xf numFmtId="201" fontId="10" fillId="39" borderId="2858" applyNumberFormat="0">
      <alignment horizontal="left"/>
    </xf>
    <xf numFmtId="178" fontId="10" fillId="39" borderId="2867">
      <alignment horizontal="center"/>
      <protection locked="0"/>
    </xf>
    <xf numFmtId="180" fontId="10" fillId="63" borderId="2849" applyNumberFormat="0" applyFont="0" applyBorder="0" applyAlignment="0" applyProtection="0"/>
    <xf numFmtId="180" fontId="10" fillId="63" borderId="2849" applyNumberFormat="0" applyFont="0" applyBorder="0" applyAlignment="0" applyProtection="0"/>
    <xf numFmtId="276" fontId="20" fillId="0" borderId="2867">
      <alignment horizontal="center"/>
    </xf>
    <xf numFmtId="0" fontId="53" fillId="59" borderId="2851" applyNumberFormat="0" applyAlignment="0" applyProtection="0"/>
    <xf numFmtId="193" fontId="10" fillId="0" borderId="2849" applyFont="0" applyFill="0" applyBorder="0" applyAlignment="0" applyProtection="0">
      <alignment horizontal="left"/>
      <protection locked="0"/>
    </xf>
    <xf numFmtId="0" fontId="7" fillId="14" borderId="14" applyNumberFormat="0" applyFont="0" applyAlignment="0" applyProtection="0"/>
    <xf numFmtId="200" fontId="10" fillId="5" borderId="2849" applyFont="0" applyFill="0" applyBorder="0" applyAlignment="0" applyProtection="0"/>
    <xf numFmtId="193" fontId="10" fillId="0" borderId="2849" applyFont="0" applyFill="0" applyBorder="0" applyAlignment="0" applyProtection="0">
      <alignment horizontal="left"/>
      <protection locked="0"/>
    </xf>
    <xf numFmtId="0" fontId="7" fillId="14" borderId="14" applyNumberFormat="0" applyFont="0" applyAlignment="0" applyProtection="0"/>
    <xf numFmtId="0" fontId="10" fillId="62" borderId="2861" applyNumberFormat="0" applyFont="0" applyAlignment="0" applyProtection="0"/>
    <xf numFmtId="0" fontId="73" fillId="63" borderId="2849" applyFill="0">
      <alignment horizontal="center"/>
    </xf>
    <xf numFmtId="188" fontId="73" fillId="63" borderId="2849" applyFill="0">
      <alignment horizontal="center" vertical="center"/>
    </xf>
    <xf numFmtId="185" fontId="74" fillId="0" borderId="2849" applyFont="0" applyFill="0" applyBorder="0" applyAlignment="0" applyProtection="0">
      <alignment horizontal="left"/>
      <protection locked="0"/>
    </xf>
    <xf numFmtId="197" fontId="74" fillId="0" borderId="2849">
      <alignment horizontal="left"/>
      <protection locked="0"/>
    </xf>
    <xf numFmtId="0" fontId="53" fillId="59" borderId="2851" applyNumberFormat="0" applyAlignment="0" applyProtection="0"/>
    <xf numFmtId="0" fontId="61" fillId="46" borderId="2851" applyNumberFormat="0" applyAlignment="0" applyProtection="0"/>
    <xf numFmtId="0" fontId="64" fillId="59" borderId="2853" applyNumberFormat="0" applyAlignment="0" applyProtection="0"/>
    <xf numFmtId="0" fontId="66" fillId="0" borderId="2854" applyNumberFormat="0" applyFill="0" applyAlignment="0" applyProtection="0"/>
    <xf numFmtId="0" fontId="2" fillId="0" borderId="2854" applyNumberFormat="0" applyFill="0" applyAlignment="0" applyProtection="0"/>
    <xf numFmtId="0" fontId="53" fillId="59" borderId="2851" applyNumberFormat="0" applyAlignment="0" applyProtection="0"/>
    <xf numFmtId="0" fontId="73" fillId="63" borderId="2849" applyFill="0">
      <alignment horizontal="center"/>
    </xf>
    <xf numFmtId="188" fontId="73" fillId="63" borderId="2849" applyFill="0">
      <alignment horizontal="center" vertical="center"/>
    </xf>
    <xf numFmtId="0" fontId="61" fillId="46" borderId="2851" applyNumberFormat="0" applyAlignment="0" applyProtection="0"/>
    <xf numFmtId="0" fontId="7" fillId="14" borderId="14" applyNumberFormat="0" applyFont="0" applyAlignment="0" applyProtection="0"/>
    <xf numFmtId="0" fontId="64" fillId="59" borderId="2853" applyNumberFormat="0" applyAlignment="0" applyProtection="0"/>
    <xf numFmtId="0" fontId="2" fillId="0" borderId="2854" applyNumberFormat="0" applyFill="0" applyAlignment="0" applyProtection="0"/>
    <xf numFmtId="0" fontId="66" fillId="0" borderId="2854"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851" applyNumberFormat="0" applyAlignment="0" applyProtection="0"/>
    <xf numFmtId="0" fontId="7" fillId="14" borderId="14" applyNumberFormat="0" applyFont="0" applyAlignment="0" applyProtection="0"/>
    <xf numFmtId="0" fontId="61" fillId="46" borderId="2851" applyNumberFormat="0" applyAlignment="0" applyProtection="0"/>
    <xf numFmtId="228" fontId="68" fillId="0" borderId="2867" applyFill="0">
      <alignment horizontal="center" vertical="center"/>
    </xf>
    <xf numFmtId="184" fontId="68" fillId="0" borderId="2867" applyFill="0">
      <alignment horizontal="center" vertical="center"/>
    </xf>
    <xf numFmtId="0" fontId="10" fillId="62" borderId="2852" applyNumberFormat="0" applyFont="0" applyAlignment="0" applyProtection="0"/>
    <xf numFmtId="0" fontId="64" fillId="59" borderId="2853" applyNumberFormat="0" applyAlignment="0" applyProtection="0"/>
    <xf numFmtId="0" fontId="7" fillId="14" borderId="14" applyNumberFormat="0" applyFont="0" applyAlignment="0" applyProtection="0"/>
    <xf numFmtId="0" fontId="66" fillId="0" borderId="2854" applyNumberFormat="0" applyFill="0" applyAlignment="0" applyProtection="0"/>
    <xf numFmtId="0" fontId="2" fillId="0" borderId="2854" applyNumberFormat="0" applyFill="0" applyAlignment="0" applyProtection="0"/>
    <xf numFmtId="228" fontId="103" fillId="0" borderId="2867"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851"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851" applyNumberFormat="0" applyAlignment="0" applyProtection="0"/>
    <xf numFmtId="0" fontId="7" fillId="14" borderId="14" applyNumberFormat="0" applyFont="0" applyAlignment="0" applyProtection="0"/>
    <xf numFmtId="0" fontId="10" fillId="62" borderId="2852" applyNumberFormat="0" applyFont="0" applyAlignment="0" applyProtection="0"/>
    <xf numFmtId="0" fontId="64" fillId="59" borderId="2853" applyNumberFormat="0" applyAlignment="0" applyProtection="0"/>
    <xf numFmtId="0" fontId="7" fillId="14" borderId="14" applyNumberFormat="0" applyFont="0" applyAlignment="0" applyProtection="0"/>
    <xf numFmtId="0" fontId="2" fillId="0" borderId="2854" applyNumberFormat="0" applyFill="0" applyAlignment="0" applyProtection="0"/>
    <xf numFmtId="0" fontId="66" fillId="0" borderId="2854"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860" applyNumberFormat="0" applyAlignment="0" applyProtection="0"/>
    <xf numFmtId="0" fontId="7" fillId="14" borderId="14" applyNumberFormat="0" applyFont="0" applyAlignment="0" applyProtection="0"/>
    <xf numFmtId="191" fontId="74" fillId="0" borderId="2867"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192" fontId="74" fillId="0" borderId="2867" applyFont="0" applyFill="0" applyBorder="0" applyAlignment="0" applyProtection="0">
      <alignment horizontal="left"/>
      <protection locked="0"/>
    </xf>
    <xf numFmtId="190" fontId="74" fillId="0" borderId="2867" applyFont="0" applyFill="0" applyBorder="0" applyAlignment="0" applyProtection="0">
      <alignment horizontal="left"/>
      <protection locked="0"/>
    </xf>
    <xf numFmtId="180" fontId="10" fillId="63" borderId="2858" applyNumberFormat="0" applyFont="0" applyBorder="0" applyAlignment="0" applyProtection="0"/>
    <xf numFmtId="180" fontId="10" fillId="63" borderId="2858" applyNumberFormat="0" applyFont="0" applyBorder="0" applyAlignment="0" applyProtection="0"/>
    <xf numFmtId="0" fontId="7" fillId="14" borderId="14" applyNumberFormat="0" applyFont="0" applyAlignment="0" applyProtection="0"/>
    <xf numFmtId="0" fontId="53" fillId="59" borderId="2860" applyNumberFormat="0" applyAlignment="0" applyProtection="0"/>
    <xf numFmtId="0" fontId="61" fillId="46" borderId="2860" applyNumberFormat="0" applyAlignment="0" applyProtection="0"/>
    <xf numFmtId="0" fontId="64" fillId="59" borderId="2862" applyNumberFormat="0" applyAlignment="0" applyProtection="0"/>
    <xf numFmtId="0" fontId="66" fillId="0" borderId="2863" applyNumberFormat="0" applyFill="0" applyAlignment="0" applyProtection="0"/>
    <xf numFmtId="0" fontId="2" fillId="0" borderId="2863" applyNumberFormat="0" applyFill="0" applyAlignment="0" applyProtection="0"/>
    <xf numFmtId="0" fontId="53" fillId="59" borderId="2860" applyNumberFormat="0" applyAlignment="0" applyProtection="0"/>
    <xf numFmtId="0" fontId="61" fillId="46" borderId="2860" applyNumberFormat="0" applyAlignment="0" applyProtection="0"/>
    <xf numFmtId="0" fontId="7" fillId="14" borderId="14" applyNumberFormat="0" applyFont="0" applyAlignment="0" applyProtection="0"/>
    <xf numFmtId="0" fontId="64" fillId="59" borderId="2862" applyNumberFormat="0" applyAlignment="0" applyProtection="0"/>
    <xf numFmtId="0" fontId="2" fillId="0" borderId="2863" applyNumberFormat="0" applyFill="0" applyAlignment="0" applyProtection="0"/>
    <xf numFmtId="0" fontId="66" fillId="0" borderId="2863"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860" applyNumberFormat="0" applyAlignment="0" applyProtection="0"/>
    <xf numFmtId="0" fontId="7" fillId="14" borderId="14" applyNumberFormat="0" applyFont="0" applyAlignment="0" applyProtection="0"/>
    <xf numFmtId="0" fontId="61" fillId="46" borderId="2860" applyNumberFormat="0" applyAlignment="0" applyProtection="0"/>
    <xf numFmtId="0" fontId="10" fillId="62" borderId="2861" applyNumberFormat="0" applyFont="0" applyAlignment="0" applyProtection="0"/>
    <xf numFmtId="0" fontId="64" fillId="59" borderId="2862" applyNumberFormat="0" applyAlignment="0" applyProtection="0"/>
    <xf numFmtId="0" fontId="7" fillId="14" borderId="14" applyNumberFormat="0" applyFont="0" applyAlignment="0" applyProtection="0"/>
    <xf numFmtId="0" fontId="66" fillId="0" borderId="2863" applyNumberFormat="0" applyFill="0" applyAlignment="0" applyProtection="0"/>
    <xf numFmtId="0" fontId="2" fillId="0" borderId="2863"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860"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860" applyNumberFormat="0" applyAlignment="0" applyProtection="0"/>
    <xf numFmtId="0" fontId="7" fillId="14" borderId="14" applyNumberFormat="0" applyFont="0" applyAlignment="0" applyProtection="0"/>
    <xf numFmtId="0" fontId="10" fillId="62" borderId="2861" applyNumberFormat="0" applyFont="0" applyAlignment="0" applyProtection="0"/>
    <xf numFmtId="0" fontId="64" fillId="59" borderId="2862" applyNumberFormat="0" applyAlignment="0" applyProtection="0"/>
    <xf numFmtId="0" fontId="7" fillId="14" borderId="14" applyNumberFormat="0" applyFont="0" applyAlignment="0" applyProtection="0"/>
    <xf numFmtId="0" fontId="2" fillId="0" borderId="2863" applyNumberFormat="0" applyFill="0" applyAlignment="0" applyProtection="0"/>
    <xf numFmtId="0" fontId="66" fillId="0" borderId="2863"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180" fontId="10" fillId="63" borderId="2867" applyNumberFormat="0" applyFont="0" applyBorder="0" applyAlignment="0" applyProtection="0"/>
    <xf numFmtId="180" fontId="10" fillId="63" borderId="2867" applyNumberFormat="0" applyFont="0" applyBorder="0" applyAlignment="0" applyProtection="0"/>
    <xf numFmtId="277" fontId="176" fillId="0" borderId="0" applyFont="0" applyFill="0" applyBorder="0" applyProtection="0">
      <alignment vertical="top"/>
    </xf>
    <xf numFmtId="277" fontId="176" fillId="0" borderId="0" applyFont="0" applyFill="0" applyBorder="0" applyProtection="0">
      <alignment vertical="top"/>
    </xf>
    <xf numFmtId="0" fontId="10" fillId="0" borderId="0"/>
    <xf numFmtId="278" fontId="176" fillId="0" borderId="0" applyFont="0" applyFill="0" applyBorder="0" applyProtection="0">
      <alignment vertical="top"/>
    </xf>
    <xf numFmtId="44" fontId="176" fillId="0" borderId="0" applyFont="0" applyFill="0" applyBorder="0" applyAlignment="0" applyProtection="0"/>
    <xf numFmtId="0" fontId="1" fillId="0" borderId="0"/>
    <xf numFmtId="0" fontId="24" fillId="0" borderId="0" applyNumberFormat="0" applyFill="0" applyBorder="0" applyAlignment="0" applyProtection="0"/>
    <xf numFmtId="0" fontId="28" fillId="8" borderId="0" applyNumberFormat="0" applyBorder="0" applyAlignment="0" applyProtection="0"/>
    <xf numFmtId="0" fontId="29" fillId="9" borderId="0" applyNumberFormat="0" applyBorder="0" applyAlignment="0" applyProtection="0"/>
    <xf numFmtId="0" fontId="191" fillId="10" borderId="0" applyNumberFormat="0" applyBorder="0" applyAlignment="0" applyProtection="0"/>
    <xf numFmtId="0" fontId="30" fillId="11" borderId="10" applyNumberFormat="0" applyAlignment="0" applyProtection="0"/>
    <xf numFmtId="0" fontId="31" fillId="12" borderId="11" applyNumberFormat="0" applyAlignment="0" applyProtection="0"/>
    <xf numFmtId="0" fontId="192" fillId="12" borderId="10" applyNumberFormat="0" applyAlignment="0" applyProtection="0"/>
    <xf numFmtId="0" fontId="193" fillId="0" borderId="12" applyNumberFormat="0" applyFill="0" applyAlignment="0" applyProtection="0"/>
    <xf numFmtId="0" fontId="194" fillId="13" borderId="13" applyNumberFormat="0" applyAlignment="0" applyProtection="0"/>
    <xf numFmtId="0" fontId="195" fillId="0" borderId="0" applyNumberFormat="0" applyFill="0" applyBorder="0" applyAlignment="0" applyProtection="0"/>
    <xf numFmtId="0" fontId="2" fillId="0" borderId="15" applyNumberFormat="0" applyFill="0" applyAlignment="0" applyProtection="0"/>
    <xf numFmtId="0" fontId="3"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3" fillId="38" borderId="0" applyNumberFormat="0" applyBorder="0" applyAlignment="0" applyProtection="0"/>
    <xf numFmtId="0" fontId="53" fillId="59" borderId="2879" applyNumberFormat="0" applyAlignment="0" applyProtection="0"/>
    <xf numFmtId="0" fontId="61" fillId="46" borderId="2879" applyNumberFormat="0" applyAlignment="0" applyProtection="0"/>
    <xf numFmtId="0" fontId="10" fillId="62" borderId="2880" applyNumberFormat="0" applyFont="0" applyAlignment="0" applyProtection="0"/>
    <xf numFmtId="0" fontId="10" fillId="62" borderId="2880" applyNumberFormat="0" applyFont="0" applyAlignment="0" applyProtection="0"/>
    <xf numFmtId="0" fontId="64" fillId="59" borderId="2881" applyNumberFormat="0" applyAlignment="0" applyProtection="0"/>
    <xf numFmtId="0" fontId="66" fillId="0" borderId="2882" applyNumberFormat="0" applyFill="0" applyAlignment="0" applyProtection="0"/>
    <xf numFmtId="193" fontId="10" fillId="0" borderId="2785" applyFont="0" applyFill="0" applyBorder="0" applyAlignment="0" applyProtection="0">
      <alignment horizontal="left"/>
      <protection locked="0"/>
    </xf>
    <xf numFmtId="200" fontId="10" fillId="5" borderId="2785" applyFont="0" applyFill="0" applyBorder="0" applyAlignment="0" applyProtection="0"/>
    <xf numFmtId="0" fontId="73" fillId="63" borderId="2785" applyFill="0">
      <alignment horizontal="center"/>
    </xf>
    <xf numFmtId="188" fontId="73" fillId="63" borderId="2785" applyFill="0">
      <alignment horizontal="center" vertical="center"/>
    </xf>
    <xf numFmtId="185" fontId="74" fillId="0" borderId="2785" applyFont="0" applyFill="0" applyBorder="0" applyAlignment="0" applyProtection="0">
      <alignment horizontal="left"/>
      <protection locked="0"/>
    </xf>
    <xf numFmtId="197" fontId="74" fillId="0" borderId="2785">
      <alignment horizontal="left"/>
      <protection locked="0"/>
    </xf>
    <xf numFmtId="0" fontId="53" fillId="59" borderId="2879" applyNumberFormat="0" applyAlignment="0" applyProtection="0"/>
    <xf numFmtId="0" fontId="61" fillId="46" borderId="2879" applyNumberFormat="0" applyAlignment="0" applyProtection="0"/>
    <xf numFmtId="0" fontId="10" fillId="62" borderId="2880" applyNumberFormat="0" applyFont="0" applyAlignment="0" applyProtection="0"/>
    <xf numFmtId="0" fontId="64" fillId="59" borderId="2881" applyNumberFormat="0" applyAlignment="0" applyProtection="0"/>
    <xf numFmtId="0" fontId="66" fillId="0" borderId="2882" applyNumberFormat="0" applyFill="0" applyAlignment="0" applyProtection="0"/>
    <xf numFmtId="0" fontId="2" fillId="0" borderId="2882" applyNumberFormat="0" applyFill="0" applyAlignment="0" applyProtection="0"/>
    <xf numFmtId="0" fontId="7" fillId="14" borderId="14" applyNumberFormat="0" applyFont="0" applyAlignment="0" applyProtection="0"/>
    <xf numFmtId="232" fontId="103" fillId="0" borderId="2883">
      <alignment vertical="center"/>
      <protection locked="0"/>
    </xf>
    <xf numFmtId="229" fontId="103" fillId="0" borderId="2883">
      <alignment vertical="center"/>
      <protection locked="0"/>
    </xf>
    <xf numFmtId="228" fontId="103" fillId="0" borderId="2883">
      <alignment vertical="center"/>
      <protection locked="0"/>
    </xf>
    <xf numFmtId="237" fontId="103" fillId="0" borderId="2883">
      <alignment vertical="center"/>
      <protection locked="0"/>
    </xf>
    <xf numFmtId="184" fontId="103" fillId="0" borderId="2883">
      <alignment vertical="center"/>
      <protection locked="0"/>
    </xf>
    <xf numFmtId="233" fontId="103" fillId="0" borderId="2883">
      <alignment vertical="center"/>
      <protection locked="0"/>
    </xf>
    <xf numFmtId="233" fontId="103" fillId="0" borderId="2883">
      <alignment vertical="center"/>
      <protection locked="0"/>
    </xf>
    <xf numFmtId="231" fontId="103" fillId="0" borderId="2883">
      <alignment vertical="center"/>
      <protection locked="0"/>
    </xf>
    <xf numFmtId="231" fontId="103" fillId="0" borderId="2883">
      <alignment vertical="center"/>
      <protection locked="0"/>
    </xf>
    <xf numFmtId="230" fontId="103" fillId="0" borderId="2883">
      <alignment vertical="center"/>
      <protection locked="0"/>
    </xf>
    <xf numFmtId="196" fontId="10" fillId="39" borderId="2785" applyFont="0" applyFill="0" applyBorder="0" applyAlignment="0">
      <alignment horizontal="left"/>
    </xf>
    <xf numFmtId="49" fontId="74" fillId="0" borderId="2785">
      <alignment horizontal="left" vertical="top" wrapText="1"/>
      <protection locked="0"/>
    </xf>
    <xf numFmtId="228" fontId="74" fillId="0" borderId="2785" applyNumberFormat="0">
      <alignment horizontal="left"/>
      <protection locked="0"/>
    </xf>
    <xf numFmtId="228" fontId="73" fillId="63" borderId="2785" applyFill="0">
      <alignment horizontal="center"/>
    </xf>
    <xf numFmtId="228" fontId="73" fillId="63" borderId="2785" applyFill="0">
      <alignment horizontal="center" vertical="center"/>
    </xf>
    <xf numFmtId="178" fontId="10" fillId="39" borderId="2785">
      <alignment horizontal="center"/>
      <protection locked="0"/>
    </xf>
    <xf numFmtId="178" fontId="10" fillId="39" borderId="2785">
      <alignment horizontal="center"/>
      <protection locked="0"/>
    </xf>
    <xf numFmtId="228" fontId="121" fillId="0" borderId="2884" applyNumberFormat="0"/>
    <xf numFmtId="228" fontId="136" fillId="68" borderId="2884" applyNumberFormat="0">
      <alignment horizontal="right"/>
    </xf>
    <xf numFmtId="201" fontId="10" fillId="39" borderId="2785" applyNumberFormat="0">
      <alignment horizontal="left"/>
    </xf>
    <xf numFmtId="228" fontId="112" fillId="0" borderId="2885" applyFill="0">
      <alignment horizontal="center" vertical="center"/>
    </xf>
    <xf numFmtId="228" fontId="124" fillId="0" borderId="2885" applyFill="0">
      <alignment horizontal="center" vertical="center"/>
    </xf>
    <xf numFmtId="267" fontId="112" fillId="0" borderId="2885" applyFill="0">
      <alignment horizontal="center" vertical="center"/>
    </xf>
    <xf numFmtId="37" fontId="70" fillId="0" borderId="2885" applyFill="0">
      <alignment horizontal="center" vertical="center"/>
    </xf>
    <xf numFmtId="191" fontId="74" fillId="0" borderId="2785" applyFont="0" applyFill="0" applyBorder="0" applyAlignment="0" applyProtection="0">
      <alignment horizontal="left"/>
      <protection locked="0"/>
    </xf>
    <xf numFmtId="192" fontId="74" fillId="0" borderId="2785" applyFont="0" applyFill="0" applyBorder="0" applyAlignment="0" applyProtection="0">
      <alignment horizontal="left"/>
      <protection locked="0"/>
    </xf>
    <xf numFmtId="190" fontId="74" fillId="0" borderId="2785" applyFont="0" applyFill="0" applyBorder="0" applyAlignment="0" applyProtection="0">
      <alignment horizontal="left"/>
      <protection locked="0"/>
    </xf>
    <xf numFmtId="250" fontId="168" fillId="0" borderId="2870" applyFill="0"/>
    <xf numFmtId="250" fontId="168" fillId="0" borderId="2870" applyFill="0"/>
    <xf numFmtId="250" fontId="121" fillId="0" borderId="2868" applyFill="0"/>
    <xf numFmtId="250" fontId="121" fillId="0" borderId="2870" applyFill="0"/>
    <xf numFmtId="250" fontId="121" fillId="0" borderId="2870" applyFill="0"/>
    <xf numFmtId="187" fontId="74" fillId="0" borderId="2785" applyFont="0" applyFill="0" applyBorder="0" applyAlignment="0" applyProtection="0">
      <alignment horizontal="left"/>
      <protection locked="0"/>
    </xf>
    <xf numFmtId="10" fontId="68" fillId="67" borderId="2887" applyNumberFormat="0" applyBorder="0" applyAlignment="0" applyProtection="0"/>
    <xf numFmtId="201" fontId="10" fillId="39" borderId="2887" applyNumberFormat="0">
      <alignment horizontal="left"/>
    </xf>
    <xf numFmtId="271" fontId="11" fillId="0" borderId="2887">
      <alignment horizontal="right"/>
    </xf>
    <xf numFmtId="190" fontId="74" fillId="0" borderId="2887" applyFont="0" applyFill="0" applyBorder="0" applyAlignment="0" applyProtection="0">
      <alignment horizontal="left"/>
      <protection locked="0"/>
    </xf>
    <xf numFmtId="192" fontId="74" fillId="0" borderId="2887" applyFont="0" applyFill="0" applyBorder="0" applyAlignment="0" applyProtection="0">
      <alignment horizontal="left"/>
      <protection locked="0"/>
    </xf>
    <xf numFmtId="191" fontId="74" fillId="0" borderId="2887" applyFont="0" applyFill="0" applyBorder="0" applyAlignment="0" applyProtection="0">
      <alignment horizontal="left"/>
      <protection locked="0"/>
    </xf>
    <xf numFmtId="266" fontId="103" fillId="0" borderId="2887" applyFill="0">
      <alignment horizontal="center" vertical="center"/>
    </xf>
    <xf numFmtId="184" fontId="68" fillId="0" borderId="2887" applyFill="0">
      <alignment horizontal="center" vertical="center"/>
    </xf>
    <xf numFmtId="228" fontId="103" fillId="0" borderId="2887" applyFill="0">
      <alignment horizontal="center" vertical="center"/>
    </xf>
    <xf numFmtId="228" fontId="68" fillId="0" borderId="2887" applyFill="0">
      <alignment horizontal="center" vertical="center"/>
    </xf>
    <xf numFmtId="228" fontId="104" fillId="0" borderId="2887" applyFill="0">
      <alignment horizontal="center" vertical="center"/>
    </xf>
    <xf numFmtId="228" fontId="79" fillId="0" borderId="2887" applyFill="0">
      <alignment horizontal="center" vertical="center"/>
    </xf>
    <xf numFmtId="178" fontId="10" fillId="39" borderId="2887">
      <alignment horizontal="center"/>
      <protection locked="0"/>
    </xf>
    <xf numFmtId="178" fontId="10" fillId="39" borderId="2887">
      <alignment horizontal="center"/>
      <protection locked="0"/>
    </xf>
    <xf numFmtId="254" fontId="10" fillId="39" borderId="2887">
      <alignment horizontal="right"/>
      <protection locked="0"/>
    </xf>
    <xf numFmtId="228" fontId="74" fillId="0" borderId="2887" applyNumberFormat="0">
      <alignment horizontal="left"/>
      <protection locked="0"/>
    </xf>
    <xf numFmtId="49" fontId="74" fillId="0" borderId="2887">
      <alignment horizontal="left" vertical="top" wrapText="1"/>
      <protection locked="0"/>
    </xf>
    <xf numFmtId="196" fontId="10" fillId="39" borderId="2887" applyFont="0" applyFill="0" applyBorder="0" applyAlignment="0">
      <alignment horizontal="left"/>
    </xf>
    <xf numFmtId="17" fontId="11" fillId="39" borderId="2887">
      <alignment horizontal="center"/>
      <protection locked="0"/>
    </xf>
    <xf numFmtId="254" fontId="10" fillId="39" borderId="2887">
      <alignment horizontal="right"/>
      <protection locked="0"/>
    </xf>
    <xf numFmtId="228" fontId="73" fillId="63" borderId="2887" applyFill="0">
      <alignment horizontal="center" vertical="center"/>
    </xf>
    <xf numFmtId="228" fontId="73" fillId="63" borderId="2887" applyFill="0">
      <alignment horizontal="center"/>
    </xf>
    <xf numFmtId="3" fontId="114" fillId="39" borderId="2887">
      <alignment horizontal="center"/>
      <protection locked="0"/>
    </xf>
    <xf numFmtId="185" fontId="74" fillId="0" borderId="2887" applyFont="0" applyFill="0" applyBorder="0" applyAlignment="0" applyProtection="0">
      <alignment horizontal="left"/>
      <protection locked="0"/>
    </xf>
    <xf numFmtId="250" fontId="168" fillId="0" borderId="2888" applyFill="0"/>
    <xf numFmtId="250" fontId="168" fillId="0" borderId="2886" applyFill="0"/>
    <xf numFmtId="250" fontId="168" fillId="0" borderId="2886" applyFill="0"/>
    <xf numFmtId="250" fontId="121" fillId="0" borderId="2888" applyFill="0"/>
    <xf numFmtId="250" fontId="121" fillId="0" borderId="2886" applyFill="0"/>
    <xf numFmtId="250" fontId="121" fillId="0" borderId="2886" applyFill="0"/>
    <xf numFmtId="271" fontId="11" fillId="63" borderId="2887">
      <alignment horizontal="right"/>
    </xf>
    <xf numFmtId="271" fontId="11" fillId="0" borderId="2887">
      <alignment horizontal="right"/>
    </xf>
    <xf numFmtId="187" fontId="74" fillId="0" borderId="2887" applyFont="0" applyFill="0" applyBorder="0" applyAlignment="0" applyProtection="0">
      <alignment horizontal="left"/>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879" applyNumberFormat="0" applyAlignment="0" applyProtection="0"/>
    <xf numFmtId="0" fontId="73" fillId="63" borderId="2785" applyFill="0">
      <alignment horizontal="center"/>
    </xf>
    <xf numFmtId="188" fontId="73" fillId="63" borderId="2785" applyFill="0">
      <alignment horizontal="center" vertical="center"/>
    </xf>
    <xf numFmtId="0" fontId="61" fillId="46" borderId="2879" applyNumberFormat="0" applyAlignment="0" applyProtection="0"/>
    <xf numFmtId="0" fontId="7" fillId="14" borderId="14" applyNumberFormat="0" applyFont="0" applyAlignment="0" applyProtection="0"/>
    <xf numFmtId="0" fontId="10" fillId="62" borderId="2880" applyNumberFormat="0" applyFont="0" applyAlignment="0" applyProtection="0"/>
    <xf numFmtId="0" fontId="64" fillId="59" borderId="2881" applyNumberFormat="0" applyAlignment="0" applyProtection="0"/>
    <xf numFmtId="0" fontId="2" fillId="0" borderId="2882" applyNumberFormat="0" applyFill="0" applyAlignment="0" applyProtection="0"/>
    <xf numFmtId="0" fontId="66" fillId="0" borderId="2882"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200" fontId="10" fillId="5" borderId="2785" applyFont="0" applyFill="0" applyBorder="0" applyAlignment="0" applyProtection="0"/>
    <xf numFmtId="193" fontId="10" fillId="0" borderId="2785" applyFont="0" applyFill="0" applyBorder="0" applyAlignment="0" applyProtection="0">
      <alignment horizontal="left"/>
      <protection locked="0"/>
    </xf>
    <xf numFmtId="0" fontId="7" fillId="14" borderId="14" applyNumberFormat="0" applyFont="0" applyAlignment="0" applyProtection="0"/>
    <xf numFmtId="0" fontId="73" fillId="63" borderId="2785" applyFill="0">
      <alignment horizontal="center"/>
    </xf>
    <xf numFmtId="188" fontId="73" fillId="63" borderId="2785" applyFill="0">
      <alignment horizontal="center" vertical="center"/>
    </xf>
    <xf numFmtId="185" fontId="74" fillId="0" borderId="2785" applyFont="0" applyFill="0" applyBorder="0" applyAlignment="0" applyProtection="0">
      <alignment horizontal="left"/>
      <protection locked="0"/>
    </xf>
    <xf numFmtId="197" fontId="74" fillId="0" borderId="2785">
      <alignment horizontal="left"/>
      <protection locked="0"/>
    </xf>
    <xf numFmtId="0" fontId="53" fillId="59" borderId="2879" applyNumberFormat="0" applyAlignment="0" applyProtection="0"/>
    <xf numFmtId="0" fontId="61" fillId="46" borderId="2879" applyNumberFormat="0" applyAlignment="0" applyProtection="0"/>
    <xf numFmtId="0" fontId="64" fillId="59" borderId="2881" applyNumberFormat="0" applyAlignment="0" applyProtection="0"/>
    <xf numFmtId="0" fontId="66" fillId="0" borderId="2882" applyNumberFormat="0" applyFill="0" applyAlignment="0" applyProtection="0"/>
    <xf numFmtId="0" fontId="2" fillId="0" borderId="2882" applyNumberFormat="0" applyFill="0" applyAlignment="0" applyProtection="0"/>
    <xf numFmtId="0" fontId="53" fillId="59" borderId="2879" applyNumberFormat="0" applyAlignment="0" applyProtection="0"/>
    <xf numFmtId="0" fontId="73" fillId="63" borderId="2785" applyFill="0">
      <alignment horizontal="center"/>
    </xf>
    <xf numFmtId="188" fontId="73" fillId="63" borderId="2785" applyFill="0">
      <alignment horizontal="center" vertical="center"/>
    </xf>
    <xf numFmtId="0" fontId="61" fillId="46" borderId="2879" applyNumberFormat="0" applyAlignment="0" applyProtection="0"/>
    <xf numFmtId="0" fontId="7" fillId="14" borderId="14" applyNumberFormat="0" applyFont="0" applyAlignment="0" applyProtection="0"/>
    <xf numFmtId="0" fontId="64" fillId="59" borderId="2881" applyNumberFormat="0" applyAlignment="0" applyProtection="0"/>
    <xf numFmtId="0" fontId="2" fillId="0" borderId="2882" applyNumberFormat="0" applyFill="0" applyAlignment="0" applyProtection="0"/>
    <xf numFmtId="0" fontId="66" fillId="0" borderId="2882"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879" applyNumberFormat="0" applyAlignment="0" applyProtection="0"/>
    <xf numFmtId="0" fontId="7" fillId="14" borderId="14" applyNumberFormat="0" applyFont="0" applyAlignment="0" applyProtection="0"/>
    <xf numFmtId="0" fontId="61" fillId="46" borderId="2879" applyNumberFormat="0" applyAlignment="0" applyProtection="0"/>
    <xf numFmtId="0" fontId="10" fillId="62" borderId="2880" applyNumberFormat="0" applyFont="0" applyAlignment="0" applyProtection="0"/>
    <xf numFmtId="0" fontId="64" fillId="59" borderId="2881" applyNumberFormat="0" applyAlignment="0" applyProtection="0"/>
    <xf numFmtId="0" fontId="7" fillId="14" borderId="14" applyNumberFormat="0" applyFont="0" applyAlignment="0" applyProtection="0"/>
    <xf numFmtId="0" fontId="66" fillId="0" borderId="2882" applyNumberFormat="0" applyFill="0" applyAlignment="0" applyProtection="0"/>
    <xf numFmtId="0" fontId="2" fillId="0" borderId="2882"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879"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61" fillId="46" borderId="2879" applyNumberFormat="0" applyAlignment="0" applyProtection="0"/>
    <xf numFmtId="0" fontId="7" fillId="14" borderId="14" applyNumberFormat="0" applyFont="0" applyAlignment="0" applyProtection="0"/>
    <xf numFmtId="0" fontId="10" fillId="62" borderId="2880" applyNumberFormat="0" applyFont="0" applyAlignment="0" applyProtection="0"/>
    <xf numFmtId="0" fontId="64" fillId="59" borderId="2881" applyNumberFormat="0" applyAlignment="0" applyProtection="0"/>
    <xf numFmtId="0" fontId="7" fillId="14" borderId="14" applyNumberFormat="0" applyFont="0" applyAlignment="0" applyProtection="0"/>
    <xf numFmtId="0" fontId="2" fillId="0" borderId="2882" applyNumberFormat="0" applyFill="0" applyAlignment="0" applyProtection="0"/>
    <xf numFmtId="0" fontId="66" fillId="0" borderId="2882" applyNumberFormat="0" applyFill="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39" fillId="39" borderId="0" applyFill="0" applyBorder="0">
      <alignment wrapText="1"/>
    </xf>
    <xf numFmtId="0" fontId="7" fillId="14" borderId="14" applyNumberFormat="0" applyFont="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6" fillId="0" borderId="0" applyFont="0" applyFill="0" applyBorder="0" applyAlignment="0" applyProtection="0">
      <alignment vertical="top"/>
    </xf>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188" fontId="39" fillId="0" borderId="0" applyFont="0" applyFill="0" applyBorder="0" applyProtection="0">
      <protection locked="0"/>
    </xf>
    <xf numFmtId="0" fontId="39" fillId="39" borderId="0" applyFill="0" applyBorder="0">
      <alignment wrapText="1"/>
    </xf>
    <xf numFmtId="188" fontId="39" fillId="0" borderId="0" applyFont="0" applyFill="0" applyBorder="0" applyProtection="0">
      <protection locked="0"/>
    </xf>
    <xf numFmtId="0" fontId="7" fillId="14" borderId="14" applyNumberFormat="0" applyFont="0" applyAlignment="0" applyProtection="0"/>
    <xf numFmtId="0" fontId="1" fillId="25" borderId="0" applyNumberFormat="0" applyBorder="0" applyAlignment="0" applyProtection="0"/>
    <xf numFmtId="0" fontId="7" fillId="14" borderId="14" applyNumberFormat="0" applyFont="0" applyAlignment="0" applyProtection="0"/>
    <xf numFmtId="0" fontId="3" fillId="35" borderId="0" applyNumberFormat="0" applyBorder="0" applyAlignment="0" applyProtection="0"/>
    <xf numFmtId="0" fontId="30" fillId="11" borderId="10" applyNumberFormat="0" applyAlignment="0" applyProtection="0"/>
    <xf numFmtId="0" fontId="3" fillId="35" borderId="0" applyNumberFormat="0" applyBorder="0" applyAlignment="0" applyProtection="0"/>
    <xf numFmtId="0" fontId="1" fillId="24" borderId="0" applyNumberFormat="0" applyBorder="0" applyAlignment="0" applyProtection="0"/>
    <xf numFmtId="0" fontId="1" fillId="21" borderId="0" applyNumberFormat="0" applyBorder="0" applyAlignment="0" applyProtection="0"/>
    <xf numFmtId="0" fontId="1" fillId="20" borderId="0" applyNumberFormat="0" applyBorder="0" applyAlignment="0" applyProtection="0"/>
    <xf numFmtId="0" fontId="1" fillId="17" borderId="0" applyNumberFormat="0" applyBorder="0" applyAlignment="0" applyProtection="0"/>
    <xf numFmtId="0" fontId="7" fillId="7" borderId="16">
      <alignment vertical="top" wrapText="1"/>
      <protection locked="0"/>
    </xf>
    <xf numFmtId="0" fontId="29" fillId="9" borderId="0" applyNumberFormat="0" applyBorder="0" applyAlignment="0" applyProtection="0"/>
    <xf numFmtId="0" fontId="1" fillId="36" borderId="0" applyNumberFormat="0" applyBorder="0" applyAlignment="0" applyProtection="0"/>
    <xf numFmtId="188" fontId="39" fillId="0" borderId="0" applyFont="0" applyFill="0" applyBorder="0" applyProtection="0">
      <protection locked="0"/>
    </xf>
    <xf numFmtId="0" fontId="1" fillId="29" borderId="0" applyNumberFormat="0" applyBorder="0" applyAlignment="0" applyProtection="0"/>
    <xf numFmtId="0" fontId="193" fillId="0" borderId="12" applyNumberFormat="0" applyFill="0" applyAlignment="0" applyProtection="0"/>
    <xf numFmtId="0" fontId="3" fillId="30" borderId="0" applyNumberFormat="0" applyBorder="0" applyAlignment="0" applyProtection="0"/>
    <xf numFmtId="0" fontId="1" fillId="21" borderId="0" applyNumberFormat="0" applyBorder="0" applyAlignment="0" applyProtection="0"/>
    <xf numFmtId="0" fontId="1" fillId="32" borderId="0" applyNumberFormat="0" applyBorder="0" applyAlignment="0" applyProtection="0"/>
    <xf numFmtId="0" fontId="1" fillId="21" borderId="0" applyNumberFormat="0" applyBorder="0" applyAlignment="0" applyProtection="0"/>
    <xf numFmtId="0" fontId="1" fillId="20" borderId="0" applyNumberFormat="0" applyBorder="0" applyAlignment="0" applyProtection="0"/>
    <xf numFmtId="0" fontId="2" fillId="0" borderId="15" applyNumberFormat="0" applyFill="0" applyAlignment="0" applyProtection="0"/>
    <xf numFmtId="0" fontId="1" fillId="21" borderId="0" applyNumberFormat="0" applyBorder="0" applyAlignment="0" applyProtection="0"/>
    <xf numFmtId="0" fontId="29" fillId="9" borderId="0" applyNumberFormat="0" applyBorder="0" applyAlignment="0" applyProtection="0"/>
    <xf numFmtId="0" fontId="24" fillId="0" borderId="0" applyNumberFormat="0" applyFill="0" applyBorder="0" applyAlignment="0" applyProtection="0"/>
    <xf numFmtId="0" fontId="28" fillId="8" borderId="0" applyNumberFormat="0" applyBorder="0" applyAlignment="0" applyProtection="0"/>
    <xf numFmtId="0" fontId="29" fillId="9" borderId="0" applyNumberFormat="0" applyBorder="0" applyAlignment="0" applyProtection="0"/>
    <xf numFmtId="0" fontId="191" fillId="10" borderId="0" applyNumberFormat="0" applyBorder="0" applyAlignment="0" applyProtection="0"/>
    <xf numFmtId="0" fontId="30" fillId="11" borderId="10" applyNumberFormat="0" applyAlignment="0" applyProtection="0"/>
    <xf numFmtId="0" fontId="31" fillId="12" borderId="11" applyNumberFormat="0" applyAlignment="0" applyProtection="0"/>
    <xf numFmtId="0" fontId="192" fillId="12" borderId="10" applyNumberFormat="0" applyAlignment="0" applyProtection="0"/>
    <xf numFmtId="0" fontId="193" fillId="0" borderId="12" applyNumberFormat="0" applyFill="0" applyAlignment="0" applyProtection="0"/>
    <xf numFmtId="0" fontId="194" fillId="13" borderId="13" applyNumberFormat="0" applyAlignment="0" applyProtection="0"/>
    <xf numFmtId="0" fontId="195" fillId="0" borderId="0" applyNumberFormat="0" applyFill="0" applyBorder="0" applyAlignment="0" applyProtection="0"/>
    <xf numFmtId="0" fontId="2" fillId="0" borderId="15" applyNumberFormat="0" applyFill="0" applyAlignment="0" applyProtection="0"/>
    <xf numFmtId="0" fontId="2" fillId="0" borderId="15" applyNumberFormat="0" applyFill="0" applyAlignment="0" applyProtection="0"/>
    <xf numFmtId="0" fontId="3"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3" fillId="38" borderId="0" applyNumberFormat="0" applyBorder="0" applyAlignment="0" applyProtection="0"/>
    <xf numFmtId="0" fontId="24" fillId="0" borderId="0" applyNumberFormat="0" applyFill="0" applyBorder="0" applyAlignment="0" applyProtection="0"/>
    <xf numFmtId="0" fontId="28" fillId="8" borderId="0" applyNumberFormat="0" applyBorder="0" applyAlignment="0" applyProtection="0"/>
    <xf numFmtId="0" fontId="29" fillId="9" borderId="0" applyNumberFormat="0" applyBorder="0" applyAlignment="0" applyProtection="0"/>
    <xf numFmtId="0" fontId="191" fillId="10" borderId="0" applyNumberFormat="0" applyBorder="0" applyAlignment="0" applyProtection="0"/>
    <xf numFmtId="0" fontId="30" fillId="11" borderId="10" applyNumberFormat="0" applyAlignment="0" applyProtection="0"/>
    <xf numFmtId="0" fontId="31" fillId="12" borderId="11" applyNumberFormat="0" applyAlignment="0" applyProtection="0"/>
    <xf numFmtId="0" fontId="192" fillId="12" borderId="10" applyNumberFormat="0" applyAlignment="0" applyProtection="0"/>
    <xf numFmtId="0" fontId="193" fillId="0" borderId="12" applyNumberFormat="0" applyFill="0" applyAlignment="0" applyProtection="0"/>
    <xf numFmtId="0" fontId="194" fillId="13" borderId="13" applyNumberFormat="0" applyAlignment="0" applyProtection="0"/>
    <xf numFmtId="0" fontId="195" fillId="0" borderId="0" applyNumberFormat="0" applyFill="0" applyBorder="0" applyAlignment="0" applyProtection="0"/>
    <xf numFmtId="0" fontId="2" fillId="0" borderId="15" applyNumberFormat="0" applyFill="0" applyAlignment="0" applyProtection="0"/>
    <xf numFmtId="0" fontId="3"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3" fillId="38" borderId="0" applyNumberFormat="0" applyBorder="0" applyAlignment="0" applyProtection="0"/>
    <xf numFmtId="0" fontId="2" fillId="0" borderId="15" applyNumberFormat="0" applyFill="0" applyAlignment="0" applyProtection="0"/>
    <xf numFmtId="0" fontId="3" fillId="23" borderId="0" applyNumberFormat="0" applyBorder="0" applyAlignment="0" applyProtection="0"/>
    <xf numFmtId="0" fontId="3" fillId="19" borderId="0" applyNumberFormat="0" applyBorder="0" applyAlignment="0" applyProtection="0"/>
    <xf numFmtId="0" fontId="31" fillId="12" borderId="11" applyNumberFormat="0" applyAlignment="0" applyProtection="0"/>
    <xf numFmtId="0" fontId="1" fillId="28" borderId="0" applyNumberFormat="0" applyBorder="0" applyAlignment="0" applyProtection="0"/>
    <xf numFmtId="0" fontId="3" fillId="35" borderId="0" applyNumberFormat="0" applyBorder="0" applyAlignment="0" applyProtection="0"/>
    <xf numFmtId="0" fontId="192" fillId="12" borderId="10" applyNumberFormat="0" applyAlignment="0" applyProtection="0"/>
    <xf numFmtId="0" fontId="1" fillId="29" borderId="0" applyNumberFormat="0" applyBorder="0" applyAlignment="0" applyProtection="0"/>
    <xf numFmtId="0" fontId="1" fillId="20" borderId="0" applyNumberFormat="0" applyBorder="0" applyAlignment="0" applyProtection="0"/>
    <xf numFmtId="0" fontId="10" fillId="0" borderId="0"/>
    <xf numFmtId="0" fontId="24" fillId="0" borderId="0" applyNumberFormat="0" applyFill="0" applyBorder="0" applyAlignment="0" applyProtection="0"/>
    <xf numFmtId="0" fontId="1" fillId="28" borderId="0" applyNumberFormat="0" applyBorder="0" applyAlignment="0" applyProtection="0"/>
    <xf numFmtId="0" fontId="7" fillId="14" borderId="14" applyNumberFormat="0" applyFont="0" applyAlignment="0" applyProtection="0"/>
    <xf numFmtId="0" fontId="7" fillId="14" borderId="14" applyNumberFormat="0" applyFont="0" applyAlignment="0" applyProtection="0"/>
    <xf numFmtId="0" fontId="53" fillId="59" borderId="2889" applyNumberFormat="0" applyAlignment="0" applyProtection="0"/>
    <xf numFmtId="0" fontId="7" fillId="14" borderId="14" applyNumberFormat="0" applyFont="0" applyAlignment="0" applyProtection="0"/>
    <xf numFmtId="0" fontId="1" fillId="37" borderId="0" applyNumberFormat="0" applyBorder="0" applyAlignment="0" applyProtection="0"/>
    <xf numFmtId="0" fontId="1" fillId="36" borderId="0" applyNumberFormat="0" applyBorder="0" applyAlignment="0" applyProtection="0"/>
    <xf numFmtId="0" fontId="1" fillId="32" borderId="0" applyNumberFormat="0" applyBorder="0" applyAlignment="0" applyProtection="0"/>
    <xf numFmtId="0" fontId="3" fillId="34" borderId="0" applyNumberFormat="0" applyBorder="0" applyAlignment="0" applyProtection="0"/>
    <xf numFmtId="0" fontId="3"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7" fillId="14" borderId="14" applyNumberFormat="0" applyFont="0" applyAlignment="0" applyProtection="0"/>
    <xf numFmtId="0" fontId="3" fillId="38" borderId="0" applyNumberFormat="0" applyBorder="0" applyAlignment="0" applyProtection="0"/>
    <xf numFmtId="0" fontId="1" fillId="16" borderId="0" applyNumberFormat="0" applyBorder="0" applyAlignment="0" applyProtection="0"/>
    <xf numFmtId="0" fontId="2" fillId="0" borderId="15" applyNumberFormat="0" applyFill="0" applyAlignment="0" applyProtection="0"/>
    <xf numFmtId="0" fontId="195" fillId="0" borderId="0" applyNumberFormat="0" applyFill="0" applyBorder="0" applyAlignment="0" applyProtection="0"/>
    <xf numFmtId="0" fontId="30" fillId="11" borderId="10" applyNumberFormat="0" applyAlignment="0" applyProtection="0"/>
    <xf numFmtId="0" fontId="193" fillId="0" borderId="12" applyNumberFormat="0" applyFill="0" applyAlignment="0" applyProtection="0"/>
    <xf numFmtId="0" fontId="1" fillId="25" borderId="0" applyNumberFormat="0" applyBorder="0" applyAlignment="0" applyProtection="0"/>
    <xf numFmtId="0" fontId="194" fillId="13" borderId="13" applyNumberFormat="0" applyAlignment="0" applyProtection="0"/>
    <xf numFmtId="0" fontId="1" fillId="16" borderId="0" applyNumberFormat="0" applyBorder="0" applyAlignment="0" applyProtection="0"/>
    <xf numFmtId="0" fontId="3" fillId="18" borderId="0" applyNumberFormat="0" applyBorder="0" applyAlignment="0" applyProtection="0"/>
    <xf numFmtId="0" fontId="1" fillId="24" borderId="0" applyNumberFormat="0" applyBorder="0" applyAlignment="0" applyProtection="0"/>
    <xf numFmtId="0" fontId="3" fillId="38" borderId="0" applyNumberFormat="0" applyBorder="0" applyAlignment="0" applyProtection="0"/>
    <xf numFmtId="0" fontId="1" fillId="32" borderId="0" applyNumberFormat="0" applyBorder="0" applyAlignment="0" applyProtection="0"/>
    <xf numFmtId="0" fontId="3" fillId="27" borderId="0" applyNumberFormat="0" applyBorder="0" applyAlignment="0" applyProtection="0"/>
    <xf numFmtId="0" fontId="1" fillId="33" borderId="0" applyNumberFormat="0" applyBorder="0" applyAlignment="0" applyProtection="0"/>
    <xf numFmtId="0" fontId="24" fillId="0" borderId="0" applyNumberFormat="0" applyFill="0" applyBorder="0" applyAlignment="0" applyProtection="0"/>
    <xf numFmtId="0" fontId="1" fillId="20" borderId="0" applyNumberFormat="0" applyBorder="0" applyAlignment="0" applyProtection="0"/>
    <xf numFmtId="0" fontId="2" fillId="0" borderId="15" applyNumberFormat="0" applyFill="0" applyAlignment="0" applyProtection="0"/>
    <xf numFmtId="0" fontId="1" fillId="25" borderId="0" applyNumberFormat="0" applyBorder="0" applyAlignment="0" applyProtection="0"/>
    <xf numFmtId="0" fontId="3" fillId="19" borderId="0" applyNumberFormat="0" applyBorder="0" applyAlignment="0" applyProtection="0"/>
    <xf numFmtId="0" fontId="30" fillId="11" borderId="10" applyNumberFormat="0" applyAlignment="0" applyProtection="0"/>
    <xf numFmtId="0" fontId="28" fillId="8" borderId="0" applyNumberFormat="0" applyBorder="0" applyAlignment="0" applyProtection="0"/>
    <xf numFmtId="0" fontId="3" fillId="34" borderId="0" applyNumberFormat="0" applyBorder="0" applyAlignment="0" applyProtection="0"/>
    <xf numFmtId="0" fontId="3" fillId="15" borderId="0" applyNumberFormat="0" applyBorder="0" applyAlignment="0" applyProtection="0"/>
    <xf numFmtId="0" fontId="1" fillId="20" borderId="0" applyNumberFormat="0" applyBorder="0" applyAlignment="0" applyProtection="0"/>
    <xf numFmtId="0" fontId="3" fillId="3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1" fillId="21" borderId="0" applyNumberFormat="0" applyBorder="0" applyAlignment="0" applyProtection="0"/>
    <xf numFmtId="0" fontId="1" fillId="2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 fillId="17" borderId="0" applyNumberFormat="0" applyBorder="0" applyAlignment="0" applyProtection="0"/>
    <xf numFmtId="0" fontId="1" fillId="16" borderId="0" applyNumberFormat="0" applyBorder="0" applyAlignment="0" applyProtection="0"/>
    <xf numFmtId="0" fontId="3" fillId="15" borderId="0" applyNumberFormat="0" applyBorder="0" applyAlignment="0" applyProtection="0"/>
    <xf numFmtId="0" fontId="2" fillId="0" borderId="15" applyNumberFormat="0" applyFill="0" applyAlignment="0" applyProtection="0"/>
    <xf numFmtId="0" fontId="195" fillId="0" borderId="0" applyNumberFormat="0" applyFill="0" applyBorder="0" applyAlignment="0" applyProtection="0"/>
    <xf numFmtId="0" fontId="194" fillId="13" borderId="13" applyNumberFormat="0" applyAlignment="0" applyProtection="0"/>
    <xf numFmtId="0" fontId="193" fillId="0" borderId="12" applyNumberFormat="0" applyFill="0" applyAlignment="0" applyProtection="0"/>
    <xf numFmtId="0" fontId="192" fillId="12" borderId="10" applyNumberFormat="0" applyAlignment="0" applyProtection="0"/>
    <xf numFmtId="0" fontId="31" fillId="12" borderId="11" applyNumberFormat="0" applyAlignment="0" applyProtection="0"/>
    <xf numFmtId="0" fontId="30" fillId="11" borderId="10" applyNumberFormat="0" applyAlignment="0" applyProtection="0"/>
    <xf numFmtId="0" fontId="3" fillId="38" borderId="0" applyNumberFormat="0" applyBorder="0" applyAlignment="0" applyProtection="0"/>
    <xf numFmtId="0" fontId="3" fillId="26"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178" fontId="10" fillId="39" borderId="2897">
      <alignment horizontal="center"/>
      <protection locked="0"/>
    </xf>
    <xf numFmtId="228" fontId="73" fillId="63" borderId="2897" applyFill="0">
      <alignment horizontal="center" vertical="center"/>
    </xf>
    <xf numFmtId="228" fontId="73" fillId="63" borderId="2897" applyFill="0">
      <alignment horizontal="center"/>
    </xf>
    <xf numFmtId="0" fontId="61" fillId="46" borderId="2889" applyNumberFormat="0" applyAlignment="0" applyProtection="0"/>
    <xf numFmtId="0" fontId="30" fillId="59" borderId="10" applyNumberFormat="0" applyAlignment="0" applyProtection="0"/>
    <xf numFmtId="228" fontId="74" fillId="0" borderId="2897" applyNumberFormat="0">
      <alignment horizontal="left"/>
      <protection locked="0"/>
    </xf>
    <xf numFmtId="196" fontId="10" fillId="39" borderId="2897" applyFont="0" applyFill="0" applyBorder="0" applyAlignment="0">
      <alignment horizontal="left"/>
    </xf>
    <xf numFmtId="202" fontId="50" fillId="0" borderId="0"/>
    <xf numFmtId="0" fontId="36" fillId="0" borderId="0"/>
    <xf numFmtId="0" fontId="10" fillId="62" borderId="2890" applyNumberFormat="0" applyFont="0" applyAlignment="0" applyProtection="0"/>
    <xf numFmtId="0" fontId="64" fillId="59" borderId="2891" applyNumberFormat="0" applyAlignment="0" applyProtection="0"/>
    <xf numFmtId="0" fontId="1" fillId="16" borderId="0" applyNumberFormat="0" applyBorder="0" applyAlignment="0" applyProtection="0"/>
    <xf numFmtId="0" fontId="3" fillId="15" borderId="0" applyNumberFormat="0" applyBorder="0" applyAlignment="0" applyProtection="0"/>
    <xf numFmtId="0" fontId="193" fillId="0" borderId="12" applyNumberFormat="0" applyFill="0" applyAlignment="0" applyProtection="0"/>
    <xf numFmtId="0" fontId="192" fillId="12" borderId="10" applyNumberFormat="0" applyAlignment="0" applyProtection="0"/>
    <xf numFmtId="0" fontId="28" fillId="8" borderId="0" applyNumberFormat="0" applyBorder="0" applyAlignment="0" applyProtection="0"/>
    <xf numFmtId="0" fontId="24" fillId="0" borderId="0" applyNumberFormat="0" applyFill="0" applyBorder="0" applyAlignment="0" applyProtection="0"/>
    <xf numFmtId="0" fontId="1" fillId="33" borderId="0" applyNumberFormat="0" applyBorder="0" applyAlignment="0" applyProtection="0"/>
    <xf numFmtId="0" fontId="1" fillId="32"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 fillId="21" borderId="0" applyNumberFormat="0" applyBorder="0" applyAlignment="0" applyProtection="0"/>
    <xf numFmtId="0" fontId="1" fillId="20" borderId="0" applyNumberFormat="0" applyBorder="0" applyAlignment="0" applyProtection="0"/>
    <xf numFmtId="0" fontId="3" fillId="15" borderId="0" applyNumberFormat="0" applyBorder="0" applyAlignment="0" applyProtection="0"/>
    <xf numFmtId="0" fontId="2" fillId="0" borderId="15" applyNumberFormat="0" applyFill="0" applyAlignment="0" applyProtection="0"/>
    <xf numFmtId="0" fontId="192" fillId="12" borderId="10" applyNumberFormat="0" applyAlignment="0" applyProtection="0"/>
    <xf numFmtId="0" fontId="31" fillId="12" borderId="11" applyNumberFormat="0" applyAlignment="0" applyProtection="0"/>
    <xf numFmtId="0" fontId="66" fillId="0" borderId="2892" applyNumberFormat="0" applyFill="0" applyAlignment="0" applyProtection="0"/>
    <xf numFmtId="0" fontId="2" fillId="0" borderId="2892" applyNumberFormat="0" applyFill="0" applyAlignment="0" applyProtection="0"/>
    <xf numFmtId="0" fontId="3" fillId="31"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 fillId="21" borderId="0" applyNumberFormat="0" applyBorder="0" applyAlignment="0" applyProtection="0"/>
    <xf numFmtId="0" fontId="1" fillId="20" borderId="0" applyNumberFormat="0" applyBorder="0" applyAlignment="0" applyProtection="0"/>
    <xf numFmtId="0" fontId="28" fillId="8" borderId="0" applyNumberFormat="0" applyBorder="0" applyAlignment="0" applyProtection="0"/>
    <xf numFmtId="0" fontId="191" fillId="10" borderId="0" applyNumberFormat="0" applyBorder="0" applyAlignment="0" applyProtection="0"/>
    <xf numFmtId="0" fontId="29" fillId="9" borderId="0" applyNumberFormat="0" applyBorder="0" applyAlignment="0" applyProtection="0"/>
    <xf numFmtId="0" fontId="3" fillId="31" borderId="0" applyNumberFormat="0" applyBorder="0" applyAlignment="0" applyProtection="0"/>
    <xf numFmtId="0" fontId="1" fillId="29" borderId="0" applyNumberFormat="0" applyBorder="0" applyAlignment="0" applyProtection="0"/>
    <xf numFmtId="0" fontId="3" fillId="34" borderId="0" applyNumberFormat="0" applyBorder="0" applyAlignment="0" applyProtection="0"/>
    <xf numFmtId="0" fontId="192" fillId="12" borderId="10" applyNumberFormat="0" applyAlignment="0" applyProtection="0"/>
    <xf numFmtId="0" fontId="1" fillId="32" borderId="0" applyNumberFormat="0" applyBorder="0" applyAlignment="0" applyProtection="0"/>
    <xf numFmtId="0" fontId="3" fillId="30" borderId="0" applyNumberFormat="0" applyBorder="0" applyAlignment="0" applyProtection="0"/>
    <xf numFmtId="0" fontId="1" fillId="16" borderId="0" applyNumberFormat="0" applyBorder="0" applyAlignment="0" applyProtection="0"/>
    <xf numFmtId="0" fontId="3" fillId="26" borderId="0" applyNumberFormat="0" applyBorder="0" applyAlignment="0" applyProtection="0"/>
    <xf numFmtId="0" fontId="194" fillId="13" borderId="13" applyNumberFormat="0" applyAlignment="0" applyProtection="0"/>
    <xf numFmtId="0" fontId="195" fillId="0" borderId="0" applyNumberFormat="0" applyFill="0" applyBorder="0" applyAlignment="0" applyProtection="0"/>
    <xf numFmtId="0" fontId="1" fillId="21" borderId="0" applyNumberFormat="0" applyBorder="0" applyAlignment="0" applyProtection="0"/>
    <xf numFmtId="0" fontId="29" fillId="9" borderId="0" applyNumberFormat="0" applyBorder="0" applyAlignment="0" applyProtection="0"/>
    <xf numFmtId="0" fontId="1" fillId="28" borderId="0" applyNumberFormat="0" applyBorder="0" applyAlignment="0" applyProtection="0"/>
    <xf numFmtId="0" fontId="3" fillId="31" borderId="0" applyNumberFormat="0" applyBorder="0" applyAlignment="0" applyProtection="0"/>
    <xf numFmtId="0" fontId="195" fillId="0" borderId="0" applyNumberFormat="0" applyFill="0" applyBorder="0" applyAlignment="0" applyProtection="0"/>
    <xf numFmtId="0" fontId="191" fillId="10" borderId="0" applyNumberFormat="0" applyBorder="0" applyAlignment="0" applyProtection="0"/>
    <xf numFmtId="0" fontId="195" fillId="0" borderId="0" applyNumberFormat="0" applyFill="0" applyBorder="0" applyAlignment="0" applyProtection="0"/>
    <xf numFmtId="0" fontId="3" fillId="34" borderId="0" applyNumberFormat="0" applyBorder="0" applyAlignment="0" applyProtection="0"/>
    <xf numFmtId="0" fontId="3" fillId="23" borderId="0" applyNumberFormat="0" applyBorder="0" applyAlignment="0" applyProtection="0"/>
    <xf numFmtId="0" fontId="3" fillId="15" borderId="0" applyNumberFormat="0" applyBorder="0" applyAlignment="0" applyProtection="0"/>
    <xf numFmtId="0" fontId="1" fillId="37" borderId="0" applyNumberFormat="0" applyBorder="0" applyAlignment="0" applyProtection="0"/>
    <xf numFmtId="0" fontId="3" fillId="31" borderId="0" applyNumberFormat="0" applyBorder="0" applyAlignment="0" applyProtection="0"/>
    <xf numFmtId="0" fontId="7" fillId="14" borderId="14" applyNumberFormat="0" applyFont="0" applyAlignment="0" applyProtection="0"/>
    <xf numFmtId="0" fontId="1" fillId="16"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1" fillId="17" borderId="0" applyNumberFormat="0" applyBorder="0" applyAlignment="0" applyProtection="0"/>
    <xf numFmtId="0" fontId="24" fillId="0" borderId="0" applyNumberFormat="0" applyFill="0" applyBorder="0" applyAlignment="0" applyProtection="0"/>
    <xf numFmtId="0" fontId="1" fillId="17" borderId="0" applyNumberFormat="0" applyBorder="0" applyAlignment="0" applyProtection="0"/>
    <xf numFmtId="0" fontId="3" fillId="19" borderId="0" applyNumberFormat="0" applyBorder="0" applyAlignment="0" applyProtection="0"/>
    <xf numFmtId="0" fontId="3" fillId="38"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95" fillId="0" borderId="0" applyNumberFormat="0" applyFill="0" applyBorder="0" applyAlignment="0" applyProtection="0"/>
    <xf numFmtId="0" fontId="1" fillId="17" borderId="0" applyNumberFormat="0" applyBorder="0" applyAlignment="0" applyProtection="0"/>
    <xf numFmtId="0" fontId="7" fillId="14" borderId="14" applyNumberFormat="0" applyFont="0" applyAlignment="0" applyProtection="0"/>
    <xf numFmtId="0" fontId="7" fillId="14" borderId="1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32" borderId="0" applyNumberFormat="0" applyBorder="0" applyAlignment="0" applyProtection="0"/>
    <xf numFmtId="0" fontId="191" fillId="10" borderId="0" applyNumberFormat="0" applyBorder="0" applyAlignment="0" applyProtection="0"/>
    <xf numFmtId="0" fontId="3" fillId="19" borderId="0" applyNumberFormat="0" applyBorder="0" applyAlignment="0" applyProtection="0"/>
    <xf numFmtId="0" fontId="195" fillId="0" borderId="0" applyNumberFormat="0" applyFill="0" applyBorder="0" applyAlignment="0" applyProtection="0"/>
    <xf numFmtId="0" fontId="3" fillId="27" borderId="0" applyNumberFormat="0" applyBorder="0" applyAlignment="0" applyProtection="0"/>
    <xf numFmtId="0" fontId="1" fillId="17" borderId="0" applyNumberFormat="0" applyBorder="0" applyAlignment="0" applyProtection="0"/>
    <xf numFmtId="0" fontId="194" fillId="13" borderId="13" applyNumberFormat="0" applyAlignment="0" applyProtection="0"/>
    <xf numFmtId="0" fontId="3" fillId="35" borderId="0" applyNumberFormat="0" applyBorder="0" applyAlignment="0" applyProtection="0"/>
    <xf numFmtId="0" fontId="3" fillId="38" borderId="0" applyNumberFormat="0" applyBorder="0" applyAlignment="0" applyProtection="0"/>
    <xf numFmtId="0" fontId="1" fillId="29" borderId="0" applyNumberFormat="0" applyBorder="0" applyAlignment="0" applyProtection="0"/>
    <xf numFmtId="0" fontId="31" fillId="12" borderId="11" applyNumberFormat="0" applyAlignment="0" applyProtection="0"/>
    <xf numFmtId="0" fontId="192" fillId="12" borderId="10" applyNumberFormat="0" applyAlignment="0" applyProtection="0"/>
    <xf numFmtId="0" fontId="192" fillId="12" borderId="10" applyNumberFormat="0" applyAlignment="0" applyProtection="0"/>
    <xf numFmtId="0" fontId="1" fillId="25" borderId="0" applyNumberFormat="0" applyBorder="0" applyAlignment="0" applyProtection="0"/>
    <xf numFmtId="0" fontId="3" fillId="30" borderId="0" applyNumberFormat="0" applyBorder="0" applyAlignment="0" applyProtection="0"/>
    <xf numFmtId="0" fontId="3" fillId="19" borderId="0" applyNumberFormat="0" applyBorder="0" applyAlignment="0" applyProtection="0"/>
    <xf numFmtId="0" fontId="1" fillId="36"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191" fillId="10" borderId="0" applyNumberFormat="0" applyBorder="0" applyAlignment="0" applyProtection="0"/>
    <xf numFmtId="0" fontId="3" fillId="15" borderId="0" applyNumberFormat="0" applyBorder="0" applyAlignment="0" applyProtection="0"/>
    <xf numFmtId="0" fontId="193" fillId="0" borderId="12" applyNumberFormat="0" applyFill="0" applyAlignment="0" applyProtection="0"/>
    <xf numFmtId="0" fontId="3" fillId="23" borderId="0" applyNumberFormat="0" applyBorder="0" applyAlignment="0" applyProtection="0"/>
    <xf numFmtId="0" fontId="3" fillId="38" borderId="0" applyNumberFormat="0" applyBorder="0" applyAlignment="0" applyProtection="0"/>
    <xf numFmtId="0" fontId="3" fillId="18" borderId="0" applyNumberFormat="0" applyBorder="0" applyAlignment="0" applyProtection="0"/>
    <xf numFmtId="0" fontId="1" fillId="37" borderId="0" applyNumberFormat="0" applyBorder="0" applyAlignment="0" applyProtection="0"/>
    <xf numFmtId="0" fontId="3" fillId="35" borderId="0" applyNumberFormat="0" applyBorder="0" applyAlignment="0" applyProtection="0"/>
    <xf numFmtId="0" fontId="1" fillId="24" borderId="0" applyNumberFormat="0" applyBorder="0" applyAlignment="0" applyProtection="0"/>
    <xf numFmtId="0" fontId="194" fillId="13" borderId="13" applyNumberFormat="0" applyAlignment="0" applyProtection="0"/>
    <xf numFmtId="0" fontId="1" fillId="16" borderId="0" applyNumberFormat="0" applyBorder="0" applyAlignment="0" applyProtection="0"/>
    <xf numFmtId="0" fontId="193" fillId="0" borderId="12" applyNumberFormat="0" applyFill="0" applyAlignment="0" applyProtection="0"/>
    <xf numFmtId="0" fontId="30" fillId="11" borderId="10" applyNumberFormat="0" applyAlignment="0" applyProtection="0"/>
    <xf numFmtId="0" fontId="1" fillId="37" borderId="0" applyNumberFormat="0" applyBorder="0" applyAlignment="0" applyProtection="0"/>
    <xf numFmtId="0" fontId="3" fillId="19" borderId="0" applyNumberFormat="0" applyBorder="0" applyAlignment="0" applyProtection="0"/>
    <xf numFmtId="0" fontId="28" fillId="8"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192" fontId="74" fillId="0" borderId="2897" applyFont="0" applyFill="0" applyBorder="0" applyAlignment="0" applyProtection="0">
      <alignment horizontal="left"/>
      <protection locked="0"/>
    </xf>
    <xf numFmtId="0" fontId="24" fillId="0" borderId="0" applyNumberFormat="0" applyFill="0" applyBorder="0" applyAlignment="0" applyProtection="0"/>
    <xf numFmtId="0" fontId="193" fillId="0" borderId="12" applyNumberFormat="0" applyFill="0" applyAlignment="0" applyProtection="0"/>
    <xf numFmtId="0" fontId="3" fillId="31" borderId="0" applyNumberFormat="0" applyBorder="0" applyAlignment="0" applyProtection="0"/>
    <xf numFmtId="0" fontId="1" fillId="20" borderId="0" applyNumberFormat="0" applyBorder="0" applyAlignment="0" applyProtection="0"/>
    <xf numFmtId="0" fontId="24" fillId="0" borderId="0" applyNumberFormat="0" applyFill="0" applyBorder="0" applyAlignment="0" applyProtection="0"/>
    <xf numFmtId="0" fontId="1" fillId="33" borderId="0" applyNumberFormat="0" applyBorder="0" applyAlignment="0" applyProtection="0"/>
    <xf numFmtId="0" fontId="2" fillId="0" borderId="15" applyNumberFormat="0" applyFill="0" applyAlignment="0" applyProtection="0"/>
    <xf numFmtId="0" fontId="3" fillId="35" borderId="0" applyNumberFormat="0" applyBorder="0" applyAlignment="0" applyProtection="0"/>
    <xf numFmtId="0" fontId="194" fillId="13" borderId="13" applyNumberFormat="0" applyAlignment="0" applyProtection="0"/>
    <xf numFmtId="0" fontId="3" fillId="15" borderId="0" applyNumberFormat="0" applyBorder="0" applyAlignment="0" applyProtection="0"/>
    <xf numFmtId="0" fontId="3" fillId="27" borderId="0" applyNumberFormat="0" applyBorder="0" applyAlignment="0" applyProtection="0"/>
    <xf numFmtId="0" fontId="1" fillId="24" borderId="0" applyNumberFormat="0" applyBorder="0" applyAlignment="0" applyProtection="0"/>
    <xf numFmtId="0" fontId="3" fillId="35" borderId="0" applyNumberFormat="0" applyBorder="0" applyAlignment="0" applyProtection="0"/>
    <xf numFmtId="0" fontId="1" fillId="29" borderId="0" applyNumberFormat="0" applyBorder="0" applyAlignment="0" applyProtection="0"/>
    <xf numFmtId="0" fontId="193" fillId="0" borderId="12" applyNumberFormat="0" applyFill="0" applyAlignment="0" applyProtection="0"/>
    <xf numFmtId="0" fontId="3" fillId="35" borderId="0" applyNumberFormat="0" applyBorder="0" applyAlignment="0" applyProtection="0"/>
    <xf numFmtId="0" fontId="195" fillId="0" borderId="0" applyNumberFormat="0" applyFill="0" applyBorder="0" applyAlignment="0" applyProtection="0"/>
    <xf numFmtId="0" fontId="3" fillId="15" borderId="0" applyNumberFormat="0" applyBorder="0" applyAlignment="0" applyProtection="0"/>
    <xf numFmtId="0" fontId="192" fillId="12" borderId="10" applyNumberFormat="0" applyAlignment="0" applyProtection="0"/>
    <xf numFmtId="0" fontId="1" fillId="16" borderId="0" applyNumberFormat="0" applyBorder="0" applyAlignment="0" applyProtection="0"/>
    <xf numFmtId="0" fontId="31" fillId="12" borderId="11" applyNumberFormat="0" applyAlignment="0" applyProtection="0"/>
    <xf numFmtId="0" fontId="3" fillId="35"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6" borderId="0" applyNumberFormat="0" applyBorder="0" applyAlignment="0" applyProtection="0"/>
    <xf numFmtId="0" fontId="1" fillId="33" borderId="0" applyNumberFormat="0" applyBorder="0" applyAlignment="0" applyProtection="0"/>
    <xf numFmtId="0" fontId="3" fillId="23" borderId="0" applyNumberFormat="0" applyBorder="0" applyAlignment="0" applyProtection="0"/>
    <xf numFmtId="0" fontId="193" fillId="0" borderId="12" applyNumberFormat="0" applyFill="0" applyAlignment="0" applyProtection="0"/>
    <xf numFmtId="0" fontId="3" fillId="15" borderId="0" applyNumberFormat="0" applyBorder="0" applyAlignment="0" applyProtection="0"/>
    <xf numFmtId="0" fontId="28" fillId="8" borderId="0" applyNumberFormat="0" applyBorder="0" applyAlignment="0" applyProtection="0"/>
    <xf numFmtId="0" fontId="1" fillId="28" borderId="0" applyNumberFormat="0" applyBorder="0" applyAlignment="0" applyProtection="0"/>
    <xf numFmtId="0" fontId="3" fillId="22" borderId="0" applyNumberFormat="0" applyBorder="0" applyAlignment="0" applyProtection="0"/>
    <xf numFmtId="0" fontId="30" fillId="11" borderId="10" applyNumberFormat="0" applyAlignment="0" applyProtection="0"/>
    <xf numFmtId="0" fontId="1" fillId="21" borderId="0" applyNumberFormat="0" applyBorder="0" applyAlignment="0" applyProtection="0"/>
    <xf numFmtId="0" fontId="1" fillId="32" borderId="0" applyNumberFormat="0" applyBorder="0" applyAlignment="0" applyProtection="0"/>
    <xf numFmtId="0" fontId="1" fillId="37" borderId="0" applyNumberFormat="0" applyBorder="0" applyAlignment="0" applyProtection="0"/>
    <xf numFmtId="0" fontId="3" fillId="26" borderId="0" applyNumberFormat="0" applyBorder="0" applyAlignment="0" applyProtection="0"/>
    <xf numFmtId="0" fontId="192" fillId="12" borderId="10" applyNumberFormat="0" applyAlignment="0" applyProtection="0"/>
    <xf numFmtId="0" fontId="3" fillId="27" borderId="0" applyNumberFormat="0" applyBorder="0" applyAlignment="0" applyProtection="0"/>
    <xf numFmtId="0" fontId="194" fillId="13" borderId="13" applyNumberFormat="0" applyAlignment="0" applyProtection="0"/>
    <xf numFmtId="0" fontId="1" fillId="29" borderId="0" applyNumberFormat="0" applyBorder="0" applyAlignment="0" applyProtection="0"/>
    <xf numFmtId="0" fontId="3" fillId="22" borderId="0" applyNumberFormat="0" applyBorder="0" applyAlignment="0" applyProtection="0"/>
    <xf numFmtId="0" fontId="192" fillId="12" borderId="10" applyNumberFormat="0" applyAlignment="0" applyProtection="0"/>
    <xf numFmtId="0" fontId="28" fillId="8" borderId="0" applyNumberFormat="0" applyBorder="0" applyAlignment="0" applyProtection="0"/>
    <xf numFmtId="0" fontId="3" fillId="23" borderId="0" applyNumberFormat="0" applyBorder="0" applyAlignment="0" applyProtection="0"/>
    <xf numFmtId="0" fontId="1" fillId="17" borderId="0" applyNumberFormat="0" applyBorder="0" applyAlignment="0" applyProtection="0"/>
    <xf numFmtId="0" fontId="31" fillId="12" borderId="11" applyNumberFormat="0" applyAlignment="0" applyProtection="0"/>
    <xf numFmtId="0" fontId="3" fillId="27" borderId="0" applyNumberFormat="0" applyBorder="0" applyAlignment="0" applyProtection="0"/>
    <xf numFmtId="0" fontId="191" fillId="10"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28" fillId="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3" fillId="26" borderId="0" applyNumberFormat="0" applyBorder="0" applyAlignment="0" applyProtection="0"/>
    <xf numFmtId="0" fontId="3" fillId="34" borderId="0" applyNumberFormat="0" applyBorder="0" applyAlignment="0" applyProtection="0"/>
    <xf numFmtId="0" fontId="1" fillId="28" borderId="0" applyNumberFormat="0" applyBorder="0" applyAlignment="0" applyProtection="0"/>
    <xf numFmtId="0" fontId="3" fillId="38" borderId="0" applyNumberFormat="0" applyBorder="0" applyAlignment="0" applyProtection="0"/>
    <xf numFmtId="0" fontId="3" fillId="30" borderId="0" applyNumberFormat="0" applyBorder="0" applyAlignment="0" applyProtection="0"/>
    <xf numFmtId="0" fontId="1" fillId="24" borderId="0" applyNumberFormat="0" applyBorder="0" applyAlignment="0" applyProtection="0"/>
    <xf numFmtId="0" fontId="1" fillId="2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34" borderId="0" applyNumberFormat="0" applyBorder="0" applyAlignment="0" applyProtection="0"/>
    <xf numFmtId="0" fontId="1" fillId="36" borderId="0" applyNumberFormat="0" applyBorder="0" applyAlignment="0" applyProtection="0"/>
    <xf numFmtId="0" fontId="1" fillId="16" borderId="0" applyNumberFormat="0" applyBorder="0" applyAlignment="0" applyProtection="0"/>
    <xf numFmtId="0" fontId="3" fillId="35" borderId="0" applyNumberFormat="0" applyBorder="0" applyAlignment="0" applyProtection="0"/>
    <xf numFmtId="0" fontId="1" fillId="32" borderId="0" applyNumberFormat="0" applyBorder="0" applyAlignment="0" applyProtection="0"/>
    <xf numFmtId="0" fontId="3" fillId="22" borderId="0" applyNumberFormat="0" applyBorder="0" applyAlignment="0" applyProtection="0"/>
    <xf numFmtId="0" fontId="192" fillId="12" borderId="10" applyNumberFormat="0" applyAlignment="0" applyProtection="0"/>
    <xf numFmtId="0" fontId="2" fillId="0" borderId="15" applyNumberFormat="0" applyFill="0" applyAlignment="0" applyProtection="0"/>
    <xf numFmtId="0" fontId="3" fillId="31" borderId="0" applyNumberFormat="0" applyBorder="0" applyAlignment="0" applyProtection="0"/>
    <xf numFmtId="0" fontId="3" fillId="30" borderId="0" applyNumberFormat="0" applyBorder="0" applyAlignment="0" applyProtection="0"/>
    <xf numFmtId="0" fontId="30" fillId="11" borderId="10" applyNumberFormat="0" applyAlignment="0" applyProtection="0"/>
    <xf numFmtId="0" fontId="7" fillId="14" borderId="14" applyNumberFormat="0" applyFont="0" applyAlignment="0" applyProtection="0"/>
    <xf numFmtId="0" fontId="3" fillId="27" borderId="0" applyNumberFormat="0" applyBorder="0" applyAlignment="0" applyProtection="0"/>
    <xf numFmtId="0" fontId="7" fillId="14" borderId="14" applyNumberFormat="0" applyFont="0" applyAlignment="0" applyProtection="0"/>
    <xf numFmtId="0" fontId="3" fillId="34" borderId="0" applyNumberFormat="0" applyBorder="0" applyAlignment="0" applyProtection="0"/>
    <xf numFmtId="0" fontId="3" fillId="38" borderId="0" applyNumberFormat="0" applyBorder="0" applyAlignment="0" applyProtection="0"/>
    <xf numFmtId="0" fontId="191" fillId="10" borderId="0" applyNumberFormat="0" applyBorder="0" applyAlignment="0" applyProtection="0"/>
    <xf numFmtId="232" fontId="103" fillId="0" borderId="2894">
      <alignment vertical="center"/>
      <protection locked="0"/>
    </xf>
    <xf numFmtId="229" fontId="103" fillId="0" borderId="2894">
      <alignment vertical="center"/>
      <protection locked="0"/>
    </xf>
    <xf numFmtId="228" fontId="103" fillId="0" borderId="2894">
      <alignment vertical="center"/>
      <protection locked="0"/>
    </xf>
    <xf numFmtId="237" fontId="103" fillId="0" borderId="2894">
      <alignment vertical="center"/>
      <protection locked="0"/>
    </xf>
    <xf numFmtId="184" fontId="103" fillId="0" borderId="2894">
      <alignment vertical="center"/>
      <protection locked="0"/>
    </xf>
    <xf numFmtId="233" fontId="103" fillId="0" borderId="2894">
      <alignment vertical="center"/>
      <protection locked="0"/>
    </xf>
    <xf numFmtId="233" fontId="103" fillId="0" borderId="2894">
      <alignment vertical="center"/>
      <protection locked="0"/>
    </xf>
    <xf numFmtId="231" fontId="103" fillId="0" borderId="2894">
      <alignment vertical="center"/>
      <protection locked="0"/>
    </xf>
    <xf numFmtId="231" fontId="103" fillId="0" borderId="2894">
      <alignment vertical="center"/>
      <protection locked="0"/>
    </xf>
    <xf numFmtId="230" fontId="103" fillId="0" borderId="2894">
      <alignment vertical="center"/>
      <protection locked="0"/>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3" fillId="38" borderId="0" applyNumberFormat="0" applyBorder="0" applyAlignment="0" applyProtection="0"/>
    <xf numFmtId="0" fontId="3" fillId="26" borderId="0" applyNumberFormat="0" applyBorder="0" applyAlignment="0" applyProtection="0"/>
    <xf numFmtId="0" fontId="1" fillId="16" borderId="0" applyNumberFormat="0" applyBorder="0" applyAlignment="0" applyProtection="0"/>
    <xf numFmtId="0" fontId="3" fillId="15" borderId="0" applyNumberFormat="0" applyBorder="0" applyAlignment="0" applyProtection="0"/>
    <xf numFmtId="0" fontId="3" fillId="23" borderId="0" applyNumberFormat="0" applyBorder="0" applyAlignment="0" applyProtection="0"/>
    <xf numFmtId="0" fontId="1" fillId="21" borderId="0" applyNumberFormat="0" applyBorder="0" applyAlignment="0" applyProtection="0"/>
    <xf numFmtId="0" fontId="30" fillId="11" borderId="10" applyNumberFormat="0" applyAlignment="0" applyProtection="0"/>
    <xf numFmtId="0" fontId="1" fillId="33" borderId="0" applyNumberFormat="0" applyBorder="0" applyAlignment="0" applyProtection="0"/>
    <xf numFmtId="0" fontId="1" fillId="29" borderId="0" applyNumberFormat="0" applyBorder="0" applyAlignment="0" applyProtection="0"/>
    <xf numFmtId="0" fontId="191" fillId="10" borderId="0" applyNumberFormat="0" applyBorder="0" applyAlignment="0" applyProtection="0"/>
    <xf numFmtId="0" fontId="29" fillId="9" borderId="0" applyNumberFormat="0" applyBorder="0" applyAlignment="0" applyProtection="0"/>
    <xf numFmtId="0" fontId="1" fillId="29" borderId="0" applyNumberFormat="0" applyBorder="0" applyAlignment="0" applyProtection="0"/>
    <xf numFmtId="0" fontId="3"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91" fillId="10" borderId="0" applyNumberFormat="0" applyBorder="0" applyAlignment="0" applyProtection="0"/>
    <xf numFmtId="0" fontId="29" fillId="9" borderId="0" applyNumberFormat="0" applyBorder="0" applyAlignment="0" applyProtection="0"/>
    <xf numFmtId="0" fontId="28" fillId="8" borderId="0" applyNumberFormat="0" applyBorder="0" applyAlignment="0" applyProtection="0"/>
    <xf numFmtId="0" fontId="24" fillId="0" borderId="0" applyNumberFormat="0" applyFill="0" applyBorder="0" applyAlignment="0" applyProtection="0"/>
    <xf numFmtId="0" fontId="3" fillId="31" borderId="0" applyNumberFormat="0" applyBorder="0" applyAlignment="0" applyProtection="0"/>
    <xf numFmtId="0" fontId="1" fillId="36" borderId="0" applyNumberFormat="0" applyBorder="0" applyAlignment="0" applyProtection="0"/>
    <xf numFmtId="0" fontId="3" fillId="34" borderId="0" applyNumberFormat="0" applyBorder="0" applyAlignment="0" applyProtection="0"/>
    <xf numFmtId="0" fontId="1" fillId="21" borderId="0" applyNumberFormat="0" applyBorder="0" applyAlignment="0" applyProtection="0"/>
    <xf numFmtId="0" fontId="31" fillId="12" borderId="11" applyNumberFormat="0" applyAlignment="0" applyProtection="0"/>
    <xf numFmtId="0" fontId="1" fillId="37" borderId="0" applyNumberFormat="0" applyBorder="0" applyAlignment="0" applyProtection="0"/>
    <xf numFmtId="0" fontId="28" fillId="8" borderId="0" applyNumberFormat="0" applyBorder="0" applyAlignment="0" applyProtection="0"/>
    <xf numFmtId="0" fontId="3" fillId="38" borderId="0" applyNumberFormat="0" applyBorder="0" applyAlignment="0" applyProtection="0"/>
    <xf numFmtId="0" fontId="1" fillId="32" borderId="0" applyNumberFormat="0" applyBorder="0" applyAlignment="0" applyProtection="0"/>
    <xf numFmtId="0" fontId="1" fillId="21" borderId="0" applyNumberFormat="0" applyBorder="0" applyAlignment="0" applyProtection="0"/>
    <xf numFmtId="0" fontId="1" fillId="28" borderId="0" applyNumberFormat="0" applyBorder="0" applyAlignment="0" applyProtection="0"/>
    <xf numFmtId="0" fontId="194" fillId="13" borderId="13" applyNumberFormat="0" applyAlignment="0" applyProtection="0"/>
    <xf numFmtId="0" fontId="24" fillId="0" borderId="0" applyNumberFormat="0" applyFill="0" applyBorder="0" applyAlignment="0" applyProtection="0"/>
    <xf numFmtId="0" fontId="1" fillId="36" borderId="0" applyNumberFormat="0" applyBorder="0" applyAlignment="0" applyProtection="0"/>
    <xf numFmtId="0" fontId="3" fillId="35" borderId="0" applyNumberFormat="0" applyBorder="0" applyAlignment="0" applyProtection="0"/>
    <xf numFmtId="0" fontId="3"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3" fillId="31" borderId="0" applyNumberFormat="0" applyBorder="0" applyAlignment="0" applyProtection="0"/>
    <xf numFmtId="0" fontId="1" fillId="24" borderId="0" applyNumberFormat="0" applyBorder="0" applyAlignment="0" applyProtection="0"/>
    <xf numFmtId="0" fontId="3" fillId="15" borderId="0" applyNumberFormat="0" applyBorder="0" applyAlignment="0" applyProtection="0"/>
    <xf numFmtId="0" fontId="194" fillId="13" borderId="13" applyNumberFormat="0" applyAlignment="0" applyProtection="0"/>
    <xf numFmtId="49" fontId="74" fillId="0" borderId="2897">
      <alignment horizontal="left" vertical="top" wrapText="1"/>
      <protection locked="0"/>
    </xf>
    <xf numFmtId="228" fontId="121" fillId="0" borderId="2895" applyNumberFormat="0"/>
    <xf numFmtId="228" fontId="136" fillId="68" borderId="2895" applyNumberFormat="0">
      <alignment horizontal="right"/>
    </xf>
    <xf numFmtId="228" fontId="112" fillId="0" borderId="2896" applyFill="0">
      <alignment horizontal="center" vertical="center"/>
    </xf>
    <xf numFmtId="228" fontId="124" fillId="0" borderId="2896" applyFill="0">
      <alignment horizontal="center" vertical="center"/>
    </xf>
    <xf numFmtId="267" fontId="112" fillId="0" borderId="2896" applyFill="0">
      <alignment horizontal="center" vertical="center"/>
    </xf>
    <xf numFmtId="37" fontId="70" fillId="0" borderId="2896" applyFill="0">
      <alignment horizontal="center" vertical="center"/>
    </xf>
    <xf numFmtId="0" fontId="7" fillId="14" borderId="14" applyNumberFormat="0" applyFont="0" applyAlignment="0" applyProtection="0"/>
    <xf numFmtId="0" fontId="36" fillId="0" borderId="0"/>
    <xf numFmtId="202" fontId="50" fillId="0" borderId="0"/>
    <xf numFmtId="0" fontId="10" fillId="0" borderId="0"/>
    <xf numFmtId="188" fontId="73" fillId="63" borderId="2897" applyFill="0">
      <alignment horizontal="center" vertical="center"/>
    </xf>
    <xf numFmtId="0" fontId="73" fillId="63" borderId="2897" applyFill="0">
      <alignment horizontal="center"/>
    </xf>
    <xf numFmtId="200" fontId="10" fillId="5" borderId="2897" applyFont="0" applyFill="0" applyBorder="0" applyAlignment="0" applyProtection="0"/>
    <xf numFmtId="193" fontId="10" fillId="0" borderId="2897" applyFont="0" applyFill="0" applyBorder="0" applyAlignment="0" applyProtection="0">
      <alignment horizontal="left"/>
      <protection locked="0"/>
    </xf>
    <xf numFmtId="0" fontId="3" fillId="38" borderId="0" applyNumberFormat="0" applyBorder="0" applyAlignment="0" applyProtection="0"/>
    <xf numFmtId="0" fontId="1" fillId="37" borderId="0" applyNumberFormat="0" applyBorder="0" applyAlignment="0" applyProtection="0"/>
    <xf numFmtId="0" fontId="1" fillId="36" borderId="0" applyNumberFormat="0" applyBorder="0" applyAlignment="0" applyProtection="0"/>
    <xf numFmtId="0" fontId="3" fillId="35" borderId="0" applyNumberFormat="0" applyBorder="0" applyAlignment="0" applyProtection="0"/>
    <xf numFmtId="0" fontId="3"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1" fillId="21" borderId="0" applyNumberFormat="0" applyBorder="0" applyAlignment="0" applyProtection="0"/>
    <xf numFmtId="0" fontId="1" fillId="2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 fillId="17" borderId="0" applyNumberFormat="0" applyBorder="0" applyAlignment="0" applyProtection="0"/>
    <xf numFmtId="0" fontId="3" fillId="35" borderId="0" applyNumberFormat="0" applyBorder="0" applyAlignment="0" applyProtection="0"/>
    <xf numFmtId="188" fontId="39" fillId="0" borderId="0" applyFont="0" applyFill="0" applyBorder="0" applyProtection="0">
      <protection locked="0"/>
    </xf>
    <xf numFmtId="0" fontId="7" fillId="7" borderId="16">
      <alignment vertical="top" wrapText="1"/>
      <protection locked="0"/>
    </xf>
    <xf numFmtId="0" fontId="3" fillId="38" borderId="0" applyNumberFormat="0" applyBorder="0" applyAlignment="0" applyProtection="0"/>
    <xf numFmtId="0" fontId="3" fillId="34" borderId="0" applyNumberFormat="0" applyBorder="0" applyAlignment="0" applyProtection="0"/>
    <xf numFmtId="250" fontId="168" fillId="0" borderId="2893" applyFill="0"/>
    <xf numFmtId="250" fontId="168" fillId="0" borderId="2893" applyFill="0"/>
    <xf numFmtId="250" fontId="121" fillId="0" borderId="2888" applyFill="0"/>
    <xf numFmtId="250" fontId="121" fillId="0" borderId="2893" applyFill="0"/>
    <xf numFmtId="250" fontId="121" fillId="0" borderId="2893" applyFill="0"/>
    <xf numFmtId="0" fontId="3" fillId="15" borderId="0" applyNumberFormat="0" applyBorder="0" applyAlignment="0" applyProtection="0"/>
    <xf numFmtId="0" fontId="2" fillId="0" borderId="15" applyNumberFormat="0" applyFill="0" applyAlignment="0" applyProtection="0"/>
    <xf numFmtId="0" fontId="195" fillId="0" borderId="0" applyNumberFormat="0" applyFill="0" applyBorder="0" applyAlignment="0" applyProtection="0"/>
    <xf numFmtId="0" fontId="194" fillId="13" borderId="13" applyNumberFormat="0" applyAlignment="0" applyProtection="0"/>
    <xf numFmtId="0" fontId="193" fillId="0" borderId="12" applyNumberFormat="0" applyFill="0" applyAlignment="0" applyProtection="0"/>
    <xf numFmtId="0" fontId="192" fillId="12" borderId="10" applyNumberFormat="0" applyAlignment="0" applyProtection="0"/>
    <xf numFmtId="0" fontId="31" fillId="12" borderId="11" applyNumberFormat="0" applyAlignment="0" applyProtection="0"/>
    <xf numFmtId="0" fontId="3" fillId="19" borderId="0" applyNumberFormat="0" applyBorder="0" applyAlignment="0" applyProtection="0"/>
    <xf numFmtId="0" fontId="1" fillId="16" borderId="0" applyNumberFormat="0" applyBorder="0" applyAlignment="0" applyProtection="0"/>
    <xf numFmtId="0" fontId="2" fillId="0" borderId="15" applyNumberFormat="0" applyFill="0" applyAlignment="0" applyProtection="0"/>
    <xf numFmtId="0" fontId="195" fillId="0" borderId="0" applyNumberFormat="0" applyFill="0" applyBorder="0" applyAlignment="0" applyProtection="0"/>
    <xf numFmtId="0" fontId="3" fillId="15" borderId="0" applyNumberFormat="0" applyBorder="0" applyAlignment="0" applyProtection="0"/>
    <xf numFmtId="0" fontId="1" fillId="17" borderId="0" applyNumberFormat="0" applyBorder="0" applyAlignment="0" applyProtection="0"/>
    <xf numFmtId="10" fontId="68" fillId="67" borderId="2897" applyNumberFormat="0" applyBorder="0" applyAlignment="0" applyProtection="0"/>
    <xf numFmtId="201" fontId="10" fillId="39" borderId="2897" applyNumberFormat="0">
      <alignment horizontal="left"/>
    </xf>
    <xf numFmtId="271" fontId="11" fillId="0" borderId="2897">
      <alignment horizontal="right"/>
    </xf>
    <xf numFmtId="190" fontId="74" fillId="0" borderId="2897" applyFont="0" applyFill="0" applyBorder="0" applyAlignment="0" applyProtection="0">
      <alignment horizontal="left"/>
      <protection locked="0"/>
    </xf>
    <xf numFmtId="192" fontId="74" fillId="0" borderId="2897" applyFont="0" applyFill="0" applyBorder="0" applyAlignment="0" applyProtection="0">
      <alignment horizontal="left"/>
      <protection locked="0"/>
    </xf>
    <xf numFmtId="191" fontId="74" fillId="0" borderId="2897" applyFont="0" applyFill="0" applyBorder="0" applyAlignment="0" applyProtection="0">
      <alignment horizontal="left"/>
      <protection locked="0"/>
    </xf>
    <xf numFmtId="0" fontId="3" fillId="23" borderId="0" applyNumberFormat="0" applyBorder="0" applyAlignment="0" applyProtection="0"/>
    <xf numFmtId="0" fontId="1" fillId="25" borderId="0" applyNumberFormat="0" applyBorder="0" applyAlignment="0" applyProtection="0"/>
    <xf numFmtId="266" fontId="103" fillId="0" borderId="2897" applyFill="0">
      <alignment horizontal="center" vertical="center"/>
    </xf>
    <xf numFmtId="184" fontId="68" fillId="0" borderId="2897" applyFill="0">
      <alignment horizontal="center" vertical="center"/>
    </xf>
    <xf numFmtId="228" fontId="103" fillId="0" borderId="2897" applyFill="0">
      <alignment horizontal="center" vertical="center"/>
    </xf>
    <xf numFmtId="228" fontId="68" fillId="0" borderId="2897" applyFill="0">
      <alignment horizontal="center" vertical="center"/>
    </xf>
    <xf numFmtId="228" fontId="104" fillId="0" borderId="2897" applyFill="0">
      <alignment horizontal="center" vertical="center"/>
    </xf>
    <xf numFmtId="228" fontId="79" fillId="0" borderId="2897" applyFill="0">
      <alignment horizontal="center" vertical="center"/>
    </xf>
    <xf numFmtId="178" fontId="10" fillId="39" borderId="2897">
      <alignment horizontal="center"/>
      <protection locked="0"/>
    </xf>
    <xf numFmtId="178" fontId="10" fillId="39" borderId="2897">
      <alignment horizontal="center"/>
      <protection locked="0"/>
    </xf>
    <xf numFmtId="254" fontId="10" fillId="39" borderId="2897">
      <alignment horizontal="right"/>
      <protection locked="0"/>
    </xf>
    <xf numFmtId="228" fontId="74" fillId="0" borderId="2897" applyNumberFormat="0">
      <alignment horizontal="left"/>
      <protection locked="0"/>
    </xf>
    <xf numFmtId="49" fontId="74" fillId="0" borderId="2897">
      <alignment horizontal="left" vertical="top" wrapText="1"/>
      <protection locked="0"/>
    </xf>
    <xf numFmtId="196" fontId="10" fillId="39" borderId="2897" applyFont="0" applyFill="0" applyBorder="0" applyAlignment="0">
      <alignment horizontal="left"/>
    </xf>
    <xf numFmtId="0" fontId="1" fillId="24" borderId="0" applyNumberFormat="0" applyBorder="0" applyAlignment="0" applyProtection="0"/>
    <xf numFmtId="17" fontId="11" fillId="39" borderId="2897">
      <alignment horizontal="center"/>
      <protection locked="0"/>
    </xf>
    <xf numFmtId="254" fontId="10" fillId="39" borderId="2897">
      <alignment horizontal="right"/>
      <protection locked="0"/>
    </xf>
    <xf numFmtId="0" fontId="3" fillId="22" borderId="0" applyNumberFormat="0" applyBorder="0" applyAlignment="0" applyProtection="0"/>
    <xf numFmtId="228" fontId="73" fillId="63" borderId="2897" applyFill="0">
      <alignment horizontal="center" vertical="center"/>
    </xf>
    <xf numFmtId="228" fontId="73" fillId="63" borderId="2897" applyFill="0">
      <alignment horizontal="center"/>
    </xf>
    <xf numFmtId="3" fontId="114" fillId="39" borderId="2897">
      <alignment horizontal="center"/>
      <protection locked="0"/>
    </xf>
    <xf numFmtId="185" fontId="74" fillId="0" borderId="2897" applyFont="0" applyFill="0" applyBorder="0" applyAlignment="0" applyProtection="0">
      <alignment horizontal="left"/>
      <protection locked="0"/>
    </xf>
    <xf numFmtId="250" fontId="168" fillId="0" borderId="2898" applyFill="0"/>
    <xf numFmtId="0" fontId="1" fillId="32" borderId="0" applyNumberFormat="0" applyBorder="0" applyAlignment="0" applyProtection="0"/>
    <xf numFmtId="0" fontId="1" fillId="33" borderId="0" applyNumberFormat="0" applyBorder="0" applyAlignment="0" applyProtection="0"/>
    <xf numFmtId="250" fontId="121" fillId="0" borderId="2898" applyFill="0"/>
    <xf numFmtId="0" fontId="1" fillId="28" borderId="0" applyNumberFormat="0" applyBorder="0" applyAlignment="0" applyProtection="0"/>
    <xf numFmtId="0" fontId="1" fillId="29" borderId="0" applyNumberFormat="0" applyBorder="0" applyAlignment="0" applyProtection="0"/>
    <xf numFmtId="271" fontId="11" fillId="63" borderId="2897">
      <alignment horizontal="right"/>
    </xf>
    <xf numFmtId="271" fontId="11" fillId="0" borderId="2897">
      <alignment horizontal="right"/>
    </xf>
    <xf numFmtId="187" fontId="74" fillId="0" borderId="2897" applyFont="0" applyFill="0" applyBorder="0" applyAlignment="0" applyProtection="0">
      <alignment horizontal="left"/>
      <protection locked="0"/>
    </xf>
    <xf numFmtId="0" fontId="193" fillId="0" borderId="12" applyNumberFormat="0" applyFill="0" applyAlignment="0" applyProtection="0"/>
    <xf numFmtId="0" fontId="24" fillId="0" borderId="0" applyNumberFormat="0" applyFill="0" applyBorder="0" applyAlignment="0" applyProtection="0"/>
    <xf numFmtId="0" fontId="28" fillId="8" borderId="0" applyNumberFormat="0" applyBorder="0" applyAlignment="0" applyProtection="0"/>
    <xf numFmtId="0" fontId="29" fillId="9" borderId="0" applyNumberFormat="0" applyBorder="0" applyAlignment="0" applyProtection="0"/>
    <xf numFmtId="0" fontId="191" fillId="10" borderId="0" applyNumberFormat="0" applyBorder="0" applyAlignment="0" applyProtection="0"/>
    <xf numFmtId="0" fontId="30" fillId="11" borderId="10" applyNumberFormat="0" applyAlignment="0" applyProtection="0"/>
    <xf numFmtId="0" fontId="31" fillId="12" borderId="11" applyNumberFormat="0" applyAlignment="0" applyProtection="0"/>
    <xf numFmtId="0" fontId="192" fillId="12" borderId="10" applyNumberFormat="0" applyAlignment="0" applyProtection="0"/>
    <xf numFmtId="0" fontId="193" fillId="0" borderId="12" applyNumberFormat="0" applyFill="0" applyAlignment="0" applyProtection="0"/>
    <xf numFmtId="0" fontId="194" fillId="13" borderId="13" applyNumberFormat="0" applyAlignment="0" applyProtection="0"/>
    <xf numFmtId="0" fontId="195" fillId="0" borderId="0" applyNumberFormat="0" applyFill="0" applyBorder="0" applyAlignment="0" applyProtection="0"/>
    <xf numFmtId="0" fontId="2" fillId="0" borderId="15" applyNumberFormat="0" applyFill="0" applyAlignment="0" applyProtection="0"/>
    <xf numFmtId="0" fontId="3"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3" fillId="38" borderId="0" applyNumberFormat="0" applyBorder="0" applyAlignment="0" applyProtection="0"/>
    <xf numFmtId="0" fontId="29" fillId="9" borderId="0" applyNumberFormat="0" applyBorder="0" applyAlignment="0" applyProtection="0"/>
    <xf numFmtId="0" fontId="3" fillId="34" borderId="0" applyNumberFormat="0" applyBorder="0" applyAlignment="0" applyProtection="0"/>
    <xf numFmtId="0" fontId="24" fillId="0" borderId="0" applyNumberFormat="0" applyFill="0" applyBorder="0" applyAlignment="0" applyProtection="0"/>
    <xf numFmtId="0" fontId="28" fillId="8" borderId="0" applyNumberFormat="0" applyBorder="0" applyAlignment="0" applyProtection="0"/>
    <xf numFmtId="0" fontId="29" fillId="9" borderId="0" applyNumberFormat="0" applyBorder="0" applyAlignment="0" applyProtection="0"/>
    <xf numFmtId="0" fontId="191" fillId="10" borderId="0" applyNumberFormat="0" applyBorder="0" applyAlignment="0" applyProtection="0"/>
    <xf numFmtId="0" fontId="30" fillId="11" borderId="10" applyNumberFormat="0" applyAlignment="0" applyProtection="0"/>
    <xf numFmtId="0" fontId="31" fillId="12" borderId="11" applyNumberFormat="0" applyAlignment="0" applyProtection="0"/>
    <xf numFmtId="0" fontId="192" fillId="12" borderId="10" applyNumberFormat="0" applyAlignment="0" applyProtection="0"/>
    <xf numFmtId="0" fontId="193" fillId="0" borderId="12" applyNumberFormat="0" applyFill="0" applyAlignment="0" applyProtection="0"/>
    <xf numFmtId="0" fontId="194" fillId="13" borderId="13" applyNumberFormat="0" applyAlignment="0" applyProtection="0"/>
    <xf numFmtId="0" fontId="195" fillId="0" borderId="0" applyNumberFormat="0" applyFill="0" applyBorder="0" applyAlignment="0" applyProtection="0"/>
    <xf numFmtId="0" fontId="2" fillId="0" borderId="15" applyNumberFormat="0" applyFill="0" applyAlignment="0" applyProtection="0"/>
    <xf numFmtId="0" fontId="3"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3" fillId="38" borderId="0" applyNumberFormat="0" applyBorder="0" applyAlignment="0" applyProtection="0"/>
    <xf numFmtId="0" fontId="24" fillId="0" borderId="0" applyNumberFormat="0" applyFill="0" applyBorder="0" applyAlignment="0" applyProtection="0"/>
    <xf numFmtId="0" fontId="28" fillId="8" borderId="0" applyNumberFormat="0" applyBorder="0" applyAlignment="0" applyProtection="0"/>
    <xf numFmtId="0" fontId="29" fillId="9" borderId="0" applyNumberFormat="0" applyBorder="0" applyAlignment="0" applyProtection="0"/>
    <xf numFmtId="0" fontId="191" fillId="10" borderId="0" applyNumberFormat="0" applyBorder="0" applyAlignment="0" applyProtection="0"/>
    <xf numFmtId="0" fontId="30" fillId="11" borderId="10" applyNumberFormat="0" applyAlignment="0" applyProtection="0"/>
    <xf numFmtId="0" fontId="31" fillId="12" borderId="11" applyNumberFormat="0" applyAlignment="0" applyProtection="0"/>
    <xf numFmtId="0" fontId="192" fillId="12" borderId="10" applyNumberFormat="0" applyAlignment="0" applyProtection="0"/>
    <xf numFmtId="0" fontId="193" fillId="0" borderId="12" applyNumberFormat="0" applyFill="0" applyAlignment="0" applyProtection="0"/>
    <xf numFmtId="0" fontId="194" fillId="13" borderId="13" applyNumberFormat="0" applyAlignment="0" applyProtection="0"/>
    <xf numFmtId="0" fontId="195" fillId="0" borderId="0" applyNumberFormat="0" applyFill="0" applyBorder="0" applyAlignment="0" applyProtection="0"/>
    <xf numFmtId="0" fontId="2" fillId="0" borderId="15" applyNumberFormat="0" applyFill="0" applyAlignment="0" applyProtection="0"/>
    <xf numFmtId="0" fontId="3"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3" fillId="38" borderId="0" applyNumberFormat="0" applyBorder="0" applyAlignment="0" applyProtection="0"/>
    <xf numFmtId="0" fontId="24" fillId="0" borderId="0" applyNumberFormat="0" applyFill="0" applyBorder="0" applyAlignment="0" applyProtection="0"/>
    <xf numFmtId="0" fontId="28" fillId="8" borderId="0" applyNumberFormat="0" applyBorder="0" applyAlignment="0" applyProtection="0"/>
    <xf numFmtId="0" fontId="29" fillId="9" borderId="0" applyNumberFormat="0" applyBorder="0" applyAlignment="0" applyProtection="0"/>
    <xf numFmtId="0" fontId="191" fillId="10" borderId="0" applyNumberFormat="0" applyBorder="0" applyAlignment="0" applyProtection="0"/>
    <xf numFmtId="0" fontId="30" fillId="11" borderId="10" applyNumberFormat="0" applyAlignment="0" applyProtection="0"/>
    <xf numFmtId="0" fontId="31" fillId="12" borderId="11" applyNumberFormat="0" applyAlignment="0" applyProtection="0"/>
    <xf numFmtId="0" fontId="192" fillId="12" borderId="10" applyNumberFormat="0" applyAlignment="0" applyProtection="0"/>
    <xf numFmtId="0" fontId="193" fillId="0" borderId="12" applyNumberFormat="0" applyFill="0" applyAlignment="0" applyProtection="0"/>
    <xf numFmtId="0" fontId="194" fillId="13" borderId="13" applyNumberFormat="0" applyAlignment="0" applyProtection="0"/>
    <xf numFmtId="0" fontId="195" fillId="0" borderId="0" applyNumberFormat="0" applyFill="0" applyBorder="0" applyAlignment="0" applyProtection="0"/>
    <xf numFmtId="0" fontId="2" fillId="0" borderId="15" applyNumberFormat="0" applyFill="0" applyAlignment="0" applyProtection="0"/>
    <xf numFmtId="0" fontId="3"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3" fillId="38" borderId="0" applyNumberFormat="0" applyBorder="0" applyAlignment="0" applyProtection="0"/>
    <xf numFmtId="0" fontId="24" fillId="0" borderId="0" applyNumberFormat="0" applyFill="0" applyBorder="0" applyAlignment="0" applyProtection="0"/>
    <xf numFmtId="0" fontId="28" fillId="8" borderId="0" applyNumberFormat="0" applyBorder="0" applyAlignment="0" applyProtection="0"/>
    <xf numFmtId="0" fontId="29" fillId="9" borderId="0" applyNumberFormat="0" applyBorder="0" applyAlignment="0" applyProtection="0"/>
    <xf numFmtId="0" fontId="191" fillId="10" borderId="0" applyNumberFormat="0" applyBorder="0" applyAlignment="0" applyProtection="0"/>
    <xf numFmtId="0" fontId="30" fillId="11" borderId="10" applyNumberFormat="0" applyAlignment="0" applyProtection="0"/>
    <xf numFmtId="0" fontId="31" fillId="12" borderId="11" applyNumberFormat="0" applyAlignment="0" applyProtection="0"/>
    <xf numFmtId="0" fontId="192" fillId="12" borderId="10" applyNumberFormat="0" applyAlignment="0" applyProtection="0"/>
    <xf numFmtId="0" fontId="193" fillId="0" borderId="12" applyNumberFormat="0" applyFill="0" applyAlignment="0" applyProtection="0"/>
    <xf numFmtId="0" fontId="194" fillId="13" borderId="13" applyNumberFormat="0" applyAlignment="0" applyProtection="0"/>
    <xf numFmtId="0" fontId="195" fillId="0" borderId="0" applyNumberFormat="0" applyFill="0" applyBorder="0" applyAlignment="0" applyProtection="0"/>
    <xf numFmtId="0" fontId="7" fillId="14" borderId="14" applyNumberFormat="0" applyFont="0" applyAlignment="0" applyProtection="0"/>
    <xf numFmtId="0" fontId="2" fillId="0" borderId="15" applyNumberFormat="0" applyFill="0" applyAlignment="0" applyProtection="0"/>
    <xf numFmtId="0" fontId="3"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3" fillId="38" borderId="0" applyNumberFormat="0" applyBorder="0" applyAlignment="0" applyProtection="0"/>
    <xf numFmtId="0" fontId="3" fillId="30" borderId="0" applyNumberFormat="0" applyBorder="0" applyAlignment="0" applyProtection="0"/>
    <xf numFmtId="0" fontId="3" fillId="27" borderId="0" applyNumberFormat="0" applyBorder="0" applyAlignment="0" applyProtection="0"/>
    <xf numFmtId="0" fontId="24" fillId="0" borderId="0" applyNumberFormat="0" applyFill="0" applyBorder="0" applyAlignment="0" applyProtection="0"/>
    <xf numFmtId="0" fontId="28" fillId="8" borderId="0" applyNumberFormat="0" applyBorder="0" applyAlignment="0" applyProtection="0"/>
    <xf numFmtId="0" fontId="29" fillId="9" borderId="0" applyNumberFormat="0" applyBorder="0" applyAlignment="0" applyProtection="0"/>
    <xf numFmtId="0" fontId="191" fillId="10" borderId="0" applyNumberFormat="0" applyBorder="0" applyAlignment="0" applyProtection="0"/>
    <xf numFmtId="0" fontId="30" fillId="11" borderId="10" applyNumberFormat="0" applyAlignment="0" applyProtection="0"/>
    <xf numFmtId="0" fontId="31" fillId="12" borderId="11" applyNumberFormat="0" applyAlignment="0" applyProtection="0"/>
    <xf numFmtId="0" fontId="192" fillId="12" borderId="10" applyNumberFormat="0" applyAlignment="0" applyProtection="0"/>
    <xf numFmtId="0" fontId="193" fillId="0" borderId="12" applyNumberFormat="0" applyFill="0" applyAlignment="0" applyProtection="0"/>
    <xf numFmtId="0" fontId="194" fillId="13" borderId="13" applyNumberFormat="0" applyAlignment="0" applyProtection="0"/>
    <xf numFmtId="0" fontId="195" fillId="0" borderId="0" applyNumberFormat="0" applyFill="0" applyBorder="0" applyAlignment="0" applyProtection="0"/>
    <xf numFmtId="0" fontId="2" fillId="0" borderId="15" applyNumberFormat="0" applyFill="0" applyAlignment="0" applyProtection="0"/>
    <xf numFmtId="0" fontId="3"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3" fillId="38" borderId="0" applyNumberFormat="0" applyBorder="0" applyAlignment="0" applyProtection="0"/>
    <xf numFmtId="0" fontId="29" fillId="9" borderId="0" applyNumberFormat="0" applyBorder="0" applyAlignment="0" applyProtection="0"/>
    <xf numFmtId="0" fontId="24" fillId="0" borderId="0" applyNumberFormat="0" applyFill="0" applyBorder="0" applyAlignment="0" applyProtection="0"/>
    <xf numFmtId="0" fontId="28" fillId="8" borderId="0" applyNumberFormat="0" applyBorder="0" applyAlignment="0" applyProtection="0"/>
    <xf numFmtId="0" fontId="29" fillId="9" borderId="0" applyNumberFormat="0" applyBorder="0" applyAlignment="0" applyProtection="0"/>
    <xf numFmtId="0" fontId="191" fillId="10" borderId="0" applyNumberFormat="0" applyBorder="0" applyAlignment="0" applyProtection="0"/>
    <xf numFmtId="0" fontId="30" fillId="11" borderId="10" applyNumberFormat="0" applyAlignment="0" applyProtection="0"/>
    <xf numFmtId="0" fontId="31" fillId="12" borderId="11" applyNumberFormat="0" applyAlignment="0" applyProtection="0"/>
    <xf numFmtId="0" fontId="192" fillId="12" borderId="10" applyNumberFormat="0" applyAlignment="0" applyProtection="0"/>
    <xf numFmtId="0" fontId="193" fillId="0" borderId="12" applyNumberFormat="0" applyFill="0" applyAlignment="0" applyProtection="0"/>
    <xf numFmtId="0" fontId="194" fillId="13" borderId="13" applyNumberFormat="0" applyAlignment="0" applyProtection="0"/>
    <xf numFmtId="0" fontId="195" fillId="0" borderId="0" applyNumberFormat="0" applyFill="0" applyBorder="0" applyAlignment="0" applyProtection="0"/>
    <xf numFmtId="0" fontId="7" fillId="14" borderId="14" applyNumberFormat="0" applyFont="0" applyAlignment="0" applyProtection="0"/>
    <xf numFmtId="0" fontId="2" fillId="0" borderId="15" applyNumberFormat="0" applyFill="0" applyAlignment="0" applyProtection="0"/>
    <xf numFmtId="0" fontId="3"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3" fillId="38" borderId="0" applyNumberFormat="0" applyBorder="0" applyAlignment="0" applyProtection="0"/>
    <xf numFmtId="0" fontId="3" fillId="18" borderId="0" applyNumberFormat="0" applyBorder="0" applyAlignment="0" applyProtection="0"/>
    <xf numFmtId="0" fontId="1" fillId="33" borderId="0" applyNumberFormat="0" applyBorder="0" applyAlignment="0" applyProtection="0"/>
    <xf numFmtId="0" fontId="3" fillId="15" borderId="0" applyNumberFormat="0" applyBorder="0" applyAlignment="0" applyProtection="0"/>
    <xf numFmtId="0" fontId="1" fillId="29" borderId="0" applyNumberFormat="0" applyBorder="0" applyAlignment="0" applyProtection="0"/>
    <xf numFmtId="0" fontId="24" fillId="0" borderId="0" applyNumberFormat="0" applyFill="0" applyBorder="0" applyAlignment="0" applyProtection="0"/>
    <xf numFmtId="0" fontId="2" fillId="0" borderId="15" applyNumberFormat="0" applyFill="0" applyAlignment="0" applyProtection="0"/>
    <xf numFmtId="0" fontId="3" fillId="26" borderId="0" applyNumberFormat="0" applyBorder="0" applyAlignment="0" applyProtection="0"/>
    <xf numFmtId="0" fontId="3" fillId="22"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93" fillId="0" borderId="12" applyNumberFormat="0" applyFill="0" applyAlignment="0" applyProtection="0"/>
    <xf numFmtId="0" fontId="194" fillId="13" borderId="13" applyNumberFormat="0" applyAlignment="0" applyProtection="0"/>
    <xf numFmtId="0" fontId="24" fillId="0" borderId="0" applyNumberFormat="0" applyFill="0" applyBorder="0" applyAlignment="0" applyProtection="0"/>
    <xf numFmtId="0" fontId="3" fillId="27" borderId="0" applyNumberFormat="0" applyBorder="0" applyAlignment="0" applyProtection="0"/>
    <xf numFmtId="0" fontId="28" fillId="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3" fillId="34" borderId="0" applyNumberFormat="0" applyBorder="0" applyAlignment="0" applyProtection="0"/>
    <xf numFmtId="0" fontId="31" fillId="12" borderId="11" applyNumberFormat="0" applyAlignment="0" applyProtection="0"/>
    <xf numFmtId="0" fontId="3" fillId="23" borderId="0" applyNumberFormat="0" applyBorder="0" applyAlignment="0" applyProtection="0"/>
    <xf numFmtId="0" fontId="1" fillId="17" borderId="0" applyNumberFormat="0" applyBorder="0" applyAlignment="0" applyProtection="0"/>
    <xf numFmtId="0" fontId="28" fillId="8" borderId="0" applyNumberFormat="0" applyBorder="0" applyAlignment="0" applyProtection="0"/>
    <xf numFmtId="0" fontId="3" fillId="22" borderId="0" applyNumberFormat="0" applyBorder="0" applyAlignment="0" applyProtection="0"/>
    <xf numFmtId="0" fontId="1" fillId="16" borderId="0" applyNumberFormat="0" applyBorder="0" applyAlignment="0" applyProtection="0"/>
    <xf numFmtId="0" fontId="193" fillId="0" borderId="12" applyNumberFormat="0" applyFill="0" applyAlignment="0" applyProtection="0"/>
    <xf numFmtId="0" fontId="24" fillId="0" borderId="0" applyNumberFormat="0" applyFill="0" applyBorder="0" applyAlignment="0" applyProtection="0"/>
    <xf numFmtId="0" fontId="30" fillId="11" borderId="10" applyNumberFormat="0" applyAlignment="0" applyProtection="0"/>
    <xf numFmtId="0" fontId="3" fillId="26" borderId="0" applyNumberFormat="0" applyBorder="0" applyAlignment="0" applyProtection="0"/>
    <xf numFmtId="0" fontId="192" fillId="12" borderId="10" applyNumberFormat="0" applyAlignment="0" applyProtection="0"/>
    <xf numFmtId="0" fontId="3" fillId="15" borderId="0" applyNumberFormat="0" applyBorder="0" applyAlignment="0" applyProtection="0"/>
    <xf numFmtId="0" fontId="1" fillId="17" borderId="0" applyNumberFormat="0" applyBorder="0" applyAlignment="0" applyProtection="0"/>
    <xf numFmtId="0" fontId="3" fillId="19" borderId="0" applyNumberFormat="0" applyBorder="0" applyAlignment="0" applyProtection="0"/>
    <xf numFmtId="0" fontId="1" fillId="21" borderId="0" applyNumberFormat="0" applyBorder="0" applyAlignment="0" applyProtection="0"/>
    <xf numFmtId="0" fontId="3" fillId="15" borderId="0" applyNumberFormat="0" applyBorder="0" applyAlignment="0" applyProtection="0"/>
    <xf numFmtId="0" fontId="191" fillId="10" borderId="0" applyNumberFormat="0" applyBorder="0" applyAlignment="0" applyProtection="0"/>
    <xf numFmtId="0" fontId="3" fillId="18"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95" fillId="0" borderId="0" applyNumberFormat="0" applyFill="0" applyBorder="0" applyAlignment="0" applyProtection="0"/>
    <xf numFmtId="0" fontId="7" fillId="14" borderId="14" applyNumberFormat="0" applyFont="0" applyAlignment="0" applyProtection="0"/>
    <xf numFmtId="0" fontId="3" fillId="18" borderId="0" applyNumberFormat="0" applyBorder="0" applyAlignment="0" applyProtection="0"/>
    <xf numFmtId="0" fontId="2" fillId="0" borderId="15" applyNumberFormat="0" applyFill="0" applyAlignment="0" applyProtection="0"/>
    <xf numFmtId="0" fontId="31" fillId="12" borderId="11" applyNumberFormat="0" applyAlignment="0" applyProtection="0"/>
    <xf numFmtId="0" fontId="29" fillId="9" borderId="0" applyNumberFormat="0" applyBorder="0" applyAlignment="0" applyProtection="0"/>
    <xf numFmtId="0" fontId="24" fillId="0" borderId="0" applyNumberFormat="0" applyFill="0" applyBorder="0" applyAlignment="0" applyProtection="0"/>
    <xf numFmtId="0" fontId="191" fillId="10" borderId="0" applyNumberFormat="0" applyBorder="0" applyAlignment="0" applyProtection="0"/>
    <xf numFmtId="0" fontId="3" fillId="30" borderId="0" applyNumberFormat="0" applyBorder="0" applyAlignment="0" applyProtection="0"/>
    <xf numFmtId="0" fontId="3" fillId="35" borderId="0" applyNumberFormat="0" applyBorder="0" applyAlignment="0" applyProtection="0"/>
    <xf numFmtId="0" fontId="1" fillId="24"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3" fillId="27" borderId="0" applyNumberFormat="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 fillId="24" borderId="0" applyNumberFormat="0" applyBorder="0" applyAlignment="0" applyProtection="0"/>
    <xf numFmtId="0" fontId="1" fillId="24" borderId="0" applyNumberFormat="0" applyBorder="0" applyAlignment="0" applyProtection="0"/>
    <xf numFmtId="0" fontId="30" fillId="11" borderId="10" applyNumberFormat="0" applyAlignment="0" applyProtection="0"/>
    <xf numFmtId="0" fontId="3" fillId="31" borderId="0" applyNumberFormat="0" applyBorder="0" applyAlignment="0" applyProtection="0"/>
    <xf numFmtId="0" fontId="1" fillId="36" borderId="0" applyNumberFormat="0" applyBorder="0" applyAlignment="0" applyProtection="0"/>
    <xf numFmtId="0" fontId="3" fillId="26" borderId="0" applyNumberFormat="0" applyBorder="0" applyAlignment="0" applyProtection="0"/>
    <xf numFmtId="0" fontId="3" fillId="35" borderId="0" applyNumberFormat="0" applyBorder="0" applyAlignment="0" applyProtection="0"/>
    <xf numFmtId="0" fontId="29" fillId="9" borderId="0" applyNumberFormat="0" applyBorder="0" applyAlignment="0" applyProtection="0"/>
    <xf numFmtId="0" fontId="1" fillId="32" borderId="0" applyNumberFormat="0" applyBorder="0" applyAlignment="0" applyProtection="0"/>
    <xf numFmtId="0" fontId="1" fillId="37" borderId="0" applyNumberFormat="0" applyBorder="0" applyAlignment="0" applyProtection="0"/>
    <xf numFmtId="0" fontId="3" fillId="19" borderId="0" applyNumberFormat="0" applyBorder="0" applyAlignment="0" applyProtection="0"/>
    <xf numFmtId="0" fontId="192" fillId="12" borderId="10" applyNumberFormat="0" applyAlignment="0" applyProtection="0"/>
    <xf numFmtId="0" fontId="1" fillId="20" borderId="0" applyNumberFormat="0" applyBorder="0" applyAlignment="0" applyProtection="0"/>
    <xf numFmtId="0" fontId="1" fillId="25" borderId="0" applyNumberFormat="0" applyBorder="0" applyAlignment="0" applyProtection="0"/>
    <xf numFmtId="0" fontId="3" fillId="23" borderId="0" applyNumberFormat="0" applyBorder="0" applyAlignment="0" applyProtection="0"/>
    <xf numFmtId="0" fontId="194" fillId="13" borderId="13" applyNumberFormat="0" applyAlignment="0" applyProtection="0"/>
    <xf numFmtId="0" fontId="1" fillId="33" borderId="0" applyNumberFormat="0" applyBorder="0" applyAlignment="0" applyProtection="0"/>
    <xf numFmtId="0" fontId="3" fillId="38" borderId="0" applyNumberFormat="0" applyBorder="0" applyAlignment="0" applyProtection="0"/>
    <xf numFmtId="0" fontId="193" fillId="0" borderId="12" applyNumberFormat="0" applyFill="0" applyAlignment="0" applyProtection="0"/>
    <xf numFmtId="0" fontId="3" fillId="26" borderId="0" applyNumberFormat="0" applyBorder="0" applyAlignment="0" applyProtection="0"/>
    <xf numFmtId="0" fontId="7" fillId="14" borderId="14" applyNumberFormat="0" applyFont="0" applyAlignment="0" applyProtection="0"/>
    <xf numFmtId="0" fontId="3"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3" fillId="38" borderId="0" applyNumberFormat="0" applyBorder="0" applyAlignment="0" applyProtection="0"/>
    <xf numFmtId="0" fontId="29" fillId="9" borderId="0" applyNumberFormat="0" applyBorder="0" applyAlignment="0" applyProtection="0"/>
    <xf numFmtId="0" fontId="192" fillId="12" borderId="10" applyNumberFormat="0" applyAlignment="0" applyProtection="0"/>
    <xf numFmtId="0" fontId="3" fillId="15" borderId="0" applyNumberFormat="0" applyBorder="0" applyAlignment="0" applyProtection="0"/>
    <xf numFmtId="0" fontId="3" fillId="22" borderId="0" applyNumberFormat="0" applyBorder="0" applyAlignment="0" applyProtection="0"/>
    <xf numFmtId="0" fontId="7" fillId="14" borderId="14" applyNumberFormat="0" applyFont="0" applyAlignment="0" applyProtection="0"/>
    <xf numFmtId="0" fontId="1" fillId="32" borderId="0" applyNumberFormat="0" applyBorder="0" applyAlignment="0" applyProtection="0"/>
    <xf numFmtId="0" fontId="3" fillId="22" borderId="0" applyNumberFormat="0" applyBorder="0" applyAlignment="0" applyProtection="0"/>
    <xf numFmtId="0" fontId="3" fillId="15" borderId="0" applyNumberFormat="0" applyBorder="0" applyAlignment="0" applyProtection="0"/>
    <xf numFmtId="0" fontId="3" fillId="26" borderId="0" applyNumberFormat="0" applyBorder="0" applyAlignment="0" applyProtection="0"/>
    <xf numFmtId="0" fontId="1" fillId="24"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1" fillId="3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1" fillId="24" borderId="0" applyNumberFormat="0" applyBorder="0" applyAlignment="0" applyProtection="0"/>
    <xf numFmtId="0" fontId="3" fillId="18" borderId="0" applyNumberFormat="0" applyBorder="0" applyAlignment="0" applyProtection="0"/>
    <xf numFmtId="0" fontId="1" fillId="16"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18" borderId="0" applyNumberFormat="0" applyBorder="0" applyAlignment="0" applyProtection="0"/>
    <xf numFmtId="0" fontId="30" fillId="11" borderId="10" applyNumberFormat="0" applyAlignment="0" applyProtection="0"/>
    <xf numFmtId="0" fontId="194" fillId="13" borderId="13" applyNumberFormat="0" applyAlignment="0" applyProtection="0"/>
    <xf numFmtId="0" fontId="1" fillId="28" borderId="0" applyNumberFormat="0" applyBorder="0" applyAlignment="0" applyProtection="0"/>
    <xf numFmtId="0" fontId="28" fillId="8" borderId="0" applyNumberFormat="0" applyBorder="0" applyAlignment="0" applyProtection="0"/>
    <xf numFmtId="0" fontId="2" fillId="0" borderId="15" applyNumberFormat="0" applyFill="0" applyAlignment="0" applyProtection="0"/>
    <xf numFmtId="0" fontId="3" fillId="18" borderId="0" applyNumberFormat="0" applyBorder="0" applyAlignment="0" applyProtection="0"/>
    <xf numFmtId="0" fontId="1" fillId="37"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0" fillId="11" borderId="10" applyNumberFormat="0" applyAlignment="0" applyProtection="0"/>
    <xf numFmtId="0" fontId="1" fillId="17" borderId="0" applyNumberFormat="0" applyBorder="0" applyAlignment="0" applyProtection="0"/>
    <xf numFmtId="0" fontId="3" fillId="26" borderId="0" applyNumberFormat="0" applyBorder="0" applyAlignment="0" applyProtection="0"/>
    <xf numFmtId="0" fontId="194" fillId="13" borderId="13" applyNumberFormat="0" applyAlignment="0" applyProtection="0"/>
    <xf numFmtId="0" fontId="3" fillId="19" borderId="0" applyNumberFormat="0" applyBorder="0" applyAlignment="0" applyProtection="0"/>
    <xf numFmtId="0" fontId="191" fillId="10" borderId="0" applyNumberFormat="0" applyBorder="0" applyAlignment="0" applyProtection="0"/>
    <xf numFmtId="0" fontId="1" fillId="32"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3" fillId="38"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3" fillId="15" borderId="0" applyNumberFormat="0" applyBorder="0" applyAlignment="0" applyProtection="0"/>
    <xf numFmtId="0" fontId="192" fillId="12" borderId="10" applyNumberFormat="0" applyAlignment="0" applyProtection="0"/>
    <xf numFmtId="0" fontId="3" fillId="34" borderId="0" applyNumberFormat="0" applyBorder="0" applyAlignment="0" applyProtection="0"/>
    <xf numFmtId="0" fontId="1" fillId="25" borderId="0" applyNumberFormat="0" applyBorder="0" applyAlignment="0" applyProtection="0"/>
    <xf numFmtId="0" fontId="194" fillId="13" borderId="13" applyNumberFormat="0" applyAlignment="0" applyProtection="0"/>
    <xf numFmtId="0" fontId="195" fillId="0" borderId="0" applyNumberFormat="0" applyFill="0" applyBorder="0" applyAlignment="0" applyProtection="0"/>
    <xf numFmtId="0" fontId="193" fillId="0" borderId="12" applyNumberFormat="0" applyFill="0" applyAlignment="0" applyProtection="0"/>
    <xf numFmtId="0" fontId="191" fillId="10" borderId="0" applyNumberFormat="0" applyBorder="0" applyAlignment="0" applyProtection="0"/>
    <xf numFmtId="0" fontId="3" fillId="35" borderId="0" applyNumberFormat="0" applyBorder="0" applyAlignment="0" applyProtection="0"/>
    <xf numFmtId="0" fontId="192" fillId="12" borderId="10" applyNumberFormat="0" applyAlignment="0" applyProtection="0"/>
    <xf numFmtId="0" fontId="191" fillId="10" borderId="0" applyNumberFormat="0" applyBorder="0" applyAlignment="0" applyProtection="0"/>
    <xf numFmtId="0" fontId="30" fillId="11" borderId="10" applyNumberFormat="0" applyAlignment="0" applyProtection="0"/>
    <xf numFmtId="0" fontId="1" fillId="21" borderId="0" applyNumberFormat="0" applyBorder="0" applyAlignment="0" applyProtection="0"/>
    <xf numFmtId="0" fontId="3" fillId="27" borderId="0" applyNumberFormat="0" applyBorder="0" applyAlignment="0" applyProtection="0"/>
    <xf numFmtId="0" fontId="2" fillId="0" borderId="15" applyNumberFormat="0" applyFill="0" applyAlignment="0" applyProtection="0"/>
    <xf numFmtId="0" fontId="31" fillId="12" borderId="11" applyNumberFormat="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1" fillId="20" borderId="0" applyNumberFormat="0" applyBorder="0" applyAlignment="0" applyProtection="0"/>
    <xf numFmtId="0" fontId="29" fillId="9" borderId="0" applyNumberFormat="0" applyBorder="0" applyAlignment="0" applyProtection="0"/>
    <xf numFmtId="0" fontId="1" fillId="17" borderId="0" applyNumberFormat="0" applyBorder="0" applyAlignment="0" applyProtection="0"/>
    <xf numFmtId="0" fontId="24" fillId="0" borderId="0" applyNumberFormat="0" applyFill="0" applyBorder="0" applyAlignment="0" applyProtection="0"/>
    <xf numFmtId="0" fontId="3" fillId="38" borderId="0" applyNumberFormat="0" applyBorder="0" applyAlignment="0" applyProtection="0"/>
    <xf numFmtId="0" fontId="1" fillId="28" borderId="0" applyNumberFormat="0" applyBorder="0" applyAlignment="0" applyProtection="0"/>
    <xf numFmtId="0" fontId="31" fillId="12" borderId="11" applyNumberFormat="0" applyAlignment="0" applyProtection="0"/>
    <xf numFmtId="0" fontId="1" fillId="33" borderId="0" applyNumberFormat="0" applyBorder="0" applyAlignment="0" applyProtection="0"/>
    <xf numFmtId="0" fontId="1" fillId="29" borderId="0" applyNumberFormat="0" applyBorder="0" applyAlignment="0" applyProtection="0"/>
    <xf numFmtId="0" fontId="3" fillId="31" borderId="0" applyNumberFormat="0" applyBorder="0" applyAlignment="0" applyProtection="0"/>
    <xf numFmtId="0" fontId="195" fillId="0" borderId="0" applyNumberFormat="0" applyFill="0" applyBorder="0" applyAlignment="0" applyProtection="0"/>
    <xf numFmtId="0" fontId="2" fillId="0" borderId="15" applyNumberFormat="0" applyFill="0" applyAlignment="0" applyProtection="0"/>
    <xf numFmtId="0" fontId="1" fillId="16" borderId="0" applyNumberFormat="0" applyBorder="0" applyAlignment="0" applyProtection="0"/>
    <xf numFmtId="0" fontId="193" fillId="0" borderId="12" applyNumberFormat="0" applyFill="0" applyAlignment="0" applyProtection="0"/>
    <xf numFmtId="0" fontId="3" fillId="34" borderId="0" applyNumberFormat="0" applyBorder="0" applyAlignment="0" applyProtection="0"/>
    <xf numFmtId="0" fontId="1" fillId="36" borderId="0" applyNumberFormat="0" applyBorder="0" applyAlignment="0" applyProtection="0"/>
    <xf numFmtId="0" fontId="3" fillId="23" borderId="0" applyNumberFormat="0" applyBorder="0" applyAlignment="0" applyProtection="0"/>
    <xf numFmtId="0" fontId="1" fillId="37" borderId="0" applyNumberFormat="0" applyBorder="0" applyAlignment="0" applyProtection="0"/>
    <xf numFmtId="0" fontId="24" fillId="0" borderId="0" applyNumberFormat="0" applyFill="0" applyBorder="0" applyAlignment="0" applyProtection="0"/>
    <xf numFmtId="0" fontId="31" fillId="12" borderId="11" applyNumberFormat="0" applyAlignment="0" applyProtection="0"/>
    <xf numFmtId="0" fontId="28" fillId="8" borderId="0" applyNumberFormat="0" applyBorder="0" applyAlignment="0" applyProtection="0"/>
    <xf numFmtId="0" fontId="3" fillId="35" borderId="0" applyNumberFormat="0" applyBorder="0" applyAlignment="0" applyProtection="0"/>
    <xf numFmtId="0" fontId="1" fillId="20" borderId="0" applyNumberFormat="0" applyBorder="0" applyAlignment="0" applyProtection="0"/>
    <xf numFmtId="0" fontId="7" fillId="14" borderId="14" applyNumberFormat="0" applyFont="0" applyAlignment="0" applyProtection="0"/>
    <xf numFmtId="0" fontId="7" fillId="14" borderId="14" applyNumberFormat="0" applyFont="0" applyAlignment="0" applyProtection="0"/>
    <xf numFmtId="0" fontId="194" fillId="13" borderId="13" applyNumberFormat="0" applyAlignment="0" applyProtection="0"/>
    <xf numFmtId="0" fontId="28" fillId="8" borderId="0" applyNumberFormat="0" applyBorder="0" applyAlignment="0" applyProtection="0"/>
    <xf numFmtId="0" fontId="3" fillId="22" borderId="0" applyNumberFormat="0" applyBorder="0" applyAlignment="0" applyProtection="0"/>
    <xf numFmtId="0" fontId="1" fillId="16" borderId="0" applyNumberFormat="0" applyBorder="0" applyAlignment="0" applyProtection="0"/>
    <xf numFmtId="0" fontId="193" fillId="0" borderId="12" applyNumberFormat="0" applyFill="0" applyAlignment="0" applyProtection="0"/>
    <xf numFmtId="0" fontId="1" fillId="28" borderId="0" applyNumberFormat="0" applyBorder="0" applyAlignment="0" applyProtection="0"/>
    <xf numFmtId="0" fontId="1"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3" fillId="38" borderId="0" applyNumberFormat="0" applyBorder="0" applyAlignment="0" applyProtection="0"/>
    <xf numFmtId="0" fontId="24" fillId="0" borderId="0" applyNumberFormat="0" applyFill="0" applyBorder="0" applyAlignment="0" applyProtection="0"/>
    <xf numFmtId="0" fontId="28" fillId="8" borderId="0" applyNumberFormat="0" applyBorder="0" applyAlignment="0" applyProtection="0"/>
    <xf numFmtId="0" fontId="29" fillId="9" borderId="0" applyNumberFormat="0" applyBorder="0" applyAlignment="0" applyProtection="0"/>
    <xf numFmtId="0" fontId="191" fillId="10" borderId="0" applyNumberFormat="0" applyBorder="0" applyAlignment="0" applyProtection="0"/>
    <xf numFmtId="0" fontId="30" fillId="11" borderId="10" applyNumberFormat="0" applyAlignment="0" applyProtection="0"/>
    <xf numFmtId="0" fontId="31" fillId="12" borderId="11" applyNumberFormat="0" applyAlignment="0" applyProtection="0"/>
    <xf numFmtId="0" fontId="192" fillId="12" borderId="10" applyNumberFormat="0" applyAlignment="0" applyProtection="0"/>
    <xf numFmtId="0" fontId="193" fillId="0" borderId="12" applyNumberFormat="0" applyFill="0" applyAlignment="0" applyProtection="0"/>
    <xf numFmtId="0" fontId="194" fillId="13" borderId="13" applyNumberFormat="0" applyAlignment="0" applyProtection="0"/>
    <xf numFmtId="0" fontId="195" fillId="0" borderId="0" applyNumberFormat="0" applyFill="0" applyBorder="0" applyAlignment="0" applyProtection="0"/>
    <xf numFmtId="0" fontId="7" fillId="14" borderId="14" applyNumberFormat="0" applyFont="0" applyAlignment="0" applyProtection="0"/>
    <xf numFmtId="0" fontId="2" fillId="0" borderId="15" applyNumberFormat="0" applyFill="0" applyAlignment="0" applyProtection="0"/>
    <xf numFmtId="0" fontId="3"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3" fillId="38" borderId="0" applyNumberFormat="0" applyBorder="0" applyAlignment="0" applyProtection="0"/>
    <xf numFmtId="0" fontId="24" fillId="0" borderId="0" applyNumberFormat="0" applyFill="0" applyBorder="0" applyAlignment="0" applyProtection="0"/>
    <xf numFmtId="0" fontId="31" fillId="12" borderId="11" applyNumberFormat="0" applyAlignment="0" applyProtection="0"/>
    <xf numFmtId="0" fontId="192" fillId="12" borderId="10" applyNumberFormat="0" applyAlignment="0" applyProtection="0"/>
    <xf numFmtId="0" fontId="29" fillId="9" borderId="0" applyNumberFormat="0" applyBorder="0" applyAlignment="0" applyProtection="0"/>
    <xf numFmtId="0" fontId="7" fillId="14" borderId="14" applyNumberFormat="0" applyFont="0" applyAlignment="0" applyProtection="0"/>
    <xf numFmtId="0" fontId="7" fillId="14" borderId="14" applyNumberFormat="0" applyFont="0" applyAlignment="0" applyProtection="0"/>
    <xf numFmtId="0" fontId="193" fillId="0" borderId="12" applyNumberFormat="0" applyFill="0" applyAlignment="0" applyProtection="0"/>
    <xf numFmtId="0" fontId="28" fillId="8" borderId="0" applyNumberFormat="0" applyBorder="0" applyAlignment="0" applyProtection="0"/>
    <xf numFmtId="0" fontId="7" fillId="14" borderId="14" applyNumberFormat="0" applyFont="0" applyAlignment="0" applyProtection="0"/>
    <xf numFmtId="0" fontId="191" fillId="10" borderId="0" applyNumberFormat="0" applyBorder="0" applyAlignment="0" applyProtection="0"/>
    <xf numFmtId="0" fontId="28" fillId="8" borderId="0" applyNumberFormat="0" applyBorder="0" applyAlignment="0" applyProtection="0"/>
    <xf numFmtId="0" fontId="3" fillId="22" borderId="0" applyNumberFormat="0" applyBorder="0" applyAlignment="0" applyProtection="0"/>
    <xf numFmtId="0" fontId="29" fillId="9" borderId="0" applyNumberFormat="0" applyBorder="0" applyAlignment="0" applyProtection="0"/>
    <xf numFmtId="0" fontId="3" fillId="18" borderId="0" applyNumberFormat="0" applyBorder="0" applyAlignment="0" applyProtection="0"/>
    <xf numFmtId="0" fontId="1" fillId="36" borderId="0" applyNumberFormat="0" applyBorder="0" applyAlignment="0" applyProtection="0"/>
    <xf numFmtId="0" fontId="3" fillId="19" borderId="0" applyNumberFormat="0" applyBorder="0" applyAlignment="0" applyProtection="0"/>
    <xf numFmtId="0" fontId="30" fillId="11" borderId="10" applyNumberFormat="0" applyAlignment="0" applyProtection="0"/>
    <xf numFmtId="0" fontId="7" fillId="14" borderId="14" applyNumberFormat="0" applyFont="0" applyAlignment="0" applyProtection="0"/>
    <xf numFmtId="0" fontId="1" fillId="36" borderId="0" applyNumberFormat="0" applyBorder="0" applyAlignment="0" applyProtection="0"/>
    <xf numFmtId="0" fontId="1" fillId="29" borderId="0" applyNumberFormat="0" applyBorder="0" applyAlignment="0" applyProtection="0"/>
    <xf numFmtId="0" fontId="7" fillId="14" borderId="14" applyNumberFormat="0" applyFont="0" applyAlignment="0" applyProtection="0"/>
    <xf numFmtId="0" fontId="7" fillId="14" borderId="14" applyNumberFormat="0" applyFont="0" applyAlignment="0" applyProtection="0"/>
    <xf numFmtId="0" fontId="1" fillId="28" borderId="0" applyNumberFormat="0" applyBorder="0" applyAlignment="0" applyProtection="0"/>
    <xf numFmtId="0" fontId="3" fillId="27" borderId="0" applyNumberFormat="0" applyBorder="0" applyAlignment="0" applyProtection="0"/>
    <xf numFmtId="0" fontId="7" fillId="14" borderId="14" applyNumberFormat="0" applyFont="0" applyAlignment="0" applyProtection="0"/>
    <xf numFmtId="0" fontId="1" fillId="25" borderId="0" applyNumberFormat="0" applyBorder="0" applyAlignment="0" applyProtection="0"/>
    <xf numFmtId="0" fontId="7" fillId="14" borderId="14" applyNumberFormat="0" applyFont="0" applyAlignment="0" applyProtection="0"/>
    <xf numFmtId="0" fontId="3" fillId="26" borderId="0" applyNumberFormat="0" applyBorder="0" applyAlignment="0" applyProtection="0"/>
    <xf numFmtId="0" fontId="3" fillId="23" borderId="0" applyNumberFormat="0" applyBorder="0" applyAlignment="0" applyProtection="0"/>
    <xf numFmtId="0" fontId="193" fillId="0" borderId="12" applyNumberFormat="0" applyFill="0" applyAlignment="0" applyProtection="0"/>
    <xf numFmtId="0" fontId="1" fillId="24" borderId="0" applyNumberFormat="0" applyBorder="0" applyAlignment="0" applyProtection="0"/>
    <xf numFmtId="0" fontId="7" fillId="14" borderId="14" applyNumberFormat="0" applyFont="0" applyAlignment="0" applyProtection="0"/>
    <xf numFmtId="0" fontId="7" fillId="14" borderId="14" applyNumberFormat="0" applyFont="0" applyAlignment="0" applyProtection="0"/>
    <xf numFmtId="0" fontId="194" fillId="13" borderId="13" applyNumberFormat="0" applyAlignment="0" applyProtection="0"/>
    <xf numFmtId="0" fontId="192" fillId="12" borderId="10" applyNumberFormat="0" applyAlignment="0" applyProtection="0"/>
    <xf numFmtId="0" fontId="31" fillId="12" borderId="11" applyNumberFormat="0" applyAlignment="0" applyProtection="0"/>
    <xf numFmtId="0" fontId="193" fillId="0" borderId="12" applyNumberFormat="0" applyFill="0" applyAlignment="0" applyProtection="0"/>
    <xf numFmtId="0" fontId="30" fillId="11" borderId="10" applyNumberFormat="0" applyAlignment="0" applyProtection="0"/>
    <xf numFmtId="0" fontId="191" fillId="10" borderId="0" applyNumberFormat="0" applyBorder="0" applyAlignment="0" applyProtection="0"/>
    <xf numFmtId="0" fontId="194" fillId="13" borderId="13" applyNumberFormat="0" applyAlignment="0" applyProtection="0"/>
    <xf numFmtId="0" fontId="1" fillId="21" borderId="0" applyNumberFormat="0" applyBorder="0" applyAlignment="0" applyProtection="0"/>
    <xf numFmtId="0" fontId="1" fillId="20" borderId="0" applyNumberFormat="0" applyBorder="0" applyAlignment="0" applyProtection="0"/>
    <xf numFmtId="0" fontId="3" fillId="15" borderId="0" applyNumberFormat="0" applyBorder="0" applyAlignment="0" applyProtection="0"/>
    <xf numFmtId="0" fontId="7" fillId="14" borderId="14" applyNumberFormat="0" applyFont="0" applyAlignment="0" applyProtection="0"/>
    <xf numFmtId="185" fontId="74" fillId="0" borderId="2897" applyFont="0" applyFill="0" applyBorder="0" applyAlignment="0" applyProtection="0">
      <alignment horizontal="left"/>
      <protection locked="0"/>
    </xf>
    <xf numFmtId="0" fontId="30" fillId="59" borderId="10" applyNumberFormat="0" applyAlignment="0" applyProtection="0"/>
    <xf numFmtId="197" fontId="74" fillId="0" borderId="2897">
      <alignment horizontal="left"/>
      <protection locked="0"/>
    </xf>
    <xf numFmtId="187" fontId="74" fillId="0" borderId="2897" applyFont="0" applyFill="0" applyBorder="0" applyAlignment="0" applyProtection="0">
      <alignment horizontal="left"/>
      <protection locked="0"/>
    </xf>
    <xf numFmtId="0" fontId="29" fillId="9" borderId="0" applyNumberFormat="0" applyBorder="0" applyAlignment="0" applyProtection="0"/>
    <xf numFmtId="0" fontId="24" fillId="0" borderId="0" applyNumberFormat="0" applyFill="0" applyBorder="0" applyAlignment="0" applyProtection="0"/>
    <xf numFmtId="0" fontId="30" fillId="11" borderId="10" applyNumberFormat="0" applyAlignment="0" applyProtection="0"/>
    <xf numFmtId="0" fontId="191" fillId="10" borderId="0" applyNumberFormat="0" applyBorder="0" applyAlignment="0" applyProtection="0"/>
    <xf numFmtId="0" fontId="3" fillId="38" borderId="0" applyNumberFormat="0" applyBorder="0" applyAlignment="0" applyProtection="0"/>
    <xf numFmtId="0" fontId="1" fillId="36" borderId="0" applyNumberFormat="0" applyBorder="0" applyAlignment="0" applyProtection="0"/>
    <xf numFmtId="0" fontId="28" fillId="8" borderId="0" applyNumberFormat="0" applyBorder="0" applyAlignment="0" applyProtection="0"/>
    <xf numFmtId="0" fontId="1" fillId="37" borderId="0" applyNumberFormat="0" applyBorder="0" applyAlignment="0" applyProtection="0"/>
    <xf numFmtId="0" fontId="3" fillId="34"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3" fillId="31" borderId="0" applyNumberFormat="0" applyBorder="0" applyAlignment="0" applyProtection="0"/>
    <xf numFmtId="0" fontId="1" fillId="29" borderId="0" applyNumberFormat="0" applyBorder="0" applyAlignment="0" applyProtection="0"/>
    <xf numFmtId="0" fontId="3" fillId="27" borderId="0" applyNumberFormat="0" applyBorder="0" applyAlignment="0" applyProtection="0"/>
    <xf numFmtId="0" fontId="3" fillId="22" borderId="0" applyNumberFormat="0" applyBorder="0" applyAlignment="0" applyProtection="0"/>
    <xf numFmtId="0" fontId="1" fillId="32" borderId="0" applyNumberFormat="0" applyBorder="0" applyAlignment="0" applyProtection="0"/>
    <xf numFmtId="0" fontId="3" fillId="30" borderId="0" applyNumberFormat="0" applyBorder="0" applyAlignment="0" applyProtection="0"/>
    <xf numFmtId="0" fontId="1" fillId="28" borderId="0" applyNumberFormat="0" applyBorder="0" applyAlignment="0" applyProtection="0"/>
    <xf numFmtId="0" fontId="3" fillId="26" borderId="0" applyNumberFormat="0" applyBorder="0" applyAlignment="0" applyProtection="0"/>
    <xf numFmtId="0" fontId="3" fillId="23" borderId="0" applyNumberFormat="0" applyBorder="0" applyAlignment="0" applyProtection="0"/>
    <xf numFmtId="0" fontId="53" fillId="59" borderId="2889" applyNumberFormat="0" applyAlignment="0" applyProtection="0"/>
    <xf numFmtId="0" fontId="1" fillId="33"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 fillId="28" borderId="0" applyNumberFormat="0" applyBorder="0" applyAlignment="0" applyProtection="0"/>
    <xf numFmtId="0" fontId="3" fillId="27" borderId="0" applyNumberFormat="0" applyBorder="0" applyAlignment="0" applyProtection="0"/>
    <xf numFmtId="0" fontId="24" fillId="0" borderId="0" applyNumberFormat="0" applyFill="0" applyBorder="0" applyAlignment="0" applyProtection="0"/>
    <xf numFmtId="0" fontId="3" fillId="34" borderId="0" applyNumberFormat="0" applyBorder="0" applyAlignment="0" applyProtection="0"/>
    <xf numFmtId="0" fontId="1" fillId="33"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 fillId="20" borderId="0" applyNumberFormat="0" applyBorder="0" applyAlignment="0" applyProtection="0"/>
    <xf numFmtId="0" fontId="3" fillId="18" borderId="0" applyNumberFormat="0" applyBorder="0" applyAlignment="0" applyProtection="0"/>
    <xf numFmtId="0" fontId="31" fillId="12" borderId="11" applyNumberFormat="0" applyAlignment="0" applyProtection="0"/>
    <xf numFmtId="0" fontId="30" fillId="11" borderId="10" applyNumberFormat="0" applyAlignment="0" applyProtection="0"/>
    <xf numFmtId="0" fontId="191" fillId="10" borderId="0" applyNumberFormat="0" applyBorder="0" applyAlignment="0" applyProtection="0"/>
    <xf numFmtId="0" fontId="29" fillId="9" borderId="0" applyNumberFormat="0" applyBorder="0" applyAlignment="0" applyProtection="0"/>
    <xf numFmtId="0" fontId="1" fillId="37" borderId="0" applyNumberFormat="0" applyBorder="0" applyAlignment="0" applyProtection="0"/>
    <xf numFmtId="0" fontId="1" fillId="28" borderId="0" applyNumberFormat="0" applyBorder="0" applyAlignment="0" applyProtection="0"/>
    <xf numFmtId="0" fontId="1" fillId="25"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19" borderId="0" applyNumberFormat="0" applyBorder="0" applyAlignment="0" applyProtection="0"/>
    <xf numFmtId="0" fontId="1" fillId="16" borderId="0" applyNumberFormat="0" applyBorder="0" applyAlignment="0" applyProtection="0"/>
    <xf numFmtId="0" fontId="2" fillId="0" borderId="15" applyNumberFormat="0" applyFill="0" applyAlignment="0" applyProtection="0"/>
    <xf numFmtId="0" fontId="195" fillId="0" borderId="0" applyNumberFormat="0" applyFill="0" applyBorder="0" applyAlignment="0" applyProtection="0"/>
    <xf numFmtId="0" fontId="31" fillId="12" borderId="11" applyNumberFormat="0" applyAlignment="0" applyProtection="0"/>
    <xf numFmtId="190" fontId="74" fillId="0" borderId="2897" applyFont="0" applyFill="0" applyBorder="0" applyAlignment="0" applyProtection="0">
      <alignment horizontal="left"/>
      <protection locked="0"/>
    </xf>
    <xf numFmtId="191" fontId="74" fillId="0" borderId="2897" applyFont="0" applyFill="0" applyBorder="0" applyAlignment="0" applyProtection="0">
      <alignment horizontal="left"/>
      <protection locked="0"/>
    </xf>
    <xf numFmtId="201" fontId="10" fillId="39" borderId="2897" applyNumberFormat="0">
      <alignment horizontal="left"/>
    </xf>
    <xf numFmtId="178" fontId="10" fillId="39" borderId="2897">
      <alignment horizontal="center"/>
      <protection locked="0"/>
    </xf>
    <xf numFmtId="0" fontId="61" fillId="46" borderId="2889" applyNumberFormat="0" applyAlignment="0" applyProtection="0"/>
    <xf numFmtId="0" fontId="7" fillId="14" borderId="14" applyNumberFormat="0" applyFont="0" applyAlignment="0" applyProtection="0"/>
    <xf numFmtId="0" fontId="10" fillId="62" borderId="2890" applyNumberFormat="0" applyFont="0" applyAlignment="0" applyProtection="0"/>
    <xf numFmtId="0" fontId="64" fillId="59" borderId="2891" applyNumberFormat="0" applyAlignment="0" applyProtection="0"/>
    <xf numFmtId="0" fontId="2" fillId="0" borderId="15" applyNumberFormat="0" applyFill="0" applyAlignment="0" applyProtection="0"/>
    <xf numFmtId="0" fontId="195" fillId="0" borderId="0" applyNumberFormat="0" applyFill="0" applyBorder="0" applyAlignment="0" applyProtection="0"/>
    <xf numFmtId="0" fontId="194" fillId="13" borderId="13" applyNumberFormat="0" applyAlignment="0" applyProtection="0"/>
    <xf numFmtId="0" fontId="31" fillId="12" borderId="11" applyNumberFormat="0" applyAlignment="0" applyProtection="0"/>
    <xf numFmtId="0" fontId="30" fillId="11" borderId="10" applyNumberFormat="0" applyAlignment="0" applyProtection="0"/>
    <xf numFmtId="0" fontId="191" fillId="10" borderId="0" applyNumberFormat="0" applyBorder="0" applyAlignment="0" applyProtection="0"/>
    <xf numFmtId="0" fontId="29" fillId="9" borderId="0" applyNumberFormat="0" applyBorder="0" applyAlignment="0" applyProtection="0"/>
    <xf numFmtId="0" fontId="3" fillId="38" borderId="0" applyNumberFormat="0" applyBorder="0" applyAlignment="0" applyProtection="0"/>
    <xf numFmtId="0" fontId="1" fillId="37" borderId="0" applyNumberFormat="0" applyBorder="0" applyAlignment="0" applyProtection="0"/>
    <xf numFmtId="0" fontId="1" fillId="36"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 fillId="17" borderId="0" applyNumberFormat="0" applyBorder="0" applyAlignment="0" applyProtection="0"/>
    <xf numFmtId="0" fontId="1" fillId="16" borderId="0" applyNumberFormat="0" applyBorder="0" applyAlignment="0" applyProtection="0"/>
    <xf numFmtId="0" fontId="195" fillId="0" borderId="0" applyNumberFormat="0" applyFill="0" applyBorder="0" applyAlignment="0" applyProtection="0"/>
    <xf numFmtId="0" fontId="194" fillId="13" borderId="13" applyNumberFormat="0" applyAlignment="0" applyProtection="0"/>
    <xf numFmtId="0" fontId="193" fillId="0" borderId="12" applyNumberFormat="0" applyFill="0" applyAlignment="0" applyProtection="0"/>
    <xf numFmtId="0" fontId="30" fillId="11" borderId="10" applyNumberFormat="0" applyAlignment="0" applyProtection="0"/>
    <xf numFmtId="0" fontId="191" fillId="10" borderId="0" applyNumberFormat="0" applyBorder="0" applyAlignment="0" applyProtection="0"/>
    <xf numFmtId="0" fontId="29" fillId="9" borderId="0" applyNumberFormat="0" applyBorder="0" applyAlignment="0" applyProtection="0"/>
    <xf numFmtId="0" fontId="28" fillId="8" borderId="0" applyNumberFormat="0" applyBorder="0" applyAlignment="0" applyProtection="0"/>
    <xf numFmtId="0" fontId="1" fillId="37" borderId="0" applyNumberFormat="0" applyBorder="0" applyAlignment="0" applyProtection="0"/>
    <xf numFmtId="0" fontId="1" fillId="36" borderId="0" applyNumberFormat="0" applyBorder="0" applyAlignment="0" applyProtection="0"/>
    <xf numFmtId="0" fontId="2" fillId="0" borderId="2892" applyNumberFormat="0" applyFill="0" applyAlignment="0" applyProtection="0"/>
    <xf numFmtId="0" fontId="3" fillId="30" borderId="0" applyNumberFormat="0" applyBorder="0" applyAlignment="0" applyProtection="0"/>
    <xf numFmtId="0" fontId="66" fillId="0" borderId="2892" applyNumberFormat="0" applyFill="0" applyAlignment="0" applyProtection="0"/>
    <xf numFmtId="0" fontId="1" fillId="25" borderId="0" applyNumberFormat="0" applyBorder="0" applyAlignment="0" applyProtection="0"/>
    <xf numFmtId="0" fontId="1"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 fillId="17" borderId="0" applyNumberFormat="0" applyBorder="0" applyAlignment="0" applyProtection="0"/>
    <xf numFmtId="0" fontId="1" fillId="16" borderId="0" applyNumberFormat="0" applyBorder="0" applyAlignment="0" applyProtection="0"/>
    <xf numFmtId="0" fontId="29" fillId="9" borderId="0" applyNumberFormat="0" applyBorder="0" applyAlignment="0" applyProtection="0"/>
    <xf numFmtId="0" fontId="24" fillId="0" borderId="0" applyNumberFormat="0" applyFill="0" applyBorder="0" applyAlignment="0" applyProtection="0"/>
    <xf numFmtId="0" fontId="1" fillId="21" borderId="0" applyNumberFormat="0" applyBorder="0" applyAlignment="0" applyProtection="0"/>
    <xf numFmtId="0" fontId="1" fillId="2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2" fillId="0" borderId="15" applyNumberFormat="0" applyFill="0" applyAlignment="0" applyProtection="0"/>
    <xf numFmtId="0" fontId="1" fillId="17" borderId="0" applyNumberFormat="0" applyBorder="0" applyAlignment="0" applyProtection="0"/>
    <xf numFmtId="0" fontId="3" fillId="15" borderId="0" applyNumberFormat="0" applyBorder="0" applyAlignment="0" applyProtection="0"/>
    <xf numFmtId="0" fontId="1" fillId="16" borderId="0" applyNumberFormat="0" applyBorder="0" applyAlignment="0" applyProtection="0"/>
    <xf numFmtId="0" fontId="7" fillId="14" borderId="14" applyNumberFormat="0" applyFont="0" applyAlignment="0" applyProtection="0"/>
    <xf numFmtId="0" fontId="3" fillId="22" borderId="0" applyNumberFormat="0" applyBorder="0" applyAlignment="0" applyProtection="0"/>
    <xf numFmtId="0" fontId="1" fillId="16" borderId="0" applyNumberFormat="0" applyBorder="0" applyAlignment="0" applyProtection="0"/>
    <xf numFmtId="0" fontId="7" fillId="14" borderId="14" applyNumberFormat="0" applyFont="0" applyAlignment="0" applyProtection="0"/>
    <xf numFmtId="0" fontId="30" fillId="11" borderId="10"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195" fillId="0" borderId="0" applyNumberFormat="0" applyFill="0" applyBorder="0" applyAlignment="0" applyProtection="0"/>
    <xf numFmtId="0" fontId="7" fillId="14" borderId="14" applyNumberFormat="0" applyFont="0" applyAlignment="0" applyProtection="0"/>
    <xf numFmtId="0" fontId="192" fillId="12" borderId="10" applyNumberFormat="0" applyAlignment="0" applyProtection="0"/>
    <xf numFmtId="0" fontId="2" fillId="0" borderId="15" applyNumberFormat="0" applyFill="0" applyAlignment="0" applyProtection="0"/>
    <xf numFmtId="0" fontId="31" fillId="12" borderId="11" applyNumberFormat="0" applyAlignment="0" applyProtection="0"/>
    <xf numFmtId="0" fontId="191" fillId="10" borderId="0" applyNumberFormat="0" applyBorder="0" applyAlignment="0" applyProtection="0"/>
    <xf numFmtId="0" fontId="31" fillId="12" borderId="11" applyNumberFormat="0" applyAlignment="0" applyProtection="0"/>
    <xf numFmtId="0" fontId="7" fillId="14" borderId="14" applyNumberFormat="0" applyFont="0" applyAlignment="0" applyProtection="0"/>
    <xf numFmtId="0" fontId="3" fillId="35" borderId="0" applyNumberFormat="0" applyBorder="0" applyAlignment="0" applyProtection="0"/>
    <xf numFmtId="0" fontId="7" fillId="14" borderId="14" applyNumberFormat="0" applyFont="0" applyAlignment="0" applyProtection="0"/>
    <xf numFmtId="0" fontId="3" fillId="38" borderId="0" applyNumberFormat="0" applyBorder="0" applyAlignment="0" applyProtection="0"/>
    <xf numFmtId="0" fontId="3" fillId="34" borderId="0" applyNumberFormat="0" applyBorder="0" applyAlignment="0" applyProtection="0"/>
    <xf numFmtId="0" fontId="1" fillId="33" borderId="0" applyNumberFormat="0" applyBorder="0" applyAlignment="0" applyProtection="0"/>
    <xf numFmtId="0" fontId="7" fillId="14" borderId="14" applyNumberFormat="0" applyFont="0" applyAlignment="0" applyProtection="0"/>
    <xf numFmtId="0" fontId="30" fillId="11" borderId="10" applyNumberFormat="0" applyAlignment="0" applyProtection="0"/>
    <xf numFmtId="0" fontId="7" fillId="14" borderId="14" applyNumberFormat="0" applyFont="0" applyAlignment="0" applyProtection="0"/>
    <xf numFmtId="0" fontId="1" fillId="36" borderId="0" applyNumberFormat="0" applyBorder="0" applyAlignment="0" applyProtection="0"/>
    <xf numFmtId="0" fontId="7" fillId="14" borderId="14" applyNumberFormat="0" applyFont="0" applyAlignment="0" applyProtection="0"/>
    <xf numFmtId="0" fontId="7" fillId="14" borderId="14" applyNumberFormat="0" applyFont="0" applyAlignment="0" applyProtection="0"/>
    <xf numFmtId="0" fontId="29" fillId="9" borderId="0" applyNumberFormat="0" applyBorder="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1" fillId="37" borderId="0" applyNumberFormat="0" applyBorder="0" applyAlignment="0" applyProtection="0"/>
    <xf numFmtId="0" fontId="7" fillId="14" borderId="14" applyNumberFormat="0" applyFont="0" applyAlignment="0" applyProtection="0"/>
    <xf numFmtId="0" fontId="191" fillId="10" borderId="0" applyNumberFormat="0" applyBorder="0" applyAlignment="0" applyProtection="0"/>
    <xf numFmtId="0" fontId="7" fillId="14" borderId="14" applyNumberFormat="0" applyFont="0" applyAlignment="0" applyProtection="0"/>
    <xf numFmtId="0" fontId="24" fillId="0" borderId="0" applyNumberFormat="0" applyFill="0" applyBorder="0" applyAlignment="0" applyProtection="0"/>
    <xf numFmtId="0" fontId="28" fillId="8" borderId="0" applyNumberFormat="0" applyBorder="0" applyAlignment="0" applyProtection="0"/>
    <xf numFmtId="0" fontId="29" fillId="9" borderId="0" applyNumberFormat="0" applyBorder="0" applyAlignment="0" applyProtection="0"/>
    <xf numFmtId="0" fontId="191" fillId="10" borderId="0" applyNumberFormat="0" applyBorder="0" applyAlignment="0" applyProtection="0"/>
    <xf numFmtId="0" fontId="30" fillId="11" borderId="10" applyNumberFormat="0" applyAlignment="0" applyProtection="0"/>
    <xf numFmtId="0" fontId="31" fillId="12" borderId="11" applyNumberFormat="0" applyAlignment="0" applyProtection="0"/>
    <xf numFmtId="0" fontId="192" fillId="12" borderId="10" applyNumberFormat="0" applyAlignment="0" applyProtection="0"/>
    <xf numFmtId="0" fontId="193" fillId="0" borderId="12" applyNumberFormat="0" applyFill="0" applyAlignment="0" applyProtection="0"/>
    <xf numFmtId="0" fontId="194" fillId="13" borderId="13" applyNumberFormat="0" applyAlignment="0" applyProtection="0"/>
    <xf numFmtId="0" fontId="195" fillId="0" borderId="0" applyNumberFormat="0" applyFill="0" applyBorder="0" applyAlignment="0" applyProtection="0"/>
    <xf numFmtId="0" fontId="2" fillId="0" borderId="15" applyNumberFormat="0" applyFill="0" applyAlignment="0" applyProtection="0"/>
    <xf numFmtId="0" fontId="3"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3" fillId="38" borderId="0" applyNumberFormat="0" applyBorder="0" applyAlignment="0" applyProtection="0"/>
    <xf numFmtId="0" fontId="24" fillId="0" borderId="0" applyNumberFormat="0" applyFill="0" applyBorder="0" applyAlignment="0" applyProtection="0"/>
    <xf numFmtId="0" fontId="28" fillId="8" borderId="0" applyNumberFormat="0" applyBorder="0" applyAlignment="0" applyProtection="0"/>
    <xf numFmtId="0" fontId="29" fillId="9" borderId="0" applyNumberFormat="0" applyBorder="0" applyAlignment="0" applyProtection="0"/>
    <xf numFmtId="0" fontId="191" fillId="10" borderId="0" applyNumberFormat="0" applyBorder="0" applyAlignment="0" applyProtection="0"/>
    <xf numFmtId="0" fontId="30" fillId="11" borderId="10" applyNumberFormat="0" applyAlignment="0" applyProtection="0"/>
    <xf numFmtId="0" fontId="31" fillId="12" borderId="11" applyNumberFormat="0" applyAlignment="0" applyProtection="0"/>
    <xf numFmtId="0" fontId="192" fillId="12" borderId="10" applyNumberFormat="0" applyAlignment="0" applyProtection="0"/>
    <xf numFmtId="0" fontId="193" fillId="0" borderId="12" applyNumberFormat="0" applyFill="0" applyAlignment="0" applyProtection="0"/>
    <xf numFmtId="0" fontId="194" fillId="13" borderId="13" applyNumberFormat="0" applyAlignment="0" applyProtection="0"/>
    <xf numFmtId="0" fontId="195" fillId="0" borderId="0" applyNumberFormat="0" applyFill="0" applyBorder="0" applyAlignment="0" applyProtection="0"/>
    <xf numFmtId="0" fontId="2" fillId="0" borderId="15" applyNumberFormat="0" applyFill="0" applyAlignment="0" applyProtection="0"/>
    <xf numFmtId="0" fontId="3"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3" fillId="38" borderId="0" applyNumberFormat="0" applyBorder="0" applyAlignment="0" applyProtection="0"/>
    <xf numFmtId="0" fontId="24" fillId="0" borderId="0" applyNumberFormat="0" applyFill="0" applyBorder="0" applyAlignment="0" applyProtection="0"/>
    <xf numFmtId="0" fontId="28" fillId="8" borderId="0" applyNumberFormat="0" applyBorder="0" applyAlignment="0" applyProtection="0"/>
    <xf numFmtId="0" fontId="29" fillId="9" borderId="0" applyNumberFormat="0" applyBorder="0" applyAlignment="0" applyProtection="0"/>
    <xf numFmtId="0" fontId="191" fillId="10" borderId="0" applyNumberFormat="0" applyBorder="0" applyAlignment="0" applyProtection="0"/>
    <xf numFmtId="0" fontId="30" fillId="11" borderId="10" applyNumberFormat="0" applyAlignment="0" applyProtection="0"/>
    <xf numFmtId="0" fontId="31" fillId="12" borderId="11" applyNumberFormat="0" applyAlignment="0" applyProtection="0"/>
    <xf numFmtId="0" fontId="192" fillId="12" borderId="10" applyNumberFormat="0" applyAlignment="0" applyProtection="0"/>
    <xf numFmtId="0" fontId="193" fillId="0" borderId="12" applyNumberFormat="0" applyFill="0" applyAlignment="0" applyProtection="0"/>
    <xf numFmtId="0" fontId="194" fillId="13" borderId="13" applyNumberFormat="0" applyAlignment="0" applyProtection="0"/>
    <xf numFmtId="0" fontId="195" fillId="0" borderId="0" applyNumberFormat="0" applyFill="0" applyBorder="0" applyAlignment="0" applyProtection="0"/>
    <xf numFmtId="0" fontId="7" fillId="14" borderId="14" applyNumberFormat="0" applyFont="0" applyAlignment="0" applyProtection="0"/>
    <xf numFmtId="0" fontId="2" fillId="0" borderId="15" applyNumberFormat="0" applyFill="0" applyAlignment="0" applyProtection="0"/>
    <xf numFmtId="0" fontId="3"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3" fillId="3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1" fillId="37" borderId="0" applyNumberFormat="0" applyBorder="0" applyAlignment="0" applyProtection="0"/>
    <xf numFmtId="0" fontId="3" fillId="18" borderId="0" applyNumberFormat="0" applyBorder="0" applyAlignment="0" applyProtection="0"/>
    <xf numFmtId="0" fontId="192" fillId="12" borderId="10" applyNumberFormat="0" applyAlignment="0" applyProtection="0"/>
    <xf numFmtId="0" fontId="1" fillId="28"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7" fillId="14" borderId="14" applyNumberFormat="0" applyFont="0" applyAlignment="0" applyProtection="0"/>
    <xf numFmtId="0" fontId="24" fillId="0" borderId="0" applyNumberFormat="0" applyFill="0" applyBorder="0" applyAlignment="0" applyProtection="0"/>
    <xf numFmtId="0" fontId="28" fillId="8" borderId="0" applyNumberFormat="0" applyBorder="0" applyAlignment="0" applyProtection="0"/>
    <xf numFmtId="0" fontId="29" fillId="9" borderId="0" applyNumberFormat="0" applyBorder="0" applyAlignment="0" applyProtection="0"/>
    <xf numFmtId="0" fontId="191" fillId="10" borderId="0" applyNumberFormat="0" applyBorder="0" applyAlignment="0" applyProtection="0"/>
    <xf numFmtId="0" fontId="30" fillId="11" borderId="10" applyNumberFormat="0" applyAlignment="0" applyProtection="0"/>
    <xf numFmtId="0" fontId="31" fillId="12" borderId="11" applyNumberFormat="0" applyAlignment="0" applyProtection="0"/>
    <xf numFmtId="0" fontId="192" fillId="12" borderId="10" applyNumberFormat="0" applyAlignment="0" applyProtection="0"/>
    <xf numFmtId="0" fontId="193" fillId="0" borderId="12" applyNumberFormat="0" applyFill="0" applyAlignment="0" applyProtection="0"/>
    <xf numFmtId="0" fontId="194" fillId="13" borderId="13" applyNumberFormat="0" applyAlignment="0" applyProtection="0"/>
    <xf numFmtId="0" fontId="195" fillId="0" borderId="0" applyNumberFormat="0" applyFill="0" applyBorder="0" applyAlignment="0" applyProtection="0"/>
    <xf numFmtId="0" fontId="2" fillId="0" borderId="15" applyNumberFormat="0" applyFill="0" applyAlignment="0" applyProtection="0"/>
    <xf numFmtId="0" fontId="3"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3" fillId="38" borderId="0" applyNumberFormat="0" applyBorder="0" applyAlignment="0" applyProtection="0"/>
    <xf numFmtId="0" fontId="1" fillId="20" borderId="0" applyNumberFormat="0" applyBorder="0" applyAlignment="0" applyProtection="0"/>
    <xf numFmtId="0" fontId="31" fillId="12" borderId="11" applyNumberFormat="0" applyAlignment="0" applyProtection="0"/>
    <xf numFmtId="0" fontId="24" fillId="0" borderId="0" applyNumberFormat="0" applyFill="0" applyBorder="0" applyAlignment="0" applyProtection="0"/>
    <xf numFmtId="0" fontId="3" fillId="30" borderId="0" applyNumberFormat="0" applyBorder="0" applyAlignment="0" applyProtection="0"/>
    <xf numFmtId="0" fontId="194" fillId="13" borderId="13" applyNumberFormat="0" applyAlignment="0" applyProtection="0"/>
    <xf numFmtId="0" fontId="2" fillId="0" borderId="15" applyNumberFormat="0" applyFill="0" applyAlignment="0" applyProtection="0"/>
    <xf numFmtId="0" fontId="3" fillId="22"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28" fillId="8" borderId="0" applyNumberFormat="0" applyBorder="0" applyAlignment="0" applyProtection="0"/>
    <xf numFmtId="0" fontId="3" fillId="26" borderId="0" applyNumberFormat="0" applyBorder="0" applyAlignment="0" applyProtection="0"/>
    <xf numFmtId="0" fontId="1" fillId="17" borderId="0" applyNumberFormat="0" applyBorder="0" applyAlignment="0" applyProtection="0"/>
    <xf numFmtId="0" fontId="53" fillId="59" borderId="2889" applyNumberFormat="0" applyAlignment="0" applyProtection="0"/>
    <xf numFmtId="0" fontId="61" fillId="46" borderId="2889" applyNumberFormat="0" applyAlignment="0" applyProtection="0"/>
    <xf numFmtId="0" fontId="64" fillId="59" borderId="2891" applyNumberFormat="0" applyAlignment="0" applyProtection="0"/>
    <xf numFmtId="0" fontId="66" fillId="0" borderId="2892" applyNumberFormat="0" applyFill="0" applyAlignment="0" applyProtection="0"/>
    <xf numFmtId="0" fontId="2" fillId="0" borderId="2892" applyNumberFormat="0" applyFill="0" applyAlignment="0" applyProtection="0"/>
    <xf numFmtId="0" fontId="53" fillId="59" borderId="2889" applyNumberFormat="0" applyAlignment="0" applyProtection="0"/>
    <xf numFmtId="0" fontId="3" fillId="27" borderId="0" applyNumberFormat="0" applyBorder="0" applyAlignment="0" applyProtection="0"/>
    <xf numFmtId="0" fontId="3" fillId="18" borderId="0" applyNumberFormat="0" applyBorder="0" applyAlignment="0" applyProtection="0"/>
    <xf numFmtId="0" fontId="61" fillId="46" borderId="2889" applyNumberFormat="0" applyAlignment="0" applyProtection="0"/>
    <xf numFmtId="0" fontId="7" fillId="14" borderId="14" applyNumberFormat="0" applyFont="0" applyAlignment="0" applyProtection="0"/>
    <xf numFmtId="0" fontId="64" fillId="59" borderId="2891" applyNumberFormat="0" applyAlignment="0" applyProtection="0"/>
    <xf numFmtId="0" fontId="2" fillId="0" borderId="2892" applyNumberFormat="0" applyFill="0" applyAlignment="0" applyProtection="0"/>
    <xf numFmtId="0" fontId="66" fillId="0" borderId="2892" applyNumberFormat="0" applyFill="0" applyAlignment="0" applyProtection="0"/>
    <xf numFmtId="0" fontId="1" fillId="33" borderId="0" applyNumberFormat="0" applyBorder="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29" fillId="9" borderId="0" applyNumberFormat="0" applyBorder="0" applyAlignment="0" applyProtection="0"/>
    <xf numFmtId="0" fontId="7" fillId="14" borderId="14" applyNumberFormat="0" applyFont="0" applyAlignment="0" applyProtection="0"/>
    <xf numFmtId="0" fontId="53" fillId="59" borderId="2889" applyNumberFormat="0" applyAlignment="0" applyProtection="0"/>
    <xf numFmtId="0" fontId="7" fillId="14" borderId="14" applyNumberFormat="0" applyFont="0" applyAlignment="0" applyProtection="0"/>
    <xf numFmtId="0" fontId="61" fillId="46" borderId="2889" applyNumberFormat="0" applyAlignment="0" applyProtection="0"/>
    <xf numFmtId="0" fontId="28" fillId="8" borderId="0" applyNumberFormat="0" applyBorder="0" applyAlignment="0" applyProtection="0"/>
    <xf numFmtId="0" fontId="10" fillId="62" borderId="2890" applyNumberFormat="0" applyFont="0" applyAlignment="0" applyProtection="0"/>
    <xf numFmtId="0" fontId="64" fillId="59" borderId="2891" applyNumberFormat="0" applyAlignment="0" applyProtection="0"/>
    <xf numFmtId="0" fontId="7" fillId="14" borderId="14" applyNumberFormat="0" applyFont="0" applyAlignment="0" applyProtection="0"/>
    <xf numFmtId="0" fontId="66" fillId="0" borderId="2892" applyNumberFormat="0" applyFill="0" applyAlignment="0" applyProtection="0"/>
    <xf numFmtId="0" fontId="2" fillId="0" borderId="2892" applyNumberFormat="0" applyFill="0" applyAlignment="0" applyProtection="0"/>
    <xf numFmtId="0" fontId="24" fillId="0" borderId="0" applyNumberFormat="0" applyFill="0" applyBorder="0" applyAlignment="0" applyProtection="0"/>
    <xf numFmtId="0" fontId="7" fillId="14" borderId="14" applyNumberFormat="0" applyFont="0" applyAlignment="0" applyProtection="0"/>
    <xf numFmtId="0" fontId="1" fillId="25" borderId="0" applyNumberFormat="0" applyBorder="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3" fillId="23" borderId="0" applyNumberFormat="0" applyBorder="0" applyAlignment="0" applyProtection="0"/>
    <xf numFmtId="0" fontId="7" fillId="14" borderId="14" applyNumberFormat="0" applyFont="0" applyAlignment="0" applyProtection="0"/>
    <xf numFmtId="0" fontId="53" fillId="59" borderId="2889" applyNumberForma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3" fillId="31" borderId="0" applyNumberFormat="0" applyBorder="0" applyAlignment="0" applyProtection="0"/>
    <xf numFmtId="0" fontId="61" fillId="46" borderId="2889" applyNumberFormat="0" applyAlignment="0" applyProtection="0"/>
    <xf numFmtId="0" fontId="3" fillId="31" borderId="0" applyNumberFormat="0" applyBorder="0" applyAlignment="0" applyProtection="0"/>
    <xf numFmtId="0" fontId="3" fillId="38" borderId="0" applyNumberFormat="0" applyBorder="0" applyAlignment="0" applyProtection="0"/>
    <xf numFmtId="0" fontId="28" fillId="8" borderId="0" applyNumberFormat="0" applyBorder="0" applyAlignment="0" applyProtection="0"/>
    <xf numFmtId="0" fontId="7" fillId="14" borderId="14" applyNumberFormat="0" applyFont="0" applyAlignment="0" applyProtection="0"/>
    <xf numFmtId="0" fontId="10" fillId="62" borderId="2890" applyNumberFormat="0" applyFont="0" applyAlignment="0" applyProtection="0"/>
    <xf numFmtId="0" fontId="64" fillId="59" borderId="2891" applyNumberFormat="0" applyAlignment="0" applyProtection="0"/>
    <xf numFmtId="0" fontId="7" fillId="14" borderId="14" applyNumberFormat="0" applyFont="0" applyAlignment="0" applyProtection="0"/>
    <xf numFmtId="0" fontId="2" fillId="0" borderId="2892" applyNumberFormat="0" applyFill="0" applyAlignment="0" applyProtection="0"/>
    <xf numFmtId="0" fontId="66" fillId="0" borderId="2892" applyNumberFormat="0" applyFill="0" applyAlignment="0" applyProtection="0"/>
    <xf numFmtId="0" fontId="24" fillId="0" borderId="0" applyNumberFormat="0" applyFill="0" applyBorder="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1" fillId="37" borderId="0" applyNumberFormat="0" applyBorder="0" applyAlignment="0" applyProtection="0"/>
    <xf numFmtId="0" fontId="1" fillId="36" borderId="0" applyNumberFormat="0" applyBorder="0" applyAlignment="0" applyProtection="0"/>
    <xf numFmtId="0" fontId="7" fillId="14" borderId="14" applyNumberFormat="0" applyFont="0" applyAlignment="0" applyProtection="0"/>
    <xf numFmtId="0" fontId="1" fillId="32" borderId="0" applyNumberFormat="0" applyBorder="0" applyAlignment="0" applyProtection="0"/>
    <xf numFmtId="0" fontId="7" fillId="14" borderId="14" applyNumberFormat="0" applyFont="0" applyAlignment="0" applyProtection="0"/>
    <xf numFmtId="0" fontId="7" fillId="14" borderId="14" applyNumberFormat="0" applyFont="0" applyAlignment="0" applyProtection="0"/>
    <xf numFmtId="0" fontId="3" fillId="35" borderId="0" applyNumberFormat="0" applyBorder="0" applyAlignment="0" applyProtection="0"/>
    <xf numFmtId="0" fontId="1" fillId="24" borderId="0" applyNumberFormat="0" applyBorder="0" applyAlignment="0" applyProtection="0"/>
    <xf numFmtId="0" fontId="3" fillId="30" borderId="0" applyNumberFormat="0" applyBorder="0" applyAlignment="0" applyProtection="0"/>
    <xf numFmtId="0" fontId="1" fillId="33" borderId="0" applyNumberFormat="0" applyBorder="0" applyAlignment="0" applyProtection="0"/>
    <xf numFmtId="0" fontId="24" fillId="0" borderId="0" applyNumberFormat="0" applyFill="0" applyBorder="0" applyAlignment="0" applyProtection="0"/>
    <xf numFmtId="0" fontId="28" fillId="8" borderId="0" applyNumberFormat="0" applyBorder="0" applyAlignment="0" applyProtection="0"/>
    <xf numFmtId="0" fontId="29" fillId="9" borderId="0" applyNumberFormat="0" applyBorder="0" applyAlignment="0" applyProtection="0"/>
    <xf numFmtId="0" fontId="191" fillId="10" borderId="0" applyNumberFormat="0" applyBorder="0" applyAlignment="0" applyProtection="0"/>
    <xf numFmtId="0" fontId="30" fillId="11" borderId="10" applyNumberFormat="0" applyAlignment="0" applyProtection="0"/>
    <xf numFmtId="0" fontId="31" fillId="12" borderId="11" applyNumberFormat="0" applyAlignment="0" applyProtection="0"/>
    <xf numFmtId="0" fontId="192" fillId="12" borderId="10" applyNumberFormat="0" applyAlignment="0" applyProtection="0"/>
    <xf numFmtId="0" fontId="193" fillId="0" borderId="12" applyNumberFormat="0" applyFill="0" applyAlignment="0" applyProtection="0"/>
    <xf numFmtId="0" fontId="194" fillId="13" borderId="13" applyNumberFormat="0" applyAlignment="0" applyProtection="0"/>
    <xf numFmtId="0" fontId="195" fillId="0" borderId="0" applyNumberFormat="0" applyFill="0" applyBorder="0" applyAlignment="0" applyProtection="0"/>
    <xf numFmtId="0" fontId="2" fillId="0" borderId="15" applyNumberFormat="0" applyFill="0" applyAlignment="0" applyProtection="0"/>
    <xf numFmtId="0" fontId="3"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3" fillId="38" borderId="0" applyNumberFormat="0" applyBorder="0" applyAlignment="0" applyProtection="0"/>
    <xf numFmtId="0" fontId="24" fillId="0" borderId="0" applyNumberFormat="0" applyFill="0" applyBorder="0" applyAlignment="0" applyProtection="0"/>
    <xf numFmtId="0" fontId="28" fillId="8" borderId="0" applyNumberFormat="0" applyBorder="0" applyAlignment="0" applyProtection="0"/>
    <xf numFmtId="0" fontId="29" fillId="9" borderId="0" applyNumberFormat="0" applyBorder="0" applyAlignment="0" applyProtection="0"/>
    <xf numFmtId="0" fontId="191" fillId="10" borderId="0" applyNumberFormat="0" applyBorder="0" applyAlignment="0" applyProtection="0"/>
    <xf numFmtId="0" fontId="30" fillId="11" borderId="10" applyNumberFormat="0" applyAlignment="0" applyProtection="0"/>
    <xf numFmtId="0" fontId="31" fillId="12" borderId="11" applyNumberFormat="0" applyAlignment="0" applyProtection="0"/>
    <xf numFmtId="0" fontId="192" fillId="12" borderId="10" applyNumberFormat="0" applyAlignment="0" applyProtection="0"/>
    <xf numFmtId="0" fontId="193" fillId="0" borderId="12" applyNumberFormat="0" applyFill="0" applyAlignment="0" applyProtection="0"/>
    <xf numFmtId="0" fontId="194" fillId="13" borderId="13" applyNumberFormat="0" applyAlignment="0" applyProtection="0"/>
    <xf numFmtId="0" fontId="195" fillId="0" borderId="0" applyNumberFormat="0" applyFill="0" applyBorder="0" applyAlignment="0" applyProtection="0"/>
    <xf numFmtId="0" fontId="2" fillId="0" borderId="15" applyNumberFormat="0" applyFill="0" applyAlignment="0" applyProtection="0"/>
    <xf numFmtId="0" fontId="3"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3" fillId="38" borderId="0" applyNumberFormat="0" applyBorder="0" applyAlignment="0" applyProtection="0"/>
    <xf numFmtId="0" fontId="73" fillId="63" borderId="2897" applyFill="0">
      <alignment horizontal="center"/>
    </xf>
    <xf numFmtId="188" fontId="73" fillId="63" borderId="2897"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24" fillId="0" borderId="0" applyNumberFormat="0" applyFill="0" applyBorder="0" applyAlignment="0" applyProtection="0"/>
    <xf numFmtId="0" fontId="28" fillId="8" borderId="0" applyNumberFormat="0" applyBorder="0" applyAlignment="0" applyProtection="0"/>
    <xf numFmtId="0" fontId="29" fillId="9" borderId="0" applyNumberFormat="0" applyBorder="0" applyAlignment="0" applyProtection="0"/>
    <xf numFmtId="0" fontId="191" fillId="10" borderId="0" applyNumberFormat="0" applyBorder="0" applyAlignment="0" applyProtection="0"/>
    <xf numFmtId="0" fontId="30" fillId="11" borderId="10" applyNumberFormat="0" applyAlignment="0" applyProtection="0"/>
    <xf numFmtId="0" fontId="31" fillId="12" borderId="11" applyNumberFormat="0" applyAlignment="0" applyProtection="0"/>
    <xf numFmtId="0" fontId="192" fillId="12" borderId="10" applyNumberFormat="0" applyAlignment="0" applyProtection="0"/>
    <xf numFmtId="0" fontId="193" fillId="0" borderId="12" applyNumberFormat="0" applyFill="0" applyAlignment="0" applyProtection="0"/>
    <xf numFmtId="0" fontId="194" fillId="13" borderId="13" applyNumberFormat="0" applyAlignment="0" applyProtection="0"/>
    <xf numFmtId="0" fontId="195" fillId="0" borderId="0" applyNumberFormat="0" applyFill="0" applyBorder="0" applyAlignment="0" applyProtection="0"/>
    <xf numFmtId="0" fontId="2" fillId="0" borderId="15" applyNumberFormat="0" applyFill="0" applyAlignment="0" applyProtection="0"/>
    <xf numFmtId="0" fontId="3"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3" fillId="38" borderId="0" applyNumberFormat="0" applyBorder="0" applyAlignment="0" applyProtection="0"/>
    <xf numFmtId="0" fontId="24" fillId="0" borderId="0" applyNumberFormat="0" applyFill="0" applyBorder="0" applyAlignment="0" applyProtection="0"/>
    <xf numFmtId="0" fontId="28" fillId="8" borderId="0" applyNumberFormat="0" applyBorder="0" applyAlignment="0" applyProtection="0"/>
    <xf numFmtId="0" fontId="29" fillId="9" borderId="0" applyNumberFormat="0" applyBorder="0" applyAlignment="0" applyProtection="0"/>
    <xf numFmtId="0" fontId="191" fillId="10" borderId="0" applyNumberFormat="0" applyBorder="0" applyAlignment="0" applyProtection="0"/>
    <xf numFmtId="0" fontId="30" fillId="11" borderId="10" applyNumberFormat="0" applyAlignment="0" applyProtection="0"/>
    <xf numFmtId="0" fontId="31" fillId="12" borderId="11" applyNumberFormat="0" applyAlignment="0" applyProtection="0"/>
    <xf numFmtId="0" fontId="192" fillId="12" borderId="10" applyNumberFormat="0" applyAlignment="0" applyProtection="0"/>
    <xf numFmtId="0" fontId="193" fillId="0" borderId="12" applyNumberFormat="0" applyFill="0" applyAlignment="0" applyProtection="0"/>
    <xf numFmtId="0" fontId="194" fillId="13" borderId="13" applyNumberFormat="0" applyAlignment="0" applyProtection="0"/>
    <xf numFmtId="0" fontId="195" fillId="0" borderId="0" applyNumberFormat="0" applyFill="0" applyBorder="0" applyAlignment="0" applyProtection="0"/>
    <xf numFmtId="0" fontId="2" fillId="0" borderId="15" applyNumberFormat="0" applyFill="0" applyAlignment="0" applyProtection="0"/>
    <xf numFmtId="0" fontId="3"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3" fillId="38" borderId="0" applyNumberFormat="0" applyBorder="0" applyAlignment="0" applyProtection="0"/>
    <xf numFmtId="0" fontId="24" fillId="0" borderId="0" applyNumberFormat="0" applyFill="0" applyBorder="0" applyAlignment="0" applyProtection="0"/>
    <xf numFmtId="0" fontId="28" fillId="8" borderId="0" applyNumberFormat="0" applyBorder="0" applyAlignment="0" applyProtection="0"/>
    <xf numFmtId="0" fontId="29" fillId="9" borderId="0" applyNumberFormat="0" applyBorder="0" applyAlignment="0" applyProtection="0"/>
    <xf numFmtId="0" fontId="191" fillId="10" borderId="0" applyNumberFormat="0" applyBorder="0" applyAlignment="0" applyProtection="0"/>
    <xf numFmtId="0" fontId="30" fillId="11" borderId="10" applyNumberFormat="0" applyAlignment="0" applyProtection="0"/>
    <xf numFmtId="0" fontId="31" fillId="12" borderId="11" applyNumberFormat="0" applyAlignment="0" applyProtection="0"/>
    <xf numFmtId="0" fontId="192" fillId="12" borderId="10" applyNumberFormat="0" applyAlignment="0" applyProtection="0"/>
    <xf numFmtId="0" fontId="193" fillId="0" borderId="12" applyNumberFormat="0" applyFill="0" applyAlignment="0" applyProtection="0"/>
    <xf numFmtId="0" fontId="194" fillId="13" borderId="13" applyNumberFormat="0" applyAlignment="0" applyProtection="0"/>
    <xf numFmtId="0" fontId="195" fillId="0" borderId="0" applyNumberFormat="0" applyFill="0" applyBorder="0" applyAlignment="0" applyProtection="0"/>
    <xf numFmtId="0" fontId="7" fillId="14" borderId="14" applyNumberFormat="0" applyFont="0" applyAlignment="0" applyProtection="0"/>
    <xf numFmtId="0" fontId="2" fillId="0" borderId="15" applyNumberFormat="0" applyFill="0" applyAlignment="0" applyProtection="0"/>
    <xf numFmtId="0" fontId="3"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3" fillId="38" borderId="0" applyNumberFormat="0" applyBorder="0" applyAlignment="0" applyProtection="0"/>
    <xf numFmtId="200" fontId="10" fillId="5" borderId="2897" applyFont="0" applyFill="0" applyBorder="0" applyAlignment="0" applyProtection="0"/>
    <xf numFmtId="193" fontId="10" fillId="0" borderId="2897" applyFont="0" applyFill="0" applyBorder="0" applyAlignment="0" applyProtection="0">
      <alignment horizontal="left"/>
      <protection locked="0"/>
    </xf>
    <xf numFmtId="0" fontId="7" fillId="14" borderId="14" applyNumberFormat="0" applyFont="0" applyAlignment="0" applyProtection="0"/>
    <xf numFmtId="0" fontId="24" fillId="0" borderId="0" applyNumberFormat="0" applyFill="0" applyBorder="0" applyAlignment="0" applyProtection="0"/>
    <xf numFmtId="0" fontId="28" fillId="8" borderId="0" applyNumberFormat="0" applyBorder="0" applyAlignment="0" applyProtection="0"/>
    <xf numFmtId="0" fontId="29" fillId="9" borderId="0" applyNumberFormat="0" applyBorder="0" applyAlignment="0" applyProtection="0"/>
    <xf numFmtId="0" fontId="191" fillId="10" borderId="0" applyNumberFormat="0" applyBorder="0" applyAlignment="0" applyProtection="0"/>
    <xf numFmtId="0" fontId="30" fillId="11" borderId="10" applyNumberFormat="0" applyAlignment="0" applyProtection="0"/>
    <xf numFmtId="0" fontId="31" fillId="12" borderId="11" applyNumberFormat="0" applyAlignment="0" applyProtection="0"/>
    <xf numFmtId="0" fontId="192" fillId="12" borderId="10" applyNumberFormat="0" applyAlignment="0" applyProtection="0"/>
    <xf numFmtId="0" fontId="193" fillId="0" borderId="12" applyNumberFormat="0" applyFill="0" applyAlignment="0" applyProtection="0"/>
    <xf numFmtId="0" fontId="194" fillId="13" borderId="13" applyNumberFormat="0" applyAlignment="0" applyProtection="0"/>
    <xf numFmtId="0" fontId="195" fillId="0" borderId="0" applyNumberFormat="0" applyFill="0" applyBorder="0" applyAlignment="0" applyProtection="0"/>
    <xf numFmtId="0" fontId="2" fillId="0" borderId="15" applyNumberFormat="0" applyFill="0" applyAlignment="0" applyProtection="0"/>
    <xf numFmtId="0" fontId="3"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3" fillId="38" borderId="0" applyNumberFormat="0" applyBorder="0" applyAlignment="0" applyProtection="0"/>
    <xf numFmtId="0" fontId="73" fillId="63" borderId="2897" applyFill="0">
      <alignment horizontal="center"/>
    </xf>
    <xf numFmtId="188" fontId="73" fillId="63" borderId="2897" applyFill="0">
      <alignment horizontal="center" vertical="center"/>
    </xf>
    <xf numFmtId="185" fontId="74" fillId="0" borderId="2897" applyFont="0" applyFill="0" applyBorder="0" applyAlignment="0" applyProtection="0">
      <alignment horizontal="left"/>
      <protection locked="0"/>
    </xf>
    <xf numFmtId="197" fontId="74" fillId="0" borderId="2897">
      <alignment horizontal="left"/>
      <protection locked="0"/>
    </xf>
    <xf numFmtId="0" fontId="73" fillId="63" borderId="2897" applyFill="0">
      <alignment horizontal="center"/>
    </xf>
    <xf numFmtId="188" fontId="73" fillId="63" borderId="2897" applyFill="0">
      <alignment horizontal="center" vertical="center"/>
    </xf>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24" fillId="0" borderId="0" applyNumberFormat="0" applyFill="0" applyBorder="0" applyAlignment="0" applyProtection="0"/>
    <xf numFmtId="0" fontId="28" fillId="8" borderId="0" applyNumberFormat="0" applyBorder="0" applyAlignment="0" applyProtection="0"/>
    <xf numFmtId="0" fontId="29" fillId="9" borderId="0" applyNumberFormat="0" applyBorder="0" applyAlignment="0" applyProtection="0"/>
    <xf numFmtId="0" fontId="191" fillId="10" borderId="0" applyNumberFormat="0" applyBorder="0" applyAlignment="0" applyProtection="0"/>
    <xf numFmtId="0" fontId="30" fillId="11" borderId="10" applyNumberFormat="0" applyAlignment="0" applyProtection="0"/>
    <xf numFmtId="0" fontId="31" fillId="12" borderId="11" applyNumberFormat="0" applyAlignment="0" applyProtection="0"/>
    <xf numFmtId="0" fontId="192" fillId="12" borderId="10" applyNumberFormat="0" applyAlignment="0" applyProtection="0"/>
    <xf numFmtId="0" fontId="193" fillId="0" borderId="12" applyNumberFormat="0" applyFill="0" applyAlignment="0" applyProtection="0"/>
    <xf numFmtId="0" fontId="194" fillId="13" borderId="13" applyNumberFormat="0" applyAlignment="0" applyProtection="0"/>
    <xf numFmtId="0" fontId="195" fillId="0" borderId="0" applyNumberFormat="0" applyFill="0" applyBorder="0" applyAlignment="0" applyProtection="0"/>
    <xf numFmtId="0" fontId="2" fillId="0" borderId="15" applyNumberFormat="0" applyFill="0" applyAlignment="0" applyProtection="0"/>
    <xf numFmtId="0" fontId="3"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3" fillId="38" borderId="0" applyNumberFormat="0" applyBorder="0" applyAlignment="0" applyProtection="0"/>
    <xf numFmtId="0" fontId="24" fillId="0" borderId="0" applyNumberFormat="0" applyFill="0" applyBorder="0" applyAlignment="0" applyProtection="0"/>
    <xf numFmtId="0" fontId="28" fillId="8" borderId="0" applyNumberFormat="0" applyBorder="0" applyAlignment="0" applyProtection="0"/>
    <xf numFmtId="0" fontId="29" fillId="9" borderId="0" applyNumberFormat="0" applyBorder="0" applyAlignment="0" applyProtection="0"/>
    <xf numFmtId="0" fontId="191" fillId="10" borderId="0" applyNumberFormat="0" applyBorder="0" applyAlignment="0" applyProtection="0"/>
    <xf numFmtId="0" fontId="30" fillId="11" borderId="10" applyNumberFormat="0" applyAlignment="0" applyProtection="0"/>
    <xf numFmtId="0" fontId="31" fillId="12" borderId="11" applyNumberFormat="0" applyAlignment="0" applyProtection="0"/>
    <xf numFmtId="0" fontId="192" fillId="12" borderId="10" applyNumberFormat="0" applyAlignment="0" applyProtection="0"/>
    <xf numFmtId="0" fontId="193" fillId="0" borderId="12" applyNumberFormat="0" applyFill="0" applyAlignment="0" applyProtection="0"/>
    <xf numFmtId="0" fontId="194" fillId="13" borderId="13" applyNumberFormat="0" applyAlignment="0" applyProtection="0"/>
    <xf numFmtId="0" fontId="195" fillId="0" borderId="0" applyNumberFormat="0" applyFill="0" applyBorder="0" applyAlignment="0" applyProtection="0"/>
    <xf numFmtId="0" fontId="2" fillId="0" borderId="15" applyNumberFormat="0" applyFill="0" applyAlignment="0" applyProtection="0"/>
    <xf numFmtId="0" fontId="3"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3" fillId="38" borderId="0" applyNumberFormat="0" applyBorder="0" applyAlignment="0" applyProtection="0"/>
    <xf numFmtId="0" fontId="24" fillId="0" borderId="0" applyNumberFormat="0" applyFill="0" applyBorder="0" applyAlignment="0" applyProtection="0"/>
    <xf numFmtId="0" fontId="28" fillId="8" borderId="0" applyNumberFormat="0" applyBorder="0" applyAlignment="0" applyProtection="0"/>
    <xf numFmtId="0" fontId="29" fillId="9" borderId="0" applyNumberFormat="0" applyBorder="0" applyAlignment="0" applyProtection="0"/>
    <xf numFmtId="0" fontId="191" fillId="10" borderId="0" applyNumberFormat="0" applyBorder="0" applyAlignment="0" applyProtection="0"/>
    <xf numFmtId="0" fontId="30" fillId="11" borderId="10" applyNumberFormat="0" applyAlignment="0" applyProtection="0"/>
    <xf numFmtId="0" fontId="31" fillId="12" borderId="11" applyNumberFormat="0" applyAlignment="0" applyProtection="0"/>
    <xf numFmtId="0" fontId="192" fillId="12" borderId="10" applyNumberFormat="0" applyAlignment="0" applyProtection="0"/>
    <xf numFmtId="0" fontId="193" fillId="0" borderId="12" applyNumberFormat="0" applyFill="0" applyAlignment="0" applyProtection="0"/>
    <xf numFmtId="0" fontId="194" fillId="13" borderId="13" applyNumberFormat="0" applyAlignment="0" applyProtection="0"/>
    <xf numFmtId="0" fontId="195" fillId="0" borderId="0" applyNumberFormat="0" applyFill="0" applyBorder="0" applyAlignment="0" applyProtection="0"/>
    <xf numFmtId="0" fontId="2" fillId="0" borderId="15" applyNumberFormat="0" applyFill="0" applyAlignment="0" applyProtection="0"/>
    <xf numFmtId="0" fontId="3"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3" fillId="38" borderId="0" applyNumberFormat="0" applyBorder="0" applyAlignment="0" applyProtection="0"/>
    <xf numFmtId="0" fontId="7" fillId="7" borderId="16">
      <alignment vertical="top" wrapText="1"/>
      <protection locked="0"/>
    </xf>
    <xf numFmtId="188" fontId="39" fillId="0" borderId="0" applyFont="0" applyFill="0" applyBorder="0" applyProtection="0">
      <protection locked="0"/>
    </xf>
    <xf numFmtId="0" fontId="24" fillId="0" borderId="0" applyNumberFormat="0" applyFill="0" applyBorder="0" applyAlignment="0" applyProtection="0"/>
    <xf numFmtId="0" fontId="28" fillId="8" borderId="0" applyNumberFormat="0" applyBorder="0" applyAlignment="0" applyProtection="0"/>
    <xf numFmtId="0" fontId="29" fillId="9" borderId="0" applyNumberFormat="0" applyBorder="0" applyAlignment="0" applyProtection="0"/>
    <xf numFmtId="0" fontId="191" fillId="10" borderId="0" applyNumberFormat="0" applyBorder="0" applyAlignment="0" applyProtection="0"/>
    <xf numFmtId="0" fontId="30" fillId="11" borderId="10" applyNumberFormat="0" applyAlignment="0" applyProtection="0"/>
    <xf numFmtId="0" fontId="31" fillId="12" borderId="11" applyNumberFormat="0" applyAlignment="0" applyProtection="0"/>
    <xf numFmtId="0" fontId="192" fillId="12" borderId="10" applyNumberFormat="0" applyAlignment="0" applyProtection="0"/>
    <xf numFmtId="0" fontId="193" fillId="0" borderId="12" applyNumberFormat="0" applyFill="0" applyAlignment="0" applyProtection="0"/>
    <xf numFmtId="0" fontId="194" fillId="13" borderId="13" applyNumberFormat="0" applyAlignment="0" applyProtection="0"/>
    <xf numFmtId="0" fontId="195" fillId="0" borderId="0" applyNumberFormat="0" applyFill="0" applyBorder="0" applyAlignment="0" applyProtection="0"/>
    <xf numFmtId="0" fontId="2" fillId="0" borderId="15" applyNumberFormat="0" applyFill="0" applyAlignment="0" applyProtection="0"/>
    <xf numFmtId="0" fontId="3"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3" fillId="38" borderId="0" applyNumberFormat="0" applyBorder="0" applyAlignment="0" applyProtection="0"/>
    <xf numFmtId="0" fontId="24" fillId="0" borderId="0" applyNumberFormat="0" applyFill="0" applyBorder="0" applyAlignment="0" applyProtection="0"/>
    <xf numFmtId="0" fontId="28" fillId="8" borderId="0" applyNumberFormat="0" applyBorder="0" applyAlignment="0" applyProtection="0"/>
    <xf numFmtId="0" fontId="29" fillId="9" borderId="0" applyNumberFormat="0" applyBorder="0" applyAlignment="0" applyProtection="0"/>
    <xf numFmtId="0" fontId="191" fillId="10" borderId="0" applyNumberFormat="0" applyBorder="0" applyAlignment="0" applyProtection="0"/>
    <xf numFmtId="0" fontId="30" fillId="11" borderId="10" applyNumberFormat="0" applyAlignment="0" applyProtection="0"/>
    <xf numFmtId="0" fontId="31" fillId="12" borderId="11" applyNumberFormat="0" applyAlignment="0" applyProtection="0"/>
    <xf numFmtId="0" fontId="192" fillId="12" borderId="10" applyNumberFormat="0" applyAlignment="0" applyProtection="0"/>
    <xf numFmtId="0" fontId="193" fillId="0" borderId="12" applyNumberFormat="0" applyFill="0" applyAlignment="0" applyProtection="0"/>
    <xf numFmtId="0" fontId="194" fillId="13" borderId="13" applyNumberFormat="0" applyAlignment="0" applyProtection="0"/>
    <xf numFmtId="0" fontId="195" fillId="0" borderId="0" applyNumberFormat="0" applyFill="0" applyBorder="0" applyAlignment="0" applyProtection="0"/>
    <xf numFmtId="0" fontId="2" fillId="0" borderId="15" applyNumberFormat="0" applyFill="0" applyAlignment="0" applyProtection="0"/>
    <xf numFmtId="0" fontId="3"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3" fillId="38" borderId="0" applyNumberFormat="0" applyBorder="0" applyAlignment="0" applyProtection="0"/>
    <xf numFmtId="0" fontId="10" fillId="0" borderId="0"/>
    <xf numFmtId="0" fontId="30" fillId="59" borderId="10" applyNumberFormat="0" applyAlignment="0" applyProtection="0"/>
    <xf numFmtId="202" fontId="50" fillId="0" borderId="0"/>
    <xf numFmtId="0" fontId="36" fillId="0" borderId="0"/>
    <xf numFmtId="0" fontId="7" fillId="14" borderId="14" applyNumberFormat="0" applyFont="0" applyAlignment="0" applyProtection="0"/>
    <xf numFmtId="0" fontId="7" fillId="14" borderId="14" applyNumberFormat="0" applyFont="0" applyAlignment="0" applyProtection="0"/>
    <xf numFmtId="178" fontId="10" fillId="39" borderId="2897">
      <alignment horizontal="center"/>
      <protection locked="0"/>
    </xf>
    <xf numFmtId="178" fontId="10" fillId="39" borderId="2897">
      <alignment horizontal="center"/>
      <protection locked="0"/>
    </xf>
    <xf numFmtId="0" fontId="24" fillId="0" borderId="0" applyNumberFormat="0" applyFill="0" applyBorder="0" applyAlignment="0" applyProtection="0"/>
    <xf numFmtId="0" fontId="28" fillId="8" borderId="0" applyNumberFormat="0" applyBorder="0" applyAlignment="0" applyProtection="0"/>
    <xf numFmtId="0" fontId="29" fillId="9" borderId="0" applyNumberFormat="0" applyBorder="0" applyAlignment="0" applyProtection="0"/>
    <xf numFmtId="0" fontId="191" fillId="10" borderId="0" applyNumberFormat="0" applyBorder="0" applyAlignment="0" applyProtection="0"/>
    <xf numFmtId="0" fontId="30" fillId="11" borderId="10" applyNumberFormat="0" applyAlignment="0" applyProtection="0"/>
    <xf numFmtId="0" fontId="31" fillId="12" borderId="11" applyNumberFormat="0" applyAlignment="0" applyProtection="0"/>
    <xf numFmtId="0" fontId="192" fillId="12" borderId="10" applyNumberFormat="0" applyAlignment="0" applyProtection="0"/>
    <xf numFmtId="0" fontId="193" fillId="0" borderId="12" applyNumberFormat="0" applyFill="0" applyAlignment="0" applyProtection="0"/>
    <xf numFmtId="0" fontId="194" fillId="13" borderId="13" applyNumberFormat="0" applyAlignment="0" applyProtection="0"/>
    <xf numFmtId="0" fontId="195" fillId="0" borderId="0" applyNumberFormat="0" applyFill="0" applyBorder="0" applyAlignment="0" applyProtection="0"/>
    <xf numFmtId="0" fontId="2" fillId="0" borderId="15" applyNumberFormat="0" applyFill="0" applyAlignment="0" applyProtection="0"/>
    <xf numFmtId="0" fontId="3"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3" fillId="38" borderId="0" applyNumberFormat="0" applyBorder="0" applyAlignment="0" applyProtection="0"/>
    <xf numFmtId="0" fontId="24" fillId="0" borderId="0" applyNumberFormat="0" applyFill="0" applyBorder="0" applyAlignment="0" applyProtection="0"/>
    <xf numFmtId="0" fontId="28" fillId="8" borderId="0" applyNumberFormat="0" applyBorder="0" applyAlignment="0" applyProtection="0"/>
    <xf numFmtId="0" fontId="29" fillId="9" borderId="0" applyNumberFormat="0" applyBorder="0" applyAlignment="0" applyProtection="0"/>
    <xf numFmtId="0" fontId="191" fillId="10" borderId="0" applyNumberFormat="0" applyBorder="0" applyAlignment="0" applyProtection="0"/>
    <xf numFmtId="0" fontId="30" fillId="11" borderId="10" applyNumberFormat="0" applyAlignment="0" applyProtection="0"/>
    <xf numFmtId="0" fontId="31" fillId="12" borderId="11" applyNumberFormat="0" applyAlignment="0" applyProtection="0"/>
    <xf numFmtId="0" fontId="192" fillId="12" borderId="10" applyNumberFormat="0" applyAlignment="0" applyProtection="0"/>
    <xf numFmtId="0" fontId="193" fillId="0" borderId="12" applyNumberFormat="0" applyFill="0" applyAlignment="0" applyProtection="0"/>
    <xf numFmtId="0" fontId="194" fillId="13" borderId="13" applyNumberFormat="0" applyAlignment="0" applyProtection="0"/>
    <xf numFmtId="0" fontId="195" fillId="0" borderId="0" applyNumberFormat="0" applyFill="0" applyBorder="0" applyAlignment="0" applyProtection="0"/>
    <xf numFmtId="0" fontId="2" fillId="0" borderId="15" applyNumberFormat="0" applyFill="0" applyAlignment="0" applyProtection="0"/>
    <xf numFmtId="0" fontId="3"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3" fillId="38" borderId="0" applyNumberFormat="0" applyBorder="0" applyAlignment="0" applyProtection="0"/>
    <xf numFmtId="0" fontId="24" fillId="0" borderId="0" applyNumberFormat="0" applyFill="0" applyBorder="0" applyAlignment="0" applyProtection="0"/>
    <xf numFmtId="0" fontId="28" fillId="8" borderId="0" applyNumberFormat="0" applyBorder="0" applyAlignment="0" applyProtection="0"/>
    <xf numFmtId="0" fontId="29" fillId="9" borderId="0" applyNumberFormat="0" applyBorder="0" applyAlignment="0" applyProtection="0"/>
    <xf numFmtId="0" fontId="191" fillId="10" borderId="0" applyNumberFormat="0" applyBorder="0" applyAlignment="0" applyProtection="0"/>
    <xf numFmtId="0" fontId="30" fillId="11" borderId="10" applyNumberFormat="0" applyAlignment="0" applyProtection="0"/>
    <xf numFmtId="0" fontId="31" fillId="12" borderId="11" applyNumberFormat="0" applyAlignment="0" applyProtection="0"/>
    <xf numFmtId="0" fontId="192" fillId="12" borderId="10" applyNumberFormat="0" applyAlignment="0" applyProtection="0"/>
    <xf numFmtId="0" fontId="193" fillId="0" borderId="12" applyNumberFormat="0" applyFill="0" applyAlignment="0" applyProtection="0"/>
    <xf numFmtId="0" fontId="194" fillId="13" borderId="13" applyNumberFormat="0" applyAlignment="0" applyProtection="0"/>
    <xf numFmtId="0" fontId="195" fillId="0" borderId="0" applyNumberFormat="0" applyFill="0" applyBorder="0" applyAlignment="0" applyProtection="0"/>
    <xf numFmtId="0" fontId="2" fillId="0" borderId="15" applyNumberFormat="0" applyFill="0" applyAlignment="0" applyProtection="0"/>
    <xf numFmtId="0" fontId="3"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3" fillId="38" borderId="0" applyNumberFormat="0" applyBorder="0" applyAlignment="0" applyProtection="0"/>
    <xf numFmtId="0" fontId="24" fillId="0" borderId="0" applyNumberFormat="0" applyFill="0" applyBorder="0" applyAlignment="0" applyProtection="0"/>
    <xf numFmtId="0" fontId="28" fillId="8" borderId="0" applyNumberFormat="0" applyBorder="0" applyAlignment="0" applyProtection="0"/>
    <xf numFmtId="0" fontId="29" fillId="9" borderId="0" applyNumberFormat="0" applyBorder="0" applyAlignment="0" applyProtection="0"/>
    <xf numFmtId="0" fontId="191" fillId="10" borderId="0" applyNumberFormat="0" applyBorder="0" applyAlignment="0" applyProtection="0"/>
    <xf numFmtId="0" fontId="30" fillId="11" borderId="10" applyNumberFormat="0" applyAlignment="0" applyProtection="0"/>
    <xf numFmtId="0" fontId="31" fillId="12" borderId="11" applyNumberFormat="0" applyAlignment="0" applyProtection="0"/>
    <xf numFmtId="0" fontId="192" fillId="12" borderId="10" applyNumberFormat="0" applyAlignment="0" applyProtection="0"/>
    <xf numFmtId="0" fontId="193" fillId="0" borderId="12" applyNumberFormat="0" applyFill="0" applyAlignment="0" applyProtection="0"/>
    <xf numFmtId="0" fontId="194" fillId="13" borderId="13" applyNumberFormat="0" applyAlignment="0" applyProtection="0"/>
    <xf numFmtId="0" fontId="195" fillId="0" borderId="0" applyNumberFormat="0" applyFill="0" applyBorder="0" applyAlignment="0" applyProtection="0"/>
    <xf numFmtId="0" fontId="2" fillId="0" borderId="15" applyNumberFormat="0" applyFill="0" applyAlignment="0" applyProtection="0"/>
    <xf numFmtId="0" fontId="3"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3" fillId="38" borderId="0" applyNumberFormat="0" applyBorder="0" applyAlignment="0" applyProtection="0"/>
    <xf numFmtId="0" fontId="24" fillId="0" borderId="0" applyNumberFormat="0" applyFill="0" applyBorder="0" applyAlignment="0" applyProtection="0"/>
    <xf numFmtId="0" fontId="28" fillId="8" borderId="0" applyNumberFormat="0" applyBorder="0" applyAlignment="0" applyProtection="0"/>
    <xf numFmtId="0" fontId="29" fillId="9" borderId="0" applyNumberFormat="0" applyBorder="0" applyAlignment="0" applyProtection="0"/>
    <xf numFmtId="0" fontId="191" fillId="10" borderId="0" applyNumberFormat="0" applyBorder="0" applyAlignment="0" applyProtection="0"/>
    <xf numFmtId="0" fontId="30" fillId="11" borderId="10" applyNumberFormat="0" applyAlignment="0" applyProtection="0"/>
    <xf numFmtId="0" fontId="31" fillId="12" borderId="11" applyNumberFormat="0" applyAlignment="0" applyProtection="0"/>
    <xf numFmtId="0" fontId="192" fillId="12" borderId="10" applyNumberFormat="0" applyAlignment="0" applyProtection="0"/>
    <xf numFmtId="0" fontId="193" fillId="0" borderId="12" applyNumberFormat="0" applyFill="0" applyAlignment="0" applyProtection="0"/>
    <xf numFmtId="0" fontId="194" fillId="13" borderId="13" applyNumberFormat="0" applyAlignment="0" applyProtection="0"/>
    <xf numFmtId="0" fontId="195" fillId="0" borderId="0" applyNumberFormat="0" applyFill="0" applyBorder="0" applyAlignment="0" applyProtection="0"/>
    <xf numFmtId="0" fontId="7" fillId="14" borderId="14" applyNumberFormat="0" applyFont="0" applyAlignment="0" applyProtection="0"/>
    <xf numFmtId="0" fontId="2" fillId="0" borderId="15" applyNumberFormat="0" applyFill="0" applyAlignment="0" applyProtection="0"/>
    <xf numFmtId="0" fontId="3"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3" fillId="38" borderId="0" applyNumberFormat="0" applyBorder="0" applyAlignment="0" applyProtection="0"/>
    <xf numFmtId="0" fontId="24" fillId="0" borderId="0" applyNumberFormat="0" applyFill="0" applyBorder="0" applyAlignment="0" applyProtection="0"/>
    <xf numFmtId="0" fontId="28" fillId="8" borderId="0" applyNumberFormat="0" applyBorder="0" applyAlignment="0" applyProtection="0"/>
    <xf numFmtId="0" fontId="29" fillId="9" borderId="0" applyNumberFormat="0" applyBorder="0" applyAlignment="0" applyProtection="0"/>
    <xf numFmtId="0" fontId="191" fillId="10" borderId="0" applyNumberFormat="0" applyBorder="0" applyAlignment="0" applyProtection="0"/>
    <xf numFmtId="0" fontId="30" fillId="11" borderId="10" applyNumberFormat="0" applyAlignment="0" applyProtection="0"/>
    <xf numFmtId="0" fontId="31" fillId="12" borderId="11" applyNumberFormat="0" applyAlignment="0" applyProtection="0"/>
    <xf numFmtId="0" fontId="192" fillId="12" borderId="10" applyNumberFormat="0" applyAlignment="0" applyProtection="0"/>
    <xf numFmtId="0" fontId="193" fillId="0" borderId="12" applyNumberFormat="0" applyFill="0" applyAlignment="0" applyProtection="0"/>
    <xf numFmtId="0" fontId="194" fillId="13" borderId="13" applyNumberFormat="0" applyAlignment="0" applyProtection="0"/>
    <xf numFmtId="0" fontId="195" fillId="0" borderId="0" applyNumberFormat="0" applyFill="0" applyBorder="0" applyAlignment="0" applyProtection="0"/>
    <xf numFmtId="0" fontId="2" fillId="0" borderId="15" applyNumberFormat="0" applyFill="0" applyAlignment="0" applyProtection="0"/>
    <xf numFmtId="0" fontId="3"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3" fillId="38" borderId="0" applyNumberFormat="0" applyBorder="0" applyAlignment="0" applyProtection="0"/>
    <xf numFmtId="0" fontId="29" fillId="9" borderId="0" applyNumberFormat="0" applyBorder="0" applyAlignment="0" applyProtection="0"/>
    <xf numFmtId="0" fontId="24" fillId="0" borderId="0" applyNumberFormat="0" applyFill="0" applyBorder="0" applyAlignment="0" applyProtection="0"/>
    <xf numFmtId="0" fontId="28" fillId="8" borderId="0" applyNumberFormat="0" applyBorder="0" applyAlignment="0" applyProtection="0"/>
    <xf numFmtId="0" fontId="29" fillId="9" borderId="0" applyNumberFormat="0" applyBorder="0" applyAlignment="0" applyProtection="0"/>
    <xf numFmtId="0" fontId="191" fillId="10" borderId="0" applyNumberFormat="0" applyBorder="0" applyAlignment="0" applyProtection="0"/>
    <xf numFmtId="0" fontId="30" fillId="11" borderId="10" applyNumberFormat="0" applyAlignment="0" applyProtection="0"/>
    <xf numFmtId="0" fontId="31" fillId="12" borderId="11" applyNumberFormat="0" applyAlignment="0" applyProtection="0"/>
    <xf numFmtId="0" fontId="192" fillId="12" borderId="10" applyNumberFormat="0" applyAlignment="0" applyProtection="0"/>
    <xf numFmtId="0" fontId="193" fillId="0" borderId="12" applyNumberFormat="0" applyFill="0" applyAlignment="0" applyProtection="0"/>
    <xf numFmtId="0" fontId="194" fillId="13" borderId="13" applyNumberFormat="0" applyAlignment="0" applyProtection="0"/>
    <xf numFmtId="0" fontId="195" fillId="0" borderId="0" applyNumberFormat="0" applyFill="0" applyBorder="0" applyAlignment="0" applyProtection="0"/>
    <xf numFmtId="0" fontId="7" fillId="14" borderId="14" applyNumberFormat="0" applyFont="0" applyAlignment="0" applyProtection="0"/>
    <xf numFmtId="0" fontId="2" fillId="0" borderId="15" applyNumberFormat="0" applyFill="0" applyAlignment="0" applyProtection="0"/>
    <xf numFmtId="0" fontId="3"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3" fillId="38" borderId="0" applyNumberFormat="0" applyBorder="0" applyAlignment="0" applyProtection="0"/>
    <xf numFmtId="0" fontId="2" fillId="0" borderId="15" applyNumberFormat="0" applyFill="0" applyAlignment="0" applyProtection="0"/>
    <xf numFmtId="0" fontId="3" fillId="22" borderId="0" applyNumberFormat="0" applyBorder="0" applyAlignment="0" applyProtection="0"/>
    <xf numFmtId="0" fontId="1" fillId="21" borderId="0" applyNumberFormat="0" applyBorder="0" applyAlignment="0" applyProtection="0"/>
    <xf numFmtId="0" fontId="193" fillId="0" borderId="12" applyNumberFormat="0" applyFill="0" applyAlignment="0" applyProtection="0"/>
    <xf numFmtId="0" fontId="194" fillId="13" borderId="13" applyNumberFormat="0" applyAlignment="0" applyProtection="0"/>
    <xf numFmtId="0" fontId="24" fillId="0" borderId="0" applyNumberFormat="0" applyFill="0" applyBorder="0" applyAlignment="0" applyProtection="0"/>
    <xf numFmtId="0" fontId="3" fillId="27" borderId="0" applyNumberFormat="0" applyBorder="0" applyAlignment="0" applyProtection="0"/>
    <xf numFmtId="0" fontId="28" fillId="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3" fillId="34" borderId="0" applyNumberFormat="0" applyBorder="0" applyAlignment="0" applyProtection="0"/>
    <xf numFmtId="0" fontId="31" fillId="12" borderId="11" applyNumberFormat="0" applyAlignment="0" applyProtection="0"/>
    <xf numFmtId="0" fontId="3" fillId="23" borderId="0" applyNumberFormat="0" applyBorder="0" applyAlignment="0" applyProtection="0"/>
    <xf numFmtId="0" fontId="1" fillId="17" borderId="0" applyNumberFormat="0" applyBorder="0" applyAlignment="0" applyProtection="0"/>
    <xf numFmtId="0" fontId="28" fillId="8" borderId="0" applyNumberFormat="0" applyBorder="0" applyAlignment="0" applyProtection="0"/>
    <xf numFmtId="0" fontId="3" fillId="22" borderId="0" applyNumberFormat="0" applyBorder="0" applyAlignment="0" applyProtection="0"/>
    <xf numFmtId="0" fontId="1" fillId="16" borderId="0" applyNumberFormat="0" applyBorder="0" applyAlignment="0" applyProtection="0"/>
    <xf numFmtId="0" fontId="193" fillId="0" borderId="12" applyNumberFormat="0" applyFill="0" applyAlignment="0" applyProtection="0"/>
    <xf numFmtId="0" fontId="24" fillId="0" borderId="0" applyNumberFormat="0" applyFill="0" applyBorder="0" applyAlignment="0" applyProtection="0"/>
    <xf numFmtId="0" fontId="30" fillId="11" borderId="10" applyNumberFormat="0" applyAlignment="0" applyProtection="0"/>
    <xf numFmtId="0" fontId="3" fillId="26" borderId="0" applyNumberFormat="0" applyBorder="0" applyAlignment="0" applyProtection="0"/>
    <xf numFmtId="0" fontId="192" fillId="12" borderId="10" applyNumberFormat="0" applyAlignment="0" applyProtection="0"/>
    <xf numFmtId="0" fontId="3" fillId="15" borderId="0" applyNumberFormat="0" applyBorder="0" applyAlignment="0" applyProtection="0"/>
    <xf numFmtId="0" fontId="1" fillId="17" borderId="0" applyNumberFormat="0" applyBorder="0" applyAlignment="0" applyProtection="0"/>
    <xf numFmtId="0" fontId="3" fillId="19" borderId="0" applyNumberFormat="0" applyBorder="0" applyAlignment="0" applyProtection="0"/>
    <xf numFmtId="0" fontId="1" fillId="21" borderId="0" applyNumberFormat="0" applyBorder="0" applyAlignment="0" applyProtection="0"/>
    <xf numFmtId="0" fontId="3" fillId="15" borderId="0" applyNumberFormat="0" applyBorder="0" applyAlignment="0" applyProtection="0"/>
    <xf numFmtId="0" fontId="191" fillId="10" borderId="0" applyNumberFormat="0" applyBorder="0" applyAlignment="0" applyProtection="0"/>
    <xf numFmtId="0" fontId="3" fillId="18"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95" fillId="0" borderId="0" applyNumberFormat="0" applyFill="0" applyBorder="0" applyAlignment="0" applyProtection="0"/>
    <xf numFmtId="0" fontId="7" fillId="14" borderId="14" applyNumberFormat="0" applyFont="0" applyAlignment="0" applyProtection="0"/>
    <xf numFmtId="0" fontId="3" fillId="18" borderId="0" applyNumberFormat="0" applyBorder="0" applyAlignment="0" applyProtection="0"/>
    <xf numFmtId="0" fontId="2" fillId="0" borderId="15" applyNumberFormat="0" applyFill="0" applyAlignment="0" applyProtection="0"/>
    <xf numFmtId="0" fontId="31" fillId="12" borderId="11" applyNumberFormat="0" applyAlignment="0" applyProtection="0"/>
    <xf numFmtId="0" fontId="29" fillId="9" borderId="0" applyNumberFormat="0" applyBorder="0" applyAlignment="0" applyProtection="0"/>
    <xf numFmtId="0" fontId="24" fillId="0" borderId="0" applyNumberFormat="0" applyFill="0" applyBorder="0" applyAlignment="0" applyProtection="0"/>
    <xf numFmtId="0" fontId="191" fillId="10" borderId="0" applyNumberFormat="0" applyBorder="0" applyAlignment="0" applyProtection="0"/>
    <xf numFmtId="0" fontId="3" fillId="30" borderId="0" applyNumberFormat="0" applyBorder="0" applyAlignment="0" applyProtection="0"/>
    <xf numFmtId="0" fontId="3" fillId="35"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3" fillId="27" borderId="0" applyNumberFormat="0" applyBorder="0" applyAlignment="0" applyProtection="0"/>
    <xf numFmtId="0" fontId="195" fillId="0" borderId="0" applyNumberFormat="0" applyFill="0" applyBorder="0" applyAlignment="0" applyProtection="0"/>
    <xf numFmtId="0" fontId="1" fillId="24" borderId="0" applyNumberFormat="0" applyBorder="0" applyAlignment="0" applyProtection="0"/>
    <xf numFmtId="0" fontId="30" fillId="11" borderId="10" applyNumberFormat="0" applyAlignment="0" applyProtection="0"/>
    <xf numFmtId="0" fontId="3" fillId="31" borderId="0" applyNumberFormat="0" applyBorder="0" applyAlignment="0" applyProtection="0"/>
    <xf numFmtId="0" fontId="1" fillId="36" borderId="0" applyNumberFormat="0" applyBorder="0" applyAlignment="0" applyProtection="0"/>
    <xf numFmtId="0" fontId="3" fillId="26" borderId="0" applyNumberFormat="0" applyBorder="0" applyAlignment="0" applyProtection="0"/>
    <xf numFmtId="0" fontId="29" fillId="9" borderId="0" applyNumberFormat="0" applyBorder="0" applyAlignment="0" applyProtection="0"/>
    <xf numFmtId="0" fontId="1" fillId="32" borderId="0" applyNumberFormat="0" applyBorder="0" applyAlignment="0" applyProtection="0"/>
    <xf numFmtId="0" fontId="1" fillId="37" borderId="0" applyNumberFormat="0" applyBorder="0" applyAlignment="0" applyProtection="0"/>
    <xf numFmtId="0" fontId="3" fillId="19" borderId="0" applyNumberFormat="0" applyBorder="0" applyAlignment="0" applyProtection="0"/>
    <xf numFmtId="0" fontId="192" fillId="12" borderId="10" applyNumberFormat="0" applyAlignment="0" applyProtection="0"/>
    <xf numFmtId="0" fontId="1" fillId="20" borderId="0" applyNumberFormat="0" applyBorder="0" applyAlignment="0" applyProtection="0"/>
    <xf numFmtId="0" fontId="1" fillId="25" borderId="0" applyNumberFormat="0" applyBorder="0" applyAlignment="0" applyProtection="0"/>
    <xf numFmtId="0" fontId="3" fillId="23" borderId="0" applyNumberFormat="0" applyBorder="0" applyAlignment="0" applyProtection="0"/>
    <xf numFmtId="0" fontId="194" fillId="13" borderId="13" applyNumberFormat="0" applyAlignment="0" applyProtection="0"/>
    <xf numFmtId="0" fontId="1" fillId="33" borderId="0" applyNumberFormat="0" applyBorder="0" applyAlignment="0" applyProtection="0"/>
    <xf numFmtId="0" fontId="3" fillId="38" borderId="0" applyNumberFormat="0" applyBorder="0" applyAlignment="0" applyProtection="0"/>
    <xf numFmtId="0" fontId="193" fillId="0" borderId="12" applyNumberFormat="0" applyFill="0" applyAlignment="0" applyProtection="0"/>
    <xf numFmtId="0" fontId="3" fillId="26" borderId="0" applyNumberFormat="0" applyBorder="0" applyAlignment="0" applyProtection="0"/>
    <xf numFmtId="0" fontId="7" fillId="14" borderId="14" applyNumberFormat="0" applyFont="0" applyAlignment="0" applyProtection="0"/>
    <xf numFmtId="0" fontId="3"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3" fillId="38" borderId="0" applyNumberFormat="0" applyBorder="0" applyAlignment="0" applyProtection="0"/>
    <xf numFmtId="0" fontId="29" fillId="9" borderId="0" applyNumberFormat="0" applyBorder="0" applyAlignment="0" applyProtection="0"/>
    <xf numFmtId="0" fontId="192" fillId="12" borderId="10" applyNumberFormat="0" applyAlignment="0" applyProtection="0"/>
    <xf numFmtId="0" fontId="3" fillId="15" borderId="0" applyNumberFormat="0" applyBorder="0" applyAlignment="0" applyProtection="0"/>
    <xf numFmtId="0" fontId="3" fillId="22" borderId="0" applyNumberFormat="0" applyBorder="0" applyAlignment="0" applyProtection="0"/>
    <xf numFmtId="0" fontId="7" fillId="14" borderId="14" applyNumberFormat="0" applyFont="0" applyAlignment="0" applyProtection="0"/>
    <xf numFmtId="0" fontId="1" fillId="32" borderId="0" applyNumberFormat="0" applyBorder="0" applyAlignment="0" applyProtection="0"/>
    <xf numFmtId="0" fontId="3" fillId="15" borderId="0" applyNumberFormat="0" applyBorder="0" applyAlignment="0" applyProtection="0"/>
    <xf numFmtId="0" fontId="3" fillId="26" borderId="0" applyNumberFormat="0" applyBorder="0" applyAlignment="0" applyProtection="0"/>
    <xf numFmtId="0" fontId="1" fillId="24" borderId="0" applyNumberFormat="0" applyBorder="0" applyAlignment="0" applyProtection="0"/>
    <xf numFmtId="0" fontId="3" fillId="19" borderId="0" applyNumberFormat="0" applyBorder="0" applyAlignment="0" applyProtection="0"/>
    <xf numFmtId="0" fontId="1" fillId="3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1" fillId="24" borderId="0" applyNumberFormat="0" applyBorder="0" applyAlignment="0" applyProtection="0"/>
    <xf numFmtId="0" fontId="3" fillId="18" borderId="0" applyNumberFormat="0" applyBorder="0" applyAlignment="0" applyProtection="0"/>
    <xf numFmtId="0" fontId="1" fillId="16"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18" borderId="0" applyNumberFormat="0" applyBorder="0" applyAlignment="0" applyProtection="0"/>
    <xf numFmtId="0" fontId="30" fillId="11" borderId="10" applyNumberFormat="0" applyAlignment="0" applyProtection="0"/>
    <xf numFmtId="0" fontId="194" fillId="13" borderId="13" applyNumberFormat="0" applyAlignment="0" applyProtection="0"/>
    <xf numFmtId="0" fontId="1" fillId="28" borderId="0" applyNumberFormat="0" applyBorder="0" applyAlignment="0" applyProtection="0"/>
    <xf numFmtId="0" fontId="28" fillId="8" borderId="0" applyNumberFormat="0" applyBorder="0" applyAlignment="0" applyProtection="0"/>
    <xf numFmtId="0" fontId="2" fillId="0" borderId="15" applyNumberFormat="0" applyFill="0" applyAlignment="0" applyProtection="0"/>
    <xf numFmtId="0" fontId="3" fillId="18" borderId="0" applyNumberFormat="0" applyBorder="0" applyAlignment="0" applyProtection="0"/>
    <xf numFmtId="0" fontId="1" fillId="37"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0" fillId="11" borderId="10" applyNumberFormat="0" applyAlignment="0" applyProtection="0"/>
    <xf numFmtId="0" fontId="1" fillId="17" borderId="0" applyNumberFormat="0" applyBorder="0" applyAlignment="0" applyProtection="0"/>
    <xf numFmtId="0" fontId="3" fillId="26" borderId="0" applyNumberFormat="0" applyBorder="0" applyAlignment="0" applyProtection="0"/>
    <xf numFmtId="0" fontId="3" fillId="19" borderId="0" applyNumberFormat="0" applyBorder="0" applyAlignment="0" applyProtection="0"/>
    <xf numFmtId="0" fontId="191" fillId="10" borderId="0" applyNumberFormat="0" applyBorder="0" applyAlignment="0" applyProtection="0"/>
    <xf numFmtId="0" fontId="1" fillId="32"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3" fillId="38"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3" fillId="15" borderId="0" applyNumberFormat="0" applyBorder="0" applyAlignment="0" applyProtection="0"/>
    <xf numFmtId="0" fontId="192" fillId="12" borderId="10" applyNumberFormat="0" applyAlignment="0" applyProtection="0"/>
    <xf numFmtId="0" fontId="3" fillId="34" borderId="0" applyNumberFormat="0" applyBorder="0" applyAlignment="0" applyProtection="0"/>
    <xf numFmtId="0" fontId="1" fillId="25" borderId="0" applyNumberFormat="0" applyBorder="0" applyAlignment="0" applyProtection="0"/>
    <xf numFmtId="0" fontId="194" fillId="13" borderId="13" applyNumberFormat="0" applyAlignment="0" applyProtection="0"/>
    <xf numFmtId="0" fontId="195" fillId="0" borderId="0" applyNumberFormat="0" applyFill="0" applyBorder="0" applyAlignment="0" applyProtection="0"/>
    <xf numFmtId="0" fontId="193" fillId="0" borderId="12" applyNumberFormat="0" applyFill="0" applyAlignment="0" applyProtection="0"/>
    <xf numFmtId="0" fontId="191" fillId="10" borderId="0" applyNumberFormat="0" applyBorder="0" applyAlignment="0" applyProtection="0"/>
    <xf numFmtId="0" fontId="3" fillId="35" borderId="0" applyNumberFormat="0" applyBorder="0" applyAlignment="0" applyProtection="0"/>
    <xf numFmtId="0" fontId="192" fillId="12" borderId="10" applyNumberFormat="0" applyAlignment="0" applyProtection="0"/>
    <xf numFmtId="0" fontId="191" fillId="10" borderId="0" applyNumberFormat="0" applyBorder="0" applyAlignment="0" applyProtection="0"/>
    <xf numFmtId="0" fontId="30" fillId="11" borderId="10" applyNumberFormat="0" applyAlignment="0" applyProtection="0"/>
    <xf numFmtId="0" fontId="1" fillId="21" borderId="0" applyNumberFormat="0" applyBorder="0" applyAlignment="0" applyProtection="0"/>
    <xf numFmtId="0" fontId="3" fillId="27" borderId="0" applyNumberFormat="0" applyBorder="0" applyAlignment="0" applyProtection="0"/>
    <xf numFmtId="0" fontId="2" fillId="0" borderId="15" applyNumberFormat="0" applyFill="0" applyAlignment="0" applyProtection="0"/>
    <xf numFmtId="0" fontId="31" fillId="12" borderId="11" applyNumberFormat="0" applyAlignment="0" applyProtection="0"/>
    <xf numFmtId="0" fontId="195" fillId="0" borderId="0" applyNumberFormat="0" applyFill="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1" fillId="20" borderId="0" applyNumberFormat="0" applyBorder="0" applyAlignment="0" applyProtection="0"/>
    <xf numFmtId="0" fontId="29" fillId="9" borderId="0" applyNumberFormat="0" applyBorder="0" applyAlignment="0" applyProtection="0"/>
    <xf numFmtId="0" fontId="1" fillId="17" borderId="0" applyNumberFormat="0" applyBorder="0" applyAlignment="0" applyProtection="0"/>
    <xf numFmtId="0" fontId="24" fillId="0" borderId="0" applyNumberFormat="0" applyFill="0" applyBorder="0" applyAlignment="0" applyProtection="0"/>
    <xf numFmtId="0" fontId="3" fillId="38" borderId="0" applyNumberFormat="0" applyBorder="0" applyAlignment="0" applyProtection="0"/>
    <xf numFmtId="0" fontId="1" fillId="28" borderId="0" applyNumberFormat="0" applyBorder="0" applyAlignment="0" applyProtection="0"/>
    <xf numFmtId="0" fontId="31" fillId="12" borderId="11" applyNumberFormat="0" applyAlignment="0" applyProtection="0"/>
    <xf numFmtId="0" fontId="1" fillId="33" borderId="0" applyNumberFormat="0" applyBorder="0" applyAlignment="0" applyProtection="0"/>
    <xf numFmtId="0" fontId="1" fillId="29" borderId="0" applyNumberFormat="0" applyBorder="0" applyAlignment="0" applyProtection="0"/>
    <xf numFmtId="0" fontId="3" fillId="31" borderId="0" applyNumberFormat="0" applyBorder="0" applyAlignment="0" applyProtection="0"/>
    <xf numFmtId="0" fontId="195" fillId="0" borderId="0" applyNumberFormat="0" applyFill="0" applyBorder="0" applyAlignment="0" applyProtection="0"/>
    <xf numFmtId="0" fontId="2" fillId="0" borderId="15" applyNumberFormat="0" applyFill="0" applyAlignment="0" applyProtection="0"/>
    <xf numFmtId="0" fontId="1" fillId="16" borderId="0" applyNumberFormat="0" applyBorder="0" applyAlignment="0" applyProtection="0"/>
    <xf numFmtId="0" fontId="3" fillId="34" borderId="0" applyNumberFormat="0" applyBorder="0" applyAlignment="0" applyProtection="0"/>
    <xf numFmtId="0" fontId="1" fillId="36" borderId="0" applyNumberFormat="0" applyBorder="0" applyAlignment="0" applyProtection="0"/>
    <xf numFmtId="0" fontId="3" fillId="23" borderId="0" applyNumberFormat="0" applyBorder="0" applyAlignment="0" applyProtection="0"/>
    <xf numFmtId="0" fontId="1" fillId="37" borderId="0" applyNumberFormat="0" applyBorder="0" applyAlignment="0" applyProtection="0"/>
    <xf numFmtId="0" fontId="24" fillId="0" borderId="0" applyNumberFormat="0" applyFill="0" applyBorder="0" applyAlignment="0" applyProtection="0"/>
    <xf numFmtId="0" fontId="31" fillId="12" borderId="11" applyNumberFormat="0" applyAlignment="0" applyProtection="0"/>
    <xf numFmtId="0" fontId="28" fillId="8" borderId="0" applyNumberFormat="0" applyBorder="0" applyAlignment="0" applyProtection="0"/>
    <xf numFmtId="0" fontId="3" fillId="35" borderId="0" applyNumberFormat="0" applyBorder="0" applyAlignment="0" applyProtection="0"/>
    <xf numFmtId="0" fontId="1" fillId="20" borderId="0" applyNumberFormat="0" applyBorder="0" applyAlignment="0" applyProtection="0"/>
    <xf numFmtId="0" fontId="7" fillId="14" borderId="14" applyNumberFormat="0" applyFont="0" applyAlignment="0" applyProtection="0"/>
    <xf numFmtId="0" fontId="7" fillId="14" borderId="14" applyNumberFormat="0" applyFont="0" applyAlignment="0" applyProtection="0"/>
    <xf numFmtId="0" fontId="194" fillId="13" borderId="13" applyNumberFormat="0" applyAlignment="0" applyProtection="0"/>
    <xf numFmtId="0" fontId="28" fillId="8" borderId="0" applyNumberFormat="0" applyBorder="0" applyAlignment="0" applyProtection="0"/>
    <xf numFmtId="0" fontId="3" fillId="22" borderId="0" applyNumberFormat="0" applyBorder="0" applyAlignment="0" applyProtection="0"/>
    <xf numFmtId="0" fontId="1" fillId="16" borderId="0" applyNumberFormat="0" applyBorder="0" applyAlignment="0" applyProtection="0"/>
    <xf numFmtId="0" fontId="193" fillId="0" borderId="12" applyNumberFormat="0" applyFill="0" applyAlignment="0" applyProtection="0"/>
    <xf numFmtId="0" fontId="1" fillId="28" borderId="0" applyNumberFormat="0" applyBorder="0" applyAlignment="0" applyProtection="0"/>
    <xf numFmtId="0" fontId="1"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3" fillId="38" borderId="0" applyNumberFormat="0" applyBorder="0" applyAlignment="0" applyProtection="0"/>
    <xf numFmtId="0" fontId="24" fillId="0" borderId="0" applyNumberFormat="0" applyFill="0" applyBorder="0" applyAlignment="0" applyProtection="0"/>
    <xf numFmtId="0" fontId="28" fillId="8" borderId="0" applyNumberFormat="0" applyBorder="0" applyAlignment="0" applyProtection="0"/>
    <xf numFmtId="0" fontId="29" fillId="9" borderId="0" applyNumberFormat="0" applyBorder="0" applyAlignment="0" applyProtection="0"/>
    <xf numFmtId="0" fontId="191" fillId="10" borderId="0" applyNumberFormat="0" applyBorder="0" applyAlignment="0" applyProtection="0"/>
    <xf numFmtId="0" fontId="30" fillId="11" borderId="10" applyNumberFormat="0" applyAlignment="0" applyProtection="0"/>
    <xf numFmtId="0" fontId="31" fillId="12" borderId="11" applyNumberFormat="0" applyAlignment="0" applyProtection="0"/>
    <xf numFmtId="0" fontId="192" fillId="12" borderId="10" applyNumberFormat="0" applyAlignment="0" applyProtection="0"/>
    <xf numFmtId="0" fontId="193" fillId="0" borderId="12" applyNumberFormat="0" applyFill="0" applyAlignment="0" applyProtection="0"/>
    <xf numFmtId="0" fontId="194" fillId="13" borderId="13" applyNumberFormat="0" applyAlignment="0" applyProtection="0"/>
    <xf numFmtId="0" fontId="195" fillId="0" borderId="0" applyNumberFormat="0" applyFill="0" applyBorder="0" applyAlignment="0" applyProtection="0"/>
    <xf numFmtId="0" fontId="7" fillId="14" borderId="14" applyNumberFormat="0" applyFont="0" applyAlignment="0" applyProtection="0"/>
    <xf numFmtId="0" fontId="2" fillId="0" borderId="15" applyNumberFormat="0" applyFill="0" applyAlignment="0" applyProtection="0"/>
    <xf numFmtId="0" fontId="3"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3" fillId="38" borderId="0" applyNumberFormat="0" applyBorder="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24" fillId="0" borderId="0" applyNumberFormat="0" applyFill="0" applyBorder="0" applyAlignment="0" applyProtection="0"/>
    <xf numFmtId="0" fontId="28" fillId="8" borderId="0" applyNumberFormat="0" applyBorder="0" applyAlignment="0" applyProtection="0"/>
    <xf numFmtId="0" fontId="29" fillId="9" borderId="0" applyNumberFormat="0" applyBorder="0" applyAlignment="0" applyProtection="0"/>
    <xf numFmtId="0" fontId="191" fillId="10" borderId="0" applyNumberFormat="0" applyBorder="0" applyAlignment="0" applyProtection="0"/>
    <xf numFmtId="0" fontId="30" fillId="11" borderId="10" applyNumberFormat="0" applyAlignment="0" applyProtection="0"/>
    <xf numFmtId="0" fontId="31" fillId="12" borderId="11" applyNumberFormat="0" applyAlignment="0" applyProtection="0"/>
    <xf numFmtId="0" fontId="192" fillId="12" borderId="10" applyNumberFormat="0" applyAlignment="0" applyProtection="0"/>
    <xf numFmtId="0" fontId="193" fillId="0" borderId="12" applyNumberFormat="0" applyFill="0" applyAlignment="0" applyProtection="0"/>
    <xf numFmtId="0" fontId="194" fillId="13" borderId="13" applyNumberFormat="0" applyAlignment="0" applyProtection="0"/>
    <xf numFmtId="0" fontId="195" fillId="0" borderId="0" applyNumberFormat="0" applyFill="0" applyBorder="0" applyAlignment="0" applyProtection="0"/>
    <xf numFmtId="0" fontId="2" fillId="0" borderId="15" applyNumberFormat="0" applyFill="0" applyAlignment="0" applyProtection="0"/>
    <xf numFmtId="0" fontId="3"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3" fillId="38" borderId="0" applyNumberFormat="0" applyBorder="0" applyAlignment="0" applyProtection="0"/>
    <xf numFmtId="0" fontId="24" fillId="0" borderId="0" applyNumberFormat="0" applyFill="0" applyBorder="0" applyAlignment="0" applyProtection="0"/>
    <xf numFmtId="0" fontId="28" fillId="8" borderId="0" applyNumberFormat="0" applyBorder="0" applyAlignment="0" applyProtection="0"/>
    <xf numFmtId="0" fontId="29" fillId="9" borderId="0" applyNumberFormat="0" applyBorder="0" applyAlignment="0" applyProtection="0"/>
    <xf numFmtId="0" fontId="191" fillId="10" borderId="0" applyNumberFormat="0" applyBorder="0" applyAlignment="0" applyProtection="0"/>
    <xf numFmtId="0" fontId="30" fillId="11" borderId="10" applyNumberFormat="0" applyAlignment="0" applyProtection="0"/>
    <xf numFmtId="0" fontId="31" fillId="12" borderId="11" applyNumberFormat="0" applyAlignment="0" applyProtection="0"/>
    <xf numFmtId="0" fontId="192" fillId="12" borderId="10" applyNumberFormat="0" applyAlignment="0" applyProtection="0"/>
    <xf numFmtId="0" fontId="193" fillId="0" borderId="12" applyNumberFormat="0" applyFill="0" applyAlignment="0" applyProtection="0"/>
    <xf numFmtId="0" fontId="194" fillId="13" borderId="13" applyNumberFormat="0" applyAlignment="0" applyProtection="0"/>
    <xf numFmtId="0" fontId="195" fillId="0" borderId="0" applyNumberFormat="0" applyFill="0" applyBorder="0" applyAlignment="0" applyProtection="0"/>
    <xf numFmtId="0" fontId="2" fillId="0" borderId="15" applyNumberFormat="0" applyFill="0" applyAlignment="0" applyProtection="0"/>
    <xf numFmtId="0" fontId="3"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3" fillId="38" borderId="0" applyNumberFormat="0" applyBorder="0" applyAlignment="0" applyProtection="0"/>
    <xf numFmtId="0" fontId="24" fillId="0" borderId="0" applyNumberFormat="0" applyFill="0" applyBorder="0" applyAlignment="0" applyProtection="0"/>
    <xf numFmtId="0" fontId="28" fillId="8" borderId="0" applyNumberFormat="0" applyBorder="0" applyAlignment="0" applyProtection="0"/>
    <xf numFmtId="0" fontId="29" fillId="9" borderId="0" applyNumberFormat="0" applyBorder="0" applyAlignment="0" applyProtection="0"/>
    <xf numFmtId="0" fontId="191" fillId="10" borderId="0" applyNumberFormat="0" applyBorder="0" applyAlignment="0" applyProtection="0"/>
    <xf numFmtId="0" fontId="30" fillId="11" borderId="10" applyNumberFormat="0" applyAlignment="0" applyProtection="0"/>
    <xf numFmtId="0" fontId="31" fillId="12" borderId="11" applyNumberFormat="0" applyAlignment="0" applyProtection="0"/>
    <xf numFmtId="0" fontId="192" fillId="12" borderId="10" applyNumberFormat="0" applyAlignment="0" applyProtection="0"/>
    <xf numFmtId="0" fontId="193" fillId="0" borderId="12" applyNumberFormat="0" applyFill="0" applyAlignment="0" applyProtection="0"/>
    <xf numFmtId="0" fontId="194" fillId="13" borderId="13" applyNumberFormat="0" applyAlignment="0" applyProtection="0"/>
    <xf numFmtId="0" fontId="195" fillId="0" borderId="0" applyNumberFormat="0" applyFill="0" applyBorder="0" applyAlignment="0" applyProtection="0"/>
    <xf numFmtId="0" fontId="7" fillId="14" borderId="14" applyNumberFormat="0" applyFont="0" applyAlignment="0" applyProtection="0"/>
    <xf numFmtId="0" fontId="2" fillId="0" borderId="15" applyNumberFormat="0" applyFill="0" applyAlignment="0" applyProtection="0"/>
    <xf numFmtId="0" fontId="3"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3" fillId="38" borderId="0" applyNumberFormat="0" applyBorder="0" applyAlignment="0" applyProtection="0"/>
    <xf numFmtId="0" fontId="7" fillId="14" borderId="14" applyNumberFormat="0" applyFont="0" applyAlignment="0" applyProtection="0"/>
    <xf numFmtId="0" fontId="24" fillId="0" borderId="0" applyNumberFormat="0" applyFill="0" applyBorder="0" applyAlignment="0" applyProtection="0"/>
    <xf numFmtId="0" fontId="28" fillId="8" borderId="0" applyNumberFormat="0" applyBorder="0" applyAlignment="0" applyProtection="0"/>
    <xf numFmtId="0" fontId="29" fillId="9" borderId="0" applyNumberFormat="0" applyBorder="0" applyAlignment="0" applyProtection="0"/>
    <xf numFmtId="0" fontId="191" fillId="10" borderId="0" applyNumberFormat="0" applyBorder="0" applyAlignment="0" applyProtection="0"/>
    <xf numFmtId="0" fontId="30" fillId="11" borderId="10" applyNumberFormat="0" applyAlignment="0" applyProtection="0"/>
    <xf numFmtId="0" fontId="31" fillId="12" borderId="11" applyNumberFormat="0" applyAlignment="0" applyProtection="0"/>
    <xf numFmtId="0" fontId="192" fillId="12" borderId="10" applyNumberFormat="0" applyAlignment="0" applyProtection="0"/>
    <xf numFmtId="0" fontId="193" fillId="0" borderId="12" applyNumberFormat="0" applyFill="0" applyAlignment="0" applyProtection="0"/>
    <xf numFmtId="0" fontId="194" fillId="13" borderId="13" applyNumberFormat="0" applyAlignment="0" applyProtection="0"/>
    <xf numFmtId="0" fontId="195" fillId="0" borderId="0" applyNumberFormat="0" applyFill="0" applyBorder="0" applyAlignment="0" applyProtection="0"/>
    <xf numFmtId="0" fontId="2" fillId="0" borderId="15" applyNumberFormat="0" applyFill="0" applyAlignment="0" applyProtection="0"/>
    <xf numFmtId="0" fontId="3"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3" fillId="38" borderId="0" applyNumberFormat="0" applyBorder="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7" fillId="14" borderId="14" applyNumberFormat="0" applyFont="0" applyAlignment="0" applyProtection="0"/>
    <xf numFmtId="0" fontId="24" fillId="0" borderId="0" applyNumberFormat="0" applyFill="0" applyBorder="0" applyAlignment="0" applyProtection="0"/>
    <xf numFmtId="0" fontId="28" fillId="8" borderId="0" applyNumberFormat="0" applyBorder="0" applyAlignment="0" applyProtection="0"/>
    <xf numFmtId="0" fontId="29" fillId="9" borderId="0" applyNumberFormat="0" applyBorder="0" applyAlignment="0" applyProtection="0"/>
    <xf numFmtId="0" fontId="191" fillId="10" borderId="0" applyNumberFormat="0" applyBorder="0" applyAlignment="0" applyProtection="0"/>
    <xf numFmtId="0" fontId="30" fillId="11" borderId="10" applyNumberFormat="0" applyAlignment="0" applyProtection="0"/>
    <xf numFmtId="0" fontId="31" fillId="12" borderId="11" applyNumberFormat="0" applyAlignment="0" applyProtection="0"/>
    <xf numFmtId="0" fontId="192" fillId="12" borderId="10" applyNumberFormat="0" applyAlignment="0" applyProtection="0"/>
    <xf numFmtId="0" fontId="193" fillId="0" borderId="12" applyNumberFormat="0" applyFill="0" applyAlignment="0" applyProtection="0"/>
    <xf numFmtId="0" fontId="194" fillId="13" borderId="13" applyNumberFormat="0" applyAlignment="0" applyProtection="0"/>
    <xf numFmtId="0" fontId="195" fillId="0" borderId="0" applyNumberFormat="0" applyFill="0" applyBorder="0" applyAlignment="0" applyProtection="0"/>
    <xf numFmtId="0" fontId="2" fillId="0" borderId="15" applyNumberFormat="0" applyFill="0" applyAlignment="0" applyProtection="0"/>
    <xf numFmtId="0" fontId="3"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3" fillId="38" borderId="0" applyNumberFormat="0" applyBorder="0" applyAlignment="0" applyProtection="0"/>
    <xf numFmtId="0" fontId="24" fillId="0" borderId="0" applyNumberFormat="0" applyFill="0" applyBorder="0" applyAlignment="0" applyProtection="0"/>
    <xf numFmtId="0" fontId="28" fillId="8" borderId="0" applyNumberFormat="0" applyBorder="0" applyAlignment="0" applyProtection="0"/>
    <xf numFmtId="0" fontId="29" fillId="9" borderId="0" applyNumberFormat="0" applyBorder="0" applyAlignment="0" applyProtection="0"/>
    <xf numFmtId="0" fontId="191" fillId="10" borderId="0" applyNumberFormat="0" applyBorder="0" applyAlignment="0" applyProtection="0"/>
    <xf numFmtId="0" fontId="30" fillId="11" borderId="10" applyNumberFormat="0" applyAlignment="0" applyProtection="0"/>
    <xf numFmtId="0" fontId="31" fillId="12" borderId="11" applyNumberFormat="0" applyAlignment="0" applyProtection="0"/>
    <xf numFmtId="0" fontId="192" fillId="12" borderId="10" applyNumberFormat="0" applyAlignment="0" applyProtection="0"/>
    <xf numFmtId="0" fontId="193" fillId="0" borderId="12" applyNumberFormat="0" applyFill="0" applyAlignment="0" applyProtection="0"/>
    <xf numFmtId="0" fontId="194" fillId="13" borderId="13" applyNumberFormat="0" applyAlignment="0" applyProtection="0"/>
    <xf numFmtId="0" fontId="195" fillId="0" borderId="0" applyNumberFormat="0" applyFill="0" applyBorder="0" applyAlignment="0" applyProtection="0"/>
    <xf numFmtId="0" fontId="2" fillId="0" borderId="15" applyNumberFormat="0" applyFill="0" applyAlignment="0" applyProtection="0"/>
    <xf numFmtId="0" fontId="3"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3" fillId="38" borderId="0" applyNumberFormat="0" applyBorder="0" applyAlignment="0" applyProtection="0"/>
  </cellStyleXfs>
  <cellXfs count="134">
    <xf numFmtId="0" fontId="0" fillId="0" borderId="0" xfId="0"/>
    <xf numFmtId="0" fontId="0" fillId="2" borderId="0" xfId="0" applyFill="1"/>
    <xf numFmtId="0" fontId="3" fillId="2" borderId="0" xfId="0" applyFont="1" applyFill="1"/>
    <xf numFmtId="0" fontId="5" fillId="2" borderId="0" xfId="0" applyFont="1" applyFill="1"/>
    <xf numFmtId="0" fontId="2" fillId="3" borderId="1" xfId="0" applyFont="1" applyFill="1" applyBorder="1"/>
    <xf numFmtId="166" fontId="0" fillId="0" borderId="0" xfId="0" applyNumberFormat="1" applyBorder="1"/>
    <xf numFmtId="166" fontId="2" fillId="0" borderId="0" xfId="0" applyNumberFormat="1" applyFont="1"/>
    <xf numFmtId="0" fontId="6" fillId="0" borderId="0" xfId="0" applyFont="1"/>
    <xf numFmtId="166" fontId="0" fillId="0" borderId="0" xfId="0" applyNumberFormat="1" applyFont="1"/>
    <xf numFmtId="0" fontId="2" fillId="0" borderId="0" xfId="0" applyFont="1"/>
    <xf numFmtId="0" fontId="0" fillId="0" borderId="0" xfId="0" applyFont="1"/>
    <xf numFmtId="14" fontId="3" fillId="2" borderId="0" xfId="0" applyNumberFormat="1" applyFont="1" applyFill="1"/>
    <xf numFmtId="2" fontId="2" fillId="0" borderId="0" xfId="0" applyNumberFormat="1" applyFont="1"/>
    <xf numFmtId="166" fontId="0" fillId="0" borderId="5" xfId="0" applyNumberFormat="1" applyBorder="1"/>
    <xf numFmtId="0" fontId="0" fillId="0" borderId="0" xfId="0" applyFill="1" applyBorder="1"/>
    <xf numFmtId="179" fontId="0" fillId="0" borderId="0" xfId="47" applyNumberFormat="1" applyFont="1"/>
    <xf numFmtId="0" fontId="0" fillId="0" borderId="0" xfId="0" applyAlignment="1">
      <alignment vertical="top"/>
    </xf>
    <xf numFmtId="179" fontId="0" fillId="0" borderId="0" xfId="0" applyNumberFormat="1"/>
    <xf numFmtId="180" fontId="6" fillId="0" borderId="0" xfId="1" applyNumberFormat="1" applyFont="1"/>
    <xf numFmtId="10" fontId="8" fillId="4" borderId="2" xfId="1" applyNumberFormat="1" applyFont="1" applyFill="1" applyBorder="1"/>
    <xf numFmtId="166" fontId="0" fillId="0" borderId="0" xfId="0" applyNumberFormat="1"/>
    <xf numFmtId="166" fontId="8" fillId="4" borderId="2" xfId="0" applyNumberFormat="1" applyFont="1" applyFill="1" applyBorder="1"/>
    <xf numFmtId="10" fontId="0" fillId="0" borderId="0" xfId="1" applyNumberFormat="1" applyFont="1"/>
    <xf numFmtId="14" fontId="0" fillId="0" borderId="0" xfId="0" applyNumberFormat="1"/>
    <xf numFmtId="14" fontId="2" fillId="0" borderId="0" xfId="0" applyNumberFormat="1" applyFont="1"/>
    <xf numFmtId="3" fontId="0" fillId="0" borderId="0" xfId="0" applyNumberFormat="1"/>
    <xf numFmtId="3" fontId="0" fillId="0" borderId="5" xfId="0" applyNumberFormat="1" applyBorder="1"/>
    <xf numFmtId="10" fontId="0" fillId="0" borderId="0" xfId="0" applyNumberFormat="1"/>
    <xf numFmtId="9" fontId="0" fillId="0" borderId="0" xfId="0" applyNumberFormat="1"/>
    <xf numFmtId="0" fontId="181" fillId="0" borderId="0" xfId="0" applyFont="1"/>
    <xf numFmtId="283" fontId="8" fillId="4" borderId="2" xfId="0" applyNumberFormat="1" applyFont="1" applyFill="1" applyBorder="1"/>
    <xf numFmtId="283" fontId="0" fillId="0" borderId="0" xfId="0" applyNumberFormat="1"/>
    <xf numFmtId="166" fontId="184" fillId="0" borderId="0" xfId="0" applyNumberFormat="1" applyFont="1" applyAlignment="1">
      <alignment horizontal="right"/>
    </xf>
    <xf numFmtId="0" fontId="181" fillId="0" borderId="0" xfId="0" applyFont="1" applyAlignment="1">
      <alignment vertical="top"/>
    </xf>
    <xf numFmtId="166" fontId="181" fillId="0" borderId="0" xfId="0" applyNumberFormat="1" applyFont="1"/>
    <xf numFmtId="0" fontId="184" fillId="0" borderId="0" xfId="0" applyFont="1"/>
    <xf numFmtId="0" fontId="184" fillId="0" borderId="0" xfId="0" applyFont="1" applyAlignment="1">
      <alignment vertical="top"/>
    </xf>
    <xf numFmtId="0" fontId="0" fillId="0" borderId="0" xfId="0"/>
    <xf numFmtId="0" fontId="0" fillId="0" borderId="0" xfId="0" applyAlignment="1">
      <alignment vertical="top"/>
    </xf>
    <xf numFmtId="278" fontId="182" fillId="0" borderId="0" xfId="2449" applyFont="1">
      <alignment vertical="top"/>
    </xf>
    <xf numFmtId="166" fontId="182" fillId="0" borderId="0" xfId="2822" applyNumberFormat="1" applyFont="1" applyBorder="1">
      <alignment vertical="top"/>
    </xf>
    <xf numFmtId="10" fontId="1" fillId="0" borderId="0" xfId="1" applyNumberFormat="1" applyFont="1"/>
    <xf numFmtId="284" fontId="3" fillId="2" borderId="0" xfId="0" applyNumberFormat="1" applyFont="1" applyFill="1"/>
    <xf numFmtId="166" fontId="0" fillId="0" borderId="2868" xfId="0" applyNumberFormat="1" applyBorder="1"/>
    <xf numFmtId="10" fontId="8" fillId="77" borderId="2" xfId="1" applyNumberFormat="1" applyFont="1" applyFill="1" applyBorder="1"/>
    <xf numFmtId="180" fontId="0" fillId="0" borderId="0" xfId="1" applyNumberFormat="1" applyFont="1"/>
    <xf numFmtId="285" fontId="0" fillId="0" borderId="0" xfId="0" applyNumberFormat="1"/>
    <xf numFmtId="286" fontId="0" fillId="0" borderId="0" xfId="0" applyNumberFormat="1"/>
    <xf numFmtId="287" fontId="0" fillId="0" borderId="0" xfId="47" applyNumberFormat="1" applyFont="1"/>
    <xf numFmtId="288" fontId="0" fillId="0" borderId="0" xfId="47" applyNumberFormat="1" applyFont="1"/>
    <xf numFmtId="0" fontId="0" fillId="0" borderId="0" xfId="0" applyFill="1"/>
    <xf numFmtId="166" fontId="0" fillId="0" borderId="0" xfId="0" applyNumberFormat="1" applyFill="1"/>
    <xf numFmtId="43" fontId="0" fillId="0" borderId="0" xfId="0" applyNumberFormat="1"/>
    <xf numFmtId="179" fontId="0" fillId="0" borderId="0" xfId="47" applyNumberFormat="1" applyFont="1" applyFill="1"/>
    <xf numFmtId="179" fontId="0" fillId="0" borderId="5" xfId="47" applyNumberFormat="1" applyFont="1" applyBorder="1"/>
    <xf numFmtId="3" fontId="185" fillId="0" borderId="3" xfId="0" applyNumberFormat="1" applyFont="1" applyBorder="1"/>
    <xf numFmtId="3" fontId="185" fillId="0" borderId="0" xfId="0" applyNumberFormat="1" applyFont="1" applyBorder="1"/>
    <xf numFmtId="10" fontId="185" fillId="0" borderId="0" xfId="1" applyNumberFormat="1" applyFont="1" applyBorder="1"/>
    <xf numFmtId="4" fontId="185" fillId="0" borderId="0" xfId="0" applyNumberFormat="1" applyFont="1" applyBorder="1"/>
    <xf numFmtId="179" fontId="185" fillId="0" borderId="0" xfId="47" applyNumberFormat="1" applyFont="1"/>
    <xf numFmtId="3" fontId="0" fillId="0" borderId="2868" xfId="0" applyNumberFormat="1" applyBorder="1"/>
    <xf numFmtId="3" fontId="185" fillId="0" borderId="2868" xfId="0" applyNumberFormat="1" applyFont="1" applyBorder="1"/>
    <xf numFmtId="166" fontId="185" fillId="0" borderId="0" xfId="0" applyNumberFormat="1" applyFont="1"/>
    <xf numFmtId="277" fontId="173" fillId="0" borderId="0" xfId="2447" applyNumberFormat="1" applyFill="1" applyBorder="1"/>
    <xf numFmtId="0" fontId="2" fillId="0" borderId="0" xfId="0" applyFont="1" applyAlignment="1">
      <alignment horizontal="center"/>
    </xf>
    <xf numFmtId="0" fontId="0" fillId="0" borderId="0" xfId="0" applyAlignment="1">
      <alignment wrapText="1"/>
    </xf>
    <xf numFmtId="289" fontId="0" fillId="0" borderId="0" xfId="0" applyNumberFormat="1"/>
    <xf numFmtId="0" fontId="186" fillId="0" borderId="0" xfId="0" applyFont="1"/>
    <xf numFmtId="0" fontId="187" fillId="0" borderId="0" xfId="0" applyFont="1"/>
    <xf numFmtId="10" fontId="187" fillId="0" borderId="0" xfId="1" applyNumberFormat="1" applyFont="1"/>
    <xf numFmtId="0" fontId="2" fillId="3" borderId="2868" xfId="0" applyFont="1" applyFill="1" applyBorder="1"/>
    <xf numFmtId="179" fontId="0" fillId="0" borderId="0" xfId="2254" applyNumberFormat="1" applyFont="1"/>
    <xf numFmtId="290" fontId="0" fillId="0" borderId="0" xfId="0" applyNumberFormat="1"/>
    <xf numFmtId="10" fontId="0" fillId="0" borderId="0" xfId="1" applyNumberFormat="1" applyFont="1" applyFill="1"/>
    <xf numFmtId="283" fontId="0" fillId="0" borderId="0" xfId="0" applyNumberFormat="1" applyFill="1"/>
    <xf numFmtId="0" fontId="0" fillId="0" borderId="2870" xfId="0" applyBorder="1"/>
    <xf numFmtId="0" fontId="0" fillId="0" borderId="0" xfId="0" applyBorder="1"/>
    <xf numFmtId="0" fontId="0" fillId="0" borderId="3" xfId="0" applyBorder="1"/>
    <xf numFmtId="0" fontId="0" fillId="0" borderId="29" xfId="0" applyBorder="1" applyAlignment="1">
      <alignment wrapText="1"/>
    </xf>
    <xf numFmtId="0" fontId="0" fillId="0" borderId="2869" xfId="0" applyBorder="1" applyAlignment="1">
      <alignment wrapText="1"/>
    </xf>
    <xf numFmtId="0" fontId="0" fillId="0" borderId="2873" xfId="0" applyBorder="1" applyAlignment="1">
      <alignment wrapText="1"/>
    </xf>
    <xf numFmtId="0" fontId="0" fillId="0" borderId="2877" xfId="0" applyBorder="1" applyAlignment="1">
      <alignment vertical="top"/>
    </xf>
    <xf numFmtId="0" fontId="0" fillId="0" borderId="2786" xfId="0" applyBorder="1" applyAlignment="1">
      <alignment vertical="top" wrapText="1"/>
    </xf>
    <xf numFmtId="0" fontId="0" fillId="0" borderId="2786" xfId="0" applyBorder="1" applyAlignment="1">
      <alignment vertical="top"/>
    </xf>
    <xf numFmtId="0" fontId="0" fillId="0" borderId="2878" xfId="0" applyBorder="1" applyAlignment="1">
      <alignment vertical="top"/>
    </xf>
    <xf numFmtId="0" fontId="0" fillId="0" borderId="2785" xfId="0" applyBorder="1" applyAlignment="1">
      <alignment horizontal="center" vertical="top"/>
    </xf>
    <xf numFmtId="0" fontId="2" fillId="0" borderId="0" xfId="0" applyFont="1" applyAlignment="1">
      <alignment wrapText="1"/>
    </xf>
    <xf numFmtId="10" fontId="185" fillId="0" borderId="0" xfId="1" applyNumberFormat="1" applyFont="1" applyFill="1" applyBorder="1"/>
    <xf numFmtId="0" fontId="0" fillId="0" borderId="2871" xfId="0" applyBorder="1" applyAlignment="1">
      <alignment horizontal="left" vertical="center"/>
    </xf>
    <xf numFmtId="180" fontId="8" fillId="77" borderId="2" xfId="1" applyNumberFormat="1" applyFont="1" applyFill="1" applyBorder="1"/>
    <xf numFmtId="166" fontId="0" fillId="0" borderId="3" xfId="0" applyNumberFormat="1" applyBorder="1"/>
    <xf numFmtId="166" fontId="185" fillId="0" borderId="0" xfId="0" applyNumberFormat="1" applyFont="1" applyFill="1"/>
    <xf numFmtId="0" fontId="0" fillId="0" borderId="2869" xfId="0" applyBorder="1" applyAlignment="1">
      <alignment horizontal="left" wrapText="1"/>
    </xf>
    <xf numFmtId="0" fontId="0" fillId="0" borderId="30" xfId="0" applyBorder="1" applyAlignment="1">
      <alignment wrapText="1"/>
    </xf>
    <xf numFmtId="0" fontId="0" fillId="0" borderId="2872" xfId="0" applyBorder="1" applyAlignment="1">
      <alignment wrapText="1"/>
    </xf>
    <xf numFmtId="0" fontId="0" fillId="0" borderId="30" xfId="0" applyFont="1" applyBorder="1" applyAlignment="1">
      <alignment horizontal="left" wrapText="1"/>
    </xf>
    <xf numFmtId="0" fontId="0" fillId="0" borderId="0" xfId="0" applyFont="1" applyBorder="1" applyAlignment="1">
      <alignment horizontal="left" wrapText="1"/>
    </xf>
    <xf numFmtId="0" fontId="0" fillId="0" borderId="2872" xfId="0" applyFont="1" applyBorder="1" applyAlignment="1">
      <alignment horizontal="left" wrapText="1"/>
    </xf>
    <xf numFmtId="0" fontId="0" fillId="0" borderId="2871" xfId="0" applyBorder="1" applyAlignment="1">
      <alignment horizontal="left" vertical="center" wrapText="1"/>
    </xf>
    <xf numFmtId="0" fontId="0" fillId="0" borderId="0" xfId="0" applyAlignment="1">
      <alignment horizontal="center"/>
    </xf>
    <xf numFmtId="0" fontId="0" fillId="0" borderId="0" xfId="0" applyAlignment="1">
      <alignment horizontal="left" wrapText="1"/>
    </xf>
    <xf numFmtId="0" fontId="2" fillId="0" borderId="0" xfId="0" applyFont="1" applyAlignment="1"/>
    <xf numFmtId="0" fontId="0" fillId="0" borderId="0" xfId="0"/>
    <xf numFmtId="166" fontId="0" fillId="0" borderId="0" xfId="0" applyNumberFormat="1"/>
    <xf numFmtId="3" fontId="0" fillId="0" borderId="0" xfId="0" applyNumberFormat="1"/>
    <xf numFmtId="9" fontId="0" fillId="0" borderId="0" xfId="1" applyFont="1"/>
    <xf numFmtId="14" fontId="8" fillId="4" borderId="2" xfId="0" applyNumberFormat="1" applyFont="1" applyFill="1" applyBorder="1"/>
    <xf numFmtId="0" fontId="0" fillId="0" borderId="0" xfId="0" applyAlignment="1">
      <alignment vertical="top"/>
    </xf>
    <xf numFmtId="0" fontId="0" fillId="0" borderId="0" xfId="0" applyAlignment="1"/>
    <xf numFmtId="0" fontId="0" fillId="0" borderId="0" xfId="0" applyAlignment="1">
      <alignment horizontal="left" wrapText="1"/>
    </xf>
    <xf numFmtId="0" fontId="0" fillId="0" borderId="2877" xfId="0" applyBorder="1" applyAlignment="1">
      <alignment horizontal="center" vertical="top"/>
    </xf>
    <xf numFmtId="0" fontId="0" fillId="0" borderId="2878" xfId="0" applyBorder="1" applyAlignment="1">
      <alignment horizontal="center" vertical="top"/>
    </xf>
    <xf numFmtId="0" fontId="0" fillId="0" borderId="0" xfId="0" applyAlignment="1">
      <alignment horizontal="left" wrapText="1"/>
    </xf>
    <xf numFmtId="0" fontId="2" fillId="0" borderId="30" xfId="0" applyFont="1" applyBorder="1" applyAlignment="1">
      <alignment horizontal="center" wrapText="1"/>
    </xf>
    <xf numFmtId="0" fontId="2" fillId="0" borderId="0" xfId="0" applyFont="1" applyBorder="1" applyAlignment="1">
      <alignment horizontal="center" wrapText="1"/>
    </xf>
    <xf numFmtId="0" fontId="2" fillId="0" borderId="2872" xfId="0" applyFont="1" applyBorder="1" applyAlignment="1">
      <alignment horizontal="center" wrapText="1"/>
    </xf>
    <xf numFmtId="0" fontId="190" fillId="0" borderId="2874" xfId="143" applyFont="1" applyBorder="1" applyAlignment="1" applyProtection="1">
      <alignment horizontal="left" vertical="center" wrapText="1"/>
    </xf>
    <xf numFmtId="0" fontId="190" fillId="0" borderId="2875" xfId="143" applyFont="1" applyBorder="1" applyAlignment="1" applyProtection="1">
      <alignment horizontal="left" vertical="center" wrapText="1"/>
    </xf>
    <xf numFmtId="0" fontId="190" fillId="0" borderId="2876" xfId="143" applyFont="1" applyBorder="1" applyAlignment="1" applyProtection="1">
      <alignment horizontal="left" vertical="center" wrapText="1"/>
    </xf>
    <xf numFmtId="180" fontId="0" fillId="0" borderId="2869" xfId="0" applyNumberFormat="1" applyBorder="1" applyAlignment="1">
      <alignment horizontal="center" vertical="center"/>
    </xf>
    <xf numFmtId="180" fontId="0" fillId="0" borderId="2871" xfId="0" applyNumberFormat="1" applyBorder="1" applyAlignment="1">
      <alignment horizontal="center" vertical="center"/>
    </xf>
    <xf numFmtId="180" fontId="0" fillId="0" borderId="30" xfId="0" applyNumberFormat="1" applyBorder="1" applyAlignment="1">
      <alignment horizontal="center" vertical="center"/>
    </xf>
    <xf numFmtId="180" fontId="0" fillId="0" borderId="2872" xfId="0" applyNumberFormat="1" applyBorder="1" applyAlignment="1">
      <alignment horizontal="center" vertical="center"/>
    </xf>
    <xf numFmtId="180" fontId="0" fillId="0" borderId="2873" xfId="0" applyNumberFormat="1" applyBorder="1" applyAlignment="1">
      <alignment horizontal="center" vertical="center"/>
    </xf>
    <xf numFmtId="180" fontId="0" fillId="0" borderId="29" xfId="0" applyNumberFormat="1" applyBorder="1" applyAlignment="1">
      <alignment horizontal="center" vertical="center"/>
    </xf>
    <xf numFmtId="0" fontId="2" fillId="0" borderId="2873" xfId="0" applyFont="1" applyBorder="1" applyAlignment="1">
      <alignment horizontal="center" wrapText="1"/>
    </xf>
    <xf numFmtId="0" fontId="2" fillId="0" borderId="3" xfId="0" applyFont="1" applyBorder="1" applyAlignment="1">
      <alignment horizontal="center" wrapText="1"/>
    </xf>
    <xf numFmtId="0" fontId="2" fillId="0" borderId="29" xfId="0" applyFont="1" applyBorder="1" applyAlignment="1">
      <alignment horizontal="center" wrapText="1"/>
    </xf>
    <xf numFmtId="0" fontId="0" fillId="0" borderId="2874" xfId="0" applyBorder="1" applyAlignment="1">
      <alignment horizontal="center" vertical="center"/>
    </xf>
    <xf numFmtId="0" fontId="0" fillId="0" borderId="2875" xfId="0" applyBorder="1" applyAlignment="1">
      <alignment horizontal="center" vertical="center"/>
    </xf>
    <xf numFmtId="0" fontId="0" fillId="0" borderId="2876" xfId="0" applyBorder="1" applyAlignment="1">
      <alignment horizontal="center" vertical="center"/>
    </xf>
    <xf numFmtId="0" fontId="4" fillId="2" borderId="0" xfId="0" applyFont="1" applyFill="1" applyAlignment="1">
      <alignment horizontal="left" wrapText="1"/>
    </xf>
    <xf numFmtId="0" fontId="0" fillId="0" borderId="0" xfId="0" applyAlignment="1">
      <alignment horizontal="left" vertical="top"/>
    </xf>
    <xf numFmtId="0" fontId="0" fillId="0" borderId="0" xfId="0" applyAlignment="1">
      <alignment horizontal="left" vertical="top" wrapText="1"/>
    </xf>
  </cellXfs>
  <cellStyles count="61362">
    <cellStyle name="_x0013_" xfId="363"/>
    <cellStyle name="_x000a_bidires=100_x000d_" xfId="276"/>
    <cellStyle name="_x000a_bidires=100_x000d_ 2" xfId="277"/>
    <cellStyle name="#" xfId="3"/>
    <cellStyle name="#_Book1" xfId="4"/>
    <cellStyle name="#_Sheet" xfId="5"/>
    <cellStyle name="$m" xfId="6"/>
    <cellStyle name="¢" xfId="7"/>
    <cellStyle name="¢_Book1" xfId="8"/>
    <cellStyle name="¢_Sheet" xfId="9"/>
    <cellStyle name="0,000" xfId="10"/>
    <cellStyle name="0.0%" xfId="11"/>
    <cellStyle name="0.00%" xfId="12"/>
    <cellStyle name="0000" xfId="13"/>
    <cellStyle name="0x" xfId="14"/>
    <cellStyle name="20% - Accent1" xfId="58516" builtinId="30" hidden="1"/>
    <cellStyle name="20% - Accent1" xfId="58779" builtinId="30" hidden="1"/>
    <cellStyle name="20% - Accent1" xfId="58814" builtinId="30" hidden="1"/>
    <cellStyle name="20% - Accent1" xfId="59271" builtinId="30" hidden="1"/>
    <cellStyle name="20% - Accent1" xfId="59308" builtinId="30" hidden="1"/>
    <cellStyle name="20% - Accent1" xfId="59343" builtinId="30" hidden="1"/>
    <cellStyle name="20% - Accent1" xfId="59378" builtinId="30" hidden="1"/>
    <cellStyle name="20% - Accent1" xfId="59414" builtinId="30" hidden="1"/>
    <cellStyle name="20% - Accent1" xfId="59451" builtinId="30" hidden="1"/>
    <cellStyle name="20% - Accent1" xfId="59488" builtinId="30" hidden="1"/>
    <cellStyle name="20% - Accent1" xfId="59560" builtinId="30" hidden="1"/>
    <cellStyle name="20% - Accent1" xfId="59534" builtinId="30" hidden="1"/>
    <cellStyle name="20% - Accent1" xfId="59677" builtinId="30" hidden="1"/>
    <cellStyle name="20% - Accent1" xfId="59616" builtinId="30" hidden="1"/>
    <cellStyle name="20% - Accent1" xfId="59693" builtinId="30" hidden="1"/>
    <cellStyle name="20% - Accent1" xfId="59719" builtinId="30" hidden="1"/>
    <cellStyle name="20% - Accent1" xfId="59946" builtinId="30" hidden="1"/>
    <cellStyle name="20% - Accent1" xfId="59981" builtinId="30" hidden="1"/>
    <cellStyle name="20% - Accent1" xfId="60017" builtinId="30" hidden="1"/>
    <cellStyle name="20% - Accent1" xfId="60061" builtinId="30" hidden="1"/>
    <cellStyle name="20% - Accent1" xfId="60183" builtinId="30" hidden="1"/>
    <cellStyle name="20% - Accent1" xfId="60218" builtinId="30" hidden="1"/>
    <cellStyle name="20% - Accent1" xfId="59889" builtinId="30" hidden="1"/>
    <cellStyle name="20% - Accent1" xfId="59869" builtinId="30" hidden="1"/>
    <cellStyle name="20% - Accent1" xfId="58920" builtinId="30" hidden="1"/>
    <cellStyle name="20% - Accent1" xfId="59899" builtinId="30" hidden="1"/>
    <cellStyle name="20% - Accent1" xfId="59836" builtinId="30" hidden="1"/>
    <cellStyle name="20% - Accent1" xfId="59216" builtinId="30" hidden="1"/>
    <cellStyle name="20% - Accent1" xfId="59014" builtinId="30" hidden="1"/>
    <cellStyle name="20% - Accent1" xfId="58896" builtinId="30" hidden="1"/>
    <cellStyle name="20% - Accent1" xfId="59902" builtinId="30" hidden="1"/>
    <cellStyle name="20% - Accent1" xfId="59088" builtinId="30" hidden="1"/>
    <cellStyle name="20% - Accent1" xfId="58969" builtinId="30" hidden="1"/>
    <cellStyle name="20% - Accent1" xfId="59042" builtinId="30" hidden="1"/>
    <cellStyle name="20% - Accent1" xfId="58864" builtinId="30" hidden="1"/>
    <cellStyle name="20% - Accent1" xfId="58871" builtinId="30" hidden="1"/>
    <cellStyle name="20% - Accent1" xfId="58952" builtinId="30" hidden="1"/>
    <cellStyle name="20% - Accent1" xfId="59122" builtinId="30" hidden="1"/>
    <cellStyle name="20% - Accent1" xfId="60271" builtinId="30" hidden="1"/>
    <cellStyle name="20% - Accent1" xfId="60306" builtinId="30" hidden="1"/>
    <cellStyle name="20% - Accent1" xfId="60342" builtinId="30" hidden="1"/>
    <cellStyle name="20% - Accent1" xfId="60380" builtinId="30" hidden="1"/>
    <cellStyle name="20% - Accent1" xfId="60454" builtinId="30" hidden="1"/>
    <cellStyle name="20% - Accent1" xfId="60489" builtinId="30" hidden="1"/>
    <cellStyle name="20% - Accent1" xfId="60524" builtinId="30" hidden="1"/>
    <cellStyle name="20% - Accent1" xfId="60561" builtinId="30" hidden="1"/>
    <cellStyle name="20% - Accent1" xfId="60596" builtinId="30" hidden="1"/>
    <cellStyle name="20% - Accent1" xfId="60639" builtinId="30" hidden="1"/>
    <cellStyle name="20% - Accent1" xfId="60674" builtinId="30" hidden="1"/>
    <cellStyle name="20% - Accent1" xfId="60709" builtinId="30" hidden="1"/>
    <cellStyle name="20% - Accent1" xfId="60744" builtinId="30" hidden="1"/>
    <cellStyle name="20% - Accent1" xfId="60780" builtinId="30" hidden="1"/>
    <cellStyle name="20% - Accent1" xfId="60815" builtinId="30" hidden="1"/>
    <cellStyle name="20% - Accent1" xfId="60852" builtinId="30" hidden="1"/>
    <cellStyle name="20% - Accent1" xfId="60916" builtinId="30" hidden="1"/>
    <cellStyle name="20% - Accent1" xfId="60891" builtinId="30" hidden="1"/>
    <cellStyle name="20% - Accent1" xfId="61026" builtinId="30" hidden="1"/>
    <cellStyle name="20% - Accent1" xfId="60967" builtinId="30" hidden="1"/>
    <cellStyle name="20% - Accent1" xfId="61041" builtinId="30" hidden="1"/>
    <cellStyle name="20% - Accent1" xfId="61067" builtinId="30" hidden="1"/>
    <cellStyle name="20% - Accent1" xfId="61129" builtinId="30" hidden="1"/>
    <cellStyle name="20% - Accent1" xfId="61164" builtinId="30" hidden="1"/>
    <cellStyle name="20% - Accent1" xfId="61200" builtinId="30" hidden="1"/>
    <cellStyle name="20% - Accent1" xfId="61236" builtinId="30" hidden="1"/>
    <cellStyle name="20% - Accent1" xfId="61304" builtinId="30" hidden="1"/>
    <cellStyle name="20% - Accent1" xfId="61339" builtinId="30" hidden="1"/>
    <cellStyle name="20% - Accent1 2" xfId="278"/>
    <cellStyle name="20% - Accent1 2 2" xfId="1748"/>
    <cellStyle name="20% - Accent1 2 2 2" xfId="2397"/>
    <cellStyle name="20% - Accent1 2 2 3" xfId="2682"/>
    <cellStyle name="20% - Accent1 2 3" xfId="400"/>
    <cellStyle name="20% - Accent1 2 4" xfId="2396"/>
    <cellStyle name="20% - Accent1 2 5" xfId="2514"/>
    <cellStyle name="20% - Accent1 3" xfId="401"/>
    <cellStyle name="20% - Accent1 3 2" xfId="1749"/>
    <cellStyle name="20% - Accent1 3 3" xfId="2398"/>
    <cellStyle name="20% - Accent1 3 4" xfId="2540"/>
    <cellStyle name="20% - Accent1 4" xfId="399"/>
    <cellStyle name="20% - Accent1 4 2" xfId="1750"/>
    <cellStyle name="20% - Accent2" xfId="58520" builtinId="34" hidden="1"/>
    <cellStyle name="20% - Accent2" xfId="58783" builtinId="34" hidden="1"/>
    <cellStyle name="20% - Accent2" xfId="58818" builtinId="34" hidden="1"/>
    <cellStyle name="20% - Accent2" xfId="59275" builtinId="34" hidden="1"/>
    <cellStyle name="20% - Accent2" xfId="59312" builtinId="34" hidden="1"/>
    <cellStyle name="20% - Accent2" xfId="59347" builtinId="34" hidden="1"/>
    <cellStyle name="20% - Accent2" xfId="59382" builtinId="34" hidden="1"/>
    <cellStyle name="20% - Accent2" xfId="59418" builtinId="34" hidden="1"/>
    <cellStyle name="20% - Accent2" xfId="59455" builtinId="34" hidden="1"/>
    <cellStyle name="20% - Accent2" xfId="59492" builtinId="34" hidden="1"/>
    <cellStyle name="20% - Accent2" xfId="59561" builtinId="34" hidden="1"/>
    <cellStyle name="20% - Accent2" xfId="59578" builtinId="34" hidden="1"/>
    <cellStyle name="20% - Accent2" xfId="59687" builtinId="34" hidden="1"/>
    <cellStyle name="20% - Accent2" xfId="59641" builtinId="34" hidden="1"/>
    <cellStyle name="20% - Accent2" xfId="59665" builtinId="34" hidden="1"/>
    <cellStyle name="20% - Accent2" xfId="59723" builtinId="34" hidden="1"/>
    <cellStyle name="20% - Accent2" xfId="59950" builtinId="34" hidden="1"/>
    <cellStyle name="20% - Accent2" xfId="59985" builtinId="34" hidden="1"/>
    <cellStyle name="20% - Accent2" xfId="60021" builtinId="34" hidden="1"/>
    <cellStyle name="20% - Accent2" xfId="60065" builtinId="34" hidden="1"/>
    <cellStyle name="20% - Accent2" xfId="60187" builtinId="34" hidden="1"/>
    <cellStyle name="20% - Accent2" xfId="60222" builtinId="34" hidden="1"/>
    <cellStyle name="20% - Accent2" xfId="58942" builtinId="34" hidden="1"/>
    <cellStyle name="20% - Accent2" xfId="58931" builtinId="34" hidden="1"/>
    <cellStyle name="20% - Accent2" xfId="59194" builtinId="34" hidden="1"/>
    <cellStyle name="20% - Accent2" xfId="59893" builtinId="34" hidden="1"/>
    <cellStyle name="20% - Accent2" xfId="58845" builtinId="34" hidden="1"/>
    <cellStyle name="20% - Accent2" xfId="59824" builtinId="34" hidden="1"/>
    <cellStyle name="20% - Accent2" xfId="60084" builtinId="34" hidden="1"/>
    <cellStyle name="20% - Accent2" xfId="58892" builtinId="34" hidden="1"/>
    <cellStyle name="20% - Accent2" xfId="59783" builtinId="34" hidden="1"/>
    <cellStyle name="20% - Accent2" xfId="58887" builtinId="34" hidden="1"/>
    <cellStyle name="20% - Accent2" xfId="58879" builtinId="34" hidden="1"/>
    <cellStyle name="20% - Accent2" xfId="59020" builtinId="34" hidden="1"/>
    <cellStyle name="20% - Accent2" xfId="58762" builtinId="34" hidden="1"/>
    <cellStyle name="20% - Accent2" xfId="59073" builtinId="34" hidden="1"/>
    <cellStyle name="20% - Accent2" xfId="59026" builtinId="34" hidden="1"/>
    <cellStyle name="20% - Accent2" xfId="58750" builtinId="34" hidden="1"/>
    <cellStyle name="20% - Accent2" xfId="60275" builtinId="34" hidden="1"/>
    <cellStyle name="20% - Accent2" xfId="60310" builtinId="34" hidden="1"/>
    <cellStyle name="20% - Accent2" xfId="60346" builtinId="34" hidden="1"/>
    <cellStyle name="20% - Accent2" xfId="60384" builtinId="34" hidden="1"/>
    <cellStyle name="20% - Accent2" xfId="60458" builtinId="34" hidden="1"/>
    <cellStyle name="20% - Accent2" xfId="60493" builtinId="34" hidden="1"/>
    <cellStyle name="20% - Accent2" xfId="60528" builtinId="34" hidden="1"/>
    <cellStyle name="20% - Accent2" xfId="60565" builtinId="34" hidden="1"/>
    <cellStyle name="20% - Accent2" xfId="60600" builtinId="34" hidden="1"/>
    <cellStyle name="20% - Accent2" xfId="60643" builtinId="34" hidden="1"/>
    <cellStyle name="20% - Accent2" xfId="60678" builtinId="34" hidden="1"/>
    <cellStyle name="20% - Accent2" xfId="60713" builtinId="34" hidden="1"/>
    <cellStyle name="20% - Accent2" xfId="60748" builtinId="34" hidden="1"/>
    <cellStyle name="20% - Accent2" xfId="60784" builtinId="34" hidden="1"/>
    <cellStyle name="20% - Accent2" xfId="60819" builtinId="34" hidden="1"/>
    <cellStyle name="20% - Accent2" xfId="60856" builtinId="34" hidden="1"/>
    <cellStyle name="20% - Accent2" xfId="60917" builtinId="34" hidden="1"/>
    <cellStyle name="20% - Accent2" xfId="60931" builtinId="34" hidden="1"/>
    <cellStyle name="20% - Accent2" xfId="61035" builtinId="34" hidden="1"/>
    <cellStyle name="20% - Accent2" xfId="60991" builtinId="34" hidden="1"/>
    <cellStyle name="20% - Accent2" xfId="61014" builtinId="34" hidden="1"/>
    <cellStyle name="20% - Accent2" xfId="61071" builtinId="34" hidden="1"/>
    <cellStyle name="20% - Accent2" xfId="61133" builtinId="34" hidden="1"/>
    <cellStyle name="20% - Accent2" xfId="61168" builtinId="34" hidden="1"/>
    <cellStyle name="20% - Accent2" xfId="61204" builtinId="34" hidden="1"/>
    <cellStyle name="20% - Accent2" xfId="61240" builtinId="34" hidden="1"/>
    <cellStyle name="20% - Accent2" xfId="61308" builtinId="34" hidden="1"/>
    <cellStyle name="20% - Accent2" xfId="61343" builtinId="34" hidden="1"/>
    <cellStyle name="20% - Accent2 2" xfId="279"/>
    <cellStyle name="20% - Accent2 2 2" xfId="1751"/>
    <cellStyle name="20% - Accent2 2 3" xfId="403"/>
    <cellStyle name="20% - Accent2 3" xfId="404"/>
    <cellStyle name="20% - Accent2 3 2" xfId="1752"/>
    <cellStyle name="20% - Accent2 4" xfId="402"/>
    <cellStyle name="20% - Accent2 4 2" xfId="1753"/>
    <cellStyle name="20% - Accent3" xfId="58524" builtinId="38" hidden="1"/>
    <cellStyle name="20% - Accent3" xfId="58787" builtinId="38" hidden="1"/>
    <cellStyle name="20% - Accent3" xfId="58822" builtinId="38" hidden="1"/>
    <cellStyle name="20% - Accent3" xfId="59279" builtinId="38" hidden="1"/>
    <cellStyle name="20% - Accent3" xfId="59316" builtinId="38" hidden="1"/>
    <cellStyle name="20% - Accent3" xfId="59351" builtinId="38" hidden="1"/>
    <cellStyle name="20% - Accent3" xfId="59386" builtinId="38" hidden="1"/>
    <cellStyle name="20% - Accent3" xfId="59422" builtinId="38" hidden="1"/>
    <cellStyle name="20% - Accent3" xfId="59459" builtinId="38" hidden="1"/>
    <cellStyle name="20% - Accent3" xfId="59496" builtinId="38" hidden="1"/>
    <cellStyle name="20% - Accent3" xfId="59566" builtinId="38" hidden="1"/>
    <cellStyle name="20% - Accent3" xfId="59548" builtinId="38" hidden="1"/>
    <cellStyle name="20% - Accent3" xfId="59660" builtinId="38" hidden="1"/>
    <cellStyle name="20% - Accent3" xfId="59608" builtinId="38" hidden="1"/>
    <cellStyle name="20% - Accent3" xfId="59614" builtinId="38" hidden="1"/>
    <cellStyle name="20% - Accent3" xfId="59727" builtinId="38" hidden="1"/>
    <cellStyle name="20% - Accent3" xfId="59954" builtinId="38" hidden="1"/>
    <cellStyle name="20% - Accent3" xfId="59989" builtinId="38" hidden="1"/>
    <cellStyle name="20% - Accent3" xfId="60025" builtinId="38" hidden="1"/>
    <cellStyle name="20% - Accent3" xfId="60069" builtinId="38" hidden="1"/>
    <cellStyle name="20% - Accent3" xfId="60191" builtinId="38" hidden="1"/>
    <cellStyle name="20% - Accent3" xfId="60226" builtinId="38" hidden="1"/>
    <cellStyle name="20% - Accent3" xfId="59883" builtinId="38" hidden="1"/>
    <cellStyle name="20% - Accent3" xfId="59863" builtinId="38" hidden="1"/>
    <cellStyle name="20% - Accent3" xfId="59190" builtinId="38" hidden="1"/>
    <cellStyle name="20% - Accent3" xfId="59567" builtinId="38" hidden="1"/>
    <cellStyle name="20% - Accent3" xfId="59158" builtinId="38" hidden="1"/>
    <cellStyle name="20% - Accent3" xfId="59241" builtinId="38" hidden="1"/>
    <cellStyle name="20% - Accent3" xfId="59012" builtinId="38" hidden="1"/>
    <cellStyle name="20% - Accent3" xfId="59134" builtinId="38" hidden="1"/>
    <cellStyle name="20% - Accent3" xfId="59772" builtinId="38" hidden="1"/>
    <cellStyle name="20% - Accent3" xfId="59559" builtinId="38" hidden="1"/>
    <cellStyle name="20% - Accent3" xfId="59021" builtinId="38" hidden="1"/>
    <cellStyle name="20% - Accent3" xfId="59082" builtinId="38" hidden="1"/>
    <cellStyle name="20% - Accent3" xfId="60168" builtinId="38" hidden="1"/>
    <cellStyle name="20% - Accent3" xfId="59034" builtinId="38" hidden="1"/>
    <cellStyle name="20% - Accent3" xfId="58873" builtinId="38" hidden="1"/>
    <cellStyle name="20% - Accent3" xfId="58748" builtinId="38" hidden="1"/>
    <cellStyle name="20% - Accent3" xfId="60279" builtinId="38" hidden="1"/>
    <cellStyle name="20% - Accent3" xfId="60314" builtinId="38" hidden="1"/>
    <cellStyle name="20% - Accent3" xfId="60350" builtinId="38" hidden="1"/>
    <cellStyle name="20% - Accent3" xfId="60388" builtinId="38" hidden="1"/>
    <cellStyle name="20% - Accent3" xfId="60462" builtinId="38" hidden="1"/>
    <cellStyle name="20% - Accent3" xfId="60497" builtinId="38" hidden="1"/>
    <cellStyle name="20% - Accent3" xfId="60532" builtinId="38" hidden="1"/>
    <cellStyle name="20% - Accent3" xfId="60569" builtinId="38" hidden="1"/>
    <cellStyle name="20% - Accent3" xfId="60604" builtinId="38" hidden="1"/>
    <cellStyle name="20% - Accent3" xfId="60647" builtinId="38" hidden="1"/>
    <cellStyle name="20% - Accent3" xfId="60682" builtinId="38" hidden="1"/>
    <cellStyle name="20% - Accent3" xfId="60717" builtinId="38" hidden="1"/>
    <cellStyle name="20% - Accent3" xfId="60752" builtinId="38" hidden="1"/>
    <cellStyle name="20% - Accent3" xfId="60788" builtinId="38" hidden="1"/>
    <cellStyle name="20% - Accent3" xfId="60823" builtinId="38" hidden="1"/>
    <cellStyle name="20% - Accent3" xfId="60860" builtinId="38" hidden="1"/>
    <cellStyle name="20% - Accent3" xfId="60921" builtinId="38" hidden="1"/>
    <cellStyle name="20% - Accent3" xfId="60905" builtinId="38" hidden="1"/>
    <cellStyle name="20% - Accent3" xfId="61009" builtinId="38" hidden="1"/>
    <cellStyle name="20% - Accent3" xfId="60960" builtinId="38" hidden="1"/>
    <cellStyle name="20% - Accent3" xfId="60965" builtinId="38" hidden="1"/>
    <cellStyle name="20% - Accent3" xfId="61075" builtinId="38" hidden="1"/>
    <cellStyle name="20% - Accent3" xfId="61137" builtinId="38" hidden="1"/>
    <cellStyle name="20% - Accent3" xfId="61172" builtinId="38" hidden="1"/>
    <cellStyle name="20% - Accent3" xfId="61208" builtinId="38" hidden="1"/>
    <cellStyle name="20% - Accent3" xfId="61244" builtinId="38" hidden="1"/>
    <cellStyle name="20% - Accent3" xfId="61312" builtinId="38" hidden="1"/>
    <cellStyle name="20% - Accent3" xfId="61347" builtinId="38" hidden="1"/>
    <cellStyle name="20% - Accent3 2" xfId="280"/>
    <cellStyle name="20% - Accent3 2 2" xfId="1754"/>
    <cellStyle name="20% - Accent3 2 3" xfId="406"/>
    <cellStyle name="20% - Accent3 3" xfId="407"/>
    <cellStyle name="20% - Accent3 3 2" xfId="1755"/>
    <cellStyle name="20% - Accent3 4" xfId="405"/>
    <cellStyle name="20% - Accent3 4 2" xfId="1756"/>
    <cellStyle name="20% - Accent4" xfId="58528" builtinId="42" hidden="1"/>
    <cellStyle name="20% - Accent4" xfId="58791" builtinId="42" hidden="1"/>
    <cellStyle name="20% - Accent4" xfId="58826" builtinId="42" hidden="1"/>
    <cellStyle name="20% - Accent4" xfId="59283" builtinId="42" hidden="1"/>
    <cellStyle name="20% - Accent4" xfId="59320" builtinId="42" hidden="1"/>
    <cellStyle name="20% - Accent4" xfId="59355" builtinId="42" hidden="1"/>
    <cellStyle name="20% - Accent4" xfId="59390" builtinId="42" hidden="1"/>
    <cellStyle name="20% - Accent4" xfId="59426" builtinId="42" hidden="1"/>
    <cellStyle name="20% - Accent4" xfId="59463" builtinId="42" hidden="1"/>
    <cellStyle name="20% - Accent4" xfId="59500" builtinId="42" hidden="1"/>
    <cellStyle name="20% - Accent4" xfId="59526" builtinId="42" hidden="1"/>
    <cellStyle name="20% - Accent4" xfId="59588" builtinId="42" hidden="1"/>
    <cellStyle name="20% - Accent4" xfId="59622" builtinId="42" hidden="1"/>
    <cellStyle name="20% - Accent4" xfId="59670" builtinId="42" hidden="1"/>
    <cellStyle name="20% - Accent4" xfId="59695" builtinId="42" hidden="1"/>
    <cellStyle name="20% - Accent4" xfId="59731" builtinId="42" hidden="1"/>
    <cellStyle name="20% - Accent4" xfId="59958" builtinId="42" hidden="1"/>
    <cellStyle name="20% - Accent4" xfId="59993" builtinId="42" hidden="1"/>
    <cellStyle name="20% - Accent4" xfId="60029" builtinId="42" hidden="1"/>
    <cellStyle name="20% - Accent4" xfId="60073" builtinId="42" hidden="1"/>
    <cellStyle name="20% - Accent4" xfId="60195" builtinId="42" hidden="1"/>
    <cellStyle name="20% - Accent4" xfId="60230" builtinId="42" hidden="1"/>
    <cellStyle name="20% - Accent4" xfId="59253" builtinId="42" hidden="1"/>
    <cellStyle name="20% - Accent4" xfId="59861" builtinId="42" hidden="1"/>
    <cellStyle name="20% - Accent4" xfId="59186" builtinId="42" hidden="1"/>
    <cellStyle name="20% - Accent4" xfId="59807" builtinId="42" hidden="1"/>
    <cellStyle name="20% - Accent4" xfId="59831" builtinId="42" hidden="1"/>
    <cellStyle name="20% - Accent4" xfId="59149" builtinId="42" hidden="1"/>
    <cellStyle name="20% - Accent4" xfId="60047" builtinId="42" hidden="1"/>
    <cellStyle name="20% - Accent4" xfId="59815" builtinId="42" hidden="1"/>
    <cellStyle name="20% - Accent4" xfId="59764" builtinId="42" hidden="1"/>
    <cellStyle name="20% - Accent4" xfId="58848" builtinId="42" hidden="1"/>
    <cellStyle name="20% - Accent4" xfId="60045" builtinId="42" hidden="1"/>
    <cellStyle name="20% - Accent4" xfId="59079" builtinId="42" hidden="1"/>
    <cellStyle name="20% - Accent4" xfId="58841" builtinId="42" hidden="1"/>
    <cellStyle name="20% - Accent4" xfId="58958" builtinId="42" hidden="1"/>
    <cellStyle name="20% - Accent4" xfId="59053" builtinId="42" hidden="1"/>
    <cellStyle name="20% - Accent4" xfId="58859" builtinId="42" hidden="1"/>
    <cellStyle name="20% - Accent4" xfId="60283" builtinId="42" hidden="1"/>
    <cellStyle name="20% - Accent4" xfId="60318" builtinId="42" hidden="1"/>
    <cellStyle name="20% - Accent4" xfId="60354" builtinId="42" hidden="1"/>
    <cellStyle name="20% - Accent4" xfId="60392" builtinId="42" hidden="1"/>
    <cellStyle name="20% - Accent4" xfId="60466" builtinId="42" hidden="1"/>
    <cellStyle name="20% - Accent4" xfId="60501" builtinId="42" hidden="1"/>
    <cellStyle name="20% - Accent4" xfId="60536" builtinId="42" hidden="1"/>
    <cellStyle name="20% - Accent4" xfId="60573" builtinId="42" hidden="1"/>
    <cellStyle name="20% - Accent4" xfId="60608" builtinId="42" hidden="1"/>
    <cellStyle name="20% - Accent4" xfId="60651" builtinId="42" hidden="1"/>
    <cellStyle name="20% - Accent4" xfId="60686" builtinId="42" hidden="1"/>
    <cellStyle name="20% - Accent4" xfId="60721" builtinId="42" hidden="1"/>
    <cellStyle name="20% - Accent4" xfId="60756" builtinId="42" hidden="1"/>
    <cellStyle name="20% - Accent4" xfId="60792" builtinId="42" hidden="1"/>
    <cellStyle name="20% - Accent4" xfId="60827" builtinId="42" hidden="1"/>
    <cellStyle name="20% - Accent4" xfId="60864" builtinId="42" hidden="1"/>
    <cellStyle name="20% - Accent4" xfId="60883" builtinId="42" hidden="1"/>
    <cellStyle name="20% - Accent4" xfId="60941" builtinId="42" hidden="1"/>
    <cellStyle name="20% - Accent4" xfId="60973" builtinId="42" hidden="1"/>
    <cellStyle name="20% - Accent4" xfId="61019" builtinId="42" hidden="1"/>
    <cellStyle name="20% - Accent4" xfId="61043" builtinId="42" hidden="1"/>
    <cellStyle name="20% - Accent4" xfId="61079" builtinId="42" hidden="1"/>
    <cellStyle name="20% - Accent4" xfId="61141" builtinId="42" hidden="1"/>
    <cellStyle name="20% - Accent4" xfId="61176" builtinId="42" hidden="1"/>
    <cellStyle name="20% - Accent4" xfId="61212" builtinId="42" hidden="1"/>
    <cellStyle name="20% - Accent4" xfId="61248" builtinId="42" hidden="1"/>
    <cellStyle name="20% - Accent4" xfId="61316" builtinId="42" hidden="1"/>
    <cellStyle name="20% - Accent4" xfId="61351" builtinId="42" hidden="1"/>
    <cellStyle name="20% - Accent4 2" xfId="281"/>
    <cellStyle name="20% - Accent4 2 2" xfId="1757"/>
    <cellStyle name="20% - Accent4 2 3" xfId="409"/>
    <cellStyle name="20% - Accent4 3" xfId="410"/>
    <cellStyle name="20% - Accent4 3 2" xfId="1758"/>
    <cellStyle name="20% - Accent4 4" xfId="408"/>
    <cellStyle name="20% - Accent4 4 2" xfId="1759"/>
    <cellStyle name="20% - Accent5" xfId="58532" builtinId="46" hidden="1"/>
    <cellStyle name="20% - Accent5" xfId="58795" builtinId="46" hidden="1"/>
    <cellStyle name="20% - Accent5" xfId="58830" builtinId="46" hidden="1"/>
    <cellStyle name="20% - Accent5" xfId="59287" builtinId="46" hidden="1"/>
    <cellStyle name="20% - Accent5" xfId="59324" builtinId="46" hidden="1"/>
    <cellStyle name="20% - Accent5" xfId="59359" builtinId="46" hidden="1"/>
    <cellStyle name="20% - Accent5" xfId="59394" builtinId="46" hidden="1"/>
    <cellStyle name="20% - Accent5" xfId="59430" builtinId="46" hidden="1"/>
    <cellStyle name="20% - Accent5" xfId="59467" builtinId="46" hidden="1"/>
    <cellStyle name="20% - Accent5" xfId="59504" builtinId="46" hidden="1"/>
    <cellStyle name="20% - Accent5" xfId="59574" builtinId="46" hidden="1"/>
    <cellStyle name="20% - Accent5" xfId="59592" builtinId="46" hidden="1"/>
    <cellStyle name="20% - Accent5" xfId="59635" builtinId="46" hidden="1"/>
    <cellStyle name="20% - Accent5" xfId="59604" builtinId="46" hidden="1"/>
    <cellStyle name="20% - Accent5" xfId="59699" builtinId="46" hidden="1"/>
    <cellStyle name="20% - Accent5" xfId="59735" builtinId="46" hidden="1"/>
    <cellStyle name="20% - Accent5" xfId="59962" builtinId="46" hidden="1"/>
    <cellStyle name="20% - Accent5" xfId="59997" builtinId="46" hidden="1"/>
    <cellStyle name="20% - Accent5" xfId="60033" builtinId="46" hidden="1"/>
    <cellStyle name="20% - Accent5" xfId="60077" builtinId="46" hidden="1"/>
    <cellStyle name="20% - Accent5" xfId="60199" builtinId="46" hidden="1"/>
    <cellStyle name="20% - Accent5" xfId="60234" builtinId="46" hidden="1"/>
    <cellStyle name="20% - Accent5" xfId="59250" builtinId="46" hidden="1"/>
    <cellStyle name="20% - Accent5" xfId="58927" builtinId="46" hidden="1"/>
    <cellStyle name="20% - Accent5" xfId="59182" builtinId="46" hidden="1"/>
    <cellStyle name="20% - Accent5" xfId="59805" builtinId="46" hidden="1"/>
    <cellStyle name="20% - Accent5" xfId="59156" builtinId="46" hidden="1"/>
    <cellStyle name="20% - Accent5" xfId="59147" builtinId="46" hidden="1"/>
    <cellStyle name="20% - Accent5" xfId="59090" builtinId="46" hidden="1"/>
    <cellStyle name="20% - Accent5" xfId="58760" builtinId="46" hidden="1"/>
    <cellStyle name="20% - Accent5" xfId="60046" builtinId="46" hidden="1"/>
    <cellStyle name="20% - Accent5" xfId="60164" builtinId="46" hidden="1"/>
    <cellStyle name="20% - Accent5" xfId="59057" builtinId="46" hidden="1"/>
    <cellStyle name="20% - Accent5" xfId="58875" builtinId="46" hidden="1"/>
    <cellStyle name="20% - Accent5" xfId="58985" builtinId="46" hidden="1"/>
    <cellStyle name="20% - Accent5" xfId="59075" builtinId="46" hidden="1"/>
    <cellStyle name="20% - Accent5" xfId="58950" builtinId="46" hidden="1"/>
    <cellStyle name="20% - Accent5" xfId="58855" builtinId="46" hidden="1"/>
    <cellStyle name="20% - Accent5" xfId="60287" builtinId="46" hidden="1"/>
    <cellStyle name="20% - Accent5" xfId="60322" builtinId="46" hidden="1"/>
    <cellStyle name="20% - Accent5" xfId="60358" builtinId="46" hidden="1"/>
    <cellStyle name="20% - Accent5" xfId="60396" builtinId="46" hidden="1"/>
    <cellStyle name="20% - Accent5" xfId="60470" builtinId="46" hidden="1"/>
    <cellStyle name="20% - Accent5" xfId="60505" builtinId="46" hidden="1"/>
    <cellStyle name="20% - Accent5" xfId="60540" builtinId="46" hidden="1"/>
    <cellStyle name="20% - Accent5" xfId="60577" builtinId="46" hidden="1"/>
    <cellStyle name="20% - Accent5" xfId="60612" builtinId="46" hidden="1"/>
    <cellStyle name="20% - Accent5" xfId="60655" builtinId="46" hidden="1"/>
    <cellStyle name="20% - Accent5" xfId="60690" builtinId="46" hidden="1"/>
    <cellStyle name="20% - Accent5" xfId="60725" builtinId="46" hidden="1"/>
    <cellStyle name="20% - Accent5" xfId="60760" builtinId="46" hidden="1"/>
    <cellStyle name="20% - Accent5" xfId="60796" builtinId="46" hidden="1"/>
    <cellStyle name="20% - Accent5" xfId="60831" builtinId="46" hidden="1"/>
    <cellStyle name="20% - Accent5" xfId="60868" builtinId="46" hidden="1"/>
    <cellStyle name="20% - Accent5" xfId="60927" builtinId="46" hidden="1"/>
    <cellStyle name="20% - Accent5" xfId="60945" builtinId="46" hidden="1"/>
    <cellStyle name="20% - Accent5" xfId="60985" builtinId="46" hidden="1"/>
    <cellStyle name="20% - Accent5" xfId="60957" builtinId="46" hidden="1"/>
    <cellStyle name="20% - Accent5" xfId="61047" builtinId="46" hidden="1"/>
    <cellStyle name="20% - Accent5" xfId="61083" builtinId="46" hidden="1"/>
    <cellStyle name="20% - Accent5" xfId="61145" builtinId="46" hidden="1"/>
    <cellStyle name="20% - Accent5" xfId="61180" builtinId="46" hidden="1"/>
    <cellStyle name="20% - Accent5" xfId="61216" builtinId="46" hidden="1"/>
    <cellStyle name="20% - Accent5" xfId="61252" builtinId="46" hidden="1"/>
    <cellStyle name="20% - Accent5" xfId="61320" builtinId="46" hidden="1"/>
    <cellStyle name="20% - Accent5" xfId="61355" builtinId="46" hidden="1"/>
    <cellStyle name="20% - Accent5 2" xfId="282"/>
    <cellStyle name="20% - Accent5 2 2" xfId="1760"/>
    <cellStyle name="20% - Accent5 2 3" xfId="412"/>
    <cellStyle name="20% - Accent5 3" xfId="411"/>
    <cellStyle name="20% - Accent5 3 2" xfId="1761"/>
    <cellStyle name="20% - Accent6" xfId="58536" builtinId="50" hidden="1"/>
    <cellStyle name="20% - Accent6" xfId="58799" builtinId="50" hidden="1"/>
    <cellStyle name="20% - Accent6" xfId="58834" builtinId="50" hidden="1"/>
    <cellStyle name="20% - Accent6" xfId="59291" builtinId="50" hidden="1"/>
    <cellStyle name="20% - Accent6" xfId="59328" builtinId="50" hidden="1"/>
    <cellStyle name="20% - Accent6" xfId="59363" builtinId="50" hidden="1"/>
    <cellStyle name="20% - Accent6" xfId="59398" builtinId="50" hidden="1"/>
    <cellStyle name="20% - Accent6" xfId="59434" builtinId="50" hidden="1"/>
    <cellStyle name="20% - Accent6" xfId="59471" builtinId="50" hidden="1"/>
    <cellStyle name="20% - Accent6" xfId="59508" builtinId="50" hidden="1"/>
    <cellStyle name="20% - Accent6" xfId="59570" builtinId="50" hidden="1"/>
    <cellStyle name="20% - Accent6" xfId="59596" builtinId="50" hidden="1"/>
    <cellStyle name="20% - Accent6" xfId="59680" builtinId="50" hidden="1"/>
    <cellStyle name="20% - Accent6" xfId="59611" builtinId="50" hidden="1"/>
    <cellStyle name="20% - Accent6" xfId="59703" builtinId="50" hidden="1"/>
    <cellStyle name="20% - Accent6" xfId="59739" builtinId="50" hidden="1"/>
    <cellStyle name="20% - Accent6" xfId="59966" builtinId="50" hidden="1"/>
    <cellStyle name="20% - Accent6" xfId="60001" builtinId="50" hidden="1"/>
    <cellStyle name="20% - Accent6" xfId="60037" builtinId="50" hidden="1"/>
    <cellStyle name="20% - Accent6" xfId="60081" builtinId="50" hidden="1"/>
    <cellStyle name="20% - Accent6" xfId="60203" builtinId="50" hidden="1"/>
    <cellStyle name="20% - Accent6" xfId="60238" builtinId="50" hidden="1"/>
    <cellStyle name="20% - Accent6" xfId="59878" builtinId="50" hidden="1"/>
    <cellStyle name="20% - Accent6" xfId="59857" builtinId="50" hidden="1"/>
    <cellStyle name="20% - Accent6" xfId="59178" builtinId="50" hidden="1"/>
    <cellStyle name="20% - Accent6" xfId="59795" builtinId="50" hidden="1"/>
    <cellStyle name="20% - Accent6" xfId="59152" builtinId="50" hidden="1"/>
    <cellStyle name="20% - Accent6" xfId="58754" builtinId="50" hidden="1"/>
    <cellStyle name="20% - Accent6" xfId="59140" builtinId="50" hidden="1"/>
    <cellStyle name="20% - Accent6" xfId="59923" builtinId="50" hidden="1"/>
    <cellStyle name="20% - Accent6" xfId="59047" builtinId="50" hidden="1"/>
    <cellStyle name="20% - Accent6" xfId="59087" builtinId="50" hidden="1"/>
    <cellStyle name="20% - Accent6" xfId="59756" builtinId="50" hidden="1"/>
    <cellStyle name="20% - Accent6" xfId="59001" builtinId="50" hidden="1"/>
    <cellStyle name="20% - Accent6" xfId="60162" builtinId="50" hidden="1"/>
    <cellStyle name="20% - Accent6" xfId="59076" builtinId="50" hidden="1"/>
    <cellStyle name="20% - Accent6" xfId="59760" builtinId="50" hidden="1"/>
    <cellStyle name="20% - Accent6" xfId="58854" builtinId="50" hidden="1"/>
    <cellStyle name="20% - Accent6" xfId="60291" builtinId="50" hidden="1"/>
    <cellStyle name="20% - Accent6" xfId="60326" builtinId="50" hidden="1"/>
    <cellStyle name="20% - Accent6" xfId="60362" builtinId="50" hidden="1"/>
    <cellStyle name="20% - Accent6" xfId="60400" builtinId="50" hidden="1"/>
    <cellStyle name="20% - Accent6" xfId="60474" builtinId="50" hidden="1"/>
    <cellStyle name="20% - Accent6" xfId="60509" builtinId="50" hidden="1"/>
    <cellStyle name="20% - Accent6" xfId="60544" builtinId="50" hidden="1"/>
    <cellStyle name="20% - Accent6" xfId="60581" builtinId="50" hidden="1"/>
    <cellStyle name="20% - Accent6" xfId="60616" builtinId="50" hidden="1"/>
    <cellStyle name="20% - Accent6" xfId="60659" builtinId="50" hidden="1"/>
    <cellStyle name="20% - Accent6" xfId="60694" builtinId="50" hidden="1"/>
    <cellStyle name="20% - Accent6" xfId="60729" builtinId="50" hidden="1"/>
    <cellStyle name="20% - Accent6" xfId="60764" builtinId="50" hidden="1"/>
    <cellStyle name="20% - Accent6" xfId="60800" builtinId="50" hidden="1"/>
    <cellStyle name="20% - Accent6" xfId="60835" builtinId="50" hidden="1"/>
    <cellStyle name="20% - Accent6" xfId="60872" builtinId="50" hidden="1"/>
    <cellStyle name="20% - Accent6" xfId="60924" builtinId="50" hidden="1"/>
    <cellStyle name="20% - Accent6" xfId="60949" builtinId="50" hidden="1"/>
    <cellStyle name="20% - Accent6" xfId="61028" builtinId="50" hidden="1"/>
    <cellStyle name="20% - Accent6" xfId="60962" builtinId="50" hidden="1"/>
    <cellStyle name="20% - Accent6" xfId="61051" builtinId="50" hidden="1"/>
    <cellStyle name="20% - Accent6" xfId="61087" builtinId="50" hidden="1"/>
    <cellStyle name="20% - Accent6" xfId="61149" builtinId="50" hidden="1"/>
    <cellStyle name="20% - Accent6" xfId="61184" builtinId="50" hidden="1"/>
    <cellStyle name="20% - Accent6" xfId="61220" builtinId="50" hidden="1"/>
    <cellStyle name="20% - Accent6" xfId="61256" builtinId="50" hidden="1"/>
    <cellStyle name="20% - Accent6" xfId="61324" builtinId="50" hidden="1"/>
    <cellStyle name="20% - Accent6" xfId="61359" builtinId="50" hidden="1"/>
    <cellStyle name="20% - Accent6 2" xfId="283"/>
    <cellStyle name="20% - Accent6 2 2" xfId="1762"/>
    <cellStyle name="20% - Accent6 2 3" xfId="414"/>
    <cellStyle name="20% - Accent6 3" xfId="415"/>
    <cellStyle name="20% - Accent6 3 2" xfId="1763"/>
    <cellStyle name="20% - Accent6 4" xfId="413"/>
    <cellStyle name="20% - Accent6 4 2" xfId="1764"/>
    <cellStyle name="4" xfId="15"/>
    <cellStyle name="40% - Accent1" xfId="58517" builtinId="31" hidden="1"/>
    <cellStyle name="40% - Accent1" xfId="58780" builtinId="31" hidden="1"/>
    <cellStyle name="40% - Accent1" xfId="58815" builtinId="31" hidden="1"/>
    <cellStyle name="40% - Accent1" xfId="59272" builtinId="31" hidden="1"/>
    <cellStyle name="40% - Accent1" xfId="59309" builtinId="31" hidden="1"/>
    <cellStyle name="40% - Accent1" xfId="59344" builtinId="31" hidden="1"/>
    <cellStyle name="40% - Accent1" xfId="59379" builtinId="31" hidden="1"/>
    <cellStyle name="40% - Accent1" xfId="59415" builtinId="31" hidden="1"/>
    <cellStyle name="40% - Accent1" xfId="59452" builtinId="31" hidden="1"/>
    <cellStyle name="40% - Accent1" xfId="59489" builtinId="31" hidden="1"/>
    <cellStyle name="40% - Accent1" xfId="59541" builtinId="31" hidden="1"/>
    <cellStyle name="40% - Accent1" xfId="59531" builtinId="31" hidden="1"/>
    <cellStyle name="40% - Accent1" xfId="59630" builtinId="31" hidden="1"/>
    <cellStyle name="40% - Accent1" xfId="59636" builtinId="31" hidden="1"/>
    <cellStyle name="40% - Accent1" xfId="59667" builtinId="31" hidden="1"/>
    <cellStyle name="40% - Accent1" xfId="59720" builtinId="31" hidden="1"/>
    <cellStyle name="40% - Accent1" xfId="59947" builtinId="31" hidden="1"/>
    <cellStyle name="40% - Accent1" xfId="59982" builtinId="31" hidden="1"/>
    <cellStyle name="40% - Accent1" xfId="60018" builtinId="31" hidden="1"/>
    <cellStyle name="40% - Accent1" xfId="60062" builtinId="31" hidden="1"/>
    <cellStyle name="40% - Accent1" xfId="60184" builtinId="31" hidden="1"/>
    <cellStyle name="40% - Accent1" xfId="60219" builtinId="31" hidden="1"/>
    <cellStyle name="40% - Accent1" xfId="59888" builtinId="31" hidden="1"/>
    <cellStyle name="40% - Accent1" xfId="59868" builtinId="31" hidden="1"/>
    <cellStyle name="40% - Accent1" xfId="59197" builtinId="31" hidden="1"/>
    <cellStyle name="40% - Accent1" xfId="59897" builtinId="31" hidden="1"/>
    <cellStyle name="40% - Accent1" xfId="60095" builtinId="31" hidden="1"/>
    <cellStyle name="40% - Accent1" xfId="59220" builtinId="31" hidden="1"/>
    <cellStyle name="40% - Accent1" xfId="58980" builtinId="31" hidden="1"/>
    <cellStyle name="40% - Accent1" xfId="58895" builtinId="31" hidden="1"/>
    <cellStyle name="40% - Accent1" xfId="60092" builtinId="31" hidden="1"/>
    <cellStyle name="40% - Accent1" xfId="59046" builtinId="31" hidden="1"/>
    <cellStyle name="40% - Accent1" xfId="58972" builtinId="31" hidden="1"/>
    <cellStyle name="40% - Accent1" xfId="58974" builtinId="31" hidden="1"/>
    <cellStyle name="40% - Accent1" xfId="58990" builtinId="31" hidden="1"/>
    <cellStyle name="40% - Accent1" xfId="58984" builtinId="31" hidden="1"/>
    <cellStyle name="40% - Accent1" xfId="59068" builtinId="31" hidden="1"/>
    <cellStyle name="40% - Accent1" xfId="58751" builtinId="31" hidden="1"/>
    <cellStyle name="40% - Accent1" xfId="60272" builtinId="31" hidden="1"/>
    <cellStyle name="40% - Accent1" xfId="60307" builtinId="31" hidden="1"/>
    <cellStyle name="40% - Accent1" xfId="60343" builtinId="31" hidden="1"/>
    <cellStyle name="40% - Accent1" xfId="60381" builtinId="31" hidden="1"/>
    <cellStyle name="40% - Accent1" xfId="60455" builtinId="31" hidden="1"/>
    <cellStyle name="40% - Accent1" xfId="60490" builtinId="31" hidden="1"/>
    <cellStyle name="40% - Accent1" xfId="60525" builtinId="31" hidden="1"/>
    <cellStyle name="40% - Accent1" xfId="60562" builtinId="31" hidden="1"/>
    <cellStyle name="40% - Accent1" xfId="60597" builtinId="31" hidden="1"/>
    <cellStyle name="40% - Accent1" xfId="60640" builtinId="31" hidden="1"/>
    <cellStyle name="40% - Accent1" xfId="60675" builtinId="31" hidden="1"/>
    <cellStyle name="40% - Accent1" xfId="60710" builtinId="31" hidden="1"/>
    <cellStyle name="40% - Accent1" xfId="60745" builtinId="31" hidden="1"/>
    <cellStyle name="40% - Accent1" xfId="60781" builtinId="31" hidden="1"/>
    <cellStyle name="40% - Accent1" xfId="60816" builtinId="31" hidden="1"/>
    <cellStyle name="40% - Accent1" xfId="60853" builtinId="31" hidden="1"/>
    <cellStyle name="40% - Accent1" xfId="60898" builtinId="31" hidden="1"/>
    <cellStyle name="40% - Accent1" xfId="60888" builtinId="31" hidden="1"/>
    <cellStyle name="40% - Accent1" xfId="60981" builtinId="31" hidden="1"/>
    <cellStyle name="40% - Accent1" xfId="60986" builtinId="31" hidden="1"/>
    <cellStyle name="40% - Accent1" xfId="61016" builtinId="31" hidden="1"/>
    <cellStyle name="40% - Accent1" xfId="61068" builtinId="31" hidden="1"/>
    <cellStyle name="40% - Accent1" xfId="61130" builtinId="31" hidden="1"/>
    <cellStyle name="40% - Accent1" xfId="61165" builtinId="31" hidden="1"/>
    <cellStyle name="40% - Accent1" xfId="61201" builtinId="31" hidden="1"/>
    <cellStyle name="40% - Accent1" xfId="61237" builtinId="31" hidden="1"/>
    <cellStyle name="40% - Accent1" xfId="61305" builtinId="31" hidden="1"/>
    <cellStyle name="40% - Accent1" xfId="61340" builtinId="31" hidden="1"/>
    <cellStyle name="40% - Accent1 2" xfId="284"/>
    <cellStyle name="40% - Accent1 2 2" xfId="1765"/>
    <cellStyle name="40% - Accent1 2 3" xfId="417"/>
    <cellStyle name="40% - Accent1 3" xfId="418"/>
    <cellStyle name="40% - Accent1 3 2" xfId="1766"/>
    <cellStyle name="40% - Accent1 4" xfId="416"/>
    <cellStyle name="40% - Accent1 4 2" xfId="1767"/>
    <cellStyle name="40% - Accent2" xfId="58521" builtinId="35" hidden="1"/>
    <cellStyle name="40% - Accent2" xfId="58784" builtinId="35" hidden="1"/>
    <cellStyle name="40% - Accent2" xfId="58819" builtinId="35" hidden="1"/>
    <cellStyle name="40% - Accent2" xfId="59276" builtinId="35" hidden="1"/>
    <cellStyle name="40% - Accent2" xfId="59313" builtinId="35" hidden="1"/>
    <cellStyle name="40% - Accent2" xfId="59348" builtinId="35" hidden="1"/>
    <cellStyle name="40% - Accent2" xfId="59383" builtinId="35" hidden="1"/>
    <cellStyle name="40% - Accent2" xfId="59419" builtinId="35" hidden="1"/>
    <cellStyle name="40% - Accent2" xfId="59456" builtinId="35" hidden="1"/>
    <cellStyle name="40% - Accent2" xfId="59493" builtinId="35" hidden="1"/>
    <cellStyle name="40% - Accent2" xfId="59543" builtinId="35" hidden="1"/>
    <cellStyle name="40% - Accent2" xfId="59562" builtinId="35" hidden="1"/>
    <cellStyle name="40% - Accent2" xfId="59638" builtinId="35" hidden="1"/>
    <cellStyle name="40% - Accent2" xfId="59654" builtinId="35" hidden="1"/>
    <cellStyle name="40% - Accent2" xfId="59520" builtinId="35" hidden="1"/>
    <cellStyle name="40% - Accent2" xfId="59724" builtinId="35" hidden="1"/>
    <cellStyle name="40% - Accent2" xfId="59951" builtinId="35" hidden="1"/>
    <cellStyle name="40% - Accent2" xfId="59986" builtinId="35" hidden="1"/>
    <cellStyle name="40% - Accent2" xfId="60022" builtinId="35" hidden="1"/>
    <cellStyle name="40% - Accent2" xfId="60066" builtinId="35" hidden="1"/>
    <cellStyle name="40% - Accent2" xfId="60188" builtinId="35" hidden="1"/>
    <cellStyle name="40% - Accent2" xfId="60223" builtinId="35" hidden="1"/>
    <cellStyle name="40% - Accent2" xfId="58941" builtinId="35" hidden="1"/>
    <cellStyle name="40% - Accent2" xfId="58930" builtinId="35" hidden="1"/>
    <cellStyle name="40% - Accent2" xfId="59193" builtinId="35" hidden="1"/>
    <cellStyle name="40% - Accent2" xfId="59892" builtinId="35" hidden="1"/>
    <cellStyle name="40% - Accent2" xfId="58759" builtinId="35" hidden="1"/>
    <cellStyle name="40% - Accent2" xfId="59148" builtinId="35" hidden="1"/>
    <cellStyle name="40% - Accent2" xfId="59142" builtinId="35" hidden="1"/>
    <cellStyle name="40% - Accent2" xfId="58891" builtinId="35" hidden="1"/>
    <cellStyle name="40% - Accent2" xfId="59782" builtinId="35" hidden="1"/>
    <cellStyle name="40% - Accent2" xfId="58764" builtinId="35" hidden="1"/>
    <cellStyle name="40% - Accent2" xfId="59083" builtinId="35" hidden="1"/>
    <cellStyle name="40% - Accent2" xfId="58761" builtinId="35" hidden="1"/>
    <cellStyle name="40% - Accent2" xfId="58956" builtinId="35" hidden="1"/>
    <cellStyle name="40% - Accent2" xfId="59125" builtinId="35" hidden="1"/>
    <cellStyle name="40% - Accent2" xfId="59056" builtinId="35" hidden="1"/>
    <cellStyle name="40% - Accent2" xfId="58749" builtinId="35" hidden="1"/>
    <cellStyle name="40% - Accent2" xfId="60276" builtinId="35" hidden="1"/>
    <cellStyle name="40% - Accent2" xfId="60311" builtinId="35" hidden="1"/>
    <cellStyle name="40% - Accent2" xfId="60347" builtinId="35" hidden="1"/>
    <cellStyle name="40% - Accent2" xfId="60385" builtinId="35" hidden="1"/>
    <cellStyle name="40% - Accent2" xfId="60459" builtinId="35" hidden="1"/>
    <cellStyle name="40% - Accent2" xfId="60494" builtinId="35" hidden="1"/>
    <cellStyle name="40% - Accent2" xfId="60529" builtinId="35" hidden="1"/>
    <cellStyle name="40% - Accent2" xfId="60566" builtinId="35" hidden="1"/>
    <cellStyle name="40% - Accent2" xfId="60601" builtinId="35" hidden="1"/>
    <cellStyle name="40% - Accent2" xfId="60644" builtinId="35" hidden="1"/>
    <cellStyle name="40% - Accent2" xfId="60679" builtinId="35" hidden="1"/>
    <cellStyle name="40% - Accent2" xfId="60714" builtinId="35" hidden="1"/>
    <cellStyle name="40% - Accent2" xfId="60749" builtinId="35" hidden="1"/>
    <cellStyle name="40% - Accent2" xfId="60785" builtinId="35" hidden="1"/>
    <cellStyle name="40% - Accent2" xfId="60820" builtinId="35" hidden="1"/>
    <cellStyle name="40% - Accent2" xfId="60857" builtinId="35" hidden="1"/>
    <cellStyle name="40% - Accent2" xfId="60900" builtinId="35" hidden="1"/>
    <cellStyle name="40% - Accent2" xfId="60918" builtinId="35" hidden="1"/>
    <cellStyle name="40% - Accent2" xfId="60988" builtinId="35" hidden="1"/>
    <cellStyle name="40% - Accent2" xfId="61004" builtinId="35" hidden="1"/>
    <cellStyle name="40% - Accent2" xfId="60877" builtinId="35" hidden="1"/>
    <cellStyle name="40% - Accent2" xfId="61072" builtinId="35" hidden="1"/>
    <cellStyle name="40% - Accent2" xfId="61134" builtinId="35" hidden="1"/>
    <cellStyle name="40% - Accent2" xfId="61169" builtinId="35" hidden="1"/>
    <cellStyle name="40% - Accent2" xfId="61205" builtinId="35" hidden="1"/>
    <cellStyle name="40% - Accent2" xfId="61241" builtinId="35" hidden="1"/>
    <cellStyle name="40% - Accent2" xfId="61309" builtinId="35" hidden="1"/>
    <cellStyle name="40% - Accent2" xfId="61344" builtinId="35" hidden="1"/>
    <cellStyle name="40% - Accent2 2" xfId="285"/>
    <cellStyle name="40% - Accent2 2 2" xfId="1768"/>
    <cellStyle name="40% - Accent2 2 3" xfId="420"/>
    <cellStyle name="40% - Accent2 3" xfId="419"/>
    <cellStyle name="40% - Accent2 3 2" xfId="1769"/>
    <cellStyle name="40% - Accent3" xfId="58525" builtinId="39" hidden="1"/>
    <cellStyle name="40% - Accent3" xfId="58788" builtinId="39" hidden="1"/>
    <cellStyle name="40% - Accent3" xfId="58823" builtinId="39" hidden="1"/>
    <cellStyle name="40% - Accent3" xfId="59280" builtinId="39" hidden="1"/>
    <cellStyle name="40% - Accent3" xfId="59317" builtinId="39" hidden="1"/>
    <cellStyle name="40% - Accent3" xfId="59352" builtinId="39" hidden="1"/>
    <cellStyle name="40% - Accent3" xfId="59387" builtinId="39" hidden="1"/>
    <cellStyle name="40% - Accent3" xfId="59423" builtinId="39" hidden="1"/>
    <cellStyle name="40% - Accent3" xfId="59460" builtinId="39" hidden="1"/>
    <cellStyle name="40% - Accent3" xfId="59497" builtinId="39" hidden="1"/>
    <cellStyle name="40% - Accent3" xfId="59579" builtinId="39" hidden="1"/>
    <cellStyle name="40% - Accent3" xfId="59547" builtinId="39" hidden="1"/>
    <cellStyle name="40% - Accent3" xfId="59661" builtinId="39" hidden="1"/>
    <cellStyle name="40% - Accent3" xfId="59640" builtinId="39" hidden="1"/>
    <cellStyle name="40% - Accent3" xfId="59645" builtinId="39" hidden="1"/>
    <cellStyle name="40% - Accent3" xfId="59728" builtinId="39" hidden="1"/>
    <cellStyle name="40% - Accent3" xfId="59955" builtinId="39" hidden="1"/>
    <cellStyle name="40% - Accent3" xfId="59990" builtinId="39" hidden="1"/>
    <cellStyle name="40% - Accent3" xfId="60026" builtinId="39" hidden="1"/>
    <cellStyle name="40% - Accent3" xfId="60070" builtinId="39" hidden="1"/>
    <cellStyle name="40% - Accent3" xfId="60192" builtinId="39" hidden="1"/>
    <cellStyle name="40% - Accent3" xfId="60227" builtinId="39" hidden="1"/>
    <cellStyle name="40% - Accent3" xfId="59882" builtinId="39" hidden="1"/>
    <cellStyle name="40% - Accent3" xfId="59862" builtinId="39" hidden="1"/>
    <cellStyle name="40% - Accent3" xfId="59189" builtinId="39" hidden="1"/>
    <cellStyle name="40% - Accent3" xfId="59800" builtinId="39" hidden="1"/>
    <cellStyle name="40% - Accent3" xfId="59832" builtinId="39" hidden="1"/>
    <cellStyle name="40% - Accent3" xfId="59228" builtinId="39" hidden="1"/>
    <cellStyle name="40% - Accent3" xfId="58978" builtinId="39" hidden="1"/>
    <cellStyle name="40% - Accent3" xfId="59133" builtinId="39" hidden="1"/>
    <cellStyle name="40% - Accent3" xfId="59767" builtinId="39" hidden="1"/>
    <cellStyle name="40% - Accent3" xfId="59519" builtinId="39" hidden="1"/>
    <cellStyle name="40% - Accent3" xfId="58998" builtinId="39" hidden="1"/>
    <cellStyle name="40% - Accent3" xfId="58881" builtinId="39" hidden="1"/>
    <cellStyle name="40% - Accent3" xfId="60127" builtinId="39" hidden="1"/>
    <cellStyle name="40% - Accent3" xfId="58869" builtinId="39" hidden="1"/>
    <cellStyle name="40% - Accent3" xfId="59072" builtinId="39" hidden="1"/>
    <cellStyle name="40% - Accent3" xfId="58743" builtinId="39" hidden="1"/>
    <cellStyle name="40% - Accent3" xfId="60280" builtinId="39" hidden="1"/>
    <cellStyle name="40% - Accent3" xfId="60315" builtinId="39" hidden="1"/>
    <cellStyle name="40% - Accent3" xfId="60351" builtinId="39" hidden="1"/>
    <cellStyle name="40% - Accent3" xfId="60389" builtinId="39" hidden="1"/>
    <cellStyle name="40% - Accent3" xfId="60463" builtinId="39" hidden="1"/>
    <cellStyle name="40% - Accent3" xfId="60498" builtinId="39" hidden="1"/>
    <cellStyle name="40% - Accent3" xfId="60533" builtinId="39" hidden="1"/>
    <cellStyle name="40% - Accent3" xfId="60570" builtinId="39" hidden="1"/>
    <cellStyle name="40% - Accent3" xfId="60605" builtinId="39" hidden="1"/>
    <cellStyle name="40% - Accent3" xfId="60648" builtinId="39" hidden="1"/>
    <cellStyle name="40% - Accent3" xfId="60683" builtinId="39" hidden="1"/>
    <cellStyle name="40% - Accent3" xfId="60718" builtinId="39" hidden="1"/>
    <cellStyle name="40% - Accent3" xfId="60753" builtinId="39" hidden="1"/>
    <cellStyle name="40% - Accent3" xfId="60789" builtinId="39" hidden="1"/>
    <cellStyle name="40% - Accent3" xfId="60824" builtinId="39" hidden="1"/>
    <cellStyle name="40% - Accent3" xfId="60861" builtinId="39" hidden="1"/>
    <cellStyle name="40% - Accent3" xfId="60932" builtinId="39" hidden="1"/>
    <cellStyle name="40% - Accent3" xfId="60904" builtinId="39" hidden="1"/>
    <cellStyle name="40% - Accent3" xfId="61010" builtinId="39" hidden="1"/>
    <cellStyle name="40% - Accent3" xfId="60990" builtinId="39" hidden="1"/>
    <cellStyle name="40% - Accent3" xfId="60995" builtinId="39" hidden="1"/>
    <cellStyle name="40% - Accent3" xfId="61076" builtinId="39" hidden="1"/>
    <cellStyle name="40% - Accent3" xfId="61138" builtinId="39" hidden="1"/>
    <cellStyle name="40% - Accent3" xfId="61173" builtinId="39" hidden="1"/>
    <cellStyle name="40% - Accent3" xfId="61209" builtinId="39" hidden="1"/>
    <cellStyle name="40% - Accent3" xfId="61245" builtinId="39" hidden="1"/>
    <cellStyle name="40% - Accent3" xfId="61313" builtinId="39" hidden="1"/>
    <cellStyle name="40% - Accent3" xfId="61348" builtinId="39" hidden="1"/>
    <cellStyle name="40% - Accent3 2" xfId="286"/>
    <cellStyle name="40% - Accent3 2 2" xfId="1770"/>
    <cellStyle name="40% - Accent3 2 3" xfId="422"/>
    <cellStyle name="40% - Accent3 3" xfId="423"/>
    <cellStyle name="40% - Accent3 3 2" xfId="1771"/>
    <cellStyle name="40% - Accent3 4" xfId="421"/>
    <cellStyle name="40% - Accent3 4 2" xfId="1772"/>
    <cellStyle name="40% - Accent4" xfId="58529" builtinId="43" hidden="1"/>
    <cellStyle name="40% - Accent4" xfId="58792" builtinId="43" hidden="1"/>
    <cellStyle name="40% - Accent4" xfId="58827" builtinId="43" hidden="1"/>
    <cellStyle name="40% - Accent4" xfId="59284" builtinId="43" hidden="1"/>
    <cellStyle name="40% - Accent4" xfId="59321" builtinId="43" hidden="1"/>
    <cellStyle name="40% - Accent4" xfId="59356" builtinId="43" hidden="1"/>
    <cellStyle name="40% - Accent4" xfId="59391" builtinId="43" hidden="1"/>
    <cellStyle name="40% - Accent4" xfId="59427" builtinId="43" hidden="1"/>
    <cellStyle name="40% - Accent4" xfId="59464" builtinId="43" hidden="1"/>
    <cellStyle name="40% - Accent4" xfId="59501" builtinId="43" hidden="1"/>
    <cellStyle name="40% - Accent4" xfId="59527" builtinId="43" hidden="1"/>
    <cellStyle name="40% - Accent4" xfId="59589" builtinId="43" hidden="1"/>
    <cellStyle name="40% - Accent4" xfId="59673" builtinId="43" hidden="1"/>
    <cellStyle name="40% - Accent4" xfId="59637" builtinId="43" hidden="1"/>
    <cellStyle name="40% - Accent4" xfId="59696" builtinId="43" hidden="1"/>
    <cellStyle name="40% - Accent4" xfId="59732" builtinId="43" hidden="1"/>
    <cellStyle name="40% - Accent4" xfId="59959" builtinId="43" hidden="1"/>
    <cellStyle name="40% - Accent4" xfId="59994" builtinId="43" hidden="1"/>
    <cellStyle name="40% - Accent4" xfId="60030" builtinId="43" hidden="1"/>
    <cellStyle name="40% - Accent4" xfId="60074" builtinId="43" hidden="1"/>
    <cellStyle name="40% - Accent4" xfId="60196" builtinId="43" hidden="1"/>
    <cellStyle name="40% - Accent4" xfId="60231" builtinId="43" hidden="1"/>
    <cellStyle name="40% - Accent4" xfId="59254" builtinId="43" hidden="1"/>
    <cellStyle name="40% - Accent4" xfId="59860" builtinId="43" hidden="1"/>
    <cellStyle name="40% - Accent4" xfId="59185" builtinId="43" hidden="1"/>
    <cellStyle name="40% - Accent4" xfId="59802" builtinId="43" hidden="1"/>
    <cellStyle name="40% - Accent4" xfId="58844" builtinId="43" hidden="1"/>
    <cellStyle name="40% - Accent4" xfId="58756" builtinId="43" hidden="1"/>
    <cellStyle name="40% - Accent4" xfId="59514" builtinId="43" hidden="1"/>
    <cellStyle name="40% - Accent4" xfId="59131" builtinId="43" hidden="1"/>
    <cellStyle name="40% - Accent4" xfId="59761" builtinId="43" hidden="1"/>
    <cellStyle name="40% - Accent4" xfId="59063" builtinId="43" hidden="1"/>
    <cellStyle name="40% - Accent4" xfId="59128" builtinId="43" hidden="1"/>
    <cellStyle name="40% - Accent4" xfId="59036" builtinId="43" hidden="1"/>
    <cellStyle name="40% - Accent4" xfId="58994" builtinId="43" hidden="1"/>
    <cellStyle name="40% - Accent4" xfId="58983" builtinId="43" hidden="1"/>
    <cellStyle name="40% - Accent4" xfId="58947" builtinId="43" hidden="1"/>
    <cellStyle name="40% - Accent4" xfId="58858" builtinId="43" hidden="1"/>
    <cellStyle name="40% - Accent4" xfId="60284" builtinId="43" hidden="1"/>
    <cellStyle name="40% - Accent4" xfId="60319" builtinId="43" hidden="1"/>
    <cellStyle name="40% - Accent4" xfId="60355" builtinId="43" hidden="1"/>
    <cellStyle name="40% - Accent4" xfId="60393" builtinId="43" hidden="1"/>
    <cellStyle name="40% - Accent4" xfId="60467" builtinId="43" hidden="1"/>
    <cellStyle name="40% - Accent4" xfId="60502" builtinId="43" hidden="1"/>
    <cellStyle name="40% - Accent4" xfId="60537" builtinId="43" hidden="1"/>
    <cellStyle name="40% - Accent4" xfId="60574" builtinId="43" hidden="1"/>
    <cellStyle name="40% - Accent4" xfId="60609" builtinId="43" hidden="1"/>
    <cellStyle name="40% - Accent4" xfId="60652" builtinId="43" hidden="1"/>
    <cellStyle name="40% - Accent4" xfId="60687" builtinId="43" hidden="1"/>
    <cellStyle name="40% - Accent4" xfId="60722" builtinId="43" hidden="1"/>
    <cellStyle name="40% - Accent4" xfId="60757" builtinId="43" hidden="1"/>
    <cellStyle name="40% - Accent4" xfId="60793" builtinId="43" hidden="1"/>
    <cellStyle name="40% - Accent4" xfId="60828" builtinId="43" hidden="1"/>
    <cellStyle name="40% - Accent4" xfId="60865" builtinId="43" hidden="1"/>
    <cellStyle name="40% - Accent4" xfId="60884" builtinId="43" hidden="1"/>
    <cellStyle name="40% - Accent4" xfId="60942" builtinId="43" hidden="1"/>
    <cellStyle name="40% - Accent4" xfId="61022" builtinId="43" hidden="1"/>
    <cellStyle name="40% - Accent4" xfId="60987" builtinId="43" hidden="1"/>
    <cellStyle name="40% - Accent4" xfId="61044" builtinId="43" hidden="1"/>
    <cellStyle name="40% - Accent4" xfId="61080" builtinId="43" hidden="1"/>
    <cellStyle name="40% - Accent4" xfId="61142" builtinId="43" hidden="1"/>
    <cellStyle name="40% - Accent4" xfId="61177" builtinId="43" hidden="1"/>
    <cellStyle name="40% - Accent4" xfId="61213" builtinId="43" hidden="1"/>
    <cellStyle name="40% - Accent4" xfId="61249" builtinId="43" hidden="1"/>
    <cellStyle name="40% - Accent4" xfId="61317" builtinId="43" hidden="1"/>
    <cellStyle name="40% - Accent4" xfId="61352" builtinId="43" hidden="1"/>
    <cellStyle name="40% - Accent4 2" xfId="287"/>
    <cellStyle name="40% - Accent4 2 2" xfId="1773"/>
    <cellStyle name="40% - Accent4 2 3" xfId="425"/>
    <cellStyle name="40% - Accent4 3" xfId="426"/>
    <cellStyle name="40% - Accent4 3 2" xfId="1774"/>
    <cellStyle name="40% - Accent4 4" xfId="424"/>
    <cellStyle name="40% - Accent4 4 2" xfId="1775"/>
    <cellStyle name="40% - Accent5" xfId="58533" builtinId="47" hidden="1"/>
    <cellStyle name="40% - Accent5" xfId="58796" builtinId="47" hidden="1"/>
    <cellStyle name="40% - Accent5" xfId="58831" builtinId="47" hidden="1"/>
    <cellStyle name="40% - Accent5" xfId="59288" builtinId="47" hidden="1"/>
    <cellStyle name="40% - Accent5" xfId="59325" builtinId="47" hidden="1"/>
    <cellStyle name="40% - Accent5" xfId="59360" builtinId="47" hidden="1"/>
    <cellStyle name="40% - Accent5" xfId="59395" builtinId="47" hidden="1"/>
    <cellStyle name="40% - Accent5" xfId="59431" builtinId="47" hidden="1"/>
    <cellStyle name="40% - Accent5" xfId="59468" builtinId="47" hidden="1"/>
    <cellStyle name="40% - Accent5" xfId="59505" builtinId="47" hidden="1"/>
    <cellStyle name="40% - Accent5" xfId="59582" builtinId="47" hidden="1"/>
    <cellStyle name="40% - Accent5" xfId="59593" builtinId="47" hidden="1"/>
    <cellStyle name="40% - Accent5" xfId="59672" builtinId="47" hidden="1"/>
    <cellStyle name="40% - Accent5" xfId="59662" builtinId="47" hidden="1"/>
    <cellStyle name="40% - Accent5" xfId="59700" builtinId="47" hidden="1"/>
    <cellStyle name="40% - Accent5" xfId="59736" builtinId="47" hidden="1"/>
    <cellStyle name="40% - Accent5" xfId="59963" builtinId="47" hidden="1"/>
    <cellStyle name="40% - Accent5" xfId="59998" builtinId="47" hidden="1"/>
    <cellStyle name="40% - Accent5" xfId="60034" builtinId="47" hidden="1"/>
    <cellStyle name="40% - Accent5" xfId="60078" builtinId="47" hidden="1"/>
    <cellStyle name="40% - Accent5" xfId="60200" builtinId="47" hidden="1"/>
    <cellStyle name="40% - Accent5" xfId="60235" builtinId="47" hidden="1"/>
    <cellStyle name="40% - Accent5" xfId="59251" builtinId="47" hidden="1"/>
    <cellStyle name="40% - Accent5" xfId="58926" builtinId="47" hidden="1"/>
    <cellStyle name="40% - Accent5" xfId="59181" builtinId="47" hidden="1"/>
    <cellStyle name="40% - Accent5" xfId="59799" builtinId="47" hidden="1"/>
    <cellStyle name="40% - Accent5" xfId="59155" builtinId="47" hidden="1"/>
    <cellStyle name="40% - Accent5" xfId="59819" builtinId="47" hidden="1"/>
    <cellStyle name="40% - Accent5" xfId="59048" builtinId="47" hidden="1"/>
    <cellStyle name="40% - Accent5" xfId="59919" builtinId="47" hidden="1"/>
    <cellStyle name="40% - Accent5" xfId="60091" builtinId="47" hidden="1"/>
    <cellStyle name="40% - Accent5" xfId="60109" builtinId="47" hidden="1"/>
    <cellStyle name="40% - Accent5" xfId="58877" builtinId="47" hidden="1"/>
    <cellStyle name="40% - Accent5" xfId="59127" builtinId="47" hidden="1"/>
    <cellStyle name="40% - Accent5" xfId="59028" builtinId="47" hidden="1"/>
    <cellStyle name="40% - Accent5" xfId="59512" builtinId="47" hidden="1"/>
    <cellStyle name="40% - Accent5" xfId="60170" builtinId="47" hidden="1"/>
    <cellStyle name="40% - Accent5" xfId="59811" builtinId="47" hidden="1"/>
    <cellStyle name="40% - Accent5" xfId="60288" builtinId="47" hidden="1"/>
    <cellStyle name="40% - Accent5" xfId="60323" builtinId="47" hidden="1"/>
    <cellStyle name="40% - Accent5" xfId="60359" builtinId="47" hidden="1"/>
    <cellStyle name="40% - Accent5" xfId="60397" builtinId="47" hidden="1"/>
    <cellStyle name="40% - Accent5" xfId="60471" builtinId="47" hidden="1"/>
    <cellStyle name="40% - Accent5" xfId="60506" builtinId="47" hidden="1"/>
    <cellStyle name="40% - Accent5" xfId="60541" builtinId="47" hidden="1"/>
    <cellStyle name="40% - Accent5" xfId="60578" builtinId="47" hidden="1"/>
    <cellStyle name="40% - Accent5" xfId="60613" builtinId="47" hidden="1"/>
    <cellStyle name="40% - Accent5" xfId="60656" builtinId="47" hidden="1"/>
    <cellStyle name="40% - Accent5" xfId="60691" builtinId="47" hidden="1"/>
    <cellStyle name="40% - Accent5" xfId="60726" builtinId="47" hidden="1"/>
    <cellStyle name="40% - Accent5" xfId="60761" builtinId="47" hidden="1"/>
    <cellStyle name="40% - Accent5" xfId="60797" builtinId="47" hidden="1"/>
    <cellStyle name="40% - Accent5" xfId="60832" builtinId="47" hidden="1"/>
    <cellStyle name="40% - Accent5" xfId="60869" builtinId="47" hidden="1"/>
    <cellStyle name="40% - Accent5" xfId="60935" builtinId="47" hidden="1"/>
    <cellStyle name="40% - Accent5" xfId="60946" builtinId="47" hidden="1"/>
    <cellStyle name="40% - Accent5" xfId="61021" builtinId="47" hidden="1"/>
    <cellStyle name="40% - Accent5" xfId="61011" builtinId="47" hidden="1"/>
    <cellStyle name="40% - Accent5" xfId="61048" builtinId="47" hidden="1"/>
    <cellStyle name="40% - Accent5" xfId="61084" builtinId="47" hidden="1"/>
    <cellStyle name="40% - Accent5" xfId="61146" builtinId="47" hidden="1"/>
    <cellStyle name="40% - Accent5" xfId="61181" builtinId="47" hidden="1"/>
    <cellStyle name="40% - Accent5" xfId="61217" builtinId="47" hidden="1"/>
    <cellStyle name="40% - Accent5" xfId="61253" builtinId="47" hidden="1"/>
    <cellStyle name="40% - Accent5" xfId="61321" builtinId="47" hidden="1"/>
    <cellStyle name="40% - Accent5" xfId="61356" builtinId="47" hidden="1"/>
    <cellStyle name="40% - Accent5 2" xfId="288"/>
    <cellStyle name="40% - Accent5 2 2" xfId="1776"/>
    <cellStyle name="40% - Accent5 2 3" xfId="428"/>
    <cellStyle name="40% - Accent5 3" xfId="429"/>
    <cellStyle name="40% - Accent5 3 2" xfId="1777"/>
    <cellStyle name="40% - Accent5 4" xfId="427"/>
    <cellStyle name="40% - Accent5 4 2" xfId="1778"/>
    <cellStyle name="40% - Accent6" xfId="58537" builtinId="51" hidden="1"/>
    <cellStyle name="40% - Accent6" xfId="58800" builtinId="51" hidden="1"/>
    <cellStyle name="40% - Accent6" xfId="58835" builtinId="51" hidden="1"/>
    <cellStyle name="40% - Accent6" xfId="59292" builtinId="51" hidden="1"/>
    <cellStyle name="40% - Accent6" xfId="59329" builtinId="51" hidden="1"/>
    <cellStyle name="40% - Accent6" xfId="59364" builtinId="51" hidden="1"/>
    <cellStyle name="40% - Accent6" xfId="59399" builtinId="51" hidden="1"/>
    <cellStyle name="40% - Accent6" xfId="59435" builtinId="51" hidden="1"/>
    <cellStyle name="40% - Accent6" xfId="59472" builtinId="51" hidden="1"/>
    <cellStyle name="40% - Accent6" xfId="59509" builtinId="51" hidden="1"/>
    <cellStyle name="40% - Accent6" xfId="59575" builtinId="51" hidden="1"/>
    <cellStyle name="40% - Accent6" xfId="59597" builtinId="51" hidden="1"/>
    <cellStyle name="40% - Accent6" xfId="59682" builtinId="51" hidden="1"/>
    <cellStyle name="40% - Accent6" xfId="59626" builtinId="51" hidden="1"/>
    <cellStyle name="40% - Accent6" xfId="59704" builtinId="51" hidden="1"/>
    <cellStyle name="40% - Accent6" xfId="59740" builtinId="51" hidden="1"/>
    <cellStyle name="40% - Accent6" xfId="59967" builtinId="51" hidden="1"/>
    <cellStyle name="40% - Accent6" xfId="60002" builtinId="51" hidden="1"/>
    <cellStyle name="40% - Accent6" xfId="60038" builtinId="51" hidden="1"/>
    <cellStyle name="40% - Accent6" xfId="60082" builtinId="51" hidden="1"/>
    <cellStyle name="40% - Accent6" xfId="60204" builtinId="51" hidden="1"/>
    <cellStyle name="40% - Accent6" xfId="60239" builtinId="51" hidden="1"/>
    <cellStyle name="40% - Accent6" xfId="59877" builtinId="51" hidden="1"/>
    <cellStyle name="40% - Accent6" xfId="59856" builtinId="51" hidden="1"/>
    <cellStyle name="40% - Accent6" xfId="59177" builtinId="51" hidden="1"/>
    <cellStyle name="40% - Accent6" xfId="59797" builtinId="51" hidden="1"/>
    <cellStyle name="40% - Accent6" xfId="59830" builtinId="51" hidden="1"/>
    <cellStyle name="40% - Accent6" xfId="59144" builtinId="51" hidden="1"/>
    <cellStyle name="40% - Accent6" xfId="58977" builtinId="51" hidden="1"/>
    <cellStyle name="40% - Accent6" xfId="59930" builtinId="51" hidden="1"/>
    <cellStyle name="40% - Accent6" xfId="59010" builtinId="51" hidden="1"/>
    <cellStyle name="40% - Accent6" xfId="59045" builtinId="51" hidden="1"/>
    <cellStyle name="40% - Accent6" xfId="59017" builtinId="51" hidden="1"/>
    <cellStyle name="40% - Accent6" xfId="58966" builtinId="51" hidden="1"/>
    <cellStyle name="40% - Accent6" xfId="60042" builtinId="51" hidden="1"/>
    <cellStyle name="40% - Accent6" xfId="59058" builtinId="51" hidden="1"/>
    <cellStyle name="40% - Accent6" xfId="60161" builtinId="51" hidden="1"/>
    <cellStyle name="40% - Accent6" xfId="58853" builtinId="51" hidden="1"/>
    <cellStyle name="40% - Accent6" xfId="60292" builtinId="51" hidden="1"/>
    <cellStyle name="40% - Accent6" xfId="60327" builtinId="51" hidden="1"/>
    <cellStyle name="40% - Accent6" xfId="60363" builtinId="51" hidden="1"/>
    <cellStyle name="40% - Accent6" xfId="60401" builtinId="51" hidden="1"/>
    <cellStyle name="40% - Accent6" xfId="60475" builtinId="51" hidden="1"/>
    <cellStyle name="40% - Accent6" xfId="60510" builtinId="51" hidden="1"/>
    <cellStyle name="40% - Accent6" xfId="60545" builtinId="51" hidden="1"/>
    <cellStyle name="40% - Accent6" xfId="60582" builtinId="51" hidden="1"/>
    <cellStyle name="40% - Accent6" xfId="60617" builtinId="51" hidden="1"/>
    <cellStyle name="40% - Accent6" xfId="60660" builtinId="51" hidden="1"/>
    <cellStyle name="40% - Accent6" xfId="60695" builtinId="51" hidden="1"/>
    <cellStyle name="40% - Accent6" xfId="60730" builtinId="51" hidden="1"/>
    <cellStyle name="40% - Accent6" xfId="60765" builtinId="51" hidden="1"/>
    <cellStyle name="40% - Accent6" xfId="60801" builtinId="51" hidden="1"/>
    <cellStyle name="40% - Accent6" xfId="60836" builtinId="51" hidden="1"/>
    <cellStyle name="40% - Accent6" xfId="60873" builtinId="51" hidden="1"/>
    <cellStyle name="40% - Accent6" xfId="60928" builtinId="51" hidden="1"/>
    <cellStyle name="40% - Accent6" xfId="60950" builtinId="51" hidden="1"/>
    <cellStyle name="40% - Accent6" xfId="61030" builtinId="51" hidden="1"/>
    <cellStyle name="40% - Accent6" xfId="60977" builtinId="51" hidden="1"/>
    <cellStyle name="40% - Accent6" xfId="61052" builtinId="51" hidden="1"/>
    <cellStyle name="40% - Accent6" xfId="61088" builtinId="51" hidden="1"/>
    <cellStyle name="40% - Accent6" xfId="61150" builtinId="51" hidden="1"/>
    <cellStyle name="40% - Accent6" xfId="61185" builtinId="51" hidden="1"/>
    <cellStyle name="40% - Accent6" xfId="61221" builtinId="51" hidden="1"/>
    <cellStyle name="40% - Accent6" xfId="61257" builtinId="51" hidden="1"/>
    <cellStyle name="40% - Accent6" xfId="61325" builtinId="51" hidden="1"/>
    <cellStyle name="40% - Accent6" xfId="61360" builtinId="51" hidden="1"/>
    <cellStyle name="40% - Accent6 2" xfId="289"/>
    <cellStyle name="40% - Accent6 2 2" xfId="1779"/>
    <cellStyle name="40% - Accent6 2 3" xfId="431"/>
    <cellStyle name="40% - Accent6 3" xfId="432"/>
    <cellStyle name="40% - Accent6 3 2" xfId="1780"/>
    <cellStyle name="40% - Accent6 4" xfId="430"/>
    <cellStyle name="40% - Accent6 4 2" xfId="1781"/>
    <cellStyle name="60% - Accent1" xfId="58518" builtinId="32" hidden="1"/>
    <cellStyle name="60% - Accent1" xfId="58781" builtinId="32" hidden="1"/>
    <cellStyle name="60% - Accent1" xfId="58816" builtinId="32" hidden="1"/>
    <cellStyle name="60% - Accent1" xfId="59273" builtinId="32" hidden="1"/>
    <cellStyle name="60% - Accent1" xfId="59310" builtinId="32" hidden="1"/>
    <cellStyle name="60% - Accent1" xfId="59345" builtinId="32" hidden="1"/>
    <cellStyle name="60% - Accent1" xfId="59380" builtinId="32" hidden="1"/>
    <cellStyle name="60% - Accent1" xfId="59416" builtinId="32" hidden="1"/>
    <cellStyle name="60% - Accent1" xfId="59453" builtinId="32" hidden="1"/>
    <cellStyle name="60% - Accent1" xfId="59490" builtinId="32" hidden="1"/>
    <cellStyle name="60% - Accent1" xfId="59551" builtinId="32" hidden="1"/>
    <cellStyle name="60% - Accent1" xfId="59546" builtinId="32" hidden="1"/>
    <cellStyle name="60% - Accent1" xfId="59619" builtinId="32" hidden="1"/>
    <cellStyle name="60% - Accent1" xfId="59625" builtinId="32" hidden="1"/>
    <cellStyle name="60% - Accent1" xfId="59615" builtinId="32" hidden="1"/>
    <cellStyle name="60% - Accent1" xfId="59721" builtinId="32" hidden="1"/>
    <cellStyle name="60% - Accent1" xfId="59948" builtinId="32" hidden="1"/>
    <cellStyle name="60% - Accent1" xfId="59983" builtinId="32" hidden="1"/>
    <cellStyle name="60% - Accent1" xfId="60019" builtinId="32" hidden="1"/>
    <cellStyle name="60% - Accent1" xfId="60063" builtinId="32" hidden="1"/>
    <cellStyle name="60% - Accent1" xfId="60185" builtinId="32" hidden="1"/>
    <cellStyle name="60% - Accent1" xfId="60220" builtinId="32" hidden="1"/>
    <cellStyle name="60% - Accent1" xfId="59887" builtinId="32" hidden="1"/>
    <cellStyle name="60% - Accent1" xfId="59867" builtinId="32" hidden="1"/>
    <cellStyle name="60% - Accent1" xfId="59196" builtinId="32" hidden="1"/>
    <cellStyle name="60% - Accent1" xfId="59895" builtinId="32" hidden="1"/>
    <cellStyle name="60% - Accent1" xfId="60103" builtinId="32" hidden="1"/>
    <cellStyle name="60% - Accent1" xfId="59825" builtinId="32" hidden="1"/>
    <cellStyle name="60% - Accent1" xfId="58908" builtinId="32" hidden="1"/>
    <cellStyle name="60% - Accent1" xfId="58894" builtinId="32" hidden="1"/>
    <cellStyle name="60% - Accent1" xfId="59511" builtinId="32" hidden="1"/>
    <cellStyle name="60% - Accent1" xfId="59009" builtinId="32" hidden="1"/>
    <cellStyle name="60% - Accent1" xfId="58970" builtinId="32" hidden="1"/>
    <cellStyle name="60% - Accent1" xfId="58971" builtinId="32" hidden="1"/>
    <cellStyle name="60% - Accent1" xfId="60043" builtinId="32" hidden="1"/>
    <cellStyle name="60% - Accent1" xfId="59755" builtinId="32" hidden="1"/>
    <cellStyle name="60% - Accent1" xfId="58872" builtinId="32" hidden="1"/>
    <cellStyle name="60% - Accent1" xfId="60040" builtinId="32" hidden="1"/>
    <cellStyle name="60% - Accent1" xfId="60273" builtinId="32" hidden="1"/>
    <cellStyle name="60% - Accent1" xfId="60308" builtinId="32" hidden="1"/>
    <cellStyle name="60% - Accent1" xfId="60344" builtinId="32" hidden="1"/>
    <cellStyle name="60% - Accent1" xfId="60382" builtinId="32" hidden="1"/>
    <cellStyle name="60% - Accent1" xfId="60456" builtinId="32" hidden="1"/>
    <cellStyle name="60% - Accent1" xfId="60491" builtinId="32" hidden="1"/>
    <cellStyle name="60% - Accent1" xfId="60526" builtinId="32" hidden="1"/>
    <cellStyle name="60% - Accent1" xfId="60563" builtinId="32" hidden="1"/>
    <cellStyle name="60% - Accent1" xfId="60598" builtinId="32" hidden="1"/>
    <cellStyle name="60% - Accent1" xfId="60641" builtinId="32" hidden="1"/>
    <cellStyle name="60% - Accent1" xfId="60676" builtinId="32" hidden="1"/>
    <cellStyle name="60% - Accent1" xfId="60711" builtinId="32" hidden="1"/>
    <cellStyle name="60% - Accent1" xfId="60746" builtinId="32" hidden="1"/>
    <cellStyle name="60% - Accent1" xfId="60782" builtinId="32" hidden="1"/>
    <cellStyle name="60% - Accent1" xfId="60817" builtinId="32" hidden="1"/>
    <cellStyle name="60% - Accent1" xfId="60854" builtinId="32" hidden="1"/>
    <cellStyle name="60% - Accent1" xfId="60908" builtinId="32" hidden="1"/>
    <cellStyle name="60% - Accent1" xfId="60903" builtinId="32" hidden="1"/>
    <cellStyle name="60% - Accent1" xfId="60970" builtinId="32" hidden="1"/>
    <cellStyle name="60% - Accent1" xfId="60976" builtinId="32" hidden="1"/>
    <cellStyle name="60% - Accent1" xfId="60966" builtinId="32" hidden="1"/>
    <cellStyle name="60% - Accent1" xfId="61069" builtinId="32" hidden="1"/>
    <cellStyle name="60% - Accent1" xfId="61131" builtinId="32" hidden="1"/>
    <cellStyle name="60% - Accent1" xfId="61166" builtinId="32" hidden="1"/>
    <cellStyle name="60% - Accent1" xfId="61202" builtinId="32" hidden="1"/>
    <cellStyle name="60% - Accent1" xfId="61238" builtinId="32" hidden="1"/>
    <cellStyle name="60% - Accent1" xfId="61306" builtinId="32" hidden="1"/>
    <cellStyle name="60% - Accent1" xfId="61341" builtinId="32" hidden="1"/>
    <cellStyle name="60% - Accent1 2" xfId="290"/>
    <cellStyle name="60% - Accent1 2 2" xfId="1782"/>
    <cellStyle name="60% - Accent1 2 3" xfId="434"/>
    <cellStyle name="60% - Accent1 2 4" xfId="2516"/>
    <cellStyle name="60% - Accent1 2 5" xfId="2434"/>
    <cellStyle name="60% - Accent1 3" xfId="435"/>
    <cellStyle name="60% - Accent1 3 2" xfId="1783"/>
    <cellStyle name="60% - Accent1 4" xfId="433"/>
    <cellStyle name="60% - Accent1 4 2" xfId="1784"/>
    <cellStyle name="60% - Accent2" xfId="58522" builtinId="36" hidden="1"/>
    <cellStyle name="60% - Accent2" xfId="58785" builtinId="36" hidden="1"/>
    <cellStyle name="60% - Accent2" xfId="58820" builtinId="36" hidden="1"/>
    <cellStyle name="60% - Accent2" xfId="59277" builtinId="36" hidden="1"/>
    <cellStyle name="60% - Accent2" xfId="59314" builtinId="36" hidden="1"/>
    <cellStyle name="60% - Accent2" xfId="59349" builtinId="36" hidden="1"/>
    <cellStyle name="60% - Accent2" xfId="59384" builtinId="36" hidden="1"/>
    <cellStyle name="60% - Accent2" xfId="59420" builtinId="36" hidden="1"/>
    <cellStyle name="60% - Accent2" xfId="59457" builtinId="36" hidden="1"/>
    <cellStyle name="60% - Accent2" xfId="59494" builtinId="36" hidden="1"/>
    <cellStyle name="60% - Accent2" xfId="59518" builtinId="36" hidden="1"/>
    <cellStyle name="60% - Accent2" xfId="59533" builtinId="36" hidden="1"/>
    <cellStyle name="60% - Accent2" xfId="59602" builtinId="36" hidden="1"/>
    <cellStyle name="60% - Accent2" xfId="59628" builtinId="36" hidden="1"/>
    <cellStyle name="60% - Accent2" xfId="59692" builtinId="36" hidden="1"/>
    <cellStyle name="60% - Accent2" xfId="59725" builtinId="36" hidden="1"/>
    <cellStyle name="60% - Accent2" xfId="59952" builtinId="36" hidden="1"/>
    <cellStyle name="60% - Accent2" xfId="59987" builtinId="36" hidden="1"/>
    <cellStyle name="60% - Accent2" xfId="60023" builtinId="36" hidden="1"/>
    <cellStyle name="60% - Accent2" xfId="60067" builtinId="36" hidden="1"/>
    <cellStyle name="60% - Accent2" xfId="60189" builtinId="36" hidden="1"/>
    <cellStyle name="60% - Accent2" xfId="60224" builtinId="36" hidden="1"/>
    <cellStyle name="60% - Accent2" xfId="59885" builtinId="36" hidden="1"/>
    <cellStyle name="60% - Accent2" xfId="59865" builtinId="36" hidden="1"/>
    <cellStyle name="60% - Accent2" xfId="59192" builtinId="36" hidden="1"/>
    <cellStyle name="60% - Accent2" xfId="59804" builtinId="36" hidden="1"/>
    <cellStyle name="60% - Accent2" xfId="59834" builtinId="36" hidden="1"/>
    <cellStyle name="60% - Accent2" xfId="59244" builtinId="36" hidden="1"/>
    <cellStyle name="60% - Accent2" xfId="59091" builtinId="36" hidden="1"/>
    <cellStyle name="60% - Accent2" xfId="58890" builtinId="36" hidden="1"/>
    <cellStyle name="60% - Accent2" xfId="59901" builtinId="36" hidden="1"/>
    <cellStyle name="60% - Accent2" xfId="59605" builtinId="36" hidden="1"/>
    <cellStyle name="60% - Accent2" xfId="59064" builtinId="36" hidden="1"/>
    <cellStyle name="60% - Accent2" xfId="59085" builtinId="36" hidden="1"/>
    <cellStyle name="60% - Accent2" xfId="60090" builtinId="36" hidden="1"/>
    <cellStyle name="60% - Accent2" xfId="59753" builtinId="36" hidden="1"/>
    <cellStyle name="60% - Accent2" xfId="59054" builtinId="36" hidden="1"/>
    <cellStyle name="60% - Accent2" xfId="60041" builtinId="36" hidden="1"/>
    <cellStyle name="60% - Accent2" xfId="60277" builtinId="36" hidden="1"/>
    <cellStyle name="60% - Accent2" xfId="60312" builtinId="36" hidden="1"/>
    <cellStyle name="60% - Accent2" xfId="60348" builtinId="36" hidden="1"/>
    <cellStyle name="60% - Accent2" xfId="60386" builtinId="36" hidden="1"/>
    <cellStyle name="60% - Accent2" xfId="60460" builtinId="36" hidden="1"/>
    <cellStyle name="60% - Accent2" xfId="60495" builtinId="36" hidden="1"/>
    <cellStyle name="60% - Accent2" xfId="60530" builtinId="36" hidden="1"/>
    <cellStyle name="60% - Accent2" xfId="60567" builtinId="36" hidden="1"/>
    <cellStyle name="60% - Accent2" xfId="60602" builtinId="36" hidden="1"/>
    <cellStyle name="60% - Accent2" xfId="60645" builtinId="36" hidden="1"/>
    <cellStyle name="60% - Accent2" xfId="60680" builtinId="36" hidden="1"/>
    <cellStyle name="60% - Accent2" xfId="60715" builtinId="36" hidden="1"/>
    <cellStyle name="60% - Accent2" xfId="60750" builtinId="36" hidden="1"/>
    <cellStyle name="60% - Accent2" xfId="60786" builtinId="36" hidden="1"/>
    <cellStyle name="60% - Accent2" xfId="60821" builtinId="36" hidden="1"/>
    <cellStyle name="60% - Accent2" xfId="60858" builtinId="36" hidden="1"/>
    <cellStyle name="60% - Accent2" xfId="60876" builtinId="36" hidden="1"/>
    <cellStyle name="60% - Accent2" xfId="60890" builtinId="36" hidden="1"/>
    <cellStyle name="60% - Accent2" xfId="60955" builtinId="36" hidden="1"/>
    <cellStyle name="60% - Accent2" xfId="60979" builtinId="36" hidden="1"/>
    <cellStyle name="60% - Accent2" xfId="61040" builtinId="36" hidden="1"/>
    <cellStyle name="60% - Accent2" xfId="61073" builtinId="36" hidden="1"/>
    <cellStyle name="60% - Accent2" xfId="61135" builtinId="36" hidden="1"/>
    <cellStyle name="60% - Accent2" xfId="61170" builtinId="36" hidden="1"/>
    <cellStyle name="60% - Accent2" xfId="61206" builtinId="36" hidden="1"/>
    <cellStyle name="60% - Accent2" xfId="61242" builtinId="36" hidden="1"/>
    <cellStyle name="60% - Accent2" xfId="61310" builtinId="36" hidden="1"/>
    <cellStyle name="60% - Accent2" xfId="61345" builtinId="36" hidden="1"/>
    <cellStyle name="60% - Accent2 2" xfId="291"/>
    <cellStyle name="60% - Accent2 2 2" xfId="1785"/>
    <cellStyle name="60% - Accent2 2 3" xfId="437"/>
    <cellStyle name="60% - Accent2 3" xfId="438"/>
    <cellStyle name="60% - Accent2 3 2" xfId="1786"/>
    <cellStyle name="60% - Accent2 4" xfId="436"/>
    <cellStyle name="60% - Accent2 4 2" xfId="1787"/>
    <cellStyle name="60% - Accent3" xfId="58526" builtinId="40" hidden="1"/>
    <cellStyle name="60% - Accent3" xfId="58789" builtinId="40" hidden="1"/>
    <cellStyle name="60% - Accent3" xfId="58824" builtinId="40" hidden="1"/>
    <cellStyle name="60% - Accent3" xfId="59281" builtinId="40" hidden="1"/>
    <cellStyle name="60% - Accent3" xfId="59318" builtinId="40" hidden="1"/>
    <cellStyle name="60% - Accent3" xfId="59353" builtinId="40" hidden="1"/>
    <cellStyle name="60% - Accent3" xfId="59388" builtinId="40" hidden="1"/>
    <cellStyle name="60% - Accent3" xfId="59424" builtinId="40" hidden="1"/>
    <cellStyle name="60% - Accent3" xfId="59461" builtinId="40" hidden="1"/>
    <cellStyle name="60% - Accent3" xfId="59498" builtinId="40" hidden="1"/>
    <cellStyle name="60% - Accent3" xfId="59585" builtinId="40" hidden="1"/>
    <cellStyle name="60% - Accent3" xfId="59538" builtinId="40" hidden="1"/>
    <cellStyle name="60% - Accent3" xfId="59607" builtinId="40" hidden="1"/>
    <cellStyle name="60% - Accent3" xfId="59571" builtinId="40" hidden="1"/>
    <cellStyle name="60% - Accent3" xfId="59631" builtinId="40" hidden="1"/>
    <cellStyle name="60% - Accent3" xfId="59729" builtinId="40" hidden="1"/>
    <cellStyle name="60% - Accent3" xfId="59956" builtinId="40" hidden="1"/>
    <cellStyle name="60% - Accent3" xfId="59991" builtinId="40" hidden="1"/>
    <cellStyle name="60% - Accent3" xfId="60027" builtinId="40" hidden="1"/>
    <cellStyle name="60% - Accent3" xfId="60071" builtinId="40" hidden="1"/>
    <cellStyle name="60% - Accent3" xfId="60193" builtinId="40" hidden="1"/>
    <cellStyle name="60% - Accent3" xfId="60228" builtinId="40" hidden="1"/>
    <cellStyle name="60% - Accent3" xfId="58940" builtinId="40" hidden="1"/>
    <cellStyle name="60% - Accent3" xfId="58929" builtinId="40" hidden="1"/>
    <cellStyle name="60% - Accent3" xfId="59188" builtinId="40" hidden="1"/>
    <cellStyle name="60% - Accent3" xfId="59808" builtinId="40" hidden="1"/>
    <cellStyle name="60% - Accent3" xfId="60094" builtinId="40" hidden="1"/>
    <cellStyle name="60% - Accent3" xfId="59823" builtinId="40" hidden="1"/>
    <cellStyle name="60% - Accent3" xfId="58906" builtinId="40" hidden="1"/>
    <cellStyle name="60% - Accent3" xfId="59132" builtinId="40" hidden="1"/>
    <cellStyle name="60% - Accent3" xfId="59769" builtinId="40" hidden="1"/>
    <cellStyle name="60% - Accent3" xfId="59517" builtinId="40" hidden="1"/>
    <cellStyle name="60% - Accent3" xfId="59003" builtinId="40" hidden="1"/>
    <cellStyle name="60% - Accent3" xfId="59084" builtinId="40" hidden="1"/>
    <cellStyle name="60% - Accent3" xfId="59077" builtinId="40" hidden="1"/>
    <cellStyle name="60% - Accent3" xfId="59059" builtinId="40" hidden="1"/>
    <cellStyle name="60% - Accent3" xfId="58953" builtinId="40" hidden="1"/>
    <cellStyle name="60% - Accent3" xfId="59121" builtinId="40" hidden="1"/>
    <cellStyle name="60% - Accent3" xfId="60281" builtinId="40" hidden="1"/>
    <cellStyle name="60% - Accent3" xfId="60316" builtinId="40" hidden="1"/>
    <cellStyle name="60% - Accent3" xfId="60352" builtinId="40" hidden="1"/>
    <cellStyle name="60% - Accent3" xfId="60390" builtinId="40" hidden="1"/>
    <cellStyle name="60% - Accent3" xfId="60464" builtinId="40" hidden="1"/>
    <cellStyle name="60% - Accent3" xfId="60499" builtinId="40" hidden="1"/>
    <cellStyle name="60% - Accent3" xfId="60534" builtinId="40" hidden="1"/>
    <cellStyle name="60% - Accent3" xfId="60571" builtinId="40" hidden="1"/>
    <cellStyle name="60% - Accent3" xfId="60606" builtinId="40" hidden="1"/>
    <cellStyle name="60% - Accent3" xfId="60649" builtinId="40" hidden="1"/>
    <cellStyle name="60% - Accent3" xfId="60684" builtinId="40" hidden="1"/>
    <cellStyle name="60% - Accent3" xfId="60719" builtinId="40" hidden="1"/>
    <cellStyle name="60% - Accent3" xfId="60754" builtinId="40" hidden="1"/>
    <cellStyle name="60% - Accent3" xfId="60790" builtinId="40" hidden="1"/>
    <cellStyle name="60% - Accent3" xfId="60825" builtinId="40" hidden="1"/>
    <cellStyle name="60% - Accent3" xfId="60862" builtinId="40" hidden="1"/>
    <cellStyle name="60% - Accent3" xfId="60938" builtinId="40" hidden="1"/>
    <cellStyle name="60% - Accent3" xfId="60895" builtinId="40" hidden="1"/>
    <cellStyle name="60% - Accent3" xfId="60959" builtinId="40" hidden="1"/>
    <cellStyle name="60% - Accent3" xfId="60925" builtinId="40" hidden="1"/>
    <cellStyle name="60% - Accent3" xfId="60982" builtinId="40" hidden="1"/>
    <cellStyle name="60% - Accent3" xfId="61077" builtinId="40" hidden="1"/>
    <cellStyle name="60% - Accent3" xfId="61139" builtinId="40" hidden="1"/>
    <cellStyle name="60% - Accent3" xfId="61174" builtinId="40" hidden="1"/>
    <cellStyle name="60% - Accent3" xfId="61210" builtinId="40" hidden="1"/>
    <cellStyle name="60% - Accent3" xfId="61246" builtinId="40" hidden="1"/>
    <cellStyle name="60% - Accent3" xfId="61314" builtinId="40" hidden="1"/>
    <cellStyle name="60% - Accent3" xfId="61349" builtinId="40" hidden="1"/>
    <cellStyle name="60% - Accent3 2" xfId="292"/>
    <cellStyle name="60% - Accent3 2 2" xfId="1788"/>
    <cellStyle name="60% - Accent3 2 3" xfId="440"/>
    <cellStyle name="60% - Accent3 3" xfId="441"/>
    <cellStyle name="60% - Accent3 3 2" xfId="1789"/>
    <cellStyle name="60% - Accent3 4" xfId="439"/>
    <cellStyle name="60% - Accent3 4 2" xfId="1790"/>
    <cellStyle name="60% - Accent4" xfId="58530" builtinId="44" hidden="1"/>
    <cellStyle name="60% - Accent4" xfId="58793" builtinId="44" hidden="1"/>
    <cellStyle name="60% - Accent4" xfId="58828" builtinId="44" hidden="1"/>
    <cellStyle name="60% - Accent4" xfId="59285" builtinId="44" hidden="1"/>
    <cellStyle name="60% - Accent4" xfId="59322" builtinId="44" hidden="1"/>
    <cellStyle name="60% - Accent4" xfId="59357" builtinId="44" hidden="1"/>
    <cellStyle name="60% - Accent4" xfId="59392" builtinId="44" hidden="1"/>
    <cellStyle name="60% - Accent4" xfId="59428" builtinId="44" hidden="1"/>
    <cellStyle name="60% - Accent4" xfId="59465" builtinId="44" hidden="1"/>
    <cellStyle name="60% - Accent4" xfId="59502" builtinId="44" hidden="1"/>
    <cellStyle name="60% - Accent4" xfId="59557" builtinId="44" hidden="1"/>
    <cellStyle name="60% - Accent4" xfId="59590" builtinId="44" hidden="1"/>
    <cellStyle name="60% - Accent4" xfId="59617" builtinId="44" hidden="1"/>
    <cellStyle name="60% - Accent4" xfId="59613" builtinId="44" hidden="1"/>
    <cellStyle name="60% - Accent4" xfId="59697" builtinId="44" hidden="1"/>
    <cellStyle name="60% - Accent4" xfId="59733" builtinId="44" hidden="1"/>
    <cellStyle name="60% - Accent4" xfId="59960" builtinId="44" hidden="1"/>
    <cellStyle name="60% - Accent4" xfId="59995" builtinId="44" hidden="1"/>
    <cellStyle name="60% - Accent4" xfId="60031" builtinId="44" hidden="1"/>
    <cellStyle name="60% - Accent4" xfId="60075" builtinId="44" hidden="1"/>
    <cellStyle name="60% - Accent4" xfId="60197" builtinId="44" hidden="1"/>
    <cellStyle name="60% - Accent4" xfId="60232" builtinId="44" hidden="1"/>
    <cellStyle name="60% - Accent4" xfId="59880" builtinId="44" hidden="1"/>
    <cellStyle name="60% - Accent4" xfId="59859" builtinId="44" hidden="1"/>
    <cellStyle name="60% - Accent4" xfId="59184" builtinId="44" hidden="1"/>
    <cellStyle name="60% - Accent4" xfId="59806" builtinId="44" hidden="1"/>
    <cellStyle name="60% - Accent4" xfId="58758" builtinId="44" hidden="1"/>
    <cellStyle name="60% - Accent4" xfId="59821" builtinId="44" hidden="1"/>
    <cellStyle name="60% - Accent4" xfId="60087" builtinId="44" hidden="1"/>
    <cellStyle name="60% - Accent4" xfId="59814" builtinId="44" hidden="1"/>
    <cellStyle name="60% - Accent4" xfId="59437" builtinId="44" hidden="1"/>
    <cellStyle name="60% - Accent4" xfId="59095" builtinId="44" hidden="1"/>
    <cellStyle name="60% - Accent4" xfId="59081" builtinId="44" hidden="1"/>
    <cellStyle name="60% - Accent4" xfId="59002" builtinId="44" hidden="1"/>
    <cellStyle name="60% - Accent4" xfId="60169" builtinId="44" hidden="1"/>
    <cellStyle name="60% - Accent4" xfId="58999" builtinId="44" hidden="1"/>
    <cellStyle name="60% - Accent4" xfId="58951" builtinId="44" hidden="1"/>
    <cellStyle name="60% - Accent4" xfId="58857" builtinId="44" hidden="1"/>
    <cellStyle name="60% - Accent4" xfId="60285" builtinId="44" hidden="1"/>
    <cellStyle name="60% - Accent4" xfId="60320" builtinId="44" hidden="1"/>
    <cellStyle name="60% - Accent4" xfId="60356" builtinId="44" hidden="1"/>
    <cellStyle name="60% - Accent4" xfId="60394" builtinId="44" hidden="1"/>
    <cellStyle name="60% - Accent4" xfId="60468" builtinId="44" hidden="1"/>
    <cellStyle name="60% - Accent4" xfId="60503" builtinId="44" hidden="1"/>
    <cellStyle name="60% - Accent4" xfId="60538" builtinId="44" hidden="1"/>
    <cellStyle name="60% - Accent4" xfId="60575" builtinId="44" hidden="1"/>
    <cellStyle name="60% - Accent4" xfId="60610" builtinId="44" hidden="1"/>
    <cellStyle name="60% - Accent4" xfId="60653" builtinId="44" hidden="1"/>
    <cellStyle name="60% - Accent4" xfId="60688" builtinId="44" hidden="1"/>
    <cellStyle name="60% - Accent4" xfId="60723" builtinId="44" hidden="1"/>
    <cellStyle name="60% - Accent4" xfId="60758" builtinId="44" hidden="1"/>
    <cellStyle name="60% - Accent4" xfId="60794" builtinId="44" hidden="1"/>
    <cellStyle name="60% - Accent4" xfId="60829" builtinId="44" hidden="1"/>
    <cellStyle name="60% - Accent4" xfId="60866" builtinId="44" hidden="1"/>
    <cellStyle name="60% - Accent4" xfId="60914" builtinId="44" hidden="1"/>
    <cellStyle name="60% - Accent4" xfId="60943" builtinId="44" hidden="1"/>
    <cellStyle name="60% - Accent4" xfId="60968" builtinId="44" hidden="1"/>
    <cellStyle name="60% - Accent4" xfId="60964" builtinId="44" hidden="1"/>
    <cellStyle name="60% - Accent4" xfId="61045" builtinId="44" hidden="1"/>
    <cellStyle name="60% - Accent4" xfId="61081" builtinId="44" hidden="1"/>
    <cellStyle name="60% - Accent4" xfId="61143" builtinId="44" hidden="1"/>
    <cellStyle name="60% - Accent4" xfId="61178" builtinId="44" hidden="1"/>
    <cellStyle name="60% - Accent4" xfId="61214" builtinId="44" hidden="1"/>
    <cellStyle name="60% - Accent4" xfId="61250" builtinId="44" hidden="1"/>
    <cellStyle name="60% - Accent4" xfId="61318" builtinId="44" hidden="1"/>
    <cellStyle name="60% - Accent4" xfId="61353" builtinId="44" hidden="1"/>
    <cellStyle name="60% - Accent4 2" xfId="293"/>
    <cellStyle name="60% - Accent4 2 2" xfId="1791"/>
    <cellStyle name="60% - Accent4 2 3" xfId="443"/>
    <cellStyle name="60% - Accent4 3" xfId="444"/>
    <cellStyle name="60% - Accent4 3 2" xfId="1792"/>
    <cellStyle name="60% - Accent4 4" xfId="442"/>
    <cellStyle name="60% - Accent4 4 2" xfId="1793"/>
    <cellStyle name="60% - Accent5" xfId="58534" builtinId="48" hidden="1"/>
    <cellStyle name="60% - Accent5" xfId="58797" builtinId="48" hidden="1"/>
    <cellStyle name="60% - Accent5" xfId="58832" builtinId="48" hidden="1"/>
    <cellStyle name="60% - Accent5" xfId="59289" builtinId="48" hidden="1"/>
    <cellStyle name="60% - Accent5" xfId="59326" builtinId="48" hidden="1"/>
    <cellStyle name="60% - Accent5" xfId="59361" builtinId="48" hidden="1"/>
    <cellStyle name="60% - Accent5" xfId="59396" builtinId="48" hidden="1"/>
    <cellStyle name="60% - Accent5" xfId="59432" builtinId="48" hidden="1"/>
    <cellStyle name="60% - Accent5" xfId="59469" builtinId="48" hidden="1"/>
    <cellStyle name="60% - Accent5" xfId="59506" builtinId="48" hidden="1"/>
    <cellStyle name="60% - Accent5" xfId="59528" builtinId="48" hidden="1"/>
    <cellStyle name="60% - Accent5" xfId="59594" builtinId="48" hidden="1"/>
    <cellStyle name="60% - Accent5" xfId="59679" builtinId="48" hidden="1"/>
    <cellStyle name="60% - Accent5" xfId="59644" builtinId="48" hidden="1"/>
    <cellStyle name="60% - Accent5" xfId="59701" builtinId="48" hidden="1"/>
    <cellStyle name="60% - Accent5" xfId="59737" builtinId="48" hidden="1"/>
    <cellStyle name="60% - Accent5" xfId="59964" builtinId="48" hidden="1"/>
    <cellStyle name="60% - Accent5" xfId="59999" builtinId="48" hidden="1"/>
    <cellStyle name="60% - Accent5" xfId="60035" builtinId="48" hidden="1"/>
    <cellStyle name="60% - Accent5" xfId="60079" builtinId="48" hidden="1"/>
    <cellStyle name="60% - Accent5" xfId="60201" builtinId="48" hidden="1"/>
    <cellStyle name="60% - Accent5" xfId="60236" builtinId="48" hidden="1"/>
    <cellStyle name="60% - Accent5" xfId="59202" builtinId="48" hidden="1"/>
    <cellStyle name="60% - Accent5" xfId="59100" builtinId="48" hidden="1"/>
    <cellStyle name="60% - Accent5" xfId="59180" builtinId="48" hidden="1"/>
    <cellStyle name="60% - Accent5" xfId="59798" builtinId="48" hidden="1"/>
    <cellStyle name="60% - Accent5" xfId="59154" builtinId="48" hidden="1"/>
    <cellStyle name="60% - Accent5" xfId="59818" builtinId="48" hidden="1"/>
    <cellStyle name="60% - Accent5" xfId="59141" builtinId="48" hidden="1"/>
    <cellStyle name="60% - Accent5" xfId="59918" builtinId="48" hidden="1"/>
    <cellStyle name="60% - Accent5" xfId="58888" builtinId="48" hidden="1"/>
    <cellStyle name="60% - Accent5" xfId="58885" builtinId="48" hidden="1"/>
    <cellStyle name="60% - Accent5" xfId="59086" builtinId="48" hidden="1"/>
    <cellStyle name="60% - Accent5" xfId="59078" builtinId="48" hidden="1"/>
    <cellStyle name="60% - Accent5" xfId="59295" builtinId="48" hidden="1"/>
    <cellStyle name="60% - Accent5" xfId="58963" builtinId="48" hidden="1"/>
    <cellStyle name="60% - Accent5" xfId="58948" builtinId="48" hidden="1"/>
    <cellStyle name="60% - Accent5" xfId="58856" builtinId="48" hidden="1"/>
    <cellStyle name="60% - Accent5" xfId="60289" builtinId="48" hidden="1"/>
    <cellStyle name="60% - Accent5" xfId="60324" builtinId="48" hidden="1"/>
    <cellStyle name="60% - Accent5" xfId="60360" builtinId="48" hidden="1"/>
    <cellStyle name="60% - Accent5" xfId="60398" builtinId="48" hidden="1"/>
    <cellStyle name="60% - Accent5" xfId="60472" builtinId="48" hidden="1"/>
    <cellStyle name="60% - Accent5" xfId="60507" builtinId="48" hidden="1"/>
    <cellStyle name="60% - Accent5" xfId="60542" builtinId="48" hidden="1"/>
    <cellStyle name="60% - Accent5" xfId="60579" builtinId="48" hidden="1"/>
    <cellStyle name="60% - Accent5" xfId="60614" builtinId="48" hidden="1"/>
    <cellStyle name="60% - Accent5" xfId="60657" builtinId="48" hidden="1"/>
    <cellStyle name="60% - Accent5" xfId="60692" builtinId="48" hidden="1"/>
    <cellStyle name="60% - Accent5" xfId="60727" builtinId="48" hidden="1"/>
    <cellStyle name="60% - Accent5" xfId="60762" builtinId="48" hidden="1"/>
    <cellStyle name="60% - Accent5" xfId="60798" builtinId="48" hidden="1"/>
    <cellStyle name="60% - Accent5" xfId="60833" builtinId="48" hidden="1"/>
    <cellStyle name="60% - Accent5" xfId="60870" builtinId="48" hidden="1"/>
    <cellStyle name="60% - Accent5" xfId="60885" builtinId="48" hidden="1"/>
    <cellStyle name="60% - Accent5" xfId="60947" builtinId="48" hidden="1"/>
    <cellStyle name="60% - Accent5" xfId="61027" builtinId="48" hidden="1"/>
    <cellStyle name="60% - Accent5" xfId="60994" builtinId="48" hidden="1"/>
    <cellStyle name="60% - Accent5" xfId="61049" builtinId="48" hidden="1"/>
    <cellStyle name="60% - Accent5" xfId="61085" builtinId="48" hidden="1"/>
    <cellStyle name="60% - Accent5" xfId="61147" builtinId="48" hidden="1"/>
    <cellStyle name="60% - Accent5" xfId="61182" builtinId="48" hidden="1"/>
    <cellStyle name="60% - Accent5" xfId="61218" builtinId="48" hidden="1"/>
    <cellStyle name="60% - Accent5" xfId="61254" builtinId="48" hidden="1"/>
    <cellStyle name="60% - Accent5" xfId="61322" builtinId="48" hidden="1"/>
    <cellStyle name="60% - Accent5" xfId="61357" builtinId="48" hidden="1"/>
    <cellStyle name="60% - Accent5 2" xfId="294"/>
    <cellStyle name="60% - Accent5 2 2" xfId="1794"/>
    <cellStyle name="60% - Accent5 2 3" xfId="446"/>
    <cellStyle name="60% - Accent5 3" xfId="447"/>
    <cellStyle name="60% - Accent5 3 2" xfId="1795"/>
    <cellStyle name="60% - Accent5 4" xfId="445"/>
    <cellStyle name="60% - Accent5 4 2" xfId="1796"/>
    <cellStyle name="60% - Accent6" xfId="58538" builtinId="52" hidden="1"/>
    <cellStyle name="60% - Accent6" xfId="58801" builtinId="52" hidden="1"/>
    <cellStyle name="60% - Accent6" xfId="58836" builtinId="52" hidden="1"/>
    <cellStyle name="60% - Accent6" xfId="59293" builtinId="52" hidden="1"/>
    <cellStyle name="60% - Accent6" xfId="59330" builtinId="52" hidden="1"/>
    <cellStyle name="60% - Accent6" xfId="59365" builtinId="52" hidden="1"/>
    <cellStyle name="60% - Accent6" xfId="59400" builtinId="52" hidden="1"/>
    <cellStyle name="60% - Accent6" xfId="59436" builtinId="52" hidden="1"/>
    <cellStyle name="60% - Accent6" xfId="59473" builtinId="52" hidden="1"/>
    <cellStyle name="60% - Accent6" xfId="59510" builtinId="52" hidden="1"/>
    <cellStyle name="60% - Accent6" xfId="59583" builtinId="52" hidden="1"/>
    <cellStyle name="60% - Accent6" xfId="59598" builtinId="52" hidden="1"/>
    <cellStyle name="60% - Accent6" xfId="59669" builtinId="52" hidden="1"/>
    <cellStyle name="60% - Accent6" xfId="59639" builtinId="52" hidden="1"/>
    <cellStyle name="60% - Accent6" xfId="59705" builtinId="52" hidden="1"/>
    <cellStyle name="60% - Accent6" xfId="59741" builtinId="52" hidden="1"/>
    <cellStyle name="60% - Accent6" xfId="59968" builtinId="52" hidden="1"/>
    <cellStyle name="60% - Accent6" xfId="60003" builtinId="52" hidden="1"/>
    <cellStyle name="60% - Accent6" xfId="60039" builtinId="52" hidden="1"/>
    <cellStyle name="60% - Accent6" xfId="60083" builtinId="52" hidden="1"/>
    <cellStyle name="60% - Accent6" xfId="60205" builtinId="52" hidden="1"/>
    <cellStyle name="60% - Accent6" xfId="60240" builtinId="52" hidden="1"/>
    <cellStyle name="60% - Accent6" xfId="59201" builtinId="52" hidden="1"/>
    <cellStyle name="60% - Accent6" xfId="59855" builtinId="52" hidden="1"/>
    <cellStyle name="60% - Accent6" xfId="59176" builtinId="52" hidden="1"/>
    <cellStyle name="60% - Accent6" xfId="59794" builtinId="52" hidden="1"/>
    <cellStyle name="60% - Accent6" xfId="59101" builtinId="52" hidden="1"/>
    <cellStyle name="60% - Accent6" xfId="59146" builtinId="52" hidden="1"/>
    <cellStyle name="60% - Accent6" xfId="58905" builtinId="52" hidden="1"/>
    <cellStyle name="60% - Accent6" xfId="59917" builtinId="52" hidden="1"/>
    <cellStyle name="60% - Accent6" xfId="58976" builtinId="52" hidden="1"/>
    <cellStyle name="60% - Accent6" xfId="59008" builtinId="52" hidden="1"/>
    <cellStyle name="60% - Accent6" xfId="59080" builtinId="52" hidden="1"/>
    <cellStyle name="60% - Accent6" xfId="58874" builtinId="52" hidden="1"/>
    <cellStyle name="60% - Accent6" xfId="58993" builtinId="52" hidden="1"/>
    <cellStyle name="60% - Accent6" xfId="58863" builtinId="52" hidden="1"/>
    <cellStyle name="60% - Accent6" xfId="60147" builtinId="52" hidden="1"/>
    <cellStyle name="60% - Accent6" xfId="59120" builtinId="52" hidden="1"/>
    <cellStyle name="60% - Accent6" xfId="60293" builtinId="52" hidden="1"/>
    <cellStyle name="60% - Accent6" xfId="60328" builtinId="52" hidden="1"/>
    <cellStyle name="60% - Accent6" xfId="60364" builtinId="52" hidden="1"/>
    <cellStyle name="60% - Accent6" xfId="60402" builtinId="52" hidden="1"/>
    <cellStyle name="60% - Accent6" xfId="60476" builtinId="52" hidden="1"/>
    <cellStyle name="60% - Accent6" xfId="60511" builtinId="52" hidden="1"/>
    <cellStyle name="60% - Accent6" xfId="60546" builtinId="52" hidden="1"/>
    <cellStyle name="60% - Accent6" xfId="60583" builtinId="52" hidden="1"/>
    <cellStyle name="60% - Accent6" xfId="60618" builtinId="52" hidden="1"/>
    <cellStyle name="60% - Accent6" xfId="60661" builtinId="52" hidden="1"/>
    <cellStyle name="60% - Accent6" xfId="60696" builtinId="52" hidden="1"/>
    <cellStyle name="60% - Accent6" xfId="60731" builtinId="52" hidden="1"/>
    <cellStyle name="60% - Accent6" xfId="60766" builtinId="52" hidden="1"/>
    <cellStyle name="60% - Accent6" xfId="60802" builtinId="52" hidden="1"/>
    <cellStyle name="60% - Accent6" xfId="60837" builtinId="52" hidden="1"/>
    <cellStyle name="60% - Accent6" xfId="60874" builtinId="52" hidden="1"/>
    <cellStyle name="60% - Accent6" xfId="60936" builtinId="52" hidden="1"/>
    <cellStyle name="60% - Accent6" xfId="60951" builtinId="52" hidden="1"/>
    <cellStyle name="60% - Accent6" xfId="61018" builtinId="52" hidden="1"/>
    <cellStyle name="60% - Accent6" xfId="60989" builtinId="52" hidden="1"/>
    <cellStyle name="60% - Accent6" xfId="61053" builtinId="52" hidden="1"/>
    <cellStyle name="60% - Accent6" xfId="61089" builtinId="52" hidden="1"/>
    <cellStyle name="60% - Accent6" xfId="61151" builtinId="52" hidden="1"/>
    <cellStyle name="60% - Accent6" xfId="61186" builtinId="52" hidden="1"/>
    <cellStyle name="60% - Accent6" xfId="61222" builtinId="52" hidden="1"/>
    <cellStyle name="60% - Accent6" xfId="61258" builtinId="52" hidden="1"/>
    <cellStyle name="60% - Accent6" xfId="61326" builtinId="52" hidden="1"/>
    <cellStyle name="60% - Accent6" xfId="61361" builtinId="52" hidden="1"/>
    <cellStyle name="60% - Accent6 2" xfId="295"/>
    <cellStyle name="60% - Accent6 2 2" xfId="1797"/>
    <cellStyle name="60% - Accent6 2 3" xfId="449"/>
    <cellStyle name="60% - Accent6 3" xfId="450"/>
    <cellStyle name="60% - Accent6 3 2" xfId="1798"/>
    <cellStyle name="60% - Accent6 4" xfId="448"/>
    <cellStyle name="60% - Accent6 4 2" xfId="1799"/>
    <cellStyle name="Accent1" xfId="58515" builtinId="29" hidden="1"/>
    <cellStyle name="Accent1" xfId="58778" builtinId="29" hidden="1"/>
    <cellStyle name="Accent1" xfId="58813" builtinId="29" hidden="1"/>
    <cellStyle name="Accent1" xfId="59270" builtinId="29" hidden="1"/>
    <cellStyle name="Accent1" xfId="59307" builtinId="29" hidden="1"/>
    <cellStyle name="Accent1" xfId="59342" builtinId="29" hidden="1"/>
    <cellStyle name="Accent1" xfId="59377" builtinId="29" hidden="1"/>
    <cellStyle name="Accent1" xfId="59413" builtinId="29" hidden="1"/>
    <cellStyle name="Accent1" xfId="59450" builtinId="29" hidden="1"/>
    <cellStyle name="Accent1" xfId="59487" builtinId="29" hidden="1"/>
    <cellStyle name="Accent1" xfId="59540" builtinId="29" hidden="1"/>
    <cellStyle name="Accent1" xfId="59544" builtinId="29" hidden="1"/>
    <cellStyle name="Accent1" xfId="59606" builtinId="29" hidden="1"/>
    <cellStyle name="Accent1" xfId="59642" builtinId="29" hidden="1"/>
    <cellStyle name="Accent1" xfId="59601" builtinId="29" hidden="1"/>
    <cellStyle name="Accent1" xfId="59718" builtinId="29" hidden="1"/>
    <cellStyle name="Accent1" xfId="59945" builtinId="29" hidden="1"/>
    <cellStyle name="Accent1" xfId="59980" builtinId="29" hidden="1"/>
    <cellStyle name="Accent1" xfId="60016" builtinId="29" hidden="1"/>
    <cellStyle name="Accent1" xfId="60060" builtinId="29" hidden="1"/>
    <cellStyle name="Accent1" xfId="60182" builtinId="29" hidden="1"/>
    <cellStyle name="Accent1" xfId="60217" builtinId="29" hidden="1"/>
    <cellStyle name="Accent1" xfId="59208" builtinId="29" hidden="1"/>
    <cellStyle name="Accent1" xfId="58932" builtinId="29" hidden="1"/>
    <cellStyle name="Accent1" xfId="58921" builtinId="29" hidden="1"/>
    <cellStyle name="Accent1" xfId="59898" builtinId="29" hidden="1"/>
    <cellStyle name="Accent1" xfId="59159" builtinId="29" hidden="1"/>
    <cellStyle name="Accent1" xfId="59219" builtinId="29" hidden="1"/>
    <cellStyle name="Accent1" xfId="59051" builtinId="29" hidden="1"/>
    <cellStyle name="Accent1" xfId="58897" builtinId="29" hidden="1"/>
    <cellStyle name="Accent1" xfId="59784" builtinId="29" hidden="1"/>
    <cellStyle name="Accent1" xfId="58886" builtinId="29" hidden="1"/>
    <cellStyle name="Accent1" xfId="59005" builtinId="29" hidden="1"/>
    <cellStyle name="Accent1" xfId="59040" builtinId="29" hidden="1"/>
    <cellStyle name="Accent1" xfId="58965" builtinId="29" hidden="1"/>
    <cellStyle name="Accent1" xfId="59032" builtinId="29" hidden="1"/>
    <cellStyle name="Accent1" xfId="59513" builtinId="29" hidden="1"/>
    <cellStyle name="Accent1" xfId="59123" builtinId="29" hidden="1"/>
    <cellStyle name="Accent1" xfId="60270" builtinId="29" hidden="1"/>
    <cellStyle name="Accent1" xfId="60305" builtinId="29" hidden="1"/>
    <cellStyle name="Accent1" xfId="60341" builtinId="29" hidden="1"/>
    <cellStyle name="Accent1" xfId="60379" builtinId="29" hidden="1"/>
    <cellStyle name="Accent1" xfId="60453" builtinId="29" hidden="1"/>
    <cellStyle name="Accent1" xfId="60488" builtinId="29" hidden="1"/>
    <cellStyle name="Accent1" xfId="60523" builtinId="29" hidden="1"/>
    <cellStyle name="Accent1" xfId="60560" builtinId="29" hidden="1"/>
    <cellStyle name="Accent1" xfId="60595" builtinId="29" hidden="1"/>
    <cellStyle name="Accent1" xfId="60638" builtinId="29" hidden="1"/>
    <cellStyle name="Accent1" xfId="60673" builtinId="29" hidden="1"/>
    <cellStyle name="Accent1" xfId="60708" builtinId="29" hidden="1"/>
    <cellStyle name="Accent1" xfId="60743" builtinId="29" hidden="1"/>
    <cellStyle name="Accent1" xfId="60779" builtinId="29" hidden="1"/>
    <cellStyle name="Accent1" xfId="60814" builtinId="29" hidden="1"/>
    <cellStyle name="Accent1" xfId="60851" builtinId="29" hidden="1"/>
    <cellStyle name="Accent1" xfId="60897" builtinId="29" hidden="1"/>
    <cellStyle name="Accent1" xfId="60901" builtinId="29" hidden="1"/>
    <cellStyle name="Accent1" xfId="60958" builtinId="29" hidden="1"/>
    <cellStyle name="Accent1" xfId="60992" builtinId="29" hidden="1"/>
    <cellStyle name="Accent1" xfId="60954" builtinId="29" hidden="1"/>
    <cellStyle name="Accent1" xfId="61066" builtinId="29" hidden="1"/>
    <cellStyle name="Accent1" xfId="61128" builtinId="29" hidden="1"/>
    <cellStyle name="Accent1" xfId="61163" builtinId="29" hidden="1"/>
    <cellStyle name="Accent1" xfId="61199" builtinId="29" hidden="1"/>
    <cellStyle name="Accent1" xfId="61235" builtinId="29" hidden="1"/>
    <cellStyle name="Accent1" xfId="61303" builtinId="29" hidden="1"/>
    <cellStyle name="Accent1" xfId="61338" builtinId="29" hidden="1"/>
    <cellStyle name="Accent1 2" xfId="296"/>
    <cellStyle name="Accent1 2 2" xfId="1800"/>
    <cellStyle name="Accent1 2 3" xfId="452"/>
    <cellStyle name="Accent1 3" xfId="453"/>
    <cellStyle name="Accent1 3 2" xfId="1801"/>
    <cellStyle name="Accent1 4" xfId="451"/>
    <cellStyle name="Accent1 4 2" xfId="1802"/>
    <cellStyle name="Accent2" xfId="58519" builtinId="33" hidden="1"/>
    <cellStyle name="Accent2" xfId="58782" builtinId="33" hidden="1"/>
    <cellStyle name="Accent2" xfId="58817" builtinId="33" hidden="1"/>
    <cellStyle name="Accent2" xfId="59274" builtinId="33" hidden="1"/>
    <cellStyle name="Accent2" xfId="59311" builtinId="33" hidden="1"/>
    <cellStyle name="Accent2" xfId="59346" builtinId="33" hidden="1"/>
    <cellStyle name="Accent2" xfId="59381" builtinId="33" hidden="1"/>
    <cellStyle name="Accent2" xfId="59417" builtinId="33" hidden="1"/>
    <cellStyle name="Accent2" xfId="59454" builtinId="33" hidden="1"/>
    <cellStyle name="Accent2" xfId="59491" builtinId="33" hidden="1"/>
    <cellStyle name="Accent2" xfId="59542" builtinId="33" hidden="1"/>
    <cellStyle name="Accent2" xfId="59576" builtinId="33" hidden="1"/>
    <cellStyle name="Accent2" xfId="59627" builtinId="33" hidden="1"/>
    <cellStyle name="Accent2" xfId="59609" builtinId="33" hidden="1"/>
    <cellStyle name="Accent2" xfId="59633" builtinId="33" hidden="1"/>
    <cellStyle name="Accent2" xfId="59722" builtinId="33" hidden="1"/>
    <cellStyle name="Accent2" xfId="59949" builtinId="33" hidden="1"/>
    <cellStyle name="Accent2" xfId="59984" builtinId="33" hidden="1"/>
    <cellStyle name="Accent2" xfId="60020" builtinId="33" hidden="1"/>
    <cellStyle name="Accent2" xfId="60064" builtinId="33" hidden="1"/>
    <cellStyle name="Accent2" xfId="60186" builtinId="33" hidden="1"/>
    <cellStyle name="Accent2" xfId="60221" builtinId="33" hidden="1"/>
    <cellStyle name="Accent2" xfId="59886" builtinId="33" hidden="1"/>
    <cellStyle name="Accent2" xfId="59866" builtinId="33" hidden="1"/>
    <cellStyle name="Accent2" xfId="59195" builtinId="33" hidden="1"/>
    <cellStyle name="Accent2" xfId="59894" builtinId="33" hidden="1"/>
    <cellStyle name="Accent2" xfId="59835" builtinId="33" hidden="1"/>
    <cellStyle name="Accent2" xfId="59215" builtinId="33" hidden="1"/>
    <cellStyle name="Accent2" xfId="58907" builtinId="33" hidden="1"/>
    <cellStyle name="Accent2" xfId="58893" builtinId="33" hidden="1"/>
    <cellStyle name="Accent2" xfId="58861" builtinId="33" hidden="1"/>
    <cellStyle name="Accent2" xfId="58975" builtinId="33" hidden="1"/>
    <cellStyle name="Accent2" xfId="58882" builtinId="33" hidden="1"/>
    <cellStyle name="Accent2" xfId="59757" builtinId="33" hidden="1"/>
    <cellStyle name="Accent2" xfId="59018" builtinId="33" hidden="1"/>
    <cellStyle name="Accent2" xfId="59000" builtinId="33" hidden="1"/>
    <cellStyle name="Accent2" xfId="58987" builtinId="33" hidden="1"/>
    <cellStyle name="Accent2" xfId="58839" builtinId="33" hidden="1"/>
    <cellStyle name="Accent2" xfId="60274" builtinId="33" hidden="1"/>
    <cellStyle name="Accent2" xfId="60309" builtinId="33" hidden="1"/>
    <cellStyle name="Accent2" xfId="60345" builtinId="33" hidden="1"/>
    <cellStyle name="Accent2" xfId="60383" builtinId="33" hidden="1"/>
    <cellStyle name="Accent2" xfId="60457" builtinId="33" hidden="1"/>
    <cellStyle name="Accent2" xfId="60492" builtinId="33" hidden="1"/>
    <cellStyle name="Accent2" xfId="60527" builtinId="33" hidden="1"/>
    <cellStyle name="Accent2" xfId="60564" builtinId="33" hidden="1"/>
    <cellStyle name="Accent2" xfId="60599" builtinId="33" hidden="1"/>
    <cellStyle name="Accent2" xfId="60642" builtinId="33" hidden="1"/>
    <cellStyle name="Accent2" xfId="60677" builtinId="33" hidden="1"/>
    <cellStyle name="Accent2" xfId="60712" builtinId="33" hidden="1"/>
    <cellStyle name="Accent2" xfId="60747" builtinId="33" hidden="1"/>
    <cellStyle name="Accent2" xfId="60783" builtinId="33" hidden="1"/>
    <cellStyle name="Accent2" xfId="60818" builtinId="33" hidden="1"/>
    <cellStyle name="Accent2" xfId="60855" builtinId="33" hidden="1"/>
    <cellStyle name="Accent2" xfId="60899" builtinId="33" hidden="1"/>
    <cellStyle name="Accent2" xfId="60929" builtinId="33" hidden="1"/>
    <cellStyle name="Accent2" xfId="60978" builtinId="33" hidden="1"/>
    <cellStyle name="Accent2" xfId="60961" builtinId="33" hidden="1"/>
    <cellStyle name="Accent2" xfId="60983" builtinId="33" hidden="1"/>
    <cellStyle name="Accent2" xfId="61070" builtinId="33" hidden="1"/>
    <cellStyle name="Accent2" xfId="61132" builtinId="33" hidden="1"/>
    <cellStyle name="Accent2" xfId="61167" builtinId="33" hidden="1"/>
    <cellStyle name="Accent2" xfId="61203" builtinId="33" hidden="1"/>
    <cellStyle name="Accent2" xfId="61239" builtinId="33" hidden="1"/>
    <cellStyle name="Accent2" xfId="61307" builtinId="33" hidden="1"/>
    <cellStyle name="Accent2" xfId="61342" builtinId="33" hidden="1"/>
    <cellStyle name="Accent2 2" xfId="297"/>
    <cellStyle name="Accent2 2 2" xfId="1803"/>
    <cellStyle name="Accent2 2 3" xfId="455"/>
    <cellStyle name="Accent2 3" xfId="456"/>
    <cellStyle name="Accent2 3 2" xfId="1804"/>
    <cellStyle name="Accent2 4" xfId="454"/>
    <cellStyle name="Accent2 4 2" xfId="1805"/>
    <cellStyle name="Accent3" xfId="58523" builtinId="37" hidden="1"/>
    <cellStyle name="Accent3" xfId="58786" builtinId="37" hidden="1"/>
    <cellStyle name="Accent3" xfId="58821" builtinId="37" hidden="1"/>
    <cellStyle name="Accent3" xfId="59278" builtinId="37" hidden="1"/>
    <cellStyle name="Accent3" xfId="59315" builtinId="37" hidden="1"/>
    <cellStyle name="Accent3" xfId="59350" builtinId="37" hidden="1"/>
    <cellStyle name="Accent3" xfId="59385" builtinId="37" hidden="1"/>
    <cellStyle name="Accent3" xfId="59421" builtinId="37" hidden="1"/>
    <cellStyle name="Accent3" xfId="59458" builtinId="37" hidden="1"/>
    <cellStyle name="Accent3" xfId="59495" builtinId="37" hidden="1"/>
    <cellStyle name="Accent3" xfId="59580" builtinId="37" hidden="1"/>
    <cellStyle name="Accent3" xfId="59530" builtinId="37" hidden="1"/>
    <cellStyle name="Accent3" xfId="59664" builtinId="37" hidden="1"/>
    <cellStyle name="Accent3" xfId="59681" builtinId="37" hidden="1"/>
    <cellStyle name="Accent3" xfId="59663" builtinId="37" hidden="1"/>
    <cellStyle name="Accent3" xfId="59726" builtinId="37" hidden="1"/>
    <cellStyle name="Accent3" xfId="59953" builtinId="37" hidden="1"/>
    <cellStyle name="Accent3" xfId="59988" builtinId="37" hidden="1"/>
    <cellStyle name="Accent3" xfId="60024" builtinId="37" hidden="1"/>
    <cellStyle name="Accent3" xfId="60068" builtinId="37" hidden="1"/>
    <cellStyle name="Accent3" xfId="60190" builtinId="37" hidden="1"/>
    <cellStyle name="Accent3" xfId="60225" builtinId="37" hidden="1"/>
    <cellStyle name="Accent3" xfId="59884" builtinId="37" hidden="1"/>
    <cellStyle name="Accent3" xfId="59864" builtinId="37" hidden="1"/>
    <cellStyle name="Accent3" xfId="59191" builtinId="37" hidden="1"/>
    <cellStyle name="Accent3" xfId="59809" builtinId="37" hidden="1"/>
    <cellStyle name="Accent3" xfId="59833" builtinId="37" hidden="1"/>
    <cellStyle name="Accent3" xfId="59227" builtinId="37" hidden="1"/>
    <cellStyle name="Accent3" xfId="59049" builtinId="37" hidden="1"/>
    <cellStyle name="Accent3" xfId="58889" builtinId="37" hidden="1"/>
    <cellStyle name="Accent3" xfId="59770" builtinId="37" hidden="1"/>
    <cellStyle name="Accent3" xfId="59610" builtinId="37" hidden="1"/>
    <cellStyle name="Accent3" xfId="58964" builtinId="37" hidden="1"/>
    <cellStyle name="Accent3" xfId="59007" builtinId="37" hidden="1"/>
    <cellStyle name="Accent3" xfId="59067" builtinId="37" hidden="1"/>
    <cellStyle name="Accent3" xfId="60138" builtinId="37" hidden="1"/>
    <cellStyle name="Accent3" xfId="59124" builtinId="37" hidden="1"/>
    <cellStyle name="Accent3" xfId="58838" builtinId="37" hidden="1"/>
    <cellStyle name="Accent3" xfId="60278" builtinId="37" hidden="1"/>
    <cellStyle name="Accent3" xfId="60313" builtinId="37" hidden="1"/>
    <cellStyle name="Accent3" xfId="60349" builtinId="37" hidden="1"/>
    <cellStyle name="Accent3" xfId="60387" builtinId="37" hidden="1"/>
    <cellStyle name="Accent3" xfId="60461" builtinId="37" hidden="1"/>
    <cellStyle name="Accent3" xfId="60496" builtinId="37" hidden="1"/>
    <cellStyle name="Accent3" xfId="60531" builtinId="37" hidden="1"/>
    <cellStyle name="Accent3" xfId="60568" builtinId="37" hidden="1"/>
    <cellStyle name="Accent3" xfId="60603" builtinId="37" hidden="1"/>
    <cellStyle name="Accent3" xfId="60646" builtinId="37" hidden="1"/>
    <cellStyle name="Accent3" xfId="60681" builtinId="37" hidden="1"/>
    <cellStyle name="Accent3" xfId="60716" builtinId="37" hidden="1"/>
    <cellStyle name="Accent3" xfId="60751" builtinId="37" hidden="1"/>
    <cellStyle name="Accent3" xfId="60787" builtinId="37" hidden="1"/>
    <cellStyle name="Accent3" xfId="60822" builtinId="37" hidden="1"/>
    <cellStyle name="Accent3" xfId="60859" builtinId="37" hidden="1"/>
    <cellStyle name="Accent3" xfId="60933" builtinId="37" hidden="1"/>
    <cellStyle name="Accent3" xfId="60887" builtinId="37" hidden="1"/>
    <cellStyle name="Accent3" xfId="61013" builtinId="37" hidden="1"/>
    <cellStyle name="Accent3" xfId="61029" builtinId="37" hidden="1"/>
    <cellStyle name="Accent3" xfId="61012" builtinId="37" hidden="1"/>
    <cellStyle name="Accent3" xfId="61074" builtinId="37" hidden="1"/>
    <cellStyle name="Accent3" xfId="61136" builtinId="37" hidden="1"/>
    <cellStyle name="Accent3" xfId="61171" builtinId="37" hidden="1"/>
    <cellStyle name="Accent3" xfId="61207" builtinId="37" hidden="1"/>
    <cellStyle name="Accent3" xfId="61243" builtinId="37" hidden="1"/>
    <cellStyle name="Accent3" xfId="61311" builtinId="37" hidden="1"/>
    <cellStyle name="Accent3" xfId="61346" builtinId="37" hidden="1"/>
    <cellStyle name="Accent3 2" xfId="298"/>
    <cellStyle name="Accent3 2 2" xfId="1806"/>
    <cellStyle name="Accent3 2 3" xfId="458"/>
    <cellStyle name="Accent3 3" xfId="459"/>
    <cellStyle name="Accent3 3 2" xfId="1807"/>
    <cellStyle name="Accent3 4" xfId="457"/>
    <cellStyle name="Accent3 4 2" xfId="1808"/>
    <cellStyle name="Accent4" xfId="58527" builtinId="41" hidden="1"/>
    <cellStyle name="Accent4" xfId="58790" builtinId="41" hidden="1"/>
    <cellStyle name="Accent4" xfId="58825" builtinId="41" hidden="1"/>
    <cellStyle name="Accent4" xfId="59282" builtinId="41" hidden="1"/>
    <cellStyle name="Accent4" xfId="59319" builtinId="41" hidden="1"/>
    <cellStyle name="Accent4" xfId="59354" builtinId="41" hidden="1"/>
    <cellStyle name="Accent4" xfId="59389" builtinId="41" hidden="1"/>
    <cellStyle name="Accent4" xfId="59425" builtinId="41" hidden="1"/>
    <cellStyle name="Accent4" xfId="59462" builtinId="41" hidden="1"/>
    <cellStyle name="Accent4" xfId="59499" builtinId="41" hidden="1"/>
    <cellStyle name="Accent4" xfId="59563" builtinId="41" hidden="1"/>
    <cellStyle name="Accent4" xfId="59587" builtinId="41" hidden="1"/>
    <cellStyle name="Accent4" xfId="59524" builtinId="41" hidden="1"/>
    <cellStyle name="Accent4" xfId="59612" builtinId="41" hidden="1"/>
    <cellStyle name="Accent4" xfId="59655" builtinId="41" hidden="1"/>
    <cellStyle name="Accent4" xfId="59730" builtinId="41" hidden="1"/>
    <cellStyle name="Accent4" xfId="59957" builtinId="41" hidden="1"/>
    <cellStyle name="Accent4" xfId="59992" builtinId="41" hidden="1"/>
    <cellStyle name="Accent4" xfId="60028" builtinId="41" hidden="1"/>
    <cellStyle name="Accent4" xfId="60072" builtinId="41" hidden="1"/>
    <cellStyle name="Accent4" xfId="60194" builtinId="41" hidden="1"/>
    <cellStyle name="Accent4" xfId="60229" builtinId="41" hidden="1"/>
    <cellStyle name="Accent4" xfId="58939" builtinId="41" hidden="1"/>
    <cellStyle name="Accent4" xfId="58928" builtinId="41" hidden="1"/>
    <cellStyle name="Accent4" xfId="59187" builtinId="41" hidden="1"/>
    <cellStyle name="Accent4" xfId="59803" builtinId="41" hidden="1"/>
    <cellStyle name="Accent4" xfId="60102" builtinId="41" hidden="1"/>
    <cellStyle name="Accent4" xfId="59822" builtinId="41" hidden="1"/>
    <cellStyle name="Accent4" xfId="59438" builtinId="41" hidden="1"/>
    <cellStyle name="Accent4" xfId="59816" builtinId="41" hidden="1"/>
    <cellStyle name="Accent4" xfId="59765" builtinId="41" hidden="1"/>
    <cellStyle name="Accent4" xfId="59098" builtinId="41" hidden="1"/>
    <cellStyle name="Accent4" xfId="59061" builtinId="41" hidden="1"/>
    <cellStyle name="Accent4" xfId="58876" builtinId="41" hidden="1"/>
    <cellStyle name="Accent4" xfId="58989" builtinId="41" hidden="1"/>
    <cellStyle name="Accent4" xfId="59033" builtinId="41" hidden="1"/>
    <cellStyle name="Accent4" xfId="59070" builtinId="41" hidden="1"/>
    <cellStyle name="Accent4" xfId="58860" builtinId="41" hidden="1"/>
    <cellStyle name="Accent4" xfId="60282" builtinId="41" hidden="1"/>
    <cellStyle name="Accent4" xfId="60317" builtinId="41" hidden="1"/>
    <cellStyle name="Accent4" xfId="60353" builtinId="41" hidden="1"/>
    <cellStyle name="Accent4" xfId="60391" builtinId="41" hidden="1"/>
    <cellStyle name="Accent4" xfId="60465" builtinId="41" hidden="1"/>
    <cellStyle name="Accent4" xfId="60500" builtinId="41" hidden="1"/>
    <cellStyle name="Accent4" xfId="60535" builtinId="41" hidden="1"/>
    <cellStyle name="Accent4" xfId="60572" builtinId="41" hidden="1"/>
    <cellStyle name="Accent4" xfId="60607" builtinId="41" hidden="1"/>
    <cellStyle name="Accent4" xfId="60650" builtinId="41" hidden="1"/>
    <cellStyle name="Accent4" xfId="60685" builtinId="41" hidden="1"/>
    <cellStyle name="Accent4" xfId="60720" builtinId="41" hidden="1"/>
    <cellStyle name="Accent4" xfId="60755" builtinId="41" hidden="1"/>
    <cellStyle name="Accent4" xfId="60791" builtinId="41" hidden="1"/>
    <cellStyle name="Accent4" xfId="60826" builtinId="41" hidden="1"/>
    <cellStyle name="Accent4" xfId="60863" builtinId="41" hidden="1"/>
    <cellStyle name="Accent4" xfId="60919" builtinId="41" hidden="1"/>
    <cellStyle name="Accent4" xfId="60940" builtinId="41" hidden="1"/>
    <cellStyle name="Accent4" xfId="60881" builtinId="41" hidden="1"/>
    <cellStyle name="Accent4" xfId="60963" builtinId="41" hidden="1"/>
    <cellStyle name="Accent4" xfId="61005" builtinId="41" hidden="1"/>
    <cellStyle name="Accent4" xfId="61078" builtinId="41" hidden="1"/>
    <cellStyle name="Accent4" xfId="61140" builtinId="41" hidden="1"/>
    <cellStyle name="Accent4" xfId="61175" builtinId="41" hidden="1"/>
    <cellStyle name="Accent4" xfId="61211" builtinId="41" hidden="1"/>
    <cellStyle name="Accent4" xfId="61247" builtinId="41" hidden="1"/>
    <cellStyle name="Accent4" xfId="61315" builtinId="41" hidden="1"/>
    <cellStyle name="Accent4" xfId="61350" builtinId="41" hidden="1"/>
    <cellStyle name="Accent4 2" xfId="299"/>
    <cellStyle name="Accent4 2 2" xfId="1809"/>
    <cellStyle name="Accent4 2 3" xfId="461"/>
    <cellStyle name="Accent4 3" xfId="462"/>
    <cellStyle name="Accent4 3 2" xfId="1810"/>
    <cellStyle name="Accent4 4" xfId="460"/>
    <cellStyle name="Accent4 4 2" xfId="1811"/>
    <cellStyle name="Accent5" xfId="58531" builtinId="45" hidden="1"/>
    <cellStyle name="Accent5" xfId="58794" builtinId="45" hidden="1"/>
    <cellStyle name="Accent5" xfId="58829" builtinId="45" hidden="1"/>
    <cellStyle name="Accent5" xfId="59286" builtinId="45" hidden="1"/>
    <cellStyle name="Accent5" xfId="59323" builtinId="45" hidden="1"/>
    <cellStyle name="Accent5" xfId="59358" builtinId="45" hidden="1"/>
    <cellStyle name="Accent5" xfId="59393" builtinId="45" hidden="1"/>
    <cellStyle name="Accent5" xfId="59429" builtinId="45" hidden="1"/>
    <cellStyle name="Accent5" xfId="59466" builtinId="45" hidden="1"/>
    <cellStyle name="Accent5" xfId="59503" builtinId="45" hidden="1"/>
    <cellStyle name="Accent5" xfId="59569" builtinId="45" hidden="1"/>
    <cellStyle name="Accent5" xfId="59591" builtinId="45" hidden="1"/>
    <cellStyle name="Accent5" xfId="59618" builtinId="45" hidden="1"/>
    <cellStyle name="Accent5" xfId="59674" builtinId="45" hidden="1"/>
    <cellStyle name="Accent5" xfId="59698" builtinId="45" hidden="1"/>
    <cellStyle name="Accent5" xfId="59734" builtinId="45" hidden="1"/>
    <cellStyle name="Accent5" xfId="59961" builtinId="45" hidden="1"/>
    <cellStyle name="Accent5" xfId="59996" builtinId="45" hidden="1"/>
    <cellStyle name="Accent5" xfId="60032" builtinId="45" hidden="1"/>
    <cellStyle name="Accent5" xfId="60076" builtinId="45" hidden="1"/>
    <cellStyle name="Accent5" xfId="60198" builtinId="45" hidden="1"/>
    <cellStyle name="Accent5" xfId="60233" builtinId="45" hidden="1"/>
    <cellStyle name="Accent5" xfId="58938" builtinId="45" hidden="1"/>
    <cellStyle name="Accent5" xfId="59858" builtinId="45" hidden="1"/>
    <cellStyle name="Accent5" xfId="59183" builtinId="45" hidden="1"/>
    <cellStyle name="Accent5" xfId="59801" builtinId="45" hidden="1"/>
    <cellStyle name="Accent5" xfId="59157" builtinId="45" hidden="1"/>
    <cellStyle name="Accent5" xfId="59820" builtinId="45" hidden="1"/>
    <cellStyle name="Accent5" xfId="59139" builtinId="45" hidden="1"/>
    <cellStyle name="Accent5" xfId="59813" builtinId="45" hidden="1"/>
    <cellStyle name="Accent5" xfId="60146" builtinId="45" hidden="1"/>
    <cellStyle name="Accent5" xfId="59094" builtinId="45" hidden="1"/>
    <cellStyle name="Accent5" xfId="59025" builtinId="45" hidden="1"/>
    <cellStyle name="Accent5" xfId="58967" builtinId="45" hidden="1"/>
    <cellStyle name="Accent5" xfId="60144" builtinId="45" hidden="1"/>
    <cellStyle name="Accent5" xfId="58959" builtinId="45" hidden="1"/>
    <cellStyle name="Accent5" xfId="58946" builtinId="45" hidden="1"/>
    <cellStyle name="Accent5" xfId="59812" builtinId="45" hidden="1"/>
    <cellStyle name="Accent5" xfId="60286" builtinId="45" hidden="1"/>
    <cellStyle name="Accent5" xfId="60321" builtinId="45" hidden="1"/>
    <cellStyle name="Accent5" xfId="60357" builtinId="45" hidden="1"/>
    <cellStyle name="Accent5" xfId="60395" builtinId="45" hidden="1"/>
    <cellStyle name="Accent5" xfId="60469" builtinId="45" hidden="1"/>
    <cellStyle name="Accent5" xfId="60504" builtinId="45" hidden="1"/>
    <cellStyle name="Accent5" xfId="60539" builtinId="45" hidden="1"/>
    <cellStyle name="Accent5" xfId="60576" builtinId="45" hidden="1"/>
    <cellStyle name="Accent5" xfId="60611" builtinId="45" hidden="1"/>
    <cellStyle name="Accent5" xfId="60654" builtinId="45" hidden="1"/>
    <cellStyle name="Accent5" xfId="60689" builtinId="45" hidden="1"/>
    <cellStyle name="Accent5" xfId="60724" builtinId="45" hidden="1"/>
    <cellStyle name="Accent5" xfId="60759" builtinId="45" hidden="1"/>
    <cellStyle name="Accent5" xfId="60795" builtinId="45" hidden="1"/>
    <cellStyle name="Accent5" xfId="60830" builtinId="45" hidden="1"/>
    <cellStyle name="Accent5" xfId="60867" builtinId="45" hidden="1"/>
    <cellStyle name="Accent5" xfId="60923" builtinId="45" hidden="1"/>
    <cellStyle name="Accent5" xfId="60944" builtinId="45" hidden="1"/>
    <cellStyle name="Accent5" xfId="60969" builtinId="45" hidden="1"/>
    <cellStyle name="Accent5" xfId="61023" builtinId="45" hidden="1"/>
    <cellStyle name="Accent5" xfId="61046" builtinId="45" hidden="1"/>
    <cellStyle name="Accent5" xfId="61082" builtinId="45" hidden="1"/>
    <cellStyle name="Accent5" xfId="61144" builtinId="45" hidden="1"/>
    <cellStyle name="Accent5" xfId="61179" builtinId="45" hidden="1"/>
    <cellStyle name="Accent5" xfId="61215" builtinId="45" hidden="1"/>
    <cellStyle name="Accent5" xfId="61251" builtinId="45" hidden="1"/>
    <cellStyle name="Accent5" xfId="61319" builtinId="45" hidden="1"/>
    <cellStyle name="Accent5" xfId="61354" builtinId="45" hidden="1"/>
    <cellStyle name="Accent5 2" xfId="300"/>
    <cellStyle name="Accent5 2 2" xfId="1812"/>
    <cellStyle name="Accent5 2 3" xfId="464"/>
    <cellStyle name="Accent5 3" xfId="463"/>
    <cellStyle name="Accent5 3 2" xfId="1813"/>
    <cellStyle name="Accent6" xfId="58535" builtinId="49" hidden="1"/>
    <cellStyle name="Accent6" xfId="58798" builtinId="49" hidden="1"/>
    <cellStyle name="Accent6" xfId="58833" builtinId="49" hidden="1"/>
    <cellStyle name="Accent6" xfId="59290" builtinId="49" hidden="1"/>
    <cellStyle name="Accent6" xfId="59327" builtinId="49" hidden="1"/>
    <cellStyle name="Accent6" xfId="59362" builtinId="49" hidden="1"/>
    <cellStyle name="Accent6" xfId="59397" builtinId="49" hidden="1"/>
    <cellStyle name="Accent6" xfId="59433" builtinId="49" hidden="1"/>
    <cellStyle name="Accent6" xfId="59470" builtinId="49" hidden="1"/>
    <cellStyle name="Accent6" xfId="59507" builtinId="49" hidden="1"/>
    <cellStyle name="Accent6" xfId="59558" builtinId="49" hidden="1"/>
    <cellStyle name="Accent6" xfId="59595" builtinId="49" hidden="1"/>
    <cellStyle name="Accent6" xfId="59650" builtinId="49" hidden="1"/>
    <cellStyle name="Accent6" xfId="59686" builtinId="49" hidden="1"/>
    <cellStyle name="Accent6" xfId="59702" builtinId="49" hidden="1"/>
    <cellStyle name="Accent6" xfId="59738" builtinId="49" hidden="1"/>
    <cellStyle name="Accent6" xfId="59965" builtinId="49" hidden="1"/>
    <cellStyle name="Accent6" xfId="60000" builtinId="49" hidden="1"/>
    <cellStyle name="Accent6" xfId="60036" builtinId="49" hidden="1"/>
    <cellStyle name="Accent6" xfId="60080" builtinId="49" hidden="1"/>
    <cellStyle name="Accent6" xfId="60202" builtinId="49" hidden="1"/>
    <cellStyle name="Accent6" xfId="60237" builtinId="49" hidden="1"/>
    <cellStyle name="Accent6" xfId="58747" builtinId="49" hidden="1"/>
    <cellStyle name="Accent6" xfId="59198" builtinId="49" hidden="1"/>
    <cellStyle name="Accent6" xfId="59179" builtinId="49" hidden="1"/>
    <cellStyle name="Accent6" xfId="59572" builtinId="49" hidden="1"/>
    <cellStyle name="Accent6" xfId="59153" builtinId="49" hidden="1"/>
    <cellStyle name="Accent6" xfId="58842" builtinId="49" hidden="1"/>
    <cellStyle name="Accent6" xfId="59011" builtinId="49" hidden="1"/>
    <cellStyle name="Accent6" xfId="59915" builtinId="49" hidden="1"/>
    <cellStyle name="Accent6" xfId="59089" builtinId="49" hidden="1"/>
    <cellStyle name="Accent6" xfId="59044" builtinId="49" hidden="1"/>
    <cellStyle name="Accent6" xfId="59038" builtinId="49" hidden="1"/>
    <cellStyle name="Accent6" xfId="59035" builtinId="49" hidden="1"/>
    <cellStyle name="Accent6" xfId="59030" builtinId="49" hidden="1"/>
    <cellStyle name="Accent6" xfId="58992" builtinId="49" hidden="1"/>
    <cellStyle name="Accent6" xfId="60167" builtinId="49" hidden="1"/>
    <cellStyle name="Accent6" xfId="58745" builtinId="49" hidden="1"/>
    <cellStyle name="Accent6" xfId="60290" builtinId="49" hidden="1"/>
    <cellStyle name="Accent6" xfId="60325" builtinId="49" hidden="1"/>
    <cellStyle name="Accent6" xfId="60361" builtinId="49" hidden="1"/>
    <cellStyle name="Accent6" xfId="60399" builtinId="49" hidden="1"/>
    <cellStyle name="Accent6" xfId="60473" builtinId="49" hidden="1"/>
    <cellStyle name="Accent6" xfId="60508" builtinId="49" hidden="1"/>
    <cellStyle name="Accent6" xfId="60543" builtinId="49" hidden="1"/>
    <cellStyle name="Accent6" xfId="60580" builtinId="49" hidden="1"/>
    <cellStyle name="Accent6" xfId="60615" builtinId="49" hidden="1"/>
    <cellStyle name="Accent6" xfId="60658" builtinId="49" hidden="1"/>
    <cellStyle name="Accent6" xfId="60693" builtinId="49" hidden="1"/>
    <cellStyle name="Accent6" xfId="60728" builtinId="49" hidden="1"/>
    <cellStyle name="Accent6" xfId="60763" builtinId="49" hidden="1"/>
    <cellStyle name="Accent6" xfId="60799" builtinId="49" hidden="1"/>
    <cellStyle name="Accent6" xfId="60834" builtinId="49" hidden="1"/>
    <cellStyle name="Accent6" xfId="60871" builtinId="49" hidden="1"/>
    <cellStyle name="Accent6" xfId="60915" builtinId="49" hidden="1"/>
    <cellStyle name="Accent6" xfId="60948" builtinId="49" hidden="1"/>
    <cellStyle name="Accent6" xfId="61000" builtinId="49" hidden="1"/>
    <cellStyle name="Accent6" xfId="61034" builtinId="49" hidden="1"/>
    <cellStyle name="Accent6" xfId="61050" builtinId="49" hidden="1"/>
    <cellStyle name="Accent6" xfId="61086" builtinId="49" hidden="1"/>
    <cellStyle name="Accent6" xfId="61148" builtinId="49" hidden="1"/>
    <cellStyle name="Accent6" xfId="61183" builtinId="49" hidden="1"/>
    <cellStyle name="Accent6" xfId="61219" builtinId="49" hidden="1"/>
    <cellStyle name="Accent6" xfId="61255" builtinId="49" hidden="1"/>
    <cellStyle name="Accent6" xfId="61323" builtinId="49" hidden="1"/>
    <cellStyle name="Accent6" xfId="61358" builtinId="49" hidden="1"/>
    <cellStyle name="Accent6 2" xfId="301"/>
    <cellStyle name="Accent6 2 2" xfId="1814"/>
    <cellStyle name="Accent6 2 3" xfId="466"/>
    <cellStyle name="Accent6 3" xfId="467"/>
    <cellStyle name="Accent6 3 2" xfId="1815"/>
    <cellStyle name="Accent6 4" xfId="465"/>
    <cellStyle name="Accent6 4 2" xfId="1816"/>
    <cellStyle name="AFE" xfId="992"/>
    <cellStyle name="AFE 2" xfId="993"/>
    <cellStyle name="AFE 2 2" xfId="994"/>
    <cellStyle name="AFE 3" xfId="995"/>
    <cellStyle name="AFE 4" xfId="996"/>
    <cellStyle name="AFE_A_Corporate Model_090107_v1" xfId="997"/>
    <cellStyle name="array" xfId="16"/>
    <cellStyle name="AS Input Middle Currency" xfId="998"/>
    <cellStyle name="AS Input Middle Date" xfId="999"/>
    <cellStyle name="AS Input Middle Multiple" xfId="1000"/>
    <cellStyle name="AS Input Middle Number" xfId="1001"/>
    <cellStyle name="AS Input Middle Percentage" xfId="1002"/>
    <cellStyle name="AS Input Middle Title / Name" xfId="1003"/>
    <cellStyle name="AS Input Middle Year" xfId="1004"/>
    <cellStyle name="assumption 1" xfId="1005"/>
    <cellStyle name="assumption 1 2" xfId="1006"/>
    <cellStyle name="assumption 1 3" xfId="1007"/>
    <cellStyle name="Assumption 2" xfId="1008"/>
    <cellStyle name="Assumption 2 2" xfId="1381"/>
    <cellStyle name="Assumption 2 2 10" xfId="2643"/>
    <cellStyle name="Assumption 2 2 11" xfId="2620"/>
    <cellStyle name="Assumption 2 2 12" xfId="7101"/>
    <cellStyle name="Assumption 2 2 13" xfId="7467"/>
    <cellStyle name="Assumption 2 2 14" xfId="6184"/>
    <cellStyle name="Assumption 2 2 15" xfId="6623"/>
    <cellStyle name="Assumption 2 2 16" xfId="7539"/>
    <cellStyle name="Assumption 2 2 17" xfId="6924"/>
    <cellStyle name="Assumption 2 2 18" xfId="6558"/>
    <cellStyle name="Assumption 2 2 19" xfId="18383"/>
    <cellStyle name="Assumption 2 2 2" xfId="3293"/>
    <cellStyle name="Assumption 2 2 2 10" xfId="18624"/>
    <cellStyle name="Assumption 2 2 2 11" xfId="20154"/>
    <cellStyle name="Assumption 2 2 2 12" xfId="21595"/>
    <cellStyle name="Assumption 2 2 2 13" xfId="23119"/>
    <cellStyle name="Assumption 2 2 2 14" xfId="24595"/>
    <cellStyle name="Assumption 2 2 2 15" xfId="26040"/>
    <cellStyle name="Assumption 2 2 2 16" xfId="27546"/>
    <cellStyle name="Assumption 2 2 2 17" xfId="29056"/>
    <cellStyle name="Assumption 2 2 2 18" xfId="30487"/>
    <cellStyle name="Assumption 2 2 2 19" xfId="31995"/>
    <cellStyle name="Assumption 2 2 2 2" xfId="4781"/>
    <cellStyle name="Assumption 2 2 2 20" xfId="33447"/>
    <cellStyle name="Assumption 2 2 2 21" xfId="34888"/>
    <cellStyle name="Assumption 2 2 2 22" xfId="36319"/>
    <cellStyle name="Assumption 2 2 2 23" xfId="37752"/>
    <cellStyle name="Assumption 2 2 2 24" xfId="39173"/>
    <cellStyle name="Assumption 2 2 2 25" xfId="40666"/>
    <cellStyle name="Assumption 2 2 2 26" xfId="42101"/>
    <cellStyle name="Assumption 2 2 2 27" xfId="43524"/>
    <cellStyle name="Assumption 2 2 2 28" xfId="44937"/>
    <cellStyle name="Assumption 2 2 2 29" xfId="46348"/>
    <cellStyle name="Assumption 2 2 2 3" xfId="8257"/>
    <cellStyle name="Assumption 2 2 2 30" xfId="47750"/>
    <cellStyle name="Assumption 2 2 2 31" xfId="49192"/>
    <cellStyle name="Assumption 2 2 2 32" xfId="50623"/>
    <cellStyle name="Assumption 2 2 2 33" xfId="52013"/>
    <cellStyle name="Assumption 2 2 2 34" xfId="53394"/>
    <cellStyle name="Assumption 2 2 2 35" xfId="54805"/>
    <cellStyle name="Assumption 2 2 2 36" xfId="56177"/>
    <cellStyle name="Assumption 2 2 2 37" xfId="57576"/>
    <cellStyle name="Assumption 2 2 2 38" xfId="59247"/>
    <cellStyle name="Assumption 2 2 2 4" xfId="9714"/>
    <cellStyle name="Assumption 2 2 2 5" xfId="11205"/>
    <cellStyle name="Assumption 2 2 2 6" xfId="12654"/>
    <cellStyle name="Assumption 2 2 2 7" xfId="14188"/>
    <cellStyle name="Assumption 2 2 2 8" xfId="15647"/>
    <cellStyle name="Assumption 2 2 2 9" xfId="17101"/>
    <cellStyle name="Assumption 2 2 20" xfId="9216"/>
    <cellStyle name="Assumption 2 2 21" xfId="16638"/>
    <cellStyle name="Assumption 2 2 22" xfId="18167"/>
    <cellStyle name="Assumption 2 2 23" xfId="22661"/>
    <cellStyle name="Assumption 2 2 24" xfId="17654"/>
    <cellStyle name="Assumption 2 2 25" xfId="40190"/>
    <cellStyle name="Assumption 2 2 26" xfId="43896"/>
    <cellStyle name="Assumption 2 2 27" xfId="7487"/>
    <cellStyle name="Assumption 2 2 28" xfId="58613"/>
    <cellStyle name="Assumption 2 2 3" xfId="3412"/>
    <cellStyle name="Assumption 2 2 3 10" xfId="18742"/>
    <cellStyle name="Assumption 2 2 3 11" xfId="20272"/>
    <cellStyle name="Assumption 2 2 3 12" xfId="21710"/>
    <cellStyle name="Assumption 2 2 3 13" xfId="23237"/>
    <cellStyle name="Assumption 2 2 3 14" xfId="24712"/>
    <cellStyle name="Assumption 2 2 3 15" xfId="26156"/>
    <cellStyle name="Assumption 2 2 3 16" xfId="27664"/>
    <cellStyle name="Assumption 2 2 3 17" xfId="29171"/>
    <cellStyle name="Assumption 2 2 3 18" xfId="30604"/>
    <cellStyle name="Assumption 2 2 3 19" xfId="32113"/>
    <cellStyle name="Assumption 2 2 3 2" xfId="4896"/>
    <cellStyle name="Assumption 2 2 3 20" xfId="33565"/>
    <cellStyle name="Assumption 2 2 3 21" xfId="35006"/>
    <cellStyle name="Assumption 2 2 3 22" xfId="36436"/>
    <cellStyle name="Assumption 2 2 3 23" xfId="37866"/>
    <cellStyle name="Assumption 2 2 3 24" xfId="39290"/>
    <cellStyle name="Assumption 2 2 3 25" xfId="40781"/>
    <cellStyle name="Assumption 2 2 3 26" xfId="42218"/>
    <cellStyle name="Assumption 2 2 3 27" xfId="43640"/>
    <cellStyle name="Assumption 2 2 3 28" xfId="45053"/>
    <cellStyle name="Assumption 2 2 3 29" xfId="46461"/>
    <cellStyle name="Assumption 2 2 3 3" xfId="8376"/>
    <cellStyle name="Assumption 2 2 3 30" xfId="47867"/>
    <cellStyle name="Assumption 2 2 3 31" xfId="49305"/>
    <cellStyle name="Assumption 2 2 3 32" xfId="50737"/>
    <cellStyle name="Assumption 2 2 3 33" xfId="52127"/>
    <cellStyle name="Assumption 2 2 3 34" xfId="53508"/>
    <cellStyle name="Assumption 2 2 3 35" xfId="54919"/>
    <cellStyle name="Assumption 2 2 3 36" xfId="56291"/>
    <cellStyle name="Assumption 2 2 3 37" xfId="57689"/>
    <cellStyle name="Assumption 2 2 3 4" xfId="9833"/>
    <cellStyle name="Assumption 2 2 3 5" xfId="11322"/>
    <cellStyle name="Assumption 2 2 3 6" xfId="12773"/>
    <cellStyle name="Assumption 2 2 3 7" xfId="14306"/>
    <cellStyle name="Assumption 2 2 3 8" xfId="15764"/>
    <cellStyle name="Assumption 2 2 3 9" xfId="17219"/>
    <cellStyle name="Assumption 2 2 4" xfId="3082"/>
    <cellStyle name="Assumption 2 2 4 10" xfId="18414"/>
    <cellStyle name="Assumption 2 2 4 11" xfId="19944"/>
    <cellStyle name="Assumption 2 2 4 12" xfId="21387"/>
    <cellStyle name="Assumption 2 2 4 13" xfId="22910"/>
    <cellStyle name="Assumption 2 2 4 14" xfId="24387"/>
    <cellStyle name="Assumption 2 2 4 15" xfId="25832"/>
    <cellStyle name="Assumption 2 2 4 16" xfId="27337"/>
    <cellStyle name="Assumption 2 2 4 17" xfId="28847"/>
    <cellStyle name="Assumption 2 2 4 18" xfId="30278"/>
    <cellStyle name="Assumption 2 2 4 19" xfId="31788"/>
    <cellStyle name="Assumption 2 2 4 2" xfId="4578"/>
    <cellStyle name="Assumption 2 2 4 20" xfId="33240"/>
    <cellStyle name="Assumption 2 2 4 21" xfId="34680"/>
    <cellStyle name="Assumption 2 2 4 22" xfId="36112"/>
    <cellStyle name="Assumption 2 2 4 23" xfId="37546"/>
    <cellStyle name="Assumption 2 2 4 24" xfId="38964"/>
    <cellStyle name="Assumption 2 2 4 25" xfId="40459"/>
    <cellStyle name="Assumption 2 2 4 26" xfId="41894"/>
    <cellStyle name="Assumption 2 2 4 27" xfId="43317"/>
    <cellStyle name="Assumption 2 2 4 28" xfId="44733"/>
    <cellStyle name="Assumption 2 2 4 29" xfId="46141"/>
    <cellStyle name="Assumption 2 2 4 3" xfId="8047"/>
    <cellStyle name="Assumption 2 2 4 30" xfId="47546"/>
    <cellStyle name="Assumption 2 2 4 31" xfId="48987"/>
    <cellStyle name="Assumption 2 2 4 32" xfId="50419"/>
    <cellStyle name="Assumption 2 2 4 33" xfId="51808"/>
    <cellStyle name="Assumption 2 2 4 34" xfId="53191"/>
    <cellStyle name="Assumption 2 2 4 35" xfId="54601"/>
    <cellStyle name="Assumption 2 2 4 36" xfId="55974"/>
    <cellStyle name="Assumption 2 2 4 37" xfId="57373"/>
    <cellStyle name="Assumption 2 2 4 4" xfId="9503"/>
    <cellStyle name="Assumption 2 2 4 5" xfId="10997"/>
    <cellStyle name="Assumption 2 2 4 6" xfId="12446"/>
    <cellStyle name="Assumption 2 2 4 7" xfId="13980"/>
    <cellStyle name="Assumption 2 2 4 8" xfId="15438"/>
    <cellStyle name="Assumption 2 2 4 9" xfId="16891"/>
    <cellStyle name="Assumption 2 2 5" xfId="3331"/>
    <cellStyle name="Assumption 2 2 5 10" xfId="18662"/>
    <cellStyle name="Assumption 2 2 5 11" xfId="20192"/>
    <cellStyle name="Assumption 2 2 5 12" xfId="21632"/>
    <cellStyle name="Assumption 2 2 5 13" xfId="23156"/>
    <cellStyle name="Assumption 2 2 5 14" xfId="24632"/>
    <cellStyle name="Assumption 2 2 5 15" xfId="26077"/>
    <cellStyle name="Assumption 2 2 5 16" xfId="27583"/>
    <cellStyle name="Assumption 2 2 5 17" xfId="29091"/>
    <cellStyle name="Assumption 2 2 5 18" xfId="30524"/>
    <cellStyle name="Assumption 2 2 5 19" xfId="32033"/>
    <cellStyle name="Assumption 2 2 5 2" xfId="4818"/>
    <cellStyle name="Assumption 2 2 5 20" xfId="33484"/>
    <cellStyle name="Assumption 2 2 5 21" xfId="34926"/>
    <cellStyle name="Assumption 2 2 5 22" xfId="36356"/>
    <cellStyle name="Assumption 2 2 5 23" xfId="37788"/>
    <cellStyle name="Assumption 2 2 5 24" xfId="39211"/>
    <cellStyle name="Assumption 2 2 5 25" xfId="40702"/>
    <cellStyle name="Assumption 2 2 5 26" xfId="42138"/>
    <cellStyle name="Assumption 2 2 5 27" xfId="43560"/>
    <cellStyle name="Assumption 2 2 5 28" xfId="44974"/>
    <cellStyle name="Assumption 2 2 5 29" xfId="46383"/>
    <cellStyle name="Assumption 2 2 5 3" xfId="8295"/>
    <cellStyle name="Assumption 2 2 5 30" xfId="47786"/>
    <cellStyle name="Assumption 2 2 5 31" xfId="49227"/>
    <cellStyle name="Assumption 2 2 5 32" xfId="50659"/>
    <cellStyle name="Assumption 2 2 5 33" xfId="52049"/>
    <cellStyle name="Assumption 2 2 5 34" xfId="53430"/>
    <cellStyle name="Assumption 2 2 5 35" xfId="54841"/>
    <cellStyle name="Assumption 2 2 5 36" xfId="56213"/>
    <cellStyle name="Assumption 2 2 5 37" xfId="57611"/>
    <cellStyle name="Assumption 2 2 5 4" xfId="9752"/>
    <cellStyle name="Assumption 2 2 5 5" xfId="11242"/>
    <cellStyle name="Assumption 2 2 5 6" xfId="12692"/>
    <cellStyle name="Assumption 2 2 5 7" xfId="14225"/>
    <cellStyle name="Assumption 2 2 5 8" xfId="15684"/>
    <cellStyle name="Assumption 2 2 5 9" xfId="17139"/>
    <cellStyle name="Assumption 2 2 6" xfId="3039"/>
    <cellStyle name="Assumption 2 2 6 10" xfId="18371"/>
    <cellStyle name="Assumption 2 2 6 11" xfId="19902"/>
    <cellStyle name="Assumption 2 2 6 12" xfId="21347"/>
    <cellStyle name="Assumption 2 2 6 13" xfId="22867"/>
    <cellStyle name="Assumption 2 2 6 14" xfId="24346"/>
    <cellStyle name="Assumption 2 2 6 15" xfId="25791"/>
    <cellStyle name="Assumption 2 2 6 16" xfId="27294"/>
    <cellStyle name="Assumption 2 2 6 17" xfId="28804"/>
    <cellStyle name="Assumption 2 2 6 18" xfId="30237"/>
    <cellStyle name="Assumption 2 2 6 19" xfId="31747"/>
    <cellStyle name="Assumption 2 2 6 2" xfId="4539"/>
    <cellStyle name="Assumption 2 2 6 20" xfId="33201"/>
    <cellStyle name="Assumption 2 2 6 21" xfId="34637"/>
    <cellStyle name="Assumption 2 2 6 22" xfId="36072"/>
    <cellStyle name="Assumption 2 2 6 23" xfId="37506"/>
    <cellStyle name="Assumption 2 2 6 24" xfId="38924"/>
    <cellStyle name="Assumption 2 2 6 25" xfId="40420"/>
    <cellStyle name="Assumption 2 2 6 26" xfId="41853"/>
    <cellStyle name="Assumption 2 2 6 27" xfId="43277"/>
    <cellStyle name="Assumption 2 2 6 28" xfId="44693"/>
    <cellStyle name="Assumption 2 2 6 29" xfId="46101"/>
    <cellStyle name="Assumption 2 2 6 3" xfId="8004"/>
    <cellStyle name="Assumption 2 2 6 30" xfId="47505"/>
    <cellStyle name="Assumption 2 2 6 31" xfId="48948"/>
    <cellStyle name="Assumption 2 2 6 32" xfId="50379"/>
    <cellStyle name="Assumption 2 2 6 33" xfId="51768"/>
    <cellStyle name="Assumption 2 2 6 34" xfId="53152"/>
    <cellStyle name="Assumption 2 2 6 35" xfId="54562"/>
    <cellStyle name="Assumption 2 2 6 36" xfId="55935"/>
    <cellStyle name="Assumption 2 2 6 37" xfId="57334"/>
    <cellStyle name="Assumption 2 2 6 4" xfId="9461"/>
    <cellStyle name="Assumption 2 2 6 5" xfId="10954"/>
    <cellStyle name="Assumption 2 2 6 6" xfId="12406"/>
    <cellStyle name="Assumption 2 2 6 7" xfId="13937"/>
    <cellStyle name="Assumption 2 2 6 8" xfId="15395"/>
    <cellStyle name="Assumption 2 2 6 9" xfId="16850"/>
    <cellStyle name="Assumption 2 2 7" xfId="2869"/>
    <cellStyle name="Assumption 2 2 7 10" xfId="18205"/>
    <cellStyle name="Assumption 2 2 7 11" xfId="19737"/>
    <cellStyle name="Assumption 2 2 7 12" xfId="21182"/>
    <cellStyle name="Assumption 2 2 7 13" xfId="22698"/>
    <cellStyle name="Assumption 2 2 7 14" xfId="24178"/>
    <cellStyle name="Assumption 2 2 7 15" xfId="25625"/>
    <cellStyle name="Assumption 2 2 7 16" xfId="27132"/>
    <cellStyle name="Assumption 2 2 7 17" xfId="28639"/>
    <cellStyle name="Assumption 2 2 7 18" xfId="30072"/>
    <cellStyle name="Assumption 2 2 7 19" xfId="31581"/>
    <cellStyle name="Assumption 2 2 7 2" xfId="4382"/>
    <cellStyle name="Assumption 2 2 7 20" xfId="33036"/>
    <cellStyle name="Assumption 2 2 7 21" xfId="34475"/>
    <cellStyle name="Assumption 2 2 7 22" xfId="35909"/>
    <cellStyle name="Assumption 2 2 7 23" xfId="37341"/>
    <cellStyle name="Assumption 2 2 7 24" xfId="38758"/>
    <cellStyle name="Assumption 2 2 7 25" xfId="40260"/>
    <cellStyle name="Assumption 2 2 7 26" xfId="41690"/>
    <cellStyle name="Assumption 2 2 7 27" xfId="43115"/>
    <cellStyle name="Assumption 2 2 7 28" xfId="44532"/>
    <cellStyle name="Assumption 2 2 7 29" xfId="45941"/>
    <cellStyle name="Assumption 2 2 7 3" xfId="7836"/>
    <cellStyle name="Assumption 2 2 7 30" xfId="47347"/>
    <cellStyle name="Assumption 2 2 7 31" xfId="48788"/>
    <cellStyle name="Assumption 2 2 7 32" xfId="50220"/>
    <cellStyle name="Assumption 2 2 7 33" xfId="51608"/>
    <cellStyle name="Assumption 2 2 7 34" xfId="52994"/>
    <cellStyle name="Assumption 2 2 7 35" xfId="54403"/>
    <cellStyle name="Assumption 2 2 7 36" xfId="55778"/>
    <cellStyle name="Assumption 2 2 7 37" xfId="57177"/>
    <cellStyle name="Assumption 2 2 7 4" xfId="9296"/>
    <cellStyle name="Assumption 2 2 7 5" xfId="10789"/>
    <cellStyle name="Assumption 2 2 7 6" xfId="12238"/>
    <cellStyle name="Assumption 2 2 7 7" xfId="13773"/>
    <cellStyle name="Assumption 2 2 7 8" xfId="15227"/>
    <cellStyle name="Assumption 2 2 7 9" xfId="16684"/>
    <cellStyle name="Assumption 2 2 8" xfId="3759"/>
    <cellStyle name="Assumption 2 2 8 10" xfId="19089"/>
    <cellStyle name="Assumption 2 2 8 11" xfId="20618"/>
    <cellStyle name="Assumption 2 2 8 12" xfId="22055"/>
    <cellStyle name="Assumption 2 2 8 13" xfId="23581"/>
    <cellStyle name="Assumption 2 2 8 14" xfId="25057"/>
    <cellStyle name="Assumption 2 2 8 15" xfId="26500"/>
    <cellStyle name="Assumption 2 2 8 16" xfId="28009"/>
    <cellStyle name="Assumption 2 2 8 17" xfId="29514"/>
    <cellStyle name="Assumption 2 2 8 18" xfId="30950"/>
    <cellStyle name="Assumption 2 2 8 19" xfId="32456"/>
    <cellStyle name="Assumption 2 2 8 2" xfId="5237"/>
    <cellStyle name="Assumption 2 2 8 20" xfId="33908"/>
    <cellStyle name="Assumption 2 2 8 21" xfId="35351"/>
    <cellStyle name="Assumption 2 2 8 22" xfId="36781"/>
    <cellStyle name="Assumption 2 2 8 23" xfId="38211"/>
    <cellStyle name="Assumption 2 2 8 24" xfId="39634"/>
    <cellStyle name="Assumption 2 2 8 25" xfId="41121"/>
    <cellStyle name="Assumption 2 2 8 26" xfId="42560"/>
    <cellStyle name="Assumption 2 2 8 27" xfId="43984"/>
    <cellStyle name="Assumption 2 2 8 28" xfId="45396"/>
    <cellStyle name="Assumption 2 2 8 29" xfId="46801"/>
    <cellStyle name="Assumption 2 2 8 3" xfId="8723"/>
    <cellStyle name="Assumption 2 2 8 30" xfId="48208"/>
    <cellStyle name="Assumption 2 2 8 31" xfId="49644"/>
    <cellStyle name="Assumption 2 2 8 32" xfId="51077"/>
    <cellStyle name="Assumption 2 2 8 33" xfId="52466"/>
    <cellStyle name="Assumption 2 2 8 34" xfId="53849"/>
    <cellStyle name="Assumption 2 2 8 35" xfId="55258"/>
    <cellStyle name="Assumption 2 2 8 36" xfId="56631"/>
    <cellStyle name="Assumption 2 2 8 37" xfId="58027"/>
    <cellStyle name="Assumption 2 2 8 4" xfId="10178"/>
    <cellStyle name="Assumption 2 2 8 5" xfId="11668"/>
    <cellStyle name="Assumption 2 2 8 6" xfId="13118"/>
    <cellStyle name="Assumption 2 2 8 7" xfId="14651"/>
    <cellStyle name="Assumption 2 2 8 8" xfId="16109"/>
    <cellStyle name="Assumption 2 2 8 9" xfId="17564"/>
    <cellStyle name="Assumption 2 2 9" xfId="3514"/>
    <cellStyle name="Assumption 2 2 9 10" xfId="18844"/>
    <cellStyle name="Assumption 2 2 9 11" xfId="20374"/>
    <cellStyle name="Assumption 2 2 9 12" xfId="21812"/>
    <cellStyle name="Assumption 2 2 9 13" xfId="23339"/>
    <cellStyle name="Assumption 2 2 9 14" xfId="24814"/>
    <cellStyle name="Assumption 2 2 9 15" xfId="26258"/>
    <cellStyle name="Assumption 2 2 9 16" xfId="27766"/>
    <cellStyle name="Assumption 2 2 9 17" xfId="29273"/>
    <cellStyle name="Assumption 2 2 9 18" xfId="30706"/>
    <cellStyle name="Assumption 2 2 9 19" xfId="32215"/>
    <cellStyle name="Assumption 2 2 9 2" xfId="4998"/>
    <cellStyle name="Assumption 2 2 9 20" xfId="33667"/>
    <cellStyle name="Assumption 2 2 9 21" xfId="35108"/>
    <cellStyle name="Assumption 2 2 9 22" xfId="36538"/>
    <cellStyle name="Assumption 2 2 9 23" xfId="37968"/>
    <cellStyle name="Assumption 2 2 9 24" xfId="39392"/>
    <cellStyle name="Assumption 2 2 9 25" xfId="40883"/>
    <cellStyle name="Assumption 2 2 9 26" xfId="42320"/>
    <cellStyle name="Assumption 2 2 9 27" xfId="43742"/>
    <cellStyle name="Assumption 2 2 9 28" xfId="45155"/>
    <cellStyle name="Assumption 2 2 9 29" xfId="46563"/>
    <cellStyle name="Assumption 2 2 9 3" xfId="8478"/>
    <cellStyle name="Assumption 2 2 9 30" xfId="47969"/>
    <cellStyle name="Assumption 2 2 9 31" xfId="49407"/>
    <cellStyle name="Assumption 2 2 9 32" xfId="50839"/>
    <cellStyle name="Assumption 2 2 9 33" xfId="52229"/>
    <cellStyle name="Assumption 2 2 9 34" xfId="53610"/>
    <cellStyle name="Assumption 2 2 9 35" xfId="55021"/>
    <cellStyle name="Assumption 2 2 9 36" xfId="56393"/>
    <cellStyle name="Assumption 2 2 9 37" xfId="57791"/>
    <cellStyle name="Assumption 2 2 9 4" xfId="9935"/>
    <cellStyle name="Assumption 2 2 9 5" xfId="11424"/>
    <cellStyle name="Assumption 2 2 9 6" xfId="12875"/>
    <cellStyle name="Assumption 2 2 9 7" xfId="14408"/>
    <cellStyle name="Assumption 2 2 9 8" xfId="15866"/>
    <cellStyle name="Assumption 2 2 9 9" xfId="17321"/>
    <cellStyle name="Assumption 3" xfId="1009"/>
    <cellStyle name="Assumption Currency." xfId="1010"/>
    <cellStyle name="Assumption Currency. 10" xfId="2570"/>
    <cellStyle name="Assumption Currency. 11" xfId="2704"/>
    <cellStyle name="Assumption Currency. 12" xfId="6111"/>
    <cellStyle name="Assumption Currency. 13" xfId="7473"/>
    <cellStyle name="Assumption Currency. 14" xfId="7040"/>
    <cellStyle name="Assumption Currency. 15" xfId="7341"/>
    <cellStyle name="Assumption Currency. 16" xfId="5759"/>
    <cellStyle name="Assumption Currency. 17" xfId="10992"/>
    <cellStyle name="Assumption Currency. 18" xfId="18112"/>
    <cellStyle name="Assumption Currency. 19" xfId="36937"/>
    <cellStyle name="Assumption Currency. 2" xfId="3166"/>
    <cellStyle name="Assumption Currency. 2 10" xfId="18498"/>
    <cellStyle name="Assumption Currency. 2 11" xfId="20028"/>
    <cellStyle name="Assumption Currency. 2 12" xfId="21471"/>
    <cellStyle name="Assumption Currency. 2 13" xfId="22993"/>
    <cellStyle name="Assumption Currency. 2 14" xfId="24470"/>
    <cellStyle name="Assumption Currency. 2 15" xfId="25915"/>
    <cellStyle name="Assumption Currency. 2 16" xfId="27420"/>
    <cellStyle name="Assumption Currency. 2 17" xfId="28931"/>
    <cellStyle name="Assumption Currency. 2 18" xfId="30362"/>
    <cellStyle name="Assumption Currency. 2 19" xfId="31870"/>
    <cellStyle name="Assumption Currency. 2 2" xfId="4660"/>
    <cellStyle name="Assumption Currency. 2 20" xfId="33323"/>
    <cellStyle name="Assumption Currency. 2 21" xfId="34763"/>
    <cellStyle name="Assumption Currency. 2 22" xfId="36194"/>
    <cellStyle name="Assumption Currency. 2 23" xfId="37628"/>
    <cellStyle name="Assumption Currency. 2 24" xfId="39048"/>
    <cellStyle name="Assumption Currency. 2 25" xfId="40543"/>
    <cellStyle name="Assumption Currency. 2 26" xfId="41977"/>
    <cellStyle name="Assumption Currency. 2 27" xfId="43399"/>
    <cellStyle name="Assumption Currency. 2 28" xfId="44815"/>
    <cellStyle name="Assumption Currency. 2 29" xfId="46225"/>
    <cellStyle name="Assumption Currency. 2 3" xfId="8131"/>
    <cellStyle name="Assumption Currency. 2 30" xfId="47629"/>
    <cellStyle name="Assumption Currency. 2 31" xfId="49070"/>
    <cellStyle name="Assumption Currency. 2 32" xfId="50501"/>
    <cellStyle name="Assumption Currency. 2 33" xfId="51891"/>
    <cellStyle name="Assumption Currency. 2 34" xfId="53273"/>
    <cellStyle name="Assumption Currency. 2 35" xfId="54683"/>
    <cellStyle name="Assumption Currency. 2 36" xfId="56056"/>
    <cellStyle name="Assumption Currency. 2 37" xfId="57455"/>
    <cellStyle name="Assumption Currency. 2 38" xfId="59103"/>
    <cellStyle name="Assumption Currency. 2 4" xfId="9587"/>
    <cellStyle name="Assumption Currency. 2 5" xfId="11080"/>
    <cellStyle name="Assumption Currency. 2 6" xfId="12530"/>
    <cellStyle name="Assumption Currency. 2 7" xfId="14062"/>
    <cellStyle name="Assumption Currency. 2 8" xfId="15522"/>
    <cellStyle name="Assumption Currency. 2 9" xfId="16974"/>
    <cellStyle name="Assumption Currency. 20" xfId="31497"/>
    <cellStyle name="Assumption Currency. 21" xfId="7655"/>
    <cellStyle name="Assumption Currency. 22" xfId="51233"/>
    <cellStyle name="Assumption Currency. 23" xfId="50185"/>
    <cellStyle name="Assumption Currency. 24" xfId="58558"/>
    <cellStyle name="Assumption Currency. 3" xfId="3217"/>
    <cellStyle name="Assumption Currency. 3 10" xfId="18549"/>
    <cellStyle name="Assumption Currency. 3 11" xfId="20079"/>
    <cellStyle name="Assumption Currency. 3 12" xfId="21522"/>
    <cellStyle name="Assumption Currency. 3 13" xfId="23044"/>
    <cellStyle name="Assumption Currency. 3 14" xfId="24521"/>
    <cellStyle name="Assumption Currency. 3 15" xfId="25966"/>
    <cellStyle name="Assumption Currency. 3 16" xfId="27471"/>
    <cellStyle name="Assumption Currency. 3 17" xfId="28982"/>
    <cellStyle name="Assumption Currency. 3 18" xfId="30413"/>
    <cellStyle name="Assumption Currency. 3 19" xfId="31921"/>
    <cellStyle name="Assumption Currency. 3 2" xfId="4711"/>
    <cellStyle name="Assumption Currency. 3 20" xfId="33374"/>
    <cellStyle name="Assumption Currency. 3 21" xfId="34814"/>
    <cellStyle name="Assumption Currency. 3 22" xfId="36245"/>
    <cellStyle name="Assumption Currency. 3 23" xfId="37679"/>
    <cellStyle name="Assumption Currency. 3 24" xfId="39099"/>
    <cellStyle name="Assumption Currency. 3 25" xfId="40594"/>
    <cellStyle name="Assumption Currency. 3 26" xfId="42028"/>
    <cellStyle name="Assumption Currency. 3 27" xfId="43450"/>
    <cellStyle name="Assumption Currency. 3 28" xfId="44866"/>
    <cellStyle name="Assumption Currency. 3 29" xfId="46276"/>
    <cellStyle name="Assumption Currency. 3 3" xfId="8182"/>
    <cellStyle name="Assumption Currency. 3 30" xfId="47680"/>
    <cellStyle name="Assumption Currency. 3 31" xfId="49121"/>
    <cellStyle name="Assumption Currency. 3 32" xfId="50552"/>
    <cellStyle name="Assumption Currency. 3 33" xfId="51942"/>
    <cellStyle name="Assumption Currency. 3 34" xfId="53324"/>
    <cellStyle name="Assumption Currency. 3 35" xfId="54734"/>
    <cellStyle name="Assumption Currency. 3 36" xfId="56107"/>
    <cellStyle name="Assumption Currency. 3 37" xfId="57506"/>
    <cellStyle name="Assumption Currency. 3 4" xfId="9638"/>
    <cellStyle name="Assumption Currency. 3 5" xfId="11131"/>
    <cellStyle name="Assumption Currency. 3 6" xfId="12581"/>
    <cellStyle name="Assumption Currency. 3 7" xfId="14113"/>
    <cellStyle name="Assumption Currency. 3 8" xfId="15573"/>
    <cellStyle name="Assumption Currency. 3 9" xfId="17025"/>
    <cellStyle name="Assumption Currency. 4" xfId="3463"/>
    <cellStyle name="Assumption Currency. 4 10" xfId="18793"/>
    <cellStyle name="Assumption Currency. 4 11" xfId="20323"/>
    <cellStyle name="Assumption Currency. 4 12" xfId="21761"/>
    <cellStyle name="Assumption Currency. 4 13" xfId="23288"/>
    <cellStyle name="Assumption Currency. 4 14" xfId="24763"/>
    <cellStyle name="Assumption Currency. 4 15" xfId="26207"/>
    <cellStyle name="Assumption Currency. 4 16" xfId="27715"/>
    <cellStyle name="Assumption Currency. 4 17" xfId="29222"/>
    <cellStyle name="Assumption Currency. 4 18" xfId="30655"/>
    <cellStyle name="Assumption Currency. 4 19" xfId="32164"/>
    <cellStyle name="Assumption Currency. 4 2" xfId="4947"/>
    <cellStyle name="Assumption Currency. 4 20" xfId="33616"/>
    <cellStyle name="Assumption Currency. 4 21" xfId="35057"/>
    <cellStyle name="Assumption Currency. 4 22" xfId="36487"/>
    <cellStyle name="Assumption Currency. 4 23" xfId="37917"/>
    <cellStyle name="Assumption Currency. 4 24" xfId="39341"/>
    <cellStyle name="Assumption Currency. 4 25" xfId="40832"/>
    <cellStyle name="Assumption Currency. 4 26" xfId="42269"/>
    <cellStyle name="Assumption Currency. 4 27" xfId="43691"/>
    <cellStyle name="Assumption Currency. 4 28" xfId="45104"/>
    <cellStyle name="Assumption Currency. 4 29" xfId="46512"/>
    <cellStyle name="Assumption Currency. 4 3" xfId="8427"/>
    <cellStyle name="Assumption Currency. 4 30" xfId="47918"/>
    <cellStyle name="Assumption Currency. 4 31" xfId="49356"/>
    <cellStyle name="Assumption Currency. 4 32" xfId="50788"/>
    <cellStyle name="Assumption Currency. 4 33" xfId="52178"/>
    <cellStyle name="Assumption Currency. 4 34" xfId="53559"/>
    <cellStyle name="Assumption Currency. 4 35" xfId="54970"/>
    <cellStyle name="Assumption Currency. 4 36" xfId="56342"/>
    <cellStyle name="Assumption Currency. 4 37" xfId="57740"/>
    <cellStyle name="Assumption Currency. 4 4" xfId="9884"/>
    <cellStyle name="Assumption Currency. 4 5" xfId="11373"/>
    <cellStyle name="Assumption Currency. 4 6" xfId="12824"/>
    <cellStyle name="Assumption Currency. 4 7" xfId="14357"/>
    <cellStyle name="Assumption Currency. 4 8" xfId="15815"/>
    <cellStyle name="Assumption Currency. 4 9" xfId="17270"/>
    <cellStyle name="Assumption Currency. 5" xfId="3467"/>
    <cellStyle name="Assumption Currency. 5 10" xfId="18797"/>
    <cellStyle name="Assumption Currency. 5 11" xfId="20327"/>
    <cellStyle name="Assumption Currency. 5 12" xfId="21765"/>
    <cellStyle name="Assumption Currency. 5 13" xfId="23292"/>
    <cellStyle name="Assumption Currency. 5 14" xfId="24767"/>
    <cellStyle name="Assumption Currency. 5 15" xfId="26211"/>
    <cellStyle name="Assumption Currency. 5 16" xfId="27719"/>
    <cellStyle name="Assumption Currency. 5 17" xfId="29226"/>
    <cellStyle name="Assumption Currency. 5 18" xfId="30659"/>
    <cellStyle name="Assumption Currency. 5 19" xfId="32168"/>
    <cellStyle name="Assumption Currency. 5 2" xfId="4951"/>
    <cellStyle name="Assumption Currency. 5 20" xfId="33620"/>
    <cellStyle name="Assumption Currency. 5 21" xfId="35061"/>
    <cellStyle name="Assumption Currency. 5 22" xfId="36491"/>
    <cellStyle name="Assumption Currency. 5 23" xfId="37921"/>
    <cellStyle name="Assumption Currency. 5 24" xfId="39345"/>
    <cellStyle name="Assumption Currency. 5 25" xfId="40836"/>
    <cellStyle name="Assumption Currency. 5 26" xfId="42273"/>
    <cellStyle name="Assumption Currency. 5 27" xfId="43695"/>
    <cellStyle name="Assumption Currency. 5 28" xfId="45108"/>
    <cellStyle name="Assumption Currency. 5 29" xfId="46516"/>
    <cellStyle name="Assumption Currency. 5 3" xfId="8431"/>
    <cellStyle name="Assumption Currency. 5 30" xfId="47922"/>
    <cellStyle name="Assumption Currency. 5 31" xfId="49360"/>
    <cellStyle name="Assumption Currency. 5 32" xfId="50792"/>
    <cellStyle name="Assumption Currency. 5 33" xfId="52182"/>
    <cellStyle name="Assumption Currency. 5 34" xfId="53563"/>
    <cellStyle name="Assumption Currency. 5 35" xfId="54974"/>
    <cellStyle name="Assumption Currency. 5 36" xfId="56346"/>
    <cellStyle name="Assumption Currency. 5 37" xfId="57744"/>
    <cellStyle name="Assumption Currency. 5 4" xfId="9888"/>
    <cellStyle name="Assumption Currency. 5 5" xfId="11377"/>
    <cellStyle name="Assumption Currency. 5 6" xfId="12828"/>
    <cellStyle name="Assumption Currency. 5 7" xfId="14361"/>
    <cellStyle name="Assumption Currency. 5 8" xfId="15819"/>
    <cellStyle name="Assumption Currency. 5 9" xfId="17274"/>
    <cellStyle name="Assumption Currency. 6" xfId="3180"/>
    <cellStyle name="Assumption Currency. 6 10" xfId="18512"/>
    <cellStyle name="Assumption Currency. 6 11" xfId="20042"/>
    <cellStyle name="Assumption Currency. 6 12" xfId="21485"/>
    <cellStyle name="Assumption Currency. 6 13" xfId="23007"/>
    <cellStyle name="Assumption Currency. 6 14" xfId="24484"/>
    <cellStyle name="Assumption Currency. 6 15" xfId="25929"/>
    <cellStyle name="Assumption Currency. 6 16" xfId="27434"/>
    <cellStyle name="Assumption Currency. 6 17" xfId="28945"/>
    <cellStyle name="Assumption Currency. 6 18" xfId="30376"/>
    <cellStyle name="Assumption Currency. 6 19" xfId="31884"/>
    <cellStyle name="Assumption Currency. 6 2" xfId="4674"/>
    <cellStyle name="Assumption Currency. 6 20" xfId="33337"/>
    <cellStyle name="Assumption Currency. 6 21" xfId="34777"/>
    <cellStyle name="Assumption Currency. 6 22" xfId="36208"/>
    <cellStyle name="Assumption Currency. 6 23" xfId="37642"/>
    <cellStyle name="Assumption Currency. 6 24" xfId="39062"/>
    <cellStyle name="Assumption Currency. 6 25" xfId="40557"/>
    <cellStyle name="Assumption Currency. 6 26" xfId="41991"/>
    <cellStyle name="Assumption Currency. 6 27" xfId="43413"/>
    <cellStyle name="Assumption Currency. 6 28" xfId="44829"/>
    <cellStyle name="Assumption Currency. 6 29" xfId="46239"/>
    <cellStyle name="Assumption Currency. 6 3" xfId="8145"/>
    <cellStyle name="Assumption Currency. 6 30" xfId="47643"/>
    <cellStyle name="Assumption Currency. 6 31" xfId="49084"/>
    <cellStyle name="Assumption Currency. 6 32" xfId="50515"/>
    <cellStyle name="Assumption Currency. 6 33" xfId="51905"/>
    <cellStyle name="Assumption Currency. 6 34" xfId="53287"/>
    <cellStyle name="Assumption Currency. 6 35" xfId="54697"/>
    <cellStyle name="Assumption Currency. 6 36" xfId="56070"/>
    <cellStyle name="Assumption Currency. 6 37" xfId="57469"/>
    <cellStyle name="Assumption Currency. 6 4" xfId="9601"/>
    <cellStyle name="Assumption Currency. 6 5" xfId="11094"/>
    <cellStyle name="Assumption Currency. 6 6" xfId="12544"/>
    <cellStyle name="Assumption Currency. 6 7" xfId="14076"/>
    <cellStyle name="Assumption Currency. 6 8" xfId="15536"/>
    <cellStyle name="Assumption Currency. 6 9" xfId="16988"/>
    <cellStyle name="Assumption Currency. 7" xfId="3368"/>
    <cellStyle name="Assumption Currency. 7 10" xfId="18699"/>
    <cellStyle name="Assumption Currency. 7 11" xfId="20229"/>
    <cellStyle name="Assumption Currency. 7 12" xfId="21669"/>
    <cellStyle name="Assumption Currency. 7 13" xfId="23193"/>
    <cellStyle name="Assumption Currency. 7 14" xfId="24669"/>
    <cellStyle name="Assumption Currency. 7 15" xfId="26114"/>
    <cellStyle name="Assumption Currency. 7 16" xfId="27620"/>
    <cellStyle name="Assumption Currency. 7 17" xfId="29128"/>
    <cellStyle name="Assumption Currency. 7 18" xfId="30561"/>
    <cellStyle name="Assumption Currency. 7 19" xfId="32070"/>
    <cellStyle name="Assumption Currency. 7 2" xfId="4855"/>
    <cellStyle name="Assumption Currency. 7 20" xfId="33521"/>
    <cellStyle name="Assumption Currency. 7 21" xfId="34963"/>
    <cellStyle name="Assumption Currency. 7 22" xfId="36393"/>
    <cellStyle name="Assumption Currency. 7 23" xfId="37825"/>
    <cellStyle name="Assumption Currency. 7 24" xfId="39248"/>
    <cellStyle name="Assumption Currency. 7 25" xfId="40739"/>
    <cellStyle name="Assumption Currency. 7 26" xfId="42175"/>
    <cellStyle name="Assumption Currency. 7 27" xfId="43597"/>
    <cellStyle name="Assumption Currency. 7 28" xfId="45011"/>
    <cellStyle name="Assumption Currency. 7 29" xfId="46420"/>
    <cellStyle name="Assumption Currency. 7 3" xfId="8332"/>
    <cellStyle name="Assumption Currency. 7 30" xfId="47823"/>
    <cellStyle name="Assumption Currency. 7 31" xfId="49264"/>
    <cellStyle name="Assumption Currency. 7 32" xfId="50696"/>
    <cellStyle name="Assumption Currency. 7 33" xfId="52086"/>
    <cellStyle name="Assumption Currency. 7 34" xfId="53467"/>
    <cellStyle name="Assumption Currency. 7 35" xfId="54878"/>
    <cellStyle name="Assumption Currency. 7 36" xfId="56250"/>
    <cellStyle name="Assumption Currency. 7 37" xfId="57648"/>
    <cellStyle name="Assumption Currency. 7 4" xfId="9789"/>
    <cellStyle name="Assumption Currency. 7 5" xfId="11279"/>
    <cellStyle name="Assumption Currency. 7 6" xfId="12729"/>
    <cellStyle name="Assumption Currency. 7 7" xfId="14262"/>
    <cellStyle name="Assumption Currency. 7 8" xfId="15721"/>
    <cellStyle name="Assumption Currency. 7 9" xfId="17176"/>
    <cellStyle name="Assumption Currency. 8" xfId="2847"/>
    <cellStyle name="Assumption Currency. 8 10" xfId="18183"/>
    <cellStyle name="Assumption Currency. 8 11" xfId="19717"/>
    <cellStyle name="Assumption Currency. 8 12" xfId="21161"/>
    <cellStyle name="Assumption Currency. 8 13" xfId="22677"/>
    <cellStyle name="Assumption Currency. 8 14" xfId="24156"/>
    <cellStyle name="Assumption Currency. 8 15" xfId="25604"/>
    <cellStyle name="Assumption Currency. 8 16" xfId="27111"/>
    <cellStyle name="Assumption Currency. 8 17" xfId="28619"/>
    <cellStyle name="Assumption Currency. 8 18" xfId="30051"/>
    <cellStyle name="Assumption Currency. 8 19" xfId="31559"/>
    <cellStyle name="Assumption Currency. 8 2" xfId="4362"/>
    <cellStyle name="Assumption Currency. 8 20" xfId="33014"/>
    <cellStyle name="Assumption Currency. 8 21" xfId="34453"/>
    <cellStyle name="Assumption Currency. 8 22" xfId="35888"/>
    <cellStyle name="Assumption Currency. 8 23" xfId="37319"/>
    <cellStyle name="Assumption Currency. 8 24" xfId="38736"/>
    <cellStyle name="Assumption Currency. 8 25" xfId="40238"/>
    <cellStyle name="Assumption Currency. 8 26" xfId="41669"/>
    <cellStyle name="Assumption Currency. 8 27" xfId="43094"/>
    <cellStyle name="Assumption Currency. 8 28" xfId="44511"/>
    <cellStyle name="Assumption Currency. 8 29" xfId="45921"/>
    <cellStyle name="Assumption Currency. 8 3" xfId="7815"/>
    <cellStyle name="Assumption Currency. 8 30" xfId="47327"/>
    <cellStyle name="Assumption Currency. 8 31" xfId="48768"/>
    <cellStyle name="Assumption Currency. 8 32" xfId="50200"/>
    <cellStyle name="Assumption Currency. 8 33" xfId="51588"/>
    <cellStyle name="Assumption Currency. 8 34" xfId="52974"/>
    <cellStyle name="Assumption Currency. 8 35" xfId="54383"/>
    <cellStyle name="Assumption Currency. 8 36" xfId="55758"/>
    <cellStyle name="Assumption Currency. 8 37" xfId="57157"/>
    <cellStyle name="Assumption Currency. 8 4" xfId="9274"/>
    <cellStyle name="Assumption Currency. 8 5" xfId="10768"/>
    <cellStyle name="Assumption Currency. 8 6" xfId="12217"/>
    <cellStyle name="Assumption Currency. 8 7" xfId="13752"/>
    <cellStyle name="Assumption Currency. 8 8" xfId="15206"/>
    <cellStyle name="Assumption Currency. 8 9" xfId="16663"/>
    <cellStyle name="Assumption Currency. 9" xfId="3435"/>
    <cellStyle name="Assumption Currency. 9 10" xfId="18765"/>
    <cellStyle name="Assumption Currency. 9 11" xfId="20295"/>
    <cellStyle name="Assumption Currency. 9 12" xfId="21733"/>
    <cellStyle name="Assumption Currency. 9 13" xfId="23260"/>
    <cellStyle name="Assumption Currency. 9 14" xfId="24735"/>
    <cellStyle name="Assumption Currency. 9 15" xfId="26179"/>
    <cellStyle name="Assumption Currency. 9 16" xfId="27687"/>
    <cellStyle name="Assumption Currency. 9 17" xfId="29194"/>
    <cellStyle name="Assumption Currency. 9 18" xfId="30627"/>
    <cellStyle name="Assumption Currency. 9 19" xfId="32136"/>
    <cellStyle name="Assumption Currency. 9 2" xfId="4919"/>
    <cellStyle name="Assumption Currency. 9 20" xfId="33588"/>
    <cellStyle name="Assumption Currency. 9 21" xfId="35029"/>
    <cellStyle name="Assumption Currency. 9 22" xfId="36459"/>
    <cellStyle name="Assumption Currency. 9 23" xfId="37889"/>
    <cellStyle name="Assumption Currency. 9 24" xfId="39313"/>
    <cellStyle name="Assumption Currency. 9 25" xfId="40804"/>
    <cellStyle name="Assumption Currency. 9 26" xfId="42241"/>
    <cellStyle name="Assumption Currency. 9 27" xfId="43663"/>
    <cellStyle name="Assumption Currency. 9 28" xfId="45076"/>
    <cellStyle name="Assumption Currency. 9 29" xfId="46484"/>
    <cellStyle name="Assumption Currency. 9 3" xfId="8399"/>
    <cellStyle name="Assumption Currency. 9 30" xfId="47890"/>
    <cellStyle name="Assumption Currency. 9 31" xfId="49328"/>
    <cellStyle name="Assumption Currency. 9 32" xfId="50760"/>
    <cellStyle name="Assumption Currency. 9 33" xfId="52150"/>
    <cellStyle name="Assumption Currency. 9 34" xfId="53531"/>
    <cellStyle name="Assumption Currency. 9 35" xfId="54942"/>
    <cellStyle name="Assumption Currency. 9 36" xfId="56314"/>
    <cellStyle name="Assumption Currency. 9 37" xfId="57712"/>
    <cellStyle name="Assumption Currency. 9 4" xfId="9856"/>
    <cellStyle name="Assumption Currency. 9 5" xfId="11345"/>
    <cellStyle name="Assumption Currency. 9 6" xfId="12796"/>
    <cellStyle name="Assumption Currency. 9 7" xfId="14329"/>
    <cellStyle name="Assumption Currency. 9 8" xfId="15787"/>
    <cellStyle name="Assumption Currency. 9 9" xfId="17242"/>
    <cellStyle name="Assumption Date" xfId="1011"/>
    <cellStyle name="Assumption Date 2" xfId="1372"/>
    <cellStyle name="Assumption Date 2 10" xfId="2639"/>
    <cellStyle name="Assumption Date 2 11" xfId="2506"/>
    <cellStyle name="Assumption Date 2 12" xfId="7106"/>
    <cellStyle name="Assumption Date 2 13" xfId="7099"/>
    <cellStyle name="Assumption Date 2 14" xfId="7778"/>
    <cellStyle name="Assumption Date 2 15" xfId="6776"/>
    <cellStyle name="Assumption Date 2 16" xfId="13744"/>
    <cellStyle name="Assumption Date 2 17" xfId="6714"/>
    <cellStyle name="Assumption Date 2 18" xfId="19852"/>
    <cellStyle name="Assumption Date 2 19" xfId="15168"/>
    <cellStyle name="Assumption Date 2 2" xfId="3289"/>
    <cellStyle name="Assumption Date 2 2 10" xfId="18620"/>
    <cellStyle name="Assumption Date 2 2 11" xfId="20150"/>
    <cellStyle name="Assumption Date 2 2 12" xfId="21591"/>
    <cellStyle name="Assumption Date 2 2 13" xfId="23115"/>
    <cellStyle name="Assumption Date 2 2 14" xfId="24591"/>
    <cellStyle name="Assumption Date 2 2 15" xfId="26036"/>
    <cellStyle name="Assumption Date 2 2 16" xfId="27542"/>
    <cellStyle name="Assumption Date 2 2 17" xfId="29052"/>
    <cellStyle name="Assumption Date 2 2 18" xfId="30483"/>
    <cellStyle name="Assumption Date 2 2 19" xfId="31991"/>
    <cellStyle name="Assumption Date 2 2 2" xfId="4777"/>
    <cellStyle name="Assumption Date 2 2 20" xfId="33443"/>
    <cellStyle name="Assumption Date 2 2 21" xfId="34884"/>
    <cellStyle name="Assumption Date 2 2 22" xfId="36315"/>
    <cellStyle name="Assumption Date 2 2 23" xfId="37748"/>
    <cellStyle name="Assumption Date 2 2 24" xfId="39169"/>
    <cellStyle name="Assumption Date 2 2 25" xfId="40662"/>
    <cellStyle name="Assumption Date 2 2 26" xfId="42097"/>
    <cellStyle name="Assumption Date 2 2 27" xfId="43520"/>
    <cellStyle name="Assumption Date 2 2 28" xfId="44933"/>
    <cellStyle name="Assumption Date 2 2 29" xfId="46344"/>
    <cellStyle name="Assumption Date 2 2 3" xfId="8253"/>
    <cellStyle name="Assumption Date 2 2 30" xfId="47746"/>
    <cellStyle name="Assumption Date 2 2 31" xfId="49188"/>
    <cellStyle name="Assumption Date 2 2 32" xfId="50619"/>
    <cellStyle name="Assumption Date 2 2 33" xfId="52009"/>
    <cellStyle name="Assumption Date 2 2 34" xfId="53390"/>
    <cellStyle name="Assumption Date 2 2 35" xfId="54801"/>
    <cellStyle name="Assumption Date 2 2 36" xfId="56173"/>
    <cellStyle name="Assumption Date 2 2 37" xfId="57572"/>
    <cellStyle name="Assumption Date 2 2 38" xfId="59242"/>
    <cellStyle name="Assumption Date 2 2 4" xfId="9710"/>
    <cellStyle name="Assumption Date 2 2 5" xfId="11201"/>
    <cellStyle name="Assumption Date 2 2 6" xfId="12650"/>
    <cellStyle name="Assumption Date 2 2 7" xfId="14184"/>
    <cellStyle name="Assumption Date 2 2 8" xfId="15643"/>
    <cellStyle name="Assumption Date 2 2 9" xfId="17097"/>
    <cellStyle name="Assumption Date 2 20" xfId="6519"/>
    <cellStyle name="Assumption Date 2 21" xfId="6637"/>
    <cellStyle name="Assumption Date 2 22" xfId="6427"/>
    <cellStyle name="Assumption Date 2 23" xfId="5856"/>
    <cellStyle name="Assumption Date 2 24" xfId="44468"/>
    <cellStyle name="Assumption Date 2 25" xfId="38122"/>
    <cellStyle name="Assumption Date 2 26" xfId="7260"/>
    <cellStyle name="Assumption Date 2 27" xfId="7179"/>
    <cellStyle name="Assumption Date 2 28" xfId="58609"/>
    <cellStyle name="Assumption Date 2 3" xfId="3539"/>
    <cellStyle name="Assumption Date 2 3 10" xfId="18869"/>
    <cellStyle name="Assumption Date 2 3 11" xfId="20398"/>
    <cellStyle name="Assumption Date 2 3 12" xfId="21837"/>
    <cellStyle name="Assumption Date 2 3 13" xfId="23364"/>
    <cellStyle name="Assumption Date 2 3 14" xfId="24838"/>
    <cellStyle name="Assumption Date 2 3 15" xfId="26282"/>
    <cellStyle name="Assumption Date 2 3 16" xfId="27790"/>
    <cellStyle name="Assumption Date 2 3 17" xfId="29296"/>
    <cellStyle name="Assumption Date 2 3 18" xfId="30731"/>
    <cellStyle name="Assumption Date 2 3 19" xfId="32239"/>
    <cellStyle name="Assumption Date 2 3 2" xfId="5021"/>
    <cellStyle name="Assumption Date 2 3 20" xfId="33690"/>
    <cellStyle name="Assumption Date 2 3 21" xfId="35133"/>
    <cellStyle name="Assumption Date 2 3 22" xfId="36563"/>
    <cellStyle name="Assumption Date 2 3 23" xfId="37993"/>
    <cellStyle name="Assumption Date 2 3 24" xfId="39416"/>
    <cellStyle name="Assumption Date 2 3 25" xfId="40907"/>
    <cellStyle name="Assumption Date 2 3 26" xfId="42343"/>
    <cellStyle name="Assumption Date 2 3 27" xfId="43767"/>
    <cellStyle name="Assumption Date 2 3 28" xfId="45178"/>
    <cellStyle name="Assumption Date 2 3 29" xfId="46586"/>
    <cellStyle name="Assumption Date 2 3 3" xfId="8503"/>
    <cellStyle name="Assumption Date 2 3 30" xfId="47992"/>
    <cellStyle name="Assumption Date 2 3 31" xfId="49431"/>
    <cellStyle name="Assumption Date 2 3 32" xfId="50862"/>
    <cellStyle name="Assumption Date 2 3 33" xfId="52252"/>
    <cellStyle name="Assumption Date 2 3 34" xfId="53633"/>
    <cellStyle name="Assumption Date 2 3 35" xfId="55044"/>
    <cellStyle name="Assumption Date 2 3 36" xfId="56416"/>
    <cellStyle name="Assumption Date 2 3 37" xfId="57814"/>
    <cellStyle name="Assumption Date 2 3 4" xfId="9959"/>
    <cellStyle name="Assumption Date 2 3 5" xfId="11449"/>
    <cellStyle name="Assumption Date 2 3 6" xfId="12899"/>
    <cellStyle name="Assumption Date 2 3 7" xfId="14432"/>
    <cellStyle name="Assumption Date 2 3 8" xfId="15890"/>
    <cellStyle name="Assumption Date 2 3 9" xfId="17345"/>
    <cellStyle name="Assumption Date 2 4" xfId="2912"/>
    <cellStyle name="Assumption Date 2 4 10" xfId="18248"/>
    <cellStyle name="Assumption Date 2 4 11" xfId="19780"/>
    <cellStyle name="Assumption Date 2 4 12" xfId="21225"/>
    <cellStyle name="Assumption Date 2 4 13" xfId="22741"/>
    <cellStyle name="Assumption Date 2 4 14" xfId="24221"/>
    <cellStyle name="Assumption Date 2 4 15" xfId="25668"/>
    <cellStyle name="Assumption Date 2 4 16" xfId="27175"/>
    <cellStyle name="Assumption Date 2 4 17" xfId="28681"/>
    <cellStyle name="Assumption Date 2 4 18" xfId="30115"/>
    <cellStyle name="Assumption Date 2 4 19" xfId="31623"/>
    <cellStyle name="Assumption Date 2 4 2" xfId="4424"/>
    <cellStyle name="Assumption Date 2 4 20" xfId="33078"/>
    <cellStyle name="Assumption Date 2 4 21" xfId="34517"/>
    <cellStyle name="Assumption Date 2 4 22" xfId="35951"/>
    <cellStyle name="Assumption Date 2 4 23" xfId="37384"/>
    <cellStyle name="Assumption Date 2 4 24" xfId="38801"/>
    <cellStyle name="Assumption Date 2 4 25" xfId="40302"/>
    <cellStyle name="Assumption Date 2 4 26" xfId="41733"/>
    <cellStyle name="Assumption Date 2 4 27" xfId="43157"/>
    <cellStyle name="Assumption Date 2 4 28" xfId="44575"/>
    <cellStyle name="Assumption Date 2 4 29" xfId="45983"/>
    <cellStyle name="Assumption Date 2 4 3" xfId="7879"/>
    <cellStyle name="Assumption Date 2 4 30" xfId="47389"/>
    <cellStyle name="Assumption Date 2 4 31" xfId="48830"/>
    <cellStyle name="Assumption Date 2 4 32" xfId="50262"/>
    <cellStyle name="Assumption Date 2 4 33" xfId="51650"/>
    <cellStyle name="Assumption Date 2 4 34" xfId="53036"/>
    <cellStyle name="Assumption Date 2 4 35" xfId="54445"/>
    <cellStyle name="Assumption Date 2 4 36" xfId="55820"/>
    <cellStyle name="Assumption Date 2 4 37" xfId="57219"/>
    <cellStyle name="Assumption Date 2 4 4" xfId="9338"/>
    <cellStyle name="Assumption Date 2 4 5" xfId="10832"/>
    <cellStyle name="Assumption Date 2 4 6" xfId="12281"/>
    <cellStyle name="Assumption Date 2 4 7" xfId="13815"/>
    <cellStyle name="Assumption Date 2 4 8" xfId="15270"/>
    <cellStyle name="Assumption Date 2 4 9" xfId="16727"/>
    <cellStyle name="Assumption Date 2 5" xfId="3774"/>
    <cellStyle name="Assumption Date 2 5 10" xfId="19104"/>
    <cellStyle name="Assumption Date 2 5 11" xfId="20633"/>
    <cellStyle name="Assumption Date 2 5 12" xfId="22070"/>
    <cellStyle name="Assumption Date 2 5 13" xfId="23596"/>
    <cellStyle name="Assumption Date 2 5 14" xfId="25072"/>
    <cellStyle name="Assumption Date 2 5 15" xfId="26515"/>
    <cellStyle name="Assumption Date 2 5 16" xfId="28024"/>
    <cellStyle name="Assumption Date 2 5 17" xfId="29529"/>
    <cellStyle name="Assumption Date 2 5 18" xfId="30965"/>
    <cellStyle name="Assumption Date 2 5 19" xfId="32471"/>
    <cellStyle name="Assumption Date 2 5 2" xfId="5252"/>
    <cellStyle name="Assumption Date 2 5 20" xfId="33923"/>
    <cellStyle name="Assumption Date 2 5 21" xfId="35366"/>
    <cellStyle name="Assumption Date 2 5 22" xfId="36796"/>
    <cellStyle name="Assumption Date 2 5 23" xfId="38226"/>
    <cellStyle name="Assumption Date 2 5 24" xfId="39649"/>
    <cellStyle name="Assumption Date 2 5 25" xfId="41136"/>
    <cellStyle name="Assumption Date 2 5 26" xfId="42575"/>
    <cellStyle name="Assumption Date 2 5 27" xfId="43999"/>
    <cellStyle name="Assumption Date 2 5 28" xfId="45411"/>
    <cellStyle name="Assumption Date 2 5 29" xfId="46816"/>
    <cellStyle name="Assumption Date 2 5 3" xfId="8738"/>
    <cellStyle name="Assumption Date 2 5 30" xfId="48223"/>
    <cellStyle name="Assumption Date 2 5 31" xfId="49659"/>
    <cellStyle name="Assumption Date 2 5 32" xfId="51092"/>
    <cellStyle name="Assumption Date 2 5 33" xfId="52481"/>
    <cellStyle name="Assumption Date 2 5 34" xfId="53864"/>
    <cellStyle name="Assumption Date 2 5 35" xfId="55273"/>
    <cellStyle name="Assumption Date 2 5 36" xfId="56646"/>
    <cellStyle name="Assumption Date 2 5 37" xfId="58042"/>
    <cellStyle name="Assumption Date 2 5 4" xfId="10193"/>
    <cellStyle name="Assumption Date 2 5 5" xfId="11683"/>
    <cellStyle name="Assumption Date 2 5 6" xfId="13133"/>
    <cellStyle name="Assumption Date 2 5 7" xfId="14666"/>
    <cellStyle name="Assumption Date 2 5 8" xfId="16124"/>
    <cellStyle name="Assumption Date 2 5 9" xfId="17579"/>
    <cellStyle name="Assumption Date 2 6" xfId="3092"/>
    <cellStyle name="Assumption Date 2 6 10" xfId="18424"/>
    <cellStyle name="Assumption Date 2 6 11" xfId="19954"/>
    <cellStyle name="Assumption Date 2 6 12" xfId="21397"/>
    <cellStyle name="Assumption Date 2 6 13" xfId="22920"/>
    <cellStyle name="Assumption Date 2 6 14" xfId="24397"/>
    <cellStyle name="Assumption Date 2 6 15" xfId="25842"/>
    <cellStyle name="Assumption Date 2 6 16" xfId="27347"/>
    <cellStyle name="Assumption Date 2 6 17" xfId="28857"/>
    <cellStyle name="Assumption Date 2 6 18" xfId="30288"/>
    <cellStyle name="Assumption Date 2 6 19" xfId="31798"/>
    <cellStyle name="Assumption Date 2 6 2" xfId="4588"/>
    <cellStyle name="Assumption Date 2 6 20" xfId="33250"/>
    <cellStyle name="Assumption Date 2 6 21" xfId="34690"/>
    <cellStyle name="Assumption Date 2 6 22" xfId="36122"/>
    <cellStyle name="Assumption Date 2 6 23" xfId="37556"/>
    <cellStyle name="Assumption Date 2 6 24" xfId="38974"/>
    <cellStyle name="Assumption Date 2 6 25" xfId="40469"/>
    <cellStyle name="Assumption Date 2 6 26" xfId="41904"/>
    <cellStyle name="Assumption Date 2 6 27" xfId="43327"/>
    <cellStyle name="Assumption Date 2 6 28" xfId="44743"/>
    <cellStyle name="Assumption Date 2 6 29" xfId="46151"/>
    <cellStyle name="Assumption Date 2 6 3" xfId="8057"/>
    <cellStyle name="Assumption Date 2 6 30" xfId="47556"/>
    <cellStyle name="Assumption Date 2 6 31" xfId="48997"/>
    <cellStyle name="Assumption Date 2 6 32" xfId="50429"/>
    <cellStyle name="Assumption Date 2 6 33" xfId="51818"/>
    <cellStyle name="Assumption Date 2 6 34" xfId="53201"/>
    <cellStyle name="Assumption Date 2 6 35" xfId="54611"/>
    <cellStyle name="Assumption Date 2 6 36" xfId="55984"/>
    <cellStyle name="Assumption Date 2 6 37" xfId="57383"/>
    <cellStyle name="Assumption Date 2 6 4" xfId="9513"/>
    <cellStyle name="Assumption Date 2 6 5" xfId="11007"/>
    <cellStyle name="Assumption Date 2 6 6" xfId="12456"/>
    <cellStyle name="Assumption Date 2 6 7" xfId="13990"/>
    <cellStyle name="Assumption Date 2 6 8" xfId="15448"/>
    <cellStyle name="Assumption Date 2 6 9" xfId="16901"/>
    <cellStyle name="Assumption Date 2 7" xfId="3158"/>
    <cellStyle name="Assumption Date 2 7 10" xfId="18490"/>
    <cellStyle name="Assumption Date 2 7 11" xfId="20020"/>
    <cellStyle name="Assumption Date 2 7 12" xfId="21463"/>
    <cellStyle name="Assumption Date 2 7 13" xfId="22985"/>
    <cellStyle name="Assumption Date 2 7 14" xfId="24462"/>
    <cellStyle name="Assumption Date 2 7 15" xfId="25907"/>
    <cellStyle name="Assumption Date 2 7 16" xfId="27412"/>
    <cellStyle name="Assumption Date 2 7 17" xfId="28923"/>
    <cellStyle name="Assumption Date 2 7 18" xfId="30354"/>
    <cellStyle name="Assumption Date 2 7 19" xfId="31862"/>
    <cellStyle name="Assumption Date 2 7 2" xfId="4652"/>
    <cellStyle name="Assumption Date 2 7 20" xfId="33315"/>
    <cellStyle name="Assumption Date 2 7 21" xfId="34755"/>
    <cellStyle name="Assumption Date 2 7 22" xfId="36186"/>
    <cellStyle name="Assumption Date 2 7 23" xfId="37620"/>
    <cellStyle name="Assumption Date 2 7 24" xfId="39040"/>
    <cellStyle name="Assumption Date 2 7 25" xfId="40535"/>
    <cellStyle name="Assumption Date 2 7 26" xfId="41969"/>
    <cellStyle name="Assumption Date 2 7 27" xfId="43391"/>
    <cellStyle name="Assumption Date 2 7 28" xfId="44807"/>
    <cellStyle name="Assumption Date 2 7 29" xfId="46217"/>
    <cellStyle name="Assumption Date 2 7 3" xfId="8123"/>
    <cellStyle name="Assumption Date 2 7 30" xfId="47621"/>
    <cellStyle name="Assumption Date 2 7 31" xfId="49062"/>
    <cellStyle name="Assumption Date 2 7 32" xfId="50493"/>
    <cellStyle name="Assumption Date 2 7 33" xfId="51883"/>
    <cellStyle name="Assumption Date 2 7 34" xfId="53265"/>
    <cellStyle name="Assumption Date 2 7 35" xfId="54675"/>
    <cellStyle name="Assumption Date 2 7 36" xfId="56048"/>
    <cellStyle name="Assumption Date 2 7 37" xfId="57447"/>
    <cellStyle name="Assumption Date 2 7 4" xfId="9579"/>
    <cellStyle name="Assumption Date 2 7 5" xfId="11072"/>
    <cellStyle name="Assumption Date 2 7 6" xfId="12522"/>
    <cellStyle name="Assumption Date 2 7 7" xfId="14054"/>
    <cellStyle name="Assumption Date 2 7 8" xfId="15514"/>
    <cellStyle name="Assumption Date 2 7 9" xfId="16966"/>
    <cellStyle name="Assumption Date 2 8" xfId="3021"/>
    <cellStyle name="Assumption Date 2 8 10" xfId="18353"/>
    <cellStyle name="Assumption Date 2 8 11" xfId="19885"/>
    <cellStyle name="Assumption Date 2 8 12" xfId="21331"/>
    <cellStyle name="Assumption Date 2 8 13" xfId="22849"/>
    <cellStyle name="Assumption Date 2 8 14" xfId="24328"/>
    <cellStyle name="Assumption Date 2 8 15" xfId="25773"/>
    <cellStyle name="Assumption Date 2 8 16" xfId="27278"/>
    <cellStyle name="Assumption Date 2 8 17" xfId="28786"/>
    <cellStyle name="Assumption Date 2 8 18" xfId="30219"/>
    <cellStyle name="Assumption Date 2 8 19" xfId="31730"/>
    <cellStyle name="Assumption Date 2 8 2" xfId="4523"/>
    <cellStyle name="Assumption Date 2 8 20" xfId="33184"/>
    <cellStyle name="Assumption Date 2 8 21" xfId="34621"/>
    <cellStyle name="Assumption Date 2 8 22" xfId="36056"/>
    <cellStyle name="Assumption Date 2 8 23" xfId="37489"/>
    <cellStyle name="Assumption Date 2 8 24" xfId="38906"/>
    <cellStyle name="Assumption Date 2 8 25" xfId="40403"/>
    <cellStyle name="Assumption Date 2 8 26" xfId="41835"/>
    <cellStyle name="Assumption Date 2 8 27" xfId="43260"/>
    <cellStyle name="Assumption Date 2 8 28" xfId="44676"/>
    <cellStyle name="Assumption Date 2 8 29" xfId="46085"/>
    <cellStyle name="Assumption Date 2 8 3" xfId="7987"/>
    <cellStyle name="Assumption Date 2 8 30" xfId="47489"/>
    <cellStyle name="Assumption Date 2 8 31" xfId="48932"/>
    <cellStyle name="Assumption Date 2 8 32" xfId="50363"/>
    <cellStyle name="Assumption Date 2 8 33" xfId="51752"/>
    <cellStyle name="Assumption Date 2 8 34" xfId="53136"/>
    <cellStyle name="Assumption Date 2 8 35" xfId="54546"/>
    <cellStyle name="Assumption Date 2 8 36" xfId="55919"/>
    <cellStyle name="Assumption Date 2 8 37" xfId="57318"/>
    <cellStyle name="Assumption Date 2 8 4" xfId="9443"/>
    <cellStyle name="Assumption Date 2 8 5" xfId="10937"/>
    <cellStyle name="Assumption Date 2 8 6" xfId="12389"/>
    <cellStyle name="Assumption Date 2 8 7" xfId="13921"/>
    <cellStyle name="Assumption Date 2 8 8" xfId="15378"/>
    <cellStyle name="Assumption Date 2 8 9" xfId="16833"/>
    <cellStyle name="Assumption Date 2 9" xfId="3371"/>
    <cellStyle name="Assumption Date 2 9 10" xfId="18702"/>
    <cellStyle name="Assumption Date 2 9 11" xfId="20232"/>
    <cellStyle name="Assumption Date 2 9 12" xfId="21672"/>
    <cellStyle name="Assumption Date 2 9 13" xfId="23196"/>
    <cellStyle name="Assumption Date 2 9 14" xfId="24672"/>
    <cellStyle name="Assumption Date 2 9 15" xfId="26117"/>
    <cellStyle name="Assumption Date 2 9 16" xfId="27623"/>
    <cellStyle name="Assumption Date 2 9 17" xfId="29131"/>
    <cellStyle name="Assumption Date 2 9 18" xfId="30564"/>
    <cellStyle name="Assumption Date 2 9 19" xfId="32073"/>
    <cellStyle name="Assumption Date 2 9 2" xfId="4858"/>
    <cellStyle name="Assumption Date 2 9 20" xfId="33524"/>
    <cellStyle name="Assumption Date 2 9 21" xfId="34966"/>
    <cellStyle name="Assumption Date 2 9 22" xfId="36396"/>
    <cellStyle name="Assumption Date 2 9 23" xfId="37828"/>
    <cellStyle name="Assumption Date 2 9 24" xfId="39251"/>
    <cellStyle name="Assumption Date 2 9 25" xfId="40742"/>
    <cellStyle name="Assumption Date 2 9 26" xfId="42178"/>
    <cellStyle name="Assumption Date 2 9 27" xfId="43600"/>
    <cellStyle name="Assumption Date 2 9 28" xfId="45014"/>
    <cellStyle name="Assumption Date 2 9 29" xfId="46423"/>
    <cellStyle name="Assumption Date 2 9 3" xfId="8335"/>
    <cellStyle name="Assumption Date 2 9 30" xfId="47826"/>
    <cellStyle name="Assumption Date 2 9 31" xfId="49267"/>
    <cellStyle name="Assumption Date 2 9 32" xfId="50699"/>
    <cellStyle name="Assumption Date 2 9 33" xfId="52089"/>
    <cellStyle name="Assumption Date 2 9 34" xfId="53470"/>
    <cellStyle name="Assumption Date 2 9 35" xfId="54881"/>
    <cellStyle name="Assumption Date 2 9 36" xfId="56253"/>
    <cellStyle name="Assumption Date 2 9 37" xfId="57651"/>
    <cellStyle name="Assumption Date 2 9 4" xfId="9792"/>
    <cellStyle name="Assumption Date 2 9 5" xfId="11282"/>
    <cellStyle name="Assumption Date 2 9 6" xfId="12732"/>
    <cellStyle name="Assumption Date 2 9 7" xfId="14265"/>
    <cellStyle name="Assumption Date 2 9 8" xfId="15724"/>
    <cellStyle name="Assumption Date 2 9 9" xfId="17179"/>
    <cellStyle name="Assumption Date." xfId="1012"/>
    <cellStyle name="Assumption Date. 10" xfId="2571"/>
    <cellStyle name="Assumption Date. 11" xfId="2703"/>
    <cellStyle name="Assumption Date. 12" xfId="9236"/>
    <cellStyle name="Assumption Date. 13" xfId="12150"/>
    <cellStyle name="Assumption Date. 14" xfId="7432"/>
    <cellStyle name="Assumption Date. 15" xfId="5932"/>
    <cellStyle name="Assumption Date. 16" xfId="6475"/>
    <cellStyle name="Assumption Date. 17" xfId="24079"/>
    <cellStyle name="Assumption Date. 18" xfId="7057"/>
    <cellStyle name="Assumption Date. 19" xfId="7826"/>
    <cellStyle name="Assumption Date. 2" xfId="3167"/>
    <cellStyle name="Assumption Date. 2 10" xfId="18499"/>
    <cellStyle name="Assumption Date. 2 11" xfId="20029"/>
    <cellStyle name="Assumption Date. 2 12" xfId="21472"/>
    <cellStyle name="Assumption Date. 2 13" xfId="22994"/>
    <cellStyle name="Assumption Date. 2 14" xfId="24471"/>
    <cellStyle name="Assumption Date. 2 15" xfId="25916"/>
    <cellStyle name="Assumption Date. 2 16" xfId="27421"/>
    <cellStyle name="Assumption Date. 2 17" xfId="28932"/>
    <cellStyle name="Assumption Date. 2 18" xfId="30363"/>
    <cellStyle name="Assumption Date. 2 19" xfId="31871"/>
    <cellStyle name="Assumption Date. 2 2" xfId="4661"/>
    <cellStyle name="Assumption Date. 2 20" xfId="33324"/>
    <cellStyle name="Assumption Date. 2 21" xfId="34764"/>
    <cellStyle name="Assumption Date. 2 22" xfId="36195"/>
    <cellStyle name="Assumption Date. 2 23" xfId="37629"/>
    <cellStyle name="Assumption Date. 2 24" xfId="39049"/>
    <cellStyle name="Assumption Date. 2 25" xfId="40544"/>
    <cellStyle name="Assumption Date. 2 26" xfId="41978"/>
    <cellStyle name="Assumption Date. 2 27" xfId="43400"/>
    <cellStyle name="Assumption Date. 2 28" xfId="44816"/>
    <cellStyle name="Assumption Date. 2 29" xfId="46226"/>
    <cellStyle name="Assumption Date. 2 3" xfId="8132"/>
    <cellStyle name="Assumption Date. 2 30" xfId="47630"/>
    <cellStyle name="Assumption Date. 2 31" xfId="49071"/>
    <cellStyle name="Assumption Date. 2 32" xfId="50502"/>
    <cellStyle name="Assumption Date. 2 33" xfId="51892"/>
    <cellStyle name="Assumption Date. 2 34" xfId="53274"/>
    <cellStyle name="Assumption Date. 2 35" xfId="54684"/>
    <cellStyle name="Assumption Date. 2 36" xfId="56057"/>
    <cellStyle name="Assumption Date. 2 37" xfId="57456"/>
    <cellStyle name="Assumption Date. 2 38" xfId="59104"/>
    <cellStyle name="Assumption Date. 2 4" xfId="9588"/>
    <cellStyle name="Assumption Date. 2 5" xfId="11081"/>
    <cellStyle name="Assumption Date. 2 6" xfId="12531"/>
    <cellStyle name="Assumption Date. 2 7" xfId="14063"/>
    <cellStyle name="Assumption Date. 2 8" xfId="15523"/>
    <cellStyle name="Assumption Date. 2 9" xfId="16975"/>
    <cellStyle name="Assumption Date. 20" xfId="22529"/>
    <cellStyle name="Assumption Date. 21" xfId="6962"/>
    <cellStyle name="Assumption Date. 22" xfId="7367"/>
    <cellStyle name="Assumption Date. 23" xfId="52947"/>
    <cellStyle name="Assumption Date. 24" xfId="58559"/>
    <cellStyle name="Assumption Date. 3" xfId="3216"/>
    <cellStyle name="Assumption Date. 3 10" xfId="18548"/>
    <cellStyle name="Assumption Date. 3 11" xfId="20078"/>
    <cellStyle name="Assumption Date. 3 12" xfId="21521"/>
    <cellStyle name="Assumption Date. 3 13" xfId="23043"/>
    <cellStyle name="Assumption Date. 3 14" xfId="24520"/>
    <cellStyle name="Assumption Date. 3 15" xfId="25965"/>
    <cellStyle name="Assumption Date. 3 16" xfId="27470"/>
    <cellStyle name="Assumption Date. 3 17" xfId="28981"/>
    <cellStyle name="Assumption Date. 3 18" xfId="30412"/>
    <cellStyle name="Assumption Date. 3 19" xfId="31920"/>
    <cellStyle name="Assumption Date. 3 2" xfId="4710"/>
    <cellStyle name="Assumption Date. 3 20" xfId="33373"/>
    <cellStyle name="Assumption Date. 3 21" xfId="34813"/>
    <cellStyle name="Assumption Date. 3 22" xfId="36244"/>
    <cellStyle name="Assumption Date. 3 23" xfId="37678"/>
    <cellStyle name="Assumption Date. 3 24" xfId="39098"/>
    <cellStyle name="Assumption Date. 3 25" xfId="40593"/>
    <cellStyle name="Assumption Date. 3 26" xfId="42027"/>
    <cellStyle name="Assumption Date. 3 27" xfId="43449"/>
    <cellStyle name="Assumption Date. 3 28" xfId="44865"/>
    <cellStyle name="Assumption Date. 3 29" xfId="46275"/>
    <cellStyle name="Assumption Date. 3 3" xfId="8181"/>
    <cellStyle name="Assumption Date. 3 30" xfId="47679"/>
    <cellStyle name="Assumption Date. 3 31" xfId="49120"/>
    <cellStyle name="Assumption Date. 3 32" xfId="50551"/>
    <cellStyle name="Assumption Date. 3 33" xfId="51941"/>
    <cellStyle name="Assumption Date. 3 34" xfId="53323"/>
    <cellStyle name="Assumption Date. 3 35" xfId="54733"/>
    <cellStyle name="Assumption Date. 3 36" xfId="56106"/>
    <cellStyle name="Assumption Date. 3 37" xfId="57505"/>
    <cellStyle name="Assumption Date. 3 4" xfId="9637"/>
    <cellStyle name="Assumption Date. 3 5" xfId="11130"/>
    <cellStyle name="Assumption Date. 3 6" xfId="12580"/>
    <cellStyle name="Assumption Date. 3 7" xfId="14112"/>
    <cellStyle name="Assumption Date. 3 8" xfId="15572"/>
    <cellStyle name="Assumption Date. 3 9" xfId="17024"/>
    <cellStyle name="Assumption Date. 4" xfId="3024"/>
    <cellStyle name="Assumption Date. 4 10" xfId="18356"/>
    <cellStyle name="Assumption Date. 4 11" xfId="19888"/>
    <cellStyle name="Assumption Date. 4 12" xfId="21334"/>
    <cellStyle name="Assumption Date. 4 13" xfId="22852"/>
    <cellStyle name="Assumption Date. 4 14" xfId="24331"/>
    <cellStyle name="Assumption Date. 4 15" xfId="25776"/>
    <cellStyle name="Assumption Date. 4 16" xfId="27281"/>
    <cellStyle name="Assumption Date. 4 17" xfId="28789"/>
    <cellStyle name="Assumption Date. 4 18" xfId="30222"/>
    <cellStyle name="Assumption Date. 4 19" xfId="31733"/>
    <cellStyle name="Assumption Date. 4 2" xfId="4526"/>
    <cellStyle name="Assumption Date. 4 20" xfId="33187"/>
    <cellStyle name="Assumption Date. 4 21" xfId="34624"/>
    <cellStyle name="Assumption Date. 4 22" xfId="36059"/>
    <cellStyle name="Assumption Date. 4 23" xfId="37492"/>
    <cellStyle name="Assumption Date. 4 24" xfId="38909"/>
    <cellStyle name="Assumption Date. 4 25" xfId="40406"/>
    <cellStyle name="Assumption Date. 4 26" xfId="41838"/>
    <cellStyle name="Assumption Date. 4 27" xfId="43263"/>
    <cellStyle name="Assumption Date. 4 28" xfId="44679"/>
    <cellStyle name="Assumption Date. 4 29" xfId="46088"/>
    <cellStyle name="Assumption Date. 4 3" xfId="7990"/>
    <cellStyle name="Assumption Date. 4 30" xfId="47492"/>
    <cellStyle name="Assumption Date. 4 31" xfId="48935"/>
    <cellStyle name="Assumption Date. 4 32" xfId="50366"/>
    <cellStyle name="Assumption Date. 4 33" xfId="51755"/>
    <cellStyle name="Assumption Date. 4 34" xfId="53139"/>
    <cellStyle name="Assumption Date. 4 35" xfId="54549"/>
    <cellStyle name="Assumption Date. 4 36" xfId="55922"/>
    <cellStyle name="Assumption Date. 4 37" xfId="57321"/>
    <cellStyle name="Assumption Date. 4 4" xfId="9446"/>
    <cellStyle name="Assumption Date. 4 5" xfId="10940"/>
    <cellStyle name="Assumption Date. 4 6" xfId="12392"/>
    <cellStyle name="Assumption Date. 4 7" xfId="13924"/>
    <cellStyle name="Assumption Date. 4 8" xfId="15381"/>
    <cellStyle name="Assumption Date. 4 9" xfId="16836"/>
    <cellStyle name="Assumption Date. 5" xfId="3610"/>
    <cellStyle name="Assumption Date. 5 10" xfId="18940"/>
    <cellStyle name="Assumption Date. 5 11" xfId="20469"/>
    <cellStyle name="Assumption Date. 5 12" xfId="21907"/>
    <cellStyle name="Assumption Date. 5 13" xfId="23433"/>
    <cellStyle name="Assumption Date. 5 14" xfId="24908"/>
    <cellStyle name="Assumption Date. 5 15" xfId="26352"/>
    <cellStyle name="Assumption Date. 5 16" xfId="27861"/>
    <cellStyle name="Assumption Date. 5 17" xfId="29366"/>
    <cellStyle name="Assumption Date. 5 18" xfId="30801"/>
    <cellStyle name="Assumption Date. 5 19" xfId="32308"/>
    <cellStyle name="Assumption Date. 5 2" xfId="5089"/>
    <cellStyle name="Assumption Date. 5 20" xfId="33761"/>
    <cellStyle name="Assumption Date. 5 21" xfId="35203"/>
    <cellStyle name="Assumption Date. 5 22" xfId="36632"/>
    <cellStyle name="Assumption Date. 5 23" xfId="38063"/>
    <cellStyle name="Assumption Date. 5 24" xfId="39486"/>
    <cellStyle name="Assumption Date. 5 25" xfId="40974"/>
    <cellStyle name="Assumption Date. 5 26" xfId="42413"/>
    <cellStyle name="Assumption Date. 5 27" xfId="43836"/>
    <cellStyle name="Assumption Date. 5 28" xfId="45248"/>
    <cellStyle name="Assumption Date. 5 29" xfId="46655"/>
    <cellStyle name="Assumption Date. 5 3" xfId="8574"/>
    <cellStyle name="Assumption Date. 5 30" xfId="48060"/>
    <cellStyle name="Assumption Date. 5 31" xfId="49498"/>
    <cellStyle name="Assumption Date. 5 32" xfId="50930"/>
    <cellStyle name="Assumption Date. 5 33" xfId="52320"/>
    <cellStyle name="Assumption Date. 5 34" xfId="53702"/>
    <cellStyle name="Assumption Date. 5 35" xfId="55112"/>
    <cellStyle name="Assumption Date. 5 36" xfId="56484"/>
    <cellStyle name="Assumption Date. 5 37" xfId="57881"/>
    <cellStyle name="Assumption Date. 5 4" xfId="10029"/>
    <cellStyle name="Assumption Date. 5 5" xfId="11519"/>
    <cellStyle name="Assumption Date. 5 6" xfId="12970"/>
    <cellStyle name="Assumption Date. 5 7" xfId="14503"/>
    <cellStyle name="Assumption Date. 5 8" xfId="15960"/>
    <cellStyle name="Assumption Date. 5 9" xfId="17416"/>
    <cellStyle name="Assumption Date. 6" xfId="3045"/>
    <cellStyle name="Assumption Date. 6 10" xfId="18377"/>
    <cellStyle name="Assumption Date. 6 11" xfId="19908"/>
    <cellStyle name="Assumption Date. 6 12" xfId="21353"/>
    <cellStyle name="Assumption Date. 6 13" xfId="22873"/>
    <cellStyle name="Assumption Date. 6 14" xfId="24352"/>
    <cellStyle name="Assumption Date. 6 15" xfId="25797"/>
    <cellStyle name="Assumption Date. 6 16" xfId="27300"/>
    <cellStyle name="Assumption Date. 6 17" xfId="28810"/>
    <cellStyle name="Assumption Date. 6 18" xfId="30243"/>
    <cellStyle name="Assumption Date. 6 19" xfId="31753"/>
    <cellStyle name="Assumption Date. 6 2" xfId="4545"/>
    <cellStyle name="Assumption Date. 6 20" xfId="33207"/>
    <cellStyle name="Assumption Date. 6 21" xfId="34643"/>
    <cellStyle name="Assumption Date. 6 22" xfId="36078"/>
    <cellStyle name="Assumption Date. 6 23" xfId="37512"/>
    <cellStyle name="Assumption Date. 6 24" xfId="38930"/>
    <cellStyle name="Assumption Date. 6 25" xfId="40426"/>
    <cellStyle name="Assumption Date. 6 26" xfId="41859"/>
    <cellStyle name="Assumption Date. 6 27" xfId="43283"/>
    <cellStyle name="Assumption Date. 6 28" xfId="44699"/>
    <cellStyle name="Assumption Date. 6 29" xfId="46107"/>
    <cellStyle name="Assumption Date. 6 3" xfId="8010"/>
    <cellStyle name="Assumption Date. 6 30" xfId="47511"/>
    <cellStyle name="Assumption Date. 6 31" xfId="48954"/>
    <cellStyle name="Assumption Date. 6 32" xfId="50385"/>
    <cellStyle name="Assumption Date. 6 33" xfId="51774"/>
    <cellStyle name="Assumption Date. 6 34" xfId="53158"/>
    <cellStyle name="Assumption Date. 6 35" xfId="54568"/>
    <cellStyle name="Assumption Date. 6 36" xfId="55941"/>
    <cellStyle name="Assumption Date. 6 37" xfId="57340"/>
    <cellStyle name="Assumption Date. 6 4" xfId="9467"/>
    <cellStyle name="Assumption Date. 6 5" xfId="10960"/>
    <cellStyle name="Assumption Date. 6 6" xfId="12412"/>
    <cellStyle name="Assumption Date. 6 7" xfId="13943"/>
    <cellStyle name="Assumption Date. 6 8" xfId="15401"/>
    <cellStyle name="Assumption Date. 6 9" xfId="16856"/>
    <cellStyle name="Assumption Date. 7" xfId="3080"/>
    <cellStyle name="Assumption Date. 7 10" xfId="18412"/>
    <cellStyle name="Assumption Date. 7 11" xfId="19942"/>
    <cellStyle name="Assumption Date. 7 12" xfId="21385"/>
    <cellStyle name="Assumption Date. 7 13" xfId="22908"/>
    <cellStyle name="Assumption Date. 7 14" xfId="24385"/>
    <cellStyle name="Assumption Date. 7 15" xfId="25830"/>
    <cellStyle name="Assumption Date. 7 16" xfId="27335"/>
    <cellStyle name="Assumption Date. 7 17" xfId="28845"/>
    <cellStyle name="Assumption Date. 7 18" xfId="30276"/>
    <cellStyle name="Assumption Date. 7 19" xfId="31786"/>
    <cellStyle name="Assumption Date. 7 2" xfId="4576"/>
    <cellStyle name="Assumption Date. 7 20" xfId="33238"/>
    <cellStyle name="Assumption Date. 7 21" xfId="34678"/>
    <cellStyle name="Assumption Date. 7 22" xfId="36110"/>
    <cellStyle name="Assumption Date. 7 23" xfId="37544"/>
    <cellStyle name="Assumption Date. 7 24" xfId="38962"/>
    <cellStyle name="Assumption Date. 7 25" xfId="40457"/>
    <cellStyle name="Assumption Date. 7 26" xfId="41892"/>
    <cellStyle name="Assumption Date. 7 27" xfId="43315"/>
    <cellStyle name="Assumption Date. 7 28" xfId="44731"/>
    <cellStyle name="Assumption Date. 7 29" xfId="46139"/>
    <cellStyle name="Assumption Date. 7 3" xfId="8045"/>
    <cellStyle name="Assumption Date. 7 30" xfId="47544"/>
    <cellStyle name="Assumption Date. 7 31" xfId="48985"/>
    <cellStyle name="Assumption Date. 7 32" xfId="50417"/>
    <cellStyle name="Assumption Date. 7 33" xfId="51806"/>
    <cellStyle name="Assumption Date. 7 34" xfId="53189"/>
    <cellStyle name="Assumption Date. 7 35" xfId="54599"/>
    <cellStyle name="Assumption Date. 7 36" xfId="55972"/>
    <cellStyle name="Assumption Date. 7 37" xfId="57371"/>
    <cellStyle name="Assumption Date. 7 4" xfId="9501"/>
    <cellStyle name="Assumption Date. 7 5" xfId="10995"/>
    <cellStyle name="Assumption Date. 7 6" xfId="12444"/>
    <cellStyle name="Assumption Date. 7 7" xfId="13978"/>
    <cellStyle name="Assumption Date. 7 8" xfId="15436"/>
    <cellStyle name="Assumption Date. 7 9" xfId="16889"/>
    <cellStyle name="Assumption Date. 8" xfId="2866"/>
    <cellStyle name="Assumption Date. 8 10" xfId="18202"/>
    <cellStyle name="Assumption Date. 8 11" xfId="19734"/>
    <cellStyle name="Assumption Date. 8 12" xfId="21179"/>
    <cellStyle name="Assumption Date. 8 13" xfId="22695"/>
    <cellStyle name="Assumption Date. 8 14" xfId="24175"/>
    <cellStyle name="Assumption Date. 8 15" xfId="25622"/>
    <cellStyle name="Assumption Date. 8 16" xfId="27129"/>
    <cellStyle name="Assumption Date. 8 17" xfId="28636"/>
    <cellStyle name="Assumption Date. 8 18" xfId="30069"/>
    <cellStyle name="Assumption Date. 8 19" xfId="31578"/>
    <cellStyle name="Assumption Date. 8 2" xfId="4379"/>
    <cellStyle name="Assumption Date. 8 20" xfId="33033"/>
    <cellStyle name="Assumption Date. 8 21" xfId="34472"/>
    <cellStyle name="Assumption Date. 8 22" xfId="35906"/>
    <cellStyle name="Assumption Date. 8 23" xfId="37338"/>
    <cellStyle name="Assumption Date. 8 24" xfId="38755"/>
    <cellStyle name="Assumption Date. 8 25" xfId="40257"/>
    <cellStyle name="Assumption Date. 8 26" xfId="41687"/>
    <cellStyle name="Assumption Date. 8 27" xfId="43112"/>
    <cellStyle name="Assumption Date. 8 28" xfId="44529"/>
    <cellStyle name="Assumption Date. 8 29" xfId="45938"/>
    <cellStyle name="Assumption Date. 8 3" xfId="7833"/>
    <cellStyle name="Assumption Date. 8 30" xfId="47344"/>
    <cellStyle name="Assumption Date. 8 31" xfId="48785"/>
    <cellStyle name="Assumption Date. 8 32" xfId="50217"/>
    <cellStyle name="Assumption Date. 8 33" xfId="51605"/>
    <cellStyle name="Assumption Date. 8 34" xfId="52991"/>
    <cellStyle name="Assumption Date. 8 35" xfId="54400"/>
    <cellStyle name="Assumption Date. 8 36" xfId="55775"/>
    <cellStyle name="Assumption Date. 8 37" xfId="57174"/>
    <cellStyle name="Assumption Date. 8 4" xfId="9293"/>
    <cellStyle name="Assumption Date. 8 5" xfId="10786"/>
    <cellStyle name="Assumption Date. 8 6" xfId="12235"/>
    <cellStyle name="Assumption Date. 8 7" xfId="13770"/>
    <cellStyle name="Assumption Date. 8 8" xfId="15224"/>
    <cellStyle name="Assumption Date. 8 9" xfId="16681"/>
    <cellStyle name="Assumption Date. 9" xfId="4016"/>
    <cellStyle name="Assumption Date. 9 10" xfId="19344"/>
    <cellStyle name="Assumption Date. 9 11" xfId="20874"/>
    <cellStyle name="Assumption Date. 9 12" xfId="22310"/>
    <cellStyle name="Assumption Date. 9 13" xfId="23836"/>
    <cellStyle name="Assumption Date. 9 14" xfId="25313"/>
    <cellStyle name="Assumption Date. 9 15" xfId="26755"/>
    <cellStyle name="Assumption Date. 9 16" xfId="28265"/>
    <cellStyle name="Assumption Date. 9 17" xfId="29770"/>
    <cellStyle name="Assumption Date. 9 18" xfId="31207"/>
    <cellStyle name="Assumption Date. 9 19" xfId="32713"/>
    <cellStyle name="Assumption Date. 9 2" xfId="5490"/>
    <cellStyle name="Assumption Date. 9 20" xfId="34165"/>
    <cellStyle name="Assumption Date. 9 21" xfId="35606"/>
    <cellStyle name="Assumption Date. 9 22" xfId="37035"/>
    <cellStyle name="Assumption Date. 9 23" xfId="38466"/>
    <cellStyle name="Assumption Date. 9 24" xfId="39891"/>
    <cellStyle name="Assumption Date. 9 25" xfId="41374"/>
    <cellStyle name="Assumption Date. 9 26" xfId="42815"/>
    <cellStyle name="Assumption Date. 9 27" xfId="44238"/>
    <cellStyle name="Assumption Date. 9 28" xfId="45650"/>
    <cellStyle name="Assumption Date. 9 29" xfId="47055"/>
    <cellStyle name="Assumption Date. 9 3" xfId="8979"/>
    <cellStyle name="Assumption Date. 9 30" xfId="48463"/>
    <cellStyle name="Assumption Date. 9 31" xfId="49897"/>
    <cellStyle name="Assumption Date. 9 32" xfId="51331"/>
    <cellStyle name="Assumption Date. 9 33" xfId="52718"/>
    <cellStyle name="Assumption Date. 9 34" xfId="54102"/>
    <cellStyle name="Assumption Date. 9 35" xfId="55510"/>
    <cellStyle name="Assumption Date. 9 36" xfId="56884"/>
    <cellStyle name="Assumption Date. 9 37" xfId="58279"/>
    <cellStyle name="Assumption Date. 9 4" xfId="10432"/>
    <cellStyle name="Assumption Date. 9 5" xfId="11925"/>
    <cellStyle name="Assumption Date. 9 6" xfId="13373"/>
    <cellStyle name="Assumption Date. 9 7" xfId="14907"/>
    <cellStyle name="Assumption Date. 9 8" xfId="16365"/>
    <cellStyle name="Assumption Date. 9 9" xfId="17819"/>
    <cellStyle name="Assumption Heading." xfId="1013"/>
    <cellStyle name="Assumption Heading. 10" xfId="2572"/>
    <cellStyle name="Assumption Heading. 11" xfId="2702"/>
    <cellStyle name="Assumption Heading. 12" xfId="6831"/>
    <cellStyle name="Assumption Heading. 13" xfId="6077"/>
    <cellStyle name="Assumption Heading. 14" xfId="7265"/>
    <cellStyle name="Assumption Heading. 15" xfId="6927"/>
    <cellStyle name="Assumption Heading. 16" xfId="7350"/>
    <cellStyle name="Assumption Heading. 17" xfId="7349"/>
    <cellStyle name="Assumption Heading. 18" xfId="13651"/>
    <cellStyle name="Assumption Heading. 19" xfId="34082"/>
    <cellStyle name="Assumption Heading. 2" xfId="3168"/>
    <cellStyle name="Assumption Heading. 2 10" xfId="18500"/>
    <cellStyle name="Assumption Heading. 2 11" xfId="20030"/>
    <cellStyle name="Assumption Heading. 2 12" xfId="21473"/>
    <cellStyle name="Assumption Heading. 2 13" xfId="22995"/>
    <cellStyle name="Assumption Heading. 2 14" xfId="24472"/>
    <cellStyle name="Assumption Heading. 2 15" xfId="25917"/>
    <cellStyle name="Assumption Heading. 2 16" xfId="27422"/>
    <cellStyle name="Assumption Heading. 2 17" xfId="28933"/>
    <cellStyle name="Assumption Heading. 2 18" xfId="30364"/>
    <cellStyle name="Assumption Heading. 2 19" xfId="31872"/>
    <cellStyle name="Assumption Heading. 2 2" xfId="4662"/>
    <cellStyle name="Assumption Heading. 2 20" xfId="33325"/>
    <cellStyle name="Assumption Heading. 2 21" xfId="34765"/>
    <cellStyle name="Assumption Heading. 2 22" xfId="36196"/>
    <cellStyle name="Assumption Heading. 2 23" xfId="37630"/>
    <cellStyle name="Assumption Heading. 2 24" xfId="39050"/>
    <cellStyle name="Assumption Heading. 2 25" xfId="40545"/>
    <cellStyle name="Assumption Heading. 2 26" xfId="41979"/>
    <cellStyle name="Assumption Heading. 2 27" xfId="43401"/>
    <cellStyle name="Assumption Heading. 2 28" xfId="44817"/>
    <cellStyle name="Assumption Heading. 2 29" xfId="46227"/>
    <cellStyle name="Assumption Heading. 2 3" xfId="8133"/>
    <cellStyle name="Assumption Heading. 2 30" xfId="47631"/>
    <cellStyle name="Assumption Heading. 2 31" xfId="49072"/>
    <cellStyle name="Assumption Heading. 2 32" xfId="50503"/>
    <cellStyle name="Assumption Heading. 2 33" xfId="51893"/>
    <cellStyle name="Assumption Heading. 2 34" xfId="53275"/>
    <cellStyle name="Assumption Heading. 2 35" xfId="54685"/>
    <cellStyle name="Assumption Heading. 2 36" xfId="56058"/>
    <cellStyle name="Assumption Heading. 2 37" xfId="57457"/>
    <cellStyle name="Assumption Heading. 2 38" xfId="59105"/>
    <cellStyle name="Assumption Heading. 2 4" xfId="9589"/>
    <cellStyle name="Assumption Heading. 2 5" xfId="11082"/>
    <cellStyle name="Assumption Heading. 2 6" xfId="12532"/>
    <cellStyle name="Assumption Heading. 2 7" xfId="14064"/>
    <cellStyle name="Assumption Heading. 2 8" xfId="15524"/>
    <cellStyle name="Assumption Heading. 2 9" xfId="16976"/>
    <cellStyle name="Assumption Heading. 20" xfId="44458"/>
    <cellStyle name="Assumption Heading. 21" xfId="35836"/>
    <cellStyle name="Assumption Heading. 22" xfId="50157"/>
    <cellStyle name="Assumption Heading. 23" xfId="24116"/>
    <cellStyle name="Assumption Heading. 24" xfId="58560"/>
    <cellStyle name="Assumption Heading. 3" xfId="3215"/>
    <cellStyle name="Assumption Heading. 3 10" xfId="18547"/>
    <cellStyle name="Assumption Heading. 3 11" xfId="20077"/>
    <cellStyle name="Assumption Heading. 3 12" xfId="21520"/>
    <cellStyle name="Assumption Heading. 3 13" xfId="23042"/>
    <cellStyle name="Assumption Heading. 3 14" xfId="24519"/>
    <cellStyle name="Assumption Heading. 3 15" xfId="25964"/>
    <cellStyle name="Assumption Heading. 3 16" xfId="27469"/>
    <cellStyle name="Assumption Heading. 3 17" xfId="28980"/>
    <cellStyle name="Assumption Heading. 3 18" xfId="30411"/>
    <cellStyle name="Assumption Heading. 3 19" xfId="31919"/>
    <cellStyle name="Assumption Heading. 3 2" xfId="4709"/>
    <cellStyle name="Assumption Heading. 3 20" xfId="33372"/>
    <cellStyle name="Assumption Heading. 3 21" xfId="34812"/>
    <cellStyle name="Assumption Heading. 3 22" xfId="36243"/>
    <cellStyle name="Assumption Heading. 3 23" xfId="37677"/>
    <cellStyle name="Assumption Heading. 3 24" xfId="39097"/>
    <cellStyle name="Assumption Heading. 3 25" xfId="40592"/>
    <cellStyle name="Assumption Heading. 3 26" xfId="42026"/>
    <cellStyle name="Assumption Heading. 3 27" xfId="43448"/>
    <cellStyle name="Assumption Heading. 3 28" xfId="44864"/>
    <cellStyle name="Assumption Heading. 3 29" xfId="46274"/>
    <cellStyle name="Assumption Heading. 3 3" xfId="8180"/>
    <cellStyle name="Assumption Heading. 3 30" xfId="47678"/>
    <cellStyle name="Assumption Heading. 3 31" xfId="49119"/>
    <cellStyle name="Assumption Heading. 3 32" xfId="50550"/>
    <cellStyle name="Assumption Heading. 3 33" xfId="51940"/>
    <cellStyle name="Assumption Heading. 3 34" xfId="53322"/>
    <cellStyle name="Assumption Heading. 3 35" xfId="54732"/>
    <cellStyle name="Assumption Heading. 3 36" xfId="56105"/>
    <cellStyle name="Assumption Heading. 3 37" xfId="57504"/>
    <cellStyle name="Assumption Heading. 3 4" xfId="9636"/>
    <cellStyle name="Assumption Heading. 3 5" xfId="11129"/>
    <cellStyle name="Assumption Heading. 3 6" xfId="12579"/>
    <cellStyle name="Assumption Heading. 3 7" xfId="14111"/>
    <cellStyle name="Assumption Heading. 3 8" xfId="15571"/>
    <cellStyle name="Assumption Heading. 3 9" xfId="17023"/>
    <cellStyle name="Assumption Heading. 4" xfId="2895"/>
    <cellStyle name="Assumption Heading. 4 10" xfId="18231"/>
    <cellStyle name="Assumption Heading. 4 11" xfId="19763"/>
    <cellStyle name="Assumption Heading. 4 12" xfId="21208"/>
    <cellStyle name="Assumption Heading. 4 13" xfId="22724"/>
    <cellStyle name="Assumption Heading. 4 14" xfId="24204"/>
    <cellStyle name="Assumption Heading. 4 15" xfId="25651"/>
    <cellStyle name="Assumption Heading. 4 16" xfId="27158"/>
    <cellStyle name="Assumption Heading. 4 17" xfId="28664"/>
    <cellStyle name="Assumption Heading. 4 18" xfId="30098"/>
    <cellStyle name="Assumption Heading. 4 19" xfId="31606"/>
    <cellStyle name="Assumption Heading. 4 2" xfId="4407"/>
    <cellStyle name="Assumption Heading. 4 20" xfId="33061"/>
    <cellStyle name="Assumption Heading. 4 21" xfId="34500"/>
    <cellStyle name="Assumption Heading. 4 22" xfId="35934"/>
    <cellStyle name="Assumption Heading. 4 23" xfId="37367"/>
    <cellStyle name="Assumption Heading. 4 24" xfId="38784"/>
    <cellStyle name="Assumption Heading. 4 25" xfId="40285"/>
    <cellStyle name="Assumption Heading. 4 26" xfId="41716"/>
    <cellStyle name="Assumption Heading. 4 27" xfId="43140"/>
    <cellStyle name="Assumption Heading. 4 28" xfId="44558"/>
    <cellStyle name="Assumption Heading. 4 29" xfId="45966"/>
    <cellStyle name="Assumption Heading. 4 3" xfId="7862"/>
    <cellStyle name="Assumption Heading. 4 30" xfId="47372"/>
    <cellStyle name="Assumption Heading. 4 31" xfId="48813"/>
    <cellStyle name="Assumption Heading. 4 32" xfId="50245"/>
    <cellStyle name="Assumption Heading. 4 33" xfId="51633"/>
    <cellStyle name="Assumption Heading. 4 34" xfId="53019"/>
    <cellStyle name="Assumption Heading. 4 35" xfId="54428"/>
    <cellStyle name="Assumption Heading. 4 36" xfId="55803"/>
    <cellStyle name="Assumption Heading. 4 37" xfId="57202"/>
    <cellStyle name="Assumption Heading. 4 4" xfId="9321"/>
    <cellStyle name="Assumption Heading. 4 5" xfId="10815"/>
    <cellStyle name="Assumption Heading. 4 6" xfId="12264"/>
    <cellStyle name="Assumption Heading. 4 7" xfId="13798"/>
    <cellStyle name="Assumption Heading. 4 8" xfId="15253"/>
    <cellStyle name="Assumption Heading. 4 9" xfId="16710"/>
    <cellStyle name="Assumption Heading. 5" xfId="3120"/>
    <cellStyle name="Assumption Heading. 5 10" xfId="18452"/>
    <cellStyle name="Assumption Heading. 5 11" xfId="19982"/>
    <cellStyle name="Assumption Heading. 5 12" xfId="21425"/>
    <cellStyle name="Assumption Heading. 5 13" xfId="22947"/>
    <cellStyle name="Assumption Heading. 5 14" xfId="24425"/>
    <cellStyle name="Assumption Heading. 5 15" xfId="25870"/>
    <cellStyle name="Assumption Heading. 5 16" xfId="27374"/>
    <cellStyle name="Assumption Heading. 5 17" xfId="28885"/>
    <cellStyle name="Assumption Heading. 5 18" xfId="30316"/>
    <cellStyle name="Assumption Heading. 5 19" xfId="31825"/>
    <cellStyle name="Assumption Heading. 5 2" xfId="4615"/>
    <cellStyle name="Assumption Heading. 5 20" xfId="33278"/>
    <cellStyle name="Assumption Heading. 5 21" xfId="34717"/>
    <cellStyle name="Assumption Heading. 5 22" xfId="36149"/>
    <cellStyle name="Assumption Heading. 5 23" xfId="37583"/>
    <cellStyle name="Assumption Heading. 5 24" xfId="39002"/>
    <cellStyle name="Assumption Heading. 5 25" xfId="40497"/>
    <cellStyle name="Assumption Heading. 5 26" xfId="41932"/>
    <cellStyle name="Assumption Heading. 5 27" xfId="43354"/>
    <cellStyle name="Assumption Heading. 5 28" xfId="44770"/>
    <cellStyle name="Assumption Heading. 5 29" xfId="46179"/>
    <cellStyle name="Assumption Heading. 5 3" xfId="8085"/>
    <cellStyle name="Assumption Heading. 5 30" xfId="47583"/>
    <cellStyle name="Assumption Heading. 5 31" xfId="49025"/>
    <cellStyle name="Assumption Heading. 5 32" xfId="50456"/>
    <cellStyle name="Assumption Heading. 5 33" xfId="51845"/>
    <cellStyle name="Assumption Heading. 5 34" xfId="53228"/>
    <cellStyle name="Assumption Heading. 5 35" xfId="54638"/>
    <cellStyle name="Assumption Heading. 5 36" xfId="56011"/>
    <cellStyle name="Assumption Heading. 5 37" xfId="57410"/>
    <cellStyle name="Assumption Heading. 5 4" xfId="9541"/>
    <cellStyle name="Assumption Heading. 5 5" xfId="11035"/>
    <cellStyle name="Assumption Heading. 5 6" xfId="12484"/>
    <cellStyle name="Assumption Heading. 5 7" xfId="14017"/>
    <cellStyle name="Assumption Heading. 5 8" xfId="15476"/>
    <cellStyle name="Assumption Heading. 5 9" xfId="16928"/>
    <cellStyle name="Assumption Heading. 6" xfId="2872"/>
    <cellStyle name="Assumption Heading. 6 10" xfId="18208"/>
    <cellStyle name="Assumption Heading. 6 11" xfId="19740"/>
    <cellStyle name="Assumption Heading. 6 12" xfId="21185"/>
    <cellStyle name="Assumption Heading. 6 13" xfId="22701"/>
    <cellStyle name="Assumption Heading. 6 14" xfId="24181"/>
    <cellStyle name="Assumption Heading. 6 15" xfId="25628"/>
    <cellStyle name="Assumption Heading. 6 16" xfId="27135"/>
    <cellStyle name="Assumption Heading. 6 17" xfId="28641"/>
    <cellStyle name="Assumption Heading. 6 18" xfId="30075"/>
    <cellStyle name="Assumption Heading. 6 19" xfId="31583"/>
    <cellStyle name="Assumption Heading. 6 2" xfId="4384"/>
    <cellStyle name="Assumption Heading. 6 20" xfId="33038"/>
    <cellStyle name="Assumption Heading. 6 21" xfId="34477"/>
    <cellStyle name="Assumption Heading. 6 22" xfId="35911"/>
    <cellStyle name="Assumption Heading. 6 23" xfId="37344"/>
    <cellStyle name="Assumption Heading. 6 24" xfId="38761"/>
    <cellStyle name="Assumption Heading. 6 25" xfId="40262"/>
    <cellStyle name="Assumption Heading. 6 26" xfId="41693"/>
    <cellStyle name="Assumption Heading. 6 27" xfId="43117"/>
    <cellStyle name="Assumption Heading. 6 28" xfId="44535"/>
    <cellStyle name="Assumption Heading. 6 29" xfId="45943"/>
    <cellStyle name="Assumption Heading. 6 3" xfId="7839"/>
    <cellStyle name="Assumption Heading. 6 30" xfId="47349"/>
    <cellStyle name="Assumption Heading. 6 31" xfId="48790"/>
    <cellStyle name="Assumption Heading. 6 32" xfId="50222"/>
    <cellStyle name="Assumption Heading. 6 33" xfId="51610"/>
    <cellStyle name="Assumption Heading. 6 34" xfId="52996"/>
    <cellStyle name="Assumption Heading. 6 35" xfId="54405"/>
    <cellStyle name="Assumption Heading. 6 36" xfId="55780"/>
    <cellStyle name="Assumption Heading. 6 37" xfId="57179"/>
    <cellStyle name="Assumption Heading. 6 4" xfId="9298"/>
    <cellStyle name="Assumption Heading. 6 5" xfId="10792"/>
    <cellStyle name="Assumption Heading. 6 6" xfId="12241"/>
    <cellStyle name="Assumption Heading. 6 7" xfId="13775"/>
    <cellStyle name="Assumption Heading. 6 8" xfId="15230"/>
    <cellStyle name="Assumption Heading. 6 9" xfId="16687"/>
    <cellStyle name="Assumption Heading. 7" xfId="3390"/>
    <cellStyle name="Assumption Heading. 7 10" xfId="18720"/>
    <cellStyle name="Assumption Heading. 7 11" xfId="20250"/>
    <cellStyle name="Assumption Heading. 7 12" xfId="21688"/>
    <cellStyle name="Assumption Heading. 7 13" xfId="23215"/>
    <cellStyle name="Assumption Heading. 7 14" xfId="24690"/>
    <cellStyle name="Assumption Heading. 7 15" xfId="26134"/>
    <cellStyle name="Assumption Heading. 7 16" xfId="27642"/>
    <cellStyle name="Assumption Heading. 7 17" xfId="29149"/>
    <cellStyle name="Assumption Heading. 7 18" xfId="30582"/>
    <cellStyle name="Assumption Heading. 7 19" xfId="32091"/>
    <cellStyle name="Assumption Heading. 7 2" xfId="4874"/>
    <cellStyle name="Assumption Heading. 7 20" xfId="33543"/>
    <cellStyle name="Assumption Heading. 7 21" xfId="34984"/>
    <cellStyle name="Assumption Heading. 7 22" xfId="36414"/>
    <cellStyle name="Assumption Heading. 7 23" xfId="37844"/>
    <cellStyle name="Assumption Heading. 7 24" xfId="39268"/>
    <cellStyle name="Assumption Heading. 7 25" xfId="40759"/>
    <cellStyle name="Assumption Heading. 7 26" xfId="42196"/>
    <cellStyle name="Assumption Heading. 7 27" xfId="43618"/>
    <cellStyle name="Assumption Heading. 7 28" xfId="45031"/>
    <cellStyle name="Assumption Heading. 7 29" xfId="46439"/>
    <cellStyle name="Assumption Heading. 7 3" xfId="8354"/>
    <cellStyle name="Assumption Heading. 7 30" xfId="47845"/>
    <cellStyle name="Assumption Heading. 7 31" xfId="49283"/>
    <cellStyle name="Assumption Heading. 7 32" xfId="50715"/>
    <cellStyle name="Assumption Heading. 7 33" xfId="52105"/>
    <cellStyle name="Assumption Heading. 7 34" xfId="53486"/>
    <cellStyle name="Assumption Heading. 7 35" xfId="54897"/>
    <cellStyle name="Assumption Heading. 7 36" xfId="56269"/>
    <cellStyle name="Assumption Heading. 7 37" xfId="57667"/>
    <cellStyle name="Assumption Heading. 7 4" xfId="9811"/>
    <cellStyle name="Assumption Heading. 7 5" xfId="11300"/>
    <cellStyle name="Assumption Heading. 7 6" xfId="12751"/>
    <cellStyle name="Assumption Heading. 7 7" xfId="14284"/>
    <cellStyle name="Assumption Heading. 7 8" xfId="15742"/>
    <cellStyle name="Assumption Heading. 7 9" xfId="17197"/>
    <cellStyle name="Assumption Heading. 8" xfId="3488"/>
    <cellStyle name="Assumption Heading. 8 10" xfId="18818"/>
    <cellStyle name="Assumption Heading. 8 11" xfId="20348"/>
    <cellStyle name="Assumption Heading. 8 12" xfId="21786"/>
    <cellStyle name="Assumption Heading. 8 13" xfId="23313"/>
    <cellStyle name="Assumption Heading. 8 14" xfId="24788"/>
    <cellStyle name="Assumption Heading. 8 15" xfId="26232"/>
    <cellStyle name="Assumption Heading. 8 16" xfId="27740"/>
    <cellStyle name="Assumption Heading. 8 17" xfId="29247"/>
    <cellStyle name="Assumption Heading. 8 18" xfId="30680"/>
    <cellStyle name="Assumption Heading. 8 19" xfId="32189"/>
    <cellStyle name="Assumption Heading. 8 2" xfId="4972"/>
    <cellStyle name="Assumption Heading. 8 20" xfId="33641"/>
    <cellStyle name="Assumption Heading. 8 21" xfId="35082"/>
    <cellStyle name="Assumption Heading. 8 22" xfId="36512"/>
    <cellStyle name="Assumption Heading. 8 23" xfId="37942"/>
    <cellStyle name="Assumption Heading. 8 24" xfId="39366"/>
    <cellStyle name="Assumption Heading. 8 25" xfId="40857"/>
    <cellStyle name="Assumption Heading. 8 26" xfId="42294"/>
    <cellStyle name="Assumption Heading. 8 27" xfId="43716"/>
    <cellStyle name="Assumption Heading. 8 28" xfId="45129"/>
    <cellStyle name="Assumption Heading. 8 29" xfId="46537"/>
    <cellStyle name="Assumption Heading. 8 3" xfId="8452"/>
    <cellStyle name="Assumption Heading. 8 30" xfId="47943"/>
    <cellStyle name="Assumption Heading. 8 31" xfId="49381"/>
    <cellStyle name="Assumption Heading. 8 32" xfId="50813"/>
    <cellStyle name="Assumption Heading. 8 33" xfId="52203"/>
    <cellStyle name="Assumption Heading. 8 34" xfId="53584"/>
    <cellStyle name="Assumption Heading. 8 35" xfId="54995"/>
    <cellStyle name="Assumption Heading. 8 36" xfId="56367"/>
    <cellStyle name="Assumption Heading. 8 37" xfId="57765"/>
    <cellStyle name="Assumption Heading. 8 4" xfId="9909"/>
    <cellStyle name="Assumption Heading. 8 5" xfId="11398"/>
    <cellStyle name="Assumption Heading. 8 6" xfId="12849"/>
    <cellStyle name="Assumption Heading. 8 7" xfId="14382"/>
    <cellStyle name="Assumption Heading. 8 8" xfId="15840"/>
    <cellStyle name="Assumption Heading. 8 9" xfId="17295"/>
    <cellStyle name="Assumption Heading. 9" xfId="3851"/>
    <cellStyle name="Assumption Heading. 9 10" xfId="19180"/>
    <cellStyle name="Assumption Heading. 9 11" xfId="20710"/>
    <cellStyle name="Assumption Heading. 9 12" xfId="22146"/>
    <cellStyle name="Assumption Heading. 9 13" xfId="23672"/>
    <cellStyle name="Assumption Heading. 9 14" xfId="25148"/>
    <cellStyle name="Assumption Heading. 9 15" xfId="26591"/>
    <cellStyle name="Assumption Heading. 9 16" xfId="28101"/>
    <cellStyle name="Assumption Heading. 9 17" xfId="29606"/>
    <cellStyle name="Assumption Heading. 9 18" xfId="31042"/>
    <cellStyle name="Assumption Heading. 9 19" xfId="32548"/>
    <cellStyle name="Assumption Heading. 9 2" xfId="5327"/>
    <cellStyle name="Assumption Heading. 9 20" xfId="34000"/>
    <cellStyle name="Assumption Heading. 9 21" xfId="35442"/>
    <cellStyle name="Assumption Heading. 9 22" xfId="36871"/>
    <cellStyle name="Assumption Heading. 9 23" xfId="38301"/>
    <cellStyle name="Assumption Heading. 9 24" xfId="39726"/>
    <cellStyle name="Assumption Heading. 9 25" xfId="41211"/>
    <cellStyle name="Assumption Heading. 9 26" xfId="42651"/>
    <cellStyle name="Assumption Heading. 9 27" xfId="44074"/>
    <cellStyle name="Assumption Heading. 9 28" xfId="45487"/>
    <cellStyle name="Assumption Heading. 9 29" xfId="46890"/>
    <cellStyle name="Assumption Heading. 9 3" xfId="8814"/>
    <cellStyle name="Assumption Heading. 9 30" xfId="48300"/>
    <cellStyle name="Assumption Heading. 9 31" xfId="49734"/>
    <cellStyle name="Assumption Heading. 9 32" xfId="51167"/>
    <cellStyle name="Assumption Heading. 9 33" xfId="52555"/>
    <cellStyle name="Assumption Heading. 9 34" xfId="53939"/>
    <cellStyle name="Assumption Heading. 9 35" xfId="55347"/>
    <cellStyle name="Assumption Heading. 9 36" xfId="56721"/>
    <cellStyle name="Assumption Heading. 9 37" xfId="58116"/>
    <cellStyle name="Assumption Heading. 9 4" xfId="10269"/>
    <cellStyle name="Assumption Heading. 9 5" xfId="11760"/>
    <cellStyle name="Assumption Heading. 9 6" xfId="13210"/>
    <cellStyle name="Assumption Heading. 9 7" xfId="14742"/>
    <cellStyle name="Assumption Heading. 9 8" xfId="16201"/>
    <cellStyle name="Assumption Heading. 9 9" xfId="17656"/>
    <cellStyle name="Assumption Multiple." xfId="1014"/>
    <cellStyle name="Assumption Multiple. 10" xfId="2573"/>
    <cellStyle name="Assumption Multiple. 11" xfId="2547"/>
    <cellStyle name="Assumption Multiple. 12" xfId="5951"/>
    <cellStyle name="Assumption Multiple. 13" xfId="7039"/>
    <cellStyle name="Assumption Multiple. 14" xfId="6801"/>
    <cellStyle name="Assumption Multiple. 15" xfId="5924"/>
    <cellStyle name="Assumption Multiple. 16" xfId="6747"/>
    <cellStyle name="Assumption Multiple. 17" xfId="6066"/>
    <cellStyle name="Assumption Multiple. 18" xfId="13688"/>
    <cellStyle name="Assumption Multiple. 19" xfId="6486"/>
    <cellStyle name="Assumption Multiple. 2" xfId="3169"/>
    <cellStyle name="Assumption Multiple. 2 10" xfId="18501"/>
    <cellStyle name="Assumption Multiple. 2 11" xfId="20031"/>
    <cellStyle name="Assumption Multiple. 2 12" xfId="21474"/>
    <cellStyle name="Assumption Multiple. 2 13" xfId="22996"/>
    <cellStyle name="Assumption Multiple. 2 14" xfId="24473"/>
    <cellStyle name="Assumption Multiple. 2 15" xfId="25918"/>
    <cellStyle name="Assumption Multiple. 2 16" xfId="27423"/>
    <cellStyle name="Assumption Multiple. 2 17" xfId="28934"/>
    <cellStyle name="Assumption Multiple. 2 18" xfId="30365"/>
    <cellStyle name="Assumption Multiple. 2 19" xfId="31873"/>
    <cellStyle name="Assumption Multiple. 2 2" xfId="4663"/>
    <cellStyle name="Assumption Multiple. 2 20" xfId="33326"/>
    <cellStyle name="Assumption Multiple. 2 21" xfId="34766"/>
    <cellStyle name="Assumption Multiple. 2 22" xfId="36197"/>
    <cellStyle name="Assumption Multiple. 2 23" xfId="37631"/>
    <cellStyle name="Assumption Multiple. 2 24" xfId="39051"/>
    <cellStyle name="Assumption Multiple. 2 25" xfId="40546"/>
    <cellStyle name="Assumption Multiple. 2 26" xfId="41980"/>
    <cellStyle name="Assumption Multiple. 2 27" xfId="43402"/>
    <cellStyle name="Assumption Multiple. 2 28" xfId="44818"/>
    <cellStyle name="Assumption Multiple. 2 29" xfId="46228"/>
    <cellStyle name="Assumption Multiple. 2 3" xfId="8134"/>
    <cellStyle name="Assumption Multiple. 2 30" xfId="47632"/>
    <cellStyle name="Assumption Multiple. 2 31" xfId="49073"/>
    <cellStyle name="Assumption Multiple. 2 32" xfId="50504"/>
    <cellStyle name="Assumption Multiple. 2 33" xfId="51894"/>
    <cellStyle name="Assumption Multiple. 2 34" xfId="53276"/>
    <cellStyle name="Assumption Multiple. 2 35" xfId="54686"/>
    <cellStyle name="Assumption Multiple. 2 36" xfId="56059"/>
    <cellStyle name="Assumption Multiple. 2 37" xfId="57458"/>
    <cellStyle name="Assumption Multiple. 2 38" xfId="59106"/>
    <cellStyle name="Assumption Multiple. 2 4" xfId="9590"/>
    <cellStyle name="Assumption Multiple. 2 5" xfId="11083"/>
    <cellStyle name="Assumption Multiple. 2 6" xfId="12533"/>
    <cellStyle name="Assumption Multiple. 2 7" xfId="14065"/>
    <cellStyle name="Assumption Multiple. 2 8" xfId="15525"/>
    <cellStyle name="Assumption Multiple. 2 9" xfId="16977"/>
    <cellStyle name="Assumption Multiple. 20" xfId="30422"/>
    <cellStyle name="Assumption Multiple. 21" xfId="25691"/>
    <cellStyle name="Assumption Multiple. 22" xfId="37268"/>
    <cellStyle name="Assumption Multiple. 23" xfId="25546"/>
    <cellStyle name="Assumption Multiple. 24" xfId="58561"/>
    <cellStyle name="Assumption Multiple. 3" xfId="3214"/>
    <cellStyle name="Assumption Multiple. 3 10" xfId="18546"/>
    <cellStyle name="Assumption Multiple. 3 11" xfId="20076"/>
    <cellStyle name="Assumption Multiple. 3 12" xfId="21519"/>
    <cellStyle name="Assumption Multiple. 3 13" xfId="23041"/>
    <cellStyle name="Assumption Multiple. 3 14" xfId="24518"/>
    <cellStyle name="Assumption Multiple. 3 15" xfId="25963"/>
    <cellStyle name="Assumption Multiple. 3 16" xfId="27468"/>
    <cellStyle name="Assumption Multiple. 3 17" xfId="28979"/>
    <cellStyle name="Assumption Multiple. 3 18" xfId="30410"/>
    <cellStyle name="Assumption Multiple. 3 19" xfId="31918"/>
    <cellStyle name="Assumption Multiple. 3 2" xfId="4708"/>
    <cellStyle name="Assumption Multiple. 3 20" xfId="33371"/>
    <cellStyle name="Assumption Multiple. 3 21" xfId="34811"/>
    <cellStyle name="Assumption Multiple. 3 22" xfId="36242"/>
    <cellStyle name="Assumption Multiple. 3 23" xfId="37676"/>
    <cellStyle name="Assumption Multiple. 3 24" xfId="39096"/>
    <cellStyle name="Assumption Multiple. 3 25" xfId="40591"/>
    <cellStyle name="Assumption Multiple. 3 26" xfId="42025"/>
    <cellStyle name="Assumption Multiple. 3 27" xfId="43447"/>
    <cellStyle name="Assumption Multiple. 3 28" xfId="44863"/>
    <cellStyle name="Assumption Multiple. 3 29" xfId="46273"/>
    <cellStyle name="Assumption Multiple. 3 3" xfId="8179"/>
    <cellStyle name="Assumption Multiple. 3 30" xfId="47677"/>
    <cellStyle name="Assumption Multiple. 3 31" xfId="49118"/>
    <cellStyle name="Assumption Multiple. 3 32" xfId="50549"/>
    <cellStyle name="Assumption Multiple. 3 33" xfId="51939"/>
    <cellStyle name="Assumption Multiple. 3 34" xfId="53321"/>
    <cellStyle name="Assumption Multiple. 3 35" xfId="54731"/>
    <cellStyle name="Assumption Multiple. 3 36" xfId="56104"/>
    <cellStyle name="Assumption Multiple. 3 37" xfId="57503"/>
    <cellStyle name="Assumption Multiple. 3 4" xfId="9635"/>
    <cellStyle name="Assumption Multiple. 3 5" xfId="11128"/>
    <cellStyle name="Assumption Multiple. 3 6" xfId="12578"/>
    <cellStyle name="Assumption Multiple. 3 7" xfId="14110"/>
    <cellStyle name="Assumption Multiple. 3 8" xfId="15570"/>
    <cellStyle name="Assumption Multiple. 3 9" xfId="17022"/>
    <cellStyle name="Assumption Multiple. 4" xfId="3413"/>
    <cellStyle name="Assumption Multiple. 4 10" xfId="18743"/>
    <cellStyle name="Assumption Multiple. 4 11" xfId="20273"/>
    <cellStyle name="Assumption Multiple. 4 12" xfId="21711"/>
    <cellStyle name="Assumption Multiple. 4 13" xfId="23238"/>
    <cellStyle name="Assumption Multiple. 4 14" xfId="24713"/>
    <cellStyle name="Assumption Multiple. 4 15" xfId="26157"/>
    <cellStyle name="Assumption Multiple. 4 16" xfId="27665"/>
    <cellStyle name="Assumption Multiple. 4 17" xfId="29172"/>
    <cellStyle name="Assumption Multiple. 4 18" xfId="30605"/>
    <cellStyle name="Assumption Multiple. 4 19" xfId="32114"/>
    <cellStyle name="Assumption Multiple. 4 2" xfId="4897"/>
    <cellStyle name="Assumption Multiple. 4 20" xfId="33566"/>
    <cellStyle name="Assumption Multiple. 4 21" xfId="35007"/>
    <cellStyle name="Assumption Multiple. 4 22" xfId="36437"/>
    <cellStyle name="Assumption Multiple. 4 23" xfId="37867"/>
    <cellStyle name="Assumption Multiple. 4 24" xfId="39291"/>
    <cellStyle name="Assumption Multiple. 4 25" xfId="40782"/>
    <cellStyle name="Assumption Multiple. 4 26" xfId="42219"/>
    <cellStyle name="Assumption Multiple. 4 27" xfId="43641"/>
    <cellStyle name="Assumption Multiple. 4 28" xfId="45054"/>
    <cellStyle name="Assumption Multiple. 4 29" xfId="46462"/>
    <cellStyle name="Assumption Multiple. 4 3" xfId="8377"/>
    <cellStyle name="Assumption Multiple. 4 30" xfId="47868"/>
    <cellStyle name="Assumption Multiple. 4 31" xfId="49306"/>
    <cellStyle name="Assumption Multiple. 4 32" xfId="50738"/>
    <cellStyle name="Assumption Multiple. 4 33" xfId="52128"/>
    <cellStyle name="Assumption Multiple. 4 34" xfId="53509"/>
    <cellStyle name="Assumption Multiple. 4 35" xfId="54920"/>
    <cellStyle name="Assumption Multiple. 4 36" xfId="56292"/>
    <cellStyle name="Assumption Multiple. 4 37" xfId="57690"/>
    <cellStyle name="Assumption Multiple. 4 4" xfId="9834"/>
    <cellStyle name="Assumption Multiple. 4 5" xfId="11323"/>
    <cellStyle name="Assumption Multiple. 4 6" xfId="12774"/>
    <cellStyle name="Assumption Multiple. 4 7" xfId="14307"/>
    <cellStyle name="Assumption Multiple. 4 8" xfId="15765"/>
    <cellStyle name="Assumption Multiple. 4 9" xfId="17220"/>
    <cellStyle name="Assumption Multiple. 5" xfId="3111"/>
    <cellStyle name="Assumption Multiple. 5 10" xfId="18443"/>
    <cellStyle name="Assumption Multiple. 5 11" xfId="19973"/>
    <cellStyle name="Assumption Multiple. 5 12" xfId="21416"/>
    <cellStyle name="Assumption Multiple. 5 13" xfId="22939"/>
    <cellStyle name="Assumption Multiple. 5 14" xfId="24416"/>
    <cellStyle name="Assumption Multiple. 5 15" xfId="25861"/>
    <cellStyle name="Assumption Multiple. 5 16" xfId="27366"/>
    <cellStyle name="Assumption Multiple. 5 17" xfId="28876"/>
    <cellStyle name="Assumption Multiple. 5 18" xfId="30307"/>
    <cellStyle name="Assumption Multiple. 5 19" xfId="31817"/>
    <cellStyle name="Assumption Multiple. 5 2" xfId="4607"/>
    <cellStyle name="Assumption Multiple. 5 20" xfId="33269"/>
    <cellStyle name="Assumption Multiple. 5 21" xfId="34709"/>
    <cellStyle name="Assumption Multiple. 5 22" xfId="36141"/>
    <cellStyle name="Assumption Multiple. 5 23" xfId="37575"/>
    <cellStyle name="Assumption Multiple. 5 24" xfId="38993"/>
    <cellStyle name="Assumption Multiple. 5 25" xfId="40488"/>
    <cellStyle name="Assumption Multiple. 5 26" xfId="41923"/>
    <cellStyle name="Assumption Multiple. 5 27" xfId="43346"/>
    <cellStyle name="Assumption Multiple. 5 28" xfId="44762"/>
    <cellStyle name="Assumption Multiple. 5 29" xfId="46170"/>
    <cellStyle name="Assumption Multiple. 5 3" xfId="8076"/>
    <cellStyle name="Assumption Multiple. 5 30" xfId="47575"/>
    <cellStyle name="Assumption Multiple. 5 31" xfId="49016"/>
    <cellStyle name="Assumption Multiple. 5 32" xfId="50448"/>
    <cellStyle name="Assumption Multiple. 5 33" xfId="51837"/>
    <cellStyle name="Assumption Multiple. 5 34" xfId="53220"/>
    <cellStyle name="Assumption Multiple. 5 35" xfId="54630"/>
    <cellStyle name="Assumption Multiple. 5 36" xfId="56003"/>
    <cellStyle name="Assumption Multiple. 5 37" xfId="57402"/>
    <cellStyle name="Assumption Multiple. 5 4" xfId="9532"/>
    <cellStyle name="Assumption Multiple. 5 5" xfId="11026"/>
    <cellStyle name="Assumption Multiple. 5 6" xfId="12475"/>
    <cellStyle name="Assumption Multiple. 5 7" xfId="14009"/>
    <cellStyle name="Assumption Multiple. 5 8" xfId="15467"/>
    <cellStyle name="Assumption Multiple. 5 9" xfId="16920"/>
    <cellStyle name="Assumption Multiple. 6" xfId="3303"/>
    <cellStyle name="Assumption Multiple. 6 10" xfId="18634"/>
    <cellStyle name="Assumption Multiple. 6 11" xfId="20164"/>
    <cellStyle name="Assumption Multiple. 6 12" xfId="21605"/>
    <cellStyle name="Assumption Multiple. 6 13" xfId="23129"/>
    <cellStyle name="Assumption Multiple. 6 14" xfId="24605"/>
    <cellStyle name="Assumption Multiple. 6 15" xfId="26050"/>
    <cellStyle name="Assumption Multiple. 6 16" xfId="27556"/>
    <cellStyle name="Assumption Multiple. 6 17" xfId="29066"/>
    <cellStyle name="Assumption Multiple. 6 18" xfId="30497"/>
    <cellStyle name="Assumption Multiple. 6 19" xfId="32005"/>
    <cellStyle name="Assumption Multiple. 6 2" xfId="4791"/>
    <cellStyle name="Assumption Multiple. 6 20" xfId="33457"/>
    <cellStyle name="Assumption Multiple. 6 21" xfId="34898"/>
    <cellStyle name="Assumption Multiple. 6 22" xfId="36329"/>
    <cellStyle name="Assumption Multiple. 6 23" xfId="37762"/>
    <cellStyle name="Assumption Multiple. 6 24" xfId="39183"/>
    <cellStyle name="Assumption Multiple. 6 25" xfId="40676"/>
    <cellStyle name="Assumption Multiple. 6 26" xfId="42111"/>
    <cellStyle name="Assumption Multiple. 6 27" xfId="43534"/>
    <cellStyle name="Assumption Multiple. 6 28" xfId="44947"/>
    <cellStyle name="Assumption Multiple. 6 29" xfId="46358"/>
    <cellStyle name="Assumption Multiple. 6 3" xfId="8267"/>
    <cellStyle name="Assumption Multiple. 6 30" xfId="47760"/>
    <cellStyle name="Assumption Multiple. 6 31" xfId="49202"/>
    <cellStyle name="Assumption Multiple. 6 32" xfId="50633"/>
    <cellStyle name="Assumption Multiple. 6 33" xfId="52023"/>
    <cellStyle name="Assumption Multiple. 6 34" xfId="53404"/>
    <cellStyle name="Assumption Multiple. 6 35" xfId="54815"/>
    <cellStyle name="Assumption Multiple. 6 36" xfId="56187"/>
    <cellStyle name="Assumption Multiple. 6 37" xfId="57586"/>
    <cellStyle name="Assumption Multiple. 6 4" xfId="9724"/>
    <cellStyle name="Assumption Multiple. 6 5" xfId="11215"/>
    <cellStyle name="Assumption Multiple. 6 6" xfId="12664"/>
    <cellStyle name="Assumption Multiple. 6 7" xfId="14198"/>
    <cellStyle name="Assumption Multiple. 6 8" xfId="15657"/>
    <cellStyle name="Assumption Multiple. 6 9" xfId="17111"/>
    <cellStyle name="Assumption Multiple. 7" xfId="3366"/>
    <cellStyle name="Assumption Multiple. 7 10" xfId="18697"/>
    <cellStyle name="Assumption Multiple. 7 11" xfId="20227"/>
    <cellStyle name="Assumption Multiple. 7 12" xfId="21667"/>
    <cellStyle name="Assumption Multiple. 7 13" xfId="23191"/>
    <cellStyle name="Assumption Multiple. 7 14" xfId="24667"/>
    <cellStyle name="Assumption Multiple. 7 15" xfId="26112"/>
    <cellStyle name="Assumption Multiple. 7 16" xfId="27618"/>
    <cellStyle name="Assumption Multiple. 7 17" xfId="29126"/>
    <cellStyle name="Assumption Multiple. 7 18" xfId="30559"/>
    <cellStyle name="Assumption Multiple. 7 19" xfId="32068"/>
    <cellStyle name="Assumption Multiple. 7 2" xfId="4853"/>
    <cellStyle name="Assumption Multiple. 7 20" xfId="33519"/>
    <cellStyle name="Assumption Multiple. 7 21" xfId="34961"/>
    <cellStyle name="Assumption Multiple. 7 22" xfId="36391"/>
    <cellStyle name="Assumption Multiple. 7 23" xfId="37823"/>
    <cellStyle name="Assumption Multiple. 7 24" xfId="39246"/>
    <cellStyle name="Assumption Multiple. 7 25" xfId="40737"/>
    <cellStyle name="Assumption Multiple. 7 26" xfId="42173"/>
    <cellStyle name="Assumption Multiple. 7 27" xfId="43595"/>
    <cellStyle name="Assumption Multiple. 7 28" xfId="45009"/>
    <cellStyle name="Assumption Multiple. 7 29" xfId="46418"/>
    <cellStyle name="Assumption Multiple. 7 3" xfId="8330"/>
    <cellStyle name="Assumption Multiple. 7 30" xfId="47821"/>
    <cellStyle name="Assumption Multiple. 7 31" xfId="49262"/>
    <cellStyle name="Assumption Multiple. 7 32" xfId="50694"/>
    <cellStyle name="Assumption Multiple. 7 33" xfId="52084"/>
    <cellStyle name="Assumption Multiple. 7 34" xfId="53465"/>
    <cellStyle name="Assumption Multiple. 7 35" xfId="54876"/>
    <cellStyle name="Assumption Multiple. 7 36" xfId="56248"/>
    <cellStyle name="Assumption Multiple. 7 37" xfId="57646"/>
    <cellStyle name="Assumption Multiple. 7 4" xfId="9787"/>
    <cellStyle name="Assumption Multiple. 7 5" xfId="11277"/>
    <cellStyle name="Assumption Multiple. 7 6" xfId="12727"/>
    <cellStyle name="Assumption Multiple. 7 7" xfId="14260"/>
    <cellStyle name="Assumption Multiple. 7 8" xfId="15719"/>
    <cellStyle name="Assumption Multiple. 7 9" xfId="17174"/>
    <cellStyle name="Assumption Multiple. 8" xfId="3071"/>
    <cellStyle name="Assumption Multiple. 8 10" xfId="18403"/>
    <cellStyle name="Assumption Multiple. 8 11" xfId="19934"/>
    <cellStyle name="Assumption Multiple. 8 12" xfId="21378"/>
    <cellStyle name="Assumption Multiple. 8 13" xfId="22899"/>
    <cellStyle name="Assumption Multiple. 8 14" xfId="24377"/>
    <cellStyle name="Assumption Multiple. 8 15" xfId="25823"/>
    <cellStyle name="Assumption Multiple. 8 16" xfId="27326"/>
    <cellStyle name="Assumption Multiple. 8 17" xfId="28836"/>
    <cellStyle name="Assumption Multiple. 8 18" xfId="30269"/>
    <cellStyle name="Assumption Multiple. 8 19" xfId="31778"/>
    <cellStyle name="Assumption Multiple. 8 2" xfId="4569"/>
    <cellStyle name="Assumption Multiple. 8 20" xfId="33231"/>
    <cellStyle name="Assumption Multiple. 8 21" xfId="34669"/>
    <cellStyle name="Assumption Multiple. 8 22" xfId="36103"/>
    <cellStyle name="Assumption Multiple. 8 23" xfId="37537"/>
    <cellStyle name="Assumption Multiple. 8 24" xfId="38955"/>
    <cellStyle name="Assumption Multiple. 8 25" xfId="40450"/>
    <cellStyle name="Assumption Multiple. 8 26" xfId="41884"/>
    <cellStyle name="Assumption Multiple. 8 27" xfId="43308"/>
    <cellStyle name="Assumption Multiple. 8 28" xfId="44723"/>
    <cellStyle name="Assumption Multiple. 8 29" xfId="46132"/>
    <cellStyle name="Assumption Multiple. 8 3" xfId="8036"/>
    <cellStyle name="Assumption Multiple. 8 30" xfId="47536"/>
    <cellStyle name="Assumption Multiple. 8 31" xfId="48978"/>
    <cellStyle name="Assumption Multiple. 8 32" xfId="50410"/>
    <cellStyle name="Assumption Multiple. 8 33" xfId="51798"/>
    <cellStyle name="Assumption Multiple. 8 34" xfId="53182"/>
    <cellStyle name="Assumption Multiple. 8 35" xfId="54592"/>
    <cellStyle name="Assumption Multiple. 8 36" xfId="55965"/>
    <cellStyle name="Assumption Multiple. 8 37" xfId="57364"/>
    <cellStyle name="Assumption Multiple. 8 4" xfId="9492"/>
    <cellStyle name="Assumption Multiple. 8 5" xfId="10986"/>
    <cellStyle name="Assumption Multiple. 8 6" xfId="12436"/>
    <cellStyle name="Assumption Multiple. 8 7" xfId="13969"/>
    <cellStyle name="Assumption Multiple. 8 8" xfId="15427"/>
    <cellStyle name="Assumption Multiple. 8 9" xfId="16882"/>
    <cellStyle name="Assumption Multiple. 9" xfId="4007"/>
    <cellStyle name="Assumption Multiple. 9 10" xfId="19335"/>
    <cellStyle name="Assumption Multiple. 9 11" xfId="20865"/>
    <cellStyle name="Assumption Multiple. 9 12" xfId="22301"/>
    <cellStyle name="Assumption Multiple. 9 13" xfId="23827"/>
    <cellStyle name="Assumption Multiple. 9 14" xfId="25304"/>
    <cellStyle name="Assumption Multiple. 9 15" xfId="26746"/>
    <cellStyle name="Assumption Multiple. 9 16" xfId="28256"/>
    <cellStyle name="Assumption Multiple. 9 17" xfId="29761"/>
    <cellStyle name="Assumption Multiple. 9 18" xfId="31198"/>
    <cellStyle name="Assumption Multiple. 9 19" xfId="32704"/>
    <cellStyle name="Assumption Multiple. 9 2" xfId="5481"/>
    <cellStyle name="Assumption Multiple. 9 20" xfId="34156"/>
    <cellStyle name="Assumption Multiple. 9 21" xfId="35597"/>
    <cellStyle name="Assumption Multiple. 9 22" xfId="37026"/>
    <cellStyle name="Assumption Multiple. 9 23" xfId="38457"/>
    <cellStyle name="Assumption Multiple. 9 24" xfId="39882"/>
    <cellStyle name="Assumption Multiple. 9 25" xfId="41365"/>
    <cellStyle name="Assumption Multiple. 9 26" xfId="42806"/>
    <cellStyle name="Assumption Multiple. 9 27" xfId="44229"/>
    <cellStyle name="Assumption Multiple. 9 28" xfId="45641"/>
    <cellStyle name="Assumption Multiple. 9 29" xfId="47046"/>
    <cellStyle name="Assumption Multiple. 9 3" xfId="8970"/>
    <cellStyle name="Assumption Multiple. 9 30" xfId="48454"/>
    <cellStyle name="Assumption Multiple. 9 31" xfId="49888"/>
    <cellStyle name="Assumption Multiple. 9 32" xfId="51322"/>
    <cellStyle name="Assumption Multiple. 9 33" xfId="52709"/>
    <cellStyle name="Assumption Multiple. 9 34" xfId="54093"/>
    <cellStyle name="Assumption Multiple. 9 35" xfId="55501"/>
    <cellStyle name="Assumption Multiple. 9 36" xfId="56875"/>
    <cellStyle name="Assumption Multiple. 9 37" xfId="58270"/>
    <cellStyle name="Assumption Multiple. 9 4" xfId="10423"/>
    <cellStyle name="Assumption Multiple. 9 5" xfId="11916"/>
    <cellStyle name="Assumption Multiple. 9 6" xfId="13364"/>
    <cellStyle name="Assumption Multiple. 9 7" xfId="14898"/>
    <cellStyle name="Assumption Multiple. 9 8" xfId="16356"/>
    <cellStyle name="Assumption Multiple. 9 9" xfId="17810"/>
    <cellStyle name="Assumption Number." xfId="1015"/>
    <cellStyle name="Assumption Number. 10" xfId="2817"/>
    <cellStyle name="Assumption Number. 10 10" xfId="18153"/>
    <cellStyle name="Assumption Number. 10 11" xfId="19690"/>
    <cellStyle name="Assumption Number. 10 12" xfId="21136"/>
    <cellStyle name="Assumption Number. 10 13" xfId="22649"/>
    <cellStyle name="Assumption Number. 10 14" xfId="24132"/>
    <cellStyle name="Assumption Number. 10 15" xfId="25580"/>
    <cellStyle name="Assumption Number. 10 16" xfId="27084"/>
    <cellStyle name="Assumption Number. 10 17" xfId="28595"/>
    <cellStyle name="Assumption Number. 10 18" xfId="30025"/>
    <cellStyle name="Assumption Number. 10 19" xfId="31530"/>
    <cellStyle name="Assumption Number. 10 2" xfId="4343"/>
    <cellStyle name="Assumption Number. 10 20" xfId="32988"/>
    <cellStyle name="Assumption Number. 10 21" xfId="34428"/>
    <cellStyle name="Assumption Number. 10 22" xfId="35861"/>
    <cellStyle name="Assumption Number. 10 23" xfId="37291"/>
    <cellStyle name="Assumption Number. 10 24" xfId="38711"/>
    <cellStyle name="Assumption Number. 10 25" xfId="40216"/>
    <cellStyle name="Assumption Number. 10 26" xfId="41644"/>
    <cellStyle name="Assumption Number. 10 27" xfId="43070"/>
    <cellStyle name="Assumption Number. 10 28" xfId="44488"/>
    <cellStyle name="Assumption Number. 10 29" xfId="45898"/>
    <cellStyle name="Assumption Number. 10 3" xfId="7787"/>
    <cellStyle name="Assumption Number. 10 30" xfId="47303"/>
    <cellStyle name="Assumption Number. 10 31" xfId="48746"/>
    <cellStyle name="Assumption Number. 10 32" xfId="50175"/>
    <cellStyle name="Assumption Number. 10 33" xfId="51568"/>
    <cellStyle name="Assumption Number. 10 34" xfId="52953"/>
    <cellStyle name="Assumption Number. 10 35" xfId="54364"/>
    <cellStyle name="Assumption Number. 10 36" xfId="55739"/>
    <cellStyle name="Assumption Number. 10 37" xfId="57138"/>
    <cellStyle name="Assumption Number. 10 4" xfId="9247"/>
    <cellStyle name="Assumption Number. 10 5" xfId="10739"/>
    <cellStyle name="Assumption Number. 10 6" xfId="12188"/>
    <cellStyle name="Assumption Number. 10 7" xfId="13722"/>
    <cellStyle name="Assumption Number. 10 8" xfId="15176"/>
    <cellStyle name="Assumption Number. 10 9" xfId="16636"/>
    <cellStyle name="Assumption Number. 11" xfId="3419"/>
    <cellStyle name="Assumption Number. 11 10" xfId="18749"/>
    <cellStyle name="Assumption Number. 11 11" xfId="20279"/>
    <cellStyle name="Assumption Number. 11 12" xfId="21717"/>
    <cellStyle name="Assumption Number. 11 13" xfId="23244"/>
    <cellStyle name="Assumption Number. 11 14" xfId="24719"/>
    <cellStyle name="Assumption Number. 11 15" xfId="26163"/>
    <cellStyle name="Assumption Number. 11 16" xfId="27671"/>
    <cellStyle name="Assumption Number. 11 17" xfId="29178"/>
    <cellStyle name="Assumption Number. 11 18" xfId="30611"/>
    <cellStyle name="Assumption Number. 11 19" xfId="32120"/>
    <cellStyle name="Assumption Number. 11 2" xfId="4903"/>
    <cellStyle name="Assumption Number. 11 20" xfId="33572"/>
    <cellStyle name="Assumption Number. 11 21" xfId="35013"/>
    <cellStyle name="Assumption Number. 11 22" xfId="36443"/>
    <cellStyle name="Assumption Number. 11 23" xfId="37873"/>
    <cellStyle name="Assumption Number. 11 24" xfId="39297"/>
    <cellStyle name="Assumption Number. 11 25" xfId="40788"/>
    <cellStyle name="Assumption Number. 11 26" xfId="42225"/>
    <cellStyle name="Assumption Number. 11 27" xfId="43647"/>
    <cellStyle name="Assumption Number. 11 28" xfId="45060"/>
    <cellStyle name="Assumption Number. 11 29" xfId="46468"/>
    <cellStyle name="Assumption Number. 11 3" xfId="8383"/>
    <cellStyle name="Assumption Number. 11 30" xfId="47874"/>
    <cellStyle name="Assumption Number. 11 31" xfId="49312"/>
    <cellStyle name="Assumption Number. 11 32" xfId="50744"/>
    <cellStyle name="Assumption Number. 11 33" xfId="52134"/>
    <cellStyle name="Assumption Number. 11 34" xfId="53515"/>
    <cellStyle name="Assumption Number. 11 35" xfId="54926"/>
    <cellStyle name="Assumption Number. 11 36" xfId="56298"/>
    <cellStyle name="Assumption Number. 11 37" xfId="57696"/>
    <cellStyle name="Assumption Number. 11 4" xfId="9840"/>
    <cellStyle name="Assumption Number. 11 5" xfId="11329"/>
    <cellStyle name="Assumption Number. 11 6" xfId="12780"/>
    <cellStyle name="Assumption Number. 11 7" xfId="14313"/>
    <cellStyle name="Assumption Number. 11 8" xfId="15771"/>
    <cellStyle name="Assumption Number. 11 9" xfId="17226"/>
    <cellStyle name="Assumption Number. 12" xfId="2574"/>
    <cellStyle name="Assumption Number. 13" xfId="2701"/>
    <cellStyle name="Assumption Number. 14" xfId="6840"/>
    <cellStyle name="Assumption Number. 15" xfId="7570"/>
    <cellStyle name="Assumption Number. 16" xfId="6456"/>
    <cellStyle name="Assumption Number. 17" xfId="14442"/>
    <cellStyle name="Assumption Number. 18" xfId="6544"/>
    <cellStyle name="Assumption Number. 19" xfId="6138"/>
    <cellStyle name="Assumption Number. 2" xfId="1016"/>
    <cellStyle name="Assumption Number. 2 10" xfId="2575"/>
    <cellStyle name="Assumption Number. 2 11" xfId="2700"/>
    <cellStyle name="Assumption Number. 2 12" xfId="9283"/>
    <cellStyle name="Assumption Number. 2 13" xfId="7755"/>
    <cellStyle name="Assumption Number. 2 14" xfId="6493"/>
    <cellStyle name="Assumption Number. 2 15" xfId="7181"/>
    <cellStyle name="Assumption Number. 2 16" xfId="22608"/>
    <cellStyle name="Assumption Number. 2 17" xfId="10704"/>
    <cellStyle name="Assumption Number. 2 18" xfId="27068"/>
    <cellStyle name="Assumption Number. 2 19" xfId="28544"/>
    <cellStyle name="Assumption Number. 2 2" xfId="3171"/>
    <cellStyle name="Assumption Number. 2 2 10" xfId="18503"/>
    <cellStyle name="Assumption Number. 2 2 11" xfId="20033"/>
    <cellStyle name="Assumption Number. 2 2 12" xfId="21476"/>
    <cellStyle name="Assumption Number. 2 2 13" xfId="22998"/>
    <cellStyle name="Assumption Number. 2 2 14" xfId="24475"/>
    <cellStyle name="Assumption Number. 2 2 15" xfId="25920"/>
    <cellStyle name="Assumption Number. 2 2 16" xfId="27425"/>
    <cellStyle name="Assumption Number. 2 2 17" xfId="28936"/>
    <cellStyle name="Assumption Number. 2 2 18" xfId="30367"/>
    <cellStyle name="Assumption Number. 2 2 19" xfId="31875"/>
    <cellStyle name="Assumption Number. 2 2 2" xfId="4665"/>
    <cellStyle name="Assumption Number. 2 2 20" xfId="33328"/>
    <cellStyle name="Assumption Number. 2 2 21" xfId="34768"/>
    <cellStyle name="Assumption Number. 2 2 22" xfId="36199"/>
    <cellStyle name="Assumption Number. 2 2 23" xfId="37633"/>
    <cellStyle name="Assumption Number. 2 2 24" xfId="39053"/>
    <cellStyle name="Assumption Number. 2 2 25" xfId="40548"/>
    <cellStyle name="Assumption Number. 2 2 26" xfId="41982"/>
    <cellStyle name="Assumption Number. 2 2 27" xfId="43404"/>
    <cellStyle name="Assumption Number. 2 2 28" xfId="44820"/>
    <cellStyle name="Assumption Number. 2 2 29" xfId="46230"/>
    <cellStyle name="Assumption Number. 2 2 3" xfId="8136"/>
    <cellStyle name="Assumption Number. 2 2 30" xfId="47634"/>
    <cellStyle name="Assumption Number. 2 2 31" xfId="49075"/>
    <cellStyle name="Assumption Number. 2 2 32" xfId="50506"/>
    <cellStyle name="Assumption Number. 2 2 33" xfId="51896"/>
    <cellStyle name="Assumption Number. 2 2 34" xfId="53278"/>
    <cellStyle name="Assumption Number. 2 2 35" xfId="54688"/>
    <cellStyle name="Assumption Number. 2 2 36" xfId="56061"/>
    <cellStyle name="Assumption Number. 2 2 37" xfId="57460"/>
    <cellStyle name="Assumption Number. 2 2 38" xfId="59108"/>
    <cellStyle name="Assumption Number. 2 2 4" xfId="9592"/>
    <cellStyle name="Assumption Number. 2 2 5" xfId="11085"/>
    <cellStyle name="Assumption Number. 2 2 6" xfId="12535"/>
    <cellStyle name="Assumption Number. 2 2 7" xfId="14067"/>
    <cellStyle name="Assumption Number. 2 2 8" xfId="15527"/>
    <cellStyle name="Assumption Number. 2 2 9" xfId="16979"/>
    <cellStyle name="Assumption Number. 2 20" xfId="27323"/>
    <cellStyle name="Assumption Number. 2 21" xfId="27023"/>
    <cellStyle name="Assumption Number. 2 22" xfId="38003"/>
    <cellStyle name="Assumption Number. 2 23" xfId="40166"/>
    <cellStyle name="Assumption Number. 2 24" xfId="58563"/>
    <cellStyle name="Assumption Number. 2 3" xfId="3212"/>
    <cellStyle name="Assumption Number. 2 3 10" xfId="18544"/>
    <cellStyle name="Assumption Number. 2 3 11" xfId="20074"/>
    <cellStyle name="Assumption Number. 2 3 12" xfId="21517"/>
    <cellStyle name="Assumption Number. 2 3 13" xfId="23039"/>
    <cellStyle name="Assumption Number. 2 3 14" xfId="24516"/>
    <cellStyle name="Assumption Number. 2 3 15" xfId="25961"/>
    <cellStyle name="Assumption Number. 2 3 16" xfId="27466"/>
    <cellStyle name="Assumption Number. 2 3 17" xfId="28977"/>
    <cellStyle name="Assumption Number. 2 3 18" xfId="30408"/>
    <cellStyle name="Assumption Number. 2 3 19" xfId="31916"/>
    <cellStyle name="Assumption Number. 2 3 2" xfId="4706"/>
    <cellStyle name="Assumption Number. 2 3 20" xfId="33369"/>
    <cellStyle name="Assumption Number. 2 3 21" xfId="34809"/>
    <cellStyle name="Assumption Number. 2 3 22" xfId="36240"/>
    <cellStyle name="Assumption Number. 2 3 23" xfId="37674"/>
    <cellStyle name="Assumption Number. 2 3 24" xfId="39094"/>
    <cellStyle name="Assumption Number. 2 3 25" xfId="40589"/>
    <cellStyle name="Assumption Number. 2 3 26" xfId="42023"/>
    <cellStyle name="Assumption Number. 2 3 27" xfId="43445"/>
    <cellStyle name="Assumption Number. 2 3 28" xfId="44861"/>
    <cellStyle name="Assumption Number. 2 3 29" xfId="46271"/>
    <cellStyle name="Assumption Number. 2 3 3" xfId="8177"/>
    <cellStyle name="Assumption Number. 2 3 30" xfId="47675"/>
    <cellStyle name="Assumption Number. 2 3 31" xfId="49116"/>
    <cellStyle name="Assumption Number. 2 3 32" xfId="50547"/>
    <cellStyle name="Assumption Number. 2 3 33" xfId="51937"/>
    <cellStyle name="Assumption Number. 2 3 34" xfId="53319"/>
    <cellStyle name="Assumption Number. 2 3 35" xfId="54729"/>
    <cellStyle name="Assumption Number. 2 3 36" xfId="56102"/>
    <cellStyle name="Assumption Number. 2 3 37" xfId="57501"/>
    <cellStyle name="Assumption Number. 2 3 4" xfId="9633"/>
    <cellStyle name="Assumption Number. 2 3 5" xfId="11126"/>
    <cellStyle name="Assumption Number. 2 3 6" xfId="12576"/>
    <cellStyle name="Assumption Number. 2 3 7" xfId="14108"/>
    <cellStyle name="Assumption Number. 2 3 8" xfId="15568"/>
    <cellStyle name="Assumption Number. 2 3 9" xfId="17020"/>
    <cellStyle name="Assumption Number. 2 4" xfId="3072"/>
    <cellStyle name="Assumption Number. 2 4 10" xfId="18404"/>
    <cellStyle name="Assumption Number. 2 4 11" xfId="19935"/>
    <cellStyle name="Assumption Number. 2 4 12" xfId="21379"/>
    <cellStyle name="Assumption Number. 2 4 13" xfId="22900"/>
    <cellStyle name="Assumption Number. 2 4 14" xfId="24378"/>
    <cellStyle name="Assumption Number. 2 4 15" xfId="25824"/>
    <cellStyle name="Assumption Number. 2 4 16" xfId="27327"/>
    <cellStyle name="Assumption Number. 2 4 17" xfId="28837"/>
    <cellStyle name="Assumption Number. 2 4 18" xfId="30270"/>
    <cellStyle name="Assumption Number. 2 4 19" xfId="31779"/>
    <cellStyle name="Assumption Number. 2 4 2" xfId="4570"/>
    <cellStyle name="Assumption Number. 2 4 20" xfId="33232"/>
    <cellStyle name="Assumption Number. 2 4 21" xfId="34670"/>
    <cellStyle name="Assumption Number. 2 4 22" xfId="36104"/>
    <cellStyle name="Assumption Number. 2 4 23" xfId="37538"/>
    <cellStyle name="Assumption Number. 2 4 24" xfId="38956"/>
    <cellStyle name="Assumption Number. 2 4 25" xfId="40451"/>
    <cellStyle name="Assumption Number. 2 4 26" xfId="41885"/>
    <cellStyle name="Assumption Number. 2 4 27" xfId="43309"/>
    <cellStyle name="Assumption Number. 2 4 28" xfId="44724"/>
    <cellStyle name="Assumption Number. 2 4 29" xfId="46133"/>
    <cellStyle name="Assumption Number. 2 4 3" xfId="8037"/>
    <cellStyle name="Assumption Number. 2 4 30" xfId="47537"/>
    <cellStyle name="Assumption Number. 2 4 31" xfId="48979"/>
    <cellStyle name="Assumption Number. 2 4 32" xfId="50411"/>
    <cellStyle name="Assumption Number. 2 4 33" xfId="51799"/>
    <cellStyle name="Assumption Number. 2 4 34" xfId="53183"/>
    <cellStyle name="Assumption Number. 2 4 35" xfId="54593"/>
    <cellStyle name="Assumption Number. 2 4 36" xfId="55966"/>
    <cellStyle name="Assumption Number. 2 4 37" xfId="57365"/>
    <cellStyle name="Assumption Number. 2 4 4" xfId="9493"/>
    <cellStyle name="Assumption Number. 2 4 5" xfId="10987"/>
    <cellStyle name="Assumption Number. 2 4 6" xfId="12437"/>
    <cellStyle name="Assumption Number. 2 4 7" xfId="13970"/>
    <cellStyle name="Assumption Number. 2 4 8" xfId="15428"/>
    <cellStyle name="Assumption Number. 2 4 9" xfId="16883"/>
    <cellStyle name="Assumption Number. 2 5" xfId="3528"/>
    <cellStyle name="Assumption Number. 2 5 10" xfId="18858"/>
    <cellStyle name="Assumption Number. 2 5 11" xfId="20387"/>
    <cellStyle name="Assumption Number. 2 5 12" xfId="21826"/>
    <cellStyle name="Assumption Number. 2 5 13" xfId="23353"/>
    <cellStyle name="Assumption Number. 2 5 14" xfId="24827"/>
    <cellStyle name="Assumption Number. 2 5 15" xfId="26271"/>
    <cellStyle name="Assumption Number. 2 5 16" xfId="27779"/>
    <cellStyle name="Assumption Number. 2 5 17" xfId="29286"/>
    <cellStyle name="Assumption Number. 2 5 18" xfId="30720"/>
    <cellStyle name="Assumption Number. 2 5 19" xfId="32229"/>
    <cellStyle name="Assumption Number. 2 5 2" xfId="5011"/>
    <cellStyle name="Assumption Number. 2 5 20" xfId="33680"/>
    <cellStyle name="Assumption Number. 2 5 21" xfId="35122"/>
    <cellStyle name="Assumption Number. 2 5 22" xfId="36552"/>
    <cellStyle name="Assumption Number. 2 5 23" xfId="37982"/>
    <cellStyle name="Assumption Number. 2 5 24" xfId="39405"/>
    <cellStyle name="Assumption Number. 2 5 25" xfId="40896"/>
    <cellStyle name="Assumption Number. 2 5 26" xfId="42333"/>
    <cellStyle name="Assumption Number. 2 5 27" xfId="43756"/>
    <cellStyle name="Assumption Number. 2 5 28" xfId="45168"/>
    <cellStyle name="Assumption Number. 2 5 29" xfId="46576"/>
    <cellStyle name="Assumption Number. 2 5 3" xfId="8492"/>
    <cellStyle name="Assumption Number. 2 5 30" xfId="47982"/>
    <cellStyle name="Assumption Number. 2 5 31" xfId="49421"/>
    <cellStyle name="Assumption Number. 2 5 32" xfId="50852"/>
    <cellStyle name="Assumption Number. 2 5 33" xfId="52242"/>
    <cellStyle name="Assumption Number. 2 5 34" xfId="53623"/>
    <cellStyle name="Assumption Number. 2 5 35" xfId="55034"/>
    <cellStyle name="Assumption Number. 2 5 36" xfId="56406"/>
    <cellStyle name="Assumption Number. 2 5 37" xfId="57804"/>
    <cellStyle name="Assumption Number. 2 5 4" xfId="9949"/>
    <cellStyle name="Assumption Number. 2 5 5" xfId="11438"/>
    <cellStyle name="Assumption Number. 2 5 6" xfId="12889"/>
    <cellStyle name="Assumption Number. 2 5 7" xfId="14422"/>
    <cellStyle name="Assumption Number. 2 5 8" xfId="15879"/>
    <cellStyle name="Assumption Number. 2 5 9" xfId="17335"/>
    <cellStyle name="Assumption Number. 2 6" xfId="3449"/>
    <cellStyle name="Assumption Number. 2 6 10" xfId="18779"/>
    <cellStyle name="Assumption Number. 2 6 11" xfId="20309"/>
    <cellStyle name="Assumption Number. 2 6 12" xfId="21747"/>
    <cellStyle name="Assumption Number. 2 6 13" xfId="23274"/>
    <cellStyle name="Assumption Number. 2 6 14" xfId="24749"/>
    <cellStyle name="Assumption Number. 2 6 15" xfId="26193"/>
    <cellStyle name="Assumption Number. 2 6 16" xfId="27701"/>
    <cellStyle name="Assumption Number. 2 6 17" xfId="29208"/>
    <cellStyle name="Assumption Number. 2 6 18" xfId="30641"/>
    <cellStyle name="Assumption Number. 2 6 19" xfId="32150"/>
    <cellStyle name="Assumption Number. 2 6 2" xfId="4933"/>
    <cellStyle name="Assumption Number. 2 6 20" xfId="33602"/>
    <cellStyle name="Assumption Number. 2 6 21" xfId="35043"/>
    <cellStyle name="Assumption Number. 2 6 22" xfId="36473"/>
    <cellStyle name="Assumption Number. 2 6 23" xfId="37903"/>
    <cellStyle name="Assumption Number. 2 6 24" xfId="39327"/>
    <cellStyle name="Assumption Number. 2 6 25" xfId="40818"/>
    <cellStyle name="Assumption Number. 2 6 26" xfId="42255"/>
    <cellStyle name="Assumption Number. 2 6 27" xfId="43677"/>
    <cellStyle name="Assumption Number. 2 6 28" xfId="45090"/>
    <cellStyle name="Assumption Number. 2 6 29" xfId="46498"/>
    <cellStyle name="Assumption Number. 2 6 3" xfId="8413"/>
    <cellStyle name="Assumption Number. 2 6 30" xfId="47904"/>
    <cellStyle name="Assumption Number. 2 6 31" xfId="49342"/>
    <cellStyle name="Assumption Number. 2 6 32" xfId="50774"/>
    <cellStyle name="Assumption Number. 2 6 33" xfId="52164"/>
    <cellStyle name="Assumption Number. 2 6 34" xfId="53545"/>
    <cellStyle name="Assumption Number. 2 6 35" xfId="54956"/>
    <cellStyle name="Assumption Number. 2 6 36" xfId="56328"/>
    <cellStyle name="Assumption Number. 2 6 37" xfId="57726"/>
    <cellStyle name="Assumption Number. 2 6 4" xfId="9870"/>
    <cellStyle name="Assumption Number. 2 6 5" xfId="11359"/>
    <cellStyle name="Assumption Number. 2 6 6" xfId="12810"/>
    <cellStyle name="Assumption Number. 2 6 7" xfId="14343"/>
    <cellStyle name="Assumption Number. 2 6 8" xfId="15801"/>
    <cellStyle name="Assumption Number. 2 6 9" xfId="17256"/>
    <cellStyle name="Assumption Number. 2 7" xfId="3139"/>
    <cellStyle name="Assumption Number. 2 7 10" xfId="18471"/>
    <cellStyle name="Assumption Number. 2 7 11" xfId="20001"/>
    <cellStyle name="Assumption Number. 2 7 12" xfId="21444"/>
    <cellStyle name="Assumption Number. 2 7 13" xfId="22966"/>
    <cellStyle name="Assumption Number. 2 7 14" xfId="24443"/>
    <cellStyle name="Assumption Number. 2 7 15" xfId="25888"/>
    <cellStyle name="Assumption Number. 2 7 16" xfId="27393"/>
    <cellStyle name="Assumption Number. 2 7 17" xfId="28904"/>
    <cellStyle name="Assumption Number. 2 7 18" xfId="30335"/>
    <cellStyle name="Assumption Number. 2 7 19" xfId="31843"/>
    <cellStyle name="Assumption Number. 2 7 2" xfId="4633"/>
    <cellStyle name="Assumption Number. 2 7 20" xfId="33296"/>
    <cellStyle name="Assumption Number. 2 7 21" xfId="34736"/>
    <cellStyle name="Assumption Number. 2 7 22" xfId="36167"/>
    <cellStyle name="Assumption Number. 2 7 23" xfId="37601"/>
    <cellStyle name="Assumption Number. 2 7 24" xfId="39021"/>
    <cellStyle name="Assumption Number. 2 7 25" xfId="40516"/>
    <cellStyle name="Assumption Number. 2 7 26" xfId="41950"/>
    <cellStyle name="Assumption Number. 2 7 27" xfId="43372"/>
    <cellStyle name="Assumption Number. 2 7 28" xfId="44788"/>
    <cellStyle name="Assumption Number. 2 7 29" xfId="46198"/>
    <cellStyle name="Assumption Number. 2 7 3" xfId="8104"/>
    <cellStyle name="Assumption Number. 2 7 30" xfId="47602"/>
    <cellStyle name="Assumption Number. 2 7 31" xfId="49043"/>
    <cellStyle name="Assumption Number. 2 7 32" xfId="50474"/>
    <cellStyle name="Assumption Number. 2 7 33" xfId="51864"/>
    <cellStyle name="Assumption Number. 2 7 34" xfId="53246"/>
    <cellStyle name="Assumption Number. 2 7 35" xfId="54656"/>
    <cellStyle name="Assumption Number. 2 7 36" xfId="56029"/>
    <cellStyle name="Assumption Number. 2 7 37" xfId="57428"/>
    <cellStyle name="Assumption Number. 2 7 4" xfId="9560"/>
    <cellStyle name="Assumption Number. 2 7 5" xfId="11053"/>
    <cellStyle name="Assumption Number. 2 7 6" xfId="12503"/>
    <cellStyle name="Assumption Number. 2 7 7" xfId="14035"/>
    <cellStyle name="Assumption Number. 2 7 8" xfId="15495"/>
    <cellStyle name="Assumption Number. 2 7 9" xfId="16947"/>
    <cellStyle name="Assumption Number. 2 8" xfId="2882"/>
    <cellStyle name="Assumption Number. 2 8 10" xfId="18218"/>
    <cellStyle name="Assumption Number. 2 8 11" xfId="19750"/>
    <cellStyle name="Assumption Number. 2 8 12" xfId="21195"/>
    <cellStyle name="Assumption Number. 2 8 13" xfId="22711"/>
    <cellStyle name="Assumption Number. 2 8 14" xfId="24191"/>
    <cellStyle name="Assumption Number. 2 8 15" xfId="25638"/>
    <cellStyle name="Assumption Number. 2 8 16" xfId="27145"/>
    <cellStyle name="Assumption Number. 2 8 17" xfId="28651"/>
    <cellStyle name="Assumption Number. 2 8 18" xfId="30085"/>
    <cellStyle name="Assumption Number. 2 8 19" xfId="31593"/>
    <cellStyle name="Assumption Number. 2 8 2" xfId="4394"/>
    <cellStyle name="Assumption Number. 2 8 20" xfId="33048"/>
    <cellStyle name="Assumption Number. 2 8 21" xfId="34487"/>
    <cellStyle name="Assumption Number. 2 8 22" xfId="35921"/>
    <cellStyle name="Assumption Number. 2 8 23" xfId="37354"/>
    <cellStyle name="Assumption Number. 2 8 24" xfId="38771"/>
    <cellStyle name="Assumption Number. 2 8 25" xfId="40272"/>
    <cellStyle name="Assumption Number. 2 8 26" xfId="41703"/>
    <cellStyle name="Assumption Number. 2 8 27" xfId="43127"/>
    <cellStyle name="Assumption Number. 2 8 28" xfId="44545"/>
    <cellStyle name="Assumption Number. 2 8 29" xfId="45953"/>
    <cellStyle name="Assumption Number. 2 8 3" xfId="7849"/>
    <cellStyle name="Assumption Number. 2 8 30" xfId="47359"/>
    <cellStyle name="Assumption Number. 2 8 31" xfId="48800"/>
    <cellStyle name="Assumption Number. 2 8 32" xfId="50232"/>
    <cellStyle name="Assumption Number. 2 8 33" xfId="51620"/>
    <cellStyle name="Assumption Number. 2 8 34" xfId="53006"/>
    <cellStyle name="Assumption Number. 2 8 35" xfId="54415"/>
    <cellStyle name="Assumption Number. 2 8 36" xfId="55790"/>
    <cellStyle name="Assumption Number. 2 8 37" xfId="57189"/>
    <cellStyle name="Assumption Number. 2 8 4" xfId="9308"/>
    <cellStyle name="Assumption Number. 2 8 5" xfId="10802"/>
    <cellStyle name="Assumption Number. 2 8 6" xfId="12251"/>
    <cellStyle name="Assumption Number. 2 8 7" xfId="13785"/>
    <cellStyle name="Assumption Number. 2 8 8" xfId="15240"/>
    <cellStyle name="Assumption Number. 2 8 9" xfId="16697"/>
    <cellStyle name="Assumption Number. 2 9" xfId="3973"/>
    <cellStyle name="Assumption Number. 2 9 10" xfId="19301"/>
    <cellStyle name="Assumption Number. 2 9 11" xfId="20831"/>
    <cellStyle name="Assumption Number. 2 9 12" xfId="22267"/>
    <cellStyle name="Assumption Number. 2 9 13" xfId="23793"/>
    <cellStyle name="Assumption Number. 2 9 14" xfId="25270"/>
    <cellStyle name="Assumption Number. 2 9 15" xfId="26712"/>
    <cellStyle name="Assumption Number. 2 9 16" xfId="28222"/>
    <cellStyle name="Assumption Number. 2 9 17" xfId="29727"/>
    <cellStyle name="Assumption Number. 2 9 18" xfId="31164"/>
    <cellStyle name="Assumption Number. 2 9 19" xfId="32670"/>
    <cellStyle name="Assumption Number. 2 9 2" xfId="5447"/>
    <cellStyle name="Assumption Number. 2 9 20" xfId="34122"/>
    <cellStyle name="Assumption Number. 2 9 21" xfId="35563"/>
    <cellStyle name="Assumption Number. 2 9 22" xfId="36992"/>
    <cellStyle name="Assumption Number. 2 9 23" xfId="38423"/>
    <cellStyle name="Assumption Number. 2 9 24" xfId="39848"/>
    <cellStyle name="Assumption Number. 2 9 25" xfId="41331"/>
    <cellStyle name="Assumption Number. 2 9 26" xfId="42772"/>
    <cellStyle name="Assumption Number. 2 9 27" xfId="44195"/>
    <cellStyle name="Assumption Number. 2 9 28" xfId="45607"/>
    <cellStyle name="Assumption Number. 2 9 29" xfId="47012"/>
    <cellStyle name="Assumption Number. 2 9 3" xfId="8936"/>
    <cellStyle name="Assumption Number. 2 9 30" xfId="48420"/>
    <cellStyle name="Assumption Number. 2 9 31" xfId="49854"/>
    <cellStyle name="Assumption Number. 2 9 32" xfId="51288"/>
    <cellStyle name="Assumption Number. 2 9 33" xfId="52675"/>
    <cellStyle name="Assumption Number. 2 9 34" xfId="54059"/>
    <cellStyle name="Assumption Number. 2 9 35" xfId="55467"/>
    <cellStyle name="Assumption Number. 2 9 36" xfId="56841"/>
    <cellStyle name="Assumption Number. 2 9 37" xfId="58236"/>
    <cellStyle name="Assumption Number. 2 9 4" xfId="10389"/>
    <cellStyle name="Assumption Number. 2 9 5" xfId="11882"/>
    <cellStyle name="Assumption Number. 2 9 6" xfId="13330"/>
    <cellStyle name="Assumption Number. 2 9 7" xfId="14864"/>
    <cellStyle name="Assumption Number. 2 9 8" xfId="16322"/>
    <cellStyle name="Assumption Number. 2 9 9" xfId="17776"/>
    <cellStyle name="Assumption Number. 20" xfId="24095"/>
    <cellStyle name="Assumption Number. 21" xfId="18592"/>
    <cellStyle name="Assumption Number. 22" xfId="6149"/>
    <cellStyle name="Assumption Number. 23" xfId="38729"/>
    <cellStyle name="Assumption Number. 24" xfId="28549"/>
    <cellStyle name="Assumption Number. 25" xfId="48749"/>
    <cellStyle name="Assumption Number. 26" xfId="58562"/>
    <cellStyle name="Assumption Number. 3" xfId="1017"/>
    <cellStyle name="Assumption Number. 3 10" xfId="2576"/>
    <cellStyle name="Assumption Number. 3 11" xfId="2546"/>
    <cellStyle name="Assumption Number. 3 12" xfId="7520"/>
    <cellStyle name="Assumption Number. 3 13" xfId="7522"/>
    <cellStyle name="Assumption Number. 3 14" xfId="6656"/>
    <cellStyle name="Assumption Number. 3 15" xfId="6277"/>
    <cellStyle name="Assumption Number. 3 16" xfId="6057"/>
    <cellStyle name="Assumption Number. 3 17" xfId="7693"/>
    <cellStyle name="Assumption Number. 3 18" xfId="15149"/>
    <cellStyle name="Assumption Number. 3 19" xfId="25699"/>
    <cellStyle name="Assumption Number. 3 2" xfId="3172"/>
    <cellStyle name="Assumption Number. 3 2 10" xfId="18504"/>
    <cellStyle name="Assumption Number. 3 2 11" xfId="20034"/>
    <cellStyle name="Assumption Number. 3 2 12" xfId="21477"/>
    <cellStyle name="Assumption Number. 3 2 13" xfId="22999"/>
    <cellStyle name="Assumption Number. 3 2 14" xfId="24476"/>
    <cellStyle name="Assumption Number. 3 2 15" xfId="25921"/>
    <cellStyle name="Assumption Number. 3 2 16" xfId="27426"/>
    <cellStyle name="Assumption Number. 3 2 17" xfId="28937"/>
    <cellStyle name="Assumption Number. 3 2 18" xfId="30368"/>
    <cellStyle name="Assumption Number. 3 2 19" xfId="31876"/>
    <cellStyle name="Assumption Number. 3 2 2" xfId="4666"/>
    <cellStyle name="Assumption Number. 3 2 20" xfId="33329"/>
    <cellStyle name="Assumption Number. 3 2 21" xfId="34769"/>
    <cellStyle name="Assumption Number. 3 2 22" xfId="36200"/>
    <cellStyle name="Assumption Number. 3 2 23" xfId="37634"/>
    <cellStyle name="Assumption Number. 3 2 24" xfId="39054"/>
    <cellStyle name="Assumption Number. 3 2 25" xfId="40549"/>
    <cellStyle name="Assumption Number. 3 2 26" xfId="41983"/>
    <cellStyle name="Assumption Number. 3 2 27" xfId="43405"/>
    <cellStyle name="Assumption Number. 3 2 28" xfId="44821"/>
    <cellStyle name="Assumption Number. 3 2 29" xfId="46231"/>
    <cellStyle name="Assumption Number. 3 2 3" xfId="8137"/>
    <cellStyle name="Assumption Number. 3 2 30" xfId="47635"/>
    <cellStyle name="Assumption Number. 3 2 31" xfId="49076"/>
    <cellStyle name="Assumption Number. 3 2 32" xfId="50507"/>
    <cellStyle name="Assumption Number. 3 2 33" xfId="51897"/>
    <cellStyle name="Assumption Number. 3 2 34" xfId="53279"/>
    <cellStyle name="Assumption Number. 3 2 35" xfId="54689"/>
    <cellStyle name="Assumption Number. 3 2 36" xfId="56062"/>
    <cellStyle name="Assumption Number. 3 2 37" xfId="57461"/>
    <cellStyle name="Assumption Number. 3 2 38" xfId="59109"/>
    <cellStyle name="Assumption Number. 3 2 4" xfId="9593"/>
    <cellStyle name="Assumption Number. 3 2 5" xfId="11086"/>
    <cellStyle name="Assumption Number. 3 2 6" xfId="12536"/>
    <cellStyle name="Assumption Number. 3 2 7" xfId="14068"/>
    <cellStyle name="Assumption Number. 3 2 8" xfId="15528"/>
    <cellStyle name="Assumption Number. 3 2 9" xfId="16980"/>
    <cellStyle name="Assumption Number. 3 20" xfId="43105"/>
    <cellStyle name="Assumption Number. 3 21" xfId="45872"/>
    <cellStyle name="Assumption Number. 3 22" xfId="48730"/>
    <cellStyle name="Assumption Number. 3 23" xfId="7008"/>
    <cellStyle name="Assumption Number. 3 24" xfId="58564"/>
    <cellStyle name="Assumption Number. 3 3" xfId="3211"/>
    <cellStyle name="Assumption Number. 3 3 10" xfId="18543"/>
    <cellStyle name="Assumption Number. 3 3 11" xfId="20073"/>
    <cellStyle name="Assumption Number. 3 3 12" xfId="21516"/>
    <cellStyle name="Assumption Number. 3 3 13" xfId="23038"/>
    <cellStyle name="Assumption Number. 3 3 14" xfId="24515"/>
    <cellStyle name="Assumption Number. 3 3 15" xfId="25960"/>
    <cellStyle name="Assumption Number. 3 3 16" xfId="27465"/>
    <cellStyle name="Assumption Number. 3 3 17" xfId="28976"/>
    <cellStyle name="Assumption Number. 3 3 18" xfId="30407"/>
    <cellStyle name="Assumption Number. 3 3 19" xfId="31915"/>
    <cellStyle name="Assumption Number. 3 3 2" xfId="4705"/>
    <cellStyle name="Assumption Number. 3 3 20" xfId="33368"/>
    <cellStyle name="Assumption Number. 3 3 21" xfId="34808"/>
    <cellStyle name="Assumption Number. 3 3 22" xfId="36239"/>
    <cellStyle name="Assumption Number. 3 3 23" xfId="37673"/>
    <cellStyle name="Assumption Number. 3 3 24" xfId="39093"/>
    <cellStyle name="Assumption Number. 3 3 25" xfId="40588"/>
    <cellStyle name="Assumption Number. 3 3 26" xfId="42022"/>
    <cellStyle name="Assumption Number. 3 3 27" xfId="43444"/>
    <cellStyle name="Assumption Number. 3 3 28" xfId="44860"/>
    <cellStyle name="Assumption Number. 3 3 29" xfId="46270"/>
    <cellStyle name="Assumption Number. 3 3 3" xfId="8176"/>
    <cellStyle name="Assumption Number. 3 3 30" xfId="47674"/>
    <cellStyle name="Assumption Number. 3 3 31" xfId="49115"/>
    <cellStyle name="Assumption Number. 3 3 32" xfId="50546"/>
    <cellStyle name="Assumption Number. 3 3 33" xfId="51936"/>
    <cellStyle name="Assumption Number. 3 3 34" xfId="53318"/>
    <cellStyle name="Assumption Number. 3 3 35" xfId="54728"/>
    <cellStyle name="Assumption Number. 3 3 36" xfId="56101"/>
    <cellStyle name="Assumption Number. 3 3 37" xfId="57500"/>
    <cellStyle name="Assumption Number. 3 3 4" xfId="9632"/>
    <cellStyle name="Assumption Number. 3 3 5" xfId="11125"/>
    <cellStyle name="Assumption Number. 3 3 6" xfId="12575"/>
    <cellStyle name="Assumption Number. 3 3 7" xfId="14107"/>
    <cellStyle name="Assumption Number. 3 3 8" xfId="15567"/>
    <cellStyle name="Assumption Number. 3 3 9" xfId="17019"/>
    <cellStyle name="Assumption Number. 3 4" xfId="2844"/>
    <cellStyle name="Assumption Number. 3 4 10" xfId="18180"/>
    <cellStyle name="Assumption Number. 3 4 11" xfId="19714"/>
    <cellStyle name="Assumption Number. 3 4 12" xfId="21158"/>
    <cellStyle name="Assumption Number. 3 4 13" xfId="22674"/>
    <cellStyle name="Assumption Number. 3 4 14" xfId="24153"/>
    <cellStyle name="Assumption Number. 3 4 15" xfId="25601"/>
    <cellStyle name="Assumption Number. 3 4 16" xfId="27108"/>
    <cellStyle name="Assumption Number. 3 4 17" xfId="28616"/>
    <cellStyle name="Assumption Number. 3 4 18" xfId="30048"/>
    <cellStyle name="Assumption Number. 3 4 19" xfId="31556"/>
    <cellStyle name="Assumption Number. 3 4 2" xfId="4359"/>
    <cellStyle name="Assumption Number. 3 4 20" xfId="33011"/>
    <cellStyle name="Assumption Number. 3 4 21" xfId="34450"/>
    <cellStyle name="Assumption Number. 3 4 22" xfId="35885"/>
    <cellStyle name="Assumption Number. 3 4 23" xfId="37316"/>
    <cellStyle name="Assumption Number. 3 4 24" xfId="38733"/>
    <cellStyle name="Assumption Number. 3 4 25" xfId="40235"/>
    <cellStyle name="Assumption Number. 3 4 26" xfId="41666"/>
    <cellStyle name="Assumption Number. 3 4 27" xfId="43091"/>
    <cellStyle name="Assumption Number. 3 4 28" xfId="44508"/>
    <cellStyle name="Assumption Number. 3 4 29" xfId="45918"/>
    <cellStyle name="Assumption Number. 3 4 3" xfId="7812"/>
    <cellStyle name="Assumption Number. 3 4 30" xfId="47324"/>
    <cellStyle name="Assumption Number. 3 4 31" xfId="48765"/>
    <cellStyle name="Assumption Number. 3 4 32" xfId="50197"/>
    <cellStyle name="Assumption Number. 3 4 33" xfId="51585"/>
    <cellStyle name="Assumption Number. 3 4 34" xfId="52971"/>
    <cellStyle name="Assumption Number. 3 4 35" xfId="54380"/>
    <cellStyle name="Assumption Number. 3 4 36" xfId="55755"/>
    <cellStyle name="Assumption Number. 3 4 37" xfId="57154"/>
    <cellStyle name="Assumption Number. 3 4 4" xfId="9271"/>
    <cellStyle name="Assumption Number. 3 4 5" xfId="10765"/>
    <cellStyle name="Assumption Number. 3 4 6" xfId="12214"/>
    <cellStyle name="Assumption Number. 3 4 7" xfId="13749"/>
    <cellStyle name="Assumption Number. 3 4 8" xfId="15203"/>
    <cellStyle name="Assumption Number. 3 4 9" xfId="16660"/>
    <cellStyle name="Assumption Number. 3 5" xfId="3522"/>
    <cellStyle name="Assumption Number. 3 5 10" xfId="18852"/>
    <cellStyle name="Assumption Number. 3 5 11" xfId="20382"/>
    <cellStyle name="Assumption Number. 3 5 12" xfId="21820"/>
    <cellStyle name="Assumption Number. 3 5 13" xfId="23347"/>
    <cellStyle name="Assumption Number. 3 5 14" xfId="24822"/>
    <cellStyle name="Assumption Number. 3 5 15" xfId="26266"/>
    <cellStyle name="Assumption Number. 3 5 16" xfId="27774"/>
    <cellStyle name="Assumption Number. 3 5 17" xfId="29281"/>
    <cellStyle name="Assumption Number. 3 5 18" xfId="30714"/>
    <cellStyle name="Assumption Number. 3 5 19" xfId="32223"/>
    <cellStyle name="Assumption Number. 3 5 2" xfId="5006"/>
    <cellStyle name="Assumption Number. 3 5 20" xfId="33675"/>
    <cellStyle name="Assumption Number. 3 5 21" xfId="35116"/>
    <cellStyle name="Assumption Number. 3 5 22" xfId="36546"/>
    <cellStyle name="Assumption Number. 3 5 23" xfId="37976"/>
    <cellStyle name="Assumption Number. 3 5 24" xfId="39400"/>
    <cellStyle name="Assumption Number. 3 5 25" xfId="40891"/>
    <cellStyle name="Assumption Number. 3 5 26" xfId="42328"/>
    <cellStyle name="Assumption Number. 3 5 27" xfId="43750"/>
    <cellStyle name="Assumption Number. 3 5 28" xfId="45163"/>
    <cellStyle name="Assumption Number. 3 5 29" xfId="46571"/>
    <cellStyle name="Assumption Number. 3 5 3" xfId="8486"/>
    <cellStyle name="Assumption Number. 3 5 30" xfId="47977"/>
    <cellStyle name="Assumption Number. 3 5 31" xfId="49415"/>
    <cellStyle name="Assumption Number. 3 5 32" xfId="50847"/>
    <cellStyle name="Assumption Number. 3 5 33" xfId="52237"/>
    <cellStyle name="Assumption Number. 3 5 34" xfId="53618"/>
    <cellStyle name="Assumption Number. 3 5 35" xfId="55029"/>
    <cellStyle name="Assumption Number. 3 5 36" xfId="56401"/>
    <cellStyle name="Assumption Number. 3 5 37" xfId="57799"/>
    <cellStyle name="Assumption Number. 3 5 4" xfId="9943"/>
    <cellStyle name="Assumption Number. 3 5 5" xfId="11432"/>
    <cellStyle name="Assumption Number. 3 5 6" xfId="12883"/>
    <cellStyle name="Assumption Number. 3 5 7" xfId="14416"/>
    <cellStyle name="Assumption Number. 3 5 8" xfId="15874"/>
    <cellStyle name="Assumption Number. 3 5 9" xfId="17329"/>
    <cellStyle name="Assumption Number. 3 6" xfId="3118"/>
    <cellStyle name="Assumption Number. 3 6 10" xfId="18450"/>
    <cellStyle name="Assumption Number. 3 6 11" xfId="19980"/>
    <cellStyle name="Assumption Number. 3 6 12" xfId="21423"/>
    <cellStyle name="Assumption Number. 3 6 13" xfId="22945"/>
    <cellStyle name="Assumption Number. 3 6 14" xfId="24423"/>
    <cellStyle name="Assumption Number. 3 6 15" xfId="25868"/>
    <cellStyle name="Assumption Number. 3 6 16" xfId="27372"/>
    <cellStyle name="Assumption Number. 3 6 17" xfId="28883"/>
    <cellStyle name="Assumption Number. 3 6 18" xfId="30314"/>
    <cellStyle name="Assumption Number. 3 6 19" xfId="31823"/>
    <cellStyle name="Assumption Number. 3 6 2" xfId="4613"/>
    <cellStyle name="Assumption Number. 3 6 20" xfId="33276"/>
    <cellStyle name="Assumption Number. 3 6 21" xfId="34715"/>
    <cellStyle name="Assumption Number. 3 6 22" xfId="36147"/>
    <cellStyle name="Assumption Number. 3 6 23" xfId="37581"/>
    <cellStyle name="Assumption Number. 3 6 24" xfId="39000"/>
    <cellStyle name="Assumption Number. 3 6 25" xfId="40495"/>
    <cellStyle name="Assumption Number. 3 6 26" xfId="41930"/>
    <cellStyle name="Assumption Number. 3 6 27" xfId="43352"/>
    <cellStyle name="Assumption Number. 3 6 28" xfId="44768"/>
    <cellStyle name="Assumption Number. 3 6 29" xfId="46177"/>
    <cellStyle name="Assumption Number. 3 6 3" xfId="8083"/>
    <cellStyle name="Assumption Number. 3 6 30" xfId="47581"/>
    <cellStyle name="Assumption Number. 3 6 31" xfId="49023"/>
    <cellStyle name="Assumption Number. 3 6 32" xfId="50454"/>
    <cellStyle name="Assumption Number. 3 6 33" xfId="51843"/>
    <cellStyle name="Assumption Number. 3 6 34" xfId="53226"/>
    <cellStyle name="Assumption Number. 3 6 35" xfId="54636"/>
    <cellStyle name="Assumption Number. 3 6 36" xfId="56009"/>
    <cellStyle name="Assumption Number. 3 6 37" xfId="57408"/>
    <cellStyle name="Assumption Number. 3 6 4" xfId="9539"/>
    <cellStyle name="Assumption Number. 3 6 5" xfId="11033"/>
    <cellStyle name="Assumption Number. 3 6 6" xfId="12482"/>
    <cellStyle name="Assumption Number. 3 6 7" xfId="14015"/>
    <cellStyle name="Assumption Number. 3 6 8" xfId="15474"/>
    <cellStyle name="Assumption Number. 3 6 9" xfId="16926"/>
    <cellStyle name="Assumption Number. 3 7" xfId="3446"/>
    <cellStyle name="Assumption Number. 3 7 10" xfId="18776"/>
    <cellStyle name="Assumption Number. 3 7 11" xfId="20306"/>
    <cellStyle name="Assumption Number. 3 7 12" xfId="21744"/>
    <cellStyle name="Assumption Number. 3 7 13" xfId="23271"/>
    <cellStyle name="Assumption Number. 3 7 14" xfId="24746"/>
    <cellStyle name="Assumption Number. 3 7 15" xfId="26190"/>
    <cellStyle name="Assumption Number. 3 7 16" xfId="27698"/>
    <cellStyle name="Assumption Number. 3 7 17" xfId="29205"/>
    <cellStyle name="Assumption Number. 3 7 18" xfId="30638"/>
    <cellStyle name="Assumption Number. 3 7 19" xfId="32147"/>
    <cellStyle name="Assumption Number. 3 7 2" xfId="4930"/>
    <cellStyle name="Assumption Number. 3 7 20" xfId="33599"/>
    <cellStyle name="Assumption Number. 3 7 21" xfId="35040"/>
    <cellStyle name="Assumption Number. 3 7 22" xfId="36470"/>
    <cellStyle name="Assumption Number. 3 7 23" xfId="37900"/>
    <cellStyle name="Assumption Number. 3 7 24" xfId="39324"/>
    <cellStyle name="Assumption Number. 3 7 25" xfId="40815"/>
    <cellStyle name="Assumption Number. 3 7 26" xfId="42252"/>
    <cellStyle name="Assumption Number. 3 7 27" xfId="43674"/>
    <cellStyle name="Assumption Number. 3 7 28" xfId="45087"/>
    <cellStyle name="Assumption Number. 3 7 29" xfId="46495"/>
    <cellStyle name="Assumption Number. 3 7 3" xfId="8410"/>
    <cellStyle name="Assumption Number. 3 7 30" xfId="47901"/>
    <cellStyle name="Assumption Number. 3 7 31" xfId="49339"/>
    <cellStyle name="Assumption Number. 3 7 32" xfId="50771"/>
    <cellStyle name="Assumption Number. 3 7 33" xfId="52161"/>
    <cellStyle name="Assumption Number. 3 7 34" xfId="53542"/>
    <cellStyle name="Assumption Number. 3 7 35" xfId="54953"/>
    <cellStyle name="Assumption Number. 3 7 36" xfId="56325"/>
    <cellStyle name="Assumption Number. 3 7 37" xfId="57723"/>
    <cellStyle name="Assumption Number. 3 7 4" xfId="9867"/>
    <cellStyle name="Assumption Number. 3 7 5" xfId="11356"/>
    <cellStyle name="Assumption Number. 3 7 6" xfId="12807"/>
    <cellStyle name="Assumption Number. 3 7 7" xfId="14340"/>
    <cellStyle name="Assumption Number. 3 7 8" xfId="15798"/>
    <cellStyle name="Assumption Number. 3 7 9" xfId="17253"/>
    <cellStyle name="Assumption Number. 3 8" xfId="3499"/>
    <cellStyle name="Assumption Number. 3 8 10" xfId="18829"/>
    <cellStyle name="Assumption Number. 3 8 11" xfId="20359"/>
    <cellStyle name="Assumption Number. 3 8 12" xfId="21797"/>
    <cellStyle name="Assumption Number. 3 8 13" xfId="23324"/>
    <cellStyle name="Assumption Number. 3 8 14" xfId="24799"/>
    <cellStyle name="Assumption Number. 3 8 15" xfId="26243"/>
    <cellStyle name="Assumption Number. 3 8 16" xfId="27751"/>
    <cellStyle name="Assumption Number. 3 8 17" xfId="29258"/>
    <cellStyle name="Assumption Number. 3 8 18" xfId="30691"/>
    <cellStyle name="Assumption Number. 3 8 19" xfId="32200"/>
    <cellStyle name="Assumption Number. 3 8 2" xfId="4983"/>
    <cellStyle name="Assumption Number. 3 8 20" xfId="33652"/>
    <cellStyle name="Assumption Number. 3 8 21" xfId="35093"/>
    <cellStyle name="Assumption Number. 3 8 22" xfId="36523"/>
    <cellStyle name="Assumption Number. 3 8 23" xfId="37953"/>
    <cellStyle name="Assumption Number. 3 8 24" xfId="39377"/>
    <cellStyle name="Assumption Number. 3 8 25" xfId="40868"/>
    <cellStyle name="Assumption Number. 3 8 26" xfId="42305"/>
    <cellStyle name="Assumption Number. 3 8 27" xfId="43727"/>
    <cellStyle name="Assumption Number. 3 8 28" xfId="45140"/>
    <cellStyle name="Assumption Number. 3 8 29" xfId="46548"/>
    <cellStyle name="Assumption Number. 3 8 3" xfId="8463"/>
    <cellStyle name="Assumption Number. 3 8 30" xfId="47954"/>
    <cellStyle name="Assumption Number. 3 8 31" xfId="49392"/>
    <cellStyle name="Assumption Number. 3 8 32" xfId="50824"/>
    <cellStyle name="Assumption Number. 3 8 33" xfId="52214"/>
    <cellStyle name="Assumption Number. 3 8 34" xfId="53595"/>
    <cellStyle name="Assumption Number. 3 8 35" xfId="55006"/>
    <cellStyle name="Assumption Number. 3 8 36" xfId="56378"/>
    <cellStyle name="Assumption Number. 3 8 37" xfId="57776"/>
    <cellStyle name="Assumption Number. 3 8 4" xfId="9920"/>
    <cellStyle name="Assumption Number. 3 8 5" xfId="11409"/>
    <cellStyle name="Assumption Number. 3 8 6" xfId="12860"/>
    <cellStyle name="Assumption Number. 3 8 7" xfId="14393"/>
    <cellStyle name="Assumption Number. 3 8 8" xfId="15851"/>
    <cellStyle name="Assumption Number. 3 8 9" xfId="17306"/>
    <cellStyle name="Assumption Number. 3 9" xfId="2998"/>
    <cellStyle name="Assumption Number. 3 9 10" xfId="18330"/>
    <cellStyle name="Assumption Number. 3 9 11" xfId="19862"/>
    <cellStyle name="Assumption Number. 3 9 12" xfId="21308"/>
    <cellStyle name="Assumption Number. 3 9 13" xfId="22826"/>
    <cellStyle name="Assumption Number. 3 9 14" xfId="24305"/>
    <cellStyle name="Assumption Number. 3 9 15" xfId="25750"/>
    <cellStyle name="Assumption Number. 3 9 16" xfId="27255"/>
    <cellStyle name="Assumption Number. 3 9 17" xfId="28763"/>
    <cellStyle name="Assumption Number. 3 9 18" xfId="30196"/>
    <cellStyle name="Assumption Number. 3 9 19" xfId="31707"/>
    <cellStyle name="Assumption Number. 3 9 2" xfId="4500"/>
    <cellStyle name="Assumption Number. 3 9 20" xfId="33161"/>
    <cellStyle name="Assumption Number. 3 9 21" xfId="34598"/>
    <cellStyle name="Assumption Number. 3 9 22" xfId="36033"/>
    <cellStyle name="Assumption Number. 3 9 23" xfId="37466"/>
    <cellStyle name="Assumption Number. 3 9 24" xfId="38883"/>
    <cellStyle name="Assumption Number. 3 9 25" xfId="40380"/>
    <cellStyle name="Assumption Number. 3 9 26" xfId="41812"/>
    <cellStyle name="Assumption Number. 3 9 27" xfId="43237"/>
    <cellStyle name="Assumption Number. 3 9 28" xfId="44653"/>
    <cellStyle name="Assumption Number. 3 9 29" xfId="46062"/>
    <cellStyle name="Assumption Number. 3 9 3" xfId="7964"/>
    <cellStyle name="Assumption Number. 3 9 30" xfId="47466"/>
    <cellStyle name="Assumption Number. 3 9 31" xfId="48909"/>
    <cellStyle name="Assumption Number. 3 9 32" xfId="50340"/>
    <cellStyle name="Assumption Number. 3 9 33" xfId="51729"/>
    <cellStyle name="Assumption Number. 3 9 34" xfId="53113"/>
    <cellStyle name="Assumption Number. 3 9 35" xfId="54523"/>
    <cellStyle name="Assumption Number. 3 9 36" xfId="55896"/>
    <cellStyle name="Assumption Number. 3 9 37" xfId="57295"/>
    <cellStyle name="Assumption Number. 3 9 4" xfId="9420"/>
    <cellStyle name="Assumption Number. 3 9 5" xfId="10914"/>
    <cellStyle name="Assumption Number. 3 9 6" xfId="12366"/>
    <cellStyle name="Assumption Number. 3 9 7" xfId="13898"/>
    <cellStyle name="Assumption Number. 3 9 8" xfId="15355"/>
    <cellStyle name="Assumption Number. 3 9 9" xfId="16810"/>
    <cellStyle name="Assumption Number. 4" xfId="3170"/>
    <cellStyle name="Assumption Number. 4 10" xfId="18502"/>
    <cellStyle name="Assumption Number. 4 11" xfId="20032"/>
    <cellStyle name="Assumption Number. 4 12" xfId="21475"/>
    <cellStyle name="Assumption Number. 4 13" xfId="22997"/>
    <cellStyle name="Assumption Number. 4 14" xfId="24474"/>
    <cellStyle name="Assumption Number. 4 15" xfId="25919"/>
    <cellStyle name="Assumption Number. 4 16" xfId="27424"/>
    <cellStyle name="Assumption Number. 4 17" xfId="28935"/>
    <cellStyle name="Assumption Number. 4 18" xfId="30366"/>
    <cellStyle name="Assumption Number. 4 19" xfId="31874"/>
    <cellStyle name="Assumption Number. 4 2" xfId="4664"/>
    <cellStyle name="Assumption Number. 4 20" xfId="33327"/>
    <cellStyle name="Assumption Number. 4 21" xfId="34767"/>
    <cellStyle name="Assumption Number. 4 22" xfId="36198"/>
    <cellStyle name="Assumption Number. 4 23" xfId="37632"/>
    <cellStyle name="Assumption Number. 4 24" xfId="39052"/>
    <cellStyle name="Assumption Number. 4 25" xfId="40547"/>
    <cellStyle name="Assumption Number. 4 26" xfId="41981"/>
    <cellStyle name="Assumption Number. 4 27" xfId="43403"/>
    <cellStyle name="Assumption Number. 4 28" xfId="44819"/>
    <cellStyle name="Assumption Number. 4 29" xfId="46229"/>
    <cellStyle name="Assumption Number. 4 3" xfId="8135"/>
    <cellStyle name="Assumption Number. 4 30" xfId="47633"/>
    <cellStyle name="Assumption Number. 4 31" xfId="49074"/>
    <cellStyle name="Assumption Number. 4 32" xfId="50505"/>
    <cellStyle name="Assumption Number. 4 33" xfId="51895"/>
    <cellStyle name="Assumption Number. 4 34" xfId="53277"/>
    <cellStyle name="Assumption Number. 4 35" xfId="54687"/>
    <cellStyle name="Assumption Number. 4 36" xfId="56060"/>
    <cellStyle name="Assumption Number. 4 37" xfId="57459"/>
    <cellStyle name="Assumption Number. 4 38" xfId="59107"/>
    <cellStyle name="Assumption Number. 4 4" xfId="9591"/>
    <cellStyle name="Assumption Number. 4 5" xfId="11084"/>
    <cellStyle name="Assumption Number. 4 6" xfId="12534"/>
    <cellStyle name="Assumption Number. 4 7" xfId="14066"/>
    <cellStyle name="Assumption Number. 4 8" xfId="15526"/>
    <cellStyle name="Assumption Number. 4 9" xfId="16978"/>
    <cellStyle name="Assumption Number. 5" xfId="3213"/>
    <cellStyle name="Assumption Number. 5 10" xfId="18545"/>
    <cellStyle name="Assumption Number. 5 11" xfId="20075"/>
    <cellStyle name="Assumption Number. 5 12" xfId="21518"/>
    <cellStyle name="Assumption Number. 5 13" xfId="23040"/>
    <cellStyle name="Assumption Number. 5 14" xfId="24517"/>
    <cellStyle name="Assumption Number. 5 15" xfId="25962"/>
    <cellStyle name="Assumption Number. 5 16" xfId="27467"/>
    <cellStyle name="Assumption Number. 5 17" xfId="28978"/>
    <cellStyle name="Assumption Number. 5 18" xfId="30409"/>
    <cellStyle name="Assumption Number. 5 19" xfId="31917"/>
    <cellStyle name="Assumption Number. 5 2" xfId="4707"/>
    <cellStyle name="Assumption Number. 5 20" xfId="33370"/>
    <cellStyle name="Assumption Number. 5 21" xfId="34810"/>
    <cellStyle name="Assumption Number. 5 22" xfId="36241"/>
    <cellStyle name="Assumption Number. 5 23" xfId="37675"/>
    <cellStyle name="Assumption Number. 5 24" xfId="39095"/>
    <cellStyle name="Assumption Number. 5 25" xfId="40590"/>
    <cellStyle name="Assumption Number. 5 26" xfId="42024"/>
    <cellStyle name="Assumption Number. 5 27" xfId="43446"/>
    <cellStyle name="Assumption Number. 5 28" xfId="44862"/>
    <cellStyle name="Assumption Number. 5 29" xfId="46272"/>
    <cellStyle name="Assumption Number. 5 3" xfId="8178"/>
    <cellStyle name="Assumption Number. 5 30" xfId="47676"/>
    <cellStyle name="Assumption Number. 5 31" xfId="49117"/>
    <cellStyle name="Assumption Number. 5 32" xfId="50548"/>
    <cellStyle name="Assumption Number. 5 33" xfId="51938"/>
    <cellStyle name="Assumption Number. 5 34" xfId="53320"/>
    <cellStyle name="Assumption Number. 5 35" xfId="54730"/>
    <cellStyle name="Assumption Number. 5 36" xfId="56103"/>
    <cellStyle name="Assumption Number. 5 37" xfId="57502"/>
    <cellStyle name="Assumption Number. 5 4" xfId="9634"/>
    <cellStyle name="Assumption Number. 5 5" xfId="11127"/>
    <cellStyle name="Assumption Number. 5 6" xfId="12577"/>
    <cellStyle name="Assumption Number. 5 7" xfId="14109"/>
    <cellStyle name="Assumption Number. 5 8" xfId="15569"/>
    <cellStyle name="Assumption Number. 5 9" xfId="17021"/>
    <cellStyle name="Assumption Number. 6" xfId="3510"/>
    <cellStyle name="Assumption Number. 6 10" xfId="18840"/>
    <cellStyle name="Assumption Number. 6 11" xfId="20370"/>
    <cellStyle name="Assumption Number. 6 12" xfId="21808"/>
    <cellStyle name="Assumption Number. 6 13" xfId="23335"/>
    <cellStyle name="Assumption Number. 6 14" xfId="24810"/>
    <cellStyle name="Assumption Number. 6 15" xfId="26254"/>
    <cellStyle name="Assumption Number. 6 16" xfId="27762"/>
    <cellStyle name="Assumption Number. 6 17" xfId="29269"/>
    <cellStyle name="Assumption Number. 6 18" xfId="30702"/>
    <cellStyle name="Assumption Number. 6 19" xfId="32211"/>
    <cellStyle name="Assumption Number. 6 2" xfId="4994"/>
    <cellStyle name="Assumption Number. 6 20" xfId="33663"/>
    <cellStyle name="Assumption Number. 6 21" xfId="35104"/>
    <cellStyle name="Assumption Number. 6 22" xfId="36534"/>
    <cellStyle name="Assumption Number. 6 23" xfId="37964"/>
    <cellStyle name="Assumption Number. 6 24" xfId="39388"/>
    <cellStyle name="Assumption Number. 6 25" xfId="40879"/>
    <cellStyle name="Assumption Number. 6 26" xfId="42316"/>
    <cellStyle name="Assumption Number. 6 27" xfId="43738"/>
    <cellStyle name="Assumption Number. 6 28" xfId="45151"/>
    <cellStyle name="Assumption Number. 6 29" xfId="46559"/>
    <cellStyle name="Assumption Number. 6 3" xfId="8474"/>
    <cellStyle name="Assumption Number. 6 30" xfId="47965"/>
    <cellStyle name="Assumption Number. 6 31" xfId="49403"/>
    <cellStyle name="Assumption Number. 6 32" xfId="50835"/>
    <cellStyle name="Assumption Number. 6 33" xfId="52225"/>
    <cellStyle name="Assumption Number. 6 34" xfId="53606"/>
    <cellStyle name="Assumption Number. 6 35" xfId="55017"/>
    <cellStyle name="Assumption Number. 6 36" xfId="56389"/>
    <cellStyle name="Assumption Number. 6 37" xfId="57787"/>
    <cellStyle name="Assumption Number. 6 4" xfId="9931"/>
    <cellStyle name="Assumption Number. 6 5" xfId="11420"/>
    <cellStyle name="Assumption Number. 6 6" xfId="12871"/>
    <cellStyle name="Assumption Number. 6 7" xfId="14404"/>
    <cellStyle name="Assumption Number. 6 8" xfId="15862"/>
    <cellStyle name="Assumption Number. 6 9" xfId="17317"/>
    <cellStyle name="Assumption Number. 7" xfId="3094"/>
    <cellStyle name="Assumption Number. 7 10" xfId="18426"/>
    <cellStyle name="Assumption Number. 7 11" xfId="19956"/>
    <cellStyle name="Assumption Number. 7 12" xfId="21399"/>
    <cellStyle name="Assumption Number. 7 13" xfId="22922"/>
    <cellStyle name="Assumption Number. 7 14" xfId="24399"/>
    <cellStyle name="Assumption Number. 7 15" xfId="25844"/>
    <cellStyle name="Assumption Number. 7 16" xfId="27349"/>
    <cellStyle name="Assumption Number. 7 17" xfId="28859"/>
    <cellStyle name="Assumption Number. 7 18" xfId="30290"/>
    <cellStyle name="Assumption Number. 7 19" xfId="31800"/>
    <cellStyle name="Assumption Number. 7 2" xfId="4590"/>
    <cellStyle name="Assumption Number. 7 20" xfId="33252"/>
    <cellStyle name="Assumption Number. 7 21" xfId="34692"/>
    <cellStyle name="Assumption Number. 7 22" xfId="36124"/>
    <cellStyle name="Assumption Number. 7 23" xfId="37558"/>
    <cellStyle name="Assumption Number. 7 24" xfId="38976"/>
    <cellStyle name="Assumption Number. 7 25" xfId="40471"/>
    <cellStyle name="Assumption Number. 7 26" xfId="41906"/>
    <cellStyle name="Assumption Number. 7 27" xfId="43329"/>
    <cellStyle name="Assumption Number. 7 28" xfId="44745"/>
    <cellStyle name="Assumption Number. 7 29" xfId="46153"/>
    <cellStyle name="Assumption Number. 7 3" xfId="8059"/>
    <cellStyle name="Assumption Number. 7 30" xfId="47558"/>
    <cellStyle name="Assumption Number. 7 31" xfId="48999"/>
    <cellStyle name="Assumption Number. 7 32" xfId="50431"/>
    <cellStyle name="Assumption Number. 7 33" xfId="51820"/>
    <cellStyle name="Assumption Number. 7 34" xfId="53203"/>
    <cellStyle name="Assumption Number. 7 35" xfId="54613"/>
    <cellStyle name="Assumption Number. 7 36" xfId="55986"/>
    <cellStyle name="Assumption Number. 7 37" xfId="57385"/>
    <cellStyle name="Assumption Number. 7 4" xfId="9515"/>
    <cellStyle name="Assumption Number. 7 5" xfId="11009"/>
    <cellStyle name="Assumption Number. 7 6" xfId="12458"/>
    <cellStyle name="Assumption Number. 7 7" xfId="13992"/>
    <cellStyle name="Assumption Number. 7 8" xfId="15450"/>
    <cellStyle name="Assumption Number. 7 9" xfId="16903"/>
    <cellStyle name="Assumption Number. 8" xfId="3225"/>
    <cellStyle name="Assumption Number. 8 10" xfId="18557"/>
    <cellStyle name="Assumption Number. 8 11" xfId="20087"/>
    <cellStyle name="Assumption Number. 8 12" xfId="21530"/>
    <cellStyle name="Assumption Number. 8 13" xfId="23052"/>
    <cellStyle name="Assumption Number. 8 14" xfId="24529"/>
    <cellStyle name="Assumption Number. 8 15" xfId="25974"/>
    <cellStyle name="Assumption Number. 8 16" xfId="27479"/>
    <cellStyle name="Assumption Number. 8 17" xfId="28990"/>
    <cellStyle name="Assumption Number. 8 18" xfId="30421"/>
    <cellStyle name="Assumption Number. 8 19" xfId="31929"/>
    <cellStyle name="Assumption Number. 8 2" xfId="4719"/>
    <cellStyle name="Assumption Number. 8 20" xfId="33382"/>
    <cellStyle name="Assumption Number. 8 21" xfId="34822"/>
    <cellStyle name="Assumption Number. 8 22" xfId="36253"/>
    <cellStyle name="Assumption Number. 8 23" xfId="37687"/>
    <cellStyle name="Assumption Number. 8 24" xfId="39107"/>
    <cellStyle name="Assumption Number. 8 25" xfId="40602"/>
    <cellStyle name="Assumption Number. 8 26" xfId="42036"/>
    <cellStyle name="Assumption Number. 8 27" xfId="43458"/>
    <cellStyle name="Assumption Number. 8 28" xfId="44874"/>
    <cellStyle name="Assumption Number. 8 29" xfId="46284"/>
    <cellStyle name="Assumption Number. 8 3" xfId="8190"/>
    <cellStyle name="Assumption Number. 8 30" xfId="47688"/>
    <cellStyle name="Assumption Number. 8 31" xfId="49129"/>
    <cellStyle name="Assumption Number. 8 32" xfId="50560"/>
    <cellStyle name="Assumption Number. 8 33" xfId="51950"/>
    <cellStyle name="Assumption Number. 8 34" xfId="53332"/>
    <cellStyle name="Assumption Number. 8 35" xfId="54742"/>
    <cellStyle name="Assumption Number. 8 36" xfId="56115"/>
    <cellStyle name="Assumption Number. 8 37" xfId="57514"/>
    <cellStyle name="Assumption Number. 8 4" xfId="9646"/>
    <cellStyle name="Assumption Number. 8 5" xfId="11139"/>
    <cellStyle name="Assumption Number. 8 6" xfId="12589"/>
    <cellStyle name="Assumption Number. 8 7" xfId="14121"/>
    <cellStyle name="Assumption Number. 8 8" xfId="15581"/>
    <cellStyle name="Assumption Number. 8 9" xfId="17033"/>
    <cellStyle name="Assumption Number. 9" xfId="2947"/>
    <cellStyle name="Assumption Number. 9 10" xfId="18279"/>
    <cellStyle name="Assumption Number. 9 11" xfId="19812"/>
    <cellStyle name="Assumption Number. 9 12" xfId="21258"/>
    <cellStyle name="Assumption Number. 9 13" xfId="22776"/>
    <cellStyle name="Assumption Number. 9 14" xfId="24255"/>
    <cellStyle name="Assumption Number. 9 15" xfId="25701"/>
    <cellStyle name="Assumption Number. 9 16" xfId="27206"/>
    <cellStyle name="Assumption Number. 9 17" xfId="28714"/>
    <cellStyle name="Assumption Number. 9 18" xfId="30146"/>
    <cellStyle name="Assumption Number. 9 19" xfId="31657"/>
    <cellStyle name="Assumption Number. 9 2" xfId="4453"/>
    <cellStyle name="Assumption Number. 9 20" xfId="33111"/>
    <cellStyle name="Assumption Number. 9 21" xfId="34549"/>
    <cellStyle name="Assumption Number. 9 22" xfId="35984"/>
    <cellStyle name="Assumption Number. 9 23" xfId="37417"/>
    <cellStyle name="Assumption Number. 9 24" xfId="38833"/>
    <cellStyle name="Assumption Number. 9 25" xfId="40332"/>
    <cellStyle name="Assumption Number. 9 26" xfId="41764"/>
    <cellStyle name="Assumption Number. 9 27" xfId="43189"/>
    <cellStyle name="Assumption Number. 9 28" xfId="44605"/>
    <cellStyle name="Assumption Number. 9 29" xfId="46014"/>
    <cellStyle name="Assumption Number. 9 3" xfId="7913"/>
    <cellStyle name="Assumption Number. 9 30" xfId="47419"/>
    <cellStyle name="Assumption Number. 9 31" xfId="48861"/>
    <cellStyle name="Assumption Number. 9 32" xfId="50292"/>
    <cellStyle name="Assumption Number. 9 33" xfId="51681"/>
    <cellStyle name="Assumption Number. 9 34" xfId="53065"/>
    <cellStyle name="Assumption Number. 9 35" xfId="54475"/>
    <cellStyle name="Assumption Number. 9 36" xfId="55849"/>
    <cellStyle name="Assumption Number. 9 37" xfId="57248"/>
    <cellStyle name="Assumption Number. 9 4" xfId="9371"/>
    <cellStyle name="Assumption Number. 9 5" xfId="10866"/>
    <cellStyle name="Assumption Number. 9 6" xfId="12315"/>
    <cellStyle name="Assumption Number. 9 7" xfId="13848"/>
    <cellStyle name="Assumption Number. 9 8" xfId="15304"/>
    <cellStyle name="Assumption Number. 9 9" xfId="16761"/>
    <cellStyle name="Assumption Percentage." xfId="1018"/>
    <cellStyle name="Assumption Percentage. 10" xfId="3155"/>
    <cellStyle name="Assumption Percentage. 10 10" xfId="18487"/>
    <cellStyle name="Assumption Percentage. 10 11" xfId="20017"/>
    <cellStyle name="Assumption Percentage. 10 12" xfId="21460"/>
    <cellStyle name="Assumption Percentage. 10 13" xfId="22982"/>
    <cellStyle name="Assumption Percentage. 10 14" xfId="24459"/>
    <cellStyle name="Assumption Percentage. 10 15" xfId="25904"/>
    <cellStyle name="Assumption Percentage. 10 16" xfId="27409"/>
    <cellStyle name="Assumption Percentage. 10 17" xfId="28920"/>
    <cellStyle name="Assumption Percentage. 10 18" xfId="30351"/>
    <cellStyle name="Assumption Percentage. 10 19" xfId="31859"/>
    <cellStyle name="Assumption Percentage. 10 2" xfId="4649"/>
    <cellStyle name="Assumption Percentage. 10 20" xfId="33312"/>
    <cellStyle name="Assumption Percentage. 10 21" xfId="34752"/>
    <cellStyle name="Assumption Percentage. 10 22" xfId="36183"/>
    <cellStyle name="Assumption Percentage. 10 23" xfId="37617"/>
    <cellStyle name="Assumption Percentage. 10 24" xfId="39037"/>
    <cellStyle name="Assumption Percentage. 10 25" xfId="40532"/>
    <cellStyle name="Assumption Percentage. 10 26" xfId="41966"/>
    <cellStyle name="Assumption Percentage. 10 27" xfId="43388"/>
    <cellStyle name="Assumption Percentage. 10 28" xfId="44804"/>
    <cellStyle name="Assumption Percentage. 10 29" xfId="46214"/>
    <cellStyle name="Assumption Percentage. 10 3" xfId="8120"/>
    <cellStyle name="Assumption Percentage. 10 30" xfId="47618"/>
    <cellStyle name="Assumption Percentage. 10 31" xfId="49059"/>
    <cellStyle name="Assumption Percentage. 10 32" xfId="50490"/>
    <cellStyle name="Assumption Percentage. 10 33" xfId="51880"/>
    <cellStyle name="Assumption Percentage. 10 34" xfId="53262"/>
    <cellStyle name="Assumption Percentage. 10 35" xfId="54672"/>
    <cellStyle name="Assumption Percentage. 10 36" xfId="56045"/>
    <cellStyle name="Assumption Percentage. 10 37" xfId="57444"/>
    <cellStyle name="Assumption Percentage. 10 4" xfId="9576"/>
    <cellStyle name="Assumption Percentage. 10 5" xfId="11069"/>
    <cellStyle name="Assumption Percentage. 10 6" xfId="12519"/>
    <cellStyle name="Assumption Percentage. 10 7" xfId="14051"/>
    <cellStyle name="Assumption Percentage. 10 8" xfId="15511"/>
    <cellStyle name="Assumption Percentage. 10 9" xfId="16963"/>
    <cellStyle name="Assumption Percentage. 11" xfId="2577"/>
    <cellStyle name="Assumption Percentage. 12" xfId="2699"/>
    <cellStyle name="Assumption Percentage. 13" xfId="6188"/>
    <cellStyle name="Assumption Percentage. 14" xfId="5871"/>
    <cellStyle name="Assumption Percentage. 15" xfId="13680"/>
    <cellStyle name="Assumption Percentage. 16" xfId="12200"/>
    <cellStyle name="Assumption Percentage. 17" xfId="18118"/>
    <cellStyle name="Assumption Percentage. 18" xfId="19608"/>
    <cellStyle name="Assumption Percentage. 19" xfId="6665"/>
    <cellStyle name="Assumption Percentage. 2" xfId="1019"/>
    <cellStyle name="Assumption Percentage. 2 10" xfId="2578"/>
    <cellStyle name="Assumption Percentage. 2 11" xfId="2599"/>
    <cellStyle name="Assumption Percentage. 2 12" xfId="7558"/>
    <cellStyle name="Assumption Percentage. 2 13" xfId="6529"/>
    <cellStyle name="Assumption Percentage. 2 14" xfId="11489"/>
    <cellStyle name="Assumption Percentage. 2 15" xfId="6294"/>
    <cellStyle name="Assumption Percentage. 2 16" xfId="7168"/>
    <cellStyle name="Assumption Percentage. 2 17" xfId="18096"/>
    <cellStyle name="Assumption Percentage. 2 18" xfId="15156"/>
    <cellStyle name="Assumption Percentage. 2 19" xfId="7067"/>
    <cellStyle name="Assumption Percentage. 2 2" xfId="3174"/>
    <cellStyle name="Assumption Percentage. 2 2 10" xfId="18506"/>
    <cellStyle name="Assumption Percentage. 2 2 11" xfId="20036"/>
    <cellStyle name="Assumption Percentage. 2 2 12" xfId="21479"/>
    <cellStyle name="Assumption Percentage. 2 2 13" xfId="23001"/>
    <cellStyle name="Assumption Percentage. 2 2 14" xfId="24478"/>
    <cellStyle name="Assumption Percentage. 2 2 15" xfId="25923"/>
    <cellStyle name="Assumption Percentage. 2 2 16" xfId="27428"/>
    <cellStyle name="Assumption Percentage. 2 2 17" xfId="28939"/>
    <cellStyle name="Assumption Percentage. 2 2 18" xfId="30370"/>
    <cellStyle name="Assumption Percentage. 2 2 19" xfId="31878"/>
    <cellStyle name="Assumption Percentage. 2 2 2" xfId="4668"/>
    <cellStyle name="Assumption Percentage. 2 2 20" xfId="33331"/>
    <cellStyle name="Assumption Percentage. 2 2 21" xfId="34771"/>
    <cellStyle name="Assumption Percentage. 2 2 22" xfId="36202"/>
    <cellStyle name="Assumption Percentage. 2 2 23" xfId="37636"/>
    <cellStyle name="Assumption Percentage. 2 2 24" xfId="39056"/>
    <cellStyle name="Assumption Percentage. 2 2 25" xfId="40551"/>
    <cellStyle name="Assumption Percentage. 2 2 26" xfId="41985"/>
    <cellStyle name="Assumption Percentage. 2 2 27" xfId="43407"/>
    <cellStyle name="Assumption Percentage. 2 2 28" xfId="44823"/>
    <cellStyle name="Assumption Percentage. 2 2 29" xfId="46233"/>
    <cellStyle name="Assumption Percentage. 2 2 3" xfId="8139"/>
    <cellStyle name="Assumption Percentage. 2 2 30" xfId="47637"/>
    <cellStyle name="Assumption Percentage. 2 2 31" xfId="49078"/>
    <cellStyle name="Assumption Percentage. 2 2 32" xfId="50509"/>
    <cellStyle name="Assumption Percentage. 2 2 33" xfId="51899"/>
    <cellStyle name="Assumption Percentage. 2 2 34" xfId="53281"/>
    <cellStyle name="Assumption Percentage. 2 2 35" xfId="54691"/>
    <cellStyle name="Assumption Percentage. 2 2 36" xfId="56064"/>
    <cellStyle name="Assumption Percentage. 2 2 37" xfId="57463"/>
    <cellStyle name="Assumption Percentage. 2 2 38" xfId="59111"/>
    <cellStyle name="Assumption Percentage. 2 2 4" xfId="9595"/>
    <cellStyle name="Assumption Percentage. 2 2 5" xfId="11088"/>
    <cellStyle name="Assumption Percentage. 2 2 6" xfId="12538"/>
    <cellStyle name="Assumption Percentage. 2 2 7" xfId="14070"/>
    <cellStyle name="Assumption Percentage. 2 2 8" xfId="15530"/>
    <cellStyle name="Assumption Percentage. 2 2 9" xfId="16982"/>
    <cellStyle name="Assumption Percentage. 2 20" xfId="40126"/>
    <cellStyle name="Assumption Percentage. 2 21" xfId="40194"/>
    <cellStyle name="Assumption Percentage. 2 22" xfId="7282"/>
    <cellStyle name="Assumption Percentage. 2 23" xfId="39020"/>
    <cellStyle name="Assumption Percentage. 2 24" xfId="58566"/>
    <cellStyle name="Assumption Percentage. 2 3" xfId="3210"/>
    <cellStyle name="Assumption Percentage. 2 3 10" xfId="18542"/>
    <cellStyle name="Assumption Percentage. 2 3 11" xfId="20072"/>
    <cellStyle name="Assumption Percentage. 2 3 12" xfId="21515"/>
    <cellStyle name="Assumption Percentage. 2 3 13" xfId="23037"/>
    <cellStyle name="Assumption Percentage. 2 3 14" xfId="24514"/>
    <cellStyle name="Assumption Percentage. 2 3 15" xfId="25959"/>
    <cellStyle name="Assumption Percentage. 2 3 16" xfId="27464"/>
    <cellStyle name="Assumption Percentage. 2 3 17" xfId="28975"/>
    <cellStyle name="Assumption Percentage. 2 3 18" xfId="30406"/>
    <cellStyle name="Assumption Percentage. 2 3 19" xfId="31914"/>
    <cellStyle name="Assumption Percentage. 2 3 2" xfId="4704"/>
    <cellStyle name="Assumption Percentage. 2 3 20" xfId="33367"/>
    <cellStyle name="Assumption Percentage. 2 3 21" xfId="34807"/>
    <cellStyle name="Assumption Percentage. 2 3 22" xfId="36238"/>
    <cellStyle name="Assumption Percentage. 2 3 23" xfId="37672"/>
    <cellStyle name="Assumption Percentage. 2 3 24" xfId="39092"/>
    <cellStyle name="Assumption Percentage. 2 3 25" xfId="40587"/>
    <cellStyle name="Assumption Percentage. 2 3 26" xfId="42021"/>
    <cellStyle name="Assumption Percentage. 2 3 27" xfId="43443"/>
    <cellStyle name="Assumption Percentage. 2 3 28" xfId="44859"/>
    <cellStyle name="Assumption Percentage. 2 3 29" xfId="46269"/>
    <cellStyle name="Assumption Percentage. 2 3 3" xfId="8175"/>
    <cellStyle name="Assumption Percentage. 2 3 30" xfId="47673"/>
    <cellStyle name="Assumption Percentage. 2 3 31" xfId="49114"/>
    <cellStyle name="Assumption Percentage. 2 3 32" xfId="50545"/>
    <cellStyle name="Assumption Percentage. 2 3 33" xfId="51935"/>
    <cellStyle name="Assumption Percentage. 2 3 34" xfId="53317"/>
    <cellStyle name="Assumption Percentage. 2 3 35" xfId="54727"/>
    <cellStyle name="Assumption Percentage. 2 3 36" xfId="56100"/>
    <cellStyle name="Assumption Percentage. 2 3 37" xfId="57499"/>
    <cellStyle name="Assumption Percentage. 2 3 4" xfId="9631"/>
    <cellStyle name="Assumption Percentage. 2 3 5" xfId="11124"/>
    <cellStyle name="Assumption Percentage. 2 3 6" xfId="12574"/>
    <cellStyle name="Assumption Percentage. 2 3 7" xfId="14106"/>
    <cellStyle name="Assumption Percentage. 2 3 8" xfId="15566"/>
    <cellStyle name="Assumption Percentage. 2 3 9" xfId="17018"/>
    <cellStyle name="Assumption Percentage. 2 4" xfId="3025"/>
    <cellStyle name="Assumption Percentage. 2 4 10" xfId="18357"/>
    <cellStyle name="Assumption Percentage. 2 4 11" xfId="19889"/>
    <cellStyle name="Assumption Percentage. 2 4 12" xfId="21335"/>
    <cellStyle name="Assumption Percentage. 2 4 13" xfId="22853"/>
    <cellStyle name="Assumption Percentage. 2 4 14" xfId="24332"/>
    <cellStyle name="Assumption Percentage. 2 4 15" xfId="25777"/>
    <cellStyle name="Assumption Percentage. 2 4 16" xfId="27282"/>
    <cellStyle name="Assumption Percentage. 2 4 17" xfId="28790"/>
    <cellStyle name="Assumption Percentage. 2 4 18" xfId="30223"/>
    <cellStyle name="Assumption Percentage. 2 4 19" xfId="31734"/>
    <cellStyle name="Assumption Percentage. 2 4 2" xfId="4527"/>
    <cellStyle name="Assumption Percentage. 2 4 20" xfId="33188"/>
    <cellStyle name="Assumption Percentage. 2 4 21" xfId="34625"/>
    <cellStyle name="Assumption Percentage. 2 4 22" xfId="36060"/>
    <cellStyle name="Assumption Percentage. 2 4 23" xfId="37493"/>
    <cellStyle name="Assumption Percentage. 2 4 24" xfId="38910"/>
    <cellStyle name="Assumption Percentage. 2 4 25" xfId="40407"/>
    <cellStyle name="Assumption Percentage. 2 4 26" xfId="41839"/>
    <cellStyle name="Assumption Percentage. 2 4 27" xfId="43264"/>
    <cellStyle name="Assumption Percentage. 2 4 28" xfId="44680"/>
    <cellStyle name="Assumption Percentage. 2 4 29" xfId="46089"/>
    <cellStyle name="Assumption Percentage. 2 4 3" xfId="7991"/>
    <cellStyle name="Assumption Percentage. 2 4 30" xfId="47493"/>
    <cellStyle name="Assumption Percentage. 2 4 31" xfId="48936"/>
    <cellStyle name="Assumption Percentage. 2 4 32" xfId="50367"/>
    <cellStyle name="Assumption Percentage. 2 4 33" xfId="51756"/>
    <cellStyle name="Assumption Percentage. 2 4 34" xfId="53140"/>
    <cellStyle name="Assumption Percentage. 2 4 35" xfId="54550"/>
    <cellStyle name="Assumption Percentage. 2 4 36" xfId="55923"/>
    <cellStyle name="Assumption Percentage. 2 4 37" xfId="57322"/>
    <cellStyle name="Assumption Percentage. 2 4 4" xfId="9447"/>
    <cellStyle name="Assumption Percentage. 2 4 5" xfId="10941"/>
    <cellStyle name="Assumption Percentage. 2 4 6" xfId="12393"/>
    <cellStyle name="Assumption Percentage. 2 4 7" xfId="13925"/>
    <cellStyle name="Assumption Percentage. 2 4 8" xfId="15382"/>
    <cellStyle name="Assumption Percentage. 2 4 9" xfId="16837"/>
    <cellStyle name="Assumption Percentage. 2 5" xfId="3075"/>
    <cellStyle name="Assumption Percentage. 2 5 10" xfId="18407"/>
    <cellStyle name="Assumption Percentage. 2 5 11" xfId="19938"/>
    <cellStyle name="Assumption Percentage. 2 5 12" xfId="21381"/>
    <cellStyle name="Assumption Percentage. 2 5 13" xfId="22903"/>
    <cellStyle name="Assumption Percentage. 2 5 14" xfId="24380"/>
    <cellStyle name="Assumption Percentage. 2 5 15" xfId="25826"/>
    <cellStyle name="Assumption Percentage. 2 5 16" xfId="27330"/>
    <cellStyle name="Assumption Percentage. 2 5 17" xfId="28840"/>
    <cellStyle name="Assumption Percentage. 2 5 18" xfId="30272"/>
    <cellStyle name="Assumption Percentage. 2 5 19" xfId="31782"/>
    <cellStyle name="Assumption Percentage. 2 5 2" xfId="4572"/>
    <cellStyle name="Assumption Percentage. 2 5 20" xfId="33234"/>
    <cellStyle name="Assumption Percentage. 2 5 21" xfId="34673"/>
    <cellStyle name="Assumption Percentage. 2 5 22" xfId="36106"/>
    <cellStyle name="Assumption Percentage. 2 5 23" xfId="37540"/>
    <cellStyle name="Assumption Percentage. 2 5 24" xfId="38958"/>
    <cellStyle name="Assumption Percentage. 2 5 25" xfId="40453"/>
    <cellStyle name="Assumption Percentage. 2 5 26" xfId="41888"/>
    <cellStyle name="Assumption Percentage. 2 5 27" xfId="43311"/>
    <cellStyle name="Assumption Percentage. 2 5 28" xfId="44727"/>
    <cellStyle name="Assumption Percentage. 2 5 29" xfId="46135"/>
    <cellStyle name="Assumption Percentage. 2 5 3" xfId="8040"/>
    <cellStyle name="Assumption Percentage. 2 5 30" xfId="47539"/>
    <cellStyle name="Assumption Percentage. 2 5 31" xfId="48981"/>
    <cellStyle name="Assumption Percentage. 2 5 32" xfId="50413"/>
    <cellStyle name="Assumption Percentage. 2 5 33" xfId="51802"/>
    <cellStyle name="Assumption Percentage. 2 5 34" xfId="53185"/>
    <cellStyle name="Assumption Percentage. 2 5 35" xfId="54595"/>
    <cellStyle name="Assumption Percentage. 2 5 36" xfId="55968"/>
    <cellStyle name="Assumption Percentage. 2 5 37" xfId="57367"/>
    <cellStyle name="Assumption Percentage. 2 5 4" xfId="9496"/>
    <cellStyle name="Assumption Percentage. 2 5 5" xfId="10990"/>
    <cellStyle name="Assumption Percentage. 2 5 6" xfId="12439"/>
    <cellStyle name="Assumption Percentage. 2 5 7" xfId="13973"/>
    <cellStyle name="Assumption Percentage. 2 5 8" xfId="15431"/>
    <cellStyle name="Assumption Percentage. 2 5 9" xfId="16885"/>
    <cellStyle name="Assumption Percentage. 2 6" xfId="3560"/>
    <cellStyle name="Assumption Percentage. 2 6 10" xfId="18890"/>
    <cellStyle name="Assumption Percentage. 2 6 11" xfId="20419"/>
    <cellStyle name="Assumption Percentage. 2 6 12" xfId="21857"/>
    <cellStyle name="Assumption Percentage. 2 6 13" xfId="23384"/>
    <cellStyle name="Assumption Percentage. 2 6 14" xfId="24858"/>
    <cellStyle name="Assumption Percentage. 2 6 15" xfId="26303"/>
    <cellStyle name="Assumption Percentage. 2 6 16" xfId="27811"/>
    <cellStyle name="Assumption Percentage. 2 6 17" xfId="29316"/>
    <cellStyle name="Assumption Percentage. 2 6 18" xfId="30751"/>
    <cellStyle name="Assumption Percentage. 2 6 19" xfId="32260"/>
    <cellStyle name="Assumption Percentage. 2 6 2" xfId="5040"/>
    <cellStyle name="Assumption Percentage. 2 6 20" xfId="33711"/>
    <cellStyle name="Assumption Percentage. 2 6 21" xfId="35153"/>
    <cellStyle name="Assumption Percentage. 2 6 22" xfId="36583"/>
    <cellStyle name="Assumption Percentage. 2 6 23" xfId="38013"/>
    <cellStyle name="Assumption Percentage. 2 6 24" xfId="39436"/>
    <cellStyle name="Assumption Percentage. 2 6 25" xfId="40926"/>
    <cellStyle name="Assumption Percentage. 2 6 26" xfId="42364"/>
    <cellStyle name="Assumption Percentage. 2 6 27" xfId="43788"/>
    <cellStyle name="Assumption Percentage. 2 6 28" xfId="45198"/>
    <cellStyle name="Assumption Percentage. 2 6 29" xfId="46606"/>
    <cellStyle name="Assumption Percentage. 2 6 3" xfId="8524"/>
    <cellStyle name="Assumption Percentage. 2 6 30" xfId="48011"/>
    <cellStyle name="Assumption Percentage. 2 6 31" xfId="49450"/>
    <cellStyle name="Assumption Percentage. 2 6 32" xfId="50881"/>
    <cellStyle name="Assumption Percentage. 2 6 33" xfId="52271"/>
    <cellStyle name="Assumption Percentage. 2 6 34" xfId="53652"/>
    <cellStyle name="Assumption Percentage. 2 6 35" xfId="55063"/>
    <cellStyle name="Assumption Percentage. 2 6 36" xfId="56435"/>
    <cellStyle name="Assumption Percentage. 2 6 37" xfId="57833"/>
    <cellStyle name="Assumption Percentage. 2 6 4" xfId="9980"/>
    <cellStyle name="Assumption Percentage. 2 6 5" xfId="11470"/>
    <cellStyle name="Assumption Percentage. 2 6 6" xfId="12920"/>
    <cellStyle name="Assumption Percentage. 2 6 7" xfId="14453"/>
    <cellStyle name="Assumption Percentage. 2 6 8" xfId="15910"/>
    <cellStyle name="Assumption Percentage. 2 6 9" xfId="17366"/>
    <cellStyle name="Assumption Percentage. 2 7" xfId="3057"/>
    <cellStyle name="Assumption Percentage. 2 7 10" xfId="18389"/>
    <cellStyle name="Assumption Percentage. 2 7 11" xfId="19920"/>
    <cellStyle name="Assumption Percentage. 2 7 12" xfId="21365"/>
    <cellStyle name="Assumption Percentage. 2 7 13" xfId="22885"/>
    <cellStyle name="Assumption Percentage. 2 7 14" xfId="24364"/>
    <cellStyle name="Assumption Percentage. 2 7 15" xfId="25809"/>
    <cellStyle name="Assumption Percentage. 2 7 16" xfId="27312"/>
    <cellStyle name="Assumption Percentage. 2 7 17" xfId="28822"/>
    <cellStyle name="Assumption Percentage. 2 7 18" xfId="30255"/>
    <cellStyle name="Assumption Percentage. 2 7 19" xfId="31764"/>
    <cellStyle name="Assumption Percentage. 2 7 2" xfId="4556"/>
    <cellStyle name="Assumption Percentage. 2 7 20" xfId="33218"/>
    <cellStyle name="Assumption Percentage. 2 7 21" xfId="34655"/>
    <cellStyle name="Assumption Percentage. 2 7 22" xfId="36089"/>
    <cellStyle name="Assumption Percentage. 2 7 23" xfId="37524"/>
    <cellStyle name="Assumption Percentage. 2 7 24" xfId="38942"/>
    <cellStyle name="Assumption Percentage. 2 7 25" xfId="40437"/>
    <cellStyle name="Assumption Percentage. 2 7 26" xfId="41871"/>
    <cellStyle name="Assumption Percentage. 2 7 27" xfId="43294"/>
    <cellStyle name="Assumption Percentage. 2 7 28" xfId="44710"/>
    <cellStyle name="Assumption Percentage. 2 7 29" xfId="46118"/>
    <cellStyle name="Assumption Percentage. 2 7 3" xfId="8022"/>
    <cellStyle name="Assumption Percentage. 2 7 30" xfId="47523"/>
    <cellStyle name="Assumption Percentage. 2 7 31" xfId="48965"/>
    <cellStyle name="Assumption Percentage. 2 7 32" xfId="50397"/>
    <cellStyle name="Assumption Percentage. 2 7 33" xfId="51785"/>
    <cellStyle name="Assumption Percentage. 2 7 34" xfId="53169"/>
    <cellStyle name="Assumption Percentage. 2 7 35" xfId="54579"/>
    <cellStyle name="Assumption Percentage. 2 7 36" xfId="55952"/>
    <cellStyle name="Assumption Percentage. 2 7 37" xfId="57351"/>
    <cellStyle name="Assumption Percentage. 2 7 4" xfId="9479"/>
    <cellStyle name="Assumption Percentage. 2 7 5" xfId="10972"/>
    <cellStyle name="Assumption Percentage. 2 7 6" xfId="12423"/>
    <cellStyle name="Assumption Percentage. 2 7 7" xfId="13955"/>
    <cellStyle name="Assumption Percentage. 2 7 8" xfId="15413"/>
    <cellStyle name="Assumption Percentage. 2 7 9" xfId="16868"/>
    <cellStyle name="Assumption Percentage. 2 8" xfId="3069"/>
    <cellStyle name="Assumption Percentage. 2 8 10" xfId="18401"/>
    <cellStyle name="Assumption Percentage. 2 8 11" xfId="19932"/>
    <cellStyle name="Assumption Percentage. 2 8 12" xfId="21376"/>
    <cellStyle name="Assumption Percentage. 2 8 13" xfId="22897"/>
    <cellStyle name="Assumption Percentage. 2 8 14" xfId="24375"/>
    <cellStyle name="Assumption Percentage. 2 8 15" xfId="25821"/>
    <cellStyle name="Assumption Percentage. 2 8 16" xfId="27324"/>
    <cellStyle name="Assumption Percentage. 2 8 17" xfId="28834"/>
    <cellStyle name="Assumption Percentage. 2 8 18" xfId="30267"/>
    <cellStyle name="Assumption Percentage. 2 8 19" xfId="31776"/>
    <cellStyle name="Assumption Percentage. 2 8 2" xfId="4567"/>
    <cellStyle name="Assumption Percentage. 2 8 20" xfId="33229"/>
    <cellStyle name="Assumption Percentage. 2 8 21" xfId="34667"/>
    <cellStyle name="Assumption Percentage. 2 8 22" xfId="36101"/>
    <cellStyle name="Assumption Percentage. 2 8 23" xfId="37535"/>
    <cellStyle name="Assumption Percentage. 2 8 24" xfId="38953"/>
    <cellStyle name="Assumption Percentage. 2 8 25" xfId="40448"/>
    <cellStyle name="Assumption Percentage. 2 8 26" xfId="41882"/>
    <cellStyle name="Assumption Percentage. 2 8 27" xfId="43306"/>
    <cellStyle name="Assumption Percentage. 2 8 28" xfId="44721"/>
    <cellStyle name="Assumption Percentage. 2 8 29" xfId="46130"/>
    <cellStyle name="Assumption Percentage. 2 8 3" xfId="8034"/>
    <cellStyle name="Assumption Percentage. 2 8 30" xfId="47534"/>
    <cellStyle name="Assumption Percentage. 2 8 31" xfId="48976"/>
    <cellStyle name="Assumption Percentage. 2 8 32" xfId="50408"/>
    <cellStyle name="Assumption Percentage. 2 8 33" xfId="51796"/>
    <cellStyle name="Assumption Percentage. 2 8 34" xfId="53180"/>
    <cellStyle name="Assumption Percentage. 2 8 35" xfId="54590"/>
    <cellStyle name="Assumption Percentage. 2 8 36" xfId="55963"/>
    <cellStyle name="Assumption Percentage. 2 8 37" xfId="57362"/>
    <cellStyle name="Assumption Percentage. 2 8 4" xfId="9490"/>
    <cellStyle name="Assumption Percentage. 2 8 5" xfId="10984"/>
    <cellStyle name="Assumption Percentage. 2 8 6" xfId="12434"/>
    <cellStyle name="Assumption Percentage. 2 8 7" xfId="13967"/>
    <cellStyle name="Assumption Percentage. 2 8 8" xfId="15425"/>
    <cellStyle name="Assumption Percentage. 2 8 9" xfId="16880"/>
    <cellStyle name="Assumption Percentage. 2 9" xfId="3563"/>
    <cellStyle name="Assumption Percentage. 2 9 10" xfId="18893"/>
    <cellStyle name="Assumption Percentage. 2 9 11" xfId="20422"/>
    <cellStyle name="Assumption Percentage. 2 9 12" xfId="21860"/>
    <cellStyle name="Assumption Percentage. 2 9 13" xfId="23387"/>
    <cellStyle name="Assumption Percentage. 2 9 14" xfId="24861"/>
    <cellStyle name="Assumption Percentage. 2 9 15" xfId="26306"/>
    <cellStyle name="Assumption Percentage. 2 9 16" xfId="27814"/>
    <cellStyle name="Assumption Percentage. 2 9 17" xfId="29319"/>
    <cellStyle name="Assumption Percentage. 2 9 18" xfId="30754"/>
    <cellStyle name="Assumption Percentage. 2 9 19" xfId="32263"/>
    <cellStyle name="Assumption Percentage. 2 9 2" xfId="5043"/>
    <cellStyle name="Assumption Percentage. 2 9 20" xfId="33714"/>
    <cellStyle name="Assumption Percentage. 2 9 21" xfId="35156"/>
    <cellStyle name="Assumption Percentage. 2 9 22" xfId="36586"/>
    <cellStyle name="Assumption Percentage. 2 9 23" xfId="38016"/>
    <cellStyle name="Assumption Percentage. 2 9 24" xfId="39439"/>
    <cellStyle name="Assumption Percentage. 2 9 25" xfId="40929"/>
    <cellStyle name="Assumption Percentage. 2 9 26" xfId="42367"/>
    <cellStyle name="Assumption Percentage. 2 9 27" xfId="43791"/>
    <cellStyle name="Assumption Percentage. 2 9 28" xfId="45201"/>
    <cellStyle name="Assumption Percentage. 2 9 29" xfId="46609"/>
    <cellStyle name="Assumption Percentage. 2 9 3" xfId="8527"/>
    <cellStyle name="Assumption Percentage. 2 9 30" xfId="48014"/>
    <cellStyle name="Assumption Percentage. 2 9 31" xfId="49453"/>
    <cellStyle name="Assumption Percentage. 2 9 32" xfId="50884"/>
    <cellStyle name="Assumption Percentage. 2 9 33" xfId="52274"/>
    <cellStyle name="Assumption Percentage. 2 9 34" xfId="53655"/>
    <cellStyle name="Assumption Percentage. 2 9 35" xfId="55066"/>
    <cellStyle name="Assumption Percentage. 2 9 36" xfId="56438"/>
    <cellStyle name="Assumption Percentage. 2 9 37" xfId="57836"/>
    <cellStyle name="Assumption Percentage. 2 9 4" xfId="9983"/>
    <cellStyle name="Assumption Percentage. 2 9 5" xfId="11473"/>
    <cellStyle name="Assumption Percentage. 2 9 6" xfId="12923"/>
    <cellStyle name="Assumption Percentage. 2 9 7" xfId="14456"/>
    <cellStyle name="Assumption Percentage. 2 9 8" xfId="15913"/>
    <cellStyle name="Assumption Percentage. 2 9 9" xfId="17369"/>
    <cellStyle name="Assumption Percentage. 20" xfId="24115"/>
    <cellStyle name="Assumption Percentage. 21" xfId="13729"/>
    <cellStyle name="Assumption Percentage. 22" xfId="42039"/>
    <cellStyle name="Assumption Percentage. 23" xfId="35280"/>
    <cellStyle name="Assumption Percentage. 24" xfId="47279"/>
    <cellStyle name="Assumption Percentage. 25" xfId="58565"/>
    <cellStyle name="Assumption Percentage. 3" xfId="3173"/>
    <cellStyle name="Assumption Percentage. 3 10" xfId="18505"/>
    <cellStyle name="Assumption Percentage. 3 11" xfId="20035"/>
    <cellStyle name="Assumption Percentage. 3 12" xfId="21478"/>
    <cellStyle name="Assumption Percentage. 3 13" xfId="23000"/>
    <cellStyle name="Assumption Percentage. 3 14" xfId="24477"/>
    <cellStyle name="Assumption Percentage. 3 15" xfId="25922"/>
    <cellStyle name="Assumption Percentage. 3 16" xfId="27427"/>
    <cellStyle name="Assumption Percentage. 3 17" xfId="28938"/>
    <cellStyle name="Assumption Percentage. 3 18" xfId="30369"/>
    <cellStyle name="Assumption Percentage. 3 19" xfId="31877"/>
    <cellStyle name="Assumption Percentage. 3 2" xfId="4667"/>
    <cellStyle name="Assumption Percentage. 3 20" xfId="33330"/>
    <cellStyle name="Assumption Percentage. 3 21" xfId="34770"/>
    <cellStyle name="Assumption Percentage. 3 22" xfId="36201"/>
    <cellStyle name="Assumption Percentage. 3 23" xfId="37635"/>
    <cellStyle name="Assumption Percentage. 3 24" xfId="39055"/>
    <cellStyle name="Assumption Percentage. 3 25" xfId="40550"/>
    <cellStyle name="Assumption Percentage. 3 26" xfId="41984"/>
    <cellStyle name="Assumption Percentage. 3 27" xfId="43406"/>
    <cellStyle name="Assumption Percentage. 3 28" xfId="44822"/>
    <cellStyle name="Assumption Percentage. 3 29" xfId="46232"/>
    <cellStyle name="Assumption Percentage. 3 3" xfId="8138"/>
    <cellStyle name="Assumption Percentage. 3 30" xfId="47636"/>
    <cellStyle name="Assumption Percentage. 3 31" xfId="49077"/>
    <cellStyle name="Assumption Percentage. 3 32" xfId="50508"/>
    <cellStyle name="Assumption Percentage. 3 33" xfId="51898"/>
    <cellStyle name="Assumption Percentage. 3 34" xfId="53280"/>
    <cellStyle name="Assumption Percentage. 3 35" xfId="54690"/>
    <cellStyle name="Assumption Percentage. 3 36" xfId="56063"/>
    <cellStyle name="Assumption Percentage. 3 37" xfId="57462"/>
    <cellStyle name="Assumption Percentage. 3 38" xfId="59110"/>
    <cellStyle name="Assumption Percentage. 3 4" xfId="9594"/>
    <cellStyle name="Assumption Percentage. 3 5" xfId="11087"/>
    <cellStyle name="Assumption Percentage. 3 6" xfId="12537"/>
    <cellStyle name="Assumption Percentage. 3 7" xfId="14069"/>
    <cellStyle name="Assumption Percentage. 3 8" xfId="15529"/>
    <cellStyle name="Assumption Percentage. 3 9" xfId="16981"/>
    <cellStyle name="Assumption Percentage. 4" xfId="3477"/>
    <cellStyle name="Assumption Percentage. 4 10" xfId="18807"/>
    <cellStyle name="Assumption Percentage. 4 11" xfId="20337"/>
    <cellStyle name="Assumption Percentage. 4 12" xfId="21775"/>
    <cellStyle name="Assumption Percentage. 4 13" xfId="23302"/>
    <cellStyle name="Assumption Percentage. 4 14" xfId="24777"/>
    <cellStyle name="Assumption Percentage. 4 15" xfId="26221"/>
    <cellStyle name="Assumption Percentage. 4 16" xfId="27729"/>
    <cellStyle name="Assumption Percentage. 4 17" xfId="29236"/>
    <cellStyle name="Assumption Percentage. 4 18" xfId="30669"/>
    <cellStyle name="Assumption Percentage. 4 19" xfId="32178"/>
    <cellStyle name="Assumption Percentage. 4 2" xfId="4961"/>
    <cellStyle name="Assumption Percentage. 4 20" xfId="33630"/>
    <cellStyle name="Assumption Percentage. 4 21" xfId="35071"/>
    <cellStyle name="Assumption Percentage. 4 22" xfId="36501"/>
    <cellStyle name="Assumption Percentage. 4 23" xfId="37931"/>
    <cellStyle name="Assumption Percentage. 4 24" xfId="39355"/>
    <cellStyle name="Assumption Percentage. 4 25" xfId="40846"/>
    <cellStyle name="Assumption Percentage. 4 26" xfId="42283"/>
    <cellStyle name="Assumption Percentage. 4 27" xfId="43705"/>
    <cellStyle name="Assumption Percentage. 4 28" xfId="45118"/>
    <cellStyle name="Assumption Percentage. 4 29" xfId="46526"/>
    <cellStyle name="Assumption Percentage. 4 3" xfId="8441"/>
    <cellStyle name="Assumption Percentage. 4 30" xfId="47932"/>
    <cellStyle name="Assumption Percentage. 4 31" xfId="49370"/>
    <cellStyle name="Assumption Percentage. 4 32" xfId="50802"/>
    <cellStyle name="Assumption Percentage. 4 33" xfId="52192"/>
    <cellStyle name="Assumption Percentage. 4 34" xfId="53573"/>
    <cellStyle name="Assumption Percentage. 4 35" xfId="54984"/>
    <cellStyle name="Assumption Percentage. 4 36" xfId="56356"/>
    <cellStyle name="Assumption Percentage. 4 37" xfId="57754"/>
    <cellStyle name="Assumption Percentage. 4 4" xfId="9898"/>
    <cellStyle name="Assumption Percentage. 4 5" xfId="11387"/>
    <cellStyle name="Assumption Percentage. 4 6" xfId="12838"/>
    <cellStyle name="Assumption Percentage. 4 7" xfId="14371"/>
    <cellStyle name="Assumption Percentage. 4 8" xfId="15829"/>
    <cellStyle name="Assumption Percentage. 4 9" xfId="17284"/>
    <cellStyle name="Assumption Percentage. 5" xfId="2814"/>
    <cellStyle name="Assumption Percentage. 5 10" xfId="18150"/>
    <cellStyle name="Assumption Percentage. 5 11" xfId="19687"/>
    <cellStyle name="Assumption Percentage. 5 12" xfId="21133"/>
    <cellStyle name="Assumption Percentage. 5 13" xfId="22647"/>
    <cellStyle name="Assumption Percentage. 5 14" xfId="24130"/>
    <cellStyle name="Assumption Percentage. 5 15" xfId="25577"/>
    <cellStyle name="Assumption Percentage. 5 16" xfId="27081"/>
    <cellStyle name="Assumption Percentage. 5 17" xfId="28592"/>
    <cellStyle name="Assumption Percentage. 5 18" xfId="30022"/>
    <cellStyle name="Assumption Percentage. 5 19" xfId="31527"/>
    <cellStyle name="Assumption Percentage. 5 2" xfId="4341"/>
    <cellStyle name="Assumption Percentage. 5 20" xfId="32985"/>
    <cellStyle name="Assumption Percentage. 5 21" xfId="34426"/>
    <cellStyle name="Assumption Percentage. 5 22" xfId="35858"/>
    <cellStyle name="Assumption Percentage. 5 23" xfId="37288"/>
    <cellStyle name="Assumption Percentage. 5 24" xfId="38708"/>
    <cellStyle name="Assumption Percentage. 5 25" xfId="40213"/>
    <cellStyle name="Assumption Percentage. 5 26" xfId="41642"/>
    <cellStyle name="Assumption Percentage. 5 27" xfId="43068"/>
    <cellStyle name="Assumption Percentage. 5 28" xfId="44486"/>
    <cellStyle name="Assumption Percentage. 5 29" xfId="45896"/>
    <cellStyle name="Assumption Percentage. 5 3" xfId="7784"/>
    <cellStyle name="Assumption Percentage. 5 30" xfId="47301"/>
    <cellStyle name="Assumption Percentage. 5 31" xfId="48744"/>
    <cellStyle name="Assumption Percentage. 5 32" xfId="50173"/>
    <cellStyle name="Assumption Percentage. 5 33" xfId="51566"/>
    <cellStyle name="Assumption Percentage. 5 34" xfId="52951"/>
    <cellStyle name="Assumption Percentage. 5 35" xfId="54362"/>
    <cellStyle name="Assumption Percentage. 5 36" xfId="55737"/>
    <cellStyle name="Assumption Percentage. 5 37" xfId="57136"/>
    <cellStyle name="Assumption Percentage. 5 4" xfId="9244"/>
    <cellStyle name="Assumption Percentage. 5 5" xfId="10736"/>
    <cellStyle name="Assumption Percentage. 5 6" xfId="12185"/>
    <cellStyle name="Assumption Percentage. 5 7" xfId="13719"/>
    <cellStyle name="Assumption Percentage. 5 8" xfId="15174"/>
    <cellStyle name="Assumption Percentage. 5 9" xfId="16633"/>
    <cellStyle name="Assumption Percentage. 6" xfId="3268"/>
    <cellStyle name="Assumption Percentage. 6 10" xfId="18599"/>
    <cellStyle name="Assumption Percentage. 6 11" xfId="20129"/>
    <cellStyle name="Assumption Percentage. 6 12" xfId="21570"/>
    <cellStyle name="Assumption Percentage. 6 13" xfId="23094"/>
    <cellStyle name="Assumption Percentage. 6 14" xfId="24570"/>
    <cellStyle name="Assumption Percentage. 6 15" xfId="26015"/>
    <cellStyle name="Assumption Percentage. 6 16" xfId="27521"/>
    <cellStyle name="Assumption Percentage. 6 17" xfId="29031"/>
    <cellStyle name="Assumption Percentage. 6 18" xfId="30462"/>
    <cellStyle name="Assumption Percentage. 6 19" xfId="31970"/>
    <cellStyle name="Assumption Percentage. 6 2" xfId="4756"/>
    <cellStyle name="Assumption Percentage. 6 20" xfId="33422"/>
    <cellStyle name="Assumption Percentage. 6 21" xfId="34863"/>
    <cellStyle name="Assumption Percentage. 6 22" xfId="36294"/>
    <cellStyle name="Assumption Percentage. 6 23" xfId="37727"/>
    <cellStyle name="Assumption Percentage. 6 24" xfId="39148"/>
    <cellStyle name="Assumption Percentage. 6 25" xfId="40641"/>
    <cellStyle name="Assumption Percentage. 6 26" xfId="42076"/>
    <cellStyle name="Assumption Percentage. 6 27" xfId="43499"/>
    <cellStyle name="Assumption Percentage. 6 28" xfId="44912"/>
    <cellStyle name="Assumption Percentage. 6 29" xfId="46323"/>
    <cellStyle name="Assumption Percentage. 6 3" xfId="8232"/>
    <cellStyle name="Assumption Percentage. 6 30" xfId="47725"/>
    <cellStyle name="Assumption Percentage. 6 31" xfId="49167"/>
    <cellStyle name="Assumption Percentage. 6 32" xfId="50598"/>
    <cellStyle name="Assumption Percentage. 6 33" xfId="51988"/>
    <cellStyle name="Assumption Percentage. 6 34" xfId="53369"/>
    <cellStyle name="Assumption Percentage. 6 35" xfId="54780"/>
    <cellStyle name="Assumption Percentage. 6 36" xfId="56152"/>
    <cellStyle name="Assumption Percentage. 6 37" xfId="57551"/>
    <cellStyle name="Assumption Percentage. 6 4" xfId="9689"/>
    <cellStyle name="Assumption Percentage. 6 5" xfId="11180"/>
    <cellStyle name="Assumption Percentage. 6 6" xfId="12629"/>
    <cellStyle name="Assumption Percentage. 6 7" xfId="14163"/>
    <cellStyle name="Assumption Percentage. 6 8" xfId="15622"/>
    <cellStyle name="Assumption Percentage. 6 9" xfId="17076"/>
    <cellStyle name="Assumption Percentage. 7" xfId="3548"/>
    <cellStyle name="Assumption Percentage. 7 10" xfId="18878"/>
    <cellStyle name="Assumption Percentage. 7 11" xfId="20407"/>
    <cellStyle name="Assumption Percentage. 7 12" xfId="21846"/>
    <cellStyle name="Assumption Percentage. 7 13" xfId="23373"/>
    <cellStyle name="Assumption Percentage. 7 14" xfId="24847"/>
    <cellStyle name="Assumption Percentage. 7 15" xfId="26291"/>
    <cellStyle name="Assumption Percentage. 7 16" xfId="27799"/>
    <cellStyle name="Assumption Percentage. 7 17" xfId="29305"/>
    <cellStyle name="Assumption Percentage. 7 18" xfId="30740"/>
    <cellStyle name="Assumption Percentage. 7 19" xfId="32248"/>
    <cellStyle name="Assumption Percentage. 7 2" xfId="5030"/>
    <cellStyle name="Assumption Percentage. 7 20" xfId="33699"/>
    <cellStyle name="Assumption Percentage. 7 21" xfId="35142"/>
    <cellStyle name="Assumption Percentage. 7 22" xfId="36572"/>
    <cellStyle name="Assumption Percentage. 7 23" xfId="38002"/>
    <cellStyle name="Assumption Percentage. 7 24" xfId="39425"/>
    <cellStyle name="Assumption Percentage. 7 25" xfId="40916"/>
    <cellStyle name="Assumption Percentage. 7 26" xfId="42352"/>
    <cellStyle name="Assumption Percentage. 7 27" xfId="43776"/>
    <cellStyle name="Assumption Percentage. 7 28" xfId="45187"/>
    <cellStyle name="Assumption Percentage. 7 29" xfId="46595"/>
    <cellStyle name="Assumption Percentage. 7 3" xfId="8512"/>
    <cellStyle name="Assumption Percentage. 7 30" xfId="48001"/>
    <cellStyle name="Assumption Percentage. 7 31" xfId="49440"/>
    <cellStyle name="Assumption Percentage. 7 32" xfId="50871"/>
    <cellStyle name="Assumption Percentage. 7 33" xfId="52261"/>
    <cellStyle name="Assumption Percentage. 7 34" xfId="53642"/>
    <cellStyle name="Assumption Percentage. 7 35" xfId="55053"/>
    <cellStyle name="Assumption Percentage. 7 36" xfId="56425"/>
    <cellStyle name="Assumption Percentage. 7 37" xfId="57823"/>
    <cellStyle name="Assumption Percentage. 7 4" xfId="9968"/>
    <cellStyle name="Assumption Percentage. 7 5" xfId="11458"/>
    <cellStyle name="Assumption Percentage. 7 6" xfId="12908"/>
    <cellStyle name="Assumption Percentage. 7 7" xfId="14441"/>
    <cellStyle name="Assumption Percentage. 7 8" xfId="15899"/>
    <cellStyle name="Assumption Percentage. 7 9" xfId="17354"/>
    <cellStyle name="Assumption Percentage. 8" xfId="2923"/>
    <cellStyle name="Assumption Percentage. 8 10" xfId="18259"/>
    <cellStyle name="Assumption Percentage. 8 11" xfId="19791"/>
    <cellStyle name="Assumption Percentage. 8 12" xfId="21236"/>
    <cellStyle name="Assumption Percentage. 8 13" xfId="22752"/>
    <cellStyle name="Assumption Percentage. 8 14" xfId="24232"/>
    <cellStyle name="Assumption Percentage. 8 15" xfId="25679"/>
    <cellStyle name="Assumption Percentage. 8 16" xfId="27186"/>
    <cellStyle name="Assumption Percentage. 8 17" xfId="28692"/>
    <cellStyle name="Assumption Percentage. 8 18" xfId="30126"/>
    <cellStyle name="Assumption Percentage. 8 19" xfId="31634"/>
    <cellStyle name="Assumption Percentage. 8 2" xfId="4435"/>
    <cellStyle name="Assumption Percentage. 8 20" xfId="33089"/>
    <cellStyle name="Assumption Percentage. 8 21" xfId="34528"/>
    <cellStyle name="Assumption Percentage. 8 22" xfId="35962"/>
    <cellStyle name="Assumption Percentage. 8 23" xfId="37395"/>
    <cellStyle name="Assumption Percentage. 8 24" xfId="38812"/>
    <cellStyle name="Assumption Percentage. 8 25" xfId="40313"/>
    <cellStyle name="Assumption Percentage. 8 26" xfId="41744"/>
    <cellStyle name="Assumption Percentage. 8 27" xfId="43168"/>
    <cellStyle name="Assumption Percentage. 8 28" xfId="44586"/>
    <cellStyle name="Assumption Percentage. 8 29" xfId="45994"/>
    <cellStyle name="Assumption Percentage. 8 3" xfId="7890"/>
    <cellStyle name="Assumption Percentage. 8 30" xfId="47400"/>
    <cellStyle name="Assumption Percentage. 8 31" xfId="48841"/>
    <cellStyle name="Assumption Percentage. 8 32" xfId="50273"/>
    <cellStyle name="Assumption Percentage. 8 33" xfId="51661"/>
    <cellStyle name="Assumption Percentage. 8 34" xfId="53047"/>
    <cellStyle name="Assumption Percentage. 8 35" xfId="54456"/>
    <cellStyle name="Assumption Percentage. 8 36" xfId="55831"/>
    <cellStyle name="Assumption Percentage. 8 37" xfId="57230"/>
    <cellStyle name="Assumption Percentage. 8 4" xfId="9349"/>
    <cellStyle name="Assumption Percentage. 8 5" xfId="10843"/>
    <cellStyle name="Assumption Percentage. 8 6" xfId="12292"/>
    <cellStyle name="Assumption Percentage. 8 7" xfId="13826"/>
    <cellStyle name="Assumption Percentage. 8 8" xfId="15281"/>
    <cellStyle name="Assumption Percentage. 8 9" xfId="16738"/>
    <cellStyle name="Assumption Percentage. 9" xfId="2832"/>
    <cellStyle name="Assumption Percentage. 9 10" xfId="18168"/>
    <cellStyle name="Assumption Percentage. 9 11" xfId="19703"/>
    <cellStyle name="Assumption Percentage. 9 12" xfId="21148"/>
    <cellStyle name="Assumption Percentage. 9 13" xfId="22663"/>
    <cellStyle name="Assumption Percentage. 9 14" xfId="24143"/>
    <cellStyle name="Assumption Percentage. 9 15" xfId="25591"/>
    <cellStyle name="Assumption Percentage. 9 16" xfId="27097"/>
    <cellStyle name="Assumption Percentage. 9 17" xfId="28607"/>
    <cellStyle name="Assumption Percentage. 9 18" xfId="30037"/>
    <cellStyle name="Assumption Percentage. 9 19" xfId="31544"/>
    <cellStyle name="Assumption Percentage. 9 2" xfId="4351"/>
    <cellStyle name="Assumption Percentage. 9 20" xfId="32999"/>
    <cellStyle name="Assumption Percentage. 9 21" xfId="34441"/>
    <cellStyle name="Assumption Percentage. 9 22" xfId="35874"/>
    <cellStyle name="Assumption Percentage. 9 23" xfId="37306"/>
    <cellStyle name="Assumption Percentage. 9 24" xfId="38722"/>
    <cellStyle name="Assumption Percentage. 9 25" xfId="40227"/>
    <cellStyle name="Assumption Percentage. 9 26" xfId="41655"/>
    <cellStyle name="Assumption Percentage. 9 27" xfId="43081"/>
    <cellStyle name="Assumption Percentage. 9 28" xfId="44499"/>
    <cellStyle name="Assumption Percentage. 9 29" xfId="45909"/>
    <cellStyle name="Assumption Percentage. 9 3" xfId="7801"/>
    <cellStyle name="Assumption Percentage. 9 30" xfId="47313"/>
    <cellStyle name="Assumption Percentage. 9 31" xfId="48755"/>
    <cellStyle name="Assumption Percentage. 9 32" xfId="50187"/>
    <cellStyle name="Assumption Percentage. 9 33" xfId="51577"/>
    <cellStyle name="Assumption Percentage. 9 34" xfId="52962"/>
    <cellStyle name="Assumption Percentage. 9 35" xfId="54372"/>
    <cellStyle name="Assumption Percentage. 9 36" xfId="55747"/>
    <cellStyle name="Assumption Percentage. 9 37" xfId="57146"/>
    <cellStyle name="Assumption Percentage. 9 4" xfId="9261"/>
    <cellStyle name="Assumption Percentage. 9 5" xfId="10754"/>
    <cellStyle name="Assumption Percentage. 9 6" xfId="12203"/>
    <cellStyle name="Assumption Percentage. 9 7" xfId="13737"/>
    <cellStyle name="Assumption Percentage. 9 8" xfId="15191"/>
    <cellStyle name="Assumption Percentage. 9 9" xfId="16649"/>
    <cellStyle name="Assumption Year." xfId="1020"/>
    <cellStyle name="Assumption Year. 10" xfId="2579"/>
    <cellStyle name="Assumption Year. 11" xfId="2537"/>
    <cellStyle name="Assumption Year. 12" xfId="6632"/>
    <cellStyle name="Assumption Year. 13" xfId="6731"/>
    <cellStyle name="Assumption Year. 14" xfId="12919"/>
    <cellStyle name="Assumption Year. 15" xfId="7441"/>
    <cellStyle name="Assumption Year. 16" xfId="7894"/>
    <cellStyle name="Assumption Year. 17" xfId="22569"/>
    <cellStyle name="Assumption Year. 18" xfId="6023"/>
    <cellStyle name="Assumption Year. 19" xfId="6488"/>
    <cellStyle name="Assumption Year. 2" xfId="3175"/>
    <cellStyle name="Assumption Year. 2 10" xfId="18507"/>
    <cellStyle name="Assumption Year. 2 11" xfId="20037"/>
    <cellStyle name="Assumption Year. 2 12" xfId="21480"/>
    <cellStyle name="Assumption Year. 2 13" xfId="23002"/>
    <cellStyle name="Assumption Year. 2 14" xfId="24479"/>
    <cellStyle name="Assumption Year. 2 15" xfId="25924"/>
    <cellStyle name="Assumption Year. 2 16" xfId="27429"/>
    <cellStyle name="Assumption Year. 2 17" xfId="28940"/>
    <cellStyle name="Assumption Year. 2 18" xfId="30371"/>
    <cellStyle name="Assumption Year. 2 19" xfId="31879"/>
    <cellStyle name="Assumption Year. 2 2" xfId="4669"/>
    <cellStyle name="Assumption Year. 2 20" xfId="33332"/>
    <cellStyle name="Assumption Year. 2 21" xfId="34772"/>
    <cellStyle name="Assumption Year. 2 22" xfId="36203"/>
    <cellStyle name="Assumption Year. 2 23" xfId="37637"/>
    <cellStyle name="Assumption Year. 2 24" xfId="39057"/>
    <cellStyle name="Assumption Year. 2 25" xfId="40552"/>
    <cellStyle name="Assumption Year. 2 26" xfId="41986"/>
    <cellStyle name="Assumption Year. 2 27" xfId="43408"/>
    <cellStyle name="Assumption Year. 2 28" xfId="44824"/>
    <cellStyle name="Assumption Year. 2 29" xfId="46234"/>
    <cellStyle name="Assumption Year. 2 3" xfId="8140"/>
    <cellStyle name="Assumption Year. 2 30" xfId="47638"/>
    <cellStyle name="Assumption Year. 2 31" xfId="49079"/>
    <cellStyle name="Assumption Year. 2 32" xfId="50510"/>
    <cellStyle name="Assumption Year. 2 33" xfId="51900"/>
    <cellStyle name="Assumption Year. 2 34" xfId="53282"/>
    <cellStyle name="Assumption Year. 2 35" xfId="54692"/>
    <cellStyle name="Assumption Year. 2 36" xfId="56065"/>
    <cellStyle name="Assumption Year. 2 37" xfId="57464"/>
    <cellStyle name="Assumption Year. 2 38" xfId="59112"/>
    <cellStyle name="Assumption Year. 2 4" xfId="9596"/>
    <cellStyle name="Assumption Year. 2 5" xfId="11089"/>
    <cellStyle name="Assumption Year. 2 6" xfId="12539"/>
    <cellStyle name="Assumption Year. 2 7" xfId="14071"/>
    <cellStyle name="Assumption Year. 2 8" xfId="15531"/>
    <cellStyle name="Assumption Year. 2 9" xfId="16983"/>
    <cellStyle name="Assumption Year. 20" xfId="6961"/>
    <cellStyle name="Assumption Year. 21" xfId="35828"/>
    <cellStyle name="Assumption Year. 22" xfId="28496"/>
    <cellStyle name="Assumption Year. 23" xfId="7311"/>
    <cellStyle name="Assumption Year. 24" xfId="58567"/>
    <cellStyle name="Assumption Year. 3" xfId="3033"/>
    <cellStyle name="Assumption Year. 3 10" xfId="18365"/>
    <cellStyle name="Assumption Year. 3 11" xfId="19897"/>
    <cellStyle name="Assumption Year. 3 12" xfId="21342"/>
    <cellStyle name="Assumption Year. 3 13" xfId="22861"/>
    <cellStyle name="Assumption Year. 3 14" xfId="24340"/>
    <cellStyle name="Assumption Year. 3 15" xfId="25785"/>
    <cellStyle name="Assumption Year. 3 16" xfId="27289"/>
    <cellStyle name="Assumption Year. 3 17" xfId="28798"/>
    <cellStyle name="Assumption Year. 3 18" xfId="30231"/>
    <cellStyle name="Assumption Year. 3 19" xfId="31742"/>
    <cellStyle name="Assumption Year. 3 2" xfId="4534"/>
    <cellStyle name="Assumption Year. 3 20" xfId="33196"/>
    <cellStyle name="Assumption Year. 3 21" xfId="34632"/>
    <cellStyle name="Assumption Year. 3 22" xfId="36067"/>
    <cellStyle name="Assumption Year. 3 23" xfId="37501"/>
    <cellStyle name="Assumption Year. 3 24" xfId="38918"/>
    <cellStyle name="Assumption Year. 3 25" xfId="40415"/>
    <cellStyle name="Assumption Year. 3 26" xfId="41847"/>
    <cellStyle name="Assumption Year. 3 27" xfId="43272"/>
    <cellStyle name="Assumption Year. 3 28" xfId="44687"/>
    <cellStyle name="Assumption Year. 3 29" xfId="46096"/>
    <cellStyle name="Assumption Year. 3 3" xfId="7999"/>
    <cellStyle name="Assumption Year. 3 30" xfId="47500"/>
    <cellStyle name="Assumption Year. 3 31" xfId="48943"/>
    <cellStyle name="Assumption Year. 3 32" xfId="50374"/>
    <cellStyle name="Assumption Year. 3 33" xfId="51763"/>
    <cellStyle name="Assumption Year. 3 34" xfId="53147"/>
    <cellStyle name="Assumption Year. 3 35" xfId="54557"/>
    <cellStyle name="Assumption Year. 3 36" xfId="55930"/>
    <cellStyle name="Assumption Year. 3 37" xfId="57329"/>
    <cellStyle name="Assumption Year. 3 4" xfId="9455"/>
    <cellStyle name="Assumption Year. 3 5" xfId="10949"/>
    <cellStyle name="Assumption Year. 3 6" xfId="12401"/>
    <cellStyle name="Assumption Year. 3 7" xfId="13932"/>
    <cellStyle name="Assumption Year. 3 8" xfId="15389"/>
    <cellStyle name="Assumption Year. 3 9" xfId="16845"/>
    <cellStyle name="Assumption Year. 4" xfId="3511"/>
    <cellStyle name="Assumption Year. 4 10" xfId="18841"/>
    <cellStyle name="Assumption Year. 4 11" xfId="20371"/>
    <cellStyle name="Assumption Year. 4 12" xfId="21809"/>
    <cellStyle name="Assumption Year. 4 13" xfId="23336"/>
    <cellStyle name="Assumption Year. 4 14" xfId="24811"/>
    <cellStyle name="Assumption Year. 4 15" xfId="26255"/>
    <cellStyle name="Assumption Year. 4 16" xfId="27763"/>
    <cellStyle name="Assumption Year. 4 17" xfId="29270"/>
    <cellStyle name="Assumption Year. 4 18" xfId="30703"/>
    <cellStyle name="Assumption Year. 4 19" xfId="32212"/>
    <cellStyle name="Assumption Year. 4 2" xfId="4995"/>
    <cellStyle name="Assumption Year. 4 20" xfId="33664"/>
    <cellStyle name="Assumption Year. 4 21" xfId="35105"/>
    <cellStyle name="Assumption Year. 4 22" xfId="36535"/>
    <cellStyle name="Assumption Year. 4 23" xfId="37965"/>
    <cellStyle name="Assumption Year. 4 24" xfId="39389"/>
    <cellStyle name="Assumption Year. 4 25" xfId="40880"/>
    <cellStyle name="Assumption Year. 4 26" xfId="42317"/>
    <cellStyle name="Assumption Year. 4 27" xfId="43739"/>
    <cellStyle name="Assumption Year. 4 28" xfId="45152"/>
    <cellStyle name="Assumption Year. 4 29" xfId="46560"/>
    <cellStyle name="Assumption Year. 4 3" xfId="8475"/>
    <cellStyle name="Assumption Year. 4 30" xfId="47966"/>
    <cellStyle name="Assumption Year. 4 31" xfId="49404"/>
    <cellStyle name="Assumption Year. 4 32" xfId="50836"/>
    <cellStyle name="Assumption Year. 4 33" xfId="52226"/>
    <cellStyle name="Assumption Year. 4 34" xfId="53607"/>
    <cellStyle name="Assumption Year. 4 35" xfId="55018"/>
    <cellStyle name="Assumption Year. 4 36" xfId="56390"/>
    <cellStyle name="Assumption Year. 4 37" xfId="57788"/>
    <cellStyle name="Assumption Year. 4 4" xfId="9932"/>
    <cellStyle name="Assumption Year. 4 5" xfId="11421"/>
    <cellStyle name="Assumption Year. 4 6" xfId="12872"/>
    <cellStyle name="Assumption Year. 4 7" xfId="14405"/>
    <cellStyle name="Assumption Year. 4 8" xfId="15863"/>
    <cellStyle name="Assumption Year. 4 9" xfId="17318"/>
    <cellStyle name="Assumption Year. 5" xfId="3490"/>
    <cellStyle name="Assumption Year. 5 10" xfId="18820"/>
    <cellStyle name="Assumption Year. 5 11" xfId="20350"/>
    <cellStyle name="Assumption Year. 5 12" xfId="21788"/>
    <cellStyle name="Assumption Year. 5 13" xfId="23315"/>
    <cellStyle name="Assumption Year. 5 14" xfId="24790"/>
    <cellStyle name="Assumption Year. 5 15" xfId="26234"/>
    <cellStyle name="Assumption Year. 5 16" xfId="27742"/>
    <cellStyle name="Assumption Year. 5 17" xfId="29249"/>
    <cellStyle name="Assumption Year. 5 18" xfId="30682"/>
    <cellStyle name="Assumption Year. 5 19" xfId="32191"/>
    <cellStyle name="Assumption Year. 5 2" xfId="4974"/>
    <cellStyle name="Assumption Year. 5 20" xfId="33643"/>
    <cellStyle name="Assumption Year. 5 21" xfId="35084"/>
    <cellStyle name="Assumption Year. 5 22" xfId="36514"/>
    <cellStyle name="Assumption Year. 5 23" xfId="37944"/>
    <cellStyle name="Assumption Year. 5 24" xfId="39368"/>
    <cellStyle name="Assumption Year. 5 25" xfId="40859"/>
    <cellStyle name="Assumption Year. 5 26" xfId="42296"/>
    <cellStyle name="Assumption Year. 5 27" xfId="43718"/>
    <cellStyle name="Assumption Year. 5 28" xfId="45131"/>
    <cellStyle name="Assumption Year. 5 29" xfId="46539"/>
    <cellStyle name="Assumption Year. 5 3" xfId="8454"/>
    <cellStyle name="Assumption Year. 5 30" xfId="47945"/>
    <cellStyle name="Assumption Year. 5 31" xfId="49383"/>
    <cellStyle name="Assumption Year. 5 32" xfId="50815"/>
    <cellStyle name="Assumption Year. 5 33" xfId="52205"/>
    <cellStyle name="Assumption Year. 5 34" xfId="53586"/>
    <cellStyle name="Assumption Year. 5 35" xfId="54997"/>
    <cellStyle name="Assumption Year. 5 36" xfId="56369"/>
    <cellStyle name="Assumption Year. 5 37" xfId="57767"/>
    <cellStyle name="Assumption Year. 5 4" xfId="9911"/>
    <cellStyle name="Assumption Year. 5 5" xfId="11400"/>
    <cellStyle name="Assumption Year. 5 6" xfId="12851"/>
    <cellStyle name="Assumption Year. 5 7" xfId="14384"/>
    <cellStyle name="Assumption Year. 5 8" xfId="15842"/>
    <cellStyle name="Assumption Year. 5 9" xfId="17297"/>
    <cellStyle name="Assumption Year. 6" xfId="3179"/>
    <cellStyle name="Assumption Year. 6 10" xfId="18511"/>
    <cellStyle name="Assumption Year. 6 11" xfId="20041"/>
    <cellStyle name="Assumption Year. 6 12" xfId="21484"/>
    <cellStyle name="Assumption Year. 6 13" xfId="23006"/>
    <cellStyle name="Assumption Year. 6 14" xfId="24483"/>
    <cellStyle name="Assumption Year. 6 15" xfId="25928"/>
    <cellStyle name="Assumption Year. 6 16" xfId="27433"/>
    <cellStyle name="Assumption Year. 6 17" xfId="28944"/>
    <cellStyle name="Assumption Year. 6 18" xfId="30375"/>
    <cellStyle name="Assumption Year. 6 19" xfId="31883"/>
    <cellStyle name="Assumption Year. 6 2" xfId="4673"/>
    <cellStyle name="Assumption Year. 6 20" xfId="33336"/>
    <cellStyle name="Assumption Year. 6 21" xfId="34776"/>
    <cellStyle name="Assumption Year. 6 22" xfId="36207"/>
    <cellStyle name="Assumption Year. 6 23" xfId="37641"/>
    <cellStyle name="Assumption Year. 6 24" xfId="39061"/>
    <cellStyle name="Assumption Year. 6 25" xfId="40556"/>
    <cellStyle name="Assumption Year. 6 26" xfId="41990"/>
    <cellStyle name="Assumption Year. 6 27" xfId="43412"/>
    <cellStyle name="Assumption Year. 6 28" xfId="44828"/>
    <cellStyle name="Assumption Year. 6 29" xfId="46238"/>
    <cellStyle name="Assumption Year. 6 3" xfId="8144"/>
    <cellStyle name="Assumption Year. 6 30" xfId="47642"/>
    <cellStyle name="Assumption Year. 6 31" xfId="49083"/>
    <cellStyle name="Assumption Year. 6 32" xfId="50514"/>
    <cellStyle name="Assumption Year. 6 33" xfId="51904"/>
    <cellStyle name="Assumption Year. 6 34" xfId="53286"/>
    <cellStyle name="Assumption Year. 6 35" xfId="54696"/>
    <cellStyle name="Assumption Year. 6 36" xfId="56069"/>
    <cellStyle name="Assumption Year. 6 37" xfId="57468"/>
    <cellStyle name="Assumption Year. 6 4" xfId="9600"/>
    <cellStyle name="Assumption Year. 6 5" xfId="11093"/>
    <cellStyle name="Assumption Year. 6 6" xfId="12543"/>
    <cellStyle name="Assumption Year. 6 7" xfId="14075"/>
    <cellStyle name="Assumption Year. 6 8" xfId="15535"/>
    <cellStyle name="Assumption Year. 6 9" xfId="16987"/>
    <cellStyle name="Assumption Year. 7" xfId="2997"/>
    <cellStyle name="Assumption Year. 7 10" xfId="18329"/>
    <cellStyle name="Assumption Year. 7 11" xfId="19861"/>
    <cellStyle name="Assumption Year. 7 12" xfId="21307"/>
    <cellStyle name="Assumption Year. 7 13" xfId="22825"/>
    <cellStyle name="Assumption Year. 7 14" xfId="24304"/>
    <cellStyle name="Assumption Year. 7 15" xfId="25749"/>
    <cellStyle name="Assumption Year. 7 16" xfId="27254"/>
    <cellStyle name="Assumption Year. 7 17" xfId="28762"/>
    <cellStyle name="Assumption Year. 7 18" xfId="30195"/>
    <cellStyle name="Assumption Year. 7 19" xfId="31706"/>
    <cellStyle name="Assumption Year. 7 2" xfId="4499"/>
    <cellStyle name="Assumption Year. 7 20" xfId="33160"/>
    <cellStyle name="Assumption Year. 7 21" xfId="34597"/>
    <cellStyle name="Assumption Year. 7 22" xfId="36032"/>
    <cellStyle name="Assumption Year. 7 23" xfId="37465"/>
    <cellStyle name="Assumption Year. 7 24" xfId="38882"/>
    <cellStyle name="Assumption Year. 7 25" xfId="40379"/>
    <cellStyle name="Assumption Year. 7 26" xfId="41811"/>
    <cellStyle name="Assumption Year. 7 27" xfId="43236"/>
    <cellStyle name="Assumption Year. 7 28" xfId="44652"/>
    <cellStyle name="Assumption Year. 7 29" xfId="46061"/>
    <cellStyle name="Assumption Year. 7 3" xfId="7963"/>
    <cellStyle name="Assumption Year. 7 30" xfId="47465"/>
    <cellStyle name="Assumption Year. 7 31" xfId="48908"/>
    <cellStyle name="Assumption Year. 7 32" xfId="50339"/>
    <cellStyle name="Assumption Year. 7 33" xfId="51728"/>
    <cellStyle name="Assumption Year. 7 34" xfId="53112"/>
    <cellStyle name="Assumption Year. 7 35" xfId="54522"/>
    <cellStyle name="Assumption Year. 7 36" xfId="55895"/>
    <cellStyle name="Assumption Year. 7 37" xfId="57294"/>
    <cellStyle name="Assumption Year. 7 4" xfId="9419"/>
    <cellStyle name="Assumption Year. 7 5" xfId="10913"/>
    <cellStyle name="Assumption Year. 7 6" xfId="12365"/>
    <cellStyle name="Assumption Year. 7 7" xfId="13897"/>
    <cellStyle name="Assumption Year. 7 8" xfId="15354"/>
    <cellStyle name="Assumption Year. 7 9" xfId="16809"/>
    <cellStyle name="Assumption Year. 8" xfId="3184"/>
    <cellStyle name="Assumption Year. 8 10" xfId="18516"/>
    <cellStyle name="Assumption Year. 8 11" xfId="20046"/>
    <cellStyle name="Assumption Year. 8 12" xfId="21489"/>
    <cellStyle name="Assumption Year. 8 13" xfId="23011"/>
    <cellStyle name="Assumption Year. 8 14" xfId="24488"/>
    <cellStyle name="Assumption Year. 8 15" xfId="25933"/>
    <cellStyle name="Assumption Year. 8 16" xfId="27438"/>
    <cellStyle name="Assumption Year. 8 17" xfId="28949"/>
    <cellStyle name="Assumption Year. 8 18" xfId="30380"/>
    <cellStyle name="Assumption Year. 8 19" xfId="31888"/>
    <cellStyle name="Assumption Year. 8 2" xfId="4678"/>
    <cellStyle name="Assumption Year. 8 20" xfId="33341"/>
    <cellStyle name="Assumption Year. 8 21" xfId="34781"/>
    <cellStyle name="Assumption Year. 8 22" xfId="36212"/>
    <cellStyle name="Assumption Year. 8 23" xfId="37646"/>
    <cellStyle name="Assumption Year. 8 24" xfId="39066"/>
    <cellStyle name="Assumption Year. 8 25" xfId="40561"/>
    <cellStyle name="Assumption Year. 8 26" xfId="41995"/>
    <cellStyle name="Assumption Year. 8 27" xfId="43417"/>
    <cellStyle name="Assumption Year. 8 28" xfId="44833"/>
    <cellStyle name="Assumption Year. 8 29" xfId="46243"/>
    <cellStyle name="Assumption Year. 8 3" xfId="8149"/>
    <cellStyle name="Assumption Year. 8 30" xfId="47647"/>
    <cellStyle name="Assumption Year. 8 31" xfId="49088"/>
    <cellStyle name="Assumption Year. 8 32" xfId="50519"/>
    <cellStyle name="Assumption Year. 8 33" xfId="51909"/>
    <cellStyle name="Assumption Year. 8 34" xfId="53291"/>
    <cellStyle name="Assumption Year. 8 35" xfId="54701"/>
    <cellStyle name="Assumption Year. 8 36" xfId="56074"/>
    <cellStyle name="Assumption Year. 8 37" xfId="57473"/>
    <cellStyle name="Assumption Year. 8 4" xfId="9605"/>
    <cellStyle name="Assumption Year. 8 5" xfId="11098"/>
    <cellStyle name="Assumption Year. 8 6" xfId="12548"/>
    <cellStyle name="Assumption Year. 8 7" xfId="14080"/>
    <cellStyle name="Assumption Year. 8 8" xfId="15540"/>
    <cellStyle name="Assumption Year. 8 9" xfId="16992"/>
    <cellStyle name="Assumption Year. 9" xfId="4076"/>
    <cellStyle name="Assumption Year. 9 10" xfId="19404"/>
    <cellStyle name="Assumption Year. 9 11" xfId="20934"/>
    <cellStyle name="Assumption Year. 9 12" xfId="22370"/>
    <cellStyle name="Assumption Year. 9 13" xfId="23896"/>
    <cellStyle name="Assumption Year. 9 14" xfId="25373"/>
    <cellStyle name="Assumption Year. 9 15" xfId="26815"/>
    <cellStyle name="Assumption Year. 9 16" xfId="28325"/>
    <cellStyle name="Assumption Year. 9 17" xfId="29830"/>
    <cellStyle name="Assumption Year. 9 18" xfId="31267"/>
    <cellStyle name="Assumption Year. 9 19" xfId="32773"/>
    <cellStyle name="Assumption Year. 9 2" xfId="5550"/>
    <cellStyle name="Assumption Year. 9 20" xfId="34225"/>
    <cellStyle name="Assumption Year. 9 21" xfId="35666"/>
    <cellStyle name="Assumption Year. 9 22" xfId="37095"/>
    <cellStyle name="Assumption Year. 9 23" xfId="38526"/>
    <cellStyle name="Assumption Year. 9 24" xfId="39951"/>
    <cellStyle name="Assumption Year. 9 25" xfId="41434"/>
    <cellStyle name="Assumption Year. 9 26" xfId="42875"/>
    <cellStyle name="Assumption Year. 9 27" xfId="44298"/>
    <cellStyle name="Assumption Year. 9 28" xfId="45710"/>
    <cellStyle name="Assumption Year. 9 29" xfId="47115"/>
    <cellStyle name="Assumption Year. 9 3" xfId="9039"/>
    <cellStyle name="Assumption Year. 9 30" xfId="48523"/>
    <cellStyle name="Assumption Year. 9 31" xfId="49957"/>
    <cellStyle name="Assumption Year. 9 32" xfId="51391"/>
    <cellStyle name="Assumption Year. 9 33" xfId="52778"/>
    <cellStyle name="Assumption Year. 9 34" xfId="54162"/>
    <cellStyle name="Assumption Year. 9 35" xfId="55570"/>
    <cellStyle name="Assumption Year. 9 36" xfId="56944"/>
    <cellStyle name="Assumption Year. 9 37" xfId="58339"/>
    <cellStyle name="Assumption Year. 9 4" xfId="10492"/>
    <cellStyle name="Assumption Year. 9 5" xfId="11985"/>
    <cellStyle name="Assumption Year. 9 6" xfId="13433"/>
    <cellStyle name="Assumption Year. 9 7" xfId="14967"/>
    <cellStyle name="Assumption Year. 9 8" xfId="16425"/>
    <cellStyle name="Assumption Year. 9 9" xfId="17879"/>
    <cellStyle name="Assumptions Center Currency" xfId="1021"/>
    <cellStyle name="Assumptions Center Date" xfId="1022"/>
    <cellStyle name="Assumptions Center Multiple" xfId="1023"/>
    <cellStyle name="Assumptions Center Number" xfId="1024"/>
    <cellStyle name="Assumptions Center Percentage" xfId="1025"/>
    <cellStyle name="Assumptions Center Year" xfId="1026"/>
    <cellStyle name="Assumptions Forecast Currency" xfId="1027"/>
    <cellStyle name="Assumptions Forecast Date" xfId="1028"/>
    <cellStyle name="Assumptions Forecast Multiple" xfId="1029"/>
    <cellStyle name="Assumptions Forecast Number" xfId="1030"/>
    <cellStyle name="Assumptions Forecast Percentage" xfId="1031"/>
    <cellStyle name="Assumptions Forecast Title / Name" xfId="1032"/>
    <cellStyle name="Assumptions Forecast Year" xfId="1033"/>
    <cellStyle name="Assumptions Heading" xfId="1034"/>
    <cellStyle name="Assumptions Middle Currency" xfId="1035"/>
    <cellStyle name="Assumptions Middle Date" xfId="1036"/>
    <cellStyle name="Assumptions Middle Multiple" xfId="1037"/>
    <cellStyle name="Assumptions Middle Number" xfId="1038"/>
    <cellStyle name="Assumptions Middle Percentage" xfId="1039"/>
    <cellStyle name="Assumptions Middle Title / Name" xfId="1040"/>
    <cellStyle name="Assumptions Middle Year" xfId="1041"/>
    <cellStyle name="Assumptions Right Currency" xfId="1042"/>
    <cellStyle name="Assumptions Right Date" xfId="1043"/>
    <cellStyle name="Assumptions Right Multiple" xfId="1044"/>
    <cellStyle name="Assumptions Right Number" xfId="1045"/>
    <cellStyle name="Assumptions Right Percentage" xfId="1046"/>
    <cellStyle name="Assumptions Right Year" xfId="1047"/>
    <cellStyle name="Bad" xfId="58506" builtinId="27" hidden="1"/>
    <cellStyle name="Bad" xfId="58768" builtinId="27" hidden="1"/>
    <cellStyle name="Bad" xfId="58804" builtinId="27" hidden="1"/>
    <cellStyle name="Bad" xfId="59261" builtinId="27" hidden="1"/>
    <cellStyle name="Bad" xfId="59298" builtinId="27" hidden="1"/>
    <cellStyle name="Bad" xfId="59333" builtinId="27" hidden="1"/>
    <cellStyle name="Bad" xfId="59368" builtinId="27" hidden="1"/>
    <cellStyle name="Bad" xfId="59403" builtinId="27" hidden="1"/>
    <cellStyle name="Bad" xfId="59441" builtinId="27" hidden="1"/>
    <cellStyle name="Bad" xfId="59477" builtinId="27" hidden="1"/>
    <cellStyle name="Bad" xfId="59573" builtinId="27" hidden="1"/>
    <cellStyle name="Bad" xfId="59474" builtinId="27" hidden="1"/>
    <cellStyle name="Bad" xfId="59666" builtinId="27" hidden="1"/>
    <cellStyle name="Bad" xfId="59599" builtinId="27" hidden="1"/>
    <cellStyle name="Bad" xfId="59554" builtinId="27" hidden="1"/>
    <cellStyle name="Bad" xfId="59708" builtinId="27" hidden="1"/>
    <cellStyle name="Bad" xfId="59936" builtinId="27" hidden="1"/>
    <cellStyle name="Bad" xfId="59971" builtinId="27" hidden="1"/>
    <cellStyle name="Bad" xfId="60006" builtinId="27" hidden="1"/>
    <cellStyle name="Bad" xfId="60051" builtinId="27" hidden="1"/>
    <cellStyle name="Bad" xfId="60173" builtinId="27" hidden="1"/>
    <cellStyle name="Bad" xfId="60208" builtinId="27" hidden="1"/>
    <cellStyle name="Bad" xfId="59890" builtinId="27" hidden="1"/>
    <cellStyle name="Bad" xfId="59875" builtinId="27" hidden="1"/>
    <cellStyle name="Bad" xfId="59854" builtinId="27" hidden="1"/>
    <cellStyle name="Bad" xfId="59926" builtinId="27" hidden="1"/>
    <cellStyle name="Bad" xfId="59790" builtinId="27" hidden="1"/>
    <cellStyle name="Bad" xfId="59829" builtinId="27" hidden="1"/>
    <cellStyle name="Bad" xfId="58753" builtinId="27" hidden="1"/>
    <cellStyle name="Bad" xfId="59136" builtinId="27" hidden="1"/>
    <cellStyle name="Bad" xfId="58945" builtinId="27" hidden="1"/>
    <cellStyle name="Bad" xfId="59745" builtinId="27" hidden="1"/>
    <cellStyle name="Bad" xfId="59754" builtinId="27" hidden="1"/>
    <cellStyle name="Bad" xfId="58765" builtinId="27" hidden="1"/>
    <cellStyle name="Bad" xfId="58957" builtinId="27" hidden="1"/>
    <cellStyle name="Bad" xfId="59294" builtinId="27" hidden="1"/>
    <cellStyle name="Bad" xfId="59130" builtinId="27" hidden="1"/>
    <cellStyle name="Bad" xfId="60114" builtinId="27" hidden="1"/>
    <cellStyle name="Bad" xfId="60261" builtinId="27" hidden="1"/>
    <cellStyle name="Bad" xfId="60296" builtinId="27" hidden="1"/>
    <cellStyle name="Bad" xfId="60331" builtinId="27" hidden="1"/>
    <cellStyle name="Bad" xfId="60370" builtinId="27" hidden="1"/>
    <cellStyle name="Bad" xfId="60444" builtinId="27" hidden="1"/>
    <cellStyle name="Bad" xfId="60479" builtinId="27" hidden="1"/>
    <cellStyle name="Bad" xfId="60514" builtinId="27" hidden="1"/>
    <cellStyle name="Bad" xfId="60551" builtinId="27" hidden="1"/>
    <cellStyle name="Bad" xfId="60586" builtinId="27" hidden="1"/>
    <cellStyle name="Bad" xfId="60629" builtinId="27" hidden="1"/>
    <cellStyle name="Bad" xfId="60664" builtinId="27" hidden="1"/>
    <cellStyle name="Bad" xfId="60699" builtinId="27" hidden="1"/>
    <cellStyle name="Bad" xfId="60734" builtinId="27" hidden="1"/>
    <cellStyle name="Bad" xfId="60769" builtinId="27" hidden="1"/>
    <cellStyle name="Bad" xfId="60805" builtinId="27" hidden="1"/>
    <cellStyle name="Bad" xfId="60841" builtinId="27" hidden="1"/>
    <cellStyle name="Bad" xfId="60926" builtinId="27" hidden="1"/>
    <cellStyle name="Bad" xfId="60838" builtinId="27" hidden="1"/>
    <cellStyle name="Bad" xfId="61015" builtinId="27" hidden="1"/>
    <cellStyle name="Bad" xfId="60952" builtinId="27" hidden="1"/>
    <cellStyle name="Bad" xfId="60911" builtinId="27" hidden="1"/>
    <cellStyle name="Bad" xfId="61056" builtinId="27" hidden="1"/>
    <cellStyle name="Bad" xfId="61119" builtinId="27" hidden="1"/>
    <cellStyle name="Bad" xfId="61154" builtinId="27" hidden="1"/>
    <cellStyle name="Bad" xfId="61189" builtinId="27" hidden="1"/>
    <cellStyle name="Bad" xfId="61226" builtinId="27" hidden="1"/>
    <cellStyle name="Bad" xfId="61294" builtinId="27" hidden="1"/>
    <cellStyle name="Bad" xfId="61329" builtinId="27" hidden="1"/>
    <cellStyle name="Bad 2" xfId="302"/>
    <cellStyle name="Bad 2 2" xfId="1817"/>
    <cellStyle name="Bad 2 3" xfId="469"/>
    <cellStyle name="Bad 3" xfId="470"/>
    <cellStyle name="Bad 3 2" xfId="1818"/>
    <cellStyle name="Bad 4" xfId="468"/>
    <cellStyle name="Bad 4 2" xfId="1819"/>
    <cellStyle name="BMM_Data Input" xfId="1048"/>
    <cellStyle name="bold" xfId="17"/>
    <cellStyle name="Border" xfId="18"/>
    <cellStyle name="Calculation" xfId="58510" builtinId="22" hidden="1"/>
    <cellStyle name="Calculation" xfId="58772" builtinId="22" hidden="1"/>
    <cellStyle name="Calculation" xfId="58808" builtinId="22" hidden="1"/>
    <cellStyle name="Calculation" xfId="59265" builtinId="22" hidden="1"/>
    <cellStyle name="Calculation" xfId="59302" builtinId="22" hidden="1"/>
    <cellStyle name="Calculation" xfId="59337" builtinId="22" hidden="1"/>
    <cellStyle name="Calculation" xfId="59372" builtinId="22" hidden="1"/>
    <cellStyle name="Calculation" xfId="59407" builtinId="22" hidden="1"/>
    <cellStyle name="Calculation" xfId="59445" builtinId="22" hidden="1"/>
    <cellStyle name="Calculation" xfId="59481" builtinId="22" hidden="1"/>
    <cellStyle name="Calculation" xfId="59539" builtinId="22" hidden="1"/>
    <cellStyle name="Calculation" xfId="59577" builtinId="22" hidden="1"/>
    <cellStyle name="Calculation" xfId="59643" builtinId="22" hidden="1"/>
    <cellStyle name="Calculation" xfId="59651" builtinId="22" hidden="1"/>
    <cellStyle name="Calculation" xfId="59600" builtinId="22" hidden="1"/>
    <cellStyle name="Calculation" xfId="59712" builtinId="22" hidden="1"/>
    <cellStyle name="Calculation" xfId="59940" builtinId="22" hidden="1"/>
    <cellStyle name="Calculation" xfId="59975" builtinId="22" hidden="1"/>
    <cellStyle name="Calculation" xfId="60010" builtinId="22" hidden="1"/>
    <cellStyle name="Calculation" xfId="60055" builtinId="22" hidden="1"/>
    <cellStyle name="Calculation" xfId="60177" builtinId="22" hidden="1"/>
    <cellStyle name="Calculation" xfId="60212" builtinId="22" hidden="1"/>
    <cellStyle name="Calculation" xfId="59213" builtinId="22" hidden="1"/>
    <cellStyle name="Calculation" xfId="58934" builtinId="22" hidden="1"/>
    <cellStyle name="Calculation" xfId="58923" builtinId="22" hidden="1"/>
    <cellStyle name="Calculation" xfId="59776" builtinId="22" hidden="1"/>
    <cellStyle name="Calculation" xfId="58949" builtinId="22" hidden="1"/>
    <cellStyle name="Calculation" xfId="58843" builtinId="22" hidden="1"/>
    <cellStyle name="Calculation" xfId="59092" builtinId="22" hidden="1"/>
    <cellStyle name="Calculation" xfId="58902" builtinId="22" hidden="1"/>
    <cellStyle name="Calculation" xfId="59909" builtinId="22" hidden="1"/>
    <cellStyle name="Calculation" xfId="59744" builtinId="22" hidden="1"/>
    <cellStyle name="Calculation" xfId="59041" builtinId="22" hidden="1"/>
    <cellStyle name="Calculation" xfId="59060" builtinId="22" hidden="1"/>
    <cellStyle name="Calculation" xfId="58997" builtinId="22" hidden="1"/>
    <cellStyle name="Calculation" xfId="58996" builtinId="22" hidden="1"/>
    <cellStyle name="Calculation" xfId="60044" builtinId="22" hidden="1"/>
    <cellStyle name="Calculation" xfId="59065" builtinId="22" hidden="1"/>
    <cellStyle name="Calculation" xfId="60265" builtinId="22" hidden="1"/>
    <cellStyle name="Calculation" xfId="60300" builtinId="22" hidden="1"/>
    <cellStyle name="Calculation" xfId="60335" builtinId="22" hidden="1"/>
    <cellStyle name="Calculation" xfId="60374" builtinId="22" hidden="1"/>
    <cellStyle name="Calculation" xfId="60448" builtinId="22" hidden="1"/>
    <cellStyle name="Calculation" xfId="60483" builtinId="22" hidden="1"/>
    <cellStyle name="Calculation" xfId="60518" builtinId="22" hidden="1"/>
    <cellStyle name="Calculation" xfId="60555" builtinId="22" hidden="1"/>
    <cellStyle name="Calculation" xfId="60590" builtinId="22" hidden="1"/>
    <cellStyle name="Calculation" xfId="60633" builtinId="22" hidden="1"/>
    <cellStyle name="Calculation" xfId="60668" builtinId="22" hidden="1"/>
    <cellStyle name="Calculation" xfId="60703" builtinId="22" hidden="1"/>
    <cellStyle name="Calculation" xfId="60738" builtinId="22" hidden="1"/>
    <cellStyle name="Calculation" xfId="60773" builtinId="22" hidden="1"/>
    <cellStyle name="Calculation" xfId="60809" builtinId="22" hidden="1"/>
    <cellStyle name="Calculation" xfId="60845" builtinId="22" hidden="1"/>
    <cellStyle name="Calculation" xfId="60896" builtinId="22" hidden="1"/>
    <cellStyle name="Calculation" xfId="60930" builtinId="22" hidden="1"/>
    <cellStyle name="Calculation" xfId="60993" builtinId="22" hidden="1"/>
    <cellStyle name="Calculation" xfId="61001" builtinId="22" hidden="1"/>
    <cellStyle name="Calculation" xfId="60953" builtinId="22" hidden="1"/>
    <cellStyle name="Calculation" xfId="61060" builtinId="22" hidden="1"/>
    <cellStyle name="Calculation" xfId="61123" builtinId="22" hidden="1"/>
    <cellStyle name="Calculation" xfId="61158" builtinId="22" hidden="1"/>
    <cellStyle name="Calculation" xfId="61193" builtinId="22" hidden="1"/>
    <cellStyle name="Calculation" xfId="61230" builtinId="22" hidden="1"/>
    <cellStyle name="Calculation" xfId="61298" builtinId="22" hidden="1"/>
    <cellStyle name="Calculation" xfId="61333" builtinId="22" hidden="1"/>
    <cellStyle name="Calculation 2" xfId="303"/>
    <cellStyle name="Calculation 2 10" xfId="4100"/>
    <cellStyle name="Calculation 2 10 10" xfId="19428"/>
    <cellStyle name="Calculation 2 10 11" xfId="20958"/>
    <cellStyle name="Calculation 2 10 12" xfId="22394"/>
    <cellStyle name="Calculation 2 10 13" xfId="23920"/>
    <cellStyle name="Calculation 2 10 14" xfId="25397"/>
    <cellStyle name="Calculation 2 10 15" xfId="26839"/>
    <cellStyle name="Calculation 2 10 16" xfId="28349"/>
    <cellStyle name="Calculation 2 10 17" xfId="29854"/>
    <cellStyle name="Calculation 2 10 18" xfId="31291"/>
    <cellStyle name="Calculation 2 10 19" xfId="32797"/>
    <cellStyle name="Calculation 2 10 2" xfId="5574"/>
    <cellStyle name="Calculation 2 10 20" xfId="34249"/>
    <cellStyle name="Calculation 2 10 21" xfId="35690"/>
    <cellStyle name="Calculation 2 10 22" xfId="37119"/>
    <cellStyle name="Calculation 2 10 23" xfId="38550"/>
    <cellStyle name="Calculation 2 10 24" xfId="39975"/>
    <cellStyle name="Calculation 2 10 25" xfId="41458"/>
    <cellStyle name="Calculation 2 10 26" xfId="42899"/>
    <cellStyle name="Calculation 2 10 27" xfId="44322"/>
    <cellStyle name="Calculation 2 10 28" xfId="45734"/>
    <cellStyle name="Calculation 2 10 29" xfId="47139"/>
    <cellStyle name="Calculation 2 10 3" xfId="9063"/>
    <cellStyle name="Calculation 2 10 30" xfId="48547"/>
    <cellStyle name="Calculation 2 10 31" xfId="49981"/>
    <cellStyle name="Calculation 2 10 32" xfId="51415"/>
    <cellStyle name="Calculation 2 10 33" xfId="52802"/>
    <cellStyle name="Calculation 2 10 34" xfId="54186"/>
    <cellStyle name="Calculation 2 10 35" xfId="55594"/>
    <cellStyle name="Calculation 2 10 36" xfId="56968"/>
    <cellStyle name="Calculation 2 10 37" xfId="58363"/>
    <cellStyle name="Calculation 2 10 4" xfId="10516"/>
    <cellStyle name="Calculation 2 10 5" xfId="12009"/>
    <cellStyle name="Calculation 2 10 6" xfId="13457"/>
    <cellStyle name="Calculation 2 10 7" xfId="14991"/>
    <cellStyle name="Calculation 2 10 8" xfId="16449"/>
    <cellStyle name="Calculation 2 10 9" xfId="17903"/>
    <cellStyle name="Calculation 2 11" xfId="2849"/>
    <cellStyle name="Calculation 2 11 10" xfId="18185"/>
    <cellStyle name="Calculation 2 11 11" xfId="19719"/>
    <cellStyle name="Calculation 2 11 12" xfId="21163"/>
    <cellStyle name="Calculation 2 11 13" xfId="22679"/>
    <cellStyle name="Calculation 2 11 14" xfId="24158"/>
    <cellStyle name="Calculation 2 11 15" xfId="25606"/>
    <cellStyle name="Calculation 2 11 16" xfId="27113"/>
    <cellStyle name="Calculation 2 11 17" xfId="28621"/>
    <cellStyle name="Calculation 2 11 18" xfId="30053"/>
    <cellStyle name="Calculation 2 11 19" xfId="31561"/>
    <cellStyle name="Calculation 2 11 2" xfId="4364"/>
    <cellStyle name="Calculation 2 11 20" xfId="33016"/>
    <cellStyle name="Calculation 2 11 21" xfId="34455"/>
    <cellStyle name="Calculation 2 11 22" xfId="35890"/>
    <cellStyle name="Calculation 2 11 23" xfId="37321"/>
    <cellStyle name="Calculation 2 11 24" xfId="38738"/>
    <cellStyle name="Calculation 2 11 25" xfId="40240"/>
    <cellStyle name="Calculation 2 11 26" xfId="41671"/>
    <cellStyle name="Calculation 2 11 27" xfId="43096"/>
    <cellStyle name="Calculation 2 11 28" xfId="44513"/>
    <cellStyle name="Calculation 2 11 29" xfId="45923"/>
    <cellStyle name="Calculation 2 11 3" xfId="7817"/>
    <cellStyle name="Calculation 2 11 30" xfId="47329"/>
    <cellStyle name="Calculation 2 11 31" xfId="48770"/>
    <cellStyle name="Calculation 2 11 32" xfId="50202"/>
    <cellStyle name="Calculation 2 11 33" xfId="51590"/>
    <cellStyle name="Calculation 2 11 34" xfId="52976"/>
    <cellStyle name="Calculation 2 11 35" xfId="54385"/>
    <cellStyle name="Calculation 2 11 36" xfId="55760"/>
    <cellStyle name="Calculation 2 11 37" xfId="57159"/>
    <cellStyle name="Calculation 2 11 4" xfId="9276"/>
    <cellStyle name="Calculation 2 11 5" xfId="10770"/>
    <cellStyle name="Calculation 2 11 6" xfId="12219"/>
    <cellStyle name="Calculation 2 11 7" xfId="13754"/>
    <cellStyle name="Calculation 2 11 8" xfId="15208"/>
    <cellStyle name="Calculation 2 11 9" xfId="16665"/>
    <cellStyle name="Calculation 2 12" xfId="2517"/>
    <cellStyle name="Calculation 2 13" xfId="2502"/>
    <cellStyle name="Calculation 2 14" xfId="6173"/>
    <cellStyle name="Calculation 2 15" xfId="13665"/>
    <cellStyle name="Calculation 2 16" xfId="7382"/>
    <cellStyle name="Calculation 2 17" xfId="7507"/>
    <cellStyle name="Calculation 2 18" xfId="18156"/>
    <cellStyle name="Calculation 2 19" xfId="5902"/>
    <cellStyle name="Calculation 2 2" xfId="1820"/>
    <cellStyle name="Calculation 2 20" xfId="7241"/>
    <cellStyle name="Calculation 2 21" xfId="24986"/>
    <cellStyle name="Calculation 2 22" xfId="6052"/>
    <cellStyle name="Calculation 2 23" xfId="38034"/>
    <cellStyle name="Calculation 2 24" xfId="7412"/>
    <cellStyle name="Calculation 2 25" xfId="31513"/>
    <cellStyle name="Calculation 2 26" xfId="58539"/>
    <cellStyle name="Calculation 2 3" xfId="472"/>
    <cellStyle name="Calculation 2 4" xfId="2916"/>
    <cellStyle name="Calculation 2 4 10" xfId="18252"/>
    <cellStyle name="Calculation 2 4 11" xfId="19784"/>
    <cellStyle name="Calculation 2 4 12" xfId="21229"/>
    <cellStyle name="Calculation 2 4 13" xfId="22745"/>
    <cellStyle name="Calculation 2 4 14" xfId="24225"/>
    <cellStyle name="Calculation 2 4 15" xfId="25672"/>
    <cellStyle name="Calculation 2 4 16" xfId="27179"/>
    <cellStyle name="Calculation 2 4 17" xfId="28685"/>
    <cellStyle name="Calculation 2 4 18" xfId="30119"/>
    <cellStyle name="Calculation 2 4 19" xfId="31627"/>
    <cellStyle name="Calculation 2 4 2" xfId="4428"/>
    <cellStyle name="Calculation 2 4 20" xfId="33082"/>
    <cellStyle name="Calculation 2 4 21" xfId="34521"/>
    <cellStyle name="Calculation 2 4 22" xfId="35955"/>
    <cellStyle name="Calculation 2 4 23" xfId="37388"/>
    <cellStyle name="Calculation 2 4 24" xfId="38805"/>
    <cellStyle name="Calculation 2 4 25" xfId="40306"/>
    <cellStyle name="Calculation 2 4 26" xfId="41737"/>
    <cellStyle name="Calculation 2 4 27" xfId="43161"/>
    <cellStyle name="Calculation 2 4 28" xfId="44579"/>
    <cellStyle name="Calculation 2 4 29" xfId="45987"/>
    <cellStyle name="Calculation 2 4 3" xfId="7883"/>
    <cellStyle name="Calculation 2 4 30" xfId="47393"/>
    <cellStyle name="Calculation 2 4 31" xfId="48834"/>
    <cellStyle name="Calculation 2 4 32" xfId="50266"/>
    <cellStyle name="Calculation 2 4 33" xfId="51654"/>
    <cellStyle name="Calculation 2 4 34" xfId="53040"/>
    <cellStyle name="Calculation 2 4 35" xfId="54449"/>
    <cellStyle name="Calculation 2 4 36" xfId="55824"/>
    <cellStyle name="Calculation 2 4 37" xfId="57223"/>
    <cellStyle name="Calculation 2 4 4" xfId="9342"/>
    <cellStyle name="Calculation 2 4 5" xfId="10836"/>
    <cellStyle name="Calculation 2 4 6" xfId="12285"/>
    <cellStyle name="Calculation 2 4 7" xfId="13819"/>
    <cellStyle name="Calculation 2 4 8" xfId="15274"/>
    <cellStyle name="Calculation 2 4 9" xfId="16731"/>
    <cellStyle name="Calculation 2 5" xfId="3330"/>
    <cellStyle name="Calculation 2 5 10" xfId="18661"/>
    <cellStyle name="Calculation 2 5 11" xfId="20191"/>
    <cellStyle name="Calculation 2 5 12" xfId="21631"/>
    <cellStyle name="Calculation 2 5 13" xfId="23155"/>
    <cellStyle name="Calculation 2 5 14" xfId="24631"/>
    <cellStyle name="Calculation 2 5 15" xfId="26076"/>
    <cellStyle name="Calculation 2 5 16" xfId="27582"/>
    <cellStyle name="Calculation 2 5 17" xfId="29090"/>
    <cellStyle name="Calculation 2 5 18" xfId="30523"/>
    <cellStyle name="Calculation 2 5 19" xfId="32032"/>
    <cellStyle name="Calculation 2 5 2" xfId="4817"/>
    <cellStyle name="Calculation 2 5 20" xfId="33483"/>
    <cellStyle name="Calculation 2 5 21" xfId="34925"/>
    <cellStyle name="Calculation 2 5 22" xfId="36355"/>
    <cellStyle name="Calculation 2 5 23" xfId="37787"/>
    <cellStyle name="Calculation 2 5 24" xfId="39210"/>
    <cellStyle name="Calculation 2 5 25" xfId="40701"/>
    <cellStyle name="Calculation 2 5 26" xfId="42137"/>
    <cellStyle name="Calculation 2 5 27" xfId="43559"/>
    <cellStyle name="Calculation 2 5 28" xfId="44973"/>
    <cellStyle name="Calculation 2 5 29" xfId="46382"/>
    <cellStyle name="Calculation 2 5 3" xfId="8294"/>
    <cellStyle name="Calculation 2 5 30" xfId="47785"/>
    <cellStyle name="Calculation 2 5 31" xfId="49226"/>
    <cellStyle name="Calculation 2 5 32" xfId="50658"/>
    <cellStyle name="Calculation 2 5 33" xfId="52048"/>
    <cellStyle name="Calculation 2 5 34" xfId="53429"/>
    <cellStyle name="Calculation 2 5 35" xfId="54840"/>
    <cellStyle name="Calculation 2 5 36" xfId="56212"/>
    <cellStyle name="Calculation 2 5 37" xfId="57610"/>
    <cellStyle name="Calculation 2 5 4" xfId="9751"/>
    <cellStyle name="Calculation 2 5 5" xfId="11241"/>
    <cellStyle name="Calculation 2 5 6" xfId="12691"/>
    <cellStyle name="Calculation 2 5 7" xfId="14224"/>
    <cellStyle name="Calculation 2 5 8" xfId="15683"/>
    <cellStyle name="Calculation 2 5 9" xfId="17138"/>
    <cellStyle name="Calculation 2 6" xfId="3496"/>
    <cellStyle name="Calculation 2 6 10" xfId="18826"/>
    <cellStyle name="Calculation 2 6 11" xfId="20356"/>
    <cellStyle name="Calculation 2 6 12" xfId="21794"/>
    <cellStyle name="Calculation 2 6 13" xfId="23321"/>
    <cellStyle name="Calculation 2 6 14" xfId="24796"/>
    <cellStyle name="Calculation 2 6 15" xfId="26240"/>
    <cellStyle name="Calculation 2 6 16" xfId="27748"/>
    <cellStyle name="Calculation 2 6 17" xfId="29255"/>
    <cellStyle name="Calculation 2 6 18" xfId="30688"/>
    <cellStyle name="Calculation 2 6 19" xfId="32197"/>
    <cellStyle name="Calculation 2 6 2" xfId="4980"/>
    <cellStyle name="Calculation 2 6 20" xfId="33649"/>
    <cellStyle name="Calculation 2 6 21" xfId="35090"/>
    <cellStyle name="Calculation 2 6 22" xfId="36520"/>
    <cellStyle name="Calculation 2 6 23" xfId="37950"/>
    <cellStyle name="Calculation 2 6 24" xfId="39374"/>
    <cellStyle name="Calculation 2 6 25" xfId="40865"/>
    <cellStyle name="Calculation 2 6 26" xfId="42302"/>
    <cellStyle name="Calculation 2 6 27" xfId="43724"/>
    <cellStyle name="Calculation 2 6 28" xfId="45137"/>
    <cellStyle name="Calculation 2 6 29" xfId="46545"/>
    <cellStyle name="Calculation 2 6 3" xfId="8460"/>
    <cellStyle name="Calculation 2 6 30" xfId="47951"/>
    <cellStyle name="Calculation 2 6 31" xfId="49389"/>
    <cellStyle name="Calculation 2 6 32" xfId="50821"/>
    <cellStyle name="Calculation 2 6 33" xfId="52211"/>
    <cellStyle name="Calculation 2 6 34" xfId="53592"/>
    <cellStyle name="Calculation 2 6 35" xfId="55003"/>
    <cellStyle name="Calculation 2 6 36" xfId="56375"/>
    <cellStyle name="Calculation 2 6 37" xfId="57773"/>
    <cellStyle name="Calculation 2 6 4" xfId="9917"/>
    <cellStyle name="Calculation 2 6 5" xfId="11406"/>
    <cellStyle name="Calculation 2 6 6" xfId="12857"/>
    <cellStyle name="Calculation 2 6 7" xfId="14390"/>
    <cellStyle name="Calculation 2 6 8" xfId="15848"/>
    <cellStyle name="Calculation 2 6 9" xfId="17303"/>
    <cellStyle name="Calculation 2 7" xfId="3540"/>
    <cellStyle name="Calculation 2 7 10" xfId="18870"/>
    <cellStyle name="Calculation 2 7 11" xfId="20399"/>
    <cellStyle name="Calculation 2 7 12" xfId="21838"/>
    <cellStyle name="Calculation 2 7 13" xfId="23365"/>
    <cellStyle name="Calculation 2 7 14" xfId="24839"/>
    <cellStyle name="Calculation 2 7 15" xfId="26283"/>
    <cellStyle name="Calculation 2 7 16" xfId="27791"/>
    <cellStyle name="Calculation 2 7 17" xfId="29297"/>
    <cellStyle name="Calculation 2 7 18" xfId="30732"/>
    <cellStyle name="Calculation 2 7 19" xfId="32240"/>
    <cellStyle name="Calculation 2 7 2" xfId="5022"/>
    <cellStyle name="Calculation 2 7 20" xfId="33691"/>
    <cellStyle name="Calculation 2 7 21" xfId="35134"/>
    <cellStyle name="Calculation 2 7 22" xfId="36564"/>
    <cellStyle name="Calculation 2 7 23" xfId="37994"/>
    <cellStyle name="Calculation 2 7 24" xfId="39417"/>
    <cellStyle name="Calculation 2 7 25" xfId="40908"/>
    <cellStyle name="Calculation 2 7 26" xfId="42344"/>
    <cellStyle name="Calculation 2 7 27" xfId="43768"/>
    <cellStyle name="Calculation 2 7 28" xfId="45179"/>
    <cellStyle name="Calculation 2 7 29" xfId="46587"/>
    <cellStyle name="Calculation 2 7 3" xfId="8504"/>
    <cellStyle name="Calculation 2 7 30" xfId="47993"/>
    <cellStyle name="Calculation 2 7 31" xfId="49432"/>
    <cellStyle name="Calculation 2 7 32" xfId="50863"/>
    <cellStyle name="Calculation 2 7 33" xfId="52253"/>
    <cellStyle name="Calculation 2 7 34" xfId="53634"/>
    <cellStyle name="Calculation 2 7 35" xfId="55045"/>
    <cellStyle name="Calculation 2 7 36" xfId="56417"/>
    <cellStyle name="Calculation 2 7 37" xfId="57815"/>
    <cellStyle name="Calculation 2 7 4" xfId="9960"/>
    <cellStyle name="Calculation 2 7 5" xfId="11450"/>
    <cellStyle name="Calculation 2 7 6" xfId="12900"/>
    <cellStyle name="Calculation 2 7 7" xfId="14433"/>
    <cellStyle name="Calculation 2 7 8" xfId="15891"/>
    <cellStyle name="Calculation 2 7 9" xfId="17346"/>
    <cellStyle name="Calculation 2 8" xfId="3022"/>
    <cellStyle name="Calculation 2 8 10" xfId="18354"/>
    <cellStyle name="Calculation 2 8 11" xfId="19886"/>
    <cellStyle name="Calculation 2 8 12" xfId="21332"/>
    <cellStyle name="Calculation 2 8 13" xfId="22850"/>
    <cellStyle name="Calculation 2 8 14" xfId="24329"/>
    <cellStyle name="Calculation 2 8 15" xfId="25774"/>
    <cellStyle name="Calculation 2 8 16" xfId="27279"/>
    <cellStyle name="Calculation 2 8 17" xfId="28787"/>
    <cellStyle name="Calculation 2 8 18" xfId="30220"/>
    <cellStyle name="Calculation 2 8 19" xfId="31731"/>
    <cellStyle name="Calculation 2 8 2" xfId="4524"/>
    <cellStyle name="Calculation 2 8 20" xfId="33185"/>
    <cellStyle name="Calculation 2 8 21" xfId="34622"/>
    <cellStyle name="Calculation 2 8 22" xfId="36057"/>
    <cellStyle name="Calculation 2 8 23" xfId="37490"/>
    <cellStyle name="Calculation 2 8 24" xfId="38907"/>
    <cellStyle name="Calculation 2 8 25" xfId="40404"/>
    <cellStyle name="Calculation 2 8 26" xfId="41836"/>
    <cellStyle name="Calculation 2 8 27" xfId="43261"/>
    <cellStyle name="Calculation 2 8 28" xfId="44677"/>
    <cellStyle name="Calculation 2 8 29" xfId="46086"/>
    <cellStyle name="Calculation 2 8 3" xfId="7988"/>
    <cellStyle name="Calculation 2 8 30" xfId="47490"/>
    <cellStyle name="Calculation 2 8 31" xfId="48933"/>
    <cellStyle name="Calculation 2 8 32" xfId="50364"/>
    <cellStyle name="Calculation 2 8 33" xfId="51753"/>
    <cellStyle name="Calculation 2 8 34" xfId="53137"/>
    <cellStyle name="Calculation 2 8 35" xfId="54547"/>
    <cellStyle name="Calculation 2 8 36" xfId="55920"/>
    <cellStyle name="Calculation 2 8 37" xfId="57319"/>
    <cellStyle name="Calculation 2 8 4" xfId="9444"/>
    <cellStyle name="Calculation 2 8 5" xfId="10938"/>
    <cellStyle name="Calculation 2 8 6" xfId="12390"/>
    <cellStyle name="Calculation 2 8 7" xfId="13922"/>
    <cellStyle name="Calculation 2 8 8" xfId="15379"/>
    <cellStyle name="Calculation 2 8 9" xfId="16834"/>
    <cellStyle name="Calculation 2 9" xfId="3422"/>
    <cellStyle name="Calculation 2 9 10" xfId="18752"/>
    <cellStyle name="Calculation 2 9 11" xfId="20282"/>
    <cellStyle name="Calculation 2 9 12" xfId="21720"/>
    <cellStyle name="Calculation 2 9 13" xfId="23247"/>
    <cellStyle name="Calculation 2 9 14" xfId="24722"/>
    <cellStyle name="Calculation 2 9 15" xfId="26166"/>
    <cellStyle name="Calculation 2 9 16" xfId="27674"/>
    <cellStyle name="Calculation 2 9 17" xfId="29181"/>
    <cellStyle name="Calculation 2 9 18" xfId="30614"/>
    <cellStyle name="Calculation 2 9 19" xfId="32123"/>
    <cellStyle name="Calculation 2 9 2" xfId="4906"/>
    <cellStyle name="Calculation 2 9 20" xfId="33575"/>
    <cellStyle name="Calculation 2 9 21" xfId="35016"/>
    <cellStyle name="Calculation 2 9 22" xfId="36446"/>
    <cellStyle name="Calculation 2 9 23" xfId="37876"/>
    <cellStyle name="Calculation 2 9 24" xfId="39300"/>
    <cellStyle name="Calculation 2 9 25" xfId="40791"/>
    <cellStyle name="Calculation 2 9 26" xfId="42228"/>
    <cellStyle name="Calculation 2 9 27" xfId="43650"/>
    <cellStyle name="Calculation 2 9 28" xfId="45063"/>
    <cellStyle name="Calculation 2 9 29" xfId="46471"/>
    <cellStyle name="Calculation 2 9 3" xfId="8386"/>
    <cellStyle name="Calculation 2 9 30" xfId="47877"/>
    <cellStyle name="Calculation 2 9 31" xfId="49315"/>
    <cellStyle name="Calculation 2 9 32" xfId="50747"/>
    <cellStyle name="Calculation 2 9 33" xfId="52137"/>
    <cellStyle name="Calculation 2 9 34" xfId="53518"/>
    <cellStyle name="Calculation 2 9 35" xfId="54929"/>
    <cellStyle name="Calculation 2 9 36" xfId="56301"/>
    <cellStyle name="Calculation 2 9 37" xfId="57699"/>
    <cellStyle name="Calculation 2 9 4" xfId="9843"/>
    <cellStyle name="Calculation 2 9 5" xfId="11332"/>
    <cellStyle name="Calculation 2 9 6" xfId="12783"/>
    <cellStyle name="Calculation 2 9 7" xfId="14316"/>
    <cellStyle name="Calculation 2 9 8" xfId="15774"/>
    <cellStyle name="Calculation 2 9 9" xfId="17229"/>
    <cellStyle name="Calculation 3" xfId="473"/>
    <cellStyle name="Calculation 3 2" xfId="1821"/>
    <cellStyle name="Calculation 4" xfId="471"/>
    <cellStyle name="Calculation 4 10" xfId="3003"/>
    <cellStyle name="Calculation 4 10 10" xfId="18335"/>
    <cellStyle name="Calculation 4 10 11" xfId="19867"/>
    <cellStyle name="Calculation 4 10 12" xfId="21313"/>
    <cellStyle name="Calculation 4 10 13" xfId="22831"/>
    <cellStyle name="Calculation 4 10 14" xfId="24310"/>
    <cellStyle name="Calculation 4 10 15" xfId="25755"/>
    <cellStyle name="Calculation 4 10 16" xfId="27260"/>
    <cellStyle name="Calculation 4 10 17" xfId="28768"/>
    <cellStyle name="Calculation 4 10 18" xfId="30201"/>
    <cellStyle name="Calculation 4 10 19" xfId="31712"/>
    <cellStyle name="Calculation 4 10 2" xfId="4505"/>
    <cellStyle name="Calculation 4 10 20" xfId="33166"/>
    <cellStyle name="Calculation 4 10 21" xfId="34603"/>
    <cellStyle name="Calculation 4 10 22" xfId="36038"/>
    <cellStyle name="Calculation 4 10 23" xfId="37471"/>
    <cellStyle name="Calculation 4 10 24" xfId="38888"/>
    <cellStyle name="Calculation 4 10 25" xfId="40385"/>
    <cellStyle name="Calculation 4 10 26" xfId="41817"/>
    <cellStyle name="Calculation 4 10 27" xfId="43242"/>
    <cellStyle name="Calculation 4 10 28" xfId="44658"/>
    <cellStyle name="Calculation 4 10 29" xfId="46067"/>
    <cellStyle name="Calculation 4 10 3" xfId="7969"/>
    <cellStyle name="Calculation 4 10 30" xfId="47471"/>
    <cellStyle name="Calculation 4 10 31" xfId="48914"/>
    <cellStyle name="Calculation 4 10 32" xfId="50345"/>
    <cellStyle name="Calculation 4 10 33" xfId="51734"/>
    <cellStyle name="Calculation 4 10 34" xfId="53118"/>
    <cellStyle name="Calculation 4 10 35" xfId="54528"/>
    <cellStyle name="Calculation 4 10 36" xfId="55901"/>
    <cellStyle name="Calculation 4 10 37" xfId="57300"/>
    <cellStyle name="Calculation 4 10 4" xfId="9425"/>
    <cellStyle name="Calculation 4 10 5" xfId="10919"/>
    <cellStyle name="Calculation 4 10 6" xfId="12371"/>
    <cellStyle name="Calculation 4 10 7" xfId="13903"/>
    <cellStyle name="Calculation 4 10 8" xfId="15360"/>
    <cellStyle name="Calculation 4 10 9" xfId="16815"/>
    <cellStyle name="Calculation 4 11" xfId="2915"/>
    <cellStyle name="Calculation 4 11 10" xfId="18251"/>
    <cellStyle name="Calculation 4 11 11" xfId="19783"/>
    <cellStyle name="Calculation 4 11 12" xfId="21228"/>
    <cellStyle name="Calculation 4 11 13" xfId="22744"/>
    <cellStyle name="Calculation 4 11 14" xfId="24224"/>
    <cellStyle name="Calculation 4 11 15" xfId="25671"/>
    <cellStyle name="Calculation 4 11 16" xfId="27178"/>
    <cellStyle name="Calculation 4 11 17" xfId="28684"/>
    <cellStyle name="Calculation 4 11 18" xfId="30118"/>
    <cellStyle name="Calculation 4 11 19" xfId="31626"/>
    <cellStyle name="Calculation 4 11 2" xfId="4427"/>
    <cellStyle name="Calculation 4 11 20" xfId="33081"/>
    <cellStyle name="Calculation 4 11 21" xfId="34520"/>
    <cellStyle name="Calculation 4 11 22" xfId="35954"/>
    <cellStyle name="Calculation 4 11 23" xfId="37387"/>
    <cellStyle name="Calculation 4 11 24" xfId="38804"/>
    <cellStyle name="Calculation 4 11 25" xfId="40305"/>
    <cellStyle name="Calculation 4 11 26" xfId="41736"/>
    <cellStyle name="Calculation 4 11 27" xfId="43160"/>
    <cellStyle name="Calculation 4 11 28" xfId="44578"/>
    <cellStyle name="Calculation 4 11 29" xfId="45986"/>
    <cellStyle name="Calculation 4 11 3" xfId="7882"/>
    <cellStyle name="Calculation 4 11 30" xfId="47392"/>
    <cellStyle name="Calculation 4 11 31" xfId="48833"/>
    <cellStyle name="Calculation 4 11 32" xfId="50265"/>
    <cellStyle name="Calculation 4 11 33" xfId="51653"/>
    <cellStyle name="Calculation 4 11 34" xfId="53039"/>
    <cellStyle name="Calculation 4 11 35" xfId="54448"/>
    <cellStyle name="Calculation 4 11 36" xfId="55823"/>
    <cellStyle name="Calculation 4 11 37" xfId="57222"/>
    <cellStyle name="Calculation 4 11 4" xfId="9341"/>
    <cellStyle name="Calculation 4 11 5" xfId="10835"/>
    <cellStyle name="Calculation 4 11 6" xfId="12284"/>
    <cellStyle name="Calculation 4 11 7" xfId="13818"/>
    <cellStyle name="Calculation 4 11 8" xfId="15273"/>
    <cellStyle name="Calculation 4 11 9" xfId="16730"/>
    <cellStyle name="Calculation 4 12" xfId="3492"/>
    <cellStyle name="Calculation 4 12 10" xfId="18822"/>
    <cellStyle name="Calculation 4 12 11" xfId="20352"/>
    <cellStyle name="Calculation 4 12 12" xfId="21790"/>
    <cellStyle name="Calculation 4 12 13" xfId="23317"/>
    <cellStyle name="Calculation 4 12 14" xfId="24792"/>
    <cellStyle name="Calculation 4 12 15" xfId="26236"/>
    <cellStyle name="Calculation 4 12 16" xfId="27744"/>
    <cellStyle name="Calculation 4 12 17" xfId="29251"/>
    <cellStyle name="Calculation 4 12 18" xfId="30684"/>
    <cellStyle name="Calculation 4 12 19" xfId="32193"/>
    <cellStyle name="Calculation 4 12 2" xfId="4976"/>
    <cellStyle name="Calculation 4 12 20" xfId="33645"/>
    <cellStyle name="Calculation 4 12 21" xfId="35086"/>
    <cellStyle name="Calculation 4 12 22" xfId="36516"/>
    <cellStyle name="Calculation 4 12 23" xfId="37946"/>
    <cellStyle name="Calculation 4 12 24" xfId="39370"/>
    <cellStyle name="Calculation 4 12 25" xfId="40861"/>
    <cellStyle name="Calculation 4 12 26" xfId="42298"/>
    <cellStyle name="Calculation 4 12 27" xfId="43720"/>
    <cellStyle name="Calculation 4 12 28" xfId="45133"/>
    <cellStyle name="Calculation 4 12 29" xfId="46541"/>
    <cellStyle name="Calculation 4 12 3" xfId="8456"/>
    <cellStyle name="Calculation 4 12 30" xfId="47947"/>
    <cellStyle name="Calculation 4 12 31" xfId="49385"/>
    <cellStyle name="Calculation 4 12 32" xfId="50817"/>
    <cellStyle name="Calculation 4 12 33" xfId="52207"/>
    <cellStyle name="Calculation 4 12 34" xfId="53588"/>
    <cellStyle name="Calculation 4 12 35" xfId="54999"/>
    <cellStyle name="Calculation 4 12 36" xfId="56371"/>
    <cellStyle name="Calculation 4 12 37" xfId="57769"/>
    <cellStyle name="Calculation 4 12 4" xfId="9913"/>
    <cellStyle name="Calculation 4 12 5" xfId="11402"/>
    <cellStyle name="Calculation 4 12 6" xfId="12853"/>
    <cellStyle name="Calculation 4 12 7" xfId="14386"/>
    <cellStyle name="Calculation 4 12 8" xfId="15844"/>
    <cellStyle name="Calculation 4 12 9" xfId="17299"/>
    <cellStyle name="Calculation 4 13" xfId="2542"/>
    <cellStyle name="Calculation 4 14" xfId="2609"/>
    <cellStyle name="Calculation 4 15" xfId="6820"/>
    <cellStyle name="Calculation 4 16" xfId="6054"/>
    <cellStyle name="Calculation 4 17" xfId="15142"/>
    <cellStyle name="Calculation 4 18" xfId="7064"/>
    <cellStyle name="Calculation 4 19" xfId="7293"/>
    <cellStyle name="Calculation 4 2" xfId="1822"/>
    <cellStyle name="Calculation 4 2 10" xfId="3322"/>
    <cellStyle name="Calculation 4 2 10 10" xfId="18653"/>
    <cellStyle name="Calculation 4 2 10 11" xfId="20183"/>
    <cellStyle name="Calculation 4 2 10 12" xfId="21624"/>
    <cellStyle name="Calculation 4 2 10 13" xfId="23148"/>
    <cellStyle name="Calculation 4 2 10 14" xfId="24623"/>
    <cellStyle name="Calculation 4 2 10 15" xfId="26068"/>
    <cellStyle name="Calculation 4 2 10 16" xfId="27575"/>
    <cellStyle name="Calculation 4 2 10 17" xfId="29083"/>
    <cellStyle name="Calculation 4 2 10 18" xfId="30516"/>
    <cellStyle name="Calculation 4 2 10 19" xfId="32024"/>
    <cellStyle name="Calculation 4 2 10 2" xfId="4810"/>
    <cellStyle name="Calculation 4 2 10 20" xfId="33475"/>
    <cellStyle name="Calculation 4 2 10 21" xfId="34917"/>
    <cellStyle name="Calculation 4 2 10 22" xfId="36348"/>
    <cellStyle name="Calculation 4 2 10 23" xfId="37780"/>
    <cellStyle name="Calculation 4 2 10 24" xfId="39202"/>
    <cellStyle name="Calculation 4 2 10 25" xfId="40694"/>
    <cellStyle name="Calculation 4 2 10 26" xfId="42129"/>
    <cellStyle name="Calculation 4 2 10 27" xfId="43552"/>
    <cellStyle name="Calculation 4 2 10 28" xfId="44966"/>
    <cellStyle name="Calculation 4 2 10 29" xfId="46375"/>
    <cellStyle name="Calculation 4 2 10 3" xfId="8286"/>
    <cellStyle name="Calculation 4 2 10 30" xfId="47778"/>
    <cellStyle name="Calculation 4 2 10 31" xfId="49219"/>
    <cellStyle name="Calculation 4 2 10 32" xfId="50651"/>
    <cellStyle name="Calculation 4 2 10 33" xfId="52041"/>
    <cellStyle name="Calculation 4 2 10 34" xfId="53422"/>
    <cellStyle name="Calculation 4 2 10 35" xfId="54833"/>
    <cellStyle name="Calculation 4 2 10 36" xfId="56205"/>
    <cellStyle name="Calculation 4 2 10 37" xfId="57603"/>
    <cellStyle name="Calculation 4 2 10 4" xfId="9743"/>
    <cellStyle name="Calculation 4 2 10 5" xfId="11233"/>
    <cellStyle name="Calculation 4 2 10 6" xfId="12683"/>
    <cellStyle name="Calculation 4 2 10 7" xfId="14217"/>
    <cellStyle name="Calculation 4 2 10 8" xfId="15675"/>
    <cellStyle name="Calculation 4 2 10 9" xfId="17130"/>
    <cellStyle name="Calculation 4 2 11" xfId="2835"/>
    <cellStyle name="Calculation 4 2 11 10" xfId="18171"/>
    <cellStyle name="Calculation 4 2 11 11" xfId="19706"/>
    <cellStyle name="Calculation 4 2 11 12" xfId="21151"/>
    <cellStyle name="Calculation 4 2 11 13" xfId="22665"/>
    <cellStyle name="Calculation 4 2 11 14" xfId="24145"/>
    <cellStyle name="Calculation 4 2 11 15" xfId="25593"/>
    <cellStyle name="Calculation 4 2 11 16" xfId="27100"/>
    <cellStyle name="Calculation 4 2 11 17" xfId="28610"/>
    <cellStyle name="Calculation 4 2 11 18" xfId="30040"/>
    <cellStyle name="Calculation 4 2 11 19" xfId="31547"/>
    <cellStyle name="Calculation 4 2 11 2" xfId="4353"/>
    <cellStyle name="Calculation 4 2 11 20" xfId="33002"/>
    <cellStyle name="Calculation 4 2 11 21" xfId="34444"/>
    <cellStyle name="Calculation 4 2 11 22" xfId="35877"/>
    <cellStyle name="Calculation 4 2 11 23" xfId="37309"/>
    <cellStyle name="Calculation 4 2 11 24" xfId="38725"/>
    <cellStyle name="Calculation 4 2 11 25" xfId="40229"/>
    <cellStyle name="Calculation 4 2 11 26" xfId="41657"/>
    <cellStyle name="Calculation 4 2 11 27" xfId="43084"/>
    <cellStyle name="Calculation 4 2 11 28" xfId="44502"/>
    <cellStyle name="Calculation 4 2 11 29" xfId="45911"/>
    <cellStyle name="Calculation 4 2 11 3" xfId="7803"/>
    <cellStyle name="Calculation 4 2 11 30" xfId="47316"/>
    <cellStyle name="Calculation 4 2 11 31" xfId="48758"/>
    <cellStyle name="Calculation 4 2 11 32" xfId="50190"/>
    <cellStyle name="Calculation 4 2 11 33" xfId="51579"/>
    <cellStyle name="Calculation 4 2 11 34" xfId="52964"/>
    <cellStyle name="Calculation 4 2 11 35" xfId="54374"/>
    <cellStyle name="Calculation 4 2 11 36" xfId="55749"/>
    <cellStyle name="Calculation 4 2 11 37" xfId="57148"/>
    <cellStyle name="Calculation 4 2 11 4" xfId="9264"/>
    <cellStyle name="Calculation 4 2 11 5" xfId="10757"/>
    <cellStyle name="Calculation 4 2 11 6" xfId="12206"/>
    <cellStyle name="Calculation 4 2 11 7" xfId="13740"/>
    <cellStyle name="Calculation 4 2 11 8" xfId="15194"/>
    <cellStyle name="Calculation 4 2 11 9" xfId="16652"/>
    <cellStyle name="Calculation 4 2 12" xfId="2686"/>
    <cellStyle name="Calculation 4 2 13" xfId="2563"/>
    <cellStyle name="Calculation 4 2 14" xfId="9229"/>
    <cellStyle name="Calculation 4 2 15" xfId="6609"/>
    <cellStyle name="Calculation 4 2 16" xfId="10689"/>
    <cellStyle name="Calculation 4 2 17" xfId="15329"/>
    <cellStyle name="Calculation 4 2 18" xfId="12228"/>
    <cellStyle name="Calculation 4 2 19" xfId="10706"/>
    <cellStyle name="Calculation 4 2 2" xfId="2279"/>
    <cellStyle name="Calculation 4 2 2 10" xfId="2748"/>
    <cellStyle name="Calculation 4 2 2 11" xfId="4282"/>
    <cellStyle name="Calculation 4 2 2 12" xfId="5795"/>
    <cellStyle name="Calculation 4 2 2 13" xfId="6400"/>
    <cellStyle name="Calculation 4 2 2 14" xfId="7585"/>
    <cellStyle name="Calculation 4 2 2 15" xfId="7372"/>
    <cellStyle name="Calculation 4 2 2 16" xfId="11291"/>
    <cellStyle name="Calculation 4 2 2 17" xfId="22600"/>
    <cellStyle name="Calculation 4 2 2 18" xfId="10666"/>
    <cellStyle name="Calculation 4 2 2 19" xfId="7495"/>
    <cellStyle name="Calculation 4 2 2 2" xfId="3597"/>
    <cellStyle name="Calculation 4 2 2 2 10" xfId="18927"/>
    <cellStyle name="Calculation 4 2 2 2 11" xfId="20456"/>
    <cellStyle name="Calculation 4 2 2 2 12" xfId="21894"/>
    <cellStyle name="Calculation 4 2 2 2 13" xfId="23420"/>
    <cellStyle name="Calculation 4 2 2 2 14" xfId="24895"/>
    <cellStyle name="Calculation 4 2 2 2 15" xfId="26339"/>
    <cellStyle name="Calculation 4 2 2 2 16" xfId="27848"/>
    <cellStyle name="Calculation 4 2 2 2 17" xfId="29353"/>
    <cellStyle name="Calculation 4 2 2 2 18" xfId="30788"/>
    <cellStyle name="Calculation 4 2 2 2 19" xfId="32295"/>
    <cellStyle name="Calculation 4 2 2 2 2" xfId="5076"/>
    <cellStyle name="Calculation 4 2 2 2 20" xfId="33748"/>
    <cellStyle name="Calculation 4 2 2 2 21" xfId="35190"/>
    <cellStyle name="Calculation 4 2 2 2 22" xfId="36619"/>
    <cellStyle name="Calculation 4 2 2 2 23" xfId="38050"/>
    <cellStyle name="Calculation 4 2 2 2 24" xfId="39473"/>
    <cellStyle name="Calculation 4 2 2 2 25" xfId="40961"/>
    <cellStyle name="Calculation 4 2 2 2 26" xfId="42400"/>
    <cellStyle name="Calculation 4 2 2 2 27" xfId="43823"/>
    <cellStyle name="Calculation 4 2 2 2 28" xfId="45235"/>
    <cellStyle name="Calculation 4 2 2 2 29" xfId="46642"/>
    <cellStyle name="Calculation 4 2 2 2 3" xfId="8561"/>
    <cellStyle name="Calculation 4 2 2 2 30" xfId="48047"/>
    <cellStyle name="Calculation 4 2 2 2 31" xfId="49485"/>
    <cellStyle name="Calculation 4 2 2 2 32" xfId="50917"/>
    <cellStyle name="Calculation 4 2 2 2 33" xfId="52307"/>
    <cellStyle name="Calculation 4 2 2 2 34" xfId="53689"/>
    <cellStyle name="Calculation 4 2 2 2 35" xfId="55099"/>
    <cellStyle name="Calculation 4 2 2 2 36" xfId="56471"/>
    <cellStyle name="Calculation 4 2 2 2 37" xfId="57868"/>
    <cellStyle name="Calculation 4 2 2 2 38" xfId="60101"/>
    <cellStyle name="Calculation 4 2 2 2 4" xfId="10016"/>
    <cellStyle name="Calculation 4 2 2 2 5" xfId="11506"/>
    <cellStyle name="Calculation 4 2 2 2 6" xfId="12957"/>
    <cellStyle name="Calculation 4 2 2 2 7" xfId="14490"/>
    <cellStyle name="Calculation 4 2 2 2 8" xfId="15947"/>
    <cellStyle name="Calculation 4 2 2 2 9" xfId="17403"/>
    <cellStyle name="Calculation 4 2 2 20" xfId="7484"/>
    <cellStyle name="Calculation 4 2 2 21" xfId="7405"/>
    <cellStyle name="Calculation 4 2 2 22" xfId="45016"/>
    <cellStyle name="Calculation 4 2 2 23" xfId="6331"/>
    <cellStyle name="Calculation 4 2 2 24" xfId="58674"/>
    <cellStyle name="Calculation 4 2 2 3" xfId="3700"/>
    <cellStyle name="Calculation 4 2 2 3 10" xfId="19030"/>
    <cellStyle name="Calculation 4 2 2 3 11" xfId="20559"/>
    <cellStyle name="Calculation 4 2 2 3 12" xfId="21996"/>
    <cellStyle name="Calculation 4 2 2 3 13" xfId="23522"/>
    <cellStyle name="Calculation 4 2 2 3 14" xfId="24998"/>
    <cellStyle name="Calculation 4 2 2 3 15" xfId="26441"/>
    <cellStyle name="Calculation 4 2 2 3 16" xfId="27950"/>
    <cellStyle name="Calculation 4 2 2 3 17" xfId="29455"/>
    <cellStyle name="Calculation 4 2 2 3 18" xfId="30891"/>
    <cellStyle name="Calculation 4 2 2 3 19" xfId="32397"/>
    <cellStyle name="Calculation 4 2 2 3 2" xfId="5178"/>
    <cellStyle name="Calculation 4 2 2 3 20" xfId="33849"/>
    <cellStyle name="Calculation 4 2 2 3 21" xfId="35292"/>
    <cellStyle name="Calculation 4 2 2 3 22" xfId="36722"/>
    <cellStyle name="Calculation 4 2 2 3 23" xfId="38152"/>
    <cellStyle name="Calculation 4 2 2 3 24" xfId="39575"/>
    <cellStyle name="Calculation 4 2 2 3 25" xfId="41062"/>
    <cellStyle name="Calculation 4 2 2 3 26" xfId="42501"/>
    <cellStyle name="Calculation 4 2 2 3 27" xfId="43925"/>
    <cellStyle name="Calculation 4 2 2 3 28" xfId="45337"/>
    <cellStyle name="Calculation 4 2 2 3 29" xfId="46742"/>
    <cellStyle name="Calculation 4 2 2 3 3" xfId="8664"/>
    <cellStyle name="Calculation 4 2 2 3 30" xfId="48149"/>
    <cellStyle name="Calculation 4 2 2 3 31" xfId="49585"/>
    <cellStyle name="Calculation 4 2 2 3 32" xfId="51018"/>
    <cellStyle name="Calculation 4 2 2 3 33" xfId="52407"/>
    <cellStyle name="Calculation 4 2 2 3 34" xfId="53790"/>
    <cellStyle name="Calculation 4 2 2 3 35" xfId="55199"/>
    <cellStyle name="Calculation 4 2 2 3 36" xfId="56572"/>
    <cellStyle name="Calculation 4 2 2 3 37" xfId="57968"/>
    <cellStyle name="Calculation 4 2 2 3 4" xfId="10119"/>
    <cellStyle name="Calculation 4 2 2 3 5" xfId="11609"/>
    <cellStyle name="Calculation 4 2 2 3 6" xfId="13059"/>
    <cellStyle name="Calculation 4 2 2 3 7" xfId="14592"/>
    <cellStyle name="Calculation 4 2 2 3 8" xfId="16050"/>
    <cellStyle name="Calculation 4 2 2 3 9" xfId="17505"/>
    <cellStyle name="Calculation 4 2 2 4" xfId="3790"/>
    <cellStyle name="Calculation 4 2 2 4 10" xfId="19120"/>
    <cellStyle name="Calculation 4 2 2 4 11" xfId="20649"/>
    <cellStyle name="Calculation 4 2 2 4 12" xfId="22086"/>
    <cellStyle name="Calculation 4 2 2 4 13" xfId="23612"/>
    <cellStyle name="Calculation 4 2 2 4 14" xfId="25088"/>
    <cellStyle name="Calculation 4 2 2 4 15" xfId="26531"/>
    <cellStyle name="Calculation 4 2 2 4 16" xfId="28040"/>
    <cellStyle name="Calculation 4 2 2 4 17" xfId="29545"/>
    <cellStyle name="Calculation 4 2 2 4 18" xfId="30981"/>
    <cellStyle name="Calculation 4 2 2 4 19" xfId="32487"/>
    <cellStyle name="Calculation 4 2 2 4 2" xfId="5268"/>
    <cellStyle name="Calculation 4 2 2 4 20" xfId="33939"/>
    <cellStyle name="Calculation 4 2 2 4 21" xfId="35381"/>
    <cellStyle name="Calculation 4 2 2 4 22" xfId="36812"/>
    <cellStyle name="Calculation 4 2 2 4 23" xfId="38241"/>
    <cellStyle name="Calculation 4 2 2 4 24" xfId="39665"/>
    <cellStyle name="Calculation 4 2 2 4 25" xfId="41151"/>
    <cellStyle name="Calculation 4 2 2 4 26" xfId="42591"/>
    <cellStyle name="Calculation 4 2 2 4 27" xfId="44014"/>
    <cellStyle name="Calculation 4 2 2 4 28" xfId="45427"/>
    <cellStyle name="Calculation 4 2 2 4 29" xfId="46831"/>
    <cellStyle name="Calculation 4 2 2 4 3" xfId="8753"/>
    <cellStyle name="Calculation 4 2 2 4 30" xfId="48239"/>
    <cellStyle name="Calculation 4 2 2 4 31" xfId="49675"/>
    <cellStyle name="Calculation 4 2 2 4 32" xfId="51108"/>
    <cellStyle name="Calculation 4 2 2 4 33" xfId="52496"/>
    <cellStyle name="Calculation 4 2 2 4 34" xfId="53880"/>
    <cellStyle name="Calculation 4 2 2 4 35" xfId="55288"/>
    <cellStyle name="Calculation 4 2 2 4 36" xfId="56662"/>
    <cellStyle name="Calculation 4 2 2 4 37" xfId="58057"/>
    <cellStyle name="Calculation 4 2 2 4 4" xfId="10209"/>
    <cellStyle name="Calculation 4 2 2 4 5" xfId="11699"/>
    <cellStyle name="Calculation 4 2 2 4 6" xfId="13149"/>
    <cellStyle name="Calculation 4 2 2 4 7" xfId="14681"/>
    <cellStyle name="Calculation 4 2 2 4 8" xfId="16140"/>
    <cellStyle name="Calculation 4 2 2 4 9" xfId="17595"/>
    <cellStyle name="Calculation 4 2 2 5" xfId="3870"/>
    <cellStyle name="Calculation 4 2 2 5 10" xfId="19199"/>
    <cellStyle name="Calculation 4 2 2 5 11" xfId="20729"/>
    <cellStyle name="Calculation 4 2 2 5 12" xfId="22165"/>
    <cellStyle name="Calculation 4 2 2 5 13" xfId="23691"/>
    <cellStyle name="Calculation 4 2 2 5 14" xfId="25167"/>
    <cellStyle name="Calculation 4 2 2 5 15" xfId="26610"/>
    <cellStyle name="Calculation 4 2 2 5 16" xfId="28120"/>
    <cellStyle name="Calculation 4 2 2 5 17" xfId="29625"/>
    <cellStyle name="Calculation 4 2 2 5 18" xfId="31061"/>
    <cellStyle name="Calculation 4 2 2 5 19" xfId="32567"/>
    <cellStyle name="Calculation 4 2 2 5 2" xfId="5346"/>
    <cellStyle name="Calculation 4 2 2 5 20" xfId="34019"/>
    <cellStyle name="Calculation 4 2 2 5 21" xfId="35461"/>
    <cellStyle name="Calculation 4 2 2 5 22" xfId="36890"/>
    <cellStyle name="Calculation 4 2 2 5 23" xfId="38320"/>
    <cellStyle name="Calculation 4 2 2 5 24" xfId="39745"/>
    <cellStyle name="Calculation 4 2 2 5 25" xfId="41230"/>
    <cellStyle name="Calculation 4 2 2 5 26" xfId="42670"/>
    <cellStyle name="Calculation 4 2 2 5 27" xfId="44093"/>
    <cellStyle name="Calculation 4 2 2 5 28" xfId="45506"/>
    <cellStyle name="Calculation 4 2 2 5 29" xfId="46909"/>
    <cellStyle name="Calculation 4 2 2 5 3" xfId="8833"/>
    <cellStyle name="Calculation 4 2 2 5 30" xfId="48319"/>
    <cellStyle name="Calculation 4 2 2 5 31" xfId="49753"/>
    <cellStyle name="Calculation 4 2 2 5 32" xfId="51186"/>
    <cellStyle name="Calculation 4 2 2 5 33" xfId="52574"/>
    <cellStyle name="Calculation 4 2 2 5 34" xfId="53958"/>
    <cellStyle name="Calculation 4 2 2 5 35" xfId="55366"/>
    <cellStyle name="Calculation 4 2 2 5 36" xfId="56740"/>
    <cellStyle name="Calculation 4 2 2 5 37" xfId="58135"/>
    <cellStyle name="Calculation 4 2 2 5 4" xfId="10288"/>
    <cellStyle name="Calculation 4 2 2 5 5" xfId="11779"/>
    <cellStyle name="Calculation 4 2 2 5 6" xfId="13229"/>
    <cellStyle name="Calculation 4 2 2 5 7" xfId="14761"/>
    <cellStyle name="Calculation 4 2 2 5 8" xfId="16220"/>
    <cellStyle name="Calculation 4 2 2 5 9" xfId="17675"/>
    <cellStyle name="Calculation 4 2 2 6" xfId="3949"/>
    <cellStyle name="Calculation 4 2 2 6 10" xfId="19277"/>
    <cellStyle name="Calculation 4 2 2 6 11" xfId="20807"/>
    <cellStyle name="Calculation 4 2 2 6 12" xfId="22243"/>
    <cellStyle name="Calculation 4 2 2 6 13" xfId="23769"/>
    <cellStyle name="Calculation 4 2 2 6 14" xfId="25246"/>
    <cellStyle name="Calculation 4 2 2 6 15" xfId="26688"/>
    <cellStyle name="Calculation 4 2 2 6 16" xfId="28198"/>
    <cellStyle name="Calculation 4 2 2 6 17" xfId="29703"/>
    <cellStyle name="Calculation 4 2 2 6 18" xfId="31140"/>
    <cellStyle name="Calculation 4 2 2 6 19" xfId="32646"/>
    <cellStyle name="Calculation 4 2 2 6 2" xfId="5423"/>
    <cellStyle name="Calculation 4 2 2 6 20" xfId="34098"/>
    <cellStyle name="Calculation 4 2 2 6 21" xfId="35539"/>
    <cellStyle name="Calculation 4 2 2 6 22" xfId="36968"/>
    <cellStyle name="Calculation 4 2 2 6 23" xfId="38399"/>
    <cellStyle name="Calculation 4 2 2 6 24" xfId="39824"/>
    <cellStyle name="Calculation 4 2 2 6 25" xfId="41307"/>
    <cellStyle name="Calculation 4 2 2 6 26" xfId="42748"/>
    <cellStyle name="Calculation 4 2 2 6 27" xfId="44171"/>
    <cellStyle name="Calculation 4 2 2 6 28" xfId="45583"/>
    <cellStyle name="Calculation 4 2 2 6 29" xfId="46988"/>
    <cellStyle name="Calculation 4 2 2 6 3" xfId="8912"/>
    <cellStyle name="Calculation 4 2 2 6 30" xfId="48396"/>
    <cellStyle name="Calculation 4 2 2 6 31" xfId="49830"/>
    <cellStyle name="Calculation 4 2 2 6 32" xfId="51264"/>
    <cellStyle name="Calculation 4 2 2 6 33" xfId="52651"/>
    <cellStyle name="Calculation 4 2 2 6 34" xfId="54035"/>
    <cellStyle name="Calculation 4 2 2 6 35" xfId="55443"/>
    <cellStyle name="Calculation 4 2 2 6 36" xfId="56817"/>
    <cellStyle name="Calculation 4 2 2 6 37" xfId="58212"/>
    <cellStyle name="Calculation 4 2 2 6 4" xfId="10365"/>
    <cellStyle name="Calculation 4 2 2 6 5" xfId="11858"/>
    <cellStyle name="Calculation 4 2 2 6 6" xfId="13306"/>
    <cellStyle name="Calculation 4 2 2 6 7" xfId="14840"/>
    <cellStyle name="Calculation 4 2 2 6 8" xfId="16298"/>
    <cellStyle name="Calculation 4 2 2 6 9" xfId="17752"/>
    <cellStyle name="Calculation 4 2 2 7" xfId="4030"/>
    <cellStyle name="Calculation 4 2 2 7 10" xfId="19358"/>
    <cellStyle name="Calculation 4 2 2 7 11" xfId="20888"/>
    <cellStyle name="Calculation 4 2 2 7 12" xfId="22324"/>
    <cellStyle name="Calculation 4 2 2 7 13" xfId="23850"/>
    <cellStyle name="Calculation 4 2 2 7 14" xfId="25327"/>
    <cellStyle name="Calculation 4 2 2 7 15" xfId="26769"/>
    <cellStyle name="Calculation 4 2 2 7 16" xfId="28279"/>
    <cellStyle name="Calculation 4 2 2 7 17" xfId="29784"/>
    <cellStyle name="Calculation 4 2 2 7 18" xfId="31221"/>
    <cellStyle name="Calculation 4 2 2 7 19" xfId="32727"/>
    <cellStyle name="Calculation 4 2 2 7 2" xfId="5504"/>
    <cellStyle name="Calculation 4 2 2 7 20" xfId="34179"/>
    <cellStyle name="Calculation 4 2 2 7 21" xfId="35620"/>
    <cellStyle name="Calculation 4 2 2 7 22" xfId="37049"/>
    <cellStyle name="Calculation 4 2 2 7 23" xfId="38480"/>
    <cellStyle name="Calculation 4 2 2 7 24" xfId="39905"/>
    <cellStyle name="Calculation 4 2 2 7 25" xfId="41388"/>
    <cellStyle name="Calculation 4 2 2 7 26" xfId="42829"/>
    <cellStyle name="Calculation 4 2 2 7 27" xfId="44252"/>
    <cellStyle name="Calculation 4 2 2 7 28" xfId="45664"/>
    <cellStyle name="Calculation 4 2 2 7 29" xfId="47069"/>
    <cellStyle name="Calculation 4 2 2 7 3" xfId="8993"/>
    <cellStyle name="Calculation 4 2 2 7 30" xfId="48477"/>
    <cellStyle name="Calculation 4 2 2 7 31" xfId="49911"/>
    <cellStyle name="Calculation 4 2 2 7 32" xfId="51345"/>
    <cellStyle name="Calculation 4 2 2 7 33" xfId="52732"/>
    <cellStyle name="Calculation 4 2 2 7 34" xfId="54116"/>
    <cellStyle name="Calculation 4 2 2 7 35" xfId="55524"/>
    <cellStyle name="Calculation 4 2 2 7 36" xfId="56898"/>
    <cellStyle name="Calculation 4 2 2 7 37" xfId="58293"/>
    <cellStyle name="Calculation 4 2 2 7 4" xfId="10446"/>
    <cellStyle name="Calculation 4 2 2 7 5" xfId="11939"/>
    <cellStyle name="Calculation 4 2 2 7 6" xfId="13387"/>
    <cellStyle name="Calculation 4 2 2 7 7" xfId="14921"/>
    <cellStyle name="Calculation 4 2 2 7 8" xfId="16379"/>
    <cellStyle name="Calculation 4 2 2 7 9" xfId="17833"/>
    <cellStyle name="Calculation 4 2 2 8" xfId="4116"/>
    <cellStyle name="Calculation 4 2 2 8 10" xfId="19444"/>
    <cellStyle name="Calculation 4 2 2 8 11" xfId="20974"/>
    <cellStyle name="Calculation 4 2 2 8 12" xfId="22410"/>
    <cellStyle name="Calculation 4 2 2 8 13" xfId="23936"/>
    <cellStyle name="Calculation 4 2 2 8 14" xfId="25413"/>
    <cellStyle name="Calculation 4 2 2 8 15" xfId="26855"/>
    <cellStyle name="Calculation 4 2 2 8 16" xfId="28365"/>
    <cellStyle name="Calculation 4 2 2 8 17" xfId="29870"/>
    <cellStyle name="Calculation 4 2 2 8 18" xfId="31307"/>
    <cellStyle name="Calculation 4 2 2 8 19" xfId="32813"/>
    <cellStyle name="Calculation 4 2 2 8 2" xfId="5590"/>
    <cellStyle name="Calculation 4 2 2 8 20" xfId="34265"/>
    <cellStyle name="Calculation 4 2 2 8 21" xfId="35706"/>
    <cellStyle name="Calculation 4 2 2 8 22" xfId="37135"/>
    <cellStyle name="Calculation 4 2 2 8 23" xfId="38566"/>
    <cellStyle name="Calculation 4 2 2 8 24" xfId="39991"/>
    <cellStyle name="Calculation 4 2 2 8 25" xfId="41474"/>
    <cellStyle name="Calculation 4 2 2 8 26" xfId="42915"/>
    <cellStyle name="Calculation 4 2 2 8 27" xfId="44338"/>
    <cellStyle name="Calculation 4 2 2 8 28" xfId="45750"/>
    <cellStyle name="Calculation 4 2 2 8 29" xfId="47155"/>
    <cellStyle name="Calculation 4 2 2 8 3" xfId="9079"/>
    <cellStyle name="Calculation 4 2 2 8 30" xfId="48563"/>
    <cellStyle name="Calculation 4 2 2 8 31" xfId="49997"/>
    <cellStyle name="Calculation 4 2 2 8 32" xfId="51431"/>
    <cellStyle name="Calculation 4 2 2 8 33" xfId="52818"/>
    <cellStyle name="Calculation 4 2 2 8 34" xfId="54202"/>
    <cellStyle name="Calculation 4 2 2 8 35" xfId="55610"/>
    <cellStyle name="Calculation 4 2 2 8 36" xfId="56984"/>
    <cellStyle name="Calculation 4 2 2 8 37" xfId="58379"/>
    <cellStyle name="Calculation 4 2 2 8 4" xfId="10532"/>
    <cellStyle name="Calculation 4 2 2 8 5" xfId="12025"/>
    <cellStyle name="Calculation 4 2 2 8 6" xfId="13473"/>
    <cellStyle name="Calculation 4 2 2 8 7" xfId="15007"/>
    <cellStyle name="Calculation 4 2 2 8 8" xfId="16465"/>
    <cellStyle name="Calculation 4 2 2 8 9" xfId="17919"/>
    <cellStyle name="Calculation 4 2 2 9" xfId="4183"/>
    <cellStyle name="Calculation 4 2 2 9 10" xfId="19511"/>
    <cellStyle name="Calculation 4 2 2 9 11" xfId="21041"/>
    <cellStyle name="Calculation 4 2 2 9 12" xfId="22477"/>
    <cellStyle name="Calculation 4 2 2 9 13" xfId="24003"/>
    <cellStyle name="Calculation 4 2 2 9 14" xfId="25480"/>
    <cellStyle name="Calculation 4 2 2 9 15" xfId="26922"/>
    <cellStyle name="Calculation 4 2 2 9 16" xfId="28432"/>
    <cellStyle name="Calculation 4 2 2 9 17" xfId="29937"/>
    <cellStyle name="Calculation 4 2 2 9 18" xfId="31374"/>
    <cellStyle name="Calculation 4 2 2 9 19" xfId="32880"/>
    <cellStyle name="Calculation 4 2 2 9 2" xfId="5657"/>
    <cellStyle name="Calculation 4 2 2 9 20" xfId="34332"/>
    <cellStyle name="Calculation 4 2 2 9 21" xfId="35773"/>
    <cellStyle name="Calculation 4 2 2 9 22" xfId="37202"/>
    <cellStyle name="Calculation 4 2 2 9 23" xfId="38633"/>
    <cellStyle name="Calculation 4 2 2 9 24" xfId="40058"/>
    <cellStyle name="Calculation 4 2 2 9 25" xfId="41541"/>
    <cellStyle name="Calculation 4 2 2 9 26" xfId="42982"/>
    <cellStyle name="Calculation 4 2 2 9 27" xfId="44405"/>
    <cellStyle name="Calculation 4 2 2 9 28" xfId="45817"/>
    <cellStyle name="Calculation 4 2 2 9 29" xfId="47222"/>
    <cellStyle name="Calculation 4 2 2 9 3" xfId="9146"/>
    <cellStyle name="Calculation 4 2 2 9 30" xfId="48630"/>
    <cellStyle name="Calculation 4 2 2 9 31" xfId="50064"/>
    <cellStyle name="Calculation 4 2 2 9 32" xfId="51498"/>
    <cellStyle name="Calculation 4 2 2 9 33" xfId="52885"/>
    <cellStyle name="Calculation 4 2 2 9 34" xfId="54269"/>
    <cellStyle name="Calculation 4 2 2 9 35" xfId="55677"/>
    <cellStyle name="Calculation 4 2 2 9 36" xfId="57051"/>
    <cellStyle name="Calculation 4 2 2 9 37" xfId="58446"/>
    <cellStyle name="Calculation 4 2 2 9 4" xfId="10599"/>
    <cellStyle name="Calculation 4 2 2 9 5" xfId="12092"/>
    <cellStyle name="Calculation 4 2 2 9 6" xfId="13540"/>
    <cellStyle name="Calculation 4 2 2 9 7" xfId="15074"/>
    <cellStyle name="Calculation 4 2 2 9 8" xfId="16532"/>
    <cellStyle name="Calculation 4 2 2 9 9" xfId="17986"/>
    <cellStyle name="Calculation 4 2 20" xfId="20418"/>
    <cellStyle name="Calculation 4 2 21" xfId="30458"/>
    <cellStyle name="Calculation 4 2 22" xfId="9473"/>
    <cellStyle name="Calculation 4 2 23" xfId="35829"/>
    <cellStyle name="Calculation 4 2 24" xfId="48723"/>
    <cellStyle name="Calculation 4 2 25" xfId="44460"/>
    <cellStyle name="Calculation 4 2 26" xfId="58638"/>
    <cellStyle name="Calculation 4 2 3" xfId="2327"/>
    <cellStyle name="Calculation 4 2 3 10" xfId="2783"/>
    <cellStyle name="Calculation 4 2 3 11" xfId="4315"/>
    <cellStyle name="Calculation 4 2 3 12" xfId="7591"/>
    <cellStyle name="Calculation 4 2 3 13" xfId="6945"/>
    <cellStyle name="Calculation 4 2 3 14" xfId="18069"/>
    <cellStyle name="Calculation 4 2 3 15" xfId="6576"/>
    <cellStyle name="Calculation 4 2 3 16" xfId="5985"/>
    <cellStyle name="Calculation 4 2 3 17" xfId="27005"/>
    <cellStyle name="Calculation 4 2 3 18" xfId="10667"/>
    <cellStyle name="Calculation 4 2 3 19" xfId="18114"/>
    <cellStyle name="Calculation 4 2 3 2" xfId="3636"/>
    <cellStyle name="Calculation 4 2 3 2 10" xfId="18966"/>
    <cellStyle name="Calculation 4 2 3 2 11" xfId="20495"/>
    <cellStyle name="Calculation 4 2 3 2 12" xfId="21932"/>
    <cellStyle name="Calculation 4 2 3 2 13" xfId="23458"/>
    <cellStyle name="Calculation 4 2 3 2 14" xfId="24934"/>
    <cellStyle name="Calculation 4 2 3 2 15" xfId="26378"/>
    <cellStyle name="Calculation 4 2 3 2 16" xfId="27886"/>
    <cellStyle name="Calculation 4 2 3 2 17" xfId="29392"/>
    <cellStyle name="Calculation 4 2 3 2 18" xfId="30827"/>
    <cellStyle name="Calculation 4 2 3 2 19" xfId="32334"/>
    <cellStyle name="Calculation 4 2 3 2 2" xfId="5114"/>
    <cellStyle name="Calculation 4 2 3 2 20" xfId="33786"/>
    <cellStyle name="Calculation 4 2 3 2 21" xfId="35228"/>
    <cellStyle name="Calculation 4 2 3 2 22" xfId="36658"/>
    <cellStyle name="Calculation 4 2 3 2 23" xfId="38088"/>
    <cellStyle name="Calculation 4 2 3 2 24" xfId="39511"/>
    <cellStyle name="Calculation 4 2 3 2 25" xfId="41000"/>
    <cellStyle name="Calculation 4 2 3 2 26" xfId="42438"/>
    <cellStyle name="Calculation 4 2 3 2 27" xfId="43862"/>
    <cellStyle name="Calculation 4 2 3 2 28" xfId="45274"/>
    <cellStyle name="Calculation 4 2 3 2 29" xfId="46680"/>
    <cellStyle name="Calculation 4 2 3 2 3" xfId="8600"/>
    <cellStyle name="Calculation 4 2 3 2 30" xfId="48085"/>
    <cellStyle name="Calculation 4 2 3 2 31" xfId="49523"/>
    <cellStyle name="Calculation 4 2 3 2 32" xfId="50955"/>
    <cellStyle name="Calculation 4 2 3 2 33" xfId="52345"/>
    <cellStyle name="Calculation 4 2 3 2 34" xfId="53727"/>
    <cellStyle name="Calculation 4 2 3 2 35" xfId="55137"/>
    <cellStyle name="Calculation 4 2 3 2 36" xfId="56509"/>
    <cellStyle name="Calculation 4 2 3 2 37" xfId="57906"/>
    <cellStyle name="Calculation 4 2 3 2 38" xfId="60140"/>
    <cellStyle name="Calculation 4 2 3 2 4" xfId="10055"/>
    <cellStyle name="Calculation 4 2 3 2 5" xfId="11545"/>
    <cellStyle name="Calculation 4 2 3 2 6" xfId="12996"/>
    <cellStyle name="Calculation 4 2 3 2 7" xfId="14528"/>
    <cellStyle name="Calculation 4 2 3 2 8" xfId="15986"/>
    <cellStyle name="Calculation 4 2 3 2 9" xfId="17441"/>
    <cellStyle name="Calculation 4 2 3 20" xfId="6549"/>
    <cellStyle name="Calculation 4 2 3 21" xfId="48701"/>
    <cellStyle name="Calculation 4 2 3 22" xfId="42187"/>
    <cellStyle name="Calculation 4 2 3 23" xfId="51671"/>
    <cellStyle name="Calculation 4 2 3 24" xfId="58707"/>
    <cellStyle name="Calculation 4 2 3 3" xfId="3737"/>
    <cellStyle name="Calculation 4 2 3 3 10" xfId="19067"/>
    <cellStyle name="Calculation 4 2 3 3 11" xfId="20596"/>
    <cellStyle name="Calculation 4 2 3 3 12" xfId="22033"/>
    <cellStyle name="Calculation 4 2 3 3 13" xfId="23559"/>
    <cellStyle name="Calculation 4 2 3 3 14" xfId="25035"/>
    <cellStyle name="Calculation 4 2 3 3 15" xfId="26478"/>
    <cellStyle name="Calculation 4 2 3 3 16" xfId="27987"/>
    <cellStyle name="Calculation 4 2 3 3 17" xfId="29492"/>
    <cellStyle name="Calculation 4 2 3 3 18" xfId="30928"/>
    <cellStyle name="Calculation 4 2 3 3 19" xfId="32434"/>
    <cellStyle name="Calculation 4 2 3 3 2" xfId="5215"/>
    <cellStyle name="Calculation 4 2 3 3 20" xfId="33886"/>
    <cellStyle name="Calculation 4 2 3 3 21" xfId="35329"/>
    <cellStyle name="Calculation 4 2 3 3 22" xfId="36759"/>
    <cellStyle name="Calculation 4 2 3 3 23" xfId="38189"/>
    <cellStyle name="Calculation 4 2 3 3 24" xfId="39612"/>
    <cellStyle name="Calculation 4 2 3 3 25" xfId="41099"/>
    <cellStyle name="Calculation 4 2 3 3 26" xfId="42538"/>
    <cellStyle name="Calculation 4 2 3 3 27" xfId="43962"/>
    <cellStyle name="Calculation 4 2 3 3 28" xfId="45374"/>
    <cellStyle name="Calculation 4 2 3 3 29" xfId="46779"/>
    <cellStyle name="Calculation 4 2 3 3 3" xfId="8701"/>
    <cellStyle name="Calculation 4 2 3 3 30" xfId="48186"/>
    <cellStyle name="Calculation 4 2 3 3 31" xfId="49622"/>
    <cellStyle name="Calculation 4 2 3 3 32" xfId="51055"/>
    <cellStyle name="Calculation 4 2 3 3 33" xfId="52444"/>
    <cellStyle name="Calculation 4 2 3 3 34" xfId="53827"/>
    <cellStyle name="Calculation 4 2 3 3 35" xfId="55236"/>
    <cellStyle name="Calculation 4 2 3 3 36" xfId="56609"/>
    <cellStyle name="Calculation 4 2 3 3 37" xfId="58005"/>
    <cellStyle name="Calculation 4 2 3 3 4" xfId="10156"/>
    <cellStyle name="Calculation 4 2 3 3 5" xfId="11646"/>
    <cellStyle name="Calculation 4 2 3 3 6" xfId="13096"/>
    <cellStyle name="Calculation 4 2 3 3 7" xfId="14629"/>
    <cellStyle name="Calculation 4 2 3 3 8" xfId="16087"/>
    <cellStyle name="Calculation 4 2 3 3 9" xfId="17542"/>
    <cellStyle name="Calculation 4 2 3 4" xfId="3828"/>
    <cellStyle name="Calculation 4 2 3 4 10" xfId="19158"/>
    <cellStyle name="Calculation 4 2 3 4 11" xfId="20687"/>
    <cellStyle name="Calculation 4 2 3 4 12" xfId="22124"/>
    <cellStyle name="Calculation 4 2 3 4 13" xfId="23650"/>
    <cellStyle name="Calculation 4 2 3 4 14" xfId="25126"/>
    <cellStyle name="Calculation 4 2 3 4 15" xfId="26569"/>
    <cellStyle name="Calculation 4 2 3 4 16" xfId="28078"/>
    <cellStyle name="Calculation 4 2 3 4 17" xfId="29583"/>
    <cellStyle name="Calculation 4 2 3 4 18" xfId="31019"/>
    <cellStyle name="Calculation 4 2 3 4 19" xfId="32525"/>
    <cellStyle name="Calculation 4 2 3 4 2" xfId="5306"/>
    <cellStyle name="Calculation 4 2 3 4 20" xfId="33977"/>
    <cellStyle name="Calculation 4 2 3 4 21" xfId="35419"/>
    <cellStyle name="Calculation 4 2 3 4 22" xfId="36850"/>
    <cellStyle name="Calculation 4 2 3 4 23" xfId="38279"/>
    <cellStyle name="Calculation 4 2 3 4 24" xfId="39703"/>
    <cellStyle name="Calculation 4 2 3 4 25" xfId="41189"/>
    <cellStyle name="Calculation 4 2 3 4 26" xfId="42629"/>
    <cellStyle name="Calculation 4 2 3 4 27" xfId="44052"/>
    <cellStyle name="Calculation 4 2 3 4 28" xfId="45465"/>
    <cellStyle name="Calculation 4 2 3 4 29" xfId="46869"/>
    <cellStyle name="Calculation 4 2 3 4 3" xfId="8791"/>
    <cellStyle name="Calculation 4 2 3 4 30" xfId="48277"/>
    <cellStyle name="Calculation 4 2 3 4 31" xfId="49713"/>
    <cellStyle name="Calculation 4 2 3 4 32" xfId="51146"/>
    <cellStyle name="Calculation 4 2 3 4 33" xfId="52534"/>
    <cellStyle name="Calculation 4 2 3 4 34" xfId="53918"/>
    <cellStyle name="Calculation 4 2 3 4 35" xfId="55326"/>
    <cellStyle name="Calculation 4 2 3 4 36" xfId="56700"/>
    <cellStyle name="Calculation 4 2 3 4 37" xfId="58095"/>
    <cellStyle name="Calculation 4 2 3 4 4" xfId="10247"/>
    <cellStyle name="Calculation 4 2 3 4 5" xfId="11737"/>
    <cellStyle name="Calculation 4 2 3 4 6" xfId="13187"/>
    <cellStyle name="Calculation 4 2 3 4 7" xfId="14719"/>
    <cellStyle name="Calculation 4 2 3 4 8" xfId="16178"/>
    <cellStyle name="Calculation 4 2 3 4 9" xfId="17633"/>
    <cellStyle name="Calculation 4 2 3 5" xfId="3907"/>
    <cellStyle name="Calculation 4 2 3 5 10" xfId="19236"/>
    <cellStyle name="Calculation 4 2 3 5 11" xfId="20766"/>
    <cellStyle name="Calculation 4 2 3 5 12" xfId="22202"/>
    <cellStyle name="Calculation 4 2 3 5 13" xfId="23728"/>
    <cellStyle name="Calculation 4 2 3 5 14" xfId="25204"/>
    <cellStyle name="Calculation 4 2 3 5 15" xfId="26647"/>
    <cellStyle name="Calculation 4 2 3 5 16" xfId="28157"/>
    <cellStyle name="Calculation 4 2 3 5 17" xfId="29662"/>
    <cellStyle name="Calculation 4 2 3 5 18" xfId="31098"/>
    <cellStyle name="Calculation 4 2 3 5 19" xfId="32604"/>
    <cellStyle name="Calculation 4 2 3 5 2" xfId="5383"/>
    <cellStyle name="Calculation 4 2 3 5 20" xfId="34056"/>
    <cellStyle name="Calculation 4 2 3 5 21" xfId="35498"/>
    <cellStyle name="Calculation 4 2 3 5 22" xfId="36927"/>
    <cellStyle name="Calculation 4 2 3 5 23" xfId="38357"/>
    <cellStyle name="Calculation 4 2 3 5 24" xfId="39782"/>
    <cellStyle name="Calculation 4 2 3 5 25" xfId="41267"/>
    <cellStyle name="Calculation 4 2 3 5 26" xfId="42707"/>
    <cellStyle name="Calculation 4 2 3 5 27" xfId="44130"/>
    <cellStyle name="Calculation 4 2 3 5 28" xfId="45543"/>
    <cellStyle name="Calculation 4 2 3 5 29" xfId="46946"/>
    <cellStyle name="Calculation 4 2 3 5 3" xfId="8870"/>
    <cellStyle name="Calculation 4 2 3 5 30" xfId="48356"/>
    <cellStyle name="Calculation 4 2 3 5 31" xfId="49790"/>
    <cellStyle name="Calculation 4 2 3 5 32" xfId="51223"/>
    <cellStyle name="Calculation 4 2 3 5 33" xfId="52611"/>
    <cellStyle name="Calculation 4 2 3 5 34" xfId="53995"/>
    <cellStyle name="Calculation 4 2 3 5 35" xfId="55403"/>
    <cellStyle name="Calculation 4 2 3 5 36" xfId="56777"/>
    <cellStyle name="Calculation 4 2 3 5 37" xfId="58172"/>
    <cellStyle name="Calculation 4 2 3 5 4" xfId="10325"/>
    <cellStyle name="Calculation 4 2 3 5 5" xfId="11816"/>
    <cellStyle name="Calculation 4 2 3 5 6" xfId="13266"/>
    <cellStyle name="Calculation 4 2 3 5 7" xfId="14798"/>
    <cellStyle name="Calculation 4 2 3 5 8" xfId="16257"/>
    <cellStyle name="Calculation 4 2 3 5 9" xfId="17712"/>
    <cellStyle name="Calculation 4 2 3 6" xfId="3986"/>
    <cellStyle name="Calculation 4 2 3 6 10" xfId="19314"/>
    <cellStyle name="Calculation 4 2 3 6 11" xfId="20844"/>
    <cellStyle name="Calculation 4 2 3 6 12" xfId="22280"/>
    <cellStyle name="Calculation 4 2 3 6 13" xfId="23806"/>
    <cellStyle name="Calculation 4 2 3 6 14" xfId="25283"/>
    <cellStyle name="Calculation 4 2 3 6 15" xfId="26725"/>
    <cellStyle name="Calculation 4 2 3 6 16" xfId="28235"/>
    <cellStyle name="Calculation 4 2 3 6 17" xfId="29740"/>
    <cellStyle name="Calculation 4 2 3 6 18" xfId="31177"/>
    <cellStyle name="Calculation 4 2 3 6 19" xfId="32683"/>
    <cellStyle name="Calculation 4 2 3 6 2" xfId="5460"/>
    <cellStyle name="Calculation 4 2 3 6 20" xfId="34135"/>
    <cellStyle name="Calculation 4 2 3 6 21" xfId="35576"/>
    <cellStyle name="Calculation 4 2 3 6 22" xfId="37005"/>
    <cellStyle name="Calculation 4 2 3 6 23" xfId="38436"/>
    <cellStyle name="Calculation 4 2 3 6 24" xfId="39861"/>
    <cellStyle name="Calculation 4 2 3 6 25" xfId="41344"/>
    <cellStyle name="Calculation 4 2 3 6 26" xfId="42785"/>
    <cellStyle name="Calculation 4 2 3 6 27" xfId="44208"/>
    <cellStyle name="Calculation 4 2 3 6 28" xfId="45620"/>
    <cellStyle name="Calculation 4 2 3 6 29" xfId="47025"/>
    <cellStyle name="Calculation 4 2 3 6 3" xfId="8949"/>
    <cellStyle name="Calculation 4 2 3 6 30" xfId="48433"/>
    <cellStyle name="Calculation 4 2 3 6 31" xfId="49867"/>
    <cellStyle name="Calculation 4 2 3 6 32" xfId="51301"/>
    <cellStyle name="Calculation 4 2 3 6 33" xfId="52688"/>
    <cellStyle name="Calculation 4 2 3 6 34" xfId="54072"/>
    <cellStyle name="Calculation 4 2 3 6 35" xfId="55480"/>
    <cellStyle name="Calculation 4 2 3 6 36" xfId="56854"/>
    <cellStyle name="Calculation 4 2 3 6 37" xfId="58249"/>
    <cellStyle name="Calculation 4 2 3 6 4" xfId="10402"/>
    <cellStyle name="Calculation 4 2 3 6 5" xfId="11895"/>
    <cellStyle name="Calculation 4 2 3 6 6" xfId="13343"/>
    <cellStyle name="Calculation 4 2 3 6 7" xfId="14877"/>
    <cellStyle name="Calculation 4 2 3 6 8" xfId="16335"/>
    <cellStyle name="Calculation 4 2 3 6 9" xfId="17789"/>
    <cellStyle name="Calculation 4 2 3 7" xfId="4071"/>
    <cellStyle name="Calculation 4 2 3 7 10" xfId="19399"/>
    <cellStyle name="Calculation 4 2 3 7 11" xfId="20929"/>
    <cellStyle name="Calculation 4 2 3 7 12" xfId="22365"/>
    <cellStyle name="Calculation 4 2 3 7 13" xfId="23891"/>
    <cellStyle name="Calculation 4 2 3 7 14" xfId="25368"/>
    <cellStyle name="Calculation 4 2 3 7 15" xfId="26810"/>
    <cellStyle name="Calculation 4 2 3 7 16" xfId="28320"/>
    <cellStyle name="Calculation 4 2 3 7 17" xfId="29825"/>
    <cellStyle name="Calculation 4 2 3 7 18" xfId="31262"/>
    <cellStyle name="Calculation 4 2 3 7 19" xfId="32768"/>
    <cellStyle name="Calculation 4 2 3 7 2" xfId="5545"/>
    <cellStyle name="Calculation 4 2 3 7 20" xfId="34220"/>
    <cellStyle name="Calculation 4 2 3 7 21" xfId="35661"/>
    <cellStyle name="Calculation 4 2 3 7 22" xfId="37090"/>
    <cellStyle name="Calculation 4 2 3 7 23" xfId="38521"/>
    <cellStyle name="Calculation 4 2 3 7 24" xfId="39946"/>
    <cellStyle name="Calculation 4 2 3 7 25" xfId="41429"/>
    <cellStyle name="Calculation 4 2 3 7 26" xfId="42870"/>
    <cellStyle name="Calculation 4 2 3 7 27" xfId="44293"/>
    <cellStyle name="Calculation 4 2 3 7 28" xfId="45705"/>
    <cellStyle name="Calculation 4 2 3 7 29" xfId="47110"/>
    <cellStyle name="Calculation 4 2 3 7 3" xfId="9034"/>
    <cellStyle name="Calculation 4 2 3 7 30" xfId="48518"/>
    <cellStyle name="Calculation 4 2 3 7 31" xfId="49952"/>
    <cellStyle name="Calculation 4 2 3 7 32" xfId="51386"/>
    <cellStyle name="Calculation 4 2 3 7 33" xfId="52773"/>
    <cellStyle name="Calculation 4 2 3 7 34" xfId="54157"/>
    <cellStyle name="Calculation 4 2 3 7 35" xfId="55565"/>
    <cellStyle name="Calculation 4 2 3 7 36" xfId="56939"/>
    <cellStyle name="Calculation 4 2 3 7 37" xfId="58334"/>
    <cellStyle name="Calculation 4 2 3 7 4" xfId="10487"/>
    <cellStyle name="Calculation 4 2 3 7 5" xfId="11980"/>
    <cellStyle name="Calculation 4 2 3 7 6" xfId="13428"/>
    <cellStyle name="Calculation 4 2 3 7 7" xfId="14962"/>
    <cellStyle name="Calculation 4 2 3 7 8" xfId="16420"/>
    <cellStyle name="Calculation 4 2 3 7 9" xfId="17874"/>
    <cellStyle name="Calculation 4 2 3 8" xfId="4152"/>
    <cellStyle name="Calculation 4 2 3 8 10" xfId="19480"/>
    <cellStyle name="Calculation 4 2 3 8 11" xfId="21010"/>
    <cellStyle name="Calculation 4 2 3 8 12" xfId="22446"/>
    <cellStyle name="Calculation 4 2 3 8 13" xfId="23972"/>
    <cellStyle name="Calculation 4 2 3 8 14" xfId="25449"/>
    <cellStyle name="Calculation 4 2 3 8 15" xfId="26891"/>
    <cellStyle name="Calculation 4 2 3 8 16" xfId="28401"/>
    <cellStyle name="Calculation 4 2 3 8 17" xfId="29906"/>
    <cellStyle name="Calculation 4 2 3 8 18" xfId="31343"/>
    <cellStyle name="Calculation 4 2 3 8 19" xfId="32849"/>
    <cellStyle name="Calculation 4 2 3 8 2" xfId="5626"/>
    <cellStyle name="Calculation 4 2 3 8 20" xfId="34301"/>
    <cellStyle name="Calculation 4 2 3 8 21" xfId="35742"/>
    <cellStyle name="Calculation 4 2 3 8 22" xfId="37171"/>
    <cellStyle name="Calculation 4 2 3 8 23" xfId="38602"/>
    <cellStyle name="Calculation 4 2 3 8 24" xfId="40027"/>
    <cellStyle name="Calculation 4 2 3 8 25" xfId="41510"/>
    <cellStyle name="Calculation 4 2 3 8 26" xfId="42951"/>
    <cellStyle name="Calculation 4 2 3 8 27" xfId="44374"/>
    <cellStyle name="Calculation 4 2 3 8 28" xfId="45786"/>
    <cellStyle name="Calculation 4 2 3 8 29" xfId="47191"/>
    <cellStyle name="Calculation 4 2 3 8 3" xfId="9115"/>
    <cellStyle name="Calculation 4 2 3 8 30" xfId="48599"/>
    <cellStyle name="Calculation 4 2 3 8 31" xfId="50033"/>
    <cellStyle name="Calculation 4 2 3 8 32" xfId="51467"/>
    <cellStyle name="Calculation 4 2 3 8 33" xfId="52854"/>
    <cellStyle name="Calculation 4 2 3 8 34" xfId="54238"/>
    <cellStyle name="Calculation 4 2 3 8 35" xfId="55646"/>
    <cellStyle name="Calculation 4 2 3 8 36" xfId="57020"/>
    <cellStyle name="Calculation 4 2 3 8 37" xfId="58415"/>
    <cellStyle name="Calculation 4 2 3 8 4" xfId="10568"/>
    <cellStyle name="Calculation 4 2 3 8 5" xfId="12061"/>
    <cellStyle name="Calculation 4 2 3 8 6" xfId="13509"/>
    <cellStyle name="Calculation 4 2 3 8 7" xfId="15043"/>
    <cellStyle name="Calculation 4 2 3 8 8" xfId="16501"/>
    <cellStyle name="Calculation 4 2 3 8 9" xfId="17955"/>
    <cellStyle name="Calculation 4 2 3 9" xfId="4214"/>
    <cellStyle name="Calculation 4 2 3 9 10" xfId="19542"/>
    <cellStyle name="Calculation 4 2 3 9 11" xfId="21072"/>
    <cellStyle name="Calculation 4 2 3 9 12" xfId="22508"/>
    <cellStyle name="Calculation 4 2 3 9 13" xfId="24034"/>
    <cellStyle name="Calculation 4 2 3 9 14" xfId="25511"/>
    <cellStyle name="Calculation 4 2 3 9 15" xfId="26953"/>
    <cellStyle name="Calculation 4 2 3 9 16" xfId="28463"/>
    <cellStyle name="Calculation 4 2 3 9 17" xfId="29968"/>
    <cellStyle name="Calculation 4 2 3 9 18" xfId="31405"/>
    <cellStyle name="Calculation 4 2 3 9 19" xfId="32911"/>
    <cellStyle name="Calculation 4 2 3 9 2" xfId="5688"/>
    <cellStyle name="Calculation 4 2 3 9 20" xfId="34363"/>
    <cellStyle name="Calculation 4 2 3 9 21" xfId="35804"/>
    <cellStyle name="Calculation 4 2 3 9 22" xfId="37233"/>
    <cellStyle name="Calculation 4 2 3 9 23" xfId="38664"/>
    <cellStyle name="Calculation 4 2 3 9 24" xfId="40089"/>
    <cellStyle name="Calculation 4 2 3 9 25" xfId="41572"/>
    <cellStyle name="Calculation 4 2 3 9 26" xfId="43013"/>
    <cellStyle name="Calculation 4 2 3 9 27" xfId="44436"/>
    <cellStyle name="Calculation 4 2 3 9 28" xfId="45848"/>
    <cellStyle name="Calculation 4 2 3 9 29" xfId="47253"/>
    <cellStyle name="Calculation 4 2 3 9 3" xfId="9177"/>
    <cellStyle name="Calculation 4 2 3 9 30" xfId="48661"/>
    <cellStyle name="Calculation 4 2 3 9 31" xfId="50095"/>
    <cellStyle name="Calculation 4 2 3 9 32" xfId="51529"/>
    <cellStyle name="Calculation 4 2 3 9 33" xfId="52916"/>
    <cellStyle name="Calculation 4 2 3 9 34" xfId="54300"/>
    <cellStyle name="Calculation 4 2 3 9 35" xfId="55708"/>
    <cellStyle name="Calculation 4 2 3 9 36" xfId="57082"/>
    <cellStyle name="Calculation 4 2 3 9 37" xfId="58477"/>
    <cellStyle name="Calculation 4 2 3 9 4" xfId="10630"/>
    <cellStyle name="Calculation 4 2 3 9 5" xfId="12123"/>
    <cellStyle name="Calculation 4 2 3 9 6" xfId="13571"/>
    <cellStyle name="Calculation 4 2 3 9 7" xfId="15105"/>
    <cellStyle name="Calculation 4 2 3 9 8" xfId="16563"/>
    <cellStyle name="Calculation 4 2 3 9 9" xfId="18017"/>
    <cellStyle name="Calculation 4 2 4" xfId="3441"/>
    <cellStyle name="Calculation 4 2 4 10" xfId="18771"/>
    <cellStyle name="Calculation 4 2 4 11" xfId="20301"/>
    <cellStyle name="Calculation 4 2 4 12" xfId="21739"/>
    <cellStyle name="Calculation 4 2 4 13" xfId="23266"/>
    <cellStyle name="Calculation 4 2 4 14" xfId="24741"/>
    <cellStyle name="Calculation 4 2 4 15" xfId="26185"/>
    <cellStyle name="Calculation 4 2 4 16" xfId="27693"/>
    <cellStyle name="Calculation 4 2 4 17" xfId="29200"/>
    <cellStyle name="Calculation 4 2 4 18" xfId="30633"/>
    <cellStyle name="Calculation 4 2 4 19" xfId="32142"/>
    <cellStyle name="Calculation 4 2 4 2" xfId="4925"/>
    <cellStyle name="Calculation 4 2 4 20" xfId="33594"/>
    <cellStyle name="Calculation 4 2 4 21" xfId="35035"/>
    <cellStyle name="Calculation 4 2 4 22" xfId="36465"/>
    <cellStyle name="Calculation 4 2 4 23" xfId="37895"/>
    <cellStyle name="Calculation 4 2 4 24" xfId="39319"/>
    <cellStyle name="Calculation 4 2 4 25" xfId="40810"/>
    <cellStyle name="Calculation 4 2 4 26" xfId="42247"/>
    <cellStyle name="Calculation 4 2 4 27" xfId="43669"/>
    <cellStyle name="Calculation 4 2 4 28" xfId="45082"/>
    <cellStyle name="Calculation 4 2 4 29" xfId="46490"/>
    <cellStyle name="Calculation 4 2 4 3" xfId="8405"/>
    <cellStyle name="Calculation 4 2 4 30" xfId="47896"/>
    <cellStyle name="Calculation 4 2 4 31" xfId="49334"/>
    <cellStyle name="Calculation 4 2 4 32" xfId="50766"/>
    <cellStyle name="Calculation 4 2 4 33" xfId="52156"/>
    <cellStyle name="Calculation 4 2 4 34" xfId="53537"/>
    <cellStyle name="Calculation 4 2 4 35" xfId="54948"/>
    <cellStyle name="Calculation 4 2 4 36" xfId="56320"/>
    <cellStyle name="Calculation 4 2 4 37" xfId="57718"/>
    <cellStyle name="Calculation 4 2 4 38" xfId="59810"/>
    <cellStyle name="Calculation 4 2 4 4" xfId="9862"/>
    <cellStyle name="Calculation 4 2 4 5" xfId="11351"/>
    <cellStyle name="Calculation 4 2 4 6" xfId="12802"/>
    <cellStyle name="Calculation 4 2 4 7" xfId="14335"/>
    <cellStyle name="Calculation 4 2 4 8" xfId="15793"/>
    <cellStyle name="Calculation 4 2 4 9" xfId="17248"/>
    <cellStyle name="Calculation 4 2 5" xfId="3010"/>
    <cellStyle name="Calculation 4 2 5 10" xfId="18342"/>
    <cellStyle name="Calculation 4 2 5 11" xfId="19874"/>
    <cellStyle name="Calculation 4 2 5 12" xfId="21320"/>
    <cellStyle name="Calculation 4 2 5 13" xfId="22838"/>
    <cellStyle name="Calculation 4 2 5 14" xfId="24317"/>
    <cellStyle name="Calculation 4 2 5 15" xfId="25762"/>
    <cellStyle name="Calculation 4 2 5 16" xfId="27267"/>
    <cellStyle name="Calculation 4 2 5 17" xfId="28775"/>
    <cellStyle name="Calculation 4 2 5 18" xfId="30208"/>
    <cellStyle name="Calculation 4 2 5 19" xfId="31719"/>
    <cellStyle name="Calculation 4 2 5 2" xfId="4512"/>
    <cellStyle name="Calculation 4 2 5 20" xfId="33173"/>
    <cellStyle name="Calculation 4 2 5 21" xfId="34610"/>
    <cellStyle name="Calculation 4 2 5 22" xfId="36045"/>
    <cellStyle name="Calculation 4 2 5 23" xfId="37478"/>
    <cellStyle name="Calculation 4 2 5 24" xfId="38895"/>
    <cellStyle name="Calculation 4 2 5 25" xfId="40392"/>
    <cellStyle name="Calculation 4 2 5 26" xfId="41824"/>
    <cellStyle name="Calculation 4 2 5 27" xfId="43249"/>
    <cellStyle name="Calculation 4 2 5 28" xfId="44665"/>
    <cellStyle name="Calculation 4 2 5 29" xfId="46074"/>
    <cellStyle name="Calculation 4 2 5 3" xfId="7976"/>
    <cellStyle name="Calculation 4 2 5 30" xfId="47478"/>
    <cellStyle name="Calculation 4 2 5 31" xfId="48921"/>
    <cellStyle name="Calculation 4 2 5 32" xfId="50352"/>
    <cellStyle name="Calculation 4 2 5 33" xfId="51741"/>
    <cellStyle name="Calculation 4 2 5 34" xfId="53125"/>
    <cellStyle name="Calculation 4 2 5 35" xfId="54535"/>
    <cellStyle name="Calculation 4 2 5 36" xfId="55908"/>
    <cellStyle name="Calculation 4 2 5 37" xfId="57307"/>
    <cellStyle name="Calculation 4 2 5 4" xfId="9432"/>
    <cellStyle name="Calculation 4 2 5 5" xfId="10926"/>
    <cellStyle name="Calculation 4 2 5 6" xfId="12378"/>
    <cellStyle name="Calculation 4 2 5 7" xfId="13910"/>
    <cellStyle name="Calculation 4 2 5 8" xfId="15367"/>
    <cellStyle name="Calculation 4 2 5 9" xfId="16822"/>
    <cellStyle name="Calculation 4 2 6" xfId="3142"/>
    <cellStyle name="Calculation 4 2 6 10" xfId="18474"/>
    <cellStyle name="Calculation 4 2 6 11" xfId="20004"/>
    <cellStyle name="Calculation 4 2 6 12" xfId="21447"/>
    <cellStyle name="Calculation 4 2 6 13" xfId="22969"/>
    <cellStyle name="Calculation 4 2 6 14" xfId="24446"/>
    <cellStyle name="Calculation 4 2 6 15" xfId="25891"/>
    <cellStyle name="Calculation 4 2 6 16" xfId="27396"/>
    <cellStyle name="Calculation 4 2 6 17" xfId="28907"/>
    <cellStyle name="Calculation 4 2 6 18" xfId="30338"/>
    <cellStyle name="Calculation 4 2 6 19" xfId="31846"/>
    <cellStyle name="Calculation 4 2 6 2" xfId="4636"/>
    <cellStyle name="Calculation 4 2 6 20" xfId="33299"/>
    <cellStyle name="Calculation 4 2 6 21" xfId="34739"/>
    <cellStyle name="Calculation 4 2 6 22" xfId="36170"/>
    <cellStyle name="Calculation 4 2 6 23" xfId="37604"/>
    <cellStyle name="Calculation 4 2 6 24" xfId="39024"/>
    <cellStyle name="Calculation 4 2 6 25" xfId="40519"/>
    <cellStyle name="Calculation 4 2 6 26" xfId="41953"/>
    <cellStyle name="Calculation 4 2 6 27" xfId="43375"/>
    <cellStyle name="Calculation 4 2 6 28" xfId="44791"/>
    <cellStyle name="Calculation 4 2 6 29" xfId="46201"/>
    <cellStyle name="Calculation 4 2 6 3" xfId="8107"/>
    <cellStyle name="Calculation 4 2 6 30" xfId="47605"/>
    <cellStyle name="Calculation 4 2 6 31" xfId="49046"/>
    <cellStyle name="Calculation 4 2 6 32" xfId="50477"/>
    <cellStyle name="Calculation 4 2 6 33" xfId="51867"/>
    <cellStyle name="Calculation 4 2 6 34" xfId="53249"/>
    <cellStyle name="Calculation 4 2 6 35" xfId="54659"/>
    <cellStyle name="Calculation 4 2 6 36" xfId="56032"/>
    <cellStyle name="Calculation 4 2 6 37" xfId="57431"/>
    <cellStyle name="Calculation 4 2 6 4" xfId="9563"/>
    <cellStyle name="Calculation 4 2 6 5" xfId="11056"/>
    <cellStyle name="Calculation 4 2 6 6" xfId="12506"/>
    <cellStyle name="Calculation 4 2 6 7" xfId="14038"/>
    <cellStyle name="Calculation 4 2 6 8" xfId="15498"/>
    <cellStyle name="Calculation 4 2 6 9" xfId="16950"/>
    <cellStyle name="Calculation 4 2 7" xfId="3204"/>
    <cellStyle name="Calculation 4 2 7 10" xfId="18536"/>
    <cellStyle name="Calculation 4 2 7 11" xfId="20066"/>
    <cellStyle name="Calculation 4 2 7 12" xfId="21509"/>
    <cellStyle name="Calculation 4 2 7 13" xfId="23031"/>
    <cellStyle name="Calculation 4 2 7 14" xfId="24508"/>
    <cellStyle name="Calculation 4 2 7 15" xfId="25953"/>
    <cellStyle name="Calculation 4 2 7 16" xfId="27458"/>
    <cellStyle name="Calculation 4 2 7 17" xfId="28969"/>
    <cellStyle name="Calculation 4 2 7 18" xfId="30400"/>
    <cellStyle name="Calculation 4 2 7 19" xfId="31908"/>
    <cellStyle name="Calculation 4 2 7 2" xfId="4698"/>
    <cellStyle name="Calculation 4 2 7 20" xfId="33361"/>
    <cellStyle name="Calculation 4 2 7 21" xfId="34801"/>
    <cellStyle name="Calculation 4 2 7 22" xfId="36232"/>
    <cellStyle name="Calculation 4 2 7 23" xfId="37666"/>
    <cellStyle name="Calculation 4 2 7 24" xfId="39086"/>
    <cellStyle name="Calculation 4 2 7 25" xfId="40581"/>
    <cellStyle name="Calculation 4 2 7 26" xfId="42015"/>
    <cellStyle name="Calculation 4 2 7 27" xfId="43437"/>
    <cellStyle name="Calculation 4 2 7 28" xfId="44853"/>
    <cellStyle name="Calculation 4 2 7 29" xfId="46263"/>
    <cellStyle name="Calculation 4 2 7 3" xfId="8169"/>
    <cellStyle name="Calculation 4 2 7 30" xfId="47667"/>
    <cellStyle name="Calculation 4 2 7 31" xfId="49108"/>
    <cellStyle name="Calculation 4 2 7 32" xfId="50539"/>
    <cellStyle name="Calculation 4 2 7 33" xfId="51929"/>
    <cellStyle name="Calculation 4 2 7 34" xfId="53311"/>
    <cellStyle name="Calculation 4 2 7 35" xfId="54721"/>
    <cellStyle name="Calculation 4 2 7 36" xfId="56094"/>
    <cellStyle name="Calculation 4 2 7 37" xfId="57493"/>
    <cellStyle name="Calculation 4 2 7 4" xfId="9625"/>
    <cellStyle name="Calculation 4 2 7 5" xfId="11118"/>
    <cellStyle name="Calculation 4 2 7 6" xfId="12568"/>
    <cellStyle name="Calculation 4 2 7 7" xfId="14100"/>
    <cellStyle name="Calculation 4 2 7 8" xfId="15560"/>
    <cellStyle name="Calculation 4 2 7 9" xfId="17012"/>
    <cellStyle name="Calculation 4 2 8" xfId="3123"/>
    <cellStyle name="Calculation 4 2 8 10" xfId="18455"/>
    <cellStyle name="Calculation 4 2 8 11" xfId="19985"/>
    <cellStyle name="Calculation 4 2 8 12" xfId="21428"/>
    <cellStyle name="Calculation 4 2 8 13" xfId="22950"/>
    <cellStyle name="Calculation 4 2 8 14" xfId="24428"/>
    <cellStyle name="Calculation 4 2 8 15" xfId="25873"/>
    <cellStyle name="Calculation 4 2 8 16" xfId="27377"/>
    <cellStyle name="Calculation 4 2 8 17" xfId="28888"/>
    <cellStyle name="Calculation 4 2 8 18" xfId="30319"/>
    <cellStyle name="Calculation 4 2 8 19" xfId="31828"/>
    <cellStyle name="Calculation 4 2 8 2" xfId="4618"/>
    <cellStyle name="Calculation 4 2 8 20" xfId="33281"/>
    <cellStyle name="Calculation 4 2 8 21" xfId="34720"/>
    <cellStyle name="Calculation 4 2 8 22" xfId="36152"/>
    <cellStyle name="Calculation 4 2 8 23" xfId="37586"/>
    <cellStyle name="Calculation 4 2 8 24" xfId="39005"/>
    <cellStyle name="Calculation 4 2 8 25" xfId="40500"/>
    <cellStyle name="Calculation 4 2 8 26" xfId="41935"/>
    <cellStyle name="Calculation 4 2 8 27" xfId="43357"/>
    <cellStyle name="Calculation 4 2 8 28" xfId="44773"/>
    <cellStyle name="Calculation 4 2 8 29" xfId="46182"/>
    <cellStyle name="Calculation 4 2 8 3" xfId="8088"/>
    <cellStyle name="Calculation 4 2 8 30" xfId="47586"/>
    <cellStyle name="Calculation 4 2 8 31" xfId="49028"/>
    <cellStyle name="Calculation 4 2 8 32" xfId="50459"/>
    <cellStyle name="Calculation 4 2 8 33" xfId="51848"/>
    <cellStyle name="Calculation 4 2 8 34" xfId="53231"/>
    <cellStyle name="Calculation 4 2 8 35" xfId="54641"/>
    <cellStyle name="Calculation 4 2 8 36" xfId="56014"/>
    <cellStyle name="Calculation 4 2 8 37" xfId="57413"/>
    <cellStyle name="Calculation 4 2 8 4" xfId="9544"/>
    <cellStyle name="Calculation 4 2 8 5" xfId="11038"/>
    <cellStyle name="Calculation 4 2 8 6" xfId="12487"/>
    <cellStyle name="Calculation 4 2 8 7" xfId="14020"/>
    <cellStyle name="Calculation 4 2 8 8" xfId="15479"/>
    <cellStyle name="Calculation 4 2 8 9" xfId="16931"/>
    <cellStyle name="Calculation 4 2 9" xfId="3513"/>
    <cellStyle name="Calculation 4 2 9 10" xfId="18843"/>
    <cellStyle name="Calculation 4 2 9 11" xfId="20373"/>
    <cellStyle name="Calculation 4 2 9 12" xfId="21811"/>
    <cellStyle name="Calculation 4 2 9 13" xfId="23338"/>
    <cellStyle name="Calculation 4 2 9 14" xfId="24813"/>
    <cellStyle name="Calculation 4 2 9 15" xfId="26257"/>
    <cellStyle name="Calculation 4 2 9 16" xfId="27765"/>
    <cellStyle name="Calculation 4 2 9 17" xfId="29272"/>
    <cellStyle name="Calculation 4 2 9 18" xfId="30705"/>
    <cellStyle name="Calculation 4 2 9 19" xfId="32214"/>
    <cellStyle name="Calculation 4 2 9 2" xfId="4997"/>
    <cellStyle name="Calculation 4 2 9 20" xfId="33666"/>
    <cellStyle name="Calculation 4 2 9 21" xfId="35107"/>
    <cellStyle name="Calculation 4 2 9 22" xfId="36537"/>
    <cellStyle name="Calculation 4 2 9 23" xfId="37967"/>
    <cellStyle name="Calculation 4 2 9 24" xfId="39391"/>
    <cellStyle name="Calculation 4 2 9 25" xfId="40882"/>
    <cellStyle name="Calculation 4 2 9 26" xfId="42319"/>
    <cellStyle name="Calculation 4 2 9 27" xfId="43741"/>
    <cellStyle name="Calculation 4 2 9 28" xfId="45154"/>
    <cellStyle name="Calculation 4 2 9 29" xfId="46562"/>
    <cellStyle name="Calculation 4 2 9 3" xfId="8477"/>
    <cellStyle name="Calculation 4 2 9 30" xfId="47968"/>
    <cellStyle name="Calculation 4 2 9 31" xfId="49406"/>
    <cellStyle name="Calculation 4 2 9 32" xfId="50838"/>
    <cellStyle name="Calculation 4 2 9 33" xfId="52228"/>
    <cellStyle name="Calculation 4 2 9 34" xfId="53609"/>
    <cellStyle name="Calculation 4 2 9 35" xfId="55020"/>
    <cellStyle name="Calculation 4 2 9 36" xfId="56392"/>
    <cellStyle name="Calculation 4 2 9 37" xfId="57790"/>
    <cellStyle name="Calculation 4 2 9 4" xfId="9934"/>
    <cellStyle name="Calculation 4 2 9 5" xfId="11423"/>
    <cellStyle name="Calculation 4 2 9 6" xfId="12874"/>
    <cellStyle name="Calculation 4 2 9 7" xfId="14407"/>
    <cellStyle name="Calculation 4 2 9 8" xfId="15865"/>
    <cellStyle name="Calculation 4 2 9 9" xfId="17320"/>
    <cellStyle name="Calculation 4 20" xfId="6169"/>
    <cellStyle name="Calculation 4 21" xfId="25683"/>
    <cellStyle name="Calculation 4 22" xfId="32933"/>
    <cellStyle name="Calculation 4 23" xfId="40177"/>
    <cellStyle name="Calculation 4 24" xfId="41637"/>
    <cellStyle name="Calculation 4 25" xfId="25588"/>
    <cellStyle name="Calculation 4 26" xfId="31519"/>
    <cellStyle name="Calculation 4 27" xfId="58551"/>
    <cellStyle name="Calculation 4 3" xfId="2274"/>
    <cellStyle name="Calculation 4 3 10" xfId="2743"/>
    <cellStyle name="Calculation 4 3 11" xfId="4277"/>
    <cellStyle name="Calculation 4 3 12" xfId="7425"/>
    <cellStyle name="Calculation 4 3 13" xfId="5864"/>
    <cellStyle name="Calculation 4 3 14" xfId="12189"/>
    <cellStyle name="Calculation 4 3 15" xfId="6467"/>
    <cellStyle name="Calculation 4 3 16" xfId="15433"/>
    <cellStyle name="Calculation 4 3 17" xfId="7800"/>
    <cellStyle name="Calculation 4 3 18" xfId="21140"/>
    <cellStyle name="Calculation 4 3 19" xfId="26979"/>
    <cellStyle name="Calculation 4 3 2" xfId="3592"/>
    <cellStyle name="Calculation 4 3 2 10" xfId="18922"/>
    <cellStyle name="Calculation 4 3 2 11" xfId="20451"/>
    <cellStyle name="Calculation 4 3 2 12" xfId="21889"/>
    <cellStyle name="Calculation 4 3 2 13" xfId="23415"/>
    <cellStyle name="Calculation 4 3 2 14" xfId="24890"/>
    <cellStyle name="Calculation 4 3 2 15" xfId="26334"/>
    <cellStyle name="Calculation 4 3 2 16" xfId="27843"/>
    <cellStyle name="Calculation 4 3 2 17" xfId="29348"/>
    <cellStyle name="Calculation 4 3 2 18" xfId="30783"/>
    <cellStyle name="Calculation 4 3 2 19" xfId="32290"/>
    <cellStyle name="Calculation 4 3 2 2" xfId="5071"/>
    <cellStyle name="Calculation 4 3 2 20" xfId="33743"/>
    <cellStyle name="Calculation 4 3 2 21" xfId="35185"/>
    <cellStyle name="Calculation 4 3 2 22" xfId="36614"/>
    <cellStyle name="Calculation 4 3 2 23" xfId="38045"/>
    <cellStyle name="Calculation 4 3 2 24" xfId="39468"/>
    <cellStyle name="Calculation 4 3 2 25" xfId="40956"/>
    <cellStyle name="Calculation 4 3 2 26" xfId="42395"/>
    <cellStyle name="Calculation 4 3 2 27" xfId="43818"/>
    <cellStyle name="Calculation 4 3 2 28" xfId="45230"/>
    <cellStyle name="Calculation 4 3 2 29" xfId="46637"/>
    <cellStyle name="Calculation 4 3 2 3" xfId="8556"/>
    <cellStyle name="Calculation 4 3 2 30" xfId="48042"/>
    <cellStyle name="Calculation 4 3 2 31" xfId="49480"/>
    <cellStyle name="Calculation 4 3 2 32" xfId="50912"/>
    <cellStyle name="Calculation 4 3 2 33" xfId="52302"/>
    <cellStyle name="Calculation 4 3 2 34" xfId="53684"/>
    <cellStyle name="Calculation 4 3 2 35" xfId="55094"/>
    <cellStyle name="Calculation 4 3 2 36" xfId="56466"/>
    <cellStyle name="Calculation 4 3 2 37" xfId="57863"/>
    <cellStyle name="Calculation 4 3 2 38" xfId="60096"/>
    <cellStyle name="Calculation 4 3 2 4" xfId="10011"/>
    <cellStyle name="Calculation 4 3 2 5" xfId="11501"/>
    <cellStyle name="Calculation 4 3 2 6" xfId="12952"/>
    <cellStyle name="Calculation 4 3 2 7" xfId="14485"/>
    <cellStyle name="Calculation 4 3 2 8" xfId="15942"/>
    <cellStyle name="Calculation 4 3 2 9" xfId="17398"/>
    <cellStyle name="Calculation 4 3 20" xfId="42072"/>
    <cellStyle name="Calculation 4 3 21" xfId="19683"/>
    <cellStyle name="Calculation 4 3 22" xfId="6754"/>
    <cellStyle name="Calculation 4 3 23" xfId="29993"/>
    <cellStyle name="Calculation 4 3 24" xfId="58669"/>
    <cellStyle name="Calculation 4 3 3" xfId="3695"/>
    <cellStyle name="Calculation 4 3 3 10" xfId="19025"/>
    <cellStyle name="Calculation 4 3 3 11" xfId="20554"/>
    <cellStyle name="Calculation 4 3 3 12" xfId="21991"/>
    <cellStyle name="Calculation 4 3 3 13" xfId="23517"/>
    <cellStyle name="Calculation 4 3 3 14" xfId="24993"/>
    <cellStyle name="Calculation 4 3 3 15" xfId="26436"/>
    <cellStyle name="Calculation 4 3 3 16" xfId="27945"/>
    <cellStyle name="Calculation 4 3 3 17" xfId="29450"/>
    <cellStyle name="Calculation 4 3 3 18" xfId="30886"/>
    <cellStyle name="Calculation 4 3 3 19" xfId="32392"/>
    <cellStyle name="Calculation 4 3 3 2" xfId="5173"/>
    <cellStyle name="Calculation 4 3 3 20" xfId="33844"/>
    <cellStyle name="Calculation 4 3 3 21" xfId="35287"/>
    <cellStyle name="Calculation 4 3 3 22" xfId="36717"/>
    <cellStyle name="Calculation 4 3 3 23" xfId="38147"/>
    <cellStyle name="Calculation 4 3 3 24" xfId="39570"/>
    <cellStyle name="Calculation 4 3 3 25" xfId="41057"/>
    <cellStyle name="Calculation 4 3 3 26" xfId="42496"/>
    <cellStyle name="Calculation 4 3 3 27" xfId="43920"/>
    <cellStyle name="Calculation 4 3 3 28" xfId="45332"/>
    <cellStyle name="Calculation 4 3 3 29" xfId="46737"/>
    <cellStyle name="Calculation 4 3 3 3" xfId="8659"/>
    <cellStyle name="Calculation 4 3 3 30" xfId="48144"/>
    <cellStyle name="Calculation 4 3 3 31" xfId="49580"/>
    <cellStyle name="Calculation 4 3 3 32" xfId="51013"/>
    <cellStyle name="Calculation 4 3 3 33" xfId="52402"/>
    <cellStyle name="Calculation 4 3 3 34" xfId="53785"/>
    <cellStyle name="Calculation 4 3 3 35" xfId="55194"/>
    <cellStyle name="Calculation 4 3 3 36" xfId="56567"/>
    <cellStyle name="Calculation 4 3 3 37" xfId="57963"/>
    <cellStyle name="Calculation 4 3 3 4" xfId="10114"/>
    <cellStyle name="Calculation 4 3 3 5" xfId="11604"/>
    <cellStyle name="Calculation 4 3 3 6" xfId="13054"/>
    <cellStyle name="Calculation 4 3 3 7" xfId="14587"/>
    <cellStyle name="Calculation 4 3 3 8" xfId="16045"/>
    <cellStyle name="Calculation 4 3 3 9" xfId="17500"/>
    <cellStyle name="Calculation 4 3 4" xfId="3785"/>
    <cellStyle name="Calculation 4 3 4 10" xfId="19115"/>
    <cellStyle name="Calculation 4 3 4 11" xfId="20644"/>
    <cellStyle name="Calculation 4 3 4 12" xfId="22081"/>
    <cellStyle name="Calculation 4 3 4 13" xfId="23607"/>
    <cellStyle name="Calculation 4 3 4 14" xfId="25083"/>
    <cellStyle name="Calculation 4 3 4 15" xfId="26526"/>
    <cellStyle name="Calculation 4 3 4 16" xfId="28035"/>
    <cellStyle name="Calculation 4 3 4 17" xfId="29540"/>
    <cellStyle name="Calculation 4 3 4 18" xfId="30976"/>
    <cellStyle name="Calculation 4 3 4 19" xfId="32482"/>
    <cellStyle name="Calculation 4 3 4 2" xfId="5263"/>
    <cellStyle name="Calculation 4 3 4 20" xfId="33934"/>
    <cellStyle name="Calculation 4 3 4 21" xfId="35376"/>
    <cellStyle name="Calculation 4 3 4 22" xfId="36807"/>
    <cellStyle name="Calculation 4 3 4 23" xfId="38236"/>
    <cellStyle name="Calculation 4 3 4 24" xfId="39660"/>
    <cellStyle name="Calculation 4 3 4 25" xfId="41146"/>
    <cellStyle name="Calculation 4 3 4 26" xfId="42586"/>
    <cellStyle name="Calculation 4 3 4 27" xfId="44009"/>
    <cellStyle name="Calculation 4 3 4 28" xfId="45422"/>
    <cellStyle name="Calculation 4 3 4 29" xfId="46826"/>
    <cellStyle name="Calculation 4 3 4 3" xfId="8748"/>
    <cellStyle name="Calculation 4 3 4 30" xfId="48234"/>
    <cellStyle name="Calculation 4 3 4 31" xfId="49670"/>
    <cellStyle name="Calculation 4 3 4 32" xfId="51103"/>
    <cellStyle name="Calculation 4 3 4 33" xfId="52491"/>
    <cellStyle name="Calculation 4 3 4 34" xfId="53875"/>
    <cellStyle name="Calculation 4 3 4 35" xfId="55283"/>
    <cellStyle name="Calculation 4 3 4 36" xfId="56657"/>
    <cellStyle name="Calculation 4 3 4 37" xfId="58052"/>
    <cellStyle name="Calculation 4 3 4 4" xfId="10204"/>
    <cellStyle name="Calculation 4 3 4 5" xfId="11694"/>
    <cellStyle name="Calculation 4 3 4 6" xfId="13144"/>
    <cellStyle name="Calculation 4 3 4 7" xfId="14676"/>
    <cellStyle name="Calculation 4 3 4 8" xfId="16135"/>
    <cellStyle name="Calculation 4 3 4 9" xfId="17590"/>
    <cellStyle name="Calculation 4 3 5" xfId="3865"/>
    <cellStyle name="Calculation 4 3 5 10" xfId="19194"/>
    <cellStyle name="Calculation 4 3 5 11" xfId="20724"/>
    <cellStyle name="Calculation 4 3 5 12" xfId="22160"/>
    <cellStyle name="Calculation 4 3 5 13" xfId="23686"/>
    <cellStyle name="Calculation 4 3 5 14" xfId="25162"/>
    <cellStyle name="Calculation 4 3 5 15" xfId="26605"/>
    <cellStyle name="Calculation 4 3 5 16" xfId="28115"/>
    <cellStyle name="Calculation 4 3 5 17" xfId="29620"/>
    <cellStyle name="Calculation 4 3 5 18" xfId="31056"/>
    <cellStyle name="Calculation 4 3 5 19" xfId="32562"/>
    <cellStyle name="Calculation 4 3 5 2" xfId="5341"/>
    <cellStyle name="Calculation 4 3 5 20" xfId="34014"/>
    <cellStyle name="Calculation 4 3 5 21" xfId="35456"/>
    <cellStyle name="Calculation 4 3 5 22" xfId="36885"/>
    <cellStyle name="Calculation 4 3 5 23" xfId="38315"/>
    <cellStyle name="Calculation 4 3 5 24" xfId="39740"/>
    <cellStyle name="Calculation 4 3 5 25" xfId="41225"/>
    <cellStyle name="Calculation 4 3 5 26" xfId="42665"/>
    <cellStyle name="Calculation 4 3 5 27" xfId="44088"/>
    <cellStyle name="Calculation 4 3 5 28" xfId="45501"/>
    <cellStyle name="Calculation 4 3 5 29" xfId="46904"/>
    <cellStyle name="Calculation 4 3 5 3" xfId="8828"/>
    <cellStyle name="Calculation 4 3 5 30" xfId="48314"/>
    <cellStyle name="Calculation 4 3 5 31" xfId="49748"/>
    <cellStyle name="Calculation 4 3 5 32" xfId="51181"/>
    <cellStyle name="Calculation 4 3 5 33" xfId="52569"/>
    <cellStyle name="Calculation 4 3 5 34" xfId="53953"/>
    <cellStyle name="Calculation 4 3 5 35" xfId="55361"/>
    <cellStyle name="Calculation 4 3 5 36" xfId="56735"/>
    <cellStyle name="Calculation 4 3 5 37" xfId="58130"/>
    <cellStyle name="Calculation 4 3 5 4" xfId="10283"/>
    <cellStyle name="Calculation 4 3 5 5" xfId="11774"/>
    <cellStyle name="Calculation 4 3 5 6" xfId="13224"/>
    <cellStyle name="Calculation 4 3 5 7" xfId="14756"/>
    <cellStyle name="Calculation 4 3 5 8" xfId="16215"/>
    <cellStyle name="Calculation 4 3 5 9" xfId="17670"/>
    <cellStyle name="Calculation 4 3 6" xfId="3944"/>
    <cellStyle name="Calculation 4 3 6 10" xfId="19272"/>
    <cellStyle name="Calculation 4 3 6 11" xfId="20802"/>
    <cellStyle name="Calculation 4 3 6 12" xfId="22238"/>
    <cellStyle name="Calculation 4 3 6 13" xfId="23764"/>
    <cellStyle name="Calculation 4 3 6 14" xfId="25241"/>
    <cellStyle name="Calculation 4 3 6 15" xfId="26683"/>
    <cellStyle name="Calculation 4 3 6 16" xfId="28193"/>
    <cellStyle name="Calculation 4 3 6 17" xfId="29698"/>
    <cellStyle name="Calculation 4 3 6 18" xfId="31135"/>
    <cellStyle name="Calculation 4 3 6 19" xfId="32641"/>
    <cellStyle name="Calculation 4 3 6 2" xfId="5418"/>
    <cellStyle name="Calculation 4 3 6 20" xfId="34093"/>
    <cellStyle name="Calculation 4 3 6 21" xfId="35534"/>
    <cellStyle name="Calculation 4 3 6 22" xfId="36963"/>
    <cellStyle name="Calculation 4 3 6 23" xfId="38394"/>
    <cellStyle name="Calculation 4 3 6 24" xfId="39819"/>
    <cellStyle name="Calculation 4 3 6 25" xfId="41302"/>
    <cellStyle name="Calculation 4 3 6 26" xfId="42743"/>
    <cellStyle name="Calculation 4 3 6 27" xfId="44166"/>
    <cellStyle name="Calculation 4 3 6 28" xfId="45578"/>
    <cellStyle name="Calculation 4 3 6 29" xfId="46983"/>
    <cellStyle name="Calculation 4 3 6 3" xfId="8907"/>
    <cellStyle name="Calculation 4 3 6 30" xfId="48391"/>
    <cellStyle name="Calculation 4 3 6 31" xfId="49825"/>
    <cellStyle name="Calculation 4 3 6 32" xfId="51259"/>
    <cellStyle name="Calculation 4 3 6 33" xfId="52646"/>
    <cellStyle name="Calculation 4 3 6 34" xfId="54030"/>
    <cellStyle name="Calculation 4 3 6 35" xfId="55438"/>
    <cellStyle name="Calculation 4 3 6 36" xfId="56812"/>
    <cellStyle name="Calculation 4 3 6 37" xfId="58207"/>
    <cellStyle name="Calculation 4 3 6 4" xfId="10360"/>
    <cellStyle name="Calculation 4 3 6 5" xfId="11853"/>
    <cellStyle name="Calculation 4 3 6 6" xfId="13301"/>
    <cellStyle name="Calculation 4 3 6 7" xfId="14835"/>
    <cellStyle name="Calculation 4 3 6 8" xfId="16293"/>
    <cellStyle name="Calculation 4 3 6 9" xfId="17747"/>
    <cellStyle name="Calculation 4 3 7" xfId="4025"/>
    <cellStyle name="Calculation 4 3 7 10" xfId="19353"/>
    <cellStyle name="Calculation 4 3 7 11" xfId="20883"/>
    <cellStyle name="Calculation 4 3 7 12" xfId="22319"/>
    <cellStyle name="Calculation 4 3 7 13" xfId="23845"/>
    <cellStyle name="Calculation 4 3 7 14" xfId="25322"/>
    <cellStyle name="Calculation 4 3 7 15" xfId="26764"/>
    <cellStyle name="Calculation 4 3 7 16" xfId="28274"/>
    <cellStyle name="Calculation 4 3 7 17" xfId="29779"/>
    <cellStyle name="Calculation 4 3 7 18" xfId="31216"/>
    <cellStyle name="Calculation 4 3 7 19" xfId="32722"/>
    <cellStyle name="Calculation 4 3 7 2" xfId="5499"/>
    <cellStyle name="Calculation 4 3 7 20" xfId="34174"/>
    <cellStyle name="Calculation 4 3 7 21" xfId="35615"/>
    <cellStyle name="Calculation 4 3 7 22" xfId="37044"/>
    <cellStyle name="Calculation 4 3 7 23" xfId="38475"/>
    <cellStyle name="Calculation 4 3 7 24" xfId="39900"/>
    <cellStyle name="Calculation 4 3 7 25" xfId="41383"/>
    <cellStyle name="Calculation 4 3 7 26" xfId="42824"/>
    <cellStyle name="Calculation 4 3 7 27" xfId="44247"/>
    <cellStyle name="Calculation 4 3 7 28" xfId="45659"/>
    <cellStyle name="Calculation 4 3 7 29" xfId="47064"/>
    <cellStyle name="Calculation 4 3 7 3" xfId="8988"/>
    <cellStyle name="Calculation 4 3 7 30" xfId="48472"/>
    <cellStyle name="Calculation 4 3 7 31" xfId="49906"/>
    <cellStyle name="Calculation 4 3 7 32" xfId="51340"/>
    <cellStyle name="Calculation 4 3 7 33" xfId="52727"/>
    <cellStyle name="Calculation 4 3 7 34" xfId="54111"/>
    <cellStyle name="Calculation 4 3 7 35" xfId="55519"/>
    <cellStyle name="Calculation 4 3 7 36" xfId="56893"/>
    <cellStyle name="Calculation 4 3 7 37" xfId="58288"/>
    <cellStyle name="Calculation 4 3 7 4" xfId="10441"/>
    <cellStyle name="Calculation 4 3 7 5" xfId="11934"/>
    <cellStyle name="Calculation 4 3 7 6" xfId="13382"/>
    <cellStyle name="Calculation 4 3 7 7" xfId="14916"/>
    <cellStyle name="Calculation 4 3 7 8" xfId="16374"/>
    <cellStyle name="Calculation 4 3 7 9" xfId="17828"/>
    <cellStyle name="Calculation 4 3 8" xfId="4111"/>
    <cellStyle name="Calculation 4 3 8 10" xfId="19439"/>
    <cellStyle name="Calculation 4 3 8 11" xfId="20969"/>
    <cellStyle name="Calculation 4 3 8 12" xfId="22405"/>
    <cellStyle name="Calculation 4 3 8 13" xfId="23931"/>
    <cellStyle name="Calculation 4 3 8 14" xfId="25408"/>
    <cellStyle name="Calculation 4 3 8 15" xfId="26850"/>
    <cellStyle name="Calculation 4 3 8 16" xfId="28360"/>
    <cellStyle name="Calculation 4 3 8 17" xfId="29865"/>
    <cellStyle name="Calculation 4 3 8 18" xfId="31302"/>
    <cellStyle name="Calculation 4 3 8 19" xfId="32808"/>
    <cellStyle name="Calculation 4 3 8 2" xfId="5585"/>
    <cellStyle name="Calculation 4 3 8 20" xfId="34260"/>
    <cellStyle name="Calculation 4 3 8 21" xfId="35701"/>
    <cellStyle name="Calculation 4 3 8 22" xfId="37130"/>
    <cellStyle name="Calculation 4 3 8 23" xfId="38561"/>
    <cellStyle name="Calculation 4 3 8 24" xfId="39986"/>
    <cellStyle name="Calculation 4 3 8 25" xfId="41469"/>
    <cellStyle name="Calculation 4 3 8 26" xfId="42910"/>
    <cellStyle name="Calculation 4 3 8 27" xfId="44333"/>
    <cellStyle name="Calculation 4 3 8 28" xfId="45745"/>
    <cellStyle name="Calculation 4 3 8 29" xfId="47150"/>
    <cellStyle name="Calculation 4 3 8 3" xfId="9074"/>
    <cellStyle name="Calculation 4 3 8 30" xfId="48558"/>
    <cellStyle name="Calculation 4 3 8 31" xfId="49992"/>
    <cellStyle name="Calculation 4 3 8 32" xfId="51426"/>
    <cellStyle name="Calculation 4 3 8 33" xfId="52813"/>
    <cellStyle name="Calculation 4 3 8 34" xfId="54197"/>
    <cellStyle name="Calculation 4 3 8 35" xfId="55605"/>
    <cellStyle name="Calculation 4 3 8 36" xfId="56979"/>
    <cellStyle name="Calculation 4 3 8 37" xfId="58374"/>
    <cellStyle name="Calculation 4 3 8 4" xfId="10527"/>
    <cellStyle name="Calculation 4 3 8 5" xfId="12020"/>
    <cellStyle name="Calculation 4 3 8 6" xfId="13468"/>
    <cellStyle name="Calculation 4 3 8 7" xfId="15002"/>
    <cellStyle name="Calculation 4 3 8 8" xfId="16460"/>
    <cellStyle name="Calculation 4 3 8 9" xfId="17914"/>
    <cellStyle name="Calculation 4 3 9" xfId="4178"/>
    <cellStyle name="Calculation 4 3 9 10" xfId="19506"/>
    <cellStyle name="Calculation 4 3 9 11" xfId="21036"/>
    <cellStyle name="Calculation 4 3 9 12" xfId="22472"/>
    <cellStyle name="Calculation 4 3 9 13" xfId="23998"/>
    <cellStyle name="Calculation 4 3 9 14" xfId="25475"/>
    <cellStyle name="Calculation 4 3 9 15" xfId="26917"/>
    <cellStyle name="Calculation 4 3 9 16" xfId="28427"/>
    <cellStyle name="Calculation 4 3 9 17" xfId="29932"/>
    <cellStyle name="Calculation 4 3 9 18" xfId="31369"/>
    <cellStyle name="Calculation 4 3 9 19" xfId="32875"/>
    <cellStyle name="Calculation 4 3 9 2" xfId="5652"/>
    <cellStyle name="Calculation 4 3 9 20" xfId="34327"/>
    <cellStyle name="Calculation 4 3 9 21" xfId="35768"/>
    <cellStyle name="Calculation 4 3 9 22" xfId="37197"/>
    <cellStyle name="Calculation 4 3 9 23" xfId="38628"/>
    <cellStyle name="Calculation 4 3 9 24" xfId="40053"/>
    <cellStyle name="Calculation 4 3 9 25" xfId="41536"/>
    <cellStyle name="Calculation 4 3 9 26" xfId="42977"/>
    <cellStyle name="Calculation 4 3 9 27" xfId="44400"/>
    <cellStyle name="Calculation 4 3 9 28" xfId="45812"/>
    <cellStyle name="Calculation 4 3 9 29" xfId="47217"/>
    <cellStyle name="Calculation 4 3 9 3" xfId="9141"/>
    <cellStyle name="Calculation 4 3 9 30" xfId="48625"/>
    <cellStyle name="Calculation 4 3 9 31" xfId="50059"/>
    <cellStyle name="Calculation 4 3 9 32" xfId="51493"/>
    <cellStyle name="Calculation 4 3 9 33" xfId="52880"/>
    <cellStyle name="Calculation 4 3 9 34" xfId="54264"/>
    <cellStyle name="Calculation 4 3 9 35" xfId="55672"/>
    <cellStyle name="Calculation 4 3 9 36" xfId="57046"/>
    <cellStyle name="Calculation 4 3 9 37" xfId="58441"/>
    <cellStyle name="Calculation 4 3 9 4" xfId="10594"/>
    <cellStyle name="Calculation 4 3 9 5" xfId="12087"/>
    <cellStyle name="Calculation 4 3 9 6" xfId="13535"/>
    <cellStyle name="Calculation 4 3 9 7" xfId="15069"/>
    <cellStyle name="Calculation 4 3 9 8" xfId="16527"/>
    <cellStyle name="Calculation 4 3 9 9" xfId="17981"/>
    <cellStyle name="Calculation 4 4" xfId="2294"/>
    <cellStyle name="Calculation 4 4 10" xfId="2761"/>
    <cellStyle name="Calculation 4 4 11" xfId="4295"/>
    <cellStyle name="Calculation 4 4 12" xfId="6823"/>
    <cellStyle name="Calculation 4 4 13" xfId="10652"/>
    <cellStyle name="Calculation 4 4 14" xfId="8078"/>
    <cellStyle name="Calculation 4 4 15" xfId="6701"/>
    <cellStyle name="Calculation 4 4 16" xfId="19602"/>
    <cellStyle name="Calculation 4 4 17" xfId="24106"/>
    <cellStyle name="Calculation 4 4 18" xfId="17332"/>
    <cellStyle name="Calculation 4 4 19" xfId="25573"/>
    <cellStyle name="Calculation 4 4 2" xfId="3609"/>
    <cellStyle name="Calculation 4 4 2 10" xfId="18939"/>
    <cellStyle name="Calculation 4 4 2 11" xfId="20468"/>
    <cellStyle name="Calculation 4 4 2 12" xfId="21906"/>
    <cellStyle name="Calculation 4 4 2 13" xfId="23432"/>
    <cellStyle name="Calculation 4 4 2 14" xfId="24907"/>
    <cellStyle name="Calculation 4 4 2 15" xfId="26351"/>
    <cellStyle name="Calculation 4 4 2 16" xfId="27860"/>
    <cellStyle name="Calculation 4 4 2 17" xfId="29365"/>
    <cellStyle name="Calculation 4 4 2 18" xfId="30800"/>
    <cellStyle name="Calculation 4 4 2 19" xfId="32307"/>
    <cellStyle name="Calculation 4 4 2 2" xfId="5088"/>
    <cellStyle name="Calculation 4 4 2 20" xfId="33760"/>
    <cellStyle name="Calculation 4 4 2 21" xfId="35202"/>
    <cellStyle name="Calculation 4 4 2 22" xfId="36631"/>
    <cellStyle name="Calculation 4 4 2 23" xfId="38062"/>
    <cellStyle name="Calculation 4 4 2 24" xfId="39485"/>
    <cellStyle name="Calculation 4 4 2 25" xfId="40973"/>
    <cellStyle name="Calculation 4 4 2 26" xfId="42412"/>
    <cellStyle name="Calculation 4 4 2 27" xfId="43835"/>
    <cellStyle name="Calculation 4 4 2 28" xfId="45247"/>
    <cellStyle name="Calculation 4 4 2 29" xfId="46654"/>
    <cellStyle name="Calculation 4 4 2 3" xfId="8573"/>
    <cellStyle name="Calculation 4 4 2 30" xfId="48059"/>
    <cellStyle name="Calculation 4 4 2 31" xfId="49497"/>
    <cellStyle name="Calculation 4 4 2 32" xfId="50929"/>
    <cellStyle name="Calculation 4 4 2 33" xfId="52319"/>
    <cellStyle name="Calculation 4 4 2 34" xfId="53701"/>
    <cellStyle name="Calculation 4 4 2 35" xfId="55111"/>
    <cellStyle name="Calculation 4 4 2 36" xfId="56483"/>
    <cellStyle name="Calculation 4 4 2 37" xfId="57880"/>
    <cellStyle name="Calculation 4 4 2 38" xfId="60116"/>
    <cellStyle name="Calculation 4 4 2 4" xfId="10028"/>
    <cellStyle name="Calculation 4 4 2 5" xfId="11518"/>
    <cellStyle name="Calculation 4 4 2 6" xfId="12969"/>
    <cellStyle name="Calculation 4 4 2 7" xfId="14502"/>
    <cellStyle name="Calculation 4 4 2 8" xfId="15959"/>
    <cellStyle name="Calculation 4 4 2 9" xfId="17415"/>
    <cellStyle name="Calculation 4 4 20" xfId="40170"/>
    <cellStyle name="Calculation 4 4 21" xfId="7276"/>
    <cellStyle name="Calculation 4 4 22" xfId="31494"/>
    <cellStyle name="Calculation 4 4 23" xfId="6276"/>
    <cellStyle name="Calculation 4 4 24" xfId="58687"/>
    <cellStyle name="Calculation 4 4 3" xfId="3713"/>
    <cellStyle name="Calculation 4 4 3 10" xfId="19043"/>
    <cellStyle name="Calculation 4 4 3 11" xfId="20572"/>
    <cellStyle name="Calculation 4 4 3 12" xfId="22009"/>
    <cellStyle name="Calculation 4 4 3 13" xfId="23535"/>
    <cellStyle name="Calculation 4 4 3 14" xfId="25011"/>
    <cellStyle name="Calculation 4 4 3 15" xfId="26454"/>
    <cellStyle name="Calculation 4 4 3 16" xfId="27963"/>
    <cellStyle name="Calculation 4 4 3 17" xfId="29468"/>
    <cellStyle name="Calculation 4 4 3 18" xfId="30904"/>
    <cellStyle name="Calculation 4 4 3 19" xfId="32410"/>
    <cellStyle name="Calculation 4 4 3 2" xfId="5191"/>
    <cellStyle name="Calculation 4 4 3 20" xfId="33862"/>
    <cellStyle name="Calculation 4 4 3 21" xfId="35305"/>
    <cellStyle name="Calculation 4 4 3 22" xfId="36735"/>
    <cellStyle name="Calculation 4 4 3 23" xfId="38165"/>
    <cellStyle name="Calculation 4 4 3 24" xfId="39588"/>
    <cellStyle name="Calculation 4 4 3 25" xfId="41075"/>
    <cellStyle name="Calculation 4 4 3 26" xfId="42514"/>
    <cellStyle name="Calculation 4 4 3 27" xfId="43938"/>
    <cellStyle name="Calculation 4 4 3 28" xfId="45350"/>
    <cellStyle name="Calculation 4 4 3 29" xfId="46755"/>
    <cellStyle name="Calculation 4 4 3 3" xfId="8677"/>
    <cellStyle name="Calculation 4 4 3 30" xfId="48162"/>
    <cellStyle name="Calculation 4 4 3 31" xfId="49598"/>
    <cellStyle name="Calculation 4 4 3 32" xfId="51031"/>
    <cellStyle name="Calculation 4 4 3 33" xfId="52420"/>
    <cellStyle name="Calculation 4 4 3 34" xfId="53803"/>
    <cellStyle name="Calculation 4 4 3 35" xfId="55212"/>
    <cellStyle name="Calculation 4 4 3 36" xfId="56585"/>
    <cellStyle name="Calculation 4 4 3 37" xfId="57981"/>
    <cellStyle name="Calculation 4 4 3 4" xfId="10132"/>
    <cellStyle name="Calculation 4 4 3 5" xfId="11622"/>
    <cellStyle name="Calculation 4 4 3 6" xfId="13072"/>
    <cellStyle name="Calculation 4 4 3 7" xfId="14605"/>
    <cellStyle name="Calculation 4 4 3 8" xfId="16063"/>
    <cellStyle name="Calculation 4 4 3 9" xfId="17518"/>
    <cellStyle name="Calculation 4 4 4" xfId="3802"/>
    <cellStyle name="Calculation 4 4 4 10" xfId="19132"/>
    <cellStyle name="Calculation 4 4 4 11" xfId="20661"/>
    <cellStyle name="Calculation 4 4 4 12" xfId="22098"/>
    <cellStyle name="Calculation 4 4 4 13" xfId="23624"/>
    <cellStyle name="Calculation 4 4 4 14" xfId="25100"/>
    <cellStyle name="Calculation 4 4 4 15" xfId="26543"/>
    <cellStyle name="Calculation 4 4 4 16" xfId="28052"/>
    <cellStyle name="Calculation 4 4 4 17" xfId="29557"/>
    <cellStyle name="Calculation 4 4 4 18" xfId="30993"/>
    <cellStyle name="Calculation 4 4 4 19" xfId="32499"/>
    <cellStyle name="Calculation 4 4 4 2" xfId="5280"/>
    <cellStyle name="Calculation 4 4 4 20" xfId="33951"/>
    <cellStyle name="Calculation 4 4 4 21" xfId="35393"/>
    <cellStyle name="Calculation 4 4 4 22" xfId="36824"/>
    <cellStyle name="Calculation 4 4 4 23" xfId="38253"/>
    <cellStyle name="Calculation 4 4 4 24" xfId="39677"/>
    <cellStyle name="Calculation 4 4 4 25" xfId="41163"/>
    <cellStyle name="Calculation 4 4 4 26" xfId="42603"/>
    <cellStyle name="Calculation 4 4 4 27" xfId="44026"/>
    <cellStyle name="Calculation 4 4 4 28" xfId="45439"/>
    <cellStyle name="Calculation 4 4 4 29" xfId="46843"/>
    <cellStyle name="Calculation 4 4 4 3" xfId="8765"/>
    <cellStyle name="Calculation 4 4 4 30" xfId="48251"/>
    <cellStyle name="Calculation 4 4 4 31" xfId="49687"/>
    <cellStyle name="Calculation 4 4 4 32" xfId="51120"/>
    <cellStyle name="Calculation 4 4 4 33" xfId="52508"/>
    <cellStyle name="Calculation 4 4 4 34" xfId="53892"/>
    <cellStyle name="Calculation 4 4 4 35" xfId="55300"/>
    <cellStyle name="Calculation 4 4 4 36" xfId="56674"/>
    <cellStyle name="Calculation 4 4 4 37" xfId="58069"/>
    <cellStyle name="Calculation 4 4 4 4" xfId="10221"/>
    <cellStyle name="Calculation 4 4 4 5" xfId="11711"/>
    <cellStyle name="Calculation 4 4 4 6" xfId="13161"/>
    <cellStyle name="Calculation 4 4 4 7" xfId="14693"/>
    <cellStyle name="Calculation 4 4 4 8" xfId="16152"/>
    <cellStyle name="Calculation 4 4 4 9" xfId="17607"/>
    <cellStyle name="Calculation 4 4 5" xfId="3882"/>
    <cellStyle name="Calculation 4 4 5 10" xfId="19211"/>
    <cellStyle name="Calculation 4 4 5 11" xfId="20741"/>
    <cellStyle name="Calculation 4 4 5 12" xfId="22177"/>
    <cellStyle name="Calculation 4 4 5 13" xfId="23703"/>
    <cellStyle name="Calculation 4 4 5 14" xfId="25179"/>
    <cellStyle name="Calculation 4 4 5 15" xfId="26622"/>
    <cellStyle name="Calculation 4 4 5 16" xfId="28132"/>
    <cellStyle name="Calculation 4 4 5 17" xfId="29637"/>
    <cellStyle name="Calculation 4 4 5 18" xfId="31073"/>
    <cellStyle name="Calculation 4 4 5 19" xfId="32579"/>
    <cellStyle name="Calculation 4 4 5 2" xfId="5358"/>
    <cellStyle name="Calculation 4 4 5 20" xfId="34031"/>
    <cellStyle name="Calculation 4 4 5 21" xfId="35473"/>
    <cellStyle name="Calculation 4 4 5 22" xfId="36902"/>
    <cellStyle name="Calculation 4 4 5 23" xfId="38332"/>
    <cellStyle name="Calculation 4 4 5 24" xfId="39757"/>
    <cellStyle name="Calculation 4 4 5 25" xfId="41242"/>
    <cellStyle name="Calculation 4 4 5 26" xfId="42682"/>
    <cellStyle name="Calculation 4 4 5 27" xfId="44105"/>
    <cellStyle name="Calculation 4 4 5 28" xfId="45518"/>
    <cellStyle name="Calculation 4 4 5 29" xfId="46921"/>
    <cellStyle name="Calculation 4 4 5 3" xfId="8845"/>
    <cellStyle name="Calculation 4 4 5 30" xfId="48331"/>
    <cellStyle name="Calculation 4 4 5 31" xfId="49765"/>
    <cellStyle name="Calculation 4 4 5 32" xfId="51198"/>
    <cellStyle name="Calculation 4 4 5 33" xfId="52586"/>
    <cellStyle name="Calculation 4 4 5 34" xfId="53970"/>
    <cellStyle name="Calculation 4 4 5 35" xfId="55378"/>
    <cellStyle name="Calculation 4 4 5 36" xfId="56752"/>
    <cellStyle name="Calculation 4 4 5 37" xfId="58147"/>
    <cellStyle name="Calculation 4 4 5 4" xfId="10300"/>
    <cellStyle name="Calculation 4 4 5 5" xfId="11791"/>
    <cellStyle name="Calculation 4 4 5 6" xfId="13241"/>
    <cellStyle name="Calculation 4 4 5 7" xfId="14773"/>
    <cellStyle name="Calculation 4 4 5 8" xfId="16232"/>
    <cellStyle name="Calculation 4 4 5 9" xfId="17687"/>
    <cellStyle name="Calculation 4 4 6" xfId="3960"/>
    <cellStyle name="Calculation 4 4 6 10" xfId="19288"/>
    <cellStyle name="Calculation 4 4 6 11" xfId="20818"/>
    <cellStyle name="Calculation 4 4 6 12" xfId="22254"/>
    <cellStyle name="Calculation 4 4 6 13" xfId="23780"/>
    <cellStyle name="Calculation 4 4 6 14" xfId="25257"/>
    <cellStyle name="Calculation 4 4 6 15" xfId="26699"/>
    <cellStyle name="Calculation 4 4 6 16" xfId="28209"/>
    <cellStyle name="Calculation 4 4 6 17" xfId="29714"/>
    <cellStyle name="Calculation 4 4 6 18" xfId="31151"/>
    <cellStyle name="Calculation 4 4 6 19" xfId="32657"/>
    <cellStyle name="Calculation 4 4 6 2" xfId="5434"/>
    <cellStyle name="Calculation 4 4 6 20" xfId="34109"/>
    <cellStyle name="Calculation 4 4 6 21" xfId="35550"/>
    <cellStyle name="Calculation 4 4 6 22" xfId="36979"/>
    <cellStyle name="Calculation 4 4 6 23" xfId="38410"/>
    <cellStyle name="Calculation 4 4 6 24" xfId="39835"/>
    <cellStyle name="Calculation 4 4 6 25" xfId="41318"/>
    <cellStyle name="Calculation 4 4 6 26" xfId="42759"/>
    <cellStyle name="Calculation 4 4 6 27" xfId="44182"/>
    <cellStyle name="Calculation 4 4 6 28" xfId="45594"/>
    <cellStyle name="Calculation 4 4 6 29" xfId="46999"/>
    <cellStyle name="Calculation 4 4 6 3" xfId="8923"/>
    <cellStyle name="Calculation 4 4 6 30" xfId="48407"/>
    <cellStyle name="Calculation 4 4 6 31" xfId="49841"/>
    <cellStyle name="Calculation 4 4 6 32" xfId="51275"/>
    <cellStyle name="Calculation 4 4 6 33" xfId="52662"/>
    <cellStyle name="Calculation 4 4 6 34" xfId="54046"/>
    <cellStyle name="Calculation 4 4 6 35" xfId="55454"/>
    <cellStyle name="Calculation 4 4 6 36" xfId="56828"/>
    <cellStyle name="Calculation 4 4 6 37" xfId="58223"/>
    <cellStyle name="Calculation 4 4 6 4" xfId="10376"/>
    <cellStyle name="Calculation 4 4 6 5" xfId="11869"/>
    <cellStyle name="Calculation 4 4 6 6" xfId="13317"/>
    <cellStyle name="Calculation 4 4 6 7" xfId="14851"/>
    <cellStyle name="Calculation 4 4 6 8" xfId="16309"/>
    <cellStyle name="Calculation 4 4 6 9" xfId="17763"/>
    <cellStyle name="Calculation 4 4 7" xfId="4043"/>
    <cellStyle name="Calculation 4 4 7 10" xfId="19371"/>
    <cellStyle name="Calculation 4 4 7 11" xfId="20901"/>
    <cellStyle name="Calculation 4 4 7 12" xfId="22337"/>
    <cellStyle name="Calculation 4 4 7 13" xfId="23863"/>
    <cellStyle name="Calculation 4 4 7 14" xfId="25340"/>
    <cellStyle name="Calculation 4 4 7 15" xfId="26782"/>
    <cellStyle name="Calculation 4 4 7 16" xfId="28292"/>
    <cellStyle name="Calculation 4 4 7 17" xfId="29797"/>
    <cellStyle name="Calculation 4 4 7 18" xfId="31234"/>
    <cellStyle name="Calculation 4 4 7 19" xfId="32740"/>
    <cellStyle name="Calculation 4 4 7 2" xfId="5517"/>
    <cellStyle name="Calculation 4 4 7 20" xfId="34192"/>
    <cellStyle name="Calculation 4 4 7 21" xfId="35633"/>
    <cellStyle name="Calculation 4 4 7 22" xfId="37062"/>
    <cellStyle name="Calculation 4 4 7 23" xfId="38493"/>
    <cellStyle name="Calculation 4 4 7 24" xfId="39918"/>
    <cellStyle name="Calculation 4 4 7 25" xfId="41401"/>
    <cellStyle name="Calculation 4 4 7 26" xfId="42842"/>
    <cellStyle name="Calculation 4 4 7 27" xfId="44265"/>
    <cellStyle name="Calculation 4 4 7 28" xfId="45677"/>
    <cellStyle name="Calculation 4 4 7 29" xfId="47082"/>
    <cellStyle name="Calculation 4 4 7 3" xfId="9006"/>
    <cellStyle name="Calculation 4 4 7 30" xfId="48490"/>
    <cellStyle name="Calculation 4 4 7 31" xfId="49924"/>
    <cellStyle name="Calculation 4 4 7 32" xfId="51358"/>
    <cellStyle name="Calculation 4 4 7 33" xfId="52745"/>
    <cellStyle name="Calculation 4 4 7 34" xfId="54129"/>
    <cellStyle name="Calculation 4 4 7 35" xfId="55537"/>
    <cellStyle name="Calculation 4 4 7 36" xfId="56911"/>
    <cellStyle name="Calculation 4 4 7 37" xfId="58306"/>
    <cellStyle name="Calculation 4 4 7 4" xfId="10459"/>
    <cellStyle name="Calculation 4 4 7 5" xfId="11952"/>
    <cellStyle name="Calculation 4 4 7 6" xfId="13400"/>
    <cellStyle name="Calculation 4 4 7 7" xfId="14934"/>
    <cellStyle name="Calculation 4 4 7 8" xfId="16392"/>
    <cellStyle name="Calculation 4 4 7 9" xfId="17846"/>
    <cellStyle name="Calculation 4 4 8" xfId="4129"/>
    <cellStyle name="Calculation 4 4 8 10" xfId="19457"/>
    <cellStyle name="Calculation 4 4 8 11" xfId="20987"/>
    <cellStyle name="Calculation 4 4 8 12" xfId="22423"/>
    <cellStyle name="Calculation 4 4 8 13" xfId="23949"/>
    <cellStyle name="Calculation 4 4 8 14" xfId="25426"/>
    <cellStyle name="Calculation 4 4 8 15" xfId="26868"/>
    <cellStyle name="Calculation 4 4 8 16" xfId="28378"/>
    <cellStyle name="Calculation 4 4 8 17" xfId="29883"/>
    <cellStyle name="Calculation 4 4 8 18" xfId="31320"/>
    <cellStyle name="Calculation 4 4 8 19" xfId="32826"/>
    <cellStyle name="Calculation 4 4 8 2" xfId="5603"/>
    <cellStyle name="Calculation 4 4 8 20" xfId="34278"/>
    <cellStyle name="Calculation 4 4 8 21" xfId="35719"/>
    <cellStyle name="Calculation 4 4 8 22" xfId="37148"/>
    <cellStyle name="Calculation 4 4 8 23" xfId="38579"/>
    <cellStyle name="Calculation 4 4 8 24" xfId="40004"/>
    <cellStyle name="Calculation 4 4 8 25" xfId="41487"/>
    <cellStyle name="Calculation 4 4 8 26" xfId="42928"/>
    <cellStyle name="Calculation 4 4 8 27" xfId="44351"/>
    <cellStyle name="Calculation 4 4 8 28" xfId="45763"/>
    <cellStyle name="Calculation 4 4 8 29" xfId="47168"/>
    <cellStyle name="Calculation 4 4 8 3" xfId="9092"/>
    <cellStyle name="Calculation 4 4 8 30" xfId="48576"/>
    <cellStyle name="Calculation 4 4 8 31" xfId="50010"/>
    <cellStyle name="Calculation 4 4 8 32" xfId="51444"/>
    <cellStyle name="Calculation 4 4 8 33" xfId="52831"/>
    <cellStyle name="Calculation 4 4 8 34" xfId="54215"/>
    <cellStyle name="Calculation 4 4 8 35" xfId="55623"/>
    <cellStyle name="Calculation 4 4 8 36" xfId="56997"/>
    <cellStyle name="Calculation 4 4 8 37" xfId="58392"/>
    <cellStyle name="Calculation 4 4 8 4" xfId="10545"/>
    <cellStyle name="Calculation 4 4 8 5" xfId="12038"/>
    <cellStyle name="Calculation 4 4 8 6" xfId="13486"/>
    <cellStyle name="Calculation 4 4 8 7" xfId="15020"/>
    <cellStyle name="Calculation 4 4 8 8" xfId="16478"/>
    <cellStyle name="Calculation 4 4 8 9" xfId="17932"/>
    <cellStyle name="Calculation 4 4 9" xfId="4194"/>
    <cellStyle name="Calculation 4 4 9 10" xfId="19522"/>
    <cellStyle name="Calculation 4 4 9 11" xfId="21052"/>
    <cellStyle name="Calculation 4 4 9 12" xfId="22488"/>
    <cellStyle name="Calculation 4 4 9 13" xfId="24014"/>
    <cellStyle name="Calculation 4 4 9 14" xfId="25491"/>
    <cellStyle name="Calculation 4 4 9 15" xfId="26933"/>
    <cellStyle name="Calculation 4 4 9 16" xfId="28443"/>
    <cellStyle name="Calculation 4 4 9 17" xfId="29948"/>
    <cellStyle name="Calculation 4 4 9 18" xfId="31385"/>
    <cellStyle name="Calculation 4 4 9 19" xfId="32891"/>
    <cellStyle name="Calculation 4 4 9 2" xfId="5668"/>
    <cellStyle name="Calculation 4 4 9 20" xfId="34343"/>
    <cellStyle name="Calculation 4 4 9 21" xfId="35784"/>
    <cellStyle name="Calculation 4 4 9 22" xfId="37213"/>
    <cellStyle name="Calculation 4 4 9 23" xfId="38644"/>
    <cellStyle name="Calculation 4 4 9 24" xfId="40069"/>
    <cellStyle name="Calculation 4 4 9 25" xfId="41552"/>
    <cellStyle name="Calculation 4 4 9 26" xfId="42993"/>
    <cellStyle name="Calculation 4 4 9 27" xfId="44416"/>
    <cellStyle name="Calculation 4 4 9 28" xfId="45828"/>
    <cellStyle name="Calculation 4 4 9 29" xfId="47233"/>
    <cellStyle name="Calculation 4 4 9 3" xfId="9157"/>
    <cellStyle name="Calculation 4 4 9 30" xfId="48641"/>
    <cellStyle name="Calculation 4 4 9 31" xfId="50075"/>
    <cellStyle name="Calculation 4 4 9 32" xfId="51509"/>
    <cellStyle name="Calculation 4 4 9 33" xfId="52896"/>
    <cellStyle name="Calculation 4 4 9 34" xfId="54280"/>
    <cellStyle name="Calculation 4 4 9 35" xfId="55688"/>
    <cellStyle name="Calculation 4 4 9 36" xfId="57062"/>
    <cellStyle name="Calculation 4 4 9 37" xfId="58457"/>
    <cellStyle name="Calculation 4 4 9 4" xfId="10610"/>
    <cellStyle name="Calculation 4 4 9 5" xfId="12103"/>
    <cellStyle name="Calculation 4 4 9 6" xfId="13551"/>
    <cellStyle name="Calculation 4 4 9 7" xfId="15085"/>
    <cellStyle name="Calculation 4 4 9 8" xfId="16543"/>
    <cellStyle name="Calculation 4 4 9 9" xfId="17997"/>
    <cellStyle name="Calculation 4 5" xfId="2994"/>
    <cellStyle name="Calculation 4 5 10" xfId="18326"/>
    <cellStyle name="Calculation 4 5 11" xfId="19858"/>
    <cellStyle name="Calculation 4 5 12" xfId="21304"/>
    <cellStyle name="Calculation 4 5 13" xfId="22822"/>
    <cellStyle name="Calculation 4 5 14" xfId="24301"/>
    <cellStyle name="Calculation 4 5 15" xfId="25746"/>
    <cellStyle name="Calculation 4 5 16" xfId="27251"/>
    <cellStyle name="Calculation 4 5 17" xfId="28759"/>
    <cellStyle name="Calculation 4 5 18" xfId="30192"/>
    <cellStyle name="Calculation 4 5 19" xfId="31703"/>
    <cellStyle name="Calculation 4 5 2" xfId="4496"/>
    <cellStyle name="Calculation 4 5 20" xfId="33157"/>
    <cellStyle name="Calculation 4 5 21" xfId="34594"/>
    <cellStyle name="Calculation 4 5 22" xfId="36029"/>
    <cellStyle name="Calculation 4 5 23" xfId="37462"/>
    <cellStyle name="Calculation 4 5 24" xfId="38879"/>
    <cellStyle name="Calculation 4 5 25" xfId="40376"/>
    <cellStyle name="Calculation 4 5 26" xfId="41808"/>
    <cellStyle name="Calculation 4 5 27" xfId="43233"/>
    <cellStyle name="Calculation 4 5 28" xfId="44649"/>
    <cellStyle name="Calculation 4 5 29" xfId="46058"/>
    <cellStyle name="Calculation 4 5 3" xfId="7960"/>
    <cellStyle name="Calculation 4 5 30" xfId="47462"/>
    <cellStyle name="Calculation 4 5 31" xfId="48905"/>
    <cellStyle name="Calculation 4 5 32" xfId="50336"/>
    <cellStyle name="Calculation 4 5 33" xfId="51725"/>
    <cellStyle name="Calculation 4 5 34" xfId="53109"/>
    <cellStyle name="Calculation 4 5 35" xfId="54519"/>
    <cellStyle name="Calculation 4 5 36" xfId="55892"/>
    <cellStyle name="Calculation 4 5 37" xfId="57291"/>
    <cellStyle name="Calculation 4 5 38" xfId="58851"/>
    <cellStyle name="Calculation 4 5 4" xfId="9416"/>
    <cellStyle name="Calculation 4 5 5" xfId="10910"/>
    <cellStyle name="Calculation 4 5 6" xfId="12362"/>
    <cellStyle name="Calculation 4 5 7" xfId="13894"/>
    <cellStyle name="Calculation 4 5 8" xfId="15351"/>
    <cellStyle name="Calculation 4 5 9" xfId="16806"/>
    <cellStyle name="Calculation 4 6" xfId="3364"/>
    <cellStyle name="Calculation 4 6 10" xfId="18695"/>
    <cellStyle name="Calculation 4 6 11" xfId="20225"/>
    <cellStyle name="Calculation 4 6 12" xfId="21665"/>
    <cellStyle name="Calculation 4 6 13" xfId="23189"/>
    <cellStyle name="Calculation 4 6 14" xfId="24665"/>
    <cellStyle name="Calculation 4 6 15" xfId="26110"/>
    <cellStyle name="Calculation 4 6 16" xfId="27616"/>
    <cellStyle name="Calculation 4 6 17" xfId="29124"/>
    <cellStyle name="Calculation 4 6 18" xfId="30557"/>
    <cellStyle name="Calculation 4 6 19" xfId="32066"/>
    <cellStyle name="Calculation 4 6 2" xfId="4851"/>
    <cellStyle name="Calculation 4 6 20" xfId="33517"/>
    <cellStyle name="Calculation 4 6 21" xfId="34959"/>
    <cellStyle name="Calculation 4 6 22" xfId="36389"/>
    <cellStyle name="Calculation 4 6 23" xfId="37821"/>
    <cellStyle name="Calculation 4 6 24" xfId="39244"/>
    <cellStyle name="Calculation 4 6 25" xfId="40735"/>
    <cellStyle name="Calculation 4 6 26" xfId="42171"/>
    <cellStyle name="Calculation 4 6 27" xfId="43593"/>
    <cellStyle name="Calculation 4 6 28" xfId="45007"/>
    <cellStyle name="Calculation 4 6 29" xfId="46416"/>
    <cellStyle name="Calculation 4 6 3" xfId="8328"/>
    <cellStyle name="Calculation 4 6 30" xfId="47819"/>
    <cellStyle name="Calculation 4 6 31" xfId="49260"/>
    <cellStyle name="Calculation 4 6 32" xfId="50692"/>
    <cellStyle name="Calculation 4 6 33" xfId="52082"/>
    <cellStyle name="Calculation 4 6 34" xfId="53463"/>
    <cellStyle name="Calculation 4 6 35" xfId="54874"/>
    <cellStyle name="Calculation 4 6 36" xfId="56246"/>
    <cellStyle name="Calculation 4 6 37" xfId="57644"/>
    <cellStyle name="Calculation 4 6 4" xfId="9785"/>
    <cellStyle name="Calculation 4 6 5" xfId="11275"/>
    <cellStyle name="Calculation 4 6 6" xfId="12725"/>
    <cellStyle name="Calculation 4 6 7" xfId="14258"/>
    <cellStyle name="Calculation 4 6 8" xfId="15717"/>
    <cellStyle name="Calculation 4 6 9" xfId="17172"/>
    <cellStyle name="Calculation 4 7" xfId="3192"/>
    <cellStyle name="Calculation 4 7 10" xfId="18524"/>
    <cellStyle name="Calculation 4 7 11" xfId="20054"/>
    <cellStyle name="Calculation 4 7 12" xfId="21497"/>
    <cellStyle name="Calculation 4 7 13" xfId="23019"/>
    <cellStyle name="Calculation 4 7 14" xfId="24496"/>
    <cellStyle name="Calculation 4 7 15" xfId="25941"/>
    <cellStyle name="Calculation 4 7 16" xfId="27446"/>
    <cellStyle name="Calculation 4 7 17" xfId="28957"/>
    <cellStyle name="Calculation 4 7 18" xfId="30388"/>
    <cellStyle name="Calculation 4 7 19" xfId="31896"/>
    <cellStyle name="Calculation 4 7 2" xfId="4686"/>
    <cellStyle name="Calculation 4 7 20" xfId="33349"/>
    <cellStyle name="Calculation 4 7 21" xfId="34789"/>
    <cellStyle name="Calculation 4 7 22" xfId="36220"/>
    <cellStyle name="Calculation 4 7 23" xfId="37654"/>
    <cellStyle name="Calculation 4 7 24" xfId="39074"/>
    <cellStyle name="Calculation 4 7 25" xfId="40569"/>
    <cellStyle name="Calculation 4 7 26" xfId="42003"/>
    <cellStyle name="Calculation 4 7 27" xfId="43425"/>
    <cellStyle name="Calculation 4 7 28" xfId="44841"/>
    <cellStyle name="Calculation 4 7 29" xfId="46251"/>
    <cellStyle name="Calculation 4 7 3" xfId="8157"/>
    <cellStyle name="Calculation 4 7 30" xfId="47655"/>
    <cellStyle name="Calculation 4 7 31" xfId="49096"/>
    <cellStyle name="Calculation 4 7 32" xfId="50527"/>
    <cellStyle name="Calculation 4 7 33" xfId="51917"/>
    <cellStyle name="Calculation 4 7 34" xfId="53299"/>
    <cellStyle name="Calculation 4 7 35" xfId="54709"/>
    <cellStyle name="Calculation 4 7 36" xfId="56082"/>
    <cellStyle name="Calculation 4 7 37" xfId="57481"/>
    <cellStyle name="Calculation 4 7 4" xfId="9613"/>
    <cellStyle name="Calculation 4 7 5" xfId="11106"/>
    <cellStyle name="Calculation 4 7 6" xfId="12556"/>
    <cellStyle name="Calculation 4 7 7" xfId="14088"/>
    <cellStyle name="Calculation 4 7 8" xfId="15548"/>
    <cellStyle name="Calculation 4 7 9" xfId="17000"/>
    <cellStyle name="Calculation 4 8" xfId="2833"/>
    <cellStyle name="Calculation 4 8 10" xfId="18169"/>
    <cellStyle name="Calculation 4 8 11" xfId="19704"/>
    <cellStyle name="Calculation 4 8 12" xfId="21149"/>
    <cellStyle name="Calculation 4 8 13" xfId="22664"/>
    <cellStyle name="Calculation 4 8 14" xfId="24144"/>
    <cellStyle name="Calculation 4 8 15" xfId="25592"/>
    <cellStyle name="Calculation 4 8 16" xfId="27098"/>
    <cellStyle name="Calculation 4 8 17" xfId="28608"/>
    <cellStyle name="Calculation 4 8 18" xfId="30038"/>
    <cellStyle name="Calculation 4 8 19" xfId="31545"/>
    <cellStyle name="Calculation 4 8 2" xfId="4352"/>
    <cellStyle name="Calculation 4 8 20" xfId="33000"/>
    <cellStyle name="Calculation 4 8 21" xfId="34442"/>
    <cellStyle name="Calculation 4 8 22" xfId="35875"/>
    <cellStyle name="Calculation 4 8 23" xfId="37307"/>
    <cellStyle name="Calculation 4 8 24" xfId="38723"/>
    <cellStyle name="Calculation 4 8 25" xfId="40228"/>
    <cellStyle name="Calculation 4 8 26" xfId="41656"/>
    <cellStyle name="Calculation 4 8 27" xfId="43082"/>
    <cellStyle name="Calculation 4 8 28" xfId="44500"/>
    <cellStyle name="Calculation 4 8 29" xfId="45910"/>
    <cellStyle name="Calculation 4 8 3" xfId="7802"/>
    <cellStyle name="Calculation 4 8 30" xfId="47314"/>
    <cellStyle name="Calculation 4 8 31" xfId="48756"/>
    <cellStyle name="Calculation 4 8 32" xfId="50188"/>
    <cellStyle name="Calculation 4 8 33" xfId="51578"/>
    <cellStyle name="Calculation 4 8 34" xfId="52963"/>
    <cellStyle name="Calculation 4 8 35" xfId="54373"/>
    <cellStyle name="Calculation 4 8 36" xfId="55748"/>
    <cellStyle name="Calculation 4 8 37" xfId="57147"/>
    <cellStyle name="Calculation 4 8 4" xfId="9262"/>
    <cellStyle name="Calculation 4 8 5" xfId="10755"/>
    <cellStyle name="Calculation 4 8 6" xfId="12204"/>
    <cellStyle name="Calculation 4 8 7" xfId="13738"/>
    <cellStyle name="Calculation 4 8 8" xfId="15192"/>
    <cellStyle name="Calculation 4 8 9" xfId="16650"/>
    <cellStyle name="Calculation 4 9" xfId="3308"/>
    <cellStyle name="Calculation 4 9 10" xfId="18639"/>
    <cellStyle name="Calculation 4 9 11" xfId="20169"/>
    <cellStyle name="Calculation 4 9 12" xfId="21610"/>
    <cellStyle name="Calculation 4 9 13" xfId="23134"/>
    <cellStyle name="Calculation 4 9 14" xfId="24610"/>
    <cellStyle name="Calculation 4 9 15" xfId="26055"/>
    <cellStyle name="Calculation 4 9 16" xfId="27561"/>
    <cellStyle name="Calculation 4 9 17" xfId="29071"/>
    <cellStyle name="Calculation 4 9 18" xfId="30502"/>
    <cellStyle name="Calculation 4 9 19" xfId="32010"/>
    <cellStyle name="Calculation 4 9 2" xfId="4796"/>
    <cellStyle name="Calculation 4 9 20" xfId="33462"/>
    <cellStyle name="Calculation 4 9 21" xfId="34903"/>
    <cellStyle name="Calculation 4 9 22" xfId="36334"/>
    <cellStyle name="Calculation 4 9 23" xfId="37767"/>
    <cellStyle name="Calculation 4 9 24" xfId="39188"/>
    <cellStyle name="Calculation 4 9 25" xfId="40681"/>
    <cellStyle name="Calculation 4 9 26" xfId="42116"/>
    <cellStyle name="Calculation 4 9 27" xfId="43539"/>
    <cellStyle name="Calculation 4 9 28" xfId="44952"/>
    <cellStyle name="Calculation 4 9 29" xfId="46363"/>
    <cellStyle name="Calculation 4 9 3" xfId="8272"/>
    <cellStyle name="Calculation 4 9 30" xfId="47765"/>
    <cellStyle name="Calculation 4 9 31" xfId="49207"/>
    <cellStyle name="Calculation 4 9 32" xfId="50638"/>
    <cellStyle name="Calculation 4 9 33" xfId="52028"/>
    <cellStyle name="Calculation 4 9 34" xfId="53409"/>
    <cellStyle name="Calculation 4 9 35" xfId="54820"/>
    <cellStyle name="Calculation 4 9 36" xfId="56192"/>
    <cellStyle name="Calculation 4 9 37" xfId="57591"/>
    <cellStyle name="Calculation 4 9 4" xfId="9729"/>
    <cellStyle name="Calculation 4 9 5" xfId="11220"/>
    <cellStyle name="Calculation 4 9 6" xfId="12669"/>
    <cellStyle name="Calculation 4 9 7" xfId="14203"/>
    <cellStyle name="Calculation 4 9 8" xfId="15662"/>
    <cellStyle name="Calculation 4 9 9" xfId="17116"/>
    <cellStyle name="cc0 -CalComma" xfId="474"/>
    <cellStyle name="cc0 -CalComma 2" xfId="475"/>
    <cellStyle name="cc1 -CalComma" xfId="476"/>
    <cellStyle name="cc1 -CalComma 2" xfId="477"/>
    <cellStyle name="cc2 -CalComma" xfId="478"/>
    <cellStyle name="cc2 -CalComma 2" xfId="479"/>
    <cellStyle name="cc3 -CalComma" xfId="480"/>
    <cellStyle name="cc3 -CalComma 2" xfId="481"/>
    <cellStyle name="cc4 -CalComma" xfId="482"/>
    <cellStyle name="cc4 -CalComma 2" xfId="483"/>
    <cellStyle name="cdDMMY -CalDate" xfId="484"/>
    <cellStyle name="cdDMMY -CalDate 2" xfId="485"/>
    <cellStyle name="cdDMMYHM -CalDateTime" xfId="486"/>
    <cellStyle name="cdDMMYHM -CalDateTime 2" xfId="487"/>
    <cellStyle name="cdDMY -CalDate" xfId="488"/>
    <cellStyle name="cdDMY -CalDate 2" xfId="489"/>
    <cellStyle name="cdMDY -CalDate" xfId="490"/>
    <cellStyle name="cdMDY -CalDate 2" xfId="491"/>
    <cellStyle name="cdMMY -CalDate" xfId="492"/>
    <cellStyle name="cdMMY -CalDate 2" xfId="493"/>
    <cellStyle name="cdMMYc-CalDateC" xfId="494"/>
    <cellStyle name="cdMMYc-CalDateC 2" xfId="495"/>
    <cellStyle name="Cell Link" xfId="1049"/>
    <cellStyle name="Cell Link." xfId="1050"/>
    <cellStyle name="Center Currency" xfId="1051"/>
    <cellStyle name="Center Date" xfId="1052"/>
    <cellStyle name="Center Multiple" xfId="1053"/>
    <cellStyle name="Center Number" xfId="1054"/>
    <cellStyle name="Center Percentage" xfId="1055"/>
    <cellStyle name="Center Year" xfId="1056"/>
    <cellStyle name="cf0 -CalFixed" xfId="496"/>
    <cellStyle name="cf0 -CalFixed 2" xfId="497"/>
    <cellStyle name="Check" xfId="19"/>
    <cellStyle name="Check Cell" xfId="58512" builtinId="23" hidden="1"/>
    <cellStyle name="Check Cell" xfId="58774" builtinId="23" hidden="1"/>
    <cellStyle name="Check Cell" xfId="58810" builtinId="23" hidden="1"/>
    <cellStyle name="Check Cell" xfId="59267" builtinId="23" hidden="1"/>
    <cellStyle name="Check Cell" xfId="59304" builtinId="23" hidden="1"/>
    <cellStyle name="Check Cell" xfId="59339" builtinId="23" hidden="1"/>
    <cellStyle name="Check Cell" xfId="59374" builtinId="23" hidden="1"/>
    <cellStyle name="Check Cell" xfId="59409" builtinId="23" hidden="1"/>
    <cellStyle name="Check Cell" xfId="59447" builtinId="23" hidden="1"/>
    <cellStyle name="Check Cell" xfId="59483" builtinId="23" hidden="1"/>
    <cellStyle name="Check Cell" xfId="59581" builtinId="23" hidden="1"/>
    <cellStyle name="Check Cell" xfId="59522" builtinId="23" hidden="1"/>
    <cellStyle name="Check Cell" xfId="59621" builtinId="23" hidden="1"/>
    <cellStyle name="Check Cell" xfId="59646" builtinId="23" hidden="1"/>
    <cellStyle name="Check Cell" xfId="59690" builtinId="23" hidden="1"/>
    <cellStyle name="Check Cell" xfId="59714" builtinId="23" hidden="1"/>
    <cellStyle name="Check Cell" xfId="59942" builtinId="23" hidden="1"/>
    <cellStyle name="Check Cell" xfId="59977" builtinId="23" hidden="1"/>
    <cellStyle name="Check Cell" xfId="60012" builtinId="23" hidden="1"/>
    <cellStyle name="Check Cell" xfId="60057" builtinId="23" hidden="1"/>
    <cellStyle name="Check Cell" xfId="60179" builtinId="23" hidden="1"/>
    <cellStyle name="Check Cell" xfId="60214" builtinId="23" hidden="1"/>
    <cellStyle name="Check Cell" xfId="59211" builtinId="23" hidden="1"/>
    <cellStyle name="Check Cell" xfId="59871" builtinId="23" hidden="1"/>
    <cellStyle name="Check Cell" xfId="59850" builtinId="23" hidden="1"/>
    <cellStyle name="Check Cell" xfId="59781" builtinId="23" hidden="1"/>
    <cellStyle name="Check Cell" xfId="59160" builtinId="23" hidden="1"/>
    <cellStyle name="Check Cell" xfId="59150" builtinId="23" hidden="1"/>
    <cellStyle name="Check Cell" xfId="59013" builtinId="23" hidden="1"/>
    <cellStyle name="Check Cell" xfId="58900" builtinId="23" hidden="1"/>
    <cellStyle name="Check Cell" xfId="59775" builtinId="23" hidden="1"/>
    <cellStyle name="Check Cell" xfId="59632" builtinId="23" hidden="1"/>
    <cellStyle name="Check Cell" xfId="58870" builtinId="23" hidden="1"/>
    <cellStyle name="Check Cell" xfId="59062" builtinId="23" hidden="1"/>
    <cellStyle name="Check Cell" xfId="60088" builtinId="23" hidden="1"/>
    <cellStyle name="Check Cell" xfId="59031" builtinId="23" hidden="1"/>
    <cellStyle name="Check Cell" xfId="58954" builtinId="23" hidden="1"/>
    <cellStyle name="Check Cell" xfId="58991" builtinId="23" hidden="1"/>
    <cellStyle name="Check Cell" xfId="60267" builtinId="23" hidden="1"/>
    <cellStyle name="Check Cell" xfId="60302" builtinId="23" hidden="1"/>
    <cellStyle name="Check Cell" xfId="60337" builtinId="23" hidden="1"/>
    <cellStyle name="Check Cell" xfId="60376" builtinId="23" hidden="1"/>
    <cellStyle name="Check Cell" xfId="60450" builtinId="23" hidden="1"/>
    <cellStyle name="Check Cell" xfId="60485" builtinId="23" hidden="1"/>
    <cellStyle name="Check Cell" xfId="60520" builtinId="23" hidden="1"/>
    <cellStyle name="Check Cell" xfId="60557" builtinId="23" hidden="1"/>
    <cellStyle name="Check Cell" xfId="60592" builtinId="23" hidden="1"/>
    <cellStyle name="Check Cell" xfId="60635" builtinId="23" hidden="1"/>
    <cellStyle name="Check Cell" xfId="60670" builtinId="23" hidden="1"/>
    <cellStyle name="Check Cell" xfId="60705" builtinId="23" hidden="1"/>
    <cellStyle name="Check Cell" xfId="60740" builtinId="23" hidden="1"/>
    <cellStyle name="Check Cell" xfId="60775" builtinId="23" hidden="1"/>
    <cellStyle name="Check Cell" xfId="60811" builtinId="23" hidden="1"/>
    <cellStyle name="Check Cell" xfId="60847" builtinId="23" hidden="1"/>
    <cellStyle name="Check Cell" xfId="60934" builtinId="23" hidden="1"/>
    <cellStyle name="Check Cell" xfId="60879" builtinId="23" hidden="1"/>
    <cellStyle name="Check Cell" xfId="60972" builtinId="23" hidden="1"/>
    <cellStyle name="Check Cell" xfId="60996" builtinId="23" hidden="1"/>
    <cellStyle name="Check Cell" xfId="61038" builtinId="23" hidden="1"/>
    <cellStyle name="Check Cell" xfId="61062" builtinId="23" hidden="1"/>
    <cellStyle name="Check Cell" xfId="61125" builtinId="23" hidden="1"/>
    <cellStyle name="Check Cell" xfId="61160" builtinId="23" hidden="1"/>
    <cellStyle name="Check Cell" xfId="61195" builtinId="23" hidden="1"/>
    <cellStyle name="Check Cell" xfId="61232" builtinId="23" hidden="1"/>
    <cellStyle name="Check Cell" xfId="61300" builtinId="23" hidden="1"/>
    <cellStyle name="Check Cell" xfId="61335" builtinId="23" hidden="1"/>
    <cellStyle name="Check Cell 2" xfId="304"/>
    <cellStyle name="Check Cell 2 2" xfId="1823"/>
    <cellStyle name="Check Cell 2 3" xfId="499"/>
    <cellStyle name="Check Cell 3" xfId="498"/>
    <cellStyle name="Check Cell 3 2" xfId="1824"/>
    <cellStyle name="cmHM  -CalTime" xfId="500"/>
    <cellStyle name="cmHM  -CalTime 2" xfId="501"/>
    <cellStyle name="cmHM24+ -CalTime" xfId="502"/>
    <cellStyle name="cmHM24+ -CalTime 2" xfId="503"/>
    <cellStyle name="Column Heading" xfId="1057"/>
    <cellStyle name="Comma" xfId="47" builtinId="3"/>
    <cellStyle name="Comma  - Style1" xfId="305"/>
    <cellStyle name="Comma [0] 2" xfId="113"/>
    <cellStyle name="Comma [0] 2 2" xfId="364"/>
    <cellStyle name="Comma [0] 2 2 10" xfId="7630"/>
    <cellStyle name="Comma [0] 2 2 11" xfId="5917"/>
    <cellStyle name="Comma [0] 2 2 12" xfId="6317"/>
    <cellStyle name="Comma [0] 2 2 13" xfId="5913"/>
    <cellStyle name="Comma [0] 2 2 14" xfId="13837"/>
    <cellStyle name="Comma [0] 2 2 15" xfId="6876"/>
    <cellStyle name="Comma [0] 2 2 16" xfId="6606"/>
    <cellStyle name="Comma [0] 2 2 17" xfId="6087"/>
    <cellStyle name="Comma [0] 2 2 18" xfId="13660"/>
    <cellStyle name="Comma [0] 2 2 19" xfId="6806"/>
    <cellStyle name="Comma [0] 2 2 2" xfId="2236"/>
    <cellStyle name="Comma [0] 2 2 2 10" xfId="7706"/>
    <cellStyle name="Comma [0] 2 2 2 11" xfId="7633"/>
    <cellStyle name="Comma [0] 2 2 2 12" xfId="7136"/>
    <cellStyle name="Comma [0] 2 2 2 13" xfId="6878"/>
    <cellStyle name="Comma [0] 2 2 2 14" xfId="6143"/>
    <cellStyle name="Comma [0] 2 2 2 15" xfId="6199"/>
    <cellStyle name="Comma [0] 2 2 2 16" xfId="15132"/>
    <cellStyle name="Comma [0] 2 2 2 17" xfId="9248"/>
    <cellStyle name="Comma [0] 2 2 2 18" xfId="18370"/>
    <cellStyle name="Comma [0] 2 2 2 19" xfId="9494"/>
    <cellStyle name="Comma [0] 2 2 2 2" xfId="2959"/>
    <cellStyle name="Comma [0] 2 2 2 2 10" xfId="18291"/>
    <cellStyle name="Comma [0] 2 2 2 2 11" xfId="19824"/>
    <cellStyle name="Comma [0] 2 2 2 2 12" xfId="21270"/>
    <cellStyle name="Comma [0] 2 2 2 2 13" xfId="22788"/>
    <cellStyle name="Comma [0] 2 2 2 2 14" xfId="24267"/>
    <cellStyle name="Comma [0] 2 2 2 2 15" xfId="25713"/>
    <cellStyle name="Comma [0] 2 2 2 2 16" xfId="27218"/>
    <cellStyle name="Comma [0] 2 2 2 2 17" xfId="28726"/>
    <cellStyle name="Comma [0] 2 2 2 2 18" xfId="30158"/>
    <cellStyle name="Comma [0] 2 2 2 2 19" xfId="31669"/>
    <cellStyle name="Comma [0] 2 2 2 2 2" xfId="4465"/>
    <cellStyle name="Comma [0] 2 2 2 2 20" xfId="33123"/>
    <cellStyle name="Comma [0] 2 2 2 2 21" xfId="34561"/>
    <cellStyle name="Comma [0] 2 2 2 2 22" xfId="35996"/>
    <cellStyle name="Comma [0] 2 2 2 2 23" xfId="37429"/>
    <cellStyle name="Comma [0] 2 2 2 2 24" xfId="38845"/>
    <cellStyle name="Comma [0] 2 2 2 2 25" xfId="40344"/>
    <cellStyle name="Comma [0] 2 2 2 2 26" xfId="41776"/>
    <cellStyle name="Comma [0] 2 2 2 2 27" xfId="43201"/>
    <cellStyle name="Comma [0] 2 2 2 2 28" xfId="44617"/>
    <cellStyle name="Comma [0] 2 2 2 2 29" xfId="46026"/>
    <cellStyle name="Comma [0] 2 2 2 2 3" xfId="7925"/>
    <cellStyle name="Comma [0] 2 2 2 2 30" xfId="47431"/>
    <cellStyle name="Comma [0] 2 2 2 2 31" xfId="48873"/>
    <cellStyle name="Comma [0] 2 2 2 2 32" xfId="50304"/>
    <cellStyle name="Comma [0] 2 2 2 2 33" xfId="51693"/>
    <cellStyle name="Comma [0] 2 2 2 2 34" xfId="53077"/>
    <cellStyle name="Comma [0] 2 2 2 2 35" xfId="54487"/>
    <cellStyle name="Comma [0] 2 2 2 2 36" xfId="55861"/>
    <cellStyle name="Comma [0] 2 2 2 2 37" xfId="57260"/>
    <cellStyle name="Comma [0] 2 2 2 2 38" xfId="60366"/>
    <cellStyle name="Comma [0] 2 2 2 2 4" xfId="9383"/>
    <cellStyle name="Comma [0] 2 2 2 2 5" xfId="10878"/>
    <cellStyle name="Comma [0] 2 2 2 2 6" xfId="12327"/>
    <cellStyle name="Comma [0] 2 2 2 2 7" xfId="13860"/>
    <cellStyle name="Comma [0] 2 2 2 2 8" xfId="15316"/>
    <cellStyle name="Comma [0] 2 2 2 2 9" xfId="16773"/>
    <cellStyle name="Comma [0] 2 2 2 20" xfId="7199"/>
    <cellStyle name="Comma [0] 2 2 2 21" xfId="10707"/>
    <cellStyle name="Comma [0] 2 2 2 22" xfId="5967"/>
    <cellStyle name="Comma [0] 2 2 2 23" xfId="5726"/>
    <cellStyle name="Comma [0] 2 2 2 24" xfId="27067"/>
    <cellStyle name="Comma [0] 2 2 2 25" xfId="22896"/>
    <cellStyle name="Comma [0] 2 2 2 26" xfId="7511"/>
    <cellStyle name="Comma [0] 2 2 2 27" xfId="28599"/>
    <cellStyle name="Comma [0] 2 2 2 28" xfId="12170"/>
    <cellStyle name="Comma [0] 2 2 2 29" xfId="18102"/>
    <cellStyle name="Comma [0] 2 2 2 3" xfId="3334"/>
    <cellStyle name="Comma [0] 2 2 2 3 10" xfId="18665"/>
    <cellStyle name="Comma [0] 2 2 2 3 11" xfId="20195"/>
    <cellStyle name="Comma [0] 2 2 2 3 12" xfId="21635"/>
    <cellStyle name="Comma [0] 2 2 2 3 13" xfId="23159"/>
    <cellStyle name="Comma [0] 2 2 2 3 14" xfId="24635"/>
    <cellStyle name="Comma [0] 2 2 2 3 15" xfId="26080"/>
    <cellStyle name="Comma [0] 2 2 2 3 16" xfId="27586"/>
    <cellStyle name="Comma [0] 2 2 2 3 17" xfId="29094"/>
    <cellStyle name="Comma [0] 2 2 2 3 18" xfId="30527"/>
    <cellStyle name="Comma [0] 2 2 2 3 19" xfId="32036"/>
    <cellStyle name="Comma [0] 2 2 2 3 2" xfId="4821"/>
    <cellStyle name="Comma [0] 2 2 2 3 20" xfId="33487"/>
    <cellStyle name="Comma [0] 2 2 2 3 21" xfId="34929"/>
    <cellStyle name="Comma [0] 2 2 2 3 22" xfId="36359"/>
    <cellStyle name="Comma [0] 2 2 2 3 23" xfId="37791"/>
    <cellStyle name="Comma [0] 2 2 2 3 24" xfId="39214"/>
    <cellStyle name="Comma [0] 2 2 2 3 25" xfId="40705"/>
    <cellStyle name="Comma [0] 2 2 2 3 26" xfId="42141"/>
    <cellStyle name="Comma [0] 2 2 2 3 27" xfId="43563"/>
    <cellStyle name="Comma [0] 2 2 2 3 28" xfId="44977"/>
    <cellStyle name="Comma [0] 2 2 2 3 29" xfId="46386"/>
    <cellStyle name="Comma [0] 2 2 2 3 3" xfId="8298"/>
    <cellStyle name="Comma [0] 2 2 2 3 30" xfId="47789"/>
    <cellStyle name="Comma [0] 2 2 2 3 31" xfId="49230"/>
    <cellStyle name="Comma [0] 2 2 2 3 32" xfId="50662"/>
    <cellStyle name="Comma [0] 2 2 2 3 33" xfId="52052"/>
    <cellStyle name="Comma [0] 2 2 2 3 34" xfId="53433"/>
    <cellStyle name="Comma [0] 2 2 2 3 35" xfId="54844"/>
    <cellStyle name="Comma [0] 2 2 2 3 36" xfId="56216"/>
    <cellStyle name="Comma [0] 2 2 2 3 37" xfId="57614"/>
    <cellStyle name="Comma [0] 2 2 2 3 4" xfId="9755"/>
    <cellStyle name="Comma [0] 2 2 2 3 5" xfId="11245"/>
    <cellStyle name="Comma [0] 2 2 2 3 6" xfId="12695"/>
    <cellStyle name="Comma [0] 2 2 2 3 7" xfId="14228"/>
    <cellStyle name="Comma [0] 2 2 2 3 8" xfId="15687"/>
    <cellStyle name="Comma [0] 2 2 2 3 9" xfId="17142"/>
    <cellStyle name="Comma [0] 2 2 2 30" xfId="24113"/>
    <cellStyle name="Comma [0] 2 2 2 31" xfId="27041"/>
    <cellStyle name="Comma [0] 2 2 2 32" xfId="7463"/>
    <cellStyle name="Comma [0] 2 2 2 33" xfId="40112"/>
    <cellStyle name="Comma [0] 2 2 2 34" xfId="28552"/>
    <cellStyle name="Comma [0] 2 2 2 35" xfId="6505"/>
    <cellStyle name="Comma [0] 2 2 2 36" xfId="33009"/>
    <cellStyle name="Comma [0] 2 2 2 37" xfId="19640"/>
    <cellStyle name="Comma [0] 2 2 2 38" xfId="19710"/>
    <cellStyle name="Comma [0] 2 2 2 39" xfId="13594"/>
    <cellStyle name="Comma [0] 2 2 2 4" xfId="4104"/>
    <cellStyle name="Comma [0] 2 2 2 4 10" xfId="19432"/>
    <cellStyle name="Comma [0] 2 2 2 4 11" xfId="20962"/>
    <cellStyle name="Comma [0] 2 2 2 4 12" xfId="22398"/>
    <cellStyle name="Comma [0] 2 2 2 4 13" xfId="23924"/>
    <cellStyle name="Comma [0] 2 2 2 4 14" xfId="25401"/>
    <cellStyle name="Comma [0] 2 2 2 4 15" xfId="26843"/>
    <cellStyle name="Comma [0] 2 2 2 4 16" xfId="28353"/>
    <cellStyle name="Comma [0] 2 2 2 4 17" xfId="29858"/>
    <cellStyle name="Comma [0] 2 2 2 4 18" xfId="31295"/>
    <cellStyle name="Comma [0] 2 2 2 4 19" xfId="32801"/>
    <cellStyle name="Comma [0] 2 2 2 4 2" xfId="5578"/>
    <cellStyle name="Comma [0] 2 2 2 4 20" xfId="34253"/>
    <cellStyle name="Comma [0] 2 2 2 4 21" xfId="35694"/>
    <cellStyle name="Comma [0] 2 2 2 4 22" xfId="37123"/>
    <cellStyle name="Comma [0] 2 2 2 4 23" xfId="38554"/>
    <cellStyle name="Comma [0] 2 2 2 4 24" xfId="39979"/>
    <cellStyle name="Comma [0] 2 2 2 4 25" xfId="41462"/>
    <cellStyle name="Comma [0] 2 2 2 4 26" xfId="42903"/>
    <cellStyle name="Comma [0] 2 2 2 4 27" xfId="44326"/>
    <cellStyle name="Comma [0] 2 2 2 4 28" xfId="45738"/>
    <cellStyle name="Comma [0] 2 2 2 4 29" xfId="47143"/>
    <cellStyle name="Comma [0] 2 2 2 4 3" xfId="9067"/>
    <cellStyle name="Comma [0] 2 2 2 4 30" xfId="48551"/>
    <cellStyle name="Comma [0] 2 2 2 4 31" xfId="49985"/>
    <cellStyle name="Comma [0] 2 2 2 4 32" xfId="51419"/>
    <cellStyle name="Comma [0] 2 2 2 4 33" xfId="52806"/>
    <cellStyle name="Comma [0] 2 2 2 4 34" xfId="54190"/>
    <cellStyle name="Comma [0] 2 2 2 4 35" xfId="55598"/>
    <cellStyle name="Comma [0] 2 2 2 4 36" xfId="56972"/>
    <cellStyle name="Comma [0] 2 2 2 4 37" xfId="58367"/>
    <cellStyle name="Comma [0] 2 2 2 4 4" xfId="10520"/>
    <cellStyle name="Comma [0] 2 2 2 4 5" xfId="12013"/>
    <cellStyle name="Comma [0] 2 2 2 4 6" xfId="13461"/>
    <cellStyle name="Comma [0] 2 2 2 4 7" xfId="14995"/>
    <cellStyle name="Comma [0] 2 2 2 4 8" xfId="16453"/>
    <cellStyle name="Comma [0] 2 2 2 4 9" xfId="17907"/>
    <cellStyle name="Comma [0] 2 2 2 40" xfId="44481"/>
    <cellStyle name="Comma [0] 2 2 2 41" xfId="45878"/>
    <cellStyle name="Comma [0] 2 2 2 42" xfId="58663"/>
    <cellStyle name="Comma [0] 2 2 2 5" xfId="2736"/>
    <cellStyle name="Comma [0] 2 2 2 6" xfId="4271"/>
    <cellStyle name="Comma [0] 2 2 2 7" xfId="7614"/>
    <cellStyle name="Comma [0] 2 2 2 8" xfId="6134"/>
    <cellStyle name="Comma [0] 2 2 2 9" xfId="6554"/>
    <cellStyle name="Comma [0] 2 2 20" xfId="22553"/>
    <cellStyle name="Comma [0] 2 2 21" xfId="6563"/>
    <cellStyle name="Comma [0] 2 2 22" xfId="20092"/>
    <cellStyle name="Comma [0] 2 2 23" xfId="16621"/>
    <cellStyle name="Comma [0] 2 2 24" xfId="6251"/>
    <cellStyle name="Comma [0] 2 2 25" xfId="6930"/>
    <cellStyle name="Comma [0] 2 2 26" xfId="31452"/>
    <cellStyle name="Comma [0] 2 2 27" xfId="5993"/>
    <cellStyle name="Comma [0] 2 2 28" xfId="35831"/>
    <cellStyle name="Comma [0] 2 2 29" xfId="35862"/>
    <cellStyle name="Comma [0] 2 2 3" xfId="2873"/>
    <cellStyle name="Comma [0] 2 2 3 10" xfId="18209"/>
    <cellStyle name="Comma [0] 2 2 3 11" xfId="19741"/>
    <cellStyle name="Comma [0] 2 2 3 12" xfId="21186"/>
    <cellStyle name="Comma [0] 2 2 3 13" xfId="22702"/>
    <cellStyle name="Comma [0] 2 2 3 14" xfId="24182"/>
    <cellStyle name="Comma [0] 2 2 3 15" xfId="25629"/>
    <cellStyle name="Comma [0] 2 2 3 16" xfId="27136"/>
    <cellStyle name="Comma [0] 2 2 3 17" xfId="28642"/>
    <cellStyle name="Comma [0] 2 2 3 18" xfId="30076"/>
    <cellStyle name="Comma [0] 2 2 3 19" xfId="31584"/>
    <cellStyle name="Comma [0] 2 2 3 2" xfId="4385"/>
    <cellStyle name="Comma [0] 2 2 3 20" xfId="33039"/>
    <cellStyle name="Comma [0] 2 2 3 21" xfId="34478"/>
    <cellStyle name="Comma [0] 2 2 3 22" xfId="35912"/>
    <cellStyle name="Comma [0] 2 2 3 23" xfId="37345"/>
    <cellStyle name="Comma [0] 2 2 3 24" xfId="38762"/>
    <cellStyle name="Comma [0] 2 2 3 25" xfId="40263"/>
    <cellStyle name="Comma [0] 2 2 3 26" xfId="41694"/>
    <cellStyle name="Comma [0] 2 2 3 27" xfId="43118"/>
    <cellStyle name="Comma [0] 2 2 3 28" xfId="44536"/>
    <cellStyle name="Comma [0] 2 2 3 29" xfId="45944"/>
    <cellStyle name="Comma [0] 2 2 3 3" xfId="7840"/>
    <cellStyle name="Comma [0] 2 2 3 30" xfId="47350"/>
    <cellStyle name="Comma [0] 2 2 3 31" xfId="48791"/>
    <cellStyle name="Comma [0] 2 2 3 32" xfId="50223"/>
    <cellStyle name="Comma [0] 2 2 3 33" xfId="51611"/>
    <cellStyle name="Comma [0] 2 2 3 34" xfId="52997"/>
    <cellStyle name="Comma [0] 2 2 3 35" xfId="54406"/>
    <cellStyle name="Comma [0] 2 2 3 36" xfId="55781"/>
    <cellStyle name="Comma [0] 2 2 3 37" xfId="57180"/>
    <cellStyle name="Comma [0] 2 2 3 38" xfId="59175"/>
    <cellStyle name="Comma [0] 2 2 3 4" xfId="9299"/>
    <cellStyle name="Comma [0] 2 2 3 5" xfId="10793"/>
    <cellStyle name="Comma [0] 2 2 3 6" xfId="12242"/>
    <cellStyle name="Comma [0] 2 2 3 7" xfId="13776"/>
    <cellStyle name="Comma [0] 2 2 3 8" xfId="15231"/>
    <cellStyle name="Comma [0] 2 2 3 9" xfId="16688"/>
    <cellStyle name="Comma [0] 2 2 30" xfId="5869"/>
    <cellStyle name="Comma [0] 2 2 31" xfId="22650"/>
    <cellStyle name="Comma [0] 2 2 32" xfId="40156"/>
    <cellStyle name="Comma [0] 2 2 33" xfId="41645"/>
    <cellStyle name="Comma [0] 2 2 34" xfId="40201"/>
    <cellStyle name="Comma [0] 2 2 35" xfId="45875"/>
    <cellStyle name="Comma [0] 2 2 36" xfId="38858"/>
    <cellStyle name="Comma [0] 2 2 37" xfId="38692"/>
    <cellStyle name="Comma [0] 2 2 38" xfId="15146"/>
    <cellStyle name="Comma [0] 2 2 39" xfId="50176"/>
    <cellStyle name="Comma [0] 2 2 4" xfId="3773"/>
    <cellStyle name="Comma [0] 2 2 4 10" xfId="19103"/>
    <cellStyle name="Comma [0] 2 2 4 11" xfId="20632"/>
    <cellStyle name="Comma [0] 2 2 4 12" xfId="22069"/>
    <cellStyle name="Comma [0] 2 2 4 13" xfId="23595"/>
    <cellStyle name="Comma [0] 2 2 4 14" xfId="25071"/>
    <cellStyle name="Comma [0] 2 2 4 15" xfId="26514"/>
    <cellStyle name="Comma [0] 2 2 4 16" xfId="28023"/>
    <cellStyle name="Comma [0] 2 2 4 17" xfId="29528"/>
    <cellStyle name="Comma [0] 2 2 4 18" xfId="30964"/>
    <cellStyle name="Comma [0] 2 2 4 19" xfId="32470"/>
    <cellStyle name="Comma [0] 2 2 4 2" xfId="5251"/>
    <cellStyle name="Comma [0] 2 2 4 20" xfId="33922"/>
    <cellStyle name="Comma [0] 2 2 4 21" xfId="35365"/>
    <cellStyle name="Comma [0] 2 2 4 22" xfId="36795"/>
    <cellStyle name="Comma [0] 2 2 4 23" xfId="38225"/>
    <cellStyle name="Comma [0] 2 2 4 24" xfId="39648"/>
    <cellStyle name="Comma [0] 2 2 4 25" xfId="41135"/>
    <cellStyle name="Comma [0] 2 2 4 26" xfId="42574"/>
    <cellStyle name="Comma [0] 2 2 4 27" xfId="43998"/>
    <cellStyle name="Comma [0] 2 2 4 28" xfId="45410"/>
    <cellStyle name="Comma [0] 2 2 4 29" xfId="46815"/>
    <cellStyle name="Comma [0] 2 2 4 3" xfId="8737"/>
    <cellStyle name="Comma [0] 2 2 4 30" xfId="48222"/>
    <cellStyle name="Comma [0] 2 2 4 31" xfId="49658"/>
    <cellStyle name="Comma [0] 2 2 4 32" xfId="51091"/>
    <cellStyle name="Comma [0] 2 2 4 33" xfId="52480"/>
    <cellStyle name="Comma [0] 2 2 4 34" xfId="53863"/>
    <cellStyle name="Comma [0] 2 2 4 35" xfId="55272"/>
    <cellStyle name="Comma [0] 2 2 4 36" xfId="56645"/>
    <cellStyle name="Comma [0] 2 2 4 37" xfId="58041"/>
    <cellStyle name="Comma [0] 2 2 4 4" xfId="10192"/>
    <cellStyle name="Comma [0] 2 2 4 5" xfId="11682"/>
    <cellStyle name="Comma [0] 2 2 4 6" xfId="13132"/>
    <cellStyle name="Comma [0] 2 2 4 7" xfId="14665"/>
    <cellStyle name="Comma [0] 2 2 4 8" xfId="16123"/>
    <cellStyle name="Comma [0] 2 2 4 9" xfId="17578"/>
    <cellStyle name="Comma [0] 2 2 40" xfId="48298"/>
    <cellStyle name="Comma [0] 2 2 41" xfId="15151"/>
    <cellStyle name="Comma [0] 2 2 42" xfId="48737"/>
    <cellStyle name="Comma [0] 2 2 43" xfId="58545"/>
    <cellStyle name="Comma [0] 2 2 5" xfId="4101"/>
    <cellStyle name="Comma [0] 2 2 5 10" xfId="19429"/>
    <cellStyle name="Comma [0] 2 2 5 11" xfId="20959"/>
    <cellStyle name="Comma [0] 2 2 5 12" xfId="22395"/>
    <cellStyle name="Comma [0] 2 2 5 13" xfId="23921"/>
    <cellStyle name="Comma [0] 2 2 5 14" xfId="25398"/>
    <cellStyle name="Comma [0] 2 2 5 15" xfId="26840"/>
    <cellStyle name="Comma [0] 2 2 5 16" xfId="28350"/>
    <cellStyle name="Comma [0] 2 2 5 17" xfId="29855"/>
    <cellStyle name="Comma [0] 2 2 5 18" xfId="31292"/>
    <cellStyle name="Comma [0] 2 2 5 19" xfId="32798"/>
    <cellStyle name="Comma [0] 2 2 5 2" xfId="5575"/>
    <cellStyle name="Comma [0] 2 2 5 20" xfId="34250"/>
    <cellStyle name="Comma [0] 2 2 5 21" xfId="35691"/>
    <cellStyle name="Comma [0] 2 2 5 22" xfId="37120"/>
    <cellStyle name="Comma [0] 2 2 5 23" xfId="38551"/>
    <cellStyle name="Comma [0] 2 2 5 24" xfId="39976"/>
    <cellStyle name="Comma [0] 2 2 5 25" xfId="41459"/>
    <cellStyle name="Comma [0] 2 2 5 26" xfId="42900"/>
    <cellStyle name="Comma [0] 2 2 5 27" xfId="44323"/>
    <cellStyle name="Comma [0] 2 2 5 28" xfId="45735"/>
    <cellStyle name="Comma [0] 2 2 5 29" xfId="47140"/>
    <cellStyle name="Comma [0] 2 2 5 3" xfId="9064"/>
    <cellStyle name="Comma [0] 2 2 5 30" xfId="48548"/>
    <cellStyle name="Comma [0] 2 2 5 31" xfId="49982"/>
    <cellStyle name="Comma [0] 2 2 5 32" xfId="51416"/>
    <cellStyle name="Comma [0] 2 2 5 33" xfId="52803"/>
    <cellStyle name="Comma [0] 2 2 5 34" xfId="54187"/>
    <cellStyle name="Comma [0] 2 2 5 35" xfId="55595"/>
    <cellStyle name="Comma [0] 2 2 5 36" xfId="56969"/>
    <cellStyle name="Comma [0] 2 2 5 37" xfId="58364"/>
    <cellStyle name="Comma [0] 2 2 5 4" xfId="10517"/>
    <cellStyle name="Comma [0] 2 2 5 5" xfId="12010"/>
    <cellStyle name="Comma [0] 2 2 5 6" xfId="13458"/>
    <cellStyle name="Comma [0] 2 2 5 7" xfId="14992"/>
    <cellStyle name="Comma [0] 2 2 5 8" xfId="16450"/>
    <cellStyle name="Comma [0] 2 2 5 9" xfId="17904"/>
    <cellStyle name="Comma [0] 2 2 6" xfId="2533"/>
    <cellStyle name="Comma [0] 2 2 7" xfId="2680"/>
    <cellStyle name="Comma [0] 2 2 8" xfId="6059"/>
    <cellStyle name="Comma [0] 2 2 9" xfId="6048"/>
    <cellStyle name="Comma [1]" xfId="115"/>
    <cellStyle name="Comma [2]" xfId="116"/>
    <cellStyle name="Comma [3]" xfId="365"/>
    <cellStyle name="Comma [3] 10" xfId="6237"/>
    <cellStyle name="Comma [3] 11" xfId="6929"/>
    <cellStyle name="Comma [3] 12" xfId="7006"/>
    <cellStyle name="Comma [3] 13" xfId="7246"/>
    <cellStyle name="Comma [3] 14" xfId="8280"/>
    <cellStyle name="Comma [3] 15" xfId="7401"/>
    <cellStyle name="Comma [3] 16" xfId="5994"/>
    <cellStyle name="Comma [3] 17" xfId="6619"/>
    <cellStyle name="Comma [3] 18" xfId="6272"/>
    <cellStyle name="Comma [3] 19" xfId="6423"/>
    <cellStyle name="Comma [3] 2" xfId="2235"/>
    <cellStyle name="Comma [3] 2 10" xfId="5802"/>
    <cellStyle name="Comma [3] 2 11" xfId="7195"/>
    <cellStyle name="Comma [3] 2 12" xfId="6910"/>
    <cellStyle name="Comma [3] 2 13" xfId="10694"/>
    <cellStyle name="Comma [3] 2 14" xfId="7138"/>
    <cellStyle name="Comma [3] 2 15" xfId="6323"/>
    <cellStyle name="Comma [3] 2 16" xfId="7733"/>
    <cellStyle name="Comma [3] 2 17" xfId="11142"/>
    <cellStyle name="Comma [3] 2 18" xfId="13699"/>
    <cellStyle name="Comma [3] 2 19" xfId="6946"/>
    <cellStyle name="Comma [3] 2 2" xfId="3416"/>
    <cellStyle name="Comma [3] 2 2 10" xfId="18746"/>
    <cellStyle name="Comma [3] 2 2 11" xfId="20276"/>
    <cellStyle name="Comma [3] 2 2 12" xfId="21714"/>
    <cellStyle name="Comma [3] 2 2 13" xfId="23241"/>
    <cellStyle name="Comma [3] 2 2 14" xfId="24716"/>
    <cellStyle name="Comma [3] 2 2 15" xfId="26160"/>
    <cellStyle name="Comma [3] 2 2 16" xfId="27668"/>
    <cellStyle name="Comma [3] 2 2 17" xfId="29175"/>
    <cellStyle name="Comma [3] 2 2 18" xfId="30608"/>
    <cellStyle name="Comma [3] 2 2 19" xfId="32117"/>
    <cellStyle name="Comma [3] 2 2 2" xfId="4900"/>
    <cellStyle name="Comma [3] 2 2 20" xfId="33569"/>
    <cellStyle name="Comma [3] 2 2 21" xfId="35010"/>
    <cellStyle name="Comma [3] 2 2 22" xfId="36440"/>
    <cellStyle name="Comma [3] 2 2 23" xfId="37870"/>
    <cellStyle name="Comma [3] 2 2 24" xfId="39294"/>
    <cellStyle name="Comma [3] 2 2 25" xfId="40785"/>
    <cellStyle name="Comma [3] 2 2 26" xfId="42222"/>
    <cellStyle name="Comma [3] 2 2 27" xfId="43644"/>
    <cellStyle name="Comma [3] 2 2 28" xfId="45057"/>
    <cellStyle name="Comma [3] 2 2 29" xfId="46465"/>
    <cellStyle name="Comma [3] 2 2 3" xfId="8380"/>
    <cellStyle name="Comma [3] 2 2 30" xfId="47871"/>
    <cellStyle name="Comma [3] 2 2 31" xfId="49309"/>
    <cellStyle name="Comma [3] 2 2 32" xfId="50741"/>
    <cellStyle name="Comma [3] 2 2 33" xfId="52131"/>
    <cellStyle name="Comma [3] 2 2 34" xfId="53512"/>
    <cellStyle name="Comma [3] 2 2 35" xfId="54923"/>
    <cellStyle name="Comma [3] 2 2 36" xfId="56295"/>
    <cellStyle name="Comma [3] 2 2 37" xfId="57693"/>
    <cellStyle name="Comma [3] 2 2 38" xfId="60365"/>
    <cellStyle name="Comma [3] 2 2 4" xfId="9837"/>
    <cellStyle name="Comma [3] 2 2 5" xfId="11326"/>
    <cellStyle name="Comma [3] 2 2 6" xfId="12777"/>
    <cellStyle name="Comma [3] 2 2 7" xfId="14310"/>
    <cellStyle name="Comma [3] 2 2 8" xfId="15768"/>
    <cellStyle name="Comma [3] 2 2 9" xfId="17223"/>
    <cellStyle name="Comma [3] 2 20" xfId="17069"/>
    <cellStyle name="Comma [3] 2 21" xfId="6333"/>
    <cellStyle name="Comma [3] 2 22" xfId="26990"/>
    <cellStyle name="Comma [3] 2 23" xfId="6865"/>
    <cellStyle name="Comma [3] 2 24" xfId="10658"/>
    <cellStyle name="Comma [3] 2 25" xfId="7552"/>
    <cellStyle name="Comma [3] 2 26" xfId="23599"/>
    <cellStyle name="Comma [3] 2 27" xfId="34397"/>
    <cellStyle name="Comma [3] 2 28" xfId="5956"/>
    <cellStyle name="Comma [3] 2 29" xfId="28554"/>
    <cellStyle name="Comma [3] 2 3" xfId="3254"/>
    <cellStyle name="Comma [3] 2 3 10" xfId="18585"/>
    <cellStyle name="Comma [3] 2 3 11" xfId="20116"/>
    <cellStyle name="Comma [3] 2 3 12" xfId="21558"/>
    <cellStyle name="Comma [3] 2 3 13" xfId="23080"/>
    <cellStyle name="Comma [3] 2 3 14" xfId="24558"/>
    <cellStyle name="Comma [3] 2 3 15" xfId="26002"/>
    <cellStyle name="Comma [3] 2 3 16" xfId="27508"/>
    <cellStyle name="Comma [3] 2 3 17" xfId="29018"/>
    <cellStyle name="Comma [3] 2 3 18" xfId="30449"/>
    <cellStyle name="Comma [3] 2 3 19" xfId="31957"/>
    <cellStyle name="Comma [3] 2 3 2" xfId="4745"/>
    <cellStyle name="Comma [3] 2 3 20" xfId="33410"/>
    <cellStyle name="Comma [3] 2 3 21" xfId="34850"/>
    <cellStyle name="Comma [3] 2 3 22" xfId="36280"/>
    <cellStyle name="Comma [3] 2 3 23" xfId="37714"/>
    <cellStyle name="Comma [3] 2 3 24" xfId="39134"/>
    <cellStyle name="Comma [3] 2 3 25" xfId="40628"/>
    <cellStyle name="Comma [3] 2 3 26" xfId="42063"/>
    <cellStyle name="Comma [3] 2 3 27" xfId="43486"/>
    <cellStyle name="Comma [3] 2 3 28" xfId="44900"/>
    <cellStyle name="Comma [3] 2 3 29" xfId="46312"/>
    <cellStyle name="Comma [3] 2 3 3" xfId="8218"/>
    <cellStyle name="Comma [3] 2 3 30" xfId="47714"/>
    <cellStyle name="Comma [3] 2 3 31" xfId="49156"/>
    <cellStyle name="Comma [3] 2 3 32" xfId="50587"/>
    <cellStyle name="Comma [3] 2 3 33" xfId="51977"/>
    <cellStyle name="Comma [3] 2 3 34" xfId="53358"/>
    <cellStyle name="Comma [3] 2 3 35" xfId="54769"/>
    <cellStyle name="Comma [3] 2 3 36" xfId="56141"/>
    <cellStyle name="Comma [3] 2 3 37" xfId="57540"/>
    <cellStyle name="Comma [3] 2 3 4" xfId="9675"/>
    <cellStyle name="Comma [3] 2 3 5" xfId="11168"/>
    <cellStyle name="Comma [3] 2 3 6" xfId="12616"/>
    <cellStyle name="Comma [3] 2 3 7" xfId="14149"/>
    <cellStyle name="Comma [3] 2 3 8" xfId="15609"/>
    <cellStyle name="Comma [3] 2 3 9" xfId="17062"/>
    <cellStyle name="Comma [3] 2 30" xfId="5717"/>
    <cellStyle name="Comma [3] 2 31" xfId="21099"/>
    <cellStyle name="Comma [3] 2 32" xfId="40900"/>
    <cellStyle name="Comma [3] 2 33" xfId="19170"/>
    <cellStyle name="Comma [3] 2 34" xfId="33710"/>
    <cellStyle name="Comma [3] 2 35" xfId="28099"/>
    <cellStyle name="Comma [3] 2 36" xfId="44464"/>
    <cellStyle name="Comma [3] 2 37" xfId="40185"/>
    <cellStyle name="Comma [3] 2 38" xfId="43074"/>
    <cellStyle name="Comma [3] 2 39" xfId="45886"/>
    <cellStyle name="Comma [3] 2 4" xfId="4103"/>
    <cellStyle name="Comma [3] 2 4 10" xfId="19431"/>
    <cellStyle name="Comma [3] 2 4 11" xfId="20961"/>
    <cellStyle name="Comma [3] 2 4 12" xfId="22397"/>
    <cellStyle name="Comma [3] 2 4 13" xfId="23923"/>
    <cellStyle name="Comma [3] 2 4 14" xfId="25400"/>
    <cellStyle name="Comma [3] 2 4 15" xfId="26842"/>
    <cellStyle name="Comma [3] 2 4 16" xfId="28352"/>
    <cellStyle name="Comma [3] 2 4 17" xfId="29857"/>
    <cellStyle name="Comma [3] 2 4 18" xfId="31294"/>
    <cellStyle name="Comma [3] 2 4 19" xfId="32800"/>
    <cellStyle name="Comma [3] 2 4 2" xfId="5577"/>
    <cellStyle name="Comma [3] 2 4 20" xfId="34252"/>
    <cellStyle name="Comma [3] 2 4 21" xfId="35693"/>
    <cellStyle name="Comma [3] 2 4 22" xfId="37122"/>
    <cellStyle name="Comma [3] 2 4 23" xfId="38553"/>
    <cellStyle name="Comma [3] 2 4 24" xfId="39978"/>
    <cellStyle name="Comma [3] 2 4 25" xfId="41461"/>
    <cellStyle name="Comma [3] 2 4 26" xfId="42902"/>
    <cellStyle name="Comma [3] 2 4 27" xfId="44325"/>
    <cellStyle name="Comma [3] 2 4 28" xfId="45737"/>
    <cellStyle name="Comma [3] 2 4 29" xfId="47142"/>
    <cellStyle name="Comma [3] 2 4 3" xfId="9066"/>
    <cellStyle name="Comma [3] 2 4 30" xfId="48550"/>
    <cellStyle name="Comma [3] 2 4 31" xfId="49984"/>
    <cellStyle name="Comma [3] 2 4 32" xfId="51418"/>
    <cellStyle name="Comma [3] 2 4 33" xfId="52805"/>
    <cellStyle name="Comma [3] 2 4 34" xfId="54189"/>
    <cellStyle name="Comma [3] 2 4 35" xfId="55597"/>
    <cellStyle name="Comma [3] 2 4 36" xfId="56971"/>
    <cellStyle name="Comma [3] 2 4 37" xfId="58366"/>
    <cellStyle name="Comma [3] 2 4 4" xfId="10519"/>
    <cellStyle name="Comma [3] 2 4 5" xfId="12012"/>
    <cellStyle name="Comma [3] 2 4 6" xfId="13460"/>
    <cellStyle name="Comma [3] 2 4 7" xfId="14994"/>
    <cellStyle name="Comma [3] 2 4 8" xfId="16452"/>
    <cellStyle name="Comma [3] 2 4 9" xfId="17906"/>
    <cellStyle name="Comma [3] 2 40" xfId="45891"/>
    <cellStyle name="Comma [3] 2 41" xfId="13608"/>
    <cellStyle name="Comma [3] 2 42" xfId="58662"/>
    <cellStyle name="Comma [3] 2 5" xfId="2735"/>
    <cellStyle name="Comma [3] 2 6" xfId="4270"/>
    <cellStyle name="Comma [3] 2 7" xfId="7613"/>
    <cellStyle name="Comma [3] 2 8" xfId="7253"/>
    <cellStyle name="Comma [3] 2 9" xfId="7098"/>
    <cellStyle name="Comma [3] 20" xfId="21150"/>
    <cellStyle name="Comma [3] 21" xfId="15138"/>
    <cellStyle name="Comma [3] 22" xfId="6515"/>
    <cellStyle name="Comma [3] 23" xfId="13689"/>
    <cellStyle name="Comma [3] 24" xfId="25536"/>
    <cellStyle name="Comma [3] 25" xfId="29337"/>
    <cellStyle name="Comma [3] 26" xfId="30039"/>
    <cellStyle name="Comma [3] 27" xfId="9250"/>
    <cellStyle name="Comma [3] 28" xfId="6532"/>
    <cellStyle name="Comma [3] 29" xfId="6709"/>
    <cellStyle name="Comma [3] 3" xfId="2883"/>
    <cellStyle name="Comma [3] 3 10" xfId="18219"/>
    <cellStyle name="Comma [3] 3 11" xfId="19751"/>
    <cellStyle name="Comma [3] 3 12" xfId="21196"/>
    <cellStyle name="Comma [3] 3 13" xfId="22712"/>
    <cellStyle name="Comma [3] 3 14" xfId="24192"/>
    <cellStyle name="Comma [3] 3 15" xfId="25639"/>
    <cellStyle name="Comma [3] 3 16" xfId="27146"/>
    <cellStyle name="Comma [3] 3 17" xfId="28652"/>
    <cellStyle name="Comma [3] 3 18" xfId="30086"/>
    <cellStyle name="Comma [3] 3 19" xfId="31594"/>
    <cellStyle name="Comma [3] 3 2" xfId="4395"/>
    <cellStyle name="Comma [3] 3 20" xfId="33049"/>
    <cellStyle name="Comma [3] 3 21" xfId="34488"/>
    <cellStyle name="Comma [3] 3 22" xfId="35922"/>
    <cellStyle name="Comma [3] 3 23" xfId="37355"/>
    <cellStyle name="Comma [3] 3 24" xfId="38772"/>
    <cellStyle name="Comma [3] 3 25" xfId="40273"/>
    <cellStyle name="Comma [3] 3 26" xfId="41704"/>
    <cellStyle name="Comma [3] 3 27" xfId="43128"/>
    <cellStyle name="Comma [3] 3 28" xfId="44546"/>
    <cellStyle name="Comma [3] 3 29" xfId="45954"/>
    <cellStyle name="Comma [3] 3 3" xfId="7850"/>
    <cellStyle name="Comma [3] 3 30" xfId="47360"/>
    <cellStyle name="Comma [3] 3 31" xfId="48801"/>
    <cellStyle name="Comma [3] 3 32" xfId="50233"/>
    <cellStyle name="Comma [3] 3 33" xfId="51621"/>
    <cellStyle name="Comma [3] 3 34" xfId="53007"/>
    <cellStyle name="Comma [3] 3 35" xfId="54416"/>
    <cellStyle name="Comma [3] 3 36" xfId="55791"/>
    <cellStyle name="Comma [3] 3 37" xfId="57190"/>
    <cellStyle name="Comma [3] 3 38" xfId="59174"/>
    <cellStyle name="Comma [3] 3 4" xfId="9309"/>
    <cellStyle name="Comma [3] 3 5" xfId="10803"/>
    <cellStyle name="Comma [3] 3 6" xfId="12252"/>
    <cellStyle name="Comma [3] 3 7" xfId="13786"/>
    <cellStyle name="Comma [3] 3 8" xfId="15241"/>
    <cellStyle name="Comma [3] 3 9" xfId="16698"/>
    <cellStyle name="Comma [3] 30" xfId="7081"/>
    <cellStyle name="Comma [3] 31" xfId="7528"/>
    <cellStyle name="Comma [3] 32" xfId="28506"/>
    <cellStyle name="Comma [3] 33" xfId="38912"/>
    <cellStyle name="Comma [3] 34" xfId="7837"/>
    <cellStyle name="Comma [3] 35" xfId="6033"/>
    <cellStyle name="Comma [3] 36" xfId="13700"/>
    <cellStyle name="Comma [3] 37" xfId="7902"/>
    <cellStyle name="Comma [3] 38" xfId="48289"/>
    <cellStyle name="Comma [3] 39" xfId="37440"/>
    <cellStyle name="Comma [3] 4" xfId="3093"/>
    <cellStyle name="Comma [3] 4 10" xfId="18425"/>
    <cellStyle name="Comma [3] 4 11" xfId="19955"/>
    <cellStyle name="Comma [3] 4 12" xfId="21398"/>
    <cellStyle name="Comma [3] 4 13" xfId="22921"/>
    <cellStyle name="Comma [3] 4 14" xfId="24398"/>
    <cellStyle name="Comma [3] 4 15" xfId="25843"/>
    <cellStyle name="Comma [3] 4 16" xfId="27348"/>
    <cellStyle name="Comma [3] 4 17" xfId="28858"/>
    <cellStyle name="Comma [3] 4 18" xfId="30289"/>
    <cellStyle name="Comma [3] 4 19" xfId="31799"/>
    <cellStyle name="Comma [3] 4 2" xfId="4589"/>
    <cellStyle name="Comma [3] 4 20" xfId="33251"/>
    <cellStyle name="Comma [3] 4 21" xfId="34691"/>
    <cellStyle name="Comma [3] 4 22" xfId="36123"/>
    <cellStyle name="Comma [3] 4 23" xfId="37557"/>
    <cellStyle name="Comma [3] 4 24" xfId="38975"/>
    <cellStyle name="Comma [3] 4 25" xfId="40470"/>
    <cellStyle name="Comma [3] 4 26" xfId="41905"/>
    <cellStyle name="Comma [3] 4 27" xfId="43328"/>
    <cellStyle name="Comma [3] 4 28" xfId="44744"/>
    <cellStyle name="Comma [3] 4 29" xfId="46152"/>
    <cellStyle name="Comma [3] 4 3" xfId="8058"/>
    <cellStyle name="Comma [3] 4 30" xfId="47557"/>
    <cellStyle name="Comma [3] 4 31" xfId="48998"/>
    <cellStyle name="Comma [3] 4 32" xfId="50430"/>
    <cellStyle name="Comma [3] 4 33" xfId="51819"/>
    <cellStyle name="Comma [3] 4 34" xfId="53202"/>
    <cellStyle name="Comma [3] 4 35" xfId="54612"/>
    <cellStyle name="Comma [3] 4 36" xfId="55985"/>
    <cellStyle name="Comma [3] 4 37" xfId="57384"/>
    <cellStyle name="Comma [3] 4 4" xfId="9514"/>
    <cellStyle name="Comma [3] 4 5" xfId="11008"/>
    <cellStyle name="Comma [3] 4 6" xfId="12457"/>
    <cellStyle name="Comma [3] 4 7" xfId="13991"/>
    <cellStyle name="Comma [3] 4 8" xfId="15449"/>
    <cellStyle name="Comma [3] 4 9" xfId="16902"/>
    <cellStyle name="Comma [3] 40" xfId="47288"/>
    <cellStyle name="Comma [3] 41" xfId="10751"/>
    <cellStyle name="Comma [3] 42" xfId="45907"/>
    <cellStyle name="Comma [3] 43" xfId="58546"/>
    <cellStyle name="Comma [3] 5" xfId="4093"/>
    <cellStyle name="Comma [3] 5 10" xfId="19421"/>
    <cellStyle name="Comma [3] 5 11" xfId="20951"/>
    <cellStyle name="Comma [3] 5 12" xfId="22387"/>
    <cellStyle name="Comma [3] 5 13" xfId="23913"/>
    <cellStyle name="Comma [3] 5 14" xfId="25390"/>
    <cellStyle name="Comma [3] 5 15" xfId="26832"/>
    <cellStyle name="Comma [3] 5 16" xfId="28342"/>
    <cellStyle name="Comma [3] 5 17" xfId="29847"/>
    <cellStyle name="Comma [3] 5 18" xfId="31284"/>
    <cellStyle name="Comma [3] 5 19" xfId="32790"/>
    <cellStyle name="Comma [3] 5 2" xfId="5567"/>
    <cellStyle name="Comma [3] 5 20" xfId="34242"/>
    <cellStyle name="Comma [3] 5 21" xfId="35683"/>
    <cellStyle name="Comma [3] 5 22" xfId="37112"/>
    <cellStyle name="Comma [3] 5 23" xfId="38543"/>
    <cellStyle name="Comma [3] 5 24" xfId="39968"/>
    <cellStyle name="Comma [3] 5 25" xfId="41451"/>
    <cellStyle name="Comma [3] 5 26" xfId="42892"/>
    <cellStyle name="Comma [3] 5 27" xfId="44315"/>
    <cellStyle name="Comma [3] 5 28" xfId="45727"/>
    <cellStyle name="Comma [3] 5 29" xfId="47132"/>
    <cellStyle name="Comma [3] 5 3" xfId="9056"/>
    <cellStyle name="Comma [3] 5 30" xfId="48540"/>
    <cellStyle name="Comma [3] 5 31" xfId="49974"/>
    <cellStyle name="Comma [3] 5 32" xfId="51408"/>
    <cellStyle name="Comma [3] 5 33" xfId="52795"/>
    <cellStyle name="Comma [3] 5 34" xfId="54179"/>
    <cellStyle name="Comma [3] 5 35" xfId="55587"/>
    <cellStyle name="Comma [3] 5 36" xfId="56961"/>
    <cellStyle name="Comma [3] 5 37" xfId="58356"/>
    <cellStyle name="Comma [3] 5 4" xfId="10509"/>
    <cellStyle name="Comma [3] 5 5" xfId="12002"/>
    <cellStyle name="Comma [3] 5 6" xfId="13450"/>
    <cellStyle name="Comma [3] 5 7" xfId="14984"/>
    <cellStyle name="Comma [3] 5 8" xfId="16442"/>
    <cellStyle name="Comma [3] 5 9" xfId="17896"/>
    <cellStyle name="Comma [3] 6" xfId="2534"/>
    <cellStyle name="Comma [3] 7" xfId="2507"/>
    <cellStyle name="Comma [3] 8" xfId="6060"/>
    <cellStyle name="Comma [3] 9" xfId="6452"/>
    <cellStyle name="Comma [4]" xfId="117"/>
    <cellStyle name="Comma [4] 2" xfId="1058"/>
    <cellStyle name="Comma [4] 2 10" xfId="6858"/>
    <cellStyle name="Comma [4] 2 11" xfId="5746"/>
    <cellStyle name="Comma [4] 2 12" xfId="7135"/>
    <cellStyle name="Comma [4] 2 13" xfId="7200"/>
    <cellStyle name="Comma [4] 2 14" xfId="7440"/>
    <cellStyle name="Comma [4] 2 15" xfId="6513"/>
    <cellStyle name="Comma [4] 2 16" xfId="6768"/>
    <cellStyle name="Comma [4] 2 17" xfId="10709"/>
    <cellStyle name="Comma [4] 2 18" xfId="19645"/>
    <cellStyle name="Comma [4] 2 19" xfId="6644"/>
    <cellStyle name="Comma [4] 2 2" xfId="3475"/>
    <cellStyle name="Comma [4] 2 2 10" xfId="18805"/>
    <cellStyle name="Comma [4] 2 2 11" xfId="20335"/>
    <cellStyle name="Comma [4] 2 2 12" xfId="21773"/>
    <cellStyle name="Comma [4] 2 2 13" xfId="23300"/>
    <cellStyle name="Comma [4] 2 2 14" xfId="24775"/>
    <cellStyle name="Comma [4] 2 2 15" xfId="26219"/>
    <cellStyle name="Comma [4] 2 2 16" xfId="27727"/>
    <cellStyle name="Comma [4] 2 2 17" xfId="29234"/>
    <cellStyle name="Comma [4] 2 2 18" xfId="30667"/>
    <cellStyle name="Comma [4] 2 2 19" xfId="32176"/>
    <cellStyle name="Comma [4] 2 2 2" xfId="4959"/>
    <cellStyle name="Comma [4] 2 2 20" xfId="33628"/>
    <cellStyle name="Comma [4] 2 2 21" xfId="35069"/>
    <cellStyle name="Comma [4] 2 2 22" xfId="36499"/>
    <cellStyle name="Comma [4] 2 2 23" xfId="37929"/>
    <cellStyle name="Comma [4] 2 2 24" xfId="39353"/>
    <cellStyle name="Comma [4] 2 2 25" xfId="40844"/>
    <cellStyle name="Comma [4] 2 2 26" xfId="42281"/>
    <cellStyle name="Comma [4] 2 2 27" xfId="43703"/>
    <cellStyle name="Comma [4] 2 2 28" xfId="45116"/>
    <cellStyle name="Comma [4] 2 2 29" xfId="46524"/>
    <cellStyle name="Comma [4] 2 2 3" xfId="8439"/>
    <cellStyle name="Comma [4] 2 2 30" xfId="47930"/>
    <cellStyle name="Comma [4] 2 2 31" xfId="49368"/>
    <cellStyle name="Comma [4] 2 2 32" xfId="50800"/>
    <cellStyle name="Comma [4] 2 2 33" xfId="52190"/>
    <cellStyle name="Comma [4] 2 2 34" xfId="53571"/>
    <cellStyle name="Comma [4] 2 2 35" xfId="54982"/>
    <cellStyle name="Comma [4] 2 2 36" xfId="56354"/>
    <cellStyle name="Comma [4] 2 2 37" xfId="57752"/>
    <cellStyle name="Comma [4] 2 2 38" xfId="58915"/>
    <cellStyle name="Comma [4] 2 2 4" xfId="9896"/>
    <cellStyle name="Comma [4] 2 2 5" xfId="11385"/>
    <cellStyle name="Comma [4] 2 2 6" xfId="12836"/>
    <cellStyle name="Comma [4] 2 2 7" xfId="14369"/>
    <cellStyle name="Comma [4] 2 2 8" xfId="15827"/>
    <cellStyle name="Comma [4] 2 2 9" xfId="17282"/>
    <cellStyle name="Comma [4] 2 20" xfId="5760"/>
    <cellStyle name="Comma [4] 2 21" xfId="25538"/>
    <cellStyle name="Comma [4] 2 22" xfId="27060"/>
    <cellStyle name="Comma [4] 2 23" xfId="7400"/>
    <cellStyle name="Comma [4] 2 24" xfId="27938"/>
    <cellStyle name="Comma [4] 2 25" xfId="22596"/>
    <cellStyle name="Comma [4] 2 26" xfId="32948"/>
    <cellStyle name="Comma [4] 2 27" xfId="27133"/>
    <cellStyle name="Comma [4] 2 28" xfId="25567"/>
    <cellStyle name="Comma [4] 2 29" xfId="31463"/>
    <cellStyle name="Comma [4] 2 3" xfId="3000"/>
    <cellStyle name="Comma [4] 2 3 10" xfId="18332"/>
    <cellStyle name="Comma [4] 2 3 11" xfId="19864"/>
    <cellStyle name="Comma [4] 2 3 12" xfId="21310"/>
    <cellStyle name="Comma [4] 2 3 13" xfId="22828"/>
    <cellStyle name="Comma [4] 2 3 14" xfId="24307"/>
    <cellStyle name="Comma [4] 2 3 15" xfId="25752"/>
    <cellStyle name="Comma [4] 2 3 16" xfId="27257"/>
    <cellStyle name="Comma [4] 2 3 17" xfId="28765"/>
    <cellStyle name="Comma [4] 2 3 18" xfId="30198"/>
    <cellStyle name="Comma [4] 2 3 19" xfId="31709"/>
    <cellStyle name="Comma [4] 2 3 2" xfId="4502"/>
    <cellStyle name="Comma [4] 2 3 20" xfId="33163"/>
    <cellStyle name="Comma [4] 2 3 21" xfId="34600"/>
    <cellStyle name="Comma [4] 2 3 22" xfId="36035"/>
    <cellStyle name="Comma [4] 2 3 23" xfId="37468"/>
    <cellStyle name="Comma [4] 2 3 24" xfId="38885"/>
    <cellStyle name="Comma [4] 2 3 25" xfId="40382"/>
    <cellStyle name="Comma [4] 2 3 26" xfId="41814"/>
    <cellStyle name="Comma [4] 2 3 27" xfId="43239"/>
    <cellStyle name="Comma [4] 2 3 28" xfId="44655"/>
    <cellStyle name="Comma [4] 2 3 29" xfId="46064"/>
    <cellStyle name="Comma [4] 2 3 3" xfId="7966"/>
    <cellStyle name="Comma [4] 2 3 30" xfId="47468"/>
    <cellStyle name="Comma [4] 2 3 31" xfId="48911"/>
    <cellStyle name="Comma [4] 2 3 32" xfId="50342"/>
    <cellStyle name="Comma [4] 2 3 33" xfId="51731"/>
    <cellStyle name="Comma [4] 2 3 34" xfId="53115"/>
    <cellStyle name="Comma [4] 2 3 35" xfId="54525"/>
    <cellStyle name="Comma [4] 2 3 36" xfId="55898"/>
    <cellStyle name="Comma [4] 2 3 37" xfId="57297"/>
    <cellStyle name="Comma [4] 2 3 4" xfId="9422"/>
    <cellStyle name="Comma [4] 2 3 5" xfId="10916"/>
    <cellStyle name="Comma [4] 2 3 6" xfId="12368"/>
    <cellStyle name="Comma [4] 2 3 7" xfId="13900"/>
    <cellStyle name="Comma [4] 2 3 8" xfId="15357"/>
    <cellStyle name="Comma [4] 2 3 9" xfId="16812"/>
    <cellStyle name="Comma [4] 2 30" xfId="38685"/>
    <cellStyle name="Comma [4] 2 31" xfId="29687"/>
    <cellStyle name="Comma [4] 2 32" xfId="7395"/>
    <cellStyle name="Comma [4] 2 33" xfId="6127"/>
    <cellStyle name="Comma [4] 2 34" xfId="6259"/>
    <cellStyle name="Comma [4] 2 35" xfId="42068"/>
    <cellStyle name="Comma [4] 2 36" xfId="5839"/>
    <cellStyle name="Comma [4] 2 37" xfId="35174"/>
    <cellStyle name="Comma [4] 2 38" xfId="7450"/>
    <cellStyle name="Comma [4] 2 39" xfId="43178"/>
    <cellStyle name="Comma [4] 2 4" xfId="2885"/>
    <cellStyle name="Comma [4] 2 4 10" xfId="18221"/>
    <cellStyle name="Comma [4] 2 4 11" xfId="19753"/>
    <cellStyle name="Comma [4] 2 4 12" xfId="21198"/>
    <cellStyle name="Comma [4] 2 4 13" xfId="22714"/>
    <cellStyle name="Comma [4] 2 4 14" xfId="24194"/>
    <cellStyle name="Comma [4] 2 4 15" xfId="25641"/>
    <cellStyle name="Comma [4] 2 4 16" xfId="27148"/>
    <cellStyle name="Comma [4] 2 4 17" xfId="28654"/>
    <cellStyle name="Comma [4] 2 4 18" xfId="30088"/>
    <cellStyle name="Comma [4] 2 4 19" xfId="31596"/>
    <cellStyle name="Comma [4] 2 4 2" xfId="4397"/>
    <cellStyle name="Comma [4] 2 4 20" xfId="33051"/>
    <cellStyle name="Comma [4] 2 4 21" xfId="34490"/>
    <cellStyle name="Comma [4] 2 4 22" xfId="35924"/>
    <cellStyle name="Comma [4] 2 4 23" xfId="37357"/>
    <cellStyle name="Comma [4] 2 4 24" xfId="38774"/>
    <cellStyle name="Comma [4] 2 4 25" xfId="40275"/>
    <cellStyle name="Comma [4] 2 4 26" xfId="41706"/>
    <cellStyle name="Comma [4] 2 4 27" xfId="43130"/>
    <cellStyle name="Comma [4] 2 4 28" xfId="44548"/>
    <cellStyle name="Comma [4] 2 4 29" xfId="45956"/>
    <cellStyle name="Comma [4] 2 4 3" xfId="7852"/>
    <cellStyle name="Comma [4] 2 4 30" xfId="47362"/>
    <cellStyle name="Comma [4] 2 4 31" xfId="48803"/>
    <cellStyle name="Comma [4] 2 4 32" xfId="50235"/>
    <cellStyle name="Comma [4] 2 4 33" xfId="51623"/>
    <cellStyle name="Comma [4] 2 4 34" xfId="53009"/>
    <cellStyle name="Comma [4] 2 4 35" xfId="54418"/>
    <cellStyle name="Comma [4] 2 4 36" xfId="55793"/>
    <cellStyle name="Comma [4] 2 4 37" xfId="57192"/>
    <cellStyle name="Comma [4] 2 4 4" xfId="9311"/>
    <cellStyle name="Comma [4] 2 4 5" xfId="10805"/>
    <cellStyle name="Comma [4] 2 4 6" xfId="12254"/>
    <cellStyle name="Comma [4] 2 4 7" xfId="13788"/>
    <cellStyle name="Comma [4] 2 4 8" xfId="15243"/>
    <cellStyle name="Comma [4] 2 4 9" xfId="16700"/>
    <cellStyle name="Comma [4] 2 40" xfId="24066"/>
    <cellStyle name="Comma [4] 2 41" xfId="6378"/>
    <cellStyle name="Comma [4] 2 42" xfId="58568"/>
    <cellStyle name="Comma [4] 2 5" xfId="2581"/>
    <cellStyle name="Comma [4] 2 6" xfId="2569"/>
    <cellStyle name="Comma [4] 2 7" xfId="6627"/>
    <cellStyle name="Comma [4] 2 8" xfId="6071"/>
    <cellStyle name="Comma [4] 2 9" xfId="6245"/>
    <cellStyle name="Comma [4] 3" xfId="1370"/>
    <cellStyle name="Comma [4] 3 10" xfId="2638"/>
    <cellStyle name="Comma [4] 3 11" xfId="2587"/>
    <cellStyle name="Comma [4] 3 12" xfId="7108"/>
    <cellStyle name="Comma [4] 3 13" xfId="7149"/>
    <cellStyle name="Comma [4] 3 14" xfId="7505"/>
    <cellStyle name="Comma [4] 3 15" xfId="6684"/>
    <cellStyle name="Comma [4] 3 16" xfId="6315"/>
    <cellStyle name="Comma [4] 3 17" xfId="6905"/>
    <cellStyle name="Comma [4] 3 18" xfId="16750"/>
    <cellStyle name="Comma [4] 3 19" xfId="6643"/>
    <cellStyle name="Comma [4] 3 2" xfId="3288"/>
    <cellStyle name="Comma [4] 3 2 10" xfId="18619"/>
    <cellStyle name="Comma [4] 3 2 11" xfId="20149"/>
    <cellStyle name="Comma [4] 3 2 12" xfId="21590"/>
    <cellStyle name="Comma [4] 3 2 13" xfId="23114"/>
    <cellStyle name="Comma [4] 3 2 14" xfId="24590"/>
    <cellStyle name="Comma [4] 3 2 15" xfId="26035"/>
    <cellStyle name="Comma [4] 3 2 16" xfId="27541"/>
    <cellStyle name="Comma [4] 3 2 17" xfId="29051"/>
    <cellStyle name="Comma [4] 3 2 18" xfId="30482"/>
    <cellStyle name="Comma [4] 3 2 19" xfId="31990"/>
    <cellStyle name="Comma [4] 3 2 2" xfId="4776"/>
    <cellStyle name="Comma [4] 3 2 20" xfId="33442"/>
    <cellStyle name="Comma [4] 3 2 21" xfId="34883"/>
    <cellStyle name="Comma [4] 3 2 22" xfId="36314"/>
    <cellStyle name="Comma [4] 3 2 23" xfId="37747"/>
    <cellStyle name="Comma [4] 3 2 24" xfId="39168"/>
    <cellStyle name="Comma [4] 3 2 25" xfId="40661"/>
    <cellStyle name="Comma [4] 3 2 26" xfId="42096"/>
    <cellStyle name="Comma [4] 3 2 27" xfId="43519"/>
    <cellStyle name="Comma [4] 3 2 28" xfId="44932"/>
    <cellStyle name="Comma [4] 3 2 29" xfId="46343"/>
    <cellStyle name="Comma [4] 3 2 3" xfId="8252"/>
    <cellStyle name="Comma [4] 3 2 30" xfId="47745"/>
    <cellStyle name="Comma [4] 3 2 31" xfId="49187"/>
    <cellStyle name="Comma [4] 3 2 32" xfId="50618"/>
    <cellStyle name="Comma [4] 3 2 33" xfId="52008"/>
    <cellStyle name="Comma [4] 3 2 34" xfId="53389"/>
    <cellStyle name="Comma [4] 3 2 35" xfId="54800"/>
    <cellStyle name="Comma [4] 3 2 36" xfId="56172"/>
    <cellStyle name="Comma [4] 3 2 37" xfId="57571"/>
    <cellStyle name="Comma [4] 3 2 38" xfId="59240"/>
    <cellStyle name="Comma [4] 3 2 4" xfId="9709"/>
    <cellStyle name="Comma [4] 3 2 5" xfId="11200"/>
    <cellStyle name="Comma [4] 3 2 6" xfId="12649"/>
    <cellStyle name="Comma [4] 3 2 7" xfId="14183"/>
    <cellStyle name="Comma [4] 3 2 8" xfId="15642"/>
    <cellStyle name="Comma [4] 3 2 9" xfId="17096"/>
    <cellStyle name="Comma [4] 3 20" xfId="27830"/>
    <cellStyle name="Comma [4] 3 21" xfId="5796"/>
    <cellStyle name="Comma [4] 3 22" xfId="7288"/>
    <cellStyle name="Comma [4] 3 23" xfId="32082"/>
    <cellStyle name="Comma [4] 3 24" xfId="22559"/>
    <cellStyle name="Comma [4] 3 25" xfId="18704"/>
    <cellStyle name="Comma [4] 3 26" xfId="43059"/>
    <cellStyle name="Comma [4] 3 27" xfId="48717"/>
    <cellStyle name="Comma [4] 3 28" xfId="58608"/>
    <cellStyle name="Comma [4] 3 3" xfId="3307"/>
    <cellStyle name="Comma [4] 3 3 10" xfId="18638"/>
    <cellStyle name="Comma [4] 3 3 11" xfId="20168"/>
    <cellStyle name="Comma [4] 3 3 12" xfId="21609"/>
    <cellStyle name="Comma [4] 3 3 13" xfId="23133"/>
    <cellStyle name="Comma [4] 3 3 14" xfId="24609"/>
    <cellStyle name="Comma [4] 3 3 15" xfId="26054"/>
    <cellStyle name="Comma [4] 3 3 16" xfId="27560"/>
    <cellStyle name="Comma [4] 3 3 17" xfId="29070"/>
    <cellStyle name="Comma [4] 3 3 18" xfId="30501"/>
    <cellStyle name="Comma [4] 3 3 19" xfId="32009"/>
    <cellStyle name="Comma [4] 3 3 2" xfId="4795"/>
    <cellStyle name="Comma [4] 3 3 20" xfId="33461"/>
    <cellStyle name="Comma [4] 3 3 21" xfId="34902"/>
    <cellStyle name="Comma [4] 3 3 22" xfId="36333"/>
    <cellStyle name="Comma [4] 3 3 23" xfId="37766"/>
    <cellStyle name="Comma [4] 3 3 24" xfId="39187"/>
    <cellStyle name="Comma [4] 3 3 25" xfId="40680"/>
    <cellStyle name="Comma [4] 3 3 26" xfId="42115"/>
    <cellStyle name="Comma [4] 3 3 27" xfId="43538"/>
    <cellStyle name="Comma [4] 3 3 28" xfId="44951"/>
    <cellStyle name="Comma [4] 3 3 29" xfId="46362"/>
    <cellStyle name="Comma [4] 3 3 3" xfId="8271"/>
    <cellStyle name="Comma [4] 3 3 30" xfId="47764"/>
    <cellStyle name="Comma [4] 3 3 31" xfId="49206"/>
    <cellStyle name="Comma [4] 3 3 32" xfId="50637"/>
    <cellStyle name="Comma [4] 3 3 33" xfId="52027"/>
    <cellStyle name="Comma [4] 3 3 34" xfId="53408"/>
    <cellStyle name="Comma [4] 3 3 35" xfId="54819"/>
    <cellStyle name="Comma [4] 3 3 36" xfId="56191"/>
    <cellStyle name="Comma [4] 3 3 37" xfId="57590"/>
    <cellStyle name="Comma [4] 3 3 4" xfId="9728"/>
    <cellStyle name="Comma [4] 3 3 5" xfId="11219"/>
    <cellStyle name="Comma [4] 3 3 6" xfId="12668"/>
    <cellStyle name="Comma [4] 3 3 7" xfId="14202"/>
    <cellStyle name="Comma [4] 3 3 8" xfId="15661"/>
    <cellStyle name="Comma [4] 3 3 9" xfId="17115"/>
    <cellStyle name="Comma [4] 3 4" xfId="2980"/>
    <cellStyle name="Comma [4] 3 4 10" xfId="18312"/>
    <cellStyle name="Comma [4] 3 4 11" xfId="19844"/>
    <cellStyle name="Comma [4] 3 4 12" xfId="21291"/>
    <cellStyle name="Comma [4] 3 4 13" xfId="22809"/>
    <cellStyle name="Comma [4] 3 4 14" xfId="24287"/>
    <cellStyle name="Comma [4] 3 4 15" xfId="25734"/>
    <cellStyle name="Comma [4] 3 4 16" xfId="27238"/>
    <cellStyle name="Comma [4] 3 4 17" xfId="28746"/>
    <cellStyle name="Comma [4] 3 4 18" xfId="30178"/>
    <cellStyle name="Comma [4] 3 4 19" xfId="31689"/>
    <cellStyle name="Comma [4] 3 4 2" xfId="4484"/>
    <cellStyle name="Comma [4] 3 4 20" xfId="33143"/>
    <cellStyle name="Comma [4] 3 4 21" xfId="34581"/>
    <cellStyle name="Comma [4] 3 4 22" xfId="36016"/>
    <cellStyle name="Comma [4] 3 4 23" xfId="37450"/>
    <cellStyle name="Comma [4] 3 4 24" xfId="38866"/>
    <cellStyle name="Comma [4] 3 4 25" xfId="40363"/>
    <cellStyle name="Comma [4] 3 4 26" xfId="41796"/>
    <cellStyle name="Comma [4] 3 4 27" xfId="43221"/>
    <cellStyle name="Comma [4] 3 4 28" xfId="44636"/>
    <cellStyle name="Comma [4] 3 4 29" xfId="46046"/>
    <cellStyle name="Comma [4] 3 4 3" xfId="7946"/>
    <cellStyle name="Comma [4] 3 4 30" xfId="47450"/>
    <cellStyle name="Comma [4] 3 4 31" xfId="48892"/>
    <cellStyle name="Comma [4] 3 4 32" xfId="50324"/>
    <cellStyle name="Comma [4] 3 4 33" xfId="51713"/>
    <cellStyle name="Comma [4] 3 4 34" xfId="53096"/>
    <cellStyle name="Comma [4] 3 4 35" xfId="54507"/>
    <cellStyle name="Comma [4] 3 4 36" xfId="55880"/>
    <cellStyle name="Comma [4] 3 4 37" xfId="57279"/>
    <cellStyle name="Comma [4] 3 4 4" xfId="9403"/>
    <cellStyle name="Comma [4] 3 4 5" xfId="10897"/>
    <cellStyle name="Comma [4] 3 4 6" xfId="12348"/>
    <cellStyle name="Comma [4] 3 4 7" xfId="13880"/>
    <cellStyle name="Comma [4] 3 4 8" xfId="15337"/>
    <cellStyle name="Comma [4] 3 4 9" xfId="16794"/>
    <cellStyle name="Comma [4] 3 5" xfId="3229"/>
    <cellStyle name="Comma [4] 3 5 10" xfId="18560"/>
    <cellStyle name="Comma [4] 3 5 11" xfId="20091"/>
    <cellStyle name="Comma [4] 3 5 12" xfId="21534"/>
    <cellStyle name="Comma [4] 3 5 13" xfId="23055"/>
    <cellStyle name="Comma [4] 3 5 14" xfId="24533"/>
    <cellStyle name="Comma [4] 3 5 15" xfId="25977"/>
    <cellStyle name="Comma [4] 3 5 16" xfId="27483"/>
    <cellStyle name="Comma [4] 3 5 17" xfId="28994"/>
    <cellStyle name="Comma [4] 3 5 18" xfId="30424"/>
    <cellStyle name="Comma [4] 3 5 19" xfId="31932"/>
    <cellStyle name="Comma [4] 3 5 2" xfId="4721"/>
    <cellStyle name="Comma [4] 3 5 20" xfId="33386"/>
    <cellStyle name="Comma [4] 3 5 21" xfId="34825"/>
    <cellStyle name="Comma [4] 3 5 22" xfId="36256"/>
    <cellStyle name="Comma [4] 3 5 23" xfId="37689"/>
    <cellStyle name="Comma [4] 3 5 24" xfId="39110"/>
    <cellStyle name="Comma [4] 3 5 25" xfId="40604"/>
    <cellStyle name="Comma [4] 3 5 26" xfId="42038"/>
    <cellStyle name="Comma [4] 3 5 27" xfId="43461"/>
    <cellStyle name="Comma [4] 3 5 28" xfId="44876"/>
    <cellStyle name="Comma [4] 3 5 29" xfId="46287"/>
    <cellStyle name="Comma [4] 3 5 3" xfId="8194"/>
    <cellStyle name="Comma [4] 3 5 30" xfId="47690"/>
    <cellStyle name="Comma [4] 3 5 31" xfId="49132"/>
    <cellStyle name="Comma [4] 3 5 32" xfId="50563"/>
    <cellStyle name="Comma [4] 3 5 33" xfId="51952"/>
    <cellStyle name="Comma [4] 3 5 34" xfId="53334"/>
    <cellStyle name="Comma [4] 3 5 35" xfId="54744"/>
    <cellStyle name="Comma [4] 3 5 36" xfId="56117"/>
    <cellStyle name="Comma [4] 3 5 37" xfId="57516"/>
    <cellStyle name="Comma [4] 3 5 4" xfId="9650"/>
    <cellStyle name="Comma [4] 3 5 5" xfId="11143"/>
    <cellStyle name="Comma [4] 3 5 6" xfId="12592"/>
    <cellStyle name="Comma [4] 3 5 7" xfId="14124"/>
    <cellStyle name="Comma [4] 3 5 8" xfId="15584"/>
    <cellStyle name="Comma [4] 3 5 9" xfId="17037"/>
    <cellStyle name="Comma [4] 3 6" xfId="2987"/>
    <cellStyle name="Comma [4] 3 6 10" xfId="18319"/>
    <cellStyle name="Comma [4] 3 6 11" xfId="19851"/>
    <cellStyle name="Comma [4] 3 6 12" xfId="21298"/>
    <cellStyle name="Comma [4] 3 6 13" xfId="22816"/>
    <cellStyle name="Comma [4] 3 6 14" xfId="24294"/>
    <cellStyle name="Comma [4] 3 6 15" xfId="25740"/>
    <cellStyle name="Comma [4] 3 6 16" xfId="27245"/>
    <cellStyle name="Comma [4] 3 6 17" xfId="28752"/>
    <cellStyle name="Comma [4] 3 6 18" xfId="30185"/>
    <cellStyle name="Comma [4] 3 6 19" xfId="31696"/>
    <cellStyle name="Comma [4] 3 6 2" xfId="4490"/>
    <cellStyle name="Comma [4] 3 6 20" xfId="33150"/>
    <cellStyle name="Comma [4] 3 6 21" xfId="34588"/>
    <cellStyle name="Comma [4] 3 6 22" xfId="36023"/>
    <cellStyle name="Comma [4] 3 6 23" xfId="37456"/>
    <cellStyle name="Comma [4] 3 6 24" xfId="38872"/>
    <cellStyle name="Comma [4] 3 6 25" xfId="40369"/>
    <cellStyle name="Comma [4] 3 6 26" xfId="41802"/>
    <cellStyle name="Comma [4] 3 6 27" xfId="43227"/>
    <cellStyle name="Comma [4] 3 6 28" xfId="44642"/>
    <cellStyle name="Comma [4] 3 6 29" xfId="46052"/>
    <cellStyle name="Comma [4] 3 6 3" xfId="7953"/>
    <cellStyle name="Comma [4] 3 6 30" xfId="47456"/>
    <cellStyle name="Comma [4] 3 6 31" xfId="48898"/>
    <cellStyle name="Comma [4] 3 6 32" xfId="50330"/>
    <cellStyle name="Comma [4] 3 6 33" xfId="51719"/>
    <cellStyle name="Comma [4] 3 6 34" xfId="53103"/>
    <cellStyle name="Comma [4] 3 6 35" xfId="54513"/>
    <cellStyle name="Comma [4] 3 6 36" xfId="55886"/>
    <cellStyle name="Comma [4] 3 6 37" xfId="57285"/>
    <cellStyle name="Comma [4] 3 6 4" xfId="9409"/>
    <cellStyle name="Comma [4] 3 6 5" xfId="10903"/>
    <cellStyle name="Comma [4] 3 6 6" xfId="12355"/>
    <cellStyle name="Comma [4] 3 6 7" xfId="13887"/>
    <cellStyle name="Comma [4] 3 6 8" xfId="15344"/>
    <cellStyle name="Comma [4] 3 6 9" xfId="16800"/>
    <cellStyle name="Comma [4] 3 7" xfId="3964"/>
    <cellStyle name="Comma [4] 3 7 10" xfId="19292"/>
    <cellStyle name="Comma [4] 3 7 11" xfId="20822"/>
    <cellStyle name="Comma [4] 3 7 12" xfId="22258"/>
    <cellStyle name="Comma [4] 3 7 13" xfId="23784"/>
    <cellStyle name="Comma [4] 3 7 14" xfId="25261"/>
    <cellStyle name="Comma [4] 3 7 15" xfId="26703"/>
    <cellStyle name="Comma [4] 3 7 16" xfId="28213"/>
    <cellStyle name="Comma [4] 3 7 17" xfId="29718"/>
    <cellStyle name="Comma [4] 3 7 18" xfId="31155"/>
    <cellStyle name="Comma [4] 3 7 19" xfId="32661"/>
    <cellStyle name="Comma [4] 3 7 2" xfId="5438"/>
    <cellStyle name="Comma [4] 3 7 20" xfId="34113"/>
    <cellStyle name="Comma [4] 3 7 21" xfId="35554"/>
    <cellStyle name="Comma [4] 3 7 22" xfId="36983"/>
    <cellStyle name="Comma [4] 3 7 23" xfId="38414"/>
    <cellStyle name="Comma [4] 3 7 24" xfId="39839"/>
    <cellStyle name="Comma [4] 3 7 25" xfId="41322"/>
    <cellStyle name="Comma [4] 3 7 26" xfId="42763"/>
    <cellStyle name="Comma [4] 3 7 27" xfId="44186"/>
    <cellStyle name="Comma [4] 3 7 28" xfId="45598"/>
    <cellStyle name="Comma [4] 3 7 29" xfId="47003"/>
    <cellStyle name="Comma [4] 3 7 3" xfId="8927"/>
    <cellStyle name="Comma [4] 3 7 30" xfId="48411"/>
    <cellStyle name="Comma [4] 3 7 31" xfId="49845"/>
    <cellStyle name="Comma [4] 3 7 32" xfId="51279"/>
    <cellStyle name="Comma [4] 3 7 33" xfId="52666"/>
    <cellStyle name="Comma [4] 3 7 34" xfId="54050"/>
    <cellStyle name="Comma [4] 3 7 35" xfId="55458"/>
    <cellStyle name="Comma [4] 3 7 36" xfId="56832"/>
    <cellStyle name="Comma [4] 3 7 37" xfId="58227"/>
    <cellStyle name="Comma [4] 3 7 4" xfId="10380"/>
    <cellStyle name="Comma [4] 3 7 5" xfId="11873"/>
    <cellStyle name="Comma [4] 3 7 6" xfId="13321"/>
    <cellStyle name="Comma [4] 3 7 7" xfId="14855"/>
    <cellStyle name="Comma [4] 3 7 8" xfId="16313"/>
    <cellStyle name="Comma [4] 3 7 9" xfId="17767"/>
    <cellStyle name="Comma [4] 3 8" xfId="3535"/>
    <cellStyle name="Comma [4] 3 8 10" xfId="18865"/>
    <cellStyle name="Comma [4] 3 8 11" xfId="20394"/>
    <cellStyle name="Comma [4] 3 8 12" xfId="21833"/>
    <cellStyle name="Comma [4] 3 8 13" xfId="23360"/>
    <cellStyle name="Comma [4] 3 8 14" xfId="24834"/>
    <cellStyle name="Comma [4] 3 8 15" xfId="26278"/>
    <cellStyle name="Comma [4] 3 8 16" xfId="27786"/>
    <cellStyle name="Comma [4] 3 8 17" xfId="29292"/>
    <cellStyle name="Comma [4] 3 8 18" xfId="30727"/>
    <cellStyle name="Comma [4] 3 8 19" xfId="32235"/>
    <cellStyle name="Comma [4] 3 8 2" xfId="5017"/>
    <cellStyle name="Comma [4] 3 8 20" xfId="33686"/>
    <cellStyle name="Comma [4] 3 8 21" xfId="35129"/>
    <cellStyle name="Comma [4] 3 8 22" xfId="36559"/>
    <cellStyle name="Comma [4] 3 8 23" xfId="37989"/>
    <cellStyle name="Comma [4] 3 8 24" xfId="39412"/>
    <cellStyle name="Comma [4] 3 8 25" xfId="40903"/>
    <cellStyle name="Comma [4] 3 8 26" xfId="42339"/>
    <cellStyle name="Comma [4] 3 8 27" xfId="43763"/>
    <cellStyle name="Comma [4] 3 8 28" xfId="45174"/>
    <cellStyle name="Comma [4] 3 8 29" xfId="46582"/>
    <cellStyle name="Comma [4] 3 8 3" xfId="8499"/>
    <cellStyle name="Comma [4] 3 8 30" xfId="47988"/>
    <cellStyle name="Comma [4] 3 8 31" xfId="49427"/>
    <cellStyle name="Comma [4] 3 8 32" xfId="50858"/>
    <cellStyle name="Comma [4] 3 8 33" xfId="52248"/>
    <cellStyle name="Comma [4] 3 8 34" xfId="53629"/>
    <cellStyle name="Comma [4] 3 8 35" xfId="55040"/>
    <cellStyle name="Comma [4] 3 8 36" xfId="56412"/>
    <cellStyle name="Comma [4] 3 8 37" xfId="57810"/>
    <cellStyle name="Comma [4] 3 8 4" xfId="9955"/>
    <cellStyle name="Comma [4] 3 8 5" xfId="11445"/>
    <cellStyle name="Comma [4] 3 8 6" xfId="12895"/>
    <cellStyle name="Comma [4] 3 8 7" xfId="14428"/>
    <cellStyle name="Comma [4] 3 8 8" xfId="15886"/>
    <cellStyle name="Comma [4] 3 8 9" xfId="17341"/>
    <cellStyle name="Comma [4] 3 9" xfId="3512"/>
    <cellStyle name="Comma [4] 3 9 10" xfId="18842"/>
    <cellStyle name="Comma [4] 3 9 11" xfId="20372"/>
    <cellStyle name="Comma [4] 3 9 12" xfId="21810"/>
    <cellStyle name="Comma [4] 3 9 13" xfId="23337"/>
    <cellStyle name="Comma [4] 3 9 14" xfId="24812"/>
    <cellStyle name="Comma [4] 3 9 15" xfId="26256"/>
    <cellStyle name="Comma [4] 3 9 16" xfId="27764"/>
    <cellStyle name="Comma [4] 3 9 17" xfId="29271"/>
    <cellStyle name="Comma [4] 3 9 18" xfId="30704"/>
    <cellStyle name="Comma [4] 3 9 19" xfId="32213"/>
    <cellStyle name="Comma [4] 3 9 2" xfId="4996"/>
    <cellStyle name="Comma [4] 3 9 20" xfId="33665"/>
    <cellStyle name="Comma [4] 3 9 21" xfId="35106"/>
    <cellStyle name="Comma [4] 3 9 22" xfId="36536"/>
    <cellStyle name="Comma [4] 3 9 23" xfId="37966"/>
    <cellStyle name="Comma [4] 3 9 24" xfId="39390"/>
    <cellStyle name="Comma [4] 3 9 25" xfId="40881"/>
    <cellStyle name="Comma [4] 3 9 26" xfId="42318"/>
    <cellStyle name="Comma [4] 3 9 27" xfId="43740"/>
    <cellStyle name="Comma [4] 3 9 28" xfId="45153"/>
    <cellStyle name="Comma [4] 3 9 29" xfId="46561"/>
    <cellStyle name="Comma [4] 3 9 3" xfId="8476"/>
    <cellStyle name="Comma [4] 3 9 30" xfId="47967"/>
    <cellStyle name="Comma [4] 3 9 31" xfId="49405"/>
    <cellStyle name="Comma [4] 3 9 32" xfId="50837"/>
    <cellStyle name="Comma [4] 3 9 33" xfId="52227"/>
    <cellStyle name="Comma [4] 3 9 34" xfId="53608"/>
    <cellStyle name="Comma [4] 3 9 35" xfId="55019"/>
    <cellStyle name="Comma [4] 3 9 36" xfId="56391"/>
    <cellStyle name="Comma [4] 3 9 37" xfId="57789"/>
    <cellStyle name="Comma [4] 3 9 4" xfId="9933"/>
    <cellStyle name="Comma [4] 3 9 5" xfId="11422"/>
    <cellStyle name="Comma [4] 3 9 6" xfId="12873"/>
    <cellStyle name="Comma [4] 3 9 7" xfId="14406"/>
    <cellStyle name="Comma [4] 3 9 8" xfId="15864"/>
    <cellStyle name="Comma [4] 3 9 9" xfId="17319"/>
    <cellStyle name="Comma 0" xfId="1059"/>
    <cellStyle name="Comma 10" xfId="222"/>
    <cellStyle name="Comma 10 2" xfId="504"/>
    <cellStyle name="Comma 10 3" xfId="746"/>
    <cellStyle name="Comma 10 4" xfId="790"/>
    <cellStyle name="Comma 10 5" xfId="846"/>
    <cellStyle name="Comma 10 6" xfId="933"/>
    <cellStyle name="Comma 10 7" xfId="2389"/>
    <cellStyle name="Comma 10 8" xfId="2399"/>
    <cellStyle name="Comma 100" xfId="2203"/>
    <cellStyle name="Comma 101" xfId="2215"/>
    <cellStyle name="Comma 102" xfId="2231"/>
    <cellStyle name="Comma 103" xfId="2292"/>
    <cellStyle name="Comma 104" xfId="2335"/>
    <cellStyle name="Comma 105" xfId="2346"/>
    <cellStyle name="Comma 106" xfId="2334"/>
    <cellStyle name="Comma 107" xfId="2354"/>
    <cellStyle name="Comma 108" xfId="1472"/>
    <cellStyle name="Comma 109" xfId="2365"/>
    <cellStyle name="Comma 11" xfId="223"/>
    <cellStyle name="Comma 11 2" xfId="2383"/>
    <cellStyle name="Comma 110" xfId="2376"/>
    <cellStyle name="Comma 111" xfId="344"/>
    <cellStyle name="Comma 112" xfId="97"/>
    <cellStyle name="Comma 113" xfId="2423"/>
    <cellStyle name="Comma 114" xfId="2465"/>
    <cellStyle name="Comma 115" xfId="2459"/>
    <cellStyle name="Comma 116" xfId="2820"/>
    <cellStyle name="Comma 117" xfId="2834"/>
    <cellStyle name="Comma 118" xfId="3259"/>
    <cellStyle name="Comma 119" xfId="2988"/>
    <cellStyle name="Comma 12" xfId="228"/>
    <cellStyle name="Comma 12 2" xfId="740"/>
    <cellStyle name="Comma 12 3" xfId="2387"/>
    <cellStyle name="Comma 12 4" xfId="58734"/>
    <cellStyle name="Comma 120" xfId="2842"/>
    <cellStyle name="Comma 121" xfId="3038"/>
    <cellStyle name="Comma 122" xfId="3228"/>
    <cellStyle name="Comma 123" xfId="3226"/>
    <cellStyle name="Comma 124" xfId="3840"/>
    <cellStyle name="Comma 125" xfId="4236"/>
    <cellStyle name="Comma 126" xfId="4244"/>
    <cellStyle name="Comma 127" xfId="4247"/>
    <cellStyle name="Comma 128" xfId="4249"/>
    <cellStyle name="Comma 129" xfId="4240"/>
    <cellStyle name="Comma 13" xfId="190"/>
    <cellStyle name="Comma 13 2" xfId="732"/>
    <cellStyle name="Comma 13 3" xfId="2390"/>
    <cellStyle name="Comma 13 4" xfId="58735"/>
    <cellStyle name="Comma 130" xfId="4241"/>
    <cellStyle name="Comma 131" xfId="2432"/>
    <cellStyle name="Comma 132" xfId="2500"/>
    <cellStyle name="Comma 133" xfId="5710"/>
    <cellStyle name="Comma 134" xfId="6897"/>
    <cellStyle name="Comma 135" xfId="6788"/>
    <cellStyle name="Comma 136" xfId="6884"/>
    <cellStyle name="Comma 137" xfId="6461"/>
    <cellStyle name="Comma 138" xfId="6432"/>
    <cellStyle name="Comma 139" xfId="6371"/>
    <cellStyle name="Comma 14" xfId="232"/>
    <cellStyle name="Comma 14 2" xfId="741"/>
    <cellStyle name="Comma 14 3" xfId="2391"/>
    <cellStyle name="Comma 14 4" xfId="58736"/>
    <cellStyle name="Comma 140" xfId="7093"/>
    <cellStyle name="Comma 141" xfId="7383"/>
    <cellStyle name="Comma 142" xfId="7308"/>
    <cellStyle name="Comma 143" xfId="6892"/>
    <cellStyle name="Comma 144" xfId="11579"/>
    <cellStyle name="Comma 145" xfId="19647"/>
    <cellStyle name="Comma 146" xfId="6542"/>
    <cellStyle name="Comma 147" xfId="6829"/>
    <cellStyle name="Comma 148" xfId="7532"/>
    <cellStyle name="Comma 149" xfId="13667"/>
    <cellStyle name="Comma 15" xfId="236"/>
    <cellStyle name="Comma 15 2" xfId="907"/>
    <cellStyle name="Comma 15 3" xfId="1454"/>
    <cellStyle name="Comma 15 4" xfId="733"/>
    <cellStyle name="Comma 15 5" xfId="2392"/>
    <cellStyle name="Comma 15 6" xfId="58738"/>
    <cellStyle name="Comma 150" xfId="6794"/>
    <cellStyle name="Comma 151" xfId="29996"/>
    <cellStyle name="Comma 152" xfId="24119"/>
    <cellStyle name="Comma 153" xfId="6322"/>
    <cellStyle name="Comma 154" xfId="10703"/>
    <cellStyle name="Comma 155" xfId="7266"/>
    <cellStyle name="Comma 156" xfId="39252"/>
    <cellStyle name="Comma 157" xfId="16190"/>
    <cellStyle name="Comma 158" xfId="22625"/>
    <cellStyle name="Comma 159" xfId="12145"/>
    <cellStyle name="Comma 16" xfId="231"/>
    <cellStyle name="Comma 16 2" xfId="909"/>
    <cellStyle name="Comma 16 3" xfId="1456"/>
    <cellStyle name="Comma 160" xfId="18087"/>
    <cellStyle name="Comma 161" xfId="16614"/>
    <cellStyle name="Comma 162" xfId="43040"/>
    <cellStyle name="Comma 163" xfId="33385"/>
    <cellStyle name="Comma 164" xfId="34433"/>
    <cellStyle name="Comma 165" xfId="6162"/>
    <cellStyle name="Comma 166" xfId="51562"/>
    <cellStyle name="Comma 167" xfId="41622"/>
    <cellStyle name="Comma 168" xfId="58499"/>
    <cellStyle name="Comma 17" xfId="250"/>
    <cellStyle name="Comma 18" xfId="253"/>
    <cellStyle name="Comma 19" xfId="255"/>
    <cellStyle name="Comma 2" xfId="21"/>
    <cellStyle name="Comma 2 10" xfId="791"/>
    <cellStyle name="Comma 2 11" xfId="934"/>
    <cellStyle name="Comma 2 12" xfId="366"/>
    <cellStyle name="Comma 2 12 2" xfId="2254"/>
    <cellStyle name="Comma 2 13" xfId="2239"/>
    <cellStyle name="Comma 2 14" xfId="2325"/>
    <cellStyle name="Comma 2 15" xfId="2355"/>
    <cellStyle name="Comma 2 16" xfId="1396"/>
    <cellStyle name="Comma 2 17" xfId="2366"/>
    <cellStyle name="Comma 2 18" xfId="353"/>
    <cellStyle name="Comma 2 19" xfId="91"/>
    <cellStyle name="Comma 2 2" xfId="119"/>
    <cellStyle name="Comma 2 2 10" xfId="2382"/>
    <cellStyle name="Comma 2 2 11" xfId="2400"/>
    <cellStyle name="Comma 2 2 11 2" xfId="58730"/>
    <cellStyle name="Comma 2 2 2" xfId="506"/>
    <cellStyle name="Comma 2 2 2 2" xfId="507"/>
    <cellStyle name="Comma 2 2 2 2 2" xfId="750"/>
    <cellStyle name="Comma 2 2 2 2 3" xfId="794"/>
    <cellStyle name="Comma 2 2 2 2 4" xfId="862"/>
    <cellStyle name="Comma 2 2 2 2 5" xfId="937"/>
    <cellStyle name="Comma 2 2 2 3" xfId="749"/>
    <cellStyle name="Comma 2 2 2 4" xfId="793"/>
    <cellStyle name="Comma 2 2 2 5" xfId="861"/>
    <cellStyle name="Comma 2 2 2 6" xfId="936"/>
    <cellStyle name="Comma 2 2 3" xfId="748"/>
    <cellStyle name="Comma 2 2 4" xfId="792"/>
    <cellStyle name="Comma 2 2 5" xfId="860"/>
    <cellStyle name="Comma 2 2 6" xfId="935"/>
    <cellStyle name="Comma 2 2 7" xfId="1060"/>
    <cellStyle name="Comma 2 2 7 2" xfId="1408"/>
    <cellStyle name="Comma 2 2 8" xfId="2309"/>
    <cellStyle name="Comma 2 2 9" xfId="2367"/>
    <cellStyle name="Comma 2 20" xfId="2426"/>
    <cellStyle name="Comma 2 21" xfId="2461"/>
    <cellStyle name="Comma 2 22" xfId="2436"/>
    <cellStyle name="Comma 2 3" xfId="118"/>
    <cellStyle name="Comma 2 3 2" xfId="751"/>
    <cellStyle name="Comma 2 3 3" xfId="795"/>
    <cellStyle name="Comma 2 3 4" xfId="863"/>
    <cellStyle name="Comma 2 3 5" xfId="938"/>
    <cellStyle name="Comma 2 3 6" xfId="1061"/>
    <cellStyle name="Comma 2 3 7" xfId="508"/>
    <cellStyle name="Comma 2 3 8" xfId="2386"/>
    <cellStyle name="Comma 2 3 9" xfId="2401"/>
    <cellStyle name="Comma 2 3 9 2" xfId="58733"/>
    <cellStyle name="Comma 2 4" xfId="509"/>
    <cellStyle name="Comma 2 4 2" xfId="752"/>
    <cellStyle name="Comma 2 4 3" xfId="796"/>
    <cellStyle name="Comma 2 4 4" xfId="864"/>
    <cellStyle name="Comma 2 4 5" xfId="939"/>
    <cellStyle name="Comma 2 5" xfId="510"/>
    <cellStyle name="Comma 2 5 2" xfId="753"/>
    <cellStyle name="Comma 2 5 3" xfId="797"/>
    <cellStyle name="Comma 2 5 4" xfId="865"/>
    <cellStyle name="Comma 2 5 5" xfId="940"/>
    <cellStyle name="Comma 2 6" xfId="511"/>
    <cellStyle name="Comma 2 6 2" xfId="754"/>
    <cellStyle name="Comma 2 6 3" xfId="798"/>
    <cellStyle name="Comma 2 6 4" xfId="866"/>
    <cellStyle name="Comma 2 6 5" xfId="941"/>
    <cellStyle name="Comma 2 7" xfId="512"/>
    <cellStyle name="Comma 2 8" xfId="505"/>
    <cellStyle name="Comma 2 9" xfId="747"/>
    <cellStyle name="Comma 2_Menu" xfId="513"/>
    <cellStyle name="Comma 20" xfId="257"/>
    <cellStyle name="Comma 21" xfId="259"/>
    <cellStyle name="Comma 22" xfId="260"/>
    <cellStyle name="Comma 23" xfId="261"/>
    <cellStyle name="Comma 24" xfId="262"/>
    <cellStyle name="Comma 25" xfId="263"/>
    <cellStyle name="Comma 26" xfId="264"/>
    <cellStyle name="Comma 27" xfId="265"/>
    <cellStyle name="Comma 28" xfId="266"/>
    <cellStyle name="Comma 28 2" xfId="911"/>
    <cellStyle name="Comma 28 3" xfId="1460"/>
    <cellStyle name="Comma 29" xfId="267"/>
    <cellStyle name="Comma 29 2" xfId="914"/>
    <cellStyle name="Comma 29 3" xfId="1462"/>
    <cellStyle name="Comma 3" xfId="20"/>
    <cellStyle name="Comma 3 10" xfId="942"/>
    <cellStyle name="Comma 3 11" xfId="367"/>
    <cellStyle name="Comma 3 11 2" xfId="2259"/>
    <cellStyle name="Comma 3 12" xfId="1062"/>
    <cellStyle name="Comma 3 12 2" xfId="2240"/>
    <cellStyle name="Comma 3 13" xfId="2331"/>
    <cellStyle name="Comma 3 14" xfId="2368"/>
    <cellStyle name="Comma 3 15" xfId="93"/>
    <cellStyle name="Comma 3 16" xfId="2460"/>
    <cellStyle name="Comma 3 2" xfId="49"/>
    <cellStyle name="Comma 3 2 10" xfId="515"/>
    <cellStyle name="Comma 3 2 11" xfId="85"/>
    <cellStyle name="Comma 3 2 12" xfId="2467"/>
    <cellStyle name="Comma 3 2 13" xfId="2437"/>
    <cellStyle name="Comma 3 2 2" xfId="121"/>
    <cellStyle name="Comma 3 2 2 2" xfId="517"/>
    <cellStyle name="Comma 3 2 2 2 2" xfId="757"/>
    <cellStyle name="Comma 3 2 2 2 3" xfId="801"/>
    <cellStyle name="Comma 3 2 2 2 4" xfId="867"/>
    <cellStyle name="Comma 3 2 2 2 5" xfId="944"/>
    <cellStyle name="Comma 3 2 2 3" xfId="516"/>
    <cellStyle name="Comma 3 2 2 4" xfId="2402"/>
    <cellStyle name="Comma 3 2 2 5" xfId="2491"/>
    <cellStyle name="Comma 3 2 3" xfId="518"/>
    <cellStyle name="Comma 3 2 3 2" xfId="758"/>
    <cellStyle name="Comma 3 2 3 3" xfId="802"/>
    <cellStyle name="Comma 3 2 3 4" xfId="868"/>
    <cellStyle name="Comma 3 2 3 5" xfId="945"/>
    <cellStyle name="Comma 3 2 4" xfId="756"/>
    <cellStyle name="Comma 3 2 5" xfId="800"/>
    <cellStyle name="Comma 3 2 6" xfId="943"/>
    <cellStyle name="Comma 3 2 7" xfId="1063"/>
    <cellStyle name="Comma 3 2 7 2" xfId="2261"/>
    <cellStyle name="Comma 3 2 7 3" xfId="1409"/>
    <cellStyle name="Comma 3 2 8" xfId="2244"/>
    <cellStyle name="Comma 3 2 9" xfId="1395"/>
    <cellStyle name="Comma 3 3" xfId="120"/>
    <cellStyle name="Comma 3 3 2" xfId="759"/>
    <cellStyle name="Comma 3 3 3" xfId="803"/>
    <cellStyle name="Comma 3 3 4" xfId="869"/>
    <cellStyle name="Comma 3 3 5" xfId="946"/>
    <cellStyle name="Comma 3 3 6" xfId="1064"/>
    <cellStyle name="Comma 3 3 7" xfId="519"/>
    <cellStyle name="Comma 3 3 8" xfId="2385"/>
    <cellStyle name="Comma 3 3 9" xfId="58732"/>
    <cellStyle name="Comma 3 4" xfId="275"/>
    <cellStyle name="Comma 3 4 2" xfId="760"/>
    <cellStyle name="Comma 3 4 3" xfId="804"/>
    <cellStyle name="Comma 3 4 4" xfId="870"/>
    <cellStyle name="Comma 3 4 5" xfId="947"/>
    <cellStyle name="Comma 3 4 6" xfId="520"/>
    <cellStyle name="Comma 3 5" xfId="521"/>
    <cellStyle name="Comma 3 5 2" xfId="761"/>
    <cellStyle name="Comma 3 5 3" xfId="805"/>
    <cellStyle name="Comma 3 5 4" xfId="871"/>
    <cellStyle name="Comma 3 5 5" xfId="948"/>
    <cellStyle name="Comma 3 6" xfId="522"/>
    <cellStyle name="Comma 3 7" xfId="514"/>
    <cellStyle name="Comma 3 8" xfId="755"/>
    <cellStyle name="Comma 3 9" xfId="799"/>
    <cellStyle name="Comma 30" xfId="268"/>
    <cellStyle name="Comma 30 2" xfId="919"/>
    <cellStyle name="Comma 30 3" xfId="1467"/>
    <cellStyle name="Comma 31" xfId="269"/>
    <cellStyle name="Comma 31 2" xfId="913"/>
    <cellStyle name="Comma 31 3" xfId="1461"/>
    <cellStyle name="Comma 32" xfId="270"/>
    <cellStyle name="Comma 32 2" xfId="918"/>
    <cellStyle name="Comma 32 3" xfId="1466"/>
    <cellStyle name="Comma 33" xfId="271"/>
    <cellStyle name="Comma 33 2" xfId="857"/>
    <cellStyle name="Comma 34" xfId="272"/>
    <cellStyle name="Comma 34 2" xfId="821"/>
    <cellStyle name="Comma 35" xfId="273"/>
    <cellStyle name="Comma 35 2" xfId="854"/>
    <cellStyle name="Comma 36" xfId="274"/>
    <cellStyle name="Comma 36 2" xfId="835"/>
    <cellStyle name="Comma 37" xfId="785"/>
    <cellStyle name="Comma 38" xfId="832"/>
    <cellStyle name="Comma 39" xfId="922"/>
    <cellStyle name="Comma 4" xfId="52"/>
    <cellStyle name="Comma 4 10" xfId="104"/>
    <cellStyle name="Comma 4 11" xfId="2470"/>
    <cellStyle name="Comma 4 12" xfId="2438"/>
    <cellStyle name="Comma 4 2" xfId="122"/>
    <cellStyle name="Comma 4 2 2" xfId="762"/>
    <cellStyle name="Comma 4 2 3" xfId="806"/>
    <cellStyle name="Comma 4 2 4" xfId="872"/>
    <cellStyle name="Comma 4 2 5" xfId="949"/>
    <cellStyle name="Comma 4 2 6" xfId="1066"/>
    <cellStyle name="Comma 4 2 7" xfId="524"/>
    <cellStyle name="Comma 4 2 8" xfId="77"/>
    <cellStyle name="Comma 4 3" xfId="523"/>
    <cellStyle name="Comma 4 3 2" xfId="1067"/>
    <cellStyle name="Comma 4 3 2 2" xfId="2253"/>
    <cellStyle name="Comma 4 3 3" xfId="2395"/>
    <cellStyle name="Comma 4 4" xfId="525"/>
    <cellStyle name="Comma 4 4 2" xfId="763"/>
    <cellStyle name="Comma 4 4 3" xfId="807"/>
    <cellStyle name="Comma 4 4 4" xfId="873"/>
    <cellStyle name="Comma 4 4 5" xfId="950"/>
    <cellStyle name="Comma 4 5" xfId="526"/>
    <cellStyle name="Comma 4 5 2" xfId="764"/>
    <cellStyle name="Comma 4 5 3" xfId="808"/>
    <cellStyle name="Comma 4 5 4" xfId="874"/>
    <cellStyle name="Comma 4 5 5" xfId="951"/>
    <cellStyle name="Comma 4 6" xfId="527"/>
    <cellStyle name="Comma 4 6 2" xfId="765"/>
    <cellStyle name="Comma 4 6 3" xfId="809"/>
    <cellStyle name="Comma 4 6 4" xfId="875"/>
    <cellStyle name="Comma 4 6 5" xfId="952"/>
    <cellStyle name="Comma 4 7" xfId="528"/>
    <cellStyle name="Comma 4 7 2" xfId="766"/>
    <cellStyle name="Comma 4 7 3" xfId="810"/>
    <cellStyle name="Comma 4 7 4" xfId="876"/>
    <cellStyle name="Comma 4 7 5" xfId="953"/>
    <cellStyle name="Comma 4 8" xfId="529"/>
    <cellStyle name="Comma 4 8 2" xfId="767"/>
    <cellStyle name="Comma 4 8 3" xfId="811"/>
    <cellStyle name="Comma 4 8 4" xfId="877"/>
    <cellStyle name="Comma 4 8 5" xfId="954"/>
    <cellStyle name="Comma 4 9" xfId="1065"/>
    <cellStyle name="Comma 4 9 2" xfId="2245"/>
    <cellStyle name="Comma 40" xfId="822"/>
    <cellStyle name="Comma 41" xfId="787"/>
    <cellStyle name="Comma 42" xfId="831"/>
    <cellStyle name="Comma 43" xfId="843"/>
    <cellStyle name="Comma 44" xfId="926"/>
    <cellStyle name="Comma 45" xfId="820"/>
    <cellStyle name="Comma 46" xfId="912"/>
    <cellStyle name="Comma 47" xfId="923"/>
    <cellStyle name="Comma 48" xfId="932"/>
    <cellStyle name="Comma 49" xfId="963"/>
    <cellStyle name="Comma 5" xfId="59"/>
    <cellStyle name="Comma 5 10" xfId="2475"/>
    <cellStyle name="Comma 5 11" xfId="2439"/>
    <cellStyle name="Comma 5 2" xfId="123"/>
    <cellStyle name="Comma 5 2 2" xfId="768"/>
    <cellStyle name="Comma 5 2 3" xfId="812"/>
    <cellStyle name="Comma 5 2 4" xfId="879"/>
    <cellStyle name="Comma 5 2 5" xfId="955"/>
    <cellStyle name="Comma 5 2 6" xfId="2384"/>
    <cellStyle name="Comma 5 2 7" xfId="78"/>
    <cellStyle name="Comma 5 2 7 2" xfId="58731"/>
    <cellStyle name="Comma 5 3" xfId="531"/>
    <cellStyle name="Comma 5 3 2" xfId="769"/>
    <cellStyle name="Comma 5 3 3" xfId="813"/>
    <cellStyle name="Comma 5 3 4" xfId="880"/>
    <cellStyle name="Comma 5 3 5" xfId="956"/>
    <cellStyle name="Comma 5 4" xfId="878"/>
    <cellStyle name="Comma 5 5" xfId="530"/>
    <cellStyle name="Comma 5 6" xfId="2287"/>
    <cellStyle name="Comma 5 7" xfId="2358"/>
    <cellStyle name="Comma 5 8" xfId="354"/>
    <cellStyle name="Comma 5 9" xfId="99"/>
    <cellStyle name="Comma 50" xfId="968"/>
    <cellStyle name="Comma 51" xfId="969"/>
    <cellStyle name="Comma 52" xfId="931"/>
    <cellStyle name="Comma 53" xfId="398"/>
    <cellStyle name="Comma 54" xfId="974"/>
    <cellStyle name="Comma 55" xfId="1413"/>
    <cellStyle name="Comma 56" xfId="1414"/>
    <cellStyle name="Comma 57" xfId="1417"/>
    <cellStyle name="Comma 58" xfId="1424"/>
    <cellStyle name="Comma 59" xfId="1423"/>
    <cellStyle name="Comma 6" xfId="67"/>
    <cellStyle name="Comma 6 2" xfId="124"/>
    <cellStyle name="Comma 6 2 2" xfId="770"/>
    <cellStyle name="Comma 6 2 3" xfId="814"/>
    <cellStyle name="Comma 6 2 4" xfId="881"/>
    <cellStyle name="Comma 6 2 5" xfId="957"/>
    <cellStyle name="Comma 6 2 6" xfId="533"/>
    <cellStyle name="Comma 6 2 7" xfId="2403"/>
    <cellStyle name="Comma 6 2 8" xfId="2492"/>
    <cellStyle name="Comma 6 2 9" xfId="2453"/>
    <cellStyle name="Comma 6 3" xfId="532"/>
    <cellStyle name="Comma 6 3 2" xfId="2260"/>
    <cellStyle name="Comma 6 4" xfId="2246"/>
    <cellStyle name="Comma 6 5" xfId="107"/>
    <cellStyle name="Comma 6 6" xfId="2480"/>
    <cellStyle name="Comma 6 7" xfId="2452"/>
    <cellStyle name="Comma 60" xfId="1432"/>
    <cellStyle name="Comma 61" xfId="1427"/>
    <cellStyle name="Comma 62" xfId="1434"/>
    <cellStyle name="Comma 63" xfId="1440"/>
    <cellStyle name="Comma 64" xfId="1439"/>
    <cellStyle name="Comma 65" xfId="1470"/>
    <cellStyle name="Comma 66" xfId="1458"/>
    <cellStyle name="Comma 67" xfId="1441"/>
    <cellStyle name="Comma 68" xfId="1459"/>
    <cellStyle name="Comma 69" xfId="1438"/>
    <cellStyle name="Comma 7" xfId="125"/>
    <cellStyle name="Comma 7 10" xfId="2370"/>
    <cellStyle name="Comma 7 11" xfId="359"/>
    <cellStyle name="Comma 7 12" xfId="84"/>
    <cellStyle name="Comma 7 13" xfId="2493"/>
    <cellStyle name="Comma 7 14" xfId="2456"/>
    <cellStyle name="Comma 7 2" xfId="771"/>
    <cellStyle name="Comma 7 2 2" xfId="2388"/>
    <cellStyle name="Comma 7 2 3" xfId="2404"/>
    <cellStyle name="Comma 7 2 4" xfId="2559"/>
    <cellStyle name="Comma 7 2 5" xfId="2458"/>
    <cellStyle name="Comma 7 3" xfId="815"/>
    <cellStyle name="Comma 7 4" xfId="882"/>
    <cellStyle name="Comma 7 5" xfId="958"/>
    <cellStyle name="Comma 7 6" xfId="534"/>
    <cellStyle name="Comma 7 6 2" xfId="2262"/>
    <cellStyle name="Comma 7 7" xfId="2247"/>
    <cellStyle name="Comma 7 8" xfId="2333"/>
    <cellStyle name="Comma 7 9" xfId="1399"/>
    <cellStyle name="Comma 70" xfId="1473"/>
    <cellStyle name="Comma 71" xfId="1485"/>
    <cellStyle name="Comma 72" xfId="1486"/>
    <cellStyle name="Comma 73" xfId="1490"/>
    <cellStyle name="Comma 74" xfId="1488"/>
    <cellStyle name="Comma 75" xfId="1495"/>
    <cellStyle name="Comma 76" xfId="1492"/>
    <cellStyle name="Comma 77" xfId="2164"/>
    <cellStyle name="Comma 78" xfId="1526"/>
    <cellStyle name="Comma 79" xfId="1531"/>
    <cellStyle name="Comma 8" xfId="112"/>
    <cellStyle name="Comma 8 2" xfId="1407"/>
    <cellStyle name="Comma 8 2 2" xfId="2266"/>
    <cellStyle name="Comma 8 3" xfId="105"/>
    <cellStyle name="Comma 8 4" xfId="2489"/>
    <cellStyle name="Comma 8 5" xfId="2435"/>
    <cellStyle name="Comma 80" xfId="2168"/>
    <cellStyle name="Comma 81" xfId="1532"/>
    <cellStyle name="Comma 82" xfId="2191"/>
    <cellStyle name="Comma 83" xfId="2184"/>
    <cellStyle name="Comma 84" xfId="1510"/>
    <cellStyle name="Comma 85" xfId="1493"/>
    <cellStyle name="Comma 86" xfId="2189"/>
    <cellStyle name="Comma 87" xfId="2196"/>
    <cellStyle name="Comma 88" xfId="2176"/>
    <cellStyle name="Comma 89" xfId="2198"/>
    <cellStyle name="Comma 9" xfId="189"/>
    <cellStyle name="Comma 9 2" xfId="899"/>
    <cellStyle name="Comma 9 3" xfId="1412"/>
    <cellStyle name="Comma 9 4" xfId="1446"/>
    <cellStyle name="Comma 9 5" xfId="1403"/>
    <cellStyle name="Comma 9 6" xfId="83"/>
    <cellStyle name="Comma 90" xfId="2200"/>
    <cellStyle name="Comma 91" xfId="2202"/>
    <cellStyle name="Comma 92" xfId="2225"/>
    <cellStyle name="Comma 93" xfId="2209"/>
    <cellStyle name="Comma 94" xfId="2208"/>
    <cellStyle name="Comma 95" xfId="2229"/>
    <cellStyle name="Comma 96" xfId="2217"/>
    <cellStyle name="Comma 97" xfId="2206"/>
    <cellStyle name="Comma 98" xfId="2210"/>
    <cellStyle name="Comma 99" xfId="2212"/>
    <cellStyle name="Comment Box" xfId="126"/>
    <cellStyle name="Comment Box 2" xfId="351"/>
    <cellStyle name="Comment Box 2 2" xfId="1826"/>
    <cellStyle name="Comment Box 2_Sheet3" xfId="1827"/>
    <cellStyle name="Comment Box 3" xfId="1068"/>
    <cellStyle name="Comment Box 3 10" xfId="7716"/>
    <cellStyle name="Comment Box 3 11" xfId="7498"/>
    <cellStyle name="Comment Box 3 12" xfId="6950"/>
    <cellStyle name="Comment Box 3 13" xfId="7034"/>
    <cellStyle name="Comment Box 3 14" xfId="6805"/>
    <cellStyle name="Comment Box 3 15" xfId="15128"/>
    <cellStyle name="Comment Box 3 16" xfId="16593"/>
    <cellStyle name="Comment Box 3 17" xfId="12591"/>
    <cellStyle name="Comment Box 3 18" xfId="7515"/>
    <cellStyle name="Comment Box 3 19" xfId="7770"/>
    <cellStyle name="Comment Box 3 2" xfId="1828"/>
    <cellStyle name="Comment Box 3 20" xfId="15198"/>
    <cellStyle name="Comment Box 3 21" xfId="11227"/>
    <cellStyle name="Comment Box 3 22" xfId="7208"/>
    <cellStyle name="Comment Box 3 23" xfId="6425"/>
    <cellStyle name="Comment Box 3 24" xfId="18085"/>
    <cellStyle name="Comment Box 3 25" xfId="6421"/>
    <cellStyle name="Comment Box 3 26" xfId="6325"/>
    <cellStyle name="Comment Box 3 27" xfId="6937"/>
    <cellStyle name="Comment Box 3 28" xfId="32956"/>
    <cellStyle name="Comment Box 3 29" xfId="28503"/>
    <cellStyle name="Comment Box 3 3" xfId="3474"/>
    <cellStyle name="Comment Box 3 3 10" xfId="18804"/>
    <cellStyle name="Comment Box 3 3 11" xfId="20334"/>
    <cellStyle name="Comment Box 3 3 12" xfId="21772"/>
    <cellStyle name="Comment Box 3 3 13" xfId="23299"/>
    <cellStyle name="Comment Box 3 3 14" xfId="24774"/>
    <cellStyle name="Comment Box 3 3 15" xfId="26218"/>
    <cellStyle name="Comment Box 3 3 16" xfId="27726"/>
    <cellStyle name="Comment Box 3 3 17" xfId="29233"/>
    <cellStyle name="Comment Box 3 3 18" xfId="30666"/>
    <cellStyle name="Comment Box 3 3 19" xfId="32175"/>
    <cellStyle name="Comment Box 3 3 2" xfId="4958"/>
    <cellStyle name="Comment Box 3 3 20" xfId="33627"/>
    <cellStyle name="Comment Box 3 3 21" xfId="35068"/>
    <cellStyle name="Comment Box 3 3 22" xfId="36498"/>
    <cellStyle name="Comment Box 3 3 23" xfId="37928"/>
    <cellStyle name="Comment Box 3 3 24" xfId="39352"/>
    <cellStyle name="Comment Box 3 3 25" xfId="40843"/>
    <cellStyle name="Comment Box 3 3 26" xfId="42280"/>
    <cellStyle name="Comment Box 3 3 27" xfId="43702"/>
    <cellStyle name="Comment Box 3 3 28" xfId="45115"/>
    <cellStyle name="Comment Box 3 3 29" xfId="46523"/>
    <cellStyle name="Comment Box 3 3 3" xfId="8438"/>
    <cellStyle name="Comment Box 3 3 30" xfId="47929"/>
    <cellStyle name="Comment Box 3 3 31" xfId="49367"/>
    <cellStyle name="Comment Box 3 3 32" xfId="50799"/>
    <cellStyle name="Comment Box 3 3 33" xfId="52189"/>
    <cellStyle name="Comment Box 3 3 34" xfId="53570"/>
    <cellStyle name="Comment Box 3 3 35" xfId="54981"/>
    <cellStyle name="Comment Box 3 3 36" xfId="56353"/>
    <cellStyle name="Comment Box 3 3 37" xfId="57751"/>
    <cellStyle name="Comment Box 3 3 38" xfId="59161"/>
    <cellStyle name="Comment Box 3 3 4" xfId="9895"/>
    <cellStyle name="Comment Box 3 3 5" xfId="11384"/>
    <cellStyle name="Comment Box 3 3 6" xfId="12835"/>
    <cellStyle name="Comment Box 3 3 7" xfId="14368"/>
    <cellStyle name="Comment Box 3 3 8" xfId="15826"/>
    <cellStyle name="Comment Box 3 3 9" xfId="17281"/>
    <cellStyle name="Comment Box 3 30" xfId="35850"/>
    <cellStyle name="Comment Box 3 31" xfId="10678"/>
    <cellStyle name="Comment Box 3 32" xfId="7580"/>
    <cellStyle name="Comment Box 3 33" xfId="37290"/>
    <cellStyle name="Comment Box 3 34" xfId="37979"/>
    <cellStyle name="Comment Box 3 35" xfId="44457"/>
    <cellStyle name="Comment Box 3 36" xfId="35833"/>
    <cellStyle name="Comment Box 3 37" xfId="43462"/>
    <cellStyle name="Comment Box 3 38" xfId="5962"/>
    <cellStyle name="Comment Box 3 39" xfId="44960"/>
    <cellStyle name="Comment Box 3 4" xfId="2992"/>
    <cellStyle name="Comment Box 3 4 10" xfId="18324"/>
    <cellStyle name="Comment Box 3 4 11" xfId="19856"/>
    <cellStyle name="Comment Box 3 4 12" xfId="21302"/>
    <cellStyle name="Comment Box 3 4 13" xfId="22820"/>
    <cellStyle name="Comment Box 3 4 14" xfId="24299"/>
    <cellStyle name="Comment Box 3 4 15" xfId="25744"/>
    <cellStyle name="Comment Box 3 4 16" xfId="27249"/>
    <cellStyle name="Comment Box 3 4 17" xfId="28757"/>
    <cellStyle name="Comment Box 3 4 18" xfId="30190"/>
    <cellStyle name="Comment Box 3 4 19" xfId="31701"/>
    <cellStyle name="Comment Box 3 4 2" xfId="4494"/>
    <cellStyle name="Comment Box 3 4 20" xfId="33155"/>
    <cellStyle name="Comment Box 3 4 21" xfId="34592"/>
    <cellStyle name="Comment Box 3 4 22" xfId="36027"/>
    <cellStyle name="Comment Box 3 4 23" xfId="37460"/>
    <cellStyle name="Comment Box 3 4 24" xfId="38877"/>
    <cellStyle name="Comment Box 3 4 25" xfId="40374"/>
    <cellStyle name="Comment Box 3 4 26" xfId="41806"/>
    <cellStyle name="Comment Box 3 4 27" xfId="43231"/>
    <cellStyle name="Comment Box 3 4 28" xfId="44647"/>
    <cellStyle name="Comment Box 3 4 29" xfId="46056"/>
    <cellStyle name="Comment Box 3 4 3" xfId="7958"/>
    <cellStyle name="Comment Box 3 4 30" xfId="47460"/>
    <cellStyle name="Comment Box 3 4 31" xfId="48903"/>
    <cellStyle name="Comment Box 3 4 32" xfId="50334"/>
    <cellStyle name="Comment Box 3 4 33" xfId="51723"/>
    <cellStyle name="Comment Box 3 4 34" xfId="53107"/>
    <cellStyle name="Comment Box 3 4 35" xfId="54517"/>
    <cellStyle name="Comment Box 3 4 36" xfId="55890"/>
    <cellStyle name="Comment Box 3 4 37" xfId="57289"/>
    <cellStyle name="Comment Box 3 4 4" xfId="9414"/>
    <cellStyle name="Comment Box 3 4 5" xfId="10908"/>
    <cellStyle name="Comment Box 3 4 6" xfId="12360"/>
    <cellStyle name="Comment Box 3 4 7" xfId="13892"/>
    <cellStyle name="Comment Box 3 4 8" xfId="15349"/>
    <cellStyle name="Comment Box 3 4 9" xfId="16804"/>
    <cellStyle name="Comment Box 3 40" xfId="50167"/>
    <cellStyle name="Comment Box 3 41" xfId="31503"/>
    <cellStyle name="Comment Box 3 42" xfId="32959"/>
    <cellStyle name="Comment Box 3 43" xfId="58569"/>
    <cellStyle name="Comment Box 3 5" xfId="2811"/>
    <cellStyle name="Comment Box 3 5 10" xfId="18147"/>
    <cellStyle name="Comment Box 3 5 11" xfId="19684"/>
    <cellStyle name="Comment Box 3 5 12" xfId="21130"/>
    <cellStyle name="Comment Box 3 5 13" xfId="22644"/>
    <cellStyle name="Comment Box 3 5 14" xfId="24127"/>
    <cellStyle name="Comment Box 3 5 15" xfId="25574"/>
    <cellStyle name="Comment Box 3 5 16" xfId="27078"/>
    <cellStyle name="Comment Box 3 5 17" xfId="28589"/>
    <cellStyle name="Comment Box 3 5 18" xfId="30019"/>
    <cellStyle name="Comment Box 3 5 19" xfId="31524"/>
    <cellStyle name="Comment Box 3 5 2" xfId="4338"/>
    <cellStyle name="Comment Box 3 5 20" xfId="32982"/>
    <cellStyle name="Comment Box 3 5 21" xfId="34423"/>
    <cellStyle name="Comment Box 3 5 22" xfId="35855"/>
    <cellStyle name="Comment Box 3 5 23" xfId="37285"/>
    <cellStyle name="Comment Box 3 5 24" xfId="38705"/>
    <cellStyle name="Comment Box 3 5 25" xfId="40210"/>
    <cellStyle name="Comment Box 3 5 26" xfId="41639"/>
    <cellStyle name="Comment Box 3 5 27" xfId="43065"/>
    <cellStyle name="Comment Box 3 5 28" xfId="44483"/>
    <cellStyle name="Comment Box 3 5 29" xfId="45893"/>
    <cellStyle name="Comment Box 3 5 3" xfId="7781"/>
    <cellStyle name="Comment Box 3 5 30" xfId="47298"/>
    <cellStyle name="Comment Box 3 5 31" xfId="48741"/>
    <cellStyle name="Comment Box 3 5 32" xfId="50170"/>
    <cellStyle name="Comment Box 3 5 33" xfId="51563"/>
    <cellStyle name="Comment Box 3 5 34" xfId="52948"/>
    <cellStyle name="Comment Box 3 5 35" xfId="54359"/>
    <cellStyle name="Comment Box 3 5 36" xfId="55734"/>
    <cellStyle name="Comment Box 3 5 37" xfId="57133"/>
    <cellStyle name="Comment Box 3 5 4" xfId="9241"/>
    <cellStyle name="Comment Box 3 5 5" xfId="10733"/>
    <cellStyle name="Comment Box 3 5 6" xfId="12182"/>
    <cellStyle name="Comment Box 3 5 7" xfId="13716"/>
    <cellStyle name="Comment Box 3 5 8" xfId="15171"/>
    <cellStyle name="Comment Box 3 5 9" xfId="16630"/>
    <cellStyle name="Comment Box 3 6" xfId="2582"/>
    <cellStyle name="Comment Box 3 7" xfId="2698"/>
    <cellStyle name="Comment Box 3 8" xfId="6634"/>
    <cellStyle name="Comment Box 3 9" xfId="6273"/>
    <cellStyle name="Comment Box 4" xfId="1369"/>
    <cellStyle name="Comment Box 4 10" xfId="2637"/>
    <cellStyle name="Comment Box 4 11" xfId="2494"/>
    <cellStyle name="Comment Box 4 12" xfId="7111"/>
    <cellStyle name="Comment Box 4 13" xfId="6269"/>
    <cellStyle name="Comment Box 4 14" xfId="6926"/>
    <cellStyle name="Comment Box 4 15" xfId="7327"/>
    <cellStyle name="Comment Box 4 16" xfId="6356"/>
    <cellStyle name="Comment Box 4 17" xfId="7413"/>
    <cellStyle name="Comment Box 4 18" xfId="20121"/>
    <cellStyle name="Comment Box 4 19" xfId="6014"/>
    <cellStyle name="Comment Box 4 2" xfId="3287"/>
    <cellStyle name="Comment Box 4 2 10" xfId="18618"/>
    <cellStyle name="Comment Box 4 2 11" xfId="20148"/>
    <cellStyle name="Comment Box 4 2 12" xfId="21589"/>
    <cellStyle name="Comment Box 4 2 13" xfId="23113"/>
    <cellStyle name="Comment Box 4 2 14" xfId="24589"/>
    <cellStyle name="Comment Box 4 2 15" xfId="26034"/>
    <cellStyle name="Comment Box 4 2 16" xfId="27540"/>
    <cellStyle name="Comment Box 4 2 17" xfId="29050"/>
    <cellStyle name="Comment Box 4 2 18" xfId="30481"/>
    <cellStyle name="Comment Box 4 2 19" xfId="31989"/>
    <cellStyle name="Comment Box 4 2 2" xfId="4775"/>
    <cellStyle name="Comment Box 4 2 20" xfId="33441"/>
    <cellStyle name="Comment Box 4 2 21" xfId="34882"/>
    <cellStyle name="Comment Box 4 2 22" xfId="36313"/>
    <cellStyle name="Comment Box 4 2 23" xfId="37746"/>
    <cellStyle name="Comment Box 4 2 24" xfId="39167"/>
    <cellStyle name="Comment Box 4 2 25" xfId="40660"/>
    <cellStyle name="Comment Box 4 2 26" xfId="42095"/>
    <cellStyle name="Comment Box 4 2 27" xfId="43518"/>
    <cellStyle name="Comment Box 4 2 28" xfId="44931"/>
    <cellStyle name="Comment Box 4 2 29" xfId="46342"/>
    <cellStyle name="Comment Box 4 2 3" xfId="8251"/>
    <cellStyle name="Comment Box 4 2 30" xfId="47744"/>
    <cellStyle name="Comment Box 4 2 31" xfId="49186"/>
    <cellStyle name="Comment Box 4 2 32" xfId="50617"/>
    <cellStyle name="Comment Box 4 2 33" xfId="52007"/>
    <cellStyle name="Comment Box 4 2 34" xfId="53388"/>
    <cellStyle name="Comment Box 4 2 35" xfId="54799"/>
    <cellStyle name="Comment Box 4 2 36" xfId="56171"/>
    <cellStyle name="Comment Box 4 2 37" xfId="57570"/>
    <cellStyle name="Comment Box 4 2 38" xfId="59239"/>
    <cellStyle name="Comment Box 4 2 4" xfId="9708"/>
    <cellStyle name="Comment Box 4 2 5" xfId="11199"/>
    <cellStyle name="Comment Box 4 2 6" xfId="12648"/>
    <cellStyle name="Comment Box 4 2 7" xfId="14182"/>
    <cellStyle name="Comment Box 4 2 8" xfId="15641"/>
    <cellStyle name="Comment Box 4 2 9" xfId="17095"/>
    <cellStyle name="Comment Box 4 20" xfId="7407"/>
    <cellStyle name="Comment Box 4 21" xfId="7399"/>
    <cellStyle name="Comment Box 4 22" xfId="26982"/>
    <cellStyle name="Comment Box 4 23" xfId="28696"/>
    <cellStyle name="Comment Box 4 24" xfId="26984"/>
    <cellStyle name="Comment Box 4 25" xfId="7172"/>
    <cellStyle name="Comment Box 4 26" xfId="41680"/>
    <cellStyle name="Comment Box 4 27" xfId="12733"/>
    <cellStyle name="Comment Box 4 28" xfId="58607"/>
    <cellStyle name="Comment Box 4 3" xfId="3351"/>
    <cellStyle name="Comment Box 4 3 10" xfId="18682"/>
    <cellStyle name="Comment Box 4 3 11" xfId="20212"/>
    <cellStyle name="Comment Box 4 3 12" xfId="21652"/>
    <cellStyle name="Comment Box 4 3 13" xfId="23176"/>
    <cellStyle name="Comment Box 4 3 14" xfId="24652"/>
    <cellStyle name="Comment Box 4 3 15" xfId="26097"/>
    <cellStyle name="Comment Box 4 3 16" xfId="27603"/>
    <cellStyle name="Comment Box 4 3 17" xfId="29111"/>
    <cellStyle name="Comment Box 4 3 18" xfId="30544"/>
    <cellStyle name="Comment Box 4 3 19" xfId="32053"/>
    <cellStyle name="Comment Box 4 3 2" xfId="4838"/>
    <cellStyle name="Comment Box 4 3 20" xfId="33504"/>
    <cellStyle name="Comment Box 4 3 21" xfId="34946"/>
    <cellStyle name="Comment Box 4 3 22" xfId="36376"/>
    <cellStyle name="Comment Box 4 3 23" xfId="37808"/>
    <cellStyle name="Comment Box 4 3 24" xfId="39231"/>
    <cellStyle name="Comment Box 4 3 25" xfId="40722"/>
    <cellStyle name="Comment Box 4 3 26" xfId="42158"/>
    <cellStyle name="Comment Box 4 3 27" xfId="43580"/>
    <cellStyle name="Comment Box 4 3 28" xfId="44994"/>
    <cellStyle name="Comment Box 4 3 29" xfId="46403"/>
    <cellStyle name="Comment Box 4 3 3" xfId="8315"/>
    <cellStyle name="Comment Box 4 3 30" xfId="47806"/>
    <cellStyle name="Comment Box 4 3 31" xfId="49247"/>
    <cellStyle name="Comment Box 4 3 32" xfId="50679"/>
    <cellStyle name="Comment Box 4 3 33" xfId="52069"/>
    <cellStyle name="Comment Box 4 3 34" xfId="53450"/>
    <cellStyle name="Comment Box 4 3 35" xfId="54861"/>
    <cellStyle name="Comment Box 4 3 36" xfId="56233"/>
    <cellStyle name="Comment Box 4 3 37" xfId="57631"/>
    <cellStyle name="Comment Box 4 3 4" xfId="9772"/>
    <cellStyle name="Comment Box 4 3 5" xfId="11262"/>
    <cellStyle name="Comment Box 4 3 6" xfId="12712"/>
    <cellStyle name="Comment Box 4 3 7" xfId="14245"/>
    <cellStyle name="Comment Box 4 3 8" xfId="15704"/>
    <cellStyle name="Comment Box 4 3 9" xfId="17159"/>
    <cellStyle name="Comment Box 4 4" xfId="3428"/>
    <cellStyle name="Comment Box 4 4 10" xfId="18758"/>
    <cellStyle name="Comment Box 4 4 11" xfId="20288"/>
    <cellStyle name="Comment Box 4 4 12" xfId="21726"/>
    <cellStyle name="Comment Box 4 4 13" xfId="23253"/>
    <cellStyle name="Comment Box 4 4 14" xfId="24728"/>
    <cellStyle name="Comment Box 4 4 15" xfId="26172"/>
    <cellStyle name="Comment Box 4 4 16" xfId="27680"/>
    <cellStyle name="Comment Box 4 4 17" xfId="29187"/>
    <cellStyle name="Comment Box 4 4 18" xfId="30620"/>
    <cellStyle name="Comment Box 4 4 19" xfId="32129"/>
    <cellStyle name="Comment Box 4 4 2" xfId="4912"/>
    <cellStyle name="Comment Box 4 4 20" xfId="33581"/>
    <cellStyle name="Comment Box 4 4 21" xfId="35022"/>
    <cellStyle name="Comment Box 4 4 22" xfId="36452"/>
    <cellStyle name="Comment Box 4 4 23" xfId="37882"/>
    <cellStyle name="Comment Box 4 4 24" xfId="39306"/>
    <cellStyle name="Comment Box 4 4 25" xfId="40797"/>
    <cellStyle name="Comment Box 4 4 26" xfId="42234"/>
    <cellStyle name="Comment Box 4 4 27" xfId="43656"/>
    <cellStyle name="Comment Box 4 4 28" xfId="45069"/>
    <cellStyle name="Comment Box 4 4 29" xfId="46477"/>
    <cellStyle name="Comment Box 4 4 3" xfId="8392"/>
    <cellStyle name="Comment Box 4 4 30" xfId="47883"/>
    <cellStyle name="Comment Box 4 4 31" xfId="49321"/>
    <cellStyle name="Comment Box 4 4 32" xfId="50753"/>
    <cellStyle name="Comment Box 4 4 33" xfId="52143"/>
    <cellStyle name="Comment Box 4 4 34" xfId="53524"/>
    <cellStyle name="Comment Box 4 4 35" xfId="54935"/>
    <cellStyle name="Comment Box 4 4 36" xfId="56307"/>
    <cellStyle name="Comment Box 4 4 37" xfId="57705"/>
    <cellStyle name="Comment Box 4 4 4" xfId="9849"/>
    <cellStyle name="Comment Box 4 4 5" xfId="11338"/>
    <cellStyle name="Comment Box 4 4 6" xfId="12789"/>
    <cellStyle name="Comment Box 4 4 7" xfId="14322"/>
    <cellStyle name="Comment Box 4 4 8" xfId="15780"/>
    <cellStyle name="Comment Box 4 4 9" xfId="17235"/>
    <cellStyle name="Comment Box 4 5" xfId="3472"/>
    <cellStyle name="Comment Box 4 5 10" xfId="18802"/>
    <cellStyle name="Comment Box 4 5 11" xfId="20332"/>
    <cellStyle name="Comment Box 4 5 12" xfId="21770"/>
    <cellStyle name="Comment Box 4 5 13" xfId="23297"/>
    <cellStyle name="Comment Box 4 5 14" xfId="24772"/>
    <cellStyle name="Comment Box 4 5 15" xfId="26216"/>
    <cellStyle name="Comment Box 4 5 16" xfId="27724"/>
    <cellStyle name="Comment Box 4 5 17" xfId="29231"/>
    <cellStyle name="Comment Box 4 5 18" xfId="30664"/>
    <cellStyle name="Comment Box 4 5 19" xfId="32173"/>
    <cellStyle name="Comment Box 4 5 2" xfId="4956"/>
    <cellStyle name="Comment Box 4 5 20" xfId="33625"/>
    <cellStyle name="Comment Box 4 5 21" xfId="35066"/>
    <cellStyle name="Comment Box 4 5 22" xfId="36496"/>
    <cellStyle name="Comment Box 4 5 23" xfId="37926"/>
    <cellStyle name="Comment Box 4 5 24" xfId="39350"/>
    <cellStyle name="Comment Box 4 5 25" xfId="40841"/>
    <cellStyle name="Comment Box 4 5 26" xfId="42278"/>
    <cellStyle name="Comment Box 4 5 27" xfId="43700"/>
    <cellStyle name="Comment Box 4 5 28" xfId="45113"/>
    <cellStyle name="Comment Box 4 5 29" xfId="46521"/>
    <cellStyle name="Comment Box 4 5 3" xfId="8436"/>
    <cellStyle name="Comment Box 4 5 30" xfId="47927"/>
    <cellStyle name="Comment Box 4 5 31" xfId="49365"/>
    <cellStyle name="Comment Box 4 5 32" xfId="50797"/>
    <cellStyle name="Comment Box 4 5 33" xfId="52187"/>
    <cellStyle name="Comment Box 4 5 34" xfId="53568"/>
    <cellStyle name="Comment Box 4 5 35" xfId="54979"/>
    <cellStyle name="Comment Box 4 5 36" xfId="56351"/>
    <cellStyle name="Comment Box 4 5 37" xfId="57749"/>
    <cellStyle name="Comment Box 4 5 4" xfId="9893"/>
    <cellStyle name="Comment Box 4 5 5" xfId="11382"/>
    <cellStyle name="Comment Box 4 5 6" xfId="12833"/>
    <cellStyle name="Comment Box 4 5 7" xfId="14366"/>
    <cellStyle name="Comment Box 4 5 8" xfId="15824"/>
    <cellStyle name="Comment Box 4 5 9" xfId="17279"/>
    <cellStyle name="Comment Box 4 6" xfId="2880"/>
    <cellStyle name="Comment Box 4 6 10" xfId="18216"/>
    <cellStyle name="Comment Box 4 6 11" xfId="19748"/>
    <cellStyle name="Comment Box 4 6 12" xfId="21193"/>
    <cellStyle name="Comment Box 4 6 13" xfId="22709"/>
    <cellStyle name="Comment Box 4 6 14" xfId="24189"/>
    <cellStyle name="Comment Box 4 6 15" xfId="25636"/>
    <cellStyle name="Comment Box 4 6 16" xfId="27143"/>
    <cellStyle name="Comment Box 4 6 17" xfId="28649"/>
    <cellStyle name="Comment Box 4 6 18" xfId="30083"/>
    <cellStyle name="Comment Box 4 6 19" xfId="31591"/>
    <cellStyle name="Comment Box 4 6 2" xfId="4392"/>
    <cellStyle name="Comment Box 4 6 20" xfId="33046"/>
    <cellStyle name="Comment Box 4 6 21" xfId="34485"/>
    <cellStyle name="Comment Box 4 6 22" xfId="35919"/>
    <cellStyle name="Comment Box 4 6 23" xfId="37352"/>
    <cellStyle name="Comment Box 4 6 24" xfId="38769"/>
    <cellStyle name="Comment Box 4 6 25" xfId="40270"/>
    <cellStyle name="Comment Box 4 6 26" xfId="41701"/>
    <cellStyle name="Comment Box 4 6 27" xfId="43125"/>
    <cellStyle name="Comment Box 4 6 28" xfId="44543"/>
    <cellStyle name="Comment Box 4 6 29" xfId="45951"/>
    <cellStyle name="Comment Box 4 6 3" xfId="7847"/>
    <cellStyle name="Comment Box 4 6 30" xfId="47357"/>
    <cellStyle name="Comment Box 4 6 31" xfId="48798"/>
    <cellStyle name="Comment Box 4 6 32" xfId="50230"/>
    <cellStyle name="Comment Box 4 6 33" xfId="51618"/>
    <cellStyle name="Comment Box 4 6 34" xfId="53004"/>
    <cellStyle name="Comment Box 4 6 35" xfId="54413"/>
    <cellStyle name="Comment Box 4 6 36" xfId="55788"/>
    <cellStyle name="Comment Box 4 6 37" xfId="57187"/>
    <cellStyle name="Comment Box 4 6 4" xfId="9306"/>
    <cellStyle name="Comment Box 4 6 5" xfId="10800"/>
    <cellStyle name="Comment Box 4 6 6" xfId="12249"/>
    <cellStyle name="Comment Box 4 6 7" xfId="13783"/>
    <cellStyle name="Comment Box 4 6 8" xfId="15238"/>
    <cellStyle name="Comment Box 4 6 9" xfId="16695"/>
    <cellStyle name="Comment Box 4 7" xfId="3971"/>
    <cellStyle name="Comment Box 4 7 10" xfId="19299"/>
    <cellStyle name="Comment Box 4 7 11" xfId="20829"/>
    <cellStyle name="Comment Box 4 7 12" xfId="22265"/>
    <cellStyle name="Comment Box 4 7 13" xfId="23791"/>
    <cellStyle name="Comment Box 4 7 14" xfId="25268"/>
    <cellStyle name="Comment Box 4 7 15" xfId="26710"/>
    <cellStyle name="Comment Box 4 7 16" xfId="28220"/>
    <cellStyle name="Comment Box 4 7 17" xfId="29725"/>
    <cellStyle name="Comment Box 4 7 18" xfId="31162"/>
    <cellStyle name="Comment Box 4 7 19" xfId="32668"/>
    <cellStyle name="Comment Box 4 7 2" xfId="5445"/>
    <cellStyle name="Comment Box 4 7 20" xfId="34120"/>
    <cellStyle name="Comment Box 4 7 21" xfId="35561"/>
    <cellStyle name="Comment Box 4 7 22" xfId="36990"/>
    <cellStyle name="Comment Box 4 7 23" xfId="38421"/>
    <cellStyle name="Comment Box 4 7 24" xfId="39846"/>
    <cellStyle name="Comment Box 4 7 25" xfId="41329"/>
    <cellStyle name="Comment Box 4 7 26" xfId="42770"/>
    <cellStyle name="Comment Box 4 7 27" xfId="44193"/>
    <cellStyle name="Comment Box 4 7 28" xfId="45605"/>
    <cellStyle name="Comment Box 4 7 29" xfId="47010"/>
    <cellStyle name="Comment Box 4 7 3" xfId="8934"/>
    <cellStyle name="Comment Box 4 7 30" xfId="48418"/>
    <cellStyle name="Comment Box 4 7 31" xfId="49852"/>
    <cellStyle name="Comment Box 4 7 32" xfId="51286"/>
    <cellStyle name="Comment Box 4 7 33" xfId="52673"/>
    <cellStyle name="Comment Box 4 7 34" xfId="54057"/>
    <cellStyle name="Comment Box 4 7 35" xfId="55465"/>
    <cellStyle name="Comment Box 4 7 36" xfId="56839"/>
    <cellStyle name="Comment Box 4 7 37" xfId="58234"/>
    <cellStyle name="Comment Box 4 7 4" xfId="10387"/>
    <cellStyle name="Comment Box 4 7 5" xfId="11880"/>
    <cellStyle name="Comment Box 4 7 6" xfId="13328"/>
    <cellStyle name="Comment Box 4 7 7" xfId="14862"/>
    <cellStyle name="Comment Box 4 7 8" xfId="16320"/>
    <cellStyle name="Comment Box 4 7 9" xfId="17774"/>
    <cellStyle name="Comment Box 4 8" xfId="3028"/>
    <cellStyle name="Comment Box 4 8 10" xfId="18360"/>
    <cellStyle name="Comment Box 4 8 11" xfId="19892"/>
    <cellStyle name="Comment Box 4 8 12" xfId="21337"/>
    <cellStyle name="Comment Box 4 8 13" xfId="22856"/>
    <cellStyle name="Comment Box 4 8 14" xfId="24335"/>
    <cellStyle name="Comment Box 4 8 15" xfId="25780"/>
    <cellStyle name="Comment Box 4 8 16" xfId="27284"/>
    <cellStyle name="Comment Box 4 8 17" xfId="28793"/>
    <cellStyle name="Comment Box 4 8 18" xfId="30226"/>
    <cellStyle name="Comment Box 4 8 19" xfId="31737"/>
    <cellStyle name="Comment Box 4 8 2" xfId="4529"/>
    <cellStyle name="Comment Box 4 8 20" xfId="33191"/>
    <cellStyle name="Comment Box 4 8 21" xfId="34627"/>
    <cellStyle name="Comment Box 4 8 22" xfId="36062"/>
    <cellStyle name="Comment Box 4 8 23" xfId="37496"/>
    <cellStyle name="Comment Box 4 8 24" xfId="38913"/>
    <cellStyle name="Comment Box 4 8 25" xfId="40410"/>
    <cellStyle name="Comment Box 4 8 26" xfId="41842"/>
    <cellStyle name="Comment Box 4 8 27" xfId="43267"/>
    <cellStyle name="Comment Box 4 8 28" xfId="44682"/>
    <cellStyle name="Comment Box 4 8 29" xfId="46091"/>
    <cellStyle name="Comment Box 4 8 3" xfId="7994"/>
    <cellStyle name="Comment Box 4 8 30" xfId="47495"/>
    <cellStyle name="Comment Box 4 8 31" xfId="48938"/>
    <cellStyle name="Comment Box 4 8 32" xfId="50369"/>
    <cellStyle name="Comment Box 4 8 33" xfId="51758"/>
    <cellStyle name="Comment Box 4 8 34" xfId="53142"/>
    <cellStyle name="Comment Box 4 8 35" xfId="54552"/>
    <cellStyle name="Comment Box 4 8 36" xfId="55925"/>
    <cellStyle name="Comment Box 4 8 37" xfId="57324"/>
    <cellStyle name="Comment Box 4 8 4" xfId="9450"/>
    <cellStyle name="Comment Box 4 8 5" xfId="10944"/>
    <cellStyle name="Comment Box 4 8 6" xfId="12396"/>
    <cellStyle name="Comment Box 4 8 7" xfId="13927"/>
    <cellStyle name="Comment Box 4 8 8" xfId="15384"/>
    <cellStyle name="Comment Box 4 8 9" xfId="16840"/>
    <cellStyle name="Comment Box 4 9" xfId="3130"/>
    <cellStyle name="Comment Box 4 9 10" xfId="18462"/>
    <cellStyle name="Comment Box 4 9 11" xfId="19992"/>
    <cellStyle name="Comment Box 4 9 12" xfId="21435"/>
    <cellStyle name="Comment Box 4 9 13" xfId="22957"/>
    <cellStyle name="Comment Box 4 9 14" xfId="24435"/>
    <cellStyle name="Comment Box 4 9 15" xfId="25880"/>
    <cellStyle name="Comment Box 4 9 16" xfId="27384"/>
    <cellStyle name="Comment Box 4 9 17" xfId="28895"/>
    <cellStyle name="Comment Box 4 9 18" xfId="30326"/>
    <cellStyle name="Comment Box 4 9 19" xfId="31835"/>
    <cellStyle name="Comment Box 4 9 2" xfId="4625"/>
    <cellStyle name="Comment Box 4 9 20" xfId="33288"/>
    <cellStyle name="Comment Box 4 9 21" xfId="34727"/>
    <cellStyle name="Comment Box 4 9 22" xfId="36159"/>
    <cellStyle name="Comment Box 4 9 23" xfId="37593"/>
    <cellStyle name="Comment Box 4 9 24" xfId="39012"/>
    <cellStyle name="Comment Box 4 9 25" xfId="40507"/>
    <cellStyle name="Comment Box 4 9 26" xfId="41942"/>
    <cellStyle name="Comment Box 4 9 27" xfId="43364"/>
    <cellStyle name="Comment Box 4 9 28" xfId="44780"/>
    <cellStyle name="Comment Box 4 9 29" xfId="46189"/>
    <cellStyle name="Comment Box 4 9 3" xfId="8095"/>
    <cellStyle name="Comment Box 4 9 30" xfId="47593"/>
    <cellStyle name="Comment Box 4 9 31" xfId="49035"/>
    <cellStyle name="Comment Box 4 9 32" xfId="50466"/>
    <cellStyle name="Comment Box 4 9 33" xfId="51855"/>
    <cellStyle name="Comment Box 4 9 34" xfId="53238"/>
    <cellStyle name="Comment Box 4 9 35" xfId="54648"/>
    <cellStyle name="Comment Box 4 9 36" xfId="56021"/>
    <cellStyle name="Comment Box 4 9 37" xfId="57420"/>
    <cellStyle name="Comment Box 4 9 4" xfId="9551"/>
    <cellStyle name="Comment Box 4 9 5" xfId="11045"/>
    <cellStyle name="Comment Box 4 9 6" xfId="12494"/>
    <cellStyle name="Comment Box 4 9 7" xfId="14027"/>
    <cellStyle name="Comment Box 4 9 8" xfId="15486"/>
    <cellStyle name="Comment Box 4 9 9" xfId="16938"/>
    <cellStyle name="Comment Box 5" xfId="346"/>
    <cellStyle name="Comment Box 6" xfId="90"/>
    <cellStyle name="Comment Box 6 10" xfId="2484"/>
    <cellStyle name="Comment Box 6 11" xfId="2554"/>
    <cellStyle name="Comment Box 6 12" xfId="7492"/>
    <cellStyle name="Comment Box 6 13" xfId="6412"/>
    <cellStyle name="Comment Box 6 14" xfId="9235"/>
    <cellStyle name="Comment Box 6 15" xfId="10983"/>
    <cellStyle name="Comment Box 6 16" xfId="6824"/>
    <cellStyle name="Comment Box 6 17" xfId="6676"/>
    <cellStyle name="Comment Box 6 18" xfId="6862"/>
    <cellStyle name="Comment Box 6 19" xfId="7773"/>
    <cellStyle name="Comment Box 6 2" xfId="2850"/>
    <cellStyle name="Comment Box 6 2 10" xfId="18186"/>
    <cellStyle name="Comment Box 6 2 11" xfId="19720"/>
    <cellStyle name="Comment Box 6 2 12" xfId="21164"/>
    <cellStyle name="Comment Box 6 2 13" xfId="22680"/>
    <cellStyle name="Comment Box 6 2 14" xfId="24159"/>
    <cellStyle name="Comment Box 6 2 15" xfId="25607"/>
    <cellStyle name="Comment Box 6 2 16" xfId="27114"/>
    <cellStyle name="Comment Box 6 2 17" xfId="28622"/>
    <cellStyle name="Comment Box 6 2 18" xfId="30054"/>
    <cellStyle name="Comment Box 6 2 19" xfId="31562"/>
    <cellStyle name="Comment Box 6 2 2" xfId="4365"/>
    <cellStyle name="Comment Box 6 2 20" xfId="33017"/>
    <cellStyle name="Comment Box 6 2 21" xfId="34456"/>
    <cellStyle name="Comment Box 6 2 22" xfId="35891"/>
    <cellStyle name="Comment Box 6 2 23" xfId="37322"/>
    <cellStyle name="Comment Box 6 2 24" xfId="38739"/>
    <cellStyle name="Comment Box 6 2 25" xfId="40241"/>
    <cellStyle name="Comment Box 6 2 26" xfId="41672"/>
    <cellStyle name="Comment Box 6 2 27" xfId="43097"/>
    <cellStyle name="Comment Box 6 2 28" xfId="44514"/>
    <cellStyle name="Comment Box 6 2 29" xfId="45924"/>
    <cellStyle name="Comment Box 6 2 3" xfId="7818"/>
    <cellStyle name="Comment Box 6 2 30" xfId="47330"/>
    <cellStyle name="Comment Box 6 2 31" xfId="48771"/>
    <cellStyle name="Comment Box 6 2 32" xfId="50203"/>
    <cellStyle name="Comment Box 6 2 33" xfId="51591"/>
    <cellStyle name="Comment Box 6 2 34" xfId="52977"/>
    <cellStyle name="Comment Box 6 2 35" xfId="54386"/>
    <cellStyle name="Comment Box 6 2 36" xfId="55761"/>
    <cellStyle name="Comment Box 6 2 37" xfId="57160"/>
    <cellStyle name="Comment Box 6 2 4" xfId="9277"/>
    <cellStyle name="Comment Box 6 2 5" xfId="10771"/>
    <cellStyle name="Comment Box 6 2 6" xfId="12220"/>
    <cellStyle name="Comment Box 6 2 7" xfId="13755"/>
    <cellStyle name="Comment Box 6 2 8" xfId="15209"/>
    <cellStyle name="Comment Box 6 2 9" xfId="16666"/>
    <cellStyle name="Comment Box 6 20" xfId="7474"/>
    <cellStyle name="Comment Box 6 21" xfId="12175"/>
    <cellStyle name="Comment Box 6 22" xfId="35825"/>
    <cellStyle name="Comment Box 6 23" xfId="7015"/>
    <cellStyle name="Comment Box 6 24" xfId="41841"/>
    <cellStyle name="Comment Box 6 25" xfId="36573"/>
    <cellStyle name="Comment Box 6 26" xfId="25138"/>
    <cellStyle name="Comment Box 6 27" xfId="27062"/>
    <cellStyle name="Comment Box 6 28" xfId="58752"/>
    <cellStyle name="Comment Box 6 3" xfId="3253"/>
    <cellStyle name="Comment Box 6 3 10" xfId="18584"/>
    <cellStyle name="Comment Box 6 3 11" xfId="20115"/>
    <cellStyle name="Comment Box 6 3 12" xfId="21557"/>
    <cellStyle name="Comment Box 6 3 13" xfId="23079"/>
    <cellStyle name="Comment Box 6 3 14" xfId="24557"/>
    <cellStyle name="Comment Box 6 3 15" xfId="26001"/>
    <cellStyle name="Comment Box 6 3 16" xfId="27507"/>
    <cellStyle name="Comment Box 6 3 17" xfId="29017"/>
    <cellStyle name="Comment Box 6 3 18" xfId="30448"/>
    <cellStyle name="Comment Box 6 3 19" xfId="31956"/>
    <cellStyle name="Comment Box 6 3 2" xfId="4744"/>
    <cellStyle name="Comment Box 6 3 20" xfId="33409"/>
    <cellStyle name="Comment Box 6 3 21" xfId="34849"/>
    <cellStyle name="Comment Box 6 3 22" xfId="36279"/>
    <cellStyle name="Comment Box 6 3 23" xfId="37713"/>
    <cellStyle name="Comment Box 6 3 24" xfId="39133"/>
    <cellStyle name="Comment Box 6 3 25" xfId="40627"/>
    <cellStyle name="Comment Box 6 3 26" xfId="42062"/>
    <cellStyle name="Comment Box 6 3 27" xfId="43485"/>
    <cellStyle name="Comment Box 6 3 28" xfId="44899"/>
    <cellStyle name="Comment Box 6 3 29" xfId="46311"/>
    <cellStyle name="Comment Box 6 3 3" xfId="8217"/>
    <cellStyle name="Comment Box 6 3 30" xfId="47713"/>
    <cellStyle name="Comment Box 6 3 31" xfId="49155"/>
    <cellStyle name="Comment Box 6 3 32" xfId="50586"/>
    <cellStyle name="Comment Box 6 3 33" xfId="51976"/>
    <cellStyle name="Comment Box 6 3 34" xfId="53357"/>
    <cellStyle name="Comment Box 6 3 35" xfId="54768"/>
    <cellStyle name="Comment Box 6 3 36" xfId="56140"/>
    <cellStyle name="Comment Box 6 3 37" xfId="57539"/>
    <cellStyle name="Comment Box 6 3 4" xfId="9674"/>
    <cellStyle name="Comment Box 6 3 5" xfId="11167"/>
    <cellStyle name="Comment Box 6 3 6" xfId="12615"/>
    <cellStyle name="Comment Box 6 3 7" xfId="14148"/>
    <cellStyle name="Comment Box 6 3 8" xfId="15608"/>
    <cellStyle name="Comment Box 6 3 9" xfId="17061"/>
    <cellStyle name="Comment Box 6 4" xfId="2807"/>
    <cellStyle name="Comment Box 6 4 10" xfId="18136"/>
    <cellStyle name="Comment Box 6 4 11" xfId="19667"/>
    <cellStyle name="Comment Box 6 4 12" xfId="21121"/>
    <cellStyle name="Comment Box 6 4 13" xfId="22629"/>
    <cellStyle name="Comment Box 6 4 14" xfId="24111"/>
    <cellStyle name="Comment Box 6 4 15" xfId="25562"/>
    <cellStyle name="Comment Box 6 4 16" xfId="27066"/>
    <cellStyle name="Comment Box 6 4 17" xfId="28579"/>
    <cellStyle name="Comment Box 6 4 18" xfId="30009"/>
    <cellStyle name="Comment Box 6 4 19" xfId="31511"/>
    <cellStyle name="Comment Box 6 4 2" xfId="4337"/>
    <cellStyle name="Comment Box 6 4 20" xfId="32973"/>
    <cellStyle name="Comment Box 6 4 21" xfId="34411"/>
    <cellStyle name="Comment Box 6 4 22" xfId="35845"/>
    <cellStyle name="Comment Box 6 4 23" xfId="37274"/>
    <cellStyle name="Comment Box 6 4 24" xfId="38698"/>
    <cellStyle name="Comment Box 6 4 25" xfId="40199"/>
    <cellStyle name="Comment Box 6 4 26" xfId="41627"/>
    <cellStyle name="Comment Box 6 4 27" xfId="43054"/>
    <cellStyle name="Comment Box 6 4 28" xfId="44473"/>
    <cellStyle name="Comment Box 6 4 29" xfId="45885"/>
    <cellStyle name="Comment Box 6 4 3" xfId="7765"/>
    <cellStyle name="Comment Box 6 4 30" xfId="47293"/>
    <cellStyle name="Comment Box 6 4 31" xfId="48736"/>
    <cellStyle name="Comment Box 6 4 32" xfId="50165"/>
    <cellStyle name="Comment Box 6 4 33" xfId="51558"/>
    <cellStyle name="Comment Box 6 4 34" xfId="52945"/>
    <cellStyle name="Comment Box 6 4 35" xfId="54356"/>
    <cellStyle name="Comment Box 6 4 36" xfId="55733"/>
    <cellStyle name="Comment Box 6 4 37" xfId="57132"/>
    <cellStyle name="Comment Box 6 4 4" xfId="9227"/>
    <cellStyle name="Comment Box 6 4 5" xfId="10719"/>
    <cellStyle name="Comment Box 6 4 6" xfId="12169"/>
    <cellStyle name="Comment Box 6 4 7" xfId="13697"/>
    <cellStyle name="Comment Box 6 4 8" xfId="15155"/>
    <cellStyle name="Comment Box 6 4 9" xfId="16613"/>
    <cellStyle name="Comment Box 6 5" xfId="2879"/>
    <cellStyle name="Comment Box 6 5 10" xfId="18215"/>
    <cellStyle name="Comment Box 6 5 11" xfId="19747"/>
    <cellStyle name="Comment Box 6 5 12" xfId="21192"/>
    <cellStyle name="Comment Box 6 5 13" xfId="22708"/>
    <cellStyle name="Comment Box 6 5 14" xfId="24188"/>
    <cellStyle name="Comment Box 6 5 15" xfId="25635"/>
    <cellStyle name="Comment Box 6 5 16" xfId="27142"/>
    <cellStyle name="Comment Box 6 5 17" xfId="28648"/>
    <cellStyle name="Comment Box 6 5 18" xfId="30082"/>
    <cellStyle name="Comment Box 6 5 19" xfId="31590"/>
    <cellStyle name="Comment Box 6 5 2" xfId="4391"/>
    <cellStyle name="Comment Box 6 5 20" xfId="33045"/>
    <cellStyle name="Comment Box 6 5 21" xfId="34484"/>
    <cellStyle name="Comment Box 6 5 22" xfId="35918"/>
    <cellStyle name="Comment Box 6 5 23" xfId="37351"/>
    <cellStyle name="Comment Box 6 5 24" xfId="38768"/>
    <cellStyle name="Comment Box 6 5 25" xfId="40269"/>
    <cellStyle name="Comment Box 6 5 26" xfId="41700"/>
    <cellStyle name="Comment Box 6 5 27" xfId="43124"/>
    <cellStyle name="Comment Box 6 5 28" xfId="44542"/>
    <cellStyle name="Comment Box 6 5 29" xfId="45950"/>
    <cellStyle name="Comment Box 6 5 3" xfId="7846"/>
    <cellStyle name="Comment Box 6 5 30" xfId="47356"/>
    <cellStyle name="Comment Box 6 5 31" xfId="48797"/>
    <cellStyle name="Comment Box 6 5 32" xfId="50229"/>
    <cellStyle name="Comment Box 6 5 33" xfId="51617"/>
    <cellStyle name="Comment Box 6 5 34" xfId="53003"/>
    <cellStyle name="Comment Box 6 5 35" xfId="54412"/>
    <cellStyle name="Comment Box 6 5 36" xfId="55787"/>
    <cellStyle name="Comment Box 6 5 37" xfId="57186"/>
    <cellStyle name="Comment Box 6 5 4" xfId="9305"/>
    <cellStyle name="Comment Box 6 5 5" xfId="10799"/>
    <cellStyle name="Comment Box 6 5 6" xfId="12248"/>
    <cellStyle name="Comment Box 6 5 7" xfId="13782"/>
    <cellStyle name="Comment Box 6 5 8" xfId="15237"/>
    <cellStyle name="Comment Box 6 5 9" xfId="16694"/>
    <cellStyle name="Comment Box 6 6" xfId="3566"/>
    <cellStyle name="Comment Box 6 6 10" xfId="18896"/>
    <cellStyle name="Comment Box 6 6 11" xfId="20425"/>
    <cellStyle name="Comment Box 6 6 12" xfId="21863"/>
    <cellStyle name="Comment Box 6 6 13" xfId="23390"/>
    <cellStyle name="Comment Box 6 6 14" xfId="24864"/>
    <cellStyle name="Comment Box 6 6 15" xfId="26309"/>
    <cellStyle name="Comment Box 6 6 16" xfId="27817"/>
    <cellStyle name="Comment Box 6 6 17" xfId="29322"/>
    <cellStyle name="Comment Box 6 6 18" xfId="30757"/>
    <cellStyle name="Comment Box 6 6 19" xfId="32266"/>
    <cellStyle name="Comment Box 6 6 2" xfId="5046"/>
    <cellStyle name="Comment Box 6 6 20" xfId="33717"/>
    <cellStyle name="Comment Box 6 6 21" xfId="35159"/>
    <cellStyle name="Comment Box 6 6 22" xfId="36589"/>
    <cellStyle name="Comment Box 6 6 23" xfId="38019"/>
    <cellStyle name="Comment Box 6 6 24" xfId="39442"/>
    <cellStyle name="Comment Box 6 6 25" xfId="40932"/>
    <cellStyle name="Comment Box 6 6 26" xfId="42370"/>
    <cellStyle name="Comment Box 6 6 27" xfId="43794"/>
    <cellStyle name="Comment Box 6 6 28" xfId="45204"/>
    <cellStyle name="Comment Box 6 6 29" xfId="46612"/>
    <cellStyle name="Comment Box 6 6 3" xfId="8530"/>
    <cellStyle name="Comment Box 6 6 30" xfId="48017"/>
    <cellStyle name="Comment Box 6 6 31" xfId="49456"/>
    <cellStyle name="Comment Box 6 6 32" xfId="50887"/>
    <cellStyle name="Comment Box 6 6 33" xfId="52277"/>
    <cellStyle name="Comment Box 6 6 34" xfId="53658"/>
    <cellStyle name="Comment Box 6 6 35" xfId="55069"/>
    <cellStyle name="Comment Box 6 6 36" xfId="56441"/>
    <cellStyle name="Comment Box 6 6 37" xfId="57839"/>
    <cellStyle name="Comment Box 6 6 4" xfId="9986"/>
    <cellStyle name="Comment Box 6 6 5" xfId="11476"/>
    <cellStyle name="Comment Box 6 6 6" xfId="12926"/>
    <cellStyle name="Comment Box 6 6 7" xfId="14459"/>
    <cellStyle name="Comment Box 6 6 8" xfId="15916"/>
    <cellStyle name="Comment Box 6 6 9" xfId="17372"/>
    <cellStyle name="Comment Box 6 7" xfId="2956"/>
    <cellStyle name="Comment Box 6 7 10" xfId="18288"/>
    <cellStyle name="Comment Box 6 7 11" xfId="19821"/>
    <cellStyle name="Comment Box 6 7 12" xfId="21267"/>
    <cellStyle name="Comment Box 6 7 13" xfId="22785"/>
    <cellStyle name="Comment Box 6 7 14" xfId="24264"/>
    <cellStyle name="Comment Box 6 7 15" xfId="25710"/>
    <cellStyle name="Comment Box 6 7 16" xfId="27215"/>
    <cellStyle name="Comment Box 6 7 17" xfId="28723"/>
    <cellStyle name="Comment Box 6 7 18" xfId="30155"/>
    <cellStyle name="Comment Box 6 7 19" xfId="31666"/>
    <cellStyle name="Comment Box 6 7 2" xfId="4462"/>
    <cellStyle name="Comment Box 6 7 20" xfId="33120"/>
    <cellStyle name="Comment Box 6 7 21" xfId="34558"/>
    <cellStyle name="Comment Box 6 7 22" xfId="35993"/>
    <cellStyle name="Comment Box 6 7 23" xfId="37426"/>
    <cellStyle name="Comment Box 6 7 24" xfId="38842"/>
    <cellStyle name="Comment Box 6 7 25" xfId="40341"/>
    <cellStyle name="Comment Box 6 7 26" xfId="41773"/>
    <cellStyle name="Comment Box 6 7 27" xfId="43198"/>
    <cellStyle name="Comment Box 6 7 28" xfId="44614"/>
    <cellStyle name="Comment Box 6 7 29" xfId="46023"/>
    <cellStyle name="Comment Box 6 7 3" xfId="7922"/>
    <cellStyle name="Comment Box 6 7 30" xfId="47428"/>
    <cellStyle name="Comment Box 6 7 31" xfId="48870"/>
    <cellStyle name="Comment Box 6 7 32" xfId="50301"/>
    <cellStyle name="Comment Box 6 7 33" xfId="51690"/>
    <cellStyle name="Comment Box 6 7 34" xfId="53074"/>
    <cellStyle name="Comment Box 6 7 35" xfId="54484"/>
    <cellStyle name="Comment Box 6 7 36" xfId="55858"/>
    <cellStyle name="Comment Box 6 7 37" xfId="57257"/>
    <cellStyle name="Comment Box 6 7 4" xfId="9380"/>
    <cellStyle name="Comment Box 6 7 5" xfId="10875"/>
    <cellStyle name="Comment Box 6 7 6" xfId="12324"/>
    <cellStyle name="Comment Box 6 7 7" xfId="13857"/>
    <cellStyle name="Comment Box 6 7 8" xfId="15313"/>
    <cellStyle name="Comment Box 6 7 9" xfId="16770"/>
    <cellStyle name="Comment Box 6 8" xfId="3202"/>
    <cellStyle name="Comment Box 6 8 10" xfId="18534"/>
    <cellStyle name="Comment Box 6 8 11" xfId="20064"/>
    <cellStyle name="Comment Box 6 8 12" xfId="21507"/>
    <cellStyle name="Comment Box 6 8 13" xfId="23029"/>
    <cellStyle name="Comment Box 6 8 14" xfId="24506"/>
    <cellStyle name="Comment Box 6 8 15" xfId="25951"/>
    <cellStyle name="Comment Box 6 8 16" xfId="27456"/>
    <cellStyle name="Comment Box 6 8 17" xfId="28967"/>
    <cellStyle name="Comment Box 6 8 18" xfId="30398"/>
    <cellStyle name="Comment Box 6 8 19" xfId="31906"/>
    <cellStyle name="Comment Box 6 8 2" xfId="4696"/>
    <cellStyle name="Comment Box 6 8 20" xfId="33359"/>
    <cellStyle name="Comment Box 6 8 21" xfId="34799"/>
    <cellStyle name="Comment Box 6 8 22" xfId="36230"/>
    <cellStyle name="Comment Box 6 8 23" xfId="37664"/>
    <cellStyle name="Comment Box 6 8 24" xfId="39084"/>
    <cellStyle name="Comment Box 6 8 25" xfId="40579"/>
    <cellStyle name="Comment Box 6 8 26" xfId="42013"/>
    <cellStyle name="Comment Box 6 8 27" xfId="43435"/>
    <cellStyle name="Comment Box 6 8 28" xfId="44851"/>
    <cellStyle name="Comment Box 6 8 29" xfId="46261"/>
    <cellStyle name="Comment Box 6 8 3" xfId="8167"/>
    <cellStyle name="Comment Box 6 8 30" xfId="47665"/>
    <cellStyle name="Comment Box 6 8 31" xfId="49106"/>
    <cellStyle name="Comment Box 6 8 32" xfId="50537"/>
    <cellStyle name="Comment Box 6 8 33" xfId="51927"/>
    <cellStyle name="Comment Box 6 8 34" xfId="53309"/>
    <cellStyle name="Comment Box 6 8 35" xfId="54719"/>
    <cellStyle name="Comment Box 6 8 36" xfId="56092"/>
    <cellStyle name="Comment Box 6 8 37" xfId="57491"/>
    <cellStyle name="Comment Box 6 8 4" xfId="9623"/>
    <cellStyle name="Comment Box 6 8 5" xfId="11116"/>
    <cellStyle name="Comment Box 6 8 6" xfId="12566"/>
    <cellStyle name="Comment Box 6 8 7" xfId="14098"/>
    <cellStyle name="Comment Box 6 8 8" xfId="15558"/>
    <cellStyle name="Comment Box 6 8 9" xfId="17010"/>
    <cellStyle name="Comment Box 6 9" xfId="3357"/>
    <cellStyle name="Comment Box 6 9 10" xfId="18688"/>
    <cellStyle name="Comment Box 6 9 11" xfId="20218"/>
    <cellStyle name="Comment Box 6 9 12" xfId="21658"/>
    <cellStyle name="Comment Box 6 9 13" xfId="23182"/>
    <cellStyle name="Comment Box 6 9 14" xfId="24658"/>
    <cellStyle name="Comment Box 6 9 15" xfId="26103"/>
    <cellStyle name="Comment Box 6 9 16" xfId="27609"/>
    <cellStyle name="Comment Box 6 9 17" xfId="29117"/>
    <cellStyle name="Comment Box 6 9 18" xfId="30550"/>
    <cellStyle name="Comment Box 6 9 19" xfId="32059"/>
    <cellStyle name="Comment Box 6 9 2" xfId="4844"/>
    <cellStyle name="Comment Box 6 9 20" xfId="33510"/>
    <cellStyle name="Comment Box 6 9 21" xfId="34952"/>
    <cellStyle name="Comment Box 6 9 22" xfId="36382"/>
    <cellStyle name="Comment Box 6 9 23" xfId="37814"/>
    <cellStyle name="Comment Box 6 9 24" xfId="39237"/>
    <cellStyle name="Comment Box 6 9 25" xfId="40728"/>
    <cellStyle name="Comment Box 6 9 26" xfId="42164"/>
    <cellStyle name="Comment Box 6 9 27" xfId="43586"/>
    <cellStyle name="Comment Box 6 9 28" xfId="45000"/>
    <cellStyle name="Comment Box 6 9 29" xfId="46409"/>
    <cellStyle name="Comment Box 6 9 3" xfId="8321"/>
    <cellStyle name="Comment Box 6 9 30" xfId="47812"/>
    <cellStyle name="Comment Box 6 9 31" xfId="49253"/>
    <cellStyle name="Comment Box 6 9 32" xfId="50685"/>
    <cellStyle name="Comment Box 6 9 33" xfId="52075"/>
    <cellStyle name="Comment Box 6 9 34" xfId="53456"/>
    <cellStyle name="Comment Box 6 9 35" xfId="54867"/>
    <cellStyle name="Comment Box 6 9 36" xfId="56239"/>
    <cellStyle name="Comment Box 6 9 37" xfId="57637"/>
    <cellStyle name="Comment Box 6 9 4" xfId="9778"/>
    <cellStyle name="Comment Box 6 9 5" xfId="11268"/>
    <cellStyle name="Comment Box 6 9 6" xfId="12718"/>
    <cellStyle name="Comment Box 6 9 7" xfId="14251"/>
    <cellStyle name="Comment Box 6 9 8" xfId="15710"/>
    <cellStyle name="Comment Box 6 9 9" xfId="17165"/>
    <cellStyle name="Comment Box 7" xfId="59200"/>
    <cellStyle name="Comment Box 8" xfId="60547"/>
    <cellStyle name="Comment Box_Sheet3" xfId="1829"/>
    <cellStyle name="Company Name" xfId="1069"/>
    <cellStyle name="ContentsHyperlink" xfId="1070"/>
    <cellStyle name="Cover Link Note" xfId="1071"/>
    <cellStyle name="cp0 -CalPercent" xfId="535"/>
    <cellStyle name="cp0 -CalPercent 2" xfId="536"/>
    <cellStyle name="cp1 -CalPercent" xfId="537"/>
    <cellStyle name="cp2 -CalPercent" xfId="538"/>
    <cellStyle name="cp2 -CalPercent 2" xfId="539"/>
    <cellStyle name="cp3 -CalPercent" xfId="540"/>
    <cellStyle name="cp3 -CalPercent 2" xfId="541"/>
    <cellStyle name="cr0 -CalCurr" xfId="542"/>
    <cellStyle name="cr0 -CalCurr 2" xfId="543"/>
    <cellStyle name="cr1 -CalCurr" xfId="544"/>
    <cellStyle name="cr1 -CalCurr 2" xfId="545"/>
    <cellStyle name="cr2 -CalCurr" xfId="546"/>
    <cellStyle name="cr2 -CalCurr 2" xfId="547"/>
    <cellStyle name="cr3 -CalCurr" xfId="548"/>
    <cellStyle name="cr3 -CalCurr 2" xfId="549"/>
    <cellStyle name="cr4 -CalCurr" xfId="550"/>
    <cellStyle name="cr4 -CalCurr 2" xfId="551"/>
    <cellStyle name="Curren - Style2" xfId="306"/>
    <cellStyle name="Currency [0] U" xfId="22"/>
    <cellStyle name="Currency [0] U 2" xfId="1072"/>
    <cellStyle name="Currency [2]" xfId="1073"/>
    <cellStyle name="Currency [2] U" xfId="1074"/>
    <cellStyle name="Currency 0" xfId="1075"/>
    <cellStyle name="Currency 10" xfId="64"/>
    <cellStyle name="Currency 11" xfId="66"/>
    <cellStyle name="Currency 12" xfId="127"/>
    <cellStyle name="Currency 13" xfId="184"/>
    <cellStyle name="Currency 14" xfId="209"/>
    <cellStyle name="Currency 15" xfId="186"/>
    <cellStyle name="Currency 16" xfId="212"/>
    <cellStyle name="Currency 17" xfId="238"/>
    <cellStyle name="Currency 18" xfId="214"/>
    <cellStyle name="Currency 19" xfId="240"/>
    <cellStyle name="Currency 2" xfId="54"/>
    <cellStyle name="Currency 2 10" xfId="2427"/>
    <cellStyle name="Currency 2 11" xfId="2472"/>
    <cellStyle name="Currency 2 12" xfId="2440"/>
    <cellStyle name="Currency 2 2" xfId="772"/>
    <cellStyle name="Currency 2 2 2" xfId="1077"/>
    <cellStyle name="Currency 2 3" xfId="816"/>
    <cellStyle name="Currency 2 3 2" xfId="1078"/>
    <cellStyle name="Currency 2 4" xfId="883"/>
    <cellStyle name="Currency 2 5" xfId="959"/>
    <cellStyle name="Currency 2 6" xfId="1076"/>
    <cellStyle name="Currency 2 6 2" xfId="2257"/>
    <cellStyle name="Currency 2 6 3" xfId="1410"/>
    <cellStyle name="Currency 2 7" xfId="2248"/>
    <cellStyle name="Currency 2 8" xfId="1400"/>
    <cellStyle name="Currency 2 9" xfId="2405"/>
    <cellStyle name="Currency 20" xfId="217"/>
    <cellStyle name="Currency 21" xfId="241"/>
    <cellStyle name="Currency 22" xfId="220"/>
    <cellStyle name="Currency 23" xfId="243"/>
    <cellStyle name="Currency 24" xfId="225"/>
    <cellStyle name="Currency 25" xfId="245"/>
    <cellStyle name="Currency 26" xfId="227"/>
    <cellStyle name="Currency 27" xfId="247"/>
    <cellStyle name="Currency 28" xfId="230"/>
    <cellStyle name="Currency 29" xfId="248"/>
    <cellStyle name="Currency 3" xfId="63"/>
    <cellStyle name="Currency 3 2" xfId="773"/>
    <cellStyle name="Currency 3 3" xfId="817"/>
    <cellStyle name="Currency 3 4" xfId="884"/>
    <cellStyle name="Currency 3 5" xfId="960"/>
    <cellStyle name="Currency 3 6" xfId="1079"/>
    <cellStyle name="Currency 3 6 2" xfId="2252"/>
    <cellStyle name="Currency 3 7" xfId="2406"/>
    <cellStyle name="Currency 3 8" xfId="2478"/>
    <cellStyle name="Currency 3 9" xfId="2454"/>
    <cellStyle name="Currency 30" xfId="252"/>
    <cellStyle name="Currency 31" xfId="249"/>
    <cellStyle name="Currency 32" xfId="256"/>
    <cellStyle name="Currency 33" xfId="2424"/>
    <cellStyle name="Currency 34" xfId="2823"/>
    <cellStyle name="Currency 35" xfId="2824"/>
    <cellStyle name="Currency 36" xfId="4252"/>
    <cellStyle name="Currency 37" xfId="4253"/>
    <cellStyle name="Currency 38" xfId="58502"/>
    <cellStyle name="Currency 4" xfId="55"/>
    <cellStyle name="Currency 4 2" xfId="552"/>
    <cellStyle name="Currency 4 2 2" xfId="775"/>
    <cellStyle name="Currency 4 2 3" xfId="819"/>
    <cellStyle name="Currency 4 2 4" xfId="886"/>
    <cellStyle name="Currency 4 2 5" xfId="962"/>
    <cellStyle name="Currency 4 3" xfId="774"/>
    <cellStyle name="Currency 4 4" xfId="818"/>
    <cellStyle name="Currency 4 5" xfId="885"/>
    <cellStyle name="Currency 4 6" xfId="961"/>
    <cellStyle name="Currency 4 7" xfId="1080"/>
    <cellStyle name="Currency 4 8" xfId="2473"/>
    <cellStyle name="Currency 4 9" xfId="2451"/>
    <cellStyle name="Currency 5" xfId="62"/>
    <cellStyle name="Currency 5 2" xfId="970"/>
    <cellStyle name="Currency 6" xfId="56"/>
    <cellStyle name="Currency 7" xfId="61"/>
    <cellStyle name="Currency 8" xfId="58"/>
    <cellStyle name="Currency 9" xfId="65"/>
    <cellStyle name="Currency." xfId="990"/>
    <cellStyle name="Data Input" xfId="128"/>
    <cellStyle name="Data Input 2" xfId="1082"/>
    <cellStyle name="Data Input 2 2" xfId="1374"/>
    <cellStyle name="Data Input 2 2 10" xfId="2640"/>
    <cellStyle name="Data Input 2 2 11" xfId="2509"/>
    <cellStyle name="Data Input 2 2 12" xfId="7104"/>
    <cellStyle name="Data Input 2 2 13" xfId="7705"/>
    <cellStyle name="Data Input 2 2 14" xfId="6399"/>
    <cellStyle name="Data Input 2 2 15" xfId="5817"/>
    <cellStyle name="Data Input 2 2 16" xfId="8338"/>
    <cellStyle name="Data Input 2 2 17" xfId="16595"/>
    <cellStyle name="Data Input 2 2 18" xfId="7536"/>
    <cellStyle name="Data Input 2 2 19" xfId="5940"/>
    <cellStyle name="Data Input 2 2 2" xfId="3290"/>
    <cellStyle name="Data Input 2 2 2 10" xfId="18621"/>
    <cellStyle name="Data Input 2 2 2 11" xfId="20151"/>
    <cellStyle name="Data Input 2 2 2 12" xfId="21592"/>
    <cellStyle name="Data Input 2 2 2 13" xfId="23116"/>
    <cellStyle name="Data Input 2 2 2 14" xfId="24592"/>
    <cellStyle name="Data Input 2 2 2 15" xfId="26037"/>
    <cellStyle name="Data Input 2 2 2 16" xfId="27543"/>
    <cellStyle name="Data Input 2 2 2 17" xfId="29053"/>
    <cellStyle name="Data Input 2 2 2 18" xfId="30484"/>
    <cellStyle name="Data Input 2 2 2 19" xfId="31992"/>
    <cellStyle name="Data Input 2 2 2 2" xfId="4778"/>
    <cellStyle name="Data Input 2 2 2 20" xfId="33444"/>
    <cellStyle name="Data Input 2 2 2 21" xfId="34885"/>
    <cellStyle name="Data Input 2 2 2 22" xfId="36316"/>
    <cellStyle name="Data Input 2 2 2 23" xfId="37749"/>
    <cellStyle name="Data Input 2 2 2 24" xfId="39170"/>
    <cellStyle name="Data Input 2 2 2 25" xfId="40663"/>
    <cellStyle name="Data Input 2 2 2 26" xfId="42098"/>
    <cellStyle name="Data Input 2 2 2 27" xfId="43521"/>
    <cellStyle name="Data Input 2 2 2 28" xfId="44934"/>
    <cellStyle name="Data Input 2 2 2 29" xfId="46345"/>
    <cellStyle name="Data Input 2 2 2 3" xfId="8254"/>
    <cellStyle name="Data Input 2 2 2 30" xfId="47747"/>
    <cellStyle name="Data Input 2 2 2 31" xfId="49189"/>
    <cellStyle name="Data Input 2 2 2 32" xfId="50620"/>
    <cellStyle name="Data Input 2 2 2 33" xfId="52010"/>
    <cellStyle name="Data Input 2 2 2 34" xfId="53391"/>
    <cellStyle name="Data Input 2 2 2 35" xfId="54802"/>
    <cellStyle name="Data Input 2 2 2 36" xfId="56174"/>
    <cellStyle name="Data Input 2 2 2 37" xfId="57573"/>
    <cellStyle name="Data Input 2 2 2 38" xfId="59243"/>
    <cellStyle name="Data Input 2 2 2 4" xfId="9711"/>
    <cellStyle name="Data Input 2 2 2 5" xfId="11202"/>
    <cellStyle name="Data Input 2 2 2 6" xfId="12651"/>
    <cellStyle name="Data Input 2 2 2 7" xfId="14185"/>
    <cellStyle name="Data Input 2 2 2 8" xfId="15644"/>
    <cellStyle name="Data Input 2 2 2 9" xfId="17098"/>
    <cellStyle name="Data Input 2 2 20" xfId="19634"/>
    <cellStyle name="Data Input 2 2 21" xfId="18139"/>
    <cellStyle name="Data Input 2 2 22" xfId="7640"/>
    <cellStyle name="Data Input 2 2 23" xfId="31512"/>
    <cellStyle name="Data Input 2 2 24" xfId="40173"/>
    <cellStyle name="Data Input 2 2 25" xfId="43071"/>
    <cellStyle name="Data Input 2 2 26" xfId="22815"/>
    <cellStyle name="Data Input 2 2 27" xfId="6207"/>
    <cellStyle name="Data Input 2 2 28" xfId="58610"/>
    <cellStyle name="Data Input 2 2 3" xfId="3544"/>
    <cellStyle name="Data Input 2 2 3 10" xfId="18874"/>
    <cellStyle name="Data Input 2 2 3 11" xfId="20403"/>
    <cellStyle name="Data Input 2 2 3 12" xfId="21842"/>
    <cellStyle name="Data Input 2 2 3 13" xfId="23369"/>
    <cellStyle name="Data Input 2 2 3 14" xfId="24843"/>
    <cellStyle name="Data Input 2 2 3 15" xfId="26287"/>
    <cellStyle name="Data Input 2 2 3 16" xfId="27795"/>
    <cellStyle name="Data Input 2 2 3 17" xfId="29301"/>
    <cellStyle name="Data Input 2 2 3 18" xfId="30736"/>
    <cellStyle name="Data Input 2 2 3 19" xfId="32244"/>
    <cellStyle name="Data Input 2 2 3 2" xfId="5026"/>
    <cellStyle name="Data Input 2 2 3 20" xfId="33695"/>
    <cellStyle name="Data Input 2 2 3 21" xfId="35138"/>
    <cellStyle name="Data Input 2 2 3 22" xfId="36568"/>
    <cellStyle name="Data Input 2 2 3 23" xfId="37998"/>
    <cellStyle name="Data Input 2 2 3 24" xfId="39421"/>
    <cellStyle name="Data Input 2 2 3 25" xfId="40912"/>
    <cellStyle name="Data Input 2 2 3 26" xfId="42348"/>
    <cellStyle name="Data Input 2 2 3 27" xfId="43772"/>
    <cellStyle name="Data Input 2 2 3 28" xfId="45183"/>
    <cellStyle name="Data Input 2 2 3 29" xfId="46591"/>
    <cellStyle name="Data Input 2 2 3 3" xfId="8508"/>
    <cellStyle name="Data Input 2 2 3 30" xfId="47997"/>
    <cellStyle name="Data Input 2 2 3 31" xfId="49436"/>
    <cellStyle name="Data Input 2 2 3 32" xfId="50867"/>
    <cellStyle name="Data Input 2 2 3 33" xfId="52257"/>
    <cellStyle name="Data Input 2 2 3 34" xfId="53638"/>
    <cellStyle name="Data Input 2 2 3 35" xfId="55049"/>
    <cellStyle name="Data Input 2 2 3 36" xfId="56421"/>
    <cellStyle name="Data Input 2 2 3 37" xfId="57819"/>
    <cellStyle name="Data Input 2 2 3 4" xfId="9964"/>
    <cellStyle name="Data Input 2 2 3 5" xfId="11454"/>
    <cellStyle name="Data Input 2 2 3 6" xfId="12904"/>
    <cellStyle name="Data Input 2 2 3 7" xfId="14437"/>
    <cellStyle name="Data Input 2 2 3 8" xfId="15895"/>
    <cellStyle name="Data Input 2 2 3 9" xfId="17350"/>
    <cellStyle name="Data Input 2 2 4" xfId="3100"/>
    <cellStyle name="Data Input 2 2 4 10" xfId="18432"/>
    <cellStyle name="Data Input 2 2 4 11" xfId="19962"/>
    <cellStyle name="Data Input 2 2 4 12" xfId="21405"/>
    <cellStyle name="Data Input 2 2 4 13" xfId="22928"/>
    <cellStyle name="Data Input 2 2 4 14" xfId="24405"/>
    <cellStyle name="Data Input 2 2 4 15" xfId="25850"/>
    <cellStyle name="Data Input 2 2 4 16" xfId="27355"/>
    <cellStyle name="Data Input 2 2 4 17" xfId="28865"/>
    <cellStyle name="Data Input 2 2 4 18" xfId="30296"/>
    <cellStyle name="Data Input 2 2 4 19" xfId="31806"/>
    <cellStyle name="Data Input 2 2 4 2" xfId="4596"/>
    <cellStyle name="Data Input 2 2 4 20" xfId="33258"/>
    <cellStyle name="Data Input 2 2 4 21" xfId="34698"/>
    <cellStyle name="Data Input 2 2 4 22" xfId="36130"/>
    <cellStyle name="Data Input 2 2 4 23" xfId="37564"/>
    <cellStyle name="Data Input 2 2 4 24" xfId="38982"/>
    <cellStyle name="Data Input 2 2 4 25" xfId="40477"/>
    <cellStyle name="Data Input 2 2 4 26" xfId="41912"/>
    <cellStyle name="Data Input 2 2 4 27" xfId="43335"/>
    <cellStyle name="Data Input 2 2 4 28" xfId="44751"/>
    <cellStyle name="Data Input 2 2 4 29" xfId="46159"/>
    <cellStyle name="Data Input 2 2 4 3" xfId="8065"/>
    <cellStyle name="Data Input 2 2 4 30" xfId="47564"/>
    <cellStyle name="Data Input 2 2 4 31" xfId="49005"/>
    <cellStyle name="Data Input 2 2 4 32" xfId="50437"/>
    <cellStyle name="Data Input 2 2 4 33" xfId="51826"/>
    <cellStyle name="Data Input 2 2 4 34" xfId="53209"/>
    <cellStyle name="Data Input 2 2 4 35" xfId="54619"/>
    <cellStyle name="Data Input 2 2 4 36" xfId="55992"/>
    <cellStyle name="Data Input 2 2 4 37" xfId="57391"/>
    <cellStyle name="Data Input 2 2 4 4" xfId="9521"/>
    <cellStyle name="Data Input 2 2 4 5" xfId="11015"/>
    <cellStyle name="Data Input 2 2 4 6" xfId="12464"/>
    <cellStyle name="Data Input 2 2 4 7" xfId="13998"/>
    <cellStyle name="Data Input 2 2 4 8" xfId="15456"/>
    <cellStyle name="Data Input 2 2 4 9" xfId="16909"/>
    <cellStyle name="Data Input 2 2 5" xfId="2906"/>
    <cellStyle name="Data Input 2 2 5 10" xfId="18242"/>
    <cellStyle name="Data Input 2 2 5 11" xfId="19774"/>
    <cellStyle name="Data Input 2 2 5 12" xfId="21219"/>
    <cellStyle name="Data Input 2 2 5 13" xfId="22735"/>
    <cellStyle name="Data Input 2 2 5 14" xfId="24215"/>
    <cellStyle name="Data Input 2 2 5 15" xfId="25662"/>
    <cellStyle name="Data Input 2 2 5 16" xfId="27169"/>
    <cellStyle name="Data Input 2 2 5 17" xfId="28675"/>
    <cellStyle name="Data Input 2 2 5 18" xfId="30109"/>
    <cellStyle name="Data Input 2 2 5 19" xfId="31617"/>
    <cellStyle name="Data Input 2 2 5 2" xfId="4418"/>
    <cellStyle name="Data Input 2 2 5 20" xfId="33072"/>
    <cellStyle name="Data Input 2 2 5 21" xfId="34511"/>
    <cellStyle name="Data Input 2 2 5 22" xfId="35945"/>
    <cellStyle name="Data Input 2 2 5 23" xfId="37378"/>
    <cellStyle name="Data Input 2 2 5 24" xfId="38795"/>
    <cellStyle name="Data Input 2 2 5 25" xfId="40296"/>
    <cellStyle name="Data Input 2 2 5 26" xfId="41727"/>
    <cellStyle name="Data Input 2 2 5 27" xfId="43151"/>
    <cellStyle name="Data Input 2 2 5 28" xfId="44569"/>
    <cellStyle name="Data Input 2 2 5 29" xfId="45977"/>
    <cellStyle name="Data Input 2 2 5 3" xfId="7873"/>
    <cellStyle name="Data Input 2 2 5 30" xfId="47383"/>
    <cellStyle name="Data Input 2 2 5 31" xfId="48824"/>
    <cellStyle name="Data Input 2 2 5 32" xfId="50256"/>
    <cellStyle name="Data Input 2 2 5 33" xfId="51644"/>
    <cellStyle name="Data Input 2 2 5 34" xfId="53030"/>
    <cellStyle name="Data Input 2 2 5 35" xfId="54439"/>
    <cellStyle name="Data Input 2 2 5 36" xfId="55814"/>
    <cellStyle name="Data Input 2 2 5 37" xfId="57213"/>
    <cellStyle name="Data Input 2 2 5 4" xfId="9332"/>
    <cellStyle name="Data Input 2 2 5 5" xfId="10826"/>
    <cellStyle name="Data Input 2 2 5 6" xfId="12275"/>
    <cellStyle name="Data Input 2 2 5 7" xfId="13809"/>
    <cellStyle name="Data Input 2 2 5 8" xfId="15264"/>
    <cellStyle name="Data Input 2 2 5 9" xfId="16721"/>
    <cellStyle name="Data Input 2 2 6" xfId="3251"/>
    <cellStyle name="Data Input 2 2 6 10" xfId="18582"/>
    <cellStyle name="Data Input 2 2 6 11" xfId="20113"/>
    <cellStyle name="Data Input 2 2 6 12" xfId="21555"/>
    <cellStyle name="Data Input 2 2 6 13" xfId="23077"/>
    <cellStyle name="Data Input 2 2 6 14" xfId="24555"/>
    <cellStyle name="Data Input 2 2 6 15" xfId="25999"/>
    <cellStyle name="Data Input 2 2 6 16" xfId="27505"/>
    <cellStyle name="Data Input 2 2 6 17" xfId="29015"/>
    <cellStyle name="Data Input 2 2 6 18" xfId="30446"/>
    <cellStyle name="Data Input 2 2 6 19" xfId="31954"/>
    <cellStyle name="Data Input 2 2 6 2" xfId="4742"/>
    <cellStyle name="Data Input 2 2 6 20" xfId="33407"/>
    <cellStyle name="Data Input 2 2 6 21" xfId="34847"/>
    <cellStyle name="Data Input 2 2 6 22" xfId="36277"/>
    <cellStyle name="Data Input 2 2 6 23" xfId="37711"/>
    <cellStyle name="Data Input 2 2 6 24" xfId="39131"/>
    <cellStyle name="Data Input 2 2 6 25" xfId="40625"/>
    <cellStyle name="Data Input 2 2 6 26" xfId="42060"/>
    <cellStyle name="Data Input 2 2 6 27" xfId="43483"/>
    <cellStyle name="Data Input 2 2 6 28" xfId="44897"/>
    <cellStyle name="Data Input 2 2 6 29" xfId="46309"/>
    <cellStyle name="Data Input 2 2 6 3" xfId="8215"/>
    <cellStyle name="Data Input 2 2 6 30" xfId="47711"/>
    <cellStyle name="Data Input 2 2 6 31" xfId="49153"/>
    <cellStyle name="Data Input 2 2 6 32" xfId="50584"/>
    <cellStyle name="Data Input 2 2 6 33" xfId="51974"/>
    <cellStyle name="Data Input 2 2 6 34" xfId="53355"/>
    <cellStyle name="Data Input 2 2 6 35" xfId="54766"/>
    <cellStyle name="Data Input 2 2 6 36" xfId="56138"/>
    <cellStyle name="Data Input 2 2 6 37" xfId="57537"/>
    <cellStyle name="Data Input 2 2 6 4" xfId="9672"/>
    <cellStyle name="Data Input 2 2 6 5" xfId="11165"/>
    <cellStyle name="Data Input 2 2 6 6" xfId="12613"/>
    <cellStyle name="Data Input 2 2 6 7" xfId="14146"/>
    <cellStyle name="Data Input 2 2 6 8" xfId="15606"/>
    <cellStyle name="Data Input 2 2 6 9" xfId="17059"/>
    <cellStyle name="Data Input 2 2 7" xfId="3007"/>
    <cellStyle name="Data Input 2 2 7 10" xfId="18339"/>
    <cellStyle name="Data Input 2 2 7 11" xfId="19871"/>
    <cellStyle name="Data Input 2 2 7 12" xfId="21317"/>
    <cellStyle name="Data Input 2 2 7 13" xfId="22835"/>
    <cellStyle name="Data Input 2 2 7 14" xfId="24314"/>
    <cellStyle name="Data Input 2 2 7 15" xfId="25759"/>
    <cellStyle name="Data Input 2 2 7 16" xfId="27264"/>
    <cellStyle name="Data Input 2 2 7 17" xfId="28772"/>
    <cellStyle name="Data Input 2 2 7 18" xfId="30205"/>
    <cellStyle name="Data Input 2 2 7 19" xfId="31716"/>
    <cellStyle name="Data Input 2 2 7 2" xfId="4509"/>
    <cellStyle name="Data Input 2 2 7 20" xfId="33170"/>
    <cellStyle name="Data Input 2 2 7 21" xfId="34607"/>
    <cellStyle name="Data Input 2 2 7 22" xfId="36042"/>
    <cellStyle name="Data Input 2 2 7 23" xfId="37475"/>
    <cellStyle name="Data Input 2 2 7 24" xfId="38892"/>
    <cellStyle name="Data Input 2 2 7 25" xfId="40389"/>
    <cellStyle name="Data Input 2 2 7 26" xfId="41821"/>
    <cellStyle name="Data Input 2 2 7 27" xfId="43246"/>
    <cellStyle name="Data Input 2 2 7 28" xfId="44662"/>
    <cellStyle name="Data Input 2 2 7 29" xfId="46071"/>
    <cellStyle name="Data Input 2 2 7 3" xfId="7973"/>
    <cellStyle name="Data Input 2 2 7 30" xfId="47475"/>
    <cellStyle name="Data Input 2 2 7 31" xfId="48918"/>
    <cellStyle name="Data Input 2 2 7 32" xfId="50349"/>
    <cellStyle name="Data Input 2 2 7 33" xfId="51738"/>
    <cellStyle name="Data Input 2 2 7 34" xfId="53122"/>
    <cellStyle name="Data Input 2 2 7 35" xfId="54532"/>
    <cellStyle name="Data Input 2 2 7 36" xfId="55905"/>
    <cellStyle name="Data Input 2 2 7 37" xfId="57304"/>
    <cellStyle name="Data Input 2 2 7 4" xfId="9429"/>
    <cellStyle name="Data Input 2 2 7 5" xfId="10923"/>
    <cellStyle name="Data Input 2 2 7 6" xfId="12375"/>
    <cellStyle name="Data Input 2 2 7 7" xfId="13907"/>
    <cellStyle name="Data Input 2 2 7 8" xfId="15364"/>
    <cellStyle name="Data Input 2 2 7 9" xfId="16819"/>
    <cellStyle name="Data Input 2 2 8" xfId="3369"/>
    <cellStyle name="Data Input 2 2 8 10" xfId="18700"/>
    <cellStyle name="Data Input 2 2 8 11" xfId="20230"/>
    <cellStyle name="Data Input 2 2 8 12" xfId="21670"/>
    <cellStyle name="Data Input 2 2 8 13" xfId="23194"/>
    <cellStyle name="Data Input 2 2 8 14" xfId="24670"/>
    <cellStyle name="Data Input 2 2 8 15" xfId="26115"/>
    <cellStyle name="Data Input 2 2 8 16" xfId="27621"/>
    <cellStyle name="Data Input 2 2 8 17" xfId="29129"/>
    <cellStyle name="Data Input 2 2 8 18" xfId="30562"/>
    <cellStyle name="Data Input 2 2 8 19" xfId="32071"/>
    <cellStyle name="Data Input 2 2 8 2" xfId="4856"/>
    <cellStyle name="Data Input 2 2 8 20" xfId="33522"/>
    <cellStyle name="Data Input 2 2 8 21" xfId="34964"/>
    <cellStyle name="Data Input 2 2 8 22" xfId="36394"/>
    <cellStyle name="Data Input 2 2 8 23" xfId="37826"/>
    <cellStyle name="Data Input 2 2 8 24" xfId="39249"/>
    <cellStyle name="Data Input 2 2 8 25" xfId="40740"/>
    <cellStyle name="Data Input 2 2 8 26" xfId="42176"/>
    <cellStyle name="Data Input 2 2 8 27" xfId="43598"/>
    <cellStyle name="Data Input 2 2 8 28" xfId="45012"/>
    <cellStyle name="Data Input 2 2 8 29" xfId="46421"/>
    <cellStyle name="Data Input 2 2 8 3" xfId="8333"/>
    <cellStyle name="Data Input 2 2 8 30" xfId="47824"/>
    <cellStyle name="Data Input 2 2 8 31" xfId="49265"/>
    <cellStyle name="Data Input 2 2 8 32" xfId="50697"/>
    <cellStyle name="Data Input 2 2 8 33" xfId="52087"/>
    <cellStyle name="Data Input 2 2 8 34" xfId="53468"/>
    <cellStyle name="Data Input 2 2 8 35" xfId="54879"/>
    <cellStyle name="Data Input 2 2 8 36" xfId="56251"/>
    <cellStyle name="Data Input 2 2 8 37" xfId="57649"/>
    <cellStyle name="Data Input 2 2 8 4" xfId="9790"/>
    <cellStyle name="Data Input 2 2 8 5" xfId="11280"/>
    <cellStyle name="Data Input 2 2 8 6" xfId="12730"/>
    <cellStyle name="Data Input 2 2 8 7" xfId="14263"/>
    <cellStyle name="Data Input 2 2 8 8" xfId="15722"/>
    <cellStyle name="Data Input 2 2 8 9" xfId="17177"/>
    <cellStyle name="Data Input 2 2 9" xfId="3833"/>
    <cellStyle name="Data Input 2 2 9 10" xfId="19163"/>
    <cellStyle name="Data Input 2 2 9 11" xfId="20692"/>
    <cellStyle name="Data Input 2 2 9 12" xfId="22129"/>
    <cellStyle name="Data Input 2 2 9 13" xfId="23655"/>
    <cellStyle name="Data Input 2 2 9 14" xfId="25131"/>
    <cellStyle name="Data Input 2 2 9 15" xfId="26574"/>
    <cellStyle name="Data Input 2 2 9 16" xfId="28083"/>
    <cellStyle name="Data Input 2 2 9 17" xfId="29588"/>
    <cellStyle name="Data Input 2 2 9 18" xfId="31024"/>
    <cellStyle name="Data Input 2 2 9 19" xfId="32530"/>
    <cellStyle name="Data Input 2 2 9 2" xfId="5311"/>
    <cellStyle name="Data Input 2 2 9 20" xfId="33982"/>
    <cellStyle name="Data Input 2 2 9 21" xfId="35424"/>
    <cellStyle name="Data Input 2 2 9 22" xfId="36855"/>
    <cellStyle name="Data Input 2 2 9 23" xfId="38284"/>
    <cellStyle name="Data Input 2 2 9 24" xfId="39708"/>
    <cellStyle name="Data Input 2 2 9 25" xfId="41194"/>
    <cellStyle name="Data Input 2 2 9 26" xfId="42634"/>
    <cellStyle name="Data Input 2 2 9 27" xfId="44057"/>
    <cellStyle name="Data Input 2 2 9 28" xfId="45470"/>
    <cellStyle name="Data Input 2 2 9 29" xfId="46874"/>
    <cellStyle name="Data Input 2 2 9 3" xfId="8796"/>
    <cellStyle name="Data Input 2 2 9 30" xfId="48282"/>
    <cellStyle name="Data Input 2 2 9 31" xfId="49718"/>
    <cellStyle name="Data Input 2 2 9 32" xfId="51151"/>
    <cellStyle name="Data Input 2 2 9 33" xfId="52539"/>
    <cellStyle name="Data Input 2 2 9 34" xfId="53923"/>
    <cellStyle name="Data Input 2 2 9 35" xfId="55331"/>
    <cellStyle name="Data Input 2 2 9 36" xfId="56705"/>
    <cellStyle name="Data Input 2 2 9 37" xfId="58100"/>
    <cellStyle name="Data Input 2 2 9 4" xfId="10252"/>
    <cellStyle name="Data Input 2 2 9 5" xfId="11742"/>
    <cellStyle name="Data Input 2 2 9 6" xfId="13192"/>
    <cellStyle name="Data Input 2 2 9 7" xfId="14724"/>
    <cellStyle name="Data Input 2 2 9 8" xfId="16183"/>
    <cellStyle name="Data Input 2 2 9 9" xfId="17638"/>
    <cellStyle name="Data Input 2 3" xfId="1830"/>
    <cellStyle name="Data Input 3" xfId="1083"/>
    <cellStyle name="Data Input 3 2" xfId="1367"/>
    <cellStyle name="Data Input 3 2 10" xfId="2635"/>
    <cellStyle name="Data Input 3 2 11" xfId="2688"/>
    <cellStyle name="Data Input 3 2 12" xfId="7112"/>
    <cellStyle name="Data Input 3 2 13" xfId="6570"/>
    <cellStyle name="Data Input 3 2 14" xfId="7578"/>
    <cellStyle name="Data Input 3 2 15" xfId="6679"/>
    <cellStyle name="Data Input 3 2 16" xfId="12212"/>
    <cellStyle name="Data Input 3 2 17" xfId="6238"/>
    <cellStyle name="Data Input 3 2 18" xfId="19705"/>
    <cellStyle name="Data Input 3 2 19" xfId="22855"/>
    <cellStyle name="Data Input 3 2 2" xfId="3285"/>
    <cellStyle name="Data Input 3 2 2 10" xfId="18616"/>
    <cellStyle name="Data Input 3 2 2 11" xfId="20146"/>
    <cellStyle name="Data Input 3 2 2 12" xfId="21587"/>
    <cellStyle name="Data Input 3 2 2 13" xfId="23111"/>
    <cellStyle name="Data Input 3 2 2 14" xfId="24587"/>
    <cellStyle name="Data Input 3 2 2 15" xfId="26032"/>
    <cellStyle name="Data Input 3 2 2 16" xfId="27538"/>
    <cellStyle name="Data Input 3 2 2 17" xfId="29048"/>
    <cellStyle name="Data Input 3 2 2 18" xfId="30479"/>
    <cellStyle name="Data Input 3 2 2 19" xfId="31987"/>
    <cellStyle name="Data Input 3 2 2 2" xfId="4773"/>
    <cellStyle name="Data Input 3 2 2 20" xfId="33439"/>
    <cellStyle name="Data Input 3 2 2 21" xfId="34880"/>
    <cellStyle name="Data Input 3 2 2 22" xfId="36311"/>
    <cellStyle name="Data Input 3 2 2 23" xfId="37744"/>
    <cellStyle name="Data Input 3 2 2 24" xfId="39165"/>
    <cellStyle name="Data Input 3 2 2 25" xfId="40658"/>
    <cellStyle name="Data Input 3 2 2 26" xfId="42093"/>
    <cellStyle name="Data Input 3 2 2 27" xfId="43516"/>
    <cellStyle name="Data Input 3 2 2 28" xfId="44929"/>
    <cellStyle name="Data Input 3 2 2 29" xfId="46340"/>
    <cellStyle name="Data Input 3 2 2 3" xfId="8249"/>
    <cellStyle name="Data Input 3 2 2 30" xfId="47742"/>
    <cellStyle name="Data Input 3 2 2 31" xfId="49184"/>
    <cellStyle name="Data Input 3 2 2 32" xfId="50615"/>
    <cellStyle name="Data Input 3 2 2 33" xfId="52005"/>
    <cellStyle name="Data Input 3 2 2 34" xfId="53386"/>
    <cellStyle name="Data Input 3 2 2 35" xfId="54797"/>
    <cellStyle name="Data Input 3 2 2 36" xfId="56169"/>
    <cellStyle name="Data Input 3 2 2 37" xfId="57568"/>
    <cellStyle name="Data Input 3 2 2 38" xfId="59237"/>
    <cellStyle name="Data Input 3 2 2 4" xfId="9706"/>
    <cellStyle name="Data Input 3 2 2 5" xfId="11197"/>
    <cellStyle name="Data Input 3 2 2 6" xfId="12646"/>
    <cellStyle name="Data Input 3 2 2 7" xfId="14180"/>
    <cellStyle name="Data Input 3 2 2 8" xfId="15639"/>
    <cellStyle name="Data Input 3 2 2 9" xfId="17093"/>
    <cellStyle name="Data Input 3 2 20" xfId="5889"/>
    <cellStyle name="Data Input 3 2 21" xfId="5716"/>
    <cellStyle name="Data Input 3 2 22" xfId="6797"/>
    <cellStyle name="Data Input 3 2 23" xfId="31554"/>
    <cellStyle name="Data Input 3 2 24" xfId="24058"/>
    <cellStyle name="Data Input 3 2 25" xfId="34414"/>
    <cellStyle name="Data Input 3 2 26" xfId="41597"/>
    <cellStyle name="Data Input 3 2 27" xfId="5734"/>
    <cellStyle name="Data Input 3 2 28" xfId="58605"/>
    <cellStyle name="Data Input 3 2 3" xfId="3345"/>
    <cellStyle name="Data Input 3 2 3 10" xfId="18676"/>
    <cellStyle name="Data Input 3 2 3 11" xfId="20206"/>
    <cellStyle name="Data Input 3 2 3 12" xfId="21646"/>
    <cellStyle name="Data Input 3 2 3 13" xfId="23170"/>
    <cellStyle name="Data Input 3 2 3 14" xfId="24646"/>
    <cellStyle name="Data Input 3 2 3 15" xfId="26091"/>
    <cellStyle name="Data Input 3 2 3 16" xfId="27597"/>
    <cellStyle name="Data Input 3 2 3 17" xfId="29105"/>
    <cellStyle name="Data Input 3 2 3 18" xfId="30538"/>
    <cellStyle name="Data Input 3 2 3 19" xfId="32047"/>
    <cellStyle name="Data Input 3 2 3 2" xfId="4832"/>
    <cellStyle name="Data Input 3 2 3 20" xfId="33498"/>
    <cellStyle name="Data Input 3 2 3 21" xfId="34940"/>
    <cellStyle name="Data Input 3 2 3 22" xfId="36370"/>
    <cellStyle name="Data Input 3 2 3 23" xfId="37802"/>
    <cellStyle name="Data Input 3 2 3 24" xfId="39225"/>
    <cellStyle name="Data Input 3 2 3 25" xfId="40716"/>
    <cellStyle name="Data Input 3 2 3 26" xfId="42152"/>
    <cellStyle name="Data Input 3 2 3 27" xfId="43574"/>
    <cellStyle name="Data Input 3 2 3 28" xfId="44988"/>
    <cellStyle name="Data Input 3 2 3 29" xfId="46397"/>
    <cellStyle name="Data Input 3 2 3 3" xfId="8309"/>
    <cellStyle name="Data Input 3 2 3 30" xfId="47800"/>
    <cellStyle name="Data Input 3 2 3 31" xfId="49241"/>
    <cellStyle name="Data Input 3 2 3 32" xfId="50673"/>
    <cellStyle name="Data Input 3 2 3 33" xfId="52063"/>
    <cellStyle name="Data Input 3 2 3 34" xfId="53444"/>
    <cellStyle name="Data Input 3 2 3 35" xfId="54855"/>
    <cellStyle name="Data Input 3 2 3 36" xfId="56227"/>
    <cellStyle name="Data Input 3 2 3 37" xfId="57625"/>
    <cellStyle name="Data Input 3 2 3 4" xfId="9766"/>
    <cellStyle name="Data Input 3 2 3 5" xfId="11256"/>
    <cellStyle name="Data Input 3 2 3 6" xfId="12706"/>
    <cellStyle name="Data Input 3 2 3 7" xfId="14239"/>
    <cellStyle name="Data Input 3 2 3 8" xfId="15698"/>
    <cellStyle name="Data Input 3 2 3 9" xfId="17153"/>
    <cellStyle name="Data Input 3 2 4" xfId="2976"/>
    <cellStyle name="Data Input 3 2 4 10" xfId="18308"/>
    <cellStyle name="Data Input 3 2 4 11" xfId="19840"/>
    <cellStyle name="Data Input 3 2 4 12" xfId="21287"/>
    <cellStyle name="Data Input 3 2 4 13" xfId="22805"/>
    <cellStyle name="Data Input 3 2 4 14" xfId="24283"/>
    <cellStyle name="Data Input 3 2 4 15" xfId="25730"/>
    <cellStyle name="Data Input 3 2 4 16" xfId="27234"/>
    <cellStyle name="Data Input 3 2 4 17" xfId="28742"/>
    <cellStyle name="Data Input 3 2 4 18" xfId="30174"/>
    <cellStyle name="Data Input 3 2 4 19" xfId="31685"/>
    <cellStyle name="Data Input 3 2 4 2" xfId="4480"/>
    <cellStyle name="Data Input 3 2 4 20" xfId="33139"/>
    <cellStyle name="Data Input 3 2 4 21" xfId="34577"/>
    <cellStyle name="Data Input 3 2 4 22" xfId="36012"/>
    <cellStyle name="Data Input 3 2 4 23" xfId="37446"/>
    <cellStyle name="Data Input 3 2 4 24" xfId="38862"/>
    <cellStyle name="Data Input 3 2 4 25" xfId="40359"/>
    <cellStyle name="Data Input 3 2 4 26" xfId="41792"/>
    <cellStyle name="Data Input 3 2 4 27" xfId="43217"/>
    <cellStyle name="Data Input 3 2 4 28" xfId="44632"/>
    <cellStyle name="Data Input 3 2 4 29" xfId="46042"/>
    <cellStyle name="Data Input 3 2 4 3" xfId="7942"/>
    <cellStyle name="Data Input 3 2 4 30" xfId="47446"/>
    <cellStyle name="Data Input 3 2 4 31" xfId="48888"/>
    <cellStyle name="Data Input 3 2 4 32" xfId="50320"/>
    <cellStyle name="Data Input 3 2 4 33" xfId="51709"/>
    <cellStyle name="Data Input 3 2 4 34" xfId="53092"/>
    <cellStyle name="Data Input 3 2 4 35" xfId="54503"/>
    <cellStyle name="Data Input 3 2 4 36" xfId="55876"/>
    <cellStyle name="Data Input 3 2 4 37" xfId="57275"/>
    <cellStyle name="Data Input 3 2 4 4" xfId="9399"/>
    <cellStyle name="Data Input 3 2 4 5" xfId="10893"/>
    <cellStyle name="Data Input 3 2 4 6" xfId="12344"/>
    <cellStyle name="Data Input 3 2 4 7" xfId="13876"/>
    <cellStyle name="Data Input 3 2 4 8" xfId="15333"/>
    <cellStyle name="Data Input 3 2 4 9" xfId="16790"/>
    <cellStyle name="Data Input 3 2 5" xfId="3356"/>
    <cellStyle name="Data Input 3 2 5 10" xfId="18687"/>
    <cellStyle name="Data Input 3 2 5 11" xfId="20217"/>
    <cellStyle name="Data Input 3 2 5 12" xfId="21657"/>
    <cellStyle name="Data Input 3 2 5 13" xfId="23181"/>
    <cellStyle name="Data Input 3 2 5 14" xfId="24657"/>
    <cellStyle name="Data Input 3 2 5 15" xfId="26102"/>
    <cellStyle name="Data Input 3 2 5 16" xfId="27608"/>
    <cellStyle name="Data Input 3 2 5 17" xfId="29116"/>
    <cellStyle name="Data Input 3 2 5 18" xfId="30549"/>
    <cellStyle name="Data Input 3 2 5 19" xfId="32058"/>
    <cellStyle name="Data Input 3 2 5 2" xfId="4843"/>
    <cellStyle name="Data Input 3 2 5 20" xfId="33509"/>
    <cellStyle name="Data Input 3 2 5 21" xfId="34951"/>
    <cellStyle name="Data Input 3 2 5 22" xfId="36381"/>
    <cellStyle name="Data Input 3 2 5 23" xfId="37813"/>
    <cellStyle name="Data Input 3 2 5 24" xfId="39236"/>
    <cellStyle name="Data Input 3 2 5 25" xfId="40727"/>
    <cellStyle name="Data Input 3 2 5 26" xfId="42163"/>
    <cellStyle name="Data Input 3 2 5 27" xfId="43585"/>
    <cellStyle name="Data Input 3 2 5 28" xfId="44999"/>
    <cellStyle name="Data Input 3 2 5 29" xfId="46408"/>
    <cellStyle name="Data Input 3 2 5 3" xfId="8320"/>
    <cellStyle name="Data Input 3 2 5 30" xfId="47811"/>
    <cellStyle name="Data Input 3 2 5 31" xfId="49252"/>
    <cellStyle name="Data Input 3 2 5 32" xfId="50684"/>
    <cellStyle name="Data Input 3 2 5 33" xfId="52074"/>
    <cellStyle name="Data Input 3 2 5 34" xfId="53455"/>
    <cellStyle name="Data Input 3 2 5 35" xfId="54866"/>
    <cellStyle name="Data Input 3 2 5 36" xfId="56238"/>
    <cellStyle name="Data Input 3 2 5 37" xfId="57636"/>
    <cellStyle name="Data Input 3 2 5 4" xfId="9777"/>
    <cellStyle name="Data Input 3 2 5 5" xfId="11267"/>
    <cellStyle name="Data Input 3 2 5 6" xfId="12717"/>
    <cellStyle name="Data Input 3 2 5 7" xfId="14250"/>
    <cellStyle name="Data Input 3 2 5 8" xfId="15709"/>
    <cellStyle name="Data Input 3 2 5 9" xfId="17164"/>
    <cellStyle name="Data Input 3 2 6" xfId="3004"/>
    <cellStyle name="Data Input 3 2 6 10" xfId="18336"/>
    <cellStyle name="Data Input 3 2 6 11" xfId="19868"/>
    <cellStyle name="Data Input 3 2 6 12" xfId="21314"/>
    <cellStyle name="Data Input 3 2 6 13" xfId="22832"/>
    <cellStyle name="Data Input 3 2 6 14" xfId="24311"/>
    <cellStyle name="Data Input 3 2 6 15" xfId="25756"/>
    <cellStyle name="Data Input 3 2 6 16" xfId="27261"/>
    <cellStyle name="Data Input 3 2 6 17" xfId="28769"/>
    <cellStyle name="Data Input 3 2 6 18" xfId="30202"/>
    <cellStyle name="Data Input 3 2 6 19" xfId="31713"/>
    <cellStyle name="Data Input 3 2 6 2" xfId="4506"/>
    <cellStyle name="Data Input 3 2 6 20" xfId="33167"/>
    <cellStyle name="Data Input 3 2 6 21" xfId="34604"/>
    <cellStyle name="Data Input 3 2 6 22" xfId="36039"/>
    <cellStyle name="Data Input 3 2 6 23" xfId="37472"/>
    <cellStyle name="Data Input 3 2 6 24" xfId="38889"/>
    <cellStyle name="Data Input 3 2 6 25" xfId="40386"/>
    <cellStyle name="Data Input 3 2 6 26" xfId="41818"/>
    <cellStyle name="Data Input 3 2 6 27" xfId="43243"/>
    <cellStyle name="Data Input 3 2 6 28" xfId="44659"/>
    <cellStyle name="Data Input 3 2 6 29" xfId="46068"/>
    <cellStyle name="Data Input 3 2 6 3" xfId="7970"/>
    <cellStyle name="Data Input 3 2 6 30" xfId="47472"/>
    <cellStyle name="Data Input 3 2 6 31" xfId="48915"/>
    <cellStyle name="Data Input 3 2 6 32" xfId="50346"/>
    <cellStyle name="Data Input 3 2 6 33" xfId="51735"/>
    <cellStyle name="Data Input 3 2 6 34" xfId="53119"/>
    <cellStyle name="Data Input 3 2 6 35" xfId="54529"/>
    <cellStyle name="Data Input 3 2 6 36" xfId="55902"/>
    <cellStyle name="Data Input 3 2 6 37" xfId="57301"/>
    <cellStyle name="Data Input 3 2 6 4" xfId="9426"/>
    <cellStyle name="Data Input 3 2 6 5" xfId="10920"/>
    <cellStyle name="Data Input 3 2 6 6" xfId="12372"/>
    <cellStyle name="Data Input 3 2 6 7" xfId="13904"/>
    <cellStyle name="Data Input 3 2 6 8" xfId="15361"/>
    <cellStyle name="Data Input 3 2 6 9" xfId="16816"/>
    <cellStyle name="Data Input 3 2 7" xfId="3146"/>
    <cellStyle name="Data Input 3 2 7 10" xfId="18478"/>
    <cellStyle name="Data Input 3 2 7 11" xfId="20008"/>
    <cellStyle name="Data Input 3 2 7 12" xfId="21451"/>
    <cellStyle name="Data Input 3 2 7 13" xfId="22973"/>
    <cellStyle name="Data Input 3 2 7 14" xfId="24450"/>
    <cellStyle name="Data Input 3 2 7 15" xfId="25895"/>
    <cellStyle name="Data Input 3 2 7 16" xfId="27400"/>
    <cellStyle name="Data Input 3 2 7 17" xfId="28911"/>
    <cellStyle name="Data Input 3 2 7 18" xfId="30342"/>
    <cellStyle name="Data Input 3 2 7 19" xfId="31850"/>
    <cellStyle name="Data Input 3 2 7 2" xfId="4640"/>
    <cellStyle name="Data Input 3 2 7 20" xfId="33303"/>
    <cellStyle name="Data Input 3 2 7 21" xfId="34743"/>
    <cellStyle name="Data Input 3 2 7 22" xfId="36174"/>
    <cellStyle name="Data Input 3 2 7 23" xfId="37608"/>
    <cellStyle name="Data Input 3 2 7 24" xfId="39028"/>
    <cellStyle name="Data Input 3 2 7 25" xfId="40523"/>
    <cellStyle name="Data Input 3 2 7 26" xfId="41957"/>
    <cellStyle name="Data Input 3 2 7 27" xfId="43379"/>
    <cellStyle name="Data Input 3 2 7 28" xfId="44795"/>
    <cellStyle name="Data Input 3 2 7 29" xfId="46205"/>
    <cellStyle name="Data Input 3 2 7 3" xfId="8111"/>
    <cellStyle name="Data Input 3 2 7 30" xfId="47609"/>
    <cellStyle name="Data Input 3 2 7 31" xfId="49050"/>
    <cellStyle name="Data Input 3 2 7 32" xfId="50481"/>
    <cellStyle name="Data Input 3 2 7 33" xfId="51871"/>
    <cellStyle name="Data Input 3 2 7 34" xfId="53253"/>
    <cellStyle name="Data Input 3 2 7 35" xfId="54663"/>
    <cellStyle name="Data Input 3 2 7 36" xfId="56036"/>
    <cellStyle name="Data Input 3 2 7 37" xfId="57435"/>
    <cellStyle name="Data Input 3 2 7 4" xfId="9567"/>
    <cellStyle name="Data Input 3 2 7 5" xfId="11060"/>
    <cellStyle name="Data Input 3 2 7 6" xfId="12510"/>
    <cellStyle name="Data Input 3 2 7 7" xfId="14042"/>
    <cellStyle name="Data Input 3 2 7 8" xfId="15502"/>
    <cellStyle name="Data Input 3 2 7 9" xfId="16954"/>
    <cellStyle name="Data Input 3 2 8" xfId="3034"/>
    <cellStyle name="Data Input 3 2 8 10" xfId="18366"/>
    <cellStyle name="Data Input 3 2 8 11" xfId="19898"/>
    <cellStyle name="Data Input 3 2 8 12" xfId="21343"/>
    <cellStyle name="Data Input 3 2 8 13" xfId="22862"/>
    <cellStyle name="Data Input 3 2 8 14" xfId="24341"/>
    <cellStyle name="Data Input 3 2 8 15" xfId="25786"/>
    <cellStyle name="Data Input 3 2 8 16" xfId="27290"/>
    <cellStyle name="Data Input 3 2 8 17" xfId="28799"/>
    <cellStyle name="Data Input 3 2 8 18" xfId="30232"/>
    <cellStyle name="Data Input 3 2 8 19" xfId="31743"/>
    <cellStyle name="Data Input 3 2 8 2" xfId="4535"/>
    <cellStyle name="Data Input 3 2 8 20" xfId="33197"/>
    <cellStyle name="Data Input 3 2 8 21" xfId="34633"/>
    <cellStyle name="Data Input 3 2 8 22" xfId="36068"/>
    <cellStyle name="Data Input 3 2 8 23" xfId="37502"/>
    <cellStyle name="Data Input 3 2 8 24" xfId="38919"/>
    <cellStyle name="Data Input 3 2 8 25" xfId="40416"/>
    <cellStyle name="Data Input 3 2 8 26" xfId="41848"/>
    <cellStyle name="Data Input 3 2 8 27" xfId="43273"/>
    <cellStyle name="Data Input 3 2 8 28" xfId="44688"/>
    <cellStyle name="Data Input 3 2 8 29" xfId="46097"/>
    <cellStyle name="Data Input 3 2 8 3" xfId="8000"/>
    <cellStyle name="Data Input 3 2 8 30" xfId="47501"/>
    <cellStyle name="Data Input 3 2 8 31" xfId="48944"/>
    <cellStyle name="Data Input 3 2 8 32" xfId="50375"/>
    <cellStyle name="Data Input 3 2 8 33" xfId="51764"/>
    <cellStyle name="Data Input 3 2 8 34" xfId="53148"/>
    <cellStyle name="Data Input 3 2 8 35" xfId="54558"/>
    <cellStyle name="Data Input 3 2 8 36" xfId="55931"/>
    <cellStyle name="Data Input 3 2 8 37" xfId="57330"/>
    <cellStyle name="Data Input 3 2 8 4" xfId="9456"/>
    <cellStyle name="Data Input 3 2 8 5" xfId="10950"/>
    <cellStyle name="Data Input 3 2 8 6" xfId="12402"/>
    <cellStyle name="Data Input 3 2 8 7" xfId="13933"/>
    <cellStyle name="Data Input 3 2 8 8" xfId="15390"/>
    <cellStyle name="Data Input 3 2 8 9" xfId="16846"/>
    <cellStyle name="Data Input 3 2 9" xfId="3249"/>
    <cellStyle name="Data Input 3 2 9 10" xfId="18580"/>
    <cellStyle name="Data Input 3 2 9 11" xfId="20111"/>
    <cellStyle name="Data Input 3 2 9 12" xfId="21553"/>
    <cellStyle name="Data Input 3 2 9 13" xfId="23075"/>
    <cellStyle name="Data Input 3 2 9 14" xfId="24553"/>
    <cellStyle name="Data Input 3 2 9 15" xfId="25997"/>
    <cellStyle name="Data Input 3 2 9 16" xfId="27503"/>
    <cellStyle name="Data Input 3 2 9 17" xfId="29013"/>
    <cellStyle name="Data Input 3 2 9 18" xfId="30444"/>
    <cellStyle name="Data Input 3 2 9 19" xfId="31952"/>
    <cellStyle name="Data Input 3 2 9 2" xfId="4740"/>
    <cellStyle name="Data Input 3 2 9 20" xfId="33405"/>
    <cellStyle name="Data Input 3 2 9 21" xfId="34845"/>
    <cellStyle name="Data Input 3 2 9 22" xfId="36275"/>
    <cellStyle name="Data Input 3 2 9 23" xfId="37709"/>
    <cellStyle name="Data Input 3 2 9 24" xfId="39129"/>
    <cellStyle name="Data Input 3 2 9 25" xfId="40623"/>
    <cellStyle name="Data Input 3 2 9 26" xfId="42058"/>
    <cellStyle name="Data Input 3 2 9 27" xfId="43481"/>
    <cellStyle name="Data Input 3 2 9 28" xfId="44895"/>
    <cellStyle name="Data Input 3 2 9 29" xfId="46307"/>
    <cellStyle name="Data Input 3 2 9 3" xfId="8213"/>
    <cellStyle name="Data Input 3 2 9 30" xfId="47709"/>
    <cellStyle name="Data Input 3 2 9 31" xfId="49151"/>
    <cellStyle name="Data Input 3 2 9 32" xfId="50582"/>
    <cellStyle name="Data Input 3 2 9 33" xfId="51972"/>
    <cellStyle name="Data Input 3 2 9 34" xfId="53353"/>
    <cellStyle name="Data Input 3 2 9 35" xfId="54764"/>
    <cellStyle name="Data Input 3 2 9 36" xfId="56136"/>
    <cellStyle name="Data Input 3 2 9 37" xfId="57535"/>
    <cellStyle name="Data Input 3 2 9 4" xfId="9670"/>
    <cellStyle name="Data Input 3 2 9 5" xfId="11163"/>
    <cellStyle name="Data Input 3 2 9 6" xfId="12611"/>
    <cellStyle name="Data Input 3 2 9 7" xfId="14144"/>
    <cellStyle name="Data Input 3 2 9 8" xfId="15604"/>
    <cellStyle name="Data Input 3 2 9 9" xfId="17057"/>
    <cellStyle name="Data Input 4" xfId="1081"/>
    <cellStyle name="Data Input 4 10" xfId="6364"/>
    <cellStyle name="Data Input 4 11" xfId="7428"/>
    <cellStyle name="Data Input 4 12" xfId="5897"/>
    <cellStyle name="Data Input 4 13" xfId="7133"/>
    <cellStyle name="Data Input 4 14" xfId="6125"/>
    <cellStyle name="Data Input 4 15" xfId="7494"/>
    <cellStyle name="Data Input 4 16" xfId="7094"/>
    <cellStyle name="Data Input 4 17" xfId="5944"/>
    <cellStyle name="Data Input 4 18" xfId="21102"/>
    <cellStyle name="Data Input 4 19" xfId="7760"/>
    <cellStyle name="Data Input 4 2" xfId="3471"/>
    <cellStyle name="Data Input 4 2 10" xfId="18801"/>
    <cellStyle name="Data Input 4 2 11" xfId="20331"/>
    <cellStyle name="Data Input 4 2 12" xfId="21769"/>
    <cellStyle name="Data Input 4 2 13" xfId="23296"/>
    <cellStyle name="Data Input 4 2 14" xfId="24771"/>
    <cellStyle name="Data Input 4 2 15" xfId="26215"/>
    <cellStyle name="Data Input 4 2 16" xfId="27723"/>
    <cellStyle name="Data Input 4 2 17" xfId="29230"/>
    <cellStyle name="Data Input 4 2 18" xfId="30663"/>
    <cellStyle name="Data Input 4 2 19" xfId="32172"/>
    <cellStyle name="Data Input 4 2 2" xfId="4955"/>
    <cellStyle name="Data Input 4 2 20" xfId="33624"/>
    <cellStyle name="Data Input 4 2 21" xfId="35065"/>
    <cellStyle name="Data Input 4 2 22" xfId="36495"/>
    <cellStyle name="Data Input 4 2 23" xfId="37925"/>
    <cellStyle name="Data Input 4 2 24" xfId="39349"/>
    <cellStyle name="Data Input 4 2 25" xfId="40840"/>
    <cellStyle name="Data Input 4 2 26" xfId="42277"/>
    <cellStyle name="Data Input 4 2 27" xfId="43699"/>
    <cellStyle name="Data Input 4 2 28" xfId="45112"/>
    <cellStyle name="Data Input 4 2 29" xfId="46520"/>
    <cellStyle name="Data Input 4 2 3" xfId="8435"/>
    <cellStyle name="Data Input 4 2 30" xfId="47926"/>
    <cellStyle name="Data Input 4 2 31" xfId="49364"/>
    <cellStyle name="Data Input 4 2 32" xfId="50796"/>
    <cellStyle name="Data Input 4 2 33" xfId="52186"/>
    <cellStyle name="Data Input 4 2 34" xfId="53567"/>
    <cellStyle name="Data Input 4 2 35" xfId="54978"/>
    <cellStyle name="Data Input 4 2 36" xfId="56350"/>
    <cellStyle name="Data Input 4 2 37" xfId="57748"/>
    <cellStyle name="Data Input 4 2 38" xfId="58914"/>
    <cellStyle name="Data Input 4 2 4" xfId="9892"/>
    <cellStyle name="Data Input 4 2 5" xfId="11381"/>
    <cellStyle name="Data Input 4 2 6" xfId="12832"/>
    <cellStyle name="Data Input 4 2 7" xfId="14365"/>
    <cellStyle name="Data Input 4 2 8" xfId="15823"/>
    <cellStyle name="Data Input 4 2 9" xfId="17278"/>
    <cellStyle name="Data Input 4 20" xfId="18409"/>
    <cellStyle name="Data Input 4 21" xfId="19586"/>
    <cellStyle name="Data Input 4 22" xfId="7759"/>
    <cellStyle name="Data Input 4 23" xfId="28167"/>
    <cellStyle name="Data Input 4 24" xfId="28582"/>
    <cellStyle name="Data Input 4 25" xfId="25532"/>
    <cellStyle name="Data Input 4 26" xfId="21247"/>
    <cellStyle name="Data Input 4 27" xfId="31427"/>
    <cellStyle name="Data Input 4 28" xfId="6931"/>
    <cellStyle name="Data Input 4 29" xfId="35827"/>
    <cellStyle name="Data Input 4 3" xfId="3588"/>
    <cellStyle name="Data Input 4 3 10" xfId="18918"/>
    <cellStyle name="Data Input 4 3 11" xfId="20447"/>
    <cellStyle name="Data Input 4 3 12" xfId="21885"/>
    <cellStyle name="Data Input 4 3 13" xfId="23411"/>
    <cellStyle name="Data Input 4 3 14" xfId="24886"/>
    <cellStyle name="Data Input 4 3 15" xfId="26330"/>
    <cellStyle name="Data Input 4 3 16" xfId="27839"/>
    <cellStyle name="Data Input 4 3 17" xfId="29344"/>
    <cellStyle name="Data Input 4 3 18" xfId="30779"/>
    <cellStyle name="Data Input 4 3 19" xfId="32286"/>
    <cellStyle name="Data Input 4 3 2" xfId="5067"/>
    <cellStyle name="Data Input 4 3 20" xfId="33739"/>
    <cellStyle name="Data Input 4 3 21" xfId="35181"/>
    <cellStyle name="Data Input 4 3 22" xfId="36610"/>
    <cellStyle name="Data Input 4 3 23" xfId="38041"/>
    <cellStyle name="Data Input 4 3 24" xfId="39464"/>
    <cellStyle name="Data Input 4 3 25" xfId="40952"/>
    <cellStyle name="Data Input 4 3 26" xfId="42391"/>
    <cellStyle name="Data Input 4 3 27" xfId="43814"/>
    <cellStyle name="Data Input 4 3 28" xfId="45226"/>
    <cellStyle name="Data Input 4 3 29" xfId="46633"/>
    <cellStyle name="Data Input 4 3 3" xfId="8552"/>
    <cellStyle name="Data Input 4 3 30" xfId="48038"/>
    <cellStyle name="Data Input 4 3 31" xfId="49476"/>
    <cellStyle name="Data Input 4 3 32" xfId="50908"/>
    <cellStyle name="Data Input 4 3 33" xfId="52298"/>
    <cellStyle name="Data Input 4 3 34" xfId="53680"/>
    <cellStyle name="Data Input 4 3 35" xfId="55090"/>
    <cellStyle name="Data Input 4 3 36" xfId="56462"/>
    <cellStyle name="Data Input 4 3 37" xfId="57859"/>
    <cellStyle name="Data Input 4 3 4" xfId="10007"/>
    <cellStyle name="Data Input 4 3 5" xfId="11497"/>
    <cellStyle name="Data Input 4 3 6" xfId="12948"/>
    <cellStyle name="Data Input 4 3 7" xfId="14481"/>
    <cellStyle name="Data Input 4 3 8" xfId="15938"/>
    <cellStyle name="Data Input 4 3 9" xfId="17394"/>
    <cellStyle name="Data Input 4 30" xfId="7354"/>
    <cellStyle name="Data Input 4 31" xfId="36556"/>
    <cellStyle name="Data Input 4 32" xfId="31645"/>
    <cellStyle name="Data Input 4 33" xfId="21108"/>
    <cellStyle name="Data Input 4 34" xfId="31431"/>
    <cellStyle name="Data Input 4 35" xfId="24243"/>
    <cellStyle name="Data Input 4 36" xfId="43460"/>
    <cellStyle name="Data Input 4 37" xfId="40114"/>
    <cellStyle name="Data Input 4 38" xfId="19638"/>
    <cellStyle name="Data Input 4 39" xfId="5778"/>
    <cellStyle name="Data Input 4 4" xfId="3436"/>
    <cellStyle name="Data Input 4 4 10" xfId="18766"/>
    <cellStyle name="Data Input 4 4 11" xfId="20296"/>
    <cellStyle name="Data Input 4 4 12" xfId="21734"/>
    <cellStyle name="Data Input 4 4 13" xfId="23261"/>
    <cellStyle name="Data Input 4 4 14" xfId="24736"/>
    <cellStyle name="Data Input 4 4 15" xfId="26180"/>
    <cellStyle name="Data Input 4 4 16" xfId="27688"/>
    <cellStyle name="Data Input 4 4 17" xfId="29195"/>
    <cellStyle name="Data Input 4 4 18" xfId="30628"/>
    <cellStyle name="Data Input 4 4 19" xfId="32137"/>
    <cellStyle name="Data Input 4 4 2" xfId="4920"/>
    <cellStyle name="Data Input 4 4 20" xfId="33589"/>
    <cellStyle name="Data Input 4 4 21" xfId="35030"/>
    <cellStyle name="Data Input 4 4 22" xfId="36460"/>
    <cellStyle name="Data Input 4 4 23" xfId="37890"/>
    <cellStyle name="Data Input 4 4 24" xfId="39314"/>
    <cellStyle name="Data Input 4 4 25" xfId="40805"/>
    <cellStyle name="Data Input 4 4 26" xfId="42242"/>
    <cellStyle name="Data Input 4 4 27" xfId="43664"/>
    <cellStyle name="Data Input 4 4 28" xfId="45077"/>
    <cellStyle name="Data Input 4 4 29" xfId="46485"/>
    <cellStyle name="Data Input 4 4 3" xfId="8400"/>
    <cellStyle name="Data Input 4 4 30" xfId="47891"/>
    <cellStyle name="Data Input 4 4 31" xfId="49329"/>
    <cellStyle name="Data Input 4 4 32" xfId="50761"/>
    <cellStyle name="Data Input 4 4 33" xfId="52151"/>
    <cellStyle name="Data Input 4 4 34" xfId="53532"/>
    <cellStyle name="Data Input 4 4 35" xfId="54943"/>
    <cellStyle name="Data Input 4 4 36" xfId="56315"/>
    <cellStyle name="Data Input 4 4 37" xfId="57713"/>
    <cellStyle name="Data Input 4 4 4" xfId="9857"/>
    <cellStyle name="Data Input 4 4 5" xfId="11346"/>
    <cellStyle name="Data Input 4 4 6" xfId="12797"/>
    <cellStyle name="Data Input 4 4 7" xfId="14330"/>
    <cellStyle name="Data Input 4 4 8" xfId="15788"/>
    <cellStyle name="Data Input 4 4 9" xfId="17243"/>
    <cellStyle name="Data Input 4 40" xfId="52937"/>
    <cellStyle name="Data Input 4 41" xfId="38936"/>
    <cellStyle name="Data Input 4 42" xfId="58570"/>
    <cellStyle name="Data Input 4 5" xfId="2585"/>
    <cellStyle name="Data Input 4 6" xfId="2697"/>
    <cellStyle name="Data Input 4 7" xfId="6647"/>
    <cellStyle name="Data Input 4 8" xfId="6710"/>
    <cellStyle name="Data Input 4 9" xfId="6560"/>
    <cellStyle name="Data Input 5" xfId="1368"/>
    <cellStyle name="Data Input 5 10" xfId="2636"/>
    <cellStyle name="Data Input 5 11" xfId="2495"/>
    <cellStyle name="Data Input 5 12" xfId="7109"/>
    <cellStyle name="Data Input 5 13" xfId="6142"/>
    <cellStyle name="Data Input 5 14" xfId="13692"/>
    <cellStyle name="Data Input 5 15" xfId="7184"/>
    <cellStyle name="Data Input 5 16" xfId="10686"/>
    <cellStyle name="Data Input 5 17" xfId="5879"/>
    <cellStyle name="Data Input 5 18" xfId="16629"/>
    <cellStyle name="Data Input 5 19" xfId="7393"/>
    <cellStyle name="Data Input 5 2" xfId="3286"/>
    <cellStyle name="Data Input 5 2 10" xfId="18617"/>
    <cellStyle name="Data Input 5 2 11" xfId="20147"/>
    <cellStyle name="Data Input 5 2 12" xfId="21588"/>
    <cellStyle name="Data Input 5 2 13" xfId="23112"/>
    <cellStyle name="Data Input 5 2 14" xfId="24588"/>
    <cellStyle name="Data Input 5 2 15" xfId="26033"/>
    <cellStyle name="Data Input 5 2 16" xfId="27539"/>
    <cellStyle name="Data Input 5 2 17" xfId="29049"/>
    <cellStyle name="Data Input 5 2 18" xfId="30480"/>
    <cellStyle name="Data Input 5 2 19" xfId="31988"/>
    <cellStyle name="Data Input 5 2 2" xfId="4774"/>
    <cellStyle name="Data Input 5 2 20" xfId="33440"/>
    <cellStyle name="Data Input 5 2 21" xfId="34881"/>
    <cellStyle name="Data Input 5 2 22" xfId="36312"/>
    <cellStyle name="Data Input 5 2 23" xfId="37745"/>
    <cellStyle name="Data Input 5 2 24" xfId="39166"/>
    <cellStyle name="Data Input 5 2 25" xfId="40659"/>
    <cellStyle name="Data Input 5 2 26" xfId="42094"/>
    <cellStyle name="Data Input 5 2 27" xfId="43517"/>
    <cellStyle name="Data Input 5 2 28" xfId="44930"/>
    <cellStyle name="Data Input 5 2 29" xfId="46341"/>
    <cellStyle name="Data Input 5 2 3" xfId="8250"/>
    <cellStyle name="Data Input 5 2 30" xfId="47743"/>
    <cellStyle name="Data Input 5 2 31" xfId="49185"/>
    <cellStyle name="Data Input 5 2 32" xfId="50616"/>
    <cellStyle name="Data Input 5 2 33" xfId="52006"/>
    <cellStyle name="Data Input 5 2 34" xfId="53387"/>
    <cellStyle name="Data Input 5 2 35" xfId="54798"/>
    <cellStyle name="Data Input 5 2 36" xfId="56170"/>
    <cellStyle name="Data Input 5 2 37" xfId="57569"/>
    <cellStyle name="Data Input 5 2 38" xfId="59238"/>
    <cellStyle name="Data Input 5 2 4" xfId="9707"/>
    <cellStyle name="Data Input 5 2 5" xfId="11198"/>
    <cellStyle name="Data Input 5 2 6" xfId="12647"/>
    <cellStyle name="Data Input 5 2 7" xfId="14181"/>
    <cellStyle name="Data Input 5 2 8" xfId="15640"/>
    <cellStyle name="Data Input 5 2 9" xfId="17094"/>
    <cellStyle name="Data Input 5 20" xfId="25539"/>
    <cellStyle name="Data Input 5 21" xfId="14452"/>
    <cellStyle name="Data Input 5 22" xfId="21256"/>
    <cellStyle name="Data Input 5 23" xfId="34666"/>
    <cellStyle name="Data Input 5 24" xfId="6870"/>
    <cellStyle name="Data Input 5 25" xfId="34396"/>
    <cellStyle name="Data Input 5 26" xfId="22642"/>
    <cellStyle name="Data Input 5 27" xfId="47286"/>
    <cellStyle name="Data Input 5 28" xfId="58606"/>
    <cellStyle name="Data Input 5 3" xfId="3347"/>
    <cellStyle name="Data Input 5 3 10" xfId="18678"/>
    <cellStyle name="Data Input 5 3 11" xfId="20208"/>
    <cellStyle name="Data Input 5 3 12" xfId="21648"/>
    <cellStyle name="Data Input 5 3 13" xfId="23172"/>
    <cellStyle name="Data Input 5 3 14" xfId="24648"/>
    <cellStyle name="Data Input 5 3 15" xfId="26093"/>
    <cellStyle name="Data Input 5 3 16" xfId="27599"/>
    <cellStyle name="Data Input 5 3 17" xfId="29107"/>
    <cellStyle name="Data Input 5 3 18" xfId="30540"/>
    <cellStyle name="Data Input 5 3 19" xfId="32049"/>
    <cellStyle name="Data Input 5 3 2" xfId="4834"/>
    <cellStyle name="Data Input 5 3 20" xfId="33500"/>
    <cellStyle name="Data Input 5 3 21" xfId="34942"/>
    <cellStyle name="Data Input 5 3 22" xfId="36372"/>
    <cellStyle name="Data Input 5 3 23" xfId="37804"/>
    <cellStyle name="Data Input 5 3 24" xfId="39227"/>
    <cellStyle name="Data Input 5 3 25" xfId="40718"/>
    <cellStyle name="Data Input 5 3 26" xfId="42154"/>
    <cellStyle name="Data Input 5 3 27" xfId="43576"/>
    <cellStyle name="Data Input 5 3 28" xfId="44990"/>
    <cellStyle name="Data Input 5 3 29" xfId="46399"/>
    <cellStyle name="Data Input 5 3 3" xfId="8311"/>
    <cellStyle name="Data Input 5 3 30" xfId="47802"/>
    <cellStyle name="Data Input 5 3 31" xfId="49243"/>
    <cellStyle name="Data Input 5 3 32" xfId="50675"/>
    <cellStyle name="Data Input 5 3 33" xfId="52065"/>
    <cellStyle name="Data Input 5 3 34" xfId="53446"/>
    <cellStyle name="Data Input 5 3 35" xfId="54857"/>
    <cellStyle name="Data Input 5 3 36" xfId="56229"/>
    <cellStyle name="Data Input 5 3 37" xfId="57627"/>
    <cellStyle name="Data Input 5 3 4" xfId="9768"/>
    <cellStyle name="Data Input 5 3 5" xfId="11258"/>
    <cellStyle name="Data Input 5 3 6" xfId="12708"/>
    <cellStyle name="Data Input 5 3 7" xfId="14241"/>
    <cellStyle name="Data Input 5 3 8" xfId="15700"/>
    <cellStyle name="Data Input 5 3 9" xfId="17155"/>
    <cellStyle name="Data Input 5 4" xfId="3426"/>
    <cellStyle name="Data Input 5 4 10" xfId="18756"/>
    <cellStyle name="Data Input 5 4 11" xfId="20286"/>
    <cellStyle name="Data Input 5 4 12" xfId="21724"/>
    <cellStyle name="Data Input 5 4 13" xfId="23251"/>
    <cellStyle name="Data Input 5 4 14" xfId="24726"/>
    <cellStyle name="Data Input 5 4 15" xfId="26170"/>
    <cellStyle name="Data Input 5 4 16" xfId="27678"/>
    <cellStyle name="Data Input 5 4 17" xfId="29185"/>
    <cellStyle name="Data Input 5 4 18" xfId="30618"/>
    <cellStyle name="Data Input 5 4 19" xfId="32127"/>
    <cellStyle name="Data Input 5 4 2" xfId="4910"/>
    <cellStyle name="Data Input 5 4 20" xfId="33579"/>
    <cellStyle name="Data Input 5 4 21" xfId="35020"/>
    <cellStyle name="Data Input 5 4 22" xfId="36450"/>
    <cellStyle name="Data Input 5 4 23" xfId="37880"/>
    <cellStyle name="Data Input 5 4 24" xfId="39304"/>
    <cellStyle name="Data Input 5 4 25" xfId="40795"/>
    <cellStyle name="Data Input 5 4 26" xfId="42232"/>
    <cellStyle name="Data Input 5 4 27" xfId="43654"/>
    <cellStyle name="Data Input 5 4 28" xfId="45067"/>
    <cellStyle name="Data Input 5 4 29" xfId="46475"/>
    <cellStyle name="Data Input 5 4 3" xfId="8390"/>
    <cellStyle name="Data Input 5 4 30" xfId="47881"/>
    <cellStyle name="Data Input 5 4 31" xfId="49319"/>
    <cellStyle name="Data Input 5 4 32" xfId="50751"/>
    <cellStyle name="Data Input 5 4 33" xfId="52141"/>
    <cellStyle name="Data Input 5 4 34" xfId="53522"/>
    <cellStyle name="Data Input 5 4 35" xfId="54933"/>
    <cellStyle name="Data Input 5 4 36" xfId="56305"/>
    <cellStyle name="Data Input 5 4 37" xfId="57703"/>
    <cellStyle name="Data Input 5 4 4" xfId="9847"/>
    <cellStyle name="Data Input 5 4 5" xfId="11336"/>
    <cellStyle name="Data Input 5 4 6" xfId="12787"/>
    <cellStyle name="Data Input 5 4 7" xfId="14320"/>
    <cellStyle name="Data Input 5 4 8" xfId="15778"/>
    <cellStyle name="Data Input 5 4 9" xfId="17233"/>
    <cellStyle name="Data Input 5 5" xfId="3491"/>
    <cellStyle name="Data Input 5 5 10" xfId="18821"/>
    <cellStyle name="Data Input 5 5 11" xfId="20351"/>
    <cellStyle name="Data Input 5 5 12" xfId="21789"/>
    <cellStyle name="Data Input 5 5 13" xfId="23316"/>
    <cellStyle name="Data Input 5 5 14" xfId="24791"/>
    <cellStyle name="Data Input 5 5 15" xfId="26235"/>
    <cellStyle name="Data Input 5 5 16" xfId="27743"/>
    <cellStyle name="Data Input 5 5 17" xfId="29250"/>
    <cellStyle name="Data Input 5 5 18" xfId="30683"/>
    <cellStyle name="Data Input 5 5 19" xfId="32192"/>
    <cellStyle name="Data Input 5 5 2" xfId="4975"/>
    <cellStyle name="Data Input 5 5 20" xfId="33644"/>
    <cellStyle name="Data Input 5 5 21" xfId="35085"/>
    <cellStyle name="Data Input 5 5 22" xfId="36515"/>
    <cellStyle name="Data Input 5 5 23" xfId="37945"/>
    <cellStyle name="Data Input 5 5 24" xfId="39369"/>
    <cellStyle name="Data Input 5 5 25" xfId="40860"/>
    <cellStyle name="Data Input 5 5 26" xfId="42297"/>
    <cellStyle name="Data Input 5 5 27" xfId="43719"/>
    <cellStyle name="Data Input 5 5 28" xfId="45132"/>
    <cellStyle name="Data Input 5 5 29" xfId="46540"/>
    <cellStyle name="Data Input 5 5 3" xfId="8455"/>
    <cellStyle name="Data Input 5 5 30" xfId="47946"/>
    <cellStyle name="Data Input 5 5 31" xfId="49384"/>
    <cellStyle name="Data Input 5 5 32" xfId="50816"/>
    <cellStyle name="Data Input 5 5 33" xfId="52206"/>
    <cellStyle name="Data Input 5 5 34" xfId="53587"/>
    <cellStyle name="Data Input 5 5 35" xfId="54998"/>
    <cellStyle name="Data Input 5 5 36" xfId="56370"/>
    <cellStyle name="Data Input 5 5 37" xfId="57768"/>
    <cellStyle name="Data Input 5 5 4" xfId="9912"/>
    <cellStyle name="Data Input 5 5 5" xfId="11401"/>
    <cellStyle name="Data Input 5 5 6" xfId="12852"/>
    <cellStyle name="Data Input 5 5 7" xfId="14385"/>
    <cellStyle name="Data Input 5 5 8" xfId="15843"/>
    <cellStyle name="Data Input 5 5 9" xfId="17298"/>
    <cellStyle name="Data Input 5 6" xfId="3302"/>
    <cellStyle name="Data Input 5 6 10" xfId="18633"/>
    <cellStyle name="Data Input 5 6 11" xfId="20163"/>
    <cellStyle name="Data Input 5 6 12" xfId="21604"/>
    <cellStyle name="Data Input 5 6 13" xfId="23128"/>
    <cellStyle name="Data Input 5 6 14" xfId="24604"/>
    <cellStyle name="Data Input 5 6 15" xfId="26049"/>
    <cellStyle name="Data Input 5 6 16" xfId="27555"/>
    <cellStyle name="Data Input 5 6 17" xfId="29065"/>
    <cellStyle name="Data Input 5 6 18" xfId="30496"/>
    <cellStyle name="Data Input 5 6 19" xfId="32004"/>
    <cellStyle name="Data Input 5 6 2" xfId="4790"/>
    <cellStyle name="Data Input 5 6 20" xfId="33456"/>
    <cellStyle name="Data Input 5 6 21" xfId="34897"/>
    <cellStyle name="Data Input 5 6 22" xfId="36328"/>
    <cellStyle name="Data Input 5 6 23" xfId="37761"/>
    <cellStyle name="Data Input 5 6 24" xfId="39182"/>
    <cellStyle name="Data Input 5 6 25" xfId="40675"/>
    <cellStyle name="Data Input 5 6 26" xfId="42110"/>
    <cellStyle name="Data Input 5 6 27" xfId="43533"/>
    <cellStyle name="Data Input 5 6 28" xfId="44946"/>
    <cellStyle name="Data Input 5 6 29" xfId="46357"/>
    <cellStyle name="Data Input 5 6 3" xfId="8266"/>
    <cellStyle name="Data Input 5 6 30" xfId="47759"/>
    <cellStyle name="Data Input 5 6 31" xfId="49201"/>
    <cellStyle name="Data Input 5 6 32" xfId="50632"/>
    <cellStyle name="Data Input 5 6 33" xfId="52022"/>
    <cellStyle name="Data Input 5 6 34" xfId="53403"/>
    <cellStyle name="Data Input 5 6 35" xfId="54814"/>
    <cellStyle name="Data Input 5 6 36" xfId="56186"/>
    <cellStyle name="Data Input 5 6 37" xfId="57585"/>
    <cellStyle name="Data Input 5 6 4" xfId="9723"/>
    <cellStyle name="Data Input 5 6 5" xfId="11214"/>
    <cellStyle name="Data Input 5 6 6" xfId="12663"/>
    <cellStyle name="Data Input 5 6 7" xfId="14197"/>
    <cellStyle name="Data Input 5 6 8" xfId="15656"/>
    <cellStyle name="Data Input 5 6 9" xfId="17110"/>
    <cellStyle name="Data Input 5 7" xfId="3965"/>
    <cellStyle name="Data Input 5 7 10" xfId="19293"/>
    <cellStyle name="Data Input 5 7 11" xfId="20823"/>
    <cellStyle name="Data Input 5 7 12" xfId="22259"/>
    <cellStyle name="Data Input 5 7 13" xfId="23785"/>
    <cellStyle name="Data Input 5 7 14" xfId="25262"/>
    <cellStyle name="Data Input 5 7 15" xfId="26704"/>
    <cellStyle name="Data Input 5 7 16" xfId="28214"/>
    <cellStyle name="Data Input 5 7 17" xfId="29719"/>
    <cellStyle name="Data Input 5 7 18" xfId="31156"/>
    <cellStyle name="Data Input 5 7 19" xfId="32662"/>
    <cellStyle name="Data Input 5 7 2" xfId="5439"/>
    <cellStyle name="Data Input 5 7 20" xfId="34114"/>
    <cellStyle name="Data Input 5 7 21" xfId="35555"/>
    <cellStyle name="Data Input 5 7 22" xfId="36984"/>
    <cellStyle name="Data Input 5 7 23" xfId="38415"/>
    <cellStyle name="Data Input 5 7 24" xfId="39840"/>
    <cellStyle name="Data Input 5 7 25" xfId="41323"/>
    <cellStyle name="Data Input 5 7 26" xfId="42764"/>
    <cellStyle name="Data Input 5 7 27" xfId="44187"/>
    <cellStyle name="Data Input 5 7 28" xfId="45599"/>
    <cellStyle name="Data Input 5 7 29" xfId="47004"/>
    <cellStyle name="Data Input 5 7 3" xfId="8928"/>
    <cellStyle name="Data Input 5 7 30" xfId="48412"/>
    <cellStyle name="Data Input 5 7 31" xfId="49846"/>
    <cellStyle name="Data Input 5 7 32" xfId="51280"/>
    <cellStyle name="Data Input 5 7 33" xfId="52667"/>
    <cellStyle name="Data Input 5 7 34" xfId="54051"/>
    <cellStyle name="Data Input 5 7 35" xfId="55459"/>
    <cellStyle name="Data Input 5 7 36" xfId="56833"/>
    <cellStyle name="Data Input 5 7 37" xfId="58228"/>
    <cellStyle name="Data Input 5 7 4" xfId="10381"/>
    <cellStyle name="Data Input 5 7 5" xfId="11874"/>
    <cellStyle name="Data Input 5 7 6" xfId="13322"/>
    <cellStyle name="Data Input 5 7 7" xfId="14856"/>
    <cellStyle name="Data Input 5 7 8" xfId="16314"/>
    <cellStyle name="Data Input 5 7 9" xfId="17768"/>
    <cellStyle name="Data Input 5 8" xfId="3151"/>
    <cellStyle name="Data Input 5 8 10" xfId="18483"/>
    <cellStyle name="Data Input 5 8 11" xfId="20013"/>
    <cellStyle name="Data Input 5 8 12" xfId="21456"/>
    <cellStyle name="Data Input 5 8 13" xfId="22978"/>
    <cellStyle name="Data Input 5 8 14" xfId="24455"/>
    <cellStyle name="Data Input 5 8 15" xfId="25900"/>
    <cellStyle name="Data Input 5 8 16" xfId="27405"/>
    <cellStyle name="Data Input 5 8 17" xfId="28916"/>
    <cellStyle name="Data Input 5 8 18" xfId="30347"/>
    <cellStyle name="Data Input 5 8 19" xfId="31855"/>
    <cellStyle name="Data Input 5 8 2" xfId="4645"/>
    <cellStyle name="Data Input 5 8 20" xfId="33308"/>
    <cellStyle name="Data Input 5 8 21" xfId="34748"/>
    <cellStyle name="Data Input 5 8 22" xfId="36179"/>
    <cellStyle name="Data Input 5 8 23" xfId="37613"/>
    <cellStyle name="Data Input 5 8 24" xfId="39033"/>
    <cellStyle name="Data Input 5 8 25" xfId="40528"/>
    <cellStyle name="Data Input 5 8 26" xfId="41962"/>
    <cellStyle name="Data Input 5 8 27" xfId="43384"/>
    <cellStyle name="Data Input 5 8 28" xfId="44800"/>
    <cellStyle name="Data Input 5 8 29" xfId="46210"/>
    <cellStyle name="Data Input 5 8 3" xfId="8116"/>
    <cellStyle name="Data Input 5 8 30" xfId="47614"/>
    <cellStyle name="Data Input 5 8 31" xfId="49055"/>
    <cellStyle name="Data Input 5 8 32" xfId="50486"/>
    <cellStyle name="Data Input 5 8 33" xfId="51876"/>
    <cellStyle name="Data Input 5 8 34" xfId="53258"/>
    <cellStyle name="Data Input 5 8 35" xfId="54668"/>
    <cellStyle name="Data Input 5 8 36" xfId="56041"/>
    <cellStyle name="Data Input 5 8 37" xfId="57440"/>
    <cellStyle name="Data Input 5 8 4" xfId="9572"/>
    <cellStyle name="Data Input 5 8 5" xfId="11065"/>
    <cellStyle name="Data Input 5 8 6" xfId="12515"/>
    <cellStyle name="Data Input 5 8 7" xfId="14047"/>
    <cellStyle name="Data Input 5 8 8" xfId="15507"/>
    <cellStyle name="Data Input 5 8 9" xfId="16959"/>
    <cellStyle name="Data Input 5 9" xfId="2887"/>
    <cellStyle name="Data Input 5 9 10" xfId="18223"/>
    <cellStyle name="Data Input 5 9 11" xfId="19755"/>
    <cellStyle name="Data Input 5 9 12" xfId="21200"/>
    <cellStyle name="Data Input 5 9 13" xfId="22716"/>
    <cellStyle name="Data Input 5 9 14" xfId="24196"/>
    <cellStyle name="Data Input 5 9 15" xfId="25643"/>
    <cellStyle name="Data Input 5 9 16" xfId="27150"/>
    <cellStyle name="Data Input 5 9 17" xfId="28656"/>
    <cellStyle name="Data Input 5 9 18" xfId="30090"/>
    <cellStyle name="Data Input 5 9 19" xfId="31598"/>
    <cellStyle name="Data Input 5 9 2" xfId="4399"/>
    <cellStyle name="Data Input 5 9 20" xfId="33053"/>
    <cellStyle name="Data Input 5 9 21" xfId="34492"/>
    <cellStyle name="Data Input 5 9 22" xfId="35926"/>
    <cellStyle name="Data Input 5 9 23" xfId="37359"/>
    <cellStyle name="Data Input 5 9 24" xfId="38776"/>
    <cellStyle name="Data Input 5 9 25" xfId="40277"/>
    <cellStyle name="Data Input 5 9 26" xfId="41708"/>
    <cellStyle name="Data Input 5 9 27" xfId="43132"/>
    <cellStyle name="Data Input 5 9 28" xfId="44550"/>
    <cellStyle name="Data Input 5 9 29" xfId="45958"/>
    <cellStyle name="Data Input 5 9 3" xfId="7854"/>
    <cellStyle name="Data Input 5 9 30" xfId="47364"/>
    <cellStyle name="Data Input 5 9 31" xfId="48805"/>
    <cellStyle name="Data Input 5 9 32" xfId="50237"/>
    <cellStyle name="Data Input 5 9 33" xfId="51625"/>
    <cellStyle name="Data Input 5 9 34" xfId="53011"/>
    <cellStyle name="Data Input 5 9 35" xfId="54420"/>
    <cellStyle name="Data Input 5 9 36" xfId="55795"/>
    <cellStyle name="Data Input 5 9 37" xfId="57194"/>
    <cellStyle name="Data Input 5 9 4" xfId="9313"/>
    <cellStyle name="Data Input 5 9 5" xfId="10807"/>
    <cellStyle name="Data Input 5 9 6" xfId="12256"/>
    <cellStyle name="Data Input 5 9 7" xfId="13790"/>
    <cellStyle name="Data Input 5 9 8" xfId="15245"/>
    <cellStyle name="Data Input 5 9 9" xfId="16702"/>
    <cellStyle name="Data Input 6" xfId="343"/>
    <cellStyle name="Data Input 6 10" xfId="2529"/>
    <cellStyle name="Data Input 6 11" xfId="2508"/>
    <cellStyle name="Data Input 6 12" xfId="9213"/>
    <cellStyle name="Data Input 6 13" xfId="6943"/>
    <cellStyle name="Data Input 6 14" xfId="16590"/>
    <cellStyle name="Data Input 6 15" xfId="13663"/>
    <cellStyle name="Data Input 6 16" xfId="21100"/>
    <cellStyle name="Data Input 6 17" xfId="6246"/>
    <cellStyle name="Data Input 6 18" xfId="25548"/>
    <cellStyle name="Data Input 6 19" xfId="24133"/>
    <cellStyle name="Data Input 6 2" xfId="2939"/>
    <cellStyle name="Data Input 6 2 10" xfId="18272"/>
    <cellStyle name="Data Input 6 2 11" xfId="19805"/>
    <cellStyle name="Data Input 6 2 12" xfId="21250"/>
    <cellStyle name="Data Input 6 2 13" xfId="22768"/>
    <cellStyle name="Data Input 6 2 14" xfId="24247"/>
    <cellStyle name="Data Input 6 2 15" xfId="25693"/>
    <cellStyle name="Data Input 6 2 16" xfId="27198"/>
    <cellStyle name="Data Input 6 2 17" xfId="28706"/>
    <cellStyle name="Data Input 6 2 18" xfId="30139"/>
    <cellStyle name="Data Input 6 2 19" xfId="31650"/>
    <cellStyle name="Data Input 6 2 2" xfId="4446"/>
    <cellStyle name="Data Input 6 2 20" xfId="33103"/>
    <cellStyle name="Data Input 6 2 21" xfId="34542"/>
    <cellStyle name="Data Input 6 2 22" xfId="35976"/>
    <cellStyle name="Data Input 6 2 23" xfId="37409"/>
    <cellStyle name="Data Input 6 2 24" xfId="38825"/>
    <cellStyle name="Data Input 6 2 25" xfId="40325"/>
    <cellStyle name="Data Input 6 2 26" xfId="41756"/>
    <cellStyle name="Data Input 6 2 27" xfId="43181"/>
    <cellStyle name="Data Input 6 2 28" xfId="44597"/>
    <cellStyle name="Data Input 6 2 29" xfId="46006"/>
    <cellStyle name="Data Input 6 2 3" xfId="7905"/>
    <cellStyle name="Data Input 6 2 30" xfId="47412"/>
    <cellStyle name="Data Input 6 2 31" xfId="48854"/>
    <cellStyle name="Data Input 6 2 32" xfId="50284"/>
    <cellStyle name="Data Input 6 2 33" xfId="51673"/>
    <cellStyle name="Data Input 6 2 34" xfId="53058"/>
    <cellStyle name="Data Input 6 2 35" xfId="54467"/>
    <cellStyle name="Data Input 6 2 36" xfId="55842"/>
    <cellStyle name="Data Input 6 2 37" xfId="57241"/>
    <cellStyle name="Data Input 6 2 4" xfId="9363"/>
    <cellStyle name="Data Input 6 2 5" xfId="10858"/>
    <cellStyle name="Data Input 6 2 6" xfId="12307"/>
    <cellStyle name="Data Input 6 2 7" xfId="13840"/>
    <cellStyle name="Data Input 6 2 8" xfId="15296"/>
    <cellStyle name="Data Input 6 2 9" xfId="16753"/>
    <cellStyle name="Data Input 6 20" xfId="7343"/>
    <cellStyle name="Data Input 6 21" xfId="24382"/>
    <cellStyle name="Data Input 6 22" xfId="38691"/>
    <cellStyle name="Data Input 6 23" xfId="37292"/>
    <cellStyle name="Data Input 6 24" xfId="47282"/>
    <cellStyle name="Data Input 6 25" xfId="45899"/>
    <cellStyle name="Data Input 6 26" xfId="52940"/>
    <cellStyle name="Data Input 6 27" xfId="55729"/>
    <cellStyle name="Data Input 6 3" xfId="3323"/>
    <cellStyle name="Data Input 6 3 10" xfId="18654"/>
    <cellStyle name="Data Input 6 3 11" xfId="20184"/>
    <cellStyle name="Data Input 6 3 12" xfId="21625"/>
    <cellStyle name="Data Input 6 3 13" xfId="23149"/>
    <cellStyle name="Data Input 6 3 14" xfId="24624"/>
    <cellStyle name="Data Input 6 3 15" xfId="26069"/>
    <cellStyle name="Data Input 6 3 16" xfId="27576"/>
    <cellStyle name="Data Input 6 3 17" xfId="29084"/>
    <cellStyle name="Data Input 6 3 18" xfId="30517"/>
    <cellStyle name="Data Input 6 3 19" xfId="32025"/>
    <cellStyle name="Data Input 6 3 2" xfId="4811"/>
    <cellStyle name="Data Input 6 3 20" xfId="33476"/>
    <cellStyle name="Data Input 6 3 21" xfId="34918"/>
    <cellStyle name="Data Input 6 3 22" xfId="36349"/>
    <cellStyle name="Data Input 6 3 23" xfId="37781"/>
    <cellStyle name="Data Input 6 3 24" xfId="39203"/>
    <cellStyle name="Data Input 6 3 25" xfId="40695"/>
    <cellStyle name="Data Input 6 3 26" xfId="42130"/>
    <cellStyle name="Data Input 6 3 27" xfId="43553"/>
    <cellStyle name="Data Input 6 3 28" xfId="44967"/>
    <cellStyle name="Data Input 6 3 29" xfId="46376"/>
    <cellStyle name="Data Input 6 3 3" xfId="8287"/>
    <cellStyle name="Data Input 6 3 30" xfId="47779"/>
    <cellStyle name="Data Input 6 3 31" xfId="49220"/>
    <cellStyle name="Data Input 6 3 32" xfId="50652"/>
    <cellStyle name="Data Input 6 3 33" xfId="52042"/>
    <cellStyle name="Data Input 6 3 34" xfId="53423"/>
    <cellStyle name="Data Input 6 3 35" xfId="54834"/>
    <cellStyle name="Data Input 6 3 36" xfId="56206"/>
    <cellStyle name="Data Input 6 3 37" xfId="57604"/>
    <cellStyle name="Data Input 6 3 4" xfId="9744"/>
    <cellStyle name="Data Input 6 3 5" xfId="11234"/>
    <cellStyle name="Data Input 6 3 6" xfId="12684"/>
    <cellStyle name="Data Input 6 3 7" xfId="14218"/>
    <cellStyle name="Data Input 6 3 8" xfId="15676"/>
    <cellStyle name="Data Input 6 3 9" xfId="17131"/>
    <cellStyle name="Data Input 6 4" xfId="3074"/>
    <cellStyle name="Data Input 6 4 10" xfId="18406"/>
    <cellStyle name="Data Input 6 4 11" xfId="19937"/>
    <cellStyle name="Data Input 6 4 12" xfId="21380"/>
    <cellStyle name="Data Input 6 4 13" xfId="22902"/>
    <cellStyle name="Data Input 6 4 14" xfId="24379"/>
    <cellStyle name="Data Input 6 4 15" xfId="25825"/>
    <cellStyle name="Data Input 6 4 16" xfId="27329"/>
    <cellStyle name="Data Input 6 4 17" xfId="28839"/>
    <cellStyle name="Data Input 6 4 18" xfId="30271"/>
    <cellStyle name="Data Input 6 4 19" xfId="31781"/>
    <cellStyle name="Data Input 6 4 2" xfId="4571"/>
    <cellStyle name="Data Input 6 4 20" xfId="33233"/>
    <cellStyle name="Data Input 6 4 21" xfId="34672"/>
    <cellStyle name="Data Input 6 4 22" xfId="36105"/>
    <cellStyle name="Data Input 6 4 23" xfId="37539"/>
    <cellStyle name="Data Input 6 4 24" xfId="38957"/>
    <cellStyle name="Data Input 6 4 25" xfId="40452"/>
    <cellStyle name="Data Input 6 4 26" xfId="41887"/>
    <cellStyle name="Data Input 6 4 27" xfId="43310"/>
    <cellStyle name="Data Input 6 4 28" xfId="44726"/>
    <cellStyle name="Data Input 6 4 29" xfId="46134"/>
    <cellStyle name="Data Input 6 4 3" xfId="8039"/>
    <cellStyle name="Data Input 6 4 30" xfId="47538"/>
    <cellStyle name="Data Input 6 4 31" xfId="48980"/>
    <cellStyle name="Data Input 6 4 32" xfId="50412"/>
    <cellStyle name="Data Input 6 4 33" xfId="51801"/>
    <cellStyle name="Data Input 6 4 34" xfId="53184"/>
    <cellStyle name="Data Input 6 4 35" xfId="54594"/>
    <cellStyle name="Data Input 6 4 36" xfId="55967"/>
    <cellStyle name="Data Input 6 4 37" xfId="57366"/>
    <cellStyle name="Data Input 6 4 4" xfId="9495"/>
    <cellStyle name="Data Input 6 4 5" xfId="10989"/>
    <cellStyle name="Data Input 6 4 6" xfId="12438"/>
    <cellStyle name="Data Input 6 4 7" xfId="13972"/>
    <cellStyle name="Data Input 6 4 8" xfId="15430"/>
    <cellStyle name="Data Input 6 4 9" xfId="16884"/>
    <cellStyle name="Data Input 6 5" xfId="3239"/>
    <cellStyle name="Data Input 6 5 10" xfId="18570"/>
    <cellStyle name="Data Input 6 5 11" xfId="20101"/>
    <cellStyle name="Data Input 6 5 12" xfId="21543"/>
    <cellStyle name="Data Input 6 5 13" xfId="23065"/>
    <cellStyle name="Data Input 6 5 14" xfId="24543"/>
    <cellStyle name="Data Input 6 5 15" xfId="25987"/>
    <cellStyle name="Data Input 6 5 16" xfId="27493"/>
    <cellStyle name="Data Input 6 5 17" xfId="29003"/>
    <cellStyle name="Data Input 6 5 18" xfId="30434"/>
    <cellStyle name="Data Input 6 5 19" xfId="31942"/>
    <cellStyle name="Data Input 6 5 2" xfId="4730"/>
    <cellStyle name="Data Input 6 5 20" xfId="33395"/>
    <cellStyle name="Data Input 6 5 21" xfId="34835"/>
    <cellStyle name="Data Input 6 5 22" xfId="36265"/>
    <cellStyle name="Data Input 6 5 23" xfId="37699"/>
    <cellStyle name="Data Input 6 5 24" xfId="39119"/>
    <cellStyle name="Data Input 6 5 25" xfId="40613"/>
    <cellStyle name="Data Input 6 5 26" xfId="42048"/>
    <cellStyle name="Data Input 6 5 27" xfId="43471"/>
    <cellStyle name="Data Input 6 5 28" xfId="44885"/>
    <cellStyle name="Data Input 6 5 29" xfId="46297"/>
    <cellStyle name="Data Input 6 5 3" xfId="8203"/>
    <cellStyle name="Data Input 6 5 30" xfId="47699"/>
    <cellStyle name="Data Input 6 5 31" xfId="49141"/>
    <cellStyle name="Data Input 6 5 32" xfId="50572"/>
    <cellStyle name="Data Input 6 5 33" xfId="51962"/>
    <cellStyle name="Data Input 6 5 34" xfId="53343"/>
    <cellStyle name="Data Input 6 5 35" xfId="54754"/>
    <cellStyle name="Data Input 6 5 36" xfId="56126"/>
    <cellStyle name="Data Input 6 5 37" xfId="57525"/>
    <cellStyle name="Data Input 6 5 4" xfId="9660"/>
    <cellStyle name="Data Input 6 5 5" xfId="11153"/>
    <cellStyle name="Data Input 6 5 6" xfId="12601"/>
    <cellStyle name="Data Input 6 5 7" xfId="14134"/>
    <cellStyle name="Data Input 6 5 8" xfId="15594"/>
    <cellStyle name="Data Input 6 5 9" xfId="17047"/>
    <cellStyle name="Data Input 6 6" xfId="2862"/>
    <cellStyle name="Data Input 6 6 10" xfId="18198"/>
    <cellStyle name="Data Input 6 6 11" xfId="19730"/>
    <cellStyle name="Data Input 6 6 12" xfId="21175"/>
    <cellStyle name="Data Input 6 6 13" xfId="22691"/>
    <cellStyle name="Data Input 6 6 14" xfId="24171"/>
    <cellStyle name="Data Input 6 6 15" xfId="25618"/>
    <cellStyle name="Data Input 6 6 16" xfId="27125"/>
    <cellStyle name="Data Input 6 6 17" xfId="28632"/>
    <cellStyle name="Data Input 6 6 18" xfId="30065"/>
    <cellStyle name="Data Input 6 6 19" xfId="31574"/>
    <cellStyle name="Data Input 6 6 2" xfId="4375"/>
    <cellStyle name="Data Input 6 6 20" xfId="33029"/>
    <cellStyle name="Data Input 6 6 21" xfId="34468"/>
    <cellStyle name="Data Input 6 6 22" xfId="35902"/>
    <cellStyle name="Data Input 6 6 23" xfId="37334"/>
    <cellStyle name="Data Input 6 6 24" xfId="38751"/>
    <cellStyle name="Data Input 6 6 25" xfId="40253"/>
    <cellStyle name="Data Input 6 6 26" xfId="41683"/>
    <cellStyle name="Data Input 6 6 27" xfId="43108"/>
    <cellStyle name="Data Input 6 6 28" xfId="44525"/>
    <cellStyle name="Data Input 6 6 29" xfId="45934"/>
    <cellStyle name="Data Input 6 6 3" xfId="7829"/>
    <cellStyle name="Data Input 6 6 30" xfId="47340"/>
    <cellStyle name="Data Input 6 6 31" xfId="48781"/>
    <cellStyle name="Data Input 6 6 32" xfId="50213"/>
    <cellStyle name="Data Input 6 6 33" xfId="51601"/>
    <cellStyle name="Data Input 6 6 34" xfId="52987"/>
    <cellStyle name="Data Input 6 6 35" xfId="54396"/>
    <cellStyle name="Data Input 6 6 36" xfId="55771"/>
    <cellStyle name="Data Input 6 6 37" xfId="57170"/>
    <cellStyle name="Data Input 6 6 4" xfId="9289"/>
    <cellStyle name="Data Input 6 6 5" xfId="10782"/>
    <cellStyle name="Data Input 6 6 6" xfId="12231"/>
    <cellStyle name="Data Input 6 6 7" xfId="13766"/>
    <cellStyle name="Data Input 6 6 8" xfId="15220"/>
    <cellStyle name="Data Input 6 6 9" xfId="16677"/>
    <cellStyle name="Data Input 6 7" xfId="3122"/>
    <cellStyle name="Data Input 6 7 10" xfId="18454"/>
    <cellStyle name="Data Input 6 7 11" xfId="19984"/>
    <cellStyle name="Data Input 6 7 12" xfId="21427"/>
    <cellStyle name="Data Input 6 7 13" xfId="22949"/>
    <cellStyle name="Data Input 6 7 14" xfId="24427"/>
    <cellStyle name="Data Input 6 7 15" xfId="25872"/>
    <cellStyle name="Data Input 6 7 16" xfId="27376"/>
    <cellStyle name="Data Input 6 7 17" xfId="28887"/>
    <cellStyle name="Data Input 6 7 18" xfId="30318"/>
    <cellStyle name="Data Input 6 7 19" xfId="31827"/>
    <cellStyle name="Data Input 6 7 2" xfId="4617"/>
    <cellStyle name="Data Input 6 7 20" xfId="33280"/>
    <cellStyle name="Data Input 6 7 21" xfId="34719"/>
    <cellStyle name="Data Input 6 7 22" xfId="36151"/>
    <cellStyle name="Data Input 6 7 23" xfId="37585"/>
    <cellStyle name="Data Input 6 7 24" xfId="39004"/>
    <cellStyle name="Data Input 6 7 25" xfId="40499"/>
    <cellStyle name="Data Input 6 7 26" xfId="41934"/>
    <cellStyle name="Data Input 6 7 27" xfId="43356"/>
    <cellStyle name="Data Input 6 7 28" xfId="44772"/>
    <cellStyle name="Data Input 6 7 29" xfId="46181"/>
    <cellStyle name="Data Input 6 7 3" xfId="8087"/>
    <cellStyle name="Data Input 6 7 30" xfId="47585"/>
    <cellStyle name="Data Input 6 7 31" xfId="49027"/>
    <cellStyle name="Data Input 6 7 32" xfId="50458"/>
    <cellStyle name="Data Input 6 7 33" xfId="51847"/>
    <cellStyle name="Data Input 6 7 34" xfId="53230"/>
    <cellStyle name="Data Input 6 7 35" xfId="54640"/>
    <cellStyle name="Data Input 6 7 36" xfId="56013"/>
    <cellStyle name="Data Input 6 7 37" xfId="57412"/>
    <cellStyle name="Data Input 6 7 4" xfId="9543"/>
    <cellStyle name="Data Input 6 7 5" xfId="11037"/>
    <cellStyle name="Data Input 6 7 6" xfId="12486"/>
    <cellStyle name="Data Input 6 7 7" xfId="14019"/>
    <cellStyle name="Data Input 6 7 8" xfId="15478"/>
    <cellStyle name="Data Input 6 7 9" xfId="16930"/>
    <cellStyle name="Data Input 6 8" xfId="3484"/>
    <cellStyle name="Data Input 6 8 10" xfId="18814"/>
    <cellStyle name="Data Input 6 8 11" xfId="20344"/>
    <cellStyle name="Data Input 6 8 12" xfId="21782"/>
    <cellStyle name="Data Input 6 8 13" xfId="23309"/>
    <cellStyle name="Data Input 6 8 14" xfId="24784"/>
    <cellStyle name="Data Input 6 8 15" xfId="26228"/>
    <cellStyle name="Data Input 6 8 16" xfId="27736"/>
    <cellStyle name="Data Input 6 8 17" xfId="29243"/>
    <cellStyle name="Data Input 6 8 18" xfId="30676"/>
    <cellStyle name="Data Input 6 8 19" xfId="32185"/>
    <cellStyle name="Data Input 6 8 2" xfId="4968"/>
    <cellStyle name="Data Input 6 8 20" xfId="33637"/>
    <cellStyle name="Data Input 6 8 21" xfId="35078"/>
    <cellStyle name="Data Input 6 8 22" xfId="36508"/>
    <cellStyle name="Data Input 6 8 23" xfId="37938"/>
    <cellStyle name="Data Input 6 8 24" xfId="39362"/>
    <cellStyle name="Data Input 6 8 25" xfId="40853"/>
    <cellStyle name="Data Input 6 8 26" xfId="42290"/>
    <cellStyle name="Data Input 6 8 27" xfId="43712"/>
    <cellStyle name="Data Input 6 8 28" xfId="45125"/>
    <cellStyle name="Data Input 6 8 29" xfId="46533"/>
    <cellStyle name="Data Input 6 8 3" xfId="8448"/>
    <cellStyle name="Data Input 6 8 30" xfId="47939"/>
    <cellStyle name="Data Input 6 8 31" xfId="49377"/>
    <cellStyle name="Data Input 6 8 32" xfId="50809"/>
    <cellStyle name="Data Input 6 8 33" xfId="52199"/>
    <cellStyle name="Data Input 6 8 34" xfId="53580"/>
    <cellStyle name="Data Input 6 8 35" xfId="54991"/>
    <cellStyle name="Data Input 6 8 36" xfId="56363"/>
    <cellStyle name="Data Input 6 8 37" xfId="57761"/>
    <cellStyle name="Data Input 6 8 4" xfId="9905"/>
    <cellStyle name="Data Input 6 8 5" xfId="11394"/>
    <cellStyle name="Data Input 6 8 6" xfId="12845"/>
    <cellStyle name="Data Input 6 8 7" xfId="14378"/>
    <cellStyle name="Data Input 6 8 8" xfId="15836"/>
    <cellStyle name="Data Input 6 8 9" xfId="17291"/>
    <cellStyle name="Data Input 6 9" xfId="4017"/>
    <cellStyle name="Data Input 6 9 10" xfId="19345"/>
    <cellStyle name="Data Input 6 9 11" xfId="20875"/>
    <cellStyle name="Data Input 6 9 12" xfId="22311"/>
    <cellStyle name="Data Input 6 9 13" xfId="23837"/>
    <cellStyle name="Data Input 6 9 14" xfId="25314"/>
    <cellStyle name="Data Input 6 9 15" xfId="26756"/>
    <cellStyle name="Data Input 6 9 16" xfId="28266"/>
    <cellStyle name="Data Input 6 9 17" xfId="29771"/>
    <cellStyle name="Data Input 6 9 18" xfId="31208"/>
    <cellStyle name="Data Input 6 9 19" xfId="32714"/>
    <cellStyle name="Data Input 6 9 2" xfId="5491"/>
    <cellStyle name="Data Input 6 9 20" xfId="34166"/>
    <cellStyle name="Data Input 6 9 21" xfId="35607"/>
    <cellStyle name="Data Input 6 9 22" xfId="37036"/>
    <cellStyle name="Data Input 6 9 23" xfId="38467"/>
    <cellStyle name="Data Input 6 9 24" xfId="39892"/>
    <cellStyle name="Data Input 6 9 25" xfId="41375"/>
    <cellStyle name="Data Input 6 9 26" xfId="42816"/>
    <cellStyle name="Data Input 6 9 27" xfId="44239"/>
    <cellStyle name="Data Input 6 9 28" xfId="45651"/>
    <cellStyle name="Data Input 6 9 29" xfId="47056"/>
    <cellStyle name="Data Input 6 9 3" xfId="8980"/>
    <cellStyle name="Data Input 6 9 30" xfId="48464"/>
    <cellStyle name="Data Input 6 9 31" xfId="49898"/>
    <cellStyle name="Data Input 6 9 32" xfId="51332"/>
    <cellStyle name="Data Input 6 9 33" xfId="52719"/>
    <cellStyle name="Data Input 6 9 34" xfId="54103"/>
    <cellStyle name="Data Input 6 9 35" xfId="55511"/>
    <cellStyle name="Data Input 6 9 36" xfId="56885"/>
    <cellStyle name="Data Input 6 9 37" xfId="58280"/>
    <cellStyle name="Data Input 6 9 4" xfId="10433"/>
    <cellStyle name="Data Input 6 9 5" xfId="11926"/>
    <cellStyle name="Data Input 6 9 6" xfId="13374"/>
    <cellStyle name="Data Input 6 9 7" xfId="14908"/>
    <cellStyle name="Data Input 6 9 8" xfId="16366"/>
    <cellStyle name="Data Input 6 9 9" xfId="17820"/>
    <cellStyle name="Data Rows" xfId="2"/>
    <cellStyle name="Data Rows 2" xfId="368"/>
    <cellStyle name="Data Rows 2 2" xfId="1831"/>
    <cellStyle name="Data Rows 2_Sheet3" xfId="1832"/>
    <cellStyle name="Data Rows 3" xfId="1084"/>
    <cellStyle name="Data Rows 3 2" xfId="1833"/>
    <cellStyle name="Data Rows_Sheet3" xfId="1834"/>
    <cellStyle name="Date" xfId="23"/>
    <cellStyle name="Date (short)" xfId="130"/>
    <cellStyle name="Date (short) 2" xfId="1086"/>
    <cellStyle name="Date (short) 2 2" xfId="1835"/>
    <cellStyle name="Date (short) 3" xfId="89"/>
    <cellStyle name="Date (short)_Sheet3" xfId="1836"/>
    <cellStyle name="Date 10" xfId="205"/>
    <cellStyle name="Date 10 2" xfId="1358"/>
    <cellStyle name="Date 11" xfId="234"/>
    <cellStyle name="Date 11 2" xfId="1371"/>
    <cellStyle name="Date 12" xfId="208"/>
    <cellStyle name="Date 12 2" xfId="1357"/>
    <cellStyle name="Date 13" xfId="235"/>
    <cellStyle name="Date 13 2" xfId="1375"/>
    <cellStyle name="Date 14" xfId="211"/>
    <cellStyle name="Date 15" xfId="224"/>
    <cellStyle name="Date 16" xfId="216"/>
    <cellStyle name="Date 17" xfId="237"/>
    <cellStyle name="Date 18" xfId="218"/>
    <cellStyle name="Date 19" xfId="239"/>
    <cellStyle name="Date 2" xfId="129"/>
    <cellStyle name="Date 2 2" xfId="1837"/>
    <cellStyle name="Date 2 3" xfId="1085"/>
    <cellStyle name="Date 20" xfId="219"/>
    <cellStyle name="Date 21" xfId="242"/>
    <cellStyle name="Date 22" xfId="221"/>
    <cellStyle name="Date 23" xfId="244"/>
    <cellStyle name="Date 24" xfId="226"/>
    <cellStyle name="Date 25" xfId="246"/>
    <cellStyle name="Date 26" xfId="229"/>
    <cellStyle name="Date 27" xfId="347"/>
    <cellStyle name="Date 28" xfId="2379"/>
    <cellStyle name="Date 29" xfId="86"/>
    <cellStyle name="Date 3" xfId="182"/>
    <cellStyle name="Date 3 2" xfId="1838"/>
    <cellStyle name="Date 3 3" xfId="1333"/>
    <cellStyle name="Date 30" xfId="58741"/>
    <cellStyle name="Date 31" xfId="58739"/>
    <cellStyle name="Date 32" xfId="58755"/>
    <cellStyle name="Date 33" xfId="59199"/>
    <cellStyle name="Date 34" xfId="60548"/>
    <cellStyle name="Date 4" xfId="206"/>
    <cellStyle name="Date 4 2" xfId="1338"/>
    <cellStyle name="Date 5" xfId="183"/>
    <cellStyle name="Date 5 2" xfId="1334"/>
    <cellStyle name="Date 6" xfId="213"/>
    <cellStyle name="Date 6 2" xfId="1337"/>
    <cellStyle name="Date 7" xfId="187"/>
    <cellStyle name="Date 7 2" xfId="1335"/>
    <cellStyle name="Date 8" xfId="215"/>
    <cellStyle name="Date 8 2" xfId="1330"/>
    <cellStyle name="Date 9" xfId="188"/>
    <cellStyle name="Date 9 2" xfId="1336"/>
    <cellStyle name="Date Aligned" xfId="1087"/>
    <cellStyle name="Date and Time" xfId="131"/>
    <cellStyle name="Date and Time 2" xfId="132"/>
    <cellStyle name="Date and Time 2 2" xfId="1839"/>
    <cellStyle name="Date and Time 2_Sheet3" xfId="1840"/>
    <cellStyle name="Date and Time 3" xfId="1841"/>
    <cellStyle name="Date and Time_Sheet3" xfId="1842"/>
    <cellStyle name="Date Released" xfId="2268"/>
    <cellStyle name="Date U" xfId="1088"/>
    <cellStyle name="Date." xfId="984"/>
    <cellStyle name="Date_Sheet3" xfId="1843"/>
    <cellStyle name="DateLong" xfId="2407"/>
    <cellStyle name="DateLong 2" xfId="2430"/>
    <cellStyle name="DateShort" xfId="2408"/>
    <cellStyle name="DateShort 2" xfId="2431"/>
    <cellStyle name="Decimal [0]" xfId="1089"/>
    <cellStyle name="Decimal [2]" xfId="1090"/>
    <cellStyle name="Decimal [2] U" xfId="1091"/>
    <cellStyle name="Decimal [4]" xfId="1092"/>
    <cellStyle name="Decimal [4] U" xfId="1093"/>
    <cellStyle name="Dotted Line" xfId="1094"/>
    <cellStyle name="Entry 1A" xfId="133"/>
    <cellStyle name="Entry 1A 2" xfId="369"/>
    <cellStyle name="Entry 1A 2 10" xfId="6327"/>
    <cellStyle name="Entry 1A 2 11" xfId="6795"/>
    <cellStyle name="Entry 1A 2 12" xfId="7284"/>
    <cellStyle name="Entry 1A 2 13" xfId="6063"/>
    <cellStyle name="Entry 1A 2 14" xfId="7189"/>
    <cellStyle name="Entry 1A 2 15" xfId="10674"/>
    <cellStyle name="Entry 1A 2 16" xfId="7333"/>
    <cellStyle name="Entry 1A 2 17" xfId="5767"/>
    <cellStyle name="Entry 1A 2 18" xfId="7157"/>
    <cellStyle name="Entry 1A 2 19" xfId="6740"/>
    <cellStyle name="Entry 1A 2 2" xfId="1844"/>
    <cellStyle name="Entry 1A 2 2 10" xfId="7530"/>
    <cellStyle name="Entry 1A 2 2 11" xfId="5973"/>
    <cellStyle name="Entry 1A 2 2 12" xfId="6909"/>
    <cellStyle name="Entry 1A 2 2 13" xfId="12677"/>
    <cellStyle name="Entry 1A 2 2 14" xfId="10753"/>
    <cellStyle name="Entry 1A 2 2 15" xfId="7627"/>
    <cellStyle name="Entry 1A 2 2 16" xfId="16759"/>
    <cellStyle name="Entry 1A 2 2 17" xfId="6717"/>
    <cellStyle name="Entry 1A 2 2 18" xfId="7013"/>
    <cellStyle name="Entry 1A 2 2 19" xfId="7304"/>
    <cellStyle name="Entry 1A 2 2 2" xfId="2280"/>
    <cellStyle name="Entry 1A 2 2 2 10" xfId="5931"/>
    <cellStyle name="Entry 1A 2 2 2 11" xfId="9221"/>
    <cellStyle name="Entry 1A 2 2 2 12" xfId="6781"/>
    <cellStyle name="Entry 1A 2 2 2 13" xfId="7739"/>
    <cellStyle name="Entry 1A 2 2 2 14" xfId="5815"/>
    <cellStyle name="Entry 1A 2 2 2 15" xfId="6402"/>
    <cellStyle name="Entry 1A 2 2 2 16" xfId="9237"/>
    <cellStyle name="Entry 1A 2 2 2 17" xfId="7275"/>
    <cellStyle name="Entry 1A 2 2 2 18" xfId="19663"/>
    <cellStyle name="Entry 1A 2 2 2 19" xfId="6682"/>
    <cellStyle name="Entry 1A 2 2 2 2" xfId="3701"/>
    <cellStyle name="Entry 1A 2 2 2 2 10" xfId="19031"/>
    <cellStyle name="Entry 1A 2 2 2 2 11" xfId="20560"/>
    <cellStyle name="Entry 1A 2 2 2 2 12" xfId="21997"/>
    <cellStyle name="Entry 1A 2 2 2 2 13" xfId="23523"/>
    <cellStyle name="Entry 1A 2 2 2 2 14" xfId="24999"/>
    <cellStyle name="Entry 1A 2 2 2 2 15" xfId="26442"/>
    <cellStyle name="Entry 1A 2 2 2 2 16" xfId="27951"/>
    <cellStyle name="Entry 1A 2 2 2 2 17" xfId="29456"/>
    <cellStyle name="Entry 1A 2 2 2 2 18" xfId="30892"/>
    <cellStyle name="Entry 1A 2 2 2 2 19" xfId="32398"/>
    <cellStyle name="Entry 1A 2 2 2 2 2" xfId="5179"/>
    <cellStyle name="Entry 1A 2 2 2 2 20" xfId="33850"/>
    <cellStyle name="Entry 1A 2 2 2 2 21" xfId="35293"/>
    <cellStyle name="Entry 1A 2 2 2 2 22" xfId="36723"/>
    <cellStyle name="Entry 1A 2 2 2 2 23" xfId="38153"/>
    <cellStyle name="Entry 1A 2 2 2 2 24" xfId="39576"/>
    <cellStyle name="Entry 1A 2 2 2 2 25" xfId="41063"/>
    <cellStyle name="Entry 1A 2 2 2 2 26" xfId="42502"/>
    <cellStyle name="Entry 1A 2 2 2 2 27" xfId="43926"/>
    <cellStyle name="Entry 1A 2 2 2 2 28" xfId="45338"/>
    <cellStyle name="Entry 1A 2 2 2 2 29" xfId="46743"/>
    <cellStyle name="Entry 1A 2 2 2 2 3" xfId="8665"/>
    <cellStyle name="Entry 1A 2 2 2 2 30" xfId="48150"/>
    <cellStyle name="Entry 1A 2 2 2 2 31" xfId="49586"/>
    <cellStyle name="Entry 1A 2 2 2 2 32" xfId="51019"/>
    <cellStyle name="Entry 1A 2 2 2 2 33" xfId="52408"/>
    <cellStyle name="Entry 1A 2 2 2 2 34" xfId="53791"/>
    <cellStyle name="Entry 1A 2 2 2 2 35" xfId="55200"/>
    <cellStyle name="Entry 1A 2 2 2 2 36" xfId="56573"/>
    <cellStyle name="Entry 1A 2 2 2 2 37" xfId="57969"/>
    <cellStyle name="Entry 1A 2 2 2 2 38" xfId="60407"/>
    <cellStyle name="Entry 1A 2 2 2 2 4" xfId="10120"/>
    <cellStyle name="Entry 1A 2 2 2 2 5" xfId="11610"/>
    <cellStyle name="Entry 1A 2 2 2 2 6" xfId="13060"/>
    <cellStyle name="Entry 1A 2 2 2 2 7" xfId="14593"/>
    <cellStyle name="Entry 1A 2 2 2 2 8" xfId="16051"/>
    <cellStyle name="Entry 1A 2 2 2 2 9" xfId="17506"/>
    <cellStyle name="Entry 1A 2 2 2 20" xfId="7319"/>
    <cellStyle name="Entry 1A 2 2 2 21" xfId="7550"/>
    <cellStyle name="Entry 1A 2 2 2 22" xfId="6847"/>
    <cellStyle name="Entry 1A 2 2 2 23" xfId="6491"/>
    <cellStyle name="Entry 1A 2 2 2 24" xfId="28600"/>
    <cellStyle name="Entry 1A 2 2 2 25" xfId="26071"/>
    <cellStyle name="Entry 1A 2 2 2 26" xfId="7541"/>
    <cellStyle name="Entry 1A 2 2 2 27" xfId="23054"/>
    <cellStyle name="Entry 1A 2 2 2 28" xfId="33006"/>
    <cellStyle name="Entry 1A 2 2 2 29" xfId="18146"/>
    <cellStyle name="Entry 1A 2 2 2 3" xfId="4031"/>
    <cellStyle name="Entry 1A 2 2 2 3 10" xfId="19359"/>
    <cellStyle name="Entry 1A 2 2 2 3 11" xfId="20889"/>
    <cellStyle name="Entry 1A 2 2 2 3 12" xfId="22325"/>
    <cellStyle name="Entry 1A 2 2 2 3 13" xfId="23851"/>
    <cellStyle name="Entry 1A 2 2 2 3 14" xfId="25328"/>
    <cellStyle name="Entry 1A 2 2 2 3 15" xfId="26770"/>
    <cellStyle name="Entry 1A 2 2 2 3 16" xfId="28280"/>
    <cellStyle name="Entry 1A 2 2 2 3 17" xfId="29785"/>
    <cellStyle name="Entry 1A 2 2 2 3 18" xfId="31222"/>
    <cellStyle name="Entry 1A 2 2 2 3 19" xfId="32728"/>
    <cellStyle name="Entry 1A 2 2 2 3 2" xfId="5505"/>
    <cellStyle name="Entry 1A 2 2 2 3 20" xfId="34180"/>
    <cellStyle name="Entry 1A 2 2 2 3 21" xfId="35621"/>
    <cellStyle name="Entry 1A 2 2 2 3 22" xfId="37050"/>
    <cellStyle name="Entry 1A 2 2 2 3 23" xfId="38481"/>
    <cellStyle name="Entry 1A 2 2 2 3 24" xfId="39906"/>
    <cellStyle name="Entry 1A 2 2 2 3 25" xfId="41389"/>
    <cellStyle name="Entry 1A 2 2 2 3 26" xfId="42830"/>
    <cellStyle name="Entry 1A 2 2 2 3 27" xfId="44253"/>
    <cellStyle name="Entry 1A 2 2 2 3 28" xfId="45665"/>
    <cellStyle name="Entry 1A 2 2 2 3 29" xfId="47070"/>
    <cellStyle name="Entry 1A 2 2 2 3 3" xfId="8994"/>
    <cellStyle name="Entry 1A 2 2 2 3 30" xfId="48478"/>
    <cellStyle name="Entry 1A 2 2 2 3 31" xfId="49912"/>
    <cellStyle name="Entry 1A 2 2 2 3 32" xfId="51346"/>
    <cellStyle name="Entry 1A 2 2 2 3 33" xfId="52733"/>
    <cellStyle name="Entry 1A 2 2 2 3 34" xfId="54117"/>
    <cellStyle name="Entry 1A 2 2 2 3 35" xfId="55525"/>
    <cellStyle name="Entry 1A 2 2 2 3 36" xfId="56899"/>
    <cellStyle name="Entry 1A 2 2 2 3 37" xfId="58294"/>
    <cellStyle name="Entry 1A 2 2 2 3 4" xfId="10447"/>
    <cellStyle name="Entry 1A 2 2 2 3 5" xfId="11940"/>
    <cellStyle name="Entry 1A 2 2 2 3 6" xfId="13388"/>
    <cellStyle name="Entry 1A 2 2 2 3 7" xfId="14922"/>
    <cellStyle name="Entry 1A 2 2 2 3 8" xfId="16380"/>
    <cellStyle name="Entry 1A 2 2 2 3 9" xfId="17834"/>
    <cellStyle name="Entry 1A 2 2 2 30" xfId="11435"/>
    <cellStyle name="Entry 1A 2 2 2 31" xfId="5959"/>
    <cellStyle name="Entry 1A 2 2 2 32" xfId="24073"/>
    <cellStyle name="Entry 1A 2 2 2 33" xfId="7250"/>
    <cellStyle name="Entry 1A 2 2 2 34" xfId="35973"/>
    <cellStyle name="Entry 1A 2 2 2 35" xfId="45880"/>
    <cellStyle name="Entry 1A 2 2 2 36" xfId="7750"/>
    <cellStyle name="Entry 1A 2 2 2 37" xfId="18445"/>
    <cellStyle name="Entry 1A 2 2 2 38" xfId="35152"/>
    <cellStyle name="Entry 1A 2 2 2 39" xfId="44725"/>
    <cellStyle name="Entry 1A 2 2 2 4" xfId="4117"/>
    <cellStyle name="Entry 1A 2 2 2 4 10" xfId="19445"/>
    <cellStyle name="Entry 1A 2 2 2 4 11" xfId="20975"/>
    <cellStyle name="Entry 1A 2 2 2 4 12" xfId="22411"/>
    <cellStyle name="Entry 1A 2 2 2 4 13" xfId="23937"/>
    <cellStyle name="Entry 1A 2 2 2 4 14" xfId="25414"/>
    <cellStyle name="Entry 1A 2 2 2 4 15" xfId="26856"/>
    <cellStyle name="Entry 1A 2 2 2 4 16" xfId="28366"/>
    <cellStyle name="Entry 1A 2 2 2 4 17" xfId="29871"/>
    <cellStyle name="Entry 1A 2 2 2 4 18" xfId="31308"/>
    <cellStyle name="Entry 1A 2 2 2 4 19" xfId="32814"/>
    <cellStyle name="Entry 1A 2 2 2 4 2" xfId="5591"/>
    <cellStyle name="Entry 1A 2 2 2 4 20" xfId="34266"/>
    <cellStyle name="Entry 1A 2 2 2 4 21" xfId="35707"/>
    <cellStyle name="Entry 1A 2 2 2 4 22" xfId="37136"/>
    <cellStyle name="Entry 1A 2 2 2 4 23" xfId="38567"/>
    <cellStyle name="Entry 1A 2 2 2 4 24" xfId="39992"/>
    <cellStyle name="Entry 1A 2 2 2 4 25" xfId="41475"/>
    <cellStyle name="Entry 1A 2 2 2 4 26" xfId="42916"/>
    <cellStyle name="Entry 1A 2 2 2 4 27" xfId="44339"/>
    <cellStyle name="Entry 1A 2 2 2 4 28" xfId="45751"/>
    <cellStyle name="Entry 1A 2 2 2 4 29" xfId="47156"/>
    <cellStyle name="Entry 1A 2 2 2 4 3" xfId="9080"/>
    <cellStyle name="Entry 1A 2 2 2 4 30" xfId="48564"/>
    <cellStyle name="Entry 1A 2 2 2 4 31" xfId="49998"/>
    <cellStyle name="Entry 1A 2 2 2 4 32" xfId="51432"/>
    <cellStyle name="Entry 1A 2 2 2 4 33" xfId="52819"/>
    <cellStyle name="Entry 1A 2 2 2 4 34" xfId="54203"/>
    <cellStyle name="Entry 1A 2 2 2 4 35" xfId="55611"/>
    <cellStyle name="Entry 1A 2 2 2 4 36" xfId="56985"/>
    <cellStyle name="Entry 1A 2 2 2 4 37" xfId="58380"/>
    <cellStyle name="Entry 1A 2 2 2 4 4" xfId="10533"/>
    <cellStyle name="Entry 1A 2 2 2 4 5" xfId="12026"/>
    <cellStyle name="Entry 1A 2 2 2 4 6" xfId="13474"/>
    <cellStyle name="Entry 1A 2 2 2 4 7" xfId="15008"/>
    <cellStyle name="Entry 1A 2 2 2 4 8" xfId="16466"/>
    <cellStyle name="Entry 1A 2 2 2 4 9" xfId="17920"/>
    <cellStyle name="Entry 1A 2 2 2 40" xfId="50118"/>
    <cellStyle name="Entry 1A 2 2 2 41" xfId="37270"/>
    <cellStyle name="Entry 1A 2 2 2 42" xfId="58675"/>
    <cellStyle name="Entry 1A 2 2 2 5" xfId="2749"/>
    <cellStyle name="Entry 1A 2 2 2 6" xfId="4283"/>
    <cellStyle name="Entry 1A 2 2 2 7" xfId="7651"/>
    <cellStyle name="Entry 1A 2 2 2 8" xfId="6120"/>
    <cellStyle name="Entry 1A 2 2 2 9" xfId="5840"/>
    <cellStyle name="Entry 1A 2 2 20" xfId="5743"/>
    <cellStyle name="Entry 1A 2 2 21" xfId="16653"/>
    <cellStyle name="Entry 1A 2 2 22" xfId="5989"/>
    <cellStyle name="Entry 1A 2 2 23" xfId="18124"/>
    <cellStyle name="Entry 1A 2 2 24" xfId="5851"/>
    <cellStyle name="Entry 1A 2 2 25" xfId="19570"/>
    <cellStyle name="Entry 1A 2 2 26" xfId="6598"/>
    <cellStyle name="Entry 1A 2 2 27" xfId="31484"/>
    <cellStyle name="Entry 1A 2 2 28" xfId="6498"/>
    <cellStyle name="Entry 1A 2 2 29" xfId="7131"/>
    <cellStyle name="Entry 1A 2 2 3" xfId="3328"/>
    <cellStyle name="Entry 1A 2 2 3 10" xfId="18659"/>
    <cellStyle name="Entry 1A 2 2 3 11" xfId="20189"/>
    <cellStyle name="Entry 1A 2 2 3 12" xfId="21629"/>
    <cellStyle name="Entry 1A 2 2 3 13" xfId="23153"/>
    <cellStyle name="Entry 1A 2 2 3 14" xfId="24629"/>
    <cellStyle name="Entry 1A 2 2 3 15" xfId="26074"/>
    <cellStyle name="Entry 1A 2 2 3 16" xfId="27580"/>
    <cellStyle name="Entry 1A 2 2 3 17" xfId="29088"/>
    <cellStyle name="Entry 1A 2 2 3 18" xfId="30521"/>
    <cellStyle name="Entry 1A 2 2 3 19" xfId="32030"/>
    <cellStyle name="Entry 1A 2 2 3 2" xfId="4815"/>
    <cellStyle name="Entry 1A 2 2 3 20" xfId="33481"/>
    <cellStyle name="Entry 1A 2 2 3 21" xfId="34923"/>
    <cellStyle name="Entry 1A 2 2 3 22" xfId="36353"/>
    <cellStyle name="Entry 1A 2 2 3 23" xfId="37785"/>
    <cellStyle name="Entry 1A 2 2 3 24" xfId="39208"/>
    <cellStyle name="Entry 1A 2 2 3 25" xfId="40699"/>
    <cellStyle name="Entry 1A 2 2 3 26" xfId="42135"/>
    <cellStyle name="Entry 1A 2 2 3 27" xfId="43557"/>
    <cellStyle name="Entry 1A 2 2 3 28" xfId="44971"/>
    <cellStyle name="Entry 1A 2 2 3 29" xfId="46380"/>
    <cellStyle name="Entry 1A 2 2 3 3" xfId="8292"/>
    <cellStyle name="Entry 1A 2 2 3 30" xfId="47783"/>
    <cellStyle name="Entry 1A 2 2 3 31" xfId="49224"/>
    <cellStyle name="Entry 1A 2 2 3 32" xfId="50656"/>
    <cellStyle name="Entry 1A 2 2 3 33" xfId="52046"/>
    <cellStyle name="Entry 1A 2 2 3 34" xfId="53427"/>
    <cellStyle name="Entry 1A 2 2 3 35" xfId="54838"/>
    <cellStyle name="Entry 1A 2 2 3 36" xfId="56210"/>
    <cellStyle name="Entry 1A 2 2 3 37" xfId="57608"/>
    <cellStyle name="Entry 1A 2 2 3 38" xfId="60241"/>
    <cellStyle name="Entry 1A 2 2 3 4" xfId="9749"/>
    <cellStyle name="Entry 1A 2 2 3 5" xfId="11239"/>
    <cellStyle name="Entry 1A 2 2 3 6" xfId="12689"/>
    <cellStyle name="Entry 1A 2 2 3 7" xfId="14222"/>
    <cellStyle name="Entry 1A 2 2 3 8" xfId="15681"/>
    <cellStyle name="Entry 1A 2 2 3 9" xfId="17136"/>
    <cellStyle name="Entry 1A 2 2 30" xfId="8223"/>
    <cellStyle name="Entry 1A 2 2 31" xfId="15582"/>
    <cellStyle name="Entry 1A 2 2 32" xfId="13208"/>
    <cellStyle name="Entry 1A 2 2 33" xfId="24100"/>
    <cellStyle name="Entry 1A 2 2 34" xfId="32963"/>
    <cellStyle name="Entry 1A 2 2 35" xfId="6825"/>
    <cellStyle name="Entry 1A 2 2 36" xfId="35848"/>
    <cellStyle name="Entry 1A 2 2 37" xfId="40184"/>
    <cellStyle name="Entry 1A 2 2 38" xfId="41598"/>
    <cellStyle name="Entry 1A 2 2 39" xfId="7048"/>
    <cellStyle name="Entry 1A 2 2 4" xfId="3858"/>
    <cellStyle name="Entry 1A 2 2 4 10" xfId="19187"/>
    <cellStyle name="Entry 1A 2 2 4 11" xfId="20717"/>
    <cellStyle name="Entry 1A 2 2 4 12" xfId="22153"/>
    <cellStyle name="Entry 1A 2 2 4 13" xfId="23679"/>
    <cellStyle name="Entry 1A 2 2 4 14" xfId="25155"/>
    <cellStyle name="Entry 1A 2 2 4 15" xfId="26598"/>
    <cellStyle name="Entry 1A 2 2 4 16" xfId="28108"/>
    <cellStyle name="Entry 1A 2 2 4 17" xfId="29613"/>
    <cellStyle name="Entry 1A 2 2 4 18" xfId="31049"/>
    <cellStyle name="Entry 1A 2 2 4 19" xfId="32555"/>
    <cellStyle name="Entry 1A 2 2 4 2" xfId="5334"/>
    <cellStyle name="Entry 1A 2 2 4 20" xfId="34007"/>
    <cellStyle name="Entry 1A 2 2 4 21" xfId="35449"/>
    <cellStyle name="Entry 1A 2 2 4 22" xfId="36878"/>
    <cellStyle name="Entry 1A 2 2 4 23" xfId="38308"/>
    <cellStyle name="Entry 1A 2 2 4 24" xfId="39733"/>
    <cellStyle name="Entry 1A 2 2 4 25" xfId="41218"/>
    <cellStyle name="Entry 1A 2 2 4 26" xfId="42658"/>
    <cellStyle name="Entry 1A 2 2 4 27" xfId="44081"/>
    <cellStyle name="Entry 1A 2 2 4 28" xfId="45494"/>
    <cellStyle name="Entry 1A 2 2 4 29" xfId="46897"/>
    <cellStyle name="Entry 1A 2 2 4 3" xfId="8821"/>
    <cellStyle name="Entry 1A 2 2 4 30" xfId="48307"/>
    <cellStyle name="Entry 1A 2 2 4 31" xfId="49741"/>
    <cellStyle name="Entry 1A 2 2 4 32" xfId="51174"/>
    <cellStyle name="Entry 1A 2 2 4 33" xfId="52562"/>
    <cellStyle name="Entry 1A 2 2 4 34" xfId="53946"/>
    <cellStyle name="Entry 1A 2 2 4 35" xfId="55354"/>
    <cellStyle name="Entry 1A 2 2 4 36" xfId="56728"/>
    <cellStyle name="Entry 1A 2 2 4 37" xfId="58123"/>
    <cellStyle name="Entry 1A 2 2 4 4" xfId="10276"/>
    <cellStyle name="Entry 1A 2 2 4 5" xfId="11767"/>
    <cellStyle name="Entry 1A 2 2 4 6" xfId="13217"/>
    <cellStyle name="Entry 1A 2 2 4 7" xfId="14749"/>
    <cellStyle name="Entry 1A 2 2 4 8" xfId="16208"/>
    <cellStyle name="Entry 1A 2 2 4 9" xfId="17663"/>
    <cellStyle name="Entry 1A 2 2 40" xfId="45869"/>
    <cellStyle name="Entry 1A 2 2 41" xfId="7804"/>
    <cellStyle name="Entry 1A 2 2 42" xfId="52946"/>
    <cellStyle name="Entry 1A 2 2 43" xfId="58639"/>
    <cellStyle name="Entry 1A 2 2 5" xfId="2911"/>
    <cellStyle name="Entry 1A 2 2 5 10" xfId="18247"/>
    <cellStyle name="Entry 1A 2 2 5 11" xfId="19779"/>
    <cellStyle name="Entry 1A 2 2 5 12" xfId="21224"/>
    <cellStyle name="Entry 1A 2 2 5 13" xfId="22740"/>
    <cellStyle name="Entry 1A 2 2 5 14" xfId="24220"/>
    <cellStyle name="Entry 1A 2 2 5 15" xfId="25667"/>
    <cellStyle name="Entry 1A 2 2 5 16" xfId="27174"/>
    <cellStyle name="Entry 1A 2 2 5 17" xfId="28680"/>
    <cellStyle name="Entry 1A 2 2 5 18" xfId="30114"/>
    <cellStyle name="Entry 1A 2 2 5 19" xfId="31622"/>
    <cellStyle name="Entry 1A 2 2 5 2" xfId="4423"/>
    <cellStyle name="Entry 1A 2 2 5 20" xfId="33077"/>
    <cellStyle name="Entry 1A 2 2 5 21" xfId="34516"/>
    <cellStyle name="Entry 1A 2 2 5 22" xfId="35950"/>
    <cellStyle name="Entry 1A 2 2 5 23" xfId="37383"/>
    <cellStyle name="Entry 1A 2 2 5 24" xfId="38800"/>
    <cellStyle name="Entry 1A 2 2 5 25" xfId="40301"/>
    <cellStyle name="Entry 1A 2 2 5 26" xfId="41732"/>
    <cellStyle name="Entry 1A 2 2 5 27" xfId="43156"/>
    <cellStyle name="Entry 1A 2 2 5 28" xfId="44574"/>
    <cellStyle name="Entry 1A 2 2 5 29" xfId="45982"/>
    <cellStyle name="Entry 1A 2 2 5 3" xfId="7878"/>
    <cellStyle name="Entry 1A 2 2 5 30" xfId="47388"/>
    <cellStyle name="Entry 1A 2 2 5 31" xfId="48829"/>
    <cellStyle name="Entry 1A 2 2 5 32" xfId="50261"/>
    <cellStyle name="Entry 1A 2 2 5 33" xfId="51649"/>
    <cellStyle name="Entry 1A 2 2 5 34" xfId="53035"/>
    <cellStyle name="Entry 1A 2 2 5 35" xfId="54444"/>
    <cellStyle name="Entry 1A 2 2 5 36" xfId="55819"/>
    <cellStyle name="Entry 1A 2 2 5 37" xfId="57218"/>
    <cellStyle name="Entry 1A 2 2 5 4" xfId="9337"/>
    <cellStyle name="Entry 1A 2 2 5 5" xfId="10831"/>
    <cellStyle name="Entry 1A 2 2 5 6" xfId="12280"/>
    <cellStyle name="Entry 1A 2 2 5 7" xfId="13814"/>
    <cellStyle name="Entry 1A 2 2 5 8" xfId="15269"/>
    <cellStyle name="Entry 1A 2 2 5 9" xfId="16726"/>
    <cellStyle name="Entry 1A 2 2 6" xfId="2693"/>
    <cellStyle name="Entry 1A 2 2 7" xfId="2809"/>
    <cellStyle name="Entry 1A 2 2 8" xfId="7287"/>
    <cellStyle name="Entry 1A 2 2 9" xfId="6473"/>
    <cellStyle name="Entry 1A 2 20" xfId="7443"/>
    <cellStyle name="Entry 1A 2 21" xfId="6686"/>
    <cellStyle name="Entry 1A 2 22" xfId="13886"/>
    <cellStyle name="Entry 1A 2 23" xfId="10662"/>
    <cellStyle name="Entry 1A 2 24" xfId="13949"/>
    <cellStyle name="Entry 1A 2 25" xfId="28484"/>
    <cellStyle name="Entry 1A 2 26" xfId="7119"/>
    <cellStyle name="Entry 1A 2 27" xfId="6340"/>
    <cellStyle name="Entry 1A 2 28" xfId="27075"/>
    <cellStyle name="Entry 1A 2 29" xfId="15726"/>
    <cellStyle name="Entry 1A 2 3" xfId="2270"/>
    <cellStyle name="Entry 1A 2 3 10" xfId="9212"/>
    <cellStyle name="Entry 1A 2 3 11" xfId="7488"/>
    <cellStyle name="Entry 1A 2 3 12" xfId="7629"/>
    <cellStyle name="Entry 1A 2 3 13" xfId="7408"/>
    <cellStyle name="Entry 1A 2 3 14" xfId="7058"/>
    <cellStyle name="Entry 1A 2 3 15" xfId="5819"/>
    <cellStyle name="Entry 1A 2 3 16" xfId="9230"/>
    <cellStyle name="Entry 1A 2 3 17" xfId="19631"/>
    <cellStyle name="Entry 1A 2 3 18" xfId="6451"/>
    <cellStyle name="Entry 1A 2 3 19" xfId="6163"/>
    <cellStyle name="Entry 1A 2 3 2" xfId="3691"/>
    <cellStyle name="Entry 1A 2 3 2 10" xfId="19021"/>
    <cellStyle name="Entry 1A 2 3 2 11" xfId="20550"/>
    <cellStyle name="Entry 1A 2 3 2 12" xfId="21987"/>
    <cellStyle name="Entry 1A 2 3 2 13" xfId="23513"/>
    <cellStyle name="Entry 1A 2 3 2 14" xfId="24989"/>
    <cellStyle name="Entry 1A 2 3 2 15" xfId="26432"/>
    <cellStyle name="Entry 1A 2 3 2 16" xfId="27941"/>
    <cellStyle name="Entry 1A 2 3 2 17" xfId="29446"/>
    <cellStyle name="Entry 1A 2 3 2 18" xfId="30882"/>
    <cellStyle name="Entry 1A 2 3 2 19" xfId="32388"/>
    <cellStyle name="Entry 1A 2 3 2 2" xfId="5169"/>
    <cellStyle name="Entry 1A 2 3 2 20" xfId="33840"/>
    <cellStyle name="Entry 1A 2 3 2 21" xfId="35283"/>
    <cellStyle name="Entry 1A 2 3 2 22" xfId="36713"/>
    <cellStyle name="Entry 1A 2 3 2 23" xfId="38143"/>
    <cellStyle name="Entry 1A 2 3 2 24" xfId="39566"/>
    <cellStyle name="Entry 1A 2 3 2 25" xfId="41053"/>
    <cellStyle name="Entry 1A 2 3 2 26" xfId="42492"/>
    <cellStyle name="Entry 1A 2 3 2 27" xfId="43916"/>
    <cellStyle name="Entry 1A 2 3 2 28" xfId="45328"/>
    <cellStyle name="Entry 1A 2 3 2 29" xfId="46733"/>
    <cellStyle name="Entry 1A 2 3 2 3" xfId="8655"/>
    <cellStyle name="Entry 1A 2 3 2 30" xfId="48140"/>
    <cellStyle name="Entry 1A 2 3 2 31" xfId="49576"/>
    <cellStyle name="Entry 1A 2 3 2 32" xfId="51009"/>
    <cellStyle name="Entry 1A 2 3 2 33" xfId="52398"/>
    <cellStyle name="Entry 1A 2 3 2 34" xfId="53781"/>
    <cellStyle name="Entry 1A 2 3 2 35" xfId="55190"/>
    <cellStyle name="Entry 1A 2 3 2 36" xfId="56563"/>
    <cellStyle name="Entry 1A 2 3 2 37" xfId="57959"/>
    <cellStyle name="Entry 1A 2 3 2 38" xfId="60403"/>
    <cellStyle name="Entry 1A 2 3 2 4" xfId="10110"/>
    <cellStyle name="Entry 1A 2 3 2 5" xfId="11600"/>
    <cellStyle name="Entry 1A 2 3 2 6" xfId="13050"/>
    <cellStyle name="Entry 1A 2 3 2 7" xfId="14583"/>
    <cellStyle name="Entry 1A 2 3 2 8" xfId="16041"/>
    <cellStyle name="Entry 1A 2 3 2 9" xfId="17496"/>
    <cellStyle name="Entry 1A 2 3 20" xfId="7954"/>
    <cellStyle name="Entry 1A 2 3 21" xfId="7724"/>
    <cellStyle name="Entry 1A 2 3 22" xfId="15166"/>
    <cellStyle name="Entry 1A 2 3 23" xfId="15179"/>
    <cellStyle name="Entry 1A 2 3 24" xfId="13728"/>
    <cellStyle name="Entry 1A 2 3 25" xfId="24831"/>
    <cellStyle name="Entry 1A 2 3 26" xfId="32942"/>
    <cellStyle name="Entry 1A 2 3 27" xfId="7451"/>
    <cellStyle name="Entry 1A 2 3 28" xfId="34429"/>
    <cellStyle name="Entry 1A 2 3 29" xfId="34857"/>
    <cellStyle name="Entry 1A 2 3 3" xfId="4021"/>
    <cellStyle name="Entry 1A 2 3 3 10" xfId="19349"/>
    <cellStyle name="Entry 1A 2 3 3 11" xfId="20879"/>
    <cellStyle name="Entry 1A 2 3 3 12" xfId="22315"/>
    <cellStyle name="Entry 1A 2 3 3 13" xfId="23841"/>
    <cellStyle name="Entry 1A 2 3 3 14" xfId="25318"/>
    <cellStyle name="Entry 1A 2 3 3 15" xfId="26760"/>
    <cellStyle name="Entry 1A 2 3 3 16" xfId="28270"/>
    <cellStyle name="Entry 1A 2 3 3 17" xfId="29775"/>
    <cellStyle name="Entry 1A 2 3 3 18" xfId="31212"/>
    <cellStyle name="Entry 1A 2 3 3 19" xfId="32718"/>
    <cellStyle name="Entry 1A 2 3 3 2" xfId="5495"/>
    <cellStyle name="Entry 1A 2 3 3 20" xfId="34170"/>
    <cellStyle name="Entry 1A 2 3 3 21" xfId="35611"/>
    <cellStyle name="Entry 1A 2 3 3 22" xfId="37040"/>
    <cellStyle name="Entry 1A 2 3 3 23" xfId="38471"/>
    <cellStyle name="Entry 1A 2 3 3 24" xfId="39896"/>
    <cellStyle name="Entry 1A 2 3 3 25" xfId="41379"/>
    <cellStyle name="Entry 1A 2 3 3 26" xfId="42820"/>
    <cellStyle name="Entry 1A 2 3 3 27" xfId="44243"/>
    <cellStyle name="Entry 1A 2 3 3 28" xfId="45655"/>
    <cellStyle name="Entry 1A 2 3 3 29" xfId="47060"/>
    <cellStyle name="Entry 1A 2 3 3 3" xfId="8984"/>
    <cellStyle name="Entry 1A 2 3 3 30" xfId="48468"/>
    <cellStyle name="Entry 1A 2 3 3 31" xfId="49902"/>
    <cellStyle name="Entry 1A 2 3 3 32" xfId="51336"/>
    <cellStyle name="Entry 1A 2 3 3 33" xfId="52723"/>
    <cellStyle name="Entry 1A 2 3 3 34" xfId="54107"/>
    <cellStyle name="Entry 1A 2 3 3 35" xfId="55515"/>
    <cellStyle name="Entry 1A 2 3 3 36" xfId="56889"/>
    <cellStyle name="Entry 1A 2 3 3 37" xfId="58284"/>
    <cellStyle name="Entry 1A 2 3 3 4" xfId="10437"/>
    <cellStyle name="Entry 1A 2 3 3 5" xfId="11930"/>
    <cellStyle name="Entry 1A 2 3 3 6" xfId="13378"/>
    <cellStyle name="Entry 1A 2 3 3 7" xfId="14912"/>
    <cellStyle name="Entry 1A 2 3 3 8" xfId="16370"/>
    <cellStyle name="Entry 1A 2 3 3 9" xfId="17824"/>
    <cellStyle name="Entry 1A 2 3 30" xfId="37298"/>
    <cellStyle name="Entry 1A 2 3 31" xfId="22532"/>
    <cellStyle name="Entry 1A 2 3 32" xfId="30018"/>
    <cellStyle name="Entry 1A 2 3 33" xfId="28533"/>
    <cellStyle name="Entry 1A 2 3 34" xfId="39196"/>
    <cellStyle name="Entry 1A 2 3 35" xfId="24105"/>
    <cellStyle name="Entry 1A 2 3 36" xfId="38856"/>
    <cellStyle name="Entry 1A 2 3 37" xfId="13686"/>
    <cellStyle name="Entry 1A 2 3 38" xfId="41788"/>
    <cellStyle name="Entry 1A 2 3 39" xfId="41865"/>
    <cellStyle name="Entry 1A 2 3 4" xfId="4107"/>
    <cellStyle name="Entry 1A 2 3 4 10" xfId="19435"/>
    <cellStyle name="Entry 1A 2 3 4 11" xfId="20965"/>
    <cellStyle name="Entry 1A 2 3 4 12" xfId="22401"/>
    <cellStyle name="Entry 1A 2 3 4 13" xfId="23927"/>
    <cellStyle name="Entry 1A 2 3 4 14" xfId="25404"/>
    <cellStyle name="Entry 1A 2 3 4 15" xfId="26846"/>
    <cellStyle name="Entry 1A 2 3 4 16" xfId="28356"/>
    <cellStyle name="Entry 1A 2 3 4 17" xfId="29861"/>
    <cellStyle name="Entry 1A 2 3 4 18" xfId="31298"/>
    <cellStyle name="Entry 1A 2 3 4 19" xfId="32804"/>
    <cellStyle name="Entry 1A 2 3 4 2" xfId="5581"/>
    <cellStyle name="Entry 1A 2 3 4 20" xfId="34256"/>
    <cellStyle name="Entry 1A 2 3 4 21" xfId="35697"/>
    <cellStyle name="Entry 1A 2 3 4 22" xfId="37126"/>
    <cellStyle name="Entry 1A 2 3 4 23" xfId="38557"/>
    <cellStyle name="Entry 1A 2 3 4 24" xfId="39982"/>
    <cellStyle name="Entry 1A 2 3 4 25" xfId="41465"/>
    <cellStyle name="Entry 1A 2 3 4 26" xfId="42906"/>
    <cellStyle name="Entry 1A 2 3 4 27" xfId="44329"/>
    <cellStyle name="Entry 1A 2 3 4 28" xfId="45741"/>
    <cellStyle name="Entry 1A 2 3 4 29" xfId="47146"/>
    <cellStyle name="Entry 1A 2 3 4 3" xfId="9070"/>
    <cellStyle name="Entry 1A 2 3 4 30" xfId="48554"/>
    <cellStyle name="Entry 1A 2 3 4 31" xfId="49988"/>
    <cellStyle name="Entry 1A 2 3 4 32" xfId="51422"/>
    <cellStyle name="Entry 1A 2 3 4 33" xfId="52809"/>
    <cellStyle name="Entry 1A 2 3 4 34" xfId="54193"/>
    <cellStyle name="Entry 1A 2 3 4 35" xfId="55601"/>
    <cellStyle name="Entry 1A 2 3 4 36" xfId="56975"/>
    <cellStyle name="Entry 1A 2 3 4 37" xfId="58370"/>
    <cellStyle name="Entry 1A 2 3 4 4" xfId="10523"/>
    <cellStyle name="Entry 1A 2 3 4 5" xfId="12016"/>
    <cellStyle name="Entry 1A 2 3 4 6" xfId="13464"/>
    <cellStyle name="Entry 1A 2 3 4 7" xfId="14998"/>
    <cellStyle name="Entry 1A 2 3 4 8" xfId="16456"/>
    <cellStyle name="Entry 1A 2 3 4 9" xfId="17910"/>
    <cellStyle name="Entry 1A 2 3 40" xfId="32969"/>
    <cellStyle name="Entry 1A 2 3 41" xfId="54351"/>
    <cellStyle name="Entry 1A 2 3 42" xfId="58665"/>
    <cellStyle name="Entry 1A 2 3 5" xfId="2739"/>
    <cellStyle name="Entry 1A 2 3 6" xfId="4273"/>
    <cellStyle name="Entry 1A 2 3 7" xfId="7641"/>
    <cellStyle name="Entry 1A 2 3 8" xfId="7240"/>
    <cellStyle name="Entry 1A 2 3 9" xfId="5855"/>
    <cellStyle name="Entry 1A 2 30" xfId="6828"/>
    <cellStyle name="Entry 1A 2 31" xfId="32259"/>
    <cellStyle name="Entry 1A 2 32" xfId="7292"/>
    <cellStyle name="Entry 1A 2 33" xfId="34384"/>
    <cellStyle name="Entry 1A 2 34" xfId="40204"/>
    <cellStyle name="Entry 1A 2 35" xfId="27042"/>
    <cellStyle name="Entry 1A 2 36" xfId="27099"/>
    <cellStyle name="Entry 1A 2 37" xfId="28490"/>
    <cellStyle name="Entry 1A 2 38" xfId="18889"/>
    <cellStyle name="Entry 1A 2 39" xfId="25545"/>
    <cellStyle name="Entry 1A 2 4" xfId="3659"/>
    <cellStyle name="Entry 1A 2 4 10" xfId="18989"/>
    <cellStyle name="Entry 1A 2 4 11" xfId="20518"/>
    <cellStyle name="Entry 1A 2 4 12" xfId="21955"/>
    <cellStyle name="Entry 1A 2 4 13" xfId="23481"/>
    <cellStyle name="Entry 1A 2 4 14" xfId="24957"/>
    <cellStyle name="Entry 1A 2 4 15" xfId="26401"/>
    <cellStyle name="Entry 1A 2 4 16" xfId="27909"/>
    <cellStyle name="Entry 1A 2 4 17" xfId="29415"/>
    <cellStyle name="Entry 1A 2 4 18" xfId="30850"/>
    <cellStyle name="Entry 1A 2 4 19" xfId="32357"/>
    <cellStyle name="Entry 1A 2 4 2" xfId="5137"/>
    <cellStyle name="Entry 1A 2 4 20" xfId="33809"/>
    <cellStyle name="Entry 1A 2 4 21" xfId="35251"/>
    <cellStyle name="Entry 1A 2 4 22" xfId="36681"/>
    <cellStyle name="Entry 1A 2 4 23" xfId="38111"/>
    <cellStyle name="Entry 1A 2 4 24" xfId="39534"/>
    <cellStyle name="Entry 1A 2 4 25" xfId="41023"/>
    <cellStyle name="Entry 1A 2 4 26" xfId="42461"/>
    <cellStyle name="Entry 1A 2 4 27" xfId="43885"/>
    <cellStyle name="Entry 1A 2 4 28" xfId="45297"/>
    <cellStyle name="Entry 1A 2 4 29" xfId="46703"/>
    <cellStyle name="Entry 1A 2 4 3" xfId="8623"/>
    <cellStyle name="Entry 1A 2 4 30" xfId="48108"/>
    <cellStyle name="Entry 1A 2 4 31" xfId="49546"/>
    <cellStyle name="Entry 1A 2 4 32" xfId="50978"/>
    <cellStyle name="Entry 1A 2 4 33" xfId="52368"/>
    <cellStyle name="Entry 1A 2 4 34" xfId="53750"/>
    <cellStyle name="Entry 1A 2 4 35" xfId="55160"/>
    <cellStyle name="Entry 1A 2 4 36" xfId="56532"/>
    <cellStyle name="Entry 1A 2 4 37" xfId="57929"/>
    <cellStyle name="Entry 1A 2 4 38" xfId="59173"/>
    <cellStyle name="Entry 1A 2 4 4" xfId="10078"/>
    <cellStyle name="Entry 1A 2 4 5" xfId="11568"/>
    <cellStyle name="Entry 1A 2 4 6" xfId="13019"/>
    <cellStyle name="Entry 1A 2 4 7" xfId="14551"/>
    <cellStyle name="Entry 1A 2 4 8" xfId="16009"/>
    <cellStyle name="Entry 1A 2 4 9" xfId="17464"/>
    <cellStyle name="Entry 1A 2 40" xfId="6418"/>
    <cellStyle name="Entry 1A 2 41" xfId="6728"/>
    <cellStyle name="Entry 1A 2 42" xfId="42132"/>
    <cellStyle name="Entry 1A 2 43" xfId="42353"/>
    <cellStyle name="Entry 1A 2 44" xfId="58547"/>
    <cellStyle name="Entry 1A 2 5" xfId="3482"/>
    <cellStyle name="Entry 1A 2 5 10" xfId="18812"/>
    <cellStyle name="Entry 1A 2 5 11" xfId="20342"/>
    <cellStyle name="Entry 1A 2 5 12" xfId="21780"/>
    <cellStyle name="Entry 1A 2 5 13" xfId="23307"/>
    <cellStyle name="Entry 1A 2 5 14" xfId="24782"/>
    <cellStyle name="Entry 1A 2 5 15" xfId="26226"/>
    <cellStyle name="Entry 1A 2 5 16" xfId="27734"/>
    <cellStyle name="Entry 1A 2 5 17" xfId="29241"/>
    <cellStyle name="Entry 1A 2 5 18" xfId="30674"/>
    <cellStyle name="Entry 1A 2 5 19" xfId="32183"/>
    <cellStyle name="Entry 1A 2 5 2" xfId="4966"/>
    <cellStyle name="Entry 1A 2 5 20" xfId="33635"/>
    <cellStyle name="Entry 1A 2 5 21" xfId="35076"/>
    <cellStyle name="Entry 1A 2 5 22" xfId="36506"/>
    <cellStyle name="Entry 1A 2 5 23" xfId="37936"/>
    <cellStyle name="Entry 1A 2 5 24" xfId="39360"/>
    <cellStyle name="Entry 1A 2 5 25" xfId="40851"/>
    <cellStyle name="Entry 1A 2 5 26" xfId="42288"/>
    <cellStyle name="Entry 1A 2 5 27" xfId="43710"/>
    <cellStyle name="Entry 1A 2 5 28" xfId="45123"/>
    <cellStyle name="Entry 1A 2 5 29" xfId="46531"/>
    <cellStyle name="Entry 1A 2 5 3" xfId="8446"/>
    <cellStyle name="Entry 1A 2 5 30" xfId="47937"/>
    <cellStyle name="Entry 1A 2 5 31" xfId="49375"/>
    <cellStyle name="Entry 1A 2 5 32" xfId="50807"/>
    <cellStyle name="Entry 1A 2 5 33" xfId="52197"/>
    <cellStyle name="Entry 1A 2 5 34" xfId="53578"/>
    <cellStyle name="Entry 1A 2 5 35" xfId="54989"/>
    <cellStyle name="Entry 1A 2 5 36" xfId="56361"/>
    <cellStyle name="Entry 1A 2 5 37" xfId="57759"/>
    <cellStyle name="Entry 1A 2 5 4" xfId="9903"/>
    <cellStyle name="Entry 1A 2 5 5" xfId="11392"/>
    <cellStyle name="Entry 1A 2 5 6" xfId="12843"/>
    <cellStyle name="Entry 1A 2 5 7" xfId="14376"/>
    <cellStyle name="Entry 1A 2 5 8" xfId="15834"/>
    <cellStyle name="Entry 1A 2 5 9" xfId="17289"/>
    <cellStyle name="Entry 1A 2 6" xfId="4044"/>
    <cellStyle name="Entry 1A 2 6 10" xfId="19372"/>
    <cellStyle name="Entry 1A 2 6 11" xfId="20902"/>
    <cellStyle name="Entry 1A 2 6 12" xfId="22338"/>
    <cellStyle name="Entry 1A 2 6 13" xfId="23864"/>
    <cellStyle name="Entry 1A 2 6 14" xfId="25341"/>
    <cellStyle name="Entry 1A 2 6 15" xfId="26783"/>
    <cellStyle name="Entry 1A 2 6 16" xfId="28293"/>
    <cellStyle name="Entry 1A 2 6 17" xfId="29798"/>
    <cellStyle name="Entry 1A 2 6 18" xfId="31235"/>
    <cellStyle name="Entry 1A 2 6 19" xfId="32741"/>
    <cellStyle name="Entry 1A 2 6 2" xfId="5518"/>
    <cellStyle name="Entry 1A 2 6 20" xfId="34193"/>
    <cellStyle name="Entry 1A 2 6 21" xfId="35634"/>
    <cellStyle name="Entry 1A 2 6 22" xfId="37063"/>
    <cellStyle name="Entry 1A 2 6 23" xfId="38494"/>
    <cellStyle name="Entry 1A 2 6 24" xfId="39919"/>
    <cellStyle name="Entry 1A 2 6 25" xfId="41402"/>
    <cellStyle name="Entry 1A 2 6 26" xfId="42843"/>
    <cellStyle name="Entry 1A 2 6 27" xfId="44266"/>
    <cellStyle name="Entry 1A 2 6 28" xfId="45678"/>
    <cellStyle name="Entry 1A 2 6 29" xfId="47083"/>
    <cellStyle name="Entry 1A 2 6 3" xfId="9007"/>
    <cellStyle name="Entry 1A 2 6 30" xfId="48491"/>
    <cellStyle name="Entry 1A 2 6 31" xfId="49925"/>
    <cellStyle name="Entry 1A 2 6 32" xfId="51359"/>
    <cellStyle name="Entry 1A 2 6 33" xfId="52746"/>
    <cellStyle name="Entry 1A 2 6 34" xfId="54130"/>
    <cellStyle name="Entry 1A 2 6 35" xfId="55538"/>
    <cellStyle name="Entry 1A 2 6 36" xfId="56912"/>
    <cellStyle name="Entry 1A 2 6 37" xfId="58307"/>
    <cellStyle name="Entry 1A 2 6 4" xfId="10460"/>
    <cellStyle name="Entry 1A 2 6 5" xfId="11953"/>
    <cellStyle name="Entry 1A 2 6 6" xfId="13401"/>
    <cellStyle name="Entry 1A 2 6 7" xfId="14935"/>
    <cellStyle name="Entry 1A 2 6 8" xfId="16393"/>
    <cellStyle name="Entry 1A 2 6 9" xfId="17847"/>
    <cellStyle name="Entry 1A 2 7" xfId="2535"/>
    <cellStyle name="Entry 1A 2 8" xfId="2674"/>
    <cellStyle name="Entry 1A 2 9" xfId="6064"/>
    <cellStyle name="Entry 1A 2_Sheet3" xfId="1845"/>
    <cellStyle name="Entry 1A 3" xfId="1095"/>
    <cellStyle name="Entry 1A 3 10" xfId="6489"/>
    <cellStyle name="Entry 1A 3 11" xfId="7374"/>
    <cellStyle name="Entry 1A 3 12" xfId="6849"/>
    <cellStyle name="Entry 1A 3 13" xfId="7073"/>
    <cellStyle name="Entry 1A 3 14" xfId="5728"/>
    <cellStyle name="Entry 1A 3 15" xfId="13747"/>
    <cellStyle name="Entry 1A 3 16" xfId="16617"/>
    <cellStyle name="Entry 1A 3 17" xfId="13613"/>
    <cellStyle name="Entry 1A 3 18" xfId="6971"/>
    <cellStyle name="Entry 1A 3 19" xfId="21104"/>
    <cellStyle name="Entry 1A 3 2" xfId="1846"/>
    <cellStyle name="Entry 1A 3 20" xfId="7489"/>
    <cellStyle name="Entry 1A 3 21" xfId="18270"/>
    <cellStyle name="Entry 1A 3 22" xfId="6182"/>
    <cellStyle name="Entry 1A 3 23" xfId="6146"/>
    <cellStyle name="Entry 1A 3 24" xfId="27049"/>
    <cellStyle name="Entry 1A 3 25" xfId="18959"/>
    <cellStyle name="Entry 1A 3 26" xfId="20408"/>
    <cellStyle name="Entry 1A 3 27" xfId="6466"/>
    <cellStyle name="Entry 1A 3 28" xfId="22546"/>
    <cellStyle name="Entry 1A 3 29" xfId="6258"/>
    <cellStyle name="Entry 1A 3 3" xfId="3537"/>
    <cellStyle name="Entry 1A 3 3 10" xfId="18867"/>
    <cellStyle name="Entry 1A 3 3 11" xfId="20396"/>
    <cellStyle name="Entry 1A 3 3 12" xfId="21835"/>
    <cellStyle name="Entry 1A 3 3 13" xfId="23362"/>
    <cellStyle name="Entry 1A 3 3 14" xfId="24836"/>
    <cellStyle name="Entry 1A 3 3 15" xfId="26280"/>
    <cellStyle name="Entry 1A 3 3 16" xfId="27788"/>
    <cellStyle name="Entry 1A 3 3 17" xfId="29294"/>
    <cellStyle name="Entry 1A 3 3 18" xfId="30729"/>
    <cellStyle name="Entry 1A 3 3 19" xfId="32237"/>
    <cellStyle name="Entry 1A 3 3 2" xfId="5019"/>
    <cellStyle name="Entry 1A 3 3 20" xfId="33688"/>
    <cellStyle name="Entry 1A 3 3 21" xfId="35131"/>
    <cellStyle name="Entry 1A 3 3 22" xfId="36561"/>
    <cellStyle name="Entry 1A 3 3 23" xfId="37991"/>
    <cellStyle name="Entry 1A 3 3 24" xfId="39414"/>
    <cellStyle name="Entry 1A 3 3 25" xfId="40905"/>
    <cellStyle name="Entry 1A 3 3 26" xfId="42341"/>
    <cellStyle name="Entry 1A 3 3 27" xfId="43765"/>
    <cellStyle name="Entry 1A 3 3 28" xfId="45176"/>
    <cellStyle name="Entry 1A 3 3 29" xfId="46584"/>
    <cellStyle name="Entry 1A 3 3 3" xfId="8501"/>
    <cellStyle name="Entry 1A 3 3 30" xfId="47990"/>
    <cellStyle name="Entry 1A 3 3 31" xfId="49429"/>
    <cellStyle name="Entry 1A 3 3 32" xfId="50860"/>
    <cellStyle name="Entry 1A 3 3 33" xfId="52250"/>
    <cellStyle name="Entry 1A 3 3 34" xfId="53631"/>
    <cellStyle name="Entry 1A 3 3 35" xfId="55042"/>
    <cellStyle name="Entry 1A 3 3 36" xfId="56414"/>
    <cellStyle name="Entry 1A 3 3 37" xfId="57812"/>
    <cellStyle name="Entry 1A 3 3 38" xfId="58911"/>
    <cellStyle name="Entry 1A 3 3 4" xfId="9957"/>
    <cellStyle name="Entry 1A 3 3 5" xfId="11447"/>
    <cellStyle name="Entry 1A 3 3 6" xfId="12897"/>
    <cellStyle name="Entry 1A 3 3 7" xfId="14430"/>
    <cellStyle name="Entry 1A 3 3 8" xfId="15888"/>
    <cellStyle name="Entry 1A 3 3 9" xfId="17343"/>
    <cellStyle name="Entry 1A 3 30" xfId="5849"/>
    <cellStyle name="Entry 1A 3 31" xfId="12239"/>
    <cellStyle name="Entry 1A 3 32" xfId="7592"/>
    <cellStyle name="Entry 1A 3 33" xfId="16751"/>
    <cellStyle name="Entry 1A 3 34" xfId="31496"/>
    <cellStyle name="Entry 1A 3 35" xfId="25557"/>
    <cellStyle name="Entry 1A 3 36" xfId="7130"/>
    <cellStyle name="Entry 1A 3 37" xfId="41634"/>
    <cellStyle name="Entry 1A 3 38" xfId="18047"/>
    <cellStyle name="Entry 1A 3 39" xfId="38745"/>
    <cellStyle name="Entry 1A 3 4" xfId="3926"/>
    <cellStyle name="Entry 1A 3 4 10" xfId="19255"/>
    <cellStyle name="Entry 1A 3 4 11" xfId="20784"/>
    <cellStyle name="Entry 1A 3 4 12" xfId="22220"/>
    <cellStyle name="Entry 1A 3 4 13" xfId="23746"/>
    <cellStyle name="Entry 1A 3 4 14" xfId="25223"/>
    <cellStyle name="Entry 1A 3 4 15" xfId="26665"/>
    <cellStyle name="Entry 1A 3 4 16" xfId="28176"/>
    <cellStyle name="Entry 1A 3 4 17" xfId="29680"/>
    <cellStyle name="Entry 1A 3 4 18" xfId="31117"/>
    <cellStyle name="Entry 1A 3 4 19" xfId="32623"/>
    <cellStyle name="Entry 1A 3 4 2" xfId="5401"/>
    <cellStyle name="Entry 1A 3 4 20" xfId="34075"/>
    <cellStyle name="Entry 1A 3 4 21" xfId="35517"/>
    <cellStyle name="Entry 1A 3 4 22" xfId="36946"/>
    <cellStyle name="Entry 1A 3 4 23" xfId="38376"/>
    <cellStyle name="Entry 1A 3 4 24" xfId="39801"/>
    <cellStyle name="Entry 1A 3 4 25" xfId="41285"/>
    <cellStyle name="Entry 1A 3 4 26" xfId="42726"/>
    <cellStyle name="Entry 1A 3 4 27" xfId="44148"/>
    <cellStyle name="Entry 1A 3 4 28" xfId="45561"/>
    <cellStyle name="Entry 1A 3 4 29" xfId="46965"/>
    <cellStyle name="Entry 1A 3 4 3" xfId="8889"/>
    <cellStyle name="Entry 1A 3 4 30" xfId="48374"/>
    <cellStyle name="Entry 1A 3 4 31" xfId="49808"/>
    <cellStyle name="Entry 1A 3 4 32" xfId="51242"/>
    <cellStyle name="Entry 1A 3 4 33" xfId="52629"/>
    <cellStyle name="Entry 1A 3 4 34" xfId="54013"/>
    <cellStyle name="Entry 1A 3 4 35" xfId="55421"/>
    <cellStyle name="Entry 1A 3 4 36" xfId="56795"/>
    <cellStyle name="Entry 1A 3 4 37" xfId="58190"/>
    <cellStyle name="Entry 1A 3 4 4" xfId="10343"/>
    <cellStyle name="Entry 1A 3 4 5" xfId="11835"/>
    <cellStyle name="Entry 1A 3 4 6" xfId="13284"/>
    <cellStyle name="Entry 1A 3 4 7" xfId="14817"/>
    <cellStyle name="Entry 1A 3 4 8" xfId="16275"/>
    <cellStyle name="Entry 1A 3 4 9" xfId="17730"/>
    <cellStyle name="Entry 1A 3 40" xfId="18145"/>
    <cellStyle name="Entry 1A 3 41" xfId="34431"/>
    <cellStyle name="Entry 1A 3 42" xfId="44463"/>
    <cellStyle name="Entry 1A 3 43" xfId="58571"/>
    <cellStyle name="Entry 1A 3 5" xfId="2884"/>
    <cellStyle name="Entry 1A 3 5 10" xfId="18220"/>
    <cellStyle name="Entry 1A 3 5 11" xfId="19752"/>
    <cellStyle name="Entry 1A 3 5 12" xfId="21197"/>
    <cellStyle name="Entry 1A 3 5 13" xfId="22713"/>
    <cellStyle name="Entry 1A 3 5 14" xfId="24193"/>
    <cellStyle name="Entry 1A 3 5 15" xfId="25640"/>
    <cellStyle name="Entry 1A 3 5 16" xfId="27147"/>
    <cellStyle name="Entry 1A 3 5 17" xfId="28653"/>
    <cellStyle name="Entry 1A 3 5 18" xfId="30087"/>
    <cellStyle name="Entry 1A 3 5 19" xfId="31595"/>
    <cellStyle name="Entry 1A 3 5 2" xfId="4396"/>
    <cellStyle name="Entry 1A 3 5 20" xfId="33050"/>
    <cellStyle name="Entry 1A 3 5 21" xfId="34489"/>
    <cellStyle name="Entry 1A 3 5 22" xfId="35923"/>
    <cellStyle name="Entry 1A 3 5 23" xfId="37356"/>
    <cellStyle name="Entry 1A 3 5 24" xfId="38773"/>
    <cellStyle name="Entry 1A 3 5 25" xfId="40274"/>
    <cellStyle name="Entry 1A 3 5 26" xfId="41705"/>
    <cellStyle name="Entry 1A 3 5 27" xfId="43129"/>
    <cellStyle name="Entry 1A 3 5 28" xfId="44547"/>
    <cellStyle name="Entry 1A 3 5 29" xfId="45955"/>
    <cellStyle name="Entry 1A 3 5 3" xfId="7851"/>
    <cellStyle name="Entry 1A 3 5 30" xfId="47361"/>
    <cellStyle name="Entry 1A 3 5 31" xfId="48802"/>
    <cellStyle name="Entry 1A 3 5 32" xfId="50234"/>
    <cellStyle name="Entry 1A 3 5 33" xfId="51622"/>
    <cellStyle name="Entry 1A 3 5 34" xfId="53008"/>
    <cellStyle name="Entry 1A 3 5 35" xfId="54417"/>
    <cellStyle name="Entry 1A 3 5 36" xfId="55792"/>
    <cellStyle name="Entry 1A 3 5 37" xfId="57191"/>
    <cellStyle name="Entry 1A 3 5 4" xfId="9310"/>
    <cellStyle name="Entry 1A 3 5 5" xfId="10804"/>
    <cellStyle name="Entry 1A 3 5 6" xfId="12253"/>
    <cellStyle name="Entry 1A 3 5 7" xfId="13787"/>
    <cellStyle name="Entry 1A 3 5 8" xfId="15242"/>
    <cellStyle name="Entry 1A 3 5 9" xfId="16699"/>
    <cellStyle name="Entry 1A 3 6" xfId="2594"/>
    <cellStyle name="Entry 1A 3 7" xfId="2545"/>
    <cellStyle name="Entry 1A 3 8" xfId="6660"/>
    <cellStyle name="Entry 1A 3 9" xfId="6699"/>
    <cellStyle name="Entry 1A 4" xfId="1380"/>
    <cellStyle name="Entry 1A 4 10" xfId="2642"/>
    <cellStyle name="Entry 1A 4 11" xfId="2504"/>
    <cellStyle name="Entry 1A 4 12" xfId="7102"/>
    <cellStyle name="Entry 1A 4 13" xfId="6490"/>
    <cellStyle name="Entry 1A 4 14" xfId="12395"/>
    <cellStyle name="Entry 1A 4 15" xfId="7202"/>
    <cellStyle name="Entry 1A 4 16" xfId="7561"/>
    <cellStyle name="Entry 1A 4 17" xfId="13734"/>
    <cellStyle name="Entry 1A 4 18" xfId="7139"/>
    <cellStyle name="Entry 1A 4 19" xfId="12477"/>
    <cellStyle name="Entry 1A 4 2" xfId="3292"/>
    <cellStyle name="Entry 1A 4 2 10" xfId="18623"/>
    <cellStyle name="Entry 1A 4 2 11" xfId="20153"/>
    <cellStyle name="Entry 1A 4 2 12" xfId="21594"/>
    <cellStyle name="Entry 1A 4 2 13" xfId="23118"/>
    <cellStyle name="Entry 1A 4 2 14" xfId="24594"/>
    <cellStyle name="Entry 1A 4 2 15" xfId="26039"/>
    <cellStyle name="Entry 1A 4 2 16" xfId="27545"/>
    <cellStyle name="Entry 1A 4 2 17" xfId="29055"/>
    <cellStyle name="Entry 1A 4 2 18" xfId="30486"/>
    <cellStyle name="Entry 1A 4 2 19" xfId="31994"/>
    <cellStyle name="Entry 1A 4 2 2" xfId="4780"/>
    <cellStyle name="Entry 1A 4 2 20" xfId="33446"/>
    <cellStyle name="Entry 1A 4 2 21" xfId="34887"/>
    <cellStyle name="Entry 1A 4 2 22" xfId="36318"/>
    <cellStyle name="Entry 1A 4 2 23" xfId="37751"/>
    <cellStyle name="Entry 1A 4 2 24" xfId="39172"/>
    <cellStyle name="Entry 1A 4 2 25" xfId="40665"/>
    <cellStyle name="Entry 1A 4 2 26" xfId="42100"/>
    <cellStyle name="Entry 1A 4 2 27" xfId="43523"/>
    <cellStyle name="Entry 1A 4 2 28" xfId="44936"/>
    <cellStyle name="Entry 1A 4 2 29" xfId="46347"/>
    <cellStyle name="Entry 1A 4 2 3" xfId="8256"/>
    <cellStyle name="Entry 1A 4 2 30" xfId="47749"/>
    <cellStyle name="Entry 1A 4 2 31" xfId="49191"/>
    <cellStyle name="Entry 1A 4 2 32" xfId="50622"/>
    <cellStyle name="Entry 1A 4 2 33" xfId="52012"/>
    <cellStyle name="Entry 1A 4 2 34" xfId="53393"/>
    <cellStyle name="Entry 1A 4 2 35" xfId="54804"/>
    <cellStyle name="Entry 1A 4 2 36" xfId="56176"/>
    <cellStyle name="Entry 1A 4 2 37" xfId="57575"/>
    <cellStyle name="Entry 1A 4 2 38" xfId="59246"/>
    <cellStyle name="Entry 1A 4 2 4" xfId="9713"/>
    <cellStyle name="Entry 1A 4 2 5" xfId="11204"/>
    <cellStyle name="Entry 1A 4 2 6" xfId="12653"/>
    <cellStyle name="Entry 1A 4 2 7" xfId="14187"/>
    <cellStyle name="Entry 1A 4 2 8" xfId="15646"/>
    <cellStyle name="Entry 1A 4 2 9" xfId="17100"/>
    <cellStyle name="Entry 1A 4 20" xfId="6863"/>
    <cellStyle name="Entry 1A 4 21" xfId="15618"/>
    <cellStyle name="Entry 1A 4 22" xfId="28570"/>
    <cellStyle name="Entry 1A 4 23" xfId="37276"/>
    <cellStyle name="Entry 1A 4 24" xfId="34462"/>
    <cellStyle name="Entry 1A 4 25" xfId="43546"/>
    <cellStyle name="Entry 1A 4 26" xfId="22666"/>
    <cellStyle name="Entry 1A 4 27" xfId="16628"/>
    <cellStyle name="Entry 1A 4 28" xfId="58612"/>
    <cellStyle name="Entry 1A 4 3" xfId="3409"/>
    <cellStyle name="Entry 1A 4 3 10" xfId="18739"/>
    <cellStyle name="Entry 1A 4 3 11" xfId="20269"/>
    <cellStyle name="Entry 1A 4 3 12" xfId="21707"/>
    <cellStyle name="Entry 1A 4 3 13" xfId="23234"/>
    <cellStyle name="Entry 1A 4 3 14" xfId="24709"/>
    <cellStyle name="Entry 1A 4 3 15" xfId="26153"/>
    <cellStyle name="Entry 1A 4 3 16" xfId="27661"/>
    <cellStyle name="Entry 1A 4 3 17" xfId="29168"/>
    <cellStyle name="Entry 1A 4 3 18" xfId="30601"/>
    <cellStyle name="Entry 1A 4 3 19" xfId="32110"/>
    <cellStyle name="Entry 1A 4 3 2" xfId="4893"/>
    <cellStyle name="Entry 1A 4 3 20" xfId="33562"/>
    <cellStyle name="Entry 1A 4 3 21" xfId="35003"/>
    <cellStyle name="Entry 1A 4 3 22" xfId="36433"/>
    <cellStyle name="Entry 1A 4 3 23" xfId="37863"/>
    <cellStyle name="Entry 1A 4 3 24" xfId="39287"/>
    <cellStyle name="Entry 1A 4 3 25" xfId="40778"/>
    <cellStyle name="Entry 1A 4 3 26" xfId="42215"/>
    <cellStyle name="Entry 1A 4 3 27" xfId="43637"/>
    <cellStyle name="Entry 1A 4 3 28" xfId="45050"/>
    <cellStyle name="Entry 1A 4 3 29" xfId="46458"/>
    <cellStyle name="Entry 1A 4 3 3" xfId="8373"/>
    <cellStyle name="Entry 1A 4 3 30" xfId="47864"/>
    <cellStyle name="Entry 1A 4 3 31" xfId="49302"/>
    <cellStyle name="Entry 1A 4 3 32" xfId="50734"/>
    <cellStyle name="Entry 1A 4 3 33" xfId="52124"/>
    <cellStyle name="Entry 1A 4 3 34" xfId="53505"/>
    <cellStyle name="Entry 1A 4 3 35" xfId="54916"/>
    <cellStyle name="Entry 1A 4 3 36" xfId="56288"/>
    <cellStyle name="Entry 1A 4 3 37" xfId="57686"/>
    <cellStyle name="Entry 1A 4 3 4" xfId="9830"/>
    <cellStyle name="Entry 1A 4 3 5" xfId="11319"/>
    <cellStyle name="Entry 1A 4 3 6" xfId="12770"/>
    <cellStyle name="Entry 1A 4 3 7" xfId="14303"/>
    <cellStyle name="Entry 1A 4 3 8" xfId="15761"/>
    <cellStyle name="Entry 1A 4 3 9" xfId="17216"/>
    <cellStyle name="Entry 1A 4 4" xfId="3148"/>
    <cellStyle name="Entry 1A 4 4 10" xfId="18480"/>
    <cellStyle name="Entry 1A 4 4 11" xfId="20010"/>
    <cellStyle name="Entry 1A 4 4 12" xfId="21453"/>
    <cellStyle name="Entry 1A 4 4 13" xfId="22975"/>
    <cellStyle name="Entry 1A 4 4 14" xfId="24452"/>
    <cellStyle name="Entry 1A 4 4 15" xfId="25897"/>
    <cellStyle name="Entry 1A 4 4 16" xfId="27402"/>
    <cellStyle name="Entry 1A 4 4 17" xfId="28913"/>
    <cellStyle name="Entry 1A 4 4 18" xfId="30344"/>
    <cellStyle name="Entry 1A 4 4 19" xfId="31852"/>
    <cellStyle name="Entry 1A 4 4 2" xfId="4642"/>
    <cellStyle name="Entry 1A 4 4 20" xfId="33305"/>
    <cellStyle name="Entry 1A 4 4 21" xfId="34745"/>
    <cellStyle name="Entry 1A 4 4 22" xfId="36176"/>
    <cellStyle name="Entry 1A 4 4 23" xfId="37610"/>
    <cellStyle name="Entry 1A 4 4 24" xfId="39030"/>
    <cellStyle name="Entry 1A 4 4 25" xfId="40525"/>
    <cellStyle name="Entry 1A 4 4 26" xfId="41959"/>
    <cellStyle name="Entry 1A 4 4 27" xfId="43381"/>
    <cellStyle name="Entry 1A 4 4 28" xfId="44797"/>
    <cellStyle name="Entry 1A 4 4 29" xfId="46207"/>
    <cellStyle name="Entry 1A 4 4 3" xfId="8113"/>
    <cellStyle name="Entry 1A 4 4 30" xfId="47611"/>
    <cellStyle name="Entry 1A 4 4 31" xfId="49052"/>
    <cellStyle name="Entry 1A 4 4 32" xfId="50483"/>
    <cellStyle name="Entry 1A 4 4 33" xfId="51873"/>
    <cellStyle name="Entry 1A 4 4 34" xfId="53255"/>
    <cellStyle name="Entry 1A 4 4 35" xfId="54665"/>
    <cellStyle name="Entry 1A 4 4 36" xfId="56038"/>
    <cellStyle name="Entry 1A 4 4 37" xfId="57437"/>
    <cellStyle name="Entry 1A 4 4 4" xfId="9569"/>
    <cellStyle name="Entry 1A 4 4 5" xfId="11062"/>
    <cellStyle name="Entry 1A 4 4 6" xfId="12512"/>
    <cellStyle name="Entry 1A 4 4 7" xfId="14044"/>
    <cellStyle name="Entry 1A 4 4 8" xfId="15504"/>
    <cellStyle name="Entry 1A 4 4 9" xfId="16956"/>
    <cellStyle name="Entry 1A 4 5" xfId="3392"/>
    <cellStyle name="Entry 1A 4 5 10" xfId="18722"/>
    <cellStyle name="Entry 1A 4 5 11" xfId="20252"/>
    <cellStyle name="Entry 1A 4 5 12" xfId="21690"/>
    <cellStyle name="Entry 1A 4 5 13" xfId="23217"/>
    <cellStyle name="Entry 1A 4 5 14" xfId="24692"/>
    <cellStyle name="Entry 1A 4 5 15" xfId="26136"/>
    <cellStyle name="Entry 1A 4 5 16" xfId="27644"/>
    <cellStyle name="Entry 1A 4 5 17" xfId="29151"/>
    <cellStyle name="Entry 1A 4 5 18" xfId="30584"/>
    <cellStyle name="Entry 1A 4 5 19" xfId="32093"/>
    <cellStyle name="Entry 1A 4 5 2" xfId="4876"/>
    <cellStyle name="Entry 1A 4 5 20" xfId="33545"/>
    <cellStyle name="Entry 1A 4 5 21" xfId="34986"/>
    <cellStyle name="Entry 1A 4 5 22" xfId="36416"/>
    <cellStyle name="Entry 1A 4 5 23" xfId="37846"/>
    <cellStyle name="Entry 1A 4 5 24" xfId="39270"/>
    <cellStyle name="Entry 1A 4 5 25" xfId="40761"/>
    <cellStyle name="Entry 1A 4 5 26" xfId="42198"/>
    <cellStyle name="Entry 1A 4 5 27" xfId="43620"/>
    <cellStyle name="Entry 1A 4 5 28" xfId="45033"/>
    <cellStyle name="Entry 1A 4 5 29" xfId="46441"/>
    <cellStyle name="Entry 1A 4 5 3" xfId="8356"/>
    <cellStyle name="Entry 1A 4 5 30" xfId="47847"/>
    <cellStyle name="Entry 1A 4 5 31" xfId="49285"/>
    <cellStyle name="Entry 1A 4 5 32" xfId="50717"/>
    <cellStyle name="Entry 1A 4 5 33" xfId="52107"/>
    <cellStyle name="Entry 1A 4 5 34" xfId="53488"/>
    <cellStyle name="Entry 1A 4 5 35" xfId="54899"/>
    <cellStyle name="Entry 1A 4 5 36" xfId="56271"/>
    <cellStyle name="Entry 1A 4 5 37" xfId="57669"/>
    <cellStyle name="Entry 1A 4 5 4" xfId="9813"/>
    <cellStyle name="Entry 1A 4 5 5" xfId="11302"/>
    <cellStyle name="Entry 1A 4 5 6" xfId="12753"/>
    <cellStyle name="Entry 1A 4 5 7" xfId="14286"/>
    <cellStyle name="Entry 1A 4 5 8" xfId="15744"/>
    <cellStyle name="Entry 1A 4 5 9" xfId="17199"/>
    <cellStyle name="Entry 1A 4 6" xfId="3128"/>
    <cellStyle name="Entry 1A 4 6 10" xfId="18460"/>
    <cellStyle name="Entry 1A 4 6 11" xfId="19990"/>
    <cellStyle name="Entry 1A 4 6 12" xfId="21433"/>
    <cellStyle name="Entry 1A 4 6 13" xfId="22955"/>
    <cellStyle name="Entry 1A 4 6 14" xfId="24433"/>
    <cellStyle name="Entry 1A 4 6 15" xfId="25878"/>
    <cellStyle name="Entry 1A 4 6 16" xfId="27382"/>
    <cellStyle name="Entry 1A 4 6 17" xfId="28893"/>
    <cellStyle name="Entry 1A 4 6 18" xfId="30324"/>
    <cellStyle name="Entry 1A 4 6 19" xfId="31833"/>
    <cellStyle name="Entry 1A 4 6 2" xfId="4623"/>
    <cellStyle name="Entry 1A 4 6 20" xfId="33286"/>
    <cellStyle name="Entry 1A 4 6 21" xfId="34725"/>
    <cellStyle name="Entry 1A 4 6 22" xfId="36157"/>
    <cellStyle name="Entry 1A 4 6 23" xfId="37591"/>
    <cellStyle name="Entry 1A 4 6 24" xfId="39010"/>
    <cellStyle name="Entry 1A 4 6 25" xfId="40505"/>
    <cellStyle name="Entry 1A 4 6 26" xfId="41940"/>
    <cellStyle name="Entry 1A 4 6 27" xfId="43362"/>
    <cellStyle name="Entry 1A 4 6 28" xfId="44778"/>
    <cellStyle name="Entry 1A 4 6 29" xfId="46187"/>
    <cellStyle name="Entry 1A 4 6 3" xfId="8093"/>
    <cellStyle name="Entry 1A 4 6 30" xfId="47591"/>
    <cellStyle name="Entry 1A 4 6 31" xfId="49033"/>
    <cellStyle name="Entry 1A 4 6 32" xfId="50464"/>
    <cellStyle name="Entry 1A 4 6 33" xfId="51853"/>
    <cellStyle name="Entry 1A 4 6 34" xfId="53236"/>
    <cellStyle name="Entry 1A 4 6 35" xfId="54646"/>
    <cellStyle name="Entry 1A 4 6 36" xfId="56019"/>
    <cellStyle name="Entry 1A 4 6 37" xfId="57418"/>
    <cellStyle name="Entry 1A 4 6 4" xfId="9549"/>
    <cellStyle name="Entry 1A 4 6 5" xfId="11043"/>
    <cellStyle name="Entry 1A 4 6 6" xfId="12492"/>
    <cellStyle name="Entry 1A 4 6 7" xfId="14025"/>
    <cellStyle name="Entry 1A 4 6 8" xfId="15484"/>
    <cellStyle name="Entry 1A 4 6 9" xfId="16936"/>
    <cellStyle name="Entry 1A 4 7" xfId="2840"/>
    <cellStyle name="Entry 1A 4 7 10" xfId="18176"/>
    <cellStyle name="Entry 1A 4 7 11" xfId="19711"/>
    <cellStyle name="Entry 1A 4 7 12" xfId="21155"/>
    <cellStyle name="Entry 1A 4 7 13" xfId="22670"/>
    <cellStyle name="Entry 1A 4 7 14" xfId="24149"/>
    <cellStyle name="Entry 1A 4 7 15" xfId="25597"/>
    <cellStyle name="Entry 1A 4 7 16" xfId="27105"/>
    <cellStyle name="Entry 1A 4 7 17" xfId="28613"/>
    <cellStyle name="Entry 1A 4 7 18" xfId="30045"/>
    <cellStyle name="Entry 1A 4 7 19" xfId="31552"/>
    <cellStyle name="Entry 1A 4 7 2" xfId="4356"/>
    <cellStyle name="Entry 1A 4 7 20" xfId="33007"/>
    <cellStyle name="Entry 1A 4 7 21" xfId="34447"/>
    <cellStyle name="Entry 1A 4 7 22" xfId="35882"/>
    <cellStyle name="Entry 1A 4 7 23" xfId="37312"/>
    <cellStyle name="Entry 1A 4 7 24" xfId="38730"/>
    <cellStyle name="Entry 1A 4 7 25" xfId="40232"/>
    <cellStyle name="Entry 1A 4 7 26" xfId="41662"/>
    <cellStyle name="Entry 1A 4 7 27" xfId="43087"/>
    <cellStyle name="Entry 1A 4 7 28" xfId="44505"/>
    <cellStyle name="Entry 1A 4 7 29" xfId="45915"/>
    <cellStyle name="Entry 1A 4 7 3" xfId="7808"/>
    <cellStyle name="Entry 1A 4 7 30" xfId="47321"/>
    <cellStyle name="Entry 1A 4 7 31" xfId="48762"/>
    <cellStyle name="Entry 1A 4 7 32" xfId="50193"/>
    <cellStyle name="Entry 1A 4 7 33" xfId="51582"/>
    <cellStyle name="Entry 1A 4 7 34" xfId="52968"/>
    <cellStyle name="Entry 1A 4 7 35" xfId="54377"/>
    <cellStyle name="Entry 1A 4 7 36" xfId="55752"/>
    <cellStyle name="Entry 1A 4 7 37" xfId="57151"/>
    <cellStyle name="Entry 1A 4 7 4" xfId="9268"/>
    <cellStyle name="Entry 1A 4 7 5" xfId="10761"/>
    <cellStyle name="Entry 1A 4 7 6" xfId="12210"/>
    <cellStyle name="Entry 1A 4 7 7" xfId="13745"/>
    <cellStyle name="Entry 1A 4 7 8" xfId="15199"/>
    <cellStyle name="Entry 1A 4 7 9" xfId="16656"/>
    <cellStyle name="Entry 1A 4 8" xfId="2951"/>
    <cellStyle name="Entry 1A 4 8 10" xfId="18283"/>
    <cellStyle name="Entry 1A 4 8 11" xfId="19816"/>
    <cellStyle name="Entry 1A 4 8 12" xfId="21262"/>
    <cellStyle name="Entry 1A 4 8 13" xfId="22780"/>
    <cellStyle name="Entry 1A 4 8 14" xfId="24259"/>
    <cellStyle name="Entry 1A 4 8 15" xfId="25705"/>
    <cellStyle name="Entry 1A 4 8 16" xfId="27210"/>
    <cellStyle name="Entry 1A 4 8 17" xfId="28718"/>
    <cellStyle name="Entry 1A 4 8 18" xfId="30150"/>
    <cellStyle name="Entry 1A 4 8 19" xfId="31661"/>
    <cellStyle name="Entry 1A 4 8 2" xfId="4457"/>
    <cellStyle name="Entry 1A 4 8 20" xfId="33115"/>
    <cellStyle name="Entry 1A 4 8 21" xfId="34553"/>
    <cellStyle name="Entry 1A 4 8 22" xfId="35988"/>
    <cellStyle name="Entry 1A 4 8 23" xfId="37421"/>
    <cellStyle name="Entry 1A 4 8 24" xfId="38837"/>
    <cellStyle name="Entry 1A 4 8 25" xfId="40336"/>
    <cellStyle name="Entry 1A 4 8 26" xfId="41768"/>
    <cellStyle name="Entry 1A 4 8 27" xfId="43193"/>
    <cellStyle name="Entry 1A 4 8 28" xfId="44609"/>
    <cellStyle name="Entry 1A 4 8 29" xfId="46018"/>
    <cellStyle name="Entry 1A 4 8 3" xfId="7917"/>
    <cellStyle name="Entry 1A 4 8 30" xfId="47423"/>
    <cellStyle name="Entry 1A 4 8 31" xfId="48865"/>
    <cellStyle name="Entry 1A 4 8 32" xfId="50296"/>
    <cellStyle name="Entry 1A 4 8 33" xfId="51685"/>
    <cellStyle name="Entry 1A 4 8 34" xfId="53069"/>
    <cellStyle name="Entry 1A 4 8 35" xfId="54479"/>
    <cellStyle name="Entry 1A 4 8 36" xfId="55853"/>
    <cellStyle name="Entry 1A 4 8 37" xfId="57252"/>
    <cellStyle name="Entry 1A 4 8 4" xfId="9375"/>
    <cellStyle name="Entry 1A 4 8 5" xfId="10870"/>
    <cellStyle name="Entry 1A 4 8 6" xfId="12319"/>
    <cellStyle name="Entry 1A 4 8 7" xfId="13852"/>
    <cellStyle name="Entry 1A 4 8 8" xfId="15308"/>
    <cellStyle name="Entry 1A 4 8 9" xfId="16765"/>
    <cellStyle name="Entry 1A 4 9" xfId="2846"/>
    <cellStyle name="Entry 1A 4 9 10" xfId="18182"/>
    <cellStyle name="Entry 1A 4 9 11" xfId="19716"/>
    <cellStyle name="Entry 1A 4 9 12" xfId="21160"/>
    <cellStyle name="Entry 1A 4 9 13" xfId="22676"/>
    <cellStyle name="Entry 1A 4 9 14" xfId="24155"/>
    <cellStyle name="Entry 1A 4 9 15" xfId="25603"/>
    <cellStyle name="Entry 1A 4 9 16" xfId="27110"/>
    <cellStyle name="Entry 1A 4 9 17" xfId="28618"/>
    <cellStyle name="Entry 1A 4 9 18" xfId="30050"/>
    <cellStyle name="Entry 1A 4 9 19" xfId="31558"/>
    <cellStyle name="Entry 1A 4 9 2" xfId="4361"/>
    <cellStyle name="Entry 1A 4 9 20" xfId="33013"/>
    <cellStyle name="Entry 1A 4 9 21" xfId="34452"/>
    <cellStyle name="Entry 1A 4 9 22" xfId="35887"/>
    <cellStyle name="Entry 1A 4 9 23" xfId="37318"/>
    <cellStyle name="Entry 1A 4 9 24" xfId="38735"/>
    <cellStyle name="Entry 1A 4 9 25" xfId="40237"/>
    <cellStyle name="Entry 1A 4 9 26" xfId="41668"/>
    <cellStyle name="Entry 1A 4 9 27" xfId="43093"/>
    <cellStyle name="Entry 1A 4 9 28" xfId="44510"/>
    <cellStyle name="Entry 1A 4 9 29" xfId="45920"/>
    <cellStyle name="Entry 1A 4 9 3" xfId="7814"/>
    <cellStyle name="Entry 1A 4 9 30" xfId="47326"/>
    <cellStyle name="Entry 1A 4 9 31" xfId="48767"/>
    <cellStyle name="Entry 1A 4 9 32" xfId="50199"/>
    <cellStyle name="Entry 1A 4 9 33" xfId="51587"/>
    <cellStyle name="Entry 1A 4 9 34" xfId="52973"/>
    <cellStyle name="Entry 1A 4 9 35" xfId="54382"/>
    <cellStyle name="Entry 1A 4 9 36" xfId="55757"/>
    <cellStyle name="Entry 1A 4 9 37" xfId="57156"/>
    <cellStyle name="Entry 1A 4 9 4" xfId="9273"/>
    <cellStyle name="Entry 1A 4 9 5" xfId="10767"/>
    <cellStyle name="Entry 1A 4 9 6" xfId="12216"/>
    <cellStyle name="Entry 1A 4 9 7" xfId="13751"/>
    <cellStyle name="Entry 1A 4 9 8" xfId="15205"/>
    <cellStyle name="Entry 1A 4 9 9" xfId="16662"/>
    <cellStyle name="Entry 1A 5" xfId="92"/>
    <cellStyle name="Entry 1A 5 10" xfId="2485"/>
    <cellStyle name="Entry 1A 5 11" xfId="2712"/>
    <cellStyle name="Entry 1A 5 12" xfId="6341"/>
    <cellStyle name="Entry 1A 5 13" xfId="7218"/>
    <cellStyle name="Entry 1A 5 14" xfId="7480"/>
    <cellStyle name="Entry 1A 5 15" xfId="14474"/>
    <cellStyle name="Entry 1A 5 16" xfId="8489"/>
    <cellStyle name="Entry 1A 5 17" xfId="13597"/>
    <cellStyle name="Entry 1A 5 18" xfId="8513"/>
    <cellStyle name="Entry 1A 5 19" xfId="7453"/>
    <cellStyle name="Entry 1A 5 2" xfId="2852"/>
    <cellStyle name="Entry 1A 5 2 10" xfId="18188"/>
    <cellStyle name="Entry 1A 5 2 11" xfId="19722"/>
    <cellStyle name="Entry 1A 5 2 12" xfId="21166"/>
    <cellStyle name="Entry 1A 5 2 13" xfId="22682"/>
    <cellStyle name="Entry 1A 5 2 14" xfId="24161"/>
    <cellStyle name="Entry 1A 5 2 15" xfId="25609"/>
    <cellStyle name="Entry 1A 5 2 16" xfId="27116"/>
    <cellStyle name="Entry 1A 5 2 17" xfId="28624"/>
    <cellStyle name="Entry 1A 5 2 18" xfId="30056"/>
    <cellStyle name="Entry 1A 5 2 19" xfId="31564"/>
    <cellStyle name="Entry 1A 5 2 2" xfId="4367"/>
    <cellStyle name="Entry 1A 5 2 20" xfId="33019"/>
    <cellStyle name="Entry 1A 5 2 21" xfId="34458"/>
    <cellStyle name="Entry 1A 5 2 22" xfId="35893"/>
    <cellStyle name="Entry 1A 5 2 23" xfId="37324"/>
    <cellStyle name="Entry 1A 5 2 24" xfId="38741"/>
    <cellStyle name="Entry 1A 5 2 25" xfId="40243"/>
    <cellStyle name="Entry 1A 5 2 26" xfId="41674"/>
    <cellStyle name="Entry 1A 5 2 27" xfId="43099"/>
    <cellStyle name="Entry 1A 5 2 28" xfId="44516"/>
    <cellStyle name="Entry 1A 5 2 29" xfId="45926"/>
    <cellStyle name="Entry 1A 5 2 3" xfId="7820"/>
    <cellStyle name="Entry 1A 5 2 30" xfId="47332"/>
    <cellStyle name="Entry 1A 5 2 31" xfId="48773"/>
    <cellStyle name="Entry 1A 5 2 32" xfId="50205"/>
    <cellStyle name="Entry 1A 5 2 33" xfId="51593"/>
    <cellStyle name="Entry 1A 5 2 34" xfId="52979"/>
    <cellStyle name="Entry 1A 5 2 35" xfId="54388"/>
    <cellStyle name="Entry 1A 5 2 36" xfId="55763"/>
    <cellStyle name="Entry 1A 5 2 37" xfId="57162"/>
    <cellStyle name="Entry 1A 5 2 4" xfId="9279"/>
    <cellStyle name="Entry 1A 5 2 5" xfId="10773"/>
    <cellStyle name="Entry 1A 5 2 6" xfId="12222"/>
    <cellStyle name="Entry 1A 5 2 7" xfId="13757"/>
    <cellStyle name="Entry 1A 5 2 8" xfId="15211"/>
    <cellStyle name="Entry 1A 5 2 9" xfId="16668"/>
    <cellStyle name="Entry 1A 5 20" xfId="7360"/>
    <cellStyle name="Entry 1A 5 21" xfId="28565"/>
    <cellStyle name="Entry 1A 5 22" xfId="24104"/>
    <cellStyle name="Entry 1A 5 23" xfId="6383"/>
    <cellStyle name="Entry 1A 5 24" xfId="27010"/>
    <cellStyle name="Entry 1A 5 25" xfId="32958"/>
    <cellStyle name="Entry 1A 5 26" xfId="22774"/>
    <cellStyle name="Entry 1A 5 27" xfId="47404"/>
    <cellStyle name="Entry 1A 5 3" xfId="3526"/>
    <cellStyle name="Entry 1A 5 3 10" xfId="18856"/>
    <cellStyle name="Entry 1A 5 3 11" xfId="20385"/>
    <cellStyle name="Entry 1A 5 3 12" xfId="21824"/>
    <cellStyle name="Entry 1A 5 3 13" xfId="23351"/>
    <cellStyle name="Entry 1A 5 3 14" xfId="24825"/>
    <cellStyle name="Entry 1A 5 3 15" xfId="26269"/>
    <cellStyle name="Entry 1A 5 3 16" xfId="27777"/>
    <cellStyle name="Entry 1A 5 3 17" xfId="29284"/>
    <cellStyle name="Entry 1A 5 3 18" xfId="30718"/>
    <cellStyle name="Entry 1A 5 3 19" xfId="32227"/>
    <cellStyle name="Entry 1A 5 3 2" xfId="5009"/>
    <cellStyle name="Entry 1A 5 3 20" xfId="33678"/>
    <cellStyle name="Entry 1A 5 3 21" xfId="35120"/>
    <cellStyle name="Entry 1A 5 3 22" xfId="36550"/>
    <cellStyle name="Entry 1A 5 3 23" xfId="37980"/>
    <cellStyle name="Entry 1A 5 3 24" xfId="39403"/>
    <cellStyle name="Entry 1A 5 3 25" xfId="40894"/>
    <cellStyle name="Entry 1A 5 3 26" xfId="42331"/>
    <cellStyle name="Entry 1A 5 3 27" xfId="43754"/>
    <cellStyle name="Entry 1A 5 3 28" xfId="45166"/>
    <cellStyle name="Entry 1A 5 3 29" xfId="46574"/>
    <cellStyle name="Entry 1A 5 3 3" xfId="8490"/>
    <cellStyle name="Entry 1A 5 3 30" xfId="47980"/>
    <cellStyle name="Entry 1A 5 3 31" xfId="49419"/>
    <cellStyle name="Entry 1A 5 3 32" xfId="50850"/>
    <cellStyle name="Entry 1A 5 3 33" xfId="52240"/>
    <cellStyle name="Entry 1A 5 3 34" xfId="53621"/>
    <cellStyle name="Entry 1A 5 3 35" xfId="55032"/>
    <cellStyle name="Entry 1A 5 3 36" xfId="56404"/>
    <cellStyle name="Entry 1A 5 3 37" xfId="57802"/>
    <cellStyle name="Entry 1A 5 3 4" xfId="9947"/>
    <cellStyle name="Entry 1A 5 3 5" xfId="11436"/>
    <cellStyle name="Entry 1A 5 3 6" xfId="12887"/>
    <cellStyle name="Entry 1A 5 3 7" xfId="14420"/>
    <cellStyle name="Entry 1A 5 3 8" xfId="15877"/>
    <cellStyle name="Entry 1A 5 3 9" xfId="17333"/>
    <cellStyle name="Entry 1A 5 4" xfId="3382"/>
    <cellStyle name="Entry 1A 5 4 10" xfId="18712"/>
    <cellStyle name="Entry 1A 5 4 11" xfId="20242"/>
    <cellStyle name="Entry 1A 5 4 12" xfId="21680"/>
    <cellStyle name="Entry 1A 5 4 13" xfId="23207"/>
    <cellStyle name="Entry 1A 5 4 14" xfId="24682"/>
    <cellStyle name="Entry 1A 5 4 15" xfId="26126"/>
    <cellStyle name="Entry 1A 5 4 16" xfId="27634"/>
    <cellStyle name="Entry 1A 5 4 17" xfId="29141"/>
    <cellStyle name="Entry 1A 5 4 18" xfId="30574"/>
    <cellStyle name="Entry 1A 5 4 19" xfId="32083"/>
    <cellStyle name="Entry 1A 5 4 2" xfId="4866"/>
    <cellStyle name="Entry 1A 5 4 20" xfId="33535"/>
    <cellStyle name="Entry 1A 5 4 21" xfId="34976"/>
    <cellStyle name="Entry 1A 5 4 22" xfId="36406"/>
    <cellStyle name="Entry 1A 5 4 23" xfId="37836"/>
    <cellStyle name="Entry 1A 5 4 24" xfId="39260"/>
    <cellStyle name="Entry 1A 5 4 25" xfId="40751"/>
    <cellStyle name="Entry 1A 5 4 26" xfId="42188"/>
    <cellStyle name="Entry 1A 5 4 27" xfId="43610"/>
    <cellStyle name="Entry 1A 5 4 28" xfId="45023"/>
    <cellStyle name="Entry 1A 5 4 29" xfId="46431"/>
    <cellStyle name="Entry 1A 5 4 3" xfId="8346"/>
    <cellStyle name="Entry 1A 5 4 30" xfId="47837"/>
    <cellStyle name="Entry 1A 5 4 31" xfId="49275"/>
    <cellStyle name="Entry 1A 5 4 32" xfId="50707"/>
    <cellStyle name="Entry 1A 5 4 33" xfId="52097"/>
    <cellStyle name="Entry 1A 5 4 34" xfId="53478"/>
    <cellStyle name="Entry 1A 5 4 35" xfId="54889"/>
    <cellStyle name="Entry 1A 5 4 36" xfId="56261"/>
    <cellStyle name="Entry 1A 5 4 37" xfId="57659"/>
    <cellStyle name="Entry 1A 5 4 4" xfId="9803"/>
    <cellStyle name="Entry 1A 5 4 5" xfId="11292"/>
    <cellStyle name="Entry 1A 5 4 6" xfId="12743"/>
    <cellStyle name="Entry 1A 5 4 7" xfId="14276"/>
    <cellStyle name="Entry 1A 5 4 8" xfId="15734"/>
    <cellStyle name="Entry 1A 5 4 9" xfId="17189"/>
    <cellStyle name="Entry 1A 5 5" xfId="3398"/>
    <cellStyle name="Entry 1A 5 5 10" xfId="18728"/>
    <cellStyle name="Entry 1A 5 5 11" xfId="20258"/>
    <cellStyle name="Entry 1A 5 5 12" xfId="21696"/>
    <cellStyle name="Entry 1A 5 5 13" xfId="23223"/>
    <cellStyle name="Entry 1A 5 5 14" xfId="24698"/>
    <cellStyle name="Entry 1A 5 5 15" xfId="26142"/>
    <cellStyle name="Entry 1A 5 5 16" xfId="27650"/>
    <cellStyle name="Entry 1A 5 5 17" xfId="29157"/>
    <cellStyle name="Entry 1A 5 5 18" xfId="30590"/>
    <cellStyle name="Entry 1A 5 5 19" xfId="32099"/>
    <cellStyle name="Entry 1A 5 5 2" xfId="4882"/>
    <cellStyle name="Entry 1A 5 5 20" xfId="33551"/>
    <cellStyle name="Entry 1A 5 5 21" xfId="34992"/>
    <cellStyle name="Entry 1A 5 5 22" xfId="36422"/>
    <cellStyle name="Entry 1A 5 5 23" xfId="37852"/>
    <cellStyle name="Entry 1A 5 5 24" xfId="39276"/>
    <cellStyle name="Entry 1A 5 5 25" xfId="40767"/>
    <cellStyle name="Entry 1A 5 5 26" xfId="42204"/>
    <cellStyle name="Entry 1A 5 5 27" xfId="43626"/>
    <cellStyle name="Entry 1A 5 5 28" xfId="45039"/>
    <cellStyle name="Entry 1A 5 5 29" xfId="46447"/>
    <cellStyle name="Entry 1A 5 5 3" xfId="8362"/>
    <cellStyle name="Entry 1A 5 5 30" xfId="47853"/>
    <cellStyle name="Entry 1A 5 5 31" xfId="49291"/>
    <cellStyle name="Entry 1A 5 5 32" xfId="50723"/>
    <cellStyle name="Entry 1A 5 5 33" xfId="52113"/>
    <cellStyle name="Entry 1A 5 5 34" xfId="53494"/>
    <cellStyle name="Entry 1A 5 5 35" xfId="54905"/>
    <cellStyle name="Entry 1A 5 5 36" xfId="56277"/>
    <cellStyle name="Entry 1A 5 5 37" xfId="57675"/>
    <cellStyle name="Entry 1A 5 5 4" xfId="9819"/>
    <cellStyle name="Entry 1A 5 5 5" xfId="11308"/>
    <cellStyle name="Entry 1A 5 5 6" xfId="12759"/>
    <cellStyle name="Entry 1A 5 5 7" xfId="14292"/>
    <cellStyle name="Entry 1A 5 5 8" xfId="15750"/>
    <cellStyle name="Entry 1A 5 5 9" xfId="17205"/>
    <cellStyle name="Entry 1A 5 6" xfId="3340"/>
    <cellStyle name="Entry 1A 5 6 10" xfId="18671"/>
    <cellStyle name="Entry 1A 5 6 11" xfId="20201"/>
    <cellStyle name="Entry 1A 5 6 12" xfId="21641"/>
    <cellStyle name="Entry 1A 5 6 13" xfId="23165"/>
    <cellStyle name="Entry 1A 5 6 14" xfId="24641"/>
    <cellStyle name="Entry 1A 5 6 15" xfId="26086"/>
    <cellStyle name="Entry 1A 5 6 16" xfId="27592"/>
    <cellStyle name="Entry 1A 5 6 17" xfId="29100"/>
    <cellStyle name="Entry 1A 5 6 18" xfId="30533"/>
    <cellStyle name="Entry 1A 5 6 19" xfId="32042"/>
    <cellStyle name="Entry 1A 5 6 2" xfId="4827"/>
    <cellStyle name="Entry 1A 5 6 20" xfId="33493"/>
    <cellStyle name="Entry 1A 5 6 21" xfId="34935"/>
    <cellStyle name="Entry 1A 5 6 22" xfId="36365"/>
    <cellStyle name="Entry 1A 5 6 23" xfId="37797"/>
    <cellStyle name="Entry 1A 5 6 24" xfId="39220"/>
    <cellStyle name="Entry 1A 5 6 25" xfId="40711"/>
    <cellStyle name="Entry 1A 5 6 26" xfId="42147"/>
    <cellStyle name="Entry 1A 5 6 27" xfId="43569"/>
    <cellStyle name="Entry 1A 5 6 28" xfId="44983"/>
    <cellStyle name="Entry 1A 5 6 29" xfId="46392"/>
    <cellStyle name="Entry 1A 5 6 3" xfId="8304"/>
    <cellStyle name="Entry 1A 5 6 30" xfId="47795"/>
    <cellStyle name="Entry 1A 5 6 31" xfId="49236"/>
    <cellStyle name="Entry 1A 5 6 32" xfId="50668"/>
    <cellStyle name="Entry 1A 5 6 33" xfId="52058"/>
    <cellStyle name="Entry 1A 5 6 34" xfId="53439"/>
    <cellStyle name="Entry 1A 5 6 35" xfId="54850"/>
    <cellStyle name="Entry 1A 5 6 36" xfId="56222"/>
    <cellStyle name="Entry 1A 5 6 37" xfId="57620"/>
    <cellStyle name="Entry 1A 5 6 4" xfId="9761"/>
    <cellStyle name="Entry 1A 5 6 5" xfId="11251"/>
    <cellStyle name="Entry 1A 5 6 6" xfId="12701"/>
    <cellStyle name="Entry 1A 5 6 7" xfId="14234"/>
    <cellStyle name="Entry 1A 5 6 8" xfId="15693"/>
    <cellStyle name="Entry 1A 5 6 9" xfId="17148"/>
    <cellStyle name="Entry 1A 5 7" xfId="3012"/>
    <cellStyle name="Entry 1A 5 7 10" xfId="18344"/>
    <cellStyle name="Entry 1A 5 7 11" xfId="19876"/>
    <cellStyle name="Entry 1A 5 7 12" xfId="21322"/>
    <cellStyle name="Entry 1A 5 7 13" xfId="22840"/>
    <cellStyle name="Entry 1A 5 7 14" xfId="24319"/>
    <cellStyle name="Entry 1A 5 7 15" xfId="25764"/>
    <cellStyle name="Entry 1A 5 7 16" xfId="27269"/>
    <cellStyle name="Entry 1A 5 7 17" xfId="28777"/>
    <cellStyle name="Entry 1A 5 7 18" xfId="30210"/>
    <cellStyle name="Entry 1A 5 7 19" xfId="31721"/>
    <cellStyle name="Entry 1A 5 7 2" xfId="4514"/>
    <cellStyle name="Entry 1A 5 7 20" xfId="33175"/>
    <cellStyle name="Entry 1A 5 7 21" xfId="34612"/>
    <cellStyle name="Entry 1A 5 7 22" xfId="36047"/>
    <cellStyle name="Entry 1A 5 7 23" xfId="37480"/>
    <cellStyle name="Entry 1A 5 7 24" xfId="38897"/>
    <cellStyle name="Entry 1A 5 7 25" xfId="40394"/>
    <cellStyle name="Entry 1A 5 7 26" xfId="41826"/>
    <cellStyle name="Entry 1A 5 7 27" xfId="43251"/>
    <cellStyle name="Entry 1A 5 7 28" xfId="44667"/>
    <cellStyle name="Entry 1A 5 7 29" xfId="46076"/>
    <cellStyle name="Entry 1A 5 7 3" xfId="7978"/>
    <cellStyle name="Entry 1A 5 7 30" xfId="47480"/>
    <cellStyle name="Entry 1A 5 7 31" xfId="48923"/>
    <cellStyle name="Entry 1A 5 7 32" xfId="50354"/>
    <cellStyle name="Entry 1A 5 7 33" xfId="51743"/>
    <cellStyle name="Entry 1A 5 7 34" xfId="53127"/>
    <cellStyle name="Entry 1A 5 7 35" xfId="54537"/>
    <cellStyle name="Entry 1A 5 7 36" xfId="55910"/>
    <cellStyle name="Entry 1A 5 7 37" xfId="57309"/>
    <cellStyle name="Entry 1A 5 7 4" xfId="9434"/>
    <cellStyle name="Entry 1A 5 7 5" xfId="10928"/>
    <cellStyle name="Entry 1A 5 7 6" xfId="12380"/>
    <cellStyle name="Entry 1A 5 7 7" xfId="13912"/>
    <cellStyle name="Entry 1A 5 7 8" xfId="15369"/>
    <cellStyle name="Entry 1A 5 7 9" xfId="16824"/>
    <cellStyle name="Entry 1A 5 8" xfId="3497"/>
    <cellStyle name="Entry 1A 5 8 10" xfId="18827"/>
    <cellStyle name="Entry 1A 5 8 11" xfId="20357"/>
    <cellStyle name="Entry 1A 5 8 12" xfId="21795"/>
    <cellStyle name="Entry 1A 5 8 13" xfId="23322"/>
    <cellStyle name="Entry 1A 5 8 14" xfId="24797"/>
    <cellStyle name="Entry 1A 5 8 15" xfId="26241"/>
    <cellStyle name="Entry 1A 5 8 16" xfId="27749"/>
    <cellStyle name="Entry 1A 5 8 17" xfId="29256"/>
    <cellStyle name="Entry 1A 5 8 18" xfId="30689"/>
    <cellStyle name="Entry 1A 5 8 19" xfId="32198"/>
    <cellStyle name="Entry 1A 5 8 2" xfId="4981"/>
    <cellStyle name="Entry 1A 5 8 20" xfId="33650"/>
    <cellStyle name="Entry 1A 5 8 21" xfId="35091"/>
    <cellStyle name="Entry 1A 5 8 22" xfId="36521"/>
    <cellStyle name="Entry 1A 5 8 23" xfId="37951"/>
    <cellStyle name="Entry 1A 5 8 24" xfId="39375"/>
    <cellStyle name="Entry 1A 5 8 25" xfId="40866"/>
    <cellStyle name="Entry 1A 5 8 26" xfId="42303"/>
    <cellStyle name="Entry 1A 5 8 27" xfId="43725"/>
    <cellStyle name="Entry 1A 5 8 28" xfId="45138"/>
    <cellStyle name="Entry 1A 5 8 29" xfId="46546"/>
    <cellStyle name="Entry 1A 5 8 3" xfId="8461"/>
    <cellStyle name="Entry 1A 5 8 30" xfId="47952"/>
    <cellStyle name="Entry 1A 5 8 31" xfId="49390"/>
    <cellStyle name="Entry 1A 5 8 32" xfId="50822"/>
    <cellStyle name="Entry 1A 5 8 33" xfId="52212"/>
    <cellStyle name="Entry 1A 5 8 34" xfId="53593"/>
    <cellStyle name="Entry 1A 5 8 35" xfId="55004"/>
    <cellStyle name="Entry 1A 5 8 36" xfId="56376"/>
    <cellStyle name="Entry 1A 5 8 37" xfId="57774"/>
    <cellStyle name="Entry 1A 5 8 4" xfId="9918"/>
    <cellStyle name="Entry 1A 5 8 5" xfId="11407"/>
    <cellStyle name="Entry 1A 5 8 6" xfId="12858"/>
    <cellStyle name="Entry 1A 5 8 7" xfId="14391"/>
    <cellStyle name="Entry 1A 5 8 8" xfId="15849"/>
    <cellStyle name="Entry 1A 5 8 9" xfId="17304"/>
    <cellStyle name="Entry 1A 5 9" xfId="3456"/>
    <cellStyle name="Entry 1A 5 9 10" xfId="18786"/>
    <cellStyle name="Entry 1A 5 9 11" xfId="20316"/>
    <cellStyle name="Entry 1A 5 9 12" xfId="21754"/>
    <cellStyle name="Entry 1A 5 9 13" xfId="23281"/>
    <cellStyle name="Entry 1A 5 9 14" xfId="24756"/>
    <cellStyle name="Entry 1A 5 9 15" xfId="26200"/>
    <cellStyle name="Entry 1A 5 9 16" xfId="27708"/>
    <cellStyle name="Entry 1A 5 9 17" xfId="29215"/>
    <cellStyle name="Entry 1A 5 9 18" xfId="30648"/>
    <cellStyle name="Entry 1A 5 9 19" xfId="32157"/>
    <cellStyle name="Entry 1A 5 9 2" xfId="4940"/>
    <cellStyle name="Entry 1A 5 9 20" xfId="33609"/>
    <cellStyle name="Entry 1A 5 9 21" xfId="35050"/>
    <cellStyle name="Entry 1A 5 9 22" xfId="36480"/>
    <cellStyle name="Entry 1A 5 9 23" xfId="37910"/>
    <cellStyle name="Entry 1A 5 9 24" xfId="39334"/>
    <cellStyle name="Entry 1A 5 9 25" xfId="40825"/>
    <cellStyle name="Entry 1A 5 9 26" xfId="42262"/>
    <cellStyle name="Entry 1A 5 9 27" xfId="43684"/>
    <cellStyle name="Entry 1A 5 9 28" xfId="45097"/>
    <cellStyle name="Entry 1A 5 9 29" xfId="46505"/>
    <cellStyle name="Entry 1A 5 9 3" xfId="8420"/>
    <cellStyle name="Entry 1A 5 9 30" xfId="47911"/>
    <cellStyle name="Entry 1A 5 9 31" xfId="49349"/>
    <cellStyle name="Entry 1A 5 9 32" xfId="50781"/>
    <cellStyle name="Entry 1A 5 9 33" xfId="52171"/>
    <cellStyle name="Entry 1A 5 9 34" xfId="53552"/>
    <cellStyle name="Entry 1A 5 9 35" xfId="54963"/>
    <cellStyle name="Entry 1A 5 9 36" xfId="56335"/>
    <cellStyle name="Entry 1A 5 9 37" xfId="57733"/>
    <cellStyle name="Entry 1A 5 9 4" xfId="9877"/>
    <cellStyle name="Entry 1A 5 9 5" xfId="11366"/>
    <cellStyle name="Entry 1A 5 9 6" xfId="12817"/>
    <cellStyle name="Entry 1A 5 9 7" xfId="14350"/>
    <cellStyle name="Entry 1A 5 9 8" xfId="15808"/>
    <cellStyle name="Entry 1A 5 9 9" xfId="17263"/>
    <cellStyle name="Entry 1A_Sheet3" xfId="1847"/>
    <cellStyle name="Entry 1B" xfId="134"/>
    <cellStyle name="Entry 1B 2" xfId="370"/>
    <cellStyle name="Entry 1B 2 10" xfId="6326"/>
    <cellStyle name="Entry 1B 2 11" xfId="7518"/>
    <cellStyle name="Entry 1B 2 12" xfId="7210"/>
    <cellStyle name="Entry 1B 2 13" xfId="7147"/>
    <cellStyle name="Entry 1B 2 14" xfId="6915"/>
    <cellStyle name="Entry 1B 2 15" xfId="6739"/>
    <cellStyle name="Entry 1B 2 16" xfId="6135"/>
    <cellStyle name="Entry 1B 2 17" xfId="6790"/>
    <cellStyle name="Entry 1B 2 18" xfId="6380"/>
    <cellStyle name="Entry 1B 2 19" xfId="6126"/>
    <cellStyle name="Entry 1B 2 2" xfId="1848"/>
    <cellStyle name="Entry 1B 2 2 10" xfId="7768"/>
    <cellStyle name="Entry 1B 2 2 11" xfId="6353"/>
    <cellStyle name="Entry 1B 2 2 12" xfId="6375"/>
    <cellStyle name="Entry 1B 2 2 13" xfId="6292"/>
    <cellStyle name="Entry 1B 2 2 14" xfId="6928"/>
    <cellStyle name="Entry 1B 2 2 15" xfId="15494"/>
    <cellStyle name="Entry 1B 2 2 16" xfId="6626"/>
    <cellStyle name="Entry 1B 2 2 17" xfId="6496"/>
    <cellStyle name="Entry 1B 2 2 18" xfId="19574"/>
    <cellStyle name="Entry 1B 2 2 19" xfId="6500"/>
    <cellStyle name="Entry 1B 2 2 2" xfId="2281"/>
    <cellStyle name="Entry 1B 2 2 2 10" xfId="7380"/>
    <cellStyle name="Entry 1B 2 2 2 11" xfId="5867"/>
    <cellStyle name="Entry 1B 2 2 2 12" xfId="6189"/>
    <cellStyle name="Entry 1B 2 2 2 13" xfId="6778"/>
    <cellStyle name="Entry 1B 2 2 2 14" xfId="5836"/>
    <cellStyle name="Entry 1B 2 2 2 15" xfId="5919"/>
    <cellStyle name="Entry 1B 2 2 2 16" xfId="6222"/>
    <cellStyle name="Entry 1B 2 2 2 17" xfId="13715"/>
    <cellStyle name="Entry 1B 2 2 2 18" xfId="5981"/>
    <cellStyle name="Entry 1B 2 2 2 19" xfId="16622"/>
    <cellStyle name="Entry 1B 2 2 2 2" xfId="3702"/>
    <cellStyle name="Entry 1B 2 2 2 2 10" xfId="19032"/>
    <cellStyle name="Entry 1B 2 2 2 2 11" xfId="20561"/>
    <cellStyle name="Entry 1B 2 2 2 2 12" xfId="21998"/>
    <cellStyle name="Entry 1B 2 2 2 2 13" xfId="23524"/>
    <cellStyle name="Entry 1B 2 2 2 2 14" xfId="25000"/>
    <cellStyle name="Entry 1B 2 2 2 2 15" xfId="26443"/>
    <cellStyle name="Entry 1B 2 2 2 2 16" xfId="27952"/>
    <cellStyle name="Entry 1B 2 2 2 2 17" xfId="29457"/>
    <cellStyle name="Entry 1B 2 2 2 2 18" xfId="30893"/>
    <cellStyle name="Entry 1B 2 2 2 2 19" xfId="32399"/>
    <cellStyle name="Entry 1B 2 2 2 2 2" xfId="5180"/>
    <cellStyle name="Entry 1B 2 2 2 2 20" xfId="33851"/>
    <cellStyle name="Entry 1B 2 2 2 2 21" xfId="35294"/>
    <cellStyle name="Entry 1B 2 2 2 2 22" xfId="36724"/>
    <cellStyle name="Entry 1B 2 2 2 2 23" xfId="38154"/>
    <cellStyle name="Entry 1B 2 2 2 2 24" xfId="39577"/>
    <cellStyle name="Entry 1B 2 2 2 2 25" xfId="41064"/>
    <cellStyle name="Entry 1B 2 2 2 2 26" xfId="42503"/>
    <cellStyle name="Entry 1B 2 2 2 2 27" xfId="43927"/>
    <cellStyle name="Entry 1B 2 2 2 2 28" xfId="45339"/>
    <cellStyle name="Entry 1B 2 2 2 2 29" xfId="46744"/>
    <cellStyle name="Entry 1B 2 2 2 2 3" xfId="8666"/>
    <cellStyle name="Entry 1B 2 2 2 2 30" xfId="48151"/>
    <cellStyle name="Entry 1B 2 2 2 2 31" xfId="49587"/>
    <cellStyle name="Entry 1B 2 2 2 2 32" xfId="51020"/>
    <cellStyle name="Entry 1B 2 2 2 2 33" xfId="52409"/>
    <cellStyle name="Entry 1B 2 2 2 2 34" xfId="53792"/>
    <cellStyle name="Entry 1B 2 2 2 2 35" xfId="55201"/>
    <cellStyle name="Entry 1B 2 2 2 2 36" xfId="56574"/>
    <cellStyle name="Entry 1B 2 2 2 2 37" xfId="57970"/>
    <cellStyle name="Entry 1B 2 2 2 2 38" xfId="60408"/>
    <cellStyle name="Entry 1B 2 2 2 2 4" xfId="10121"/>
    <cellStyle name="Entry 1B 2 2 2 2 5" xfId="11611"/>
    <cellStyle name="Entry 1B 2 2 2 2 6" xfId="13061"/>
    <cellStyle name="Entry 1B 2 2 2 2 7" xfId="14594"/>
    <cellStyle name="Entry 1B 2 2 2 2 8" xfId="16052"/>
    <cellStyle name="Entry 1B 2 2 2 2 9" xfId="17507"/>
    <cellStyle name="Entry 1B 2 2 2 20" xfId="10691"/>
    <cellStyle name="Entry 1B 2 2 2 21" xfId="6330"/>
    <cellStyle name="Entry 1B 2 2 2 22" xfId="7448"/>
    <cellStyle name="Entry 1B 2 2 2 23" xfId="26429"/>
    <cellStyle name="Entry 1B 2 2 2 24" xfId="9228"/>
    <cellStyle name="Entry 1B 2 2 2 25" xfId="24069"/>
    <cellStyle name="Entry 1B 2 2 2 26" xfId="27633"/>
    <cellStyle name="Entry 1B 2 2 2 27" xfId="27122"/>
    <cellStyle name="Entry 1B 2 2 2 28" xfId="5918"/>
    <cellStyle name="Entry 1B 2 2 2 29" xfId="13595"/>
    <cellStyle name="Entry 1B 2 2 2 3" xfId="4032"/>
    <cellStyle name="Entry 1B 2 2 2 3 10" xfId="19360"/>
    <cellStyle name="Entry 1B 2 2 2 3 11" xfId="20890"/>
    <cellStyle name="Entry 1B 2 2 2 3 12" xfId="22326"/>
    <cellStyle name="Entry 1B 2 2 2 3 13" xfId="23852"/>
    <cellStyle name="Entry 1B 2 2 2 3 14" xfId="25329"/>
    <cellStyle name="Entry 1B 2 2 2 3 15" xfId="26771"/>
    <cellStyle name="Entry 1B 2 2 2 3 16" xfId="28281"/>
    <cellStyle name="Entry 1B 2 2 2 3 17" xfId="29786"/>
    <cellStyle name="Entry 1B 2 2 2 3 18" xfId="31223"/>
    <cellStyle name="Entry 1B 2 2 2 3 19" xfId="32729"/>
    <cellStyle name="Entry 1B 2 2 2 3 2" xfId="5506"/>
    <cellStyle name="Entry 1B 2 2 2 3 20" xfId="34181"/>
    <cellStyle name="Entry 1B 2 2 2 3 21" xfId="35622"/>
    <cellStyle name="Entry 1B 2 2 2 3 22" xfId="37051"/>
    <cellStyle name="Entry 1B 2 2 2 3 23" xfId="38482"/>
    <cellStyle name="Entry 1B 2 2 2 3 24" xfId="39907"/>
    <cellStyle name="Entry 1B 2 2 2 3 25" xfId="41390"/>
    <cellStyle name="Entry 1B 2 2 2 3 26" xfId="42831"/>
    <cellStyle name="Entry 1B 2 2 2 3 27" xfId="44254"/>
    <cellStyle name="Entry 1B 2 2 2 3 28" xfId="45666"/>
    <cellStyle name="Entry 1B 2 2 2 3 29" xfId="47071"/>
    <cellStyle name="Entry 1B 2 2 2 3 3" xfId="8995"/>
    <cellStyle name="Entry 1B 2 2 2 3 30" xfId="48479"/>
    <cellStyle name="Entry 1B 2 2 2 3 31" xfId="49913"/>
    <cellStyle name="Entry 1B 2 2 2 3 32" xfId="51347"/>
    <cellStyle name="Entry 1B 2 2 2 3 33" xfId="52734"/>
    <cellStyle name="Entry 1B 2 2 2 3 34" xfId="54118"/>
    <cellStyle name="Entry 1B 2 2 2 3 35" xfId="55526"/>
    <cellStyle name="Entry 1B 2 2 2 3 36" xfId="56900"/>
    <cellStyle name="Entry 1B 2 2 2 3 37" xfId="58295"/>
    <cellStyle name="Entry 1B 2 2 2 3 4" xfId="10448"/>
    <cellStyle name="Entry 1B 2 2 2 3 5" xfId="11941"/>
    <cellStyle name="Entry 1B 2 2 2 3 6" xfId="13389"/>
    <cellStyle name="Entry 1B 2 2 2 3 7" xfId="14923"/>
    <cellStyle name="Entry 1B 2 2 2 3 8" xfId="16381"/>
    <cellStyle name="Entry 1B 2 2 2 3 9" xfId="17835"/>
    <cellStyle name="Entry 1B 2 2 2 30" xfId="31108"/>
    <cellStyle name="Entry 1B 2 2 2 31" xfId="7521"/>
    <cellStyle name="Entry 1B 2 2 2 32" xfId="31568"/>
    <cellStyle name="Entry 1B 2 2 2 33" xfId="22641"/>
    <cellStyle name="Entry 1B 2 2 2 34" xfId="34855"/>
    <cellStyle name="Entry 1B 2 2 2 35" xfId="45887"/>
    <cellStyle name="Entry 1B 2 2 2 36" xfId="31481"/>
    <cellStyle name="Entry 1B 2 2 2 37" xfId="18100"/>
    <cellStyle name="Entry 1B 2 2 2 38" xfId="6620"/>
    <cellStyle name="Entry 1B 2 2 2 39" xfId="6601"/>
    <cellStyle name="Entry 1B 2 2 2 4" xfId="4118"/>
    <cellStyle name="Entry 1B 2 2 2 4 10" xfId="19446"/>
    <cellStyle name="Entry 1B 2 2 2 4 11" xfId="20976"/>
    <cellStyle name="Entry 1B 2 2 2 4 12" xfId="22412"/>
    <cellStyle name="Entry 1B 2 2 2 4 13" xfId="23938"/>
    <cellStyle name="Entry 1B 2 2 2 4 14" xfId="25415"/>
    <cellStyle name="Entry 1B 2 2 2 4 15" xfId="26857"/>
    <cellStyle name="Entry 1B 2 2 2 4 16" xfId="28367"/>
    <cellStyle name="Entry 1B 2 2 2 4 17" xfId="29872"/>
    <cellStyle name="Entry 1B 2 2 2 4 18" xfId="31309"/>
    <cellStyle name="Entry 1B 2 2 2 4 19" xfId="32815"/>
    <cellStyle name="Entry 1B 2 2 2 4 2" xfId="5592"/>
    <cellStyle name="Entry 1B 2 2 2 4 20" xfId="34267"/>
    <cellStyle name="Entry 1B 2 2 2 4 21" xfId="35708"/>
    <cellStyle name="Entry 1B 2 2 2 4 22" xfId="37137"/>
    <cellStyle name="Entry 1B 2 2 2 4 23" xfId="38568"/>
    <cellStyle name="Entry 1B 2 2 2 4 24" xfId="39993"/>
    <cellStyle name="Entry 1B 2 2 2 4 25" xfId="41476"/>
    <cellStyle name="Entry 1B 2 2 2 4 26" xfId="42917"/>
    <cellStyle name="Entry 1B 2 2 2 4 27" xfId="44340"/>
    <cellStyle name="Entry 1B 2 2 2 4 28" xfId="45752"/>
    <cellStyle name="Entry 1B 2 2 2 4 29" xfId="47157"/>
    <cellStyle name="Entry 1B 2 2 2 4 3" xfId="9081"/>
    <cellStyle name="Entry 1B 2 2 2 4 30" xfId="48565"/>
    <cellStyle name="Entry 1B 2 2 2 4 31" xfId="49999"/>
    <cellStyle name="Entry 1B 2 2 2 4 32" xfId="51433"/>
    <cellStyle name="Entry 1B 2 2 2 4 33" xfId="52820"/>
    <cellStyle name="Entry 1B 2 2 2 4 34" xfId="54204"/>
    <cellStyle name="Entry 1B 2 2 2 4 35" xfId="55612"/>
    <cellStyle name="Entry 1B 2 2 2 4 36" xfId="56986"/>
    <cellStyle name="Entry 1B 2 2 2 4 37" xfId="58381"/>
    <cellStyle name="Entry 1B 2 2 2 4 4" xfId="10534"/>
    <cellStyle name="Entry 1B 2 2 2 4 5" xfId="12027"/>
    <cellStyle name="Entry 1B 2 2 2 4 6" xfId="13475"/>
    <cellStyle name="Entry 1B 2 2 2 4 7" xfId="15009"/>
    <cellStyle name="Entry 1B 2 2 2 4 8" xfId="16467"/>
    <cellStyle name="Entry 1B 2 2 2 4 9" xfId="17921"/>
    <cellStyle name="Entry 1B 2 2 2 40" xfId="47275"/>
    <cellStyle name="Entry 1B 2 2 2 41" xfId="6034"/>
    <cellStyle name="Entry 1B 2 2 2 42" xfId="58676"/>
    <cellStyle name="Entry 1B 2 2 2 5" xfId="2750"/>
    <cellStyle name="Entry 1B 2 2 2 6" xfId="4284"/>
    <cellStyle name="Entry 1B 2 2 2 7" xfId="7652"/>
    <cellStyle name="Entry 1B 2 2 2 8" xfId="6119"/>
    <cellStyle name="Entry 1B 2 2 2 9" xfId="6913"/>
    <cellStyle name="Entry 1B 2 2 20" xfId="6774"/>
    <cellStyle name="Entry 1B 2 2 21" xfId="6591"/>
    <cellStyle name="Entry 1B 2 2 22" xfId="6038"/>
    <cellStyle name="Entry 1B 2 2 23" xfId="10681"/>
    <cellStyle name="Entry 1B 2 2 24" xfId="7238"/>
    <cellStyle name="Entry 1B 2 2 25" xfId="12193"/>
    <cellStyle name="Entry 1B 2 2 26" xfId="18141"/>
    <cellStyle name="Entry 1B 2 2 27" xfId="17365"/>
    <cellStyle name="Entry 1B 2 2 28" xfId="6843"/>
    <cellStyle name="Entry 1B 2 2 29" xfId="7649"/>
    <cellStyle name="Entry 1B 2 2 3" xfId="2904"/>
    <cellStyle name="Entry 1B 2 2 3 10" xfId="18240"/>
    <cellStyle name="Entry 1B 2 2 3 11" xfId="19772"/>
    <cellStyle name="Entry 1B 2 2 3 12" xfId="21217"/>
    <cellStyle name="Entry 1B 2 2 3 13" xfId="22733"/>
    <cellStyle name="Entry 1B 2 2 3 14" xfId="24213"/>
    <cellStyle name="Entry 1B 2 2 3 15" xfId="25660"/>
    <cellStyle name="Entry 1B 2 2 3 16" xfId="27167"/>
    <cellStyle name="Entry 1B 2 2 3 17" xfId="28673"/>
    <cellStyle name="Entry 1B 2 2 3 18" xfId="30107"/>
    <cellStyle name="Entry 1B 2 2 3 19" xfId="31615"/>
    <cellStyle name="Entry 1B 2 2 3 2" xfId="4416"/>
    <cellStyle name="Entry 1B 2 2 3 20" xfId="33070"/>
    <cellStyle name="Entry 1B 2 2 3 21" xfId="34509"/>
    <cellStyle name="Entry 1B 2 2 3 22" xfId="35943"/>
    <cellStyle name="Entry 1B 2 2 3 23" xfId="37376"/>
    <cellStyle name="Entry 1B 2 2 3 24" xfId="38793"/>
    <cellStyle name="Entry 1B 2 2 3 25" xfId="40294"/>
    <cellStyle name="Entry 1B 2 2 3 26" xfId="41725"/>
    <cellStyle name="Entry 1B 2 2 3 27" xfId="43149"/>
    <cellStyle name="Entry 1B 2 2 3 28" xfId="44567"/>
    <cellStyle name="Entry 1B 2 2 3 29" xfId="45975"/>
    <cellStyle name="Entry 1B 2 2 3 3" xfId="7871"/>
    <cellStyle name="Entry 1B 2 2 3 30" xfId="47381"/>
    <cellStyle name="Entry 1B 2 2 3 31" xfId="48822"/>
    <cellStyle name="Entry 1B 2 2 3 32" xfId="50254"/>
    <cellStyle name="Entry 1B 2 2 3 33" xfId="51642"/>
    <cellStyle name="Entry 1B 2 2 3 34" xfId="53028"/>
    <cellStyle name="Entry 1B 2 2 3 35" xfId="54437"/>
    <cellStyle name="Entry 1B 2 2 3 36" xfId="55812"/>
    <cellStyle name="Entry 1B 2 2 3 37" xfId="57211"/>
    <cellStyle name="Entry 1B 2 2 3 38" xfId="60242"/>
    <cellStyle name="Entry 1B 2 2 3 4" xfId="9330"/>
    <cellStyle name="Entry 1B 2 2 3 5" xfId="10824"/>
    <cellStyle name="Entry 1B 2 2 3 6" xfId="12273"/>
    <cellStyle name="Entry 1B 2 2 3 7" xfId="13807"/>
    <cellStyle name="Entry 1B 2 2 3 8" xfId="15262"/>
    <cellStyle name="Entry 1B 2 2 3 9" xfId="16719"/>
    <cellStyle name="Entry 1B 2 2 30" xfId="7107"/>
    <cellStyle name="Entry 1B 2 2 31" xfId="37986"/>
    <cellStyle name="Entry 1B 2 2 32" xfId="6947"/>
    <cellStyle name="Entry 1B 2 2 33" xfId="41201"/>
    <cellStyle name="Entry 1B 2 2 34" xfId="40111"/>
    <cellStyle name="Entry 1B 2 2 35" xfId="37277"/>
    <cellStyle name="Entry 1B 2 2 36" xfId="6115"/>
    <cellStyle name="Entry 1B 2 2 37" xfId="16640"/>
    <cellStyle name="Entry 1B 2 2 38" xfId="8345"/>
    <cellStyle name="Entry 1B 2 2 39" xfId="48729"/>
    <cellStyle name="Entry 1B 2 2 4" xfId="3023"/>
    <cellStyle name="Entry 1B 2 2 4 10" xfId="18355"/>
    <cellStyle name="Entry 1B 2 2 4 11" xfId="19887"/>
    <cellStyle name="Entry 1B 2 2 4 12" xfId="21333"/>
    <cellStyle name="Entry 1B 2 2 4 13" xfId="22851"/>
    <cellStyle name="Entry 1B 2 2 4 14" xfId="24330"/>
    <cellStyle name="Entry 1B 2 2 4 15" xfId="25775"/>
    <cellStyle name="Entry 1B 2 2 4 16" xfId="27280"/>
    <cellStyle name="Entry 1B 2 2 4 17" xfId="28788"/>
    <cellStyle name="Entry 1B 2 2 4 18" xfId="30221"/>
    <cellStyle name="Entry 1B 2 2 4 19" xfId="31732"/>
    <cellStyle name="Entry 1B 2 2 4 2" xfId="4525"/>
    <cellStyle name="Entry 1B 2 2 4 20" xfId="33186"/>
    <cellStyle name="Entry 1B 2 2 4 21" xfId="34623"/>
    <cellStyle name="Entry 1B 2 2 4 22" xfId="36058"/>
    <cellStyle name="Entry 1B 2 2 4 23" xfId="37491"/>
    <cellStyle name="Entry 1B 2 2 4 24" xfId="38908"/>
    <cellStyle name="Entry 1B 2 2 4 25" xfId="40405"/>
    <cellStyle name="Entry 1B 2 2 4 26" xfId="41837"/>
    <cellStyle name="Entry 1B 2 2 4 27" xfId="43262"/>
    <cellStyle name="Entry 1B 2 2 4 28" xfId="44678"/>
    <cellStyle name="Entry 1B 2 2 4 29" xfId="46087"/>
    <cellStyle name="Entry 1B 2 2 4 3" xfId="7989"/>
    <cellStyle name="Entry 1B 2 2 4 30" xfId="47491"/>
    <cellStyle name="Entry 1B 2 2 4 31" xfId="48934"/>
    <cellStyle name="Entry 1B 2 2 4 32" xfId="50365"/>
    <cellStyle name="Entry 1B 2 2 4 33" xfId="51754"/>
    <cellStyle name="Entry 1B 2 2 4 34" xfId="53138"/>
    <cellStyle name="Entry 1B 2 2 4 35" xfId="54548"/>
    <cellStyle name="Entry 1B 2 2 4 36" xfId="55921"/>
    <cellStyle name="Entry 1B 2 2 4 37" xfId="57320"/>
    <cellStyle name="Entry 1B 2 2 4 4" xfId="9445"/>
    <cellStyle name="Entry 1B 2 2 4 5" xfId="10939"/>
    <cellStyle name="Entry 1B 2 2 4 6" xfId="12391"/>
    <cellStyle name="Entry 1B 2 2 4 7" xfId="13923"/>
    <cellStyle name="Entry 1B 2 2 4 8" xfId="15380"/>
    <cellStyle name="Entry 1B 2 2 4 9" xfId="16835"/>
    <cellStyle name="Entry 1B 2 2 40" xfId="25724"/>
    <cellStyle name="Entry 1B 2 2 41" xfId="44480"/>
    <cellStyle name="Entry 1B 2 2 42" xfId="5992"/>
    <cellStyle name="Entry 1B 2 2 43" xfId="58640"/>
    <cellStyle name="Entry 1B 2 2 5" xfId="3521"/>
    <cellStyle name="Entry 1B 2 2 5 10" xfId="18851"/>
    <cellStyle name="Entry 1B 2 2 5 11" xfId="20381"/>
    <cellStyle name="Entry 1B 2 2 5 12" xfId="21819"/>
    <cellStyle name="Entry 1B 2 2 5 13" xfId="23346"/>
    <cellStyle name="Entry 1B 2 2 5 14" xfId="24821"/>
    <cellStyle name="Entry 1B 2 2 5 15" xfId="26265"/>
    <cellStyle name="Entry 1B 2 2 5 16" xfId="27773"/>
    <cellStyle name="Entry 1B 2 2 5 17" xfId="29280"/>
    <cellStyle name="Entry 1B 2 2 5 18" xfId="30713"/>
    <cellStyle name="Entry 1B 2 2 5 19" xfId="32222"/>
    <cellStyle name="Entry 1B 2 2 5 2" xfId="5005"/>
    <cellStyle name="Entry 1B 2 2 5 20" xfId="33674"/>
    <cellStyle name="Entry 1B 2 2 5 21" xfId="35115"/>
    <cellStyle name="Entry 1B 2 2 5 22" xfId="36545"/>
    <cellStyle name="Entry 1B 2 2 5 23" xfId="37975"/>
    <cellStyle name="Entry 1B 2 2 5 24" xfId="39399"/>
    <cellStyle name="Entry 1B 2 2 5 25" xfId="40890"/>
    <cellStyle name="Entry 1B 2 2 5 26" xfId="42327"/>
    <cellStyle name="Entry 1B 2 2 5 27" xfId="43749"/>
    <cellStyle name="Entry 1B 2 2 5 28" xfId="45162"/>
    <cellStyle name="Entry 1B 2 2 5 29" xfId="46570"/>
    <cellStyle name="Entry 1B 2 2 5 3" xfId="8485"/>
    <cellStyle name="Entry 1B 2 2 5 30" xfId="47976"/>
    <cellStyle name="Entry 1B 2 2 5 31" xfId="49414"/>
    <cellStyle name="Entry 1B 2 2 5 32" xfId="50846"/>
    <cellStyle name="Entry 1B 2 2 5 33" xfId="52236"/>
    <cellStyle name="Entry 1B 2 2 5 34" xfId="53617"/>
    <cellStyle name="Entry 1B 2 2 5 35" xfId="55028"/>
    <cellStyle name="Entry 1B 2 2 5 36" xfId="56400"/>
    <cellStyle name="Entry 1B 2 2 5 37" xfId="57798"/>
    <cellStyle name="Entry 1B 2 2 5 4" xfId="9942"/>
    <cellStyle name="Entry 1B 2 2 5 5" xfId="11431"/>
    <cellStyle name="Entry 1B 2 2 5 6" xfId="12882"/>
    <cellStyle name="Entry 1B 2 2 5 7" xfId="14415"/>
    <cellStyle name="Entry 1B 2 2 5 8" xfId="15873"/>
    <cellStyle name="Entry 1B 2 2 5 9" xfId="17328"/>
    <cellStyle name="Entry 1B 2 2 6" xfId="2694"/>
    <cellStyle name="Entry 1B 2 2 7" xfId="2803"/>
    <cellStyle name="Entry 1B 2 2 8" xfId="7290"/>
    <cellStyle name="Entry 1B 2 2 9" xfId="7752"/>
    <cellStyle name="Entry 1B 2 20" xfId="6817"/>
    <cellStyle name="Entry 1B 2 21" xfId="17067"/>
    <cellStyle name="Entry 1B 2 22" xfId="6678"/>
    <cellStyle name="Entry 1B 2 23" xfId="16839"/>
    <cellStyle name="Entry 1B 2 24" xfId="27055"/>
    <cellStyle name="Entry 1B 2 25" xfId="21110"/>
    <cellStyle name="Entry 1B 2 26" xfId="19659"/>
    <cellStyle name="Entry 1B 2 27" xfId="25565"/>
    <cellStyle name="Entry 1B 2 28" xfId="32939"/>
    <cellStyle name="Entry 1B 2 29" xfId="24102"/>
    <cellStyle name="Entry 1B 2 3" xfId="2271"/>
    <cellStyle name="Entry 1B 2 3 10" xfId="6320"/>
    <cellStyle name="Entry 1B 2 3 11" xfId="5910"/>
    <cellStyle name="Entry 1B 2 3 12" xfId="6935"/>
    <cellStyle name="Entry 1B 2 3 13" xfId="12354"/>
    <cellStyle name="Entry 1B 2 3 14" xfId="7741"/>
    <cellStyle name="Entry 1B 2 3 15" xfId="6196"/>
    <cellStyle name="Entry 1B 2 3 16" xfId="7482"/>
    <cellStyle name="Entry 1B 2 3 17" xfId="18048"/>
    <cellStyle name="Entry 1B 2 3 18" xfId="5884"/>
    <cellStyle name="Entry 1B 2 3 19" xfId="9802"/>
    <cellStyle name="Entry 1B 2 3 2" xfId="3692"/>
    <cellStyle name="Entry 1B 2 3 2 10" xfId="19022"/>
    <cellStyle name="Entry 1B 2 3 2 11" xfId="20551"/>
    <cellStyle name="Entry 1B 2 3 2 12" xfId="21988"/>
    <cellStyle name="Entry 1B 2 3 2 13" xfId="23514"/>
    <cellStyle name="Entry 1B 2 3 2 14" xfId="24990"/>
    <cellStyle name="Entry 1B 2 3 2 15" xfId="26433"/>
    <cellStyle name="Entry 1B 2 3 2 16" xfId="27942"/>
    <cellStyle name="Entry 1B 2 3 2 17" xfId="29447"/>
    <cellStyle name="Entry 1B 2 3 2 18" xfId="30883"/>
    <cellStyle name="Entry 1B 2 3 2 19" xfId="32389"/>
    <cellStyle name="Entry 1B 2 3 2 2" xfId="5170"/>
    <cellStyle name="Entry 1B 2 3 2 20" xfId="33841"/>
    <cellStyle name="Entry 1B 2 3 2 21" xfId="35284"/>
    <cellStyle name="Entry 1B 2 3 2 22" xfId="36714"/>
    <cellStyle name="Entry 1B 2 3 2 23" xfId="38144"/>
    <cellStyle name="Entry 1B 2 3 2 24" xfId="39567"/>
    <cellStyle name="Entry 1B 2 3 2 25" xfId="41054"/>
    <cellStyle name="Entry 1B 2 3 2 26" xfId="42493"/>
    <cellStyle name="Entry 1B 2 3 2 27" xfId="43917"/>
    <cellStyle name="Entry 1B 2 3 2 28" xfId="45329"/>
    <cellStyle name="Entry 1B 2 3 2 29" xfId="46734"/>
    <cellStyle name="Entry 1B 2 3 2 3" xfId="8656"/>
    <cellStyle name="Entry 1B 2 3 2 30" xfId="48141"/>
    <cellStyle name="Entry 1B 2 3 2 31" xfId="49577"/>
    <cellStyle name="Entry 1B 2 3 2 32" xfId="51010"/>
    <cellStyle name="Entry 1B 2 3 2 33" xfId="52399"/>
    <cellStyle name="Entry 1B 2 3 2 34" xfId="53782"/>
    <cellStyle name="Entry 1B 2 3 2 35" xfId="55191"/>
    <cellStyle name="Entry 1B 2 3 2 36" xfId="56564"/>
    <cellStyle name="Entry 1B 2 3 2 37" xfId="57960"/>
    <cellStyle name="Entry 1B 2 3 2 38" xfId="60404"/>
    <cellStyle name="Entry 1B 2 3 2 4" xfId="10111"/>
    <cellStyle name="Entry 1B 2 3 2 5" xfId="11601"/>
    <cellStyle name="Entry 1B 2 3 2 6" xfId="13051"/>
    <cellStyle name="Entry 1B 2 3 2 7" xfId="14584"/>
    <cellStyle name="Entry 1B 2 3 2 8" xfId="16042"/>
    <cellStyle name="Entry 1B 2 3 2 9" xfId="17497"/>
    <cellStyle name="Entry 1B 2 3 20" xfId="19575"/>
    <cellStyle name="Entry 1B 2 3 21" xfId="15147"/>
    <cellStyle name="Entry 1B 2 3 22" xfId="18647"/>
    <cellStyle name="Entry 1B 2 3 23" xfId="24098"/>
    <cellStyle name="Entry 1B 2 3 24" xfId="24103"/>
    <cellStyle name="Entry 1B 2 3 25" xfId="6670"/>
    <cellStyle name="Entry 1B 2 3 26" xfId="6891"/>
    <cellStyle name="Entry 1B 2 3 27" xfId="7517"/>
    <cellStyle name="Entry 1B 2 3 28" xfId="35172"/>
    <cellStyle name="Entry 1B 2 3 29" xfId="7786"/>
    <cellStyle name="Entry 1B 2 3 3" xfId="4022"/>
    <cellStyle name="Entry 1B 2 3 3 10" xfId="19350"/>
    <cellStyle name="Entry 1B 2 3 3 11" xfId="20880"/>
    <cellStyle name="Entry 1B 2 3 3 12" xfId="22316"/>
    <cellStyle name="Entry 1B 2 3 3 13" xfId="23842"/>
    <cellStyle name="Entry 1B 2 3 3 14" xfId="25319"/>
    <cellStyle name="Entry 1B 2 3 3 15" xfId="26761"/>
    <cellStyle name="Entry 1B 2 3 3 16" xfId="28271"/>
    <cellStyle name="Entry 1B 2 3 3 17" xfId="29776"/>
    <cellStyle name="Entry 1B 2 3 3 18" xfId="31213"/>
    <cellStyle name="Entry 1B 2 3 3 19" xfId="32719"/>
    <cellStyle name="Entry 1B 2 3 3 2" xfId="5496"/>
    <cellStyle name="Entry 1B 2 3 3 20" xfId="34171"/>
    <cellStyle name="Entry 1B 2 3 3 21" xfId="35612"/>
    <cellStyle name="Entry 1B 2 3 3 22" xfId="37041"/>
    <cellStyle name="Entry 1B 2 3 3 23" xfId="38472"/>
    <cellStyle name="Entry 1B 2 3 3 24" xfId="39897"/>
    <cellStyle name="Entry 1B 2 3 3 25" xfId="41380"/>
    <cellStyle name="Entry 1B 2 3 3 26" xfId="42821"/>
    <cellStyle name="Entry 1B 2 3 3 27" xfId="44244"/>
    <cellStyle name="Entry 1B 2 3 3 28" xfId="45656"/>
    <cellStyle name="Entry 1B 2 3 3 29" xfId="47061"/>
    <cellStyle name="Entry 1B 2 3 3 3" xfId="8985"/>
    <cellStyle name="Entry 1B 2 3 3 30" xfId="48469"/>
    <cellStyle name="Entry 1B 2 3 3 31" xfId="49903"/>
    <cellStyle name="Entry 1B 2 3 3 32" xfId="51337"/>
    <cellStyle name="Entry 1B 2 3 3 33" xfId="52724"/>
    <cellStyle name="Entry 1B 2 3 3 34" xfId="54108"/>
    <cellStyle name="Entry 1B 2 3 3 35" xfId="55516"/>
    <cellStyle name="Entry 1B 2 3 3 36" xfId="56890"/>
    <cellStyle name="Entry 1B 2 3 3 37" xfId="58285"/>
    <cellStyle name="Entry 1B 2 3 3 4" xfId="10438"/>
    <cellStyle name="Entry 1B 2 3 3 5" xfId="11931"/>
    <cellStyle name="Entry 1B 2 3 3 6" xfId="13379"/>
    <cellStyle name="Entry 1B 2 3 3 7" xfId="14913"/>
    <cellStyle name="Entry 1B 2 3 3 8" xfId="16371"/>
    <cellStyle name="Entry 1B 2 3 3 9" xfId="17825"/>
    <cellStyle name="Entry 1B 2 3 30" xfId="9203"/>
    <cellStyle name="Entry 1B 2 3 31" xfId="28530"/>
    <cellStyle name="Entry 1B 2 3 32" xfId="40180"/>
    <cellStyle name="Entry 1B 2 3 33" xfId="41628"/>
    <cellStyle name="Entry 1B 2 3 34" xfId="43760"/>
    <cellStyle name="Entry 1B 2 3 35" xfId="6094"/>
    <cellStyle name="Entry 1B 2 3 36" xfId="16641"/>
    <cellStyle name="Entry 1B 2 3 37" xfId="6228"/>
    <cellStyle name="Entry 1B 2 3 38" xfId="48686"/>
    <cellStyle name="Entry 1B 2 3 39" xfId="6575"/>
    <cellStyle name="Entry 1B 2 3 4" xfId="4108"/>
    <cellStyle name="Entry 1B 2 3 4 10" xfId="19436"/>
    <cellStyle name="Entry 1B 2 3 4 11" xfId="20966"/>
    <cellStyle name="Entry 1B 2 3 4 12" xfId="22402"/>
    <cellStyle name="Entry 1B 2 3 4 13" xfId="23928"/>
    <cellStyle name="Entry 1B 2 3 4 14" xfId="25405"/>
    <cellStyle name="Entry 1B 2 3 4 15" xfId="26847"/>
    <cellStyle name="Entry 1B 2 3 4 16" xfId="28357"/>
    <cellStyle name="Entry 1B 2 3 4 17" xfId="29862"/>
    <cellStyle name="Entry 1B 2 3 4 18" xfId="31299"/>
    <cellStyle name="Entry 1B 2 3 4 19" xfId="32805"/>
    <cellStyle name="Entry 1B 2 3 4 2" xfId="5582"/>
    <cellStyle name="Entry 1B 2 3 4 20" xfId="34257"/>
    <cellStyle name="Entry 1B 2 3 4 21" xfId="35698"/>
    <cellStyle name="Entry 1B 2 3 4 22" xfId="37127"/>
    <cellStyle name="Entry 1B 2 3 4 23" xfId="38558"/>
    <cellStyle name="Entry 1B 2 3 4 24" xfId="39983"/>
    <cellStyle name="Entry 1B 2 3 4 25" xfId="41466"/>
    <cellStyle name="Entry 1B 2 3 4 26" xfId="42907"/>
    <cellStyle name="Entry 1B 2 3 4 27" xfId="44330"/>
    <cellStyle name="Entry 1B 2 3 4 28" xfId="45742"/>
    <cellStyle name="Entry 1B 2 3 4 29" xfId="47147"/>
    <cellStyle name="Entry 1B 2 3 4 3" xfId="9071"/>
    <cellStyle name="Entry 1B 2 3 4 30" xfId="48555"/>
    <cellStyle name="Entry 1B 2 3 4 31" xfId="49989"/>
    <cellStyle name="Entry 1B 2 3 4 32" xfId="51423"/>
    <cellStyle name="Entry 1B 2 3 4 33" xfId="52810"/>
    <cellStyle name="Entry 1B 2 3 4 34" xfId="54194"/>
    <cellStyle name="Entry 1B 2 3 4 35" xfId="55602"/>
    <cellStyle name="Entry 1B 2 3 4 36" xfId="56976"/>
    <cellStyle name="Entry 1B 2 3 4 37" xfId="58371"/>
    <cellStyle name="Entry 1B 2 3 4 4" xfId="10524"/>
    <cellStyle name="Entry 1B 2 3 4 5" xfId="12017"/>
    <cellStyle name="Entry 1B 2 3 4 6" xfId="13465"/>
    <cellStyle name="Entry 1B 2 3 4 7" xfId="14999"/>
    <cellStyle name="Entry 1B 2 3 4 8" xfId="16457"/>
    <cellStyle name="Entry 1B 2 3 4 9" xfId="17911"/>
    <cellStyle name="Entry 1B 2 3 40" xfId="48757"/>
    <cellStyle name="Entry 1B 2 3 41" xfId="5936"/>
    <cellStyle name="Entry 1B 2 3 42" xfId="58666"/>
    <cellStyle name="Entry 1B 2 3 5" xfId="2740"/>
    <cellStyle name="Entry 1B 2 3 6" xfId="4274"/>
    <cellStyle name="Entry 1B 2 3 7" xfId="7642"/>
    <cellStyle name="Entry 1B 2 3 8" xfId="6121"/>
    <cellStyle name="Entry 1B 2 3 9" xfId="7137"/>
    <cellStyle name="Entry 1B 2 30" xfId="6231"/>
    <cellStyle name="Entry 1B 2 31" xfId="31489"/>
    <cellStyle name="Entry 1B 2 32" xfId="5755"/>
    <cellStyle name="Entry 1B 2 33" xfId="6303"/>
    <cellStyle name="Entry 1B 2 34" xfId="24244"/>
    <cellStyle name="Entry 1B 2 35" xfId="7745"/>
    <cellStyle name="Entry 1B 2 36" xfId="31443"/>
    <cellStyle name="Entry 1B 2 37" xfId="29998"/>
    <cellStyle name="Entry 1B 2 38" xfId="30004"/>
    <cellStyle name="Entry 1B 2 39" xfId="27244"/>
    <cellStyle name="Entry 1B 2 4" xfId="3665"/>
    <cellStyle name="Entry 1B 2 4 10" xfId="18995"/>
    <cellStyle name="Entry 1B 2 4 11" xfId="20524"/>
    <cellStyle name="Entry 1B 2 4 12" xfId="21961"/>
    <cellStyle name="Entry 1B 2 4 13" xfId="23487"/>
    <cellStyle name="Entry 1B 2 4 14" xfId="24963"/>
    <cellStyle name="Entry 1B 2 4 15" xfId="26407"/>
    <cellStyle name="Entry 1B 2 4 16" xfId="27915"/>
    <cellStyle name="Entry 1B 2 4 17" xfId="29421"/>
    <cellStyle name="Entry 1B 2 4 18" xfId="30856"/>
    <cellStyle name="Entry 1B 2 4 19" xfId="32363"/>
    <cellStyle name="Entry 1B 2 4 2" xfId="5143"/>
    <cellStyle name="Entry 1B 2 4 20" xfId="33815"/>
    <cellStyle name="Entry 1B 2 4 21" xfId="35257"/>
    <cellStyle name="Entry 1B 2 4 22" xfId="36687"/>
    <cellStyle name="Entry 1B 2 4 23" xfId="38117"/>
    <cellStyle name="Entry 1B 2 4 24" xfId="39540"/>
    <cellStyle name="Entry 1B 2 4 25" xfId="41029"/>
    <cellStyle name="Entry 1B 2 4 26" xfId="42467"/>
    <cellStyle name="Entry 1B 2 4 27" xfId="43891"/>
    <cellStyle name="Entry 1B 2 4 28" xfId="45303"/>
    <cellStyle name="Entry 1B 2 4 29" xfId="46709"/>
    <cellStyle name="Entry 1B 2 4 3" xfId="8629"/>
    <cellStyle name="Entry 1B 2 4 30" xfId="48114"/>
    <cellStyle name="Entry 1B 2 4 31" xfId="49552"/>
    <cellStyle name="Entry 1B 2 4 32" xfId="50984"/>
    <cellStyle name="Entry 1B 2 4 33" xfId="52374"/>
    <cellStyle name="Entry 1B 2 4 34" xfId="53756"/>
    <cellStyle name="Entry 1B 2 4 35" xfId="55166"/>
    <cellStyle name="Entry 1B 2 4 36" xfId="56538"/>
    <cellStyle name="Entry 1B 2 4 37" xfId="57935"/>
    <cellStyle name="Entry 1B 2 4 38" xfId="59172"/>
    <cellStyle name="Entry 1B 2 4 4" xfId="10084"/>
    <cellStyle name="Entry 1B 2 4 5" xfId="11574"/>
    <cellStyle name="Entry 1B 2 4 6" xfId="13025"/>
    <cellStyle name="Entry 1B 2 4 7" xfId="14557"/>
    <cellStyle name="Entry 1B 2 4 8" xfId="16015"/>
    <cellStyle name="Entry 1B 2 4 9" xfId="17470"/>
    <cellStyle name="Entry 1B 2 40" xfId="43036"/>
    <cellStyle name="Entry 1B 2 41" xfId="28557"/>
    <cellStyle name="Entry 1B 2 42" xfId="47829"/>
    <cellStyle name="Entry 1B 2 43" xfId="45889"/>
    <cellStyle name="Entry 1B 2 44" xfId="58548"/>
    <cellStyle name="Entry 1B 2 5" xfId="4015"/>
    <cellStyle name="Entry 1B 2 5 10" xfId="19343"/>
    <cellStyle name="Entry 1B 2 5 11" xfId="20873"/>
    <cellStyle name="Entry 1B 2 5 12" xfId="22309"/>
    <cellStyle name="Entry 1B 2 5 13" xfId="23835"/>
    <cellStyle name="Entry 1B 2 5 14" xfId="25312"/>
    <cellStyle name="Entry 1B 2 5 15" xfId="26754"/>
    <cellStyle name="Entry 1B 2 5 16" xfId="28264"/>
    <cellStyle name="Entry 1B 2 5 17" xfId="29769"/>
    <cellStyle name="Entry 1B 2 5 18" xfId="31206"/>
    <cellStyle name="Entry 1B 2 5 19" xfId="32712"/>
    <cellStyle name="Entry 1B 2 5 2" xfId="5489"/>
    <cellStyle name="Entry 1B 2 5 20" xfId="34164"/>
    <cellStyle name="Entry 1B 2 5 21" xfId="35605"/>
    <cellStyle name="Entry 1B 2 5 22" xfId="37034"/>
    <cellStyle name="Entry 1B 2 5 23" xfId="38465"/>
    <cellStyle name="Entry 1B 2 5 24" xfId="39890"/>
    <cellStyle name="Entry 1B 2 5 25" xfId="41373"/>
    <cellStyle name="Entry 1B 2 5 26" xfId="42814"/>
    <cellStyle name="Entry 1B 2 5 27" xfId="44237"/>
    <cellStyle name="Entry 1B 2 5 28" xfId="45649"/>
    <cellStyle name="Entry 1B 2 5 29" xfId="47054"/>
    <cellStyle name="Entry 1B 2 5 3" xfId="8978"/>
    <cellStyle name="Entry 1B 2 5 30" xfId="48462"/>
    <cellStyle name="Entry 1B 2 5 31" xfId="49896"/>
    <cellStyle name="Entry 1B 2 5 32" xfId="51330"/>
    <cellStyle name="Entry 1B 2 5 33" xfId="52717"/>
    <cellStyle name="Entry 1B 2 5 34" xfId="54101"/>
    <cellStyle name="Entry 1B 2 5 35" xfId="55509"/>
    <cellStyle name="Entry 1B 2 5 36" xfId="56883"/>
    <cellStyle name="Entry 1B 2 5 37" xfId="58278"/>
    <cellStyle name="Entry 1B 2 5 4" xfId="10431"/>
    <cellStyle name="Entry 1B 2 5 5" xfId="11924"/>
    <cellStyle name="Entry 1B 2 5 6" xfId="13372"/>
    <cellStyle name="Entry 1B 2 5 7" xfId="14906"/>
    <cellStyle name="Entry 1B 2 5 8" xfId="16364"/>
    <cellStyle name="Entry 1B 2 5 9" xfId="17818"/>
    <cellStyle name="Entry 1B 2 6" xfId="4063"/>
    <cellStyle name="Entry 1B 2 6 10" xfId="19391"/>
    <cellStyle name="Entry 1B 2 6 11" xfId="20921"/>
    <cellStyle name="Entry 1B 2 6 12" xfId="22357"/>
    <cellStyle name="Entry 1B 2 6 13" xfId="23883"/>
    <cellStyle name="Entry 1B 2 6 14" xfId="25360"/>
    <cellStyle name="Entry 1B 2 6 15" xfId="26802"/>
    <cellStyle name="Entry 1B 2 6 16" xfId="28312"/>
    <cellStyle name="Entry 1B 2 6 17" xfId="29817"/>
    <cellStyle name="Entry 1B 2 6 18" xfId="31254"/>
    <cellStyle name="Entry 1B 2 6 19" xfId="32760"/>
    <cellStyle name="Entry 1B 2 6 2" xfId="5537"/>
    <cellStyle name="Entry 1B 2 6 20" xfId="34212"/>
    <cellStyle name="Entry 1B 2 6 21" xfId="35653"/>
    <cellStyle name="Entry 1B 2 6 22" xfId="37082"/>
    <cellStyle name="Entry 1B 2 6 23" xfId="38513"/>
    <cellStyle name="Entry 1B 2 6 24" xfId="39938"/>
    <cellStyle name="Entry 1B 2 6 25" xfId="41421"/>
    <cellStyle name="Entry 1B 2 6 26" xfId="42862"/>
    <cellStyle name="Entry 1B 2 6 27" xfId="44285"/>
    <cellStyle name="Entry 1B 2 6 28" xfId="45697"/>
    <cellStyle name="Entry 1B 2 6 29" xfId="47102"/>
    <cellStyle name="Entry 1B 2 6 3" xfId="9026"/>
    <cellStyle name="Entry 1B 2 6 30" xfId="48510"/>
    <cellStyle name="Entry 1B 2 6 31" xfId="49944"/>
    <cellStyle name="Entry 1B 2 6 32" xfId="51378"/>
    <cellStyle name="Entry 1B 2 6 33" xfId="52765"/>
    <cellStyle name="Entry 1B 2 6 34" xfId="54149"/>
    <cellStyle name="Entry 1B 2 6 35" xfId="55557"/>
    <cellStyle name="Entry 1B 2 6 36" xfId="56931"/>
    <cellStyle name="Entry 1B 2 6 37" xfId="58326"/>
    <cellStyle name="Entry 1B 2 6 4" xfId="10479"/>
    <cellStyle name="Entry 1B 2 6 5" xfId="11972"/>
    <cellStyle name="Entry 1B 2 6 6" xfId="13420"/>
    <cellStyle name="Entry 1B 2 6 7" xfId="14954"/>
    <cellStyle name="Entry 1B 2 6 8" xfId="16412"/>
    <cellStyle name="Entry 1B 2 6 9" xfId="17866"/>
    <cellStyle name="Entry 1B 2 7" xfId="2536"/>
    <cellStyle name="Entry 1B 2 8" xfId="2677"/>
    <cellStyle name="Entry 1B 2 9" xfId="6065"/>
    <cellStyle name="Entry 1B 2_Sheet3" xfId="1849"/>
    <cellStyle name="Entry 1B 3" xfId="1096"/>
    <cellStyle name="Entry 1B 3 10" xfId="7456"/>
    <cellStyle name="Entry 1B 3 11" xfId="5735"/>
    <cellStyle name="Entry 1B 3 12" xfId="7596"/>
    <cellStyle name="Entry 1B 3 13" xfId="10685"/>
    <cellStyle name="Entry 1B 3 14" xfId="6045"/>
    <cellStyle name="Entry 1B 3 15" xfId="6645"/>
    <cellStyle name="Entry 1B 3 16" xfId="6193"/>
    <cellStyle name="Entry 1B 3 17" xfId="7203"/>
    <cellStyle name="Entry 1B 3 18" xfId="5843"/>
    <cellStyle name="Entry 1B 3 19" xfId="21359"/>
    <cellStyle name="Entry 1B 3 2" xfId="1850"/>
    <cellStyle name="Entry 1B 3 20" xfId="18158"/>
    <cellStyle name="Entry 1B 3 21" xfId="13670"/>
    <cellStyle name="Entry 1B 3 22" xfId="25540"/>
    <cellStyle name="Entry 1B 3 23" xfId="6528"/>
    <cellStyle name="Entry 1B 3 24" xfId="7285"/>
    <cellStyle name="Entry 1B 3 25" xfId="30249"/>
    <cellStyle name="Entry 1B 3 26" xfId="15614"/>
    <cellStyle name="Entry 1B 3 27" xfId="6919"/>
    <cellStyle name="Entry 1B 3 28" xfId="15143"/>
    <cellStyle name="Entry 1B 3 29" xfId="34404"/>
    <cellStyle name="Entry 1B 3 3" xfId="3538"/>
    <cellStyle name="Entry 1B 3 3 10" xfId="18868"/>
    <cellStyle name="Entry 1B 3 3 11" xfId="20397"/>
    <cellStyle name="Entry 1B 3 3 12" xfId="21836"/>
    <cellStyle name="Entry 1B 3 3 13" xfId="23363"/>
    <cellStyle name="Entry 1B 3 3 14" xfId="24837"/>
    <cellStyle name="Entry 1B 3 3 15" xfId="26281"/>
    <cellStyle name="Entry 1B 3 3 16" xfId="27789"/>
    <cellStyle name="Entry 1B 3 3 17" xfId="29295"/>
    <cellStyle name="Entry 1B 3 3 18" xfId="30730"/>
    <cellStyle name="Entry 1B 3 3 19" xfId="32238"/>
    <cellStyle name="Entry 1B 3 3 2" xfId="5020"/>
    <cellStyle name="Entry 1B 3 3 20" xfId="33689"/>
    <cellStyle name="Entry 1B 3 3 21" xfId="35132"/>
    <cellStyle name="Entry 1B 3 3 22" xfId="36562"/>
    <cellStyle name="Entry 1B 3 3 23" xfId="37992"/>
    <cellStyle name="Entry 1B 3 3 24" xfId="39415"/>
    <cellStyle name="Entry 1B 3 3 25" xfId="40906"/>
    <cellStyle name="Entry 1B 3 3 26" xfId="42342"/>
    <cellStyle name="Entry 1B 3 3 27" xfId="43766"/>
    <cellStyle name="Entry 1B 3 3 28" xfId="45177"/>
    <cellStyle name="Entry 1B 3 3 29" xfId="46585"/>
    <cellStyle name="Entry 1B 3 3 3" xfId="8502"/>
    <cellStyle name="Entry 1B 3 3 30" xfId="47991"/>
    <cellStyle name="Entry 1B 3 3 31" xfId="49430"/>
    <cellStyle name="Entry 1B 3 3 32" xfId="50861"/>
    <cellStyle name="Entry 1B 3 3 33" xfId="52251"/>
    <cellStyle name="Entry 1B 3 3 34" xfId="53632"/>
    <cellStyle name="Entry 1B 3 3 35" xfId="55043"/>
    <cellStyle name="Entry 1B 3 3 36" xfId="56415"/>
    <cellStyle name="Entry 1B 3 3 37" xfId="57813"/>
    <cellStyle name="Entry 1B 3 3 38" xfId="58910"/>
    <cellStyle name="Entry 1B 3 3 4" xfId="9958"/>
    <cellStyle name="Entry 1B 3 3 5" xfId="11448"/>
    <cellStyle name="Entry 1B 3 3 6" xfId="12898"/>
    <cellStyle name="Entry 1B 3 3 7" xfId="14431"/>
    <cellStyle name="Entry 1B 3 3 8" xfId="15889"/>
    <cellStyle name="Entry 1B 3 3 9" xfId="17344"/>
    <cellStyle name="Entry 1B 3 30" xfId="35876"/>
    <cellStyle name="Entry 1B 3 31" xfId="34421"/>
    <cellStyle name="Entry 1B 3 32" xfId="19576"/>
    <cellStyle name="Entry 1B 3 33" xfId="22799"/>
    <cellStyle name="Entry 1B 3 34" xfId="18117"/>
    <cellStyle name="Entry 1B 3 35" xfId="19600"/>
    <cellStyle name="Entry 1B 3 36" xfId="43089"/>
    <cellStyle name="Entry 1B 3 37" xfId="12164"/>
    <cellStyle name="Entry 1B 3 38" xfId="34417"/>
    <cellStyle name="Entry 1B 3 39" xfId="28585"/>
    <cellStyle name="Entry 1B 3 4" xfId="3583"/>
    <cellStyle name="Entry 1B 3 4 10" xfId="18913"/>
    <cellStyle name="Entry 1B 3 4 11" xfId="20442"/>
    <cellStyle name="Entry 1B 3 4 12" xfId="21880"/>
    <cellStyle name="Entry 1B 3 4 13" xfId="23406"/>
    <cellStyle name="Entry 1B 3 4 14" xfId="24881"/>
    <cellStyle name="Entry 1B 3 4 15" xfId="26325"/>
    <cellStyle name="Entry 1B 3 4 16" xfId="27834"/>
    <cellStyle name="Entry 1B 3 4 17" xfId="29339"/>
    <cellStyle name="Entry 1B 3 4 18" xfId="30774"/>
    <cellStyle name="Entry 1B 3 4 19" xfId="32281"/>
    <cellStyle name="Entry 1B 3 4 2" xfId="5062"/>
    <cellStyle name="Entry 1B 3 4 20" xfId="33734"/>
    <cellStyle name="Entry 1B 3 4 21" xfId="35176"/>
    <cellStyle name="Entry 1B 3 4 22" xfId="36605"/>
    <cellStyle name="Entry 1B 3 4 23" xfId="38036"/>
    <cellStyle name="Entry 1B 3 4 24" xfId="39459"/>
    <cellStyle name="Entry 1B 3 4 25" xfId="40947"/>
    <cellStyle name="Entry 1B 3 4 26" xfId="42386"/>
    <cellStyle name="Entry 1B 3 4 27" xfId="43809"/>
    <cellStyle name="Entry 1B 3 4 28" xfId="45221"/>
    <cellStyle name="Entry 1B 3 4 29" xfId="46628"/>
    <cellStyle name="Entry 1B 3 4 3" xfId="8547"/>
    <cellStyle name="Entry 1B 3 4 30" xfId="48033"/>
    <cellStyle name="Entry 1B 3 4 31" xfId="49471"/>
    <cellStyle name="Entry 1B 3 4 32" xfId="50903"/>
    <cellStyle name="Entry 1B 3 4 33" xfId="52293"/>
    <cellStyle name="Entry 1B 3 4 34" xfId="53675"/>
    <cellStyle name="Entry 1B 3 4 35" xfId="55085"/>
    <cellStyle name="Entry 1B 3 4 36" xfId="56457"/>
    <cellStyle name="Entry 1B 3 4 37" xfId="57854"/>
    <cellStyle name="Entry 1B 3 4 4" xfId="10002"/>
    <cellStyle name="Entry 1B 3 4 5" xfId="11492"/>
    <cellStyle name="Entry 1B 3 4 6" xfId="12943"/>
    <cellStyle name="Entry 1B 3 4 7" xfId="14476"/>
    <cellStyle name="Entry 1B 3 4 8" xfId="15933"/>
    <cellStyle name="Entry 1B 3 4 9" xfId="17389"/>
    <cellStyle name="Entry 1B 3 40" xfId="50189"/>
    <cellStyle name="Entry 1B 3 41" xfId="22531"/>
    <cellStyle name="Entry 1B 3 42" xfId="6166"/>
    <cellStyle name="Entry 1B 3 43" xfId="58572"/>
    <cellStyle name="Entry 1B 3 5" xfId="3016"/>
    <cellStyle name="Entry 1B 3 5 10" xfId="18348"/>
    <cellStyle name="Entry 1B 3 5 11" xfId="19880"/>
    <cellStyle name="Entry 1B 3 5 12" xfId="21326"/>
    <cellStyle name="Entry 1B 3 5 13" xfId="22844"/>
    <cellStyle name="Entry 1B 3 5 14" xfId="24323"/>
    <cellStyle name="Entry 1B 3 5 15" xfId="25768"/>
    <cellStyle name="Entry 1B 3 5 16" xfId="27273"/>
    <cellStyle name="Entry 1B 3 5 17" xfId="28781"/>
    <cellStyle name="Entry 1B 3 5 18" xfId="30214"/>
    <cellStyle name="Entry 1B 3 5 19" xfId="31725"/>
    <cellStyle name="Entry 1B 3 5 2" xfId="4518"/>
    <cellStyle name="Entry 1B 3 5 20" xfId="33179"/>
    <cellStyle name="Entry 1B 3 5 21" xfId="34616"/>
    <cellStyle name="Entry 1B 3 5 22" xfId="36051"/>
    <cellStyle name="Entry 1B 3 5 23" xfId="37484"/>
    <cellStyle name="Entry 1B 3 5 24" xfId="38901"/>
    <cellStyle name="Entry 1B 3 5 25" xfId="40398"/>
    <cellStyle name="Entry 1B 3 5 26" xfId="41830"/>
    <cellStyle name="Entry 1B 3 5 27" xfId="43255"/>
    <cellStyle name="Entry 1B 3 5 28" xfId="44671"/>
    <cellStyle name="Entry 1B 3 5 29" xfId="46080"/>
    <cellStyle name="Entry 1B 3 5 3" xfId="7982"/>
    <cellStyle name="Entry 1B 3 5 30" xfId="47484"/>
    <cellStyle name="Entry 1B 3 5 31" xfId="48927"/>
    <cellStyle name="Entry 1B 3 5 32" xfId="50358"/>
    <cellStyle name="Entry 1B 3 5 33" xfId="51747"/>
    <cellStyle name="Entry 1B 3 5 34" xfId="53131"/>
    <cellStyle name="Entry 1B 3 5 35" xfId="54541"/>
    <cellStyle name="Entry 1B 3 5 36" xfId="55914"/>
    <cellStyle name="Entry 1B 3 5 37" xfId="57313"/>
    <cellStyle name="Entry 1B 3 5 4" xfId="9438"/>
    <cellStyle name="Entry 1B 3 5 5" xfId="10932"/>
    <cellStyle name="Entry 1B 3 5 6" xfId="12384"/>
    <cellStyle name="Entry 1B 3 5 7" xfId="13916"/>
    <cellStyle name="Entry 1B 3 5 8" xfId="15373"/>
    <cellStyle name="Entry 1B 3 5 9" xfId="16828"/>
    <cellStyle name="Entry 1B 3 6" xfId="2595"/>
    <cellStyle name="Entry 1B 3 7" xfId="2696"/>
    <cellStyle name="Entry 1B 3 8" xfId="6661"/>
    <cellStyle name="Entry 1B 3 9" xfId="7666"/>
    <cellStyle name="Entry 1B 4" xfId="1377"/>
    <cellStyle name="Entry 1B 4 10" xfId="2641"/>
    <cellStyle name="Entry 1B 4 11" xfId="2619"/>
    <cellStyle name="Entry 1B 4 12" xfId="6368"/>
    <cellStyle name="Entry 1B 4 13" xfId="7469"/>
    <cellStyle name="Entry 1B 4 14" xfId="6859"/>
    <cellStyle name="Entry 1B 4 15" xfId="7264"/>
    <cellStyle name="Entry 1B 4 16" xfId="6501"/>
    <cellStyle name="Entry 1B 4 17" xfId="9214"/>
    <cellStyle name="Entry 1B 4 18" xfId="6363"/>
    <cellStyle name="Entry 1B 4 19" xfId="6263"/>
    <cellStyle name="Entry 1B 4 2" xfId="3291"/>
    <cellStyle name="Entry 1B 4 2 10" xfId="18622"/>
    <cellStyle name="Entry 1B 4 2 11" xfId="20152"/>
    <cellStyle name="Entry 1B 4 2 12" xfId="21593"/>
    <cellStyle name="Entry 1B 4 2 13" xfId="23117"/>
    <cellStyle name="Entry 1B 4 2 14" xfId="24593"/>
    <cellStyle name="Entry 1B 4 2 15" xfId="26038"/>
    <cellStyle name="Entry 1B 4 2 16" xfId="27544"/>
    <cellStyle name="Entry 1B 4 2 17" xfId="29054"/>
    <cellStyle name="Entry 1B 4 2 18" xfId="30485"/>
    <cellStyle name="Entry 1B 4 2 19" xfId="31993"/>
    <cellStyle name="Entry 1B 4 2 2" xfId="4779"/>
    <cellStyle name="Entry 1B 4 2 20" xfId="33445"/>
    <cellStyle name="Entry 1B 4 2 21" xfId="34886"/>
    <cellStyle name="Entry 1B 4 2 22" xfId="36317"/>
    <cellStyle name="Entry 1B 4 2 23" xfId="37750"/>
    <cellStyle name="Entry 1B 4 2 24" xfId="39171"/>
    <cellStyle name="Entry 1B 4 2 25" xfId="40664"/>
    <cellStyle name="Entry 1B 4 2 26" xfId="42099"/>
    <cellStyle name="Entry 1B 4 2 27" xfId="43522"/>
    <cellStyle name="Entry 1B 4 2 28" xfId="44935"/>
    <cellStyle name="Entry 1B 4 2 29" xfId="46346"/>
    <cellStyle name="Entry 1B 4 2 3" xfId="8255"/>
    <cellStyle name="Entry 1B 4 2 30" xfId="47748"/>
    <cellStyle name="Entry 1B 4 2 31" xfId="49190"/>
    <cellStyle name="Entry 1B 4 2 32" xfId="50621"/>
    <cellStyle name="Entry 1B 4 2 33" xfId="52011"/>
    <cellStyle name="Entry 1B 4 2 34" xfId="53392"/>
    <cellStyle name="Entry 1B 4 2 35" xfId="54803"/>
    <cellStyle name="Entry 1B 4 2 36" xfId="56175"/>
    <cellStyle name="Entry 1B 4 2 37" xfId="57574"/>
    <cellStyle name="Entry 1B 4 2 38" xfId="59245"/>
    <cellStyle name="Entry 1B 4 2 4" xfId="9712"/>
    <cellStyle name="Entry 1B 4 2 5" xfId="11203"/>
    <cellStyle name="Entry 1B 4 2 6" xfId="12652"/>
    <cellStyle name="Entry 1B 4 2 7" xfId="14186"/>
    <cellStyle name="Entry 1B 4 2 8" xfId="15645"/>
    <cellStyle name="Entry 1B 4 2 9" xfId="17099"/>
    <cellStyle name="Entry 1B 4 20" xfId="16587"/>
    <cellStyle name="Entry 1B 4 21" xfId="6289"/>
    <cellStyle name="Entry 1B 4 22" xfId="27045"/>
    <cellStyle name="Entry 1B 4 23" xfId="31462"/>
    <cellStyle name="Entry 1B 4 24" xfId="38719"/>
    <cellStyle name="Entry 1B 4 25" xfId="19620"/>
    <cellStyle name="Entry 1B 4 26" xfId="28561"/>
    <cellStyle name="Entry 1B 4 27" xfId="50168"/>
    <cellStyle name="Entry 1B 4 28" xfId="58611"/>
    <cellStyle name="Entry 1B 4 3" xfId="3536"/>
    <cellStyle name="Entry 1B 4 3 10" xfId="18866"/>
    <cellStyle name="Entry 1B 4 3 11" xfId="20395"/>
    <cellStyle name="Entry 1B 4 3 12" xfId="21834"/>
    <cellStyle name="Entry 1B 4 3 13" xfId="23361"/>
    <cellStyle name="Entry 1B 4 3 14" xfId="24835"/>
    <cellStyle name="Entry 1B 4 3 15" xfId="26279"/>
    <cellStyle name="Entry 1B 4 3 16" xfId="27787"/>
    <cellStyle name="Entry 1B 4 3 17" xfId="29293"/>
    <cellStyle name="Entry 1B 4 3 18" xfId="30728"/>
    <cellStyle name="Entry 1B 4 3 19" xfId="32236"/>
    <cellStyle name="Entry 1B 4 3 2" xfId="5018"/>
    <cellStyle name="Entry 1B 4 3 20" xfId="33687"/>
    <cellStyle name="Entry 1B 4 3 21" xfId="35130"/>
    <cellStyle name="Entry 1B 4 3 22" xfId="36560"/>
    <cellStyle name="Entry 1B 4 3 23" xfId="37990"/>
    <cellStyle name="Entry 1B 4 3 24" xfId="39413"/>
    <cellStyle name="Entry 1B 4 3 25" xfId="40904"/>
    <cellStyle name="Entry 1B 4 3 26" xfId="42340"/>
    <cellStyle name="Entry 1B 4 3 27" xfId="43764"/>
    <cellStyle name="Entry 1B 4 3 28" xfId="45175"/>
    <cellStyle name="Entry 1B 4 3 29" xfId="46583"/>
    <cellStyle name="Entry 1B 4 3 3" xfId="8500"/>
    <cellStyle name="Entry 1B 4 3 30" xfId="47989"/>
    <cellStyle name="Entry 1B 4 3 31" xfId="49428"/>
    <cellStyle name="Entry 1B 4 3 32" xfId="50859"/>
    <cellStyle name="Entry 1B 4 3 33" xfId="52249"/>
    <cellStyle name="Entry 1B 4 3 34" xfId="53630"/>
    <cellStyle name="Entry 1B 4 3 35" xfId="55041"/>
    <cellStyle name="Entry 1B 4 3 36" xfId="56413"/>
    <cellStyle name="Entry 1B 4 3 37" xfId="57811"/>
    <cellStyle name="Entry 1B 4 3 4" xfId="9956"/>
    <cellStyle name="Entry 1B 4 3 5" xfId="11446"/>
    <cellStyle name="Entry 1B 4 3 6" xfId="12896"/>
    <cellStyle name="Entry 1B 4 3 7" xfId="14429"/>
    <cellStyle name="Entry 1B 4 3 8" xfId="15887"/>
    <cellStyle name="Entry 1B 4 3 9" xfId="17342"/>
    <cellStyle name="Entry 1B 4 4" xfId="3127"/>
    <cellStyle name="Entry 1B 4 4 10" xfId="18459"/>
    <cellStyle name="Entry 1B 4 4 11" xfId="19989"/>
    <cellStyle name="Entry 1B 4 4 12" xfId="21432"/>
    <cellStyle name="Entry 1B 4 4 13" xfId="22954"/>
    <cellStyle name="Entry 1B 4 4 14" xfId="24432"/>
    <cellStyle name="Entry 1B 4 4 15" xfId="25877"/>
    <cellStyle name="Entry 1B 4 4 16" xfId="27381"/>
    <cellStyle name="Entry 1B 4 4 17" xfId="28892"/>
    <cellStyle name="Entry 1B 4 4 18" xfId="30323"/>
    <cellStyle name="Entry 1B 4 4 19" xfId="31832"/>
    <cellStyle name="Entry 1B 4 4 2" xfId="4622"/>
    <cellStyle name="Entry 1B 4 4 20" xfId="33285"/>
    <cellStyle name="Entry 1B 4 4 21" xfId="34724"/>
    <cellStyle name="Entry 1B 4 4 22" xfId="36156"/>
    <cellStyle name="Entry 1B 4 4 23" xfId="37590"/>
    <cellStyle name="Entry 1B 4 4 24" xfId="39009"/>
    <cellStyle name="Entry 1B 4 4 25" xfId="40504"/>
    <cellStyle name="Entry 1B 4 4 26" xfId="41939"/>
    <cellStyle name="Entry 1B 4 4 27" xfId="43361"/>
    <cellStyle name="Entry 1B 4 4 28" xfId="44777"/>
    <cellStyle name="Entry 1B 4 4 29" xfId="46186"/>
    <cellStyle name="Entry 1B 4 4 3" xfId="8092"/>
    <cellStyle name="Entry 1B 4 4 30" xfId="47590"/>
    <cellStyle name="Entry 1B 4 4 31" xfId="49032"/>
    <cellStyle name="Entry 1B 4 4 32" xfId="50463"/>
    <cellStyle name="Entry 1B 4 4 33" xfId="51852"/>
    <cellStyle name="Entry 1B 4 4 34" xfId="53235"/>
    <cellStyle name="Entry 1B 4 4 35" xfId="54645"/>
    <cellStyle name="Entry 1B 4 4 36" xfId="56018"/>
    <cellStyle name="Entry 1B 4 4 37" xfId="57417"/>
    <cellStyle name="Entry 1B 4 4 4" xfId="9548"/>
    <cellStyle name="Entry 1B 4 4 5" xfId="11042"/>
    <cellStyle name="Entry 1B 4 4 6" xfId="12491"/>
    <cellStyle name="Entry 1B 4 4 7" xfId="14024"/>
    <cellStyle name="Entry 1B 4 4 8" xfId="15483"/>
    <cellStyle name="Entry 1B 4 4 9" xfId="16935"/>
    <cellStyle name="Entry 1B 4 5" xfId="3090"/>
    <cellStyle name="Entry 1B 4 5 10" xfId="18422"/>
    <cellStyle name="Entry 1B 4 5 11" xfId="19952"/>
    <cellStyle name="Entry 1B 4 5 12" xfId="21395"/>
    <cellStyle name="Entry 1B 4 5 13" xfId="22918"/>
    <cellStyle name="Entry 1B 4 5 14" xfId="24395"/>
    <cellStyle name="Entry 1B 4 5 15" xfId="25840"/>
    <cellStyle name="Entry 1B 4 5 16" xfId="27345"/>
    <cellStyle name="Entry 1B 4 5 17" xfId="28855"/>
    <cellStyle name="Entry 1B 4 5 18" xfId="30286"/>
    <cellStyle name="Entry 1B 4 5 19" xfId="31796"/>
    <cellStyle name="Entry 1B 4 5 2" xfId="4586"/>
    <cellStyle name="Entry 1B 4 5 20" xfId="33248"/>
    <cellStyle name="Entry 1B 4 5 21" xfId="34688"/>
    <cellStyle name="Entry 1B 4 5 22" xfId="36120"/>
    <cellStyle name="Entry 1B 4 5 23" xfId="37554"/>
    <cellStyle name="Entry 1B 4 5 24" xfId="38972"/>
    <cellStyle name="Entry 1B 4 5 25" xfId="40467"/>
    <cellStyle name="Entry 1B 4 5 26" xfId="41902"/>
    <cellStyle name="Entry 1B 4 5 27" xfId="43325"/>
    <cellStyle name="Entry 1B 4 5 28" xfId="44741"/>
    <cellStyle name="Entry 1B 4 5 29" xfId="46149"/>
    <cellStyle name="Entry 1B 4 5 3" xfId="8055"/>
    <cellStyle name="Entry 1B 4 5 30" xfId="47554"/>
    <cellStyle name="Entry 1B 4 5 31" xfId="48995"/>
    <cellStyle name="Entry 1B 4 5 32" xfId="50427"/>
    <cellStyle name="Entry 1B 4 5 33" xfId="51816"/>
    <cellStyle name="Entry 1B 4 5 34" xfId="53199"/>
    <cellStyle name="Entry 1B 4 5 35" xfId="54609"/>
    <cellStyle name="Entry 1B 4 5 36" xfId="55982"/>
    <cellStyle name="Entry 1B 4 5 37" xfId="57381"/>
    <cellStyle name="Entry 1B 4 5 4" xfId="9511"/>
    <cellStyle name="Entry 1B 4 5 5" xfId="11005"/>
    <cellStyle name="Entry 1B 4 5 6" xfId="12454"/>
    <cellStyle name="Entry 1B 4 5 7" xfId="13988"/>
    <cellStyle name="Entry 1B 4 5 8" xfId="15446"/>
    <cellStyle name="Entry 1B 4 5 9" xfId="16899"/>
    <cellStyle name="Entry 1B 4 6" xfId="3487"/>
    <cellStyle name="Entry 1B 4 6 10" xfId="18817"/>
    <cellStyle name="Entry 1B 4 6 11" xfId="20347"/>
    <cellStyle name="Entry 1B 4 6 12" xfId="21785"/>
    <cellStyle name="Entry 1B 4 6 13" xfId="23312"/>
    <cellStyle name="Entry 1B 4 6 14" xfId="24787"/>
    <cellStyle name="Entry 1B 4 6 15" xfId="26231"/>
    <cellStyle name="Entry 1B 4 6 16" xfId="27739"/>
    <cellStyle name="Entry 1B 4 6 17" xfId="29246"/>
    <cellStyle name="Entry 1B 4 6 18" xfId="30679"/>
    <cellStyle name="Entry 1B 4 6 19" xfId="32188"/>
    <cellStyle name="Entry 1B 4 6 2" xfId="4971"/>
    <cellStyle name="Entry 1B 4 6 20" xfId="33640"/>
    <cellStyle name="Entry 1B 4 6 21" xfId="35081"/>
    <cellStyle name="Entry 1B 4 6 22" xfId="36511"/>
    <cellStyle name="Entry 1B 4 6 23" xfId="37941"/>
    <cellStyle name="Entry 1B 4 6 24" xfId="39365"/>
    <cellStyle name="Entry 1B 4 6 25" xfId="40856"/>
    <cellStyle name="Entry 1B 4 6 26" xfId="42293"/>
    <cellStyle name="Entry 1B 4 6 27" xfId="43715"/>
    <cellStyle name="Entry 1B 4 6 28" xfId="45128"/>
    <cellStyle name="Entry 1B 4 6 29" xfId="46536"/>
    <cellStyle name="Entry 1B 4 6 3" xfId="8451"/>
    <cellStyle name="Entry 1B 4 6 30" xfId="47942"/>
    <cellStyle name="Entry 1B 4 6 31" xfId="49380"/>
    <cellStyle name="Entry 1B 4 6 32" xfId="50812"/>
    <cellStyle name="Entry 1B 4 6 33" xfId="52202"/>
    <cellStyle name="Entry 1B 4 6 34" xfId="53583"/>
    <cellStyle name="Entry 1B 4 6 35" xfId="54994"/>
    <cellStyle name="Entry 1B 4 6 36" xfId="56366"/>
    <cellStyle name="Entry 1B 4 6 37" xfId="57764"/>
    <cellStyle name="Entry 1B 4 6 4" xfId="9908"/>
    <cellStyle name="Entry 1B 4 6 5" xfId="11397"/>
    <cellStyle name="Entry 1B 4 6 6" xfId="12848"/>
    <cellStyle name="Entry 1B 4 6 7" xfId="14381"/>
    <cellStyle name="Entry 1B 4 6 8" xfId="15839"/>
    <cellStyle name="Entry 1B 4 6 9" xfId="17294"/>
    <cellStyle name="Entry 1B 4 7" xfId="3143"/>
    <cellStyle name="Entry 1B 4 7 10" xfId="18475"/>
    <cellStyle name="Entry 1B 4 7 11" xfId="20005"/>
    <cellStyle name="Entry 1B 4 7 12" xfId="21448"/>
    <cellStyle name="Entry 1B 4 7 13" xfId="22970"/>
    <cellStyle name="Entry 1B 4 7 14" xfId="24447"/>
    <cellStyle name="Entry 1B 4 7 15" xfId="25892"/>
    <cellStyle name="Entry 1B 4 7 16" xfId="27397"/>
    <cellStyle name="Entry 1B 4 7 17" xfId="28908"/>
    <cellStyle name="Entry 1B 4 7 18" xfId="30339"/>
    <cellStyle name="Entry 1B 4 7 19" xfId="31847"/>
    <cellStyle name="Entry 1B 4 7 2" xfId="4637"/>
    <cellStyle name="Entry 1B 4 7 20" xfId="33300"/>
    <cellStyle name="Entry 1B 4 7 21" xfId="34740"/>
    <cellStyle name="Entry 1B 4 7 22" xfId="36171"/>
    <cellStyle name="Entry 1B 4 7 23" xfId="37605"/>
    <cellStyle name="Entry 1B 4 7 24" xfId="39025"/>
    <cellStyle name="Entry 1B 4 7 25" xfId="40520"/>
    <cellStyle name="Entry 1B 4 7 26" xfId="41954"/>
    <cellStyle name="Entry 1B 4 7 27" xfId="43376"/>
    <cellStyle name="Entry 1B 4 7 28" xfId="44792"/>
    <cellStyle name="Entry 1B 4 7 29" xfId="46202"/>
    <cellStyle name="Entry 1B 4 7 3" xfId="8108"/>
    <cellStyle name="Entry 1B 4 7 30" xfId="47606"/>
    <cellStyle name="Entry 1B 4 7 31" xfId="49047"/>
    <cellStyle name="Entry 1B 4 7 32" xfId="50478"/>
    <cellStyle name="Entry 1B 4 7 33" xfId="51868"/>
    <cellStyle name="Entry 1B 4 7 34" xfId="53250"/>
    <cellStyle name="Entry 1B 4 7 35" xfId="54660"/>
    <cellStyle name="Entry 1B 4 7 36" xfId="56033"/>
    <cellStyle name="Entry 1B 4 7 37" xfId="57432"/>
    <cellStyle name="Entry 1B 4 7 4" xfId="9564"/>
    <cellStyle name="Entry 1B 4 7 5" xfId="11057"/>
    <cellStyle name="Entry 1B 4 7 6" xfId="12507"/>
    <cellStyle name="Entry 1B 4 7 7" xfId="14039"/>
    <cellStyle name="Entry 1B 4 7 8" xfId="15499"/>
    <cellStyle name="Entry 1B 4 7 9" xfId="16951"/>
    <cellStyle name="Entry 1B 4 8" xfId="3096"/>
    <cellStyle name="Entry 1B 4 8 10" xfId="18428"/>
    <cellStyle name="Entry 1B 4 8 11" xfId="19958"/>
    <cellStyle name="Entry 1B 4 8 12" xfId="21401"/>
    <cellStyle name="Entry 1B 4 8 13" xfId="22924"/>
    <cellStyle name="Entry 1B 4 8 14" xfId="24401"/>
    <cellStyle name="Entry 1B 4 8 15" xfId="25846"/>
    <cellStyle name="Entry 1B 4 8 16" xfId="27351"/>
    <cellStyle name="Entry 1B 4 8 17" xfId="28861"/>
    <cellStyle name="Entry 1B 4 8 18" xfId="30292"/>
    <cellStyle name="Entry 1B 4 8 19" xfId="31802"/>
    <cellStyle name="Entry 1B 4 8 2" xfId="4592"/>
    <cellStyle name="Entry 1B 4 8 20" xfId="33254"/>
    <cellStyle name="Entry 1B 4 8 21" xfId="34694"/>
    <cellStyle name="Entry 1B 4 8 22" xfId="36126"/>
    <cellStyle name="Entry 1B 4 8 23" xfId="37560"/>
    <cellStyle name="Entry 1B 4 8 24" xfId="38978"/>
    <cellStyle name="Entry 1B 4 8 25" xfId="40473"/>
    <cellStyle name="Entry 1B 4 8 26" xfId="41908"/>
    <cellStyle name="Entry 1B 4 8 27" xfId="43331"/>
    <cellStyle name="Entry 1B 4 8 28" xfId="44747"/>
    <cellStyle name="Entry 1B 4 8 29" xfId="46155"/>
    <cellStyle name="Entry 1B 4 8 3" xfId="8061"/>
    <cellStyle name="Entry 1B 4 8 30" xfId="47560"/>
    <cellStyle name="Entry 1B 4 8 31" xfId="49001"/>
    <cellStyle name="Entry 1B 4 8 32" xfId="50433"/>
    <cellStyle name="Entry 1B 4 8 33" xfId="51822"/>
    <cellStyle name="Entry 1B 4 8 34" xfId="53205"/>
    <cellStyle name="Entry 1B 4 8 35" xfId="54615"/>
    <cellStyle name="Entry 1B 4 8 36" xfId="55988"/>
    <cellStyle name="Entry 1B 4 8 37" xfId="57387"/>
    <cellStyle name="Entry 1B 4 8 4" xfId="9517"/>
    <cellStyle name="Entry 1B 4 8 5" xfId="11011"/>
    <cellStyle name="Entry 1B 4 8 6" xfId="12460"/>
    <cellStyle name="Entry 1B 4 8 7" xfId="13994"/>
    <cellStyle name="Entry 1B 4 8 8" xfId="15452"/>
    <cellStyle name="Entry 1B 4 8 9" xfId="16905"/>
    <cellStyle name="Entry 1B 4 9" xfId="2830"/>
    <cellStyle name="Entry 1B 4 9 10" xfId="18166"/>
    <cellStyle name="Entry 1B 4 9 11" xfId="19701"/>
    <cellStyle name="Entry 1B 4 9 12" xfId="21146"/>
    <cellStyle name="Entry 1B 4 9 13" xfId="22662"/>
    <cellStyle name="Entry 1B 4 9 14" xfId="24142"/>
    <cellStyle name="Entry 1B 4 9 15" xfId="25589"/>
    <cellStyle name="Entry 1B 4 9 16" xfId="27095"/>
    <cellStyle name="Entry 1B 4 9 17" xfId="28606"/>
    <cellStyle name="Entry 1B 4 9 18" xfId="30035"/>
    <cellStyle name="Entry 1B 4 9 19" xfId="31543"/>
    <cellStyle name="Entry 1B 4 9 2" xfId="4350"/>
    <cellStyle name="Entry 1B 4 9 20" xfId="32997"/>
    <cellStyle name="Entry 1B 4 9 21" xfId="34439"/>
    <cellStyle name="Entry 1B 4 9 22" xfId="35873"/>
    <cellStyle name="Entry 1B 4 9 23" xfId="37304"/>
    <cellStyle name="Entry 1B 4 9 24" xfId="38720"/>
    <cellStyle name="Entry 1B 4 9 25" xfId="40225"/>
    <cellStyle name="Entry 1B 4 9 26" xfId="41653"/>
    <cellStyle name="Entry 1B 4 9 27" xfId="43079"/>
    <cellStyle name="Entry 1B 4 9 28" xfId="44498"/>
    <cellStyle name="Entry 1B 4 9 29" xfId="45908"/>
    <cellStyle name="Entry 1B 4 9 3" xfId="7799"/>
    <cellStyle name="Entry 1B 4 9 30" xfId="47312"/>
    <cellStyle name="Entry 1B 4 9 31" xfId="48754"/>
    <cellStyle name="Entry 1B 4 9 32" xfId="50186"/>
    <cellStyle name="Entry 1B 4 9 33" xfId="51576"/>
    <cellStyle name="Entry 1B 4 9 34" xfId="52961"/>
    <cellStyle name="Entry 1B 4 9 35" xfId="54371"/>
    <cellStyle name="Entry 1B 4 9 36" xfId="55746"/>
    <cellStyle name="Entry 1B 4 9 37" xfId="57145"/>
    <cellStyle name="Entry 1B 4 9 4" xfId="9259"/>
    <cellStyle name="Entry 1B 4 9 5" xfId="10752"/>
    <cellStyle name="Entry 1B 4 9 6" xfId="12201"/>
    <cellStyle name="Entry 1B 4 9 7" xfId="13735"/>
    <cellStyle name="Entry 1B 4 9 8" xfId="15189"/>
    <cellStyle name="Entry 1B 4 9 9" xfId="16647"/>
    <cellStyle name="Entry 1B 5" xfId="101"/>
    <cellStyle name="Entry 1B 5 10" xfId="2486"/>
    <cellStyle name="Entry 1B 5 11" xfId="2711"/>
    <cellStyle name="Entry 1B 5 12" xfId="7486"/>
    <cellStyle name="Entry 1B 5 13" xfId="7033"/>
    <cellStyle name="Entry 1B 5 14" xfId="6420"/>
    <cellStyle name="Entry 1B 5 15" xfId="6602"/>
    <cellStyle name="Entry 1B 5 16" xfId="10726"/>
    <cellStyle name="Entry 1B 5 17" xfId="19649"/>
    <cellStyle name="Entry 1B 5 18" xfId="6889"/>
    <cellStyle name="Entry 1B 5 19" xfId="16199"/>
    <cellStyle name="Entry 1B 5 2" xfId="2853"/>
    <cellStyle name="Entry 1B 5 2 10" xfId="18189"/>
    <cellStyle name="Entry 1B 5 2 11" xfId="19723"/>
    <cellStyle name="Entry 1B 5 2 12" xfId="21167"/>
    <cellStyle name="Entry 1B 5 2 13" xfId="22683"/>
    <cellStyle name="Entry 1B 5 2 14" xfId="24162"/>
    <cellStyle name="Entry 1B 5 2 15" xfId="25610"/>
    <cellStyle name="Entry 1B 5 2 16" xfId="27117"/>
    <cellStyle name="Entry 1B 5 2 17" xfId="28625"/>
    <cellStyle name="Entry 1B 5 2 18" xfId="30057"/>
    <cellStyle name="Entry 1B 5 2 19" xfId="31565"/>
    <cellStyle name="Entry 1B 5 2 2" xfId="4368"/>
    <cellStyle name="Entry 1B 5 2 20" xfId="33020"/>
    <cellStyle name="Entry 1B 5 2 21" xfId="34459"/>
    <cellStyle name="Entry 1B 5 2 22" xfId="35894"/>
    <cellStyle name="Entry 1B 5 2 23" xfId="37325"/>
    <cellStyle name="Entry 1B 5 2 24" xfId="38742"/>
    <cellStyle name="Entry 1B 5 2 25" xfId="40244"/>
    <cellStyle name="Entry 1B 5 2 26" xfId="41675"/>
    <cellStyle name="Entry 1B 5 2 27" xfId="43100"/>
    <cellStyle name="Entry 1B 5 2 28" xfId="44517"/>
    <cellStyle name="Entry 1B 5 2 29" xfId="45927"/>
    <cellStyle name="Entry 1B 5 2 3" xfId="7821"/>
    <cellStyle name="Entry 1B 5 2 30" xfId="47333"/>
    <cellStyle name="Entry 1B 5 2 31" xfId="48774"/>
    <cellStyle name="Entry 1B 5 2 32" xfId="50206"/>
    <cellStyle name="Entry 1B 5 2 33" xfId="51594"/>
    <cellStyle name="Entry 1B 5 2 34" xfId="52980"/>
    <cellStyle name="Entry 1B 5 2 35" xfId="54389"/>
    <cellStyle name="Entry 1B 5 2 36" xfId="55764"/>
    <cellStyle name="Entry 1B 5 2 37" xfId="57163"/>
    <cellStyle name="Entry 1B 5 2 4" xfId="9280"/>
    <cellStyle name="Entry 1B 5 2 5" xfId="10774"/>
    <cellStyle name="Entry 1B 5 2 6" xfId="12223"/>
    <cellStyle name="Entry 1B 5 2 7" xfId="13758"/>
    <cellStyle name="Entry 1B 5 2 8" xfId="15212"/>
    <cellStyle name="Entry 1B 5 2 9" xfId="16669"/>
    <cellStyle name="Entry 1B 5 20" xfId="22614"/>
    <cellStyle name="Entry 1B 5 21" xfId="28535"/>
    <cellStyle name="Entry 1B 5 22" xfId="9200"/>
    <cellStyle name="Entry 1B 5 23" xfId="7379"/>
    <cellStyle name="Entry 1B 5 24" xfId="34395"/>
    <cellStyle name="Entry 1B 5 25" xfId="23056"/>
    <cellStyle name="Entry 1B 5 26" xfId="43753"/>
    <cellStyle name="Entry 1B 5 27" xfId="5943"/>
    <cellStyle name="Entry 1B 5 3" xfId="3088"/>
    <cellStyle name="Entry 1B 5 3 10" xfId="18420"/>
    <cellStyle name="Entry 1B 5 3 11" xfId="19950"/>
    <cellStyle name="Entry 1B 5 3 12" xfId="21393"/>
    <cellStyle name="Entry 1B 5 3 13" xfId="22916"/>
    <cellStyle name="Entry 1B 5 3 14" xfId="24393"/>
    <cellStyle name="Entry 1B 5 3 15" xfId="25838"/>
    <cellStyle name="Entry 1B 5 3 16" xfId="27343"/>
    <cellStyle name="Entry 1B 5 3 17" xfId="28853"/>
    <cellStyle name="Entry 1B 5 3 18" xfId="30284"/>
    <cellStyle name="Entry 1B 5 3 19" xfId="31794"/>
    <cellStyle name="Entry 1B 5 3 2" xfId="4584"/>
    <cellStyle name="Entry 1B 5 3 20" xfId="33246"/>
    <cellStyle name="Entry 1B 5 3 21" xfId="34686"/>
    <cellStyle name="Entry 1B 5 3 22" xfId="36118"/>
    <cellStyle name="Entry 1B 5 3 23" xfId="37552"/>
    <cellStyle name="Entry 1B 5 3 24" xfId="38970"/>
    <cellStyle name="Entry 1B 5 3 25" xfId="40465"/>
    <cellStyle name="Entry 1B 5 3 26" xfId="41900"/>
    <cellStyle name="Entry 1B 5 3 27" xfId="43323"/>
    <cellStyle name="Entry 1B 5 3 28" xfId="44739"/>
    <cellStyle name="Entry 1B 5 3 29" xfId="46147"/>
    <cellStyle name="Entry 1B 5 3 3" xfId="8053"/>
    <cellStyle name="Entry 1B 5 3 30" xfId="47552"/>
    <cellStyle name="Entry 1B 5 3 31" xfId="48993"/>
    <cellStyle name="Entry 1B 5 3 32" xfId="50425"/>
    <cellStyle name="Entry 1B 5 3 33" xfId="51814"/>
    <cellStyle name="Entry 1B 5 3 34" xfId="53197"/>
    <cellStyle name="Entry 1B 5 3 35" xfId="54607"/>
    <cellStyle name="Entry 1B 5 3 36" xfId="55980"/>
    <cellStyle name="Entry 1B 5 3 37" xfId="57379"/>
    <cellStyle name="Entry 1B 5 3 4" xfId="9509"/>
    <cellStyle name="Entry 1B 5 3 5" xfId="11003"/>
    <cellStyle name="Entry 1B 5 3 6" xfId="12452"/>
    <cellStyle name="Entry 1B 5 3 7" xfId="13986"/>
    <cellStyle name="Entry 1B 5 3 8" xfId="15444"/>
    <cellStyle name="Entry 1B 5 3 9" xfId="16897"/>
    <cellStyle name="Entry 1B 5 4" xfId="3084"/>
    <cellStyle name="Entry 1B 5 4 10" xfId="18416"/>
    <cellStyle name="Entry 1B 5 4 11" xfId="19946"/>
    <cellStyle name="Entry 1B 5 4 12" xfId="21389"/>
    <cellStyle name="Entry 1B 5 4 13" xfId="22912"/>
    <cellStyle name="Entry 1B 5 4 14" xfId="24389"/>
    <cellStyle name="Entry 1B 5 4 15" xfId="25834"/>
    <cellStyle name="Entry 1B 5 4 16" xfId="27339"/>
    <cellStyle name="Entry 1B 5 4 17" xfId="28849"/>
    <cellStyle name="Entry 1B 5 4 18" xfId="30280"/>
    <cellStyle name="Entry 1B 5 4 19" xfId="31790"/>
    <cellStyle name="Entry 1B 5 4 2" xfId="4580"/>
    <cellStyle name="Entry 1B 5 4 20" xfId="33242"/>
    <cellStyle name="Entry 1B 5 4 21" xfId="34682"/>
    <cellStyle name="Entry 1B 5 4 22" xfId="36114"/>
    <cellStyle name="Entry 1B 5 4 23" xfId="37548"/>
    <cellStyle name="Entry 1B 5 4 24" xfId="38966"/>
    <cellStyle name="Entry 1B 5 4 25" xfId="40461"/>
    <cellStyle name="Entry 1B 5 4 26" xfId="41896"/>
    <cellStyle name="Entry 1B 5 4 27" xfId="43319"/>
    <cellStyle name="Entry 1B 5 4 28" xfId="44735"/>
    <cellStyle name="Entry 1B 5 4 29" xfId="46143"/>
    <cellStyle name="Entry 1B 5 4 3" xfId="8049"/>
    <cellStyle name="Entry 1B 5 4 30" xfId="47548"/>
    <cellStyle name="Entry 1B 5 4 31" xfId="48989"/>
    <cellStyle name="Entry 1B 5 4 32" xfId="50421"/>
    <cellStyle name="Entry 1B 5 4 33" xfId="51810"/>
    <cellStyle name="Entry 1B 5 4 34" xfId="53193"/>
    <cellStyle name="Entry 1B 5 4 35" xfId="54603"/>
    <cellStyle name="Entry 1B 5 4 36" xfId="55976"/>
    <cellStyle name="Entry 1B 5 4 37" xfId="57375"/>
    <cellStyle name="Entry 1B 5 4 4" xfId="9505"/>
    <cellStyle name="Entry 1B 5 4 5" xfId="10999"/>
    <cellStyle name="Entry 1B 5 4 6" xfId="12448"/>
    <cellStyle name="Entry 1B 5 4 7" xfId="13982"/>
    <cellStyle name="Entry 1B 5 4 8" xfId="15440"/>
    <cellStyle name="Entry 1B 5 4 9" xfId="16893"/>
    <cellStyle name="Entry 1B 5 5" xfId="3503"/>
    <cellStyle name="Entry 1B 5 5 10" xfId="18833"/>
    <cellStyle name="Entry 1B 5 5 11" xfId="20363"/>
    <cellStyle name="Entry 1B 5 5 12" xfId="21801"/>
    <cellStyle name="Entry 1B 5 5 13" xfId="23328"/>
    <cellStyle name="Entry 1B 5 5 14" xfId="24803"/>
    <cellStyle name="Entry 1B 5 5 15" xfId="26247"/>
    <cellStyle name="Entry 1B 5 5 16" xfId="27755"/>
    <cellStyle name="Entry 1B 5 5 17" xfId="29262"/>
    <cellStyle name="Entry 1B 5 5 18" xfId="30695"/>
    <cellStyle name="Entry 1B 5 5 19" xfId="32204"/>
    <cellStyle name="Entry 1B 5 5 2" xfId="4987"/>
    <cellStyle name="Entry 1B 5 5 20" xfId="33656"/>
    <cellStyle name="Entry 1B 5 5 21" xfId="35097"/>
    <cellStyle name="Entry 1B 5 5 22" xfId="36527"/>
    <cellStyle name="Entry 1B 5 5 23" xfId="37957"/>
    <cellStyle name="Entry 1B 5 5 24" xfId="39381"/>
    <cellStyle name="Entry 1B 5 5 25" xfId="40872"/>
    <cellStyle name="Entry 1B 5 5 26" xfId="42309"/>
    <cellStyle name="Entry 1B 5 5 27" xfId="43731"/>
    <cellStyle name="Entry 1B 5 5 28" xfId="45144"/>
    <cellStyle name="Entry 1B 5 5 29" xfId="46552"/>
    <cellStyle name="Entry 1B 5 5 3" xfId="8467"/>
    <cellStyle name="Entry 1B 5 5 30" xfId="47958"/>
    <cellStyle name="Entry 1B 5 5 31" xfId="49396"/>
    <cellStyle name="Entry 1B 5 5 32" xfId="50828"/>
    <cellStyle name="Entry 1B 5 5 33" xfId="52218"/>
    <cellStyle name="Entry 1B 5 5 34" xfId="53599"/>
    <cellStyle name="Entry 1B 5 5 35" xfId="55010"/>
    <cellStyle name="Entry 1B 5 5 36" xfId="56382"/>
    <cellStyle name="Entry 1B 5 5 37" xfId="57780"/>
    <cellStyle name="Entry 1B 5 5 4" xfId="9924"/>
    <cellStyle name="Entry 1B 5 5 5" xfId="11413"/>
    <cellStyle name="Entry 1B 5 5 6" xfId="12864"/>
    <cellStyle name="Entry 1B 5 5 7" xfId="14397"/>
    <cellStyle name="Entry 1B 5 5 8" xfId="15855"/>
    <cellStyle name="Entry 1B 5 5 9" xfId="17310"/>
    <cellStyle name="Entry 1B 5 6" xfId="3126"/>
    <cellStyle name="Entry 1B 5 6 10" xfId="18458"/>
    <cellStyle name="Entry 1B 5 6 11" xfId="19988"/>
    <cellStyle name="Entry 1B 5 6 12" xfId="21431"/>
    <cellStyle name="Entry 1B 5 6 13" xfId="22953"/>
    <cellStyle name="Entry 1B 5 6 14" xfId="24431"/>
    <cellStyle name="Entry 1B 5 6 15" xfId="25876"/>
    <cellStyle name="Entry 1B 5 6 16" xfId="27380"/>
    <cellStyle name="Entry 1B 5 6 17" xfId="28891"/>
    <cellStyle name="Entry 1B 5 6 18" xfId="30322"/>
    <cellStyle name="Entry 1B 5 6 19" xfId="31831"/>
    <cellStyle name="Entry 1B 5 6 2" xfId="4621"/>
    <cellStyle name="Entry 1B 5 6 20" xfId="33284"/>
    <cellStyle name="Entry 1B 5 6 21" xfId="34723"/>
    <cellStyle name="Entry 1B 5 6 22" xfId="36155"/>
    <cellStyle name="Entry 1B 5 6 23" xfId="37589"/>
    <cellStyle name="Entry 1B 5 6 24" xfId="39008"/>
    <cellStyle name="Entry 1B 5 6 25" xfId="40503"/>
    <cellStyle name="Entry 1B 5 6 26" xfId="41938"/>
    <cellStyle name="Entry 1B 5 6 27" xfId="43360"/>
    <cellStyle name="Entry 1B 5 6 28" xfId="44776"/>
    <cellStyle name="Entry 1B 5 6 29" xfId="46185"/>
    <cellStyle name="Entry 1B 5 6 3" xfId="8091"/>
    <cellStyle name="Entry 1B 5 6 30" xfId="47589"/>
    <cellStyle name="Entry 1B 5 6 31" xfId="49031"/>
    <cellStyle name="Entry 1B 5 6 32" xfId="50462"/>
    <cellStyle name="Entry 1B 5 6 33" xfId="51851"/>
    <cellStyle name="Entry 1B 5 6 34" xfId="53234"/>
    <cellStyle name="Entry 1B 5 6 35" xfId="54644"/>
    <cellStyle name="Entry 1B 5 6 36" xfId="56017"/>
    <cellStyle name="Entry 1B 5 6 37" xfId="57416"/>
    <cellStyle name="Entry 1B 5 6 4" xfId="9547"/>
    <cellStyle name="Entry 1B 5 6 5" xfId="11041"/>
    <cellStyle name="Entry 1B 5 6 6" xfId="12490"/>
    <cellStyle name="Entry 1B 5 6 7" xfId="14023"/>
    <cellStyle name="Entry 1B 5 6 8" xfId="15482"/>
    <cellStyle name="Entry 1B 5 6 9" xfId="16934"/>
    <cellStyle name="Entry 1B 5 7" xfId="2917"/>
    <cellStyle name="Entry 1B 5 7 10" xfId="18253"/>
    <cellStyle name="Entry 1B 5 7 11" xfId="19785"/>
    <cellStyle name="Entry 1B 5 7 12" xfId="21230"/>
    <cellStyle name="Entry 1B 5 7 13" xfId="22746"/>
    <cellStyle name="Entry 1B 5 7 14" xfId="24226"/>
    <cellStyle name="Entry 1B 5 7 15" xfId="25673"/>
    <cellStyle name="Entry 1B 5 7 16" xfId="27180"/>
    <cellStyle name="Entry 1B 5 7 17" xfId="28686"/>
    <cellStyle name="Entry 1B 5 7 18" xfId="30120"/>
    <cellStyle name="Entry 1B 5 7 19" xfId="31628"/>
    <cellStyle name="Entry 1B 5 7 2" xfId="4429"/>
    <cellStyle name="Entry 1B 5 7 20" xfId="33083"/>
    <cellStyle name="Entry 1B 5 7 21" xfId="34522"/>
    <cellStyle name="Entry 1B 5 7 22" xfId="35956"/>
    <cellStyle name="Entry 1B 5 7 23" xfId="37389"/>
    <cellStyle name="Entry 1B 5 7 24" xfId="38806"/>
    <cellStyle name="Entry 1B 5 7 25" xfId="40307"/>
    <cellStyle name="Entry 1B 5 7 26" xfId="41738"/>
    <cellStyle name="Entry 1B 5 7 27" xfId="43162"/>
    <cellStyle name="Entry 1B 5 7 28" xfId="44580"/>
    <cellStyle name="Entry 1B 5 7 29" xfId="45988"/>
    <cellStyle name="Entry 1B 5 7 3" xfId="7884"/>
    <cellStyle name="Entry 1B 5 7 30" xfId="47394"/>
    <cellStyle name="Entry 1B 5 7 31" xfId="48835"/>
    <cellStyle name="Entry 1B 5 7 32" xfId="50267"/>
    <cellStyle name="Entry 1B 5 7 33" xfId="51655"/>
    <cellStyle name="Entry 1B 5 7 34" xfId="53041"/>
    <cellStyle name="Entry 1B 5 7 35" xfId="54450"/>
    <cellStyle name="Entry 1B 5 7 36" xfId="55825"/>
    <cellStyle name="Entry 1B 5 7 37" xfId="57224"/>
    <cellStyle name="Entry 1B 5 7 4" xfId="9343"/>
    <cellStyle name="Entry 1B 5 7 5" xfId="10837"/>
    <cellStyle name="Entry 1B 5 7 6" xfId="12286"/>
    <cellStyle name="Entry 1B 5 7 7" xfId="13820"/>
    <cellStyle name="Entry 1B 5 7 8" xfId="15275"/>
    <cellStyle name="Entry 1B 5 7 9" xfId="16732"/>
    <cellStyle name="Entry 1B 5 8" xfId="3934"/>
    <cellStyle name="Entry 1B 5 8 10" xfId="19262"/>
    <cellStyle name="Entry 1B 5 8 11" xfId="20792"/>
    <cellStyle name="Entry 1B 5 8 12" xfId="22228"/>
    <cellStyle name="Entry 1B 5 8 13" xfId="23754"/>
    <cellStyle name="Entry 1B 5 8 14" xfId="25231"/>
    <cellStyle name="Entry 1B 5 8 15" xfId="26673"/>
    <cellStyle name="Entry 1B 5 8 16" xfId="28183"/>
    <cellStyle name="Entry 1B 5 8 17" xfId="29688"/>
    <cellStyle name="Entry 1B 5 8 18" xfId="31125"/>
    <cellStyle name="Entry 1B 5 8 19" xfId="32631"/>
    <cellStyle name="Entry 1B 5 8 2" xfId="5408"/>
    <cellStyle name="Entry 1B 5 8 20" xfId="34083"/>
    <cellStyle name="Entry 1B 5 8 21" xfId="35524"/>
    <cellStyle name="Entry 1B 5 8 22" xfId="36953"/>
    <cellStyle name="Entry 1B 5 8 23" xfId="38384"/>
    <cellStyle name="Entry 1B 5 8 24" xfId="39809"/>
    <cellStyle name="Entry 1B 5 8 25" xfId="41292"/>
    <cellStyle name="Entry 1B 5 8 26" xfId="42733"/>
    <cellStyle name="Entry 1B 5 8 27" xfId="44156"/>
    <cellStyle name="Entry 1B 5 8 28" xfId="45568"/>
    <cellStyle name="Entry 1B 5 8 29" xfId="46973"/>
    <cellStyle name="Entry 1B 5 8 3" xfId="8897"/>
    <cellStyle name="Entry 1B 5 8 30" xfId="48381"/>
    <cellStyle name="Entry 1B 5 8 31" xfId="49815"/>
    <cellStyle name="Entry 1B 5 8 32" xfId="51249"/>
    <cellStyle name="Entry 1B 5 8 33" xfId="52636"/>
    <cellStyle name="Entry 1B 5 8 34" xfId="54020"/>
    <cellStyle name="Entry 1B 5 8 35" xfId="55428"/>
    <cellStyle name="Entry 1B 5 8 36" xfId="56802"/>
    <cellStyle name="Entry 1B 5 8 37" xfId="58197"/>
    <cellStyle name="Entry 1B 5 8 4" xfId="10350"/>
    <cellStyle name="Entry 1B 5 8 5" xfId="11843"/>
    <cellStyle name="Entry 1B 5 8 6" xfId="13291"/>
    <cellStyle name="Entry 1B 5 8 7" xfId="14825"/>
    <cellStyle name="Entry 1B 5 8 8" xfId="16283"/>
    <cellStyle name="Entry 1B 5 8 9" xfId="17737"/>
    <cellStyle name="Entry 1B 5 9" xfId="2804"/>
    <cellStyle name="Entry 1B 5 9 10" xfId="18133"/>
    <cellStyle name="Entry 1B 5 9 11" xfId="19664"/>
    <cellStyle name="Entry 1B 5 9 12" xfId="21118"/>
    <cellStyle name="Entry 1B 5 9 13" xfId="22626"/>
    <cellStyle name="Entry 1B 5 9 14" xfId="24108"/>
    <cellStyle name="Entry 1B 5 9 15" xfId="25559"/>
    <cellStyle name="Entry 1B 5 9 16" xfId="27063"/>
    <cellStyle name="Entry 1B 5 9 17" xfId="28576"/>
    <cellStyle name="Entry 1B 5 9 18" xfId="30006"/>
    <cellStyle name="Entry 1B 5 9 19" xfId="31508"/>
    <cellStyle name="Entry 1B 5 9 2" xfId="4334"/>
    <cellStyle name="Entry 1B 5 9 20" xfId="32970"/>
    <cellStyle name="Entry 1B 5 9 21" xfId="34408"/>
    <cellStyle name="Entry 1B 5 9 22" xfId="35842"/>
    <cellStyle name="Entry 1B 5 9 23" xfId="37271"/>
    <cellStyle name="Entry 1B 5 9 24" xfId="38695"/>
    <cellStyle name="Entry 1B 5 9 25" xfId="40196"/>
    <cellStyle name="Entry 1B 5 9 26" xfId="41624"/>
    <cellStyle name="Entry 1B 5 9 27" xfId="43051"/>
    <cellStyle name="Entry 1B 5 9 28" xfId="44470"/>
    <cellStyle name="Entry 1B 5 9 29" xfId="45882"/>
    <cellStyle name="Entry 1B 5 9 3" xfId="7762"/>
    <cellStyle name="Entry 1B 5 9 30" xfId="47290"/>
    <cellStyle name="Entry 1B 5 9 31" xfId="48733"/>
    <cellStyle name="Entry 1B 5 9 32" xfId="50162"/>
    <cellStyle name="Entry 1B 5 9 33" xfId="51555"/>
    <cellStyle name="Entry 1B 5 9 34" xfId="52942"/>
    <cellStyle name="Entry 1B 5 9 35" xfId="54353"/>
    <cellStyle name="Entry 1B 5 9 36" xfId="55730"/>
    <cellStyle name="Entry 1B 5 9 37" xfId="57129"/>
    <cellStyle name="Entry 1B 5 9 4" xfId="9224"/>
    <cellStyle name="Entry 1B 5 9 5" xfId="10716"/>
    <cellStyle name="Entry 1B 5 9 6" xfId="12166"/>
    <cellStyle name="Entry 1B 5 9 7" xfId="13694"/>
    <cellStyle name="Entry 1B 5 9 8" xfId="15152"/>
    <cellStyle name="Entry 1B 5 9 9" xfId="16610"/>
    <cellStyle name="Entry 1B_Sheet3" xfId="1851"/>
    <cellStyle name="Euro" xfId="1097"/>
    <cellStyle name="Explanatory Text" xfId="73" builtinId="53" customBuiltin="1"/>
    <cellStyle name="Explanatory text 10" xfId="185"/>
    <cellStyle name="Explanatory Text 10 2" xfId="1852"/>
    <cellStyle name="Explanatory Text 10 3" xfId="738"/>
    <cellStyle name="Explanatory text 100" xfId="1711"/>
    <cellStyle name="Explanatory text 101" xfId="1713"/>
    <cellStyle name="Explanatory text 102" xfId="1670"/>
    <cellStyle name="Explanatory text 103" xfId="1719"/>
    <cellStyle name="Explanatory text 104" xfId="1694"/>
    <cellStyle name="Explanatory text 105" xfId="1718"/>
    <cellStyle name="Explanatory text 106" xfId="1703"/>
    <cellStyle name="Explanatory text 107" xfId="1716"/>
    <cellStyle name="Explanatory text 108" xfId="1720"/>
    <cellStyle name="Explanatory text 109" xfId="1717"/>
    <cellStyle name="Explanatory Text 11" xfId="307"/>
    <cellStyle name="Explanatory text 11 2" xfId="1420"/>
    <cellStyle name="Explanatory text 110" xfId="1721"/>
    <cellStyle name="Explanatory text 111" xfId="1726"/>
    <cellStyle name="Explanatory text 112" xfId="1739"/>
    <cellStyle name="Explanatory text 113" xfId="1728"/>
    <cellStyle name="Explanatory text 114" xfId="1740"/>
    <cellStyle name="Explanatory text 115" xfId="1729"/>
    <cellStyle name="Explanatory text 116" xfId="1741"/>
    <cellStyle name="Explanatory text 117" xfId="1730"/>
    <cellStyle name="Explanatory text 118" xfId="1742"/>
    <cellStyle name="Explanatory text 119" xfId="1727"/>
    <cellStyle name="Explanatory Text 12" xfId="331"/>
    <cellStyle name="Explanatory text 12 2" xfId="1419"/>
    <cellStyle name="Explanatory text 120" xfId="1743"/>
    <cellStyle name="Explanatory text 121" xfId="1732"/>
    <cellStyle name="Explanatory text 122" xfId="2129"/>
    <cellStyle name="Explanatory text 123" xfId="2134"/>
    <cellStyle name="Explanatory text 124" xfId="2140"/>
    <cellStyle name="Explanatory text 125" xfId="2144"/>
    <cellStyle name="Explanatory text 126" xfId="2151"/>
    <cellStyle name="Explanatory text 127" xfId="2155"/>
    <cellStyle name="Explanatory text 128" xfId="2152"/>
    <cellStyle name="Explanatory text 129" xfId="2145"/>
    <cellStyle name="Explanatory Text 13" xfId="330"/>
    <cellStyle name="Explanatory text 13 2" xfId="1418"/>
    <cellStyle name="Explanatory text 130" xfId="1525"/>
    <cellStyle name="Explanatory text 131" xfId="1518"/>
    <cellStyle name="Explanatory text 132" xfId="1514"/>
    <cellStyle name="Explanatory text 133" xfId="1517"/>
    <cellStyle name="Explanatory text 134" xfId="1521"/>
    <cellStyle name="Explanatory text 135" xfId="1522"/>
    <cellStyle name="Explanatory text 136" xfId="2224"/>
    <cellStyle name="Explanatory text 137" xfId="2299"/>
    <cellStyle name="Explanatory text 138" xfId="2307"/>
    <cellStyle name="Explanatory text 139" xfId="2300"/>
    <cellStyle name="Explanatory Text 14" xfId="332"/>
    <cellStyle name="Explanatory text 14 2" xfId="1430"/>
    <cellStyle name="Explanatory text 140" xfId="2312"/>
    <cellStyle name="Explanatory text 141" xfId="2359"/>
    <cellStyle name="Explanatory text 142" xfId="2372"/>
    <cellStyle name="Explanatory text 143" xfId="2373"/>
    <cellStyle name="Explanatory Text 15" xfId="329"/>
    <cellStyle name="Explanatory text 15 2" xfId="1428"/>
    <cellStyle name="Explanatory Text 16" xfId="333"/>
    <cellStyle name="Explanatory text 16 2" xfId="1426"/>
    <cellStyle name="Explanatory text 17" xfId="1476"/>
    <cellStyle name="Explanatory text 18" xfId="1483"/>
    <cellStyle name="Explanatory text 19" xfId="1474"/>
    <cellStyle name="Explanatory Text 2" xfId="136"/>
    <cellStyle name="Explanatory Text 2 2" xfId="371"/>
    <cellStyle name="Explanatory Text 2 3" xfId="554"/>
    <cellStyle name="Explanatory Text 2 3 2" xfId="1853"/>
    <cellStyle name="Explanatory text 2 4" xfId="836"/>
    <cellStyle name="Explanatory text 20" xfId="1558"/>
    <cellStyle name="Explanatory text 21" xfId="1585"/>
    <cellStyle name="Explanatory text 22" xfId="1560"/>
    <cellStyle name="Explanatory text 23" xfId="1587"/>
    <cellStyle name="Explanatory text 24" xfId="1562"/>
    <cellStyle name="Explanatory text 25" xfId="1589"/>
    <cellStyle name="Explanatory text 26" xfId="1564"/>
    <cellStyle name="Explanatory text 27" xfId="1591"/>
    <cellStyle name="Explanatory text 28" xfId="1566"/>
    <cellStyle name="Explanatory text 29" xfId="1593"/>
    <cellStyle name="Explanatory text 3" xfId="135"/>
    <cellStyle name="Explanatory Text 3 2" xfId="973"/>
    <cellStyle name="Explanatory Text 3 3" xfId="1854"/>
    <cellStyle name="Explanatory Text 3 4" xfId="553"/>
    <cellStyle name="Explanatory text 30" xfId="1568"/>
    <cellStyle name="Explanatory text 31" xfId="1595"/>
    <cellStyle name="Explanatory text 32" xfId="1597"/>
    <cellStyle name="Explanatory text 33" xfId="1599"/>
    <cellStyle name="Explanatory text 34" xfId="1563"/>
    <cellStyle name="Explanatory text 35" xfId="1608"/>
    <cellStyle name="Explanatory text 36" xfId="1572"/>
    <cellStyle name="Explanatory text 37" xfId="1611"/>
    <cellStyle name="Explanatory text 38" xfId="1598"/>
    <cellStyle name="Explanatory text 39" xfId="1613"/>
    <cellStyle name="Explanatory text 4" xfId="179"/>
    <cellStyle name="Explanatory Text 4 2" xfId="1855"/>
    <cellStyle name="Explanatory Text 4 3" xfId="725"/>
    <cellStyle name="Explanatory text 40" xfId="1601"/>
    <cellStyle name="Explanatory text 41" xfId="1615"/>
    <cellStyle name="Explanatory text 42" xfId="1604"/>
    <cellStyle name="Explanatory text 43" xfId="1617"/>
    <cellStyle name="Explanatory text 44" xfId="1606"/>
    <cellStyle name="Explanatory text 45" xfId="1619"/>
    <cellStyle name="Explanatory text 46" xfId="1609"/>
    <cellStyle name="Explanatory text 47" xfId="1621"/>
    <cellStyle name="Explanatory text 48" xfId="1622"/>
    <cellStyle name="Explanatory text 49" xfId="1623"/>
    <cellStyle name="Explanatory text 5" xfId="204"/>
    <cellStyle name="Explanatory Text 5 2" xfId="1856"/>
    <cellStyle name="Explanatory Text 5 3" xfId="739"/>
    <cellStyle name="Explanatory text 50" xfId="1624"/>
    <cellStyle name="Explanatory text 51" xfId="1625"/>
    <cellStyle name="Explanatory text 52" xfId="1627"/>
    <cellStyle name="Explanatory text 53" xfId="1628"/>
    <cellStyle name="Explanatory text 54" xfId="1630"/>
    <cellStyle name="Explanatory text 55" xfId="1631"/>
    <cellStyle name="Explanatory text 56" xfId="1633"/>
    <cellStyle name="Explanatory text 57" xfId="1634"/>
    <cellStyle name="Explanatory text 58" xfId="1635"/>
    <cellStyle name="Explanatory text 59" xfId="1636"/>
    <cellStyle name="Explanatory text 6" xfId="180"/>
    <cellStyle name="Explanatory Text 6 2" xfId="1857"/>
    <cellStyle name="Explanatory Text 6 3" xfId="737"/>
    <cellStyle name="Explanatory text 60" xfId="1637"/>
    <cellStyle name="Explanatory text 61" xfId="1639"/>
    <cellStyle name="Explanatory text 62" xfId="1638"/>
    <cellStyle name="Explanatory text 63" xfId="1641"/>
    <cellStyle name="Explanatory text 64" xfId="1640"/>
    <cellStyle name="Explanatory text 65" xfId="1643"/>
    <cellStyle name="Explanatory text 66" xfId="1642"/>
    <cellStyle name="Explanatory text 67" xfId="1646"/>
    <cellStyle name="Explanatory text 68" xfId="1644"/>
    <cellStyle name="Explanatory text 69" xfId="1647"/>
    <cellStyle name="Explanatory text 7" xfId="207"/>
    <cellStyle name="Explanatory Text 7 2" xfId="1858"/>
    <cellStyle name="Explanatory Text 7 3" xfId="734"/>
    <cellStyle name="Explanatory text 70" xfId="1629"/>
    <cellStyle name="Explanatory text 71" xfId="1662"/>
    <cellStyle name="Explanatory text 72" xfId="1648"/>
    <cellStyle name="Explanatory text 73" xfId="1663"/>
    <cellStyle name="Explanatory text 74" xfId="1649"/>
    <cellStyle name="Explanatory text 75" xfId="1665"/>
    <cellStyle name="Explanatory text 76" xfId="1650"/>
    <cellStyle name="Explanatory text 77" xfId="1666"/>
    <cellStyle name="Explanatory text 78" xfId="1652"/>
    <cellStyle name="Explanatory text 79" xfId="1664"/>
    <cellStyle name="Explanatory text 8" xfId="181"/>
    <cellStyle name="Explanatory Text 8 2" xfId="1859"/>
    <cellStyle name="Explanatory Text 8 3" xfId="736"/>
    <cellStyle name="Explanatory text 80" xfId="1653"/>
    <cellStyle name="Explanatory text 81" xfId="1667"/>
    <cellStyle name="Explanatory text 82" xfId="1669"/>
    <cellStyle name="Explanatory text 83" xfId="1668"/>
    <cellStyle name="Explanatory text 84" xfId="1645"/>
    <cellStyle name="Explanatory text 85" xfId="1677"/>
    <cellStyle name="Explanatory text 86" xfId="1704"/>
    <cellStyle name="Explanatory text 87" xfId="1683"/>
    <cellStyle name="Explanatory text 88" xfId="1705"/>
    <cellStyle name="Explanatory text 89" xfId="1681"/>
    <cellStyle name="Explanatory text 9" xfId="210"/>
    <cellStyle name="Explanatory Text 9 2" xfId="1860"/>
    <cellStyle name="Explanatory Text 9 3" xfId="735"/>
    <cellStyle name="Explanatory text 90" xfId="1707"/>
    <cellStyle name="Explanatory text 91" xfId="1684"/>
    <cellStyle name="Explanatory text 92" xfId="1708"/>
    <cellStyle name="Explanatory text 93" xfId="1686"/>
    <cellStyle name="Explanatory text 94" xfId="1710"/>
    <cellStyle name="Explanatory text 95" xfId="1688"/>
    <cellStyle name="Explanatory text 96" xfId="1706"/>
    <cellStyle name="Explanatory text 97" xfId="1693"/>
    <cellStyle name="Explanatory text 98" xfId="1709"/>
    <cellStyle name="Explanatory text 99" xfId="1712"/>
    <cellStyle name="Factor" xfId="75"/>
    <cellStyle name="Factor 2" xfId="2429"/>
    <cellStyle name="FAS Input Currency" xfId="1098"/>
    <cellStyle name="FAS Input Date" xfId="1099"/>
    <cellStyle name="FAS Input Multiple" xfId="1100"/>
    <cellStyle name="FAS Input Number" xfId="1101"/>
    <cellStyle name="FAS Input Percentage" xfId="1102"/>
    <cellStyle name="FAS Input Title / Name" xfId="1103"/>
    <cellStyle name="FAS Input Year" xfId="1104"/>
    <cellStyle name="Followed Hyperlink" xfId="137" builtinId="9" customBuiltin="1"/>
    <cellStyle name="Followed Hyperlink 2" xfId="356"/>
    <cellStyle name="Followed Hyperlink 2 2" xfId="1861"/>
    <cellStyle name="Followed Hyperlink 3" xfId="849"/>
    <cellStyle name="Followed Hyperlink 3 2" xfId="1862"/>
    <cellStyle name="Followed Hyperlink 4" xfId="1863"/>
    <cellStyle name="Footnote" xfId="1105"/>
    <cellStyle name="Forecast Currency" xfId="1106"/>
    <cellStyle name="Forecast Date" xfId="1107"/>
    <cellStyle name="Forecast Multiple" xfId="1108"/>
    <cellStyle name="Forecast Number" xfId="1109"/>
    <cellStyle name="Forecast Percentage" xfId="1110"/>
    <cellStyle name="Forecast Period Title" xfId="1111"/>
    <cellStyle name="Forecast Year" xfId="1112"/>
    <cellStyle name="globaldir" xfId="87"/>
    <cellStyle name="Good" xfId="58505" builtinId="26" hidden="1"/>
    <cellStyle name="Good" xfId="58767" builtinId="26" hidden="1"/>
    <cellStyle name="Good" xfId="58803" builtinId="26" hidden="1"/>
    <cellStyle name="Good" xfId="59260" builtinId="26" hidden="1"/>
    <cellStyle name="Good" xfId="59297" builtinId="26" hidden="1"/>
    <cellStyle name="Good" xfId="59332" builtinId="26" hidden="1"/>
    <cellStyle name="Good" xfId="59367" builtinId="26" hidden="1"/>
    <cellStyle name="Good" xfId="59402" builtinId="26" hidden="1"/>
    <cellStyle name="Good" xfId="59440" builtinId="26" hidden="1"/>
    <cellStyle name="Good" xfId="59476" builtinId="26" hidden="1"/>
    <cellStyle name="Good" xfId="59525" builtinId="26" hidden="1"/>
    <cellStyle name="Good" xfId="59532" builtinId="26" hidden="1"/>
    <cellStyle name="Good" xfId="59623" builtinId="26" hidden="1"/>
    <cellStyle name="Good" xfId="59685" builtinId="26" hidden="1"/>
    <cellStyle name="Good" xfId="59691" builtinId="26" hidden="1"/>
    <cellStyle name="Good" xfId="59707" builtinId="26" hidden="1"/>
    <cellStyle name="Good" xfId="59935" builtinId="26" hidden="1"/>
    <cellStyle name="Good" xfId="59970" builtinId="26" hidden="1"/>
    <cellStyle name="Good" xfId="60005" builtinId="26" hidden="1"/>
    <cellStyle name="Good" xfId="60050" builtinId="26" hidden="1"/>
    <cellStyle name="Good" xfId="60172" builtinId="26" hidden="1"/>
    <cellStyle name="Good" xfId="60207" builtinId="26" hidden="1"/>
    <cellStyle name="Good" xfId="58943" builtinId="26" hidden="1"/>
    <cellStyle name="Good" xfId="59876" builtinId="26" hidden="1"/>
    <cellStyle name="Good" xfId="58924" builtinId="26" hidden="1"/>
    <cellStyle name="Good" xfId="60119" builtinId="26" hidden="1"/>
    <cellStyle name="Good" xfId="59796" builtinId="26" hidden="1"/>
    <cellStyle name="Good" xfId="60093" builtinId="26" hidden="1"/>
    <cellStyle name="Good" xfId="59145" builtinId="26" hidden="1"/>
    <cellStyle name="Good" xfId="59137" builtinId="26" hidden="1"/>
    <cellStyle name="Good" xfId="59052" builtinId="26" hidden="1"/>
    <cellStyle name="Good" xfId="59752" builtinId="26" hidden="1"/>
    <cellStyle name="Good" xfId="59019" builtinId="26" hidden="1"/>
    <cellStyle name="Good" xfId="58884" builtinId="26" hidden="1"/>
    <cellStyle name="Good" xfId="59074" builtinId="26" hidden="1"/>
    <cellStyle name="Good" xfId="59066" builtinId="26" hidden="1"/>
    <cellStyle name="Good" xfId="59749" builtinId="26" hidden="1"/>
    <cellStyle name="Good" xfId="60148" builtinId="26" hidden="1"/>
    <cellStyle name="Good" xfId="60260" builtinId="26" hidden="1"/>
    <cellStyle name="Good" xfId="60295" builtinId="26" hidden="1"/>
    <cellStyle name="Good" xfId="60330" builtinId="26" hidden="1"/>
    <cellStyle name="Good" xfId="60369" builtinId="26" hidden="1"/>
    <cellStyle name="Good" xfId="60443" builtinId="26" hidden="1"/>
    <cellStyle name="Good" xfId="60478" builtinId="26" hidden="1"/>
    <cellStyle name="Good" xfId="60513" builtinId="26" hidden="1"/>
    <cellStyle name="Good" xfId="60550" builtinId="26" hidden="1"/>
    <cellStyle name="Good" xfId="60585" builtinId="26" hidden="1"/>
    <cellStyle name="Good" xfId="60628" builtinId="26" hidden="1"/>
    <cellStyle name="Good" xfId="60663" builtinId="26" hidden="1"/>
    <cellStyle name="Good" xfId="60698" builtinId="26" hidden="1"/>
    <cellStyle name="Good" xfId="60733" builtinId="26" hidden="1"/>
    <cellStyle name="Good" xfId="60768" builtinId="26" hidden="1"/>
    <cellStyle name="Good" xfId="60804" builtinId="26" hidden="1"/>
    <cellStyle name="Good" xfId="60840" builtinId="26" hidden="1"/>
    <cellStyle name="Good" xfId="60882" builtinId="26" hidden="1"/>
    <cellStyle name="Good" xfId="60889" builtinId="26" hidden="1"/>
    <cellStyle name="Good" xfId="60974" builtinId="26" hidden="1"/>
    <cellStyle name="Good" xfId="61033" builtinId="26" hidden="1"/>
    <cellStyle name="Good" xfId="61039" builtinId="26" hidden="1"/>
    <cellStyle name="Good" xfId="61055" builtinId="26" hidden="1"/>
    <cellStyle name="Good" xfId="61118" builtinId="26" hidden="1"/>
    <cellStyle name="Good" xfId="61153" builtinId="26" hidden="1"/>
    <cellStyle name="Good" xfId="61188" builtinId="26" hidden="1"/>
    <cellStyle name="Good" xfId="61225" builtinId="26" hidden="1"/>
    <cellStyle name="Good" xfId="61293" builtinId="26" hidden="1"/>
    <cellStyle name="Good" xfId="61328" builtinId="26" hidden="1"/>
    <cellStyle name="Good 2" xfId="308"/>
    <cellStyle name="Good 2 2" xfId="1864"/>
    <cellStyle name="Good 2 3" xfId="556"/>
    <cellStyle name="Good 3" xfId="557"/>
    <cellStyle name="Good 3 2" xfId="1865"/>
    <cellStyle name="Good 4" xfId="555"/>
    <cellStyle name="Good 4 2" xfId="1866"/>
    <cellStyle name="Grey" xfId="1113"/>
    <cellStyle name="Growth Factor" xfId="1114"/>
    <cellStyle name="h0 -Heading" xfId="558"/>
    <cellStyle name="h0 -Heading 2" xfId="559"/>
    <cellStyle name="h0 -Heading 2 2" xfId="1867"/>
    <cellStyle name="h0 -Heading 2_Sheet3" xfId="1868"/>
    <cellStyle name="h0 -Heading 3" xfId="1869"/>
    <cellStyle name="h0 -Heading_Sheet3" xfId="1870"/>
    <cellStyle name="h1 -Heading" xfId="560"/>
    <cellStyle name="h1 -Heading 2" xfId="561"/>
    <cellStyle name="h1 -Heading 2 2" xfId="1871"/>
    <cellStyle name="h1 -Heading 2_Sheet3" xfId="1872"/>
    <cellStyle name="h1 -Heading 3" xfId="1873"/>
    <cellStyle name="h1 -Heading_Sheet3" xfId="1874"/>
    <cellStyle name="h2 -Heading" xfId="562"/>
    <cellStyle name="h2 -Heading 2" xfId="563"/>
    <cellStyle name="h2 -Heading 2 2" xfId="1875"/>
    <cellStyle name="h2 -Heading 2_Sheet3" xfId="1876"/>
    <cellStyle name="h2 -Heading 3" xfId="1877"/>
    <cellStyle name="h2 -Heading_Sheet3" xfId="1878"/>
    <cellStyle name="h3 -Heading" xfId="564"/>
    <cellStyle name="h3 -Heading 2" xfId="565"/>
    <cellStyle name="h3 -Heading 2 2" xfId="1879"/>
    <cellStyle name="h3 -Heading 2_Sheet3" xfId="1880"/>
    <cellStyle name="h3 -Heading 3" xfId="1881"/>
    <cellStyle name="h3 -Heading_Sheet3" xfId="1882"/>
    <cellStyle name="hard no" xfId="2409"/>
    <cellStyle name="hard no 10" xfId="4175"/>
    <cellStyle name="hard no 10 10" xfId="19503"/>
    <cellStyle name="hard no 10 11" xfId="21033"/>
    <cellStyle name="hard no 10 12" xfId="22469"/>
    <cellStyle name="hard no 10 13" xfId="23995"/>
    <cellStyle name="hard no 10 14" xfId="25472"/>
    <cellStyle name="hard no 10 15" xfId="26914"/>
    <cellStyle name="hard no 10 16" xfId="28424"/>
    <cellStyle name="hard no 10 17" xfId="29929"/>
    <cellStyle name="hard no 10 18" xfId="31366"/>
    <cellStyle name="hard no 10 19" xfId="32872"/>
    <cellStyle name="hard no 10 2" xfId="5649"/>
    <cellStyle name="hard no 10 20" xfId="34324"/>
    <cellStyle name="hard no 10 21" xfId="35765"/>
    <cellStyle name="hard no 10 22" xfId="37194"/>
    <cellStyle name="hard no 10 23" xfId="38625"/>
    <cellStyle name="hard no 10 24" xfId="40050"/>
    <cellStyle name="hard no 10 25" xfId="41533"/>
    <cellStyle name="hard no 10 26" xfId="42974"/>
    <cellStyle name="hard no 10 27" xfId="44397"/>
    <cellStyle name="hard no 10 28" xfId="45809"/>
    <cellStyle name="hard no 10 29" xfId="47214"/>
    <cellStyle name="hard no 10 3" xfId="9138"/>
    <cellStyle name="hard no 10 30" xfId="48622"/>
    <cellStyle name="hard no 10 31" xfId="50056"/>
    <cellStyle name="hard no 10 32" xfId="51490"/>
    <cellStyle name="hard no 10 33" xfId="52877"/>
    <cellStyle name="hard no 10 34" xfId="54261"/>
    <cellStyle name="hard no 10 35" xfId="55669"/>
    <cellStyle name="hard no 10 36" xfId="57043"/>
    <cellStyle name="hard no 10 37" xfId="58438"/>
    <cellStyle name="hard no 10 4" xfId="10591"/>
    <cellStyle name="hard no 10 5" xfId="12084"/>
    <cellStyle name="hard no 10 6" xfId="13532"/>
    <cellStyle name="hard no 10 7" xfId="15066"/>
    <cellStyle name="hard no 10 8" xfId="16524"/>
    <cellStyle name="hard no 10 9" xfId="17978"/>
    <cellStyle name="hard no 11" xfId="4233"/>
    <cellStyle name="hard no 11 10" xfId="19561"/>
    <cellStyle name="hard no 11 11" xfId="21091"/>
    <cellStyle name="hard no 11 12" xfId="22527"/>
    <cellStyle name="hard no 11 13" xfId="24053"/>
    <cellStyle name="hard no 11 14" xfId="25530"/>
    <cellStyle name="hard no 11 15" xfId="26972"/>
    <cellStyle name="hard no 11 16" xfId="28482"/>
    <cellStyle name="hard no 11 17" xfId="29987"/>
    <cellStyle name="hard no 11 18" xfId="31424"/>
    <cellStyle name="hard no 11 19" xfId="32930"/>
    <cellStyle name="hard no 11 2" xfId="5707"/>
    <cellStyle name="hard no 11 20" xfId="34382"/>
    <cellStyle name="hard no 11 21" xfId="35823"/>
    <cellStyle name="hard no 11 22" xfId="37252"/>
    <cellStyle name="hard no 11 23" xfId="38683"/>
    <cellStyle name="hard no 11 24" xfId="40108"/>
    <cellStyle name="hard no 11 25" xfId="41591"/>
    <cellStyle name="hard no 11 26" xfId="43032"/>
    <cellStyle name="hard no 11 27" xfId="44455"/>
    <cellStyle name="hard no 11 28" xfId="45867"/>
    <cellStyle name="hard no 11 29" xfId="47272"/>
    <cellStyle name="hard no 11 3" xfId="9196"/>
    <cellStyle name="hard no 11 30" xfId="48680"/>
    <cellStyle name="hard no 11 31" xfId="50114"/>
    <cellStyle name="hard no 11 32" xfId="51548"/>
    <cellStyle name="hard no 11 33" xfId="52935"/>
    <cellStyle name="hard no 11 34" xfId="54319"/>
    <cellStyle name="hard no 11 35" xfId="55727"/>
    <cellStyle name="hard no 11 36" xfId="57101"/>
    <cellStyle name="hard no 11 37" xfId="58496"/>
    <cellStyle name="hard no 11 4" xfId="10649"/>
    <cellStyle name="hard no 11 5" xfId="12142"/>
    <cellStyle name="hard no 11 6" xfId="13590"/>
    <cellStyle name="hard no 11 7" xfId="15124"/>
    <cellStyle name="hard no 11 8" xfId="16582"/>
    <cellStyle name="hard no 11 9" xfId="18036"/>
    <cellStyle name="hard no 2" xfId="2410"/>
    <cellStyle name="hard no 2 10" xfId="4234"/>
    <cellStyle name="hard no 2 10 10" xfId="19562"/>
    <cellStyle name="hard no 2 10 11" xfId="21092"/>
    <cellStyle name="hard no 2 10 12" xfId="22528"/>
    <cellStyle name="hard no 2 10 13" xfId="24054"/>
    <cellStyle name="hard no 2 10 14" xfId="25531"/>
    <cellStyle name="hard no 2 10 15" xfId="26973"/>
    <cellStyle name="hard no 2 10 16" xfId="28483"/>
    <cellStyle name="hard no 2 10 17" xfId="29988"/>
    <cellStyle name="hard no 2 10 18" xfId="31425"/>
    <cellStyle name="hard no 2 10 19" xfId="32931"/>
    <cellStyle name="hard no 2 10 2" xfId="5708"/>
    <cellStyle name="hard no 2 10 20" xfId="34383"/>
    <cellStyle name="hard no 2 10 21" xfId="35824"/>
    <cellStyle name="hard no 2 10 22" xfId="37253"/>
    <cellStyle name="hard no 2 10 23" xfId="38684"/>
    <cellStyle name="hard no 2 10 24" xfId="40109"/>
    <cellStyle name="hard no 2 10 25" xfId="41592"/>
    <cellStyle name="hard no 2 10 26" xfId="43033"/>
    <cellStyle name="hard no 2 10 27" xfId="44456"/>
    <cellStyle name="hard no 2 10 28" xfId="45868"/>
    <cellStyle name="hard no 2 10 29" xfId="47273"/>
    <cellStyle name="hard no 2 10 3" xfId="9197"/>
    <cellStyle name="hard no 2 10 30" xfId="48681"/>
    <cellStyle name="hard no 2 10 31" xfId="50115"/>
    <cellStyle name="hard no 2 10 32" xfId="51549"/>
    <cellStyle name="hard no 2 10 33" xfId="52936"/>
    <cellStyle name="hard no 2 10 34" xfId="54320"/>
    <cellStyle name="hard no 2 10 35" xfId="55728"/>
    <cellStyle name="hard no 2 10 36" xfId="57102"/>
    <cellStyle name="hard no 2 10 37" xfId="58497"/>
    <cellStyle name="hard no 2 10 4" xfId="10650"/>
    <cellStyle name="hard no 2 10 5" xfId="12143"/>
    <cellStyle name="hard no 2 10 6" xfId="13591"/>
    <cellStyle name="hard no 2 10 7" xfId="15125"/>
    <cellStyle name="hard no 2 10 8" xfId="16583"/>
    <cellStyle name="hard no 2 10 9" xfId="18037"/>
    <cellStyle name="hard no 2 2" xfId="2806"/>
    <cellStyle name="hard no 2 2 10" xfId="18135"/>
    <cellStyle name="hard no 2 2 11" xfId="19666"/>
    <cellStyle name="hard no 2 2 12" xfId="21120"/>
    <cellStyle name="hard no 2 2 13" xfId="22628"/>
    <cellStyle name="hard no 2 2 14" xfId="24110"/>
    <cellStyle name="hard no 2 2 15" xfId="25561"/>
    <cellStyle name="hard no 2 2 16" xfId="27065"/>
    <cellStyle name="hard no 2 2 17" xfId="28578"/>
    <cellStyle name="hard no 2 2 18" xfId="30008"/>
    <cellStyle name="hard no 2 2 19" xfId="31510"/>
    <cellStyle name="hard no 2 2 2" xfId="4336"/>
    <cellStyle name="hard no 2 2 20" xfId="32972"/>
    <cellStyle name="hard no 2 2 21" xfId="34410"/>
    <cellStyle name="hard no 2 2 22" xfId="35844"/>
    <cellStyle name="hard no 2 2 23" xfId="37273"/>
    <cellStyle name="hard no 2 2 24" xfId="38697"/>
    <cellStyle name="hard no 2 2 25" xfId="40198"/>
    <cellStyle name="hard no 2 2 26" xfId="41626"/>
    <cellStyle name="hard no 2 2 27" xfId="43053"/>
    <cellStyle name="hard no 2 2 28" xfId="44472"/>
    <cellStyle name="hard no 2 2 29" xfId="45884"/>
    <cellStyle name="hard no 2 2 3" xfId="7764"/>
    <cellStyle name="hard no 2 2 30" xfId="47292"/>
    <cellStyle name="hard no 2 2 31" xfId="48735"/>
    <cellStyle name="hard no 2 2 32" xfId="50164"/>
    <cellStyle name="hard no 2 2 33" xfId="51557"/>
    <cellStyle name="hard no 2 2 34" xfId="52944"/>
    <cellStyle name="hard no 2 2 35" xfId="54355"/>
    <cellStyle name="hard no 2 2 36" xfId="55732"/>
    <cellStyle name="hard no 2 2 37" xfId="57131"/>
    <cellStyle name="hard no 2 2 4" xfId="9226"/>
    <cellStyle name="hard no 2 2 5" xfId="10718"/>
    <cellStyle name="hard no 2 2 6" xfId="12168"/>
    <cellStyle name="hard no 2 2 7" xfId="13696"/>
    <cellStyle name="hard no 2 2 8" xfId="15154"/>
    <cellStyle name="hard no 2 2 9" xfId="16612"/>
    <cellStyle name="hard no 2 3" xfId="3675"/>
    <cellStyle name="hard no 2 3 10" xfId="19005"/>
    <cellStyle name="hard no 2 3 11" xfId="20534"/>
    <cellStyle name="hard no 2 3 12" xfId="21971"/>
    <cellStyle name="hard no 2 3 13" xfId="23497"/>
    <cellStyle name="hard no 2 3 14" xfId="24973"/>
    <cellStyle name="hard no 2 3 15" xfId="26416"/>
    <cellStyle name="hard no 2 3 16" xfId="27925"/>
    <cellStyle name="hard no 2 3 17" xfId="29430"/>
    <cellStyle name="hard no 2 3 18" xfId="30866"/>
    <cellStyle name="hard no 2 3 19" xfId="32372"/>
    <cellStyle name="hard no 2 3 2" xfId="5153"/>
    <cellStyle name="hard no 2 3 20" xfId="33825"/>
    <cellStyle name="hard no 2 3 21" xfId="35267"/>
    <cellStyle name="hard no 2 3 22" xfId="36697"/>
    <cellStyle name="hard no 2 3 23" xfId="38127"/>
    <cellStyle name="hard no 2 3 24" xfId="39550"/>
    <cellStyle name="hard no 2 3 25" xfId="41038"/>
    <cellStyle name="hard no 2 3 26" xfId="42477"/>
    <cellStyle name="hard no 2 3 27" xfId="43901"/>
    <cellStyle name="hard no 2 3 28" xfId="45313"/>
    <cellStyle name="hard no 2 3 29" xfId="46718"/>
    <cellStyle name="hard no 2 3 3" xfId="8639"/>
    <cellStyle name="hard no 2 3 30" xfId="48124"/>
    <cellStyle name="hard no 2 3 31" xfId="49561"/>
    <cellStyle name="hard no 2 3 32" xfId="50994"/>
    <cellStyle name="hard no 2 3 33" xfId="52383"/>
    <cellStyle name="hard no 2 3 34" xfId="53766"/>
    <cellStyle name="hard no 2 3 35" xfId="55175"/>
    <cellStyle name="hard no 2 3 36" xfId="56548"/>
    <cellStyle name="hard no 2 3 37" xfId="57944"/>
    <cellStyle name="hard no 2 3 4" xfId="10094"/>
    <cellStyle name="hard no 2 3 5" xfId="11584"/>
    <cellStyle name="hard no 2 3 6" xfId="13035"/>
    <cellStyle name="hard no 2 3 7" xfId="14567"/>
    <cellStyle name="hard no 2 3 8" xfId="16025"/>
    <cellStyle name="hard no 2 3 9" xfId="17480"/>
    <cellStyle name="hard no 2 4" xfId="3771"/>
    <cellStyle name="hard no 2 4 10" xfId="19101"/>
    <cellStyle name="hard no 2 4 11" xfId="20630"/>
    <cellStyle name="hard no 2 4 12" xfId="22067"/>
    <cellStyle name="hard no 2 4 13" xfId="23593"/>
    <cellStyle name="hard no 2 4 14" xfId="25069"/>
    <cellStyle name="hard no 2 4 15" xfId="26512"/>
    <cellStyle name="hard no 2 4 16" xfId="28021"/>
    <cellStyle name="hard no 2 4 17" xfId="29526"/>
    <cellStyle name="hard no 2 4 18" xfId="30962"/>
    <cellStyle name="hard no 2 4 19" xfId="32468"/>
    <cellStyle name="hard no 2 4 2" xfId="5249"/>
    <cellStyle name="hard no 2 4 20" xfId="33920"/>
    <cellStyle name="hard no 2 4 21" xfId="35363"/>
    <cellStyle name="hard no 2 4 22" xfId="36793"/>
    <cellStyle name="hard no 2 4 23" xfId="38223"/>
    <cellStyle name="hard no 2 4 24" xfId="39646"/>
    <cellStyle name="hard no 2 4 25" xfId="41133"/>
    <cellStyle name="hard no 2 4 26" xfId="42572"/>
    <cellStyle name="hard no 2 4 27" xfId="43996"/>
    <cellStyle name="hard no 2 4 28" xfId="45408"/>
    <cellStyle name="hard no 2 4 29" xfId="46813"/>
    <cellStyle name="hard no 2 4 3" xfId="8735"/>
    <cellStyle name="hard no 2 4 30" xfId="48220"/>
    <cellStyle name="hard no 2 4 31" xfId="49656"/>
    <cellStyle name="hard no 2 4 32" xfId="51089"/>
    <cellStyle name="hard no 2 4 33" xfId="52478"/>
    <cellStyle name="hard no 2 4 34" xfId="53861"/>
    <cellStyle name="hard no 2 4 35" xfId="55270"/>
    <cellStyle name="hard no 2 4 36" xfId="56643"/>
    <cellStyle name="hard no 2 4 37" xfId="58039"/>
    <cellStyle name="hard no 2 4 4" xfId="10190"/>
    <cellStyle name="hard no 2 4 5" xfId="11680"/>
    <cellStyle name="hard no 2 4 6" xfId="13130"/>
    <cellStyle name="hard no 2 4 7" xfId="14663"/>
    <cellStyle name="hard no 2 4 8" xfId="16121"/>
    <cellStyle name="hard no 2 4 9" xfId="17576"/>
    <cellStyle name="hard no 2 5" xfId="3861"/>
    <cellStyle name="hard no 2 5 10" xfId="19190"/>
    <cellStyle name="hard no 2 5 11" xfId="20720"/>
    <cellStyle name="hard no 2 5 12" xfId="22156"/>
    <cellStyle name="hard no 2 5 13" xfId="23682"/>
    <cellStyle name="hard no 2 5 14" xfId="25158"/>
    <cellStyle name="hard no 2 5 15" xfId="26601"/>
    <cellStyle name="hard no 2 5 16" xfId="28111"/>
    <cellStyle name="hard no 2 5 17" xfId="29616"/>
    <cellStyle name="hard no 2 5 18" xfId="31052"/>
    <cellStyle name="hard no 2 5 19" xfId="32558"/>
    <cellStyle name="hard no 2 5 2" xfId="5337"/>
    <cellStyle name="hard no 2 5 20" xfId="34010"/>
    <cellStyle name="hard no 2 5 21" xfId="35452"/>
    <cellStyle name="hard no 2 5 22" xfId="36881"/>
    <cellStyle name="hard no 2 5 23" xfId="38311"/>
    <cellStyle name="hard no 2 5 24" xfId="39736"/>
    <cellStyle name="hard no 2 5 25" xfId="41221"/>
    <cellStyle name="hard no 2 5 26" xfId="42661"/>
    <cellStyle name="hard no 2 5 27" xfId="44084"/>
    <cellStyle name="hard no 2 5 28" xfId="45497"/>
    <cellStyle name="hard no 2 5 29" xfId="46900"/>
    <cellStyle name="hard no 2 5 3" xfId="8824"/>
    <cellStyle name="hard no 2 5 30" xfId="48310"/>
    <cellStyle name="hard no 2 5 31" xfId="49744"/>
    <cellStyle name="hard no 2 5 32" xfId="51177"/>
    <cellStyle name="hard no 2 5 33" xfId="52565"/>
    <cellStyle name="hard no 2 5 34" xfId="53949"/>
    <cellStyle name="hard no 2 5 35" xfId="55357"/>
    <cellStyle name="hard no 2 5 36" xfId="56731"/>
    <cellStyle name="hard no 2 5 37" xfId="58126"/>
    <cellStyle name="hard no 2 5 4" xfId="10279"/>
    <cellStyle name="hard no 2 5 5" xfId="11770"/>
    <cellStyle name="hard no 2 5 6" xfId="13220"/>
    <cellStyle name="hard no 2 5 7" xfId="14752"/>
    <cellStyle name="hard no 2 5 8" xfId="16211"/>
    <cellStyle name="hard no 2 5 9" xfId="17666"/>
    <cellStyle name="hard no 2 6" xfId="3940"/>
    <cellStyle name="hard no 2 6 10" xfId="19268"/>
    <cellStyle name="hard no 2 6 11" xfId="20798"/>
    <cellStyle name="hard no 2 6 12" xfId="22234"/>
    <cellStyle name="hard no 2 6 13" xfId="23760"/>
    <cellStyle name="hard no 2 6 14" xfId="25237"/>
    <cellStyle name="hard no 2 6 15" xfId="26679"/>
    <cellStyle name="hard no 2 6 16" xfId="28189"/>
    <cellStyle name="hard no 2 6 17" xfId="29694"/>
    <cellStyle name="hard no 2 6 18" xfId="31131"/>
    <cellStyle name="hard no 2 6 19" xfId="32637"/>
    <cellStyle name="hard no 2 6 2" xfId="5414"/>
    <cellStyle name="hard no 2 6 20" xfId="34089"/>
    <cellStyle name="hard no 2 6 21" xfId="35530"/>
    <cellStyle name="hard no 2 6 22" xfId="36959"/>
    <cellStyle name="hard no 2 6 23" xfId="38390"/>
    <cellStyle name="hard no 2 6 24" xfId="39815"/>
    <cellStyle name="hard no 2 6 25" xfId="41298"/>
    <cellStyle name="hard no 2 6 26" xfId="42739"/>
    <cellStyle name="hard no 2 6 27" xfId="44162"/>
    <cellStyle name="hard no 2 6 28" xfId="45574"/>
    <cellStyle name="hard no 2 6 29" xfId="46979"/>
    <cellStyle name="hard no 2 6 3" xfId="8903"/>
    <cellStyle name="hard no 2 6 30" xfId="48387"/>
    <cellStyle name="hard no 2 6 31" xfId="49821"/>
    <cellStyle name="hard no 2 6 32" xfId="51255"/>
    <cellStyle name="hard no 2 6 33" xfId="52642"/>
    <cellStyle name="hard no 2 6 34" xfId="54026"/>
    <cellStyle name="hard no 2 6 35" xfId="55434"/>
    <cellStyle name="hard no 2 6 36" xfId="56808"/>
    <cellStyle name="hard no 2 6 37" xfId="58203"/>
    <cellStyle name="hard no 2 6 4" xfId="10356"/>
    <cellStyle name="hard no 2 6 5" xfId="11849"/>
    <cellStyle name="hard no 2 6 6" xfId="13297"/>
    <cellStyle name="hard no 2 6 7" xfId="14831"/>
    <cellStyle name="hard no 2 6 8" xfId="16289"/>
    <cellStyle name="hard no 2 6 9" xfId="17743"/>
    <cellStyle name="hard no 2 7" xfId="4013"/>
    <cellStyle name="hard no 2 7 10" xfId="19341"/>
    <cellStyle name="hard no 2 7 11" xfId="20871"/>
    <cellStyle name="hard no 2 7 12" xfId="22307"/>
    <cellStyle name="hard no 2 7 13" xfId="23833"/>
    <cellStyle name="hard no 2 7 14" xfId="25310"/>
    <cellStyle name="hard no 2 7 15" xfId="26752"/>
    <cellStyle name="hard no 2 7 16" xfId="28262"/>
    <cellStyle name="hard no 2 7 17" xfId="29767"/>
    <cellStyle name="hard no 2 7 18" xfId="31204"/>
    <cellStyle name="hard no 2 7 19" xfId="32710"/>
    <cellStyle name="hard no 2 7 2" xfId="5487"/>
    <cellStyle name="hard no 2 7 20" xfId="34162"/>
    <cellStyle name="hard no 2 7 21" xfId="35603"/>
    <cellStyle name="hard no 2 7 22" xfId="37032"/>
    <cellStyle name="hard no 2 7 23" xfId="38463"/>
    <cellStyle name="hard no 2 7 24" xfId="39888"/>
    <cellStyle name="hard no 2 7 25" xfId="41371"/>
    <cellStyle name="hard no 2 7 26" xfId="42812"/>
    <cellStyle name="hard no 2 7 27" xfId="44235"/>
    <cellStyle name="hard no 2 7 28" xfId="45647"/>
    <cellStyle name="hard no 2 7 29" xfId="47052"/>
    <cellStyle name="hard no 2 7 3" xfId="8976"/>
    <cellStyle name="hard no 2 7 30" xfId="48460"/>
    <cellStyle name="hard no 2 7 31" xfId="49894"/>
    <cellStyle name="hard no 2 7 32" xfId="51328"/>
    <cellStyle name="hard no 2 7 33" xfId="52715"/>
    <cellStyle name="hard no 2 7 34" xfId="54099"/>
    <cellStyle name="hard no 2 7 35" xfId="55507"/>
    <cellStyle name="hard no 2 7 36" xfId="56881"/>
    <cellStyle name="hard no 2 7 37" xfId="58276"/>
    <cellStyle name="hard no 2 7 4" xfId="10429"/>
    <cellStyle name="hard no 2 7 5" xfId="11922"/>
    <cellStyle name="hard no 2 7 6" xfId="13370"/>
    <cellStyle name="hard no 2 7 7" xfId="14904"/>
    <cellStyle name="hard no 2 7 8" xfId="16362"/>
    <cellStyle name="hard no 2 7 9" xfId="17816"/>
    <cellStyle name="hard no 2 8" xfId="4098"/>
    <cellStyle name="hard no 2 8 10" xfId="19426"/>
    <cellStyle name="hard no 2 8 11" xfId="20956"/>
    <cellStyle name="hard no 2 8 12" xfId="22392"/>
    <cellStyle name="hard no 2 8 13" xfId="23918"/>
    <cellStyle name="hard no 2 8 14" xfId="25395"/>
    <cellStyle name="hard no 2 8 15" xfId="26837"/>
    <cellStyle name="hard no 2 8 16" xfId="28347"/>
    <cellStyle name="hard no 2 8 17" xfId="29852"/>
    <cellStyle name="hard no 2 8 18" xfId="31289"/>
    <cellStyle name="hard no 2 8 19" xfId="32795"/>
    <cellStyle name="hard no 2 8 2" xfId="5572"/>
    <cellStyle name="hard no 2 8 20" xfId="34247"/>
    <cellStyle name="hard no 2 8 21" xfId="35688"/>
    <cellStyle name="hard no 2 8 22" xfId="37117"/>
    <cellStyle name="hard no 2 8 23" xfId="38548"/>
    <cellStyle name="hard no 2 8 24" xfId="39973"/>
    <cellStyle name="hard no 2 8 25" xfId="41456"/>
    <cellStyle name="hard no 2 8 26" xfId="42897"/>
    <cellStyle name="hard no 2 8 27" xfId="44320"/>
    <cellStyle name="hard no 2 8 28" xfId="45732"/>
    <cellStyle name="hard no 2 8 29" xfId="47137"/>
    <cellStyle name="hard no 2 8 3" xfId="9061"/>
    <cellStyle name="hard no 2 8 30" xfId="48545"/>
    <cellStyle name="hard no 2 8 31" xfId="49979"/>
    <cellStyle name="hard no 2 8 32" xfId="51413"/>
    <cellStyle name="hard no 2 8 33" xfId="52800"/>
    <cellStyle name="hard no 2 8 34" xfId="54184"/>
    <cellStyle name="hard no 2 8 35" xfId="55592"/>
    <cellStyle name="hard no 2 8 36" xfId="56966"/>
    <cellStyle name="hard no 2 8 37" xfId="58361"/>
    <cellStyle name="hard no 2 8 4" xfId="10514"/>
    <cellStyle name="hard no 2 8 5" xfId="12007"/>
    <cellStyle name="hard no 2 8 6" xfId="13455"/>
    <cellStyle name="hard no 2 8 7" xfId="14989"/>
    <cellStyle name="hard no 2 8 8" xfId="16447"/>
    <cellStyle name="hard no 2 8 9" xfId="17901"/>
    <cellStyle name="hard no 2 9" xfId="4176"/>
    <cellStyle name="hard no 2 9 10" xfId="19504"/>
    <cellStyle name="hard no 2 9 11" xfId="21034"/>
    <cellStyle name="hard no 2 9 12" xfId="22470"/>
    <cellStyle name="hard no 2 9 13" xfId="23996"/>
    <cellStyle name="hard no 2 9 14" xfId="25473"/>
    <cellStyle name="hard no 2 9 15" xfId="26915"/>
    <cellStyle name="hard no 2 9 16" xfId="28425"/>
    <cellStyle name="hard no 2 9 17" xfId="29930"/>
    <cellStyle name="hard no 2 9 18" xfId="31367"/>
    <cellStyle name="hard no 2 9 19" xfId="32873"/>
    <cellStyle name="hard no 2 9 2" xfId="5650"/>
    <cellStyle name="hard no 2 9 20" xfId="34325"/>
    <cellStyle name="hard no 2 9 21" xfId="35766"/>
    <cellStyle name="hard no 2 9 22" xfId="37195"/>
    <cellStyle name="hard no 2 9 23" xfId="38626"/>
    <cellStyle name="hard no 2 9 24" xfId="40051"/>
    <cellStyle name="hard no 2 9 25" xfId="41534"/>
    <cellStyle name="hard no 2 9 26" xfId="42975"/>
    <cellStyle name="hard no 2 9 27" xfId="44398"/>
    <cellStyle name="hard no 2 9 28" xfId="45810"/>
    <cellStyle name="hard no 2 9 29" xfId="47215"/>
    <cellStyle name="hard no 2 9 3" xfId="9139"/>
    <cellStyle name="hard no 2 9 30" xfId="48623"/>
    <cellStyle name="hard no 2 9 31" xfId="50057"/>
    <cellStyle name="hard no 2 9 32" xfId="51491"/>
    <cellStyle name="hard no 2 9 33" xfId="52878"/>
    <cellStyle name="hard no 2 9 34" xfId="54262"/>
    <cellStyle name="hard no 2 9 35" xfId="55670"/>
    <cellStyle name="hard no 2 9 36" xfId="57044"/>
    <cellStyle name="hard no 2 9 37" xfId="58439"/>
    <cellStyle name="hard no 2 9 4" xfId="10592"/>
    <cellStyle name="hard no 2 9 5" xfId="12085"/>
    <cellStyle name="hard no 2 9 6" xfId="13533"/>
    <cellStyle name="hard no 2 9 7" xfId="15067"/>
    <cellStyle name="hard no 2 9 8" xfId="16525"/>
    <cellStyle name="hard no 2 9 9" xfId="17979"/>
    <cellStyle name="hard no 3" xfId="2805"/>
    <cellStyle name="hard no 3 10" xfId="18134"/>
    <cellStyle name="hard no 3 11" xfId="19665"/>
    <cellStyle name="hard no 3 12" xfId="21119"/>
    <cellStyle name="hard no 3 13" xfId="22627"/>
    <cellStyle name="hard no 3 14" xfId="24109"/>
    <cellStyle name="hard no 3 15" xfId="25560"/>
    <cellStyle name="hard no 3 16" xfId="27064"/>
    <cellStyle name="hard no 3 17" xfId="28577"/>
    <cellStyle name="hard no 3 18" xfId="30007"/>
    <cellStyle name="hard no 3 19" xfId="31509"/>
    <cellStyle name="hard no 3 2" xfId="4335"/>
    <cellStyle name="hard no 3 20" xfId="32971"/>
    <cellStyle name="hard no 3 21" xfId="34409"/>
    <cellStyle name="hard no 3 22" xfId="35843"/>
    <cellStyle name="hard no 3 23" xfId="37272"/>
    <cellStyle name="hard no 3 24" xfId="38696"/>
    <cellStyle name="hard no 3 25" xfId="40197"/>
    <cellStyle name="hard no 3 26" xfId="41625"/>
    <cellStyle name="hard no 3 27" xfId="43052"/>
    <cellStyle name="hard no 3 28" xfId="44471"/>
    <cellStyle name="hard no 3 29" xfId="45883"/>
    <cellStyle name="hard no 3 3" xfId="7763"/>
    <cellStyle name="hard no 3 30" xfId="47291"/>
    <cellStyle name="hard no 3 31" xfId="48734"/>
    <cellStyle name="hard no 3 32" xfId="50163"/>
    <cellStyle name="hard no 3 33" xfId="51556"/>
    <cellStyle name="hard no 3 34" xfId="52943"/>
    <cellStyle name="hard no 3 35" xfId="54354"/>
    <cellStyle name="hard no 3 36" xfId="55731"/>
    <cellStyle name="hard no 3 37" xfId="57130"/>
    <cellStyle name="hard no 3 4" xfId="9225"/>
    <cellStyle name="hard no 3 5" xfId="10717"/>
    <cellStyle name="hard no 3 6" xfId="12167"/>
    <cellStyle name="hard no 3 7" xfId="13695"/>
    <cellStyle name="hard no 3 8" xfId="15153"/>
    <cellStyle name="hard no 3 9" xfId="16611"/>
    <cellStyle name="hard no 4" xfId="3674"/>
    <cellStyle name="hard no 4 10" xfId="19004"/>
    <cellStyle name="hard no 4 11" xfId="20533"/>
    <cellStyle name="hard no 4 12" xfId="21970"/>
    <cellStyle name="hard no 4 13" xfId="23496"/>
    <cellStyle name="hard no 4 14" xfId="24972"/>
    <cellStyle name="hard no 4 15" xfId="26415"/>
    <cellStyle name="hard no 4 16" xfId="27924"/>
    <cellStyle name="hard no 4 17" xfId="29429"/>
    <cellStyle name="hard no 4 18" xfId="30865"/>
    <cellStyle name="hard no 4 19" xfId="32371"/>
    <cellStyle name="hard no 4 2" xfId="5152"/>
    <cellStyle name="hard no 4 20" xfId="33824"/>
    <cellStyle name="hard no 4 21" xfId="35266"/>
    <cellStyle name="hard no 4 22" xfId="36696"/>
    <cellStyle name="hard no 4 23" xfId="38126"/>
    <cellStyle name="hard no 4 24" xfId="39549"/>
    <cellStyle name="hard no 4 25" xfId="41037"/>
    <cellStyle name="hard no 4 26" xfId="42476"/>
    <cellStyle name="hard no 4 27" xfId="43900"/>
    <cellStyle name="hard no 4 28" xfId="45312"/>
    <cellStyle name="hard no 4 29" xfId="46717"/>
    <cellStyle name="hard no 4 3" xfId="8638"/>
    <cellStyle name="hard no 4 30" xfId="48123"/>
    <cellStyle name="hard no 4 31" xfId="49560"/>
    <cellStyle name="hard no 4 32" xfId="50993"/>
    <cellStyle name="hard no 4 33" xfId="52382"/>
    <cellStyle name="hard no 4 34" xfId="53765"/>
    <cellStyle name="hard no 4 35" xfId="55174"/>
    <cellStyle name="hard no 4 36" xfId="56547"/>
    <cellStyle name="hard no 4 37" xfId="57943"/>
    <cellStyle name="hard no 4 4" xfId="10093"/>
    <cellStyle name="hard no 4 5" xfId="11583"/>
    <cellStyle name="hard no 4 6" xfId="13034"/>
    <cellStyle name="hard no 4 7" xfId="14566"/>
    <cellStyle name="hard no 4 8" xfId="16024"/>
    <cellStyle name="hard no 4 9" xfId="17479"/>
    <cellStyle name="hard no 5" xfId="3770"/>
    <cellStyle name="hard no 5 10" xfId="19100"/>
    <cellStyle name="hard no 5 11" xfId="20629"/>
    <cellStyle name="hard no 5 12" xfId="22066"/>
    <cellStyle name="hard no 5 13" xfId="23592"/>
    <cellStyle name="hard no 5 14" xfId="25068"/>
    <cellStyle name="hard no 5 15" xfId="26511"/>
    <cellStyle name="hard no 5 16" xfId="28020"/>
    <cellStyle name="hard no 5 17" xfId="29525"/>
    <cellStyle name="hard no 5 18" xfId="30961"/>
    <cellStyle name="hard no 5 19" xfId="32467"/>
    <cellStyle name="hard no 5 2" xfId="5248"/>
    <cellStyle name="hard no 5 20" xfId="33919"/>
    <cellStyle name="hard no 5 21" xfId="35362"/>
    <cellStyle name="hard no 5 22" xfId="36792"/>
    <cellStyle name="hard no 5 23" xfId="38222"/>
    <cellStyle name="hard no 5 24" xfId="39645"/>
    <cellStyle name="hard no 5 25" xfId="41132"/>
    <cellStyle name="hard no 5 26" xfId="42571"/>
    <cellStyle name="hard no 5 27" xfId="43995"/>
    <cellStyle name="hard no 5 28" xfId="45407"/>
    <cellStyle name="hard no 5 29" xfId="46812"/>
    <cellStyle name="hard no 5 3" xfId="8734"/>
    <cellStyle name="hard no 5 30" xfId="48219"/>
    <cellStyle name="hard no 5 31" xfId="49655"/>
    <cellStyle name="hard no 5 32" xfId="51088"/>
    <cellStyle name="hard no 5 33" xfId="52477"/>
    <cellStyle name="hard no 5 34" xfId="53860"/>
    <cellStyle name="hard no 5 35" xfId="55269"/>
    <cellStyle name="hard no 5 36" xfId="56642"/>
    <cellStyle name="hard no 5 37" xfId="58038"/>
    <cellStyle name="hard no 5 4" xfId="10189"/>
    <cellStyle name="hard no 5 5" xfId="11679"/>
    <cellStyle name="hard no 5 6" xfId="13129"/>
    <cellStyle name="hard no 5 7" xfId="14662"/>
    <cellStyle name="hard no 5 8" xfId="16120"/>
    <cellStyle name="hard no 5 9" xfId="17575"/>
    <cellStyle name="hard no 6" xfId="3860"/>
    <cellStyle name="hard no 6 10" xfId="19189"/>
    <cellStyle name="hard no 6 11" xfId="20719"/>
    <cellStyle name="hard no 6 12" xfId="22155"/>
    <cellStyle name="hard no 6 13" xfId="23681"/>
    <cellStyle name="hard no 6 14" xfId="25157"/>
    <cellStyle name="hard no 6 15" xfId="26600"/>
    <cellStyle name="hard no 6 16" xfId="28110"/>
    <cellStyle name="hard no 6 17" xfId="29615"/>
    <cellStyle name="hard no 6 18" xfId="31051"/>
    <cellStyle name="hard no 6 19" xfId="32557"/>
    <cellStyle name="hard no 6 2" xfId="5336"/>
    <cellStyle name="hard no 6 20" xfId="34009"/>
    <cellStyle name="hard no 6 21" xfId="35451"/>
    <cellStyle name="hard no 6 22" xfId="36880"/>
    <cellStyle name="hard no 6 23" xfId="38310"/>
    <cellStyle name="hard no 6 24" xfId="39735"/>
    <cellStyle name="hard no 6 25" xfId="41220"/>
    <cellStyle name="hard no 6 26" xfId="42660"/>
    <cellStyle name="hard no 6 27" xfId="44083"/>
    <cellStyle name="hard no 6 28" xfId="45496"/>
    <cellStyle name="hard no 6 29" xfId="46899"/>
    <cellStyle name="hard no 6 3" xfId="8823"/>
    <cellStyle name="hard no 6 30" xfId="48309"/>
    <cellStyle name="hard no 6 31" xfId="49743"/>
    <cellStyle name="hard no 6 32" xfId="51176"/>
    <cellStyle name="hard no 6 33" xfId="52564"/>
    <cellStyle name="hard no 6 34" xfId="53948"/>
    <cellStyle name="hard no 6 35" xfId="55356"/>
    <cellStyle name="hard no 6 36" xfId="56730"/>
    <cellStyle name="hard no 6 37" xfId="58125"/>
    <cellStyle name="hard no 6 4" xfId="10278"/>
    <cellStyle name="hard no 6 5" xfId="11769"/>
    <cellStyle name="hard no 6 6" xfId="13219"/>
    <cellStyle name="hard no 6 7" xfId="14751"/>
    <cellStyle name="hard no 6 8" xfId="16210"/>
    <cellStyle name="hard no 6 9" xfId="17665"/>
    <cellStyle name="hard no 7" xfId="3939"/>
    <cellStyle name="hard no 7 10" xfId="19267"/>
    <cellStyle name="hard no 7 11" xfId="20797"/>
    <cellStyle name="hard no 7 12" xfId="22233"/>
    <cellStyle name="hard no 7 13" xfId="23759"/>
    <cellStyle name="hard no 7 14" xfId="25236"/>
    <cellStyle name="hard no 7 15" xfId="26678"/>
    <cellStyle name="hard no 7 16" xfId="28188"/>
    <cellStyle name="hard no 7 17" xfId="29693"/>
    <cellStyle name="hard no 7 18" xfId="31130"/>
    <cellStyle name="hard no 7 19" xfId="32636"/>
    <cellStyle name="hard no 7 2" xfId="5413"/>
    <cellStyle name="hard no 7 20" xfId="34088"/>
    <cellStyle name="hard no 7 21" xfId="35529"/>
    <cellStyle name="hard no 7 22" xfId="36958"/>
    <cellStyle name="hard no 7 23" xfId="38389"/>
    <cellStyle name="hard no 7 24" xfId="39814"/>
    <cellStyle name="hard no 7 25" xfId="41297"/>
    <cellStyle name="hard no 7 26" xfId="42738"/>
    <cellStyle name="hard no 7 27" xfId="44161"/>
    <cellStyle name="hard no 7 28" xfId="45573"/>
    <cellStyle name="hard no 7 29" xfId="46978"/>
    <cellStyle name="hard no 7 3" xfId="8902"/>
    <cellStyle name="hard no 7 30" xfId="48386"/>
    <cellStyle name="hard no 7 31" xfId="49820"/>
    <cellStyle name="hard no 7 32" xfId="51254"/>
    <cellStyle name="hard no 7 33" xfId="52641"/>
    <cellStyle name="hard no 7 34" xfId="54025"/>
    <cellStyle name="hard no 7 35" xfId="55433"/>
    <cellStyle name="hard no 7 36" xfId="56807"/>
    <cellStyle name="hard no 7 37" xfId="58202"/>
    <cellStyle name="hard no 7 4" xfId="10355"/>
    <cellStyle name="hard no 7 5" xfId="11848"/>
    <cellStyle name="hard no 7 6" xfId="13296"/>
    <cellStyle name="hard no 7 7" xfId="14830"/>
    <cellStyle name="hard no 7 8" xfId="16288"/>
    <cellStyle name="hard no 7 9" xfId="17742"/>
    <cellStyle name="hard no 8" xfId="4012"/>
    <cellStyle name="hard no 8 10" xfId="19340"/>
    <cellStyle name="hard no 8 11" xfId="20870"/>
    <cellStyle name="hard no 8 12" xfId="22306"/>
    <cellStyle name="hard no 8 13" xfId="23832"/>
    <cellStyle name="hard no 8 14" xfId="25309"/>
    <cellStyle name="hard no 8 15" xfId="26751"/>
    <cellStyle name="hard no 8 16" xfId="28261"/>
    <cellStyle name="hard no 8 17" xfId="29766"/>
    <cellStyle name="hard no 8 18" xfId="31203"/>
    <cellStyle name="hard no 8 19" xfId="32709"/>
    <cellStyle name="hard no 8 2" xfId="5486"/>
    <cellStyle name="hard no 8 20" xfId="34161"/>
    <cellStyle name="hard no 8 21" xfId="35602"/>
    <cellStyle name="hard no 8 22" xfId="37031"/>
    <cellStyle name="hard no 8 23" xfId="38462"/>
    <cellStyle name="hard no 8 24" xfId="39887"/>
    <cellStyle name="hard no 8 25" xfId="41370"/>
    <cellStyle name="hard no 8 26" xfId="42811"/>
    <cellStyle name="hard no 8 27" xfId="44234"/>
    <cellStyle name="hard no 8 28" xfId="45646"/>
    <cellStyle name="hard no 8 29" xfId="47051"/>
    <cellStyle name="hard no 8 3" xfId="8975"/>
    <cellStyle name="hard no 8 30" xfId="48459"/>
    <cellStyle name="hard no 8 31" xfId="49893"/>
    <cellStyle name="hard no 8 32" xfId="51327"/>
    <cellStyle name="hard no 8 33" xfId="52714"/>
    <cellStyle name="hard no 8 34" xfId="54098"/>
    <cellStyle name="hard no 8 35" xfId="55506"/>
    <cellStyle name="hard no 8 36" xfId="56880"/>
    <cellStyle name="hard no 8 37" xfId="58275"/>
    <cellStyle name="hard no 8 4" xfId="10428"/>
    <cellStyle name="hard no 8 5" xfId="11921"/>
    <cellStyle name="hard no 8 6" xfId="13369"/>
    <cellStyle name="hard no 8 7" xfId="14903"/>
    <cellStyle name="hard no 8 8" xfId="16361"/>
    <cellStyle name="hard no 8 9" xfId="17815"/>
    <cellStyle name="hard no 9" xfId="4097"/>
    <cellStyle name="hard no 9 10" xfId="19425"/>
    <cellStyle name="hard no 9 11" xfId="20955"/>
    <cellStyle name="hard no 9 12" xfId="22391"/>
    <cellStyle name="hard no 9 13" xfId="23917"/>
    <cellStyle name="hard no 9 14" xfId="25394"/>
    <cellStyle name="hard no 9 15" xfId="26836"/>
    <cellStyle name="hard no 9 16" xfId="28346"/>
    <cellStyle name="hard no 9 17" xfId="29851"/>
    <cellStyle name="hard no 9 18" xfId="31288"/>
    <cellStyle name="hard no 9 19" xfId="32794"/>
    <cellStyle name="hard no 9 2" xfId="5571"/>
    <cellStyle name="hard no 9 20" xfId="34246"/>
    <cellStyle name="hard no 9 21" xfId="35687"/>
    <cellStyle name="hard no 9 22" xfId="37116"/>
    <cellStyle name="hard no 9 23" xfId="38547"/>
    <cellStyle name="hard no 9 24" xfId="39972"/>
    <cellStyle name="hard no 9 25" xfId="41455"/>
    <cellStyle name="hard no 9 26" xfId="42896"/>
    <cellStyle name="hard no 9 27" xfId="44319"/>
    <cellStyle name="hard no 9 28" xfId="45731"/>
    <cellStyle name="hard no 9 29" xfId="47136"/>
    <cellStyle name="hard no 9 3" xfId="9060"/>
    <cellStyle name="hard no 9 30" xfId="48544"/>
    <cellStyle name="hard no 9 31" xfId="49978"/>
    <cellStyle name="hard no 9 32" xfId="51412"/>
    <cellStyle name="hard no 9 33" xfId="52799"/>
    <cellStyle name="hard no 9 34" xfId="54183"/>
    <cellStyle name="hard no 9 35" xfId="55591"/>
    <cellStyle name="hard no 9 36" xfId="56965"/>
    <cellStyle name="hard no 9 37" xfId="58360"/>
    <cellStyle name="hard no 9 4" xfId="10513"/>
    <cellStyle name="hard no 9 5" xfId="12006"/>
    <cellStyle name="hard no 9 6" xfId="13454"/>
    <cellStyle name="hard no 9 7" xfId="14988"/>
    <cellStyle name="hard no 9 8" xfId="16446"/>
    <cellStyle name="hard no 9 9" xfId="17900"/>
    <cellStyle name="Hard Percent" xfId="1115"/>
    <cellStyle name="hardno" xfId="2411"/>
    <cellStyle name="Hash Out" xfId="1116"/>
    <cellStyle name="Header" xfId="1117"/>
    <cellStyle name="Heading" xfId="24"/>
    <cellStyle name="Heading 1" xfId="68" builtinId="16" customBuiltin="1"/>
    <cellStyle name="Heading 1 2" xfId="138"/>
    <cellStyle name="Heading 1 2 2" xfId="372"/>
    <cellStyle name="Heading 1 2 2 2" xfId="1883"/>
    <cellStyle name="Heading 1 2 3" xfId="567"/>
    <cellStyle name="Heading 1 2 3 2" xfId="1884"/>
    <cellStyle name="Heading 1 2 4" xfId="837"/>
    <cellStyle name="Heading 1 2 4 2" xfId="1885"/>
    <cellStyle name="Heading 1 2 5" xfId="1118"/>
    <cellStyle name="Heading 1 2 5 2" xfId="1886"/>
    <cellStyle name="Heading 1 3" xfId="309"/>
    <cellStyle name="Heading 1 3 2" xfId="1119"/>
    <cellStyle name="Heading 1 3 2 2" xfId="1887"/>
    <cellStyle name="Heading 1 3 3" xfId="568"/>
    <cellStyle name="Heading 1 4" xfId="566"/>
    <cellStyle name="Heading 1 4 2" xfId="1888"/>
    <cellStyle name="Heading 1." xfId="1120"/>
    <cellStyle name="Heading 1-noindex" xfId="108"/>
    <cellStyle name="Heading 1-noindex 2" xfId="373"/>
    <cellStyle name="Heading 1-noindex 2 2" xfId="1889"/>
    <cellStyle name="Heading 1-noindex 3" xfId="1121"/>
    <cellStyle name="Heading 1-noindex 3 2" xfId="1890"/>
    <cellStyle name="Heading 2" xfId="69" builtinId="17" customBuiltin="1"/>
    <cellStyle name="Heading 2 2" xfId="139"/>
    <cellStyle name="Heading 2 2 2" xfId="570"/>
    <cellStyle name="Heading 2 2 2 2" xfId="1891"/>
    <cellStyle name="Heading 2 2 3" xfId="838"/>
    <cellStyle name="Heading 2 2 3 2" xfId="1892"/>
    <cellStyle name="Heading 2 2 4" xfId="1122"/>
    <cellStyle name="Heading 2 2 4 2" xfId="1893"/>
    <cellStyle name="Heading 2 3" xfId="310"/>
    <cellStyle name="Heading 2 3 2" xfId="1123"/>
    <cellStyle name="Heading 2 3 2 2" xfId="1894"/>
    <cellStyle name="Heading 2 3 3" xfId="571"/>
    <cellStyle name="Heading 2 4" xfId="569"/>
    <cellStyle name="Heading 2 4 2" xfId="1895"/>
    <cellStyle name="Heading 2." xfId="989"/>
    <cellStyle name="Heading 3" xfId="70" builtinId="18" customBuiltin="1"/>
    <cellStyle name="Heading 3 2" xfId="25"/>
    <cellStyle name="Heading 3 2 2" xfId="572"/>
    <cellStyle name="Heading 3 2 2 2" xfId="1896"/>
    <cellStyle name="Heading 3 2 3" xfId="839"/>
    <cellStyle name="Heading 3 2 4" xfId="1124"/>
    <cellStyle name="Heading 3 2 5" xfId="348"/>
    <cellStyle name="Heading 3 3" xfId="140"/>
    <cellStyle name="Heading 3 3 2" xfId="1125"/>
    <cellStyle name="Heading 3 3 2 2" xfId="1897"/>
    <cellStyle name="Heading 3 3 3" xfId="573"/>
    <cellStyle name="Heading 3 4" xfId="311"/>
    <cellStyle name="Heading 3 4 2" xfId="1898"/>
    <cellStyle name="Heading 3." xfId="987"/>
    <cellStyle name="Heading 4" xfId="71" builtinId="19" customBuiltin="1"/>
    <cellStyle name="Heading 4 10" xfId="2147"/>
    <cellStyle name="Heading 4 2" xfId="26"/>
    <cellStyle name="Heading 4 2 10" xfId="58740"/>
    <cellStyle name="Heading 4 2 2" xfId="574"/>
    <cellStyle name="Heading 4 2 2 2" xfId="1899"/>
    <cellStyle name="Heading 4 2 3" xfId="840"/>
    <cellStyle name="Heading 4 2 3 2" xfId="1900"/>
    <cellStyle name="Heading 4 2 3_Sheet3" xfId="1901"/>
    <cellStyle name="Heading 4 2 4" xfId="971"/>
    <cellStyle name="Heading 4 2 4 2" xfId="1902"/>
    <cellStyle name="Heading 4 2 4_Sheet3" xfId="1903"/>
    <cellStyle name="Heading 4 2 5" xfId="357"/>
    <cellStyle name="Heading 4 2 6" xfId="1126"/>
    <cellStyle name="Heading 4 2 6 2" xfId="2238"/>
    <cellStyle name="Heading 4 2 7" xfId="349"/>
    <cellStyle name="Heading 4 2 8" xfId="2380"/>
    <cellStyle name="Heading 4 2 9" xfId="58728"/>
    <cellStyle name="Heading 4 2_Sheet3" xfId="1904"/>
    <cellStyle name="Heading 4 3" xfId="141"/>
    <cellStyle name="Heading 4 3 2" xfId="575"/>
    <cellStyle name="Heading 4 3 2 2" xfId="1905"/>
    <cellStyle name="Heading 4 3 3" xfId="850"/>
    <cellStyle name="Heading 4 3 3 2" xfId="1906"/>
    <cellStyle name="Heading 4 3 3_Sheet3" xfId="1907"/>
    <cellStyle name="Heading 4 3 4" xfId="1127"/>
    <cellStyle name="Heading 4 3 4 2" xfId="1908"/>
    <cellStyle name="Heading 4 3_Sheet3" xfId="1909"/>
    <cellStyle name="Heading 4 4" xfId="312"/>
    <cellStyle name="Heading 4 4 2" xfId="1910"/>
    <cellStyle name="Heading 4 5" xfId="2130"/>
    <cellStyle name="Heading 4 6" xfId="2133"/>
    <cellStyle name="Heading 4 7" xfId="2142"/>
    <cellStyle name="Heading 4 8" xfId="2141"/>
    <cellStyle name="Heading 4 9" xfId="2150"/>
    <cellStyle name="Heading 4." xfId="983"/>
    <cellStyle name="Heavy Box" xfId="142"/>
    <cellStyle name="Heavy Box 2" xfId="375"/>
    <cellStyle name="Heavy Box 2 2" xfId="1911"/>
    <cellStyle name="Heavy Box 3" xfId="374"/>
    <cellStyle name="Heavy Box 4" xfId="1128"/>
    <cellStyle name="Heavy Box 4 2" xfId="1912"/>
    <cellStyle name="hp0 -Hyperlink" xfId="576"/>
    <cellStyle name="hp0 -Hyperlink 2" xfId="1913"/>
    <cellStyle name="hp0 -Hyperlink_Sheet3" xfId="1914"/>
    <cellStyle name="hp1 -Hyperlink" xfId="577"/>
    <cellStyle name="hp1 -Hyperlink 2" xfId="1915"/>
    <cellStyle name="hp1 -Hyperlink_Sheet3" xfId="1916"/>
    <cellStyle name="hp2 -Hyperlink" xfId="578"/>
    <cellStyle name="hp2 -Hyperlink 2" xfId="1917"/>
    <cellStyle name="hp2 -Hyperlink_Sheet3" xfId="1918"/>
    <cellStyle name="hp3 -Hyperlink" xfId="579"/>
    <cellStyle name="hp3 -Hyperlink 2" xfId="1919"/>
    <cellStyle name="hp3 -Hyperlink_Sheet3" xfId="1920"/>
    <cellStyle name="Hyperlink" xfId="143" builtinId="8" customBuiltin="1"/>
    <cellStyle name="Hyperlink 2" xfId="355"/>
    <cellStyle name="Hyperlink 2 2" xfId="376"/>
    <cellStyle name="Hyperlink 2 2 2" xfId="582"/>
    <cellStyle name="Hyperlink 2 2 3" xfId="852"/>
    <cellStyle name="Hyperlink 2 2 3 2" xfId="1921"/>
    <cellStyle name="Hyperlink 2 2 4" xfId="1922"/>
    <cellStyle name="Hyperlink 2 3" xfId="581"/>
    <cellStyle name="Hyperlink 2 4" xfId="841"/>
    <cellStyle name="Hyperlink 2 4 2" xfId="1923"/>
    <cellStyle name="Hyperlink 2 5" xfId="1129"/>
    <cellStyle name="Hyperlink 2 5 2" xfId="1924"/>
    <cellStyle name="Hyperlink 3" xfId="580"/>
    <cellStyle name="Hyperlink 3 2" xfId="1130"/>
    <cellStyle name="Hyperlink 4" xfId="851"/>
    <cellStyle name="Hyperlink 4 2" xfId="1925"/>
    <cellStyle name="Hyperlink 5" xfId="1926"/>
    <cellStyle name="Hyperlink 6" xfId="2350"/>
    <cellStyle name="Hyperlink Arrow" xfId="1131"/>
    <cellStyle name="Hyperlink Arrow." xfId="980"/>
    <cellStyle name="Hyperlink Check" xfId="1132"/>
    <cellStyle name="Hyperlink Check." xfId="981"/>
    <cellStyle name="Hyperlink Text" xfId="1133"/>
    <cellStyle name="Hyperlink Text." xfId="979"/>
    <cellStyle name="Hyperlink TOC 1." xfId="1134"/>
    <cellStyle name="Hyperlink TOC 2." xfId="1135"/>
    <cellStyle name="Hyperlink TOC 3." xfId="1136"/>
    <cellStyle name="Hyperlink TOC 4." xfId="1137"/>
    <cellStyle name="ic0 -InpComma" xfId="583"/>
    <cellStyle name="ic1 -InpComma" xfId="584"/>
    <cellStyle name="ic2 -InpComma" xfId="585"/>
    <cellStyle name="ic3 -InpComma" xfId="586"/>
    <cellStyle name="ic4 -InpComma" xfId="587"/>
    <cellStyle name="idDMMY -InpDate" xfId="588"/>
    <cellStyle name="idDMMYHM -InpDateTime" xfId="589"/>
    <cellStyle name="idDMY -InpDate" xfId="590"/>
    <cellStyle name="idMDY -InpDate" xfId="591"/>
    <cellStyle name="idMMY -InpDate" xfId="592"/>
    <cellStyle name="if0 -InpFixed" xfId="593"/>
    <cellStyle name="if0b-InpFixedB" xfId="594"/>
    <cellStyle name="if0-InpFixed" xfId="595"/>
    <cellStyle name="iln -InpTableTextNoWrap" xfId="596"/>
    <cellStyle name="ilnb-InpTableTextNoWrapB" xfId="597"/>
    <cellStyle name="ilw -InpTableTextWrap" xfId="598"/>
    <cellStyle name="ilw -InpTableTextWrap 2" xfId="1927"/>
    <cellStyle name="ilw -InpTableTextWrap_Sheet3" xfId="1928"/>
    <cellStyle name="imHM  -InpTime" xfId="599"/>
    <cellStyle name="imHM24+ -InpTime" xfId="600"/>
    <cellStyle name="Input" xfId="58508" builtinId="20" hidden="1"/>
    <cellStyle name="Input" xfId="58770" builtinId="20" hidden="1"/>
    <cellStyle name="Input" xfId="58806" builtinId="20" hidden="1"/>
    <cellStyle name="Input" xfId="59263" builtinId="20" hidden="1"/>
    <cellStyle name="Input" xfId="59300" builtinId="20" hidden="1"/>
    <cellStyle name="Input" xfId="59335" builtinId="20" hidden="1"/>
    <cellStyle name="Input" xfId="59370" builtinId="20" hidden="1"/>
    <cellStyle name="Input" xfId="59405" builtinId="20" hidden="1"/>
    <cellStyle name="Input" xfId="59443" builtinId="20" hidden="1"/>
    <cellStyle name="Input" xfId="59479" builtinId="20" hidden="1"/>
    <cellStyle name="Input" xfId="59568" builtinId="20" hidden="1"/>
    <cellStyle name="Input" xfId="59537" builtinId="20" hidden="1"/>
    <cellStyle name="Input" xfId="59629" builtinId="20" hidden="1"/>
    <cellStyle name="Input" xfId="59653" builtinId="20" hidden="1"/>
    <cellStyle name="Input" xfId="59620" builtinId="20" hidden="1"/>
    <cellStyle name="Input" xfId="59710" builtinId="20" hidden="1"/>
    <cellStyle name="Input" xfId="59938" builtinId="20" hidden="1"/>
    <cellStyle name="Input" xfId="59973" builtinId="20" hidden="1"/>
    <cellStyle name="Input" xfId="60008" builtinId="20" hidden="1"/>
    <cellStyle name="Input" xfId="60053" builtinId="20" hidden="1"/>
    <cellStyle name="Input" xfId="60175" builtinId="20" hidden="1"/>
    <cellStyle name="Input" xfId="60210" builtinId="20" hidden="1"/>
    <cellStyle name="Input" xfId="58746" builtinId="20" hidden="1"/>
    <cellStyle name="Input" xfId="59873" builtinId="20" hidden="1"/>
    <cellStyle name="Input" xfId="59852" builtinId="20" hidden="1"/>
    <cellStyle name="Input" xfId="59779" builtinId="20" hidden="1"/>
    <cellStyle name="Input" xfId="59792" builtinId="20" hidden="1"/>
    <cellStyle name="Input" xfId="59827" builtinId="20" hidden="1"/>
    <cellStyle name="Input" xfId="59096" builtinId="20" hidden="1"/>
    <cellStyle name="Input" xfId="58904" builtinId="20" hidden="1"/>
    <cellStyle name="Input" xfId="59904" builtinId="20" hidden="1"/>
    <cellStyle name="Input" xfId="59758" builtinId="20" hidden="1"/>
    <cellStyle name="Input" xfId="59016" builtinId="20" hidden="1"/>
    <cellStyle name="Input" xfId="58883" builtinId="20" hidden="1"/>
    <cellStyle name="Input" xfId="59055" builtinId="20" hidden="1"/>
    <cellStyle name="Input" xfId="58867" builtinId="20" hidden="1"/>
    <cellStyle name="Input" xfId="59126" builtinId="20" hidden="1"/>
    <cellStyle name="Input" xfId="59921" builtinId="20" hidden="1"/>
    <cellStyle name="Input" xfId="60263" builtinId="20" hidden="1"/>
    <cellStyle name="Input" xfId="60298" builtinId="20" hidden="1"/>
    <cellStyle name="Input" xfId="60333" builtinId="20" hidden="1"/>
    <cellStyle name="Input" xfId="60372" builtinId="20" hidden="1"/>
    <cellStyle name="Input" xfId="60446" builtinId="20" hidden="1"/>
    <cellStyle name="Input" xfId="60481" builtinId="20" hidden="1"/>
    <cellStyle name="Input" xfId="60516" builtinId="20" hidden="1"/>
    <cellStyle name="Input" xfId="60553" builtinId="20" hidden="1"/>
    <cellStyle name="Input" xfId="60588" builtinId="20" hidden="1"/>
    <cellStyle name="Input" xfId="60631" builtinId="20" hidden="1"/>
    <cellStyle name="Input" xfId="60666" builtinId="20" hidden="1"/>
    <cellStyle name="Input" xfId="60701" builtinId="20" hidden="1"/>
    <cellStyle name="Input" xfId="60736" builtinId="20" hidden="1"/>
    <cellStyle name="Input" xfId="60771" builtinId="20" hidden="1"/>
    <cellStyle name="Input" xfId="60807" builtinId="20" hidden="1"/>
    <cellStyle name="Input" xfId="60843" builtinId="20" hidden="1"/>
    <cellStyle name="Input" xfId="60922" builtinId="20" hidden="1"/>
    <cellStyle name="Input" xfId="60894" builtinId="20" hidden="1"/>
    <cellStyle name="Input" xfId="60980" builtinId="20" hidden="1"/>
    <cellStyle name="Input" xfId="61003" builtinId="20" hidden="1"/>
    <cellStyle name="Input" xfId="60971" builtinId="20" hidden="1"/>
    <cellStyle name="Input" xfId="61058" builtinId="20" hidden="1"/>
    <cellStyle name="Input" xfId="61121" builtinId="20" hidden="1"/>
    <cellStyle name="Input" xfId="61156" builtinId="20" hidden="1"/>
    <cellStyle name="Input" xfId="61191" builtinId="20" hidden="1"/>
    <cellStyle name="Input" xfId="61228" builtinId="20" hidden="1"/>
    <cellStyle name="Input" xfId="61296" builtinId="20" hidden="1"/>
    <cellStyle name="Input" xfId="61331" builtinId="20" hidden="1"/>
    <cellStyle name="Input (Date)" xfId="1138"/>
    <cellStyle name="Input (StyleA)" xfId="1139"/>
    <cellStyle name="Input [yellow]" xfId="1140"/>
    <cellStyle name="Input [yellow] 2" xfId="1351"/>
    <cellStyle name="Input [yellow] 2 10" xfId="2621"/>
    <cellStyle name="Input [yellow] 2 11" xfId="2593"/>
    <cellStyle name="Input [yellow] 2 12" xfId="6367"/>
    <cellStyle name="Input [yellow] 2 13" xfId="6580"/>
    <cellStyle name="Input [yellow] 2 14" xfId="5780"/>
    <cellStyle name="Input [yellow] 2 15" xfId="7159"/>
    <cellStyle name="Input [yellow] 2 16" xfId="6581"/>
    <cellStyle name="Input [yellow] 2 17" xfId="21107"/>
    <cellStyle name="Input [yellow] 2 18" xfId="19623"/>
    <cellStyle name="Input [yellow] 2 19" xfId="22630"/>
    <cellStyle name="Input [yellow] 2 2" xfId="3271"/>
    <cellStyle name="Input [yellow] 2 2 10" xfId="18602"/>
    <cellStyle name="Input [yellow] 2 2 11" xfId="20132"/>
    <cellStyle name="Input [yellow] 2 2 12" xfId="21573"/>
    <cellStyle name="Input [yellow] 2 2 13" xfId="23097"/>
    <cellStyle name="Input [yellow] 2 2 14" xfId="24573"/>
    <cellStyle name="Input [yellow] 2 2 15" xfId="26018"/>
    <cellStyle name="Input [yellow] 2 2 16" xfId="27524"/>
    <cellStyle name="Input [yellow] 2 2 17" xfId="29034"/>
    <cellStyle name="Input [yellow] 2 2 18" xfId="30465"/>
    <cellStyle name="Input [yellow] 2 2 19" xfId="31973"/>
    <cellStyle name="Input [yellow] 2 2 2" xfId="4759"/>
    <cellStyle name="Input [yellow] 2 2 20" xfId="33425"/>
    <cellStyle name="Input [yellow] 2 2 21" xfId="34866"/>
    <cellStyle name="Input [yellow] 2 2 22" xfId="36297"/>
    <cellStyle name="Input [yellow] 2 2 23" xfId="37730"/>
    <cellStyle name="Input [yellow] 2 2 24" xfId="39151"/>
    <cellStyle name="Input [yellow] 2 2 25" xfId="40644"/>
    <cellStyle name="Input [yellow] 2 2 26" xfId="42079"/>
    <cellStyle name="Input [yellow] 2 2 27" xfId="43502"/>
    <cellStyle name="Input [yellow] 2 2 28" xfId="44915"/>
    <cellStyle name="Input [yellow] 2 2 29" xfId="46326"/>
    <cellStyle name="Input [yellow] 2 2 3" xfId="8235"/>
    <cellStyle name="Input [yellow] 2 2 30" xfId="47728"/>
    <cellStyle name="Input [yellow] 2 2 31" xfId="49170"/>
    <cellStyle name="Input [yellow] 2 2 32" xfId="50601"/>
    <cellStyle name="Input [yellow] 2 2 33" xfId="51991"/>
    <cellStyle name="Input [yellow] 2 2 34" xfId="53372"/>
    <cellStyle name="Input [yellow] 2 2 35" xfId="54783"/>
    <cellStyle name="Input [yellow] 2 2 36" xfId="56155"/>
    <cellStyle name="Input [yellow] 2 2 37" xfId="57554"/>
    <cellStyle name="Input [yellow] 2 2 38" xfId="59221"/>
    <cellStyle name="Input [yellow] 2 2 4" xfId="9692"/>
    <cellStyle name="Input [yellow] 2 2 5" xfId="11183"/>
    <cellStyle name="Input [yellow] 2 2 6" xfId="12632"/>
    <cellStyle name="Input [yellow] 2 2 7" xfId="14166"/>
    <cellStyle name="Input [yellow] 2 2 8" xfId="15625"/>
    <cellStyle name="Input [yellow] 2 2 9" xfId="17079"/>
    <cellStyle name="Input [yellow] 2 20" xfId="6170"/>
    <cellStyle name="Input [yellow] 2 21" xfId="27021"/>
    <cellStyle name="Input [yellow] 2 22" xfId="6492"/>
    <cellStyle name="Input [yellow] 2 23" xfId="5781"/>
    <cellStyle name="Input [yellow] 2 24" xfId="16592"/>
    <cellStyle name="Input [yellow] 2 25" xfId="35262"/>
    <cellStyle name="Input [yellow] 2 26" xfId="7563"/>
    <cellStyle name="Input [yellow] 2 27" xfId="27031"/>
    <cellStyle name="Input [yellow] 2 28" xfId="58591"/>
    <cellStyle name="Input [yellow] 2 3" xfId="2932"/>
    <cellStyle name="Input [yellow] 2 3 10" xfId="18268"/>
    <cellStyle name="Input [yellow] 2 3 11" xfId="19799"/>
    <cellStyle name="Input [yellow] 2 3 12" xfId="21245"/>
    <cellStyle name="Input [yellow] 2 3 13" xfId="22761"/>
    <cellStyle name="Input [yellow] 2 3 14" xfId="24241"/>
    <cellStyle name="Input [yellow] 2 3 15" xfId="25688"/>
    <cellStyle name="Input [yellow] 2 3 16" xfId="27194"/>
    <cellStyle name="Input [yellow] 2 3 17" xfId="28701"/>
    <cellStyle name="Input [yellow] 2 3 18" xfId="30135"/>
    <cellStyle name="Input [yellow] 2 3 19" xfId="31643"/>
    <cellStyle name="Input [yellow] 2 3 2" xfId="4443"/>
    <cellStyle name="Input [yellow] 2 3 20" xfId="33097"/>
    <cellStyle name="Input [yellow] 2 3 21" xfId="34537"/>
    <cellStyle name="Input [yellow] 2 3 22" xfId="35970"/>
    <cellStyle name="Input [yellow] 2 3 23" xfId="37403"/>
    <cellStyle name="Input [yellow] 2 3 24" xfId="38821"/>
    <cellStyle name="Input [yellow] 2 3 25" xfId="40321"/>
    <cellStyle name="Input [yellow] 2 3 26" xfId="41752"/>
    <cellStyle name="Input [yellow] 2 3 27" xfId="43176"/>
    <cellStyle name="Input [yellow] 2 3 28" xfId="44594"/>
    <cellStyle name="Input [yellow] 2 3 29" xfId="46002"/>
    <cellStyle name="Input [yellow] 2 3 3" xfId="7899"/>
    <cellStyle name="Input [yellow] 2 3 30" xfId="47409"/>
    <cellStyle name="Input [yellow] 2 3 31" xfId="48850"/>
    <cellStyle name="Input [yellow] 2 3 32" xfId="50281"/>
    <cellStyle name="Input [yellow] 2 3 33" xfId="51669"/>
    <cellStyle name="Input [yellow] 2 3 34" xfId="53055"/>
    <cellStyle name="Input [yellow] 2 3 35" xfId="54464"/>
    <cellStyle name="Input [yellow] 2 3 36" xfId="55839"/>
    <cellStyle name="Input [yellow] 2 3 37" xfId="57238"/>
    <cellStyle name="Input [yellow] 2 3 4" xfId="9357"/>
    <cellStyle name="Input [yellow] 2 3 5" xfId="10851"/>
    <cellStyle name="Input [yellow] 2 3 6" xfId="12301"/>
    <cellStyle name="Input [yellow] 2 3 7" xfId="13835"/>
    <cellStyle name="Input [yellow] 2 3 8" xfId="15290"/>
    <cellStyle name="Input [yellow] 2 3 9" xfId="16746"/>
    <cellStyle name="Input [yellow] 2 4" xfId="3197"/>
    <cellStyle name="Input [yellow] 2 4 10" xfId="18529"/>
    <cellStyle name="Input [yellow] 2 4 11" xfId="20059"/>
    <cellStyle name="Input [yellow] 2 4 12" xfId="21502"/>
    <cellStyle name="Input [yellow] 2 4 13" xfId="23024"/>
    <cellStyle name="Input [yellow] 2 4 14" xfId="24501"/>
    <cellStyle name="Input [yellow] 2 4 15" xfId="25946"/>
    <cellStyle name="Input [yellow] 2 4 16" xfId="27451"/>
    <cellStyle name="Input [yellow] 2 4 17" xfId="28962"/>
    <cellStyle name="Input [yellow] 2 4 18" xfId="30393"/>
    <cellStyle name="Input [yellow] 2 4 19" xfId="31901"/>
    <cellStyle name="Input [yellow] 2 4 2" xfId="4691"/>
    <cellStyle name="Input [yellow] 2 4 20" xfId="33354"/>
    <cellStyle name="Input [yellow] 2 4 21" xfId="34794"/>
    <cellStyle name="Input [yellow] 2 4 22" xfId="36225"/>
    <cellStyle name="Input [yellow] 2 4 23" xfId="37659"/>
    <cellStyle name="Input [yellow] 2 4 24" xfId="39079"/>
    <cellStyle name="Input [yellow] 2 4 25" xfId="40574"/>
    <cellStyle name="Input [yellow] 2 4 26" xfId="42008"/>
    <cellStyle name="Input [yellow] 2 4 27" xfId="43430"/>
    <cellStyle name="Input [yellow] 2 4 28" xfId="44846"/>
    <cellStyle name="Input [yellow] 2 4 29" xfId="46256"/>
    <cellStyle name="Input [yellow] 2 4 3" xfId="8162"/>
    <cellStyle name="Input [yellow] 2 4 30" xfId="47660"/>
    <cellStyle name="Input [yellow] 2 4 31" xfId="49101"/>
    <cellStyle name="Input [yellow] 2 4 32" xfId="50532"/>
    <cellStyle name="Input [yellow] 2 4 33" xfId="51922"/>
    <cellStyle name="Input [yellow] 2 4 34" xfId="53304"/>
    <cellStyle name="Input [yellow] 2 4 35" xfId="54714"/>
    <cellStyle name="Input [yellow] 2 4 36" xfId="56087"/>
    <cellStyle name="Input [yellow] 2 4 37" xfId="57486"/>
    <cellStyle name="Input [yellow] 2 4 4" xfId="9618"/>
    <cellStyle name="Input [yellow] 2 4 5" xfId="11111"/>
    <cellStyle name="Input [yellow] 2 4 6" xfId="12561"/>
    <cellStyle name="Input [yellow] 2 4 7" xfId="14093"/>
    <cellStyle name="Input [yellow] 2 4 8" xfId="15553"/>
    <cellStyle name="Input [yellow] 2 4 9" xfId="17005"/>
    <cellStyle name="Input [yellow] 2 5" xfId="3026"/>
    <cellStyle name="Input [yellow] 2 5 10" xfId="18358"/>
    <cellStyle name="Input [yellow] 2 5 11" xfId="19890"/>
    <cellStyle name="Input [yellow] 2 5 12" xfId="21336"/>
    <cellStyle name="Input [yellow] 2 5 13" xfId="22854"/>
    <cellStyle name="Input [yellow] 2 5 14" xfId="24333"/>
    <cellStyle name="Input [yellow] 2 5 15" xfId="25778"/>
    <cellStyle name="Input [yellow] 2 5 16" xfId="27283"/>
    <cellStyle name="Input [yellow] 2 5 17" xfId="28791"/>
    <cellStyle name="Input [yellow] 2 5 18" xfId="30224"/>
    <cellStyle name="Input [yellow] 2 5 19" xfId="31735"/>
    <cellStyle name="Input [yellow] 2 5 2" xfId="4528"/>
    <cellStyle name="Input [yellow] 2 5 20" xfId="33189"/>
    <cellStyle name="Input [yellow] 2 5 21" xfId="34626"/>
    <cellStyle name="Input [yellow] 2 5 22" xfId="36061"/>
    <cellStyle name="Input [yellow] 2 5 23" xfId="37494"/>
    <cellStyle name="Input [yellow] 2 5 24" xfId="38911"/>
    <cellStyle name="Input [yellow] 2 5 25" xfId="40408"/>
    <cellStyle name="Input [yellow] 2 5 26" xfId="41840"/>
    <cellStyle name="Input [yellow] 2 5 27" xfId="43265"/>
    <cellStyle name="Input [yellow] 2 5 28" xfId="44681"/>
    <cellStyle name="Input [yellow] 2 5 29" xfId="46090"/>
    <cellStyle name="Input [yellow] 2 5 3" xfId="7992"/>
    <cellStyle name="Input [yellow] 2 5 30" xfId="47494"/>
    <cellStyle name="Input [yellow] 2 5 31" xfId="48937"/>
    <cellStyle name="Input [yellow] 2 5 32" xfId="50368"/>
    <cellStyle name="Input [yellow] 2 5 33" xfId="51757"/>
    <cellStyle name="Input [yellow] 2 5 34" xfId="53141"/>
    <cellStyle name="Input [yellow] 2 5 35" xfId="54551"/>
    <cellStyle name="Input [yellow] 2 5 36" xfId="55924"/>
    <cellStyle name="Input [yellow] 2 5 37" xfId="57323"/>
    <cellStyle name="Input [yellow] 2 5 4" xfId="9448"/>
    <cellStyle name="Input [yellow] 2 5 5" xfId="10942"/>
    <cellStyle name="Input [yellow] 2 5 6" xfId="12394"/>
    <cellStyle name="Input [yellow] 2 5 7" xfId="13926"/>
    <cellStyle name="Input [yellow] 2 5 8" xfId="15383"/>
    <cellStyle name="Input [yellow] 2 5 9" xfId="16838"/>
    <cellStyle name="Input [yellow] 2 6" xfId="3687"/>
    <cellStyle name="Input [yellow] 2 6 10" xfId="19017"/>
    <cellStyle name="Input [yellow] 2 6 11" xfId="20546"/>
    <cellStyle name="Input [yellow] 2 6 12" xfId="21983"/>
    <cellStyle name="Input [yellow] 2 6 13" xfId="23509"/>
    <cellStyle name="Input [yellow] 2 6 14" xfId="24985"/>
    <cellStyle name="Input [yellow] 2 6 15" xfId="26428"/>
    <cellStyle name="Input [yellow] 2 6 16" xfId="27937"/>
    <cellStyle name="Input [yellow] 2 6 17" xfId="29442"/>
    <cellStyle name="Input [yellow] 2 6 18" xfId="30878"/>
    <cellStyle name="Input [yellow] 2 6 19" xfId="32384"/>
    <cellStyle name="Input [yellow] 2 6 2" xfId="5165"/>
    <cellStyle name="Input [yellow] 2 6 20" xfId="33837"/>
    <cellStyle name="Input [yellow] 2 6 21" xfId="35279"/>
    <cellStyle name="Input [yellow] 2 6 22" xfId="36709"/>
    <cellStyle name="Input [yellow] 2 6 23" xfId="38139"/>
    <cellStyle name="Input [yellow] 2 6 24" xfId="39562"/>
    <cellStyle name="Input [yellow] 2 6 25" xfId="41050"/>
    <cellStyle name="Input [yellow] 2 6 26" xfId="42489"/>
    <cellStyle name="Input [yellow] 2 6 27" xfId="43913"/>
    <cellStyle name="Input [yellow] 2 6 28" xfId="45325"/>
    <cellStyle name="Input [yellow] 2 6 29" xfId="46730"/>
    <cellStyle name="Input [yellow] 2 6 3" xfId="8651"/>
    <cellStyle name="Input [yellow] 2 6 30" xfId="48136"/>
    <cellStyle name="Input [yellow] 2 6 31" xfId="49573"/>
    <cellStyle name="Input [yellow] 2 6 32" xfId="51006"/>
    <cellStyle name="Input [yellow] 2 6 33" xfId="52395"/>
    <cellStyle name="Input [yellow] 2 6 34" xfId="53778"/>
    <cellStyle name="Input [yellow] 2 6 35" xfId="55187"/>
    <cellStyle name="Input [yellow] 2 6 36" xfId="56560"/>
    <cellStyle name="Input [yellow] 2 6 37" xfId="57956"/>
    <cellStyle name="Input [yellow] 2 6 4" xfId="10106"/>
    <cellStyle name="Input [yellow] 2 6 5" xfId="11596"/>
    <cellStyle name="Input [yellow] 2 6 6" xfId="13047"/>
    <cellStyle name="Input [yellow] 2 6 7" xfId="14579"/>
    <cellStyle name="Input [yellow] 2 6 8" xfId="16037"/>
    <cellStyle name="Input [yellow] 2 6 9" xfId="17492"/>
    <cellStyle name="Input [yellow] 2 7" xfId="2903"/>
    <cellStyle name="Input [yellow] 2 7 10" xfId="18239"/>
    <cellStyle name="Input [yellow] 2 7 11" xfId="19771"/>
    <cellStyle name="Input [yellow] 2 7 12" xfId="21216"/>
    <cellStyle name="Input [yellow] 2 7 13" xfId="22732"/>
    <cellStyle name="Input [yellow] 2 7 14" xfId="24212"/>
    <cellStyle name="Input [yellow] 2 7 15" xfId="25659"/>
    <cellStyle name="Input [yellow] 2 7 16" xfId="27166"/>
    <cellStyle name="Input [yellow] 2 7 17" xfId="28672"/>
    <cellStyle name="Input [yellow] 2 7 18" xfId="30106"/>
    <cellStyle name="Input [yellow] 2 7 19" xfId="31614"/>
    <cellStyle name="Input [yellow] 2 7 2" xfId="4415"/>
    <cellStyle name="Input [yellow] 2 7 20" xfId="33069"/>
    <cellStyle name="Input [yellow] 2 7 21" xfId="34508"/>
    <cellStyle name="Input [yellow] 2 7 22" xfId="35942"/>
    <cellStyle name="Input [yellow] 2 7 23" xfId="37375"/>
    <cellStyle name="Input [yellow] 2 7 24" xfId="38792"/>
    <cellStyle name="Input [yellow] 2 7 25" xfId="40293"/>
    <cellStyle name="Input [yellow] 2 7 26" xfId="41724"/>
    <cellStyle name="Input [yellow] 2 7 27" xfId="43148"/>
    <cellStyle name="Input [yellow] 2 7 28" xfId="44566"/>
    <cellStyle name="Input [yellow] 2 7 29" xfId="45974"/>
    <cellStyle name="Input [yellow] 2 7 3" xfId="7870"/>
    <cellStyle name="Input [yellow] 2 7 30" xfId="47380"/>
    <cellStyle name="Input [yellow] 2 7 31" xfId="48821"/>
    <cellStyle name="Input [yellow] 2 7 32" xfId="50253"/>
    <cellStyle name="Input [yellow] 2 7 33" xfId="51641"/>
    <cellStyle name="Input [yellow] 2 7 34" xfId="53027"/>
    <cellStyle name="Input [yellow] 2 7 35" xfId="54436"/>
    <cellStyle name="Input [yellow] 2 7 36" xfId="55811"/>
    <cellStyle name="Input [yellow] 2 7 37" xfId="57210"/>
    <cellStyle name="Input [yellow] 2 7 4" xfId="9329"/>
    <cellStyle name="Input [yellow] 2 7 5" xfId="10823"/>
    <cellStyle name="Input [yellow] 2 7 6" xfId="12272"/>
    <cellStyle name="Input [yellow] 2 7 7" xfId="13806"/>
    <cellStyle name="Input [yellow] 2 7 8" xfId="15261"/>
    <cellStyle name="Input [yellow] 2 7 9" xfId="16718"/>
    <cellStyle name="Input [yellow] 2 8" xfId="2858"/>
    <cellStyle name="Input [yellow] 2 8 10" xfId="18194"/>
    <cellStyle name="Input [yellow] 2 8 11" xfId="19727"/>
    <cellStyle name="Input [yellow] 2 8 12" xfId="21171"/>
    <cellStyle name="Input [yellow] 2 8 13" xfId="22687"/>
    <cellStyle name="Input [yellow] 2 8 14" xfId="24167"/>
    <cellStyle name="Input [yellow] 2 8 15" xfId="25615"/>
    <cellStyle name="Input [yellow] 2 8 16" xfId="27121"/>
    <cellStyle name="Input [yellow] 2 8 17" xfId="28629"/>
    <cellStyle name="Input [yellow] 2 8 18" xfId="30061"/>
    <cellStyle name="Input [yellow] 2 8 19" xfId="31570"/>
    <cellStyle name="Input [yellow] 2 8 2" xfId="4372"/>
    <cellStyle name="Input [yellow] 2 8 20" xfId="33025"/>
    <cellStyle name="Input [yellow] 2 8 21" xfId="34464"/>
    <cellStyle name="Input [yellow] 2 8 22" xfId="35899"/>
    <cellStyle name="Input [yellow] 2 8 23" xfId="37330"/>
    <cellStyle name="Input [yellow] 2 8 24" xfId="38747"/>
    <cellStyle name="Input [yellow] 2 8 25" xfId="40249"/>
    <cellStyle name="Input [yellow] 2 8 26" xfId="41679"/>
    <cellStyle name="Input [yellow] 2 8 27" xfId="43104"/>
    <cellStyle name="Input [yellow] 2 8 28" xfId="44522"/>
    <cellStyle name="Input [yellow] 2 8 29" xfId="45931"/>
    <cellStyle name="Input [yellow] 2 8 3" xfId="7825"/>
    <cellStyle name="Input [yellow] 2 8 30" xfId="47337"/>
    <cellStyle name="Input [yellow] 2 8 31" xfId="48778"/>
    <cellStyle name="Input [yellow] 2 8 32" xfId="50210"/>
    <cellStyle name="Input [yellow] 2 8 33" xfId="51598"/>
    <cellStyle name="Input [yellow] 2 8 34" xfId="52984"/>
    <cellStyle name="Input [yellow] 2 8 35" xfId="54393"/>
    <cellStyle name="Input [yellow] 2 8 36" xfId="55768"/>
    <cellStyle name="Input [yellow] 2 8 37" xfId="57167"/>
    <cellStyle name="Input [yellow] 2 8 4" xfId="9285"/>
    <cellStyle name="Input [yellow] 2 8 5" xfId="10779"/>
    <cellStyle name="Input [yellow] 2 8 6" xfId="12227"/>
    <cellStyle name="Input [yellow] 2 8 7" xfId="13762"/>
    <cellStyle name="Input [yellow] 2 8 8" xfId="15216"/>
    <cellStyle name="Input [yellow] 2 8 9" xfId="16673"/>
    <cellStyle name="Input [yellow] 2 9" xfId="3591"/>
    <cellStyle name="Input [yellow] 2 9 10" xfId="18921"/>
    <cellStyle name="Input [yellow] 2 9 11" xfId="20450"/>
    <cellStyle name="Input [yellow] 2 9 12" xfId="21888"/>
    <cellStyle name="Input [yellow] 2 9 13" xfId="23414"/>
    <cellStyle name="Input [yellow] 2 9 14" xfId="24889"/>
    <cellStyle name="Input [yellow] 2 9 15" xfId="26333"/>
    <cellStyle name="Input [yellow] 2 9 16" xfId="27842"/>
    <cellStyle name="Input [yellow] 2 9 17" xfId="29347"/>
    <cellStyle name="Input [yellow] 2 9 18" xfId="30782"/>
    <cellStyle name="Input [yellow] 2 9 19" xfId="32289"/>
    <cellStyle name="Input [yellow] 2 9 2" xfId="5070"/>
    <cellStyle name="Input [yellow] 2 9 20" xfId="33742"/>
    <cellStyle name="Input [yellow] 2 9 21" xfId="35184"/>
    <cellStyle name="Input [yellow] 2 9 22" xfId="36613"/>
    <cellStyle name="Input [yellow] 2 9 23" xfId="38044"/>
    <cellStyle name="Input [yellow] 2 9 24" xfId="39467"/>
    <cellStyle name="Input [yellow] 2 9 25" xfId="40955"/>
    <cellStyle name="Input [yellow] 2 9 26" xfId="42394"/>
    <cellStyle name="Input [yellow] 2 9 27" xfId="43817"/>
    <cellStyle name="Input [yellow] 2 9 28" xfId="45229"/>
    <cellStyle name="Input [yellow] 2 9 29" xfId="46636"/>
    <cellStyle name="Input [yellow] 2 9 3" xfId="8555"/>
    <cellStyle name="Input [yellow] 2 9 30" xfId="48041"/>
    <cellStyle name="Input [yellow] 2 9 31" xfId="49479"/>
    <cellStyle name="Input [yellow] 2 9 32" xfId="50911"/>
    <cellStyle name="Input [yellow] 2 9 33" xfId="52301"/>
    <cellStyle name="Input [yellow] 2 9 34" xfId="53683"/>
    <cellStyle name="Input [yellow] 2 9 35" xfId="55093"/>
    <cellStyle name="Input [yellow] 2 9 36" xfId="56465"/>
    <cellStyle name="Input [yellow] 2 9 37" xfId="57862"/>
    <cellStyle name="Input [yellow] 2 9 4" xfId="10010"/>
    <cellStyle name="Input [yellow] 2 9 5" xfId="11500"/>
    <cellStyle name="Input [yellow] 2 9 6" xfId="12951"/>
    <cellStyle name="Input [yellow] 2 9 7" xfId="14484"/>
    <cellStyle name="Input [yellow] 2 9 8" xfId="15941"/>
    <cellStyle name="Input [yellow] 2 9 9" xfId="17397"/>
    <cellStyle name="Input 2" xfId="313"/>
    <cellStyle name="Input 2 10" xfId="2940"/>
    <cellStyle name="Input 2 10 10" xfId="18273"/>
    <cellStyle name="Input 2 10 11" xfId="19806"/>
    <cellStyle name="Input 2 10 12" xfId="21251"/>
    <cellStyle name="Input 2 10 13" xfId="22769"/>
    <cellStyle name="Input 2 10 14" xfId="24248"/>
    <cellStyle name="Input 2 10 15" xfId="25694"/>
    <cellStyle name="Input 2 10 16" xfId="27199"/>
    <cellStyle name="Input 2 10 17" xfId="28707"/>
    <cellStyle name="Input 2 10 18" xfId="30140"/>
    <cellStyle name="Input 2 10 19" xfId="31651"/>
    <cellStyle name="Input 2 10 2" xfId="4447"/>
    <cellStyle name="Input 2 10 20" xfId="33104"/>
    <cellStyle name="Input 2 10 21" xfId="34543"/>
    <cellStyle name="Input 2 10 22" xfId="35977"/>
    <cellStyle name="Input 2 10 23" xfId="37410"/>
    <cellStyle name="Input 2 10 24" xfId="38826"/>
    <cellStyle name="Input 2 10 25" xfId="40326"/>
    <cellStyle name="Input 2 10 26" xfId="41757"/>
    <cellStyle name="Input 2 10 27" xfId="43182"/>
    <cellStyle name="Input 2 10 28" xfId="44598"/>
    <cellStyle name="Input 2 10 29" xfId="46007"/>
    <cellStyle name="Input 2 10 3" xfId="7906"/>
    <cellStyle name="Input 2 10 30" xfId="47413"/>
    <cellStyle name="Input 2 10 31" xfId="48855"/>
    <cellStyle name="Input 2 10 32" xfId="50285"/>
    <cellStyle name="Input 2 10 33" xfId="51674"/>
    <cellStyle name="Input 2 10 34" xfId="53059"/>
    <cellStyle name="Input 2 10 35" xfId="54468"/>
    <cellStyle name="Input 2 10 36" xfId="55843"/>
    <cellStyle name="Input 2 10 37" xfId="57242"/>
    <cellStyle name="Input 2 10 4" xfId="9364"/>
    <cellStyle name="Input 2 10 5" xfId="10859"/>
    <cellStyle name="Input 2 10 6" xfId="12308"/>
    <cellStyle name="Input 2 10 7" xfId="13841"/>
    <cellStyle name="Input 2 10 8" xfId="15297"/>
    <cellStyle name="Input 2 10 9" xfId="16754"/>
    <cellStyle name="Input 2 11" xfId="3065"/>
    <cellStyle name="Input 2 11 10" xfId="18397"/>
    <cellStyle name="Input 2 11 11" xfId="19928"/>
    <cellStyle name="Input 2 11 12" xfId="21373"/>
    <cellStyle name="Input 2 11 13" xfId="22893"/>
    <cellStyle name="Input 2 11 14" xfId="24372"/>
    <cellStyle name="Input 2 11 15" xfId="25817"/>
    <cellStyle name="Input 2 11 16" xfId="27320"/>
    <cellStyle name="Input 2 11 17" xfId="28830"/>
    <cellStyle name="Input 2 11 18" xfId="30263"/>
    <cellStyle name="Input 2 11 19" xfId="31772"/>
    <cellStyle name="Input 2 11 2" xfId="4564"/>
    <cellStyle name="Input 2 11 20" xfId="33226"/>
    <cellStyle name="Input 2 11 21" xfId="34663"/>
    <cellStyle name="Input 2 11 22" xfId="36097"/>
    <cellStyle name="Input 2 11 23" xfId="37532"/>
    <cellStyle name="Input 2 11 24" xfId="38950"/>
    <cellStyle name="Input 2 11 25" xfId="40445"/>
    <cellStyle name="Input 2 11 26" xfId="41879"/>
    <cellStyle name="Input 2 11 27" xfId="43302"/>
    <cellStyle name="Input 2 11 28" xfId="44718"/>
    <cellStyle name="Input 2 11 29" xfId="46126"/>
    <cellStyle name="Input 2 11 3" xfId="8030"/>
    <cellStyle name="Input 2 11 30" xfId="47531"/>
    <cellStyle name="Input 2 11 31" xfId="48973"/>
    <cellStyle name="Input 2 11 32" xfId="50405"/>
    <cellStyle name="Input 2 11 33" xfId="51793"/>
    <cellStyle name="Input 2 11 34" xfId="53177"/>
    <cellStyle name="Input 2 11 35" xfId="54587"/>
    <cellStyle name="Input 2 11 36" xfId="55960"/>
    <cellStyle name="Input 2 11 37" xfId="57359"/>
    <cellStyle name="Input 2 11 4" xfId="9487"/>
    <cellStyle name="Input 2 11 5" xfId="10980"/>
    <cellStyle name="Input 2 11 6" xfId="12431"/>
    <cellStyle name="Input 2 11 7" xfId="13963"/>
    <cellStyle name="Input 2 11 8" xfId="15421"/>
    <cellStyle name="Input 2 11 9" xfId="16876"/>
    <cellStyle name="Input 2 12" xfId="3402"/>
    <cellStyle name="Input 2 12 10" xfId="18732"/>
    <cellStyle name="Input 2 12 11" xfId="20262"/>
    <cellStyle name="Input 2 12 12" xfId="21700"/>
    <cellStyle name="Input 2 12 13" xfId="23227"/>
    <cellStyle name="Input 2 12 14" xfId="24702"/>
    <cellStyle name="Input 2 12 15" xfId="26146"/>
    <cellStyle name="Input 2 12 16" xfId="27654"/>
    <cellStyle name="Input 2 12 17" xfId="29161"/>
    <cellStyle name="Input 2 12 18" xfId="30594"/>
    <cellStyle name="Input 2 12 19" xfId="32103"/>
    <cellStyle name="Input 2 12 2" xfId="4886"/>
    <cellStyle name="Input 2 12 20" xfId="33555"/>
    <cellStyle name="Input 2 12 21" xfId="34996"/>
    <cellStyle name="Input 2 12 22" xfId="36426"/>
    <cellStyle name="Input 2 12 23" xfId="37856"/>
    <cellStyle name="Input 2 12 24" xfId="39280"/>
    <cellStyle name="Input 2 12 25" xfId="40771"/>
    <cellStyle name="Input 2 12 26" xfId="42208"/>
    <cellStyle name="Input 2 12 27" xfId="43630"/>
    <cellStyle name="Input 2 12 28" xfId="45043"/>
    <cellStyle name="Input 2 12 29" xfId="46451"/>
    <cellStyle name="Input 2 12 3" xfId="8366"/>
    <cellStyle name="Input 2 12 30" xfId="47857"/>
    <cellStyle name="Input 2 12 31" xfId="49295"/>
    <cellStyle name="Input 2 12 32" xfId="50727"/>
    <cellStyle name="Input 2 12 33" xfId="52117"/>
    <cellStyle name="Input 2 12 34" xfId="53498"/>
    <cellStyle name="Input 2 12 35" xfId="54909"/>
    <cellStyle name="Input 2 12 36" xfId="56281"/>
    <cellStyle name="Input 2 12 37" xfId="57679"/>
    <cellStyle name="Input 2 12 4" xfId="9823"/>
    <cellStyle name="Input 2 12 5" xfId="11312"/>
    <cellStyle name="Input 2 12 6" xfId="12763"/>
    <cellStyle name="Input 2 12 7" xfId="14296"/>
    <cellStyle name="Input 2 12 8" xfId="15754"/>
    <cellStyle name="Input 2 12 9" xfId="17209"/>
    <cellStyle name="Input 2 13" xfId="2519"/>
    <cellStyle name="Input 2 14" xfId="2776"/>
    <cellStyle name="Input 2 15" xfId="6888"/>
    <cellStyle name="Input 2 16" xfId="5768"/>
    <cellStyle name="Input 2 17" xfId="16619"/>
    <cellStyle name="Input 2 18" xfId="19568"/>
    <cellStyle name="Input 2 19" xfId="24057"/>
    <cellStyle name="input 2 2" xfId="1141"/>
    <cellStyle name="input 2 2 10" xfId="2600"/>
    <cellStyle name="input 2 2 11" xfId="2598"/>
    <cellStyle name="input 2 2 12" xfId="6697"/>
    <cellStyle name="input 2 2 13" xfId="6559"/>
    <cellStyle name="input 2 2 14" xfId="6384"/>
    <cellStyle name="input 2 2 15" xfId="6386"/>
    <cellStyle name="input 2 2 16" xfId="12151"/>
    <cellStyle name="input 2 2 17" xfId="7544"/>
    <cellStyle name="input 2 2 18" xfId="6295"/>
    <cellStyle name="input 2 2 19" xfId="10259"/>
    <cellStyle name="Input 2 2 2" xfId="1929"/>
    <cellStyle name="input 2 2 20" xfId="13838"/>
    <cellStyle name="input 2 2 21" xfId="5761"/>
    <cellStyle name="input 2 2 22" xfId="19677"/>
    <cellStyle name="input 2 2 23" xfId="21128"/>
    <cellStyle name="input 2 2 24" xfId="18110"/>
    <cellStyle name="input 2 2 25" xfId="18045"/>
    <cellStyle name="input 2 2 26" xfId="6181"/>
    <cellStyle name="input 2 2 27" xfId="6118"/>
    <cellStyle name="input 2 2 28" xfId="29994"/>
    <cellStyle name="input 2 2 29" xfId="30015"/>
    <cellStyle name="input 2 2 3" xfId="3160"/>
    <cellStyle name="input 2 2 3 10" xfId="18492"/>
    <cellStyle name="input 2 2 3 11" xfId="20022"/>
    <cellStyle name="input 2 2 3 12" xfId="21465"/>
    <cellStyle name="input 2 2 3 13" xfId="22987"/>
    <cellStyle name="input 2 2 3 14" xfId="24464"/>
    <cellStyle name="input 2 2 3 15" xfId="25909"/>
    <cellStyle name="input 2 2 3 16" xfId="27414"/>
    <cellStyle name="input 2 2 3 17" xfId="28925"/>
    <cellStyle name="input 2 2 3 18" xfId="30356"/>
    <cellStyle name="input 2 2 3 19" xfId="31864"/>
    <cellStyle name="input 2 2 3 2" xfId="4654"/>
    <cellStyle name="input 2 2 3 20" xfId="33317"/>
    <cellStyle name="input 2 2 3 21" xfId="34757"/>
    <cellStyle name="input 2 2 3 22" xfId="36188"/>
    <cellStyle name="input 2 2 3 23" xfId="37622"/>
    <cellStyle name="input 2 2 3 24" xfId="39042"/>
    <cellStyle name="input 2 2 3 25" xfId="40537"/>
    <cellStyle name="input 2 2 3 26" xfId="41971"/>
    <cellStyle name="input 2 2 3 27" xfId="43393"/>
    <cellStyle name="input 2 2 3 28" xfId="44809"/>
    <cellStyle name="input 2 2 3 29" xfId="46219"/>
    <cellStyle name="input 2 2 3 3" xfId="8125"/>
    <cellStyle name="input 2 2 3 30" xfId="47623"/>
    <cellStyle name="input 2 2 3 31" xfId="49064"/>
    <cellStyle name="input 2 2 3 32" xfId="50495"/>
    <cellStyle name="input 2 2 3 33" xfId="51885"/>
    <cellStyle name="input 2 2 3 34" xfId="53267"/>
    <cellStyle name="input 2 2 3 35" xfId="54677"/>
    <cellStyle name="input 2 2 3 36" xfId="56050"/>
    <cellStyle name="input 2 2 3 37" xfId="57449"/>
    <cellStyle name="input 2 2 3 38" xfId="58909"/>
    <cellStyle name="input 2 2 3 4" xfId="9581"/>
    <cellStyle name="input 2 2 3 5" xfId="11074"/>
    <cellStyle name="input 2 2 3 6" xfId="12524"/>
    <cellStyle name="input 2 2 3 7" xfId="14056"/>
    <cellStyle name="input 2 2 3 8" xfId="15516"/>
    <cellStyle name="input 2 2 3 9" xfId="16968"/>
    <cellStyle name="input 2 2 30" xfId="6964"/>
    <cellStyle name="input 2 2 31" xfId="18318"/>
    <cellStyle name="input 2 2 32" xfId="19630"/>
    <cellStyle name="input 2 2 33" xfId="34385"/>
    <cellStyle name="input 2 2 34" xfId="28543"/>
    <cellStyle name="input 2 2 35" xfId="35867"/>
    <cellStyle name="input 2 2 36" xfId="27077"/>
    <cellStyle name="input 2 2 37" xfId="27101"/>
    <cellStyle name="input 2 2 38" xfId="5807"/>
    <cellStyle name="input 2 2 39" xfId="32938"/>
    <cellStyle name="input 2 2 4" xfId="3121"/>
    <cellStyle name="input 2 2 4 10" xfId="18453"/>
    <cellStyle name="input 2 2 4 11" xfId="19983"/>
    <cellStyle name="input 2 2 4 12" xfId="21426"/>
    <cellStyle name="input 2 2 4 13" xfId="22948"/>
    <cellStyle name="input 2 2 4 14" xfId="24426"/>
    <cellStyle name="input 2 2 4 15" xfId="25871"/>
    <cellStyle name="input 2 2 4 16" xfId="27375"/>
    <cellStyle name="input 2 2 4 17" xfId="28886"/>
    <cellStyle name="input 2 2 4 18" xfId="30317"/>
    <cellStyle name="input 2 2 4 19" xfId="31826"/>
    <cellStyle name="input 2 2 4 2" xfId="4616"/>
    <cellStyle name="input 2 2 4 20" xfId="33279"/>
    <cellStyle name="input 2 2 4 21" xfId="34718"/>
    <cellStyle name="input 2 2 4 22" xfId="36150"/>
    <cellStyle name="input 2 2 4 23" xfId="37584"/>
    <cellStyle name="input 2 2 4 24" xfId="39003"/>
    <cellStyle name="input 2 2 4 25" xfId="40498"/>
    <cellStyle name="input 2 2 4 26" xfId="41933"/>
    <cellStyle name="input 2 2 4 27" xfId="43355"/>
    <cellStyle name="input 2 2 4 28" xfId="44771"/>
    <cellStyle name="input 2 2 4 29" xfId="46180"/>
    <cellStyle name="input 2 2 4 3" xfId="8086"/>
    <cellStyle name="input 2 2 4 30" xfId="47584"/>
    <cellStyle name="input 2 2 4 31" xfId="49026"/>
    <cellStyle name="input 2 2 4 32" xfId="50457"/>
    <cellStyle name="input 2 2 4 33" xfId="51846"/>
    <cellStyle name="input 2 2 4 34" xfId="53229"/>
    <cellStyle name="input 2 2 4 35" xfId="54639"/>
    <cellStyle name="input 2 2 4 36" xfId="56012"/>
    <cellStyle name="input 2 2 4 37" xfId="57411"/>
    <cellStyle name="input 2 2 4 38" xfId="60625"/>
    <cellStyle name="input 2 2 4 4" xfId="9542"/>
    <cellStyle name="input 2 2 4 5" xfId="11036"/>
    <cellStyle name="input 2 2 4 6" xfId="12485"/>
    <cellStyle name="input 2 2 4 7" xfId="14018"/>
    <cellStyle name="input 2 2 4 8" xfId="15477"/>
    <cellStyle name="input 2 2 4 9" xfId="16929"/>
    <cellStyle name="input 2 2 40" xfId="37281"/>
    <cellStyle name="input 2 2 41" xfId="6471"/>
    <cellStyle name="input 2 2 42" xfId="35974"/>
    <cellStyle name="input 2 2 43" xfId="33101"/>
    <cellStyle name="input 2 2 44" xfId="32027"/>
    <cellStyle name="input 2 2 45" xfId="50179"/>
    <cellStyle name="input 2 2 46" xfId="47601"/>
    <cellStyle name="input 2 2 47" xfId="58573"/>
    <cellStyle name="input 2 2 5" xfId="2983"/>
    <cellStyle name="input 2 2 5 10" xfId="18315"/>
    <cellStyle name="input 2 2 5 11" xfId="19847"/>
    <cellStyle name="input 2 2 5 12" xfId="21294"/>
    <cellStyle name="input 2 2 5 13" xfId="22812"/>
    <cellStyle name="input 2 2 5 14" xfId="24290"/>
    <cellStyle name="input 2 2 5 15" xfId="25737"/>
    <cellStyle name="input 2 2 5 16" xfId="27241"/>
    <cellStyle name="input 2 2 5 17" xfId="28749"/>
    <cellStyle name="input 2 2 5 18" xfId="30181"/>
    <cellStyle name="input 2 2 5 19" xfId="31692"/>
    <cellStyle name="input 2 2 5 2" xfId="4487"/>
    <cellStyle name="input 2 2 5 20" xfId="33146"/>
    <cellStyle name="input 2 2 5 21" xfId="34584"/>
    <cellStyle name="input 2 2 5 22" xfId="36019"/>
    <cellStyle name="input 2 2 5 23" xfId="37453"/>
    <cellStyle name="input 2 2 5 24" xfId="38869"/>
    <cellStyle name="input 2 2 5 25" xfId="40366"/>
    <cellStyle name="input 2 2 5 26" xfId="41799"/>
    <cellStyle name="input 2 2 5 27" xfId="43224"/>
    <cellStyle name="input 2 2 5 28" xfId="44639"/>
    <cellStyle name="input 2 2 5 29" xfId="46049"/>
    <cellStyle name="input 2 2 5 3" xfId="7949"/>
    <cellStyle name="input 2 2 5 30" xfId="47453"/>
    <cellStyle name="input 2 2 5 31" xfId="48895"/>
    <cellStyle name="input 2 2 5 32" xfId="50327"/>
    <cellStyle name="input 2 2 5 33" xfId="51716"/>
    <cellStyle name="input 2 2 5 34" xfId="53099"/>
    <cellStyle name="input 2 2 5 35" xfId="54510"/>
    <cellStyle name="input 2 2 5 36" xfId="55883"/>
    <cellStyle name="input 2 2 5 37" xfId="57282"/>
    <cellStyle name="input 2 2 5 4" xfId="9406"/>
    <cellStyle name="input 2 2 5 5" xfId="10900"/>
    <cellStyle name="input 2 2 5 6" xfId="12351"/>
    <cellStyle name="input 2 2 5 7" xfId="13883"/>
    <cellStyle name="input 2 2 5 8" xfId="15340"/>
    <cellStyle name="input 2 2 5 9" xfId="16797"/>
    <cellStyle name="input 2 2 6" xfId="3375"/>
    <cellStyle name="input 2 2 6 10" xfId="18705"/>
    <cellStyle name="input 2 2 6 11" xfId="20236"/>
    <cellStyle name="input 2 2 6 12" xfId="21674"/>
    <cellStyle name="input 2 2 6 13" xfId="23200"/>
    <cellStyle name="input 2 2 6 14" xfId="24676"/>
    <cellStyle name="input 2 2 6 15" xfId="26120"/>
    <cellStyle name="input 2 2 6 16" xfId="27627"/>
    <cellStyle name="input 2 2 6 17" xfId="29135"/>
    <cellStyle name="input 2 2 6 18" xfId="30568"/>
    <cellStyle name="input 2 2 6 19" xfId="32076"/>
    <cellStyle name="input 2 2 6 2" xfId="4860"/>
    <cellStyle name="input 2 2 6 20" xfId="33528"/>
    <cellStyle name="input 2 2 6 21" xfId="34969"/>
    <cellStyle name="input 2 2 6 22" xfId="36400"/>
    <cellStyle name="input 2 2 6 23" xfId="37830"/>
    <cellStyle name="input 2 2 6 24" xfId="39254"/>
    <cellStyle name="input 2 2 6 25" xfId="40744"/>
    <cellStyle name="input 2 2 6 26" xfId="42181"/>
    <cellStyle name="input 2 2 6 27" xfId="43604"/>
    <cellStyle name="input 2 2 6 28" xfId="45017"/>
    <cellStyle name="input 2 2 6 29" xfId="46425"/>
    <cellStyle name="input 2 2 6 3" xfId="8339"/>
    <cellStyle name="input 2 2 6 30" xfId="47830"/>
    <cellStyle name="input 2 2 6 31" xfId="49269"/>
    <cellStyle name="input 2 2 6 32" xfId="50701"/>
    <cellStyle name="input 2 2 6 33" xfId="52091"/>
    <cellStyle name="input 2 2 6 34" xfId="53472"/>
    <cellStyle name="input 2 2 6 35" xfId="54883"/>
    <cellStyle name="input 2 2 6 36" xfId="56255"/>
    <cellStyle name="input 2 2 6 37" xfId="57653"/>
    <cellStyle name="input 2 2 6 4" xfId="9796"/>
    <cellStyle name="input 2 2 6 5" xfId="11285"/>
    <cellStyle name="input 2 2 6 6" xfId="12736"/>
    <cellStyle name="input 2 2 6 7" xfId="14269"/>
    <cellStyle name="input 2 2 6 8" xfId="15727"/>
    <cellStyle name="input 2 2 6 9" xfId="17182"/>
    <cellStyle name="input 2 2 7" xfId="3030"/>
    <cellStyle name="input 2 2 7 10" xfId="18362"/>
    <cellStyle name="input 2 2 7 11" xfId="19894"/>
    <cellStyle name="input 2 2 7 12" xfId="21339"/>
    <cellStyle name="input 2 2 7 13" xfId="22858"/>
    <cellStyle name="input 2 2 7 14" xfId="24337"/>
    <cellStyle name="input 2 2 7 15" xfId="25782"/>
    <cellStyle name="input 2 2 7 16" xfId="27286"/>
    <cellStyle name="input 2 2 7 17" xfId="28795"/>
    <cellStyle name="input 2 2 7 18" xfId="30228"/>
    <cellStyle name="input 2 2 7 19" xfId="31739"/>
    <cellStyle name="input 2 2 7 2" xfId="4531"/>
    <cellStyle name="input 2 2 7 20" xfId="33193"/>
    <cellStyle name="input 2 2 7 21" xfId="34629"/>
    <cellStyle name="input 2 2 7 22" xfId="36064"/>
    <cellStyle name="input 2 2 7 23" xfId="37498"/>
    <cellStyle name="input 2 2 7 24" xfId="38915"/>
    <cellStyle name="input 2 2 7 25" xfId="40412"/>
    <cellStyle name="input 2 2 7 26" xfId="41844"/>
    <cellStyle name="input 2 2 7 27" xfId="43269"/>
    <cellStyle name="input 2 2 7 28" xfId="44684"/>
    <cellStyle name="input 2 2 7 29" xfId="46093"/>
    <cellStyle name="input 2 2 7 3" xfId="7996"/>
    <cellStyle name="input 2 2 7 30" xfId="47497"/>
    <cellStyle name="input 2 2 7 31" xfId="48940"/>
    <cellStyle name="input 2 2 7 32" xfId="50371"/>
    <cellStyle name="input 2 2 7 33" xfId="51760"/>
    <cellStyle name="input 2 2 7 34" xfId="53144"/>
    <cellStyle name="input 2 2 7 35" xfId="54554"/>
    <cellStyle name="input 2 2 7 36" xfId="55927"/>
    <cellStyle name="input 2 2 7 37" xfId="57326"/>
    <cellStyle name="input 2 2 7 4" xfId="9452"/>
    <cellStyle name="input 2 2 7 5" xfId="10946"/>
    <cellStyle name="input 2 2 7 6" xfId="12398"/>
    <cellStyle name="input 2 2 7 7" xfId="13929"/>
    <cellStyle name="input 2 2 7 8" xfId="15386"/>
    <cellStyle name="input 2 2 7 9" xfId="16842"/>
    <cellStyle name="input 2 2 8" xfId="3555"/>
    <cellStyle name="input 2 2 8 10" xfId="18885"/>
    <cellStyle name="input 2 2 8 11" xfId="20414"/>
    <cellStyle name="input 2 2 8 12" xfId="21853"/>
    <cellStyle name="input 2 2 8 13" xfId="23380"/>
    <cellStyle name="input 2 2 8 14" xfId="24853"/>
    <cellStyle name="input 2 2 8 15" xfId="26298"/>
    <cellStyle name="input 2 2 8 16" xfId="27806"/>
    <cellStyle name="input 2 2 8 17" xfId="29312"/>
    <cellStyle name="input 2 2 8 18" xfId="30747"/>
    <cellStyle name="input 2 2 8 19" xfId="32255"/>
    <cellStyle name="input 2 2 8 2" xfId="5036"/>
    <cellStyle name="input 2 2 8 20" xfId="33706"/>
    <cellStyle name="input 2 2 8 21" xfId="35148"/>
    <cellStyle name="input 2 2 8 22" xfId="36579"/>
    <cellStyle name="input 2 2 8 23" xfId="38009"/>
    <cellStyle name="input 2 2 8 24" xfId="39431"/>
    <cellStyle name="input 2 2 8 25" xfId="40922"/>
    <cellStyle name="input 2 2 8 26" xfId="42359"/>
    <cellStyle name="input 2 2 8 27" xfId="43783"/>
    <cellStyle name="input 2 2 8 28" xfId="45193"/>
    <cellStyle name="input 2 2 8 29" xfId="46601"/>
    <cellStyle name="input 2 2 8 3" xfId="8519"/>
    <cellStyle name="input 2 2 8 30" xfId="48007"/>
    <cellStyle name="input 2 2 8 31" xfId="49446"/>
    <cellStyle name="input 2 2 8 32" xfId="50877"/>
    <cellStyle name="input 2 2 8 33" xfId="52267"/>
    <cellStyle name="input 2 2 8 34" xfId="53648"/>
    <cellStyle name="input 2 2 8 35" xfId="55059"/>
    <cellStyle name="input 2 2 8 36" xfId="56431"/>
    <cellStyle name="input 2 2 8 37" xfId="57829"/>
    <cellStyle name="input 2 2 8 4" xfId="9975"/>
    <cellStyle name="input 2 2 8 5" xfId="11465"/>
    <cellStyle name="input 2 2 8 6" xfId="12915"/>
    <cellStyle name="input 2 2 8 7" xfId="14448"/>
    <cellStyle name="input 2 2 8 8" xfId="15906"/>
    <cellStyle name="input 2 2 8 9" xfId="17361"/>
    <cellStyle name="input 2 2 9" xfId="3183"/>
    <cellStyle name="input 2 2 9 10" xfId="18515"/>
    <cellStyle name="input 2 2 9 11" xfId="20045"/>
    <cellStyle name="input 2 2 9 12" xfId="21488"/>
    <cellStyle name="input 2 2 9 13" xfId="23010"/>
    <cellStyle name="input 2 2 9 14" xfId="24487"/>
    <cellStyle name="input 2 2 9 15" xfId="25932"/>
    <cellStyle name="input 2 2 9 16" xfId="27437"/>
    <cellStyle name="input 2 2 9 17" xfId="28948"/>
    <cellStyle name="input 2 2 9 18" xfId="30379"/>
    <cellStyle name="input 2 2 9 19" xfId="31887"/>
    <cellStyle name="input 2 2 9 2" xfId="4677"/>
    <cellStyle name="input 2 2 9 20" xfId="33340"/>
    <cellStyle name="input 2 2 9 21" xfId="34780"/>
    <cellStyle name="input 2 2 9 22" xfId="36211"/>
    <cellStyle name="input 2 2 9 23" xfId="37645"/>
    <cellStyle name="input 2 2 9 24" xfId="39065"/>
    <cellStyle name="input 2 2 9 25" xfId="40560"/>
    <cellStyle name="input 2 2 9 26" xfId="41994"/>
    <cellStyle name="input 2 2 9 27" xfId="43416"/>
    <cellStyle name="input 2 2 9 28" xfId="44832"/>
    <cellStyle name="input 2 2 9 29" xfId="46242"/>
    <cellStyle name="input 2 2 9 3" xfId="8148"/>
    <cellStyle name="input 2 2 9 30" xfId="47646"/>
    <cellStyle name="input 2 2 9 31" xfId="49087"/>
    <cellStyle name="input 2 2 9 32" xfId="50518"/>
    <cellStyle name="input 2 2 9 33" xfId="51908"/>
    <cellStyle name="input 2 2 9 34" xfId="53290"/>
    <cellStyle name="input 2 2 9 35" xfId="54700"/>
    <cellStyle name="input 2 2 9 36" xfId="56073"/>
    <cellStyle name="input 2 2 9 37" xfId="57472"/>
    <cellStyle name="input 2 2 9 4" xfId="9604"/>
    <cellStyle name="input 2 2 9 5" xfId="11097"/>
    <cellStyle name="input 2 2 9 6" xfId="12547"/>
    <cellStyle name="input 2 2 9 7" xfId="14079"/>
    <cellStyle name="input 2 2 9 8" xfId="15539"/>
    <cellStyle name="input 2 2 9 9" xfId="16991"/>
    <cellStyle name="Input 2 20" xfId="6625"/>
    <cellStyle name="Input 2 21" xfId="25594"/>
    <cellStyle name="Input 2 22" xfId="32934"/>
    <cellStyle name="Input 2 23" xfId="6907"/>
    <cellStyle name="Input 2 24" xfId="38688"/>
    <cellStyle name="Input 2 25" xfId="14740"/>
    <cellStyle name="Input 2 26" xfId="40203"/>
    <cellStyle name="Input 2 27" xfId="39409"/>
    <cellStyle name="Input 2 28" xfId="58540"/>
    <cellStyle name="input 2 3" xfId="1366"/>
    <cellStyle name="input 2 3 10" xfId="2634"/>
    <cellStyle name="input 2 3 11" xfId="2689"/>
    <cellStyle name="input 2 3 12" xfId="5928"/>
    <cellStyle name="input 2 3 13" xfId="6137"/>
    <cellStyle name="input 2 3 14" xfId="7551"/>
    <cellStyle name="input 2 3 15" xfId="6398"/>
    <cellStyle name="input 2 3 16" xfId="6410"/>
    <cellStyle name="input 2 3 17" xfId="9410"/>
    <cellStyle name="input 2 3 18" xfId="15167"/>
    <cellStyle name="input 2 3 19" xfId="7007"/>
    <cellStyle name="input 2 3 2" xfId="3284"/>
    <cellStyle name="input 2 3 2 10" xfId="18615"/>
    <cellStyle name="input 2 3 2 11" xfId="20145"/>
    <cellStyle name="input 2 3 2 12" xfId="21586"/>
    <cellStyle name="input 2 3 2 13" xfId="23110"/>
    <cellStyle name="input 2 3 2 14" xfId="24586"/>
    <cellStyle name="input 2 3 2 15" xfId="26031"/>
    <cellStyle name="input 2 3 2 16" xfId="27537"/>
    <cellStyle name="input 2 3 2 17" xfId="29047"/>
    <cellStyle name="input 2 3 2 18" xfId="30478"/>
    <cellStyle name="input 2 3 2 19" xfId="31986"/>
    <cellStyle name="input 2 3 2 2" xfId="4772"/>
    <cellStyle name="input 2 3 2 20" xfId="33438"/>
    <cellStyle name="input 2 3 2 21" xfId="34879"/>
    <cellStyle name="input 2 3 2 22" xfId="36310"/>
    <cellStyle name="input 2 3 2 23" xfId="37743"/>
    <cellStyle name="input 2 3 2 24" xfId="39164"/>
    <cellStyle name="input 2 3 2 25" xfId="40657"/>
    <cellStyle name="input 2 3 2 26" xfId="42092"/>
    <cellStyle name="input 2 3 2 27" xfId="43515"/>
    <cellStyle name="input 2 3 2 28" xfId="44928"/>
    <cellStyle name="input 2 3 2 29" xfId="46339"/>
    <cellStyle name="input 2 3 2 3" xfId="8248"/>
    <cellStyle name="input 2 3 2 30" xfId="47741"/>
    <cellStyle name="input 2 3 2 31" xfId="49183"/>
    <cellStyle name="input 2 3 2 32" xfId="50614"/>
    <cellStyle name="input 2 3 2 33" xfId="52004"/>
    <cellStyle name="input 2 3 2 34" xfId="53385"/>
    <cellStyle name="input 2 3 2 35" xfId="54796"/>
    <cellStyle name="input 2 3 2 36" xfId="56168"/>
    <cellStyle name="input 2 3 2 37" xfId="57567"/>
    <cellStyle name="input 2 3 2 38" xfId="59236"/>
    <cellStyle name="input 2 3 2 4" xfId="9705"/>
    <cellStyle name="input 2 3 2 5" xfId="11196"/>
    <cellStyle name="input 2 3 2 6" xfId="12645"/>
    <cellStyle name="input 2 3 2 7" xfId="14179"/>
    <cellStyle name="input 2 3 2 8" xfId="15638"/>
    <cellStyle name="input 2 3 2 9" xfId="17092"/>
    <cellStyle name="input 2 3 20" xfId="18097"/>
    <cellStyle name="input 2 3 21" xfId="18172"/>
    <cellStyle name="input 2 3 22" xfId="34389"/>
    <cellStyle name="input 2 3 23" xfId="6101"/>
    <cellStyle name="input 2 3 24" xfId="34413"/>
    <cellStyle name="input 2 3 25" xfId="18043"/>
    <cellStyle name="input 2 3 26" xfId="31426"/>
    <cellStyle name="input 2 3 27" xfId="53671"/>
    <cellStyle name="input 2 3 28" xfId="58604"/>
    <cellStyle name="input 2 3 3" xfId="3346"/>
    <cellStyle name="input 2 3 3 10" xfId="18677"/>
    <cellStyle name="input 2 3 3 11" xfId="20207"/>
    <cellStyle name="input 2 3 3 12" xfId="21647"/>
    <cellStyle name="input 2 3 3 13" xfId="23171"/>
    <cellStyle name="input 2 3 3 14" xfId="24647"/>
    <cellStyle name="input 2 3 3 15" xfId="26092"/>
    <cellStyle name="input 2 3 3 16" xfId="27598"/>
    <cellStyle name="input 2 3 3 17" xfId="29106"/>
    <cellStyle name="input 2 3 3 18" xfId="30539"/>
    <cellStyle name="input 2 3 3 19" xfId="32048"/>
    <cellStyle name="input 2 3 3 2" xfId="4833"/>
    <cellStyle name="input 2 3 3 20" xfId="33499"/>
    <cellStyle name="input 2 3 3 21" xfId="34941"/>
    <cellStyle name="input 2 3 3 22" xfId="36371"/>
    <cellStyle name="input 2 3 3 23" xfId="37803"/>
    <cellStyle name="input 2 3 3 24" xfId="39226"/>
    <cellStyle name="input 2 3 3 25" xfId="40717"/>
    <cellStyle name="input 2 3 3 26" xfId="42153"/>
    <cellStyle name="input 2 3 3 27" xfId="43575"/>
    <cellStyle name="input 2 3 3 28" xfId="44989"/>
    <cellStyle name="input 2 3 3 29" xfId="46398"/>
    <cellStyle name="input 2 3 3 3" xfId="8310"/>
    <cellStyle name="input 2 3 3 30" xfId="47801"/>
    <cellStyle name="input 2 3 3 31" xfId="49242"/>
    <cellStyle name="input 2 3 3 32" xfId="50674"/>
    <cellStyle name="input 2 3 3 33" xfId="52064"/>
    <cellStyle name="input 2 3 3 34" xfId="53445"/>
    <cellStyle name="input 2 3 3 35" xfId="54856"/>
    <cellStyle name="input 2 3 3 36" xfId="56228"/>
    <cellStyle name="input 2 3 3 37" xfId="57626"/>
    <cellStyle name="input 2 3 3 4" xfId="9767"/>
    <cellStyle name="input 2 3 3 5" xfId="11257"/>
    <cellStyle name="input 2 3 3 6" xfId="12707"/>
    <cellStyle name="input 2 3 3 7" xfId="14240"/>
    <cellStyle name="input 2 3 3 8" xfId="15699"/>
    <cellStyle name="input 2 3 3 9" xfId="17154"/>
    <cellStyle name="input 2 3 4" xfId="2975"/>
    <cellStyle name="input 2 3 4 10" xfId="18307"/>
    <cellStyle name="input 2 3 4 11" xfId="19839"/>
    <cellStyle name="input 2 3 4 12" xfId="21286"/>
    <cellStyle name="input 2 3 4 13" xfId="22804"/>
    <cellStyle name="input 2 3 4 14" xfId="24282"/>
    <cellStyle name="input 2 3 4 15" xfId="25729"/>
    <cellStyle name="input 2 3 4 16" xfId="27233"/>
    <cellStyle name="input 2 3 4 17" xfId="28741"/>
    <cellStyle name="input 2 3 4 18" xfId="30173"/>
    <cellStyle name="input 2 3 4 19" xfId="31684"/>
    <cellStyle name="input 2 3 4 2" xfId="4479"/>
    <cellStyle name="input 2 3 4 20" xfId="33138"/>
    <cellStyle name="input 2 3 4 21" xfId="34576"/>
    <cellStyle name="input 2 3 4 22" xfId="36011"/>
    <cellStyle name="input 2 3 4 23" xfId="37445"/>
    <cellStyle name="input 2 3 4 24" xfId="38861"/>
    <cellStyle name="input 2 3 4 25" xfId="40358"/>
    <cellStyle name="input 2 3 4 26" xfId="41791"/>
    <cellStyle name="input 2 3 4 27" xfId="43216"/>
    <cellStyle name="input 2 3 4 28" xfId="44631"/>
    <cellStyle name="input 2 3 4 29" xfId="46041"/>
    <cellStyle name="input 2 3 4 3" xfId="7941"/>
    <cellStyle name="input 2 3 4 30" xfId="47445"/>
    <cellStyle name="input 2 3 4 31" xfId="48887"/>
    <cellStyle name="input 2 3 4 32" xfId="50319"/>
    <cellStyle name="input 2 3 4 33" xfId="51708"/>
    <cellStyle name="input 2 3 4 34" xfId="53091"/>
    <cellStyle name="input 2 3 4 35" xfId="54502"/>
    <cellStyle name="input 2 3 4 36" xfId="55875"/>
    <cellStyle name="input 2 3 4 37" xfId="57274"/>
    <cellStyle name="input 2 3 4 4" xfId="9398"/>
    <cellStyle name="input 2 3 4 5" xfId="10892"/>
    <cellStyle name="input 2 3 4 6" xfId="12343"/>
    <cellStyle name="input 2 3 4 7" xfId="13875"/>
    <cellStyle name="input 2 3 4 8" xfId="15332"/>
    <cellStyle name="input 2 3 4 9" xfId="16789"/>
    <cellStyle name="input 2 3 5" xfId="3336"/>
    <cellStyle name="input 2 3 5 10" xfId="18667"/>
    <cellStyle name="input 2 3 5 11" xfId="20197"/>
    <cellStyle name="input 2 3 5 12" xfId="21637"/>
    <cellStyle name="input 2 3 5 13" xfId="23161"/>
    <cellStyle name="input 2 3 5 14" xfId="24637"/>
    <cellStyle name="input 2 3 5 15" xfId="26082"/>
    <cellStyle name="input 2 3 5 16" xfId="27588"/>
    <cellStyle name="input 2 3 5 17" xfId="29096"/>
    <cellStyle name="input 2 3 5 18" xfId="30529"/>
    <cellStyle name="input 2 3 5 19" xfId="32038"/>
    <cellStyle name="input 2 3 5 2" xfId="4823"/>
    <cellStyle name="input 2 3 5 20" xfId="33489"/>
    <cellStyle name="input 2 3 5 21" xfId="34931"/>
    <cellStyle name="input 2 3 5 22" xfId="36361"/>
    <cellStyle name="input 2 3 5 23" xfId="37793"/>
    <cellStyle name="input 2 3 5 24" xfId="39216"/>
    <cellStyle name="input 2 3 5 25" xfId="40707"/>
    <cellStyle name="input 2 3 5 26" xfId="42143"/>
    <cellStyle name="input 2 3 5 27" xfId="43565"/>
    <cellStyle name="input 2 3 5 28" xfId="44979"/>
    <cellStyle name="input 2 3 5 29" xfId="46388"/>
    <cellStyle name="input 2 3 5 3" xfId="8300"/>
    <cellStyle name="input 2 3 5 30" xfId="47791"/>
    <cellStyle name="input 2 3 5 31" xfId="49232"/>
    <cellStyle name="input 2 3 5 32" xfId="50664"/>
    <cellStyle name="input 2 3 5 33" xfId="52054"/>
    <cellStyle name="input 2 3 5 34" xfId="53435"/>
    <cellStyle name="input 2 3 5 35" xfId="54846"/>
    <cellStyle name="input 2 3 5 36" xfId="56218"/>
    <cellStyle name="input 2 3 5 37" xfId="57616"/>
    <cellStyle name="input 2 3 5 4" xfId="9757"/>
    <cellStyle name="input 2 3 5 5" xfId="11247"/>
    <cellStyle name="input 2 3 5 6" xfId="12697"/>
    <cellStyle name="input 2 3 5 7" xfId="14230"/>
    <cellStyle name="input 2 3 5 8" xfId="15689"/>
    <cellStyle name="input 2 3 5 9" xfId="17144"/>
    <cellStyle name="input 2 3 6" xfId="3101"/>
    <cellStyle name="input 2 3 6 10" xfId="18433"/>
    <cellStyle name="input 2 3 6 11" xfId="19963"/>
    <cellStyle name="input 2 3 6 12" xfId="21406"/>
    <cellStyle name="input 2 3 6 13" xfId="22929"/>
    <cellStyle name="input 2 3 6 14" xfId="24406"/>
    <cellStyle name="input 2 3 6 15" xfId="25851"/>
    <cellStyle name="input 2 3 6 16" xfId="27356"/>
    <cellStyle name="input 2 3 6 17" xfId="28866"/>
    <cellStyle name="input 2 3 6 18" xfId="30297"/>
    <cellStyle name="input 2 3 6 19" xfId="31807"/>
    <cellStyle name="input 2 3 6 2" xfId="4597"/>
    <cellStyle name="input 2 3 6 20" xfId="33259"/>
    <cellStyle name="input 2 3 6 21" xfId="34699"/>
    <cellStyle name="input 2 3 6 22" xfId="36131"/>
    <cellStyle name="input 2 3 6 23" xfId="37565"/>
    <cellStyle name="input 2 3 6 24" xfId="38983"/>
    <cellStyle name="input 2 3 6 25" xfId="40478"/>
    <cellStyle name="input 2 3 6 26" xfId="41913"/>
    <cellStyle name="input 2 3 6 27" xfId="43336"/>
    <cellStyle name="input 2 3 6 28" xfId="44752"/>
    <cellStyle name="input 2 3 6 29" xfId="46160"/>
    <cellStyle name="input 2 3 6 3" xfId="8066"/>
    <cellStyle name="input 2 3 6 30" xfId="47565"/>
    <cellStyle name="input 2 3 6 31" xfId="49006"/>
    <cellStyle name="input 2 3 6 32" xfId="50438"/>
    <cellStyle name="input 2 3 6 33" xfId="51827"/>
    <cellStyle name="input 2 3 6 34" xfId="53210"/>
    <cellStyle name="input 2 3 6 35" xfId="54620"/>
    <cellStyle name="input 2 3 6 36" xfId="55993"/>
    <cellStyle name="input 2 3 6 37" xfId="57392"/>
    <cellStyle name="input 2 3 6 4" xfId="9522"/>
    <cellStyle name="input 2 3 6 5" xfId="11016"/>
    <cellStyle name="input 2 3 6 6" xfId="12465"/>
    <cellStyle name="input 2 3 6 7" xfId="13999"/>
    <cellStyle name="input 2 3 6 8" xfId="15457"/>
    <cellStyle name="input 2 3 6 9" xfId="16910"/>
    <cellStyle name="input 2 3 7" xfId="3852"/>
    <cellStyle name="input 2 3 7 10" xfId="19181"/>
    <cellStyle name="input 2 3 7 11" xfId="20711"/>
    <cellStyle name="input 2 3 7 12" xfId="22147"/>
    <cellStyle name="input 2 3 7 13" xfId="23673"/>
    <cellStyle name="input 2 3 7 14" xfId="25149"/>
    <cellStyle name="input 2 3 7 15" xfId="26592"/>
    <cellStyle name="input 2 3 7 16" xfId="28102"/>
    <cellStyle name="input 2 3 7 17" xfId="29607"/>
    <cellStyle name="input 2 3 7 18" xfId="31043"/>
    <cellStyle name="input 2 3 7 19" xfId="32549"/>
    <cellStyle name="input 2 3 7 2" xfId="5328"/>
    <cellStyle name="input 2 3 7 20" xfId="34001"/>
    <cellStyle name="input 2 3 7 21" xfId="35443"/>
    <cellStyle name="input 2 3 7 22" xfId="36872"/>
    <cellStyle name="input 2 3 7 23" xfId="38302"/>
    <cellStyle name="input 2 3 7 24" xfId="39727"/>
    <cellStyle name="input 2 3 7 25" xfId="41212"/>
    <cellStyle name="input 2 3 7 26" xfId="42652"/>
    <cellStyle name="input 2 3 7 27" xfId="44075"/>
    <cellStyle name="input 2 3 7 28" xfId="45488"/>
    <cellStyle name="input 2 3 7 29" xfId="46891"/>
    <cellStyle name="input 2 3 7 3" xfId="8815"/>
    <cellStyle name="input 2 3 7 30" xfId="48301"/>
    <cellStyle name="input 2 3 7 31" xfId="49735"/>
    <cellStyle name="input 2 3 7 32" xfId="51168"/>
    <cellStyle name="input 2 3 7 33" xfId="52556"/>
    <cellStyle name="input 2 3 7 34" xfId="53940"/>
    <cellStyle name="input 2 3 7 35" xfId="55348"/>
    <cellStyle name="input 2 3 7 36" xfId="56722"/>
    <cellStyle name="input 2 3 7 37" xfId="58117"/>
    <cellStyle name="input 2 3 7 4" xfId="10270"/>
    <cellStyle name="input 2 3 7 5" xfId="11761"/>
    <cellStyle name="input 2 3 7 6" xfId="13211"/>
    <cellStyle name="input 2 3 7 7" xfId="14743"/>
    <cellStyle name="input 2 3 7 8" xfId="16202"/>
    <cellStyle name="input 2 3 7 9" xfId="17657"/>
    <cellStyle name="input 2 3 8" xfId="3379"/>
    <cellStyle name="input 2 3 8 10" xfId="18709"/>
    <cellStyle name="input 2 3 8 11" xfId="20240"/>
    <cellStyle name="input 2 3 8 12" xfId="21678"/>
    <cellStyle name="input 2 3 8 13" xfId="23204"/>
    <cellStyle name="input 2 3 8 14" xfId="24680"/>
    <cellStyle name="input 2 3 8 15" xfId="26124"/>
    <cellStyle name="input 2 3 8 16" xfId="27631"/>
    <cellStyle name="input 2 3 8 17" xfId="29139"/>
    <cellStyle name="input 2 3 8 18" xfId="30572"/>
    <cellStyle name="input 2 3 8 19" xfId="32080"/>
    <cellStyle name="input 2 3 8 2" xfId="4864"/>
    <cellStyle name="input 2 3 8 20" xfId="33532"/>
    <cellStyle name="input 2 3 8 21" xfId="34973"/>
    <cellStyle name="input 2 3 8 22" xfId="36404"/>
    <cellStyle name="input 2 3 8 23" xfId="37834"/>
    <cellStyle name="input 2 3 8 24" xfId="39258"/>
    <cellStyle name="input 2 3 8 25" xfId="40748"/>
    <cellStyle name="input 2 3 8 26" xfId="42185"/>
    <cellStyle name="input 2 3 8 27" xfId="43608"/>
    <cellStyle name="input 2 3 8 28" xfId="45021"/>
    <cellStyle name="input 2 3 8 29" xfId="46429"/>
    <cellStyle name="input 2 3 8 3" xfId="8343"/>
    <cellStyle name="input 2 3 8 30" xfId="47834"/>
    <cellStyle name="input 2 3 8 31" xfId="49273"/>
    <cellStyle name="input 2 3 8 32" xfId="50705"/>
    <cellStyle name="input 2 3 8 33" xfId="52095"/>
    <cellStyle name="input 2 3 8 34" xfId="53476"/>
    <cellStyle name="input 2 3 8 35" xfId="54887"/>
    <cellStyle name="input 2 3 8 36" xfId="56259"/>
    <cellStyle name="input 2 3 8 37" xfId="57657"/>
    <cellStyle name="input 2 3 8 4" xfId="9800"/>
    <cellStyle name="input 2 3 8 5" xfId="11289"/>
    <cellStyle name="input 2 3 8 6" xfId="12740"/>
    <cellStyle name="input 2 3 8 7" xfId="14273"/>
    <cellStyle name="input 2 3 8 8" xfId="15731"/>
    <cellStyle name="input 2 3 8 9" xfId="17186"/>
    <cellStyle name="input 2 3 9" xfId="4096"/>
    <cellStyle name="input 2 3 9 10" xfId="19424"/>
    <cellStyle name="input 2 3 9 11" xfId="20954"/>
    <cellStyle name="input 2 3 9 12" xfId="22390"/>
    <cellStyle name="input 2 3 9 13" xfId="23916"/>
    <cellStyle name="input 2 3 9 14" xfId="25393"/>
    <cellStyle name="input 2 3 9 15" xfId="26835"/>
    <cellStyle name="input 2 3 9 16" xfId="28345"/>
    <cellStyle name="input 2 3 9 17" xfId="29850"/>
    <cellStyle name="input 2 3 9 18" xfId="31287"/>
    <cellStyle name="input 2 3 9 19" xfId="32793"/>
    <cellStyle name="input 2 3 9 2" xfId="5570"/>
    <cellStyle name="input 2 3 9 20" xfId="34245"/>
    <cellStyle name="input 2 3 9 21" xfId="35686"/>
    <cellStyle name="input 2 3 9 22" xfId="37115"/>
    <cellStyle name="input 2 3 9 23" xfId="38546"/>
    <cellStyle name="input 2 3 9 24" xfId="39971"/>
    <cellStyle name="input 2 3 9 25" xfId="41454"/>
    <cellStyle name="input 2 3 9 26" xfId="42895"/>
    <cellStyle name="input 2 3 9 27" xfId="44318"/>
    <cellStyle name="input 2 3 9 28" xfId="45730"/>
    <cellStyle name="input 2 3 9 29" xfId="47135"/>
    <cellStyle name="input 2 3 9 3" xfId="9059"/>
    <cellStyle name="input 2 3 9 30" xfId="48543"/>
    <cellStyle name="input 2 3 9 31" xfId="49977"/>
    <cellStyle name="input 2 3 9 32" xfId="51411"/>
    <cellStyle name="input 2 3 9 33" xfId="52798"/>
    <cellStyle name="input 2 3 9 34" xfId="54182"/>
    <cellStyle name="input 2 3 9 35" xfId="55590"/>
    <cellStyle name="input 2 3 9 36" xfId="56964"/>
    <cellStyle name="input 2 3 9 37" xfId="58359"/>
    <cellStyle name="input 2 3 9 4" xfId="10512"/>
    <cellStyle name="input 2 3 9 5" xfId="12005"/>
    <cellStyle name="input 2 3 9 6" xfId="13453"/>
    <cellStyle name="input 2 3 9 7" xfId="14987"/>
    <cellStyle name="input 2 3 9 8" xfId="16445"/>
    <cellStyle name="input 2 3 9 9" xfId="17899"/>
    <cellStyle name="Input 2 4" xfId="602"/>
    <cellStyle name="Input 2 5" xfId="2921"/>
    <cellStyle name="Input 2 5 10" xfId="18257"/>
    <cellStyle name="Input 2 5 11" xfId="19789"/>
    <cellStyle name="Input 2 5 12" xfId="21234"/>
    <cellStyle name="Input 2 5 13" xfId="22750"/>
    <cellStyle name="Input 2 5 14" xfId="24230"/>
    <cellStyle name="Input 2 5 15" xfId="25677"/>
    <cellStyle name="Input 2 5 16" xfId="27184"/>
    <cellStyle name="Input 2 5 17" xfId="28690"/>
    <cellStyle name="Input 2 5 18" xfId="30124"/>
    <cellStyle name="Input 2 5 19" xfId="31632"/>
    <cellStyle name="Input 2 5 2" xfId="4433"/>
    <cellStyle name="Input 2 5 20" xfId="33087"/>
    <cellStyle name="Input 2 5 21" xfId="34526"/>
    <cellStyle name="Input 2 5 22" xfId="35960"/>
    <cellStyle name="Input 2 5 23" xfId="37393"/>
    <cellStyle name="Input 2 5 24" xfId="38810"/>
    <cellStyle name="Input 2 5 25" xfId="40311"/>
    <cellStyle name="Input 2 5 26" xfId="41742"/>
    <cellStyle name="Input 2 5 27" xfId="43166"/>
    <cellStyle name="Input 2 5 28" xfId="44584"/>
    <cellStyle name="Input 2 5 29" xfId="45992"/>
    <cellStyle name="Input 2 5 3" xfId="7888"/>
    <cellStyle name="Input 2 5 30" xfId="47398"/>
    <cellStyle name="Input 2 5 31" xfId="48839"/>
    <cellStyle name="Input 2 5 32" xfId="50271"/>
    <cellStyle name="Input 2 5 33" xfId="51659"/>
    <cellStyle name="Input 2 5 34" xfId="53045"/>
    <cellStyle name="Input 2 5 35" xfId="54454"/>
    <cellStyle name="Input 2 5 36" xfId="55829"/>
    <cellStyle name="Input 2 5 37" xfId="57228"/>
    <cellStyle name="Input 2 5 38" xfId="58913"/>
    <cellStyle name="Input 2 5 4" xfId="9347"/>
    <cellStyle name="Input 2 5 5" xfId="10841"/>
    <cellStyle name="Input 2 5 6" xfId="12290"/>
    <cellStyle name="Input 2 5 7" xfId="13824"/>
    <cellStyle name="Input 2 5 8" xfId="15279"/>
    <cellStyle name="Input 2 5 9" xfId="16736"/>
    <cellStyle name="Input 2 6" xfId="3306"/>
    <cellStyle name="Input 2 6 10" xfId="18637"/>
    <cellStyle name="Input 2 6 11" xfId="20167"/>
    <cellStyle name="Input 2 6 12" xfId="21608"/>
    <cellStyle name="Input 2 6 13" xfId="23132"/>
    <cellStyle name="Input 2 6 14" xfId="24608"/>
    <cellStyle name="Input 2 6 15" xfId="26053"/>
    <cellStyle name="Input 2 6 16" xfId="27559"/>
    <cellStyle name="Input 2 6 17" xfId="29069"/>
    <cellStyle name="Input 2 6 18" xfId="30500"/>
    <cellStyle name="Input 2 6 19" xfId="32008"/>
    <cellStyle name="Input 2 6 2" xfId="4794"/>
    <cellStyle name="Input 2 6 20" xfId="33460"/>
    <cellStyle name="Input 2 6 21" xfId="34901"/>
    <cellStyle name="Input 2 6 22" xfId="36332"/>
    <cellStyle name="Input 2 6 23" xfId="37765"/>
    <cellStyle name="Input 2 6 24" xfId="39186"/>
    <cellStyle name="Input 2 6 25" xfId="40679"/>
    <cellStyle name="Input 2 6 26" xfId="42114"/>
    <cellStyle name="Input 2 6 27" xfId="43537"/>
    <cellStyle name="Input 2 6 28" xfId="44950"/>
    <cellStyle name="Input 2 6 29" xfId="46361"/>
    <cellStyle name="Input 2 6 3" xfId="8270"/>
    <cellStyle name="Input 2 6 30" xfId="47763"/>
    <cellStyle name="Input 2 6 31" xfId="49205"/>
    <cellStyle name="Input 2 6 32" xfId="50636"/>
    <cellStyle name="Input 2 6 33" xfId="52026"/>
    <cellStyle name="Input 2 6 34" xfId="53407"/>
    <cellStyle name="Input 2 6 35" xfId="54818"/>
    <cellStyle name="Input 2 6 36" xfId="56190"/>
    <cellStyle name="Input 2 6 37" xfId="57589"/>
    <cellStyle name="Input 2 6 38" xfId="59787"/>
    <cellStyle name="Input 2 6 4" xfId="9727"/>
    <cellStyle name="Input 2 6 5" xfId="11218"/>
    <cellStyle name="Input 2 6 6" xfId="12667"/>
    <cellStyle name="Input 2 6 7" xfId="14201"/>
    <cellStyle name="Input 2 6 8" xfId="15660"/>
    <cellStyle name="Input 2 6 9" xfId="17114"/>
    <cellStyle name="Input 2 7" xfId="3495"/>
    <cellStyle name="Input 2 7 10" xfId="18825"/>
    <cellStyle name="Input 2 7 11" xfId="20355"/>
    <cellStyle name="Input 2 7 12" xfId="21793"/>
    <cellStyle name="Input 2 7 13" xfId="23320"/>
    <cellStyle name="Input 2 7 14" xfId="24795"/>
    <cellStyle name="Input 2 7 15" xfId="26239"/>
    <cellStyle name="Input 2 7 16" xfId="27747"/>
    <cellStyle name="Input 2 7 17" xfId="29254"/>
    <cellStyle name="Input 2 7 18" xfId="30687"/>
    <cellStyle name="Input 2 7 19" xfId="32196"/>
    <cellStyle name="Input 2 7 2" xfId="4979"/>
    <cellStyle name="Input 2 7 20" xfId="33648"/>
    <cellStyle name="Input 2 7 21" xfId="35089"/>
    <cellStyle name="Input 2 7 22" xfId="36519"/>
    <cellStyle name="Input 2 7 23" xfId="37949"/>
    <cellStyle name="Input 2 7 24" xfId="39373"/>
    <cellStyle name="Input 2 7 25" xfId="40864"/>
    <cellStyle name="Input 2 7 26" xfId="42301"/>
    <cellStyle name="Input 2 7 27" xfId="43723"/>
    <cellStyle name="Input 2 7 28" xfId="45136"/>
    <cellStyle name="Input 2 7 29" xfId="46544"/>
    <cellStyle name="Input 2 7 3" xfId="8459"/>
    <cellStyle name="Input 2 7 30" xfId="47950"/>
    <cellStyle name="Input 2 7 31" xfId="49388"/>
    <cellStyle name="Input 2 7 32" xfId="50820"/>
    <cellStyle name="Input 2 7 33" xfId="52210"/>
    <cellStyle name="Input 2 7 34" xfId="53591"/>
    <cellStyle name="Input 2 7 35" xfId="55002"/>
    <cellStyle name="Input 2 7 36" xfId="56374"/>
    <cellStyle name="Input 2 7 37" xfId="57772"/>
    <cellStyle name="Input 2 7 38" xfId="60620"/>
    <cellStyle name="Input 2 7 4" xfId="9916"/>
    <cellStyle name="Input 2 7 5" xfId="11405"/>
    <cellStyle name="Input 2 7 6" xfId="12856"/>
    <cellStyle name="Input 2 7 7" xfId="14389"/>
    <cellStyle name="Input 2 7 8" xfId="15847"/>
    <cellStyle name="Input 2 7 9" xfId="17302"/>
    <cellStyle name="Input 2 8" xfId="3159"/>
    <cellStyle name="Input 2 8 10" xfId="18491"/>
    <cellStyle name="Input 2 8 11" xfId="20021"/>
    <cellStyle name="Input 2 8 12" xfId="21464"/>
    <cellStyle name="Input 2 8 13" xfId="22986"/>
    <cellStyle name="Input 2 8 14" xfId="24463"/>
    <cellStyle name="Input 2 8 15" xfId="25908"/>
    <cellStyle name="Input 2 8 16" xfId="27413"/>
    <cellStyle name="Input 2 8 17" xfId="28924"/>
    <cellStyle name="Input 2 8 18" xfId="30355"/>
    <cellStyle name="Input 2 8 19" xfId="31863"/>
    <cellStyle name="Input 2 8 2" xfId="4653"/>
    <cellStyle name="Input 2 8 20" xfId="33316"/>
    <cellStyle name="Input 2 8 21" xfId="34756"/>
    <cellStyle name="Input 2 8 22" xfId="36187"/>
    <cellStyle name="Input 2 8 23" xfId="37621"/>
    <cellStyle name="Input 2 8 24" xfId="39041"/>
    <cellStyle name="Input 2 8 25" xfId="40536"/>
    <cellStyle name="Input 2 8 26" xfId="41970"/>
    <cellStyle name="Input 2 8 27" xfId="43392"/>
    <cellStyle name="Input 2 8 28" xfId="44808"/>
    <cellStyle name="Input 2 8 29" xfId="46218"/>
    <cellStyle name="Input 2 8 3" xfId="8124"/>
    <cellStyle name="Input 2 8 30" xfId="47622"/>
    <cellStyle name="Input 2 8 31" xfId="49063"/>
    <cellStyle name="Input 2 8 32" xfId="50494"/>
    <cellStyle name="Input 2 8 33" xfId="51884"/>
    <cellStyle name="Input 2 8 34" xfId="53266"/>
    <cellStyle name="Input 2 8 35" xfId="54676"/>
    <cellStyle name="Input 2 8 36" xfId="56049"/>
    <cellStyle name="Input 2 8 37" xfId="57448"/>
    <cellStyle name="Input 2 8 4" xfId="9580"/>
    <cellStyle name="Input 2 8 5" xfId="11073"/>
    <cellStyle name="Input 2 8 6" xfId="12523"/>
    <cellStyle name="Input 2 8 7" xfId="14055"/>
    <cellStyle name="Input 2 8 8" xfId="15515"/>
    <cellStyle name="Input 2 8 9" xfId="16967"/>
    <cellStyle name="Input 2 9" xfId="3124"/>
    <cellStyle name="Input 2 9 10" xfId="18456"/>
    <cellStyle name="Input 2 9 11" xfId="19986"/>
    <cellStyle name="Input 2 9 12" xfId="21429"/>
    <cellStyle name="Input 2 9 13" xfId="22951"/>
    <cellStyle name="Input 2 9 14" xfId="24429"/>
    <cellStyle name="Input 2 9 15" xfId="25874"/>
    <cellStyle name="Input 2 9 16" xfId="27378"/>
    <cellStyle name="Input 2 9 17" xfId="28889"/>
    <cellStyle name="Input 2 9 18" xfId="30320"/>
    <cellStyle name="Input 2 9 19" xfId="31829"/>
    <cellStyle name="Input 2 9 2" xfId="4619"/>
    <cellStyle name="Input 2 9 20" xfId="33282"/>
    <cellStyle name="Input 2 9 21" xfId="34721"/>
    <cellStyle name="Input 2 9 22" xfId="36153"/>
    <cellStyle name="Input 2 9 23" xfId="37587"/>
    <cellStyle name="Input 2 9 24" xfId="39006"/>
    <cellStyle name="Input 2 9 25" xfId="40501"/>
    <cellStyle name="Input 2 9 26" xfId="41936"/>
    <cellStyle name="Input 2 9 27" xfId="43358"/>
    <cellStyle name="Input 2 9 28" xfId="44774"/>
    <cellStyle name="Input 2 9 29" xfId="46183"/>
    <cellStyle name="Input 2 9 3" xfId="8089"/>
    <cellStyle name="Input 2 9 30" xfId="47587"/>
    <cellStyle name="Input 2 9 31" xfId="49029"/>
    <cellStyle name="Input 2 9 32" xfId="50460"/>
    <cellStyle name="Input 2 9 33" xfId="51849"/>
    <cellStyle name="Input 2 9 34" xfId="53232"/>
    <cellStyle name="Input 2 9 35" xfId="54642"/>
    <cellStyle name="Input 2 9 36" xfId="56015"/>
    <cellStyle name="Input 2 9 37" xfId="57414"/>
    <cellStyle name="Input 2 9 4" xfId="9545"/>
    <cellStyle name="Input 2 9 5" xfId="11039"/>
    <cellStyle name="Input 2 9 6" xfId="12488"/>
    <cellStyle name="Input 2 9 7" xfId="14021"/>
    <cellStyle name="Input 2 9 8" xfId="15480"/>
    <cellStyle name="Input 2 9 9" xfId="16932"/>
    <cellStyle name="Input 3" xfId="603"/>
    <cellStyle name="input 3 2" xfId="1142"/>
    <cellStyle name="input 3 2 10" xfId="2601"/>
    <cellStyle name="input 3 2 11" xfId="2695"/>
    <cellStyle name="input 3 2 12" xfId="6698"/>
    <cellStyle name="input 3 2 13" xfId="6687"/>
    <cellStyle name="input 3 2 14" xfId="5846"/>
    <cellStyle name="input 3 2 15" xfId="6187"/>
    <cellStyle name="input 3 2 16" xfId="6561"/>
    <cellStyle name="input 3 2 17" xfId="7519"/>
    <cellStyle name="input 3 2 18" xfId="5816"/>
    <cellStyle name="input 3 2 19" xfId="6129"/>
    <cellStyle name="Input 3 2 2" xfId="1930"/>
    <cellStyle name="input 3 2 20" xfId="10713"/>
    <cellStyle name="input 3 2 21" xfId="19613"/>
    <cellStyle name="input 3 2 22" xfId="7543"/>
    <cellStyle name="input 3 2 23" xfId="7036"/>
    <cellStyle name="input 3 2 24" xfId="5739"/>
    <cellStyle name="input 3 2 25" xfId="12161"/>
    <cellStyle name="input 3 2 26" xfId="7050"/>
    <cellStyle name="input 3 2 27" xfId="7436"/>
    <cellStyle name="input 3 2 28" xfId="5731"/>
    <cellStyle name="input 3 2 29" xfId="7524"/>
    <cellStyle name="input 3 2 3" xfId="3464"/>
    <cellStyle name="input 3 2 3 10" xfId="18794"/>
    <cellStyle name="input 3 2 3 11" xfId="20324"/>
    <cellStyle name="input 3 2 3 12" xfId="21762"/>
    <cellStyle name="input 3 2 3 13" xfId="23289"/>
    <cellStyle name="input 3 2 3 14" xfId="24764"/>
    <cellStyle name="input 3 2 3 15" xfId="26208"/>
    <cellStyle name="input 3 2 3 16" xfId="27716"/>
    <cellStyle name="input 3 2 3 17" xfId="29223"/>
    <cellStyle name="input 3 2 3 18" xfId="30656"/>
    <cellStyle name="input 3 2 3 19" xfId="32165"/>
    <cellStyle name="input 3 2 3 2" xfId="4948"/>
    <cellStyle name="input 3 2 3 20" xfId="33617"/>
    <cellStyle name="input 3 2 3 21" xfId="35058"/>
    <cellStyle name="input 3 2 3 22" xfId="36488"/>
    <cellStyle name="input 3 2 3 23" xfId="37918"/>
    <cellStyle name="input 3 2 3 24" xfId="39342"/>
    <cellStyle name="input 3 2 3 25" xfId="40833"/>
    <cellStyle name="input 3 2 3 26" xfId="42270"/>
    <cellStyle name="input 3 2 3 27" xfId="43692"/>
    <cellStyle name="input 3 2 3 28" xfId="45105"/>
    <cellStyle name="input 3 2 3 29" xfId="46513"/>
    <cellStyle name="input 3 2 3 3" xfId="8428"/>
    <cellStyle name="input 3 2 3 30" xfId="47919"/>
    <cellStyle name="input 3 2 3 31" xfId="49357"/>
    <cellStyle name="input 3 2 3 32" xfId="50789"/>
    <cellStyle name="input 3 2 3 33" xfId="52179"/>
    <cellStyle name="input 3 2 3 34" xfId="53560"/>
    <cellStyle name="input 3 2 3 35" xfId="54971"/>
    <cellStyle name="input 3 2 3 36" xfId="56343"/>
    <cellStyle name="input 3 2 3 37" xfId="57741"/>
    <cellStyle name="input 3 2 3 38" xfId="59843"/>
    <cellStyle name="input 3 2 3 4" xfId="9885"/>
    <cellStyle name="input 3 2 3 5" xfId="11374"/>
    <cellStyle name="input 3 2 3 6" xfId="12825"/>
    <cellStyle name="input 3 2 3 7" xfId="14358"/>
    <cellStyle name="input 3 2 3 8" xfId="15816"/>
    <cellStyle name="input 3 2 3 9" xfId="17271"/>
    <cellStyle name="input 3 2 30" xfId="24085"/>
    <cellStyle name="input 3 2 31" xfId="28594"/>
    <cellStyle name="input 3 2 32" xfId="27053"/>
    <cellStyle name="input 3 2 33" xfId="22623"/>
    <cellStyle name="input 3 2 34" xfId="35119"/>
    <cellStyle name="input 3 2 35" xfId="31451"/>
    <cellStyle name="input 3 2 36" xfId="6967"/>
    <cellStyle name="input 3 2 37" xfId="7490"/>
    <cellStyle name="input 3 2 38" xfId="42649"/>
    <cellStyle name="input 3 2 39" xfId="41633"/>
    <cellStyle name="input 3 2 4" xfId="3466"/>
    <cellStyle name="input 3 2 4 10" xfId="18796"/>
    <cellStyle name="input 3 2 4 11" xfId="20326"/>
    <cellStyle name="input 3 2 4 12" xfId="21764"/>
    <cellStyle name="input 3 2 4 13" xfId="23291"/>
    <cellStyle name="input 3 2 4 14" xfId="24766"/>
    <cellStyle name="input 3 2 4 15" xfId="26210"/>
    <cellStyle name="input 3 2 4 16" xfId="27718"/>
    <cellStyle name="input 3 2 4 17" xfId="29225"/>
    <cellStyle name="input 3 2 4 18" xfId="30658"/>
    <cellStyle name="input 3 2 4 19" xfId="32167"/>
    <cellStyle name="input 3 2 4 2" xfId="4950"/>
    <cellStyle name="input 3 2 4 20" xfId="33619"/>
    <cellStyle name="input 3 2 4 21" xfId="35060"/>
    <cellStyle name="input 3 2 4 22" xfId="36490"/>
    <cellStyle name="input 3 2 4 23" xfId="37920"/>
    <cellStyle name="input 3 2 4 24" xfId="39344"/>
    <cellStyle name="input 3 2 4 25" xfId="40835"/>
    <cellStyle name="input 3 2 4 26" xfId="42272"/>
    <cellStyle name="input 3 2 4 27" xfId="43694"/>
    <cellStyle name="input 3 2 4 28" xfId="45107"/>
    <cellStyle name="input 3 2 4 29" xfId="46515"/>
    <cellStyle name="input 3 2 4 3" xfId="8430"/>
    <cellStyle name="input 3 2 4 30" xfId="47921"/>
    <cellStyle name="input 3 2 4 31" xfId="49359"/>
    <cellStyle name="input 3 2 4 32" xfId="50791"/>
    <cellStyle name="input 3 2 4 33" xfId="52181"/>
    <cellStyle name="input 3 2 4 34" xfId="53562"/>
    <cellStyle name="input 3 2 4 35" xfId="54973"/>
    <cellStyle name="input 3 2 4 36" xfId="56345"/>
    <cellStyle name="input 3 2 4 37" xfId="57743"/>
    <cellStyle name="input 3 2 4 38" xfId="60626"/>
    <cellStyle name="input 3 2 4 4" xfId="9887"/>
    <cellStyle name="input 3 2 4 5" xfId="11376"/>
    <cellStyle name="input 3 2 4 6" xfId="12827"/>
    <cellStyle name="input 3 2 4 7" xfId="14360"/>
    <cellStyle name="input 3 2 4 8" xfId="15818"/>
    <cellStyle name="input 3 2 4 9" xfId="17273"/>
    <cellStyle name="input 3 2 40" xfId="18160"/>
    <cellStyle name="input 3 2 41" xfId="40117"/>
    <cellStyle name="input 3 2 42" xfId="50144"/>
    <cellStyle name="input 3 2 43" xfId="29989"/>
    <cellStyle name="input 3 2 44" xfId="5861"/>
    <cellStyle name="input 3 2 45" xfId="6450"/>
    <cellStyle name="input 3 2 46" xfId="50195"/>
    <cellStyle name="input 3 2 47" xfId="58574"/>
    <cellStyle name="input 3 2 5" xfId="2990"/>
    <cellStyle name="input 3 2 5 10" xfId="18322"/>
    <cellStyle name="input 3 2 5 11" xfId="19854"/>
    <cellStyle name="input 3 2 5 12" xfId="21300"/>
    <cellStyle name="input 3 2 5 13" xfId="22818"/>
    <cellStyle name="input 3 2 5 14" xfId="24297"/>
    <cellStyle name="input 3 2 5 15" xfId="25742"/>
    <cellStyle name="input 3 2 5 16" xfId="27247"/>
    <cellStyle name="input 3 2 5 17" xfId="28755"/>
    <cellStyle name="input 3 2 5 18" xfId="30188"/>
    <cellStyle name="input 3 2 5 19" xfId="31699"/>
    <cellStyle name="input 3 2 5 2" xfId="4492"/>
    <cellStyle name="input 3 2 5 20" xfId="33153"/>
    <cellStyle name="input 3 2 5 21" xfId="34590"/>
    <cellStyle name="input 3 2 5 22" xfId="36025"/>
    <cellStyle name="input 3 2 5 23" xfId="37458"/>
    <cellStyle name="input 3 2 5 24" xfId="38875"/>
    <cellStyle name="input 3 2 5 25" xfId="40372"/>
    <cellStyle name="input 3 2 5 26" xfId="41804"/>
    <cellStyle name="input 3 2 5 27" xfId="43229"/>
    <cellStyle name="input 3 2 5 28" xfId="44645"/>
    <cellStyle name="input 3 2 5 29" xfId="46054"/>
    <cellStyle name="input 3 2 5 3" xfId="7956"/>
    <cellStyle name="input 3 2 5 30" xfId="47458"/>
    <cellStyle name="input 3 2 5 31" xfId="48901"/>
    <cellStyle name="input 3 2 5 32" xfId="50332"/>
    <cellStyle name="input 3 2 5 33" xfId="51721"/>
    <cellStyle name="input 3 2 5 34" xfId="53105"/>
    <cellStyle name="input 3 2 5 35" xfId="54515"/>
    <cellStyle name="input 3 2 5 36" xfId="55888"/>
    <cellStyle name="input 3 2 5 37" xfId="57287"/>
    <cellStyle name="input 3 2 5 4" xfId="9412"/>
    <cellStyle name="input 3 2 5 5" xfId="10906"/>
    <cellStyle name="input 3 2 5 6" xfId="12358"/>
    <cellStyle name="input 3 2 5 7" xfId="13890"/>
    <cellStyle name="input 3 2 5 8" xfId="15347"/>
    <cellStyle name="input 3 2 5 9" xfId="16802"/>
    <cellStyle name="input 3 2 6" xfId="3329"/>
    <cellStyle name="input 3 2 6 10" xfId="18660"/>
    <cellStyle name="input 3 2 6 11" xfId="20190"/>
    <cellStyle name="input 3 2 6 12" xfId="21630"/>
    <cellStyle name="input 3 2 6 13" xfId="23154"/>
    <cellStyle name="input 3 2 6 14" xfId="24630"/>
    <cellStyle name="input 3 2 6 15" xfId="26075"/>
    <cellStyle name="input 3 2 6 16" xfId="27581"/>
    <cellStyle name="input 3 2 6 17" xfId="29089"/>
    <cellStyle name="input 3 2 6 18" xfId="30522"/>
    <cellStyle name="input 3 2 6 19" xfId="32031"/>
    <cellStyle name="input 3 2 6 2" xfId="4816"/>
    <cellStyle name="input 3 2 6 20" xfId="33482"/>
    <cellStyle name="input 3 2 6 21" xfId="34924"/>
    <cellStyle name="input 3 2 6 22" xfId="36354"/>
    <cellStyle name="input 3 2 6 23" xfId="37786"/>
    <cellStyle name="input 3 2 6 24" xfId="39209"/>
    <cellStyle name="input 3 2 6 25" xfId="40700"/>
    <cellStyle name="input 3 2 6 26" xfId="42136"/>
    <cellStyle name="input 3 2 6 27" xfId="43558"/>
    <cellStyle name="input 3 2 6 28" xfId="44972"/>
    <cellStyle name="input 3 2 6 29" xfId="46381"/>
    <cellStyle name="input 3 2 6 3" xfId="8293"/>
    <cellStyle name="input 3 2 6 30" xfId="47784"/>
    <cellStyle name="input 3 2 6 31" xfId="49225"/>
    <cellStyle name="input 3 2 6 32" xfId="50657"/>
    <cellStyle name="input 3 2 6 33" xfId="52047"/>
    <cellStyle name="input 3 2 6 34" xfId="53428"/>
    <cellStyle name="input 3 2 6 35" xfId="54839"/>
    <cellStyle name="input 3 2 6 36" xfId="56211"/>
    <cellStyle name="input 3 2 6 37" xfId="57609"/>
    <cellStyle name="input 3 2 6 4" xfId="9750"/>
    <cellStyle name="input 3 2 6 5" xfId="11240"/>
    <cellStyle name="input 3 2 6 6" xfId="12690"/>
    <cellStyle name="input 3 2 6 7" xfId="14223"/>
    <cellStyle name="input 3 2 6 8" xfId="15682"/>
    <cellStyle name="input 3 2 6 9" xfId="17137"/>
    <cellStyle name="input 3 2 7" xfId="3433"/>
    <cellStyle name="input 3 2 7 10" xfId="18763"/>
    <cellStyle name="input 3 2 7 11" xfId="20293"/>
    <cellStyle name="input 3 2 7 12" xfId="21731"/>
    <cellStyle name="input 3 2 7 13" xfId="23258"/>
    <cellStyle name="input 3 2 7 14" xfId="24733"/>
    <cellStyle name="input 3 2 7 15" xfId="26177"/>
    <cellStyle name="input 3 2 7 16" xfId="27685"/>
    <cellStyle name="input 3 2 7 17" xfId="29192"/>
    <cellStyle name="input 3 2 7 18" xfId="30625"/>
    <cellStyle name="input 3 2 7 19" xfId="32134"/>
    <cellStyle name="input 3 2 7 2" xfId="4917"/>
    <cellStyle name="input 3 2 7 20" xfId="33586"/>
    <cellStyle name="input 3 2 7 21" xfId="35027"/>
    <cellStyle name="input 3 2 7 22" xfId="36457"/>
    <cellStyle name="input 3 2 7 23" xfId="37887"/>
    <cellStyle name="input 3 2 7 24" xfId="39311"/>
    <cellStyle name="input 3 2 7 25" xfId="40802"/>
    <cellStyle name="input 3 2 7 26" xfId="42239"/>
    <cellStyle name="input 3 2 7 27" xfId="43661"/>
    <cellStyle name="input 3 2 7 28" xfId="45074"/>
    <cellStyle name="input 3 2 7 29" xfId="46482"/>
    <cellStyle name="input 3 2 7 3" xfId="8397"/>
    <cellStyle name="input 3 2 7 30" xfId="47888"/>
    <cellStyle name="input 3 2 7 31" xfId="49326"/>
    <cellStyle name="input 3 2 7 32" xfId="50758"/>
    <cellStyle name="input 3 2 7 33" xfId="52148"/>
    <cellStyle name="input 3 2 7 34" xfId="53529"/>
    <cellStyle name="input 3 2 7 35" xfId="54940"/>
    <cellStyle name="input 3 2 7 36" xfId="56312"/>
    <cellStyle name="input 3 2 7 37" xfId="57710"/>
    <cellStyle name="input 3 2 7 4" xfId="9854"/>
    <cellStyle name="input 3 2 7 5" xfId="11343"/>
    <cellStyle name="input 3 2 7 6" xfId="12794"/>
    <cellStyle name="input 3 2 7 7" xfId="14327"/>
    <cellStyle name="input 3 2 7 8" xfId="15785"/>
    <cellStyle name="input 3 2 7 9" xfId="17240"/>
    <cellStyle name="input 3 2 8" xfId="2908"/>
    <cellStyle name="input 3 2 8 10" xfId="18244"/>
    <cellStyle name="input 3 2 8 11" xfId="19776"/>
    <cellStyle name="input 3 2 8 12" xfId="21221"/>
    <cellStyle name="input 3 2 8 13" xfId="22737"/>
    <cellStyle name="input 3 2 8 14" xfId="24217"/>
    <cellStyle name="input 3 2 8 15" xfId="25664"/>
    <cellStyle name="input 3 2 8 16" xfId="27171"/>
    <cellStyle name="input 3 2 8 17" xfId="28677"/>
    <cellStyle name="input 3 2 8 18" xfId="30111"/>
    <cellStyle name="input 3 2 8 19" xfId="31619"/>
    <cellStyle name="input 3 2 8 2" xfId="4420"/>
    <cellStyle name="input 3 2 8 20" xfId="33074"/>
    <cellStyle name="input 3 2 8 21" xfId="34513"/>
    <cellStyle name="input 3 2 8 22" xfId="35947"/>
    <cellStyle name="input 3 2 8 23" xfId="37380"/>
    <cellStyle name="input 3 2 8 24" xfId="38797"/>
    <cellStyle name="input 3 2 8 25" xfId="40298"/>
    <cellStyle name="input 3 2 8 26" xfId="41729"/>
    <cellStyle name="input 3 2 8 27" xfId="43153"/>
    <cellStyle name="input 3 2 8 28" xfId="44571"/>
    <cellStyle name="input 3 2 8 29" xfId="45979"/>
    <cellStyle name="input 3 2 8 3" xfId="7875"/>
    <cellStyle name="input 3 2 8 30" xfId="47385"/>
    <cellStyle name="input 3 2 8 31" xfId="48826"/>
    <cellStyle name="input 3 2 8 32" xfId="50258"/>
    <cellStyle name="input 3 2 8 33" xfId="51646"/>
    <cellStyle name="input 3 2 8 34" xfId="53032"/>
    <cellStyle name="input 3 2 8 35" xfId="54441"/>
    <cellStyle name="input 3 2 8 36" xfId="55816"/>
    <cellStyle name="input 3 2 8 37" xfId="57215"/>
    <cellStyle name="input 3 2 8 4" xfId="9334"/>
    <cellStyle name="input 3 2 8 5" xfId="10828"/>
    <cellStyle name="input 3 2 8 6" xfId="12277"/>
    <cellStyle name="input 3 2 8 7" xfId="13811"/>
    <cellStyle name="input 3 2 8 8" xfId="15266"/>
    <cellStyle name="input 3 2 8 9" xfId="16723"/>
    <cellStyle name="input 3 2 9" xfId="3005"/>
    <cellStyle name="input 3 2 9 10" xfId="18337"/>
    <cellStyle name="input 3 2 9 11" xfId="19869"/>
    <cellStyle name="input 3 2 9 12" xfId="21315"/>
    <cellStyle name="input 3 2 9 13" xfId="22833"/>
    <cellStyle name="input 3 2 9 14" xfId="24312"/>
    <cellStyle name="input 3 2 9 15" xfId="25757"/>
    <cellStyle name="input 3 2 9 16" xfId="27262"/>
    <cellStyle name="input 3 2 9 17" xfId="28770"/>
    <cellStyle name="input 3 2 9 18" xfId="30203"/>
    <cellStyle name="input 3 2 9 19" xfId="31714"/>
    <cellStyle name="input 3 2 9 2" xfId="4507"/>
    <cellStyle name="input 3 2 9 20" xfId="33168"/>
    <cellStyle name="input 3 2 9 21" xfId="34605"/>
    <cellStyle name="input 3 2 9 22" xfId="36040"/>
    <cellStyle name="input 3 2 9 23" xfId="37473"/>
    <cellStyle name="input 3 2 9 24" xfId="38890"/>
    <cellStyle name="input 3 2 9 25" xfId="40387"/>
    <cellStyle name="input 3 2 9 26" xfId="41819"/>
    <cellStyle name="input 3 2 9 27" xfId="43244"/>
    <cellStyle name="input 3 2 9 28" xfId="44660"/>
    <cellStyle name="input 3 2 9 29" xfId="46069"/>
    <cellStyle name="input 3 2 9 3" xfId="7971"/>
    <cellStyle name="input 3 2 9 30" xfId="47473"/>
    <cellStyle name="input 3 2 9 31" xfId="48916"/>
    <cellStyle name="input 3 2 9 32" xfId="50347"/>
    <cellStyle name="input 3 2 9 33" xfId="51736"/>
    <cellStyle name="input 3 2 9 34" xfId="53120"/>
    <cellStyle name="input 3 2 9 35" xfId="54530"/>
    <cellStyle name="input 3 2 9 36" xfId="55903"/>
    <cellStyle name="input 3 2 9 37" xfId="57302"/>
    <cellStyle name="input 3 2 9 4" xfId="9427"/>
    <cellStyle name="input 3 2 9 5" xfId="10921"/>
    <cellStyle name="input 3 2 9 6" xfId="12373"/>
    <cellStyle name="input 3 2 9 7" xfId="13905"/>
    <cellStyle name="input 3 2 9 8" xfId="15362"/>
    <cellStyle name="input 3 2 9 9" xfId="16817"/>
    <cellStyle name="input 3 3" xfId="1365"/>
    <cellStyle name="input 3 3 10" xfId="2633"/>
    <cellStyle name="input 3 3 11" xfId="2690"/>
    <cellStyle name="input 3 3 12" xfId="7297"/>
    <cellStyle name="input 3 3 13" xfId="6270"/>
    <cellStyle name="input 3 3 14" xfId="7628"/>
    <cellStyle name="input 3 3 15" xfId="9233"/>
    <cellStyle name="input 3 3 16" xfId="7153"/>
    <cellStyle name="input 3 3 17" xfId="7493"/>
    <cellStyle name="input 3 3 18" xfId="14122"/>
    <cellStyle name="input 3 3 19" xfId="21106"/>
    <cellStyle name="input 3 3 2" xfId="3283"/>
    <cellStyle name="input 3 3 2 10" xfId="18614"/>
    <cellStyle name="input 3 3 2 11" xfId="20144"/>
    <cellStyle name="input 3 3 2 12" xfId="21585"/>
    <cellStyle name="input 3 3 2 13" xfId="23109"/>
    <cellStyle name="input 3 3 2 14" xfId="24585"/>
    <cellStyle name="input 3 3 2 15" xfId="26030"/>
    <cellStyle name="input 3 3 2 16" xfId="27536"/>
    <cellStyle name="input 3 3 2 17" xfId="29046"/>
    <cellStyle name="input 3 3 2 18" xfId="30477"/>
    <cellStyle name="input 3 3 2 19" xfId="31985"/>
    <cellStyle name="input 3 3 2 2" xfId="4771"/>
    <cellStyle name="input 3 3 2 20" xfId="33437"/>
    <cellStyle name="input 3 3 2 21" xfId="34878"/>
    <cellStyle name="input 3 3 2 22" xfId="36309"/>
    <cellStyle name="input 3 3 2 23" xfId="37742"/>
    <cellStyle name="input 3 3 2 24" xfId="39163"/>
    <cellStyle name="input 3 3 2 25" xfId="40656"/>
    <cellStyle name="input 3 3 2 26" xfId="42091"/>
    <cellStyle name="input 3 3 2 27" xfId="43514"/>
    <cellStyle name="input 3 3 2 28" xfId="44927"/>
    <cellStyle name="input 3 3 2 29" xfId="46338"/>
    <cellStyle name="input 3 3 2 3" xfId="8247"/>
    <cellStyle name="input 3 3 2 30" xfId="47740"/>
    <cellStyle name="input 3 3 2 31" xfId="49182"/>
    <cellStyle name="input 3 3 2 32" xfId="50613"/>
    <cellStyle name="input 3 3 2 33" xfId="52003"/>
    <cellStyle name="input 3 3 2 34" xfId="53384"/>
    <cellStyle name="input 3 3 2 35" xfId="54795"/>
    <cellStyle name="input 3 3 2 36" xfId="56167"/>
    <cellStyle name="input 3 3 2 37" xfId="57566"/>
    <cellStyle name="input 3 3 2 38" xfId="59235"/>
    <cellStyle name="input 3 3 2 4" xfId="9704"/>
    <cellStyle name="input 3 3 2 5" xfId="11195"/>
    <cellStyle name="input 3 3 2 6" xfId="12644"/>
    <cellStyle name="input 3 3 2 7" xfId="14178"/>
    <cellStyle name="input 3 3 2 8" xfId="15637"/>
    <cellStyle name="input 3 3 2 9" xfId="17091"/>
    <cellStyle name="input 3 3 20" xfId="17355"/>
    <cellStyle name="input 3 3 21" xfId="7012"/>
    <cellStyle name="input 3 3 22" xfId="19700"/>
    <cellStyle name="input 3 3 23" xfId="37264"/>
    <cellStyle name="input 3 3 24" xfId="7325"/>
    <cellStyle name="input 3 3 25" xfId="37723"/>
    <cellStyle name="input 3 3 26" xfId="7277"/>
    <cellStyle name="input 3 3 27" xfId="33023"/>
    <cellStyle name="input 3 3 28" xfId="58603"/>
    <cellStyle name="input 3 3 3" xfId="3349"/>
    <cellStyle name="input 3 3 3 10" xfId="18680"/>
    <cellStyle name="input 3 3 3 11" xfId="20210"/>
    <cellStyle name="input 3 3 3 12" xfId="21650"/>
    <cellStyle name="input 3 3 3 13" xfId="23174"/>
    <cellStyle name="input 3 3 3 14" xfId="24650"/>
    <cellStyle name="input 3 3 3 15" xfId="26095"/>
    <cellStyle name="input 3 3 3 16" xfId="27601"/>
    <cellStyle name="input 3 3 3 17" xfId="29109"/>
    <cellStyle name="input 3 3 3 18" xfId="30542"/>
    <cellStyle name="input 3 3 3 19" xfId="32051"/>
    <cellStyle name="input 3 3 3 2" xfId="4836"/>
    <cellStyle name="input 3 3 3 20" xfId="33502"/>
    <cellStyle name="input 3 3 3 21" xfId="34944"/>
    <cellStyle name="input 3 3 3 22" xfId="36374"/>
    <cellStyle name="input 3 3 3 23" xfId="37806"/>
    <cellStyle name="input 3 3 3 24" xfId="39229"/>
    <cellStyle name="input 3 3 3 25" xfId="40720"/>
    <cellStyle name="input 3 3 3 26" xfId="42156"/>
    <cellStyle name="input 3 3 3 27" xfId="43578"/>
    <cellStyle name="input 3 3 3 28" xfId="44992"/>
    <cellStyle name="input 3 3 3 29" xfId="46401"/>
    <cellStyle name="input 3 3 3 3" xfId="8313"/>
    <cellStyle name="input 3 3 3 30" xfId="47804"/>
    <cellStyle name="input 3 3 3 31" xfId="49245"/>
    <cellStyle name="input 3 3 3 32" xfId="50677"/>
    <cellStyle name="input 3 3 3 33" xfId="52067"/>
    <cellStyle name="input 3 3 3 34" xfId="53448"/>
    <cellStyle name="input 3 3 3 35" xfId="54859"/>
    <cellStyle name="input 3 3 3 36" xfId="56231"/>
    <cellStyle name="input 3 3 3 37" xfId="57629"/>
    <cellStyle name="input 3 3 3 4" xfId="9770"/>
    <cellStyle name="input 3 3 3 5" xfId="11260"/>
    <cellStyle name="input 3 3 3 6" xfId="12710"/>
    <cellStyle name="input 3 3 3 7" xfId="14243"/>
    <cellStyle name="input 3 3 3 8" xfId="15702"/>
    <cellStyle name="input 3 3 3 9" xfId="17157"/>
    <cellStyle name="input 3 3 4" xfId="2977"/>
    <cellStyle name="input 3 3 4 10" xfId="18309"/>
    <cellStyle name="input 3 3 4 11" xfId="19841"/>
    <cellStyle name="input 3 3 4 12" xfId="21288"/>
    <cellStyle name="input 3 3 4 13" xfId="22806"/>
    <cellStyle name="input 3 3 4 14" xfId="24284"/>
    <cellStyle name="input 3 3 4 15" xfId="25731"/>
    <cellStyle name="input 3 3 4 16" xfId="27235"/>
    <cellStyle name="input 3 3 4 17" xfId="28743"/>
    <cellStyle name="input 3 3 4 18" xfId="30175"/>
    <cellStyle name="input 3 3 4 19" xfId="31686"/>
    <cellStyle name="input 3 3 4 2" xfId="4481"/>
    <cellStyle name="input 3 3 4 20" xfId="33140"/>
    <cellStyle name="input 3 3 4 21" xfId="34578"/>
    <cellStyle name="input 3 3 4 22" xfId="36013"/>
    <cellStyle name="input 3 3 4 23" xfId="37447"/>
    <cellStyle name="input 3 3 4 24" xfId="38863"/>
    <cellStyle name="input 3 3 4 25" xfId="40360"/>
    <cellStyle name="input 3 3 4 26" xfId="41793"/>
    <cellStyle name="input 3 3 4 27" xfId="43218"/>
    <cellStyle name="input 3 3 4 28" xfId="44633"/>
    <cellStyle name="input 3 3 4 29" xfId="46043"/>
    <cellStyle name="input 3 3 4 3" xfId="7943"/>
    <cellStyle name="input 3 3 4 30" xfId="47447"/>
    <cellStyle name="input 3 3 4 31" xfId="48889"/>
    <cellStyle name="input 3 3 4 32" xfId="50321"/>
    <cellStyle name="input 3 3 4 33" xfId="51710"/>
    <cellStyle name="input 3 3 4 34" xfId="53093"/>
    <cellStyle name="input 3 3 4 35" xfId="54504"/>
    <cellStyle name="input 3 3 4 36" xfId="55877"/>
    <cellStyle name="input 3 3 4 37" xfId="57276"/>
    <cellStyle name="input 3 3 4 4" xfId="9400"/>
    <cellStyle name="input 3 3 4 5" xfId="10894"/>
    <cellStyle name="input 3 3 4 6" xfId="12345"/>
    <cellStyle name="input 3 3 4 7" xfId="13877"/>
    <cellStyle name="input 3 3 4 8" xfId="15334"/>
    <cellStyle name="input 3 3 4 9" xfId="16791"/>
    <cellStyle name="input 3 3 5" xfId="2827"/>
    <cellStyle name="input 3 3 5 10" xfId="18163"/>
    <cellStyle name="input 3 3 5 11" xfId="19698"/>
    <cellStyle name="input 3 3 5 12" xfId="21144"/>
    <cellStyle name="input 3 3 5 13" xfId="22659"/>
    <cellStyle name="input 3 3 5 14" xfId="24140"/>
    <cellStyle name="input 3 3 5 15" xfId="25586"/>
    <cellStyle name="input 3 3 5 16" xfId="27093"/>
    <cellStyle name="input 3 3 5 17" xfId="28603"/>
    <cellStyle name="input 3 3 5 18" xfId="30032"/>
    <cellStyle name="input 3 3 5 19" xfId="31540"/>
    <cellStyle name="input 3 3 5 2" xfId="4348"/>
    <cellStyle name="input 3 3 5 20" xfId="32995"/>
    <cellStyle name="input 3 3 5 21" xfId="34437"/>
    <cellStyle name="input 3 3 5 22" xfId="35870"/>
    <cellStyle name="input 3 3 5 23" xfId="37301"/>
    <cellStyle name="input 3 3 5 24" xfId="38717"/>
    <cellStyle name="input 3 3 5 25" xfId="40223"/>
    <cellStyle name="input 3 3 5 26" xfId="41650"/>
    <cellStyle name="input 3 3 5 27" xfId="43077"/>
    <cellStyle name="input 3 3 5 28" xfId="44496"/>
    <cellStyle name="input 3 3 5 29" xfId="45905"/>
    <cellStyle name="input 3 3 5 3" xfId="7796"/>
    <cellStyle name="input 3 3 5 30" xfId="47309"/>
    <cellStyle name="input 3 3 5 31" xfId="48752"/>
    <cellStyle name="input 3 3 5 32" xfId="50183"/>
    <cellStyle name="input 3 3 5 33" xfId="51574"/>
    <cellStyle name="input 3 3 5 34" xfId="52959"/>
    <cellStyle name="input 3 3 5 35" xfId="54369"/>
    <cellStyle name="input 3 3 5 36" xfId="55744"/>
    <cellStyle name="input 3 3 5 37" xfId="57143"/>
    <cellStyle name="input 3 3 5 4" xfId="9257"/>
    <cellStyle name="input 3 3 5 5" xfId="10749"/>
    <cellStyle name="input 3 3 5 6" xfId="12198"/>
    <cellStyle name="input 3 3 5 7" xfId="13732"/>
    <cellStyle name="input 3 3 5 8" xfId="15186"/>
    <cellStyle name="input 3 3 5 9" xfId="16644"/>
    <cellStyle name="input 3 3 6" xfId="3886"/>
    <cellStyle name="input 3 3 6 10" xfId="19215"/>
    <cellStyle name="input 3 3 6 11" xfId="20745"/>
    <cellStyle name="input 3 3 6 12" xfId="22181"/>
    <cellStyle name="input 3 3 6 13" xfId="23707"/>
    <cellStyle name="input 3 3 6 14" xfId="25183"/>
    <cellStyle name="input 3 3 6 15" xfId="26626"/>
    <cellStyle name="input 3 3 6 16" xfId="28136"/>
    <cellStyle name="input 3 3 6 17" xfId="29641"/>
    <cellStyle name="input 3 3 6 18" xfId="31077"/>
    <cellStyle name="input 3 3 6 19" xfId="32583"/>
    <cellStyle name="input 3 3 6 2" xfId="5362"/>
    <cellStyle name="input 3 3 6 20" xfId="34035"/>
    <cellStyle name="input 3 3 6 21" xfId="35477"/>
    <cellStyle name="input 3 3 6 22" xfId="36906"/>
    <cellStyle name="input 3 3 6 23" xfId="38336"/>
    <cellStyle name="input 3 3 6 24" xfId="39761"/>
    <cellStyle name="input 3 3 6 25" xfId="41246"/>
    <cellStyle name="input 3 3 6 26" xfId="42686"/>
    <cellStyle name="input 3 3 6 27" xfId="44109"/>
    <cellStyle name="input 3 3 6 28" xfId="45522"/>
    <cellStyle name="input 3 3 6 29" xfId="46925"/>
    <cellStyle name="input 3 3 6 3" xfId="8849"/>
    <cellStyle name="input 3 3 6 30" xfId="48335"/>
    <cellStyle name="input 3 3 6 31" xfId="49769"/>
    <cellStyle name="input 3 3 6 32" xfId="51202"/>
    <cellStyle name="input 3 3 6 33" xfId="52590"/>
    <cellStyle name="input 3 3 6 34" xfId="53974"/>
    <cellStyle name="input 3 3 6 35" xfId="55382"/>
    <cellStyle name="input 3 3 6 36" xfId="56756"/>
    <cellStyle name="input 3 3 6 37" xfId="58151"/>
    <cellStyle name="input 3 3 6 4" xfId="10304"/>
    <cellStyle name="input 3 3 6 5" xfId="11795"/>
    <cellStyle name="input 3 3 6 6" xfId="13245"/>
    <cellStyle name="input 3 3 6 7" xfId="14777"/>
    <cellStyle name="input 3 3 6 8" xfId="16236"/>
    <cellStyle name="input 3 3 6 9" xfId="17691"/>
    <cellStyle name="input 3 3 7" xfId="3976"/>
    <cellStyle name="input 3 3 7 10" xfId="19304"/>
    <cellStyle name="input 3 3 7 11" xfId="20834"/>
    <cellStyle name="input 3 3 7 12" xfId="22270"/>
    <cellStyle name="input 3 3 7 13" xfId="23796"/>
    <cellStyle name="input 3 3 7 14" xfId="25273"/>
    <cellStyle name="input 3 3 7 15" xfId="26715"/>
    <cellStyle name="input 3 3 7 16" xfId="28225"/>
    <cellStyle name="input 3 3 7 17" xfId="29730"/>
    <cellStyle name="input 3 3 7 18" xfId="31167"/>
    <cellStyle name="input 3 3 7 19" xfId="32673"/>
    <cellStyle name="input 3 3 7 2" xfId="5450"/>
    <cellStyle name="input 3 3 7 20" xfId="34125"/>
    <cellStyle name="input 3 3 7 21" xfId="35566"/>
    <cellStyle name="input 3 3 7 22" xfId="36995"/>
    <cellStyle name="input 3 3 7 23" xfId="38426"/>
    <cellStyle name="input 3 3 7 24" xfId="39851"/>
    <cellStyle name="input 3 3 7 25" xfId="41334"/>
    <cellStyle name="input 3 3 7 26" xfId="42775"/>
    <cellStyle name="input 3 3 7 27" xfId="44198"/>
    <cellStyle name="input 3 3 7 28" xfId="45610"/>
    <cellStyle name="input 3 3 7 29" xfId="47015"/>
    <cellStyle name="input 3 3 7 3" xfId="8939"/>
    <cellStyle name="input 3 3 7 30" xfId="48423"/>
    <cellStyle name="input 3 3 7 31" xfId="49857"/>
    <cellStyle name="input 3 3 7 32" xfId="51291"/>
    <cellStyle name="input 3 3 7 33" xfId="52678"/>
    <cellStyle name="input 3 3 7 34" xfId="54062"/>
    <cellStyle name="input 3 3 7 35" xfId="55470"/>
    <cellStyle name="input 3 3 7 36" xfId="56844"/>
    <cellStyle name="input 3 3 7 37" xfId="58239"/>
    <cellStyle name="input 3 3 7 4" xfId="10392"/>
    <cellStyle name="input 3 3 7 5" xfId="11885"/>
    <cellStyle name="input 3 3 7 6" xfId="13333"/>
    <cellStyle name="input 3 3 7 7" xfId="14867"/>
    <cellStyle name="input 3 3 7 8" xfId="16325"/>
    <cellStyle name="input 3 3 7 9" xfId="17779"/>
    <cellStyle name="input 3 3 8" xfId="3035"/>
    <cellStyle name="input 3 3 8 10" xfId="18367"/>
    <cellStyle name="input 3 3 8 11" xfId="19899"/>
    <cellStyle name="input 3 3 8 12" xfId="21344"/>
    <cellStyle name="input 3 3 8 13" xfId="22863"/>
    <cellStyle name="input 3 3 8 14" xfId="24342"/>
    <cellStyle name="input 3 3 8 15" xfId="25787"/>
    <cellStyle name="input 3 3 8 16" xfId="27291"/>
    <cellStyle name="input 3 3 8 17" xfId="28800"/>
    <cellStyle name="input 3 3 8 18" xfId="30233"/>
    <cellStyle name="input 3 3 8 19" xfId="31744"/>
    <cellStyle name="input 3 3 8 2" xfId="4536"/>
    <cellStyle name="input 3 3 8 20" xfId="33198"/>
    <cellStyle name="input 3 3 8 21" xfId="34634"/>
    <cellStyle name="input 3 3 8 22" xfId="36069"/>
    <cellStyle name="input 3 3 8 23" xfId="37503"/>
    <cellStyle name="input 3 3 8 24" xfId="38920"/>
    <cellStyle name="input 3 3 8 25" xfId="40417"/>
    <cellStyle name="input 3 3 8 26" xfId="41849"/>
    <cellStyle name="input 3 3 8 27" xfId="43274"/>
    <cellStyle name="input 3 3 8 28" xfId="44689"/>
    <cellStyle name="input 3 3 8 29" xfId="46098"/>
    <cellStyle name="input 3 3 8 3" xfId="8001"/>
    <cellStyle name="input 3 3 8 30" xfId="47502"/>
    <cellStyle name="input 3 3 8 31" xfId="48945"/>
    <cellStyle name="input 3 3 8 32" xfId="50376"/>
    <cellStyle name="input 3 3 8 33" xfId="51765"/>
    <cellStyle name="input 3 3 8 34" xfId="53149"/>
    <cellStyle name="input 3 3 8 35" xfId="54559"/>
    <cellStyle name="input 3 3 8 36" xfId="55932"/>
    <cellStyle name="input 3 3 8 37" xfId="57331"/>
    <cellStyle name="input 3 3 8 4" xfId="9457"/>
    <cellStyle name="input 3 3 8 5" xfId="10951"/>
    <cellStyle name="input 3 3 8 6" xfId="12403"/>
    <cellStyle name="input 3 3 8 7" xfId="13934"/>
    <cellStyle name="input 3 3 8 8" xfId="15391"/>
    <cellStyle name="input 3 3 8 9" xfId="16847"/>
    <cellStyle name="input 3 3 9" xfId="3772"/>
    <cellStyle name="input 3 3 9 10" xfId="19102"/>
    <cellStyle name="input 3 3 9 11" xfId="20631"/>
    <cellStyle name="input 3 3 9 12" xfId="22068"/>
    <cellStyle name="input 3 3 9 13" xfId="23594"/>
    <cellStyle name="input 3 3 9 14" xfId="25070"/>
    <cellStyle name="input 3 3 9 15" xfId="26513"/>
    <cellStyle name="input 3 3 9 16" xfId="28022"/>
    <cellStyle name="input 3 3 9 17" xfId="29527"/>
    <cellStyle name="input 3 3 9 18" xfId="30963"/>
    <cellStyle name="input 3 3 9 19" xfId="32469"/>
    <cellStyle name="input 3 3 9 2" xfId="5250"/>
    <cellStyle name="input 3 3 9 20" xfId="33921"/>
    <cellStyle name="input 3 3 9 21" xfId="35364"/>
    <cellStyle name="input 3 3 9 22" xfId="36794"/>
    <cellStyle name="input 3 3 9 23" xfId="38224"/>
    <cellStyle name="input 3 3 9 24" xfId="39647"/>
    <cellStyle name="input 3 3 9 25" xfId="41134"/>
    <cellStyle name="input 3 3 9 26" xfId="42573"/>
    <cellStyle name="input 3 3 9 27" xfId="43997"/>
    <cellStyle name="input 3 3 9 28" xfId="45409"/>
    <cellStyle name="input 3 3 9 29" xfId="46814"/>
    <cellStyle name="input 3 3 9 3" xfId="8736"/>
    <cellStyle name="input 3 3 9 30" xfId="48221"/>
    <cellStyle name="input 3 3 9 31" xfId="49657"/>
    <cellStyle name="input 3 3 9 32" xfId="51090"/>
    <cellStyle name="input 3 3 9 33" xfId="52479"/>
    <cellStyle name="input 3 3 9 34" xfId="53862"/>
    <cellStyle name="input 3 3 9 35" xfId="55271"/>
    <cellStyle name="input 3 3 9 36" xfId="56644"/>
    <cellStyle name="input 3 3 9 37" xfId="58040"/>
    <cellStyle name="input 3 3 9 4" xfId="10191"/>
    <cellStyle name="input 3 3 9 5" xfId="11681"/>
    <cellStyle name="input 3 3 9 6" xfId="13131"/>
    <cellStyle name="input 3 3 9 7" xfId="14664"/>
    <cellStyle name="input 3 3 9 8" xfId="16122"/>
    <cellStyle name="input 3 3 9 9" xfId="17577"/>
    <cellStyle name="Input 4" xfId="601"/>
    <cellStyle name="Input 4 10" xfId="3185"/>
    <cellStyle name="Input 4 10 10" xfId="18517"/>
    <cellStyle name="Input 4 10 11" xfId="20047"/>
    <cellStyle name="Input 4 10 12" xfId="21490"/>
    <cellStyle name="Input 4 10 13" xfId="23012"/>
    <cellStyle name="Input 4 10 14" xfId="24489"/>
    <cellStyle name="Input 4 10 15" xfId="25934"/>
    <cellStyle name="Input 4 10 16" xfId="27439"/>
    <cellStyle name="Input 4 10 17" xfId="28950"/>
    <cellStyle name="Input 4 10 18" xfId="30381"/>
    <cellStyle name="Input 4 10 19" xfId="31889"/>
    <cellStyle name="Input 4 10 2" xfId="4679"/>
    <cellStyle name="Input 4 10 20" xfId="33342"/>
    <cellStyle name="Input 4 10 21" xfId="34782"/>
    <cellStyle name="Input 4 10 22" xfId="36213"/>
    <cellStyle name="Input 4 10 23" xfId="37647"/>
    <cellStyle name="Input 4 10 24" xfId="39067"/>
    <cellStyle name="Input 4 10 25" xfId="40562"/>
    <cellStyle name="Input 4 10 26" xfId="41996"/>
    <cellStyle name="Input 4 10 27" xfId="43418"/>
    <cellStyle name="Input 4 10 28" xfId="44834"/>
    <cellStyle name="Input 4 10 29" xfId="46244"/>
    <cellStyle name="Input 4 10 3" xfId="8150"/>
    <cellStyle name="Input 4 10 30" xfId="47648"/>
    <cellStyle name="Input 4 10 31" xfId="49089"/>
    <cellStyle name="Input 4 10 32" xfId="50520"/>
    <cellStyle name="Input 4 10 33" xfId="51910"/>
    <cellStyle name="Input 4 10 34" xfId="53292"/>
    <cellStyle name="Input 4 10 35" xfId="54702"/>
    <cellStyle name="Input 4 10 36" xfId="56075"/>
    <cellStyle name="Input 4 10 37" xfId="57474"/>
    <cellStyle name="Input 4 10 4" xfId="9606"/>
    <cellStyle name="Input 4 10 5" xfId="11099"/>
    <cellStyle name="Input 4 10 6" xfId="12549"/>
    <cellStyle name="Input 4 10 7" xfId="14081"/>
    <cellStyle name="Input 4 10 8" xfId="15541"/>
    <cellStyle name="Input 4 10 9" xfId="16993"/>
    <cellStyle name="Input 4 11" xfId="3768"/>
    <cellStyle name="Input 4 11 10" xfId="19098"/>
    <cellStyle name="Input 4 11 11" xfId="20627"/>
    <cellStyle name="Input 4 11 12" xfId="22064"/>
    <cellStyle name="Input 4 11 13" xfId="23590"/>
    <cellStyle name="Input 4 11 14" xfId="25066"/>
    <cellStyle name="Input 4 11 15" xfId="26509"/>
    <cellStyle name="Input 4 11 16" xfId="28018"/>
    <cellStyle name="Input 4 11 17" xfId="29523"/>
    <cellStyle name="Input 4 11 18" xfId="30959"/>
    <cellStyle name="Input 4 11 19" xfId="32465"/>
    <cellStyle name="Input 4 11 2" xfId="5246"/>
    <cellStyle name="Input 4 11 20" xfId="33917"/>
    <cellStyle name="Input 4 11 21" xfId="35360"/>
    <cellStyle name="Input 4 11 22" xfId="36790"/>
    <cellStyle name="Input 4 11 23" xfId="38220"/>
    <cellStyle name="Input 4 11 24" xfId="39643"/>
    <cellStyle name="Input 4 11 25" xfId="41130"/>
    <cellStyle name="Input 4 11 26" xfId="42569"/>
    <cellStyle name="Input 4 11 27" xfId="43993"/>
    <cellStyle name="Input 4 11 28" xfId="45405"/>
    <cellStyle name="Input 4 11 29" xfId="46810"/>
    <cellStyle name="Input 4 11 3" xfId="8732"/>
    <cellStyle name="Input 4 11 30" xfId="48217"/>
    <cellStyle name="Input 4 11 31" xfId="49653"/>
    <cellStyle name="Input 4 11 32" xfId="51086"/>
    <cellStyle name="Input 4 11 33" xfId="52475"/>
    <cellStyle name="Input 4 11 34" xfId="53858"/>
    <cellStyle name="Input 4 11 35" xfId="55267"/>
    <cellStyle name="Input 4 11 36" xfId="56640"/>
    <cellStyle name="Input 4 11 37" xfId="58036"/>
    <cellStyle name="Input 4 11 4" xfId="10187"/>
    <cellStyle name="Input 4 11 5" xfId="11677"/>
    <cellStyle name="Input 4 11 6" xfId="13127"/>
    <cellStyle name="Input 4 11 7" xfId="14660"/>
    <cellStyle name="Input 4 11 8" xfId="16118"/>
    <cellStyle name="Input 4 11 9" xfId="17573"/>
    <cellStyle name="Input 4 12" xfId="3049"/>
    <cellStyle name="Input 4 12 10" xfId="18381"/>
    <cellStyle name="Input 4 12 11" xfId="19912"/>
    <cellStyle name="Input 4 12 12" xfId="21357"/>
    <cellStyle name="Input 4 12 13" xfId="22877"/>
    <cellStyle name="Input 4 12 14" xfId="24356"/>
    <cellStyle name="Input 4 12 15" xfId="25801"/>
    <cellStyle name="Input 4 12 16" xfId="27304"/>
    <cellStyle name="Input 4 12 17" xfId="28814"/>
    <cellStyle name="Input 4 12 18" xfId="30247"/>
    <cellStyle name="Input 4 12 19" xfId="31757"/>
    <cellStyle name="Input 4 12 2" xfId="4549"/>
    <cellStyle name="Input 4 12 20" xfId="33211"/>
    <cellStyle name="Input 4 12 21" xfId="34647"/>
    <cellStyle name="Input 4 12 22" xfId="36082"/>
    <cellStyle name="Input 4 12 23" xfId="37516"/>
    <cellStyle name="Input 4 12 24" xfId="38934"/>
    <cellStyle name="Input 4 12 25" xfId="40430"/>
    <cellStyle name="Input 4 12 26" xfId="41863"/>
    <cellStyle name="Input 4 12 27" xfId="43287"/>
    <cellStyle name="Input 4 12 28" xfId="44703"/>
    <cellStyle name="Input 4 12 29" xfId="46111"/>
    <cellStyle name="Input 4 12 3" xfId="8014"/>
    <cellStyle name="Input 4 12 30" xfId="47515"/>
    <cellStyle name="Input 4 12 31" xfId="48958"/>
    <cellStyle name="Input 4 12 32" xfId="50389"/>
    <cellStyle name="Input 4 12 33" xfId="51778"/>
    <cellStyle name="Input 4 12 34" xfId="53162"/>
    <cellStyle name="Input 4 12 35" xfId="54572"/>
    <cellStyle name="Input 4 12 36" xfId="55945"/>
    <cellStyle name="Input 4 12 37" xfId="57344"/>
    <cellStyle name="Input 4 12 4" xfId="9471"/>
    <cellStyle name="Input 4 12 5" xfId="10964"/>
    <cellStyle name="Input 4 12 6" xfId="12416"/>
    <cellStyle name="Input 4 12 7" xfId="13947"/>
    <cellStyle name="Input 4 12 8" xfId="15405"/>
    <cellStyle name="Input 4 12 9" xfId="16860"/>
    <cellStyle name="Input 4 13" xfId="2549"/>
    <cellStyle name="Input 4 14" xfId="2665"/>
    <cellStyle name="Input 4 15" xfId="7053"/>
    <cellStyle name="Input 4 16" xfId="15137"/>
    <cellStyle name="Input 4 17" xfId="15181"/>
    <cellStyle name="Input 4 18" xfId="15126"/>
    <cellStyle name="Input 4 19" xfId="19572"/>
    <cellStyle name="Input 4 2" xfId="1931"/>
    <cellStyle name="Input 4 2 10" xfId="4083"/>
    <cellStyle name="Input 4 2 10 10" xfId="19411"/>
    <cellStyle name="Input 4 2 10 11" xfId="20941"/>
    <cellStyle name="Input 4 2 10 12" xfId="22377"/>
    <cellStyle name="Input 4 2 10 13" xfId="23903"/>
    <cellStyle name="Input 4 2 10 14" xfId="25380"/>
    <cellStyle name="Input 4 2 10 15" xfId="26822"/>
    <cellStyle name="Input 4 2 10 16" xfId="28332"/>
    <cellStyle name="Input 4 2 10 17" xfId="29837"/>
    <cellStyle name="Input 4 2 10 18" xfId="31274"/>
    <cellStyle name="Input 4 2 10 19" xfId="32780"/>
    <cellStyle name="Input 4 2 10 2" xfId="5557"/>
    <cellStyle name="Input 4 2 10 20" xfId="34232"/>
    <cellStyle name="Input 4 2 10 21" xfId="35673"/>
    <cellStyle name="Input 4 2 10 22" xfId="37102"/>
    <cellStyle name="Input 4 2 10 23" xfId="38533"/>
    <cellStyle name="Input 4 2 10 24" xfId="39958"/>
    <cellStyle name="Input 4 2 10 25" xfId="41441"/>
    <cellStyle name="Input 4 2 10 26" xfId="42882"/>
    <cellStyle name="Input 4 2 10 27" xfId="44305"/>
    <cellStyle name="Input 4 2 10 28" xfId="45717"/>
    <cellStyle name="Input 4 2 10 29" xfId="47122"/>
    <cellStyle name="Input 4 2 10 3" xfId="9046"/>
    <cellStyle name="Input 4 2 10 30" xfId="48530"/>
    <cellStyle name="Input 4 2 10 31" xfId="49964"/>
    <cellStyle name="Input 4 2 10 32" xfId="51398"/>
    <cellStyle name="Input 4 2 10 33" xfId="52785"/>
    <cellStyle name="Input 4 2 10 34" xfId="54169"/>
    <cellStyle name="Input 4 2 10 35" xfId="55577"/>
    <cellStyle name="Input 4 2 10 36" xfId="56951"/>
    <cellStyle name="Input 4 2 10 37" xfId="58346"/>
    <cellStyle name="Input 4 2 10 4" xfId="10499"/>
    <cellStyle name="Input 4 2 10 5" xfId="11992"/>
    <cellStyle name="Input 4 2 10 6" xfId="13440"/>
    <cellStyle name="Input 4 2 10 7" xfId="14974"/>
    <cellStyle name="Input 4 2 10 8" xfId="16432"/>
    <cellStyle name="Input 4 2 10 9" xfId="17886"/>
    <cellStyle name="Input 4 2 11" xfId="4168"/>
    <cellStyle name="Input 4 2 11 10" xfId="19496"/>
    <cellStyle name="Input 4 2 11 11" xfId="21026"/>
    <cellStyle name="Input 4 2 11 12" xfId="22462"/>
    <cellStyle name="Input 4 2 11 13" xfId="23988"/>
    <cellStyle name="Input 4 2 11 14" xfId="25465"/>
    <cellStyle name="Input 4 2 11 15" xfId="26907"/>
    <cellStyle name="Input 4 2 11 16" xfId="28417"/>
    <cellStyle name="Input 4 2 11 17" xfId="29922"/>
    <cellStyle name="Input 4 2 11 18" xfId="31359"/>
    <cellStyle name="Input 4 2 11 19" xfId="32865"/>
    <cellStyle name="Input 4 2 11 2" xfId="5642"/>
    <cellStyle name="Input 4 2 11 20" xfId="34317"/>
    <cellStyle name="Input 4 2 11 21" xfId="35758"/>
    <cellStyle name="Input 4 2 11 22" xfId="37187"/>
    <cellStyle name="Input 4 2 11 23" xfId="38618"/>
    <cellStyle name="Input 4 2 11 24" xfId="40043"/>
    <cellStyle name="Input 4 2 11 25" xfId="41526"/>
    <cellStyle name="Input 4 2 11 26" xfId="42967"/>
    <cellStyle name="Input 4 2 11 27" xfId="44390"/>
    <cellStyle name="Input 4 2 11 28" xfId="45802"/>
    <cellStyle name="Input 4 2 11 29" xfId="47207"/>
    <cellStyle name="Input 4 2 11 3" xfId="9131"/>
    <cellStyle name="Input 4 2 11 30" xfId="48615"/>
    <cellStyle name="Input 4 2 11 31" xfId="50049"/>
    <cellStyle name="Input 4 2 11 32" xfId="51483"/>
    <cellStyle name="Input 4 2 11 33" xfId="52870"/>
    <cellStyle name="Input 4 2 11 34" xfId="54254"/>
    <cellStyle name="Input 4 2 11 35" xfId="55662"/>
    <cellStyle name="Input 4 2 11 36" xfId="57036"/>
    <cellStyle name="Input 4 2 11 37" xfId="58431"/>
    <cellStyle name="Input 4 2 11 4" xfId="10584"/>
    <cellStyle name="Input 4 2 11 5" xfId="12077"/>
    <cellStyle name="Input 4 2 11 6" xfId="13525"/>
    <cellStyle name="Input 4 2 11 7" xfId="15059"/>
    <cellStyle name="Input 4 2 11 8" xfId="16517"/>
    <cellStyle name="Input 4 2 11 9" xfId="17971"/>
    <cellStyle name="Input 4 2 12" xfId="2705"/>
    <cellStyle name="Input 4 2 13" xfId="2580"/>
    <cellStyle name="Input 4 2 14" xfId="9795"/>
    <cellStyle name="Input 4 2 15" xfId="7603"/>
    <cellStyle name="Input 4 2 16" xfId="7245"/>
    <cellStyle name="Input 4 2 17" xfId="6453"/>
    <cellStyle name="Input 4 2 18" xfId="12154"/>
    <cellStyle name="Input 4 2 19" xfId="16615"/>
    <cellStyle name="Input 4 2 2" xfId="2282"/>
    <cellStyle name="Input 4 2 2 10" xfId="2751"/>
    <cellStyle name="Input 4 2 2 11" xfId="4285"/>
    <cellStyle name="Input 4 2 2 12" xfId="5898"/>
    <cellStyle name="Input 4 2 2 13" xfId="6028"/>
    <cellStyle name="Input 4 2 2 14" xfId="6108"/>
    <cellStyle name="Input 4 2 2 15" xfId="7650"/>
    <cellStyle name="Input 4 2 2 16" xfId="6789"/>
    <cellStyle name="Input 4 2 2 17" xfId="6220"/>
    <cellStyle name="Input 4 2 2 18" xfId="10661"/>
    <cellStyle name="Input 4 2 2 19" xfId="34407"/>
    <cellStyle name="Input 4 2 2 2" xfId="3598"/>
    <cellStyle name="Input 4 2 2 2 10" xfId="18928"/>
    <cellStyle name="Input 4 2 2 2 11" xfId="20457"/>
    <cellStyle name="Input 4 2 2 2 12" xfId="21895"/>
    <cellStyle name="Input 4 2 2 2 13" xfId="23421"/>
    <cellStyle name="Input 4 2 2 2 14" xfId="24896"/>
    <cellStyle name="Input 4 2 2 2 15" xfId="26340"/>
    <cellStyle name="Input 4 2 2 2 16" xfId="27849"/>
    <cellStyle name="Input 4 2 2 2 17" xfId="29354"/>
    <cellStyle name="Input 4 2 2 2 18" xfId="30789"/>
    <cellStyle name="Input 4 2 2 2 19" xfId="32296"/>
    <cellStyle name="Input 4 2 2 2 2" xfId="5077"/>
    <cellStyle name="Input 4 2 2 2 20" xfId="33749"/>
    <cellStyle name="Input 4 2 2 2 21" xfId="35191"/>
    <cellStyle name="Input 4 2 2 2 22" xfId="36620"/>
    <cellStyle name="Input 4 2 2 2 23" xfId="38051"/>
    <cellStyle name="Input 4 2 2 2 24" xfId="39474"/>
    <cellStyle name="Input 4 2 2 2 25" xfId="40962"/>
    <cellStyle name="Input 4 2 2 2 26" xfId="42401"/>
    <cellStyle name="Input 4 2 2 2 27" xfId="43824"/>
    <cellStyle name="Input 4 2 2 2 28" xfId="45236"/>
    <cellStyle name="Input 4 2 2 2 29" xfId="46643"/>
    <cellStyle name="Input 4 2 2 2 3" xfId="8562"/>
    <cellStyle name="Input 4 2 2 2 30" xfId="48048"/>
    <cellStyle name="Input 4 2 2 2 31" xfId="49486"/>
    <cellStyle name="Input 4 2 2 2 32" xfId="50918"/>
    <cellStyle name="Input 4 2 2 2 33" xfId="52308"/>
    <cellStyle name="Input 4 2 2 2 34" xfId="53690"/>
    <cellStyle name="Input 4 2 2 2 35" xfId="55100"/>
    <cellStyle name="Input 4 2 2 2 36" xfId="56472"/>
    <cellStyle name="Input 4 2 2 2 37" xfId="57869"/>
    <cellStyle name="Input 4 2 2 2 38" xfId="60104"/>
    <cellStyle name="Input 4 2 2 2 4" xfId="10017"/>
    <cellStyle name="Input 4 2 2 2 5" xfId="11507"/>
    <cellStyle name="Input 4 2 2 2 6" xfId="12958"/>
    <cellStyle name="Input 4 2 2 2 7" xfId="14491"/>
    <cellStyle name="Input 4 2 2 2 8" xfId="15948"/>
    <cellStyle name="Input 4 2 2 2 9" xfId="17404"/>
    <cellStyle name="Input 4 2 2 20" xfId="43061"/>
    <cellStyle name="Input 4 2 2 21" xfId="10855"/>
    <cellStyle name="Input 4 2 2 22" xfId="23142"/>
    <cellStyle name="Input 4 2 2 23" xfId="7152"/>
    <cellStyle name="Input 4 2 2 24" xfId="58677"/>
    <cellStyle name="Input 4 2 2 3" xfId="3703"/>
    <cellStyle name="Input 4 2 2 3 10" xfId="19033"/>
    <cellStyle name="Input 4 2 2 3 11" xfId="20562"/>
    <cellStyle name="Input 4 2 2 3 12" xfId="21999"/>
    <cellStyle name="Input 4 2 2 3 13" xfId="23525"/>
    <cellStyle name="Input 4 2 2 3 14" xfId="25001"/>
    <cellStyle name="Input 4 2 2 3 15" xfId="26444"/>
    <cellStyle name="Input 4 2 2 3 16" xfId="27953"/>
    <cellStyle name="Input 4 2 2 3 17" xfId="29458"/>
    <cellStyle name="Input 4 2 2 3 18" xfId="30894"/>
    <cellStyle name="Input 4 2 2 3 19" xfId="32400"/>
    <cellStyle name="Input 4 2 2 3 2" xfId="5181"/>
    <cellStyle name="Input 4 2 2 3 20" xfId="33852"/>
    <cellStyle name="Input 4 2 2 3 21" xfId="35295"/>
    <cellStyle name="Input 4 2 2 3 22" xfId="36725"/>
    <cellStyle name="Input 4 2 2 3 23" xfId="38155"/>
    <cellStyle name="Input 4 2 2 3 24" xfId="39578"/>
    <cellStyle name="Input 4 2 2 3 25" xfId="41065"/>
    <cellStyle name="Input 4 2 2 3 26" xfId="42504"/>
    <cellStyle name="Input 4 2 2 3 27" xfId="43928"/>
    <cellStyle name="Input 4 2 2 3 28" xfId="45340"/>
    <cellStyle name="Input 4 2 2 3 29" xfId="46745"/>
    <cellStyle name="Input 4 2 2 3 3" xfId="8667"/>
    <cellStyle name="Input 4 2 2 3 30" xfId="48152"/>
    <cellStyle name="Input 4 2 2 3 31" xfId="49588"/>
    <cellStyle name="Input 4 2 2 3 32" xfId="51021"/>
    <cellStyle name="Input 4 2 2 3 33" xfId="52410"/>
    <cellStyle name="Input 4 2 2 3 34" xfId="53793"/>
    <cellStyle name="Input 4 2 2 3 35" xfId="55202"/>
    <cellStyle name="Input 4 2 2 3 36" xfId="56575"/>
    <cellStyle name="Input 4 2 2 3 37" xfId="57971"/>
    <cellStyle name="Input 4 2 2 3 4" xfId="10122"/>
    <cellStyle name="Input 4 2 2 3 5" xfId="11612"/>
    <cellStyle name="Input 4 2 2 3 6" xfId="13062"/>
    <cellStyle name="Input 4 2 2 3 7" xfId="14595"/>
    <cellStyle name="Input 4 2 2 3 8" xfId="16053"/>
    <cellStyle name="Input 4 2 2 3 9" xfId="17508"/>
    <cellStyle name="Input 4 2 2 4" xfId="3791"/>
    <cellStyle name="Input 4 2 2 4 10" xfId="19121"/>
    <cellStyle name="Input 4 2 2 4 11" xfId="20650"/>
    <cellStyle name="Input 4 2 2 4 12" xfId="22087"/>
    <cellStyle name="Input 4 2 2 4 13" xfId="23613"/>
    <cellStyle name="Input 4 2 2 4 14" xfId="25089"/>
    <cellStyle name="Input 4 2 2 4 15" xfId="26532"/>
    <cellStyle name="Input 4 2 2 4 16" xfId="28041"/>
    <cellStyle name="Input 4 2 2 4 17" xfId="29546"/>
    <cellStyle name="Input 4 2 2 4 18" xfId="30982"/>
    <cellStyle name="Input 4 2 2 4 19" xfId="32488"/>
    <cellStyle name="Input 4 2 2 4 2" xfId="5269"/>
    <cellStyle name="Input 4 2 2 4 20" xfId="33940"/>
    <cellStyle name="Input 4 2 2 4 21" xfId="35382"/>
    <cellStyle name="Input 4 2 2 4 22" xfId="36813"/>
    <cellStyle name="Input 4 2 2 4 23" xfId="38242"/>
    <cellStyle name="Input 4 2 2 4 24" xfId="39666"/>
    <cellStyle name="Input 4 2 2 4 25" xfId="41152"/>
    <cellStyle name="Input 4 2 2 4 26" xfId="42592"/>
    <cellStyle name="Input 4 2 2 4 27" xfId="44015"/>
    <cellStyle name="Input 4 2 2 4 28" xfId="45428"/>
    <cellStyle name="Input 4 2 2 4 29" xfId="46832"/>
    <cellStyle name="Input 4 2 2 4 3" xfId="8754"/>
    <cellStyle name="Input 4 2 2 4 30" xfId="48240"/>
    <cellStyle name="Input 4 2 2 4 31" xfId="49676"/>
    <cellStyle name="Input 4 2 2 4 32" xfId="51109"/>
    <cellStyle name="Input 4 2 2 4 33" xfId="52497"/>
    <cellStyle name="Input 4 2 2 4 34" xfId="53881"/>
    <cellStyle name="Input 4 2 2 4 35" xfId="55289"/>
    <cellStyle name="Input 4 2 2 4 36" xfId="56663"/>
    <cellStyle name="Input 4 2 2 4 37" xfId="58058"/>
    <cellStyle name="Input 4 2 2 4 4" xfId="10210"/>
    <cellStyle name="Input 4 2 2 4 5" xfId="11700"/>
    <cellStyle name="Input 4 2 2 4 6" xfId="13150"/>
    <cellStyle name="Input 4 2 2 4 7" xfId="14682"/>
    <cellStyle name="Input 4 2 2 4 8" xfId="16141"/>
    <cellStyle name="Input 4 2 2 4 9" xfId="17596"/>
    <cellStyle name="Input 4 2 2 5" xfId="3872"/>
    <cellStyle name="Input 4 2 2 5 10" xfId="19201"/>
    <cellStyle name="Input 4 2 2 5 11" xfId="20731"/>
    <cellStyle name="Input 4 2 2 5 12" xfId="22167"/>
    <cellStyle name="Input 4 2 2 5 13" xfId="23693"/>
    <cellStyle name="Input 4 2 2 5 14" xfId="25169"/>
    <cellStyle name="Input 4 2 2 5 15" xfId="26612"/>
    <cellStyle name="Input 4 2 2 5 16" xfId="28122"/>
    <cellStyle name="Input 4 2 2 5 17" xfId="29627"/>
    <cellStyle name="Input 4 2 2 5 18" xfId="31063"/>
    <cellStyle name="Input 4 2 2 5 19" xfId="32569"/>
    <cellStyle name="Input 4 2 2 5 2" xfId="5348"/>
    <cellStyle name="Input 4 2 2 5 20" xfId="34021"/>
    <cellStyle name="Input 4 2 2 5 21" xfId="35463"/>
    <cellStyle name="Input 4 2 2 5 22" xfId="36892"/>
    <cellStyle name="Input 4 2 2 5 23" xfId="38322"/>
    <cellStyle name="Input 4 2 2 5 24" xfId="39747"/>
    <cellStyle name="Input 4 2 2 5 25" xfId="41232"/>
    <cellStyle name="Input 4 2 2 5 26" xfId="42672"/>
    <cellStyle name="Input 4 2 2 5 27" xfId="44095"/>
    <cellStyle name="Input 4 2 2 5 28" xfId="45508"/>
    <cellStyle name="Input 4 2 2 5 29" xfId="46911"/>
    <cellStyle name="Input 4 2 2 5 3" xfId="8835"/>
    <cellStyle name="Input 4 2 2 5 30" xfId="48321"/>
    <cellStyle name="Input 4 2 2 5 31" xfId="49755"/>
    <cellStyle name="Input 4 2 2 5 32" xfId="51188"/>
    <cellStyle name="Input 4 2 2 5 33" xfId="52576"/>
    <cellStyle name="Input 4 2 2 5 34" xfId="53960"/>
    <cellStyle name="Input 4 2 2 5 35" xfId="55368"/>
    <cellStyle name="Input 4 2 2 5 36" xfId="56742"/>
    <cellStyle name="Input 4 2 2 5 37" xfId="58137"/>
    <cellStyle name="Input 4 2 2 5 4" xfId="10290"/>
    <cellStyle name="Input 4 2 2 5 5" xfId="11781"/>
    <cellStyle name="Input 4 2 2 5 6" xfId="13231"/>
    <cellStyle name="Input 4 2 2 5 7" xfId="14763"/>
    <cellStyle name="Input 4 2 2 5 8" xfId="16222"/>
    <cellStyle name="Input 4 2 2 5 9" xfId="17677"/>
    <cellStyle name="Input 4 2 2 6" xfId="3950"/>
    <cellStyle name="Input 4 2 2 6 10" xfId="19278"/>
    <cellStyle name="Input 4 2 2 6 11" xfId="20808"/>
    <cellStyle name="Input 4 2 2 6 12" xfId="22244"/>
    <cellStyle name="Input 4 2 2 6 13" xfId="23770"/>
    <cellStyle name="Input 4 2 2 6 14" xfId="25247"/>
    <cellStyle name="Input 4 2 2 6 15" xfId="26689"/>
    <cellStyle name="Input 4 2 2 6 16" xfId="28199"/>
    <cellStyle name="Input 4 2 2 6 17" xfId="29704"/>
    <cellStyle name="Input 4 2 2 6 18" xfId="31141"/>
    <cellStyle name="Input 4 2 2 6 19" xfId="32647"/>
    <cellStyle name="Input 4 2 2 6 2" xfId="5424"/>
    <cellStyle name="Input 4 2 2 6 20" xfId="34099"/>
    <cellStyle name="Input 4 2 2 6 21" xfId="35540"/>
    <cellStyle name="Input 4 2 2 6 22" xfId="36969"/>
    <cellStyle name="Input 4 2 2 6 23" xfId="38400"/>
    <cellStyle name="Input 4 2 2 6 24" xfId="39825"/>
    <cellStyle name="Input 4 2 2 6 25" xfId="41308"/>
    <cellStyle name="Input 4 2 2 6 26" xfId="42749"/>
    <cellStyle name="Input 4 2 2 6 27" xfId="44172"/>
    <cellStyle name="Input 4 2 2 6 28" xfId="45584"/>
    <cellStyle name="Input 4 2 2 6 29" xfId="46989"/>
    <cellStyle name="Input 4 2 2 6 3" xfId="8913"/>
    <cellStyle name="Input 4 2 2 6 30" xfId="48397"/>
    <cellStyle name="Input 4 2 2 6 31" xfId="49831"/>
    <cellStyle name="Input 4 2 2 6 32" xfId="51265"/>
    <cellStyle name="Input 4 2 2 6 33" xfId="52652"/>
    <cellStyle name="Input 4 2 2 6 34" xfId="54036"/>
    <cellStyle name="Input 4 2 2 6 35" xfId="55444"/>
    <cellStyle name="Input 4 2 2 6 36" xfId="56818"/>
    <cellStyle name="Input 4 2 2 6 37" xfId="58213"/>
    <cellStyle name="Input 4 2 2 6 4" xfId="10366"/>
    <cellStyle name="Input 4 2 2 6 5" xfId="11859"/>
    <cellStyle name="Input 4 2 2 6 6" xfId="13307"/>
    <cellStyle name="Input 4 2 2 6 7" xfId="14841"/>
    <cellStyle name="Input 4 2 2 6 8" xfId="16299"/>
    <cellStyle name="Input 4 2 2 6 9" xfId="17753"/>
    <cellStyle name="Input 4 2 2 7" xfId="4033"/>
    <cellStyle name="Input 4 2 2 7 10" xfId="19361"/>
    <cellStyle name="Input 4 2 2 7 11" xfId="20891"/>
    <cellStyle name="Input 4 2 2 7 12" xfId="22327"/>
    <cellStyle name="Input 4 2 2 7 13" xfId="23853"/>
    <cellStyle name="Input 4 2 2 7 14" xfId="25330"/>
    <cellStyle name="Input 4 2 2 7 15" xfId="26772"/>
    <cellStyle name="Input 4 2 2 7 16" xfId="28282"/>
    <cellStyle name="Input 4 2 2 7 17" xfId="29787"/>
    <cellStyle name="Input 4 2 2 7 18" xfId="31224"/>
    <cellStyle name="Input 4 2 2 7 19" xfId="32730"/>
    <cellStyle name="Input 4 2 2 7 2" xfId="5507"/>
    <cellStyle name="Input 4 2 2 7 20" xfId="34182"/>
    <cellStyle name="Input 4 2 2 7 21" xfId="35623"/>
    <cellStyle name="Input 4 2 2 7 22" xfId="37052"/>
    <cellStyle name="Input 4 2 2 7 23" xfId="38483"/>
    <cellStyle name="Input 4 2 2 7 24" xfId="39908"/>
    <cellStyle name="Input 4 2 2 7 25" xfId="41391"/>
    <cellStyle name="Input 4 2 2 7 26" xfId="42832"/>
    <cellStyle name="Input 4 2 2 7 27" xfId="44255"/>
    <cellStyle name="Input 4 2 2 7 28" xfId="45667"/>
    <cellStyle name="Input 4 2 2 7 29" xfId="47072"/>
    <cellStyle name="Input 4 2 2 7 3" xfId="8996"/>
    <cellStyle name="Input 4 2 2 7 30" xfId="48480"/>
    <cellStyle name="Input 4 2 2 7 31" xfId="49914"/>
    <cellStyle name="Input 4 2 2 7 32" xfId="51348"/>
    <cellStyle name="Input 4 2 2 7 33" xfId="52735"/>
    <cellStyle name="Input 4 2 2 7 34" xfId="54119"/>
    <cellStyle name="Input 4 2 2 7 35" xfId="55527"/>
    <cellStyle name="Input 4 2 2 7 36" xfId="56901"/>
    <cellStyle name="Input 4 2 2 7 37" xfId="58296"/>
    <cellStyle name="Input 4 2 2 7 4" xfId="10449"/>
    <cellStyle name="Input 4 2 2 7 5" xfId="11942"/>
    <cellStyle name="Input 4 2 2 7 6" xfId="13390"/>
    <cellStyle name="Input 4 2 2 7 7" xfId="14924"/>
    <cellStyle name="Input 4 2 2 7 8" xfId="16382"/>
    <cellStyle name="Input 4 2 2 7 9" xfId="17836"/>
    <cellStyle name="Input 4 2 2 8" xfId="4119"/>
    <cellStyle name="Input 4 2 2 8 10" xfId="19447"/>
    <cellStyle name="Input 4 2 2 8 11" xfId="20977"/>
    <cellStyle name="Input 4 2 2 8 12" xfId="22413"/>
    <cellStyle name="Input 4 2 2 8 13" xfId="23939"/>
    <cellStyle name="Input 4 2 2 8 14" xfId="25416"/>
    <cellStyle name="Input 4 2 2 8 15" xfId="26858"/>
    <cellStyle name="Input 4 2 2 8 16" xfId="28368"/>
    <cellStyle name="Input 4 2 2 8 17" xfId="29873"/>
    <cellStyle name="Input 4 2 2 8 18" xfId="31310"/>
    <cellStyle name="Input 4 2 2 8 19" xfId="32816"/>
    <cellStyle name="Input 4 2 2 8 2" xfId="5593"/>
    <cellStyle name="Input 4 2 2 8 20" xfId="34268"/>
    <cellStyle name="Input 4 2 2 8 21" xfId="35709"/>
    <cellStyle name="Input 4 2 2 8 22" xfId="37138"/>
    <cellStyle name="Input 4 2 2 8 23" xfId="38569"/>
    <cellStyle name="Input 4 2 2 8 24" xfId="39994"/>
    <cellStyle name="Input 4 2 2 8 25" xfId="41477"/>
    <cellStyle name="Input 4 2 2 8 26" xfId="42918"/>
    <cellStyle name="Input 4 2 2 8 27" xfId="44341"/>
    <cellStyle name="Input 4 2 2 8 28" xfId="45753"/>
    <cellStyle name="Input 4 2 2 8 29" xfId="47158"/>
    <cellStyle name="Input 4 2 2 8 3" xfId="9082"/>
    <cellStyle name="Input 4 2 2 8 30" xfId="48566"/>
    <cellStyle name="Input 4 2 2 8 31" xfId="50000"/>
    <cellStyle name="Input 4 2 2 8 32" xfId="51434"/>
    <cellStyle name="Input 4 2 2 8 33" xfId="52821"/>
    <cellStyle name="Input 4 2 2 8 34" xfId="54205"/>
    <cellStyle name="Input 4 2 2 8 35" xfId="55613"/>
    <cellStyle name="Input 4 2 2 8 36" xfId="56987"/>
    <cellStyle name="Input 4 2 2 8 37" xfId="58382"/>
    <cellStyle name="Input 4 2 2 8 4" xfId="10535"/>
    <cellStyle name="Input 4 2 2 8 5" xfId="12028"/>
    <cellStyle name="Input 4 2 2 8 6" xfId="13476"/>
    <cellStyle name="Input 4 2 2 8 7" xfId="15010"/>
    <cellStyle name="Input 4 2 2 8 8" xfId="16468"/>
    <cellStyle name="Input 4 2 2 8 9" xfId="17922"/>
    <cellStyle name="Input 4 2 2 9" xfId="4184"/>
    <cellStyle name="Input 4 2 2 9 10" xfId="19512"/>
    <cellStyle name="Input 4 2 2 9 11" xfId="21042"/>
    <cellStyle name="Input 4 2 2 9 12" xfId="22478"/>
    <cellStyle name="Input 4 2 2 9 13" xfId="24004"/>
    <cellStyle name="Input 4 2 2 9 14" xfId="25481"/>
    <cellStyle name="Input 4 2 2 9 15" xfId="26923"/>
    <cellStyle name="Input 4 2 2 9 16" xfId="28433"/>
    <cellStyle name="Input 4 2 2 9 17" xfId="29938"/>
    <cellStyle name="Input 4 2 2 9 18" xfId="31375"/>
    <cellStyle name="Input 4 2 2 9 19" xfId="32881"/>
    <cellStyle name="Input 4 2 2 9 2" xfId="5658"/>
    <cellStyle name="Input 4 2 2 9 20" xfId="34333"/>
    <cellStyle name="Input 4 2 2 9 21" xfId="35774"/>
    <cellStyle name="Input 4 2 2 9 22" xfId="37203"/>
    <cellStyle name="Input 4 2 2 9 23" xfId="38634"/>
    <cellStyle name="Input 4 2 2 9 24" xfId="40059"/>
    <cellStyle name="Input 4 2 2 9 25" xfId="41542"/>
    <cellStyle name="Input 4 2 2 9 26" xfId="42983"/>
    <cellStyle name="Input 4 2 2 9 27" xfId="44406"/>
    <cellStyle name="Input 4 2 2 9 28" xfId="45818"/>
    <cellStyle name="Input 4 2 2 9 29" xfId="47223"/>
    <cellStyle name="Input 4 2 2 9 3" xfId="9147"/>
    <cellStyle name="Input 4 2 2 9 30" xfId="48631"/>
    <cellStyle name="Input 4 2 2 9 31" xfId="50065"/>
    <cellStyle name="Input 4 2 2 9 32" xfId="51499"/>
    <cellStyle name="Input 4 2 2 9 33" xfId="52886"/>
    <cellStyle name="Input 4 2 2 9 34" xfId="54270"/>
    <cellStyle name="Input 4 2 2 9 35" xfId="55678"/>
    <cellStyle name="Input 4 2 2 9 36" xfId="57052"/>
    <cellStyle name="Input 4 2 2 9 37" xfId="58447"/>
    <cellStyle name="Input 4 2 2 9 4" xfId="10600"/>
    <cellStyle name="Input 4 2 2 9 5" xfId="12093"/>
    <cellStyle name="Input 4 2 2 9 6" xfId="13541"/>
    <cellStyle name="Input 4 2 2 9 7" xfId="15075"/>
    <cellStyle name="Input 4 2 2 9 8" xfId="16533"/>
    <cellStyle name="Input 4 2 2 9 9" xfId="17987"/>
    <cellStyle name="Input 4 2 20" xfId="6334"/>
    <cellStyle name="Input 4 2 21" xfId="7807"/>
    <cellStyle name="Input 4 2 22" xfId="17034"/>
    <cellStyle name="Input 4 2 23" xfId="25779"/>
    <cellStyle name="Input 4 2 24" xfId="32976"/>
    <cellStyle name="Input 4 2 25" xfId="47287"/>
    <cellStyle name="Input 4 2 26" xfId="58641"/>
    <cellStyle name="Input 4 2 3" xfId="2332"/>
    <cellStyle name="Input 4 2 3 10" xfId="2787"/>
    <cellStyle name="Input 4 2 3 11" xfId="4319"/>
    <cellStyle name="Input 4 2 3 12" xfId="6214"/>
    <cellStyle name="Input 4 2 3 13" xfId="5886"/>
    <cellStyle name="Input 4 2 3 14" xfId="18073"/>
    <cellStyle name="Input 4 2 3 15" xfId="7431"/>
    <cellStyle name="Input 4 2 3 16" xfId="12149"/>
    <cellStyle name="Input 4 2 3 17" xfId="27009"/>
    <cellStyle name="Input 4 2 3 18" xfId="6826"/>
    <cellStyle name="Input 4 2 3 19" xfId="9234"/>
    <cellStyle name="Input 4 2 3 2" xfId="3640"/>
    <cellStyle name="Input 4 2 3 2 10" xfId="18970"/>
    <cellStyle name="Input 4 2 3 2 11" xfId="20499"/>
    <cellStyle name="Input 4 2 3 2 12" xfId="21936"/>
    <cellStyle name="Input 4 2 3 2 13" xfId="23462"/>
    <cellStyle name="Input 4 2 3 2 14" xfId="24938"/>
    <cellStyle name="Input 4 2 3 2 15" xfId="26382"/>
    <cellStyle name="Input 4 2 3 2 16" xfId="27890"/>
    <cellStyle name="Input 4 2 3 2 17" xfId="29396"/>
    <cellStyle name="Input 4 2 3 2 18" xfId="30831"/>
    <cellStyle name="Input 4 2 3 2 19" xfId="32338"/>
    <cellStyle name="Input 4 2 3 2 2" xfId="5118"/>
    <cellStyle name="Input 4 2 3 2 20" xfId="33790"/>
    <cellStyle name="Input 4 2 3 2 21" xfId="35232"/>
    <cellStyle name="Input 4 2 3 2 22" xfId="36662"/>
    <cellStyle name="Input 4 2 3 2 23" xfId="38092"/>
    <cellStyle name="Input 4 2 3 2 24" xfId="39515"/>
    <cellStyle name="Input 4 2 3 2 25" xfId="41004"/>
    <cellStyle name="Input 4 2 3 2 26" xfId="42442"/>
    <cellStyle name="Input 4 2 3 2 27" xfId="43866"/>
    <cellStyle name="Input 4 2 3 2 28" xfId="45278"/>
    <cellStyle name="Input 4 2 3 2 29" xfId="46684"/>
    <cellStyle name="Input 4 2 3 2 3" xfId="8604"/>
    <cellStyle name="Input 4 2 3 2 30" xfId="48089"/>
    <cellStyle name="Input 4 2 3 2 31" xfId="49527"/>
    <cellStyle name="Input 4 2 3 2 32" xfId="50959"/>
    <cellStyle name="Input 4 2 3 2 33" xfId="52349"/>
    <cellStyle name="Input 4 2 3 2 34" xfId="53731"/>
    <cellStyle name="Input 4 2 3 2 35" xfId="55141"/>
    <cellStyle name="Input 4 2 3 2 36" xfId="56513"/>
    <cellStyle name="Input 4 2 3 2 37" xfId="57910"/>
    <cellStyle name="Input 4 2 3 2 38" xfId="60145"/>
    <cellStyle name="Input 4 2 3 2 4" xfId="10059"/>
    <cellStyle name="Input 4 2 3 2 5" xfId="11549"/>
    <cellStyle name="Input 4 2 3 2 6" xfId="13000"/>
    <cellStyle name="Input 4 2 3 2 7" xfId="14532"/>
    <cellStyle name="Input 4 2 3 2 8" xfId="15990"/>
    <cellStyle name="Input 4 2 3 2 9" xfId="17445"/>
    <cellStyle name="Input 4 2 3 20" xfId="37294"/>
    <cellStyle name="Input 4 2 3 21" xfId="48705"/>
    <cellStyle name="Input 4 2 3 22" xfId="32946"/>
    <cellStyle name="Input 4 2 3 23" xfId="7478"/>
    <cellStyle name="Input 4 2 3 24" xfId="58711"/>
    <cellStyle name="Input 4 2 3 3" xfId="3741"/>
    <cellStyle name="Input 4 2 3 3 10" xfId="19071"/>
    <cellStyle name="Input 4 2 3 3 11" xfId="20600"/>
    <cellStyle name="Input 4 2 3 3 12" xfId="22037"/>
    <cellStyle name="Input 4 2 3 3 13" xfId="23563"/>
    <cellStyle name="Input 4 2 3 3 14" xfId="25039"/>
    <cellStyle name="Input 4 2 3 3 15" xfId="26482"/>
    <cellStyle name="Input 4 2 3 3 16" xfId="27991"/>
    <cellStyle name="Input 4 2 3 3 17" xfId="29496"/>
    <cellStyle name="Input 4 2 3 3 18" xfId="30932"/>
    <cellStyle name="Input 4 2 3 3 19" xfId="32438"/>
    <cellStyle name="Input 4 2 3 3 2" xfId="5219"/>
    <cellStyle name="Input 4 2 3 3 20" xfId="33890"/>
    <cellStyle name="Input 4 2 3 3 21" xfId="35333"/>
    <cellStyle name="Input 4 2 3 3 22" xfId="36763"/>
    <cellStyle name="Input 4 2 3 3 23" xfId="38193"/>
    <cellStyle name="Input 4 2 3 3 24" xfId="39616"/>
    <cellStyle name="Input 4 2 3 3 25" xfId="41103"/>
    <cellStyle name="Input 4 2 3 3 26" xfId="42542"/>
    <cellStyle name="Input 4 2 3 3 27" xfId="43966"/>
    <cellStyle name="Input 4 2 3 3 28" xfId="45378"/>
    <cellStyle name="Input 4 2 3 3 29" xfId="46783"/>
    <cellStyle name="Input 4 2 3 3 3" xfId="8705"/>
    <cellStyle name="Input 4 2 3 3 30" xfId="48190"/>
    <cellStyle name="Input 4 2 3 3 31" xfId="49626"/>
    <cellStyle name="Input 4 2 3 3 32" xfId="51059"/>
    <cellStyle name="Input 4 2 3 3 33" xfId="52448"/>
    <cellStyle name="Input 4 2 3 3 34" xfId="53831"/>
    <cellStyle name="Input 4 2 3 3 35" xfId="55240"/>
    <cellStyle name="Input 4 2 3 3 36" xfId="56613"/>
    <cellStyle name="Input 4 2 3 3 37" xfId="58009"/>
    <cellStyle name="Input 4 2 3 3 4" xfId="10160"/>
    <cellStyle name="Input 4 2 3 3 5" xfId="11650"/>
    <cellStyle name="Input 4 2 3 3 6" xfId="13100"/>
    <cellStyle name="Input 4 2 3 3 7" xfId="14633"/>
    <cellStyle name="Input 4 2 3 3 8" xfId="16091"/>
    <cellStyle name="Input 4 2 3 3 9" xfId="17546"/>
    <cellStyle name="Input 4 2 3 4" xfId="3832"/>
    <cellStyle name="Input 4 2 3 4 10" xfId="19162"/>
    <cellStyle name="Input 4 2 3 4 11" xfId="20691"/>
    <cellStyle name="Input 4 2 3 4 12" xfId="22128"/>
    <cellStyle name="Input 4 2 3 4 13" xfId="23654"/>
    <cellStyle name="Input 4 2 3 4 14" xfId="25130"/>
    <cellStyle name="Input 4 2 3 4 15" xfId="26573"/>
    <cellStyle name="Input 4 2 3 4 16" xfId="28082"/>
    <cellStyle name="Input 4 2 3 4 17" xfId="29587"/>
    <cellStyle name="Input 4 2 3 4 18" xfId="31023"/>
    <cellStyle name="Input 4 2 3 4 19" xfId="32529"/>
    <cellStyle name="Input 4 2 3 4 2" xfId="5310"/>
    <cellStyle name="Input 4 2 3 4 20" xfId="33981"/>
    <cellStyle name="Input 4 2 3 4 21" xfId="35423"/>
    <cellStyle name="Input 4 2 3 4 22" xfId="36854"/>
    <cellStyle name="Input 4 2 3 4 23" xfId="38283"/>
    <cellStyle name="Input 4 2 3 4 24" xfId="39707"/>
    <cellStyle name="Input 4 2 3 4 25" xfId="41193"/>
    <cellStyle name="Input 4 2 3 4 26" xfId="42633"/>
    <cellStyle name="Input 4 2 3 4 27" xfId="44056"/>
    <cellStyle name="Input 4 2 3 4 28" xfId="45469"/>
    <cellStyle name="Input 4 2 3 4 29" xfId="46873"/>
    <cellStyle name="Input 4 2 3 4 3" xfId="8795"/>
    <cellStyle name="Input 4 2 3 4 30" xfId="48281"/>
    <cellStyle name="Input 4 2 3 4 31" xfId="49717"/>
    <cellStyle name="Input 4 2 3 4 32" xfId="51150"/>
    <cellStyle name="Input 4 2 3 4 33" xfId="52538"/>
    <cellStyle name="Input 4 2 3 4 34" xfId="53922"/>
    <cellStyle name="Input 4 2 3 4 35" xfId="55330"/>
    <cellStyle name="Input 4 2 3 4 36" xfId="56704"/>
    <cellStyle name="Input 4 2 3 4 37" xfId="58099"/>
    <cellStyle name="Input 4 2 3 4 4" xfId="10251"/>
    <cellStyle name="Input 4 2 3 4 5" xfId="11741"/>
    <cellStyle name="Input 4 2 3 4 6" xfId="13191"/>
    <cellStyle name="Input 4 2 3 4 7" xfId="14723"/>
    <cellStyle name="Input 4 2 3 4 8" xfId="16182"/>
    <cellStyle name="Input 4 2 3 4 9" xfId="17637"/>
    <cellStyle name="Input 4 2 3 5" xfId="3911"/>
    <cellStyle name="Input 4 2 3 5 10" xfId="19240"/>
    <cellStyle name="Input 4 2 3 5 11" xfId="20770"/>
    <cellStyle name="Input 4 2 3 5 12" xfId="22206"/>
    <cellStyle name="Input 4 2 3 5 13" xfId="23732"/>
    <cellStyle name="Input 4 2 3 5 14" xfId="25208"/>
    <cellStyle name="Input 4 2 3 5 15" xfId="26651"/>
    <cellStyle name="Input 4 2 3 5 16" xfId="28161"/>
    <cellStyle name="Input 4 2 3 5 17" xfId="29666"/>
    <cellStyle name="Input 4 2 3 5 18" xfId="31102"/>
    <cellStyle name="Input 4 2 3 5 19" xfId="32608"/>
    <cellStyle name="Input 4 2 3 5 2" xfId="5387"/>
    <cellStyle name="Input 4 2 3 5 20" xfId="34060"/>
    <cellStyle name="Input 4 2 3 5 21" xfId="35502"/>
    <cellStyle name="Input 4 2 3 5 22" xfId="36931"/>
    <cellStyle name="Input 4 2 3 5 23" xfId="38361"/>
    <cellStyle name="Input 4 2 3 5 24" xfId="39786"/>
    <cellStyle name="Input 4 2 3 5 25" xfId="41271"/>
    <cellStyle name="Input 4 2 3 5 26" xfId="42711"/>
    <cellStyle name="Input 4 2 3 5 27" xfId="44134"/>
    <cellStyle name="Input 4 2 3 5 28" xfId="45547"/>
    <cellStyle name="Input 4 2 3 5 29" xfId="46950"/>
    <cellStyle name="Input 4 2 3 5 3" xfId="8874"/>
    <cellStyle name="Input 4 2 3 5 30" xfId="48360"/>
    <cellStyle name="Input 4 2 3 5 31" xfId="49794"/>
    <cellStyle name="Input 4 2 3 5 32" xfId="51227"/>
    <cellStyle name="Input 4 2 3 5 33" xfId="52615"/>
    <cellStyle name="Input 4 2 3 5 34" xfId="53999"/>
    <cellStyle name="Input 4 2 3 5 35" xfId="55407"/>
    <cellStyle name="Input 4 2 3 5 36" xfId="56781"/>
    <cellStyle name="Input 4 2 3 5 37" xfId="58176"/>
    <cellStyle name="Input 4 2 3 5 4" xfId="10329"/>
    <cellStyle name="Input 4 2 3 5 5" xfId="11820"/>
    <cellStyle name="Input 4 2 3 5 6" xfId="13270"/>
    <cellStyle name="Input 4 2 3 5 7" xfId="14802"/>
    <cellStyle name="Input 4 2 3 5 8" xfId="16261"/>
    <cellStyle name="Input 4 2 3 5 9" xfId="17716"/>
    <cellStyle name="Input 4 2 3 6" xfId="3990"/>
    <cellStyle name="Input 4 2 3 6 10" xfId="19318"/>
    <cellStyle name="Input 4 2 3 6 11" xfId="20848"/>
    <cellStyle name="Input 4 2 3 6 12" xfId="22284"/>
    <cellStyle name="Input 4 2 3 6 13" xfId="23810"/>
    <cellStyle name="Input 4 2 3 6 14" xfId="25287"/>
    <cellStyle name="Input 4 2 3 6 15" xfId="26729"/>
    <cellStyle name="Input 4 2 3 6 16" xfId="28239"/>
    <cellStyle name="Input 4 2 3 6 17" xfId="29744"/>
    <cellStyle name="Input 4 2 3 6 18" xfId="31181"/>
    <cellStyle name="Input 4 2 3 6 19" xfId="32687"/>
    <cellStyle name="Input 4 2 3 6 2" xfId="5464"/>
    <cellStyle name="Input 4 2 3 6 20" xfId="34139"/>
    <cellStyle name="Input 4 2 3 6 21" xfId="35580"/>
    <cellStyle name="Input 4 2 3 6 22" xfId="37009"/>
    <cellStyle name="Input 4 2 3 6 23" xfId="38440"/>
    <cellStyle name="Input 4 2 3 6 24" xfId="39865"/>
    <cellStyle name="Input 4 2 3 6 25" xfId="41348"/>
    <cellStyle name="Input 4 2 3 6 26" xfId="42789"/>
    <cellStyle name="Input 4 2 3 6 27" xfId="44212"/>
    <cellStyle name="Input 4 2 3 6 28" xfId="45624"/>
    <cellStyle name="Input 4 2 3 6 29" xfId="47029"/>
    <cellStyle name="Input 4 2 3 6 3" xfId="8953"/>
    <cellStyle name="Input 4 2 3 6 30" xfId="48437"/>
    <cellStyle name="Input 4 2 3 6 31" xfId="49871"/>
    <cellStyle name="Input 4 2 3 6 32" xfId="51305"/>
    <cellStyle name="Input 4 2 3 6 33" xfId="52692"/>
    <cellStyle name="Input 4 2 3 6 34" xfId="54076"/>
    <cellStyle name="Input 4 2 3 6 35" xfId="55484"/>
    <cellStyle name="Input 4 2 3 6 36" xfId="56858"/>
    <cellStyle name="Input 4 2 3 6 37" xfId="58253"/>
    <cellStyle name="Input 4 2 3 6 4" xfId="10406"/>
    <cellStyle name="Input 4 2 3 6 5" xfId="11899"/>
    <cellStyle name="Input 4 2 3 6 6" xfId="13347"/>
    <cellStyle name="Input 4 2 3 6 7" xfId="14881"/>
    <cellStyle name="Input 4 2 3 6 8" xfId="16339"/>
    <cellStyle name="Input 4 2 3 6 9" xfId="17793"/>
    <cellStyle name="Input 4 2 3 7" xfId="4075"/>
    <cellStyle name="Input 4 2 3 7 10" xfId="19403"/>
    <cellStyle name="Input 4 2 3 7 11" xfId="20933"/>
    <cellStyle name="Input 4 2 3 7 12" xfId="22369"/>
    <cellStyle name="Input 4 2 3 7 13" xfId="23895"/>
    <cellStyle name="Input 4 2 3 7 14" xfId="25372"/>
    <cellStyle name="Input 4 2 3 7 15" xfId="26814"/>
    <cellStyle name="Input 4 2 3 7 16" xfId="28324"/>
    <cellStyle name="Input 4 2 3 7 17" xfId="29829"/>
    <cellStyle name="Input 4 2 3 7 18" xfId="31266"/>
    <cellStyle name="Input 4 2 3 7 19" xfId="32772"/>
    <cellStyle name="Input 4 2 3 7 2" xfId="5549"/>
    <cellStyle name="Input 4 2 3 7 20" xfId="34224"/>
    <cellStyle name="Input 4 2 3 7 21" xfId="35665"/>
    <cellStyle name="Input 4 2 3 7 22" xfId="37094"/>
    <cellStyle name="Input 4 2 3 7 23" xfId="38525"/>
    <cellStyle name="Input 4 2 3 7 24" xfId="39950"/>
    <cellStyle name="Input 4 2 3 7 25" xfId="41433"/>
    <cellStyle name="Input 4 2 3 7 26" xfId="42874"/>
    <cellStyle name="Input 4 2 3 7 27" xfId="44297"/>
    <cellStyle name="Input 4 2 3 7 28" xfId="45709"/>
    <cellStyle name="Input 4 2 3 7 29" xfId="47114"/>
    <cellStyle name="Input 4 2 3 7 3" xfId="9038"/>
    <cellStyle name="Input 4 2 3 7 30" xfId="48522"/>
    <cellStyle name="Input 4 2 3 7 31" xfId="49956"/>
    <cellStyle name="Input 4 2 3 7 32" xfId="51390"/>
    <cellStyle name="Input 4 2 3 7 33" xfId="52777"/>
    <cellStyle name="Input 4 2 3 7 34" xfId="54161"/>
    <cellStyle name="Input 4 2 3 7 35" xfId="55569"/>
    <cellStyle name="Input 4 2 3 7 36" xfId="56943"/>
    <cellStyle name="Input 4 2 3 7 37" xfId="58338"/>
    <cellStyle name="Input 4 2 3 7 4" xfId="10491"/>
    <cellStyle name="Input 4 2 3 7 5" xfId="11984"/>
    <cellStyle name="Input 4 2 3 7 6" xfId="13432"/>
    <cellStyle name="Input 4 2 3 7 7" xfId="14966"/>
    <cellStyle name="Input 4 2 3 7 8" xfId="16424"/>
    <cellStyle name="Input 4 2 3 7 9" xfId="17878"/>
    <cellStyle name="Input 4 2 3 8" xfId="4156"/>
    <cellStyle name="Input 4 2 3 8 10" xfId="19484"/>
    <cellStyle name="Input 4 2 3 8 11" xfId="21014"/>
    <cellStyle name="Input 4 2 3 8 12" xfId="22450"/>
    <cellStyle name="Input 4 2 3 8 13" xfId="23976"/>
    <cellStyle name="Input 4 2 3 8 14" xfId="25453"/>
    <cellStyle name="Input 4 2 3 8 15" xfId="26895"/>
    <cellStyle name="Input 4 2 3 8 16" xfId="28405"/>
    <cellStyle name="Input 4 2 3 8 17" xfId="29910"/>
    <cellStyle name="Input 4 2 3 8 18" xfId="31347"/>
    <cellStyle name="Input 4 2 3 8 19" xfId="32853"/>
    <cellStyle name="Input 4 2 3 8 2" xfId="5630"/>
    <cellStyle name="Input 4 2 3 8 20" xfId="34305"/>
    <cellStyle name="Input 4 2 3 8 21" xfId="35746"/>
    <cellStyle name="Input 4 2 3 8 22" xfId="37175"/>
    <cellStyle name="Input 4 2 3 8 23" xfId="38606"/>
    <cellStyle name="Input 4 2 3 8 24" xfId="40031"/>
    <cellStyle name="Input 4 2 3 8 25" xfId="41514"/>
    <cellStyle name="Input 4 2 3 8 26" xfId="42955"/>
    <cellStyle name="Input 4 2 3 8 27" xfId="44378"/>
    <cellStyle name="Input 4 2 3 8 28" xfId="45790"/>
    <cellStyle name="Input 4 2 3 8 29" xfId="47195"/>
    <cellStyle name="Input 4 2 3 8 3" xfId="9119"/>
    <cellStyle name="Input 4 2 3 8 30" xfId="48603"/>
    <cellStyle name="Input 4 2 3 8 31" xfId="50037"/>
    <cellStyle name="Input 4 2 3 8 32" xfId="51471"/>
    <cellStyle name="Input 4 2 3 8 33" xfId="52858"/>
    <cellStyle name="Input 4 2 3 8 34" xfId="54242"/>
    <cellStyle name="Input 4 2 3 8 35" xfId="55650"/>
    <cellStyle name="Input 4 2 3 8 36" xfId="57024"/>
    <cellStyle name="Input 4 2 3 8 37" xfId="58419"/>
    <cellStyle name="Input 4 2 3 8 4" xfId="10572"/>
    <cellStyle name="Input 4 2 3 8 5" xfId="12065"/>
    <cellStyle name="Input 4 2 3 8 6" xfId="13513"/>
    <cellStyle name="Input 4 2 3 8 7" xfId="15047"/>
    <cellStyle name="Input 4 2 3 8 8" xfId="16505"/>
    <cellStyle name="Input 4 2 3 8 9" xfId="17959"/>
    <cellStyle name="Input 4 2 3 9" xfId="4218"/>
    <cellStyle name="Input 4 2 3 9 10" xfId="19546"/>
    <cellStyle name="Input 4 2 3 9 11" xfId="21076"/>
    <cellStyle name="Input 4 2 3 9 12" xfId="22512"/>
    <cellStyle name="Input 4 2 3 9 13" xfId="24038"/>
    <cellStyle name="Input 4 2 3 9 14" xfId="25515"/>
    <cellStyle name="Input 4 2 3 9 15" xfId="26957"/>
    <cellStyle name="Input 4 2 3 9 16" xfId="28467"/>
    <cellStyle name="Input 4 2 3 9 17" xfId="29972"/>
    <cellStyle name="Input 4 2 3 9 18" xfId="31409"/>
    <cellStyle name="Input 4 2 3 9 19" xfId="32915"/>
    <cellStyle name="Input 4 2 3 9 2" xfId="5692"/>
    <cellStyle name="Input 4 2 3 9 20" xfId="34367"/>
    <cellStyle name="Input 4 2 3 9 21" xfId="35808"/>
    <cellStyle name="Input 4 2 3 9 22" xfId="37237"/>
    <cellStyle name="Input 4 2 3 9 23" xfId="38668"/>
    <cellStyle name="Input 4 2 3 9 24" xfId="40093"/>
    <cellStyle name="Input 4 2 3 9 25" xfId="41576"/>
    <cellStyle name="Input 4 2 3 9 26" xfId="43017"/>
    <cellStyle name="Input 4 2 3 9 27" xfId="44440"/>
    <cellStyle name="Input 4 2 3 9 28" xfId="45852"/>
    <cellStyle name="Input 4 2 3 9 29" xfId="47257"/>
    <cellStyle name="Input 4 2 3 9 3" xfId="9181"/>
    <cellStyle name="Input 4 2 3 9 30" xfId="48665"/>
    <cellStyle name="Input 4 2 3 9 31" xfId="50099"/>
    <cellStyle name="Input 4 2 3 9 32" xfId="51533"/>
    <cellStyle name="Input 4 2 3 9 33" xfId="52920"/>
    <cellStyle name="Input 4 2 3 9 34" xfId="54304"/>
    <cellStyle name="Input 4 2 3 9 35" xfId="55712"/>
    <cellStyle name="Input 4 2 3 9 36" xfId="57086"/>
    <cellStyle name="Input 4 2 3 9 37" xfId="58481"/>
    <cellStyle name="Input 4 2 3 9 4" xfId="10634"/>
    <cellStyle name="Input 4 2 3 9 5" xfId="12127"/>
    <cellStyle name="Input 4 2 3 9 6" xfId="13575"/>
    <cellStyle name="Input 4 2 3 9 7" xfId="15109"/>
    <cellStyle name="Input 4 2 3 9 8" xfId="16567"/>
    <cellStyle name="Input 4 2 3 9 9" xfId="18021"/>
    <cellStyle name="Input 4 2 4" xfId="3478"/>
    <cellStyle name="Input 4 2 4 10" xfId="18808"/>
    <cellStyle name="Input 4 2 4 11" xfId="20338"/>
    <cellStyle name="Input 4 2 4 12" xfId="21776"/>
    <cellStyle name="Input 4 2 4 13" xfId="23303"/>
    <cellStyle name="Input 4 2 4 14" xfId="24778"/>
    <cellStyle name="Input 4 2 4 15" xfId="26222"/>
    <cellStyle name="Input 4 2 4 16" xfId="27730"/>
    <cellStyle name="Input 4 2 4 17" xfId="29237"/>
    <cellStyle name="Input 4 2 4 18" xfId="30670"/>
    <cellStyle name="Input 4 2 4 19" xfId="32179"/>
    <cellStyle name="Input 4 2 4 2" xfId="4962"/>
    <cellStyle name="Input 4 2 4 20" xfId="33631"/>
    <cellStyle name="Input 4 2 4 21" xfId="35072"/>
    <cellStyle name="Input 4 2 4 22" xfId="36502"/>
    <cellStyle name="Input 4 2 4 23" xfId="37932"/>
    <cellStyle name="Input 4 2 4 24" xfId="39356"/>
    <cellStyle name="Input 4 2 4 25" xfId="40847"/>
    <cellStyle name="Input 4 2 4 26" xfId="42284"/>
    <cellStyle name="Input 4 2 4 27" xfId="43706"/>
    <cellStyle name="Input 4 2 4 28" xfId="45119"/>
    <cellStyle name="Input 4 2 4 29" xfId="46527"/>
    <cellStyle name="Input 4 2 4 3" xfId="8442"/>
    <cellStyle name="Input 4 2 4 30" xfId="47933"/>
    <cellStyle name="Input 4 2 4 31" xfId="49371"/>
    <cellStyle name="Input 4 2 4 32" xfId="50803"/>
    <cellStyle name="Input 4 2 4 33" xfId="52193"/>
    <cellStyle name="Input 4 2 4 34" xfId="53574"/>
    <cellStyle name="Input 4 2 4 35" xfId="54985"/>
    <cellStyle name="Input 4 2 4 36" xfId="56357"/>
    <cellStyle name="Input 4 2 4 37" xfId="57755"/>
    <cellStyle name="Input 4 2 4 38" xfId="59844"/>
    <cellStyle name="Input 4 2 4 4" xfId="9899"/>
    <cellStyle name="Input 4 2 4 5" xfId="11388"/>
    <cellStyle name="Input 4 2 4 6" xfId="12839"/>
    <cellStyle name="Input 4 2 4 7" xfId="14372"/>
    <cellStyle name="Input 4 2 4 8" xfId="15830"/>
    <cellStyle name="Input 4 2 4 9" xfId="17285"/>
    <cellStyle name="Input 4 2 5" xfId="3669"/>
    <cellStyle name="Input 4 2 5 10" xfId="18999"/>
    <cellStyle name="Input 4 2 5 11" xfId="20528"/>
    <cellStyle name="Input 4 2 5 12" xfId="21965"/>
    <cellStyle name="Input 4 2 5 13" xfId="23491"/>
    <cellStyle name="Input 4 2 5 14" xfId="24967"/>
    <cellStyle name="Input 4 2 5 15" xfId="26411"/>
    <cellStyle name="Input 4 2 5 16" xfId="27919"/>
    <cellStyle name="Input 4 2 5 17" xfId="29425"/>
    <cellStyle name="Input 4 2 5 18" xfId="30860"/>
    <cellStyle name="Input 4 2 5 19" xfId="32367"/>
    <cellStyle name="Input 4 2 5 2" xfId="5147"/>
    <cellStyle name="Input 4 2 5 20" xfId="33819"/>
    <cellStyle name="Input 4 2 5 21" xfId="35261"/>
    <cellStyle name="Input 4 2 5 22" xfId="36691"/>
    <cellStyle name="Input 4 2 5 23" xfId="38121"/>
    <cellStyle name="Input 4 2 5 24" xfId="39544"/>
    <cellStyle name="Input 4 2 5 25" xfId="41033"/>
    <cellStyle name="Input 4 2 5 26" xfId="42471"/>
    <cellStyle name="Input 4 2 5 27" xfId="43895"/>
    <cellStyle name="Input 4 2 5 28" xfId="45307"/>
    <cellStyle name="Input 4 2 5 29" xfId="46713"/>
    <cellStyle name="Input 4 2 5 3" xfId="8633"/>
    <cellStyle name="Input 4 2 5 30" xfId="48118"/>
    <cellStyle name="Input 4 2 5 31" xfId="49556"/>
    <cellStyle name="Input 4 2 5 32" xfId="50988"/>
    <cellStyle name="Input 4 2 5 33" xfId="52378"/>
    <cellStyle name="Input 4 2 5 34" xfId="53760"/>
    <cellStyle name="Input 4 2 5 35" xfId="55170"/>
    <cellStyle name="Input 4 2 5 36" xfId="56542"/>
    <cellStyle name="Input 4 2 5 37" xfId="57939"/>
    <cellStyle name="Input 4 2 5 4" xfId="10088"/>
    <cellStyle name="Input 4 2 5 5" xfId="11578"/>
    <cellStyle name="Input 4 2 5 6" xfId="13029"/>
    <cellStyle name="Input 4 2 5 7" xfId="14561"/>
    <cellStyle name="Input 4 2 5 8" xfId="16019"/>
    <cellStyle name="Input 4 2 5 9" xfId="17474"/>
    <cellStyle name="Input 4 2 6" xfId="2966"/>
    <cellStyle name="Input 4 2 6 10" xfId="18298"/>
    <cellStyle name="Input 4 2 6 11" xfId="19831"/>
    <cellStyle name="Input 4 2 6 12" xfId="21277"/>
    <cellStyle name="Input 4 2 6 13" xfId="22795"/>
    <cellStyle name="Input 4 2 6 14" xfId="24274"/>
    <cellStyle name="Input 4 2 6 15" xfId="25720"/>
    <cellStyle name="Input 4 2 6 16" xfId="27225"/>
    <cellStyle name="Input 4 2 6 17" xfId="28733"/>
    <cellStyle name="Input 4 2 6 18" xfId="30165"/>
    <cellStyle name="Input 4 2 6 19" xfId="31676"/>
    <cellStyle name="Input 4 2 6 2" xfId="4472"/>
    <cellStyle name="Input 4 2 6 20" xfId="33130"/>
    <cellStyle name="Input 4 2 6 21" xfId="34568"/>
    <cellStyle name="Input 4 2 6 22" xfId="36003"/>
    <cellStyle name="Input 4 2 6 23" xfId="37436"/>
    <cellStyle name="Input 4 2 6 24" xfId="38852"/>
    <cellStyle name="Input 4 2 6 25" xfId="40351"/>
    <cellStyle name="Input 4 2 6 26" xfId="41783"/>
    <cellStyle name="Input 4 2 6 27" xfId="43208"/>
    <cellStyle name="Input 4 2 6 28" xfId="44624"/>
    <cellStyle name="Input 4 2 6 29" xfId="46033"/>
    <cellStyle name="Input 4 2 6 3" xfId="7932"/>
    <cellStyle name="Input 4 2 6 30" xfId="47438"/>
    <cellStyle name="Input 4 2 6 31" xfId="48880"/>
    <cellStyle name="Input 4 2 6 32" xfId="50311"/>
    <cellStyle name="Input 4 2 6 33" xfId="51700"/>
    <cellStyle name="Input 4 2 6 34" xfId="53084"/>
    <cellStyle name="Input 4 2 6 35" xfId="54494"/>
    <cellStyle name="Input 4 2 6 36" xfId="55868"/>
    <cellStyle name="Input 4 2 6 37" xfId="57267"/>
    <cellStyle name="Input 4 2 6 4" xfId="9390"/>
    <cellStyle name="Input 4 2 6 5" xfId="10885"/>
    <cellStyle name="Input 4 2 6 6" xfId="12334"/>
    <cellStyle name="Input 4 2 6 7" xfId="13867"/>
    <cellStyle name="Input 4 2 6 8" xfId="15323"/>
    <cellStyle name="Input 4 2 6 9" xfId="16780"/>
    <cellStyle name="Input 4 2 7" xfId="3720"/>
    <cellStyle name="Input 4 2 7 10" xfId="19050"/>
    <cellStyle name="Input 4 2 7 11" xfId="20579"/>
    <cellStyle name="Input 4 2 7 12" xfId="22016"/>
    <cellStyle name="Input 4 2 7 13" xfId="23542"/>
    <cellStyle name="Input 4 2 7 14" xfId="25018"/>
    <cellStyle name="Input 4 2 7 15" xfId="26461"/>
    <cellStyle name="Input 4 2 7 16" xfId="27970"/>
    <cellStyle name="Input 4 2 7 17" xfId="29475"/>
    <cellStyle name="Input 4 2 7 18" xfId="30911"/>
    <cellStyle name="Input 4 2 7 19" xfId="32417"/>
    <cellStyle name="Input 4 2 7 2" xfId="5198"/>
    <cellStyle name="Input 4 2 7 20" xfId="33869"/>
    <cellStyle name="Input 4 2 7 21" xfId="35312"/>
    <cellStyle name="Input 4 2 7 22" xfId="36742"/>
    <cellStyle name="Input 4 2 7 23" xfId="38172"/>
    <cellStyle name="Input 4 2 7 24" xfId="39595"/>
    <cellStyle name="Input 4 2 7 25" xfId="41082"/>
    <cellStyle name="Input 4 2 7 26" xfId="42521"/>
    <cellStyle name="Input 4 2 7 27" xfId="43945"/>
    <cellStyle name="Input 4 2 7 28" xfId="45357"/>
    <cellStyle name="Input 4 2 7 29" xfId="46762"/>
    <cellStyle name="Input 4 2 7 3" xfId="8684"/>
    <cellStyle name="Input 4 2 7 30" xfId="48169"/>
    <cellStyle name="Input 4 2 7 31" xfId="49605"/>
    <cellStyle name="Input 4 2 7 32" xfId="51038"/>
    <cellStyle name="Input 4 2 7 33" xfId="52427"/>
    <cellStyle name="Input 4 2 7 34" xfId="53810"/>
    <cellStyle name="Input 4 2 7 35" xfId="55219"/>
    <cellStyle name="Input 4 2 7 36" xfId="56592"/>
    <cellStyle name="Input 4 2 7 37" xfId="57988"/>
    <cellStyle name="Input 4 2 7 4" xfId="10139"/>
    <cellStyle name="Input 4 2 7 5" xfId="11629"/>
    <cellStyle name="Input 4 2 7 6" xfId="13079"/>
    <cellStyle name="Input 4 2 7 7" xfId="14612"/>
    <cellStyle name="Input 4 2 7 8" xfId="16070"/>
    <cellStyle name="Input 4 2 7 9" xfId="17525"/>
    <cellStyle name="Input 4 2 8" xfId="3936"/>
    <cellStyle name="Input 4 2 8 10" xfId="19264"/>
    <cellStyle name="Input 4 2 8 11" xfId="20794"/>
    <cellStyle name="Input 4 2 8 12" xfId="22230"/>
    <cellStyle name="Input 4 2 8 13" xfId="23756"/>
    <cellStyle name="Input 4 2 8 14" xfId="25233"/>
    <cellStyle name="Input 4 2 8 15" xfId="26675"/>
    <cellStyle name="Input 4 2 8 16" xfId="28185"/>
    <cellStyle name="Input 4 2 8 17" xfId="29690"/>
    <cellStyle name="Input 4 2 8 18" xfId="31127"/>
    <cellStyle name="Input 4 2 8 19" xfId="32633"/>
    <cellStyle name="Input 4 2 8 2" xfId="5410"/>
    <cellStyle name="Input 4 2 8 20" xfId="34085"/>
    <cellStyle name="Input 4 2 8 21" xfId="35526"/>
    <cellStyle name="Input 4 2 8 22" xfId="36955"/>
    <cellStyle name="Input 4 2 8 23" xfId="38386"/>
    <cellStyle name="Input 4 2 8 24" xfId="39811"/>
    <cellStyle name="Input 4 2 8 25" xfId="41294"/>
    <cellStyle name="Input 4 2 8 26" xfId="42735"/>
    <cellStyle name="Input 4 2 8 27" xfId="44158"/>
    <cellStyle name="Input 4 2 8 28" xfId="45570"/>
    <cellStyle name="Input 4 2 8 29" xfId="46975"/>
    <cellStyle name="Input 4 2 8 3" xfId="8899"/>
    <cellStyle name="Input 4 2 8 30" xfId="48383"/>
    <cellStyle name="Input 4 2 8 31" xfId="49817"/>
    <cellStyle name="Input 4 2 8 32" xfId="51251"/>
    <cellStyle name="Input 4 2 8 33" xfId="52638"/>
    <cellStyle name="Input 4 2 8 34" xfId="54022"/>
    <cellStyle name="Input 4 2 8 35" xfId="55430"/>
    <cellStyle name="Input 4 2 8 36" xfId="56804"/>
    <cellStyle name="Input 4 2 8 37" xfId="58199"/>
    <cellStyle name="Input 4 2 8 4" xfId="10352"/>
    <cellStyle name="Input 4 2 8 5" xfId="11845"/>
    <cellStyle name="Input 4 2 8 6" xfId="13293"/>
    <cellStyle name="Input 4 2 8 7" xfId="14827"/>
    <cellStyle name="Input 4 2 8 8" xfId="16285"/>
    <cellStyle name="Input 4 2 8 9" xfId="17739"/>
    <cellStyle name="Input 4 2 9" xfId="4011"/>
    <cellStyle name="Input 4 2 9 10" xfId="19339"/>
    <cellStyle name="Input 4 2 9 11" xfId="20869"/>
    <cellStyle name="Input 4 2 9 12" xfId="22305"/>
    <cellStyle name="Input 4 2 9 13" xfId="23831"/>
    <cellStyle name="Input 4 2 9 14" xfId="25308"/>
    <cellStyle name="Input 4 2 9 15" xfId="26750"/>
    <cellStyle name="Input 4 2 9 16" xfId="28260"/>
    <cellStyle name="Input 4 2 9 17" xfId="29765"/>
    <cellStyle name="Input 4 2 9 18" xfId="31202"/>
    <cellStyle name="Input 4 2 9 19" xfId="32708"/>
    <cellStyle name="Input 4 2 9 2" xfId="5485"/>
    <cellStyle name="Input 4 2 9 20" xfId="34160"/>
    <cellStyle name="Input 4 2 9 21" xfId="35601"/>
    <cellStyle name="Input 4 2 9 22" xfId="37030"/>
    <cellStyle name="Input 4 2 9 23" xfId="38461"/>
    <cellStyle name="Input 4 2 9 24" xfId="39886"/>
    <cellStyle name="Input 4 2 9 25" xfId="41369"/>
    <cellStyle name="Input 4 2 9 26" xfId="42810"/>
    <cellStyle name="Input 4 2 9 27" xfId="44233"/>
    <cellStyle name="Input 4 2 9 28" xfId="45645"/>
    <cellStyle name="Input 4 2 9 29" xfId="47050"/>
    <cellStyle name="Input 4 2 9 3" xfId="8974"/>
    <cellStyle name="Input 4 2 9 30" xfId="48458"/>
    <cellStyle name="Input 4 2 9 31" xfId="49892"/>
    <cellStyle name="Input 4 2 9 32" xfId="51326"/>
    <cellStyle name="Input 4 2 9 33" xfId="52713"/>
    <cellStyle name="Input 4 2 9 34" xfId="54097"/>
    <cellStyle name="Input 4 2 9 35" xfId="55505"/>
    <cellStyle name="Input 4 2 9 36" xfId="56879"/>
    <cellStyle name="Input 4 2 9 37" xfId="58274"/>
    <cellStyle name="Input 4 2 9 4" xfId="10427"/>
    <cellStyle name="Input 4 2 9 5" xfId="11920"/>
    <cellStyle name="Input 4 2 9 6" xfId="13368"/>
    <cellStyle name="Input 4 2 9 7" xfId="14902"/>
    <cellStyle name="Input 4 2 9 8" xfId="16360"/>
    <cellStyle name="Input 4 2 9 9" xfId="17814"/>
    <cellStyle name="Input 4 20" xfId="26371"/>
    <cellStyle name="Input 4 21" xfId="5888"/>
    <cellStyle name="Input 4 22" xfId="36255"/>
    <cellStyle name="Input 4 23" xfId="45874"/>
    <cellStyle name="Input 4 24" xfId="6369"/>
    <cellStyle name="Input 4 25" xfId="50562"/>
    <cellStyle name="Input 4 26" xfId="36007"/>
    <cellStyle name="Input 4 27" xfId="58552"/>
    <cellStyle name="Input 4 3" xfId="2275"/>
    <cellStyle name="Input 4 3 10" xfId="2744"/>
    <cellStyle name="Input 4 3 11" xfId="4278"/>
    <cellStyle name="Input 4 3 12" xfId="7409"/>
    <cellStyle name="Input 4 3 13" xfId="6068"/>
    <cellStyle name="Input 4 3 14" xfId="7583"/>
    <cellStyle name="Input 4 3 15" xfId="6470"/>
    <cellStyle name="Input 4 3 16" xfId="5914"/>
    <cellStyle name="Input 4 3 17" xfId="19609"/>
    <cellStyle name="Input 4 3 18" xfId="26976"/>
    <cellStyle name="Input 4 3 19" xfId="25533"/>
    <cellStyle name="Input 4 3 2" xfId="3593"/>
    <cellStyle name="Input 4 3 2 10" xfId="18923"/>
    <cellStyle name="Input 4 3 2 11" xfId="20452"/>
    <cellStyle name="Input 4 3 2 12" xfId="21890"/>
    <cellStyle name="Input 4 3 2 13" xfId="23416"/>
    <cellStyle name="Input 4 3 2 14" xfId="24891"/>
    <cellStyle name="Input 4 3 2 15" xfId="26335"/>
    <cellStyle name="Input 4 3 2 16" xfId="27844"/>
    <cellStyle name="Input 4 3 2 17" xfId="29349"/>
    <cellStyle name="Input 4 3 2 18" xfId="30784"/>
    <cellStyle name="Input 4 3 2 19" xfId="32291"/>
    <cellStyle name="Input 4 3 2 2" xfId="5072"/>
    <cellStyle name="Input 4 3 2 20" xfId="33744"/>
    <cellStyle name="Input 4 3 2 21" xfId="35186"/>
    <cellStyle name="Input 4 3 2 22" xfId="36615"/>
    <cellStyle name="Input 4 3 2 23" xfId="38046"/>
    <cellStyle name="Input 4 3 2 24" xfId="39469"/>
    <cellStyle name="Input 4 3 2 25" xfId="40957"/>
    <cellStyle name="Input 4 3 2 26" xfId="42396"/>
    <cellStyle name="Input 4 3 2 27" xfId="43819"/>
    <cellStyle name="Input 4 3 2 28" xfId="45231"/>
    <cellStyle name="Input 4 3 2 29" xfId="46638"/>
    <cellStyle name="Input 4 3 2 3" xfId="8557"/>
    <cellStyle name="Input 4 3 2 30" xfId="48043"/>
    <cellStyle name="Input 4 3 2 31" xfId="49481"/>
    <cellStyle name="Input 4 3 2 32" xfId="50913"/>
    <cellStyle name="Input 4 3 2 33" xfId="52303"/>
    <cellStyle name="Input 4 3 2 34" xfId="53685"/>
    <cellStyle name="Input 4 3 2 35" xfId="55095"/>
    <cellStyle name="Input 4 3 2 36" xfId="56467"/>
    <cellStyle name="Input 4 3 2 37" xfId="57864"/>
    <cellStyle name="Input 4 3 2 38" xfId="60097"/>
    <cellStyle name="Input 4 3 2 4" xfId="10012"/>
    <cellStyle name="Input 4 3 2 5" xfId="11502"/>
    <cellStyle name="Input 4 3 2 6" xfId="12953"/>
    <cellStyle name="Input 4 3 2 7" xfId="14486"/>
    <cellStyle name="Input 4 3 2 8" xfId="15943"/>
    <cellStyle name="Input 4 3 2 9" xfId="17399"/>
    <cellStyle name="Input 4 3 20" xfId="24532"/>
    <cellStyle name="Input 4 3 21" xfId="6658"/>
    <cellStyle name="Input 4 3 22" xfId="43603"/>
    <cellStyle name="Input 4 3 23" xfId="43213"/>
    <cellStyle name="Input 4 3 24" xfId="58670"/>
    <cellStyle name="Input 4 3 3" xfId="3696"/>
    <cellStyle name="Input 4 3 3 10" xfId="19026"/>
    <cellStyle name="Input 4 3 3 11" xfId="20555"/>
    <cellStyle name="Input 4 3 3 12" xfId="21992"/>
    <cellStyle name="Input 4 3 3 13" xfId="23518"/>
    <cellStyle name="Input 4 3 3 14" xfId="24994"/>
    <cellStyle name="Input 4 3 3 15" xfId="26437"/>
    <cellStyle name="Input 4 3 3 16" xfId="27946"/>
    <cellStyle name="Input 4 3 3 17" xfId="29451"/>
    <cellStyle name="Input 4 3 3 18" xfId="30887"/>
    <cellStyle name="Input 4 3 3 19" xfId="32393"/>
    <cellStyle name="Input 4 3 3 2" xfId="5174"/>
    <cellStyle name="Input 4 3 3 20" xfId="33845"/>
    <cellStyle name="Input 4 3 3 21" xfId="35288"/>
    <cellStyle name="Input 4 3 3 22" xfId="36718"/>
    <cellStyle name="Input 4 3 3 23" xfId="38148"/>
    <cellStyle name="Input 4 3 3 24" xfId="39571"/>
    <cellStyle name="Input 4 3 3 25" xfId="41058"/>
    <cellStyle name="Input 4 3 3 26" xfId="42497"/>
    <cellStyle name="Input 4 3 3 27" xfId="43921"/>
    <cellStyle name="Input 4 3 3 28" xfId="45333"/>
    <cellStyle name="Input 4 3 3 29" xfId="46738"/>
    <cellStyle name="Input 4 3 3 3" xfId="8660"/>
    <cellStyle name="Input 4 3 3 30" xfId="48145"/>
    <cellStyle name="Input 4 3 3 31" xfId="49581"/>
    <cellStyle name="Input 4 3 3 32" xfId="51014"/>
    <cellStyle name="Input 4 3 3 33" xfId="52403"/>
    <cellStyle name="Input 4 3 3 34" xfId="53786"/>
    <cellStyle name="Input 4 3 3 35" xfId="55195"/>
    <cellStyle name="Input 4 3 3 36" xfId="56568"/>
    <cellStyle name="Input 4 3 3 37" xfId="57964"/>
    <cellStyle name="Input 4 3 3 4" xfId="10115"/>
    <cellStyle name="Input 4 3 3 5" xfId="11605"/>
    <cellStyle name="Input 4 3 3 6" xfId="13055"/>
    <cellStyle name="Input 4 3 3 7" xfId="14588"/>
    <cellStyle name="Input 4 3 3 8" xfId="16046"/>
    <cellStyle name="Input 4 3 3 9" xfId="17501"/>
    <cellStyle name="Input 4 3 4" xfId="3786"/>
    <cellStyle name="Input 4 3 4 10" xfId="19116"/>
    <cellStyle name="Input 4 3 4 11" xfId="20645"/>
    <cellStyle name="Input 4 3 4 12" xfId="22082"/>
    <cellStyle name="Input 4 3 4 13" xfId="23608"/>
    <cellStyle name="Input 4 3 4 14" xfId="25084"/>
    <cellStyle name="Input 4 3 4 15" xfId="26527"/>
    <cellStyle name="Input 4 3 4 16" xfId="28036"/>
    <cellStyle name="Input 4 3 4 17" xfId="29541"/>
    <cellStyle name="Input 4 3 4 18" xfId="30977"/>
    <cellStyle name="Input 4 3 4 19" xfId="32483"/>
    <cellStyle name="Input 4 3 4 2" xfId="5264"/>
    <cellStyle name="Input 4 3 4 20" xfId="33935"/>
    <cellStyle name="Input 4 3 4 21" xfId="35377"/>
    <cellStyle name="Input 4 3 4 22" xfId="36808"/>
    <cellStyle name="Input 4 3 4 23" xfId="38237"/>
    <cellStyle name="Input 4 3 4 24" xfId="39661"/>
    <cellStyle name="Input 4 3 4 25" xfId="41147"/>
    <cellStyle name="Input 4 3 4 26" xfId="42587"/>
    <cellStyle name="Input 4 3 4 27" xfId="44010"/>
    <cellStyle name="Input 4 3 4 28" xfId="45423"/>
    <cellStyle name="Input 4 3 4 29" xfId="46827"/>
    <cellStyle name="Input 4 3 4 3" xfId="8749"/>
    <cellStyle name="Input 4 3 4 30" xfId="48235"/>
    <cellStyle name="Input 4 3 4 31" xfId="49671"/>
    <cellStyle name="Input 4 3 4 32" xfId="51104"/>
    <cellStyle name="Input 4 3 4 33" xfId="52492"/>
    <cellStyle name="Input 4 3 4 34" xfId="53876"/>
    <cellStyle name="Input 4 3 4 35" xfId="55284"/>
    <cellStyle name="Input 4 3 4 36" xfId="56658"/>
    <cellStyle name="Input 4 3 4 37" xfId="58053"/>
    <cellStyle name="Input 4 3 4 4" xfId="10205"/>
    <cellStyle name="Input 4 3 4 5" xfId="11695"/>
    <cellStyle name="Input 4 3 4 6" xfId="13145"/>
    <cellStyle name="Input 4 3 4 7" xfId="14677"/>
    <cellStyle name="Input 4 3 4 8" xfId="16136"/>
    <cellStyle name="Input 4 3 4 9" xfId="17591"/>
    <cellStyle name="Input 4 3 5" xfId="3866"/>
    <cellStyle name="Input 4 3 5 10" xfId="19195"/>
    <cellStyle name="Input 4 3 5 11" xfId="20725"/>
    <cellStyle name="Input 4 3 5 12" xfId="22161"/>
    <cellStyle name="Input 4 3 5 13" xfId="23687"/>
    <cellStyle name="Input 4 3 5 14" xfId="25163"/>
    <cellStyle name="Input 4 3 5 15" xfId="26606"/>
    <cellStyle name="Input 4 3 5 16" xfId="28116"/>
    <cellStyle name="Input 4 3 5 17" xfId="29621"/>
    <cellStyle name="Input 4 3 5 18" xfId="31057"/>
    <cellStyle name="Input 4 3 5 19" xfId="32563"/>
    <cellStyle name="Input 4 3 5 2" xfId="5342"/>
    <cellStyle name="Input 4 3 5 20" xfId="34015"/>
    <cellStyle name="Input 4 3 5 21" xfId="35457"/>
    <cellStyle name="Input 4 3 5 22" xfId="36886"/>
    <cellStyle name="Input 4 3 5 23" xfId="38316"/>
    <cellStyle name="Input 4 3 5 24" xfId="39741"/>
    <cellStyle name="Input 4 3 5 25" xfId="41226"/>
    <cellStyle name="Input 4 3 5 26" xfId="42666"/>
    <cellStyle name="Input 4 3 5 27" xfId="44089"/>
    <cellStyle name="Input 4 3 5 28" xfId="45502"/>
    <cellStyle name="Input 4 3 5 29" xfId="46905"/>
    <cellStyle name="Input 4 3 5 3" xfId="8829"/>
    <cellStyle name="Input 4 3 5 30" xfId="48315"/>
    <cellStyle name="Input 4 3 5 31" xfId="49749"/>
    <cellStyle name="Input 4 3 5 32" xfId="51182"/>
    <cellStyle name="Input 4 3 5 33" xfId="52570"/>
    <cellStyle name="Input 4 3 5 34" xfId="53954"/>
    <cellStyle name="Input 4 3 5 35" xfId="55362"/>
    <cellStyle name="Input 4 3 5 36" xfId="56736"/>
    <cellStyle name="Input 4 3 5 37" xfId="58131"/>
    <cellStyle name="Input 4 3 5 4" xfId="10284"/>
    <cellStyle name="Input 4 3 5 5" xfId="11775"/>
    <cellStyle name="Input 4 3 5 6" xfId="13225"/>
    <cellStyle name="Input 4 3 5 7" xfId="14757"/>
    <cellStyle name="Input 4 3 5 8" xfId="16216"/>
    <cellStyle name="Input 4 3 5 9" xfId="17671"/>
    <cellStyle name="Input 4 3 6" xfId="3945"/>
    <cellStyle name="Input 4 3 6 10" xfId="19273"/>
    <cellStyle name="Input 4 3 6 11" xfId="20803"/>
    <cellStyle name="Input 4 3 6 12" xfId="22239"/>
    <cellStyle name="Input 4 3 6 13" xfId="23765"/>
    <cellStyle name="Input 4 3 6 14" xfId="25242"/>
    <cellStyle name="Input 4 3 6 15" xfId="26684"/>
    <cellStyle name="Input 4 3 6 16" xfId="28194"/>
    <cellStyle name="Input 4 3 6 17" xfId="29699"/>
    <cellStyle name="Input 4 3 6 18" xfId="31136"/>
    <cellStyle name="Input 4 3 6 19" xfId="32642"/>
    <cellStyle name="Input 4 3 6 2" xfId="5419"/>
    <cellStyle name="Input 4 3 6 20" xfId="34094"/>
    <cellStyle name="Input 4 3 6 21" xfId="35535"/>
    <cellStyle name="Input 4 3 6 22" xfId="36964"/>
    <cellStyle name="Input 4 3 6 23" xfId="38395"/>
    <cellStyle name="Input 4 3 6 24" xfId="39820"/>
    <cellStyle name="Input 4 3 6 25" xfId="41303"/>
    <cellStyle name="Input 4 3 6 26" xfId="42744"/>
    <cellStyle name="Input 4 3 6 27" xfId="44167"/>
    <cellStyle name="Input 4 3 6 28" xfId="45579"/>
    <cellStyle name="Input 4 3 6 29" xfId="46984"/>
    <cellStyle name="Input 4 3 6 3" xfId="8908"/>
    <cellStyle name="Input 4 3 6 30" xfId="48392"/>
    <cellStyle name="Input 4 3 6 31" xfId="49826"/>
    <cellStyle name="Input 4 3 6 32" xfId="51260"/>
    <cellStyle name="Input 4 3 6 33" xfId="52647"/>
    <cellStyle name="Input 4 3 6 34" xfId="54031"/>
    <cellStyle name="Input 4 3 6 35" xfId="55439"/>
    <cellStyle name="Input 4 3 6 36" xfId="56813"/>
    <cellStyle name="Input 4 3 6 37" xfId="58208"/>
    <cellStyle name="Input 4 3 6 4" xfId="10361"/>
    <cellStyle name="Input 4 3 6 5" xfId="11854"/>
    <cellStyle name="Input 4 3 6 6" xfId="13302"/>
    <cellStyle name="Input 4 3 6 7" xfId="14836"/>
    <cellStyle name="Input 4 3 6 8" xfId="16294"/>
    <cellStyle name="Input 4 3 6 9" xfId="17748"/>
    <cellStyle name="Input 4 3 7" xfId="4026"/>
    <cellStyle name="Input 4 3 7 10" xfId="19354"/>
    <cellStyle name="Input 4 3 7 11" xfId="20884"/>
    <cellStyle name="Input 4 3 7 12" xfId="22320"/>
    <cellStyle name="Input 4 3 7 13" xfId="23846"/>
    <cellStyle name="Input 4 3 7 14" xfId="25323"/>
    <cellStyle name="Input 4 3 7 15" xfId="26765"/>
    <cellStyle name="Input 4 3 7 16" xfId="28275"/>
    <cellStyle name="Input 4 3 7 17" xfId="29780"/>
    <cellStyle name="Input 4 3 7 18" xfId="31217"/>
    <cellStyle name="Input 4 3 7 19" xfId="32723"/>
    <cellStyle name="Input 4 3 7 2" xfId="5500"/>
    <cellStyle name="Input 4 3 7 20" xfId="34175"/>
    <cellStyle name="Input 4 3 7 21" xfId="35616"/>
    <cellStyle name="Input 4 3 7 22" xfId="37045"/>
    <cellStyle name="Input 4 3 7 23" xfId="38476"/>
    <cellStyle name="Input 4 3 7 24" xfId="39901"/>
    <cellStyle name="Input 4 3 7 25" xfId="41384"/>
    <cellStyle name="Input 4 3 7 26" xfId="42825"/>
    <cellStyle name="Input 4 3 7 27" xfId="44248"/>
    <cellStyle name="Input 4 3 7 28" xfId="45660"/>
    <cellStyle name="Input 4 3 7 29" xfId="47065"/>
    <cellStyle name="Input 4 3 7 3" xfId="8989"/>
    <cellStyle name="Input 4 3 7 30" xfId="48473"/>
    <cellStyle name="Input 4 3 7 31" xfId="49907"/>
    <cellStyle name="Input 4 3 7 32" xfId="51341"/>
    <cellStyle name="Input 4 3 7 33" xfId="52728"/>
    <cellStyle name="Input 4 3 7 34" xfId="54112"/>
    <cellStyle name="Input 4 3 7 35" xfId="55520"/>
    <cellStyle name="Input 4 3 7 36" xfId="56894"/>
    <cellStyle name="Input 4 3 7 37" xfId="58289"/>
    <cellStyle name="Input 4 3 7 4" xfId="10442"/>
    <cellStyle name="Input 4 3 7 5" xfId="11935"/>
    <cellStyle name="Input 4 3 7 6" xfId="13383"/>
    <cellStyle name="Input 4 3 7 7" xfId="14917"/>
    <cellStyle name="Input 4 3 7 8" xfId="16375"/>
    <cellStyle name="Input 4 3 7 9" xfId="17829"/>
    <cellStyle name="Input 4 3 8" xfId="4112"/>
    <cellStyle name="Input 4 3 8 10" xfId="19440"/>
    <cellStyle name="Input 4 3 8 11" xfId="20970"/>
    <cellStyle name="Input 4 3 8 12" xfId="22406"/>
    <cellStyle name="Input 4 3 8 13" xfId="23932"/>
    <cellStyle name="Input 4 3 8 14" xfId="25409"/>
    <cellStyle name="Input 4 3 8 15" xfId="26851"/>
    <cellStyle name="Input 4 3 8 16" xfId="28361"/>
    <cellStyle name="Input 4 3 8 17" xfId="29866"/>
    <cellStyle name="Input 4 3 8 18" xfId="31303"/>
    <cellStyle name="Input 4 3 8 19" xfId="32809"/>
    <cellStyle name="Input 4 3 8 2" xfId="5586"/>
    <cellStyle name="Input 4 3 8 20" xfId="34261"/>
    <cellStyle name="Input 4 3 8 21" xfId="35702"/>
    <cellStyle name="Input 4 3 8 22" xfId="37131"/>
    <cellStyle name="Input 4 3 8 23" xfId="38562"/>
    <cellStyle name="Input 4 3 8 24" xfId="39987"/>
    <cellStyle name="Input 4 3 8 25" xfId="41470"/>
    <cellStyle name="Input 4 3 8 26" xfId="42911"/>
    <cellStyle name="Input 4 3 8 27" xfId="44334"/>
    <cellStyle name="Input 4 3 8 28" xfId="45746"/>
    <cellStyle name="Input 4 3 8 29" xfId="47151"/>
    <cellStyle name="Input 4 3 8 3" xfId="9075"/>
    <cellStyle name="Input 4 3 8 30" xfId="48559"/>
    <cellStyle name="Input 4 3 8 31" xfId="49993"/>
    <cellStyle name="Input 4 3 8 32" xfId="51427"/>
    <cellStyle name="Input 4 3 8 33" xfId="52814"/>
    <cellStyle name="Input 4 3 8 34" xfId="54198"/>
    <cellStyle name="Input 4 3 8 35" xfId="55606"/>
    <cellStyle name="Input 4 3 8 36" xfId="56980"/>
    <cellStyle name="Input 4 3 8 37" xfId="58375"/>
    <cellStyle name="Input 4 3 8 4" xfId="10528"/>
    <cellStyle name="Input 4 3 8 5" xfId="12021"/>
    <cellStyle name="Input 4 3 8 6" xfId="13469"/>
    <cellStyle name="Input 4 3 8 7" xfId="15003"/>
    <cellStyle name="Input 4 3 8 8" xfId="16461"/>
    <cellStyle name="Input 4 3 8 9" xfId="17915"/>
    <cellStyle name="Input 4 3 9" xfId="4179"/>
    <cellStyle name="Input 4 3 9 10" xfId="19507"/>
    <cellStyle name="Input 4 3 9 11" xfId="21037"/>
    <cellStyle name="Input 4 3 9 12" xfId="22473"/>
    <cellStyle name="Input 4 3 9 13" xfId="23999"/>
    <cellStyle name="Input 4 3 9 14" xfId="25476"/>
    <cellStyle name="Input 4 3 9 15" xfId="26918"/>
    <cellStyle name="Input 4 3 9 16" xfId="28428"/>
    <cellStyle name="Input 4 3 9 17" xfId="29933"/>
    <cellStyle name="Input 4 3 9 18" xfId="31370"/>
    <cellStyle name="Input 4 3 9 19" xfId="32876"/>
    <cellStyle name="Input 4 3 9 2" xfId="5653"/>
    <cellStyle name="Input 4 3 9 20" xfId="34328"/>
    <cellStyle name="Input 4 3 9 21" xfId="35769"/>
    <cellStyle name="Input 4 3 9 22" xfId="37198"/>
    <cellStyle name="Input 4 3 9 23" xfId="38629"/>
    <cellStyle name="Input 4 3 9 24" xfId="40054"/>
    <cellStyle name="Input 4 3 9 25" xfId="41537"/>
    <cellStyle name="Input 4 3 9 26" xfId="42978"/>
    <cellStyle name="Input 4 3 9 27" xfId="44401"/>
    <cellStyle name="Input 4 3 9 28" xfId="45813"/>
    <cellStyle name="Input 4 3 9 29" xfId="47218"/>
    <cellStyle name="Input 4 3 9 3" xfId="9142"/>
    <cellStyle name="Input 4 3 9 30" xfId="48626"/>
    <cellStyle name="Input 4 3 9 31" xfId="50060"/>
    <cellStyle name="Input 4 3 9 32" xfId="51494"/>
    <cellStyle name="Input 4 3 9 33" xfId="52881"/>
    <cellStyle name="Input 4 3 9 34" xfId="54265"/>
    <cellStyle name="Input 4 3 9 35" xfId="55673"/>
    <cellStyle name="Input 4 3 9 36" xfId="57047"/>
    <cellStyle name="Input 4 3 9 37" xfId="58442"/>
    <cellStyle name="Input 4 3 9 4" xfId="10595"/>
    <cellStyle name="Input 4 3 9 5" xfId="12088"/>
    <cellStyle name="Input 4 3 9 6" xfId="13536"/>
    <cellStyle name="Input 4 3 9 7" xfId="15070"/>
    <cellStyle name="Input 4 3 9 8" xfId="16528"/>
    <cellStyle name="Input 4 3 9 9" xfId="17982"/>
    <cellStyle name="Input 4 4" xfId="2298"/>
    <cellStyle name="Input 4 4 10" xfId="2763"/>
    <cellStyle name="Input 4 4 11" xfId="4297"/>
    <cellStyle name="Input 4 4 12" xfId="6133"/>
    <cellStyle name="Input 4 4 13" xfId="6706"/>
    <cellStyle name="Input 4 4 14" xfId="6887"/>
    <cellStyle name="Input 4 4 15" xfId="6459"/>
    <cellStyle name="Input 4 4 16" xfId="6017"/>
    <cellStyle name="Input 4 4 17" xfId="7232"/>
    <cellStyle name="Input 4 4 18" xfId="6548"/>
    <cellStyle name="Input 4 4 19" xfId="27392"/>
    <cellStyle name="Input 4 4 2" xfId="3612"/>
    <cellStyle name="Input 4 4 2 10" xfId="18942"/>
    <cellStyle name="Input 4 4 2 11" xfId="20471"/>
    <cellStyle name="Input 4 4 2 12" xfId="21909"/>
    <cellStyle name="Input 4 4 2 13" xfId="23435"/>
    <cellStyle name="Input 4 4 2 14" xfId="24910"/>
    <cellStyle name="Input 4 4 2 15" xfId="26354"/>
    <cellStyle name="Input 4 4 2 16" xfId="27863"/>
    <cellStyle name="Input 4 4 2 17" xfId="29368"/>
    <cellStyle name="Input 4 4 2 18" xfId="30803"/>
    <cellStyle name="Input 4 4 2 19" xfId="32310"/>
    <cellStyle name="Input 4 4 2 2" xfId="5091"/>
    <cellStyle name="Input 4 4 2 20" xfId="33763"/>
    <cellStyle name="Input 4 4 2 21" xfId="35205"/>
    <cellStyle name="Input 4 4 2 22" xfId="36634"/>
    <cellStyle name="Input 4 4 2 23" xfId="38065"/>
    <cellStyle name="Input 4 4 2 24" xfId="39488"/>
    <cellStyle name="Input 4 4 2 25" xfId="40976"/>
    <cellStyle name="Input 4 4 2 26" xfId="42415"/>
    <cellStyle name="Input 4 4 2 27" xfId="43838"/>
    <cellStyle name="Input 4 4 2 28" xfId="45250"/>
    <cellStyle name="Input 4 4 2 29" xfId="46657"/>
    <cellStyle name="Input 4 4 2 3" xfId="8576"/>
    <cellStyle name="Input 4 4 2 30" xfId="48062"/>
    <cellStyle name="Input 4 4 2 31" xfId="49500"/>
    <cellStyle name="Input 4 4 2 32" xfId="50932"/>
    <cellStyle name="Input 4 4 2 33" xfId="52322"/>
    <cellStyle name="Input 4 4 2 34" xfId="53704"/>
    <cellStyle name="Input 4 4 2 35" xfId="55114"/>
    <cellStyle name="Input 4 4 2 36" xfId="56486"/>
    <cellStyle name="Input 4 4 2 37" xfId="57883"/>
    <cellStyle name="Input 4 4 2 38" xfId="60118"/>
    <cellStyle name="Input 4 4 2 4" xfId="10031"/>
    <cellStyle name="Input 4 4 2 5" xfId="11521"/>
    <cellStyle name="Input 4 4 2 6" xfId="12972"/>
    <cellStyle name="Input 4 4 2 7" xfId="14505"/>
    <cellStyle name="Input 4 4 2 8" xfId="15962"/>
    <cellStyle name="Input 4 4 2 9" xfId="17418"/>
    <cellStyle name="Input 4 4 20" xfId="31638"/>
    <cellStyle name="Input 4 4 21" xfId="22756"/>
    <cellStyle name="Input 4 4 22" xfId="43039"/>
    <cellStyle name="Input 4 4 23" xfId="44478"/>
    <cellStyle name="Input 4 4 24" xfId="58689"/>
    <cellStyle name="Input 4 4 3" xfId="3715"/>
    <cellStyle name="Input 4 4 3 10" xfId="19045"/>
    <cellStyle name="Input 4 4 3 11" xfId="20574"/>
    <cellStyle name="Input 4 4 3 12" xfId="22011"/>
    <cellStyle name="Input 4 4 3 13" xfId="23537"/>
    <cellStyle name="Input 4 4 3 14" xfId="25013"/>
    <cellStyle name="Input 4 4 3 15" xfId="26456"/>
    <cellStyle name="Input 4 4 3 16" xfId="27965"/>
    <cellStyle name="Input 4 4 3 17" xfId="29470"/>
    <cellStyle name="Input 4 4 3 18" xfId="30906"/>
    <cellStyle name="Input 4 4 3 19" xfId="32412"/>
    <cellStyle name="Input 4 4 3 2" xfId="5193"/>
    <cellStyle name="Input 4 4 3 20" xfId="33864"/>
    <cellStyle name="Input 4 4 3 21" xfId="35307"/>
    <cellStyle name="Input 4 4 3 22" xfId="36737"/>
    <cellStyle name="Input 4 4 3 23" xfId="38167"/>
    <cellStyle name="Input 4 4 3 24" xfId="39590"/>
    <cellStyle name="Input 4 4 3 25" xfId="41077"/>
    <cellStyle name="Input 4 4 3 26" xfId="42516"/>
    <cellStyle name="Input 4 4 3 27" xfId="43940"/>
    <cellStyle name="Input 4 4 3 28" xfId="45352"/>
    <cellStyle name="Input 4 4 3 29" xfId="46757"/>
    <cellStyle name="Input 4 4 3 3" xfId="8679"/>
    <cellStyle name="Input 4 4 3 30" xfId="48164"/>
    <cellStyle name="Input 4 4 3 31" xfId="49600"/>
    <cellStyle name="Input 4 4 3 32" xfId="51033"/>
    <cellStyle name="Input 4 4 3 33" xfId="52422"/>
    <cellStyle name="Input 4 4 3 34" xfId="53805"/>
    <cellStyle name="Input 4 4 3 35" xfId="55214"/>
    <cellStyle name="Input 4 4 3 36" xfId="56587"/>
    <cellStyle name="Input 4 4 3 37" xfId="57983"/>
    <cellStyle name="Input 4 4 3 4" xfId="10134"/>
    <cellStyle name="Input 4 4 3 5" xfId="11624"/>
    <cellStyle name="Input 4 4 3 6" xfId="13074"/>
    <cellStyle name="Input 4 4 3 7" xfId="14607"/>
    <cellStyle name="Input 4 4 3 8" xfId="16065"/>
    <cellStyle name="Input 4 4 3 9" xfId="17520"/>
    <cellStyle name="Input 4 4 4" xfId="3805"/>
    <cellStyle name="Input 4 4 4 10" xfId="19135"/>
    <cellStyle name="Input 4 4 4 11" xfId="20664"/>
    <cellStyle name="Input 4 4 4 12" xfId="22101"/>
    <cellStyle name="Input 4 4 4 13" xfId="23627"/>
    <cellStyle name="Input 4 4 4 14" xfId="25103"/>
    <cellStyle name="Input 4 4 4 15" xfId="26546"/>
    <cellStyle name="Input 4 4 4 16" xfId="28055"/>
    <cellStyle name="Input 4 4 4 17" xfId="29560"/>
    <cellStyle name="Input 4 4 4 18" xfId="30996"/>
    <cellStyle name="Input 4 4 4 19" xfId="32502"/>
    <cellStyle name="Input 4 4 4 2" xfId="5283"/>
    <cellStyle name="Input 4 4 4 20" xfId="33954"/>
    <cellStyle name="Input 4 4 4 21" xfId="35396"/>
    <cellStyle name="Input 4 4 4 22" xfId="36827"/>
    <cellStyle name="Input 4 4 4 23" xfId="38256"/>
    <cellStyle name="Input 4 4 4 24" xfId="39680"/>
    <cellStyle name="Input 4 4 4 25" xfId="41166"/>
    <cellStyle name="Input 4 4 4 26" xfId="42606"/>
    <cellStyle name="Input 4 4 4 27" xfId="44029"/>
    <cellStyle name="Input 4 4 4 28" xfId="45442"/>
    <cellStyle name="Input 4 4 4 29" xfId="46846"/>
    <cellStyle name="Input 4 4 4 3" xfId="8768"/>
    <cellStyle name="Input 4 4 4 30" xfId="48254"/>
    <cellStyle name="Input 4 4 4 31" xfId="49690"/>
    <cellStyle name="Input 4 4 4 32" xfId="51123"/>
    <cellStyle name="Input 4 4 4 33" xfId="52511"/>
    <cellStyle name="Input 4 4 4 34" xfId="53895"/>
    <cellStyle name="Input 4 4 4 35" xfId="55303"/>
    <cellStyle name="Input 4 4 4 36" xfId="56677"/>
    <cellStyle name="Input 4 4 4 37" xfId="58072"/>
    <cellStyle name="Input 4 4 4 4" xfId="10224"/>
    <cellStyle name="Input 4 4 4 5" xfId="11714"/>
    <cellStyle name="Input 4 4 4 6" xfId="13164"/>
    <cellStyle name="Input 4 4 4 7" xfId="14696"/>
    <cellStyle name="Input 4 4 4 8" xfId="16155"/>
    <cellStyle name="Input 4 4 4 9" xfId="17610"/>
    <cellStyle name="Input 4 4 5" xfId="3885"/>
    <cellStyle name="Input 4 4 5 10" xfId="19214"/>
    <cellStyle name="Input 4 4 5 11" xfId="20744"/>
    <cellStyle name="Input 4 4 5 12" xfId="22180"/>
    <cellStyle name="Input 4 4 5 13" xfId="23706"/>
    <cellStyle name="Input 4 4 5 14" xfId="25182"/>
    <cellStyle name="Input 4 4 5 15" xfId="26625"/>
    <cellStyle name="Input 4 4 5 16" xfId="28135"/>
    <cellStyle name="Input 4 4 5 17" xfId="29640"/>
    <cellStyle name="Input 4 4 5 18" xfId="31076"/>
    <cellStyle name="Input 4 4 5 19" xfId="32582"/>
    <cellStyle name="Input 4 4 5 2" xfId="5361"/>
    <cellStyle name="Input 4 4 5 20" xfId="34034"/>
    <cellStyle name="Input 4 4 5 21" xfId="35476"/>
    <cellStyle name="Input 4 4 5 22" xfId="36905"/>
    <cellStyle name="Input 4 4 5 23" xfId="38335"/>
    <cellStyle name="Input 4 4 5 24" xfId="39760"/>
    <cellStyle name="Input 4 4 5 25" xfId="41245"/>
    <cellStyle name="Input 4 4 5 26" xfId="42685"/>
    <cellStyle name="Input 4 4 5 27" xfId="44108"/>
    <cellStyle name="Input 4 4 5 28" xfId="45521"/>
    <cellStyle name="Input 4 4 5 29" xfId="46924"/>
    <cellStyle name="Input 4 4 5 3" xfId="8848"/>
    <cellStyle name="Input 4 4 5 30" xfId="48334"/>
    <cellStyle name="Input 4 4 5 31" xfId="49768"/>
    <cellStyle name="Input 4 4 5 32" xfId="51201"/>
    <cellStyle name="Input 4 4 5 33" xfId="52589"/>
    <cellStyle name="Input 4 4 5 34" xfId="53973"/>
    <cellStyle name="Input 4 4 5 35" xfId="55381"/>
    <cellStyle name="Input 4 4 5 36" xfId="56755"/>
    <cellStyle name="Input 4 4 5 37" xfId="58150"/>
    <cellStyle name="Input 4 4 5 4" xfId="10303"/>
    <cellStyle name="Input 4 4 5 5" xfId="11794"/>
    <cellStyle name="Input 4 4 5 6" xfId="13244"/>
    <cellStyle name="Input 4 4 5 7" xfId="14776"/>
    <cellStyle name="Input 4 4 5 8" xfId="16235"/>
    <cellStyle name="Input 4 4 5 9" xfId="17690"/>
    <cellStyle name="Input 4 4 6" xfId="3963"/>
    <cellStyle name="Input 4 4 6 10" xfId="19291"/>
    <cellStyle name="Input 4 4 6 11" xfId="20821"/>
    <cellStyle name="Input 4 4 6 12" xfId="22257"/>
    <cellStyle name="Input 4 4 6 13" xfId="23783"/>
    <cellStyle name="Input 4 4 6 14" xfId="25260"/>
    <cellStyle name="Input 4 4 6 15" xfId="26702"/>
    <cellStyle name="Input 4 4 6 16" xfId="28212"/>
    <cellStyle name="Input 4 4 6 17" xfId="29717"/>
    <cellStyle name="Input 4 4 6 18" xfId="31154"/>
    <cellStyle name="Input 4 4 6 19" xfId="32660"/>
    <cellStyle name="Input 4 4 6 2" xfId="5437"/>
    <cellStyle name="Input 4 4 6 20" xfId="34112"/>
    <cellStyle name="Input 4 4 6 21" xfId="35553"/>
    <cellStyle name="Input 4 4 6 22" xfId="36982"/>
    <cellStyle name="Input 4 4 6 23" xfId="38413"/>
    <cellStyle name="Input 4 4 6 24" xfId="39838"/>
    <cellStyle name="Input 4 4 6 25" xfId="41321"/>
    <cellStyle name="Input 4 4 6 26" xfId="42762"/>
    <cellStyle name="Input 4 4 6 27" xfId="44185"/>
    <cellStyle name="Input 4 4 6 28" xfId="45597"/>
    <cellStyle name="Input 4 4 6 29" xfId="47002"/>
    <cellStyle name="Input 4 4 6 3" xfId="8926"/>
    <cellStyle name="Input 4 4 6 30" xfId="48410"/>
    <cellStyle name="Input 4 4 6 31" xfId="49844"/>
    <cellStyle name="Input 4 4 6 32" xfId="51278"/>
    <cellStyle name="Input 4 4 6 33" xfId="52665"/>
    <cellStyle name="Input 4 4 6 34" xfId="54049"/>
    <cellStyle name="Input 4 4 6 35" xfId="55457"/>
    <cellStyle name="Input 4 4 6 36" xfId="56831"/>
    <cellStyle name="Input 4 4 6 37" xfId="58226"/>
    <cellStyle name="Input 4 4 6 4" xfId="10379"/>
    <cellStyle name="Input 4 4 6 5" xfId="11872"/>
    <cellStyle name="Input 4 4 6 6" xfId="13320"/>
    <cellStyle name="Input 4 4 6 7" xfId="14854"/>
    <cellStyle name="Input 4 4 6 8" xfId="16312"/>
    <cellStyle name="Input 4 4 6 9" xfId="17766"/>
    <cellStyle name="Input 4 4 7" xfId="4046"/>
    <cellStyle name="Input 4 4 7 10" xfId="19374"/>
    <cellStyle name="Input 4 4 7 11" xfId="20904"/>
    <cellStyle name="Input 4 4 7 12" xfId="22340"/>
    <cellStyle name="Input 4 4 7 13" xfId="23866"/>
    <cellStyle name="Input 4 4 7 14" xfId="25343"/>
    <cellStyle name="Input 4 4 7 15" xfId="26785"/>
    <cellStyle name="Input 4 4 7 16" xfId="28295"/>
    <cellStyle name="Input 4 4 7 17" xfId="29800"/>
    <cellStyle name="Input 4 4 7 18" xfId="31237"/>
    <cellStyle name="Input 4 4 7 19" xfId="32743"/>
    <cellStyle name="Input 4 4 7 2" xfId="5520"/>
    <cellStyle name="Input 4 4 7 20" xfId="34195"/>
    <cellStyle name="Input 4 4 7 21" xfId="35636"/>
    <cellStyle name="Input 4 4 7 22" xfId="37065"/>
    <cellStyle name="Input 4 4 7 23" xfId="38496"/>
    <cellStyle name="Input 4 4 7 24" xfId="39921"/>
    <cellStyle name="Input 4 4 7 25" xfId="41404"/>
    <cellStyle name="Input 4 4 7 26" xfId="42845"/>
    <cellStyle name="Input 4 4 7 27" xfId="44268"/>
    <cellStyle name="Input 4 4 7 28" xfId="45680"/>
    <cellStyle name="Input 4 4 7 29" xfId="47085"/>
    <cellStyle name="Input 4 4 7 3" xfId="9009"/>
    <cellStyle name="Input 4 4 7 30" xfId="48493"/>
    <cellStyle name="Input 4 4 7 31" xfId="49927"/>
    <cellStyle name="Input 4 4 7 32" xfId="51361"/>
    <cellStyle name="Input 4 4 7 33" xfId="52748"/>
    <cellStyle name="Input 4 4 7 34" xfId="54132"/>
    <cellStyle name="Input 4 4 7 35" xfId="55540"/>
    <cellStyle name="Input 4 4 7 36" xfId="56914"/>
    <cellStyle name="Input 4 4 7 37" xfId="58309"/>
    <cellStyle name="Input 4 4 7 4" xfId="10462"/>
    <cellStyle name="Input 4 4 7 5" xfId="11955"/>
    <cellStyle name="Input 4 4 7 6" xfId="13403"/>
    <cellStyle name="Input 4 4 7 7" xfId="14937"/>
    <cellStyle name="Input 4 4 7 8" xfId="16395"/>
    <cellStyle name="Input 4 4 7 9" xfId="17849"/>
    <cellStyle name="Input 4 4 8" xfId="4131"/>
    <cellStyle name="Input 4 4 8 10" xfId="19459"/>
    <cellStyle name="Input 4 4 8 11" xfId="20989"/>
    <cellStyle name="Input 4 4 8 12" xfId="22425"/>
    <cellStyle name="Input 4 4 8 13" xfId="23951"/>
    <cellStyle name="Input 4 4 8 14" xfId="25428"/>
    <cellStyle name="Input 4 4 8 15" xfId="26870"/>
    <cellStyle name="Input 4 4 8 16" xfId="28380"/>
    <cellStyle name="Input 4 4 8 17" xfId="29885"/>
    <cellStyle name="Input 4 4 8 18" xfId="31322"/>
    <cellStyle name="Input 4 4 8 19" xfId="32828"/>
    <cellStyle name="Input 4 4 8 2" xfId="5605"/>
    <cellStyle name="Input 4 4 8 20" xfId="34280"/>
    <cellStyle name="Input 4 4 8 21" xfId="35721"/>
    <cellStyle name="Input 4 4 8 22" xfId="37150"/>
    <cellStyle name="Input 4 4 8 23" xfId="38581"/>
    <cellStyle name="Input 4 4 8 24" xfId="40006"/>
    <cellStyle name="Input 4 4 8 25" xfId="41489"/>
    <cellStyle name="Input 4 4 8 26" xfId="42930"/>
    <cellStyle name="Input 4 4 8 27" xfId="44353"/>
    <cellStyle name="Input 4 4 8 28" xfId="45765"/>
    <cellStyle name="Input 4 4 8 29" xfId="47170"/>
    <cellStyle name="Input 4 4 8 3" xfId="9094"/>
    <cellStyle name="Input 4 4 8 30" xfId="48578"/>
    <cellStyle name="Input 4 4 8 31" xfId="50012"/>
    <cellStyle name="Input 4 4 8 32" xfId="51446"/>
    <cellStyle name="Input 4 4 8 33" xfId="52833"/>
    <cellStyle name="Input 4 4 8 34" xfId="54217"/>
    <cellStyle name="Input 4 4 8 35" xfId="55625"/>
    <cellStyle name="Input 4 4 8 36" xfId="56999"/>
    <cellStyle name="Input 4 4 8 37" xfId="58394"/>
    <cellStyle name="Input 4 4 8 4" xfId="10547"/>
    <cellStyle name="Input 4 4 8 5" xfId="12040"/>
    <cellStyle name="Input 4 4 8 6" xfId="13488"/>
    <cellStyle name="Input 4 4 8 7" xfId="15022"/>
    <cellStyle name="Input 4 4 8 8" xfId="16480"/>
    <cellStyle name="Input 4 4 8 9" xfId="17934"/>
    <cellStyle name="Input 4 4 9" xfId="4196"/>
    <cellStyle name="Input 4 4 9 10" xfId="19524"/>
    <cellStyle name="Input 4 4 9 11" xfId="21054"/>
    <cellStyle name="Input 4 4 9 12" xfId="22490"/>
    <cellStyle name="Input 4 4 9 13" xfId="24016"/>
    <cellStyle name="Input 4 4 9 14" xfId="25493"/>
    <cellStyle name="Input 4 4 9 15" xfId="26935"/>
    <cellStyle name="Input 4 4 9 16" xfId="28445"/>
    <cellStyle name="Input 4 4 9 17" xfId="29950"/>
    <cellStyle name="Input 4 4 9 18" xfId="31387"/>
    <cellStyle name="Input 4 4 9 19" xfId="32893"/>
    <cellStyle name="Input 4 4 9 2" xfId="5670"/>
    <cellStyle name="Input 4 4 9 20" xfId="34345"/>
    <cellStyle name="Input 4 4 9 21" xfId="35786"/>
    <cellStyle name="Input 4 4 9 22" xfId="37215"/>
    <cellStyle name="Input 4 4 9 23" xfId="38646"/>
    <cellStyle name="Input 4 4 9 24" xfId="40071"/>
    <cellStyle name="Input 4 4 9 25" xfId="41554"/>
    <cellStyle name="Input 4 4 9 26" xfId="42995"/>
    <cellStyle name="Input 4 4 9 27" xfId="44418"/>
    <cellStyle name="Input 4 4 9 28" xfId="45830"/>
    <cellStyle name="Input 4 4 9 29" xfId="47235"/>
    <cellStyle name="Input 4 4 9 3" xfId="9159"/>
    <cellStyle name="Input 4 4 9 30" xfId="48643"/>
    <cellStyle name="Input 4 4 9 31" xfId="50077"/>
    <cellStyle name="Input 4 4 9 32" xfId="51511"/>
    <cellStyle name="Input 4 4 9 33" xfId="52898"/>
    <cellStyle name="Input 4 4 9 34" xfId="54282"/>
    <cellStyle name="Input 4 4 9 35" xfId="55690"/>
    <cellStyle name="Input 4 4 9 36" xfId="57064"/>
    <cellStyle name="Input 4 4 9 37" xfId="58459"/>
    <cellStyle name="Input 4 4 9 4" xfId="10612"/>
    <cellStyle name="Input 4 4 9 5" xfId="12105"/>
    <cellStyle name="Input 4 4 9 6" xfId="13553"/>
    <cellStyle name="Input 4 4 9 7" xfId="15087"/>
    <cellStyle name="Input 4 4 9 8" xfId="16545"/>
    <cellStyle name="Input 4 4 9 9" xfId="17999"/>
    <cellStyle name="Input 4 5" xfId="3032"/>
    <cellStyle name="Input 4 5 10" xfId="18364"/>
    <cellStyle name="Input 4 5 11" xfId="19896"/>
    <cellStyle name="Input 4 5 12" xfId="21341"/>
    <cellStyle name="Input 4 5 13" xfId="22860"/>
    <cellStyle name="Input 4 5 14" xfId="24339"/>
    <cellStyle name="Input 4 5 15" xfId="25784"/>
    <cellStyle name="Input 4 5 16" xfId="27288"/>
    <cellStyle name="Input 4 5 17" xfId="28797"/>
    <cellStyle name="Input 4 5 18" xfId="30230"/>
    <cellStyle name="Input 4 5 19" xfId="31741"/>
    <cellStyle name="Input 4 5 2" xfId="4533"/>
    <cellStyle name="Input 4 5 20" xfId="33195"/>
    <cellStyle name="Input 4 5 21" xfId="34631"/>
    <cellStyle name="Input 4 5 22" xfId="36066"/>
    <cellStyle name="Input 4 5 23" xfId="37500"/>
    <cellStyle name="Input 4 5 24" xfId="38917"/>
    <cellStyle name="Input 4 5 25" xfId="40414"/>
    <cellStyle name="Input 4 5 26" xfId="41846"/>
    <cellStyle name="Input 4 5 27" xfId="43271"/>
    <cellStyle name="Input 4 5 28" xfId="44686"/>
    <cellStyle name="Input 4 5 29" xfId="46095"/>
    <cellStyle name="Input 4 5 3" xfId="7998"/>
    <cellStyle name="Input 4 5 30" xfId="47499"/>
    <cellStyle name="Input 4 5 31" xfId="48942"/>
    <cellStyle name="Input 4 5 32" xfId="50373"/>
    <cellStyle name="Input 4 5 33" xfId="51762"/>
    <cellStyle name="Input 4 5 34" xfId="53146"/>
    <cellStyle name="Input 4 5 35" xfId="54556"/>
    <cellStyle name="Input 4 5 36" xfId="55929"/>
    <cellStyle name="Input 4 5 37" xfId="57328"/>
    <cellStyle name="Input 4 5 38" xfId="58912"/>
    <cellStyle name="Input 4 5 4" xfId="9454"/>
    <cellStyle name="Input 4 5 5" xfId="10948"/>
    <cellStyle name="Input 4 5 6" xfId="12400"/>
    <cellStyle name="Input 4 5 7" xfId="13931"/>
    <cellStyle name="Input 4 5 8" xfId="15388"/>
    <cellStyle name="Input 4 5 9" xfId="16844"/>
    <cellStyle name="Input 4 6" xfId="2954"/>
    <cellStyle name="Input 4 6 10" xfId="18286"/>
    <cellStyle name="Input 4 6 11" xfId="19819"/>
    <cellStyle name="Input 4 6 12" xfId="21265"/>
    <cellStyle name="Input 4 6 13" xfId="22783"/>
    <cellStyle name="Input 4 6 14" xfId="24262"/>
    <cellStyle name="Input 4 6 15" xfId="25708"/>
    <cellStyle name="Input 4 6 16" xfId="27213"/>
    <cellStyle name="Input 4 6 17" xfId="28721"/>
    <cellStyle name="Input 4 6 18" xfId="30153"/>
    <cellStyle name="Input 4 6 19" xfId="31664"/>
    <cellStyle name="Input 4 6 2" xfId="4460"/>
    <cellStyle name="Input 4 6 20" xfId="33118"/>
    <cellStyle name="Input 4 6 21" xfId="34556"/>
    <cellStyle name="Input 4 6 22" xfId="35991"/>
    <cellStyle name="Input 4 6 23" xfId="37424"/>
    <cellStyle name="Input 4 6 24" xfId="38840"/>
    <cellStyle name="Input 4 6 25" xfId="40339"/>
    <cellStyle name="Input 4 6 26" xfId="41771"/>
    <cellStyle name="Input 4 6 27" xfId="43196"/>
    <cellStyle name="Input 4 6 28" xfId="44612"/>
    <cellStyle name="Input 4 6 29" xfId="46021"/>
    <cellStyle name="Input 4 6 3" xfId="7920"/>
    <cellStyle name="Input 4 6 30" xfId="47426"/>
    <cellStyle name="Input 4 6 31" xfId="48868"/>
    <cellStyle name="Input 4 6 32" xfId="50299"/>
    <cellStyle name="Input 4 6 33" xfId="51688"/>
    <cellStyle name="Input 4 6 34" xfId="53072"/>
    <cellStyle name="Input 4 6 35" xfId="54482"/>
    <cellStyle name="Input 4 6 36" xfId="55856"/>
    <cellStyle name="Input 4 6 37" xfId="57255"/>
    <cellStyle name="Input 4 6 4" xfId="9378"/>
    <cellStyle name="Input 4 6 5" xfId="10873"/>
    <cellStyle name="Input 4 6 6" xfId="12322"/>
    <cellStyle name="Input 4 6 7" xfId="13855"/>
    <cellStyle name="Input 4 6 8" xfId="15311"/>
    <cellStyle name="Input 4 6 9" xfId="16768"/>
    <cellStyle name="Input 4 7" xfId="3186"/>
    <cellStyle name="Input 4 7 10" xfId="18518"/>
    <cellStyle name="Input 4 7 11" xfId="20048"/>
    <cellStyle name="Input 4 7 12" xfId="21491"/>
    <cellStyle name="Input 4 7 13" xfId="23013"/>
    <cellStyle name="Input 4 7 14" xfId="24490"/>
    <cellStyle name="Input 4 7 15" xfId="25935"/>
    <cellStyle name="Input 4 7 16" xfId="27440"/>
    <cellStyle name="Input 4 7 17" xfId="28951"/>
    <cellStyle name="Input 4 7 18" xfId="30382"/>
    <cellStyle name="Input 4 7 19" xfId="31890"/>
    <cellStyle name="Input 4 7 2" xfId="4680"/>
    <cellStyle name="Input 4 7 20" xfId="33343"/>
    <cellStyle name="Input 4 7 21" xfId="34783"/>
    <cellStyle name="Input 4 7 22" xfId="36214"/>
    <cellStyle name="Input 4 7 23" xfId="37648"/>
    <cellStyle name="Input 4 7 24" xfId="39068"/>
    <cellStyle name="Input 4 7 25" xfId="40563"/>
    <cellStyle name="Input 4 7 26" xfId="41997"/>
    <cellStyle name="Input 4 7 27" xfId="43419"/>
    <cellStyle name="Input 4 7 28" xfId="44835"/>
    <cellStyle name="Input 4 7 29" xfId="46245"/>
    <cellStyle name="Input 4 7 3" xfId="8151"/>
    <cellStyle name="Input 4 7 30" xfId="47649"/>
    <cellStyle name="Input 4 7 31" xfId="49090"/>
    <cellStyle name="Input 4 7 32" xfId="50521"/>
    <cellStyle name="Input 4 7 33" xfId="51911"/>
    <cellStyle name="Input 4 7 34" xfId="53293"/>
    <cellStyle name="Input 4 7 35" xfId="54703"/>
    <cellStyle name="Input 4 7 36" xfId="56076"/>
    <cellStyle name="Input 4 7 37" xfId="57475"/>
    <cellStyle name="Input 4 7 4" xfId="9607"/>
    <cellStyle name="Input 4 7 5" xfId="11100"/>
    <cellStyle name="Input 4 7 6" xfId="12550"/>
    <cellStyle name="Input 4 7 7" xfId="14082"/>
    <cellStyle name="Input 4 7 8" xfId="15542"/>
    <cellStyle name="Input 4 7 9" xfId="16994"/>
    <cellStyle name="Input 4 8" xfId="3543"/>
    <cellStyle name="Input 4 8 10" xfId="18873"/>
    <cellStyle name="Input 4 8 11" xfId="20402"/>
    <cellStyle name="Input 4 8 12" xfId="21841"/>
    <cellStyle name="Input 4 8 13" xfId="23368"/>
    <cellStyle name="Input 4 8 14" xfId="24842"/>
    <cellStyle name="Input 4 8 15" xfId="26286"/>
    <cellStyle name="Input 4 8 16" xfId="27794"/>
    <cellStyle name="Input 4 8 17" xfId="29300"/>
    <cellStyle name="Input 4 8 18" xfId="30735"/>
    <cellStyle name="Input 4 8 19" xfId="32243"/>
    <cellStyle name="Input 4 8 2" xfId="5025"/>
    <cellStyle name="Input 4 8 20" xfId="33694"/>
    <cellStyle name="Input 4 8 21" xfId="35137"/>
    <cellStyle name="Input 4 8 22" xfId="36567"/>
    <cellStyle name="Input 4 8 23" xfId="37997"/>
    <cellStyle name="Input 4 8 24" xfId="39420"/>
    <cellStyle name="Input 4 8 25" xfId="40911"/>
    <cellStyle name="Input 4 8 26" xfId="42347"/>
    <cellStyle name="Input 4 8 27" xfId="43771"/>
    <cellStyle name="Input 4 8 28" xfId="45182"/>
    <cellStyle name="Input 4 8 29" xfId="46590"/>
    <cellStyle name="Input 4 8 3" xfId="8507"/>
    <cellStyle name="Input 4 8 30" xfId="47996"/>
    <cellStyle name="Input 4 8 31" xfId="49435"/>
    <cellStyle name="Input 4 8 32" xfId="50866"/>
    <cellStyle name="Input 4 8 33" xfId="52256"/>
    <cellStyle name="Input 4 8 34" xfId="53637"/>
    <cellStyle name="Input 4 8 35" xfId="55048"/>
    <cellStyle name="Input 4 8 36" xfId="56420"/>
    <cellStyle name="Input 4 8 37" xfId="57818"/>
    <cellStyle name="Input 4 8 4" xfId="9963"/>
    <cellStyle name="Input 4 8 5" xfId="11453"/>
    <cellStyle name="Input 4 8 6" xfId="12903"/>
    <cellStyle name="Input 4 8 7" xfId="14436"/>
    <cellStyle name="Input 4 8 8" xfId="15894"/>
    <cellStyle name="Input 4 8 9" xfId="17349"/>
    <cellStyle name="Input 4 9" xfId="3550"/>
    <cellStyle name="Input 4 9 10" xfId="18880"/>
    <cellStyle name="Input 4 9 11" xfId="20409"/>
    <cellStyle name="Input 4 9 12" xfId="21848"/>
    <cellStyle name="Input 4 9 13" xfId="23375"/>
    <cellStyle name="Input 4 9 14" xfId="24848"/>
    <cellStyle name="Input 4 9 15" xfId="26293"/>
    <cellStyle name="Input 4 9 16" xfId="27801"/>
    <cellStyle name="Input 4 9 17" xfId="29307"/>
    <cellStyle name="Input 4 9 18" xfId="30742"/>
    <cellStyle name="Input 4 9 19" xfId="32250"/>
    <cellStyle name="Input 4 9 2" xfId="5031"/>
    <cellStyle name="Input 4 9 20" xfId="33701"/>
    <cellStyle name="Input 4 9 21" xfId="35143"/>
    <cellStyle name="Input 4 9 22" xfId="36574"/>
    <cellStyle name="Input 4 9 23" xfId="38004"/>
    <cellStyle name="Input 4 9 24" xfId="39426"/>
    <cellStyle name="Input 4 9 25" xfId="40917"/>
    <cellStyle name="Input 4 9 26" xfId="42354"/>
    <cellStyle name="Input 4 9 27" xfId="43778"/>
    <cellStyle name="Input 4 9 28" xfId="45188"/>
    <cellStyle name="Input 4 9 29" xfId="46596"/>
    <cellStyle name="Input 4 9 3" xfId="8514"/>
    <cellStyle name="Input 4 9 30" xfId="48002"/>
    <cellStyle name="Input 4 9 31" xfId="49441"/>
    <cellStyle name="Input 4 9 32" xfId="50872"/>
    <cellStyle name="Input 4 9 33" xfId="52262"/>
    <cellStyle name="Input 4 9 34" xfId="53643"/>
    <cellStyle name="Input 4 9 35" xfId="55054"/>
    <cellStyle name="Input 4 9 36" xfId="56426"/>
    <cellStyle name="Input 4 9 37" xfId="57824"/>
    <cellStyle name="Input 4 9 4" xfId="9970"/>
    <cellStyle name="Input 4 9 5" xfId="11460"/>
    <cellStyle name="Input 4 9 6" xfId="12910"/>
    <cellStyle name="Input 4 9 7" xfId="14443"/>
    <cellStyle name="Input 4 9 8" xfId="15901"/>
    <cellStyle name="Input 4 9 9" xfId="17356"/>
    <cellStyle name="Input Company Name" xfId="1143"/>
    <cellStyle name="Input Forecast Currency" xfId="1144"/>
    <cellStyle name="Input Forecast Date" xfId="1145"/>
    <cellStyle name="Input Forecast Multiple" xfId="1146"/>
    <cellStyle name="Input Forecast Number" xfId="1147"/>
    <cellStyle name="Input Forecast Percentage" xfId="1148"/>
    <cellStyle name="Input Forecast Year" xfId="1149"/>
    <cellStyle name="Input Heading 1" xfId="1150"/>
    <cellStyle name="Input Heading 2" xfId="1151"/>
    <cellStyle name="Input Heading 3" xfId="1152"/>
    <cellStyle name="Input Heading 4" xfId="1153"/>
    <cellStyle name="Input Middle Currency" xfId="1154"/>
    <cellStyle name="Input Middle Date" xfId="1155"/>
    <cellStyle name="Input Middle Multiple" xfId="1156"/>
    <cellStyle name="Input Middle Number" xfId="1157"/>
    <cellStyle name="Input Middle Percentage" xfId="1158"/>
    <cellStyle name="Input Middle Title / Name" xfId="1159"/>
    <cellStyle name="Input Middle Year" xfId="1160"/>
    <cellStyle name="Input Sheet Title" xfId="1161"/>
    <cellStyle name="InSheet" xfId="1162"/>
    <cellStyle name="InSheet 10" xfId="2602"/>
    <cellStyle name="InSheet 11" xfId="2532"/>
    <cellStyle name="InSheet 12" xfId="6300"/>
    <cellStyle name="InSheet 13" xfId="6998"/>
    <cellStyle name="InSheet 14" xfId="7491"/>
    <cellStyle name="InSheet 15" xfId="7065"/>
    <cellStyle name="InSheet 16" xfId="6978"/>
    <cellStyle name="InSheet 17" xfId="6822"/>
    <cellStyle name="InSheet 18" xfId="21127"/>
    <cellStyle name="InSheet 19" xfId="5881"/>
    <cellStyle name="InSheet 2" xfId="3218"/>
    <cellStyle name="InSheet 2 10" xfId="18550"/>
    <cellStyle name="InSheet 2 11" xfId="20080"/>
    <cellStyle name="InSheet 2 12" xfId="21523"/>
    <cellStyle name="InSheet 2 13" xfId="23045"/>
    <cellStyle name="InSheet 2 14" xfId="24522"/>
    <cellStyle name="InSheet 2 15" xfId="25967"/>
    <cellStyle name="InSheet 2 16" xfId="27472"/>
    <cellStyle name="InSheet 2 17" xfId="28983"/>
    <cellStyle name="InSheet 2 18" xfId="30414"/>
    <cellStyle name="InSheet 2 19" xfId="31922"/>
    <cellStyle name="InSheet 2 2" xfId="4712"/>
    <cellStyle name="InSheet 2 20" xfId="33375"/>
    <cellStyle name="InSheet 2 21" xfId="34815"/>
    <cellStyle name="InSheet 2 22" xfId="36246"/>
    <cellStyle name="InSheet 2 23" xfId="37680"/>
    <cellStyle name="InSheet 2 24" xfId="39100"/>
    <cellStyle name="InSheet 2 25" xfId="40595"/>
    <cellStyle name="InSheet 2 26" xfId="42029"/>
    <cellStyle name="InSheet 2 27" xfId="43451"/>
    <cellStyle name="InSheet 2 28" xfId="44867"/>
    <cellStyle name="InSheet 2 29" xfId="46277"/>
    <cellStyle name="InSheet 2 3" xfId="8183"/>
    <cellStyle name="InSheet 2 30" xfId="47681"/>
    <cellStyle name="InSheet 2 31" xfId="49122"/>
    <cellStyle name="InSheet 2 32" xfId="50553"/>
    <cellStyle name="InSheet 2 33" xfId="51943"/>
    <cellStyle name="InSheet 2 34" xfId="53325"/>
    <cellStyle name="InSheet 2 35" xfId="54735"/>
    <cellStyle name="InSheet 2 36" xfId="56108"/>
    <cellStyle name="InSheet 2 37" xfId="57507"/>
    <cellStyle name="InSheet 2 38" xfId="59162"/>
    <cellStyle name="InSheet 2 4" xfId="9639"/>
    <cellStyle name="InSheet 2 5" xfId="11132"/>
    <cellStyle name="InSheet 2 6" xfId="12582"/>
    <cellStyle name="InSheet 2 7" xfId="14114"/>
    <cellStyle name="InSheet 2 8" xfId="15574"/>
    <cellStyle name="InSheet 2 9" xfId="17026"/>
    <cellStyle name="InSheet 20" xfId="19565"/>
    <cellStyle name="InSheet 21" xfId="44501"/>
    <cellStyle name="InSheet 22" xfId="43041"/>
    <cellStyle name="InSheet 23" xfId="15585"/>
    <cellStyle name="InSheet 24" xfId="58575"/>
    <cellStyle name="InSheet 3" xfId="3459"/>
    <cellStyle name="InSheet 3 10" xfId="18789"/>
    <cellStyle name="InSheet 3 11" xfId="20319"/>
    <cellStyle name="InSheet 3 12" xfId="21757"/>
    <cellStyle name="InSheet 3 13" xfId="23284"/>
    <cellStyle name="InSheet 3 14" xfId="24759"/>
    <cellStyle name="InSheet 3 15" xfId="26203"/>
    <cellStyle name="InSheet 3 16" xfId="27711"/>
    <cellStyle name="InSheet 3 17" xfId="29218"/>
    <cellStyle name="InSheet 3 18" xfId="30651"/>
    <cellStyle name="InSheet 3 19" xfId="32160"/>
    <cellStyle name="InSheet 3 2" xfId="4943"/>
    <cellStyle name="InSheet 3 20" xfId="33612"/>
    <cellStyle name="InSheet 3 21" xfId="35053"/>
    <cellStyle name="InSheet 3 22" xfId="36483"/>
    <cellStyle name="InSheet 3 23" xfId="37913"/>
    <cellStyle name="InSheet 3 24" xfId="39337"/>
    <cellStyle name="InSheet 3 25" xfId="40828"/>
    <cellStyle name="InSheet 3 26" xfId="42265"/>
    <cellStyle name="InSheet 3 27" xfId="43687"/>
    <cellStyle name="InSheet 3 28" xfId="45100"/>
    <cellStyle name="InSheet 3 29" xfId="46508"/>
    <cellStyle name="InSheet 3 3" xfId="8423"/>
    <cellStyle name="InSheet 3 30" xfId="47914"/>
    <cellStyle name="InSheet 3 31" xfId="49352"/>
    <cellStyle name="InSheet 3 32" xfId="50784"/>
    <cellStyle name="InSheet 3 33" xfId="52174"/>
    <cellStyle name="InSheet 3 34" xfId="53555"/>
    <cellStyle name="InSheet 3 35" xfId="54966"/>
    <cellStyle name="InSheet 3 36" xfId="56338"/>
    <cellStyle name="InSheet 3 37" xfId="57736"/>
    <cellStyle name="InSheet 3 4" xfId="9880"/>
    <cellStyle name="InSheet 3 5" xfId="11369"/>
    <cellStyle name="InSheet 3 6" xfId="12820"/>
    <cellStyle name="InSheet 3 7" xfId="14353"/>
    <cellStyle name="InSheet 3 8" xfId="15811"/>
    <cellStyle name="InSheet 3 9" xfId="17266"/>
    <cellStyle name="InSheet 4" xfId="3153"/>
    <cellStyle name="InSheet 4 10" xfId="18485"/>
    <cellStyle name="InSheet 4 11" xfId="20015"/>
    <cellStyle name="InSheet 4 12" xfId="21458"/>
    <cellStyle name="InSheet 4 13" xfId="22980"/>
    <cellStyle name="InSheet 4 14" xfId="24457"/>
    <cellStyle name="InSheet 4 15" xfId="25902"/>
    <cellStyle name="InSheet 4 16" xfId="27407"/>
    <cellStyle name="InSheet 4 17" xfId="28918"/>
    <cellStyle name="InSheet 4 18" xfId="30349"/>
    <cellStyle name="InSheet 4 19" xfId="31857"/>
    <cellStyle name="InSheet 4 2" xfId="4647"/>
    <cellStyle name="InSheet 4 20" xfId="33310"/>
    <cellStyle name="InSheet 4 21" xfId="34750"/>
    <cellStyle name="InSheet 4 22" xfId="36181"/>
    <cellStyle name="InSheet 4 23" xfId="37615"/>
    <cellStyle name="InSheet 4 24" xfId="39035"/>
    <cellStyle name="InSheet 4 25" xfId="40530"/>
    <cellStyle name="InSheet 4 26" xfId="41964"/>
    <cellStyle name="InSheet 4 27" xfId="43386"/>
    <cellStyle name="InSheet 4 28" xfId="44802"/>
    <cellStyle name="InSheet 4 29" xfId="46212"/>
    <cellStyle name="InSheet 4 3" xfId="8118"/>
    <cellStyle name="InSheet 4 30" xfId="47616"/>
    <cellStyle name="InSheet 4 31" xfId="49057"/>
    <cellStyle name="InSheet 4 32" xfId="50488"/>
    <cellStyle name="InSheet 4 33" xfId="51878"/>
    <cellStyle name="InSheet 4 34" xfId="53260"/>
    <cellStyle name="InSheet 4 35" xfId="54670"/>
    <cellStyle name="InSheet 4 36" xfId="56043"/>
    <cellStyle name="InSheet 4 37" xfId="57442"/>
    <cellStyle name="InSheet 4 4" xfId="9574"/>
    <cellStyle name="InSheet 4 5" xfId="11067"/>
    <cellStyle name="InSheet 4 6" xfId="12517"/>
    <cellStyle name="InSheet 4 7" xfId="14049"/>
    <cellStyle name="InSheet 4 8" xfId="15509"/>
    <cellStyle name="InSheet 4 9" xfId="16961"/>
    <cellStyle name="InSheet 5" xfId="3545"/>
    <cellStyle name="InSheet 5 10" xfId="18875"/>
    <cellStyle name="InSheet 5 11" xfId="20404"/>
    <cellStyle name="InSheet 5 12" xfId="21843"/>
    <cellStyle name="InSheet 5 13" xfId="23370"/>
    <cellStyle name="InSheet 5 14" xfId="24844"/>
    <cellStyle name="InSheet 5 15" xfId="26288"/>
    <cellStyle name="InSheet 5 16" xfId="27796"/>
    <cellStyle name="InSheet 5 17" xfId="29302"/>
    <cellStyle name="InSheet 5 18" xfId="30737"/>
    <cellStyle name="InSheet 5 19" xfId="32245"/>
    <cellStyle name="InSheet 5 2" xfId="5027"/>
    <cellStyle name="InSheet 5 20" xfId="33696"/>
    <cellStyle name="InSheet 5 21" xfId="35139"/>
    <cellStyle name="InSheet 5 22" xfId="36569"/>
    <cellStyle name="InSheet 5 23" xfId="37999"/>
    <cellStyle name="InSheet 5 24" xfId="39422"/>
    <cellStyle name="InSheet 5 25" xfId="40913"/>
    <cellStyle name="InSheet 5 26" xfId="42349"/>
    <cellStyle name="InSheet 5 27" xfId="43773"/>
    <cellStyle name="InSheet 5 28" xfId="45184"/>
    <cellStyle name="InSheet 5 29" xfId="46592"/>
    <cellStyle name="InSheet 5 3" xfId="8509"/>
    <cellStyle name="InSheet 5 30" xfId="47998"/>
    <cellStyle name="InSheet 5 31" xfId="49437"/>
    <cellStyle name="InSheet 5 32" xfId="50868"/>
    <cellStyle name="InSheet 5 33" xfId="52258"/>
    <cellStyle name="InSheet 5 34" xfId="53639"/>
    <cellStyle name="InSheet 5 35" xfId="55050"/>
    <cellStyle name="InSheet 5 36" xfId="56422"/>
    <cellStyle name="InSheet 5 37" xfId="57820"/>
    <cellStyle name="InSheet 5 4" xfId="9965"/>
    <cellStyle name="InSheet 5 5" xfId="11455"/>
    <cellStyle name="InSheet 5 6" xfId="12905"/>
    <cellStyle name="InSheet 5 7" xfId="14438"/>
    <cellStyle name="InSheet 5 8" xfId="15896"/>
    <cellStyle name="InSheet 5 9" xfId="17351"/>
    <cellStyle name="InSheet 6" xfId="3803"/>
    <cellStyle name="InSheet 6 10" xfId="19133"/>
    <cellStyle name="InSheet 6 11" xfId="20662"/>
    <cellStyle name="InSheet 6 12" xfId="22099"/>
    <cellStyle name="InSheet 6 13" xfId="23625"/>
    <cellStyle name="InSheet 6 14" xfId="25101"/>
    <cellStyle name="InSheet 6 15" xfId="26544"/>
    <cellStyle name="InSheet 6 16" xfId="28053"/>
    <cellStyle name="InSheet 6 17" xfId="29558"/>
    <cellStyle name="InSheet 6 18" xfId="30994"/>
    <cellStyle name="InSheet 6 19" xfId="32500"/>
    <cellStyle name="InSheet 6 2" xfId="5281"/>
    <cellStyle name="InSheet 6 20" xfId="33952"/>
    <cellStyle name="InSheet 6 21" xfId="35394"/>
    <cellStyle name="InSheet 6 22" xfId="36825"/>
    <cellStyle name="InSheet 6 23" xfId="38254"/>
    <cellStyle name="InSheet 6 24" xfId="39678"/>
    <cellStyle name="InSheet 6 25" xfId="41164"/>
    <cellStyle name="InSheet 6 26" xfId="42604"/>
    <cellStyle name="InSheet 6 27" xfId="44027"/>
    <cellStyle name="InSheet 6 28" xfId="45440"/>
    <cellStyle name="InSheet 6 29" xfId="46844"/>
    <cellStyle name="InSheet 6 3" xfId="8766"/>
    <cellStyle name="InSheet 6 30" xfId="48252"/>
    <cellStyle name="InSheet 6 31" xfId="49688"/>
    <cellStyle name="InSheet 6 32" xfId="51121"/>
    <cellStyle name="InSheet 6 33" xfId="52509"/>
    <cellStyle name="InSheet 6 34" xfId="53893"/>
    <cellStyle name="InSheet 6 35" xfId="55301"/>
    <cellStyle name="InSheet 6 36" xfId="56675"/>
    <cellStyle name="InSheet 6 37" xfId="58070"/>
    <cellStyle name="InSheet 6 4" xfId="10222"/>
    <cellStyle name="InSheet 6 5" xfId="11712"/>
    <cellStyle name="InSheet 6 6" xfId="13162"/>
    <cellStyle name="InSheet 6 7" xfId="14694"/>
    <cellStyle name="InSheet 6 8" xfId="16153"/>
    <cellStyle name="InSheet 6 9" xfId="17608"/>
    <cellStyle name="InSheet 7" xfId="3231"/>
    <cellStyle name="InSheet 7 10" xfId="18562"/>
    <cellStyle name="InSheet 7 11" xfId="20093"/>
    <cellStyle name="InSheet 7 12" xfId="21535"/>
    <cellStyle name="InSheet 7 13" xfId="23057"/>
    <cellStyle name="InSheet 7 14" xfId="24535"/>
    <cellStyle name="InSheet 7 15" xfId="25979"/>
    <cellStyle name="InSheet 7 16" xfId="27485"/>
    <cellStyle name="InSheet 7 17" xfId="28995"/>
    <cellStyle name="InSheet 7 18" xfId="30426"/>
    <cellStyle name="InSheet 7 19" xfId="31934"/>
    <cellStyle name="InSheet 7 2" xfId="4722"/>
    <cellStyle name="InSheet 7 20" xfId="33387"/>
    <cellStyle name="InSheet 7 21" xfId="34827"/>
    <cellStyle name="InSheet 7 22" xfId="36257"/>
    <cellStyle name="InSheet 7 23" xfId="37691"/>
    <cellStyle name="InSheet 7 24" xfId="39111"/>
    <cellStyle name="InSheet 7 25" xfId="40605"/>
    <cellStyle name="InSheet 7 26" xfId="42040"/>
    <cellStyle name="InSheet 7 27" xfId="43463"/>
    <cellStyle name="InSheet 7 28" xfId="44877"/>
    <cellStyle name="InSheet 7 29" xfId="46289"/>
    <cellStyle name="InSheet 7 3" xfId="8195"/>
    <cellStyle name="InSheet 7 30" xfId="47691"/>
    <cellStyle name="InSheet 7 31" xfId="49133"/>
    <cellStyle name="InSheet 7 32" xfId="50564"/>
    <cellStyle name="InSheet 7 33" xfId="51954"/>
    <cellStyle name="InSheet 7 34" xfId="53335"/>
    <cellStyle name="InSheet 7 35" xfId="54746"/>
    <cellStyle name="InSheet 7 36" xfId="56118"/>
    <cellStyle name="InSheet 7 37" xfId="57517"/>
    <cellStyle name="InSheet 7 4" xfId="9652"/>
    <cellStyle name="InSheet 7 5" xfId="11145"/>
    <cellStyle name="InSheet 7 6" xfId="12593"/>
    <cellStyle name="InSheet 7 7" xfId="14126"/>
    <cellStyle name="InSheet 7 8" xfId="15586"/>
    <cellStyle name="InSheet 7 9" xfId="17039"/>
    <cellStyle name="InSheet 8" xfId="3209"/>
    <cellStyle name="InSheet 8 10" xfId="18541"/>
    <cellStyle name="InSheet 8 11" xfId="20071"/>
    <cellStyle name="InSheet 8 12" xfId="21514"/>
    <cellStyle name="InSheet 8 13" xfId="23036"/>
    <cellStyle name="InSheet 8 14" xfId="24513"/>
    <cellStyle name="InSheet 8 15" xfId="25958"/>
    <cellStyle name="InSheet 8 16" xfId="27463"/>
    <cellStyle name="InSheet 8 17" xfId="28974"/>
    <cellStyle name="InSheet 8 18" xfId="30405"/>
    <cellStyle name="InSheet 8 19" xfId="31913"/>
    <cellStyle name="InSheet 8 2" xfId="4703"/>
    <cellStyle name="InSheet 8 20" xfId="33366"/>
    <cellStyle name="InSheet 8 21" xfId="34806"/>
    <cellStyle name="InSheet 8 22" xfId="36237"/>
    <cellStyle name="InSheet 8 23" xfId="37671"/>
    <cellStyle name="InSheet 8 24" xfId="39091"/>
    <cellStyle name="InSheet 8 25" xfId="40586"/>
    <cellStyle name="InSheet 8 26" xfId="42020"/>
    <cellStyle name="InSheet 8 27" xfId="43442"/>
    <cellStyle name="InSheet 8 28" xfId="44858"/>
    <cellStyle name="InSheet 8 29" xfId="46268"/>
    <cellStyle name="InSheet 8 3" xfId="8174"/>
    <cellStyle name="InSheet 8 30" xfId="47672"/>
    <cellStyle name="InSheet 8 31" xfId="49113"/>
    <cellStyle name="InSheet 8 32" xfId="50544"/>
    <cellStyle name="InSheet 8 33" xfId="51934"/>
    <cellStyle name="InSheet 8 34" xfId="53316"/>
    <cellStyle name="InSheet 8 35" xfId="54726"/>
    <cellStyle name="InSheet 8 36" xfId="56099"/>
    <cellStyle name="InSheet 8 37" xfId="57498"/>
    <cellStyle name="InSheet 8 4" xfId="9630"/>
    <cellStyle name="InSheet 8 5" xfId="11123"/>
    <cellStyle name="InSheet 8 6" xfId="12573"/>
    <cellStyle name="InSheet 8 7" xfId="14105"/>
    <cellStyle name="InSheet 8 8" xfId="15565"/>
    <cellStyle name="InSheet 8 9" xfId="17017"/>
    <cellStyle name="InSheet 9" xfId="3445"/>
    <cellStyle name="InSheet 9 10" xfId="18775"/>
    <cellStyle name="InSheet 9 11" xfId="20305"/>
    <cellStyle name="InSheet 9 12" xfId="21743"/>
    <cellStyle name="InSheet 9 13" xfId="23270"/>
    <cellStyle name="InSheet 9 14" xfId="24745"/>
    <cellStyle name="InSheet 9 15" xfId="26189"/>
    <cellStyle name="InSheet 9 16" xfId="27697"/>
    <cellStyle name="InSheet 9 17" xfId="29204"/>
    <cellStyle name="InSheet 9 18" xfId="30637"/>
    <cellStyle name="InSheet 9 19" xfId="32146"/>
    <cellStyle name="InSheet 9 2" xfId="4929"/>
    <cellStyle name="InSheet 9 20" xfId="33598"/>
    <cellStyle name="InSheet 9 21" xfId="35039"/>
    <cellStyle name="InSheet 9 22" xfId="36469"/>
    <cellStyle name="InSheet 9 23" xfId="37899"/>
    <cellStyle name="InSheet 9 24" xfId="39323"/>
    <cellStyle name="InSheet 9 25" xfId="40814"/>
    <cellStyle name="InSheet 9 26" xfId="42251"/>
    <cellStyle name="InSheet 9 27" xfId="43673"/>
    <cellStyle name="InSheet 9 28" xfId="45086"/>
    <cellStyle name="InSheet 9 29" xfId="46494"/>
    <cellStyle name="InSheet 9 3" xfId="8409"/>
    <cellStyle name="InSheet 9 30" xfId="47900"/>
    <cellStyle name="InSheet 9 31" xfId="49338"/>
    <cellStyle name="InSheet 9 32" xfId="50770"/>
    <cellStyle name="InSheet 9 33" xfId="52160"/>
    <cellStyle name="InSheet 9 34" xfId="53541"/>
    <cellStyle name="InSheet 9 35" xfId="54952"/>
    <cellStyle name="InSheet 9 36" xfId="56324"/>
    <cellStyle name="InSheet 9 37" xfId="57722"/>
    <cellStyle name="InSheet 9 4" xfId="9866"/>
    <cellStyle name="InSheet 9 5" xfId="11355"/>
    <cellStyle name="InSheet 9 6" xfId="12806"/>
    <cellStyle name="InSheet 9 7" xfId="14339"/>
    <cellStyle name="InSheet 9 8" xfId="15797"/>
    <cellStyle name="InSheet 9 9" xfId="17252"/>
    <cellStyle name="ip0 -InpPercent" xfId="604"/>
    <cellStyle name="ip1 -InpPercent" xfId="605"/>
    <cellStyle name="ip2 -InpPercent" xfId="606"/>
    <cellStyle name="ip3 -InpPercent" xfId="607"/>
    <cellStyle name="ir0 -InpCurr" xfId="608"/>
    <cellStyle name="ir1 -InpCurr" xfId="609"/>
    <cellStyle name="ir2 -InpCurr" xfId="610"/>
    <cellStyle name="ir3 -InpCurr" xfId="611"/>
    <cellStyle name="ir4 -InpCurr" xfId="612"/>
    <cellStyle name="is0 -InpSideText" xfId="613"/>
    <cellStyle name="is1 -InpSideText" xfId="614"/>
    <cellStyle name="is2 -InpSideText" xfId="615"/>
    <cellStyle name="is3 -InpSideText" xfId="616"/>
    <cellStyle name="is4 -InpSideText" xfId="617"/>
    <cellStyle name="itn -InpTopTextNoWrap" xfId="618"/>
    <cellStyle name="itw -InpTopTextWrap" xfId="619"/>
    <cellStyle name="Label 1" xfId="144"/>
    <cellStyle name="Label 1 2" xfId="377"/>
    <cellStyle name="Label 2a" xfId="145"/>
    <cellStyle name="Label 2a 2" xfId="378"/>
    <cellStyle name="Label 2a centre" xfId="146"/>
    <cellStyle name="Label 2a centre 2" xfId="379"/>
    <cellStyle name="Label 2a centre 2 2" xfId="1932"/>
    <cellStyle name="Label 2a centre 2_Sheet3" xfId="1933"/>
    <cellStyle name="Label 2a centre 3" xfId="1164"/>
    <cellStyle name="Label 2a centre 3 2" xfId="1934"/>
    <cellStyle name="Label 2a centre_Sheet3" xfId="1935"/>
    <cellStyle name="Label 2a merge" xfId="147"/>
    <cellStyle name="Label 2a merge 2" xfId="1936"/>
    <cellStyle name="Label 2a merge_Sheet3" xfId="1937"/>
    <cellStyle name="Label 2b" xfId="148"/>
    <cellStyle name="Label 2b 2" xfId="1165"/>
    <cellStyle name="Label 2b merged" xfId="149"/>
    <cellStyle name="Line_Total" xfId="1166"/>
    <cellStyle name="LineSummary" xfId="1167"/>
    <cellStyle name="LineSummary 10" xfId="2603"/>
    <cellStyle name="LineSummary 11" xfId="2597"/>
    <cellStyle name="LineSummary 12" xfId="6361"/>
    <cellStyle name="LineSummary 13" xfId="13763"/>
    <cellStyle name="LineSummary 14" xfId="15165"/>
    <cellStyle name="LineSummary 15" xfId="7145"/>
    <cellStyle name="LineSummary 16" xfId="9359"/>
    <cellStyle name="LineSummary 17" xfId="5934"/>
    <cellStyle name="LineSummary 18" xfId="6517"/>
    <cellStyle name="LineSummary 19" xfId="12172"/>
    <cellStyle name="LineSummary 2" xfId="3220"/>
    <cellStyle name="LineSummary 2 10" xfId="18552"/>
    <cellStyle name="LineSummary 2 11" xfId="20082"/>
    <cellStyle name="LineSummary 2 12" xfId="21525"/>
    <cellStyle name="LineSummary 2 13" xfId="23047"/>
    <cellStyle name="LineSummary 2 14" xfId="24524"/>
    <cellStyle name="LineSummary 2 15" xfId="25969"/>
    <cellStyle name="LineSummary 2 16" xfId="27474"/>
    <cellStyle name="LineSummary 2 17" xfId="28985"/>
    <cellStyle name="LineSummary 2 18" xfId="30416"/>
    <cellStyle name="LineSummary 2 19" xfId="31924"/>
    <cellStyle name="LineSummary 2 2" xfId="4714"/>
    <cellStyle name="LineSummary 2 20" xfId="33377"/>
    <cellStyle name="LineSummary 2 21" xfId="34817"/>
    <cellStyle name="LineSummary 2 22" xfId="36248"/>
    <cellStyle name="LineSummary 2 23" xfId="37682"/>
    <cellStyle name="LineSummary 2 24" xfId="39102"/>
    <cellStyle name="LineSummary 2 25" xfId="40597"/>
    <cellStyle name="LineSummary 2 26" xfId="42031"/>
    <cellStyle name="LineSummary 2 27" xfId="43453"/>
    <cellStyle name="LineSummary 2 28" xfId="44869"/>
    <cellStyle name="LineSummary 2 29" xfId="46279"/>
    <cellStyle name="LineSummary 2 3" xfId="8185"/>
    <cellStyle name="LineSummary 2 30" xfId="47683"/>
    <cellStyle name="LineSummary 2 31" xfId="49124"/>
    <cellStyle name="LineSummary 2 32" xfId="50555"/>
    <cellStyle name="LineSummary 2 33" xfId="51945"/>
    <cellStyle name="LineSummary 2 34" xfId="53327"/>
    <cellStyle name="LineSummary 2 35" xfId="54737"/>
    <cellStyle name="LineSummary 2 36" xfId="56110"/>
    <cellStyle name="LineSummary 2 37" xfId="57509"/>
    <cellStyle name="LineSummary 2 38" xfId="59163"/>
    <cellStyle name="LineSummary 2 4" xfId="9641"/>
    <cellStyle name="LineSummary 2 5" xfId="11134"/>
    <cellStyle name="LineSummary 2 6" xfId="12584"/>
    <cellStyle name="LineSummary 2 7" xfId="14116"/>
    <cellStyle name="LineSummary 2 8" xfId="15576"/>
    <cellStyle name="LineSummary 2 9" xfId="17028"/>
    <cellStyle name="LineSummary 20" xfId="34419"/>
    <cellStyle name="LineSummary 21" xfId="44064"/>
    <cellStyle name="LineSummary 22" xfId="7294"/>
    <cellStyle name="LineSummary 23" xfId="50180"/>
    <cellStyle name="LineSummary 24" xfId="58576"/>
    <cellStyle name="LineSummary 3" xfId="2919"/>
    <cellStyle name="LineSummary 3 10" xfId="18255"/>
    <cellStyle name="LineSummary 3 11" xfId="19787"/>
    <cellStyle name="LineSummary 3 12" xfId="21232"/>
    <cellStyle name="LineSummary 3 13" xfId="22748"/>
    <cellStyle name="LineSummary 3 14" xfId="24228"/>
    <cellStyle name="LineSummary 3 15" xfId="25675"/>
    <cellStyle name="LineSummary 3 16" xfId="27182"/>
    <cellStyle name="LineSummary 3 17" xfId="28688"/>
    <cellStyle name="LineSummary 3 18" xfId="30122"/>
    <cellStyle name="LineSummary 3 19" xfId="31630"/>
    <cellStyle name="LineSummary 3 2" xfId="4431"/>
    <cellStyle name="LineSummary 3 20" xfId="33085"/>
    <cellStyle name="LineSummary 3 21" xfId="34524"/>
    <cellStyle name="LineSummary 3 22" xfId="35958"/>
    <cellStyle name="LineSummary 3 23" xfId="37391"/>
    <cellStyle name="LineSummary 3 24" xfId="38808"/>
    <cellStyle name="LineSummary 3 25" xfId="40309"/>
    <cellStyle name="LineSummary 3 26" xfId="41740"/>
    <cellStyle name="LineSummary 3 27" xfId="43164"/>
    <cellStyle name="LineSummary 3 28" xfId="44582"/>
    <cellStyle name="LineSummary 3 29" xfId="45990"/>
    <cellStyle name="LineSummary 3 3" xfId="7886"/>
    <cellStyle name="LineSummary 3 30" xfId="47396"/>
    <cellStyle name="LineSummary 3 31" xfId="48837"/>
    <cellStyle name="LineSummary 3 32" xfId="50269"/>
    <cellStyle name="LineSummary 3 33" xfId="51657"/>
    <cellStyle name="LineSummary 3 34" xfId="53043"/>
    <cellStyle name="LineSummary 3 35" xfId="54452"/>
    <cellStyle name="LineSummary 3 36" xfId="55827"/>
    <cellStyle name="LineSummary 3 37" xfId="57226"/>
    <cellStyle name="LineSummary 3 4" xfId="9345"/>
    <cellStyle name="LineSummary 3 5" xfId="10839"/>
    <cellStyle name="LineSummary 3 6" xfId="12288"/>
    <cellStyle name="LineSummary 3 7" xfId="13822"/>
    <cellStyle name="LineSummary 3 8" xfId="15277"/>
    <cellStyle name="LineSummary 3 9" xfId="16734"/>
    <cellStyle name="LineSummary 4" xfId="3686"/>
    <cellStyle name="LineSummary 4 10" xfId="19016"/>
    <cellStyle name="LineSummary 4 11" xfId="20545"/>
    <cellStyle name="LineSummary 4 12" xfId="21982"/>
    <cellStyle name="LineSummary 4 13" xfId="23508"/>
    <cellStyle name="LineSummary 4 14" xfId="24984"/>
    <cellStyle name="LineSummary 4 15" xfId="26427"/>
    <cellStyle name="LineSummary 4 16" xfId="27936"/>
    <cellStyle name="LineSummary 4 17" xfId="29441"/>
    <cellStyle name="LineSummary 4 18" xfId="30877"/>
    <cellStyle name="LineSummary 4 19" xfId="32383"/>
    <cellStyle name="LineSummary 4 2" xfId="5164"/>
    <cellStyle name="LineSummary 4 20" xfId="33836"/>
    <cellStyle name="LineSummary 4 21" xfId="35278"/>
    <cellStyle name="LineSummary 4 22" xfId="36708"/>
    <cellStyle name="LineSummary 4 23" xfId="38138"/>
    <cellStyle name="LineSummary 4 24" xfId="39561"/>
    <cellStyle name="LineSummary 4 25" xfId="41049"/>
    <cellStyle name="LineSummary 4 26" xfId="42488"/>
    <cellStyle name="LineSummary 4 27" xfId="43912"/>
    <cellStyle name="LineSummary 4 28" xfId="45324"/>
    <cellStyle name="LineSummary 4 29" xfId="46729"/>
    <cellStyle name="LineSummary 4 3" xfId="8650"/>
    <cellStyle name="LineSummary 4 30" xfId="48135"/>
    <cellStyle name="LineSummary 4 31" xfId="49572"/>
    <cellStyle name="LineSummary 4 32" xfId="51005"/>
    <cellStyle name="LineSummary 4 33" xfId="52394"/>
    <cellStyle name="LineSummary 4 34" xfId="53777"/>
    <cellStyle name="LineSummary 4 35" xfId="55186"/>
    <cellStyle name="LineSummary 4 36" xfId="56559"/>
    <cellStyle name="LineSummary 4 37" xfId="57955"/>
    <cellStyle name="LineSummary 4 4" xfId="10105"/>
    <cellStyle name="LineSummary 4 5" xfId="11595"/>
    <cellStyle name="LineSummary 4 6" xfId="13046"/>
    <cellStyle name="LineSummary 4 7" xfId="14578"/>
    <cellStyle name="LineSummary 4 8" xfId="16036"/>
    <cellStyle name="LineSummary 4 9" xfId="17491"/>
    <cellStyle name="LineSummary 5" xfId="3403"/>
    <cellStyle name="LineSummary 5 10" xfId="18733"/>
    <cellStyle name="LineSummary 5 11" xfId="20263"/>
    <cellStyle name="LineSummary 5 12" xfId="21701"/>
    <cellStyle name="LineSummary 5 13" xfId="23228"/>
    <cellStyle name="LineSummary 5 14" xfId="24703"/>
    <cellStyle name="LineSummary 5 15" xfId="26147"/>
    <cellStyle name="LineSummary 5 16" xfId="27655"/>
    <cellStyle name="LineSummary 5 17" xfId="29162"/>
    <cellStyle name="LineSummary 5 18" xfId="30595"/>
    <cellStyle name="LineSummary 5 19" xfId="32104"/>
    <cellStyle name="LineSummary 5 2" xfId="4887"/>
    <cellStyle name="LineSummary 5 20" xfId="33556"/>
    <cellStyle name="LineSummary 5 21" xfId="34997"/>
    <cellStyle name="LineSummary 5 22" xfId="36427"/>
    <cellStyle name="LineSummary 5 23" xfId="37857"/>
    <cellStyle name="LineSummary 5 24" xfId="39281"/>
    <cellStyle name="LineSummary 5 25" xfId="40772"/>
    <cellStyle name="LineSummary 5 26" xfId="42209"/>
    <cellStyle name="LineSummary 5 27" xfId="43631"/>
    <cellStyle name="LineSummary 5 28" xfId="45044"/>
    <cellStyle name="LineSummary 5 29" xfId="46452"/>
    <cellStyle name="LineSummary 5 3" xfId="8367"/>
    <cellStyle name="LineSummary 5 30" xfId="47858"/>
    <cellStyle name="LineSummary 5 31" xfId="49296"/>
    <cellStyle name="LineSummary 5 32" xfId="50728"/>
    <cellStyle name="LineSummary 5 33" xfId="52118"/>
    <cellStyle name="LineSummary 5 34" xfId="53499"/>
    <cellStyle name="LineSummary 5 35" xfId="54910"/>
    <cellStyle name="LineSummary 5 36" xfId="56282"/>
    <cellStyle name="LineSummary 5 37" xfId="57680"/>
    <cellStyle name="LineSummary 5 4" xfId="9824"/>
    <cellStyle name="LineSummary 5 5" xfId="11313"/>
    <cellStyle name="LineSummary 5 6" xfId="12764"/>
    <cellStyle name="LineSummary 5 7" xfId="14297"/>
    <cellStyle name="LineSummary 5 8" xfId="15755"/>
    <cellStyle name="LineSummary 5 9" xfId="17210"/>
    <cellStyle name="LineSummary 6" xfId="3097"/>
    <cellStyle name="LineSummary 6 10" xfId="18429"/>
    <cellStyle name="LineSummary 6 11" xfId="19959"/>
    <cellStyle name="LineSummary 6 12" xfId="21402"/>
    <cellStyle name="LineSummary 6 13" xfId="22925"/>
    <cellStyle name="LineSummary 6 14" xfId="24402"/>
    <cellStyle name="LineSummary 6 15" xfId="25847"/>
    <cellStyle name="LineSummary 6 16" xfId="27352"/>
    <cellStyle name="LineSummary 6 17" xfId="28862"/>
    <cellStyle name="LineSummary 6 18" xfId="30293"/>
    <cellStyle name="LineSummary 6 19" xfId="31803"/>
    <cellStyle name="LineSummary 6 2" xfId="4593"/>
    <cellStyle name="LineSummary 6 20" xfId="33255"/>
    <cellStyle name="LineSummary 6 21" xfId="34695"/>
    <cellStyle name="LineSummary 6 22" xfId="36127"/>
    <cellStyle name="LineSummary 6 23" xfId="37561"/>
    <cellStyle name="LineSummary 6 24" xfId="38979"/>
    <cellStyle name="LineSummary 6 25" xfId="40474"/>
    <cellStyle name="LineSummary 6 26" xfId="41909"/>
    <cellStyle name="LineSummary 6 27" xfId="43332"/>
    <cellStyle name="LineSummary 6 28" xfId="44748"/>
    <cellStyle name="LineSummary 6 29" xfId="46156"/>
    <cellStyle name="LineSummary 6 3" xfId="8062"/>
    <cellStyle name="LineSummary 6 30" xfId="47561"/>
    <cellStyle name="LineSummary 6 31" xfId="49002"/>
    <cellStyle name="LineSummary 6 32" xfId="50434"/>
    <cellStyle name="LineSummary 6 33" xfId="51823"/>
    <cellStyle name="LineSummary 6 34" xfId="53206"/>
    <cellStyle name="LineSummary 6 35" xfId="54616"/>
    <cellStyle name="LineSummary 6 36" xfId="55989"/>
    <cellStyle name="LineSummary 6 37" xfId="57388"/>
    <cellStyle name="LineSummary 6 4" xfId="9518"/>
    <cellStyle name="LineSummary 6 5" xfId="11012"/>
    <cellStyle name="LineSummary 6 6" xfId="12461"/>
    <cellStyle name="LineSummary 6 7" xfId="13995"/>
    <cellStyle name="LineSummary 6 8" xfId="15453"/>
    <cellStyle name="LineSummary 6 9" xfId="16906"/>
    <cellStyle name="LineSummary 7" xfId="3920"/>
    <cellStyle name="LineSummary 7 10" xfId="19249"/>
    <cellStyle name="LineSummary 7 11" xfId="20778"/>
    <cellStyle name="LineSummary 7 12" xfId="22214"/>
    <cellStyle name="LineSummary 7 13" xfId="23740"/>
    <cellStyle name="LineSummary 7 14" xfId="25217"/>
    <cellStyle name="LineSummary 7 15" xfId="26659"/>
    <cellStyle name="LineSummary 7 16" xfId="28170"/>
    <cellStyle name="LineSummary 7 17" xfId="29674"/>
    <cellStyle name="LineSummary 7 18" xfId="31111"/>
    <cellStyle name="LineSummary 7 19" xfId="32617"/>
    <cellStyle name="LineSummary 7 2" xfId="5395"/>
    <cellStyle name="LineSummary 7 20" xfId="34069"/>
    <cellStyle name="LineSummary 7 21" xfId="35511"/>
    <cellStyle name="LineSummary 7 22" xfId="36940"/>
    <cellStyle name="LineSummary 7 23" xfId="38370"/>
    <cellStyle name="LineSummary 7 24" xfId="39795"/>
    <cellStyle name="LineSummary 7 25" xfId="41279"/>
    <cellStyle name="LineSummary 7 26" xfId="42720"/>
    <cellStyle name="LineSummary 7 27" xfId="44142"/>
    <cellStyle name="LineSummary 7 28" xfId="45555"/>
    <cellStyle name="LineSummary 7 29" xfId="46959"/>
    <cellStyle name="LineSummary 7 3" xfId="8883"/>
    <cellStyle name="LineSummary 7 30" xfId="48368"/>
    <cellStyle name="LineSummary 7 31" xfId="49802"/>
    <cellStyle name="LineSummary 7 32" xfId="51236"/>
    <cellStyle name="LineSummary 7 33" xfId="52623"/>
    <cellStyle name="LineSummary 7 34" xfId="54007"/>
    <cellStyle name="LineSummary 7 35" xfId="55415"/>
    <cellStyle name="LineSummary 7 36" xfId="56789"/>
    <cellStyle name="LineSummary 7 37" xfId="58184"/>
    <cellStyle name="LineSummary 7 4" xfId="10337"/>
    <cellStyle name="LineSummary 7 5" xfId="11829"/>
    <cellStyle name="LineSummary 7 6" xfId="13278"/>
    <cellStyle name="LineSummary 7 7" xfId="14811"/>
    <cellStyle name="LineSummary 7 8" xfId="16269"/>
    <cellStyle name="LineSummary 7 9" xfId="17724"/>
    <cellStyle name="LineSummary 8" xfId="3468"/>
    <cellStyle name="LineSummary 8 10" xfId="18798"/>
    <cellStyle name="LineSummary 8 11" xfId="20328"/>
    <cellStyle name="LineSummary 8 12" xfId="21766"/>
    <cellStyle name="LineSummary 8 13" xfId="23293"/>
    <cellStyle name="LineSummary 8 14" xfId="24768"/>
    <cellStyle name="LineSummary 8 15" xfId="26212"/>
    <cellStyle name="LineSummary 8 16" xfId="27720"/>
    <cellStyle name="LineSummary 8 17" xfId="29227"/>
    <cellStyle name="LineSummary 8 18" xfId="30660"/>
    <cellStyle name="LineSummary 8 19" xfId="32169"/>
    <cellStyle name="LineSummary 8 2" xfId="4952"/>
    <cellStyle name="LineSummary 8 20" xfId="33621"/>
    <cellStyle name="LineSummary 8 21" xfId="35062"/>
    <cellStyle name="LineSummary 8 22" xfId="36492"/>
    <cellStyle name="LineSummary 8 23" xfId="37922"/>
    <cellStyle name="LineSummary 8 24" xfId="39346"/>
    <cellStyle name="LineSummary 8 25" xfId="40837"/>
    <cellStyle name="LineSummary 8 26" xfId="42274"/>
    <cellStyle name="LineSummary 8 27" xfId="43696"/>
    <cellStyle name="LineSummary 8 28" xfId="45109"/>
    <cellStyle name="LineSummary 8 29" xfId="46517"/>
    <cellStyle name="LineSummary 8 3" xfId="8432"/>
    <cellStyle name="LineSummary 8 30" xfId="47923"/>
    <cellStyle name="LineSummary 8 31" xfId="49361"/>
    <cellStyle name="LineSummary 8 32" xfId="50793"/>
    <cellStyle name="LineSummary 8 33" xfId="52183"/>
    <cellStyle name="LineSummary 8 34" xfId="53564"/>
    <cellStyle name="LineSummary 8 35" xfId="54975"/>
    <cellStyle name="LineSummary 8 36" xfId="56347"/>
    <cellStyle name="LineSummary 8 37" xfId="57745"/>
    <cellStyle name="LineSummary 8 4" xfId="9889"/>
    <cellStyle name="LineSummary 8 5" xfId="11378"/>
    <cellStyle name="LineSummary 8 6" xfId="12829"/>
    <cellStyle name="LineSummary 8 7" xfId="14362"/>
    <cellStyle name="LineSummary 8 8" xfId="15820"/>
    <cellStyle name="LineSummary 8 9" xfId="17275"/>
    <cellStyle name="LineSummary 9" xfId="2900"/>
    <cellStyle name="LineSummary 9 10" xfId="18236"/>
    <cellStyle name="LineSummary 9 11" xfId="19768"/>
    <cellStyle name="LineSummary 9 12" xfId="21213"/>
    <cellStyle name="LineSummary 9 13" xfId="22729"/>
    <cellStyle name="LineSummary 9 14" xfId="24209"/>
    <cellStyle name="LineSummary 9 15" xfId="25656"/>
    <cellStyle name="LineSummary 9 16" xfId="27163"/>
    <cellStyle name="LineSummary 9 17" xfId="28669"/>
    <cellStyle name="LineSummary 9 18" xfId="30103"/>
    <cellStyle name="LineSummary 9 19" xfId="31611"/>
    <cellStyle name="LineSummary 9 2" xfId="4412"/>
    <cellStyle name="LineSummary 9 20" xfId="33066"/>
    <cellStyle name="LineSummary 9 21" xfId="34505"/>
    <cellStyle name="LineSummary 9 22" xfId="35939"/>
    <cellStyle name="LineSummary 9 23" xfId="37372"/>
    <cellStyle name="LineSummary 9 24" xfId="38789"/>
    <cellStyle name="LineSummary 9 25" xfId="40290"/>
    <cellStyle name="LineSummary 9 26" xfId="41721"/>
    <cellStyle name="LineSummary 9 27" xfId="43145"/>
    <cellStyle name="LineSummary 9 28" xfId="44563"/>
    <cellStyle name="LineSummary 9 29" xfId="45971"/>
    <cellStyle name="LineSummary 9 3" xfId="7867"/>
    <cellStyle name="LineSummary 9 30" xfId="47377"/>
    <cellStyle name="LineSummary 9 31" xfId="48818"/>
    <cellStyle name="LineSummary 9 32" xfId="50250"/>
    <cellStyle name="LineSummary 9 33" xfId="51638"/>
    <cellStyle name="LineSummary 9 34" xfId="53024"/>
    <cellStyle name="LineSummary 9 35" xfId="54433"/>
    <cellStyle name="LineSummary 9 36" xfId="55808"/>
    <cellStyle name="LineSummary 9 37" xfId="57207"/>
    <cellStyle name="LineSummary 9 4" xfId="9326"/>
    <cellStyle name="LineSummary 9 5" xfId="10820"/>
    <cellStyle name="LineSummary 9 6" xfId="12269"/>
    <cellStyle name="LineSummary 9 7" xfId="13803"/>
    <cellStyle name="LineSummary 9 8" xfId="15258"/>
    <cellStyle name="LineSummary 9 9" xfId="16715"/>
    <cellStyle name="Link" xfId="150"/>
    <cellStyle name="Link 2" xfId="381"/>
    <cellStyle name="Link 2 2" xfId="1938"/>
    <cellStyle name="Link 3" xfId="380"/>
    <cellStyle name="Link 4" xfId="1168"/>
    <cellStyle name="Link 4 10" xfId="7798"/>
    <cellStyle name="Link 4 11" xfId="6753"/>
    <cellStyle name="Link 4 12" xfId="7590"/>
    <cellStyle name="Link 4 13" xfId="7079"/>
    <cellStyle name="Link 4 14" xfId="7675"/>
    <cellStyle name="Link 4 15" xfId="6957"/>
    <cellStyle name="Link 4 16" xfId="6249"/>
    <cellStyle name="Link 4 17" xfId="9286"/>
    <cellStyle name="Link 4 18" xfId="13648"/>
    <cellStyle name="Link 4 19" xfId="7701"/>
    <cellStyle name="Link 4 2" xfId="1939"/>
    <cellStyle name="Link 4 20" xfId="13612"/>
    <cellStyle name="Link 4 21" xfId="6158"/>
    <cellStyle name="Link 4 22" xfId="7744"/>
    <cellStyle name="Link 4 23" xfId="5857"/>
    <cellStyle name="Link 4 24" xfId="16646"/>
    <cellStyle name="Link 4 25" xfId="7639"/>
    <cellStyle name="Link 4 26" xfId="6389"/>
    <cellStyle name="Link 4 27" xfId="22533"/>
    <cellStyle name="Link 4 28" xfId="32978"/>
    <cellStyle name="Link 4 29" xfId="5835"/>
    <cellStyle name="Link 4 3" xfId="3458"/>
    <cellStyle name="Link 4 3 10" xfId="18788"/>
    <cellStyle name="Link 4 3 11" xfId="20318"/>
    <cellStyle name="Link 4 3 12" xfId="21756"/>
    <cellStyle name="Link 4 3 13" xfId="23283"/>
    <cellStyle name="Link 4 3 14" xfId="24758"/>
    <cellStyle name="Link 4 3 15" xfId="26202"/>
    <cellStyle name="Link 4 3 16" xfId="27710"/>
    <cellStyle name="Link 4 3 17" xfId="29217"/>
    <cellStyle name="Link 4 3 18" xfId="30650"/>
    <cellStyle name="Link 4 3 19" xfId="32159"/>
    <cellStyle name="Link 4 3 2" xfId="4942"/>
    <cellStyle name="Link 4 3 20" xfId="33611"/>
    <cellStyle name="Link 4 3 21" xfId="35052"/>
    <cellStyle name="Link 4 3 22" xfId="36482"/>
    <cellStyle name="Link 4 3 23" xfId="37912"/>
    <cellStyle name="Link 4 3 24" xfId="39336"/>
    <cellStyle name="Link 4 3 25" xfId="40827"/>
    <cellStyle name="Link 4 3 26" xfId="42264"/>
    <cellStyle name="Link 4 3 27" xfId="43686"/>
    <cellStyle name="Link 4 3 28" xfId="45099"/>
    <cellStyle name="Link 4 3 29" xfId="46507"/>
    <cellStyle name="Link 4 3 3" xfId="8422"/>
    <cellStyle name="Link 4 3 30" xfId="47913"/>
    <cellStyle name="Link 4 3 31" xfId="49351"/>
    <cellStyle name="Link 4 3 32" xfId="50783"/>
    <cellStyle name="Link 4 3 33" xfId="52173"/>
    <cellStyle name="Link 4 3 34" xfId="53554"/>
    <cellStyle name="Link 4 3 35" xfId="54965"/>
    <cellStyle name="Link 4 3 36" xfId="56337"/>
    <cellStyle name="Link 4 3 37" xfId="57735"/>
    <cellStyle name="Link 4 3 38" xfId="59842"/>
    <cellStyle name="Link 4 3 4" xfId="9879"/>
    <cellStyle name="Link 4 3 5" xfId="11368"/>
    <cellStyle name="Link 4 3 6" xfId="12819"/>
    <cellStyle name="Link 4 3 7" xfId="14352"/>
    <cellStyle name="Link 4 3 8" xfId="15810"/>
    <cellStyle name="Link 4 3 9" xfId="17265"/>
    <cellStyle name="Link 4 30" xfId="18113"/>
    <cellStyle name="Link 4 31" xfId="29991"/>
    <cellStyle name="Link 4 32" xfId="19651"/>
    <cellStyle name="Link 4 33" xfId="28704"/>
    <cellStyle name="Link 4 34" xfId="31435"/>
    <cellStyle name="Link 4 35" xfId="6649"/>
    <cellStyle name="Link 4 36" xfId="40150"/>
    <cellStyle name="Link 4 37" xfId="43035"/>
    <cellStyle name="Link 4 38" xfId="49418"/>
    <cellStyle name="Link 4 39" xfId="38702"/>
    <cellStyle name="Link 4 4" xfId="2868"/>
    <cellStyle name="Link 4 4 10" xfId="18204"/>
    <cellStyle name="Link 4 4 11" xfId="19736"/>
    <cellStyle name="Link 4 4 12" xfId="21181"/>
    <cellStyle name="Link 4 4 13" xfId="22697"/>
    <cellStyle name="Link 4 4 14" xfId="24177"/>
    <cellStyle name="Link 4 4 15" xfId="25624"/>
    <cellStyle name="Link 4 4 16" xfId="27131"/>
    <cellStyle name="Link 4 4 17" xfId="28638"/>
    <cellStyle name="Link 4 4 18" xfId="30071"/>
    <cellStyle name="Link 4 4 19" xfId="31580"/>
    <cellStyle name="Link 4 4 2" xfId="4381"/>
    <cellStyle name="Link 4 4 20" xfId="33035"/>
    <cellStyle name="Link 4 4 21" xfId="34474"/>
    <cellStyle name="Link 4 4 22" xfId="35908"/>
    <cellStyle name="Link 4 4 23" xfId="37340"/>
    <cellStyle name="Link 4 4 24" xfId="38757"/>
    <cellStyle name="Link 4 4 25" xfId="40259"/>
    <cellStyle name="Link 4 4 26" xfId="41689"/>
    <cellStyle name="Link 4 4 27" xfId="43114"/>
    <cellStyle name="Link 4 4 28" xfId="44531"/>
    <cellStyle name="Link 4 4 29" xfId="45940"/>
    <cellStyle name="Link 4 4 3" xfId="7835"/>
    <cellStyle name="Link 4 4 30" xfId="47346"/>
    <cellStyle name="Link 4 4 31" xfId="48787"/>
    <cellStyle name="Link 4 4 32" xfId="50219"/>
    <cellStyle name="Link 4 4 33" xfId="51607"/>
    <cellStyle name="Link 4 4 34" xfId="52993"/>
    <cellStyle name="Link 4 4 35" xfId="54402"/>
    <cellStyle name="Link 4 4 36" xfId="55777"/>
    <cellStyle name="Link 4 4 37" xfId="57176"/>
    <cellStyle name="Link 4 4 4" xfId="9295"/>
    <cellStyle name="Link 4 4 5" xfId="10788"/>
    <cellStyle name="Link 4 4 6" xfId="12237"/>
    <cellStyle name="Link 4 4 7" xfId="13772"/>
    <cellStyle name="Link 4 4 8" xfId="15226"/>
    <cellStyle name="Link 4 4 9" xfId="16683"/>
    <cellStyle name="Link 4 40" xfId="6226"/>
    <cellStyle name="Link 4 41" xfId="30000"/>
    <cellStyle name="Link 4 42" xfId="43083"/>
    <cellStyle name="Link 4 43" xfId="58577"/>
    <cellStyle name="Link 4 5" xfId="3658"/>
    <cellStyle name="Link 4 5 10" xfId="18988"/>
    <cellStyle name="Link 4 5 11" xfId="20517"/>
    <cellStyle name="Link 4 5 12" xfId="21954"/>
    <cellStyle name="Link 4 5 13" xfId="23480"/>
    <cellStyle name="Link 4 5 14" xfId="24956"/>
    <cellStyle name="Link 4 5 15" xfId="26400"/>
    <cellStyle name="Link 4 5 16" xfId="27908"/>
    <cellStyle name="Link 4 5 17" xfId="29414"/>
    <cellStyle name="Link 4 5 18" xfId="30849"/>
    <cellStyle name="Link 4 5 19" xfId="32356"/>
    <cellStyle name="Link 4 5 2" xfId="5136"/>
    <cellStyle name="Link 4 5 20" xfId="33808"/>
    <cellStyle name="Link 4 5 21" xfId="35250"/>
    <cellStyle name="Link 4 5 22" xfId="36680"/>
    <cellStyle name="Link 4 5 23" xfId="38110"/>
    <cellStyle name="Link 4 5 24" xfId="39533"/>
    <cellStyle name="Link 4 5 25" xfId="41022"/>
    <cellStyle name="Link 4 5 26" xfId="42460"/>
    <cellStyle name="Link 4 5 27" xfId="43884"/>
    <cellStyle name="Link 4 5 28" xfId="45296"/>
    <cellStyle name="Link 4 5 29" xfId="46702"/>
    <cellStyle name="Link 4 5 3" xfId="8622"/>
    <cellStyle name="Link 4 5 30" xfId="48107"/>
    <cellStyle name="Link 4 5 31" xfId="49545"/>
    <cellStyle name="Link 4 5 32" xfId="50977"/>
    <cellStyle name="Link 4 5 33" xfId="52367"/>
    <cellStyle name="Link 4 5 34" xfId="53749"/>
    <cellStyle name="Link 4 5 35" xfId="55159"/>
    <cellStyle name="Link 4 5 36" xfId="56531"/>
    <cellStyle name="Link 4 5 37" xfId="57928"/>
    <cellStyle name="Link 4 5 4" xfId="10077"/>
    <cellStyle name="Link 4 5 5" xfId="11567"/>
    <cellStyle name="Link 4 5 6" xfId="13018"/>
    <cellStyle name="Link 4 5 7" xfId="14550"/>
    <cellStyle name="Link 4 5 8" xfId="16008"/>
    <cellStyle name="Link 4 5 9" xfId="17463"/>
    <cellStyle name="Link 4 6" xfId="2604"/>
    <cellStyle name="Link 4 7" xfId="2596"/>
    <cellStyle name="Link 4 8" xfId="6720"/>
    <cellStyle name="Link 4 9" xfId="7346"/>
    <cellStyle name="Link 5" xfId="1352"/>
    <cellStyle name="Link 5 10" xfId="2622"/>
    <cellStyle name="Link 5 11" xfId="2592"/>
    <cellStyle name="Link 5 12" xfId="7298"/>
    <cellStyle name="Link 5 13" xfId="7669"/>
    <cellStyle name="Link 5 14" xfId="5753"/>
    <cellStyle name="Link 5 15" xfId="6266"/>
    <cellStyle name="Link 5 16" xfId="7171"/>
    <cellStyle name="Link 5 17" xfId="7366"/>
    <cellStyle name="Link 5 18" xfId="6194"/>
    <cellStyle name="Link 5 19" xfId="9252"/>
    <cellStyle name="Link 5 2" xfId="3272"/>
    <cellStyle name="Link 5 2 10" xfId="18603"/>
    <cellStyle name="Link 5 2 11" xfId="20133"/>
    <cellStyle name="Link 5 2 12" xfId="21574"/>
    <cellStyle name="Link 5 2 13" xfId="23098"/>
    <cellStyle name="Link 5 2 14" xfId="24574"/>
    <cellStyle name="Link 5 2 15" xfId="26019"/>
    <cellStyle name="Link 5 2 16" xfId="27525"/>
    <cellStyle name="Link 5 2 17" xfId="29035"/>
    <cellStyle name="Link 5 2 18" xfId="30466"/>
    <cellStyle name="Link 5 2 19" xfId="31974"/>
    <cellStyle name="Link 5 2 2" xfId="4760"/>
    <cellStyle name="Link 5 2 20" xfId="33426"/>
    <cellStyle name="Link 5 2 21" xfId="34867"/>
    <cellStyle name="Link 5 2 22" xfId="36298"/>
    <cellStyle name="Link 5 2 23" xfId="37731"/>
    <cellStyle name="Link 5 2 24" xfId="39152"/>
    <cellStyle name="Link 5 2 25" xfId="40645"/>
    <cellStyle name="Link 5 2 26" xfId="42080"/>
    <cellStyle name="Link 5 2 27" xfId="43503"/>
    <cellStyle name="Link 5 2 28" xfId="44916"/>
    <cellStyle name="Link 5 2 29" xfId="46327"/>
    <cellStyle name="Link 5 2 3" xfId="8236"/>
    <cellStyle name="Link 5 2 30" xfId="47729"/>
    <cellStyle name="Link 5 2 31" xfId="49171"/>
    <cellStyle name="Link 5 2 32" xfId="50602"/>
    <cellStyle name="Link 5 2 33" xfId="51992"/>
    <cellStyle name="Link 5 2 34" xfId="53373"/>
    <cellStyle name="Link 5 2 35" xfId="54784"/>
    <cellStyle name="Link 5 2 36" xfId="56156"/>
    <cellStyle name="Link 5 2 37" xfId="57555"/>
    <cellStyle name="Link 5 2 38" xfId="59222"/>
    <cellStyle name="Link 5 2 4" xfId="9693"/>
    <cellStyle name="Link 5 2 5" xfId="11184"/>
    <cellStyle name="Link 5 2 6" xfId="12633"/>
    <cellStyle name="Link 5 2 7" xfId="14167"/>
    <cellStyle name="Link 5 2 8" xfId="15626"/>
    <cellStyle name="Link 5 2 9" xfId="17080"/>
    <cellStyle name="Link 5 20" xfId="6885"/>
    <cellStyle name="Link 5 21" xfId="6857"/>
    <cellStyle name="Link 5 22" xfId="10943"/>
    <cellStyle name="Link 5 23" xfId="31428"/>
    <cellStyle name="Link 5 24" xfId="41615"/>
    <cellStyle name="Link 5 25" xfId="25583"/>
    <cellStyle name="Link 5 26" xfId="6422"/>
    <cellStyle name="Link 5 27" xfId="48725"/>
    <cellStyle name="Link 5 28" xfId="58592"/>
    <cellStyle name="Link 5 3" xfId="3311"/>
    <cellStyle name="Link 5 3 10" xfId="18642"/>
    <cellStyle name="Link 5 3 11" xfId="20172"/>
    <cellStyle name="Link 5 3 12" xfId="21613"/>
    <cellStyle name="Link 5 3 13" xfId="23137"/>
    <cellStyle name="Link 5 3 14" xfId="24613"/>
    <cellStyle name="Link 5 3 15" xfId="26058"/>
    <cellStyle name="Link 5 3 16" xfId="27564"/>
    <cellStyle name="Link 5 3 17" xfId="29073"/>
    <cellStyle name="Link 5 3 18" xfId="30505"/>
    <cellStyle name="Link 5 3 19" xfId="32013"/>
    <cellStyle name="Link 5 3 2" xfId="4799"/>
    <cellStyle name="Link 5 3 20" xfId="33465"/>
    <cellStyle name="Link 5 3 21" xfId="34906"/>
    <cellStyle name="Link 5 3 22" xfId="36337"/>
    <cellStyle name="Link 5 3 23" xfId="37769"/>
    <cellStyle name="Link 5 3 24" xfId="39191"/>
    <cellStyle name="Link 5 3 25" xfId="40684"/>
    <cellStyle name="Link 5 3 26" xfId="42119"/>
    <cellStyle name="Link 5 3 27" xfId="43541"/>
    <cellStyle name="Link 5 3 28" xfId="44955"/>
    <cellStyle name="Link 5 3 29" xfId="46365"/>
    <cellStyle name="Link 5 3 3" xfId="8275"/>
    <cellStyle name="Link 5 3 30" xfId="47768"/>
    <cellStyle name="Link 5 3 31" xfId="49209"/>
    <cellStyle name="Link 5 3 32" xfId="50641"/>
    <cellStyle name="Link 5 3 33" xfId="52030"/>
    <cellStyle name="Link 5 3 34" xfId="53412"/>
    <cellStyle name="Link 5 3 35" xfId="54822"/>
    <cellStyle name="Link 5 3 36" xfId="56195"/>
    <cellStyle name="Link 5 3 37" xfId="57593"/>
    <cellStyle name="Link 5 3 4" xfId="9732"/>
    <cellStyle name="Link 5 3 5" xfId="11222"/>
    <cellStyle name="Link 5 3 6" xfId="12672"/>
    <cellStyle name="Link 5 3 7" xfId="14206"/>
    <cellStyle name="Link 5 3 8" xfId="15665"/>
    <cellStyle name="Link 5 3 9" xfId="17119"/>
    <cellStyle name="Link 5 4" xfId="2837"/>
    <cellStyle name="Link 5 4 10" xfId="18173"/>
    <cellStyle name="Link 5 4 11" xfId="19708"/>
    <cellStyle name="Link 5 4 12" xfId="21153"/>
    <cellStyle name="Link 5 4 13" xfId="22667"/>
    <cellStyle name="Link 5 4 14" xfId="24147"/>
    <cellStyle name="Link 5 4 15" xfId="25595"/>
    <cellStyle name="Link 5 4 16" xfId="27102"/>
    <cellStyle name="Link 5 4 17" xfId="28611"/>
    <cellStyle name="Link 5 4 18" xfId="30042"/>
    <cellStyle name="Link 5 4 19" xfId="31549"/>
    <cellStyle name="Link 5 4 2" xfId="4354"/>
    <cellStyle name="Link 5 4 20" xfId="33004"/>
    <cellStyle name="Link 5 4 21" xfId="34445"/>
    <cellStyle name="Link 5 4 22" xfId="35879"/>
    <cellStyle name="Link 5 4 23" xfId="37310"/>
    <cellStyle name="Link 5 4 24" xfId="38727"/>
    <cellStyle name="Link 5 4 25" xfId="40230"/>
    <cellStyle name="Link 5 4 26" xfId="41659"/>
    <cellStyle name="Link 5 4 27" xfId="43085"/>
    <cellStyle name="Link 5 4 28" xfId="44503"/>
    <cellStyle name="Link 5 4 29" xfId="45913"/>
    <cellStyle name="Link 5 4 3" xfId="7805"/>
    <cellStyle name="Link 5 4 30" xfId="47318"/>
    <cellStyle name="Link 5 4 31" xfId="48759"/>
    <cellStyle name="Link 5 4 32" xfId="50191"/>
    <cellStyle name="Link 5 4 33" xfId="51580"/>
    <cellStyle name="Link 5 4 34" xfId="52965"/>
    <cellStyle name="Link 5 4 35" xfId="54375"/>
    <cellStyle name="Link 5 4 36" xfId="55750"/>
    <cellStyle name="Link 5 4 37" xfId="57149"/>
    <cellStyle name="Link 5 4 4" xfId="9266"/>
    <cellStyle name="Link 5 4 5" xfId="10759"/>
    <cellStyle name="Link 5 4 6" xfId="12208"/>
    <cellStyle name="Link 5 4 7" xfId="13742"/>
    <cellStyle name="Link 5 4 8" xfId="15196"/>
    <cellStyle name="Link 5 4 9" xfId="16654"/>
    <cellStyle name="Link 5 5" xfId="2813"/>
    <cellStyle name="Link 5 5 10" xfId="18149"/>
    <cellStyle name="Link 5 5 11" xfId="19686"/>
    <cellStyle name="Link 5 5 12" xfId="21132"/>
    <cellStyle name="Link 5 5 13" xfId="22646"/>
    <cellStyle name="Link 5 5 14" xfId="24129"/>
    <cellStyle name="Link 5 5 15" xfId="25576"/>
    <cellStyle name="Link 5 5 16" xfId="27080"/>
    <cellStyle name="Link 5 5 17" xfId="28591"/>
    <cellStyle name="Link 5 5 18" xfId="30021"/>
    <cellStyle name="Link 5 5 19" xfId="31526"/>
    <cellStyle name="Link 5 5 2" xfId="4340"/>
    <cellStyle name="Link 5 5 20" xfId="32984"/>
    <cellStyle name="Link 5 5 21" xfId="34425"/>
    <cellStyle name="Link 5 5 22" xfId="35857"/>
    <cellStyle name="Link 5 5 23" xfId="37287"/>
    <cellStyle name="Link 5 5 24" xfId="38707"/>
    <cellStyle name="Link 5 5 25" xfId="40212"/>
    <cellStyle name="Link 5 5 26" xfId="41641"/>
    <cellStyle name="Link 5 5 27" xfId="43067"/>
    <cellStyle name="Link 5 5 28" xfId="44485"/>
    <cellStyle name="Link 5 5 29" xfId="45895"/>
    <cellStyle name="Link 5 5 3" xfId="7783"/>
    <cellStyle name="Link 5 5 30" xfId="47300"/>
    <cellStyle name="Link 5 5 31" xfId="48743"/>
    <cellStyle name="Link 5 5 32" xfId="50172"/>
    <cellStyle name="Link 5 5 33" xfId="51565"/>
    <cellStyle name="Link 5 5 34" xfId="52950"/>
    <cellStyle name="Link 5 5 35" xfId="54361"/>
    <cellStyle name="Link 5 5 36" xfId="55736"/>
    <cellStyle name="Link 5 5 37" xfId="57135"/>
    <cellStyle name="Link 5 5 4" xfId="9243"/>
    <cellStyle name="Link 5 5 5" xfId="10735"/>
    <cellStyle name="Link 5 5 6" xfId="12184"/>
    <cellStyle name="Link 5 5 7" xfId="13718"/>
    <cellStyle name="Link 5 5 8" xfId="15173"/>
    <cellStyle name="Link 5 5 9" xfId="16632"/>
    <cellStyle name="Link 5 6" xfId="3201"/>
    <cellStyle name="Link 5 6 10" xfId="18533"/>
    <cellStyle name="Link 5 6 11" xfId="20063"/>
    <cellStyle name="Link 5 6 12" xfId="21506"/>
    <cellStyle name="Link 5 6 13" xfId="23028"/>
    <cellStyle name="Link 5 6 14" xfId="24505"/>
    <cellStyle name="Link 5 6 15" xfId="25950"/>
    <cellStyle name="Link 5 6 16" xfId="27455"/>
    <cellStyle name="Link 5 6 17" xfId="28966"/>
    <cellStyle name="Link 5 6 18" xfId="30397"/>
    <cellStyle name="Link 5 6 19" xfId="31905"/>
    <cellStyle name="Link 5 6 2" xfId="4695"/>
    <cellStyle name="Link 5 6 20" xfId="33358"/>
    <cellStyle name="Link 5 6 21" xfId="34798"/>
    <cellStyle name="Link 5 6 22" xfId="36229"/>
    <cellStyle name="Link 5 6 23" xfId="37663"/>
    <cellStyle name="Link 5 6 24" xfId="39083"/>
    <cellStyle name="Link 5 6 25" xfId="40578"/>
    <cellStyle name="Link 5 6 26" xfId="42012"/>
    <cellStyle name="Link 5 6 27" xfId="43434"/>
    <cellStyle name="Link 5 6 28" xfId="44850"/>
    <cellStyle name="Link 5 6 29" xfId="46260"/>
    <cellStyle name="Link 5 6 3" xfId="8166"/>
    <cellStyle name="Link 5 6 30" xfId="47664"/>
    <cellStyle name="Link 5 6 31" xfId="49105"/>
    <cellStyle name="Link 5 6 32" xfId="50536"/>
    <cellStyle name="Link 5 6 33" xfId="51926"/>
    <cellStyle name="Link 5 6 34" xfId="53308"/>
    <cellStyle name="Link 5 6 35" xfId="54718"/>
    <cellStyle name="Link 5 6 36" xfId="56091"/>
    <cellStyle name="Link 5 6 37" xfId="57490"/>
    <cellStyle name="Link 5 6 4" xfId="9622"/>
    <cellStyle name="Link 5 6 5" xfId="11115"/>
    <cellStyle name="Link 5 6 6" xfId="12565"/>
    <cellStyle name="Link 5 6 7" xfId="14097"/>
    <cellStyle name="Link 5 6 8" xfId="15557"/>
    <cellStyle name="Link 5 6 9" xfId="17009"/>
    <cellStyle name="Link 5 7" xfId="2984"/>
    <cellStyle name="Link 5 7 10" xfId="18316"/>
    <cellStyle name="Link 5 7 11" xfId="19848"/>
    <cellStyle name="Link 5 7 12" xfId="21295"/>
    <cellStyle name="Link 5 7 13" xfId="22813"/>
    <cellStyle name="Link 5 7 14" xfId="24291"/>
    <cellStyle name="Link 5 7 15" xfId="25738"/>
    <cellStyle name="Link 5 7 16" xfId="27242"/>
    <cellStyle name="Link 5 7 17" xfId="28750"/>
    <cellStyle name="Link 5 7 18" xfId="30182"/>
    <cellStyle name="Link 5 7 19" xfId="31693"/>
    <cellStyle name="Link 5 7 2" xfId="4488"/>
    <cellStyle name="Link 5 7 20" xfId="33147"/>
    <cellStyle name="Link 5 7 21" xfId="34585"/>
    <cellStyle name="Link 5 7 22" xfId="36020"/>
    <cellStyle name="Link 5 7 23" xfId="37454"/>
    <cellStyle name="Link 5 7 24" xfId="38870"/>
    <cellStyle name="Link 5 7 25" xfId="40367"/>
    <cellStyle name="Link 5 7 26" xfId="41800"/>
    <cellStyle name="Link 5 7 27" xfId="43225"/>
    <cellStyle name="Link 5 7 28" xfId="44640"/>
    <cellStyle name="Link 5 7 29" xfId="46050"/>
    <cellStyle name="Link 5 7 3" xfId="7950"/>
    <cellStyle name="Link 5 7 30" xfId="47454"/>
    <cellStyle name="Link 5 7 31" xfId="48896"/>
    <cellStyle name="Link 5 7 32" xfId="50328"/>
    <cellStyle name="Link 5 7 33" xfId="51717"/>
    <cellStyle name="Link 5 7 34" xfId="53100"/>
    <cellStyle name="Link 5 7 35" xfId="54511"/>
    <cellStyle name="Link 5 7 36" xfId="55884"/>
    <cellStyle name="Link 5 7 37" xfId="57283"/>
    <cellStyle name="Link 5 7 4" xfId="9407"/>
    <cellStyle name="Link 5 7 5" xfId="10901"/>
    <cellStyle name="Link 5 7 6" xfId="12352"/>
    <cellStyle name="Link 5 7 7" xfId="13884"/>
    <cellStyle name="Link 5 7 8" xfId="15341"/>
    <cellStyle name="Link 5 7 9" xfId="16798"/>
    <cellStyle name="Link 5 8" xfId="4095"/>
    <cellStyle name="Link 5 8 10" xfId="19423"/>
    <cellStyle name="Link 5 8 11" xfId="20953"/>
    <cellStyle name="Link 5 8 12" xfId="22389"/>
    <cellStyle name="Link 5 8 13" xfId="23915"/>
    <cellStyle name="Link 5 8 14" xfId="25392"/>
    <cellStyle name="Link 5 8 15" xfId="26834"/>
    <cellStyle name="Link 5 8 16" xfId="28344"/>
    <cellStyle name="Link 5 8 17" xfId="29849"/>
    <cellStyle name="Link 5 8 18" xfId="31286"/>
    <cellStyle name="Link 5 8 19" xfId="32792"/>
    <cellStyle name="Link 5 8 2" xfId="5569"/>
    <cellStyle name="Link 5 8 20" xfId="34244"/>
    <cellStyle name="Link 5 8 21" xfId="35685"/>
    <cellStyle name="Link 5 8 22" xfId="37114"/>
    <cellStyle name="Link 5 8 23" xfId="38545"/>
    <cellStyle name="Link 5 8 24" xfId="39970"/>
    <cellStyle name="Link 5 8 25" xfId="41453"/>
    <cellStyle name="Link 5 8 26" xfId="42894"/>
    <cellStyle name="Link 5 8 27" xfId="44317"/>
    <cellStyle name="Link 5 8 28" xfId="45729"/>
    <cellStyle name="Link 5 8 29" xfId="47134"/>
    <cellStyle name="Link 5 8 3" xfId="9058"/>
    <cellStyle name="Link 5 8 30" xfId="48542"/>
    <cellStyle name="Link 5 8 31" xfId="49976"/>
    <cellStyle name="Link 5 8 32" xfId="51410"/>
    <cellStyle name="Link 5 8 33" xfId="52797"/>
    <cellStyle name="Link 5 8 34" xfId="54181"/>
    <cellStyle name="Link 5 8 35" xfId="55589"/>
    <cellStyle name="Link 5 8 36" xfId="56963"/>
    <cellStyle name="Link 5 8 37" xfId="58358"/>
    <cellStyle name="Link 5 8 4" xfId="10511"/>
    <cellStyle name="Link 5 8 5" xfId="12004"/>
    <cellStyle name="Link 5 8 6" xfId="13452"/>
    <cellStyle name="Link 5 8 7" xfId="14986"/>
    <cellStyle name="Link 5 8 8" xfId="16444"/>
    <cellStyle name="Link 5 8 9" xfId="17898"/>
    <cellStyle name="Link 5 9" xfId="4020"/>
    <cellStyle name="Link 5 9 10" xfId="19348"/>
    <cellStyle name="Link 5 9 11" xfId="20878"/>
    <cellStyle name="Link 5 9 12" xfId="22314"/>
    <cellStyle name="Link 5 9 13" xfId="23840"/>
    <cellStyle name="Link 5 9 14" xfId="25317"/>
    <cellStyle name="Link 5 9 15" xfId="26759"/>
    <cellStyle name="Link 5 9 16" xfId="28269"/>
    <cellStyle name="Link 5 9 17" xfId="29774"/>
    <cellStyle name="Link 5 9 18" xfId="31211"/>
    <cellStyle name="Link 5 9 19" xfId="32717"/>
    <cellStyle name="Link 5 9 2" xfId="5494"/>
    <cellStyle name="Link 5 9 20" xfId="34169"/>
    <cellStyle name="Link 5 9 21" xfId="35610"/>
    <cellStyle name="Link 5 9 22" xfId="37039"/>
    <cellStyle name="Link 5 9 23" xfId="38470"/>
    <cellStyle name="Link 5 9 24" xfId="39895"/>
    <cellStyle name="Link 5 9 25" xfId="41378"/>
    <cellStyle name="Link 5 9 26" xfId="42819"/>
    <cellStyle name="Link 5 9 27" xfId="44242"/>
    <cellStyle name="Link 5 9 28" xfId="45654"/>
    <cellStyle name="Link 5 9 29" xfId="47059"/>
    <cellStyle name="Link 5 9 3" xfId="8983"/>
    <cellStyle name="Link 5 9 30" xfId="48467"/>
    <cellStyle name="Link 5 9 31" xfId="49901"/>
    <cellStyle name="Link 5 9 32" xfId="51335"/>
    <cellStyle name="Link 5 9 33" xfId="52722"/>
    <cellStyle name="Link 5 9 34" xfId="54106"/>
    <cellStyle name="Link 5 9 35" xfId="55514"/>
    <cellStyle name="Link 5 9 36" xfId="56888"/>
    <cellStyle name="Link 5 9 37" xfId="58283"/>
    <cellStyle name="Link 5 9 4" xfId="10436"/>
    <cellStyle name="Link 5 9 5" xfId="11929"/>
    <cellStyle name="Link 5 9 6" xfId="13377"/>
    <cellStyle name="Link 5 9 7" xfId="14911"/>
    <cellStyle name="Link 5 9 8" xfId="16369"/>
    <cellStyle name="Link 5 9 9" xfId="17823"/>
    <cellStyle name="Linked Cell" xfId="58511" builtinId="24" hidden="1"/>
    <cellStyle name="Linked Cell" xfId="58773" builtinId="24" hidden="1"/>
    <cellStyle name="Linked Cell" xfId="58809" builtinId="24" hidden="1"/>
    <cellStyle name="Linked Cell" xfId="59266" builtinId="24" hidden="1"/>
    <cellStyle name="Linked Cell" xfId="59303" builtinId="24" hidden="1"/>
    <cellStyle name="Linked Cell" xfId="59338" builtinId="24" hidden="1"/>
    <cellStyle name="Linked Cell" xfId="59373" builtinId="24" hidden="1"/>
    <cellStyle name="Linked Cell" xfId="59408" builtinId="24" hidden="1"/>
    <cellStyle name="Linked Cell" xfId="59446" builtinId="24" hidden="1"/>
    <cellStyle name="Linked Cell" xfId="59482" builtinId="24" hidden="1"/>
    <cellStyle name="Linked Cell" xfId="59584" builtinId="24" hidden="1"/>
    <cellStyle name="Linked Cell" xfId="59535" builtinId="24" hidden="1"/>
    <cellStyle name="Linked Cell" xfId="59648" builtinId="24" hidden="1"/>
    <cellStyle name="Linked Cell" xfId="59521" builtinId="24" hidden="1"/>
    <cellStyle name="Linked Cell" xfId="59694" builtinId="24" hidden="1"/>
    <cellStyle name="Linked Cell" xfId="59713" builtinId="24" hidden="1"/>
    <cellStyle name="Linked Cell" xfId="59941" builtinId="24" hidden="1"/>
    <cellStyle name="Linked Cell" xfId="59976" builtinId="24" hidden="1"/>
    <cellStyle name="Linked Cell" xfId="60011" builtinId="24" hidden="1"/>
    <cellStyle name="Linked Cell" xfId="60056" builtinId="24" hidden="1"/>
    <cellStyle name="Linked Cell" xfId="60178" builtinId="24" hidden="1"/>
    <cellStyle name="Linked Cell" xfId="60213" builtinId="24" hidden="1"/>
    <cellStyle name="Linked Cell" xfId="59212" builtinId="24" hidden="1"/>
    <cellStyle name="Linked Cell" xfId="59872" builtinId="24" hidden="1"/>
    <cellStyle name="Linked Cell" xfId="58922" builtinId="24" hidden="1"/>
    <cellStyle name="Linked Cell" xfId="59778" builtinId="24" hidden="1"/>
    <cellStyle name="Linked Cell" xfId="59258" builtinId="24" hidden="1"/>
    <cellStyle name="Linked Cell" xfId="58757" builtinId="24" hidden="1"/>
    <cellStyle name="Linked Cell" xfId="59050" builtinId="24" hidden="1"/>
    <cellStyle name="Linked Cell" xfId="58901" builtinId="24" hidden="1"/>
    <cellStyle name="Linked Cell" xfId="59771" builtinId="24" hidden="1"/>
    <cellStyle name="Linked Cell" xfId="59678" builtinId="24" hidden="1"/>
    <cellStyle name="Linked Cell" xfId="59037" builtinId="24" hidden="1"/>
    <cellStyle name="Linked Cell" xfId="59006" builtinId="24" hidden="1"/>
    <cellStyle name="Linked Cell" xfId="58868" builtinId="24" hidden="1"/>
    <cellStyle name="Linked Cell" xfId="59015" builtinId="24" hidden="1"/>
    <cellStyle name="Linked Cell" xfId="59748" builtinId="24" hidden="1"/>
    <cellStyle name="Linked Cell" xfId="59024" builtinId="24" hidden="1"/>
    <cellStyle name="Linked Cell" xfId="60266" builtinId="24" hidden="1"/>
    <cellStyle name="Linked Cell" xfId="60301" builtinId="24" hidden="1"/>
    <cellStyle name="Linked Cell" xfId="60336" builtinId="24" hidden="1"/>
    <cellStyle name="Linked Cell" xfId="60375" builtinId="24" hidden="1"/>
    <cellStyle name="Linked Cell" xfId="60449" builtinId="24" hidden="1"/>
    <cellStyle name="Linked Cell" xfId="60484" builtinId="24" hidden="1"/>
    <cellStyle name="Linked Cell" xfId="60519" builtinId="24" hidden="1"/>
    <cellStyle name="Linked Cell" xfId="60556" builtinId="24" hidden="1"/>
    <cellStyle name="Linked Cell" xfId="60591" builtinId="24" hidden="1"/>
    <cellStyle name="Linked Cell" xfId="60634" builtinId="24" hidden="1"/>
    <cellStyle name="Linked Cell" xfId="60669" builtinId="24" hidden="1"/>
    <cellStyle name="Linked Cell" xfId="60704" builtinId="24" hidden="1"/>
    <cellStyle name="Linked Cell" xfId="60739" builtinId="24" hidden="1"/>
    <cellStyle name="Linked Cell" xfId="60774" builtinId="24" hidden="1"/>
    <cellStyle name="Linked Cell" xfId="60810" builtinId="24" hidden="1"/>
    <cellStyle name="Linked Cell" xfId="60846" builtinId="24" hidden="1"/>
    <cellStyle name="Linked Cell" xfId="60937" builtinId="24" hidden="1"/>
    <cellStyle name="Linked Cell" xfId="60892" builtinId="24" hidden="1"/>
    <cellStyle name="Linked Cell" xfId="60998" builtinId="24" hidden="1"/>
    <cellStyle name="Linked Cell" xfId="60878" builtinId="24" hidden="1"/>
    <cellStyle name="Linked Cell" xfId="61042" builtinId="24" hidden="1"/>
    <cellStyle name="Linked Cell" xfId="61061" builtinId="24" hidden="1"/>
    <cellStyle name="Linked Cell" xfId="61124" builtinId="24" hidden="1"/>
    <cellStyle name="Linked Cell" xfId="61159" builtinId="24" hidden="1"/>
    <cellStyle name="Linked Cell" xfId="61194" builtinId="24" hidden="1"/>
    <cellStyle name="Linked Cell" xfId="61231" builtinId="24" hidden="1"/>
    <cellStyle name="Linked Cell" xfId="61299" builtinId="24" hidden="1"/>
    <cellStyle name="Linked Cell" xfId="61334" builtinId="24" hidden="1"/>
    <cellStyle name="Linked Cell 2" xfId="314"/>
    <cellStyle name="Linked Cell 2 2" xfId="888"/>
    <cellStyle name="Linked Cell 2 2 2" xfId="1940"/>
    <cellStyle name="Linked Cell 2 3" xfId="1941"/>
    <cellStyle name="Linked Cell 3" xfId="621"/>
    <cellStyle name="Linked Cell 3 2" xfId="1942"/>
    <cellStyle name="Linked Cell 4" xfId="620"/>
    <cellStyle name="Linked Cell 4 2" xfId="1943"/>
    <cellStyle name="Lookup Table Heading" xfId="1169"/>
    <cellStyle name="Lookup Table Heading 2" xfId="1364"/>
    <cellStyle name="Lookup Table Heading 2 10" xfId="2632"/>
    <cellStyle name="Lookup Table Heading 2 11" xfId="2691"/>
    <cellStyle name="Lookup Table Heading 2 12" xfId="6366"/>
    <cellStyle name="Lookup Table Heading 2 13" xfId="7263"/>
    <cellStyle name="Lookup Table Heading 2 14" xfId="8191"/>
    <cellStyle name="Lookup Table Heading 2 15" xfId="6818"/>
    <cellStyle name="Lookup Table Heading 2 16" xfId="7110"/>
    <cellStyle name="Lookup Table Heading 2 17" xfId="14268"/>
    <cellStyle name="Lookup Table Heading 2 18" xfId="5845"/>
    <cellStyle name="Lookup Table Heading 2 19" xfId="6811"/>
    <cellStyle name="Lookup Table Heading 2 2" xfId="3282"/>
    <cellStyle name="Lookup Table Heading 2 2 10" xfId="18613"/>
    <cellStyle name="Lookup Table Heading 2 2 11" xfId="20143"/>
    <cellStyle name="Lookup Table Heading 2 2 12" xfId="21584"/>
    <cellStyle name="Lookup Table Heading 2 2 13" xfId="23108"/>
    <cellStyle name="Lookup Table Heading 2 2 14" xfId="24584"/>
    <cellStyle name="Lookup Table Heading 2 2 15" xfId="26029"/>
    <cellStyle name="Lookup Table Heading 2 2 16" xfId="27535"/>
    <cellStyle name="Lookup Table Heading 2 2 17" xfId="29045"/>
    <cellStyle name="Lookup Table Heading 2 2 18" xfId="30476"/>
    <cellStyle name="Lookup Table Heading 2 2 19" xfId="31984"/>
    <cellStyle name="Lookup Table Heading 2 2 2" xfId="4770"/>
    <cellStyle name="Lookup Table Heading 2 2 20" xfId="33436"/>
    <cellStyle name="Lookup Table Heading 2 2 21" xfId="34877"/>
    <cellStyle name="Lookup Table Heading 2 2 22" xfId="36308"/>
    <cellStyle name="Lookup Table Heading 2 2 23" xfId="37741"/>
    <cellStyle name="Lookup Table Heading 2 2 24" xfId="39162"/>
    <cellStyle name="Lookup Table Heading 2 2 25" xfId="40655"/>
    <cellStyle name="Lookup Table Heading 2 2 26" xfId="42090"/>
    <cellStyle name="Lookup Table Heading 2 2 27" xfId="43513"/>
    <cellStyle name="Lookup Table Heading 2 2 28" xfId="44926"/>
    <cellStyle name="Lookup Table Heading 2 2 29" xfId="46337"/>
    <cellStyle name="Lookup Table Heading 2 2 3" xfId="8246"/>
    <cellStyle name="Lookup Table Heading 2 2 30" xfId="47739"/>
    <cellStyle name="Lookup Table Heading 2 2 31" xfId="49181"/>
    <cellStyle name="Lookup Table Heading 2 2 32" xfId="50612"/>
    <cellStyle name="Lookup Table Heading 2 2 33" xfId="52002"/>
    <cellStyle name="Lookup Table Heading 2 2 34" xfId="53383"/>
    <cellStyle name="Lookup Table Heading 2 2 35" xfId="54794"/>
    <cellStyle name="Lookup Table Heading 2 2 36" xfId="56166"/>
    <cellStyle name="Lookup Table Heading 2 2 37" xfId="57565"/>
    <cellStyle name="Lookup Table Heading 2 2 38" xfId="59234"/>
    <cellStyle name="Lookup Table Heading 2 2 4" xfId="9703"/>
    <cellStyle name="Lookup Table Heading 2 2 5" xfId="11194"/>
    <cellStyle name="Lookup Table Heading 2 2 6" xfId="12643"/>
    <cellStyle name="Lookup Table Heading 2 2 7" xfId="14177"/>
    <cellStyle name="Lookup Table Heading 2 2 8" xfId="15636"/>
    <cellStyle name="Lookup Table Heading 2 2 9" xfId="17090"/>
    <cellStyle name="Lookup Table Heading 2 20" xfId="10756"/>
    <cellStyle name="Lookup Table Heading 2 21" xfId="10653"/>
    <cellStyle name="Lookup Table Heading 2 22" xfId="6338"/>
    <cellStyle name="Lookup Table Heading 2 23" xfId="32980"/>
    <cellStyle name="Lookup Table Heading 2 24" xfId="35508"/>
    <cellStyle name="Lookup Table Heading 2 25" xfId="40157"/>
    <cellStyle name="Lookup Table Heading 2 26" xfId="24059"/>
    <cellStyle name="Lookup Table Heading 2 27" xfId="7534"/>
    <cellStyle name="Lookup Table Heading 2 28" xfId="58602"/>
    <cellStyle name="Lookup Table Heading 2 3" xfId="3350"/>
    <cellStyle name="Lookup Table Heading 2 3 10" xfId="18681"/>
    <cellStyle name="Lookup Table Heading 2 3 11" xfId="20211"/>
    <cellStyle name="Lookup Table Heading 2 3 12" xfId="21651"/>
    <cellStyle name="Lookup Table Heading 2 3 13" xfId="23175"/>
    <cellStyle name="Lookup Table Heading 2 3 14" xfId="24651"/>
    <cellStyle name="Lookup Table Heading 2 3 15" xfId="26096"/>
    <cellStyle name="Lookup Table Heading 2 3 16" xfId="27602"/>
    <cellStyle name="Lookup Table Heading 2 3 17" xfId="29110"/>
    <cellStyle name="Lookup Table Heading 2 3 18" xfId="30543"/>
    <cellStyle name="Lookup Table Heading 2 3 19" xfId="32052"/>
    <cellStyle name="Lookup Table Heading 2 3 2" xfId="4837"/>
    <cellStyle name="Lookup Table Heading 2 3 20" xfId="33503"/>
    <cellStyle name="Lookup Table Heading 2 3 21" xfId="34945"/>
    <cellStyle name="Lookup Table Heading 2 3 22" xfId="36375"/>
    <cellStyle name="Lookup Table Heading 2 3 23" xfId="37807"/>
    <cellStyle name="Lookup Table Heading 2 3 24" xfId="39230"/>
    <cellStyle name="Lookup Table Heading 2 3 25" xfId="40721"/>
    <cellStyle name="Lookup Table Heading 2 3 26" xfId="42157"/>
    <cellStyle name="Lookup Table Heading 2 3 27" xfId="43579"/>
    <cellStyle name="Lookup Table Heading 2 3 28" xfId="44993"/>
    <cellStyle name="Lookup Table Heading 2 3 29" xfId="46402"/>
    <cellStyle name="Lookup Table Heading 2 3 3" xfId="8314"/>
    <cellStyle name="Lookup Table Heading 2 3 30" xfId="47805"/>
    <cellStyle name="Lookup Table Heading 2 3 31" xfId="49246"/>
    <cellStyle name="Lookup Table Heading 2 3 32" xfId="50678"/>
    <cellStyle name="Lookup Table Heading 2 3 33" xfId="52068"/>
    <cellStyle name="Lookup Table Heading 2 3 34" xfId="53449"/>
    <cellStyle name="Lookup Table Heading 2 3 35" xfId="54860"/>
    <cellStyle name="Lookup Table Heading 2 3 36" xfId="56232"/>
    <cellStyle name="Lookup Table Heading 2 3 37" xfId="57630"/>
    <cellStyle name="Lookup Table Heading 2 3 4" xfId="9771"/>
    <cellStyle name="Lookup Table Heading 2 3 5" xfId="11261"/>
    <cellStyle name="Lookup Table Heading 2 3 6" xfId="12711"/>
    <cellStyle name="Lookup Table Heading 2 3 7" xfId="14244"/>
    <cellStyle name="Lookup Table Heading 2 3 8" xfId="15703"/>
    <cellStyle name="Lookup Table Heading 2 3 9" xfId="17158"/>
    <cellStyle name="Lookup Table Heading 2 4" xfId="2845"/>
    <cellStyle name="Lookup Table Heading 2 4 10" xfId="18181"/>
    <cellStyle name="Lookup Table Heading 2 4 11" xfId="19715"/>
    <cellStyle name="Lookup Table Heading 2 4 12" xfId="21159"/>
    <cellStyle name="Lookup Table Heading 2 4 13" xfId="22675"/>
    <cellStyle name="Lookup Table Heading 2 4 14" xfId="24154"/>
    <cellStyle name="Lookup Table Heading 2 4 15" xfId="25602"/>
    <cellStyle name="Lookup Table Heading 2 4 16" xfId="27109"/>
    <cellStyle name="Lookup Table Heading 2 4 17" xfId="28617"/>
    <cellStyle name="Lookup Table Heading 2 4 18" xfId="30049"/>
    <cellStyle name="Lookup Table Heading 2 4 19" xfId="31557"/>
    <cellStyle name="Lookup Table Heading 2 4 2" xfId="4360"/>
    <cellStyle name="Lookup Table Heading 2 4 20" xfId="33012"/>
    <cellStyle name="Lookup Table Heading 2 4 21" xfId="34451"/>
    <cellStyle name="Lookup Table Heading 2 4 22" xfId="35886"/>
    <cellStyle name="Lookup Table Heading 2 4 23" xfId="37317"/>
    <cellStyle name="Lookup Table Heading 2 4 24" xfId="38734"/>
    <cellStyle name="Lookup Table Heading 2 4 25" xfId="40236"/>
    <cellStyle name="Lookup Table Heading 2 4 26" xfId="41667"/>
    <cellStyle name="Lookup Table Heading 2 4 27" xfId="43092"/>
    <cellStyle name="Lookup Table Heading 2 4 28" xfId="44509"/>
    <cellStyle name="Lookup Table Heading 2 4 29" xfId="45919"/>
    <cellStyle name="Lookup Table Heading 2 4 3" xfId="7813"/>
    <cellStyle name="Lookup Table Heading 2 4 30" xfId="47325"/>
    <cellStyle name="Lookup Table Heading 2 4 31" xfId="48766"/>
    <cellStyle name="Lookup Table Heading 2 4 32" xfId="50198"/>
    <cellStyle name="Lookup Table Heading 2 4 33" xfId="51586"/>
    <cellStyle name="Lookup Table Heading 2 4 34" xfId="52972"/>
    <cellStyle name="Lookup Table Heading 2 4 35" xfId="54381"/>
    <cellStyle name="Lookup Table Heading 2 4 36" xfId="55756"/>
    <cellStyle name="Lookup Table Heading 2 4 37" xfId="57155"/>
    <cellStyle name="Lookup Table Heading 2 4 4" xfId="9272"/>
    <cellStyle name="Lookup Table Heading 2 4 5" xfId="10766"/>
    <cellStyle name="Lookup Table Heading 2 4 6" xfId="12215"/>
    <cellStyle name="Lookup Table Heading 2 4 7" xfId="13750"/>
    <cellStyle name="Lookup Table Heading 2 4 8" xfId="15204"/>
    <cellStyle name="Lookup Table Heading 2 4 9" xfId="16661"/>
    <cellStyle name="Lookup Table Heading 2 5" xfId="3806"/>
    <cellStyle name="Lookup Table Heading 2 5 10" xfId="19136"/>
    <cellStyle name="Lookup Table Heading 2 5 11" xfId="20665"/>
    <cellStyle name="Lookup Table Heading 2 5 12" xfId="22102"/>
    <cellStyle name="Lookup Table Heading 2 5 13" xfId="23628"/>
    <cellStyle name="Lookup Table Heading 2 5 14" xfId="25104"/>
    <cellStyle name="Lookup Table Heading 2 5 15" xfId="26547"/>
    <cellStyle name="Lookup Table Heading 2 5 16" xfId="28056"/>
    <cellStyle name="Lookup Table Heading 2 5 17" xfId="29561"/>
    <cellStyle name="Lookup Table Heading 2 5 18" xfId="30997"/>
    <cellStyle name="Lookup Table Heading 2 5 19" xfId="32503"/>
    <cellStyle name="Lookup Table Heading 2 5 2" xfId="5284"/>
    <cellStyle name="Lookup Table Heading 2 5 20" xfId="33955"/>
    <cellStyle name="Lookup Table Heading 2 5 21" xfId="35397"/>
    <cellStyle name="Lookup Table Heading 2 5 22" xfId="36828"/>
    <cellStyle name="Lookup Table Heading 2 5 23" xfId="38257"/>
    <cellStyle name="Lookup Table Heading 2 5 24" xfId="39681"/>
    <cellStyle name="Lookup Table Heading 2 5 25" xfId="41167"/>
    <cellStyle name="Lookup Table Heading 2 5 26" xfId="42607"/>
    <cellStyle name="Lookup Table Heading 2 5 27" xfId="44030"/>
    <cellStyle name="Lookup Table Heading 2 5 28" xfId="45443"/>
    <cellStyle name="Lookup Table Heading 2 5 29" xfId="46847"/>
    <cellStyle name="Lookup Table Heading 2 5 3" xfId="8769"/>
    <cellStyle name="Lookup Table Heading 2 5 30" xfId="48255"/>
    <cellStyle name="Lookup Table Heading 2 5 31" xfId="49691"/>
    <cellStyle name="Lookup Table Heading 2 5 32" xfId="51124"/>
    <cellStyle name="Lookup Table Heading 2 5 33" xfId="52512"/>
    <cellStyle name="Lookup Table Heading 2 5 34" xfId="53896"/>
    <cellStyle name="Lookup Table Heading 2 5 35" xfId="55304"/>
    <cellStyle name="Lookup Table Heading 2 5 36" xfId="56678"/>
    <cellStyle name="Lookup Table Heading 2 5 37" xfId="58073"/>
    <cellStyle name="Lookup Table Heading 2 5 4" xfId="10225"/>
    <cellStyle name="Lookup Table Heading 2 5 5" xfId="11715"/>
    <cellStyle name="Lookup Table Heading 2 5 6" xfId="13165"/>
    <cellStyle name="Lookup Table Heading 2 5 7" xfId="14697"/>
    <cellStyle name="Lookup Table Heading 2 5 8" xfId="16156"/>
    <cellStyle name="Lookup Table Heading 2 5 9" xfId="17611"/>
    <cellStyle name="Lookup Table Heading 2 6" xfId="3893"/>
    <cellStyle name="Lookup Table Heading 2 6 10" xfId="19222"/>
    <cellStyle name="Lookup Table Heading 2 6 11" xfId="20752"/>
    <cellStyle name="Lookup Table Heading 2 6 12" xfId="22188"/>
    <cellStyle name="Lookup Table Heading 2 6 13" xfId="23714"/>
    <cellStyle name="Lookup Table Heading 2 6 14" xfId="25190"/>
    <cellStyle name="Lookup Table Heading 2 6 15" xfId="26633"/>
    <cellStyle name="Lookup Table Heading 2 6 16" xfId="28143"/>
    <cellStyle name="Lookup Table Heading 2 6 17" xfId="29648"/>
    <cellStyle name="Lookup Table Heading 2 6 18" xfId="31084"/>
    <cellStyle name="Lookup Table Heading 2 6 19" xfId="32590"/>
    <cellStyle name="Lookup Table Heading 2 6 2" xfId="5369"/>
    <cellStyle name="Lookup Table Heading 2 6 20" xfId="34042"/>
    <cellStyle name="Lookup Table Heading 2 6 21" xfId="35484"/>
    <cellStyle name="Lookup Table Heading 2 6 22" xfId="36913"/>
    <cellStyle name="Lookup Table Heading 2 6 23" xfId="38343"/>
    <cellStyle name="Lookup Table Heading 2 6 24" xfId="39768"/>
    <cellStyle name="Lookup Table Heading 2 6 25" xfId="41253"/>
    <cellStyle name="Lookup Table Heading 2 6 26" xfId="42693"/>
    <cellStyle name="Lookup Table Heading 2 6 27" xfId="44116"/>
    <cellStyle name="Lookup Table Heading 2 6 28" xfId="45529"/>
    <cellStyle name="Lookup Table Heading 2 6 29" xfId="46932"/>
    <cellStyle name="Lookup Table Heading 2 6 3" xfId="8856"/>
    <cellStyle name="Lookup Table Heading 2 6 30" xfId="48342"/>
    <cellStyle name="Lookup Table Heading 2 6 31" xfId="49776"/>
    <cellStyle name="Lookup Table Heading 2 6 32" xfId="51209"/>
    <cellStyle name="Lookup Table Heading 2 6 33" xfId="52597"/>
    <cellStyle name="Lookup Table Heading 2 6 34" xfId="53981"/>
    <cellStyle name="Lookup Table Heading 2 6 35" xfId="55389"/>
    <cellStyle name="Lookup Table Heading 2 6 36" xfId="56763"/>
    <cellStyle name="Lookup Table Heading 2 6 37" xfId="58158"/>
    <cellStyle name="Lookup Table Heading 2 6 4" xfId="10311"/>
    <cellStyle name="Lookup Table Heading 2 6 5" xfId="11802"/>
    <cellStyle name="Lookup Table Heading 2 6 6" xfId="13252"/>
    <cellStyle name="Lookup Table Heading 2 6 7" xfId="14784"/>
    <cellStyle name="Lookup Table Heading 2 6 8" xfId="16243"/>
    <cellStyle name="Lookup Table Heading 2 6 9" xfId="17698"/>
    <cellStyle name="Lookup Table Heading 2 7" xfId="4003"/>
    <cellStyle name="Lookup Table Heading 2 7 10" xfId="19331"/>
    <cellStyle name="Lookup Table Heading 2 7 11" xfId="20861"/>
    <cellStyle name="Lookup Table Heading 2 7 12" xfId="22297"/>
    <cellStyle name="Lookup Table Heading 2 7 13" xfId="23823"/>
    <cellStyle name="Lookup Table Heading 2 7 14" xfId="25300"/>
    <cellStyle name="Lookup Table Heading 2 7 15" xfId="26742"/>
    <cellStyle name="Lookup Table Heading 2 7 16" xfId="28252"/>
    <cellStyle name="Lookup Table Heading 2 7 17" xfId="29757"/>
    <cellStyle name="Lookup Table Heading 2 7 18" xfId="31194"/>
    <cellStyle name="Lookup Table Heading 2 7 19" xfId="32700"/>
    <cellStyle name="Lookup Table Heading 2 7 2" xfId="5477"/>
    <cellStyle name="Lookup Table Heading 2 7 20" xfId="34152"/>
    <cellStyle name="Lookup Table Heading 2 7 21" xfId="35593"/>
    <cellStyle name="Lookup Table Heading 2 7 22" xfId="37022"/>
    <cellStyle name="Lookup Table Heading 2 7 23" xfId="38453"/>
    <cellStyle name="Lookup Table Heading 2 7 24" xfId="39878"/>
    <cellStyle name="Lookup Table Heading 2 7 25" xfId="41361"/>
    <cellStyle name="Lookup Table Heading 2 7 26" xfId="42802"/>
    <cellStyle name="Lookup Table Heading 2 7 27" xfId="44225"/>
    <cellStyle name="Lookup Table Heading 2 7 28" xfId="45637"/>
    <cellStyle name="Lookup Table Heading 2 7 29" xfId="47042"/>
    <cellStyle name="Lookup Table Heading 2 7 3" xfId="8966"/>
    <cellStyle name="Lookup Table Heading 2 7 30" xfId="48450"/>
    <cellStyle name="Lookup Table Heading 2 7 31" xfId="49884"/>
    <cellStyle name="Lookup Table Heading 2 7 32" xfId="51318"/>
    <cellStyle name="Lookup Table Heading 2 7 33" xfId="52705"/>
    <cellStyle name="Lookup Table Heading 2 7 34" xfId="54089"/>
    <cellStyle name="Lookup Table Heading 2 7 35" xfId="55497"/>
    <cellStyle name="Lookup Table Heading 2 7 36" xfId="56871"/>
    <cellStyle name="Lookup Table Heading 2 7 37" xfId="58266"/>
    <cellStyle name="Lookup Table Heading 2 7 4" xfId="10419"/>
    <cellStyle name="Lookup Table Heading 2 7 5" xfId="11912"/>
    <cellStyle name="Lookup Table Heading 2 7 6" xfId="13360"/>
    <cellStyle name="Lookup Table Heading 2 7 7" xfId="14894"/>
    <cellStyle name="Lookup Table Heading 2 7 8" xfId="16352"/>
    <cellStyle name="Lookup Table Heading 2 7 9" xfId="17806"/>
    <cellStyle name="Lookup Table Heading 2 8" xfId="3415"/>
    <cellStyle name="Lookup Table Heading 2 8 10" xfId="18745"/>
    <cellStyle name="Lookup Table Heading 2 8 11" xfId="20275"/>
    <cellStyle name="Lookup Table Heading 2 8 12" xfId="21713"/>
    <cellStyle name="Lookup Table Heading 2 8 13" xfId="23240"/>
    <cellStyle name="Lookup Table Heading 2 8 14" xfId="24715"/>
    <cellStyle name="Lookup Table Heading 2 8 15" xfId="26159"/>
    <cellStyle name="Lookup Table Heading 2 8 16" xfId="27667"/>
    <cellStyle name="Lookup Table Heading 2 8 17" xfId="29174"/>
    <cellStyle name="Lookup Table Heading 2 8 18" xfId="30607"/>
    <cellStyle name="Lookup Table Heading 2 8 19" xfId="32116"/>
    <cellStyle name="Lookup Table Heading 2 8 2" xfId="4899"/>
    <cellStyle name="Lookup Table Heading 2 8 20" xfId="33568"/>
    <cellStyle name="Lookup Table Heading 2 8 21" xfId="35009"/>
    <cellStyle name="Lookup Table Heading 2 8 22" xfId="36439"/>
    <cellStyle name="Lookup Table Heading 2 8 23" xfId="37869"/>
    <cellStyle name="Lookup Table Heading 2 8 24" xfId="39293"/>
    <cellStyle name="Lookup Table Heading 2 8 25" xfId="40784"/>
    <cellStyle name="Lookup Table Heading 2 8 26" xfId="42221"/>
    <cellStyle name="Lookup Table Heading 2 8 27" xfId="43643"/>
    <cellStyle name="Lookup Table Heading 2 8 28" xfId="45056"/>
    <cellStyle name="Lookup Table Heading 2 8 29" xfId="46464"/>
    <cellStyle name="Lookup Table Heading 2 8 3" xfId="8379"/>
    <cellStyle name="Lookup Table Heading 2 8 30" xfId="47870"/>
    <cellStyle name="Lookup Table Heading 2 8 31" xfId="49308"/>
    <cellStyle name="Lookup Table Heading 2 8 32" xfId="50740"/>
    <cellStyle name="Lookup Table Heading 2 8 33" xfId="52130"/>
    <cellStyle name="Lookup Table Heading 2 8 34" xfId="53511"/>
    <cellStyle name="Lookup Table Heading 2 8 35" xfId="54922"/>
    <cellStyle name="Lookup Table Heading 2 8 36" xfId="56294"/>
    <cellStyle name="Lookup Table Heading 2 8 37" xfId="57692"/>
    <cellStyle name="Lookup Table Heading 2 8 4" xfId="9836"/>
    <cellStyle name="Lookup Table Heading 2 8 5" xfId="11325"/>
    <cellStyle name="Lookup Table Heading 2 8 6" xfId="12776"/>
    <cellStyle name="Lookup Table Heading 2 8 7" xfId="14309"/>
    <cellStyle name="Lookup Table Heading 2 8 8" xfId="15767"/>
    <cellStyle name="Lookup Table Heading 2 8 9" xfId="17222"/>
    <cellStyle name="Lookup Table Heading 2 9" xfId="3354"/>
    <cellStyle name="Lookup Table Heading 2 9 10" xfId="18685"/>
    <cellStyle name="Lookup Table Heading 2 9 11" xfId="20215"/>
    <cellStyle name="Lookup Table Heading 2 9 12" xfId="21655"/>
    <cellStyle name="Lookup Table Heading 2 9 13" xfId="23179"/>
    <cellStyle name="Lookup Table Heading 2 9 14" xfId="24655"/>
    <cellStyle name="Lookup Table Heading 2 9 15" xfId="26100"/>
    <cellStyle name="Lookup Table Heading 2 9 16" xfId="27606"/>
    <cellStyle name="Lookup Table Heading 2 9 17" xfId="29114"/>
    <cellStyle name="Lookup Table Heading 2 9 18" xfId="30547"/>
    <cellStyle name="Lookup Table Heading 2 9 19" xfId="32056"/>
    <cellStyle name="Lookup Table Heading 2 9 2" xfId="4841"/>
    <cellStyle name="Lookup Table Heading 2 9 20" xfId="33507"/>
    <cellStyle name="Lookup Table Heading 2 9 21" xfId="34949"/>
    <cellStyle name="Lookup Table Heading 2 9 22" xfId="36379"/>
    <cellStyle name="Lookup Table Heading 2 9 23" xfId="37811"/>
    <cellStyle name="Lookup Table Heading 2 9 24" xfId="39234"/>
    <cellStyle name="Lookup Table Heading 2 9 25" xfId="40725"/>
    <cellStyle name="Lookup Table Heading 2 9 26" xfId="42161"/>
    <cellStyle name="Lookup Table Heading 2 9 27" xfId="43583"/>
    <cellStyle name="Lookup Table Heading 2 9 28" xfId="44997"/>
    <cellStyle name="Lookup Table Heading 2 9 29" xfId="46406"/>
    <cellStyle name="Lookup Table Heading 2 9 3" xfId="8318"/>
    <cellStyle name="Lookup Table Heading 2 9 30" xfId="47809"/>
    <cellStyle name="Lookup Table Heading 2 9 31" xfId="49250"/>
    <cellStyle name="Lookup Table Heading 2 9 32" xfId="50682"/>
    <cellStyle name="Lookup Table Heading 2 9 33" xfId="52072"/>
    <cellStyle name="Lookup Table Heading 2 9 34" xfId="53453"/>
    <cellStyle name="Lookup Table Heading 2 9 35" xfId="54864"/>
    <cellStyle name="Lookup Table Heading 2 9 36" xfId="56236"/>
    <cellStyle name="Lookup Table Heading 2 9 37" xfId="57634"/>
    <cellStyle name="Lookup Table Heading 2 9 4" xfId="9775"/>
    <cellStyle name="Lookup Table Heading 2 9 5" xfId="11265"/>
    <cellStyle name="Lookup Table Heading 2 9 6" xfId="12715"/>
    <cellStyle name="Lookup Table Heading 2 9 7" xfId="14248"/>
    <cellStyle name="Lookup Table Heading 2 9 8" xfId="15707"/>
    <cellStyle name="Lookup Table Heading 2 9 9" xfId="17162"/>
    <cellStyle name="Lookup Table Heading." xfId="1170"/>
    <cellStyle name="Lookup Table Heading. 2" xfId="1363"/>
    <cellStyle name="Lookup Table Heading. 2 10" xfId="2631"/>
    <cellStyle name="Lookup Table Heading. 2 11" xfId="2738"/>
    <cellStyle name="Lookup Table Heading. 2 12" xfId="7095"/>
    <cellStyle name="Lookup Table Heading. 2 13" xfId="6271"/>
    <cellStyle name="Lookup Table Heading. 2 14" xfId="6767"/>
    <cellStyle name="Lookup Table Heading. 2 15" xfId="16038"/>
    <cellStyle name="Lookup Table Heading. 2 16" xfId="15145"/>
    <cellStyle name="Lookup Table Heading. 2 17" xfId="7573"/>
    <cellStyle name="Lookup Table Heading. 2 18" xfId="6000"/>
    <cellStyle name="Lookup Table Heading. 2 19" xfId="6635"/>
    <cellStyle name="Lookup Table Heading. 2 2" xfId="3281"/>
    <cellStyle name="Lookup Table Heading. 2 2 10" xfId="18612"/>
    <cellStyle name="Lookup Table Heading. 2 2 11" xfId="20142"/>
    <cellStyle name="Lookup Table Heading. 2 2 12" xfId="21583"/>
    <cellStyle name="Lookup Table Heading. 2 2 13" xfId="23107"/>
    <cellStyle name="Lookup Table Heading. 2 2 14" xfId="24583"/>
    <cellStyle name="Lookup Table Heading. 2 2 15" xfId="26028"/>
    <cellStyle name="Lookup Table Heading. 2 2 16" xfId="27534"/>
    <cellStyle name="Lookup Table Heading. 2 2 17" xfId="29044"/>
    <cellStyle name="Lookup Table Heading. 2 2 18" xfId="30475"/>
    <cellStyle name="Lookup Table Heading. 2 2 19" xfId="31983"/>
    <cellStyle name="Lookup Table Heading. 2 2 2" xfId="4769"/>
    <cellStyle name="Lookup Table Heading. 2 2 20" xfId="33435"/>
    <cellStyle name="Lookup Table Heading. 2 2 21" xfId="34876"/>
    <cellStyle name="Lookup Table Heading. 2 2 22" xfId="36307"/>
    <cellStyle name="Lookup Table Heading. 2 2 23" xfId="37740"/>
    <cellStyle name="Lookup Table Heading. 2 2 24" xfId="39161"/>
    <cellStyle name="Lookup Table Heading. 2 2 25" xfId="40654"/>
    <cellStyle name="Lookup Table Heading. 2 2 26" xfId="42089"/>
    <cellStyle name="Lookup Table Heading. 2 2 27" xfId="43512"/>
    <cellStyle name="Lookup Table Heading. 2 2 28" xfId="44925"/>
    <cellStyle name="Lookup Table Heading. 2 2 29" xfId="46336"/>
    <cellStyle name="Lookup Table Heading. 2 2 3" xfId="8245"/>
    <cellStyle name="Lookup Table Heading. 2 2 30" xfId="47738"/>
    <cellStyle name="Lookup Table Heading. 2 2 31" xfId="49180"/>
    <cellStyle name="Lookup Table Heading. 2 2 32" xfId="50611"/>
    <cellStyle name="Lookup Table Heading. 2 2 33" xfId="52001"/>
    <cellStyle name="Lookup Table Heading. 2 2 34" xfId="53382"/>
    <cellStyle name="Lookup Table Heading. 2 2 35" xfId="54793"/>
    <cellStyle name="Lookup Table Heading. 2 2 36" xfId="56165"/>
    <cellStyle name="Lookup Table Heading. 2 2 37" xfId="57564"/>
    <cellStyle name="Lookup Table Heading. 2 2 38" xfId="59233"/>
    <cellStyle name="Lookup Table Heading. 2 2 4" xfId="9702"/>
    <cellStyle name="Lookup Table Heading. 2 2 5" xfId="11193"/>
    <cellStyle name="Lookup Table Heading. 2 2 6" xfId="12642"/>
    <cellStyle name="Lookup Table Heading. 2 2 7" xfId="14176"/>
    <cellStyle name="Lookup Table Heading. 2 2 8" xfId="15635"/>
    <cellStyle name="Lookup Table Heading. 2 2 9" xfId="17089"/>
    <cellStyle name="Lookup Table Heading. 2 20" xfId="24071"/>
    <cellStyle name="Lookup Table Heading. 2 21" xfId="9204"/>
    <cellStyle name="Lookup Table Heading. 2 22" xfId="16588"/>
    <cellStyle name="Lookup Table Heading. 2 23" xfId="34406"/>
    <cellStyle name="Lookup Table Heading. 2 24" xfId="13710"/>
    <cellStyle name="Lookup Table Heading. 2 25" xfId="35847"/>
    <cellStyle name="Lookup Table Heading. 2 26" xfId="41852"/>
    <cellStyle name="Lookup Table Heading. 2 27" xfId="7164"/>
    <cellStyle name="Lookup Table Heading. 2 28" xfId="58601"/>
    <cellStyle name="Lookup Table Heading. 2 3" xfId="3574"/>
    <cellStyle name="Lookup Table Heading. 2 3 10" xfId="18904"/>
    <cellStyle name="Lookup Table Heading. 2 3 11" xfId="20433"/>
    <cellStyle name="Lookup Table Heading. 2 3 12" xfId="21871"/>
    <cellStyle name="Lookup Table Heading. 2 3 13" xfId="23398"/>
    <cellStyle name="Lookup Table Heading. 2 3 14" xfId="24872"/>
    <cellStyle name="Lookup Table Heading. 2 3 15" xfId="26317"/>
    <cellStyle name="Lookup Table Heading. 2 3 16" xfId="27825"/>
    <cellStyle name="Lookup Table Heading. 2 3 17" xfId="29330"/>
    <cellStyle name="Lookup Table Heading. 2 3 18" xfId="30765"/>
    <cellStyle name="Lookup Table Heading. 2 3 19" xfId="32274"/>
    <cellStyle name="Lookup Table Heading. 2 3 2" xfId="5054"/>
    <cellStyle name="Lookup Table Heading. 2 3 20" xfId="33725"/>
    <cellStyle name="Lookup Table Heading. 2 3 21" xfId="35167"/>
    <cellStyle name="Lookup Table Heading. 2 3 22" xfId="36597"/>
    <cellStyle name="Lookup Table Heading. 2 3 23" xfId="38027"/>
    <cellStyle name="Lookup Table Heading. 2 3 24" xfId="39450"/>
    <cellStyle name="Lookup Table Heading. 2 3 25" xfId="40940"/>
    <cellStyle name="Lookup Table Heading. 2 3 26" xfId="42378"/>
    <cellStyle name="Lookup Table Heading. 2 3 27" xfId="43802"/>
    <cellStyle name="Lookup Table Heading. 2 3 28" xfId="45212"/>
    <cellStyle name="Lookup Table Heading. 2 3 29" xfId="46620"/>
    <cellStyle name="Lookup Table Heading. 2 3 3" xfId="8538"/>
    <cellStyle name="Lookup Table Heading. 2 3 30" xfId="48025"/>
    <cellStyle name="Lookup Table Heading. 2 3 31" xfId="49464"/>
    <cellStyle name="Lookup Table Heading. 2 3 32" xfId="50895"/>
    <cellStyle name="Lookup Table Heading. 2 3 33" xfId="52285"/>
    <cellStyle name="Lookup Table Heading. 2 3 34" xfId="53666"/>
    <cellStyle name="Lookup Table Heading. 2 3 35" xfId="55077"/>
    <cellStyle name="Lookup Table Heading. 2 3 36" xfId="56449"/>
    <cellStyle name="Lookup Table Heading. 2 3 37" xfId="57847"/>
    <cellStyle name="Lookup Table Heading. 2 3 4" xfId="9994"/>
    <cellStyle name="Lookup Table Heading. 2 3 5" xfId="11484"/>
    <cellStyle name="Lookup Table Heading. 2 3 6" xfId="12934"/>
    <cellStyle name="Lookup Table Heading. 2 3 7" xfId="14467"/>
    <cellStyle name="Lookup Table Heading. 2 3 8" xfId="15924"/>
    <cellStyle name="Lookup Table Heading. 2 3 9" xfId="17380"/>
    <cellStyle name="Lookup Table Heading. 2 4" xfId="2949"/>
    <cellStyle name="Lookup Table Heading. 2 4 10" xfId="18281"/>
    <cellStyle name="Lookup Table Heading. 2 4 11" xfId="19814"/>
    <cellStyle name="Lookup Table Heading. 2 4 12" xfId="21260"/>
    <cellStyle name="Lookup Table Heading. 2 4 13" xfId="22778"/>
    <cellStyle name="Lookup Table Heading. 2 4 14" xfId="24257"/>
    <cellStyle name="Lookup Table Heading. 2 4 15" xfId="25703"/>
    <cellStyle name="Lookup Table Heading. 2 4 16" xfId="27208"/>
    <cellStyle name="Lookup Table Heading. 2 4 17" xfId="28716"/>
    <cellStyle name="Lookup Table Heading. 2 4 18" xfId="30148"/>
    <cellStyle name="Lookup Table Heading. 2 4 19" xfId="31659"/>
    <cellStyle name="Lookup Table Heading. 2 4 2" xfId="4455"/>
    <cellStyle name="Lookup Table Heading. 2 4 20" xfId="33113"/>
    <cellStyle name="Lookup Table Heading. 2 4 21" xfId="34551"/>
    <cellStyle name="Lookup Table Heading. 2 4 22" xfId="35986"/>
    <cellStyle name="Lookup Table Heading. 2 4 23" xfId="37419"/>
    <cellStyle name="Lookup Table Heading. 2 4 24" xfId="38835"/>
    <cellStyle name="Lookup Table Heading. 2 4 25" xfId="40334"/>
    <cellStyle name="Lookup Table Heading. 2 4 26" xfId="41766"/>
    <cellStyle name="Lookup Table Heading. 2 4 27" xfId="43191"/>
    <cellStyle name="Lookup Table Heading. 2 4 28" xfId="44607"/>
    <cellStyle name="Lookup Table Heading. 2 4 29" xfId="46016"/>
    <cellStyle name="Lookup Table Heading. 2 4 3" xfId="7915"/>
    <cellStyle name="Lookup Table Heading. 2 4 30" xfId="47421"/>
    <cellStyle name="Lookup Table Heading. 2 4 31" xfId="48863"/>
    <cellStyle name="Lookup Table Heading. 2 4 32" xfId="50294"/>
    <cellStyle name="Lookup Table Heading. 2 4 33" xfId="51683"/>
    <cellStyle name="Lookup Table Heading. 2 4 34" xfId="53067"/>
    <cellStyle name="Lookup Table Heading. 2 4 35" xfId="54477"/>
    <cellStyle name="Lookup Table Heading. 2 4 36" xfId="55851"/>
    <cellStyle name="Lookup Table Heading. 2 4 37" xfId="57250"/>
    <cellStyle name="Lookup Table Heading. 2 4 4" xfId="9373"/>
    <cellStyle name="Lookup Table Heading. 2 4 5" xfId="10868"/>
    <cellStyle name="Lookup Table Heading. 2 4 6" xfId="12317"/>
    <cellStyle name="Lookup Table Heading. 2 4 7" xfId="13850"/>
    <cellStyle name="Lookup Table Heading. 2 4 8" xfId="15306"/>
    <cellStyle name="Lookup Table Heading. 2 4 9" xfId="16763"/>
    <cellStyle name="Lookup Table Heading. 2 5" xfId="3813"/>
    <cellStyle name="Lookup Table Heading. 2 5 10" xfId="19143"/>
    <cellStyle name="Lookup Table Heading. 2 5 11" xfId="20672"/>
    <cellStyle name="Lookup Table Heading. 2 5 12" xfId="22109"/>
    <cellStyle name="Lookup Table Heading. 2 5 13" xfId="23635"/>
    <cellStyle name="Lookup Table Heading. 2 5 14" xfId="25111"/>
    <cellStyle name="Lookup Table Heading. 2 5 15" xfId="26554"/>
    <cellStyle name="Lookup Table Heading. 2 5 16" xfId="28063"/>
    <cellStyle name="Lookup Table Heading. 2 5 17" xfId="29568"/>
    <cellStyle name="Lookup Table Heading. 2 5 18" xfId="31004"/>
    <cellStyle name="Lookup Table Heading. 2 5 19" xfId="32510"/>
    <cellStyle name="Lookup Table Heading. 2 5 2" xfId="5291"/>
    <cellStyle name="Lookup Table Heading. 2 5 20" xfId="33962"/>
    <cellStyle name="Lookup Table Heading. 2 5 21" xfId="35404"/>
    <cellStyle name="Lookup Table Heading. 2 5 22" xfId="36835"/>
    <cellStyle name="Lookup Table Heading. 2 5 23" xfId="38264"/>
    <cellStyle name="Lookup Table Heading. 2 5 24" xfId="39688"/>
    <cellStyle name="Lookup Table Heading. 2 5 25" xfId="41174"/>
    <cellStyle name="Lookup Table Heading. 2 5 26" xfId="42614"/>
    <cellStyle name="Lookup Table Heading. 2 5 27" xfId="44037"/>
    <cellStyle name="Lookup Table Heading. 2 5 28" xfId="45450"/>
    <cellStyle name="Lookup Table Heading. 2 5 29" xfId="46854"/>
    <cellStyle name="Lookup Table Heading. 2 5 3" xfId="8776"/>
    <cellStyle name="Lookup Table Heading. 2 5 30" xfId="48262"/>
    <cellStyle name="Lookup Table Heading. 2 5 31" xfId="49698"/>
    <cellStyle name="Lookup Table Heading. 2 5 32" xfId="51131"/>
    <cellStyle name="Lookup Table Heading. 2 5 33" xfId="52519"/>
    <cellStyle name="Lookup Table Heading. 2 5 34" xfId="53903"/>
    <cellStyle name="Lookup Table Heading. 2 5 35" xfId="55311"/>
    <cellStyle name="Lookup Table Heading. 2 5 36" xfId="56685"/>
    <cellStyle name="Lookup Table Heading. 2 5 37" xfId="58080"/>
    <cellStyle name="Lookup Table Heading. 2 5 4" xfId="10232"/>
    <cellStyle name="Lookup Table Heading. 2 5 5" xfId="11722"/>
    <cellStyle name="Lookup Table Heading. 2 5 6" xfId="13172"/>
    <cellStyle name="Lookup Table Heading. 2 5 7" xfId="14704"/>
    <cellStyle name="Lookup Table Heading. 2 5 8" xfId="16163"/>
    <cellStyle name="Lookup Table Heading. 2 5 9" xfId="17618"/>
    <cellStyle name="Lookup Table Heading. 2 6" xfId="3887"/>
    <cellStyle name="Lookup Table Heading. 2 6 10" xfId="19216"/>
    <cellStyle name="Lookup Table Heading. 2 6 11" xfId="20746"/>
    <cellStyle name="Lookup Table Heading. 2 6 12" xfId="22182"/>
    <cellStyle name="Lookup Table Heading. 2 6 13" xfId="23708"/>
    <cellStyle name="Lookup Table Heading. 2 6 14" xfId="25184"/>
    <cellStyle name="Lookup Table Heading. 2 6 15" xfId="26627"/>
    <cellStyle name="Lookup Table Heading. 2 6 16" xfId="28137"/>
    <cellStyle name="Lookup Table Heading. 2 6 17" xfId="29642"/>
    <cellStyle name="Lookup Table Heading. 2 6 18" xfId="31078"/>
    <cellStyle name="Lookup Table Heading. 2 6 19" xfId="32584"/>
    <cellStyle name="Lookup Table Heading. 2 6 2" xfId="5363"/>
    <cellStyle name="Lookup Table Heading. 2 6 20" xfId="34036"/>
    <cellStyle name="Lookup Table Heading. 2 6 21" xfId="35478"/>
    <cellStyle name="Lookup Table Heading. 2 6 22" xfId="36907"/>
    <cellStyle name="Lookup Table Heading. 2 6 23" xfId="38337"/>
    <cellStyle name="Lookup Table Heading. 2 6 24" xfId="39762"/>
    <cellStyle name="Lookup Table Heading. 2 6 25" xfId="41247"/>
    <cellStyle name="Lookup Table Heading. 2 6 26" xfId="42687"/>
    <cellStyle name="Lookup Table Heading. 2 6 27" xfId="44110"/>
    <cellStyle name="Lookup Table Heading. 2 6 28" xfId="45523"/>
    <cellStyle name="Lookup Table Heading. 2 6 29" xfId="46926"/>
    <cellStyle name="Lookup Table Heading. 2 6 3" xfId="8850"/>
    <cellStyle name="Lookup Table Heading. 2 6 30" xfId="48336"/>
    <cellStyle name="Lookup Table Heading. 2 6 31" xfId="49770"/>
    <cellStyle name="Lookup Table Heading. 2 6 32" xfId="51203"/>
    <cellStyle name="Lookup Table Heading. 2 6 33" xfId="52591"/>
    <cellStyle name="Lookup Table Heading. 2 6 34" xfId="53975"/>
    <cellStyle name="Lookup Table Heading. 2 6 35" xfId="55383"/>
    <cellStyle name="Lookup Table Heading. 2 6 36" xfId="56757"/>
    <cellStyle name="Lookup Table Heading. 2 6 37" xfId="58152"/>
    <cellStyle name="Lookup Table Heading. 2 6 4" xfId="10305"/>
    <cellStyle name="Lookup Table Heading. 2 6 5" xfId="11796"/>
    <cellStyle name="Lookup Table Heading. 2 6 6" xfId="13246"/>
    <cellStyle name="Lookup Table Heading. 2 6 7" xfId="14778"/>
    <cellStyle name="Lookup Table Heading. 2 6 8" xfId="16237"/>
    <cellStyle name="Lookup Table Heading. 2 6 9" xfId="17692"/>
    <cellStyle name="Lookup Table Heading. 2 7" xfId="4008"/>
    <cellStyle name="Lookup Table Heading. 2 7 10" xfId="19336"/>
    <cellStyle name="Lookup Table Heading. 2 7 11" xfId="20866"/>
    <cellStyle name="Lookup Table Heading. 2 7 12" xfId="22302"/>
    <cellStyle name="Lookup Table Heading. 2 7 13" xfId="23828"/>
    <cellStyle name="Lookup Table Heading. 2 7 14" xfId="25305"/>
    <cellStyle name="Lookup Table Heading. 2 7 15" xfId="26747"/>
    <cellStyle name="Lookup Table Heading. 2 7 16" xfId="28257"/>
    <cellStyle name="Lookup Table Heading. 2 7 17" xfId="29762"/>
    <cellStyle name="Lookup Table Heading. 2 7 18" xfId="31199"/>
    <cellStyle name="Lookup Table Heading. 2 7 19" xfId="32705"/>
    <cellStyle name="Lookup Table Heading. 2 7 2" xfId="5482"/>
    <cellStyle name="Lookup Table Heading. 2 7 20" xfId="34157"/>
    <cellStyle name="Lookup Table Heading. 2 7 21" xfId="35598"/>
    <cellStyle name="Lookup Table Heading. 2 7 22" xfId="37027"/>
    <cellStyle name="Lookup Table Heading. 2 7 23" xfId="38458"/>
    <cellStyle name="Lookup Table Heading. 2 7 24" xfId="39883"/>
    <cellStyle name="Lookup Table Heading. 2 7 25" xfId="41366"/>
    <cellStyle name="Lookup Table Heading. 2 7 26" xfId="42807"/>
    <cellStyle name="Lookup Table Heading. 2 7 27" xfId="44230"/>
    <cellStyle name="Lookup Table Heading. 2 7 28" xfId="45642"/>
    <cellStyle name="Lookup Table Heading. 2 7 29" xfId="47047"/>
    <cellStyle name="Lookup Table Heading. 2 7 3" xfId="8971"/>
    <cellStyle name="Lookup Table Heading. 2 7 30" xfId="48455"/>
    <cellStyle name="Lookup Table Heading. 2 7 31" xfId="49889"/>
    <cellStyle name="Lookup Table Heading. 2 7 32" xfId="51323"/>
    <cellStyle name="Lookup Table Heading. 2 7 33" xfId="52710"/>
    <cellStyle name="Lookup Table Heading. 2 7 34" xfId="54094"/>
    <cellStyle name="Lookup Table Heading. 2 7 35" xfId="55502"/>
    <cellStyle name="Lookup Table Heading. 2 7 36" xfId="56876"/>
    <cellStyle name="Lookup Table Heading. 2 7 37" xfId="58271"/>
    <cellStyle name="Lookup Table Heading. 2 7 4" xfId="10424"/>
    <cellStyle name="Lookup Table Heading. 2 7 5" xfId="11917"/>
    <cellStyle name="Lookup Table Heading. 2 7 6" xfId="13365"/>
    <cellStyle name="Lookup Table Heading. 2 7 7" xfId="14899"/>
    <cellStyle name="Lookup Table Heading. 2 7 8" xfId="16357"/>
    <cellStyle name="Lookup Table Heading. 2 7 9" xfId="17811"/>
    <cellStyle name="Lookup Table Heading. 2 8" xfId="3244"/>
    <cellStyle name="Lookup Table Heading. 2 8 10" xfId="18575"/>
    <cellStyle name="Lookup Table Heading. 2 8 11" xfId="20106"/>
    <cellStyle name="Lookup Table Heading. 2 8 12" xfId="21548"/>
    <cellStyle name="Lookup Table Heading. 2 8 13" xfId="23070"/>
    <cellStyle name="Lookup Table Heading. 2 8 14" xfId="24548"/>
    <cellStyle name="Lookup Table Heading. 2 8 15" xfId="25992"/>
    <cellStyle name="Lookup Table Heading. 2 8 16" xfId="27498"/>
    <cellStyle name="Lookup Table Heading. 2 8 17" xfId="29008"/>
    <cellStyle name="Lookup Table Heading. 2 8 18" xfId="30439"/>
    <cellStyle name="Lookup Table Heading. 2 8 19" xfId="31947"/>
    <cellStyle name="Lookup Table Heading. 2 8 2" xfId="4735"/>
    <cellStyle name="Lookup Table Heading. 2 8 20" xfId="33400"/>
    <cellStyle name="Lookup Table Heading. 2 8 21" xfId="34840"/>
    <cellStyle name="Lookup Table Heading. 2 8 22" xfId="36270"/>
    <cellStyle name="Lookup Table Heading. 2 8 23" xfId="37704"/>
    <cellStyle name="Lookup Table Heading. 2 8 24" xfId="39124"/>
    <cellStyle name="Lookup Table Heading. 2 8 25" xfId="40618"/>
    <cellStyle name="Lookup Table Heading. 2 8 26" xfId="42053"/>
    <cellStyle name="Lookup Table Heading. 2 8 27" xfId="43476"/>
    <cellStyle name="Lookup Table Heading. 2 8 28" xfId="44890"/>
    <cellStyle name="Lookup Table Heading. 2 8 29" xfId="46302"/>
    <cellStyle name="Lookup Table Heading. 2 8 3" xfId="8208"/>
    <cellStyle name="Lookup Table Heading. 2 8 30" xfId="47704"/>
    <cellStyle name="Lookup Table Heading. 2 8 31" xfId="49146"/>
    <cellStyle name="Lookup Table Heading. 2 8 32" xfId="50577"/>
    <cellStyle name="Lookup Table Heading. 2 8 33" xfId="51967"/>
    <cellStyle name="Lookup Table Heading. 2 8 34" xfId="53348"/>
    <cellStyle name="Lookup Table Heading. 2 8 35" xfId="54759"/>
    <cellStyle name="Lookup Table Heading. 2 8 36" xfId="56131"/>
    <cellStyle name="Lookup Table Heading. 2 8 37" xfId="57530"/>
    <cellStyle name="Lookup Table Heading. 2 8 4" xfId="9665"/>
    <cellStyle name="Lookup Table Heading. 2 8 5" xfId="11158"/>
    <cellStyle name="Lookup Table Heading. 2 8 6" xfId="12606"/>
    <cellStyle name="Lookup Table Heading. 2 8 7" xfId="14139"/>
    <cellStyle name="Lookup Table Heading. 2 8 8" xfId="15599"/>
    <cellStyle name="Lookup Table Heading. 2 8 9" xfId="17052"/>
    <cellStyle name="Lookup Table Heading. 2 9" xfId="3481"/>
    <cellStyle name="Lookup Table Heading. 2 9 10" xfId="18811"/>
    <cellStyle name="Lookup Table Heading. 2 9 11" xfId="20341"/>
    <cellStyle name="Lookup Table Heading. 2 9 12" xfId="21779"/>
    <cellStyle name="Lookup Table Heading. 2 9 13" xfId="23306"/>
    <cellStyle name="Lookup Table Heading. 2 9 14" xfId="24781"/>
    <cellStyle name="Lookup Table Heading. 2 9 15" xfId="26225"/>
    <cellStyle name="Lookup Table Heading. 2 9 16" xfId="27733"/>
    <cellStyle name="Lookup Table Heading. 2 9 17" xfId="29240"/>
    <cellStyle name="Lookup Table Heading. 2 9 18" xfId="30673"/>
    <cellStyle name="Lookup Table Heading. 2 9 19" xfId="32182"/>
    <cellStyle name="Lookup Table Heading. 2 9 2" xfId="4965"/>
    <cellStyle name="Lookup Table Heading. 2 9 20" xfId="33634"/>
    <cellStyle name="Lookup Table Heading. 2 9 21" xfId="35075"/>
    <cellStyle name="Lookup Table Heading. 2 9 22" xfId="36505"/>
    <cellStyle name="Lookup Table Heading. 2 9 23" xfId="37935"/>
    <cellStyle name="Lookup Table Heading. 2 9 24" xfId="39359"/>
    <cellStyle name="Lookup Table Heading. 2 9 25" xfId="40850"/>
    <cellStyle name="Lookup Table Heading. 2 9 26" xfId="42287"/>
    <cellStyle name="Lookup Table Heading. 2 9 27" xfId="43709"/>
    <cellStyle name="Lookup Table Heading. 2 9 28" xfId="45122"/>
    <cellStyle name="Lookup Table Heading. 2 9 29" xfId="46530"/>
    <cellStyle name="Lookup Table Heading. 2 9 3" xfId="8445"/>
    <cellStyle name="Lookup Table Heading. 2 9 30" xfId="47936"/>
    <cellStyle name="Lookup Table Heading. 2 9 31" xfId="49374"/>
    <cellStyle name="Lookup Table Heading. 2 9 32" xfId="50806"/>
    <cellStyle name="Lookup Table Heading. 2 9 33" xfId="52196"/>
    <cellStyle name="Lookup Table Heading. 2 9 34" xfId="53577"/>
    <cellStyle name="Lookup Table Heading. 2 9 35" xfId="54988"/>
    <cellStyle name="Lookup Table Heading. 2 9 36" xfId="56360"/>
    <cellStyle name="Lookup Table Heading. 2 9 37" xfId="57758"/>
    <cellStyle name="Lookup Table Heading. 2 9 4" xfId="9902"/>
    <cellStyle name="Lookup Table Heading. 2 9 5" xfId="11391"/>
    <cellStyle name="Lookup Table Heading. 2 9 6" xfId="12842"/>
    <cellStyle name="Lookup Table Heading. 2 9 7" xfId="14375"/>
    <cellStyle name="Lookup Table Heading. 2 9 8" xfId="15833"/>
    <cellStyle name="Lookup Table Heading. 2 9 9" xfId="17288"/>
    <cellStyle name="Lookup Table Label" xfId="1171"/>
    <cellStyle name="Lookup Table Label 2" xfId="1362"/>
    <cellStyle name="Lookup Table Label 2 10" xfId="2630"/>
    <cellStyle name="Lookup Table Label 2 11" xfId="2588"/>
    <cellStyle name="Lookup Table Label 2 12" xfId="7125"/>
    <cellStyle name="Lookup Table Label 2 13" xfId="6140"/>
    <cellStyle name="Lookup Table Label 2 14" xfId="7371"/>
    <cellStyle name="Lookup Table Label 2 15" xfId="7626"/>
    <cellStyle name="Lookup Table Label 2 16" xfId="5947"/>
    <cellStyle name="Lookup Table Label 2 17" xfId="7527"/>
    <cellStyle name="Lookup Table Label 2 18" xfId="6886"/>
    <cellStyle name="Lookup Table Label 2 19" xfId="7479"/>
    <cellStyle name="Lookup Table Label 2 2" xfId="3280"/>
    <cellStyle name="Lookup Table Label 2 2 10" xfId="18611"/>
    <cellStyle name="Lookup Table Label 2 2 11" xfId="20141"/>
    <cellStyle name="Lookup Table Label 2 2 12" xfId="21582"/>
    <cellStyle name="Lookup Table Label 2 2 13" xfId="23106"/>
    <cellStyle name="Lookup Table Label 2 2 14" xfId="24582"/>
    <cellStyle name="Lookup Table Label 2 2 15" xfId="26027"/>
    <cellStyle name="Lookup Table Label 2 2 16" xfId="27533"/>
    <cellStyle name="Lookup Table Label 2 2 17" xfId="29043"/>
    <cellStyle name="Lookup Table Label 2 2 18" xfId="30474"/>
    <cellStyle name="Lookup Table Label 2 2 19" xfId="31982"/>
    <cellStyle name="Lookup Table Label 2 2 2" xfId="4768"/>
    <cellStyle name="Lookup Table Label 2 2 20" xfId="33434"/>
    <cellStyle name="Lookup Table Label 2 2 21" xfId="34875"/>
    <cellStyle name="Lookup Table Label 2 2 22" xfId="36306"/>
    <cellStyle name="Lookup Table Label 2 2 23" xfId="37739"/>
    <cellStyle name="Lookup Table Label 2 2 24" xfId="39160"/>
    <cellStyle name="Lookup Table Label 2 2 25" xfId="40653"/>
    <cellStyle name="Lookup Table Label 2 2 26" xfId="42088"/>
    <cellStyle name="Lookup Table Label 2 2 27" xfId="43511"/>
    <cellStyle name="Lookup Table Label 2 2 28" xfId="44924"/>
    <cellStyle name="Lookup Table Label 2 2 29" xfId="46335"/>
    <cellStyle name="Lookup Table Label 2 2 3" xfId="8244"/>
    <cellStyle name="Lookup Table Label 2 2 30" xfId="47737"/>
    <cellStyle name="Lookup Table Label 2 2 31" xfId="49179"/>
    <cellStyle name="Lookup Table Label 2 2 32" xfId="50610"/>
    <cellStyle name="Lookup Table Label 2 2 33" xfId="52000"/>
    <cellStyle name="Lookup Table Label 2 2 34" xfId="53381"/>
    <cellStyle name="Lookup Table Label 2 2 35" xfId="54792"/>
    <cellStyle name="Lookup Table Label 2 2 36" xfId="56164"/>
    <cellStyle name="Lookup Table Label 2 2 37" xfId="57563"/>
    <cellStyle name="Lookup Table Label 2 2 38" xfId="59232"/>
    <cellStyle name="Lookup Table Label 2 2 4" xfId="9701"/>
    <cellStyle name="Lookup Table Label 2 2 5" xfId="11192"/>
    <cellStyle name="Lookup Table Label 2 2 6" xfId="12641"/>
    <cellStyle name="Lookup Table Label 2 2 7" xfId="14175"/>
    <cellStyle name="Lookup Table Label 2 2 8" xfId="15634"/>
    <cellStyle name="Lookup Table Label 2 2 9" xfId="17088"/>
    <cellStyle name="Lookup Table Label 2 20" xfId="21248"/>
    <cellStyle name="Lookup Table Label 2 21" xfId="19680"/>
    <cellStyle name="Lookup Table Label 2 22" xfId="18170"/>
    <cellStyle name="Lookup Table Label 2 23" xfId="13617"/>
    <cellStyle name="Lookup Table Label 2 24" xfId="6190"/>
    <cellStyle name="Lookup Table Label 2 25" xfId="40750"/>
    <cellStyle name="Lookup Table Label 2 26" xfId="6692"/>
    <cellStyle name="Lookup Table Label 2 27" xfId="38703"/>
    <cellStyle name="Lookup Table Label 2 28" xfId="58600"/>
    <cellStyle name="Lookup Table Label 2 3" xfId="3613"/>
    <cellStyle name="Lookup Table Label 2 3 10" xfId="18943"/>
    <cellStyle name="Lookup Table Label 2 3 11" xfId="20472"/>
    <cellStyle name="Lookup Table Label 2 3 12" xfId="21910"/>
    <cellStyle name="Lookup Table Label 2 3 13" xfId="23436"/>
    <cellStyle name="Lookup Table Label 2 3 14" xfId="24911"/>
    <cellStyle name="Lookup Table Label 2 3 15" xfId="26355"/>
    <cellStyle name="Lookup Table Label 2 3 16" xfId="27864"/>
    <cellStyle name="Lookup Table Label 2 3 17" xfId="29369"/>
    <cellStyle name="Lookup Table Label 2 3 18" xfId="30804"/>
    <cellStyle name="Lookup Table Label 2 3 19" xfId="32311"/>
    <cellStyle name="Lookup Table Label 2 3 2" xfId="5092"/>
    <cellStyle name="Lookup Table Label 2 3 20" xfId="33764"/>
    <cellStyle name="Lookup Table Label 2 3 21" xfId="35206"/>
    <cellStyle name="Lookup Table Label 2 3 22" xfId="36635"/>
    <cellStyle name="Lookup Table Label 2 3 23" xfId="38066"/>
    <cellStyle name="Lookup Table Label 2 3 24" xfId="39489"/>
    <cellStyle name="Lookup Table Label 2 3 25" xfId="40977"/>
    <cellStyle name="Lookup Table Label 2 3 26" xfId="42416"/>
    <cellStyle name="Lookup Table Label 2 3 27" xfId="43839"/>
    <cellStyle name="Lookup Table Label 2 3 28" xfId="45251"/>
    <cellStyle name="Lookup Table Label 2 3 29" xfId="46658"/>
    <cellStyle name="Lookup Table Label 2 3 3" xfId="8577"/>
    <cellStyle name="Lookup Table Label 2 3 30" xfId="48063"/>
    <cellStyle name="Lookup Table Label 2 3 31" xfId="49501"/>
    <cellStyle name="Lookup Table Label 2 3 32" xfId="50933"/>
    <cellStyle name="Lookup Table Label 2 3 33" xfId="52323"/>
    <cellStyle name="Lookup Table Label 2 3 34" xfId="53705"/>
    <cellStyle name="Lookup Table Label 2 3 35" xfId="55115"/>
    <cellStyle name="Lookup Table Label 2 3 36" xfId="56487"/>
    <cellStyle name="Lookup Table Label 2 3 37" xfId="57884"/>
    <cellStyle name="Lookup Table Label 2 3 4" xfId="10032"/>
    <cellStyle name="Lookup Table Label 2 3 5" xfId="11522"/>
    <cellStyle name="Lookup Table Label 2 3 6" xfId="12973"/>
    <cellStyle name="Lookup Table Label 2 3 7" xfId="14506"/>
    <cellStyle name="Lookup Table Label 2 3 8" xfId="15963"/>
    <cellStyle name="Lookup Table Label 2 3 9" xfId="17419"/>
    <cellStyle name="Lookup Table Label 2 4" xfId="3083"/>
    <cellStyle name="Lookup Table Label 2 4 10" xfId="18415"/>
    <cellStyle name="Lookup Table Label 2 4 11" xfId="19945"/>
    <cellStyle name="Lookup Table Label 2 4 12" xfId="21388"/>
    <cellStyle name="Lookup Table Label 2 4 13" xfId="22911"/>
    <cellStyle name="Lookup Table Label 2 4 14" xfId="24388"/>
    <cellStyle name="Lookup Table Label 2 4 15" xfId="25833"/>
    <cellStyle name="Lookup Table Label 2 4 16" xfId="27338"/>
    <cellStyle name="Lookup Table Label 2 4 17" xfId="28848"/>
    <cellStyle name="Lookup Table Label 2 4 18" xfId="30279"/>
    <cellStyle name="Lookup Table Label 2 4 19" xfId="31789"/>
    <cellStyle name="Lookup Table Label 2 4 2" xfId="4579"/>
    <cellStyle name="Lookup Table Label 2 4 20" xfId="33241"/>
    <cellStyle name="Lookup Table Label 2 4 21" xfId="34681"/>
    <cellStyle name="Lookup Table Label 2 4 22" xfId="36113"/>
    <cellStyle name="Lookup Table Label 2 4 23" xfId="37547"/>
    <cellStyle name="Lookup Table Label 2 4 24" xfId="38965"/>
    <cellStyle name="Lookup Table Label 2 4 25" xfId="40460"/>
    <cellStyle name="Lookup Table Label 2 4 26" xfId="41895"/>
    <cellStyle name="Lookup Table Label 2 4 27" xfId="43318"/>
    <cellStyle name="Lookup Table Label 2 4 28" xfId="44734"/>
    <cellStyle name="Lookup Table Label 2 4 29" xfId="46142"/>
    <cellStyle name="Lookup Table Label 2 4 3" xfId="8048"/>
    <cellStyle name="Lookup Table Label 2 4 30" xfId="47547"/>
    <cellStyle name="Lookup Table Label 2 4 31" xfId="48988"/>
    <cellStyle name="Lookup Table Label 2 4 32" xfId="50420"/>
    <cellStyle name="Lookup Table Label 2 4 33" xfId="51809"/>
    <cellStyle name="Lookup Table Label 2 4 34" xfId="53192"/>
    <cellStyle name="Lookup Table Label 2 4 35" xfId="54602"/>
    <cellStyle name="Lookup Table Label 2 4 36" xfId="55975"/>
    <cellStyle name="Lookup Table Label 2 4 37" xfId="57374"/>
    <cellStyle name="Lookup Table Label 2 4 4" xfId="9504"/>
    <cellStyle name="Lookup Table Label 2 4 5" xfId="10998"/>
    <cellStyle name="Lookup Table Label 2 4 6" xfId="12447"/>
    <cellStyle name="Lookup Table Label 2 4 7" xfId="13981"/>
    <cellStyle name="Lookup Table Label 2 4 8" xfId="15439"/>
    <cellStyle name="Lookup Table Label 2 4 9" xfId="16892"/>
    <cellStyle name="Lookup Table Label 2 5" xfId="3807"/>
    <cellStyle name="Lookup Table Label 2 5 10" xfId="19137"/>
    <cellStyle name="Lookup Table Label 2 5 11" xfId="20666"/>
    <cellStyle name="Lookup Table Label 2 5 12" xfId="22103"/>
    <cellStyle name="Lookup Table Label 2 5 13" xfId="23629"/>
    <cellStyle name="Lookup Table Label 2 5 14" xfId="25105"/>
    <cellStyle name="Lookup Table Label 2 5 15" xfId="26548"/>
    <cellStyle name="Lookup Table Label 2 5 16" xfId="28057"/>
    <cellStyle name="Lookup Table Label 2 5 17" xfId="29562"/>
    <cellStyle name="Lookup Table Label 2 5 18" xfId="30998"/>
    <cellStyle name="Lookup Table Label 2 5 19" xfId="32504"/>
    <cellStyle name="Lookup Table Label 2 5 2" xfId="5285"/>
    <cellStyle name="Lookup Table Label 2 5 20" xfId="33956"/>
    <cellStyle name="Lookup Table Label 2 5 21" xfId="35398"/>
    <cellStyle name="Lookup Table Label 2 5 22" xfId="36829"/>
    <cellStyle name="Lookup Table Label 2 5 23" xfId="38258"/>
    <cellStyle name="Lookup Table Label 2 5 24" xfId="39682"/>
    <cellStyle name="Lookup Table Label 2 5 25" xfId="41168"/>
    <cellStyle name="Lookup Table Label 2 5 26" xfId="42608"/>
    <cellStyle name="Lookup Table Label 2 5 27" xfId="44031"/>
    <cellStyle name="Lookup Table Label 2 5 28" xfId="45444"/>
    <cellStyle name="Lookup Table Label 2 5 29" xfId="46848"/>
    <cellStyle name="Lookup Table Label 2 5 3" xfId="8770"/>
    <cellStyle name="Lookup Table Label 2 5 30" xfId="48256"/>
    <cellStyle name="Lookup Table Label 2 5 31" xfId="49692"/>
    <cellStyle name="Lookup Table Label 2 5 32" xfId="51125"/>
    <cellStyle name="Lookup Table Label 2 5 33" xfId="52513"/>
    <cellStyle name="Lookup Table Label 2 5 34" xfId="53897"/>
    <cellStyle name="Lookup Table Label 2 5 35" xfId="55305"/>
    <cellStyle name="Lookup Table Label 2 5 36" xfId="56679"/>
    <cellStyle name="Lookup Table Label 2 5 37" xfId="58074"/>
    <cellStyle name="Lookup Table Label 2 5 4" xfId="10226"/>
    <cellStyle name="Lookup Table Label 2 5 5" xfId="11716"/>
    <cellStyle name="Lookup Table Label 2 5 6" xfId="13166"/>
    <cellStyle name="Lookup Table Label 2 5 7" xfId="14698"/>
    <cellStyle name="Lookup Table Label 2 5 8" xfId="16157"/>
    <cellStyle name="Lookup Table Label 2 5 9" xfId="17612"/>
    <cellStyle name="Lookup Table Label 2 6" xfId="3378"/>
    <cellStyle name="Lookup Table Label 2 6 10" xfId="18708"/>
    <cellStyle name="Lookup Table Label 2 6 11" xfId="20239"/>
    <cellStyle name="Lookup Table Label 2 6 12" xfId="21677"/>
    <cellStyle name="Lookup Table Label 2 6 13" xfId="23203"/>
    <cellStyle name="Lookup Table Label 2 6 14" xfId="24679"/>
    <cellStyle name="Lookup Table Label 2 6 15" xfId="26123"/>
    <cellStyle name="Lookup Table Label 2 6 16" xfId="27630"/>
    <cellStyle name="Lookup Table Label 2 6 17" xfId="29138"/>
    <cellStyle name="Lookup Table Label 2 6 18" xfId="30571"/>
    <cellStyle name="Lookup Table Label 2 6 19" xfId="32079"/>
    <cellStyle name="Lookup Table Label 2 6 2" xfId="4863"/>
    <cellStyle name="Lookup Table Label 2 6 20" xfId="33531"/>
    <cellStyle name="Lookup Table Label 2 6 21" xfId="34972"/>
    <cellStyle name="Lookup Table Label 2 6 22" xfId="36403"/>
    <cellStyle name="Lookup Table Label 2 6 23" xfId="37833"/>
    <cellStyle name="Lookup Table Label 2 6 24" xfId="39257"/>
    <cellStyle name="Lookup Table Label 2 6 25" xfId="40747"/>
    <cellStyle name="Lookup Table Label 2 6 26" xfId="42184"/>
    <cellStyle name="Lookup Table Label 2 6 27" xfId="43607"/>
    <cellStyle name="Lookup Table Label 2 6 28" xfId="45020"/>
    <cellStyle name="Lookup Table Label 2 6 29" xfId="46428"/>
    <cellStyle name="Lookup Table Label 2 6 3" xfId="8342"/>
    <cellStyle name="Lookup Table Label 2 6 30" xfId="47833"/>
    <cellStyle name="Lookup Table Label 2 6 31" xfId="49272"/>
    <cellStyle name="Lookup Table Label 2 6 32" xfId="50704"/>
    <cellStyle name="Lookup Table Label 2 6 33" xfId="52094"/>
    <cellStyle name="Lookup Table Label 2 6 34" xfId="53475"/>
    <cellStyle name="Lookup Table Label 2 6 35" xfId="54886"/>
    <cellStyle name="Lookup Table Label 2 6 36" xfId="56258"/>
    <cellStyle name="Lookup Table Label 2 6 37" xfId="57656"/>
    <cellStyle name="Lookup Table Label 2 6 4" xfId="9799"/>
    <cellStyle name="Lookup Table Label 2 6 5" xfId="11288"/>
    <cellStyle name="Lookup Table Label 2 6 6" xfId="12739"/>
    <cellStyle name="Lookup Table Label 2 6 7" xfId="14272"/>
    <cellStyle name="Lookup Table Label 2 6 8" xfId="15730"/>
    <cellStyle name="Lookup Table Label 2 6 9" xfId="17185"/>
    <cellStyle name="Lookup Table Label 2 7" xfId="4009"/>
    <cellStyle name="Lookup Table Label 2 7 10" xfId="19337"/>
    <cellStyle name="Lookup Table Label 2 7 11" xfId="20867"/>
    <cellStyle name="Lookup Table Label 2 7 12" xfId="22303"/>
    <cellStyle name="Lookup Table Label 2 7 13" xfId="23829"/>
    <cellStyle name="Lookup Table Label 2 7 14" xfId="25306"/>
    <cellStyle name="Lookup Table Label 2 7 15" xfId="26748"/>
    <cellStyle name="Lookup Table Label 2 7 16" xfId="28258"/>
    <cellStyle name="Lookup Table Label 2 7 17" xfId="29763"/>
    <cellStyle name="Lookup Table Label 2 7 18" xfId="31200"/>
    <cellStyle name="Lookup Table Label 2 7 19" xfId="32706"/>
    <cellStyle name="Lookup Table Label 2 7 2" xfId="5483"/>
    <cellStyle name="Lookup Table Label 2 7 20" xfId="34158"/>
    <cellStyle name="Lookup Table Label 2 7 21" xfId="35599"/>
    <cellStyle name="Lookup Table Label 2 7 22" xfId="37028"/>
    <cellStyle name="Lookup Table Label 2 7 23" xfId="38459"/>
    <cellStyle name="Lookup Table Label 2 7 24" xfId="39884"/>
    <cellStyle name="Lookup Table Label 2 7 25" xfId="41367"/>
    <cellStyle name="Lookup Table Label 2 7 26" xfId="42808"/>
    <cellStyle name="Lookup Table Label 2 7 27" xfId="44231"/>
    <cellStyle name="Lookup Table Label 2 7 28" xfId="45643"/>
    <cellStyle name="Lookup Table Label 2 7 29" xfId="47048"/>
    <cellStyle name="Lookup Table Label 2 7 3" xfId="8972"/>
    <cellStyle name="Lookup Table Label 2 7 30" xfId="48456"/>
    <cellStyle name="Lookup Table Label 2 7 31" xfId="49890"/>
    <cellStyle name="Lookup Table Label 2 7 32" xfId="51324"/>
    <cellStyle name="Lookup Table Label 2 7 33" xfId="52711"/>
    <cellStyle name="Lookup Table Label 2 7 34" xfId="54095"/>
    <cellStyle name="Lookup Table Label 2 7 35" xfId="55503"/>
    <cellStyle name="Lookup Table Label 2 7 36" xfId="56877"/>
    <cellStyle name="Lookup Table Label 2 7 37" xfId="58272"/>
    <cellStyle name="Lookup Table Label 2 7 4" xfId="10425"/>
    <cellStyle name="Lookup Table Label 2 7 5" xfId="11918"/>
    <cellStyle name="Lookup Table Label 2 7 6" xfId="13366"/>
    <cellStyle name="Lookup Table Label 2 7 7" xfId="14900"/>
    <cellStyle name="Lookup Table Label 2 7 8" xfId="16358"/>
    <cellStyle name="Lookup Table Label 2 7 9" xfId="17812"/>
    <cellStyle name="Lookup Table Label 2 8" xfId="3119"/>
    <cellStyle name="Lookup Table Label 2 8 10" xfId="18451"/>
    <cellStyle name="Lookup Table Label 2 8 11" xfId="19981"/>
    <cellStyle name="Lookup Table Label 2 8 12" xfId="21424"/>
    <cellStyle name="Lookup Table Label 2 8 13" xfId="22946"/>
    <cellStyle name="Lookup Table Label 2 8 14" xfId="24424"/>
    <cellStyle name="Lookup Table Label 2 8 15" xfId="25869"/>
    <cellStyle name="Lookup Table Label 2 8 16" xfId="27373"/>
    <cellStyle name="Lookup Table Label 2 8 17" xfId="28884"/>
    <cellStyle name="Lookup Table Label 2 8 18" xfId="30315"/>
    <cellStyle name="Lookup Table Label 2 8 19" xfId="31824"/>
    <cellStyle name="Lookup Table Label 2 8 2" xfId="4614"/>
    <cellStyle name="Lookup Table Label 2 8 20" xfId="33277"/>
    <cellStyle name="Lookup Table Label 2 8 21" xfId="34716"/>
    <cellStyle name="Lookup Table Label 2 8 22" xfId="36148"/>
    <cellStyle name="Lookup Table Label 2 8 23" xfId="37582"/>
    <cellStyle name="Lookup Table Label 2 8 24" xfId="39001"/>
    <cellStyle name="Lookup Table Label 2 8 25" xfId="40496"/>
    <cellStyle name="Lookup Table Label 2 8 26" xfId="41931"/>
    <cellStyle name="Lookup Table Label 2 8 27" xfId="43353"/>
    <cellStyle name="Lookup Table Label 2 8 28" xfId="44769"/>
    <cellStyle name="Lookup Table Label 2 8 29" xfId="46178"/>
    <cellStyle name="Lookup Table Label 2 8 3" xfId="8084"/>
    <cellStyle name="Lookup Table Label 2 8 30" xfId="47582"/>
    <cellStyle name="Lookup Table Label 2 8 31" xfId="49024"/>
    <cellStyle name="Lookup Table Label 2 8 32" xfId="50455"/>
    <cellStyle name="Lookup Table Label 2 8 33" xfId="51844"/>
    <cellStyle name="Lookup Table Label 2 8 34" xfId="53227"/>
    <cellStyle name="Lookup Table Label 2 8 35" xfId="54637"/>
    <cellStyle name="Lookup Table Label 2 8 36" xfId="56010"/>
    <cellStyle name="Lookup Table Label 2 8 37" xfId="57409"/>
    <cellStyle name="Lookup Table Label 2 8 4" xfId="9540"/>
    <cellStyle name="Lookup Table Label 2 8 5" xfId="11034"/>
    <cellStyle name="Lookup Table Label 2 8 6" xfId="12483"/>
    <cellStyle name="Lookup Table Label 2 8 7" xfId="14016"/>
    <cellStyle name="Lookup Table Label 2 8 8" xfId="15475"/>
    <cellStyle name="Lookup Table Label 2 8 9" xfId="16927"/>
    <cellStyle name="Lookup Table Label 2 9" xfId="4132"/>
    <cellStyle name="Lookup Table Label 2 9 10" xfId="19460"/>
    <cellStyle name="Lookup Table Label 2 9 11" xfId="20990"/>
    <cellStyle name="Lookup Table Label 2 9 12" xfId="22426"/>
    <cellStyle name="Lookup Table Label 2 9 13" xfId="23952"/>
    <cellStyle name="Lookup Table Label 2 9 14" xfId="25429"/>
    <cellStyle name="Lookup Table Label 2 9 15" xfId="26871"/>
    <cellStyle name="Lookup Table Label 2 9 16" xfId="28381"/>
    <cellStyle name="Lookup Table Label 2 9 17" xfId="29886"/>
    <cellStyle name="Lookup Table Label 2 9 18" xfId="31323"/>
    <cellStyle name="Lookup Table Label 2 9 19" xfId="32829"/>
    <cellStyle name="Lookup Table Label 2 9 2" xfId="5606"/>
    <cellStyle name="Lookup Table Label 2 9 20" xfId="34281"/>
    <cellStyle name="Lookup Table Label 2 9 21" xfId="35722"/>
    <cellStyle name="Lookup Table Label 2 9 22" xfId="37151"/>
    <cellStyle name="Lookup Table Label 2 9 23" xfId="38582"/>
    <cellStyle name="Lookup Table Label 2 9 24" xfId="40007"/>
    <cellStyle name="Lookup Table Label 2 9 25" xfId="41490"/>
    <cellStyle name="Lookup Table Label 2 9 26" xfId="42931"/>
    <cellStyle name="Lookup Table Label 2 9 27" xfId="44354"/>
    <cellStyle name="Lookup Table Label 2 9 28" xfId="45766"/>
    <cellStyle name="Lookup Table Label 2 9 29" xfId="47171"/>
    <cellStyle name="Lookup Table Label 2 9 3" xfId="9095"/>
    <cellStyle name="Lookup Table Label 2 9 30" xfId="48579"/>
    <cellStyle name="Lookup Table Label 2 9 31" xfId="50013"/>
    <cellStyle name="Lookup Table Label 2 9 32" xfId="51447"/>
    <cellStyle name="Lookup Table Label 2 9 33" xfId="52834"/>
    <cellStyle name="Lookup Table Label 2 9 34" xfId="54218"/>
    <cellStyle name="Lookup Table Label 2 9 35" xfId="55626"/>
    <cellStyle name="Lookup Table Label 2 9 36" xfId="57000"/>
    <cellStyle name="Lookup Table Label 2 9 37" xfId="58395"/>
    <cellStyle name="Lookup Table Label 2 9 4" xfId="10548"/>
    <cellStyle name="Lookup Table Label 2 9 5" xfId="12041"/>
    <cellStyle name="Lookup Table Label 2 9 6" xfId="13489"/>
    <cellStyle name="Lookup Table Label 2 9 7" xfId="15023"/>
    <cellStyle name="Lookup Table Label 2 9 8" xfId="16481"/>
    <cellStyle name="Lookup Table Label 2 9 9" xfId="17935"/>
    <cellStyle name="Lookup Table Label." xfId="1172"/>
    <cellStyle name="Lookup Table Label. 2" xfId="1361"/>
    <cellStyle name="Lookup Table Label. 2 10" xfId="2629"/>
    <cellStyle name="Lookup Table Label. 2 11" xfId="2568"/>
    <cellStyle name="Lookup Table Label. 2 12" xfId="7113"/>
    <cellStyle name="Lookup Table Label. 2 13" xfId="6476"/>
    <cellStyle name="Lookup Table Label. 2 14" xfId="9460"/>
    <cellStyle name="Lookup Table Label. 2 15" xfId="7326"/>
    <cellStyle name="Lookup Table Label. 2 16" xfId="5813"/>
    <cellStyle name="Lookup Table Label. 2 17" xfId="18263"/>
    <cellStyle name="Lookup Table Label. 2 18" xfId="19670"/>
    <cellStyle name="Lookup Table Label. 2 19" xfId="15193"/>
    <cellStyle name="Lookup Table Label. 2 2" xfId="3279"/>
    <cellStyle name="Lookup Table Label. 2 2 10" xfId="18610"/>
    <cellStyle name="Lookup Table Label. 2 2 11" xfId="20140"/>
    <cellStyle name="Lookup Table Label. 2 2 12" xfId="21581"/>
    <cellStyle name="Lookup Table Label. 2 2 13" xfId="23105"/>
    <cellStyle name="Lookup Table Label. 2 2 14" xfId="24581"/>
    <cellStyle name="Lookup Table Label. 2 2 15" xfId="26026"/>
    <cellStyle name="Lookup Table Label. 2 2 16" xfId="27532"/>
    <cellStyle name="Lookup Table Label. 2 2 17" xfId="29042"/>
    <cellStyle name="Lookup Table Label. 2 2 18" xfId="30473"/>
    <cellStyle name="Lookup Table Label. 2 2 19" xfId="31981"/>
    <cellStyle name="Lookup Table Label. 2 2 2" xfId="4767"/>
    <cellStyle name="Lookup Table Label. 2 2 20" xfId="33433"/>
    <cellStyle name="Lookup Table Label. 2 2 21" xfId="34874"/>
    <cellStyle name="Lookup Table Label. 2 2 22" xfId="36305"/>
    <cellStyle name="Lookup Table Label. 2 2 23" xfId="37738"/>
    <cellStyle name="Lookup Table Label. 2 2 24" xfId="39159"/>
    <cellStyle name="Lookup Table Label. 2 2 25" xfId="40652"/>
    <cellStyle name="Lookup Table Label. 2 2 26" xfId="42087"/>
    <cellStyle name="Lookup Table Label. 2 2 27" xfId="43510"/>
    <cellStyle name="Lookup Table Label. 2 2 28" xfId="44923"/>
    <cellStyle name="Lookup Table Label. 2 2 29" xfId="46334"/>
    <cellStyle name="Lookup Table Label. 2 2 3" xfId="8243"/>
    <cellStyle name="Lookup Table Label. 2 2 30" xfId="47736"/>
    <cellStyle name="Lookup Table Label. 2 2 31" xfId="49178"/>
    <cellStyle name="Lookup Table Label. 2 2 32" xfId="50609"/>
    <cellStyle name="Lookup Table Label. 2 2 33" xfId="51999"/>
    <cellStyle name="Lookup Table Label. 2 2 34" xfId="53380"/>
    <cellStyle name="Lookup Table Label. 2 2 35" xfId="54791"/>
    <cellStyle name="Lookup Table Label. 2 2 36" xfId="56163"/>
    <cellStyle name="Lookup Table Label. 2 2 37" xfId="57562"/>
    <cellStyle name="Lookup Table Label. 2 2 38" xfId="59231"/>
    <cellStyle name="Lookup Table Label. 2 2 4" xfId="9700"/>
    <cellStyle name="Lookup Table Label. 2 2 5" xfId="11191"/>
    <cellStyle name="Lookup Table Label. 2 2 6" xfId="12640"/>
    <cellStyle name="Lookup Table Label. 2 2 7" xfId="14174"/>
    <cellStyle name="Lookup Table Label. 2 2 8" xfId="15633"/>
    <cellStyle name="Lookup Table Label. 2 2 9" xfId="17087"/>
    <cellStyle name="Lookup Table Label. 2 20" xfId="7656"/>
    <cellStyle name="Lookup Table Label. 2 21" xfId="6956"/>
    <cellStyle name="Lookup Table Label. 2 22" xfId="6866"/>
    <cellStyle name="Lookup Table Label. 2 23" xfId="31548"/>
    <cellStyle name="Lookup Table Label. 2 24" xfId="22633"/>
    <cellStyle name="Lookup Table Label. 2 25" xfId="33730"/>
    <cellStyle name="Lookup Table Label. 2 26" xfId="48683"/>
    <cellStyle name="Lookup Table Label. 2 27" xfId="38759"/>
    <cellStyle name="Lookup Table Label. 2 28" xfId="58599"/>
    <cellStyle name="Lookup Table Label. 2 3" xfId="3621"/>
    <cellStyle name="Lookup Table Label. 2 3 10" xfId="18951"/>
    <cellStyle name="Lookup Table Label. 2 3 11" xfId="20480"/>
    <cellStyle name="Lookup Table Label. 2 3 12" xfId="21918"/>
    <cellStyle name="Lookup Table Label. 2 3 13" xfId="23444"/>
    <cellStyle name="Lookup Table Label. 2 3 14" xfId="24919"/>
    <cellStyle name="Lookup Table Label. 2 3 15" xfId="26363"/>
    <cellStyle name="Lookup Table Label. 2 3 16" xfId="27872"/>
    <cellStyle name="Lookup Table Label. 2 3 17" xfId="29377"/>
    <cellStyle name="Lookup Table Label. 2 3 18" xfId="30812"/>
    <cellStyle name="Lookup Table Label. 2 3 19" xfId="32319"/>
    <cellStyle name="Lookup Table Label. 2 3 2" xfId="5100"/>
    <cellStyle name="Lookup Table Label. 2 3 20" xfId="33772"/>
    <cellStyle name="Lookup Table Label. 2 3 21" xfId="35214"/>
    <cellStyle name="Lookup Table Label. 2 3 22" xfId="36643"/>
    <cellStyle name="Lookup Table Label. 2 3 23" xfId="38074"/>
    <cellStyle name="Lookup Table Label. 2 3 24" xfId="39497"/>
    <cellStyle name="Lookup Table Label. 2 3 25" xfId="40985"/>
    <cellStyle name="Lookup Table Label. 2 3 26" xfId="42424"/>
    <cellStyle name="Lookup Table Label. 2 3 27" xfId="43847"/>
    <cellStyle name="Lookup Table Label. 2 3 28" xfId="45259"/>
    <cellStyle name="Lookup Table Label. 2 3 29" xfId="46666"/>
    <cellStyle name="Lookup Table Label. 2 3 3" xfId="8585"/>
    <cellStyle name="Lookup Table Label. 2 3 30" xfId="48071"/>
    <cellStyle name="Lookup Table Label. 2 3 31" xfId="49509"/>
    <cellStyle name="Lookup Table Label. 2 3 32" xfId="50941"/>
    <cellStyle name="Lookup Table Label. 2 3 33" xfId="52331"/>
    <cellStyle name="Lookup Table Label. 2 3 34" xfId="53713"/>
    <cellStyle name="Lookup Table Label. 2 3 35" xfId="55123"/>
    <cellStyle name="Lookup Table Label. 2 3 36" xfId="56495"/>
    <cellStyle name="Lookup Table Label. 2 3 37" xfId="57892"/>
    <cellStyle name="Lookup Table Label. 2 3 4" xfId="10040"/>
    <cellStyle name="Lookup Table Label. 2 3 5" xfId="11530"/>
    <cellStyle name="Lookup Table Label. 2 3 6" xfId="12981"/>
    <cellStyle name="Lookup Table Label. 2 3 7" xfId="14514"/>
    <cellStyle name="Lookup Table Label. 2 3 8" xfId="15971"/>
    <cellStyle name="Lookup Table Label. 2 3 9" xfId="17427"/>
    <cellStyle name="Lookup Table Label. 2 4" xfId="3152"/>
    <cellStyle name="Lookup Table Label. 2 4 10" xfId="18484"/>
    <cellStyle name="Lookup Table Label. 2 4 11" xfId="20014"/>
    <cellStyle name="Lookup Table Label. 2 4 12" xfId="21457"/>
    <cellStyle name="Lookup Table Label. 2 4 13" xfId="22979"/>
    <cellStyle name="Lookup Table Label. 2 4 14" xfId="24456"/>
    <cellStyle name="Lookup Table Label. 2 4 15" xfId="25901"/>
    <cellStyle name="Lookup Table Label. 2 4 16" xfId="27406"/>
    <cellStyle name="Lookup Table Label. 2 4 17" xfId="28917"/>
    <cellStyle name="Lookup Table Label. 2 4 18" xfId="30348"/>
    <cellStyle name="Lookup Table Label. 2 4 19" xfId="31856"/>
    <cellStyle name="Lookup Table Label. 2 4 2" xfId="4646"/>
    <cellStyle name="Lookup Table Label. 2 4 20" xfId="33309"/>
    <cellStyle name="Lookup Table Label. 2 4 21" xfId="34749"/>
    <cellStyle name="Lookup Table Label. 2 4 22" xfId="36180"/>
    <cellStyle name="Lookup Table Label. 2 4 23" xfId="37614"/>
    <cellStyle name="Lookup Table Label. 2 4 24" xfId="39034"/>
    <cellStyle name="Lookup Table Label. 2 4 25" xfId="40529"/>
    <cellStyle name="Lookup Table Label. 2 4 26" xfId="41963"/>
    <cellStyle name="Lookup Table Label. 2 4 27" xfId="43385"/>
    <cellStyle name="Lookup Table Label. 2 4 28" xfId="44801"/>
    <cellStyle name="Lookup Table Label. 2 4 29" xfId="46211"/>
    <cellStyle name="Lookup Table Label. 2 4 3" xfId="8117"/>
    <cellStyle name="Lookup Table Label. 2 4 30" xfId="47615"/>
    <cellStyle name="Lookup Table Label. 2 4 31" xfId="49056"/>
    <cellStyle name="Lookup Table Label. 2 4 32" xfId="50487"/>
    <cellStyle name="Lookup Table Label. 2 4 33" xfId="51877"/>
    <cellStyle name="Lookup Table Label. 2 4 34" xfId="53259"/>
    <cellStyle name="Lookup Table Label. 2 4 35" xfId="54669"/>
    <cellStyle name="Lookup Table Label. 2 4 36" xfId="56042"/>
    <cellStyle name="Lookup Table Label. 2 4 37" xfId="57441"/>
    <cellStyle name="Lookup Table Label. 2 4 4" xfId="9573"/>
    <cellStyle name="Lookup Table Label. 2 4 5" xfId="11066"/>
    <cellStyle name="Lookup Table Label. 2 4 6" xfId="12516"/>
    <cellStyle name="Lookup Table Label. 2 4 7" xfId="14048"/>
    <cellStyle name="Lookup Table Label. 2 4 8" xfId="15508"/>
    <cellStyle name="Lookup Table Label. 2 4 9" xfId="16960"/>
    <cellStyle name="Lookup Table Label. 2 5" xfId="3047"/>
    <cellStyle name="Lookup Table Label. 2 5 10" xfId="18379"/>
    <cellStyle name="Lookup Table Label. 2 5 11" xfId="19910"/>
    <cellStyle name="Lookup Table Label. 2 5 12" xfId="21355"/>
    <cellStyle name="Lookup Table Label. 2 5 13" xfId="22875"/>
    <cellStyle name="Lookup Table Label. 2 5 14" xfId="24354"/>
    <cellStyle name="Lookup Table Label. 2 5 15" xfId="25799"/>
    <cellStyle name="Lookup Table Label. 2 5 16" xfId="27302"/>
    <cellStyle name="Lookup Table Label. 2 5 17" xfId="28812"/>
    <cellStyle name="Lookup Table Label. 2 5 18" xfId="30245"/>
    <cellStyle name="Lookup Table Label. 2 5 19" xfId="31755"/>
    <cellStyle name="Lookup Table Label. 2 5 2" xfId="4547"/>
    <cellStyle name="Lookup Table Label. 2 5 20" xfId="33209"/>
    <cellStyle name="Lookup Table Label. 2 5 21" xfId="34645"/>
    <cellStyle name="Lookup Table Label. 2 5 22" xfId="36080"/>
    <cellStyle name="Lookup Table Label. 2 5 23" xfId="37514"/>
    <cellStyle name="Lookup Table Label. 2 5 24" xfId="38932"/>
    <cellStyle name="Lookup Table Label. 2 5 25" xfId="40428"/>
    <cellStyle name="Lookup Table Label. 2 5 26" xfId="41861"/>
    <cellStyle name="Lookup Table Label. 2 5 27" xfId="43285"/>
    <cellStyle name="Lookup Table Label. 2 5 28" xfId="44701"/>
    <cellStyle name="Lookup Table Label. 2 5 29" xfId="46109"/>
    <cellStyle name="Lookup Table Label. 2 5 3" xfId="8012"/>
    <cellStyle name="Lookup Table Label. 2 5 30" xfId="47513"/>
    <cellStyle name="Lookup Table Label. 2 5 31" xfId="48956"/>
    <cellStyle name="Lookup Table Label. 2 5 32" xfId="50387"/>
    <cellStyle name="Lookup Table Label. 2 5 33" xfId="51776"/>
    <cellStyle name="Lookup Table Label. 2 5 34" xfId="53160"/>
    <cellStyle name="Lookup Table Label. 2 5 35" xfId="54570"/>
    <cellStyle name="Lookup Table Label. 2 5 36" xfId="55943"/>
    <cellStyle name="Lookup Table Label. 2 5 37" xfId="57342"/>
    <cellStyle name="Lookup Table Label. 2 5 4" xfId="9469"/>
    <cellStyle name="Lookup Table Label. 2 5 5" xfId="10962"/>
    <cellStyle name="Lookup Table Label. 2 5 6" xfId="12414"/>
    <cellStyle name="Lookup Table Label. 2 5 7" xfId="13945"/>
    <cellStyle name="Lookup Table Label. 2 5 8" xfId="15403"/>
    <cellStyle name="Lookup Table Label. 2 5 9" xfId="16858"/>
    <cellStyle name="Lookup Table Label. 2 6" xfId="2952"/>
    <cellStyle name="Lookup Table Label. 2 6 10" xfId="18284"/>
    <cellStyle name="Lookup Table Label. 2 6 11" xfId="19817"/>
    <cellStyle name="Lookup Table Label. 2 6 12" xfId="21263"/>
    <cellStyle name="Lookup Table Label. 2 6 13" xfId="22781"/>
    <cellStyle name="Lookup Table Label. 2 6 14" xfId="24260"/>
    <cellStyle name="Lookup Table Label. 2 6 15" xfId="25706"/>
    <cellStyle name="Lookup Table Label. 2 6 16" xfId="27211"/>
    <cellStyle name="Lookup Table Label. 2 6 17" xfId="28719"/>
    <cellStyle name="Lookup Table Label. 2 6 18" xfId="30151"/>
    <cellStyle name="Lookup Table Label. 2 6 19" xfId="31662"/>
    <cellStyle name="Lookup Table Label. 2 6 2" xfId="4458"/>
    <cellStyle name="Lookup Table Label. 2 6 20" xfId="33116"/>
    <cellStyle name="Lookup Table Label. 2 6 21" xfId="34554"/>
    <cellStyle name="Lookup Table Label. 2 6 22" xfId="35989"/>
    <cellStyle name="Lookup Table Label. 2 6 23" xfId="37422"/>
    <cellStyle name="Lookup Table Label. 2 6 24" xfId="38838"/>
    <cellStyle name="Lookup Table Label. 2 6 25" xfId="40337"/>
    <cellStyle name="Lookup Table Label. 2 6 26" xfId="41769"/>
    <cellStyle name="Lookup Table Label. 2 6 27" xfId="43194"/>
    <cellStyle name="Lookup Table Label. 2 6 28" xfId="44610"/>
    <cellStyle name="Lookup Table Label. 2 6 29" xfId="46019"/>
    <cellStyle name="Lookup Table Label. 2 6 3" xfId="7918"/>
    <cellStyle name="Lookup Table Label. 2 6 30" xfId="47424"/>
    <cellStyle name="Lookup Table Label. 2 6 31" xfId="48866"/>
    <cellStyle name="Lookup Table Label. 2 6 32" xfId="50297"/>
    <cellStyle name="Lookup Table Label. 2 6 33" xfId="51686"/>
    <cellStyle name="Lookup Table Label. 2 6 34" xfId="53070"/>
    <cellStyle name="Lookup Table Label. 2 6 35" xfId="54480"/>
    <cellStyle name="Lookup Table Label. 2 6 36" xfId="55854"/>
    <cellStyle name="Lookup Table Label. 2 6 37" xfId="57253"/>
    <cellStyle name="Lookup Table Label. 2 6 4" xfId="9376"/>
    <cellStyle name="Lookup Table Label. 2 6 5" xfId="10871"/>
    <cellStyle name="Lookup Table Label. 2 6 6" xfId="12320"/>
    <cellStyle name="Lookup Table Label. 2 6 7" xfId="13853"/>
    <cellStyle name="Lookup Table Label. 2 6 8" xfId="15309"/>
    <cellStyle name="Lookup Table Label. 2 6 9" xfId="16766"/>
    <cellStyle name="Lookup Table Label. 2 7" xfId="3561"/>
    <cellStyle name="Lookup Table Label. 2 7 10" xfId="18891"/>
    <cellStyle name="Lookup Table Label. 2 7 11" xfId="20420"/>
    <cellStyle name="Lookup Table Label. 2 7 12" xfId="21858"/>
    <cellStyle name="Lookup Table Label. 2 7 13" xfId="23385"/>
    <cellStyle name="Lookup Table Label. 2 7 14" xfId="24859"/>
    <cellStyle name="Lookup Table Label. 2 7 15" xfId="26304"/>
    <cellStyle name="Lookup Table Label. 2 7 16" xfId="27812"/>
    <cellStyle name="Lookup Table Label. 2 7 17" xfId="29317"/>
    <cellStyle name="Lookup Table Label. 2 7 18" xfId="30752"/>
    <cellStyle name="Lookup Table Label. 2 7 19" xfId="32261"/>
    <cellStyle name="Lookup Table Label. 2 7 2" xfId="5041"/>
    <cellStyle name="Lookup Table Label. 2 7 20" xfId="33712"/>
    <cellStyle name="Lookup Table Label. 2 7 21" xfId="35154"/>
    <cellStyle name="Lookup Table Label. 2 7 22" xfId="36584"/>
    <cellStyle name="Lookup Table Label. 2 7 23" xfId="38014"/>
    <cellStyle name="Lookup Table Label. 2 7 24" xfId="39437"/>
    <cellStyle name="Lookup Table Label. 2 7 25" xfId="40927"/>
    <cellStyle name="Lookup Table Label. 2 7 26" xfId="42365"/>
    <cellStyle name="Lookup Table Label. 2 7 27" xfId="43789"/>
    <cellStyle name="Lookup Table Label. 2 7 28" xfId="45199"/>
    <cellStyle name="Lookup Table Label. 2 7 29" xfId="46607"/>
    <cellStyle name="Lookup Table Label. 2 7 3" xfId="8525"/>
    <cellStyle name="Lookup Table Label. 2 7 30" xfId="48012"/>
    <cellStyle name="Lookup Table Label. 2 7 31" xfId="49451"/>
    <cellStyle name="Lookup Table Label. 2 7 32" xfId="50882"/>
    <cellStyle name="Lookup Table Label. 2 7 33" xfId="52272"/>
    <cellStyle name="Lookup Table Label. 2 7 34" xfId="53653"/>
    <cellStyle name="Lookup Table Label. 2 7 35" xfId="55064"/>
    <cellStyle name="Lookup Table Label. 2 7 36" xfId="56436"/>
    <cellStyle name="Lookup Table Label. 2 7 37" xfId="57834"/>
    <cellStyle name="Lookup Table Label. 2 7 4" xfId="9981"/>
    <cellStyle name="Lookup Table Label. 2 7 5" xfId="11471"/>
    <cellStyle name="Lookup Table Label. 2 7 6" xfId="12921"/>
    <cellStyle name="Lookup Table Label. 2 7 7" xfId="14454"/>
    <cellStyle name="Lookup Table Label. 2 7 8" xfId="15911"/>
    <cellStyle name="Lookup Table Label. 2 7 9" xfId="17367"/>
    <cellStyle name="Lookup Table Label. 2 8" xfId="3006"/>
    <cellStyle name="Lookup Table Label. 2 8 10" xfId="18338"/>
    <cellStyle name="Lookup Table Label. 2 8 11" xfId="19870"/>
    <cellStyle name="Lookup Table Label. 2 8 12" xfId="21316"/>
    <cellStyle name="Lookup Table Label. 2 8 13" xfId="22834"/>
    <cellStyle name="Lookup Table Label. 2 8 14" xfId="24313"/>
    <cellStyle name="Lookup Table Label. 2 8 15" xfId="25758"/>
    <cellStyle name="Lookup Table Label. 2 8 16" xfId="27263"/>
    <cellStyle name="Lookup Table Label. 2 8 17" xfId="28771"/>
    <cellStyle name="Lookup Table Label. 2 8 18" xfId="30204"/>
    <cellStyle name="Lookup Table Label. 2 8 19" xfId="31715"/>
    <cellStyle name="Lookup Table Label. 2 8 2" xfId="4508"/>
    <cellStyle name="Lookup Table Label. 2 8 20" xfId="33169"/>
    <cellStyle name="Lookup Table Label. 2 8 21" xfId="34606"/>
    <cellStyle name="Lookup Table Label. 2 8 22" xfId="36041"/>
    <cellStyle name="Lookup Table Label. 2 8 23" xfId="37474"/>
    <cellStyle name="Lookup Table Label. 2 8 24" xfId="38891"/>
    <cellStyle name="Lookup Table Label. 2 8 25" xfId="40388"/>
    <cellStyle name="Lookup Table Label. 2 8 26" xfId="41820"/>
    <cellStyle name="Lookup Table Label. 2 8 27" xfId="43245"/>
    <cellStyle name="Lookup Table Label. 2 8 28" xfId="44661"/>
    <cellStyle name="Lookup Table Label. 2 8 29" xfId="46070"/>
    <cellStyle name="Lookup Table Label. 2 8 3" xfId="7972"/>
    <cellStyle name="Lookup Table Label. 2 8 30" xfId="47474"/>
    <cellStyle name="Lookup Table Label. 2 8 31" xfId="48917"/>
    <cellStyle name="Lookup Table Label. 2 8 32" xfId="50348"/>
    <cellStyle name="Lookup Table Label. 2 8 33" xfId="51737"/>
    <cellStyle name="Lookup Table Label. 2 8 34" xfId="53121"/>
    <cellStyle name="Lookup Table Label. 2 8 35" xfId="54531"/>
    <cellStyle name="Lookup Table Label. 2 8 36" xfId="55904"/>
    <cellStyle name="Lookup Table Label. 2 8 37" xfId="57303"/>
    <cellStyle name="Lookup Table Label. 2 8 4" xfId="9428"/>
    <cellStyle name="Lookup Table Label. 2 8 5" xfId="10922"/>
    <cellStyle name="Lookup Table Label. 2 8 6" xfId="12374"/>
    <cellStyle name="Lookup Table Label. 2 8 7" xfId="13906"/>
    <cellStyle name="Lookup Table Label. 2 8 8" xfId="15363"/>
    <cellStyle name="Lookup Table Label. 2 8 9" xfId="16818"/>
    <cellStyle name="Lookup Table Label. 2 9" xfId="4139"/>
    <cellStyle name="Lookup Table Label. 2 9 10" xfId="19467"/>
    <cellStyle name="Lookup Table Label. 2 9 11" xfId="20997"/>
    <cellStyle name="Lookup Table Label. 2 9 12" xfId="22433"/>
    <cellStyle name="Lookup Table Label. 2 9 13" xfId="23959"/>
    <cellStyle name="Lookup Table Label. 2 9 14" xfId="25436"/>
    <cellStyle name="Lookup Table Label. 2 9 15" xfId="26878"/>
    <cellStyle name="Lookup Table Label. 2 9 16" xfId="28388"/>
    <cellStyle name="Lookup Table Label. 2 9 17" xfId="29893"/>
    <cellStyle name="Lookup Table Label. 2 9 18" xfId="31330"/>
    <cellStyle name="Lookup Table Label. 2 9 19" xfId="32836"/>
    <cellStyle name="Lookup Table Label. 2 9 2" xfId="5613"/>
    <cellStyle name="Lookup Table Label. 2 9 20" xfId="34288"/>
    <cellStyle name="Lookup Table Label. 2 9 21" xfId="35729"/>
    <cellStyle name="Lookup Table Label. 2 9 22" xfId="37158"/>
    <cellStyle name="Lookup Table Label. 2 9 23" xfId="38589"/>
    <cellStyle name="Lookup Table Label. 2 9 24" xfId="40014"/>
    <cellStyle name="Lookup Table Label. 2 9 25" xfId="41497"/>
    <cellStyle name="Lookup Table Label. 2 9 26" xfId="42938"/>
    <cellStyle name="Lookup Table Label. 2 9 27" xfId="44361"/>
    <cellStyle name="Lookup Table Label. 2 9 28" xfId="45773"/>
    <cellStyle name="Lookup Table Label. 2 9 29" xfId="47178"/>
    <cellStyle name="Lookup Table Label. 2 9 3" xfId="9102"/>
    <cellStyle name="Lookup Table Label. 2 9 30" xfId="48586"/>
    <cellStyle name="Lookup Table Label. 2 9 31" xfId="50020"/>
    <cellStyle name="Lookup Table Label. 2 9 32" xfId="51454"/>
    <cellStyle name="Lookup Table Label. 2 9 33" xfId="52841"/>
    <cellStyle name="Lookup Table Label. 2 9 34" xfId="54225"/>
    <cellStyle name="Lookup Table Label. 2 9 35" xfId="55633"/>
    <cellStyle name="Lookup Table Label. 2 9 36" xfId="57007"/>
    <cellStyle name="Lookup Table Label. 2 9 37" xfId="58402"/>
    <cellStyle name="Lookup Table Label. 2 9 4" xfId="10555"/>
    <cellStyle name="Lookup Table Label. 2 9 5" xfId="12048"/>
    <cellStyle name="Lookup Table Label. 2 9 6" xfId="13496"/>
    <cellStyle name="Lookup Table Label. 2 9 7" xfId="15030"/>
    <cellStyle name="Lookup Table Label. 2 9 8" xfId="16488"/>
    <cellStyle name="Lookup Table Label. 2 9 9" xfId="17942"/>
    <cellStyle name="Lookup Table Number" xfId="1173"/>
    <cellStyle name="Lookup Table Number 2" xfId="1360"/>
    <cellStyle name="Lookup Table Number 2 10" xfId="2628"/>
    <cellStyle name="Lookup Table Number 2 11" xfId="2692"/>
    <cellStyle name="Lookup Table Number 2 12" xfId="7126"/>
    <cellStyle name="Lookup Table Number 2 13" xfId="6571"/>
    <cellStyle name="Lookup Table Number 2 14" xfId="5842"/>
    <cellStyle name="Lookup Table Number 2 15" xfId="6871"/>
    <cellStyle name="Lookup Table Number 2 16" xfId="6642"/>
    <cellStyle name="Lookup Table Number 2 17" xfId="7166"/>
    <cellStyle name="Lookup Table Number 2 18" xfId="13736"/>
    <cellStyle name="Lookup Table Number 2 19" xfId="5848"/>
    <cellStyle name="Lookup Table Number 2 2" xfId="3278"/>
    <cellStyle name="Lookup Table Number 2 2 10" xfId="18609"/>
    <cellStyle name="Lookup Table Number 2 2 11" xfId="20139"/>
    <cellStyle name="Lookup Table Number 2 2 12" xfId="21580"/>
    <cellStyle name="Lookup Table Number 2 2 13" xfId="23104"/>
    <cellStyle name="Lookup Table Number 2 2 14" xfId="24580"/>
    <cellStyle name="Lookup Table Number 2 2 15" xfId="26025"/>
    <cellStyle name="Lookup Table Number 2 2 16" xfId="27531"/>
    <cellStyle name="Lookup Table Number 2 2 17" xfId="29041"/>
    <cellStyle name="Lookup Table Number 2 2 18" xfId="30472"/>
    <cellStyle name="Lookup Table Number 2 2 19" xfId="31980"/>
    <cellStyle name="Lookup Table Number 2 2 2" xfId="4766"/>
    <cellStyle name="Lookup Table Number 2 2 20" xfId="33432"/>
    <cellStyle name="Lookup Table Number 2 2 21" xfId="34873"/>
    <cellStyle name="Lookup Table Number 2 2 22" xfId="36304"/>
    <cellStyle name="Lookup Table Number 2 2 23" xfId="37737"/>
    <cellStyle name="Lookup Table Number 2 2 24" xfId="39158"/>
    <cellStyle name="Lookup Table Number 2 2 25" xfId="40651"/>
    <cellStyle name="Lookup Table Number 2 2 26" xfId="42086"/>
    <cellStyle name="Lookup Table Number 2 2 27" xfId="43509"/>
    <cellStyle name="Lookup Table Number 2 2 28" xfId="44922"/>
    <cellStyle name="Lookup Table Number 2 2 29" xfId="46333"/>
    <cellStyle name="Lookup Table Number 2 2 3" xfId="8242"/>
    <cellStyle name="Lookup Table Number 2 2 30" xfId="47735"/>
    <cellStyle name="Lookup Table Number 2 2 31" xfId="49177"/>
    <cellStyle name="Lookup Table Number 2 2 32" xfId="50608"/>
    <cellStyle name="Lookup Table Number 2 2 33" xfId="51998"/>
    <cellStyle name="Lookup Table Number 2 2 34" xfId="53379"/>
    <cellStyle name="Lookup Table Number 2 2 35" xfId="54790"/>
    <cellStyle name="Lookup Table Number 2 2 36" xfId="56162"/>
    <cellStyle name="Lookup Table Number 2 2 37" xfId="57561"/>
    <cellStyle name="Lookup Table Number 2 2 38" xfId="59230"/>
    <cellStyle name="Lookup Table Number 2 2 4" xfId="9699"/>
    <cellStyle name="Lookup Table Number 2 2 5" xfId="11190"/>
    <cellStyle name="Lookup Table Number 2 2 6" xfId="12639"/>
    <cellStyle name="Lookup Table Number 2 2 7" xfId="14173"/>
    <cellStyle name="Lookup Table Number 2 2 8" xfId="15632"/>
    <cellStyle name="Lookup Table Number 2 2 9" xfId="17086"/>
    <cellStyle name="Lookup Table Number 2 20" xfId="9218"/>
    <cellStyle name="Lookup Table Number 2 21" xfId="28569"/>
    <cellStyle name="Lookup Table Number 2 22" xfId="27328"/>
    <cellStyle name="Lookup Table Number 2 23" xfId="28878"/>
    <cellStyle name="Lookup Table Number 2 24" xfId="16625"/>
    <cellStyle name="Lookup Table Number 2 25" xfId="18061"/>
    <cellStyle name="Lookup Table Number 2 26" xfId="47276"/>
    <cellStyle name="Lookup Table Number 2 27" xfId="38291"/>
    <cellStyle name="Lookup Table Number 2 28" xfId="58598"/>
    <cellStyle name="Lookup Table Number 2 3" xfId="3614"/>
    <cellStyle name="Lookup Table Number 2 3 10" xfId="18944"/>
    <cellStyle name="Lookup Table Number 2 3 11" xfId="20473"/>
    <cellStyle name="Lookup Table Number 2 3 12" xfId="21911"/>
    <cellStyle name="Lookup Table Number 2 3 13" xfId="23437"/>
    <cellStyle name="Lookup Table Number 2 3 14" xfId="24912"/>
    <cellStyle name="Lookup Table Number 2 3 15" xfId="26356"/>
    <cellStyle name="Lookup Table Number 2 3 16" xfId="27865"/>
    <cellStyle name="Lookup Table Number 2 3 17" xfId="29370"/>
    <cellStyle name="Lookup Table Number 2 3 18" xfId="30805"/>
    <cellStyle name="Lookup Table Number 2 3 19" xfId="32312"/>
    <cellStyle name="Lookup Table Number 2 3 2" xfId="5093"/>
    <cellStyle name="Lookup Table Number 2 3 20" xfId="33765"/>
    <cellStyle name="Lookup Table Number 2 3 21" xfId="35207"/>
    <cellStyle name="Lookup Table Number 2 3 22" xfId="36636"/>
    <cellStyle name="Lookup Table Number 2 3 23" xfId="38067"/>
    <cellStyle name="Lookup Table Number 2 3 24" xfId="39490"/>
    <cellStyle name="Lookup Table Number 2 3 25" xfId="40978"/>
    <cellStyle name="Lookup Table Number 2 3 26" xfId="42417"/>
    <cellStyle name="Lookup Table Number 2 3 27" xfId="43840"/>
    <cellStyle name="Lookup Table Number 2 3 28" xfId="45252"/>
    <cellStyle name="Lookup Table Number 2 3 29" xfId="46659"/>
    <cellStyle name="Lookup Table Number 2 3 3" xfId="8578"/>
    <cellStyle name="Lookup Table Number 2 3 30" xfId="48064"/>
    <cellStyle name="Lookup Table Number 2 3 31" xfId="49502"/>
    <cellStyle name="Lookup Table Number 2 3 32" xfId="50934"/>
    <cellStyle name="Lookup Table Number 2 3 33" xfId="52324"/>
    <cellStyle name="Lookup Table Number 2 3 34" xfId="53706"/>
    <cellStyle name="Lookup Table Number 2 3 35" xfId="55116"/>
    <cellStyle name="Lookup Table Number 2 3 36" xfId="56488"/>
    <cellStyle name="Lookup Table Number 2 3 37" xfId="57885"/>
    <cellStyle name="Lookup Table Number 2 3 4" xfId="10033"/>
    <cellStyle name="Lookup Table Number 2 3 5" xfId="11523"/>
    <cellStyle name="Lookup Table Number 2 3 6" xfId="12974"/>
    <cellStyle name="Lookup Table Number 2 3 7" xfId="14507"/>
    <cellStyle name="Lookup Table Number 2 3 8" xfId="15964"/>
    <cellStyle name="Lookup Table Number 2 3 9" xfId="17420"/>
    <cellStyle name="Lookup Table Number 2 4" xfId="2838"/>
    <cellStyle name="Lookup Table Number 2 4 10" xfId="18174"/>
    <cellStyle name="Lookup Table Number 2 4 11" xfId="19709"/>
    <cellStyle name="Lookup Table Number 2 4 12" xfId="21154"/>
    <cellStyle name="Lookup Table Number 2 4 13" xfId="22668"/>
    <cellStyle name="Lookup Table Number 2 4 14" xfId="24148"/>
    <cellStyle name="Lookup Table Number 2 4 15" xfId="25596"/>
    <cellStyle name="Lookup Table Number 2 4 16" xfId="27103"/>
    <cellStyle name="Lookup Table Number 2 4 17" xfId="28612"/>
    <cellStyle name="Lookup Table Number 2 4 18" xfId="30043"/>
    <cellStyle name="Lookup Table Number 2 4 19" xfId="31550"/>
    <cellStyle name="Lookup Table Number 2 4 2" xfId="4355"/>
    <cellStyle name="Lookup Table Number 2 4 20" xfId="33005"/>
    <cellStyle name="Lookup Table Number 2 4 21" xfId="34446"/>
    <cellStyle name="Lookup Table Number 2 4 22" xfId="35880"/>
    <cellStyle name="Lookup Table Number 2 4 23" xfId="37311"/>
    <cellStyle name="Lookup Table Number 2 4 24" xfId="38728"/>
    <cellStyle name="Lookup Table Number 2 4 25" xfId="40231"/>
    <cellStyle name="Lookup Table Number 2 4 26" xfId="41660"/>
    <cellStyle name="Lookup Table Number 2 4 27" xfId="43086"/>
    <cellStyle name="Lookup Table Number 2 4 28" xfId="44504"/>
    <cellStyle name="Lookup Table Number 2 4 29" xfId="45914"/>
    <cellStyle name="Lookup Table Number 2 4 3" xfId="7806"/>
    <cellStyle name="Lookup Table Number 2 4 30" xfId="47319"/>
    <cellStyle name="Lookup Table Number 2 4 31" xfId="48760"/>
    <cellStyle name="Lookup Table Number 2 4 32" xfId="50192"/>
    <cellStyle name="Lookup Table Number 2 4 33" xfId="51581"/>
    <cellStyle name="Lookup Table Number 2 4 34" xfId="52966"/>
    <cellStyle name="Lookup Table Number 2 4 35" xfId="54376"/>
    <cellStyle name="Lookup Table Number 2 4 36" xfId="55751"/>
    <cellStyle name="Lookup Table Number 2 4 37" xfId="57150"/>
    <cellStyle name="Lookup Table Number 2 4 4" xfId="9267"/>
    <cellStyle name="Lookup Table Number 2 4 5" xfId="10760"/>
    <cellStyle name="Lookup Table Number 2 4 6" xfId="12209"/>
    <cellStyle name="Lookup Table Number 2 4 7" xfId="13743"/>
    <cellStyle name="Lookup Table Number 2 4 8" xfId="15197"/>
    <cellStyle name="Lookup Table Number 2 4 9" xfId="16655"/>
    <cellStyle name="Lookup Table Number 2 5" xfId="3469"/>
    <cellStyle name="Lookup Table Number 2 5 10" xfId="18799"/>
    <cellStyle name="Lookup Table Number 2 5 11" xfId="20329"/>
    <cellStyle name="Lookup Table Number 2 5 12" xfId="21767"/>
    <cellStyle name="Lookup Table Number 2 5 13" xfId="23294"/>
    <cellStyle name="Lookup Table Number 2 5 14" xfId="24769"/>
    <cellStyle name="Lookup Table Number 2 5 15" xfId="26213"/>
    <cellStyle name="Lookup Table Number 2 5 16" xfId="27721"/>
    <cellStyle name="Lookup Table Number 2 5 17" xfId="29228"/>
    <cellStyle name="Lookup Table Number 2 5 18" xfId="30661"/>
    <cellStyle name="Lookup Table Number 2 5 19" xfId="32170"/>
    <cellStyle name="Lookup Table Number 2 5 2" xfId="4953"/>
    <cellStyle name="Lookup Table Number 2 5 20" xfId="33622"/>
    <cellStyle name="Lookup Table Number 2 5 21" xfId="35063"/>
    <cellStyle name="Lookup Table Number 2 5 22" xfId="36493"/>
    <cellStyle name="Lookup Table Number 2 5 23" xfId="37923"/>
    <cellStyle name="Lookup Table Number 2 5 24" xfId="39347"/>
    <cellStyle name="Lookup Table Number 2 5 25" xfId="40838"/>
    <cellStyle name="Lookup Table Number 2 5 26" xfId="42275"/>
    <cellStyle name="Lookup Table Number 2 5 27" xfId="43697"/>
    <cellStyle name="Lookup Table Number 2 5 28" xfId="45110"/>
    <cellStyle name="Lookup Table Number 2 5 29" xfId="46518"/>
    <cellStyle name="Lookup Table Number 2 5 3" xfId="8433"/>
    <cellStyle name="Lookup Table Number 2 5 30" xfId="47924"/>
    <cellStyle name="Lookup Table Number 2 5 31" xfId="49362"/>
    <cellStyle name="Lookup Table Number 2 5 32" xfId="50794"/>
    <cellStyle name="Lookup Table Number 2 5 33" xfId="52184"/>
    <cellStyle name="Lookup Table Number 2 5 34" xfId="53565"/>
    <cellStyle name="Lookup Table Number 2 5 35" xfId="54976"/>
    <cellStyle name="Lookup Table Number 2 5 36" xfId="56348"/>
    <cellStyle name="Lookup Table Number 2 5 37" xfId="57746"/>
    <cellStyle name="Lookup Table Number 2 5 4" xfId="9890"/>
    <cellStyle name="Lookup Table Number 2 5 5" xfId="11379"/>
    <cellStyle name="Lookup Table Number 2 5 6" xfId="12830"/>
    <cellStyle name="Lookup Table Number 2 5 7" xfId="14363"/>
    <cellStyle name="Lookup Table Number 2 5 8" xfId="15821"/>
    <cellStyle name="Lookup Table Number 2 5 9" xfId="17276"/>
    <cellStyle name="Lookup Table Number 2 6" xfId="3897"/>
    <cellStyle name="Lookup Table Number 2 6 10" xfId="19226"/>
    <cellStyle name="Lookup Table Number 2 6 11" xfId="20756"/>
    <cellStyle name="Lookup Table Number 2 6 12" xfId="22192"/>
    <cellStyle name="Lookup Table Number 2 6 13" xfId="23718"/>
    <cellStyle name="Lookup Table Number 2 6 14" xfId="25194"/>
    <cellStyle name="Lookup Table Number 2 6 15" xfId="26637"/>
    <cellStyle name="Lookup Table Number 2 6 16" xfId="28147"/>
    <cellStyle name="Lookup Table Number 2 6 17" xfId="29652"/>
    <cellStyle name="Lookup Table Number 2 6 18" xfId="31088"/>
    <cellStyle name="Lookup Table Number 2 6 19" xfId="32594"/>
    <cellStyle name="Lookup Table Number 2 6 2" xfId="5373"/>
    <cellStyle name="Lookup Table Number 2 6 20" xfId="34046"/>
    <cellStyle name="Lookup Table Number 2 6 21" xfId="35488"/>
    <cellStyle name="Lookup Table Number 2 6 22" xfId="36917"/>
    <cellStyle name="Lookup Table Number 2 6 23" xfId="38347"/>
    <cellStyle name="Lookup Table Number 2 6 24" xfId="39772"/>
    <cellStyle name="Lookup Table Number 2 6 25" xfId="41257"/>
    <cellStyle name="Lookup Table Number 2 6 26" xfId="42697"/>
    <cellStyle name="Lookup Table Number 2 6 27" xfId="44120"/>
    <cellStyle name="Lookup Table Number 2 6 28" xfId="45533"/>
    <cellStyle name="Lookup Table Number 2 6 29" xfId="46936"/>
    <cellStyle name="Lookup Table Number 2 6 3" xfId="8860"/>
    <cellStyle name="Lookup Table Number 2 6 30" xfId="48346"/>
    <cellStyle name="Lookup Table Number 2 6 31" xfId="49780"/>
    <cellStyle name="Lookup Table Number 2 6 32" xfId="51213"/>
    <cellStyle name="Lookup Table Number 2 6 33" xfId="52601"/>
    <cellStyle name="Lookup Table Number 2 6 34" xfId="53985"/>
    <cellStyle name="Lookup Table Number 2 6 35" xfId="55393"/>
    <cellStyle name="Lookup Table Number 2 6 36" xfId="56767"/>
    <cellStyle name="Lookup Table Number 2 6 37" xfId="58162"/>
    <cellStyle name="Lookup Table Number 2 6 4" xfId="10315"/>
    <cellStyle name="Lookup Table Number 2 6 5" xfId="11806"/>
    <cellStyle name="Lookup Table Number 2 6 6" xfId="13256"/>
    <cellStyle name="Lookup Table Number 2 6 7" xfId="14788"/>
    <cellStyle name="Lookup Table Number 2 6 8" xfId="16247"/>
    <cellStyle name="Lookup Table Number 2 6 9" xfId="17702"/>
    <cellStyle name="Lookup Table Number 2 7" xfId="3871"/>
    <cellStyle name="Lookup Table Number 2 7 10" xfId="19200"/>
    <cellStyle name="Lookup Table Number 2 7 11" xfId="20730"/>
    <cellStyle name="Lookup Table Number 2 7 12" xfId="22166"/>
    <cellStyle name="Lookup Table Number 2 7 13" xfId="23692"/>
    <cellStyle name="Lookup Table Number 2 7 14" xfId="25168"/>
    <cellStyle name="Lookup Table Number 2 7 15" xfId="26611"/>
    <cellStyle name="Lookup Table Number 2 7 16" xfId="28121"/>
    <cellStyle name="Lookup Table Number 2 7 17" xfId="29626"/>
    <cellStyle name="Lookup Table Number 2 7 18" xfId="31062"/>
    <cellStyle name="Lookup Table Number 2 7 19" xfId="32568"/>
    <cellStyle name="Lookup Table Number 2 7 2" xfId="5347"/>
    <cellStyle name="Lookup Table Number 2 7 20" xfId="34020"/>
    <cellStyle name="Lookup Table Number 2 7 21" xfId="35462"/>
    <cellStyle name="Lookup Table Number 2 7 22" xfId="36891"/>
    <cellStyle name="Lookup Table Number 2 7 23" xfId="38321"/>
    <cellStyle name="Lookup Table Number 2 7 24" xfId="39746"/>
    <cellStyle name="Lookup Table Number 2 7 25" xfId="41231"/>
    <cellStyle name="Lookup Table Number 2 7 26" xfId="42671"/>
    <cellStyle name="Lookup Table Number 2 7 27" xfId="44094"/>
    <cellStyle name="Lookup Table Number 2 7 28" xfId="45507"/>
    <cellStyle name="Lookup Table Number 2 7 29" xfId="46910"/>
    <cellStyle name="Lookup Table Number 2 7 3" xfId="8834"/>
    <cellStyle name="Lookup Table Number 2 7 30" xfId="48320"/>
    <cellStyle name="Lookup Table Number 2 7 31" xfId="49754"/>
    <cellStyle name="Lookup Table Number 2 7 32" xfId="51187"/>
    <cellStyle name="Lookup Table Number 2 7 33" xfId="52575"/>
    <cellStyle name="Lookup Table Number 2 7 34" xfId="53959"/>
    <cellStyle name="Lookup Table Number 2 7 35" xfId="55367"/>
    <cellStyle name="Lookup Table Number 2 7 36" xfId="56741"/>
    <cellStyle name="Lookup Table Number 2 7 37" xfId="58136"/>
    <cellStyle name="Lookup Table Number 2 7 4" xfId="10289"/>
    <cellStyle name="Lookup Table Number 2 7 5" xfId="11780"/>
    <cellStyle name="Lookup Table Number 2 7 6" xfId="13230"/>
    <cellStyle name="Lookup Table Number 2 7 7" xfId="14762"/>
    <cellStyle name="Lookup Table Number 2 7 8" xfId="16221"/>
    <cellStyle name="Lookup Table Number 2 7 9" xfId="17676"/>
    <cellStyle name="Lookup Table Number 2 8" xfId="4047"/>
    <cellStyle name="Lookup Table Number 2 8 10" xfId="19375"/>
    <cellStyle name="Lookup Table Number 2 8 11" xfId="20905"/>
    <cellStyle name="Lookup Table Number 2 8 12" xfId="22341"/>
    <cellStyle name="Lookup Table Number 2 8 13" xfId="23867"/>
    <cellStyle name="Lookup Table Number 2 8 14" xfId="25344"/>
    <cellStyle name="Lookup Table Number 2 8 15" xfId="26786"/>
    <cellStyle name="Lookup Table Number 2 8 16" xfId="28296"/>
    <cellStyle name="Lookup Table Number 2 8 17" xfId="29801"/>
    <cellStyle name="Lookup Table Number 2 8 18" xfId="31238"/>
    <cellStyle name="Lookup Table Number 2 8 19" xfId="32744"/>
    <cellStyle name="Lookup Table Number 2 8 2" xfId="5521"/>
    <cellStyle name="Lookup Table Number 2 8 20" xfId="34196"/>
    <cellStyle name="Lookup Table Number 2 8 21" xfId="35637"/>
    <cellStyle name="Lookup Table Number 2 8 22" xfId="37066"/>
    <cellStyle name="Lookup Table Number 2 8 23" xfId="38497"/>
    <cellStyle name="Lookup Table Number 2 8 24" xfId="39922"/>
    <cellStyle name="Lookup Table Number 2 8 25" xfId="41405"/>
    <cellStyle name="Lookup Table Number 2 8 26" xfId="42846"/>
    <cellStyle name="Lookup Table Number 2 8 27" xfId="44269"/>
    <cellStyle name="Lookup Table Number 2 8 28" xfId="45681"/>
    <cellStyle name="Lookup Table Number 2 8 29" xfId="47086"/>
    <cellStyle name="Lookup Table Number 2 8 3" xfId="9010"/>
    <cellStyle name="Lookup Table Number 2 8 30" xfId="48494"/>
    <cellStyle name="Lookup Table Number 2 8 31" xfId="49928"/>
    <cellStyle name="Lookup Table Number 2 8 32" xfId="51362"/>
    <cellStyle name="Lookup Table Number 2 8 33" xfId="52749"/>
    <cellStyle name="Lookup Table Number 2 8 34" xfId="54133"/>
    <cellStyle name="Lookup Table Number 2 8 35" xfId="55541"/>
    <cellStyle name="Lookup Table Number 2 8 36" xfId="56915"/>
    <cellStyle name="Lookup Table Number 2 8 37" xfId="58310"/>
    <cellStyle name="Lookup Table Number 2 8 4" xfId="10463"/>
    <cellStyle name="Lookup Table Number 2 8 5" xfId="11956"/>
    <cellStyle name="Lookup Table Number 2 8 6" xfId="13404"/>
    <cellStyle name="Lookup Table Number 2 8 7" xfId="14938"/>
    <cellStyle name="Lookup Table Number 2 8 8" xfId="16396"/>
    <cellStyle name="Lookup Table Number 2 8 9" xfId="17850"/>
    <cellStyle name="Lookup Table Number 2 9" xfId="4133"/>
    <cellStyle name="Lookup Table Number 2 9 10" xfId="19461"/>
    <cellStyle name="Lookup Table Number 2 9 11" xfId="20991"/>
    <cellStyle name="Lookup Table Number 2 9 12" xfId="22427"/>
    <cellStyle name="Lookup Table Number 2 9 13" xfId="23953"/>
    <cellStyle name="Lookup Table Number 2 9 14" xfId="25430"/>
    <cellStyle name="Lookup Table Number 2 9 15" xfId="26872"/>
    <cellStyle name="Lookup Table Number 2 9 16" xfId="28382"/>
    <cellStyle name="Lookup Table Number 2 9 17" xfId="29887"/>
    <cellStyle name="Lookup Table Number 2 9 18" xfId="31324"/>
    <cellStyle name="Lookup Table Number 2 9 19" xfId="32830"/>
    <cellStyle name="Lookup Table Number 2 9 2" xfId="5607"/>
    <cellStyle name="Lookup Table Number 2 9 20" xfId="34282"/>
    <cellStyle name="Lookup Table Number 2 9 21" xfId="35723"/>
    <cellStyle name="Lookup Table Number 2 9 22" xfId="37152"/>
    <cellStyle name="Lookup Table Number 2 9 23" xfId="38583"/>
    <cellStyle name="Lookup Table Number 2 9 24" xfId="40008"/>
    <cellStyle name="Lookup Table Number 2 9 25" xfId="41491"/>
    <cellStyle name="Lookup Table Number 2 9 26" xfId="42932"/>
    <cellStyle name="Lookup Table Number 2 9 27" xfId="44355"/>
    <cellStyle name="Lookup Table Number 2 9 28" xfId="45767"/>
    <cellStyle name="Lookup Table Number 2 9 29" xfId="47172"/>
    <cellStyle name="Lookup Table Number 2 9 3" xfId="9096"/>
    <cellStyle name="Lookup Table Number 2 9 30" xfId="48580"/>
    <cellStyle name="Lookup Table Number 2 9 31" xfId="50014"/>
    <cellStyle name="Lookup Table Number 2 9 32" xfId="51448"/>
    <cellStyle name="Lookup Table Number 2 9 33" xfId="52835"/>
    <cellStyle name="Lookup Table Number 2 9 34" xfId="54219"/>
    <cellStyle name="Lookup Table Number 2 9 35" xfId="55627"/>
    <cellStyle name="Lookup Table Number 2 9 36" xfId="57001"/>
    <cellStyle name="Lookup Table Number 2 9 37" xfId="58396"/>
    <cellStyle name="Lookup Table Number 2 9 4" xfId="10549"/>
    <cellStyle name="Lookup Table Number 2 9 5" xfId="12042"/>
    <cellStyle name="Lookup Table Number 2 9 6" xfId="13490"/>
    <cellStyle name="Lookup Table Number 2 9 7" xfId="15024"/>
    <cellStyle name="Lookup Table Number 2 9 8" xfId="16482"/>
    <cellStyle name="Lookup Table Number 2 9 9" xfId="17936"/>
    <cellStyle name="Lookup Table Number." xfId="1174"/>
    <cellStyle name="Lookup Table Number. 2" xfId="1359"/>
    <cellStyle name="Lookup Table Number. 2 10" xfId="2627"/>
    <cellStyle name="Lookup Table Number. 2 11" xfId="2457"/>
    <cellStyle name="Lookup Table Number. 2 12" xfId="7114"/>
    <cellStyle name="Lookup Table Number. 2 13" xfId="6236"/>
    <cellStyle name="Lookup Table Number. 2 14" xfId="10692"/>
    <cellStyle name="Lookup Table Number. 2 15" xfId="7476"/>
    <cellStyle name="Lookup Table Number. 2 16" xfId="6212"/>
    <cellStyle name="Lookup Table Number. 2 17" xfId="20529"/>
    <cellStyle name="Lookup Table Number. 2 18" xfId="20000"/>
    <cellStyle name="Lookup Table Number. 2 19" xfId="6595"/>
    <cellStyle name="Lookup Table Number. 2 2" xfId="3277"/>
    <cellStyle name="Lookup Table Number. 2 2 10" xfId="18608"/>
    <cellStyle name="Lookup Table Number. 2 2 11" xfId="20138"/>
    <cellStyle name="Lookup Table Number. 2 2 12" xfId="21579"/>
    <cellStyle name="Lookup Table Number. 2 2 13" xfId="23103"/>
    <cellStyle name="Lookup Table Number. 2 2 14" xfId="24579"/>
    <cellStyle name="Lookup Table Number. 2 2 15" xfId="26024"/>
    <cellStyle name="Lookup Table Number. 2 2 16" xfId="27530"/>
    <cellStyle name="Lookup Table Number. 2 2 17" xfId="29040"/>
    <cellStyle name="Lookup Table Number. 2 2 18" xfId="30471"/>
    <cellStyle name="Lookup Table Number. 2 2 19" xfId="31979"/>
    <cellStyle name="Lookup Table Number. 2 2 2" xfId="4765"/>
    <cellStyle name="Lookup Table Number. 2 2 20" xfId="33431"/>
    <cellStyle name="Lookup Table Number. 2 2 21" xfId="34872"/>
    <cellStyle name="Lookup Table Number. 2 2 22" xfId="36303"/>
    <cellStyle name="Lookup Table Number. 2 2 23" xfId="37736"/>
    <cellStyle name="Lookup Table Number. 2 2 24" xfId="39157"/>
    <cellStyle name="Lookup Table Number. 2 2 25" xfId="40650"/>
    <cellStyle name="Lookup Table Number. 2 2 26" xfId="42085"/>
    <cellStyle name="Lookup Table Number. 2 2 27" xfId="43508"/>
    <cellStyle name="Lookup Table Number. 2 2 28" xfId="44921"/>
    <cellStyle name="Lookup Table Number. 2 2 29" xfId="46332"/>
    <cellStyle name="Lookup Table Number. 2 2 3" xfId="8241"/>
    <cellStyle name="Lookup Table Number. 2 2 30" xfId="47734"/>
    <cellStyle name="Lookup Table Number. 2 2 31" xfId="49176"/>
    <cellStyle name="Lookup Table Number. 2 2 32" xfId="50607"/>
    <cellStyle name="Lookup Table Number. 2 2 33" xfId="51997"/>
    <cellStyle name="Lookup Table Number. 2 2 34" xfId="53378"/>
    <cellStyle name="Lookup Table Number. 2 2 35" xfId="54789"/>
    <cellStyle name="Lookup Table Number. 2 2 36" xfId="56161"/>
    <cellStyle name="Lookup Table Number. 2 2 37" xfId="57560"/>
    <cellStyle name="Lookup Table Number. 2 2 38" xfId="59229"/>
    <cellStyle name="Lookup Table Number. 2 2 4" xfId="9698"/>
    <cellStyle name="Lookup Table Number. 2 2 5" xfId="11189"/>
    <cellStyle name="Lookup Table Number. 2 2 6" xfId="12638"/>
    <cellStyle name="Lookup Table Number. 2 2 7" xfId="14172"/>
    <cellStyle name="Lookup Table Number. 2 2 8" xfId="15631"/>
    <cellStyle name="Lookup Table Number. 2 2 9" xfId="17085"/>
    <cellStyle name="Lookup Table Number. 2 20" xfId="21240"/>
    <cellStyle name="Lookup Table Number. 2 21" xfId="6800"/>
    <cellStyle name="Lookup Table Number. 2 22" xfId="6989"/>
    <cellStyle name="Lookup Table Number. 2 23" xfId="24055"/>
    <cellStyle name="Lookup Table Number. 2 24" xfId="7028"/>
    <cellStyle name="Lookup Table Number. 2 25" xfId="30024"/>
    <cellStyle name="Lookup Table Number. 2 26" xfId="48682"/>
    <cellStyle name="Lookup Table Number. 2 27" xfId="32957"/>
    <cellStyle name="Lookup Table Number. 2 28" xfId="58597"/>
    <cellStyle name="Lookup Table Number. 2 3" xfId="2931"/>
    <cellStyle name="Lookup Table Number. 2 3 10" xfId="18267"/>
    <cellStyle name="Lookup Table Number. 2 3 11" xfId="19798"/>
    <cellStyle name="Lookup Table Number. 2 3 12" xfId="21244"/>
    <cellStyle name="Lookup Table Number. 2 3 13" xfId="22760"/>
    <cellStyle name="Lookup Table Number. 2 3 14" xfId="24240"/>
    <cellStyle name="Lookup Table Number. 2 3 15" xfId="25687"/>
    <cellStyle name="Lookup Table Number. 2 3 16" xfId="27193"/>
    <cellStyle name="Lookup Table Number. 2 3 17" xfId="28700"/>
    <cellStyle name="Lookup Table Number. 2 3 18" xfId="30134"/>
    <cellStyle name="Lookup Table Number. 2 3 19" xfId="31642"/>
    <cellStyle name="Lookup Table Number. 2 3 2" xfId="4442"/>
    <cellStyle name="Lookup Table Number. 2 3 20" xfId="33096"/>
    <cellStyle name="Lookup Table Number. 2 3 21" xfId="34536"/>
    <cellStyle name="Lookup Table Number. 2 3 22" xfId="35969"/>
    <cellStyle name="Lookup Table Number. 2 3 23" xfId="37402"/>
    <cellStyle name="Lookup Table Number. 2 3 24" xfId="38820"/>
    <cellStyle name="Lookup Table Number. 2 3 25" xfId="40320"/>
    <cellStyle name="Lookup Table Number. 2 3 26" xfId="41751"/>
    <cellStyle name="Lookup Table Number. 2 3 27" xfId="43175"/>
    <cellStyle name="Lookup Table Number. 2 3 28" xfId="44593"/>
    <cellStyle name="Lookup Table Number. 2 3 29" xfId="46001"/>
    <cellStyle name="Lookup Table Number. 2 3 3" xfId="7898"/>
    <cellStyle name="Lookup Table Number. 2 3 30" xfId="47408"/>
    <cellStyle name="Lookup Table Number. 2 3 31" xfId="48849"/>
    <cellStyle name="Lookup Table Number. 2 3 32" xfId="50280"/>
    <cellStyle name="Lookup Table Number. 2 3 33" xfId="51668"/>
    <cellStyle name="Lookup Table Number. 2 3 34" xfId="53054"/>
    <cellStyle name="Lookup Table Number. 2 3 35" xfId="54463"/>
    <cellStyle name="Lookup Table Number. 2 3 36" xfId="55838"/>
    <cellStyle name="Lookup Table Number. 2 3 37" xfId="57237"/>
    <cellStyle name="Lookup Table Number. 2 3 4" xfId="9356"/>
    <cellStyle name="Lookup Table Number. 2 3 5" xfId="10850"/>
    <cellStyle name="Lookup Table Number. 2 3 6" xfId="12300"/>
    <cellStyle name="Lookup Table Number. 2 3 7" xfId="13834"/>
    <cellStyle name="Lookup Table Number. 2 3 8" xfId="15289"/>
    <cellStyle name="Lookup Table Number. 2 3 9" xfId="16745"/>
    <cellStyle name="Lookup Table Number. 2 4" xfId="3194"/>
    <cellStyle name="Lookup Table Number. 2 4 10" xfId="18526"/>
    <cellStyle name="Lookup Table Number. 2 4 11" xfId="20056"/>
    <cellStyle name="Lookup Table Number. 2 4 12" xfId="21499"/>
    <cellStyle name="Lookup Table Number. 2 4 13" xfId="23021"/>
    <cellStyle name="Lookup Table Number. 2 4 14" xfId="24498"/>
    <cellStyle name="Lookup Table Number. 2 4 15" xfId="25943"/>
    <cellStyle name="Lookup Table Number. 2 4 16" xfId="27448"/>
    <cellStyle name="Lookup Table Number. 2 4 17" xfId="28959"/>
    <cellStyle name="Lookup Table Number. 2 4 18" xfId="30390"/>
    <cellStyle name="Lookup Table Number. 2 4 19" xfId="31898"/>
    <cellStyle name="Lookup Table Number. 2 4 2" xfId="4688"/>
    <cellStyle name="Lookup Table Number. 2 4 20" xfId="33351"/>
    <cellStyle name="Lookup Table Number. 2 4 21" xfId="34791"/>
    <cellStyle name="Lookup Table Number. 2 4 22" xfId="36222"/>
    <cellStyle name="Lookup Table Number. 2 4 23" xfId="37656"/>
    <cellStyle name="Lookup Table Number. 2 4 24" xfId="39076"/>
    <cellStyle name="Lookup Table Number. 2 4 25" xfId="40571"/>
    <cellStyle name="Lookup Table Number. 2 4 26" xfId="42005"/>
    <cellStyle name="Lookup Table Number. 2 4 27" xfId="43427"/>
    <cellStyle name="Lookup Table Number. 2 4 28" xfId="44843"/>
    <cellStyle name="Lookup Table Number. 2 4 29" xfId="46253"/>
    <cellStyle name="Lookup Table Number. 2 4 3" xfId="8159"/>
    <cellStyle name="Lookup Table Number. 2 4 30" xfId="47657"/>
    <cellStyle name="Lookup Table Number. 2 4 31" xfId="49098"/>
    <cellStyle name="Lookup Table Number. 2 4 32" xfId="50529"/>
    <cellStyle name="Lookup Table Number. 2 4 33" xfId="51919"/>
    <cellStyle name="Lookup Table Number. 2 4 34" xfId="53301"/>
    <cellStyle name="Lookup Table Number. 2 4 35" xfId="54711"/>
    <cellStyle name="Lookup Table Number. 2 4 36" xfId="56084"/>
    <cellStyle name="Lookup Table Number. 2 4 37" xfId="57483"/>
    <cellStyle name="Lookup Table Number. 2 4 4" xfId="9615"/>
    <cellStyle name="Lookup Table Number. 2 4 5" xfId="11108"/>
    <cellStyle name="Lookup Table Number. 2 4 6" xfId="12558"/>
    <cellStyle name="Lookup Table Number. 2 4 7" xfId="14090"/>
    <cellStyle name="Lookup Table Number. 2 4 8" xfId="15550"/>
    <cellStyle name="Lookup Table Number. 2 4 9" xfId="17002"/>
    <cellStyle name="Lookup Table Number. 2 5" xfId="3817"/>
    <cellStyle name="Lookup Table Number. 2 5 10" xfId="19147"/>
    <cellStyle name="Lookup Table Number. 2 5 11" xfId="20676"/>
    <cellStyle name="Lookup Table Number. 2 5 12" xfId="22113"/>
    <cellStyle name="Lookup Table Number. 2 5 13" xfId="23639"/>
    <cellStyle name="Lookup Table Number. 2 5 14" xfId="25115"/>
    <cellStyle name="Lookup Table Number. 2 5 15" xfId="26558"/>
    <cellStyle name="Lookup Table Number. 2 5 16" xfId="28067"/>
    <cellStyle name="Lookup Table Number. 2 5 17" xfId="29572"/>
    <cellStyle name="Lookup Table Number. 2 5 18" xfId="31008"/>
    <cellStyle name="Lookup Table Number. 2 5 19" xfId="32514"/>
    <cellStyle name="Lookup Table Number. 2 5 2" xfId="5295"/>
    <cellStyle name="Lookup Table Number. 2 5 20" xfId="33966"/>
    <cellStyle name="Lookup Table Number. 2 5 21" xfId="35408"/>
    <cellStyle name="Lookup Table Number. 2 5 22" xfId="36839"/>
    <cellStyle name="Lookup Table Number. 2 5 23" xfId="38268"/>
    <cellStyle name="Lookup Table Number. 2 5 24" xfId="39692"/>
    <cellStyle name="Lookup Table Number. 2 5 25" xfId="41178"/>
    <cellStyle name="Lookup Table Number. 2 5 26" xfId="42618"/>
    <cellStyle name="Lookup Table Number. 2 5 27" xfId="44041"/>
    <cellStyle name="Lookup Table Number. 2 5 28" xfId="45454"/>
    <cellStyle name="Lookup Table Number. 2 5 29" xfId="46858"/>
    <cellStyle name="Lookup Table Number. 2 5 3" xfId="8780"/>
    <cellStyle name="Lookup Table Number. 2 5 30" xfId="48266"/>
    <cellStyle name="Lookup Table Number. 2 5 31" xfId="49702"/>
    <cellStyle name="Lookup Table Number. 2 5 32" xfId="51135"/>
    <cellStyle name="Lookup Table Number. 2 5 33" xfId="52523"/>
    <cellStyle name="Lookup Table Number. 2 5 34" xfId="53907"/>
    <cellStyle name="Lookup Table Number. 2 5 35" xfId="55315"/>
    <cellStyle name="Lookup Table Number. 2 5 36" xfId="56689"/>
    <cellStyle name="Lookup Table Number. 2 5 37" xfId="58084"/>
    <cellStyle name="Lookup Table Number. 2 5 4" xfId="10236"/>
    <cellStyle name="Lookup Table Number. 2 5 5" xfId="11726"/>
    <cellStyle name="Lookup Table Number. 2 5 6" xfId="13176"/>
    <cellStyle name="Lookup Table Number. 2 5 7" xfId="14708"/>
    <cellStyle name="Lookup Table Number. 2 5 8" xfId="16167"/>
    <cellStyle name="Lookup Table Number. 2 5 9" xfId="17622"/>
    <cellStyle name="Lookup Table Number. 2 6" xfId="3928"/>
    <cellStyle name="Lookup Table Number. 2 6 10" xfId="19257"/>
    <cellStyle name="Lookup Table Number. 2 6 11" xfId="20786"/>
    <cellStyle name="Lookup Table Number. 2 6 12" xfId="22222"/>
    <cellStyle name="Lookup Table Number. 2 6 13" xfId="23748"/>
    <cellStyle name="Lookup Table Number. 2 6 14" xfId="25225"/>
    <cellStyle name="Lookup Table Number. 2 6 15" xfId="26667"/>
    <cellStyle name="Lookup Table Number. 2 6 16" xfId="28178"/>
    <cellStyle name="Lookup Table Number. 2 6 17" xfId="29682"/>
    <cellStyle name="Lookup Table Number. 2 6 18" xfId="31119"/>
    <cellStyle name="Lookup Table Number. 2 6 19" xfId="32625"/>
    <cellStyle name="Lookup Table Number. 2 6 2" xfId="5403"/>
    <cellStyle name="Lookup Table Number. 2 6 20" xfId="34077"/>
    <cellStyle name="Lookup Table Number. 2 6 21" xfId="35519"/>
    <cellStyle name="Lookup Table Number. 2 6 22" xfId="36948"/>
    <cellStyle name="Lookup Table Number. 2 6 23" xfId="38378"/>
    <cellStyle name="Lookup Table Number. 2 6 24" xfId="39803"/>
    <cellStyle name="Lookup Table Number. 2 6 25" xfId="41287"/>
    <cellStyle name="Lookup Table Number. 2 6 26" xfId="42728"/>
    <cellStyle name="Lookup Table Number. 2 6 27" xfId="44150"/>
    <cellStyle name="Lookup Table Number. 2 6 28" xfId="45563"/>
    <cellStyle name="Lookup Table Number. 2 6 29" xfId="46967"/>
    <cellStyle name="Lookup Table Number. 2 6 3" xfId="8891"/>
    <cellStyle name="Lookup Table Number. 2 6 30" xfId="48376"/>
    <cellStyle name="Lookup Table Number. 2 6 31" xfId="49810"/>
    <cellStyle name="Lookup Table Number. 2 6 32" xfId="51244"/>
    <cellStyle name="Lookup Table Number. 2 6 33" xfId="52631"/>
    <cellStyle name="Lookup Table Number. 2 6 34" xfId="54015"/>
    <cellStyle name="Lookup Table Number. 2 6 35" xfId="55423"/>
    <cellStyle name="Lookup Table Number. 2 6 36" xfId="56797"/>
    <cellStyle name="Lookup Table Number. 2 6 37" xfId="58192"/>
    <cellStyle name="Lookup Table Number. 2 6 4" xfId="10345"/>
    <cellStyle name="Lookup Table Number. 2 6 5" xfId="11837"/>
    <cellStyle name="Lookup Table Number. 2 6 6" xfId="13286"/>
    <cellStyle name="Lookup Table Number. 2 6 7" xfId="14819"/>
    <cellStyle name="Lookup Table Number. 2 6 8" xfId="16277"/>
    <cellStyle name="Lookup Table Number. 2 6 9" xfId="17732"/>
    <cellStyle name="Lookup Table Number. 2 7" xfId="3623"/>
    <cellStyle name="Lookup Table Number. 2 7 10" xfId="18953"/>
    <cellStyle name="Lookup Table Number. 2 7 11" xfId="20482"/>
    <cellStyle name="Lookup Table Number. 2 7 12" xfId="21920"/>
    <cellStyle name="Lookup Table Number. 2 7 13" xfId="23446"/>
    <cellStyle name="Lookup Table Number. 2 7 14" xfId="24921"/>
    <cellStyle name="Lookup Table Number. 2 7 15" xfId="26365"/>
    <cellStyle name="Lookup Table Number. 2 7 16" xfId="27874"/>
    <cellStyle name="Lookup Table Number. 2 7 17" xfId="29379"/>
    <cellStyle name="Lookup Table Number. 2 7 18" xfId="30814"/>
    <cellStyle name="Lookup Table Number. 2 7 19" xfId="32321"/>
    <cellStyle name="Lookup Table Number. 2 7 2" xfId="5102"/>
    <cellStyle name="Lookup Table Number. 2 7 20" xfId="33774"/>
    <cellStyle name="Lookup Table Number. 2 7 21" xfId="35216"/>
    <cellStyle name="Lookup Table Number. 2 7 22" xfId="36645"/>
    <cellStyle name="Lookup Table Number. 2 7 23" xfId="38076"/>
    <cellStyle name="Lookup Table Number. 2 7 24" xfId="39499"/>
    <cellStyle name="Lookup Table Number. 2 7 25" xfId="40987"/>
    <cellStyle name="Lookup Table Number. 2 7 26" xfId="42426"/>
    <cellStyle name="Lookup Table Number. 2 7 27" xfId="43849"/>
    <cellStyle name="Lookup Table Number. 2 7 28" xfId="45261"/>
    <cellStyle name="Lookup Table Number. 2 7 29" xfId="46668"/>
    <cellStyle name="Lookup Table Number. 2 7 3" xfId="8587"/>
    <cellStyle name="Lookup Table Number. 2 7 30" xfId="48073"/>
    <cellStyle name="Lookup Table Number. 2 7 31" xfId="49511"/>
    <cellStyle name="Lookup Table Number. 2 7 32" xfId="50943"/>
    <cellStyle name="Lookup Table Number. 2 7 33" xfId="52333"/>
    <cellStyle name="Lookup Table Number. 2 7 34" xfId="53715"/>
    <cellStyle name="Lookup Table Number. 2 7 35" xfId="55125"/>
    <cellStyle name="Lookup Table Number. 2 7 36" xfId="56497"/>
    <cellStyle name="Lookup Table Number. 2 7 37" xfId="57894"/>
    <cellStyle name="Lookup Table Number. 2 7 4" xfId="10042"/>
    <cellStyle name="Lookup Table Number. 2 7 5" xfId="11532"/>
    <cellStyle name="Lookup Table Number. 2 7 6" xfId="12983"/>
    <cellStyle name="Lookup Table Number. 2 7 7" xfId="14516"/>
    <cellStyle name="Lookup Table Number. 2 7 8" xfId="15973"/>
    <cellStyle name="Lookup Table Number. 2 7 9" xfId="17429"/>
    <cellStyle name="Lookup Table Number. 2 8" xfId="4055"/>
    <cellStyle name="Lookup Table Number. 2 8 10" xfId="19383"/>
    <cellStyle name="Lookup Table Number. 2 8 11" xfId="20913"/>
    <cellStyle name="Lookup Table Number. 2 8 12" xfId="22349"/>
    <cellStyle name="Lookup Table Number. 2 8 13" xfId="23875"/>
    <cellStyle name="Lookup Table Number. 2 8 14" xfId="25352"/>
    <cellStyle name="Lookup Table Number. 2 8 15" xfId="26794"/>
    <cellStyle name="Lookup Table Number. 2 8 16" xfId="28304"/>
    <cellStyle name="Lookup Table Number. 2 8 17" xfId="29809"/>
    <cellStyle name="Lookup Table Number. 2 8 18" xfId="31246"/>
    <cellStyle name="Lookup Table Number. 2 8 19" xfId="32752"/>
    <cellStyle name="Lookup Table Number. 2 8 2" xfId="5529"/>
    <cellStyle name="Lookup Table Number. 2 8 20" xfId="34204"/>
    <cellStyle name="Lookup Table Number. 2 8 21" xfId="35645"/>
    <cellStyle name="Lookup Table Number. 2 8 22" xfId="37074"/>
    <cellStyle name="Lookup Table Number. 2 8 23" xfId="38505"/>
    <cellStyle name="Lookup Table Number. 2 8 24" xfId="39930"/>
    <cellStyle name="Lookup Table Number. 2 8 25" xfId="41413"/>
    <cellStyle name="Lookup Table Number. 2 8 26" xfId="42854"/>
    <cellStyle name="Lookup Table Number. 2 8 27" xfId="44277"/>
    <cellStyle name="Lookup Table Number. 2 8 28" xfId="45689"/>
    <cellStyle name="Lookup Table Number. 2 8 29" xfId="47094"/>
    <cellStyle name="Lookup Table Number. 2 8 3" xfId="9018"/>
    <cellStyle name="Lookup Table Number. 2 8 30" xfId="48502"/>
    <cellStyle name="Lookup Table Number. 2 8 31" xfId="49936"/>
    <cellStyle name="Lookup Table Number. 2 8 32" xfId="51370"/>
    <cellStyle name="Lookup Table Number. 2 8 33" xfId="52757"/>
    <cellStyle name="Lookup Table Number. 2 8 34" xfId="54141"/>
    <cellStyle name="Lookup Table Number. 2 8 35" xfId="55549"/>
    <cellStyle name="Lookup Table Number. 2 8 36" xfId="56923"/>
    <cellStyle name="Lookup Table Number. 2 8 37" xfId="58318"/>
    <cellStyle name="Lookup Table Number. 2 8 4" xfId="10471"/>
    <cellStyle name="Lookup Table Number. 2 8 5" xfId="11964"/>
    <cellStyle name="Lookup Table Number. 2 8 6" xfId="13412"/>
    <cellStyle name="Lookup Table Number. 2 8 7" xfId="14946"/>
    <cellStyle name="Lookup Table Number. 2 8 8" xfId="16404"/>
    <cellStyle name="Lookup Table Number. 2 8 9" xfId="17858"/>
    <cellStyle name="Lookup Table Number. 2 9" xfId="3029"/>
    <cellStyle name="Lookup Table Number. 2 9 10" xfId="18361"/>
    <cellStyle name="Lookup Table Number. 2 9 11" xfId="19893"/>
    <cellStyle name="Lookup Table Number. 2 9 12" xfId="21338"/>
    <cellStyle name="Lookup Table Number. 2 9 13" xfId="22857"/>
    <cellStyle name="Lookup Table Number. 2 9 14" xfId="24336"/>
    <cellStyle name="Lookup Table Number. 2 9 15" xfId="25781"/>
    <cellStyle name="Lookup Table Number. 2 9 16" xfId="27285"/>
    <cellStyle name="Lookup Table Number. 2 9 17" xfId="28794"/>
    <cellStyle name="Lookup Table Number. 2 9 18" xfId="30227"/>
    <cellStyle name="Lookup Table Number. 2 9 19" xfId="31738"/>
    <cellStyle name="Lookup Table Number. 2 9 2" xfId="4530"/>
    <cellStyle name="Lookup Table Number. 2 9 20" xfId="33192"/>
    <cellStyle name="Lookup Table Number. 2 9 21" xfId="34628"/>
    <cellStyle name="Lookup Table Number. 2 9 22" xfId="36063"/>
    <cellStyle name="Lookup Table Number. 2 9 23" xfId="37497"/>
    <cellStyle name="Lookup Table Number. 2 9 24" xfId="38914"/>
    <cellStyle name="Lookup Table Number. 2 9 25" xfId="40411"/>
    <cellStyle name="Lookup Table Number. 2 9 26" xfId="41843"/>
    <cellStyle name="Lookup Table Number. 2 9 27" xfId="43268"/>
    <cellStyle name="Lookup Table Number. 2 9 28" xfId="44683"/>
    <cellStyle name="Lookup Table Number. 2 9 29" xfId="46092"/>
    <cellStyle name="Lookup Table Number. 2 9 3" xfId="7995"/>
    <cellStyle name="Lookup Table Number. 2 9 30" xfId="47496"/>
    <cellStyle name="Lookup Table Number. 2 9 31" xfId="48939"/>
    <cellStyle name="Lookup Table Number. 2 9 32" xfId="50370"/>
    <cellStyle name="Lookup Table Number. 2 9 33" xfId="51759"/>
    <cellStyle name="Lookup Table Number. 2 9 34" xfId="53143"/>
    <cellStyle name="Lookup Table Number. 2 9 35" xfId="54553"/>
    <cellStyle name="Lookup Table Number. 2 9 36" xfId="55926"/>
    <cellStyle name="Lookup Table Number. 2 9 37" xfId="57325"/>
    <cellStyle name="Lookup Table Number. 2 9 4" xfId="9451"/>
    <cellStyle name="Lookup Table Number. 2 9 5" xfId="10945"/>
    <cellStyle name="Lookup Table Number. 2 9 6" xfId="12397"/>
    <cellStyle name="Lookup Table Number. 2 9 7" xfId="13928"/>
    <cellStyle name="Lookup Table Number. 2 9 8" xfId="15385"/>
    <cellStyle name="Lookup Table Number. 2 9 9" xfId="16841"/>
    <cellStyle name="LS Input Lookup Label" xfId="1175"/>
    <cellStyle name="LS Input Lookup Label 10" xfId="2605"/>
    <cellStyle name="LS Input Lookup Label 11" xfId="2676"/>
    <cellStyle name="LS Input Lookup Label 12" xfId="6069"/>
    <cellStyle name="LS Input Lookup Label 13" xfId="6853"/>
    <cellStyle name="LS Input Lookup Label 14" xfId="5775"/>
    <cellStyle name="LS Input Lookup Label 15" xfId="6914"/>
    <cellStyle name="LS Input Lookup Label 16" xfId="13727"/>
    <cellStyle name="LS Input Lookup Label 17" xfId="6812"/>
    <cellStyle name="LS Input Lookup Label 18" xfId="6413"/>
    <cellStyle name="LS Input Lookup Label 19" xfId="6335"/>
    <cellStyle name="LS Input Lookup Label 2" xfId="3221"/>
    <cellStyle name="LS Input Lookup Label 2 10" xfId="18553"/>
    <cellStyle name="LS Input Lookup Label 2 11" xfId="20083"/>
    <cellStyle name="LS Input Lookup Label 2 12" xfId="21526"/>
    <cellStyle name="LS Input Lookup Label 2 13" xfId="23048"/>
    <cellStyle name="LS Input Lookup Label 2 14" xfId="24525"/>
    <cellStyle name="LS Input Lookup Label 2 15" xfId="25970"/>
    <cellStyle name="LS Input Lookup Label 2 16" xfId="27475"/>
    <cellStyle name="LS Input Lookup Label 2 17" xfId="28986"/>
    <cellStyle name="LS Input Lookup Label 2 18" xfId="30417"/>
    <cellStyle name="LS Input Lookup Label 2 19" xfId="31925"/>
    <cellStyle name="LS Input Lookup Label 2 2" xfId="4715"/>
    <cellStyle name="LS Input Lookup Label 2 20" xfId="33378"/>
    <cellStyle name="LS Input Lookup Label 2 21" xfId="34818"/>
    <cellStyle name="LS Input Lookup Label 2 22" xfId="36249"/>
    <cellStyle name="LS Input Lookup Label 2 23" xfId="37683"/>
    <cellStyle name="LS Input Lookup Label 2 24" xfId="39103"/>
    <cellStyle name="LS Input Lookup Label 2 25" xfId="40598"/>
    <cellStyle name="LS Input Lookup Label 2 26" xfId="42032"/>
    <cellStyle name="LS Input Lookup Label 2 27" xfId="43454"/>
    <cellStyle name="LS Input Lookup Label 2 28" xfId="44870"/>
    <cellStyle name="LS Input Lookup Label 2 29" xfId="46280"/>
    <cellStyle name="LS Input Lookup Label 2 3" xfId="8186"/>
    <cellStyle name="LS Input Lookup Label 2 30" xfId="47684"/>
    <cellStyle name="LS Input Lookup Label 2 31" xfId="49125"/>
    <cellStyle name="LS Input Lookup Label 2 32" xfId="50556"/>
    <cellStyle name="LS Input Lookup Label 2 33" xfId="51946"/>
    <cellStyle name="LS Input Lookup Label 2 34" xfId="53328"/>
    <cellStyle name="LS Input Lookup Label 2 35" xfId="54738"/>
    <cellStyle name="LS Input Lookup Label 2 36" xfId="56111"/>
    <cellStyle name="LS Input Lookup Label 2 37" xfId="57510"/>
    <cellStyle name="LS Input Lookup Label 2 38" xfId="59164"/>
    <cellStyle name="LS Input Lookup Label 2 4" xfId="9642"/>
    <cellStyle name="LS Input Lookup Label 2 5" xfId="11135"/>
    <cellStyle name="LS Input Lookup Label 2 6" xfId="12585"/>
    <cellStyle name="LS Input Lookup Label 2 7" xfId="14117"/>
    <cellStyle name="LS Input Lookup Label 2 8" xfId="15577"/>
    <cellStyle name="LS Input Lookup Label 2 9" xfId="17029"/>
    <cellStyle name="LS Input Lookup Label 20" xfId="18206"/>
    <cellStyle name="LS Input Lookup Label 21" xfId="27083"/>
    <cellStyle name="LS Input Lookup Label 22" xfId="23199"/>
    <cellStyle name="LS Input Lookup Label 23" xfId="18132"/>
    <cellStyle name="LS Input Lookup Label 24" xfId="19571"/>
    <cellStyle name="LS Input Lookup Label 25" xfId="44491"/>
    <cellStyle name="LS Input Lookup Label 26" xfId="32614"/>
    <cellStyle name="LS Input Lookup Label 27" xfId="40370"/>
    <cellStyle name="LS Input Lookup Label 28" xfId="58578"/>
    <cellStyle name="LS Input Lookup Label 3" xfId="2950"/>
    <cellStyle name="LS Input Lookup Label 3 10" xfId="18282"/>
    <cellStyle name="LS Input Lookup Label 3 11" xfId="19815"/>
    <cellStyle name="LS Input Lookup Label 3 12" xfId="21261"/>
    <cellStyle name="LS Input Lookup Label 3 13" xfId="22779"/>
    <cellStyle name="LS Input Lookup Label 3 14" xfId="24258"/>
    <cellStyle name="LS Input Lookup Label 3 15" xfId="25704"/>
    <cellStyle name="LS Input Lookup Label 3 16" xfId="27209"/>
    <cellStyle name="LS Input Lookup Label 3 17" xfId="28717"/>
    <cellStyle name="LS Input Lookup Label 3 18" xfId="30149"/>
    <cellStyle name="LS Input Lookup Label 3 19" xfId="31660"/>
    <cellStyle name="LS Input Lookup Label 3 2" xfId="4456"/>
    <cellStyle name="LS Input Lookup Label 3 20" xfId="33114"/>
    <cellStyle name="LS Input Lookup Label 3 21" xfId="34552"/>
    <cellStyle name="LS Input Lookup Label 3 22" xfId="35987"/>
    <cellStyle name="LS Input Lookup Label 3 23" xfId="37420"/>
    <cellStyle name="LS Input Lookup Label 3 24" xfId="38836"/>
    <cellStyle name="LS Input Lookup Label 3 25" xfId="40335"/>
    <cellStyle name="LS Input Lookup Label 3 26" xfId="41767"/>
    <cellStyle name="LS Input Lookup Label 3 27" xfId="43192"/>
    <cellStyle name="LS Input Lookup Label 3 28" xfId="44608"/>
    <cellStyle name="LS Input Lookup Label 3 29" xfId="46017"/>
    <cellStyle name="LS Input Lookup Label 3 3" xfId="7916"/>
    <cellStyle name="LS Input Lookup Label 3 30" xfId="47422"/>
    <cellStyle name="LS Input Lookup Label 3 31" xfId="48864"/>
    <cellStyle name="LS Input Lookup Label 3 32" xfId="50295"/>
    <cellStyle name="LS Input Lookup Label 3 33" xfId="51684"/>
    <cellStyle name="LS Input Lookup Label 3 34" xfId="53068"/>
    <cellStyle name="LS Input Lookup Label 3 35" xfId="54478"/>
    <cellStyle name="LS Input Lookup Label 3 36" xfId="55852"/>
    <cellStyle name="LS Input Lookup Label 3 37" xfId="57251"/>
    <cellStyle name="LS Input Lookup Label 3 4" xfId="9374"/>
    <cellStyle name="LS Input Lookup Label 3 5" xfId="10869"/>
    <cellStyle name="LS Input Lookup Label 3 6" xfId="12318"/>
    <cellStyle name="LS Input Lookup Label 3 7" xfId="13851"/>
    <cellStyle name="LS Input Lookup Label 3 8" xfId="15307"/>
    <cellStyle name="LS Input Lookup Label 3 9" xfId="16764"/>
    <cellStyle name="LS Input Lookup Label 4" xfId="2943"/>
    <cellStyle name="LS Input Lookup Label 4 10" xfId="18276"/>
    <cellStyle name="LS Input Lookup Label 4 11" xfId="19809"/>
    <cellStyle name="LS Input Lookup Label 4 12" xfId="21254"/>
    <cellStyle name="LS Input Lookup Label 4 13" xfId="22772"/>
    <cellStyle name="LS Input Lookup Label 4 14" xfId="24251"/>
    <cellStyle name="LS Input Lookup Label 4 15" xfId="25697"/>
    <cellStyle name="LS Input Lookup Label 4 16" xfId="27202"/>
    <cellStyle name="LS Input Lookup Label 4 17" xfId="28710"/>
    <cellStyle name="LS Input Lookup Label 4 18" xfId="30143"/>
    <cellStyle name="LS Input Lookup Label 4 19" xfId="31654"/>
    <cellStyle name="LS Input Lookup Label 4 2" xfId="4450"/>
    <cellStyle name="LS Input Lookup Label 4 20" xfId="33107"/>
    <cellStyle name="LS Input Lookup Label 4 21" xfId="34546"/>
    <cellStyle name="LS Input Lookup Label 4 22" xfId="35980"/>
    <cellStyle name="LS Input Lookup Label 4 23" xfId="37413"/>
    <cellStyle name="LS Input Lookup Label 4 24" xfId="38829"/>
    <cellStyle name="LS Input Lookup Label 4 25" xfId="40329"/>
    <cellStyle name="LS Input Lookup Label 4 26" xfId="41760"/>
    <cellStyle name="LS Input Lookup Label 4 27" xfId="43185"/>
    <cellStyle name="LS Input Lookup Label 4 28" xfId="44601"/>
    <cellStyle name="LS Input Lookup Label 4 29" xfId="46010"/>
    <cellStyle name="LS Input Lookup Label 4 3" xfId="7909"/>
    <cellStyle name="LS Input Lookup Label 4 30" xfId="47416"/>
    <cellStyle name="LS Input Lookup Label 4 31" xfId="48858"/>
    <cellStyle name="LS Input Lookup Label 4 32" xfId="50288"/>
    <cellStyle name="LS Input Lookup Label 4 33" xfId="51677"/>
    <cellStyle name="LS Input Lookup Label 4 34" xfId="53062"/>
    <cellStyle name="LS Input Lookup Label 4 35" xfId="54471"/>
    <cellStyle name="LS Input Lookup Label 4 36" xfId="55846"/>
    <cellStyle name="LS Input Lookup Label 4 37" xfId="57245"/>
    <cellStyle name="LS Input Lookup Label 4 4" xfId="9367"/>
    <cellStyle name="LS Input Lookup Label 4 5" xfId="10862"/>
    <cellStyle name="LS Input Lookup Label 4 6" xfId="12311"/>
    <cellStyle name="LS Input Lookup Label 4 7" xfId="13844"/>
    <cellStyle name="LS Input Lookup Label 4 8" xfId="15300"/>
    <cellStyle name="LS Input Lookup Label 4 9" xfId="16757"/>
    <cellStyle name="LS Input Lookup Label 5" xfId="3178"/>
    <cellStyle name="LS Input Lookup Label 5 10" xfId="18510"/>
    <cellStyle name="LS Input Lookup Label 5 11" xfId="20040"/>
    <cellStyle name="LS Input Lookup Label 5 12" xfId="21483"/>
    <cellStyle name="LS Input Lookup Label 5 13" xfId="23005"/>
    <cellStyle name="LS Input Lookup Label 5 14" xfId="24482"/>
    <cellStyle name="LS Input Lookup Label 5 15" xfId="25927"/>
    <cellStyle name="LS Input Lookup Label 5 16" xfId="27432"/>
    <cellStyle name="LS Input Lookup Label 5 17" xfId="28943"/>
    <cellStyle name="LS Input Lookup Label 5 18" xfId="30374"/>
    <cellStyle name="LS Input Lookup Label 5 19" xfId="31882"/>
    <cellStyle name="LS Input Lookup Label 5 2" xfId="4672"/>
    <cellStyle name="LS Input Lookup Label 5 20" xfId="33335"/>
    <cellStyle name="LS Input Lookup Label 5 21" xfId="34775"/>
    <cellStyle name="LS Input Lookup Label 5 22" xfId="36206"/>
    <cellStyle name="LS Input Lookup Label 5 23" xfId="37640"/>
    <cellStyle name="LS Input Lookup Label 5 24" xfId="39060"/>
    <cellStyle name="LS Input Lookup Label 5 25" xfId="40555"/>
    <cellStyle name="LS Input Lookup Label 5 26" xfId="41989"/>
    <cellStyle name="LS Input Lookup Label 5 27" xfId="43411"/>
    <cellStyle name="LS Input Lookup Label 5 28" xfId="44827"/>
    <cellStyle name="LS Input Lookup Label 5 29" xfId="46237"/>
    <cellStyle name="LS Input Lookup Label 5 3" xfId="8143"/>
    <cellStyle name="LS Input Lookup Label 5 30" xfId="47641"/>
    <cellStyle name="LS Input Lookup Label 5 31" xfId="49082"/>
    <cellStyle name="LS Input Lookup Label 5 32" xfId="50513"/>
    <cellStyle name="LS Input Lookup Label 5 33" xfId="51903"/>
    <cellStyle name="LS Input Lookup Label 5 34" xfId="53285"/>
    <cellStyle name="LS Input Lookup Label 5 35" xfId="54695"/>
    <cellStyle name="LS Input Lookup Label 5 36" xfId="56068"/>
    <cellStyle name="LS Input Lookup Label 5 37" xfId="57467"/>
    <cellStyle name="LS Input Lookup Label 5 4" xfId="9599"/>
    <cellStyle name="LS Input Lookup Label 5 5" xfId="11092"/>
    <cellStyle name="LS Input Lookup Label 5 6" xfId="12542"/>
    <cellStyle name="LS Input Lookup Label 5 7" xfId="14074"/>
    <cellStyle name="LS Input Lookup Label 5 8" xfId="15534"/>
    <cellStyle name="LS Input Lookup Label 5 9" xfId="16986"/>
    <cellStyle name="LS Input Lookup Label 6" xfId="3437"/>
    <cellStyle name="LS Input Lookup Label 6 10" xfId="18767"/>
    <cellStyle name="LS Input Lookup Label 6 11" xfId="20297"/>
    <cellStyle name="LS Input Lookup Label 6 12" xfId="21735"/>
    <cellStyle name="LS Input Lookup Label 6 13" xfId="23262"/>
    <cellStyle name="LS Input Lookup Label 6 14" xfId="24737"/>
    <cellStyle name="LS Input Lookup Label 6 15" xfId="26181"/>
    <cellStyle name="LS Input Lookup Label 6 16" xfId="27689"/>
    <cellStyle name="LS Input Lookup Label 6 17" xfId="29196"/>
    <cellStyle name="LS Input Lookup Label 6 18" xfId="30629"/>
    <cellStyle name="LS Input Lookup Label 6 19" xfId="32138"/>
    <cellStyle name="LS Input Lookup Label 6 2" xfId="4921"/>
    <cellStyle name="LS Input Lookup Label 6 20" xfId="33590"/>
    <cellStyle name="LS Input Lookup Label 6 21" xfId="35031"/>
    <cellStyle name="LS Input Lookup Label 6 22" xfId="36461"/>
    <cellStyle name="LS Input Lookup Label 6 23" xfId="37891"/>
    <cellStyle name="LS Input Lookup Label 6 24" xfId="39315"/>
    <cellStyle name="LS Input Lookup Label 6 25" xfId="40806"/>
    <cellStyle name="LS Input Lookup Label 6 26" xfId="42243"/>
    <cellStyle name="LS Input Lookup Label 6 27" xfId="43665"/>
    <cellStyle name="LS Input Lookup Label 6 28" xfId="45078"/>
    <cellStyle name="LS Input Lookup Label 6 29" xfId="46486"/>
    <cellStyle name="LS Input Lookup Label 6 3" xfId="8401"/>
    <cellStyle name="LS Input Lookup Label 6 30" xfId="47892"/>
    <cellStyle name="LS Input Lookup Label 6 31" xfId="49330"/>
    <cellStyle name="LS Input Lookup Label 6 32" xfId="50762"/>
    <cellStyle name="LS Input Lookup Label 6 33" xfId="52152"/>
    <cellStyle name="LS Input Lookup Label 6 34" xfId="53533"/>
    <cellStyle name="LS Input Lookup Label 6 35" xfId="54944"/>
    <cellStyle name="LS Input Lookup Label 6 36" xfId="56316"/>
    <cellStyle name="LS Input Lookup Label 6 37" xfId="57714"/>
    <cellStyle name="LS Input Lookup Label 6 4" xfId="9858"/>
    <cellStyle name="LS Input Lookup Label 6 5" xfId="11347"/>
    <cellStyle name="LS Input Lookup Label 6 6" xfId="12798"/>
    <cellStyle name="LS Input Lookup Label 6 7" xfId="14331"/>
    <cellStyle name="LS Input Lookup Label 6 8" xfId="15789"/>
    <cellStyle name="LS Input Lookup Label 6 9" xfId="17244"/>
    <cellStyle name="LS Input Lookup Label 7" xfId="3569"/>
    <cellStyle name="LS Input Lookup Label 7 10" xfId="18899"/>
    <cellStyle name="LS Input Lookup Label 7 11" xfId="20428"/>
    <cellStyle name="LS Input Lookup Label 7 12" xfId="21866"/>
    <cellStyle name="LS Input Lookup Label 7 13" xfId="23393"/>
    <cellStyle name="LS Input Lookup Label 7 14" xfId="24867"/>
    <cellStyle name="LS Input Lookup Label 7 15" xfId="26312"/>
    <cellStyle name="LS Input Lookup Label 7 16" xfId="27820"/>
    <cellStyle name="LS Input Lookup Label 7 17" xfId="29325"/>
    <cellStyle name="LS Input Lookup Label 7 18" xfId="30760"/>
    <cellStyle name="LS Input Lookup Label 7 19" xfId="32269"/>
    <cellStyle name="LS Input Lookup Label 7 2" xfId="5049"/>
    <cellStyle name="LS Input Lookup Label 7 20" xfId="33720"/>
    <cellStyle name="LS Input Lookup Label 7 21" xfId="35162"/>
    <cellStyle name="LS Input Lookup Label 7 22" xfId="36592"/>
    <cellStyle name="LS Input Lookup Label 7 23" xfId="38022"/>
    <cellStyle name="LS Input Lookup Label 7 24" xfId="39445"/>
    <cellStyle name="LS Input Lookup Label 7 25" xfId="40935"/>
    <cellStyle name="LS Input Lookup Label 7 26" xfId="42373"/>
    <cellStyle name="LS Input Lookup Label 7 27" xfId="43797"/>
    <cellStyle name="LS Input Lookup Label 7 28" xfId="45207"/>
    <cellStyle name="LS Input Lookup Label 7 29" xfId="46615"/>
    <cellStyle name="LS Input Lookup Label 7 3" xfId="8533"/>
    <cellStyle name="LS Input Lookup Label 7 30" xfId="48020"/>
    <cellStyle name="LS Input Lookup Label 7 31" xfId="49459"/>
    <cellStyle name="LS Input Lookup Label 7 32" xfId="50890"/>
    <cellStyle name="LS Input Lookup Label 7 33" xfId="52280"/>
    <cellStyle name="LS Input Lookup Label 7 34" xfId="53661"/>
    <cellStyle name="LS Input Lookup Label 7 35" xfId="55072"/>
    <cellStyle name="LS Input Lookup Label 7 36" xfId="56444"/>
    <cellStyle name="LS Input Lookup Label 7 37" xfId="57842"/>
    <cellStyle name="LS Input Lookup Label 7 4" xfId="9989"/>
    <cellStyle name="LS Input Lookup Label 7 5" xfId="11479"/>
    <cellStyle name="LS Input Lookup Label 7 6" xfId="12929"/>
    <cellStyle name="LS Input Lookup Label 7 7" xfId="14462"/>
    <cellStyle name="LS Input Lookup Label 7 8" xfId="15919"/>
    <cellStyle name="LS Input Lookup Label 7 9" xfId="17375"/>
    <cellStyle name="LS Input Lookup Label 8" xfId="3129"/>
    <cellStyle name="LS Input Lookup Label 8 10" xfId="18461"/>
    <cellStyle name="LS Input Lookup Label 8 11" xfId="19991"/>
    <cellStyle name="LS Input Lookup Label 8 12" xfId="21434"/>
    <cellStyle name="LS Input Lookup Label 8 13" xfId="22956"/>
    <cellStyle name="LS Input Lookup Label 8 14" xfId="24434"/>
    <cellStyle name="LS Input Lookup Label 8 15" xfId="25879"/>
    <cellStyle name="LS Input Lookup Label 8 16" xfId="27383"/>
    <cellStyle name="LS Input Lookup Label 8 17" xfId="28894"/>
    <cellStyle name="LS Input Lookup Label 8 18" xfId="30325"/>
    <cellStyle name="LS Input Lookup Label 8 19" xfId="31834"/>
    <cellStyle name="LS Input Lookup Label 8 2" xfId="4624"/>
    <cellStyle name="LS Input Lookup Label 8 20" xfId="33287"/>
    <cellStyle name="LS Input Lookup Label 8 21" xfId="34726"/>
    <cellStyle name="LS Input Lookup Label 8 22" xfId="36158"/>
    <cellStyle name="LS Input Lookup Label 8 23" xfId="37592"/>
    <cellStyle name="LS Input Lookup Label 8 24" xfId="39011"/>
    <cellStyle name="LS Input Lookup Label 8 25" xfId="40506"/>
    <cellStyle name="LS Input Lookup Label 8 26" xfId="41941"/>
    <cellStyle name="LS Input Lookup Label 8 27" xfId="43363"/>
    <cellStyle name="LS Input Lookup Label 8 28" xfId="44779"/>
    <cellStyle name="LS Input Lookup Label 8 29" xfId="46188"/>
    <cellStyle name="LS Input Lookup Label 8 3" xfId="8094"/>
    <cellStyle name="LS Input Lookup Label 8 30" xfId="47592"/>
    <cellStyle name="LS Input Lookup Label 8 31" xfId="49034"/>
    <cellStyle name="LS Input Lookup Label 8 32" xfId="50465"/>
    <cellStyle name="LS Input Lookup Label 8 33" xfId="51854"/>
    <cellStyle name="LS Input Lookup Label 8 34" xfId="53237"/>
    <cellStyle name="LS Input Lookup Label 8 35" xfId="54647"/>
    <cellStyle name="LS Input Lookup Label 8 36" xfId="56020"/>
    <cellStyle name="LS Input Lookup Label 8 37" xfId="57419"/>
    <cellStyle name="LS Input Lookup Label 8 4" xfId="9550"/>
    <cellStyle name="LS Input Lookup Label 8 5" xfId="11044"/>
    <cellStyle name="LS Input Lookup Label 8 6" xfId="12493"/>
    <cellStyle name="LS Input Lookup Label 8 7" xfId="14026"/>
    <cellStyle name="LS Input Lookup Label 8 8" xfId="15485"/>
    <cellStyle name="LS Input Lookup Label 8 9" xfId="16937"/>
    <cellStyle name="LS Input Lookup Label 9" xfId="3206"/>
    <cellStyle name="LS Input Lookup Label 9 10" xfId="18538"/>
    <cellStyle name="LS Input Lookup Label 9 11" xfId="20068"/>
    <cellStyle name="LS Input Lookup Label 9 12" xfId="21511"/>
    <cellStyle name="LS Input Lookup Label 9 13" xfId="23033"/>
    <cellStyle name="LS Input Lookup Label 9 14" xfId="24510"/>
    <cellStyle name="LS Input Lookup Label 9 15" xfId="25955"/>
    <cellStyle name="LS Input Lookup Label 9 16" xfId="27460"/>
    <cellStyle name="LS Input Lookup Label 9 17" xfId="28971"/>
    <cellStyle name="LS Input Lookup Label 9 18" xfId="30402"/>
    <cellStyle name="LS Input Lookup Label 9 19" xfId="31910"/>
    <cellStyle name="LS Input Lookup Label 9 2" xfId="4700"/>
    <cellStyle name="LS Input Lookup Label 9 20" xfId="33363"/>
    <cellStyle name="LS Input Lookup Label 9 21" xfId="34803"/>
    <cellStyle name="LS Input Lookup Label 9 22" xfId="36234"/>
    <cellStyle name="LS Input Lookup Label 9 23" xfId="37668"/>
    <cellStyle name="LS Input Lookup Label 9 24" xfId="39088"/>
    <cellStyle name="LS Input Lookup Label 9 25" xfId="40583"/>
    <cellStyle name="LS Input Lookup Label 9 26" xfId="42017"/>
    <cellStyle name="LS Input Lookup Label 9 27" xfId="43439"/>
    <cellStyle name="LS Input Lookup Label 9 28" xfId="44855"/>
    <cellStyle name="LS Input Lookup Label 9 29" xfId="46265"/>
    <cellStyle name="LS Input Lookup Label 9 3" xfId="8171"/>
    <cellStyle name="LS Input Lookup Label 9 30" xfId="47669"/>
    <cellStyle name="LS Input Lookup Label 9 31" xfId="49110"/>
    <cellStyle name="LS Input Lookup Label 9 32" xfId="50541"/>
    <cellStyle name="LS Input Lookup Label 9 33" xfId="51931"/>
    <cellStyle name="LS Input Lookup Label 9 34" xfId="53313"/>
    <cellStyle name="LS Input Lookup Label 9 35" xfId="54723"/>
    <cellStyle name="LS Input Lookup Label 9 36" xfId="56096"/>
    <cellStyle name="LS Input Lookup Label 9 37" xfId="57495"/>
    <cellStyle name="LS Input Lookup Label 9 4" xfId="9627"/>
    <cellStyle name="LS Input Lookup Label 9 5" xfId="11120"/>
    <cellStyle name="LS Input Lookup Label 9 6" xfId="12570"/>
    <cellStyle name="LS Input Lookup Label 9 7" xfId="14102"/>
    <cellStyle name="LS Input Lookup Label 9 8" xfId="15562"/>
    <cellStyle name="LS Input Lookup Label 9 9" xfId="17014"/>
    <cellStyle name="LS Input Table Heading" xfId="1176"/>
    <cellStyle name="LS Input Table Heading 10" xfId="2606"/>
    <cellStyle name="LS Input Table Heading 11" xfId="2678"/>
    <cellStyle name="LS Input Table Heading 12" xfId="7342"/>
    <cellStyle name="LS Input Table Heading 13" xfId="6457"/>
    <cellStyle name="LS Input Table Heading 14" xfId="10721"/>
    <cellStyle name="LS Input Table Heading 15" xfId="15217"/>
    <cellStyle name="LS Input Table Heading 16" xfId="12207"/>
    <cellStyle name="LS Input Table Heading 17" xfId="18104"/>
    <cellStyle name="LS Input Table Heading 18" xfId="12202"/>
    <cellStyle name="LS Input Table Heading 19" xfId="17188"/>
    <cellStyle name="LS Input Table Heading 2" xfId="3222"/>
    <cellStyle name="LS Input Table Heading 2 10" xfId="18554"/>
    <cellStyle name="LS Input Table Heading 2 11" xfId="20084"/>
    <cellStyle name="LS Input Table Heading 2 12" xfId="21527"/>
    <cellStyle name="LS Input Table Heading 2 13" xfId="23049"/>
    <cellStyle name="LS Input Table Heading 2 14" xfId="24526"/>
    <cellStyle name="LS Input Table Heading 2 15" xfId="25971"/>
    <cellStyle name="LS Input Table Heading 2 16" xfId="27476"/>
    <cellStyle name="LS Input Table Heading 2 17" xfId="28987"/>
    <cellStyle name="LS Input Table Heading 2 18" xfId="30418"/>
    <cellStyle name="LS Input Table Heading 2 19" xfId="31926"/>
    <cellStyle name="LS Input Table Heading 2 2" xfId="4716"/>
    <cellStyle name="LS Input Table Heading 2 20" xfId="33379"/>
    <cellStyle name="LS Input Table Heading 2 21" xfId="34819"/>
    <cellStyle name="LS Input Table Heading 2 22" xfId="36250"/>
    <cellStyle name="LS Input Table Heading 2 23" xfId="37684"/>
    <cellStyle name="LS Input Table Heading 2 24" xfId="39104"/>
    <cellStyle name="LS Input Table Heading 2 25" xfId="40599"/>
    <cellStyle name="LS Input Table Heading 2 26" xfId="42033"/>
    <cellStyle name="LS Input Table Heading 2 27" xfId="43455"/>
    <cellStyle name="LS Input Table Heading 2 28" xfId="44871"/>
    <cellStyle name="LS Input Table Heading 2 29" xfId="46281"/>
    <cellStyle name="LS Input Table Heading 2 3" xfId="8187"/>
    <cellStyle name="LS Input Table Heading 2 30" xfId="47685"/>
    <cellStyle name="LS Input Table Heading 2 31" xfId="49126"/>
    <cellStyle name="LS Input Table Heading 2 32" xfId="50557"/>
    <cellStyle name="LS Input Table Heading 2 33" xfId="51947"/>
    <cellStyle name="LS Input Table Heading 2 34" xfId="53329"/>
    <cellStyle name="LS Input Table Heading 2 35" xfId="54739"/>
    <cellStyle name="LS Input Table Heading 2 36" xfId="56112"/>
    <cellStyle name="LS Input Table Heading 2 37" xfId="57511"/>
    <cellStyle name="LS Input Table Heading 2 38" xfId="59165"/>
    <cellStyle name="LS Input Table Heading 2 4" xfId="9643"/>
    <cellStyle name="LS Input Table Heading 2 5" xfId="11136"/>
    <cellStyle name="LS Input Table Heading 2 6" xfId="12586"/>
    <cellStyle name="LS Input Table Heading 2 7" xfId="14118"/>
    <cellStyle name="LS Input Table Heading 2 8" xfId="15578"/>
    <cellStyle name="LS Input Table Heading 2 9" xfId="17030"/>
    <cellStyle name="LS Input Table Heading 20" xfId="27074"/>
    <cellStyle name="LS Input Table Heading 21" xfId="7772"/>
    <cellStyle name="LS Input Table Heading 22" xfId="33001"/>
    <cellStyle name="LS Input Table Heading 23" xfId="10856"/>
    <cellStyle name="LS Input Table Heading 24" xfId="41664"/>
    <cellStyle name="LS Input Table Heading 25" xfId="39109"/>
    <cellStyle name="LS Input Table Heading 26" xfId="7167"/>
    <cellStyle name="LS Input Table Heading 27" xfId="43037"/>
    <cellStyle name="LS Input Table Heading 28" xfId="58579"/>
    <cellStyle name="LS Input Table Heading 3" xfId="2863"/>
    <cellStyle name="LS Input Table Heading 3 10" xfId="18199"/>
    <cellStyle name="LS Input Table Heading 3 11" xfId="19731"/>
    <cellStyle name="LS Input Table Heading 3 12" xfId="21176"/>
    <cellStyle name="LS Input Table Heading 3 13" xfId="22692"/>
    <cellStyle name="LS Input Table Heading 3 14" xfId="24172"/>
    <cellStyle name="LS Input Table Heading 3 15" xfId="25619"/>
    <cellStyle name="LS Input Table Heading 3 16" xfId="27126"/>
    <cellStyle name="LS Input Table Heading 3 17" xfId="28633"/>
    <cellStyle name="LS Input Table Heading 3 18" xfId="30066"/>
    <cellStyle name="LS Input Table Heading 3 19" xfId="31575"/>
    <cellStyle name="LS Input Table Heading 3 2" xfId="4376"/>
    <cellStyle name="LS Input Table Heading 3 20" xfId="33030"/>
    <cellStyle name="LS Input Table Heading 3 21" xfId="34469"/>
    <cellStyle name="LS Input Table Heading 3 22" xfId="35903"/>
    <cellStyle name="LS Input Table Heading 3 23" xfId="37335"/>
    <cellStyle name="LS Input Table Heading 3 24" xfId="38752"/>
    <cellStyle name="LS Input Table Heading 3 25" xfId="40254"/>
    <cellStyle name="LS Input Table Heading 3 26" xfId="41684"/>
    <cellStyle name="LS Input Table Heading 3 27" xfId="43109"/>
    <cellStyle name="LS Input Table Heading 3 28" xfId="44526"/>
    <cellStyle name="LS Input Table Heading 3 29" xfId="45935"/>
    <cellStyle name="LS Input Table Heading 3 3" xfId="7830"/>
    <cellStyle name="LS Input Table Heading 3 30" xfId="47341"/>
    <cellStyle name="LS Input Table Heading 3 31" xfId="48782"/>
    <cellStyle name="LS Input Table Heading 3 32" xfId="50214"/>
    <cellStyle name="LS Input Table Heading 3 33" xfId="51602"/>
    <cellStyle name="LS Input Table Heading 3 34" xfId="52988"/>
    <cellStyle name="LS Input Table Heading 3 35" xfId="54397"/>
    <cellStyle name="LS Input Table Heading 3 36" xfId="55772"/>
    <cellStyle name="LS Input Table Heading 3 37" xfId="57171"/>
    <cellStyle name="LS Input Table Heading 3 4" xfId="9290"/>
    <cellStyle name="LS Input Table Heading 3 5" xfId="10783"/>
    <cellStyle name="LS Input Table Heading 3 6" xfId="12232"/>
    <cellStyle name="LS Input Table Heading 3 7" xfId="13767"/>
    <cellStyle name="LS Input Table Heading 3 8" xfId="15221"/>
    <cellStyle name="LS Input Table Heading 3 9" xfId="16678"/>
    <cellStyle name="LS Input Table Heading 4" xfId="2860"/>
    <cellStyle name="LS Input Table Heading 4 10" xfId="18196"/>
    <cellStyle name="LS Input Table Heading 4 11" xfId="19728"/>
    <cellStyle name="LS Input Table Heading 4 12" xfId="21173"/>
    <cellStyle name="LS Input Table Heading 4 13" xfId="22689"/>
    <cellStyle name="LS Input Table Heading 4 14" xfId="24169"/>
    <cellStyle name="LS Input Table Heading 4 15" xfId="25616"/>
    <cellStyle name="LS Input Table Heading 4 16" xfId="27123"/>
    <cellStyle name="LS Input Table Heading 4 17" xfId="28630"/>
    <cellStyle name="LS Input Table Heading 4 18" xfId="30063"/>
    <cellStyle name="LS Input Table Heading 4 19" xfId="31572"/>
    <cellStyle name="LS Input Table Heading 4 2" xfId="4373"/>
    <cellStyle name="LS Input Table Heading 4 20" xfId="33027"/>
    <cellStyle name="LS Input Table Heading 4 21" xfId="34466"/>
    <cellStyle name="LS Input Table Heading 4 22" xfId="35900"/>
    <cellStyle name="LS Input Table Heading 4 23" xfId="37332"/>
    <cellStyle name="LS Input Table Heading 4 24" xfId="38749"/>
    <cellStyle name="LS Input Table Heading 4 25" xfId="40251"/>
    <cellStyle name="LS Input Table Heading 4 26" xfId="41681"/>
    <cellStyle name="LS Input Table Heading 4 27" xfId="43106"/>
    <cellStyle name="LS Input Table Heading 4 28" xfId="44523"/>
    <cellStyle name="LS Input Table Heading 4 29" xfId="45932"/>
    <cellStyle name="LS Input Table Heading 4 3" xfId="7827"/>
    <cellStyle name="LS Input Table Heading 4 30" xfId="47338"/>
    <cellStyle name="LS Input Table Heading 4 31" xfId="48779"/>
    <cellStyle name="LS Input Table Heading 4 32" xfId="50211"/>
    <cellStyle name="LS Input Table Heading 4 33" xfId="51599"/>
    <cellStyle name="LS Input Table Heading 4 34" xfId="52985"/>
    <cellStyle name="LS Input Table Heading 4 35" xfId="54394"/>
    <cellStyle name="LS Input Table Heading 4 36" xfId="55769"/>
    <cellStyle name="LS Input Table Heading 4 37" xfId="57168"/>
    <cellStyle name="LS Input Table Heading 4 4" xfId="9287"/>
    <cellStyle name="LS Input Table Heading 4 5" xfId="10780"/>
    <cellStyle name="LS Input Table Heading 4 6" xfId="12229"/>
    <cellStyle name="LS Input Table Heading 4 7" xfId="13764"/>
    <cellStyle name="LS Input Table Heading 4 8" xfId="15218"/>
    <cellStyle name="LS Input Table Heading 4 9" xfId="16675"/>
    <cellStyle name="LS Input Table Heading 5" xfId="3524"/>
    <cellStyle name="LS Input Table Heading 5 10" xfId="18854"/>
    <cellStyle name="LS Input Table Heading 5 11" xfId="20384"/>
    <cellStyle name="LS Input Table Heading 5 12" xfId="21822"/>
    <cellStyle name="LS Input Table Heading 5 13" xfId="23349"/>
    <cellStyle name="LS Input Table Heading 5 14" xfId="24824"/>
    <cellStyle name="LS Input Table Heading 5 15" xfId="26268"/>
    <cellStyle name="LS Input Table Heading 5 16" xfId="27776"/>
    <cellStyle name="LS Input Table Heading 5 17" xfId="29283"/>
    <cellStyle name="LS Input Table Heading 5 18" xfId="30716"/>
    <cellStyle name="LS Input Table Heading 5 19" xfId="32225"/>
    <cellStyle name="LS Input Table Heading 5 2" xfId="5008"/>
    <cellStyle name="LS Input Table Heading 5 20" xfId="33677"/>
    <cellStyle name="LS Input Table Heading 5 21" xfId="35118"/>
    <cellStyle name="LS Input Table Heading 5 22" xfId="36548"/>
    <cellStyle name="LS Input Table Heading 5 23" xfId="37978"/>
    <cellStyle name="LS Input Table Heading 5 24" xfId="39402"/>
    <cellStyle name="LS Input Table Heading 5 25" xfId="40893"/>
    <cellStyle name="LS Input Table Heading 5 26" xfId="42330"/>
    <cellStyle name="LS Input Table Heading 5 27" xfId="43752"/>
    <cellStyle name="LS Input Table Heading 5 28" xfId="45165"/>
    <cellStyle name="LS Input Table Heading 5 29" xfId="46573"/>
    <cellStyle name="LS Input Table Heading 5 3" xfId="8488"/>
    <cellStyle name="LS Input Table Heading 5 30" xfId="47979"/>
    <cellStyle name="LS Input Table Heading 5 31" xfId="49417"/>
    <cellStyle name="LS Input Table Heading 5 32" xfId="50849"/>
    <cellStyle name="LS Input Table Heading 5 33" xfId="52239"/>
    <cellStyle name="LS Input Table Heading 5 34" xfId="53620"/>
    <cellStyle name="LS Input Table Heading 5 35" xfId="55031"/>
    <cellStyle name="LS Input Table Heading 5 36" xfId="56403"/>
    <cellStyle name="LS Input Table Heading 5 37" xfId="57801"/>
    <cellStyle name="LS Input Table Heading 5 4" xfId="9945"/>
    <cellStyle name="LS Input Table Heading 5 5" xfId="11434"/>
    <cellStyle name="LS Input Table Heading 5 6" xfId="12885"/>
    <cellStyle name="LS Input Table Heading 5 7" xfId="14418"/>
    <cellStyle name="LS Input Table Heading 5 8" xfId="15876"/>
    <cellStyle name="LS Input Table Heading 5 9" xfId="17331"/>
    <cellStyle name="LS Input Table Heading 6" xfId="3617"/>
    <cellStyle name="LS Input Table Heading 6 10" xfId="18947"/>
    <cellStyle name="LS Input Table Heading 6 11" xfId="20476"/>
    <cellStyle name="LS Input Table Heading 6 12" xfId="21914"/>
    <cellStyle name="LS Input Table Heading 6 13" xfId="23440"/>
    <cellStyle name="LS Input Table Heading 6 14" xfId="24915"/>
    <cellStyle name="LS Input Table Heading 6 15" xfId="26359"/>
    <cellStyle name="LS Input Table Heading 6 16" xfId="27868"/>
    <cellStyle name="LS Input Table Heading 6 17" xfId="29373"/>
    <cellStyle name="LS Input Table Heading 6 18" xfId="30808"/>
    <cellStyle name="LS Input Table Heading 6 19" xfId="32315"/>
    <cellStyle name="LS Input Table Heading 6 2" xfId="5096"/>
    <cellStyle name="LS Input Table Heading 6 20" xfId="33768"/>
    <cellStyle name="LS Input Table Heading 6 21" xfId="35210"/>
    <cellStyle name="LS Input Table Heading 6 22" xfId="36639"/>
    <cellStyle name="LS Input Table Heading 6 23" xfId="38070"/>
    <cellStyle name="LS Input Table Heading 6 24" xfId="39493"/>
    <cellStyle name="LS Input Table Heading 6 25" xfId="40981"/>
    <cellStyle name="LS Input Table Heading 6 26" xfId="42420"/>
    <cellStyle name="LS Input Table Heading 6 27" xfId="43843"/>
    <cellStyle name="LS Input Table Heading 6 28" xfId="45255"/>
    <cellStyle name="LS Input Table Heading 6 29" xfId="46662"/>
    <cellStyle name="LS Input Table Heading 6 3" xfId="8581"/>
    <cellStyle name="LS Input Table Heading 6 30" xfId="48067"/>
    <cellStyle name="LS Input Table Heading 6 31" xfId="49505"/>
    <cellStyle name="LS Input Table Heading 6 32" xfId="50937"/>
    <cellStyle name="LS Input Table Heading 6 33" xfId="52327"/>
    <cellStyle name="LS Input Table Heading 6 34" xfId="53709"/>
    <cellStyle name="LS Input Table Heading 6 35" xfId="55119"/>
    <cellStyle name="LS Input Table Heading 6 36" xfId="56491"/>
    <cellStyle name="LS Input Table Heading 6 37" xfId="57888"/>
    <cellStyle name="LS Input Table Heading 6 4" xfId="10036"/>
    <cellStyle name="LS Input Table Heading 6 5" xfId="11526"/>
    <cellStyle name="LS Input Table Heading 6 6" xfId="12977"/>
    <cellStyle name="LS Input Table Heading 6 7" xfId="14510"/>
    <cellStyle name="LS Input Table Heading 6 8" xfId="15967"/>
    <cellStyle name="LS Input Table Heading 6 9" xfId="17423"/>
    <cellStyle name="LS Input Table Heading 7" xfId="3942"/>
    <cellStyle name="LS Input Table Heading 7 10" xfId="19270"/>
    <cellStyle name="LS Input Table Heading 7 11" xfId="20800"/>
    <cellStyle name="LS Input Table Heading 7 12" xfId="22236"/>
    <cellStyle name="LS Input Table Heading 7 13" xfId="23762"/>
    <cellStyle name="LS Input Table Heading 7 14" xfId="25239"/>
    <cellStyle name="LS Input Table Heading 7 15" xfId="26681"/>
    <cellStyle name="LS Input Table Heading 7 16" xfId="28191"/>
    <cellStyle name="LS Input Table Heading 7 17" xfId="29696"/>
    <cellStyle name="LS Input Table Heading 7 18" xfId="31133"/>
    <cellStyle name="LS Input Table Heading 7 19" xfId="32639"/>
    <cellStyle name="LS Input Table Heading 7 2" xfId="5416"/>
    <cellStyle name="LS Input Table Heading 7 20" xfId="34091"/>
    <cellStyle name="LS Input Table Heading 7 21" xfId="35532"/>
    <cellStyle name="LS Input Table Heading 7 22" xfId="36961"/>
    <cellStyle name="LS Input Table Heading 7 23" xfId="38392"/>
    <cellStyle name="LS Input Table Heading 7 24" xfId="39817"/>
    <cellStyle name="LS Input Table Heading 7 25" xfId="41300"/>
    <cellStyle name="LS Input Table Heading 7 26" xfId="42741"/>
    <cellStyle name="LS Input Table Heading 7 27" xfId="44164"/>
    <cellStyle name="LS Input Table Heading 7 28" xfId="45576"/>
    <cellStyle name="LS Input Table Heading 7 29" xfId="46981"/>
    <cellStyle name="LS Input Table Heading 7 3" xfId="8905"/>
    <cellStyle name="LS Input Table Heading 7 30" xfId="48389"/>
    <cellStyle name="LS Input Table Heading 7 31" xfId="49823"/>
    <cellStyle name="LS Input Table Heading 7 32" xfId="51257"/>
    <cellStyle name="LS Input Table Heading 7 33" xfId="52644"/>
    <cellStyle name="LS Input Table Heading 7 34" xfId="54028"/>
    <cellStyle name="LS Input Table Heading 7 35" xfId="55436"/>
    <cellStyle name="LS Input Table Heading 7 36" xfId="56810"/>
    <cellStyle name="LS Input Table Heading 7 37" xfId="58205"/>
    <cellStyle name="LS Input Table Heading 7 4" xfId="10358"/>
    <cellStyle name="LS Input Table Heading 7 5" xfId="11851"/>
    <cellStyle name="LS Input Table Heading 7 6" xfId="13299"/>
    <cellStyle name="LS Input Table Heading 7 7" xfId="14833"/>
    <cellStyle name="LS Input Table Heading 7 8" xfId="16291"/>
    <cellStyle name="LS Input Table Heading 7 9" xfId="17745"/>
    <cellStyle name="LS Input Table Heading 8" xfId="3067"/>
    <cellStyle name="LS Input Table Heading 8 10" xfId="18399"/>
    <cellStyle name="LS Input Table Heading 8 11" xfId="19930"/>
    <cellStyle name="LS Input Table Heading 8 12" xfId="21375"/>
    <cellStyle name="LS Input Table Heading 8 13" xfId="22895"/>
    <cellStyle name="LS Input Table Heading 8 14" xfId="24374"/>
    <cellStyle name="LS Input Table Heading 8 15" xfId="25819"/>
    <cellStyle name="LS Input Table Heading 8 16" xfId="27322"/>
    <cellStyle name="LS Input Table Heading 8 17" xfId="28832"/>
    <cellStyle name="LS Input Table Heading 8 18" xfId="30265"/>
    <cellStyle name="LS Input Table Heading 8 19" xfId="31774"/>
    <cellStyle name="LS Input Table Heading 8 2" xfId="4566"/>
    <cellStyle name="LS Input Table Heading 8 20" xfId="33228"/>
    <cellStyle name="LS Input Table Heading 8 21" xfId="34665"/>
    <cellStyle name="LS Input Table Heading 8 22" xfId="36099"/>
    <cellStyle name="LS Input Table Heading 8 23" xfId="37534"/>
    <cellStyle name="LS Input Table Heading 8 24" xfId="38952"/>
    <cellStyle name="LS Input Table Heading 8 25" xfId="40447"/>
    <cellStyle name="LS Input Table Heading 8 26" xfId="41881"/>
    <cellStyle name="LS Input Table Heading 8 27" xfId="43304"/>
    <cellStyle name="LS Input Table Heading 8 28" xfId="44720"/>
    <cellStyle name="LS Input Table Heading 8 29" xfId="46128"/>
    <cellStyle name="LS Input Table Heading 8 3" xfId="8032"/>
    <cellStyle name="LS Input Table Heading 8 30" xfId="47533"/>
    <cellStyle name="LS Input Table Heading 8 31" xfId="48975"/>
    <cellStyle name="LS Input Table Heading 8 32" xfId="50407"/>
    <cellStyle name="LS Input Table Heading 8 33" xfId="51795"/>
    <cellStyle name="LS Input Table Heading 8 34" xfId="53179"/>
    <cellStyle name="LS Input Table Heading 8 35" xfId="54589"/>
    <cellStyle name="LS Input Table Heading 8 36" xfId="55962"/>
    <cellStyle name="LS Input Table Heading 8 37" xfId="57361"/>
    <cellStyle name="LS Input Table Heading 8 4" xfId="9489"/>
    <cellStyle name="LS Input Table Heading 8 5" xfId="10982"/>
    <cellStyle name="LS Input Table Heading 8 6" xfId="12433"/>
    <cellStyle name="LS Input Table Heading 8 7" xfId="13965"/>
    <cellStyle name="LS Input Table Heading 8 8" xfId="15423"/>
    <cellStyle name="LS Input Table Heading 8 9" xfId="16878"/>
    <cellStyle name="LS Input Table Heading 9" xfId="3479"/>
    <cellStyle name="LS Input Table Heading 9 10" xfId="18809"/>
    <cellStyle name="LS Input Table Heading 9 11" xfId="20339"/>
    <cellStyle name="LS Input Table Heading 9 12" xfId="21777"/>
    <cellStyle name="LS Input Table Heading 9 13" xfId="23304"/>
    <cellStyle name="LS Input Table Heading 9 14" xfId="24779"/>
    <cellStyle name="LS Input Table Heading 9 15" xfId="26223"/>
    <cellStyle name="LS Input Table Heading 9 16" xfId="27731"/>
    <cellStyle name="LS Input Table Heading 9 17" xfId="29238"/>
    <cellStyle name="LS Input Table Heading 9 18" xfId="30671"/>
    <cellStyle name="LS Input Table Heading 9 19" xfId="32180"/>
    <cellStyle name="LS Input Table Heading 9 2" xfId="4963"/>
    <cellStyle name="LS Input Table Heading 9 20" xfId="33632"/>
    <cellStyle name="LS Input Table Heading 9 21" xfId="35073"/>
    <cellStyle name="LS Input Table Heading 9 22" xfId="36503"/>
    <cellStyle name="LS Input Table Heading 9 23" xfId="37933"/>
    <cellStyle name="LS Input Table Heading 9 24" xfId="39357"/>
    <cellStyle name="LS Input Table Heading 9 25" xfId="40848"/>
    <cellStyle name="LS Input Table Heading 9 26" xfId="42285"/>
    <cellStyle name="LS Input Table Heading 9 27" xfId="43707"/>
    <cellStyle name="LS Input Table Heading 9 28" xfId="45120"/>
    <cellStyle name="LS Input Table Heading 9 29" xfId="46528"/>
    <cellStyle name="LS Input Table Heading 9 3" xfId="8443"/>
    <cellStyle name="LS Input Table Heading 9 30" xfId="47934"/>
    <cellStyle name="LS Input Table Heading 9 31" xfId="49372"/>
    <cellStyle name="LS Input Table Heading 9 32" xfId="50804"/>
    <cellStyle name="LS Input Table Heading 9 33" xfId="52194"/>
    <cellStyle name="LS Input Table Heading 9 34" xfId="53575"/>
    <cellStyle name="LS Input Table Heading 9 35" xfId="54986"/>
    <cellStyle name="LS Input Table Heading 9 36" xfId="56358"/>
    <cellStyle name="LS Input Table Heading 9 37" xfId="57756"/>
    <cellStyle name="LS Input Table Heading 9 4" xfId="9900"/>
    <cellStyle name="LS Input Table Heading 9 5" xfId="11389"/>
    <cellStyle name="LS Input Table Heading 9 6" xfId="12840"/>
    <cellStyle name="LS Input Table Heading 9 7" xfId="14373"/>
    <cellStyle name="LS Input Table Heading 9 8" xfId="15831"/>
    <cellStyle name="LS Input Table Heading 9 9" xfId="17286"/>
    <cellStyle name="LS Input Table No. 1" xfId="1177"/>
    <cellStyle name="LS Input Table No. 1 10" xfId="2607"/>
    <cellStyle name="LS Input Table No. 1 11" xfId="2675"/>
    <cellStyle name="LS Input Table No. 1 12" xfId="6070"/>
    <cellStyle name="LS Input Table No. 1 13" xfId="6443"/>
    <cellStyle name="LS Input Table No. 1 14" xfId="6782"/>
    <cellStyle name="LS Input Table No. 1 15" xfId="6583"/>
    <cellStyle name="LS Input Table No. 1 16" xfId="6155"/>
    <cellStyle name="LS Input Table No. 1 17" xfId="5955"/>
    <cellStyle name="LS Input Table No. 1 18" xfId="6239"/>
    <cellStyle name="LS Input Table No. 1 19" xfId="21114"/>
    <cellStyle name="LS Input Table No. 1 2" xfId="3223"/>
    <cellStyle name="LS Input Table No. 1 2 10" xfId="18555"/>
    <cellStyle name="LS Input Table No. 1 2 11" xfId="20085"/>
    <cellStyle name="LS Input Table No. 1 2 12" xfId="21528"/>
    <cellStyle name="LS Input Table No. 1 2 13" xfId="23050"/>
    <cellStyle name="LS Input Table No. 1 2 14" xfId="24527"/>
    <cellStyle name="LS Input Table No. 1 2 15" xfId="25972"/>
    <cellStyle name="LS Input Table No. 1 2 16" xfId="27477"/>
    <cellStyle name="LS Input Table No. 1 2 17" xfId="28988"/>
    <cellStyle name="LS Input Table No. 1 2 18" xfId="30419"/>
    <cellStyle name="LS Input Table No. 1 2 19" xfId="31927"/>
    <cellStyle name="LS Input Table No. 1 2 2" xfId="4717"/>
    <cellStyle name="LS Input Table No. 1 2 20" xfId="33380"/>
    <cellStyle name="LS Input Table No. 1 2 21" xfId="34820"/>
    <cellStyle name="LS Input Table No. 1 2 22" xfId="36251"/>
    <cellStyle name="LS Input Table No. 1 2 23" xfId="37685"/>
    <cellStyle name="LS Input Table No. 1 2 24" xfId="39105"/>
    <cellStyle name="LS Input Table No. 1 2 25" xfId="40600"/>
    <cellStyle name="LS Input Table No. 1 2 26" xfId="42034"/>
    <cellStyle name="LS Input Table No. 1 2 27" xfId="43456"/>
    <cellStyle name="LS Input Table No. 1 2 28" xfId="44872"/>
    <cellStyle name="LS Input Table No. 1 2 29" xfId="46282"/>
    <cellStyle name="LS Input Table No. 1 2 3" xfId="8188"/>
    <cellStyle name="LS Input Table No. 1 2 30" xfId="47686"/>
    <cellStyle name="LS Input Table No. 1 2 31" xfId="49127"/>
    <cellStyle name="LS Input Table No. 1 2 32" xfId="50558"/>
    <cellStyle name="LS Input Table No. 1 2 33" xfId="51948"/>
    <cellStyle name="LS Input Table No. 1 2 34" xfId="53330"/>
    <cellStyle name="LS Input Table No. 1 2 35" xfId="54740"/>
    <cellStyle name="LS Input Table No. 1 2 36" xfId="56113"/>
    <cellStyle name="LS Input Table No. 1 2 37" xfId="57512"/>
    <cellStyle name="LS Input Table No. 1 2 38" xfId="59166"/>
    <cellStyle name="LS Input Table No. 1 2 4" xfId="9644"/>
    <cellStyle name="LS Input Table No. 1 2 5" xfId="11137"/>
    <cellStyle name="LS Input Table No. 1 2 6" xfId="12587"/>
    <cellStyle name="LS Input Table No. 1 2 7" xfId="14119"/>
    <cellStyle name="LS Input Table No. 1 2 8" xfId="15579"/>
    <cellStyle name="LS Input Table No. 1 2 9" xfId="17031"/>
    <cellStyle name="LS Input Table No. 1 20" xfId="6130"/>
    <cellStyle name="LS Input Table No. 1 21" xfId="5757"/>
    <cellStyle name="LS Input Table No. 1 22" xfId="27047"/>
    <cellStyle name="LS Input Table No. 1 23" xfId="24123"/>
    <cellStyle name="LS Input Table No. 1 24" xfId="33525"/>
    <cellStyle name="LS Input Table No. 1 25" xfId="6949"/>
    <cellStyle name="LS Input Table No. 1 26" xfId="35840"/>
    <cellStyle name="LS Input Table No. 1 27" xfId="21135"/>
    <cellStyle name="LS Input Table No. 1 28" xfId="58580"/>
    <cellStyle name="LS Input Table No. 1 3" xfId="2843"/>
    <cellStyle name="LS Input Table No. 1 3 10" xfId="18179"/>
    <cellStyle name="LS Input Table No. 1 3 11" xfId="19713"/>
    <cellStyle name="LS Input Table No. 1 3 12" xfId="21157"/>
    <cellStyle name="LS Input Table No. 1 3 13" xfId="22673"/>
    <cellStyle name="LS Input Table No. 1 3 14" xfId="24152"/>
    <cellStyle name="LS Input Table No. 1 3 15" xfId="25600"/>
    <cellStyle name="LS Input Table No. 1 3 16" xfId="27107"/>
    <cellStyle name="LS Input Table No. 1 3 17" xfId="28615"/>
    <cellStyle name="LS Input Table No. 1 3 18" xfId="30047"/>
    <cellStyle name="LS Input Table No. 1 3 19" xfId="31555"/>
    <cellStyle name="LS Input Table No. 1 3 2" xfId="4358"/>
    <cellStyle name="LS Input Table No. 1 3 20" xfId="33010"/>
    <cellStyle name="LS Input Table No. 1 3 21" xfId="34449"/>
    <cellStyle name="LS Input Table No. 1 3 22" xfId="35884"/>
    <cellStyle name="LS Input Table No. 1 3 23" xfId="37315"/>
    <cellStyle name="LS Input Table No. 1 3 24" xfId="38732"/>
    <cellStyle name="LS Input Table No. 1 3 25" xfId="40234"/>
    <cellStyle name="LS Input Table No. 1 3 26" xfId="41665"/>
    <cellStyle name="LS Input Table No. 1 3 27" xfId="43090"/>
    <cellStyle name="LS Input Table No. 1 3 28" xfId="44507"/>
    <cellStyle name="LS Input Table No. 1 3 29" xfId="45917"/>
    <cellStyle name="LS Input Table No. 1 3 3" xfId="7811"/>
    <cellStyle name="LS Input Table No. 1 3 30" xfId="47323"/>
    <cellStyle name="LS Input Table No. 1 3 31" xfId="48764"/>
    <cellStyle name="LS Input Table No. 1 3 32" xfId="50196"/>
    <cellStyle name="LS Input Table No. 1 3 33" xfId="51584"/>
    <cellStyle name="LS Input Table No. 1 3 34" xfId="52970"/>
    <cellStyle name="LS Input Table No. 1 3 35" xfId="54379"/>
    <cellStyle name="LS Input Table No. 1 3 36" xfId="55754"/>
    <cellStyle name="LS Input Table No. 1 3 37" xfId="57153"/>
    <cellStyle name="LS Input Table No. 1 3 4" xfId="9270"/>
    <cellStyle name="LS Input Table No. 1 3 5" xfId="10764"/>
    <cellStyle name="LS Input Table No. 1 3 6" xfId="12213"/>
    <cellStyle name="LS Input Table No. 1 3 7" xfId="13748"/>
    <cellStyle name="LS Input Table No. 1 3 8" xfId="15202"/>
    <cellStyle name="LS Input Table No. 1 3 9" xfId="16659"/>
    <cellStyle name="LS Input Table No. 1 4" xfId="3076"/>
    <cellStyle name="LS Input Table No. 1 4 10" xfId="18408"/>
    <cellStyle name="LS Input Table No. 1 4 11" xfId="19939"/>
    <cellStyle name="LS Input Table No. 1 4 12" xfId="21382"/>
    <cellStyle name="LS Input Table No. 1 4 13" xfId="22904"/>
    <cellStyle name="LS Input Table No. 1 4 14" xfId="24381"/>
    <cellStyle name="LS Input Table No. 1 4 15" xfId="25827"/>
    <cellStyle name="LS Input Table No. 1 4 16" xfId="27331"/>
    <cellStyle name="LS Input Table No. 1 4 17" xfId="28841"/>
    <cellStyle name="LS Input Table No. 1 4 18" xfId="30273"/>
    <cellStyle name="LS Input Table No. 1 4 19" xfId="31783"/>
    <cellStyle name="LS Input Table No. 1 4 2" xfId="4573"/>
    <cellStyle name="LS Input Table No. 1 4 20" xfId="33235"/>
    <cellStyle name="LS Input Table No. 1 4 21" xfId="34674"/>
    <cellStyle name="LS Input Table No. 1 4 22" xfId="36107"/>
    <cellStyle name="LS Input Table No. 1 4 23" xfId="37541"/>
    <cellStyle name="LS Input Table No. 1 4 24" xfId="38959"/>
    <cellStyle name="LS Input Table No. 1 4 25" xfId="40454"/>
    <cellStyle name="LS Input Table No. 1 4 26" xfId="41889"/>
    <cellStyle name="LS Input Table No. 1 4 27" xfId="43312"/>
    <cellStyle name="LS Input Table No. 1 4 28" xfId="44728"/>
    <cellStyle name="LS Input Table No. 1 4 29" xfId="46136"/>
    <cellStyle name="LS Input Table No. 1 4 3" xfId="8041"/>
    <cellStyle name="LS Input Table No. 1 4 30" xfId="47540"/>
    <cellStyle name="LS Input Table No. 1 4 31" xfId="48982"/>
    <cellStyle name="LS Input Table No. 1 4 32" xfId="50414"/>
    <cellStyle name="LS Input Table No. 1 4 33" xfId="51803"/>
    <cellStyle name="LS Input Table No. 1 4 34" xfId="53186"/>
    <cellStyle name="LS Input Table No. 1 4 35" xfId="54596"/>
    <cellStyle name="LS Input Table No. 1 4 36" xfId="55969"/>
    <cellStyle name="LS Input Table No. 1 4 37" xfId="57368"/>
    <cellStyle name="LS Input Table No. 1 4 4" xfId="9497"/>
    <cellStyle name="LS Input Table No. 1 4 5" xfId="10991"/>
    <cellStyle name="LS Input Table No. 1 4 6" xfId="12440"/>
    <cellStyle name="LS Input Table No. 1 4 7" xfId="13974"/>
    <cellStyle name="LS Input Table No. 1 4 8" xfId="15432"/>
    <cellStyle name="LS Input Table No. 1 4 9" xfId="16886"/>
    <cellStyle name="LS Input Table No. 1 5" xfId="3749"/>
    <cellStyle name="LS Input Table No. 1 5 10" xfId="19079"/>
    <cellStyle name="LS Input Table No. 1 5 11" xfId="20608"/>
    <cellStyle name="LS Input Table No. 1 5 12" xfId="22045"/>
    <cellStyle name="LS Input Table No. 1 5 13" xfId="23571"/>
    <cellStyle name="LS Input Table No. 1 5 14" xfId="25047"/>
    <cellStyle name="LS Input Table No. 1 5 15" xfId="26490"/>
    <cellStyle name="LS Input Table No. 1 5 16" xfId="27999"/>
    <cellStyle name="LS Input Table No. 1 5 17" xfId="29504"/>
    <cellStyle name="LS Input Table No. 1 5 18" xfId="30940"/>
    <cellStyle name="LS Input Table No. 1 5 19" xfId="32446"/>
    <cellStyle name="LS Input Table No. 1 5 2" xfId="5227"/>
    <cellStyle name="LS Input Table No. 1 5 20" xfId="33898"/>
    <cellStyle name="LS Input Table No. 1 5 21" xfId="35341"/>
    <cellStyle name="LS Input Table No. 1 5 22" xfId="36771"/>
    <cellStyle name="LS Input Table No. 1 5 23" xfId="38201"/>
    <cellStyle name="LS Input Table No. 1 5 24" xfId="39624"/>
    <cellStyle name="LS Input Table No. 1 5 25" xfId="41111"/>
    <cellStyle name="LS Input Table No. 1 5 26" xfId="42550"/>
    <cellStyle name="LS Input Table No. 1 5 27" xfId="43974"/>
    <cellStyle name="LS Input Table No. 1 5 28" xfId="45386"/>
    <cellStyle name="LS Input Table No. 1 5 29" xfId="46791"/>
    <cellStyle name="LS Input Table No. 1 5 3" xfId="8713"/>
    <cellStyle name="LS Input Table No. 1 5 30" xfId="48198"/>
    <cellStyle name="LS Input Table No. 1 5 31" xfId="49634"/>
    <cellStyle name="LS Input Table No. 1 5 32" xfId="51067"/>
    <cellStyle name="LS Input Table No. 1 5 33" xfId="52456"/>
    <cellStyle name="LS Input Table No. 1 5 34" xfId="53839"/>
    <cellStyle name="LS Input Table No. 1 5 35" xfId="55248"/>
    <cellStyle name="LS Input Table No. 1 5 36" xfId="56621"/>
    <cellStyle name="LS Input Table No. 1 5 37" xfId="58017"/>
    <cellStyle name="LS Input Table No. 1 5 4" xfId="10168"/>
    <cellStyle name="LS Input Table No. 1 5 5" xfId="11658"/>
    <cellStyle name="LS Input Table No. 1 5 6" xfId="13108"/>
    <cellStyle name="LS Input Table No. 1 5 7" xfId="14641"/>
    <cellStyle name="LS Input Table No. 1 5 8" xfId="16099"/>
    <cellStyle name="LS Input Table No. 1 5 9" xfId="17554"/>
    <cellStyle name="LS Input Table No. 1 6" xfId="3679"/>
    <cellStyle name="LS Input Table No. 1 6 10" xfId="19009"/>
    <cellStyle name="LS Input Table No. 1 6 11" xfId="20538"/>
    <cellStyle name="LS Input Table No. 1 6 12" xfId="21975"/>
    <cellStyle name="LS Input Table No. 1 6 13" xfId="23501"/>
    <cellStyle name="LS Input Table No. 1 6 14" xfId="24977"/>
    <cellStyle name="LS Input Table No. 1 6 15" xfId="26420"/>
    <cellStyle name="LS Input Table No. 1 6 16" xfId="27929"/>
    <cellStyle name="LS Input Table No. 1 6 17" xfId="29434"/>
    <cellStyle name="LS Input Table No. 1 6 18" xfId="30870"/>
    <cellStyle name="LS Input Table No. 1 6 19" xfId="32376"/>
    <cellStyle name="LS Input Table No. 1 6 2" xfId="5157"/>
    <cellStyle name="LS Input Table No. 1 6 20" xfId="33829"/>
    <cellStyle name="LS Input Table No. 1 6 21" xfId="35271"/>
    <cellStyle name="LS Input Table No. 1 6 22" xfId="36701"/>
    <cellStyle name="LS Input Table No. 1 6 23" xfId="38131"/>
    <cellStyle name="LS Input Table No. 1 6 24" xfId="39554"/>
    <cellStyle name="LS Input Table No. 1 6 25" xfId="41042"/>
    <cellStyle name="LS Input Table No. 1 6 26" xfId="42481"/>
    <cellStyle name="LS Input Table No. 1 6 27" xfId="43905"/>
    <cellStyle name="LS Input Table No. 1 6 28" xfId="45317"/>
    <cellStyle name="LS Input Table No. 1 6 29" xfId="46722"/>
    <cellStyle name="LS Input Table No. 1 6 3" xfId="8643"/>
    <cellStyle name="LS Input Table No. 1 6 30" xfId="48128"/>
    <cellStyle name="LS Input Table No. 1 6 31" xfId="49565"/>
    <cellStyle name="LS Input Table No. 1 6 32" xfId="50998"/>
    <cellStyle name="LS Input Table No. 1 6 33" xfId="52387"/>
    <cellStyle name="LS Input Table No. 1 6 34" xfId="53770"/>
    <cellStyle name="LS Input Table No. 1 6 35" xfId="55179"/>
    <cellStyle name="LS Input Table No. 1 6 36" xfId="56552"/>
    <cellStyle name="LS Input Table No. 1 6 37" xfId="57948"/>
    <cellStyle name="LS Input Table No. 1 6 4" xfId="10098"/>
    <cellStyle name="LS Input Table No. 1 6 5" xfId="11588"/>
    <cellStyle name="LS Input Table No. 1 6 6" xfId="13039"/>
    <cellStyle name="LS Input Table No. 1 6 7" xfId="14571"/>
    <cellStyle name="LS Input Table No. 1 6 8" xfId="16029"/>
    <cellStyle name="LS Input Table No. 1 6 9" xfId="17484"/>
    <cellStyle name="LS Input Table No. 1 7" xfId="3384"/>
    <cellStyle name="LS Input Table No. 1 7 10" xfId="18714"/>
    <cellStyle name="LS Input Table No. 1 7 11" xfId="20244"/>
    <cellStyle name="LS Input Table No. 1 7 12" xfId="21682"/>
    <cellStyle name="LS Input Table No. 1 7 13" xfId="23209"/>
    <cellStyle name="LS Input Table No. 1 7 14" xfId="24684"/>
    <cellStyle name="LS Input Table No. 1 7 15" xfId="26128"/>
    <cellStyle name="LS Input Table No. 1 7 16" xfId="27636"/>
    <cellStyle name="LS Input Table No. 1 7 17" xfId="29143"/>
    <cellStyle name="LS Input Table No. 1 7 18" xfId="30576"/>
    <cellStyle name="LS Input Table No. 1 7 19" xfId="32085"/>
    <cellStyle name="LS Input Table No. 1 7 2" xfId="4868"/>
    <cellStyle name="LS Input Table No. 1 7 20" xfId="33537"/>
    <cellStyle name="LS Input Table No. 1 7 21" xfId="34978"/>
    <cellStyle name="LS Input Table No. 1 7 22" xfId="36408"/>
    <cellStyle name="LS Input Table No. 1 7 23" xfId="37838"/>
    <cellStyle name="LS Input Table No. 1 7 24" xfId="39262"/>
    <cellStyle name="LS Input Table No. 1 7 25" xfId="40753"/>
    <cellStyle name="LS Input Table No. 1 7 26" xfId="42190"/>
    <cellStyle name="LS Input Table No. 1 7 27" xfId="43612"/>
    <cellStyle name="LS Input Table No. 1 7 28" xfId="45025"/>
    <cellStyle name="LS Input Table No. 1 7 29" xfId="46433"/>
    <cellStyle name="LS Input Table No. 1 7 3" xfId="8348"/>
    <cellStyle name="LS Input Table No. 1 7 30" xfId="47839"/>
    <cellStyle name="LS Input Table No. 1 7 31" xfId="49277"/>
    <cellStyle name="LS Input Table No. 1 7 32" xfId="50709"/>
    <cellStyle name="LS Input Table No. 1 7 33" xfId="52099"/>
    <cellStyle name="LS Input Table No. 1 7 34" xfId="53480"/>
    <cellStyle name="LS Input Table No. 1 7 35" xfId="54891"/>
    <cellStyle name="LS Input Table No. 1 7 36" xfId="56263"/>
    <cellStyle name="LS Input Table No. 1 7 37" xfId="57661"/>
    <cellStyle name="LS Input Table No. 1 7 4" xfId="9805"/>
    <cellStyle name="LS Input Table No. 1 7 5" xfId="11294"/>
    <cellStyle name="LS Input Table No. 1 7 6" xfId="12745"/>
    <cellStyle name="LS Input Table No. 1 7 7" xfId="14278"/>
    <cellStyle name="LS Input Table No. 1 7 8" xfId="15736"/>
    <cellStyle name="LS Input Table No. 1 7 9" xfId="17191"/>
    <cellStyle name="LS Input Table No. 1 8" xfId="3031"/>
    <cellStyle name="LS Input Table No. 1 8 10" xfId="18363"/>
    <cellStyle name="LS Input Table No. 1 8 11" xfId="19895"/>
    <cellStyle name="LS Input Table No. 1 8 12" xfId="21340"/>
    <cellStyle name="LS Input Table No. 1 8 13" xfId="22859"/>
    <cellStyle name="LS Input Table No. 1 8 14" xfId="24338"/>
    <cellStyle name="LS Input Table No. 1 8 15" xfId="25783"/>
    <cellStyle name="LS Input Table No. 1 8 16" xfId="27287"/>
    <cellStyle name="LS Input Table No. 1 8 17" xfId="28796"/>
    <cellStyle name="LS Input Table No. 1 8 18" xfId="30229"/>
    <cellStyle name="LS Input Table No. 1 8 19" xfId="31740"/>
    <cellStyle name="LS Input Table No. 1 8 2" xfId="4532"/>
    <cellStyle name="LS Input Table No. 1 8 20" xfId="33194"/>
    <cellStyle name="LS Input Table No. 1 8 21" xfId="34630"/>
    <cellStyle name="LS Input Table No. 1 8 22" xfId="36065"/>
    <cellStyle name="LS Input Table No. 1 8 23" xfId="37499"/>
    <cellStyle name="LS Input Table No. 1 8 24" xfId="38916"/>
    <cellStyle name="LS Input Table No. 1 8 25" xfId="40413"/>
    <cellStyle name="LS Input Table No. 1 8 26" xfId="41845"/>
    <cellStyle name="LS Input Table No. 1 8 27" xfId="43270"/>
    <cellStyle name="LS Input Table No. 1 8 28" xfId="44685"/>
    <cellStyle name="LS Input Table No. 1 8 29" xfId="46094"/>
    <cellStyle name="LS Input Table No. 1 8 3" xfId="7997"/>
    <cellStyle name="LS Input Table No. 1 8 30" xfId="47498"/>
    <cellStyle name="LS Input Table No. 1 8 31" xfId="48941"/>
    <cellStyle name="LS Input Table No. 1 8 32" xfId="50372"/>
    <cellStyle name="LS Input Table No. 1 8 33" xfId="51761"/>
    <cellStyle name="LS Input Table No. 1 8 34" xfId="53145"/>
    <cellStyle name="LS Input Table No. 1 8 35" xfId="54555"/>
    <cellStyle name="LS Input Table No. 1 8 36" xfId="55928"/>
    <cellStyle name="LS Input Table No. 1 8 37" xfId="57327"/>
    <cellStyle name="LS Input Table No. 1 8 4" xfId="9453"/>
    <cellStyle name="LS Input Table No. 1 8 5" xfId="10947"/>
    <cellStyle name="LS Input Table No. 1 8 6" xfId="12399"/>
    <cellStyle name="LS Input Table No. 1 8 7" xfId="13930"/>
    <cellStyle name="LS Input Table No. 1 8 8" xfId="15387"/>
    <cellStyle name="LS Input Table No. 1 8 9" xfId="16843"/>
    <cellStyle name="LS Input Table No. 1 9" xfId="3401"/>
    <cellStyle name="LS Input Table No. 1 9 10" xfId="18731"/>
    <cellStyle name="LS Input Table No. 1 9 11" xfId="20261"/>
    <cellStyle name="LS Input Table No. 1 9 12" xfId="21699"/>
    <cellStyle name="LS Input Table No. 1 9 13" xfId="23226"/>
    <cellStyle name="LS Input Table No. 1 9 14" xfId="24701"/>
    <cellStyle name="LS Input Table No. 1 9 15" xfId="26145"/>
    <cellStyle name="LS Input Table No. 1 9 16" xfId="27653"/>
    <cellStyle name="LS Input Table No. 1 9 17" xfId="29160"/>
    <cellStyle name="LS Input Table No. 1 9 18" xfId="30593"/>
    <cellStyle name="LS Input Table No. 1 9 19" xfId="32102"/>
    <cellStyle name="LS Input Table No. 1 9 2" xfId="4885"/>
    <cellStyle name="LS Input Table No. 1 9 20" xfId="33554"/>
    <cellStyle name="LS Input Table No. 1 9 21" xfId="34995"/>
    <cellStyle name="LS Input Table No. 1 9 22" xfId="36425"/>
    <cellStyle name="LS Input Table No. 1 9 23" xfId="37855"/>
    <cellStyle name="LS Input Table No. 1 9 24" xfId="39279"/>
    <cellStyle name="LS Input Table No. 1 9 25" xfId="40770"/>
    <cellStyle name="LS Input Table No. 1 9 26" xfId="42207"/>
    <cellStyle name="LS Input Table No. 1 9 27" xfId="43629"/>
    <cellStyle name="LS Input Table No. 1 9 28" xfId="45042"/>
    <cellStyle name="LS Input Table No. 1 9 29" xfId="46450"/>
    <cellStyle name="LS Input Table No. 1 9 3" xfId="8365"/>
    <cellStyle name="LS Input Table No. 1 9 30" xfId="47856"/>
    <cellStyle name="LS Input Table No. 1 9 31" xfId="49294"/>
    <cellStyle name="LS Input Table No. 1 9 32" xfId="50726"/>
    <cellStyle name="LS Input Table No. 1 9 33" xfId="52116"/>
    <cellStyle name="LS Input Table No. 1 9 34" xfId="53497"/>
    <cellStyle name="LS Input Table No. 1 9 35" xfId="54908"/>
    <cellStyle name="LS Input Table No. 1 9 36" xfId="56280"/>
    <cellStyle name="LS Input Table No. 1 9 37" xfId="57678"/>
    <cellStyle name="LS Input Table No. 1 9 4" xfId="9822"/>
    <cellStyle name="LS Input Table No. 1 9 5" xfId="11311"/>
    <cellStyle name="LS Input Table No. 1 9 6" xfId="12762"/>
    <cellStyle name="LS Input Table No. 1 9 7" xfId="14295"/>
    <cellStyle name="LS Input Table No. 1 9 8" xfId="15753"/>
    <cellStyle name="LS Input Table No. 1 9 9" xfId="17208"/>
    <cellStyle name="LS Output Table No. 2+" xfId="1178"/>
    <cellStyle name="LS Output Table No. 2+ 10" xfId="2608"/>
    <cellStyle name="LS Output Table No. 2+ 11" xfId="2679"/>
    <cellStyle name="LS Output Table No. 2+ 12" xfId="5872"/>
    <cellStyle name="LS Output Table No. 2+ 13" xfId="6597"/>
    <cellStyle name="LS Output Table No. 2+ 14" xfId="6468"/>
    <cellStyle name="LS Output Table No. 2+ 15" xfId="6205"/>
    <cellStyle name="LS Output Table No. 2+ 16" xfId="13666"/>
    <cellStyle name="LS Output Table No. 2+ 17" xfId="19246"/>
    <cellStyle name="LS Output Table No. 2+ 18" xfId="7062"/>
    <cellStyle name="LS Output Table No. 2+ 19" xfId="6328"/>
    <cellStyle name="LS Output Table No. 2+ 2" xfId="3224"/>
    <cellStyle name="LS Output Table No. 2+ 2 10" xfId="18556"/>
    <cellStyle name="LS Output Table No. 2+ 2 11" xfId="20086"/>
    <cellStyle name="LS Output Table No. 2+ 2 12" xfId="21529"/>
    <cellStyle name="LS Output Table No. 2+ 2 13" xfId="23051"/>
    <cellStyle name="LS Output Table No. 2+ 2 14" xfId="24528"/>
    <cellStyle name="LS Output Table No. 2+ 2 15" xfId="25973"/>
    <cellStyle name="LS Output Table No. 2+ 2 16" xfId="27478"/>
    <cellStyle name="LS Output Table No. 2+ 2 17" xfId="28989"/>
    <cellStyle name="LS Output Table No. 2+ 2 18" xfId="30420"/>
    <cellStyle name="LS Output Table No. 2+ 2 19" xfId="31928"/>
    <cellStyle name="LS Output Table No. 2+ 2 2" xfId="4718"/>
    <cellStyle name="LS Output Table No. 2+ 2 20" xfId="33381"/>
    <cellStyle name="LS Output Table No. 2+ 2 21" xfId="34821"/>
    <cellStyle name="LS Output Table No. 2+ 2 22" xfId="36252"/>
    <cellStyle name="LS Output Table No. 2+ 2 23" xfId="37686"/>
    <cellStyle name="LS Output Table No. 2+ 2 24" xfId="39106"/>
    <cellStyle name="LS Output Table No. 2+ 2 25" xfId="40601"/>
    <cellStyle name="LS Output Table No. 2+ 2 26" xfId="42035"/>
    <cellStyle name="LS Output Table No. 2+ 2 27" xfId="43457"/>
    <cellStyle name="LS Output Table No. 2+ 2 28" xfId="44873"/>
    <cellStyle name="LS Output Table No. 2+ 2 29" xfId="46283"/>
    <cellStyle name="LS Output Table No. 2+ 2 3" xfId="8189"/>
    <cellStyle name="LS Output Table No. 2+ 2 30" xfId="47687"/>
    <cellStyle name="LS Output Table No. 2+ 2 31" xfId="49128"/>
    <cellStyle name="LS Output Table No. 2+ 2 32" xfId="50559"/>
    <cellStyle name="LS Output Table No. 2+ 2 33" xfId="51949"/>
    <cellStyle name="LS Output Table No. 2+ 2 34" xfId="53331"/>
    <cellStyle name="LS Output Table No. 2+ 2 35" xfId="54741"/>
    <cellStyle name="LS Output Table No. 2+ 2 36" xfId="56114"/>
    <cellStyle name="LS Output Table No. 2+ 2 37" xfId="57513"/>
    <cellStyle name="LS Output Table No. 2+ 2 38" xfId="59167"/>
    <cellStyle name="LS Output Table No. 2+ 2 4" xfId="9645"/>
    <cellStyle name="LS Output Table No. 2+ 2 5" xfId="11138"/>
    <cellStyle name="LS Output Table No. 2+ 2 6" xfId="12588"/>
    <cellStyle name="LS Output Table No. 2+ 2 7" xfId="14120"/>
    <cellStyle name="LS Output Table No. 2+ 2 8" xfId="15580"/>
    <cellStyle name="LS Output Table No. 2+ 2 9" xfId="17032"/>
    <cellStyle name="LS Output Table No. 2+ 20" xfId="20440"/>
    <cellStyle name="LS Output Table No. 2+ 21" xfId="6454"/>
    <cellStyle name="LS Output Table No. 2+ 22" xfId="29385"/>
    <cellStyle name="LS Output Table No. 2+ 23" xfId="22766"/>
    <cellStyle name="LS Output Table No. 2+ 24" xfId="40113"/>
    <cellStyle name="LS Output Table No. 2+ 25" xfId="13684"/>
    <cellStyle name="LS Output Table No. 2+ 26" xfId="40200"/>
    <cellStyle name="LS Output Table No. 2+ 27" xfId="6035"/>
    <cellStyle name="LS Output Table No. 2+ 28" xfId="58581"/>
    <cellStyle name="LS Output Table No. 2+ 3" xfId="2481"/>
    <cellStyle name="LS Output Table No. 2+ 3 10" xfId="7427"/>
    <cellStyle name="LS Output Table No. 2+ 3 11" xfId="5921"/>
    <cellStyle name="LS Output Table No. 2+ 3 12" xfId="6873"/>
    <cellStyle name="LS Output Table No. 2+ 3 13" xfId="10660"/>
    <cellStyle name="LS Output Table No. 2+ 3 14" xfId="7417"/>
    <cellStyle name="LS Output Table No. 2+ 3 15" xfId="7439"/>
    <cellStyle name="LS Output Table No. 2+ 3 16" xfId="12735"/>
    <cellStyle name="LS Output Table No. 2+ 3 17" xfId="18108"/>
    <cellStyle name="LS Output Table No. 2+ 3 18" xfId="6526"/>
    <cellStyle name="LS Output Table No. 2+ 3 19" xfId="6618"/>
    <cellStyle name="LS Output Table No. 2+ 3 2" xfId="2715"/>
    <cellStyle name="LS Output Table No. 2+ 3 20" xfId="24675"/>
    <cellStyle name="LS Output Table No. 2+ 3 21" xfId="13659"/>
    <cellStyle name="LS Output Table No. 2+ 3 22" xfId="7347"/>
    <cellStyle name="LS Output Table No. 2+ 3 23" xfId="9209"/>
    <cellStyle name="LS Output Table No. 2+ 3 24" xfId="25569"/>
    <cellStyle name="LS Output Table No. 2+ 3 25" xfId="7313"/>
    <cellStyle name="LS Output Table No. 2+ 3 26" xfId="27484"/>
    <cellStyle name="LS Output Table No. 2+ 3 27" xfId="19563"/>
    <cellStyle name="LS Output Table No. 2+ 3 28" xfId="9979"/>
    <cellStyle name="LS Output Table No. 2+ 3 29" xfId="16584"/>
    <cellStyle name="LS Output Table No. 2+ 3 3" xfId="5809"/>
    <cellStyle name="LS Output Table No. 2+ 3 30" xfId="40115"/>
    <cellStyle name="LS Output Table No. 2+ 3 31" xfId="7249"/>
    <cellStyle name="LS Output Table No. 2+ 3 32" xfId="15182"/>
    <cellStyle name="LS Output Table No. 2+ 3 33" xfId="25553"/>
    <cellStyle name="LS Output Table No. 2+ 3 34" xfId="6449"/>
    <cellStyle name="LS Output Table No. 2+ 3 35" xfId="35835"/>
    <cellStyle name="LS Output Table No. 2+ 3 36" xfId="7124"/>
    <cellStyle name="LS Output Table No. 2+ 3 37" xfId="54341"/>
    <cellStyle name="LS Output Table No. 2+ 3 4" xfId="6345"/>
    <cellStyle name="LS Output Table No. 2+ 3 5" xfId="6010"/>
    <cellStyle name="LS Output Table No. 2+ 3 6" xfId="6785"/>
    <cellStyle name="LS Output Table No. 2+ 3 7" xfId="7586"/>
    <cellStyle name="LS Output Table No. 2+ 3 8" xfId="6318"/>
    <cellStyle name="LS Output Table No. 2+ 3 9" xfId="7351"/>
    <cellStyle name="LS Output Table No. 2+ 4" xfId="3095"/>
    <cellStyle name="LS Output Table No. 2+ 4 10" xfId="18427"/>
    <cellStyle name="LS Output Table No. 2+ 4 11" xfId="19957"/>
    <cellStyle name="LS Output Table No. 2+ 4 12" xfId="21400"/>
    <cellStyle name="LS Output Table No. 2+ 4 13" xfId="22923"/>
    <cellStyle name="LS Output Table No. 2+ 4 14" xfId="24400"/>
    <cellStyle name="LS Output Table No. 2+ 4 15" xfId="25845"/>
    <cellStyle name="LS Output Table No. 2+ 4 16" xfId="27350"/>
    <cellStyle name="LS Output Table No. 2+ 4 17" xfId="28860"/>
    <cellStyle name="LS Output Table No. 2+ 4 18" xfId="30291"/>
    <cellStyle name="LS Output Table No. 2+ 4 19" xfId="31801"/>
    <cellStyle name="LS Output Table No. 2+ 4 2" xfId="4591"/>
    <cellStyle name="LS Output Table No. 2+ 4 20" xfId="33253"/>
    <cellStyle name="LS Output Table No. 2+ 4 21" xfId="34693"/>
    <cellStyle name="LS Output Table No. 2+ 4 22" xfId="36125"/>
    <cellStyle name="LS Output Table No. 2+ 4 23" xfId="37559"/>
    <cellStyle name="LS Output Table No. 2+ 4 24" xfId="38977"/>
    <cellStyle name="LS Output Table No. 2+ 4 25" xfId="40472"/>
    <cellStyle name="LS Output Table No. 2+ 4 26" xfId="41907"/>
    <cellStyle name="LS Output Table No. 2+ 4 27" xfId="43330"/>
    <cellStyle name="LS Output Table No. 2+ 4 28" xfId="44746"/>
    <cellStyle name="LS Output Table No. 2+ 4 29" xfId="46154"/>
    <cellStyle name="LS Output Table No. 2+ 4 3" xfId="8060"/>
    <cellStyle name="LS Output Table No. 2+ 4 30" xfId="47559"/>
    <cellStyle name="LS Output Table No. 2+ 4 31" xfId="49000"/>
    <cellStyle name="LS Output Table No. 2+ 4 32" xfId="50432"/>
    <cellStyle name="LS Output Table No. 2+ 4 33" xfId="51821"/>
    <cellStyle name="LS Output Table No. 2+ 4 34" xfId="53204"/>
    <cellStyle name="LS Output Table No. 2+ 4 35" xfId="54614"/>
    <cellStyle name="LS Output Table No. 2+ 4 36" xfId="55987"/>
    <cellStyle name="LS Output Table No. 2+ 4 37" xfId="57386"/>
    <cellStyle name="LS Output Table No. 2+ 4 4" xfId="9516"/>
    <cellStyle name="LS Output Table No. 2+ 4 5" xfId="11010"/>
    <cellStyle name="LS Output Table No. 2+ 4 6" xfId="12459"/>
    <cellStyle name="LS Output Table No. 2+ 4 7" xfId="13993"/>
    <cellStyle name="LS Output Table No. 2+ 4 8" xfId="15451"/>
    <cellStyle name="LS Output Table No. 2+ 4 9" xfId="16904"/>
    <cellStyle name="LS Output Table No. 2+ 5" xfId="3438"/>
    <cellStyle name="LS Output Table No. 2+ 5 10" xfId="18768"/>
    <cellStyle name="LS Output Table No. 2+ 5 11" xfId="20298"/>
    <cellStyle name="LS Output Table No. 2+ 5 12" xfId="21736"/>
    <cellStyle name="LS Output Table No. 2+ 5 13" xfId="23263"/>
    <cellStyle name="LS Output Table No. 2+ 5 14" xfId="24738"/>
    <cellStyle name="LS Output Table No. 2+ 5 15" xfId="26182"/>
    <cellStyle name="LS Output Table No. 2+ 5 16" xfId="27690"/>
    <cellStyle name="LS Output Table No. 2+ 5 17" xfId="29197"/>
    <cellStyle name="LS Output Table No. 2+ 5 18" xfId="30630"/>
    <cellStyle name="LS Output Table No. 2+ 5 19" xfId="32139"/>
    <cellStyle name="LS Output Table No. 2+ 5 2" xfId="4922"/>
    <cellStyle name="LS Output Table No. 2+ 5 20" xfId="33591"/>
    <cellStyle name="LS Output Table No. 2+ 5 21" xfId="35032"/>
    <cellStyle name="LS Output Table No. 2+ 5 22" xfId="36462"/>
    <cellStyle name="LS Output Table No. 2+ 5 23" xfId="37892"/>
    <cellStyle name="LS Output Table No. 2+ 5 24" xfId="39316"/>
    <cellStyle name="LS Output Table No. 2+ 5 25" xfId="40807"/>
    <cellStyle name="LS Output Table No. 2+ 5 26" xfId="42244"/>
    <cellStyle name="LS Output Table No. 2+ 5 27" xfId="43666"/>
    <cellStyle name="LS Output Table No. 2+ 5 28" xfId="45079"/>
    <cellStyle name="LS Output Table No. 2+ 5 29" xfId="46487"/>
    <cellStyle name="LS Output Table No. 2+ 5 3" xfId="8402"/>
    <cellStyle name="LS Output Table No. 2+ 5 30" xfId="47893"/>
    <cellStyle name="LS Output Table No. 2+ 5 31" xfId="49331"/>
    <cellStyle name="LS Output Table No. 2+ 5 32" xfId="50763"/>
    <cellStyle name="LS Output Table No. 2+ 5 33" xfId="52153"/>
    <cellStyle name="LS Output Table No. 2+ 5 34" xfId="53534"/>
    <cellStyle name="LS Output Table No. 2+ 5 35" xfId="54945"/>
    <cellStyle name="LS Output Table No. 2+ 5 36" xfId="56317"/>
    <cellStyle name="LS Output Table No. 2+ 5 37" xfId="57715"/>
    <cellStyle name="LS Output Table No. 2+ 5 4" xfId="9859"/>
    <cellStyle name="LS Output Table No. 2+ 5 5" xfId="11348"/>
    <cellStyle name="LS Output Table No. 2+ 5 6" xfId="12799"/>
    <cellStyle name="LS Output Table No. 2+ 5 7" xfId="14332"/>
    <cellStyle name="LS Output Table No. 2+ 5 8" xfId="15790"/>
    <cellStyle name="LS Output Table No. 2+ 5 9" xfId="17245"/>
    <cellStyle name="LS Output Table No. 2+ 6" xfId="3818"/>
    <cellStyle name="LS Output Table No. 2+ 6 10" xfId="19148"/>
    <cellStyle name="LS Output Table No. 2+ 6 11" xfId="20677"/>
    <cellStyle name="LS Output Table No. 2+ 6 12" xfId="22114"/>
    <cellStyle name="LS Output Table No. 2+ 6 13" xfId="23640"/>
    <cellStyle name="LS Output Table No. 2+ 6 14" xfId="25116"/>
    <cellStyle name="LS Output Table No. 2+ 6 15" xfId="26559"/>
    <cellStyle name="LS Output Table No. 2+ 6 16" xfId="28068"/>
    <cellStyle name="LS Output Table No. 2+ 6 17" xfId="29573"/>
    <cellStyle name="LS Output Table No. 2+ 6 18" xfId="31009"/>
    <cellStyle name="LS Output Table No. 2+ 6 19" xfId="32515"/>
    <cellStyle name="LS Output Table No. 2+ 6 2" xfId="5296"/>
    <cellStyle name="LS Output Table No. 2+ 6 20" xfId="33967"/>
    <cellStyle name="LS Output Table No. 2+ 6 21" xfId="35409"/>
    <cellStyle name="LS Output Table No. 2+ 6 22" xfId="36840"/>
    <cellStyle name="LS Output Table No. 2+ 6 23" xfId="38269"/>
    <cellStyle name="LS Output Table No. 2+ 6 24" xfId="39693"/>
    <cellStyle name="LS Output Table No. 2+ 6 25" xfId="41179"/>
    <cellStyle name="LS Output Table No. 2+ 6 26" xfId="42619"/>
    <cellStyle name="LS Output Table No. 2+ 6 27" xfId="44042"/>
    <cellStyle name="LS Output Table No. 2+ 6 28" xfId="45455"/>
    <cellStyle name="LS Output Table No. 2+ 6 29" xfId="46859"/>
    <cellStyle name="LS Output Table No. 2+ 6 3" xfId="8781"/>
    <cellStyle name="LS Output Table No. 2+ 6 30" xfId="48267"/>
    <cellStyle name="LS Output Table No. 2+ 6 31" xfId="49703"/>
    <cellStyle name="LS Output Table No. 2+ 6 32" xfId="51136"/>
    <cellStyle name="LS Output Table No. 2+ 6 33" xfId="52524"/>
    <cellStyle name="LS Output Table No. 2+ 6 34" xfId="53908"/>
    <cellStyle name="LS Output Table No. 2+ 6 35" xfId="55316"/>
    <cellStyle name="LS Output Table No. 2+ 6 36" xfId="56690"/>
    <cellStyle name="LS Output Table No. 2+ 6 37" xfId="58085"/>
    <cellStyle name="LS Output Table No. 2+ 6 4" xfId="10237"/>
    <cellStyle name="LS Output Table No. 2+ 6 5" xfId="11727"/>
    <cellStyle name="LS Output Table No. 2+ 6 6" xfId="13177"/>
    <cellStyle name="LS Output Table No. 2+ 6 7" xfId="14709"/>
    <cellStyle name="LS Output Table No. 2+ 6 8" xfId="16168"/>
    <cellStyle name="LS Output Table No. 2+ 6 9" xfId="17623"/>
    <cellStyle name="LS Output Table No. 2+ 7" xfId="3079"/>
    <cellStyle name="LS Output Table No. 2+ 7 10" xfId="18411"/>
    <cellStyle name="LS Output Table No. 2+ 7 11" xfId="19941"/>
    <cellStyle name="LS Output Table No. 2+ 7 12" xfId="21384"/>
    <cellStyle name="LS Output Table No. 2+ 7 13" xfId="22907"/>
    <cellStyle name="LS Output Table No. 2+ 7 14" xfId="24384"/>
    <cellStyle name="LS Output Table No. 2+ 7 15" xfId="25829"/>
    <cellStyle name="LS Output Table No. 2+ 7 16" xfId="27334"/>
    <cellStyle name="LS Output Table No. 2+ 7 17" xfId="28844"/>
    <cellStyle name="LS Output Table No. 2+ 7 18" xfId="30275"/>
    <cellStyle name="LS Output Table No. 2+ 7 19" xfId="31785"/>
    <cellStyle name="LS Output Table No. 2+ 7 2" xfId="4575"/>
    <cellStyle name="LS Output Table No. 2+ 7 20" xfId="33237"/>
    <cellStyle name="LS Output Table No. 2+ 7 21" xfId="34677"/>
    <cellStyle name="LS Output Table No. 2+ 7 22" xfId="36109"/>
    <cellStyle name="LS Output Table No. 2+ 7 23" xfId="37543"/>
    <cellStyle name="LS Output Table No. 2+ 7 24" xfId="38961"/>
    <cellStyle name="LS Output Table No. 2+ 7 25" xfId="40456"/>
    <cellStyle name="LS Output Table No. 2+ 7 26" xfId="41891"/>
    <cellStyle name="LS Output Table No. 2+ 7 27" xfId="43314"/>
    <cellStyle name="LS Output Table No. 2+ 7 28" xfId="44730"/>
    <cellStyle name="LS Output Table No. 2+ 7 29" xfId="46138"/>
    <cellStyle name="LS Output Table No. 2+ 7 3" xfId="8044"/>
    <cellStyle name="LS Output Table No. 2+ 7 30" xfId="47543"/>
    <cellStyle name="LS Output Table No. 2+ 7 31" xfId="48984"/>
    <cellStyle name="LS Output Table No. 2+ 7 32" xfId="50416"/>
    <cellStyle name="LS Output Table No. 2+ 7 33" xfId="51805"/>
    <cellStyle name="LS Output Table No. 2+ 7 34" xfId="53188"/>
    <cellStyle name="LS Output Table No. 2+ 7 35" xfId="54598"/>
    <cellStyle name="LS Output Table No. 2+ 7 36" xfId="55971"/>
    <cellStyle name="LS Output Table No. 2+ 7 37" xfId="57370"/>
    <cellStyle name="LS Output Table No. 2+ 7 4" xfId="9500"/>
    <cellStyle name="LS Output Table No. 2+ 7 5" xfId="10994"/>
    <cellStyle name="LS Output Table No. 2+ 7 6" xfId="12443"/>
    <cellStyle name="LS Output Table No. 2+ 7 7" xfId="13977"/>
    <cellStyle name="LS Output Table No. 2+ 7 8" xfId="15435"/>
    <cellStyle name="LS Output Table No. 2+ 7 9" xfId="16888"/>
    <cellStyle name="LS Output Table No. 2+ 8" xfId="3137"/>
    <cellStyle name="LS Output Table No. 2+ 8 10" xfId="18469"/>
    <cellStyle name="LS Output Table No. 2+ 8 11" xfId="19999"/>
    <cellStyle name="LS Output Table No. 2+ 8 12" xfId="21442"/>
    <cellStyle name="LS Output Table No. 2+ 8 13" xfId="22964"/>
    <cellStyle name="LS Output Table No. 2+ 8 14" xfId="24442"/>
    <cellStyle name="LS Output Table No. 2+ 8 15" xfId="25887"/>
    <cellStyle name="LS Output Table No. 2+ 8 16" xfId="27391"/>
    <cellStyle name="LS Output Table No. 2+ 8 17" xfId="28902"/>
    <cellStyle name="LS Output Table No. 2+ 8 18" xfId="30333"/>
    <cellStyle name="LS Output Table No. 2+ 8 19" xfId="31842"/>
    <cellStyle name="LS Output Table No. 2+ 8 2" xfId="4632"/>
    <cellStyle name="LS Output Table No. 2+ 8 20" xfId="33295"/>
    <cellStyle name="LS Output Table No. 2+ 8 21" xfId="34734"/>
    <cellStyle name="LS Output Table No. 2+ 8 22" xfId="36166"/>
    <cellStyle name="LS Output Table No. 2+ 8 23" xfId="37600"/>
    <cellStyle name="LS Output Table No. 2+ 8 24" xfId="39019"/>
    <cellStyle name="LS Output Table No. 2+ 8 25" xfId="40514"/>
    <cellStyle name="LS Output Table No. 2+ 8 26" xfId="41949"/>
    <cellStyle name="LS Output Table No. 2+ 8 27" xfId="43371"/>
    <cellStyle name="LS Output Table No. 2+ 8 28" xfId="44787"/>
    <cellStyle name="LS Output Table No. 2+ 8 29" xfId="46196"/>
    <cellStyle name="LS Output Table No. 2+ 8 3" xfId="8102"/>
    <cellStyle name="LS Output Table No. 2+ 8 30" xfId="47600"/>
    <cellStyle name="LS Output Table No. 2+ 8 31" xfId="49042"/>
    <cellStyle name="LS Output Table No. 2+ 8 32" xfId="50473"/>
    <cellStyle name="LS Output Table No. 2+ 8 33" xfId="51862"/>
    <cellStyle name="LS Output Table No. 2+ 8 34" xfId="53245"/>
    <cellStyle name="LS Output Table No. 2+ 8 35" xfId="54655"/>
    <cellStyle name="LS Output Table No. 2+ 8 36" xfId="56028"/>
    <cellStyle name="LS Output Table No. 2+ 8 37" xfId="57427"/>
    <cellStyle name="LS Output Table No. 2+ 8 4" xfId="9558"/>
    <cellStyle name="LS Output Table No. 2+ 8 5" xfId="11052"/>
    <cellStyle name="LS Output Table No. 2+ 8 6" xfId="12501"/>
    <cellStyle name="LS Output Table No. 2+ 8 7" xfId="14034"/>
    <cellStyle name="LS Output Table No. 2+ 8 8" xfId="15493"/>
    <cellStyle name="LS Output Table No. 2+ 8 9" xfId="16945"/>
    <cellStyle name="LS Output Table No. 2+ 9" xfId="3645"/>
    <cellStyle name="LS Output Table No. 2+ 9 10" xfId="18975"/>
    <cellStyle name="LS Output Table No. 2+ 9 11" xfId="20504"/>
    <cellStyle name="LS Output Table No. 2+ 9 12" xfId="21941"/>
    <cellStyle name="LS Output Table No. 2+ 9 13" xfId="23467"/>
    <cellStyle name="LS Output Table No. 2+ 9 14" xfId="24943"/>
    <cellStyle name="LS Output Table No. 2+ 9 15" xfId="26387"/>
    <cellStyle name="LS Output Table No. 2+ 9 16" xfId="27895"/>
    <cellStyle name="LS Output Table No. 2+ 9 17" xfId="29401"/>
    <cellStyle name="LS Output Table No. 2+ 9 18" xfId="30836"/>
    <cellStyle name="LS Output Table No. 2+ 9 19" xfId="32343"/>
    <cellStyle name="LS Output Table No. 2+ 9 2" xfId="5123"/>
    <cellStyle name="LS Output Table No. 2+ 9 20" xfId="33795"/>
    <cellStyle name="LS Output Table No. 2+ 9 21" xfId="35237"/>
    <cellStyle name="LS Output Table No. 2+ 9 22" xfId="36667"/>
    <cellStyle name="LS Output Table No. 2+ 9 23" xfId="38097"/>
    <cellStyle name="LS Output Table No. 2+ 9 24" xfId="39520"/>
    <cellStyle name="LS Output Table No. 2+ 9 25" xfId="41009"/>
    <cellStyle name="LS Output Table No. 2+ 9 26" xfId="42447"/>
    <cellStyle name="LS Output Table No. 2+ 9 27" xfId="43871"/>
    <cellStyle name="LS Output Table No. 2+ 9 28" xfId="45283"/>
    <cellStyle name="LS Output Table No. 2+ 9 29" xfId="46689"/>
    <cellStyle name="LS Output Table No. 2+ 9 3" xfId="8609"/>
    <cellStyle name="LS Output Table No. 2+ 9 30" xfId="48094"/>
    <cellStyle name="LS Output Table No. 2+ 9 31" xfId="49532"/>
    <cellStyle name="LS Output Table No. 2+ 9 32" xfId="50964"/>
    <cellStyle name="LS Output Table No. 2+ 9 33" xfId="52354"/>
    <cellStyle name="LS Output Table No. 2+ 9 34" xfId="53736"/>
    <cellStyle name="LS Output Table No. 2+ 9 35" xfId="55146"/>
    <cellStyle name="LS Output Table No. 2+ 9 36" xfId="56518"/>
    <cellStyle name="LS Output Table No. 2+ 9 37" xfId="57915"/>
    <cellStyle name="LS Output Table No. 2+ 9 4" xfId="10064"/>
    <cellStyle name="LS Output Table No. 2+ 9 5" xfId="11554"/>
    <cellStyle name="LS Output Table No. 2+ 9 6" xfId="13005"/>
    <cellStyle name="LS Output Table No. 2+ 9 7" xfId="14537"/>
    <cellStyle name="LS Output Table No. 2+ 9 8" xfId="15995"/>
    <cellStyle name="LS Output Table No. 2+ 9 9" xfId="17450"/>
    <cellStyle name="ltn -TableTextNoWrap" xfId="622"/>
    <cellStyle name="ltn -TableTextNoWrap 2" xfId="623"/>
    <cellStyle name="ltw -TableTextWrap" xfId="624"/>
    <cellStyle name="ltw -TableTextWrap 2" xfId="625"/>
    <cellStyle name="ltw -TableTextWrap 2 2" xfId="1944"/>
    <cellStyle name="ltw -TableTextWrap 2_Sheet3" xfId="1945"/>
    <cellStyle name="ltw -TableTextWrap 3" xfId="1946"/>
    <cellStyle name="ltw -TableTextWrap_Sheet3" xfId="1947"/>
    <cellStyle name="m" xfId="27"/>
    <cellStyle name="m_Book1" xfId="28"/>
    <cellStyle name="m_Sheet" xfId="29"/>
    <cellStyle name="MAJOR ROW HEADING" xfId="1179"/>
    <cellStyle name="Middle Currency" xfId="1180"/>
    <cellStyle name="Middle Date" xfId="1181"/>
    <cellStyle name="Middle Multiple" xfId="1182"/>
    <cellStyle name="Middle Number" xfId="1183"/>
    <cellStyle name="Middle Percentage" xfId="1184"/>
    <cellStyle name="Middle Title / Name" xfId="1185"/>
    <cellStyle name="Middle Year" xfId="1186"/>
    <cellStyle name="MINOR ROW HEADING" xfId="1187"/>
    <cellStyle name="mmm" xfId="2269"/>
    <cellStyle name="mmm-yy" xfId="30"/>
    <cellStyle name="MobilePhone" xfId="74"/>
    <cellStyle name="Model Name" xfId="1188"/>
    <cellStyle name="Model Name." xfId="978"/>
    <cellStyle name="Multiple" xfId="1189"/>
    <cellStyle name="Multiple." xfId="1190"/>
    <cellStyle name="Neutral" xfId="58507" builtinId="28" hidden="1"/>
    <cellStyle name="Neutral" xfId="58769" builtinId="28" hidden="1"/>
    <cellStyle name="Neutral" xfId="58805" builtinId="28" hidden="1"/>
    <cellStyle name="Neutral" xfId="59262" builtinId="28" hidden="1"/>
    <cellStyle name="Neutral" xfId="59299" builtinId="28" hidden="1"/>
    <cellStyle name="Neutral" xfId="59334" builtinId="28" hidden="1"/>
    <cellStyle name="Neutral" xfId="59369" builtinId="28" hidden="1"/>
    <cellStyle name="Neutral" xfId="59404" builtinId="28" hidden="1"/>
    <cellStyle name="Neutral" xfId="59442" builtinId="28" hidden="1"/>
    <cellStyle name="Neutral" xfId="59478" builtinId="28" hidden="1"/>
    <cellStyle name="Neutral" xfId="59556" builtinId="28" hidden="1"/>
    <cellStyle name="Neutral" xfId="59545" builtinId="28" hidden="1"/>
    <cellStyle name="Neutral" xfId="59652" builtinId="28" hidden="1"/>
    <cellStyle name="Neutral" xfId="59634" builtinId="28" hidden="1"/>
    <cellStyle name="Neutral" xfId="59649" builtinId="28" hidden="1"/>
    <cellStyle name="Neutral" xfId="59709" builtinId="28" hidden="1"/>
    <cellStyle name="Neutral" xfId="59937" builtinId="28" hidden="1"/>
    <cellStyle name="Neutral" xfId="59972" builtinId="28" hidden="1"/>
    <cellStyle name="Neutral" xfId="60007" builtinId="28" hidden="1"/>
    <cellStyle name="Neutral" xfId="60052" builtinId="28" hidden="1"/>
    <cellStyle name="Neutral" xfId="60174" builtinId="28" hidden="1"/>
    <cellStyle name="Neutral" xfId="60209" builtinId="28" hidden="1"/>
    <cellStyle name="Neutral" xfId="58944" builtinId="28" hidden="1"/>
    <cellStyle name="Neutral" xfId="59874" builtinId="28" hidden="1"/>
    <cellStyle name="Neutral" xfId="59853" builtinId="28" hidden="1"/>
    <cellStyle name="Neutral" xfId="59780" builtinId="28" hidden="1"/>
    <cellStyle name="Neutral" xfId="59793" builtinId="28" hidden="1"/>
    <cellStyle name="Neutral" xfId="59828" builtinId="28" hidden="1"/>
    <cellStyle name="Neutral" xfId="59102" builtinId="28" hidden="1"/>
    <cellStyle name="Neutral" xfId="59135" builtinId="28" hidden="1"/>
    <cellStyle name="Neutral" xfId="59912" builtinId="28" hidden="1"/>
    <cellStyle name="Neutral" xfId="59751" builtinId="28" hidden="1"/>
    <cellStyle name="Neutral" xfId="59129" builtinId="28" hidden="1"/>
    <cellStyle name="Neutral" xfId="59004" builtinId="28" hidden="1"/>
    <cellStyle name="Neutral" xfId="58961" builtinId="28" hidden="1"/>
    <cellStyle name="Neutral" xfId="58986" builtinId="28" hidden="1"/>
    <cellStyle name="Neutral" xfId="59071" builtinId="28" hidden="1"/>
    <cellStyle name="Neutral" xfId="59932" builtinId="28" hidden="1"/>
    <cellStyle name="Neutral" xfId="60262" builtinId="28" hidden="1"/>
    <cellStyle name="Neutral" xfId="60297" builtinId="28" hidden="1"/>
    <cellStyle name="Neutral" xfId="60332" builtinId="28" hidden="1"/>
    <cellStyle name="Neutral" xfId="60371" builtinId="28" hidden="1"/>
    <cellStyle name="Neutral" xfId="60445" builtinId="28" hidden="1"/>
    <cellStyle name="Neutral" xfId="60480" builtinId="28" hidden="1"/>
    <cellStyle name="Neutral" xfId="60515" builtinId="28" hidden="1"/>
    <cellStyle name="Neutral" xfId="60552" builtinId="28" hidden="1"/>
    <cellStyle name="Neutral" xfId="60587" builtinId="28" hidden="1"/>
    <cellStyle name="Neutral" xfId="60630" builtinId="28" hidden="1"/>
    <cellStyle name="Neutral" xfId="60665" builtinId="28" hidden="1"/>
    <cellStyle name="Neutral" xfId="60700" builtinId="28" hidden="1"/>
    <cellStyle name="Neutral" xfId="60735" builtinId="28" hidden="1"/>
    <cellStyle name="Neutral" xfId="60770" builtinId="28" hidden="1"/>
    <cellStyle name="Neutral" xfId="60806" builtinId="28" hidden="1"/>
    <cellStyle name="Neutral" xfId="60842" builtinId="28" hidden="1"/>
    <cellStyle name="Neutral" xfId="60913" builtinId="28" hidden="1"/>
    <cellStyle name="Neutral" xfId="60902" builtinId="28" hidden="1"/>
    <cellStyle name="Neutral" xfId="61002" builtinId="28" hidden="1"/>
    <cellStyle name="Neutral" xfId="60984" builtinId="28" hidden="1"/>
    <cellStyle name="Neutral" xfId="60999" builtinId="28" hidden="1"/>
    <cellStyle name="Neutral" xfId="61057" builtinId="28" hidden="1"/>
    <cellStyle name="Neutral" xfId="61120" builtinId="28" hidden="1"/>
    <cellStyle name="Neutral" xfId="61155" builtinId="28" hidden="1"/>
    <cellStyle name="Neutral" xfId="61190" builtinId="28" hidden="1"/>
    <cellStyle name="Neutral" xfId="61227" builtinId="28" hidden="1"/>
    <cellStyle name="Neutral" xfId="61295" builtinId="28" hidden="1"/>
    <cellStyle name="Neutral" xfId="61330" builtinId="28" hidden="1"/>
    <cellStyle name="Neutral 2" xfId="315"/>
    <cellStyle name="Neutral 2 2" xfId="1948"/>
    <cellStyle name="Neutral 2 3" xfId="627"/>
    <cellStyle name="Neutral 3" xfId="628"/>
    <cellStyle name="Neutral 3 2" xfId="1949"/>
    <cellStyle name="Neutral 4" xfId="626"/>
    <cellStyle name="Neutral 4 2" xfId="1950"/>
    <cellStyle name="Normal" xfId="0" builtinId="0"/>
    <cellStyle name="Normal - Style1" xfId="1191"/>
    <cellStyle name="Normal - Style3" xfId="316"/>
    <cellStyle name="Normal 10" xfId="337"/>
    <cellStyle name="Normal 10 10" xfId="2945"/>
    <cellStyle name="Normal 10 2" xfId="726"/>
    <cellStyle name="Normal 10 2 10" xfId="2188"/>
    <cellStyle name="Normal 10 2 11" xfId="2412"/>
    <cellStyle name="Normal 10 2 12" xfId="2557"/>
    <cellStyle name="Normal 10 2 2" xfId="900"/>
    <cellStyle name="Normal 10 2 2 2" xfId="1951"/>
    <cellStyle name="Normal 10 2 2_Sheet3" xfId="1952"/>
    <cellStyle name="Normal 10 2 3" xfId="1447"/>
    <cellStyle name="Normal 10 2 3 2" xfId="2204"/>
    <cellStyle name="Normal 10 2 4" xfId="1500"/>
    <cellStyle name="Normal 10 2 5" xfId="2171"/>
    <cellStyle name="Normal 10 2 6" xfId="2177"/>
    <cellStyle name="Normal 10 2 7" xfId="1516"/>
    <cellStyle name="Normal 10 2 8" xfId="1515"/>
    <cellStyle name="Normal 10 2 9" xfId="2186"/>
    <cellStyle name="Normal 10 2_Sheet3" xfId="1954"/>
    <cellStyle name="Normal 10 3" xfId="889"/>
    <cellStyle name="Normal 10 3 2" xfId="1955"/>
    <cellStyle name="Normal 10 3_Sheet3" xfId="1956"/>
    <cellStyle name="Normal 10 4" xfId="1957"/>
    <cellStyle name="Normal 10 5" xfId="629"/>
    <cellStyle name="Normal 10 6" xfId="106"/>
    <cellStyle name="Normal 10 7" xfId="2525"/>
    <cellStyle name="Normal 10 8" xfId="2935"/>
    <cellStyle name="Normal 10 9" xfId="3138"/>
    <cellStyle name="Normal 10_Sheet3" xfId="1958"/>
    <cellStyle name="Normal 11" xfId="338"/>
    <cellStyle name="Normal 11 10" xfId="3068"/>
    <cellStyle name="Normal 11 2" xfId="727"/>
    <cellStyle name="Normal 11 2 10" xfId="1538"/>
    <cellStyle name="Normal 11 2 11" xfId="2414"/>
    <cellStyle name="Normal 11 2 12" xfId="2558"/>
    <cellStyle name="Normal 11 2 2" xfId="901"/>
    <cellStyle name="Normal 11 2 2 2" xfId="1959"/>
    <cellStyle name="Normal 11 2 2_Sheet3" xfId="1960"/>
    <cellStyle name="Normal 11 2 3" xfId="1448"/>
    <cellStyle name="Normal 11 2 3 2" xfId="1747"/>
    <cellStyle name="Normal 11 2 3 3" xfId="2218"/>
    <cellStyle name="Normal 11 2 4" xfId="1502"/>
    <cellStyle name="Normal 11 2 5" xfId="1509"/>
    <cellStyle name="Normal 11 2 6" xfId="1523"/>
    <cellStyle name="Normal 11 2 7" xfId="1512"/>
    <cellStyle name="Normal 11 2 8" xfId="1527"/>
    <cellStyle name="Normal 11 2 9" xfId="1494"/>
    <cellStyle name="Normal 11 2_Sheet3" xfId="1961"/>
    <cellStyle name="Normal 11 3" xfId="890"/>
    <cellStyle name="Normal 11 3 2" xfId="1962"/>
    <cellStyle name="Normal 11 3_Sheet3" xfId="1963"/>
    <cellStyle name="Normal 11 4" xfId="1964"/>
    <cellStyle name="Normal 11 5" xfId="630"/>
    <cellStyle name="Normal 11 6" xfId="2413"/>
    <cellStyle name="Normal 11 7" xfId="2526"/>
    <cellStyle name="Normal 11 8" xfId="2936"/>
    <cellStyle name="Normal 11 9" xfId="3073"/>
    <cellStyle name="Normal 11_Sheet3" xfId="1965"/>
    <cellStyle name="Normal 12" xfId="339"/>
    <cellStyle name="Normal 12 10" xfId="3325"/>
    <cellStyle name="Normal 12 11" xfId="2433"/>
    <cellStyle name="Normal 12 12" xfId="58503"/>
    <cellStyle name="Normal 12 2" xfId="728"/>
    <cellStyle name="Normal 12 2 10" xfId="1491"/>
    <cellStyle name="Normal 12 2 2" xfId="902"/>
    <cellStyle name="Normal 12 2 2 2" xfId="1966"/>
    <cellStyle name="Normal 12 2 2_Sheet3" xfId="1967"/>
    <cellStyle name="Normal 12 2 3" xfId="1449"/>
    <cellStyle name="Normal 12 2 3 2" xfId="2220"/>
    <cellStyle name="Normal 12 2 4" xfId="1503"/>
    <cellStyle name="Normal 12 2 5" xfId="2170"/>
    <cellStyle name="Normal 12 2 6" xfId="2163"/>
    <cellStyle name="Normal 12 2 7" xfId="1534"/>
    <cellStyle name="Normal 12 2 8" xfId="2166"/>
    <cellStyle name="Normal 12 2 9" xfId="1539"/>
    <cellStyle name="Normal 12 2_Sheet3" xfId="1968"/>
    <cellStyle name="Normal 12 3" xfId="891"/>
    <cellStyle name="Normal 12 3 2" xfId="1969"/>
    <cellStyle name="Normal 12 3_Sheet3" xfId="1970"/>
    <cellStyle name="Normal 12 4" xfId="1971"/>
    <cellStyle name="Normal 12 5" xfId="631"/>
    <cellStyle name="Normal 12 6" xfId="2527"/>
    <cellStyle name="Normal 12 7" xfId="2937"/>
    <cellStyle name="Normal 12 8" xfId="2934"/>
    <cellStyle name="Normal 12 9" xfId="3113"/>
    <cellStyle name="Normal 12_Sheet3" xfId="1972"/>
    <cellStyle name="Normal 13" xfId="340"/>
    <cellStyle name="Normal 13 2" xfId="729"/>
    <cellStyle name="Normal 13 2 10" xfId="1519"/>
    <cellStyle name="Normal 13 2 2" xfId="903"/>
    <cellStyle name="Normal 13 2 2 2" xfId="1973"/>
    <cellStyle name="Normal 13 2 2_Sheet3" xfId="1974"/>
    <cellStyle name="Normal 13 2 3" xfId="1450"/>
    <cellStyle name="Normal 13 2 3 2" xfId="1501"/>
    <cellStyle name="Normal 13 2 4" xfId="1533"/>
    <cellStyle name="Normal 13 2 5" xfId="2169"/>
    <cellStyle name="Normal 13 2 6" xfId="2178"/>
    <cellStyle name="Normal 13 2 7" xfId="1537"/>
    <cellStyle name="Normal 13 2 8" xfId="1497"/>
    <cellStyle name="Normal 13 2 9" xfId="1496"/>
    <cellStyle name="Normal 13 2_Sheet3" xfId="1975"/>
    <cellStyle name="Normal 13 3" xfId="892"/>
    <cellStyle name="Normal 13 3 2" xfId="1976"/>
    <cellStyle name="Normal 13 3_Sheet3" xfId="1977"/>
    <cellStyle name="Normal 13 4" xfId="1978"/>
    <cellStyle name="Normal 13 5" xfId="632"/>
    <cellStyle name="Normal 13 6" xfId="2415"/>
    <cellStyle name="Normal 13_Sheet3" xfId="1979"/>
    <cellStyle name="Normal 14" xfId="633"/>
    <cellStyle name="Normal 14 2" xfId="730"/>
    <cellStyle name="Normal 14 2 10" xfId="2158"/>
    <cellStyle name="Normal 14 2 2" xfId="904"/>
    <cellStyle name="Normal 14 2 2 2" xfId="1980"/>
    <cellStyle name="Normal 14 2 2_Sheet3" xfId="1981"/>
    <cellStyle name="Normal 14 2 3" xfId="1451"/>
    <cellStyle name="Normal 14 2 3 2" xfId="2219"/>
    <cellStyle name="Normal 14 2 4" xfId="1511"/>
    <cellStyle name="Normal 14 2 5" xfId="1508"/>
    <cellStyle name="Normal 14 2 6" xfId="2179"/>
    <cellStyle name="Normal 14 2 7" xfId="1524"/>
    <cellStyle name="Normal 14 2 8" xfId="2175"/>
    <cellStyle name="Normal 14 2 9" xfId="1506"/>
    <cellStyle name="Normal 14 2_Sheet3" xfId="1982"/>
    <cellStyle name="Normal 14 3" xfId="893"/>
    <cellStyle name="Normal 14 3 2" xfId="1983"/>
    <cellStyle name="Normal 14 3_Sheet3" xfId="1984"/>
    <cellStyle name="Normal 14 4" xfId="1985"/>
    <cellStyle name="Normal 14_Sheet3" xfId="1986"/>
    <cellStyle name="Normal 15" xfId="722"/>
    <cellStyle name="Normal 15 10" xfId="1475"/>
    <cellStyle name="Normal 15 2" xfId="897"/>
    <cellStyle name="Normal 15 2 2" xfId="1987"/>
    <cellStyle name="Normal 15 2_Sheet3" xfId="1988"/>
    <cellStyle name="Normal 15 3" xfId="1444"/>
    <cellStyle name="Normal 15 3 2" xfId="1745"/>
    <cellStyle name="Normal 15 3 3" xfId="2211"/>
    <cellStyle name="Normal 15 4" xfId="1535"/>
    <cellStyle name="Normal 15 5" xfId="2172"/>
    <cellStyle name="Normal 15 6" xfId="2162"/>
    <cellStyle name="Normal 15 7" xfId="1477"/>
    <cellStyle name="Normal 15 8" xfId="2167"/>
    <cellStyle name="Normal 15 9" xfId="2160"/>
    <cellStyle name="Normal 15_Sheet3" xfId="1989"/>
    <cellStyle name="Normal 16" xfId="724"/>
    <cellStyle name="Normal 16 2" xfId="1990"/>
    <cellStyle name="Normal 16_Sheet3" xfId="1991"/>
    <cellStyle name="Normal 17" xfId="833"/>
    <cellStyle name="Normal 17 2" xfId="1992"/>
    <cellStyle name="Normal 17_Sheet3" xfId="1993"/>
    <cellStyle name="Normal 18" xfId="976"/>
    <cellStyle name="Normal 18 2" xfId="1746"/>
    <cellStyle name="Normal 19" xfId="1308"/>
    <cellStyle name="Normal 19 2" xfId="1994"/>
    <cellStyle name="Normal 2" xfId="31"/>
    <cellStyle name="Normal 2 10" xfId="834"/>
    <cellStyle name="Normal 2 10 2" xfId="1995"/>
    <cellStyle name="Normal 2 10_Sheet3" xfId="1996"/>
    <cellStyle name="Normal 2 11" xfId="1192"/>
    <cellStyle name="Normal 2 11 2" xfId="1997"/>
    <cellStyle name="Normal 2 12" xfId="1953"/>
    <cellStyle name="Normal 2 13" xfId="1499"/>
    <cellStyle name="Normal 2 14" xfId="2192"/>
    <cellStyle name="Normal 2 15" xfId="2165"/>
    <cellStyle name="Normal 2 16" xfId="2194"/>
    <cellStyle name="Normal 2 17" xfId="1513"/>
    <cellStyle name="Normal 2 18" xfId="2214"/>
    <cellStyle name="Normal 2 19" xfId="2344"/>
    <cellStyle name="Normal 2 2" xfId="151"/>
    <cellStyle name="Normal 2 2 2" xfId="636"/>
    <cellStyle name="Normal 2 2 3" xfId="637"/>
    <cellStyle name="Normal 2 2 4" xfId="638"/>
    <cellStyle name="Normal 2 2 5" xfId="639"/>
    <cellStyle name="Normal 2 2 6" xfId="640"/>
    <cellStyle name="Normal 2 2 6 2" xfId="1998"/>
    <cellStyle name="Normal 2 2 6_Sheet3" xfId="1999"/>
    <cellStyle name="Normal 2 2 7" xfId="635"/>
    <cellStyle name="Normal 2 2 7 2" xfId="2000"/>
    <cellStyle name="Normal 2 2 7_Sheet3" xfId="2001"/>
    <cellStyle name="Normal 2 2 8" xfId="382"/>
    <cellStyle name="Normal 2 2 8 2" xfId="2255"/>
    <cellStyle name="Normal 2 2 9" xfId="1193"/>
    <cellStyle name="Normal 2 2 9 2" xfId="2241"/>
    <cellStyle name="Normal 2 2_EDB010" xfId="641"/>
    <cellStyle name="Normal 2 20" xfId="2296"/>
    <cellStyle name="Normal 2 21" xfId="2324"/>
    <cellStyle name="Normal 2 22" xfId="2303"/>
    <cellStyle name="Normal 2 23" xfId="2357"/>
    <cellStyle name="Normal 2 24" xfId="2374"/>
    <cellStyle name="Normal 2 25" xfId="2371"/>
    <cellStyle name="Normal 2 26" xfId="345"/>
    <cellStyle name="Normal 2 27" xfId="2381"/>
    <cellStyle name="Normal 2 28" xfId="96"/>
    <cellStyle name="Normal 2 29" xfId="2428"/>
    <cellStyle name="Normal 2 3" xfId="642"/>
    <cellStyle name="Normal 2 3 2" xfId="643"/>
    <cellStyle name="Normal 2 3 2 2" xfId="2002"/>
    <cellStyle name="Normal 2 3 2_Sheet3" xfId="2003"/>
    <cellStyle name="Normal 2 3 3" xfId="1194"/>
    <cellStyle name="Normal 2 30" xfId="2462"/>
    <cellStyle name="Normal 2 30 2" xfId="58737"/>
    <cellStyle name="Normal 2 31" xfId="2831"/>
    <cellStyle name="Normal 2 32" xfId="3532"/>
    <cellStyle name="Normal 2 33" xfId="2986"/>
    <cellStyle name="Normal 2 34" xfId="3077"/>
    <cellStyle name="Normal 2 35" xfId="3559"/>
    <cellStyle name="Normal 2 36" xfId="2839"/>
    <cellStyle name="Normal 2 37" xfId="3374"/>
    <cellStyle name="Normal 2 38" xfId="3579"/>
    <cellStyle name="Normal 2 39" xfId="2441"/>
    <cellStyle name="Normal 2 4" xfId="644"/>
    <cellStyle name="Normal 2 4 2" xfId="2004"/>
    <cellStyle name="Normal 2 4_Sheet3" xfId="2005"/>
    <cellStyle name="Normal 2 40" xfId="2464"/>
    <cellStyle name="Normal 2 41" xfId="5721"/>
    <cellStyle name="Normal 2 42" xfId="6896"/>
    <cellStyle name="Normal 2 43" xfId="7502"/>
    <cellStyle name="Normal 2 44" xfId="6648"/>
    <cellStyle name="Normal 2 45" xfId="6791"/>
    <cellStyle name="Normal 2 46" xfId="7198"/>
    <cellStyle name="Normal 2 47" xfId="5725"/>
    <cellStyle name="Normal 2 48" xfId="7344"/>
    <cellStyle name="Normal 2 49" xfId="6641"/>
    <cellStyle name="Normal 2 5" xfId="645"/>
    <cellStyle name="Normal 2 5 2" xfId="2006"/>
    <cellStyle name="Normal 2 5_Sheet3" xfId="2007"/>
    <cellStyle name="Normal 2 50" xfId="6360"/>
    <cellStyle name="Normal 2 51" xfId="7186"/>
    <cellStyle name="Normal 2 52" xfId="6520"/>
    <cellStyle name="Normal 2 53" xfId="12146"/>
    <cellStyle name="Normal 2 54" xfId="19566"/>
    <cellStyle name="Normal 2 55" xfId="7227"/>
    <cellStyle name="Normal 2 56" xfId="22574"/>
    <cellStyle name="Normal 2 57" xfId="22611"/>
    <cellStyle name="Normal 2 58" xfId="19644"/>
    <cellStyle name="Normal 2 59" xfId="21095"/>
    <cellStyle name="Normal 2 6" xfId="646"/>
    <cellStyle name="Normal 2 6 2" xfId="2008"/>
    <cellStyle name="Normal 2 6_Sheet3" xfId="2009"/>
    <cellStyle name="Normal 2 60" xfId="7331"/>
    <cellStyle name="Normal 2 61" xfId="7295"/>
    <cellStyle name="Normal 2 62" xfId="31780"/>
    <cellStyle name="Normal 2 63" xfId="28488"/>
    <cellStyle name="Normal 2 64" xfId="22538"/>
    <cellStyle name="Normal 2 65" xfId="21830"/>
    <cellStyle name="Normal 2 66" xfId="5720"/>
    <cellStyle name="Normal 2 67" xfId="12686"/>
    <cellStyle name="Normal 2 68" xfId="31516"/>
    <cellStyle name="Normal 2 69" xfId="27012"/>
    <cellStyle name="Normal 2 7" xfId="647"/>
    <cellStyle name="Normal 2 70" xfId="41754"/>
    <cellStyle name="Normal 2 71" xfId="31040"/>
    <cellStyle name="Normal 2 72" xfId="26991"/>
    <cellStyle name="Normal 2 73" xfId="39715"/>
    <cellStyle name="Normal 2 74" xfId="37297"/>
    <cellStyle name="Normal 2 75" xfId="19669"/>
    <cellStyle name="Normal 2 76" xfId="58500"/>
    <cellStyle name="Normal 2 8" xfId="648"/>
    <cellStyle name="Normal 2 9" xfId="634"/>
    <cellStyle name="Normal 2_Menu" xfId="649"/>
    <cellStyle name="Normal 20" xfId="1163"/>
    <cellStyle name="Normal 20 2" xfId="2128"/>
    <cellStyle name="Normal 21" xfId="1341"/>
    <cellStyle name="Normal 21 2" xfId="2139"/>
    <cellStyle name="Normal 22" xfId="1339"/>
    <cellStyle name="Normal 22 2" xfId="2135"/>
    <cellStyle name="Normal 23" xfId="1342"/>
    <cellStyle name="Normal 23 2" xfId="2148"/>
    <cellStyle name="Normal 24" xfId="1332"/>
    <cellStyle name="Normal 24 2" xfId="2153"/>
    <cellStyle name="Normal 25" xfId="1340"/>
    <cellStyle name="Normal 25 2" xfId="2156"/>
    <cellStyle name="Normal 26" xfId="1350"/>
    <cellStyle name="Normal 26 2" xfId="2157"/>
    <cellStyle name="Normal 27" xfId="1378"/>
    <cellStyle name="Normal 27 2" xfId="2154"/>
    <cellStyle name="Normal 28" xfId="1376"/>
    <cellStyle name="Normal 28 2" xfId="1484"/>
    <cellStyle name="Normal 29" xfId="1373"/>
    <cellStyle name="Normal 29 2" xfId="2190"/>
    <cellStyle name="Normal 3" xfId="48"/>
    <cellStyle name="Normal 3 10" xfId="2466"/>
    <cellStyle name="Normal 3 11" xfId="2442"/>
    <cellStyle name="Normal 3 2" xfId="152"/>
    <cellStyle name="Normal 3 2 10" xfId="5784"/>
    <cellStyle name="Normal 3 2 2" xfId="652"/>
    <cellStyle name="Normal 3 2 2 2" xfId="2010"/>
    <cellStyle name="Normal 3 2 2_Sheet3" xfId="2011"/>
    <cellStyle name="Normal 3 2 3" xfId="653"/>
    <cellStyle name="Normal 3 2 3 2" xfId="2012"/>
    <cellStyle name="Normal 3 2 3_Sheet3" xfId="2013"/>
    <cellStyle name="Normal 3 2 4" xfId="651"/>
    <cellStyle name="Normal 3 2 5" xfId="102"/>
    <cellStyle name="Normal 3 2 5 2" xfId="58916"/>
    <cellStyle name="Normal 3 2 6" xfId="2496"/>
    <cellStyle name="Normal 3 2 6 2" xfId="59170"/>
    <cellStyle name="Normal 3 2 7" xfId="2443"/>
    <cellStyle name="Normal 3 2 7 2" xfId="60621"/>
    <cellStyle name="Normal 3 2 8" xfId="2617"/>
    <cellStyle name="Normal 3 2 9" xfId="5723"/>
    <cellStyle name="Normal 3 3" xfId="654"/>
    <cellStyle name="Normal 3 3 2" xfId="2014"/>
    <cellStyle name="Normal 3 3 3" xfId="2393"/>
    <cellStyle name="Normal 3 3_Sheet3" xfId="2015"/>
    <cellStyle name="Normal 3 4" xfId="655"/>
    <cellStyle name="Normal 3 4 2" xfId="2016"/>
    <cellStyle name="Normal 3 4_Sheet3" xfId="2017"/>
    <cellStyle name="Normal 3 5" xfId="656"/>
    <cellStyle name="Normal 3 5 2" xfId="2018"/>
    <cellStyle name="Normal 3 5_Sheet3" xfId="2019"/>
    <cellStyle name="Normal 3 6" xfId="650"/>
    <cellStyle name="Normal 3 6 2" xfId="2020"/>
    <cellStyle name="Normal 3 6_Sheet3" xfId="2021"/>
    <cellStyle name="Normal 3 7" xfId="1195"/>
    <cellStyle name="Normal 3 7 2" xfId="2022"/>
    <cellStyle name="Normal 3 8" xfId="2256"/>
    <cellStyle name="Normal 3 9" xfId="94"/>
    <cellStyle name="Normal 3_Sheet3" xfId="2023"/>
    <cellStyle name="Normal 30" xfId="2197"/>
    <cellStyle name="Normal 31" xfId="2182"/>
    <cellStyle name="Normal 32" xfId="2199"/>
    <cellStyle name="Normal 33" xfId="2201"/>
    <cellStyle name="Normal 34" xfId="1498"/>
    <cellStyle name="Normal 35" xfId="2317"/>
    <cellStyle name="Normal 36" xfId="2336"/>
    <cellStyle name="Normal 37" xfId="2347"/>
    <cellStyle name="Normal 38" xfId="2341"/>
    <cellStyle name="Normal 39" xfId="2362"/>
    <cellStyle name="Normal 4" xfId="51"/>
    <cellStyle name="Normal 4 10" xfId="2870"/>
    <cellStyle name="Normal 4 11" xfId="2444"/>
    <cellStyle name="Normal 4 2" xfId="153"/>
    <cellStyle name="Normal 4 2 10" xfId="60622"/>
    <cellStyle name="Normal 4 2 2" xfId="659"/>
    <cellStyle name="Normal 4 2 3" xfId="660"/>
    <cellStyle name="Normal 4 2 4" xfId="661"/>
    <cellStyle name="Normal 4 2 4 2" xfId="2024"/>
    <cellStyle name="Normal 4 2 4_Sheet3" xfId="2025"/>
    <cellStyle name="Normal 4 2 5" xfId="1197"/>
    <cellStyle name="Normal 4 2 5 2" xfId="2026"/>
    <cellStyle name="Normal 4 2 6" xfId="2263"/>
    <cellStyle name="Normal 4 2 7" xfId="658"/>
    <cellStyle name="Normal 4 2 8" xfId="58917"/>
    <cellStyle name="Normal 4 2 9" xfId="59169"/>
    <cellStyle name="Normal 4 2_Sheet3" xfId="2027"/>
    <cellStyle name="Normal 4 3" xfId="662"/>
    <cellStyle name="Normal 4 3 2" xfId="1198"/>
    <cellStyle name="Normal 4 4" xfId="657"/>
    <cellStyle name="Normal 4 5" xfId="383"/>
    <cellStyle name="Normal 4 5 2" xfId="2258"/>
    <cellStyle name="Normal 4 6" xfId="1196"/>
    <cellStyle name="Normal 4 6 2" xfId="2242"/>
    <cellStyle name="Normal 4 7" xfId="88"/>
    <cellStyle name="Normal 4 8" xfId="2469"/>
    <cellStyle name="Normal 4 9" xfId="2836"/>
    <cellStyle name="Normal 40" xfId="2364"/>
    <cellStyle name="Normal 41" xfId="2377"/>
    <cellStyle name="Normal 42" xfId="2422"/>
    <cellStyle name="Normal 43" xfId="2808"/>
    <cellStyle name="Normal 44" xfId="2822"/>
    <cellStyle name="Normal 45" xfId="4235"/>
    <cellStyle name="Normal 46" xfId="4245"/>
    <cellStyle name="Normal 47" xfId="4248"/>
    <cellStyle name="Normal 48" xfId="4250"/>
    <cellStyle name="Normal 49" xfId="4239"/>
    <cellStyle name="Normal 5" xfId="60"/>
    <cellStyle name="Normal 5 2" xfId="154"/>
    <cellStyle name="Normal 5 2 2" xfId="1200"/>
    <cellStyle name="Normal 5 2 3" xfId="664"/>
    <cellStyle name="Normal 5 2 4" xfId="2416"/>
    <cellStyle name="Normal 5 2 5" xfId="2497"/>
    <cellStyle name="Normal 5 3" xfId="663"/>
    <cellStyle name="Normal 5 4" xfId="1199"/>
    <cellStyle name="Normal 5 4 2" xfId="2267"/>
    <cellStyle name="Normal 5 4 3" xfId="1406"/>
    <cellStyle name="Normal 5 5" xfId="2243"/>
    <cellStyle name="Normal 5 6" xfId="1401"/>
    <cellStyle name="Normal 5 7" xfId="384"/>
    <cellStyle name="Normal 5 8" xfId="2378"/>
    <cellStyle name="Normal 5 9" xfId="2476"/>
    <cellStyle name="Normal 50" xfId="4251"/>
    <cellStyle name="Normal 51" xfId="58498"/>
    <cellStyle name="Normal 6" xfId="111"/>
    <cellStyle name="Normal 6 2" xfId="665"/>
    <cellStyle name="Normal 6 2 2" xfId="98"/>
    <cellStyle name="Normal 6 2 3" xfId="2550"/>
    <cellStyle name="Normal 6 2 4" xfId="2445"/>
    <cellStyle name="Normal 6 3" xfId="1201"/>
    <cellStyle name="Normal 6 3 2" xfId="2028"/>
    <cellStyle name="Normal 6 4" xfId="385"/>
    <cellStyle name="Normal 6 5" xfId="95"/>
    <cellStyle name="Normal 6 6" xfId="2488"/>
    <cellStyle name="Normal 6_Sheet3" xfId="2029"/>
    <cellStyle name="Normal 7" xfId="109"/>
    <cellStyle name="Normal 7 10" xfId="2856"/>
    <cellStyle name="Normal 7 11" xfId="2446"/>
    <cellStyle name="Normal 7 2" xfId="666"/>
    <cellStyle name="Normal 7 2 10" xfId="2816"/>
    <cellStyle name="Normal 7 2 11" xfId="2447"/>
    <cellStyle name="Normal 7 2 2" xfId="667"/>
    <cellStyle name="Normal 7 2 2 2" xfId="2030"/>
    <cellStyle name="Normal 7 2 2_Sheet3" xfId="2031"/>
    <cellStyle name="Normal 7 2 3" xfId="79"/>
    <cellStyle name="Normal 7 2 4" xfId="2551"/>
    <cellStyle name="Normal 7 2 5" xfId="3051"/>
    <cellStyle name="Normal 7 2 6" xfId="3629"/>
    <cellStyle name="Normal 7 2 7" xfId="2970"/>
    <cellStyle name="Normal 7 2 8" xfId="3849"/>
    <cellStyle name="Normal 7 2 9" xfId="3917"/>
    <cellStyle name="Normal 7 3" xfId="668"/>
    <cellStyle name="Normal 7 3 2" xfId="2032"/>
    <cellStyle name="Normal 7 3 3" xfId="2394"/>
    <cellStyle name="Normal 7 3_Sheet3" xfId="2033"/>
    <cellStyle name="Normal 7 4" xfId="669"/>
    <cellStyle name="Normal 7 4 2" xfId="2034"/>
    <cellStyle name="Normal 7 4_Sheet3" xfId="2035"/>
    <cellStyle name="Normal 7 5" xfId="670"/>
    <cellStyle name="Normal 7 5 2" xfId="2036"/>
    <cellStyle name="Normal 7 5_Sheet3" xfId="2037"/>
    <cellStyle name="Normal 7 6" xfId="1202"/>
    <cellStyle name="Normal 7 6 2" xfId="1744"/>
    <cellStyle name="Normal 7 7" xfId="2038"/>
    <cellStyle name="Normal 7 8" xfId="386"/>
    <cellStyle name="Normal 7 9" xfId="2487"/>
    <cellStyle name="Normal 7_Sheet3" xfId="2039"/>
    <cellStyle name="Normal 8" xfId="114"/>
    <cellStyle name="Normal 8 10" xfId="3525"/>
    <cellStyle name="Normal 8 10 2" xfId="60619"/>
    <cellStyle name="Normal 8 11" xfId="2448"/>
    <cellStyle name="Normal 8 2" xfId="672"/>
    <cellStyle name="Normal 8 2 2" xfId="2040"/>
    <cellStyle name="Normal 8 2_Sheet3" xfId="2041"/>
    <cellStyle name="Normal 8 3" xfId="673"/>
    <cellStyle name="Normal 8 3 2" xfId="731"/>
    <cellStyle name="Normal 8 3 2 10" xfId="1529"/>
    <cellStyle name="Normal 8 3 2 2" xfId="905"/>
    <cellStyle name="Normal 8 3 2 2 2" xfId="2042"/>
    <cellStyle name="Normal 8 3 2 2_Sheet3" xfId="2043"/>
    <cellStyle name="Normal 8 3 2 3" xfId="1452"/>
    <cellStyle name="Normal 8 3 2 3 2" xfId="2232"/>
    <cellStyle name="Normal 8 3 2 4" xfId="1825"/>
    <cellStyle name="Normal 8 3 2 5" xfId="1507"/>
    <cellStyle name="Normal 8 3 2 6" xfId="2180"/>
    <cellStyle name="Normal 8 3 2 7" xfId="2187"/>
    <cellStyle name="Normal 8 3 2 8" xfId="1530"/>
    <cellStyle name="Normal 8 3 2 9" xfId="2173"/>
    <cellStyle name="Normal 8 3 2_Sheet3" xfId="2044"/>
    <cellStyle name="Normal 8 3 3" xfId="894"/>
    <cellStyle name="Normal 8 3 3 2" xfId="2045"/>
    <cellStyle name="Normal 8 3 3_Sheet3" xfId="2046"/>
    <cellStyle name="Normal 8 3 4" xfId="2047"/>
    <cellStyle name="Normal 8 3_Sheet3" xfId="2048"/>
    <cellStyle name="Normal 8 4" xfId="671"/>
    <cellStyle name="Normal 8 4 2" xfId="2049"/>
    <cellStyle name="Normal 8 4_Sheet3" xfId="2050"/>
    <cellStyle name="Normal 8 5" xfId="853"/>
    <cellStyle name="Normal 8 5 2" xfId="2051"/>
    <cellStyle name="Normal 8 5_Sheet3" xfId="2052"/>
    <cellStyle name="Normal 8 6" xfId="1329"/>
    <cellStyle name="Normal 8 6 2" xfId="2053"/>
    <cellStyle name="Normal 8 7" xfId="387"/>
    <cellStyle name="Normal 8 8" xfId="2490"/>
    <cellStyle name="Normal 8 8 2" xfId="58846"/>
    <cellStyle name="Normal 8 9" xfId="2859"/>
    <cellStyle name="Normal 8 9 2" xfId="59171"/>
    <cellStyle name="Normal 8_Sheet3" xfId="2054"/>
    <cellStyle name="Normal 9" xfId="321"/>
    <cellStyle name="Normal 9 2" xfId="2055"/>
    <cellStyle name="Normal 9 2 2" xfId="80"/>
    <cellStyle name="Normal 9 3" xfId="82"/>
    <cellStyle name="Normal 9 4" xfId="2523"/>
    <cellStyle name="Normal 9_Sheet3" xfId="2056"/>
    <cellStyle name="Normal U" xfId="32"/>
    <cellStyle name="Normal U 2" xfId="1203"/>
    <cellStyle name="Note" xfId="72" builtinId="10" customBuiltin="1"/>
    <cellStyle name="Note 2" xfId="318"/>
    <cellStyle name="Note 2 10" xfId="1422" hidden="1"/>
    <cellStyle name="Note 2 10" xfId="2652" hidden="1"/>
    <cellStyle name="Note 2 10" xfId="3310" hidden="1"/>
    <cellStyle name="Note 2 10" xfId="2925"/>
    <cellStyle name="Note 2 10 10" xfId="15283"/>
    <cellStyle name="Note 2 10 11" xfId="18641" hidden="1"/>
    <cellStyle name="Note 2 10 11" xfId="19793"/>
    <cellStyle name="Note 2 10 12" xfId="18261"/>
    <cellStyle name="Note 2 10 13" xfId="21612" hidden="1"/>
    <cellStyle name="Note 2 10 13" xfId="22754"/>
    <cellStyle name="Note 2 10 14" xfId="21238"/>
    <cellStyle name="Note 2 10 15" xfId="24612" hidden="1"/>
    <cellStyle name="Note 2 10 15" xfId="25681"/>
    <cellStyle name="Note 2 10 16" xfId="24234"/>
    <cellStyle name="Note 2 10 17" xfId="27563" hidden="1"/>
    <cellStyle name="Note 2 10 17" xfId="28694"/>
    <cellStyle name="Note 2 10 18" xfId="27188"/>
    <cellStyle name="Note 2 10 19" xfId="30504" hidden="1"/>
    <cellStyle name="Note 2 10 19" xfId="31636"/>
    <cellStyle name="Note 2 10 2" xfId="3198" hidden="1"/>
    <cellStyle name="Note 2 10 2" xfId="3237" hidden="1"/>
    <cellStyle name="Note 2 10 2" xfId="3518" hidden="1"/>
    <cellStyle name="Note 2 10 2" xfId="3961" hidden="1"/>
    <cellStyle name="Note 2 10 2" xfId="4692" hidden="1"/>
    <cellStyle name="Note 2 10 2" xfId="4728" hidden="1"/>
    <cellStyle name="Note 2 10 2" xfId="5002" hidden="1"/>
    <cellStyle name="Note 2 10 2" xfId="5435" hidden="1"/>
    <cellStyle name="Note 2 10 2" xfId="8163" hidden="1"/>
    <cellStyle name="Note 2 10 2" xfId="8201" hidden="1"/>
    <cellStyle name="Note 2 10 2" xfId="8482" hidden="1"/>
    <cellStyle name="Note 2 10 2" xfId="8924" hidden="1"/>
    <cellStyle name="Note 2 10 2" xfId="9619" hidden="1"/>
    <cellStyle name="Note 2 10 2" xfId="9658" hidden="1"/>
    <cellStyle name="Note 2 10 2" xfId="9939" hidden="1"/>
    <cellStyle name="Note 2 10 2" xfId="10377" hidden="1"/>
    <cellStyle name="Note 2 10 2" xfId="11112" hidden="1"/>
    <cellStyle name="Note 2 10 2" xfId="11151" hidden="1"/>
    <cellStyle name="Note 2 10 2" xfId="11428" hidden="1"/>
    <cellStyle name="Note 2 10 2" xfId="11870" hidden="1"/>
    <cellStyle name="Note 2 10 2" xfId="12562" hidden="1"/>
    <cellStyle name="Note 2 10 2" xfId="12599" hidden="1"/>
    <cellStyle name="Note 2 10 2" xfId="12879" hidden="1"/>
    <cellStyle name="Note 2 10 2" xfId="13318" hidden="1"/>
    <cellStyle name="Note 2 10 2" xfId="14094" hidden="1"/>
    <cellStyle name="Note 2 10 2" xfId="14132" hidden="1"/>
    <cellStyle name="Note 2 10 2" xfId="14412" hidden="1"/>
    <cellStyle name="Note 2 10 2" xfId="14852" hidden="1"/>
    <cellStyle name="Note 2 10 2" xfId="15554" hidden="1"/>
    <cellStyle name="Note 2 10 2" xfId="15592" hidden="1"/>
    <cellStyle name="Note 2 10 2" xfId="15870" hidden="1"/>
    <cellStyle name="Note 2 10 2" xfId="16310" hidden="1"/>
    <cellStyle name="Note 2 10 2" xfId="17006" hidden="1"/>
    <cellStyle name="Note 2 10 2" xfId="17045" hidden="1"/>
    <cellStyle name="Note 2 10 2" xfId="17325" hidden="1"/>
    <cellStyle name="Note 2 10 2" xfId="17764" hidden="1"/>
    <cellStyle name="Note 2 10 2" xfId="18530" hidden="1"/>
    <cellStyle name="Note 2 10 2" xfId="18568" hidden="1"/>
    <cellStyle name="Note 2 10 2" xfId="18848" hidden="1"/>
    <cellStyle name="Note 2 10 2" xfId="19289" hidden="1"/>
    <cellStyle name="Note 2 10 2" xfId="20060" hidden="1"/>
    <cellStyle name="Note 2 10 2" xfId="20099" hidden="1"/>
    <cellStyle name="Note 2 10 2" xfId="20378" hidden="1"/>
    <cellStyle name="Note 2 10 2" xfId="20819" hidden="1"/>
    <cellStyle name="Note 2 10 2" xfId="21503" hidden="1"/>
    <cellStyle name="Note 2 10 2" xfId="21541" hidden="1"/>
    <cellStyle name="Note 2 10 2" xfId="21816" hidden="1"/>
    <cellStyle name="Note 2 10 2" xfId="22255" hidden="1"/>
    <cellStyle name="Note 2 10 2" xfId="23025" hidden="1"/>
    <cellStyle name="Note 2 10 2" xfId="23063" hidden="1"/>
    <cellStyle name="Note 2 10 2" xfId="23343" hidden="1"/>
    <cellStyle name="Note 2 10 2" xfId="23781" hidden="1"/>
    <cellStyle name="Note 2 10 2" xfId="24502" hidden="1"/>
    <cellStyle name="Note 2 10 2" xfId="24541" hidden="1"/>
    <cellStyle name="Note 2 10 2" xfId="24818" hidden="1"/>
    <cellStyle name="Note 2 10 2" xfId="25258" hidden="1"/>
    <cellStyle name="Note 2 10 2" xfId="25947" hidden="1"/>
    <cellStyle name="Note 2 10 2" xfId="25985" hidden="1"/>
    <cellStyle name="Note 2 10 2" xfId="26262" hidden="1"/>
    <cellStyle name="Note 2 10 2" xfId="26700" hidden="1"/>
    <cellStyle name="Note 2 10 2" xfId="27452" hidden="1"/>
    <cellStyle name="Note 2 10 2" xfId="27491" hidden="1"/>
    <cellStyle name="Note 2 10 2" xfId="27770" hidden="1"/>
    <cellStyle name="Note 2 10 2" xfId="28210" hidden="1"/>
    <cellStyle name="Note 2 10 2" xfId="28963" hidden="1"/>
    <cellStyle name="Note 2 10 2" xfId="29001" hidden="1"/>
    <cellStyle name="Note 2 10 2" xfId="29277" hidden="1"/>
    <cellStyle name="Note 2 10 2" xfId="29715" hidden="1"/>
    <cellStyle name="Note 2 10 2" xfId="30394" hidden="1"/>
    <cellStyle name="Note 2 10 2" xfId="30432" hidden="1"/>
    <cellStyle name="Note 2 10 2" xfId="30710" hidden="1"/>
    <cellStyle name="Note 2 10 2" xfId="31152" hidden="1"/>
    <cellStyle name="Note 2 10 2" xfId="31902" hidden="1"/>
    <cellStyle name="Note 2 10 2" xfId="31940" hidden="1"/>
    <cellStyle name="Note 2 10 2" xfId="32219" hidden="1"/>
    <cellStyle name="Note 2 10 2" xfId="32658" hidden="1"/>
    <cellStyle name="Note 2 10 2" xfId="33355" hidden="1"/>
    <cellStyle name="Note 2 10 2" xfId="33393" hidden="1"/>
    <cellStyle name="Note 2 10 2" xfId="33671" hidden="1"/>
    <cellStyle name="Note 2 10 2" xfId="34110" hidden="1"/>
    <cellStyle name="Note 2 10 2" xfId="34795" hidden="1"/>
    <cellStyle name="Note 2 10 2" xfId="34833" hidden="1"/>
    <cellStyle name="Note 2 10 2" xfId="35112" hidden="1"/>
    <cellStyle name="Note 2 10 2" xfId="35551" hidden="1"/>
    <cellStyle name="Note 2 10 2" xfId="36226" hidden="1"/>
    <cellStyle name="Note 2 10 2" xfId="36263" hidden="1"/>
    <cellStyle name="Note 2 10 2" xfId="36542" hidden="1"/>
    <cellStyle name="Note 2 10 2" xfId="36980" hidden="1"/>
    <cellStyle name="Note 2 10 2" xfId="37660" hidden="1"/>
    <cellStyle name="Note 2 10 2" xfId="37697" hidden="1"/>
    <cellStyle name="Note 2 10 2" xfId="37972" hidden="1"/>
    <cellStyle name="Note 2 10 2" xfId="38411" hidden="1"/>
    <cellStyle name="Note 2 10 2" xfId="39080" hidden="1"/>
    <cellStyle name="Note 2 10 2" xfId="39117" hidden="1"/>
    <cellStyle name="Note 2 10 2" xfId="39396" hidden="1"/>
    <cellStyle name="Note 2 10 2" xfId="39836" hidden="1"/>
    <cellStyle name="Note 2 10 2" xfId="40575" hidden="1"/>
    <cellStyle name="Note 2 10 2" xfId="40611" hidden="1"/>
    <cellStyle name="Note 2 10 2" xfId="40887" hidden="1"/>
    <cellStyle name="Note 2 10 2" xfId="41319" hidden="1"/>
    <cellStyle name="Note 2 10 2" xfId="42009" hidden="1"/>
    <cellStyle name="Note 2 10 2" xfId="42046" hidden="1"/>
    <cellStyle name="Note 2 10 2" xfId="42324" hidden="1"/>
    <cellStyle name="Note 2 10 2" xfId="42760" hidden="1"/>
    <cellStyle name="Note 2 10 2" xfId="43431" hidden="1"/>
    <cellStyle name="Note 2 10 2" xfId="43469" hidden="1"/>
    <cellStyle name="Note 2 10 2" xfId="43746" hidden="1"/>
    <cellStyle name="Note 2 10 2" xfId="44183" hidden="1"/>
    <cellStyle name="Note 2 10 2" xfId="44847" hidden="1"/>
    <cellStyle name="Note 2 10 2" xfId="44883" hidden="1"/>
    <cellStyle name="Note 2 10 2" xfId="45159" hidden="1"/>
    <cellStyle name="Note 2 10 2" xfId="45595" hidden="1"/>
    <cellStyle name="Note 2 10 2" xfId="46257" hidden="1"/>
    <cellStyle name="Note 2 10 2" xfId="46295" hidden="1"/>
    <cellStyle name="Note 2 10 2" xfId="46567" hidden="1"/>
    <cellStyle name="Note 2 10 2" xfId="47000" hidden="1"/>
    <cellStyle name="Note 2 10 2" xfId="47661" hidden="1"/>
    <cellStyle name="Note 2 10 2" xfId="47697" hidden="1"/>
    <cellStyle name="Note 2 10 2" xfId="47973" hidden="1"/>
    <cellStyle name="Note 2 10 2" xfId="48408" hidden="1"/>
    <cellStyle name="Note 2 10 2" xfId="49102" hidden="1"/>
    <cellStyle name="Note 2 10 2" xfId="49139" hidden="1"/>
    <cellStyle name="Note 2 10 2" xfId="49411" hidden="1"/>
    <cellStyle name="Note 2 10 2" xfId="49842" hidden="1"/>
    <cellStyle name="Note 2 10 2" xfId="50533" hidden="1"/>
    <cellStyle name="Note 2 10 2" xfId="50570" hidden="1"/>
    <cellStyle name="Note 2 10 2" xfId="50843" hidden="1"/>
    <cellStyle name="Note 2 10 2" xfId="51276" hidden="1"/>
    <cellStyle name="Note 2 10 2" xfId="51923" hidden="1"/>
    <cellStyle name="Note 2 10 2" xfId="51960" hidden="1"/>
    <cellStyle name="Note 2 10 2" xfId="52233" hidden="1"/>
    <cellStyle name="Note 2 10 2" xfId="52663" hidden="1"/>
    <cellStyle name="Note 2 10 2" xfId="53305" hidden="1"/>
    <cellStyle name="Note 2 10 2" xfId="53341" hidden="1"/>
    <cellStyle name="Note 2 10 2" xfId="53614" hidden="1"/>
    <cellStyle name="Note 2 10 2" xfId="54047" hidden="1"/>
    <cellStyle name="Note 2 10 2" xfId="54715" hidden="1"/>
    <cellStyle name="Note 2 10 2" xfId="54752" hidden="1"/>
    <cellStyle name="Note 2 10 2" xfId="55025" hidden="1"/>
    <cellStyle name="Note 2 10 2" xfId="55455" hidden="1"/>
    <cellStyle name="Note 2 10 2" xfId="56088" hidden="1"/>
    <cellStyle name="Note 2 10 2" xfId="56124" hidden="1"/>
    <cellStyle name="Note 2 10 2" xfId="56397" hidden="1"/>
    <cellStyle name="Note 2 10 2" xfId="56829" hidden="1"/>
    <cellStyle name="Note 2 10 2" xfId="57487" hidden="1"/>
    <cellStyle name="Note 2 10 2" xfId="57523" hidden="1"/>
    <cellStyle name="Note 2 10 2" xfId="57795" hidden="1"/>
    <cellStyle name="Note 2 10 2" xfId="58224" hidden="1"/>
    <cellStyle name="Note 2 10 20" xfId="30128"/>
    <cellStyle name="Note 2 10 21" xfId="33464" hidden="1"/>
    <cellStyle name="Note 2 10 21" xfId="34530"/>
    <cellStyle name="Note 2 10 22" xfId="33091"/>
    <cellStyle name="Note 2 10 23" xfId="36336" hidden="1"/>
    <cellStyle name="Note 2 10 23" xfId="37397"/>
    <cellStyle name="Note 2 10 24" xfId="35964"/>
    <cellStyle name="Note 2 10 25" xfId="39190" hidden="1"/>
    <cellStyle name="Note 2 10 25" xfId="40315"/>
    <cellStyle name="Note 2 10 26" xfId="38814"/>
    <cellStyle name="Note 2 10 27" xfId="42118" hidden="1"/>
    <cellStyle name="Note 2 10 27" xfId="43170"/>
    <cellStyle name="Note 2 10 28" xfId="41746"/>
    <cellStyle name="Note 2 10 29" xfId="44954" hidden="1"/>
    <cellStyle name="Note 2 10 29" xfId="45996"/>
    <cellStyle name="Note 2 10 3" xfId="4798" hidden="1"/>
    <cellStyle name="Note 2 10 3" xfId="7892"/>
    <cellStyle name="Note 2 10 30" xfId="44588"/>
    <cellStyle name="Note 2 10 31" xfId="47767" hidden="1"/>
    <cellStyle name="Note 2 10 31" xfId="48843"/>
    <cellStyle name="Note 2 10 32" xfId="47402"/>
    <cellStyle name="Note 2 10 33" xfId="50640" hidden="1"/>
    <cellStyle name="Note 2 10 33" xfId="51663"/>
    <cellStyle name="Note 2 10 34" xfId="50275"/>
    <cellStyle name="Note 2 10 35" xfId="53411" hidden="1"/>
    <cellStyle name="Note 2 10 35" xfId="54458"/>
    <cellStyle name="Note 2 10 36" xfId="53049"/>
    <cellStyle name="Note 2 10 37" xfId="56194" hidden="1"/>
    <cellStyle name="Note 2 10 37" xfId="57232"/>
    <cellStyle name="Note 2 10 38" xfId="55833"/>
    <cellStyle name="Note 2 10 4" xfId="4437"/>
    <cellStyle name="Note 2 10 5" xfId="9731" hidden="1"/>
    <cellStyle name="Note 2 10 5" xfId="10845"/>
    <cellStyle name="Note 2 10 6" xfId="9351"/>
    <cellStyle name="Note 2 10 7" xfId="12671" hidden="1"/>
    <cellStyle name="Note 2 10 7" xfId="13828"/>
    <cellStyle name="Note 2 10 8" xfId="12294"/>
    <cellStyle name="Note 2 10 9" xfId="15664" hidden="1"/>
    <cellStyle name="Note 2 10 9" xfId="16740"/>
    <cellStyle name="Note 2 11" xfId="1437" hidden="1"/>
    <cellStyle name="Note 2 11" xfId="2655" hidden="1"/>
    <cellStyle name="Note 2 11" xfId="3316" hidden="1"/>
    <cellStyle name="Note 2 11" xfId="3688" hidden="1"/>
    <cellStyle name="Note 2 11" xfId="3089"/>
    <cellStyle name="Note 2 11 10" xfId="13987"/>
    <cellStyle name="Note 2 11 11" xfId="15445"/>
    <cellStyle name="Note 2 11 12" xfId="16898"/>
    <cellStyle name="Note 2 11 13" xfId="18421"/>
    <cellStyle name="Note 2 11 14" xfId="19951"/>
    <cellStyle name="Note 2 11 15" xfId="21394"/>
    <cellStyle name="Note 2 11 16" xfId="22917"/>
    <cellStyle name="Note 2 11 17" xfId="24394"/>
    <cellStyle name="Note 2 11 18" xfId="25839"/>
    <cellStyle name="Note 2 11 19" xfId="27344"/>
    <cellStyle name="Note 2 11 2" xfId="3361" hidden="1"/>
    <cellStyle name="Note 2 11 2" xfId="3246" hidden="1"/>
    <cellStyle name="Note 2 11 2" xfId="3355" hidden="1"/>
    <cellStyle name="Note 2 11 2" xfId="4848" hidden="1"/>
    <cellStyle name="Note 2 11 2" xfId="4737" hidden="1"/>
    <cellStyle name="Note 2 11 2" xfId="4842" hidden="1"/>
    <cellStyle name="Note 2 11 2" xfId="2584" hidden="1"/>
    <cellStyle name="Note 2 11 2" xfId="8325" hidden="1"/>
    <cellStyle name="Note 2 11 2" xfId="8210" hidden="1"/>
    <cellStyle name="Note 2 11 2" xfId="8319" hidden="1"/>
    <cellStyle name="Note 2 11 2" xfId="8054"/>
    <cellStyle name="Note 2 11 2 2" xfId="9782" hidden="1"/>
    <cellStyle name="Note 2 11 2 2" xfId="11272" hidden="1"/>
    <cellStyle name="Note 2 11 2 2" xfId="12722" hidden="1"/>
    <cellStyle name="Note 2 11 2 2" xfId="14255" hidden="1"/>
    <cellStyle name="Note 2 11 2 2" xfId="15714" hidden="1"/>
    <cellStyle name="Note 2 11 2 2" xfId="17169" hidden="1"/>
    <cellStyle name="Note 2 11 2 2" xfId="18692" hidden="1"/>
    <cellStyle name="Note 2 11 2 2" xfId="20222" hidden="1"/>
    <cellStyle name="Note 2 11 2 2" xfId="21662" hidden="1"/>
    <cellStyle name="Note 2 11 2 2" xfId="23186" hidden="1"/>
    <cellStyle name="Note 2 11 2 2" xfId="24662" hidden="1"/>
    <cellStyle name="Note 2 11 2 2" xfId="26107" hidden="1"/>
    <cellStyle name="Note 2 11 2 2" xfId="27613" hidden="1"/>
    <cellStyle name="Note 2 11 2 2" xfId="29121" hidden="1"/>
    <cellStyle name="Note 2 11 2 2" xfId="30554" hidden="1"/>
    <cellStyle name="Note 2 11 2 2" xfId="32063" hidden="1"/>
    <cellStyle name="Note 2 11 2 2" xfId="33514" hidden="1"/>
    <cellStyle name="Note 2 11 2 2" xfId="34956" hidden="1"/>
    <cellStyle name="Note 2 11 2 2" xfId="36386" hidden="1"/>
    <cellStyle name="Note 2 11 2 2" xfId="37818" hidden="1"/>
    <cellStyle name="Note 2 11 2 2" xfId="39241" hidden="1"/>
    <cellStyle name="Note 2 11 2 2" xfId="40732" hidden="1"/>
    <cellStyle name="Note 2 11 2 2" xfId="42168" hidden="1"/>
    <cellStyle name="Note 2 11 2 2" xfId="43590" hidden="1"/>
    <cellStyle name="Note 2 11 2 2" xfId="45004" hidden="1"/>
    <cellStyle name="Note 2 11 2 2" xfId="46413" hidden="1"/>
    <cellStyle name="Note 2 11 2 2" xfId="47816" hidden="1"/>
    <cellStyle name="Note 2 11 2 2" xfId="49257" hidden="1"/>
    <cellStyle name="Note 2 11 2 2" xfId="50689" hidden="1"/>
    <cellStyle name="Note 2 11 2 2" xfId="52079" hidden="1"/>
    <cellStyle name="Note 2 11 2 2" xfId="53460" hidden="1"/>
    <cellStyle name="Note 2 11 2 2" xfId="54871" hidden="1"/>
    <cellStyle name="Note 2 11 2 2" xfId="56243" hidden="1"/>
    <cellStyle name="Note 2 11 2 2" xfId="57641" hidden="1"/>
    <cellStyle name="Note 2 11 2 3" xfId="9667" hidden="1"/>
    <cellStyle name="Note 2 11 2 3" xfId="11160" hidden="1"/>
    <cellStyle name="Note 2 11 2 3" xfId="12608" hidden="1"/>
    <cellStyle name="Note 2 11 2 3" xfId="14141" hidden="1"/>
    <cellStyle name="Note 2 11 2 3" xfId="15601" hidden="1"/>
    <cellStyle name="Note 2 11 2 3" xfId="17054" hidden="1"/>
    <cellStyle name="Note 2 11 2 3" xfId="18577" hidden="1"/>
    <cellStyle name="Note 2 11 2 3" xfId="20108" hidden="1"/>
    <cellStyle name="Note 2 11 2 3" xfId="21550" hidden="1"/>
    <cellStyle name="Note 2 11 2 3" xfId="23072" hidden="1"/>
    <cellStyle name="Note 2 11 2 3" xfId="24550" hidden="1"/>
    <cellStyle name="Note 2 11 2 3" xfId="25994" hidden="1"/>
    <cellStyle name="Note 2 11 2 3" xfId="27500" hidden="1"/>
    <cellStyle name="Note 2 11 2 3" xfId="29010" hidden="1"/>
    <cellStyle name="Note 2 11 2 3" xfId="30441" hidden="1"/>
    <cellStyle name="Note 2 11 2 3" xfId="31949" hidden="1"/>
    <cellStyle name="Note 2 11 2 3" xfId="33402" hidden="1"/>
    <cellStyle name="Note 2 11 2 3" xfId="34842" hidden="1"/>
    <cellStyle name="Note 2 11 2 3" xfId="36272" hidden="1"/>
    <cellStyle name="Note 2 11 2 3" xfId="37706" hidden="1"/>
    <cellStyle name="Note 2 11 2 3" xfId="39126" hidden="1"/>
    <cellStyle name="Note 2 11 2 3" xfId="40620" hidden="1"/>
    <cellStyle name="Note 2 11 2 3" xfId="42055" hidden="1"/>
    <cellStyle name="Note 2 11 2 3" xfId="43478" hidden="1"/>
    <cellStyle name="Note 2 11 2 3" xfId="44892" hidden="1"/>
    <cellStyle name="Note 2 11 2 3" xfId="46304" hidden="1"/>
    <cellStyle name="Note 2 11 2 3" xfId="47706" hidden="1"/>
    <cellStyle name="Note 2 11 2 3" xfId="49148" hidden="1"/>
    <cellStyle name="Note 2 11 2 3" xfId="50579" hidden="1"/>
    <cellStyle name="Note 2 11 2 3" xfId="51969" hidden="1"/>
    <cellStyle name="Note 2 11 2 3" xfId="53350" hidden="1"/>
    <cellStyle name="Note 2 11 2 3" xfId="54761" hidden="1"/>
    <cellStyle name="Note 2 11 2 3" xfId="56133" hidden="1"/>
    <cellStyle name="Note 2 11 2 3" xfId="57532"/>
    <cellStyle name="Note 2 11 2 4" xfId="9776" hidden="1"/>
    <cellStyle name="Note 2 11 2 4" xfId="11266" hidden="1"/>
    <cellStyle name="Note 2 11 2 4" xfId="12716" hidden="1"/>
    <cellStyle name="Note 2 11 2 4" xfId="14249" hidden="1"/>
    <cellStyle name="Note 2 11 2 4" xfId="15708" hidden="1"/>
    <cellStyle name="Note 2 11 2 4" xfId="17163" hidden="1"/>
    <cellStyle name="Note 2 11 2 4" xfId="18686" hidden="1"/>
    <cellStyle name="Note 2 11 2 4" xfId="20216" hidden="1"/>
    <cellStyle name="Note 2 11 2 4" xfId="21656" hidden="1"/>
    <cellStyle name="Note 2 11 2 4" xfId="23180" hidden="1"/>
    <cellStyle name="Note 2 11 2 4" xfId="24656" hidden="1"/>
    <cellStyle name="Note 2 11 2 4" xfId="26101" hidden="1"/>
    <cellStyle name="Note 2 11 2 4" xfId="27607" hidden="1"/>
    <cellStyle name="Note 2 11 2 4" xfId="29115" hidden="1"/>
    <cellStyle name="Note 2 11 2 4" xfId="30548" hidden="1"/>
    <cellStyle name="Note 2 11 2 4" xfId="32057" hidden="1"/>
    <cellStyle name="Note 2 11 2 4" xfId="33508" hidden="1"/>
    <cellStyle name="Note 2 11 2 4" xfId="34950" hidden="1"/>
    <cellStyle name="Note 2 11 2 4" xfId="36380" hidden="1"/>
    <cellStyle name="Note 2 11 2 4" xfId="37812" hidden="1"/>
    <cellStyle name="Note 2 11 2 4" xfId="39235" hidden="1"/>
    <cellStyle name="Note 2 11 2 4" xfId="40726" hidden="1"/>
    <cellStyle name="Note 2 11 2 4" xfId="42162" hidden="1"/>
    <cellStyle name="Note 2 11 2 4" xfId="43584" hidden="1"/>
    <cellStyle name="Note 2 11 2 4" xfId="44998" hidden="1"/>
    <cellStyle name="Note 2 11 2 4" xfId="46407" hidden="1"/>
    <cellStyle name="Note 2 11 2 4" xfId="47810" hidden="1"/>
    <cellStyle name="Note 2 11 2 4" xfId="49251" hidden="1"/>
    <cellStyle name="Note 2 11 2 4" xfId="50683" hidden="1"/>
    <cellStyle name="Note 2 11 2 4" xfId="52073" hidden="1"/>
    <cellStyle name="Note 2 11 2 4" xfId="53454" hidden="1"/>
    <cellStyle name="Note 2 11 2 4" xfId="54865" hidden="1"/>
    <cellStyle name="Note 2 11 2 4" xfId="56237" hidden="1"/>
    <cellStyle name="Note 2 11 2 4" xfId="57635"/>
    <cellStyle name="Note 2 11 20" xfId="28854"/>
    <cellStyle name="Note 2 11 21" xfId="30285"/>
    <cellStyle name="Note 2 11 22" xfId="31795"/>
    <cellStyle name="Note 2 11 23" xfId="33247"/>
    <cellStyle name="Note 2 11 24" xfId="34687"/>
    <cellStyle name="Note 2 11 25" xfId="36119"/>
    <cellStyle name="Note 2 11 26" xfId="37553"/>
    <cellStyle name="Note 2 11 27" xfId="38971"/>
    <cellStyle name="Note 2 11 28" xfId="40466"/>
    <cellStyle name="Note 2 11 29" xfId="41901"/>
    <cellStyle name="Note 2 11 3" xfId="4804" hidden="1"/>
    <cellStyle name="Note 2 11 3" xfId="6970"/>
    <cellStyle name="Note 2 11 30" xfId="43324"/>
    <cellStyle name="Note 2 11 31" xfId="44740"/>
    <cellStyle name="Note 2 11 32" xfId="46148"/>
    <cellStyle name="Note 2 11 33" xfId="47553"/>
    <cellStyle name="Note 2 11 34" xfId="48994"/>
    <cellStyle name="Note 2 11 35" xfId="50426"/>
    <cellStyle name="Note 2 11 36" xfId="51815"/>
    <cellStyle name="Note 2 11 37" xfId="53198"/>
    <cellStyle name="Note 2 11 38" xfId="54608"/>
    <cellStyle name="Note 2 11 39" xfId="55981"/>
    <cellStyle name="Note 2 11 4" xfId="5166" hidden="1"/>
    <cellStyle name="Note 2 11 4" xfId="9737"/>
    <cellStyle name="Note 2 11 40" xfId="57380"/>
    <cellStyle name="Note 2 11 5" xfId="4585"/>
    <cellStyle name="Note 2 11 6" xfId="10107"/>
    <cellStyle name="Note 2 11 7" xfId="9510"/>
    <cellStyle name="Note 2 11 8" xfId="11004"/>
    <cellStyle name="Note 2 11 9" xfId="12453"/>
    <cellStyle name="Note 2 12" xfId="2234" hidden="1"/>
    <cellStyle name="Note 2 12" xfId="2734" hidden="1"/>
    <cellStyle name="Note 2 12" xfId="3581" hidden="1"/>
    <cellStyle name="Note 2 12" xfId="3670" hidden="1"/>
    <cellStyle name="Note 2 12" xfId="3777" hidden="1"/>
    <cellStyle name="Note 2 12" xfId="3255"/>
    <cellStyle name="Note 2 12 10" xfId="12617"/>
    <cellStyle name="Note 2 12 11" xfId="16127" hidden="1"/>
    <cellStyle name="Note 2 12 11" xfId="19000" hidden="1"/>
    <cellStyle name="Note 2 12 11" xfId="21878" hidden="1"/>
    <cellStyle name="Note 2 12 11" xfId="23081"/>
    <cellStyle name="Note 2 12 12" xfId="15610"/>
    <cellStyle name="Note 2 12 13" xfId="19107" hidden="1"/>
    <cellStyle name="Note 2 12 13" xfId="21966" hidden="1"/>
    <cellStyle name="Note 2 12 13" xfId="24879" hidden="1"/>
    <cellStyle name="Note 2 12 13" xfId="26003"/>
    <cellStyle name="Note 2 12 14" xfId="18586"/>
    <cellStyle name="Note 2 12 15" xfId="22073" hidden="1"/>
    <cellStyle name="Note 2 12 15" xfId="24968" hidden="1"/>
    <cellStyle name="Note 2 12 15" xfId="27832" hidden="1"/>
    <cellStyle name="Note 2 12 15" xfId="29019"/>
    <cellStyle name="Note 2 12 16" xfId="21559"/>
    <cellStyle name="Note 2 12 17" xfId="25075" hidden="1"/>
    <cellStyle name="Note 2 12 17" xfId="27920" hidden="1"/>
    <cellStyle name="Note 2 12 17" xfId="30772" hidden="1"/>
    <cellStyle name="Note 2 12 17" xfId="31958"/>
    <cellStyle name="Note 2 12 18" xfId="24559"/>
    <cellStyle name="Note 2 12 19" xfId="28027" hidden="1"/>
    <cellStyle name="Note 2 12 19" xfId="30861" hidden="1"/>
    <cellStyle name="Note 2 12 19" xfId="33732" hidden="1"/>
    <cellStyle name="Note 2 12 19" xfId="34851"/>
    <cellStyle name="Note 2 12 2" xfId="3115" hidden="1"/>
    <cellStyle name="Note 2 12 2" xfId="3014" hidden="1"/>
    <cellStyle name="Note 2 12 2" xfId="3912" hidden="1"/>
    <cellStyle name="Note 2 12 2" xfId="4610" hidden="1"/>
    <cellStyle name="Note 2 12 2" xfId="4516" hidden="1"/>
    <cellStyle name="Note 2 12 2" xfId="5388" hidden="1"/>
    <cellStyle name="Note 2 12 2" xfId="8080" hidden="1"/>
    <cellStyle name="Note 2 12 2" xfId="7980" hidden="1"/>
    <cellStyle name="Note 2 12 2" xfId="8875" hidden="1"/>
    <cellStyle name="Note 2 12 2" xfId="9536" hidden="1"/>
    <cellStyle name="Note 2 12 2" xfId="9436" hidden="1"/>
    <cellStyle name="Note 2 12 2" xfId="10330" hidden="1"/>
    <cellStyle name="Note 2 12 2" xfId="11030" hidden="1"/>
    <cellStyle name="Note 2 12 2" xfId="10930" hidden="1"/>
    <cellStyle name="Note 2 12 2" xfId="11821" hidden="1"/>
    <cellStyle name="Note 2 12 2" xfId="12479" hidden="1"/>
    <cellStyle name="Note 2 12 2" xfId="12382" hidden="1"/>
    <cellStyle name="Note 2 12 2" xfId="13271" hidden="1"/>
    <cellStyle name="Note 2 12 2" xfId="14012" hidden="1"/>
    <cellStyle name="Note 2 12 2" xfId="13914" hidden="1"/>
    <cellStyle name="Note 2 12 2" xfId="14803" hidden="1"/>
    <cellStyle name="Note 2 12 2" xfId="15471" hidden="1"/>
    <cellStyle name="Note 2 12 2" xfId="15371" hidden="1"/>
    <cellStyle name="Note 2 12 2" xfId="16262" hidden="1"/>
    <cellStyle name="Note 2 12 2" xfId="16923" hidden="1"/>
    <cellStyle name="Note 2 12 2" xfId="16826" hidden="1"/>
    <cellStyle name="Note 2 12 2" xfId="17717" hidden="1"/>
    <cellStyle name="Note 2 12 2" xfId="18447" hidden="1"/>
    <cellStyle name="Note 2 12 2" xfId="18346" hidden="1"/>
    <cellStyle name="Note 2 12 2" xfId="19241" hidden="1"/>
    <cellStyle name="Note 2 12 2" xfId="19977" hidden="1"/>
    <cellStyle name="Note 2 12 2" xfId="19878" hidden="1"/>
    <cellStyle name="Note 2 12 2" xfId="20771" hidden="1"/>
    <cellStyle name="Note 2 12 2" xfId="21420" hidden="1"/>
    <cellStyle name="Note 2 12 2" xfId="21324" hidden="1"/>
    <cellStyle name="Note 2 12 2" xfId="22207" hidden="1"/>
    <cellStyle name="Note 2 12 2" xfId="22942" hidden="1"/>
    <cellStyle name="Note 2 12 2" xfId="22842" hidden="1"/>
    <cellStyle name="Note 2 12 2" xfId="23733" hidden="1"/>
    <cellStyle name="Note 2 12 2" xfId="24420" hidden="1"/>
    <cellStyle name="Note 2 12 2" xfId="24321" hidden="1"/>
    <cellStyle name="Note 2 12 2" xfId="25209" hidden="1"/>
    <cellStyle name="Note 2 12 2" xfId="25865" hidden="1"/>
    <cellStyle name="Note 2 12 2" xfId="25766" hidden="1"/>
    <cellStyle name="Note 2 12 2" xfId="26652" hidden="1"/>
    <cellStyle name="Note 2 12 2" xfId="27369" hidden="1"/>
    <cellStyle name="Note 2 12 2" xfId="27271" hidden="1"/>
    <cellStyle name="Note 2 12 2" xfId="28162" hidden="1"/>
    <cellStyle name="Note 2 12 2" xfId="28880" hidden="1"/>
    <cellStyle name="Note 2 12 2" xfId="28779" hidden="1"/>
    <cellStyle name="Note 2 12 2" xfId="29667" hidden="1"/>
    <cellStyle name="Note 2 12 2" xfId="30311" hidden="1"/>
    <cellStyle name="Note 2 12 2" xfId="30212" hidden="1"/>
    <cellStyle name="Note 2 12 2" xfId="31103" hidden="1"/>
    <cellStyle name="Note 2 12 2" xfId="31820" hidden="1"/>
    <cellStyle name="Note 2 12 2" xfId="31723" hidden="1"/>
    <cellStyle name="Note 2 12 2" xfId="32609" hidden="1"/>
    <cellStyle name="Note 2 12 2" xfId="33273" hidden="1"/>
    <cellStyle name="Note 2 12 2" xfId="33177" hidden="1"/>
    <cellStyle name="Note 2 12 2" xfId="34061" hidden="1"/>
    <cellStyle name="Note 2 12 2" xfId="34712" hidden="1"/>
    <cellStyle name="Note 2 12 2" xfId="34614" hidden="1"/>
    <cellStyle name="Note 2 12 2" xfId="35503" hidden="1"/>
    <cellStyle name="Note 2 12 2" xfId="36144" hidden="1"/>
    <cellStyle name="Note 2 12 2" xfId="36049" hidden="1"/>
    <cellStyle name="Note 2 12 2" xfId="36932" hidden="1"/>
    <cellStyle name="Note 2 12 2" xfId="37578" hidden="1"/>
    <cellStyle name="Note 2 12 2" xfId="37482" hidden="1"/>
    <cellStyle name="Note 2 12 2" xfId="38362" hidden="1"/>
    <cellStyle name="Note 2 12 2" xfId="38997" hidden="1"/>
    <cellStyle name="Note 2 12 2" xfId="38899" hidden="1"/>
    <cellStyle name="Note 2 12 2" xfId="39787" hidden="1"/>
    <cellStyle name="Note 2 12 2" xfId="40492" hidden="1"/>
    <cellStyle name="Note 2 12 2" xfId="40396" hidden="1"/>
    <cellStyle name="Note 2 12 2" xfId="41272" hidden="1"/>
    <cellStyle name="Note 2 12 2" xfId="41927" hidden="1"/>
    <cellStyle name="Note 2 12 2" xfId="41828" hidden="1"/>
    <cellStyle name="Note 2 12 2" xfId="42712" hidden="1"/>
    <cellStyle name="Note 2 12 2" xfId="43349" hidden="1"/>
    <cellStyle name="Note 2 12 2" xfId="43253" hidden="1"/>
    <cellStyle name="Note 2 12 2" xfId="44135" hidden="1"/>
    <cellStyle name="Note 2 12 2" xfId="44765" hidden="1"/>
    <cellStyle name="Note 2 12 2" xfId="44669" hidden="1"/>
    <cellStyle name="Note 2 12 2" xfId="45548" hidden="1"/>
    <cellStyle name="Note 2 12 2" xfId="46174" hidden="1"/>
    <cellStyle name="Note 2 12 2" xfId="46078" hidden="1"/>
    <cellStyle name="Note 2 12 2" xfId="46951" hidden="1"/>
    <cellStyle name="Note 2 12 2" xfId="47578" hidden="1"/>
    <cellStyle name="Note 2 12 2" xfId="47482" hidden="1"/>
    <cellStyle name="Note 2 12 2" xfId="48361" hidden="1"/>
    <cellStyle name="Note 2 12 2" xfId="49020" hidden="1"/>
    <cellStyle name="Note 2 12 2" xfId="48925" hidden="1"/>
    <cellStyle name="Note 2 12 2" xfId="49795" hidden="1"/>
    <cellStyle name="Note 2 12 2" xfId="50451" hidden="1"/>
    <cellStyle name="Note 2 12 2" xfId="50356" hidden="1"/>
    <cellStyle name="Note 2 12 2" xfId="51228" hidden="1"/>
    <cellStyle name="Note 2 12 2" xfId="51840" hidden="1"/>
    <cellStyle name="Note 2 12 2" xfId="51745" hidden="1"/>
    <cellStyle name="Note 2 12 2" xfId="52616" hidden="1"/>
    <cellStyle name="Note 2 12 2" xfId="53223" hidden="1"/>
    <cellStyle name="Note 2 12 2" xfId="53129" hidden="1"/>
    <cellStyle name="Note 2 12 2" xfId="54000" hidden="1"/>
    <cellStyle name="Note 2 12 2" xfId="54633" hidden="1"/>
    <cellStyle name="Note 2 12 2" xfId="54539" hidden="1"/>
    <cellStyle name="Note 2 12 2" xfId="55408" hidden="1"/>
    <cellStyle name="Note 2 12 2" xfId="56006" hidden="1"/>
    <cellStyle name="Note 2 12 2" xfId="55912" hidden="1"/>
    <cellStyle name="Note 2 12 2" xfId="56782" hidden="1"/>
    <cellStyle name="Note 2 12 2" xfId="57405" hidden="1"/>
    <cellStyle name="Note 2 12 2" xfId="57311" hidden="1"/>
    <cellStyle name="Note 2 12 2" xfId="58177" hidden="1"/>
    <cellStyle name="Note 2 12 20" xfId="27509"/>
    <cellStyle name="Note 2 12 21" xfId="30968" hidden="1"/>
    <cellStyle name="Note 2 12 21" xfId="33820" hidden="1"/>
    <cellStyle name="Note 2 12 21" xfId="36603" hidden="1"/>
    <cellStyle name="Note 2 12 21" xfId="37715"/>
    <cellStyle name="Note 2 12 22" xfId="30450"/>
    <cellStyle name="Note 2 12 23" xfId="33926" hidden="1"/>
    <cellStyle name="Note 2 12 23" xfId="36692" hidden="1"/>
    <cellStyle name="Note 2 12 23" xfId="39457" hidden="1"/>
    <cellStyle name="Note 2 12 23" xfId="40629"/>
    <cellStyle name="Note 2 12 24" xfId="33411"/>
    <cellStyle name="Note 2 12 25" xfId="36799" hidden="1"/>
    <cellStyle name="Note 2 12 25" xfId="39545" hidden="1"/>
    <cellStyle name="Note 2 12 25" xfId="42384" hidden="1"/>
    <cellStyle name="Note 2 12 25" xfId="43487"/>
    <cellStyle name="Note 2 12 26" xfId="36281"/>
    <cellStyle name="Note 2 12 27" xfId="39652" hidden="1"/>
    <cellStyle name="Note 2 12 27" xfId="42472" hidden="1"/>
    <cellStyle name="Note 2 12 27" xfId="45219" hidden="1"/>
    <cellStyle name="Note 2 12 27" xfId="46313"/>
    <cellStyle name="Note 2 12 28" xfId="39135"/>
    <cellStyle name="Note 2 12 29" xfId="42578" hidden="1"/>
    <cellStyle name="Note 2 12 29" xfId="45308" hidden="1"/>
    <cellStyle name="Note 2 12 29" xfId="48031" hidden="1"/>
    <cellStyle name="Note 2 12 29" xfId="49157"/>
    <cellStyle name="Note 2 12 3" xfId="5060" hidden="1"/>
    <cellStyle name="Note 2 12 3" xfId="8219"/>
    <cellStyle name="Note 2 12 30" xfId="42064"/>
    <cellStyle name="Note 2 12 31" xfId="45414" hidden="1"/>
    <cellStyle name="Note 2 12 31" xfId="48119" hidden="1"/>
    <cellStyle name="Note 2 12 31" xfId="50901" hidden="1"/>
    <cellStyle name="Note 2 12 31" xfId="51978"/>
    <cellStyle name="Note 2 12 32" xfId="44901"/>
    <cellStyle name="Note 2 12 33" xfId="48226" hidden="1"/>
    <cellStyle name="Note 2 12 33" xfId="50989" hidden="1"/>
    <cellStyle name="Note 2 12 33" xfId="53673" hidden="1"/>
    <cellStyle name="Note 2 12 33" xfId="54770"/>
    <cellStyle name="Note 2 12 34" xfId="47715"/>
    <cellStyle name="Note 2 12 35" xfId="51095" hidden="1"/>
    <cellStyle name="Note 2 12 35" xfId="53761" hidden="1"/>
    <cellStyle name="Note 2 12 35" xfId="56455" hidden="1"/>
    <cellStyle name="Note 2 12 35" xfId="57541"/>
    <cellStyle name="Note 2 12 36" xfId="50588"/>
    <cellStyle name="Note 2 12 37" xfId="53867" hidden="1"/>
    <cellStyle name="Note 2 12 37" xfId="56543" hidden="1"/>
    <cellStyle name="Note 2 12 38" xfId="53359"/>
    <cellStyle name="Note 2 12 39" xfId="56649" hidden="1"/>
    <cellStyle name="Note 2 12 4" xfId="5148" hidden="1"/>
    <cellStyle name="Note 2 12 4" xfId="10000" hidden="1"/>
    <cellStyle name="Note 2 12 4" xfId="11169"/>
    <cellStyle name="Note 2 12 40" xfId="56142"/>
    <cellStyle name="Note 2 12 5" xfId="5255" hidden="1"/>
    <cellStyle name="Note 2 12 5" xfId="10089" hidden="1"/>
    <cellStyle name="Note 2 12 5" xfId="12941" hidden="1"/>
    <cellStyle name="Note 2 12 5" xfId="14150"/>
    <cellStyle name="Note 2 12 6" xfId="4746"/>
    <cellStyle name="Note 2 12 7" xfId="10196" hidden="1"/>
    <cellStyle name="Note 2 12 7" xfId="13030" hidden="1"/>
    <cellStyle name="Note 2 12 7" xfId="15931" hidden="1"/>
    <cellStyle name="Note 2 12 7" xfId="17063"/>
    <cellStyle name="Note 2 12 8" xfId="9676"/>
    <cellStyle name="Note 2 12 9" xfId="13136" hidden="1"/>
    <cellStyle name="Note 2 12 9" xfId="16020" hidden="1"/>
    <cellStyle name="Note 2 12 9" xfId="18911" hidden="1"/>
    <cellStyle name="Note 2 12 9" xfId="20117"/>
    <cellStyle name="Note 2 13" xfId="3188"/>
    <cellStyle name="Note 2 13 10" xfId="18520"/>
    <cellStyle name="Note 2 13 11" xfId="20050"/>
    <cellStyle name="Note 2 13 12" xfId="21493"/>
    <cellStyle name="Note 2 13 13" xfId="23015"/>
    <cellStyle name="Note 2 13 14" xfId="24492"/>
    <cellStyle name="Note 2 13 15" xfId="25937"/>
    <cellStyle name="Note 2 13 16" xfId="27442"/>
    <cellStyle name="Note 2 13 17" xfId="28953"/>
    <cellStyle name="Note 2 13 18" xfId="30384"/>
    <cellStyle name="Note 2 13 19" xfId="31892"/>
    <cellStyle name="Note 2 13 2" xfId="4682"/>
    <cellStyle name="Note 2 13 20" xfId="33345"/>
    <cellStyle name="Note 2 13 21" xfId="34785"/>
    <cellStyle name="Note 2 13 22" xfId="36216"/>
    <cellStyle name="Note 2 13 23" xfId="37650"/>
    <cellStyle name="Note 2 13 24" xfId="39070"/>
    <cellStyle name="Note 2 13 25" xfId="40565"/>
    <cellStyle name="Note 2 13 26" xfId="41999"/>
    <cellStyle name="Note 2 13 27" xfId="43421"/>
    <cellStyle name="Note 2 13 28" xfId="44837"/>
    <cellStyle name="Note 2 13 29" xfId="46247"/>
    <cellStyle name="Note 2 13 3" xfId="8153"/>
    <cellStyle name="Note 2 13 30" xfId="47651"/>
    <cellStyle name="Note 2 13 31" xfId="49092"/>
    <cellStyle name="Note 2 13 32" xfId="50523"/>
    <cellStyle name="Note 2 13 33" xfId="51913"/>
    <cellStyle name="Note 2 13 34" xfId="53295"/>
    <cellStyle name="Note 2 13 35" xfId="54705"/>
    <cellStyle name="Note 2 13 36" xfId="56078"/>
    <cellStyle name="Note 2 13 37" xfId="57477"/>
    <cellStyle name="Note 2 13 4" xfId="9609"/>
    <cellStyle name="Note 2 13 5" xfId="11102"/>
    <cellStyle name="Note 2 13 6" xfId="12552"/>
    <cellStyle name="Note 2 13 7" xfId="14084"/>
    <cellStyle name="Note 2 13 8" xfId="15544"/>
    <cellStyle name="Note 2 13 9" xfId="16996"/>
    <cellStyle name="Note 2 14" xfId="3219"/>
    <cellStyle name="Note 2 14 10" xfId="18551"/>
    <cellStyle name="Note 2 14 11" xfId="20081"/>
    <cellStyle name="Note 2 14 12" xfId="21524"/>
    <cellStyle name="Note 2 14 13" xfId="23046"/>
    <cellStyle name="Note 2 14 14" xfId="24523"/>
    <cellStyle name="Note 2 14 15" xfId="25968"/>
    <cellStyle name="Note 2 14 16" xfId="27473"/>
    <cellStyle name="Note 2 14 17" xfId="28984"/>
    <cellStyle name="Note 2 14 18" xfId="30415"/>
    <cellStyle name="Note 2 14 19" xfId="31923"/>
    <cellStyle name="Note 2 14 2" xfId="4713"/>
    <cellStyle name="Note 2 14 20" xfId="33376"/>
    <cellStyle name="Note 2 14 21" xfId="34816"/>
    <cellStyle name="Note 2 14 22" xfId="36247"/>
    <cellStyle name="Note 2 14 23" xfId="37681"/>
    <cellStyle name="Note 2 14 24" xfId="39101"/>
    <cellStyle name="Note 2 14 25" xfId="40596"/>
    <cellStyle name="Note 2 14 26" xfId="42030"/>
    <cellStyle name="Note 2 14 27" xfId="43452"/>
    <cellStyle name="Note 2 14 28" xfId="44868"/>
    <cellStyle name="Note 2 14 29" xfId="46278"/>
    <cellStyle name="Note 2 14 3" xfId="8184"/>
    <cellStyle name="Note 2 14 30" xfId="47682"/>
    <cellStyle name="Note 2 14 31" xfId="49123"/>
    <cellStyle name="Note 2 14 32" xfId="50554"/>
    <cellStyle name="Note 2 14 33" xfId="51944"/>
    <cellStyle name="Note 2 14 34" xfId="53326"/>
    <cellStyle name="Note 2 14 35" xfId="54736"/>
    <cellStyle name="Note 2 14 36" xfId="56109"/>
    <cellStyle name="Note 2 14 37" xfId="57508"/>
    <cellStyle name="Note 2 14 4" xfId="9640"/>
    <cellStyle name="Note 2 14 5" xfId="11133"/>
    <cellStyle name="Note 2 14 6" xfId="12583"/>
    <cellStyle name="Note 2 14 7" xfId="14115"/>
    <cellStyle name="Note 2 14 8" xfId="15575"/>
    <cellStyle name="Note 2 14 9" xfId="17027"/>
    <cellStyle name="Note 2 15" xfId="3752"/>
    <cellStyle name="Note 2 15 10" xfId="19082"/>
    <cellStyle name="Note 2 15 11" xfId="20611"/>
    <cellStyle name="Note 2 15 12" xfId="22048"/>
    <cellStyle name="Note 2 15 13" xfId="23574"/>
    <cellStyle name="Note 2 15 14" xfId="25050"/>
    <cellStyle name="Note 2 15 15" xfId="26493"/>
    <cellStyle name="Note 2 15 16" xfId="28002"/>
    <cellStyle name="Note 2 15 17" xfId="29507"/>
    <cellStyle name="Note 2 15 18" xfId="30943"/>
    <cellStyle name="Note 2 15 19" xfId="32449"/>
    <cellStyle name="Note 2 15 2" xfId="5230"/>
    <cellStyle name="Note 2 15 20" xfId="33901"/>
    <cellStyle name="Note 2 15 21" xfId="35344"/>
    <cellStyle name="Note 2 15 22" xfId="36774"/>
    <cellStyle name="Note 2 15 23" xfId="38204"/>
    <cellStyle name="Note 2 15 24" xfId="39627"/>
    <cellStyle name="Note 2 15 25" xfId="41114"/>
    <cellStyle name="Note 2 15 26" xfId="42553"/>
    <cellStyle name="Note 2 15 27" xfId="43977"/>
    <cellStyle name="Note 2 15 28" xfId="45389"/>
    <cellStyle name="Note 2 15 29" xfId="46794"/>
    <cellStyle name="Note 2 15 3" xfId="8716"/>
    <cellStyle name="Note 2 15 30" xfId="48201"/>
    <cellStyle name="Note 2 15 31" xfId="49637"/>
    <cellStyle name="Note 2 15 32" xfId="51070"/>
    <cellStyle name="Note 2 15 33" xfId="52459"/>
    <cellStyle name="Note 2 15 34" xfId="53842"/>
    <cellStyle name="Note 2 15 35" xfId="55251"/>
    <cellStyle name="Note 2 15 36" xfId="56624"/>
    <cellStyle name="Note 2 15 37" xfId="58020"/>
    <cellStyle name="Note 2 15 4" xfId="10171"/>
    <cellStyle name="Note 2 15 5" xfId="11661"/>
    <cellStyle name="Note 2 15 6" xfId="13111"/>
    <cellStyle name="Note 2 15 7" xfId="14644"/>
    <cellStyle name="Note 2 15 8" xfId="16102"/>
    <cellStyle name="Note 2 15 9" xfId="17557"/>
    <cellStyle name="Note 2 16" xfId="3941"/>
    <cellStyle name="Note 2 16 10" xfId="19269"/>
    <cellStyle name="Note 2 16 11" xfId="20799"/>
    <cellStyle name="Note 2 16 12" xfId="22235"/>
    <cellStyle name="Note 2 16 13" xfId="23761"/>
    <cellStyle name="Note 2 16 14" xfId="25238"/>
    <cellStyle name="Note 2 16 15" xfId="26680"/>
    <cellStyle name="Note 2 16 16" xfId="28190"/>
    <cellStyle name="Note 2 16 17" xfId="29695"/>
    <cellStyle name="Note 2 16 18" xfId="31132"/>
    <cellStyle name="Note 2 16 19" xfId="32638"/>
    <cellStyle name="Note 2 16 2" xfId="5415"/>
    <cellStyle name="Note 2 16 20" xfId="34090"/>
    <cellStyle name="Note 2 16 21" xfId="35531"/>
    <cellStyle name="Note 2 16 22" xfId="36960"/>
    <cellStyle name="Note 2 16 23" xfId="38391"/>
    <cellStyle name="Note 2 16 24" xfId="39816"/>
    <cellStyle name="Note 2 16 25" xfId="41299"/>
    <cellStyle name="Note 2 16 26" xfId="42740"/>
    <cellStyle name="Note 2 16 27" xfId="44163"/>
    <cellStyle name="Note 2 16 28" xfId="45575"/>
    <cellStyle name="Note 2 16 29" xfId="46980"/>
    <cellStyle name="Note 2 16 3" xfId="8904"/>
    <cellStyle name="Note 2 16 30" xfId="48388"/>
    <cellStyle name="Note 2 16 31" xfId="49822"/>
    <cellStyle name="Note 2 16 32" xfId="51256"/>
    <cellStyle name="Note 2 16 33" xfId="52643"/>
    <cellStyle name="Note 2 16 34" xfId="54027"/>
    <cellStyle name="Note 2 16 35" xfId="55435"/>
    <cellStyle name="Note 2 16 36" xfId="56809"/>
    <cellStyle name="Note 2 16 37" xfId="58204"/>
    <cellStyle name="Note 2 16 4" xfId="10357"/>
    <cellStyle name="Note 2 16 5" xfId="11850"/>
    <cellStyle name="Note 2 16 6" xfId="13298"/>
    <cellStyle name="Note 2 16 7" xfId="14832"/>
    <cellStyle name="Note 2 16 8" xfId="16290"/>
    <cellStyle name="Note 2 16 9" xfId="17744"/>
    <cellStyle name="Note 2 17" xfId="3208"/>
    <cellStyle name="Note 2 17 10" xfId="18540"/>
    <cellStyle name="Note 2 17 11" xfId="20070"/>
    <cellStyle name="Note 2 17 12" xfId="21513"/>
    <cellStyle name="Note 2 17 13" xfId="23035"/>
    <cellStyle name="Note 2 17 14" xfId="24512"/>
    <cellStyle name="Note 2 17 15" xfId="25957"/>
    <cellStyle name="Note 2 17 16" xfId="27462"/>
    <cellStyle name="Note 2 17 17" xfId="28973"/>
    <cellStyle name="Note 2 17 18" xfId="30404"/>
    <cellStyle name="Note 2 17 19" xfId="31912"/>
    <cellStyle name="Note 2 17 2" xfId="4702"/>
    <cellStyle name="Note 2 17 20" xfId="33365"/>
    <cellStyle name="Note 2 17 21" xfId="34805"/>
    <cellStyle name="Note 2 17 22" xfId="36236"/>
    <cellStyle name="Note 2 17 23" xfId="37670"/>
    <cellStyle name="Note 2 17 24" xfId="39090"/>
    <cellStyle name="Note 2 17 25" xfId="40585"/>
    <cellStyle name="Note 2 17 26" xfId="42019"/>
    <cellStyle name="Note 2 17 27" xfId="43441"/>
    <cellStyle name="Note 2 17 28" xfId="44857"/>
    <cellStyle name="Note 2 17 29" xfId="46267"/>
    <cellStyle name="Note 2 17 3" xfId="8173"/>
    <cellStyle name="Note 2 17 30" xfId="47671"/>
    <cellStyle name="Note 2 17 31" xfId="49112"/>
    <cellStyle name="Note 2 17 32" xfId="50543"/>
    <cellStyle name="Note 2 17 33" xfId="51933"/>
    <cellStyle name="Note 2 17 34" xfId="53315"/>
    <cellStyle name="Note 2 17 35" xfId="54725"/>
    <cellStyle name="Note 2 17 36" xfId="56098"/>
    <cellStyle name="Note 2 17 37" xfId="57497"/>
    <cellStyle name="Note 2 17 4" xfId="9629"/>
    <cellStyle name="Note 2 17 5" xfId="11122"/>
    <cellStyle name="Note 2 17 6" xfId="12572"/>
    <cellStyle name="Note 2 17 7" xfId="14104"/>
    <cellStyle name="Note 2 17 8" xfId="15564"/>
    <cellStyle name="Note 2 17 9" xfId="17016"/>
    <cellStyle name="Note 2 18" xfId="2521"/>
    <cellStyle name="Note 2 19" xfId="2531"/>
    <cellStyle name="Note 2 2" xfId="972" hidden="1"/>
    <cellStyle name="Note 2 2" xfId="675"/>
    <cellStyle name="Note 2 2 2" xfId="975" hidden="1"/>
    <cellStyle name="Note 2 2 2" xfId="1421" hidden="1"/>
    <cellStyle name="Note 2 2 2" xfId="1435" hidden="1"/>
    <cellStyle name="Note 2 2 2" xfId="1436" hidden="1"/>
    <cellStyle name="Note 2 2 2" xfId="1471" hidden="1"/>
    <cellStyle name="Note 2 2 2" xfId="1442" hidden="1"/>
    <cellStyle name="Note 2 2 2" xfId="1443" hidden="1"/>
    <cellStyle name="Note 2 2 2" xfId="1457" hidden="1"/>
    <cellStyle name="Note 2 2 2" xfId="2057" hidden="1"/>
    <cellStyle name="Note 2 2 2" xfId="2181" hidden="1"/>
    <cellStyle name="Note 2 2 2" xfId="1536" hidden="1"/>
    <cellStyle name="Note 2 2 2" xfId="1489" hidden="1"/>
    <cellStyle name="Note 2 2 2" xfId="1504" hidden="1"/>
    <cellStyle name="Note 2 2 2" xfId="2183" hidden="1"/>
    <cellStyle name="Note 2 2 2" xfId="1478" hidden="1"/>
    <cellStyle name="Note 2 2 2" xfId="2161" hidden="1"/>
    <cellStyle name="Note 2 2 2" xfId="2174" hidden="1"/>
    <cellStyle name="Note 2 2 2" xfId="1505" hidden="1"/>
    <cellStyle name="Note 2 2 2" xfId="1487" hidden="1"/>
    <cellStyle name="Note 2 2 2" xfId="2222" hidden="1"/>
    <cellStyle name="Note 2 2 2" xfId="2230" hidden="1"/>
    <cellStyle name="Note 2 2 2" xfId="2226" hidden="1"/>
    <cellStyle name="Note 2 2 2" xfId="2227" hidden="1"/>
    <cellStyle name="Note 2 2 2" xfId="2216" hidden="1"/>
    <cellStyle name="Note 2 2 2" xfId="2207" hidden="1"/>
    <cellStyle name="Note 2 2 2" xfId="2221" hidden="1"/>
    <cellStyle name="Note 2 2 2" xfId="2213" hidden="1"/>
    <cellStyle name="Note 2 2 2" xfId="2205" hidden="1"/>
    <cellStyle name="Note 2 2 2" xfId="2228" hidden="1"/>
    <cellStyle name="Note 2 2 2" xfId="2233" hidden="1"/>
    <cellStyle name="Note 2 2 2" xfId="2251" hidden="1"/>
    <cellStyle name="Note 2 2 2" xfId="2283" hidden="1"/>
    <cellStyle name="Note 2 2 2" xfId="2337" hidden="1"/>
    <cellStyle name="Note 2 2 2" xfId="2293" hidden="1"/>
    <cellStyle name="Note 2 2 2" xfId="2315" hidden="1"/>
    <cellStyle name="Note 2 2 2" xfId="2314" hidden="1"/>
    <cellStyle name="Note 2 2 2" xfId="2290" hidden="1"/>
    <cellStyle name="Note 2 2 2" xfId="2319" hidden="1"/>
    <cellStyle name="Note 2 2 2" xfId="2329" hidden="1"/>
    <cellStyle name="Note 2 2 2" xfId="2289" hidden="1"/>
    <cellStyle name="Note 2 2 2" xfId="2320" hidden="1"/>
    <cellStyle name="Note 2 2 2" xfId="2321" hidden="1"/>
    <cellStyle name="Note 2 2 2" xfId="2323" hidden="1"/>
    <cellStyle name="Note 2 2 2" xfId="2328" hidden="1"/>
    <cellStyle name="Note 2 2 2" xfId="2322" hidden="1"/>
    <cellStyle name="Note 2 2 2" xfId="2310" hidden="1"/>
    <cellStyle name="Note 2 2 2" xfId="2288" hidden="1"/>
    <cellStyle name="Note 2 2 2" xfId="2304" hidden="1"/>
    <cellStyle name="Note 2 2 2" xfId="2291" hidden="1"/>
    <cellStyle name="Note 2 2 2" xfId="2316" hidden="1"/>
    <cellStyle name="Note 2 2 2" xfId="2330" hidden="1"/>
    <cellStyle name="Note 2 2 2" xfId="2311" hidden="1"/>
    <cellStyle name="Note 2 2 2" xfId="2297" hidden="1"/>
    <cellStyle name="Note 2 2 2" xfId="2308" hidden="1"/>
    <cellStyle name="Note 2 2 2" xfId="2326" hidden="1"/>
    <cellStyle name="Note 2 2 2" xfId="2340" hidden="1"/>
    <cellStyle name="Note 2 2 2" xfId="2349" hidden="1"/>
    <cellStyle name="Note 2 2 2" xfId="2348" hidden="1"/>
    <cellStyle name="Note 2 2 2" xfId="2361" hidden="1"/>
    <cellStyle name="Note 2 2 2" xfId="2353" hidden="1"/>
    <cellStyle name="Note 2 2 2" xfId="2356" hidden="1"/>
    <cellStyle name="Note 2 2 2" xfId="2363" hidden="1"/>
    <cellStyle name="Note 2 2 2" xfId="2352" hidden="1"/>
    <cellStyle name="Note 2 2 2" xfId="2351" hidden="1"/>
    <cellStyle name="Note 2 2 2" xfId="2567" hidden="1"/>
    <cellStyle name="Note 2 2 2" xfId="2651" hidden="1"/>
    <cellStyle name="Note 2 2 2" xfId="2653" hidden="1"/>
    <cellStyle name="Note 2 2 2" xfId="2654" hidden="1"/>
    <cellStyle name="Note 2 2 2" xfId="2660" hidden="1"/>
    <cellStyle name="Note 2 2 2" xfId="2656" hidden="1"/>
    <cellStyle name="Note 2 2 2" xfId="2657" hidden="1"/>
    <cellStyle name="Note 2 2 2" xfId="2659" hidden="1"/>
    <cellStyle name="Note 2 2 2" xfId="2708" hidden="1"/>
    <cellStyle name="Note 2 2 2" xfId="2721" hidden="1"/>
    <cellStyle name="Note 2 2 2" xfId="2668" hidden="1"/>
    <cellStyle name="Note 2 2 2" xfId="2664" hidden="1"/>
    <cellStyle name="Note 2 2 2" xfId="2666" hidden="1"/>
    <cellStyle name="Note 2 2 2" xfId="2722" hidden="1"/>
    <cellStyle name="Note 2 2 2" xfId="2661" hidden="1"/>
    <cellStyle name="Note 2 2 2" xfId="2719" hidden="1"/>
    <cellStyle name="Note 2 2 2" xfId="2720" hidden="1"/>
    <cellStyle name="Note 2 2 2" xfId="2667" hidden="1"/>
    <cellStyle name="Note 2 2 2" xfId="2663" hidden="1"/>
    <cellStyle name="Note 2 2 2" xfId="2728" hidden="1"/>
    <cellStyle name="Note 2 2 2" xfId="2732" hidden="1"/>
    <cellStyle name="Note 2 2 2" xfId="2729" hidden="1"/>
    <cellStyle name="Note 2 2 2" xfId="2730" hidden="1"/>
    <cellStyle name="Note 2 2 2" xfId="2726" hidden="1"/>
    <cellStyle name="Note 2 2 2" xfId="2724" hidden="1"/>
    <cellStyle name="Note 2 2 2" xfId="2727" hidden="1"/>
    <cellStyle name="Note 2 2 2" xfId="2725" hidden="1"/>
    <cellStyle name="Note 2 2 2" xfId="2723" hidden="1"/>
    <cellStyle name="Note 2 2 2" xfId="2731" hidden="1"/>
    <cellStyle name="Note 2 2 2" xfId="2733" hidden="1"/>
    <cellStyle name="Note 2 2 2" xfId="2737" hidden="1"/>
    <cellStyle name="Note 2 2 2" xfId="2752" hidden="1"/>
    <cellStyle name="Note 2 2 2" xfId="2788" hidden="1"/>
    <cellStyle name="Note 2 2 2" xfId="2760" hidden="1"/>
    <cellStyle name="Note 2 2 2" xfId="2774" hidden="1"/>
    <cellStyle name="Note 2 2 2" xfId="2773" hidden="1"/>
    <cellStyle name="Note 2 2 2" xfId="2758" hidden="1"/>
    <cellStyle name="Note 2 2 2" xfId="2777" hidden="1"/>
    <cellStyle name="Note 2 2 2" xfId="2785" hidden="1"/>
    <cellStyle name="Note 2 2 2" xfId="2757" hidden="1"/>
    <cellStyle name="Note 2 2 2" xfId="2778" hidden="1"/>
    <cellStyle name="Note 2 2 2" xfId="2779" hidden="1"/>
    <cellStyle name="Note 2 2 2" xfId="2781" hidden="1"/>
    <cellStyle name="Note 2 2 2" xfId="2784" hidden="1"/>
    <cellStyle name="Note 2 2 2" xfId="2780" hidden="1"/>
    <cellStyle name="Note 2 2 2" xfId="2771" hidden="1"/>
    <cellStyle name="Note 2 2 2" xfId="2756" hidden="1"/>
    <cellStyle name="Note 2 2 2" xfId="2767" hidden="1"/>
    <cellStyle name="Note 2 2 2" xfId="2759" hidden="1"/>
    <cellStyle name="Note 2 2 2" xfId="2775" hidden="1"/>
    <cellStyle name="Note 2 2 2" xfId="2786" hidden="1"/>
    <cellStyle name="Note 2 2 2" xfId="2772" hidden="1"/>
    <cellStyle name="Note 2 2 2" xfId="2762" hidden="1"/>
    <cellStyle name="Note 2 2 2" xfId="2770" hidden="1"/>
    <cellStyle name="Note 2 2 2" xfId="2782" hidden="1"/>
    <cellStyle name="Note 2 2 2" xfId="2791" hidden="1"/>
    <cellStyle name="Note 2 2 2" xfId="2795" hidden="1"/>
    <cellStyle name="Note 2 2 2" xfId="2794" hidden="1"/>
    <cellStyle name="Note 2 2 2" xfId="2800" hidden="1"/>
    <cellStyle name="Note 2 2 2" xfId="2798" hidden="1"/>
    <cellStyle name="Note 2 2 2" xfId="2799" hidden="1"/>
    <cellStyle name="Note 2 2 2" xfId="2801" hidden="1"/>
    <cellStyle name="Note 2 2 2" xfId="2797" hidden="1"/>
    <cellStyle name="Note 2 2 2" xfId="2796" hidden="1"/>
    <cellStyle name="Note 2 2 2" xfId="3157" hidden="1"/>
    <cellStyle name="Note 2 2 2" xfId="3309" hidden="1"/>
    <cellStyle name="Note 2 2 2" xfId="3314" hidden="1"/>
    <cellStyle name="Note 2 2 2" xfId="3315" hidden="1"/>
    <cellStyle name="Note 2 2 2" xfId="3333" hidden="1"/>
    <cellStyle name="Note 2 2 2" xfId="3318" hidden="1"/>
    <cellStyle name="Note 2 2 2" xfId="3319" hidden="1"/>
    <cellStyle name="Note 2 2 2" xfId="3326" hidden="1"/>
    <cellStyle name="Note 2 2 2" xfId="3515" hidden="1"/>
    <cellStyle name="Note 2 2 2" xfId="3554" hidden="1"/>
    <cellStyle name="Note 2 2 2" xfId="3353" hidden="1"/>
    <cellStyle name="Note 2 2 2" xfId="3339" hidden="1"/>
    <cellStyle name="Note 2 2 2" xfId="3343" hidden="1"/>
    <cellStyle name="Note 2 2 2" xfId="3556" hidden="1"/>
    <cellStyle name="Note 2 2 2" xfId="3335" hidden="1"/>
    <cellStyle name="Note 2 2 2" xfId="3547" hidden="1"/>
    <cellStyle name="Note 2 2 2" xfId="3551" hidden="1"/>
    <cellStyle name="Note 2 2 2" xfId="3344" hidden="1"/>
    <cellStyle name="Note 2 2 2" xfId="3338" hidden="1"/>
    <cellStyle name="Note 2 2 2" xfId="3573" hidden="1"/>
    <cellStyle name="Note 2 2 2" xfId="3578" hidden="1"/>
    <cellStyle name="Note 2 2 2" xfId="3575" hidden="1"/>
    <cellStyle name="Note 2 2 2" xfId="3576" hidden="1"/>
    <cellStyle name="Note 2 2 2" xfId="3570" hidden="1"/>
    <cellStyle name="Note 2 2 2" xfId="3565" hidden="1"/>
    <cellStyle name="Note 2 2 2" xfId="3572" hidden="1"/>
    <cellStyle name="Note 2 2 2" xfId="3568" hidden="1"/>
    <cellStyle name="Note 2 2 2" xfId="3564" hidden="1"/>
    <cellStyle name="Note 2 2 2" xfId="3577" hidden="1"/>
    <cellStyle name="Note 2 2 2" xfId="3580" hidden="1"/>
    <cellStyle name="Note 2 2 2" xfId="3584" hidden="1"/>
    <cellStyle name="Note 2 2 2" xfId="3599" hidden="1"/>
    <cellStyle name="Note 2 2 2" xfId="3641" hidden="1"/>
    <cellStyle name="Note 2 2 2" xfId="3608" hidden="1"/>
    <cellStyle name="Note 2 2 2" xfId="3627" hidden="1"/>
    <cellStyle name="Note 2 2 2" xfId="3626" hidden="1"/>
    <cellStyle name="Note 2 2 2" xfId="3606" hidden="1"/>
    <cellStyle name="Note 2 2 2" xfId="3630" hidden="1"/>
    <cellStyle name="Note 2 2 2" xfId="3638" hidden="1"/>
    <cellStyle name="Note 2 2 2" xfId="3605" hidden="1"/>
    <cellStyle name="Note 2 2 2" xfId="3631" hidden="1"/>
    <cellStyle name="Note 2 2 2" xfId="3632" hidden="1"/>
    <cellStyle name="Note 2 2 2" xfId="3634" hidden="1"/>
    <cellStyle name="Note 2 2 2" xfId="3637" hidden="1"/>
    <cellStyle name="Note 2 2 2" xfId="3633" hidden="1"/>
    <cellStyle name="Note 2 2 2" xfId="3624" hidden="1"/>
    <cellStyle name="Note 2 2 2" xfId="3604" hidden="1"/>
    <cellStyle name="Note 2 2 2" xfId="3618" hidden="1"/>
    <cellStyle name="Note 2 2 2" xfId="3607" hidden="1"/>
    <cellStyle name="Note 2 2 2" xfId="3628" hidden="1"/>
    <cellStyle name="Note 2 2 2" xfId="3639" hidden="1"/>
    <cellStyle name="Note 2 2 2" xfId="3625" hidden="1"/>
    <cellStyle name="Note 2 2 2" xfId="3611" hidden="1"/>
    <cellStyle name="Note 2 2 2" xfId="3622" hidden="1"/>
    <cellStyle name="Note 2 2 2" xfId="3635" hidden="1"/>
    <cellStyle name="Note 2 2 2" xfId="3644" hidden="1"/>
    <cellStyle name="Note 2 2 2" xfId="3649" hidden="1"/>
    <cellStyle name="Note 2 2 2" xfId="3648" hidden="1"/>
    <cellStyle name="Note 2 2 2" xfId="3656" hidden="1"/>
    <cellStyle name="Note 2 2 2" xfId="3652" hidden="1"/>
    <cellStyle name="Note 2 2 2" xfId="3653" hidden="1"/>
    <cellStyle name="Note 2 2 2" xfId="3657" hidden="1"/>
    <cellStyle name="Note 2 2 2" xfId="3651" hidden="1"/>
    <cellStyle name="Note 2 2 2" xfId="3650" hidden="1"/>
    <cellStyle name="Note 2 2 2" xfId="3154" hidden="1"/>
    <cellStyle name="Note 2 2 2" xfId="3480" hidden="1"/>
    <cellStyle name="Note 2 2 2" xfId="3448" hidden="1"/>
    <cellStyle name="Note 2 2 2" xfId="3689" hidden="1"/>
    <cellStyle name="Note 2 2 2" xfId="3673" hidden="1"/>
    <cellStyle name="Note 2 2 2" xfId="2901" hidden="1"/>
    <cellStyle name="Note 2 2 2" xfId="3589" hidden="1"/>
    <cellStyle name="Note 2 2 2" xfId="3447" hidden="1"/>
    <cellStyle name="Note 2 2 2" xfId="2888" hidden="1"/>
    <cellStyle name="Note 2 2 2" xfId="3165" hidden="1"/>
    <cellStyle name="Note 2 2 2" xfId="3424" hidden="1"/>
    <cellStyle name="Note 2 2 2" xfId="3131" hidden="1"/>
    <cellStyle name="Note 2 2 2" xfId="2896" hidden="1"/>
    <cellStyle name="Note 2 2 2" xfId="2482" hidden="1"/>
    <cellStyle name="Note 2 2 2" xfId="2969" hidden="1"/>
    <cellStyle name="Note 2 2 2" xfId="2898" hidden="1"/>
    <cellStyle name="Note 2 2 2" xfId="2974" hidden="1"/>
    <cellStyle name="Note 2 2 2" xfId="3425" hidden="1"/>
    <cellStyle name="Note 2 2 2" xfId="3195" hidden="1"/>
    <cellStyle name="Note 2 2 2" xfId="2886" hidden="1"/>
    <cellStyle name="Note 2 2 2" xfId="2962" hidden="1"/>
    <cellStyle name="Note 2 2 2" xfId="3417" hidden="1"/>
    <cellStyle name="Note 2 2 2" xfId="2960" hidden="1"/>
    <cellStyle name="Note 2 2 2" xfId="3418" hidden="1"/>
    <cellStyle name="Note 2 2 2" xfId="3420" hidden="1"/>
    <cellStyle name="Note 2 2 2" xfId="2965" hidden="1"/>
    <cellStyle name="Note 2 2 2" xfId="2963" hidden="1"/>
    <cellStyle name="Note 2 2 2" xfId="3421" hidden="1"/>
    <cellStyle name="Note 2 2 2" xfId="2910" hidden="1"/>
    <cellStyle name="Note 2 2 2" xfId="2961" hidden="1"/>
    <cellStyle name="Note 2 2 2" xfId="2958" hidden="1"/>
    <cellStyle name="Note 2 2 2" xfId="2483" hidden="1"/>
    <cellStyle name="Note 2 2 2" xfId="3704" hidden="1"/>
    <cellStyle name="Note 2 2 2" xfId="3742" hidden="1"/>
    <cellStyle name="Note 2 2 2" xfId="3712" hidden="1"/>
    <cellStyle name="Note 2 2 2" xfId="3729" hidden="1"/>
    <cellStyle name="Note 2 2 2" xfId="3728" hidden="1"/>
    <cellStyle name="Note 2 2 2" xfId="3710" hidden="1"/>
    <cellStyle name="Note 2 2 2" xfId="3731" hidden="1"/>
    <cellStyle name="Note 2 2 2" xfId="3739" hidden="1"/>
    <cellStyle name="Note 2 2 2" xfId="3709" hidden="1"/>
    <cellStyle name="Note 2 2 2" xfId="3732" hidden="1"/>
    <cellStyle name="Note 2 2 2" xfId="3733" hidden="1"/>
    <cellStyle name="Note 2 2 2" xfId="3735" hidden="1"/>
    <cellStyle name="Note 2 2 2" xfId="3738" hidden="1"/>
    <cellStyle name="Note 2 2 2" xfId="3734" hidden="1"/>
    <cellStyle name="Note 2 2 2" xfId="3726" hidden="1"/>
    <cellStyle name="Note 2 2 2" xfId="3708" hidden="1"/>
    <cellStyle name="Note 2 2 2" xfId="3721" hidden="1"/>
    <cellStyle name="Note 2 2 2" xfId="3711" hidden="1"/>
    <cellStyle name="Note 2 2 2" xfId="3730" hidden="1"/>
    <cellStyle name="Note 2 2 2" xfId="3740" hidden="1"/>
    <cellStyle name="Note 2 2 2" xfId="3727" hidden="1"/>
    <cellStyle name="Note 2 2 2" xfId="3714" hidden="1"/>
    <cellStyle name="Note 2 2 2" xfId="3725" hidden="1"/>
    <cellStyle name="Note 2 2 2" xfId="3736" hidden="1"/>
    <cellStyle name="Note 2 2 2" xfId="3745" hidden="1"/>
    <cellStyle name="Note 2 2 2" xfId="3751" hidden="1"/>
    <cellStyle name="Note 2 2 2" xfId="3750" hidden="1"/>
    <cellStyle name="Note 2 2 2" xfId="3758" hidden="1"/>
    <cellStyle name="Note 2 2 2" xfId="3755" hidden="1"/>
    <cellStyle name="Note 2 2 2" xfId="3756" hidden="1"/>
    <cellStyle name="Note 2 2 2" xfId="3760" hidden="1"/>
    <cellStyle name="Note 2 2 2" xfId="3754" hidden="1"/>
    <cellStyle name="Note 2 2 2" xfId="3753" hidden="1"/>
    <cellStyle name="Note 2 2 2" xfId="3520" hidden="1"/>
    <cellStyle name="Note 2 2 2" xfId="3037" hidden="1"/>
    <cellStyle name="Note 2 2 2" xfId="3362" hidden="1"/>
    <cellStyle name="Note 2 2 2" xfId="3247" hidden="1"/>
    <cellStyle name="Note 2 2 2" xfId="3312" hidden="1"/>
    <cellStyle name="Note 2 2 2" xfId="3241" hidden="1"/>
    <cellStyle name="Note 2 2 2" xfId="3363" hidden="1"/>
    <cellStyle name="Note 2 2 2" xfId="3587" hidden="1"/>
    <cellStyle name="Note 2 2 2" xfId="3389" hidden="1"/>
    <cellStyle name="Note 2 2 2" xfId="3405" hidden="1"/>
    <cellStyle name="Note 2 2 2" xfId="2922" hidden="1"/>
    <cellStyle name="Note 2 2 2" xfId="3060" hidden="1"/>
    <cellStyle name="Note 2 2 2" xfId="3546" hidden="1"/>
    <cellStyle name="Note 2 2 2" xfId="3133" hidden="1"/>
    <cellStyle name="Note 2 2 2" xfId="3265" hidden="1"/>
    <cellStyle name="Note 2 2 2" xfId="3396" hidden="1"/>
    <cellStyle name="Note 2 2 2" xfId="2854" hidden="1"/>
    <cellStyle name="Note 2 2 2" xfId="3498" hidden="1"/>
    <cellStyle name="Note 2 2 2" xfId="3009" hidden="1"/>
    <cellStyle name="Note 2 2 2" xfId="2821" hidden="1"/>
    <cellStyle name="Note 2 2 2" xfId="3775" hidden="1"/>
    <cellStyle name="Note 2 2 2" xfId="3683" hidden="1"/>
    <cellStyle name="Note 2 2 2" xfId="3141" hidden="1"/>
    <cellStyle name="Note 2 2 2" xfId="3533" hidden="1"/>
    <cellStyle name="Note 2 2 2" xfId="3765" hidden="1"/>
    <cellStyle name="Note 2 2 2" xfId="2819" hidden="1"/>
    <cellStyle name="Note 2 2 2" xfId="3099" hidden="1"/>
    <cellStyle name="Note 2 2 2" xfId="3013" hidden="1"/>
    <cellStyle name="Note 2 2 2" xfId="3108" hidden="1"/>
    <cellStyle name="Note 2 2 2" xfId="3776" hidden="1"/>
    <cellStyle name="Note 2 2 2" xfId="3780" hidden="1"/>
    <cellStyle name="Note 2 2 2" xfId="3792" hidden="1"/>
    <cellStyle name="Note 2 2 2" xfId="3834" hidden="1"/>
    <cellStyle name="Note 2 2 2" xfId="3801" hidden="1"/>
    <cellStyle name="Note 2 2 2" xfId="3820" hidden="1"/>
    <cellStyle name="Note 2 2 2" xfId="3819" hidden="1"/>
    <cellStyle name="Note 2 2 2" xfId="3799" hidden="1"/>
    <cellStyle name="Note 2 2 2" xfId="3822" hidden="1"/>
    <cellStyle name="Note 2 2 2" xfId="3830" hidden="1"/>
    <cellStyle name="Note 2 2 2" xfId="3798" hidden="1"/>
    <cellStyle name="Note 2 2 2" xfId="3823" hidden="1"/>
    <cellStyle name="Note 2 2 2" xfId="3824" hidden="1"/>
    <cellStyle name="Note 2 2 2" xfId="3826" hidden="1"/>
    <cellStyle name="Note 2 2 2" xfId="3829" hidden="1"/>
    <cellStyle name="Note 2 2 2" xfId="3825" hidden="1"/>
    <cellStyle name="Note 2 2 2" xfId="3815" hidden="1"/>
    <cellStyle name="Note 2 2 2" xfId="3797" hidden="1"/>
    <cellStyle name="Note 2 2 2" xfId="3810" hidden="1"/>
    <cellStyle name="Note 2 2 2" xfId="3800" hidden="1"/>
    <cellStyle name="Note 2 2 2" xfId="3821" hidden="1"/>
    <cellStyle name="Note 2 2 2" xfId="3831" hidden="1"/>
    <cellStyle name="Note 2 2 2" xfId="3816" hidden="1"/>
    <cellStyle name="Note 2 2 2" xfId="3804" hidden="1"/>
    <cellStyle name="Note 2 2 2" xfId="3814" hidden="1"/>
    <cellStyle name="Note 2 2 2" xfId="3827" hidden="1"/>
    <cellStyle name="Note 2 2 2" xfId="3837" hidden="1"/>
    <cellStyle name="Note 2 2 2" xfId="3842" hidden="1"/>
    <cellStyle name="Note 2 2 2" xfId="3841" hidden="1"/>
    <cellStyle name="Note 2 2 2" xfId="3848" hidden="1"/>
    <cellStyle name="Note 2 2 2" xfId="3846" hidden="1"/>
    <cellStyle name="Note 2 2 2" xfId="3847" hidden="1"/>
    <cellStyle name="Note 2 2 2" xfId="3850" hidden="1"/>
    <cellStyle name="Note 2 2 2" xfId="3845" hidden="1"/>
    <cellStyle name="Note 2 2 2" xfId="3844" hidden="1"/>
    <cellStyle name="Note 2 2 2" xfId="2941" hidden="1"/>
    <cellStyle name="Note 2 2 2" xfId="3162" hidden="1"/>
    <cellStyle name="Note 2 2 2" xfId="3383" hidden="1"/>
    <cellStyle name="Note 2 2 2" xfId="2982" hidden="1"/>
    <cellStyle name="Note 2 2 2" xfId="3429" hidden="1"/>
    <cellStyle name="Note 2 2 2" xfId="2893" hidden="1"/>
    <cellStyle name="Note 2 2 2" xfId="3509" hidden="1"/>
    <cellStyle name="Note 2 2 2" xfId="2979" hidden="1"/>
    <cellStyle name="Note 2 2 2" xfId="3387" hidden="1"/>
    <cellStyle name="Note 2 2 2" xfId="3053" hidden="1"/>
    <cellStyle name="Note 2 2 2" xfId="3235" hidden="1"/>
    <cellStyle name="Note 2 2 2" xfId="3052" hidden="1"/>
    <cellStyle name="Note 2 2 2" xfId="3394" hidden="1"/>
    <cellStyle name="Note 2 2 2" xfId="3313" hidden="1"/>
    <cellStyle name="Note 2 2 2" xfId="3044" hidden="1"/>
    <cellStyle name="Note 2 2 2" xfId="2828" hidden="1"/>
    <cellStyle name="Note 2 2 2" xfId="3603" hidden="1"/>
    <cellStyle name="Note 2 2 2" xfId="3134" hidden="1"/>
    <cellStyle name="Note 2 2 2" xfId="3757" hidden="1"/>
    <cellStyle name="Note 2 2 2" xfId="3243" hidden="1"/>
    <cellStyle name="Note 2 2 2" xfId="3666" hidden="1"/>
    <cellStyle name="Note 2 2 2" xfId="2981" hidden="1"/>
    <cellStyle name="Note 2 2 2" xfId="2874" hidden="1"/>
    <cellStyle name="Note 2 2 2" xfId="3571" hidden="1"/>
    <cellStyle name="Note 2 2 2" xfId="3149" hidden="1"/>
    <cellStyle name="Note 2 2 2" xfId="3061" hidden="1"/>
    <cellStyle name="Note 2 2 2" xfId="3191" hidden="1"/>
    <cellStyle name="Note 2 2 2" xfId="3040" hidden="1"/>
    <cellStyle name="Note 2 2 2" xfId="3091" hidden="1"/>
    <cellStyle name="Note 2 2 2" xfId="3427" hidden="1"/>
    <cellStyle name="Note 2 2 2" xfId="3486" hidden="1"/>
    <cellStyle name="Note 2 2 2" xfId="3297" hidden="1"/>
    <cellStyle name="Note 2 2 2" xfId="3873" hidden="1"/>
    <cellStyle name="Note 2 2 2" xfId="3913" hidden="1"/>
    <cellStyle name="Note 2 2 2" xfId="3881" hidden="1"/>
    <cellStyle name="Note 2 2 2" xfId="3899" hidden="1"/>
    <cellStyle name="Note 2 2 2" xfId="3898" hidden="1"/>
    <cellStyle name="Note 2 2 2" xfId="3879" hidden="1"/>
    <cellStyle name="Note 2 2 2" xfId="3901" hidden="1"/>
    <cellStyle name="Note 2 2 2" xfId="3909" hidden="1"/>
    <cellStyle name="Note 2 2 2" xfId="3878" hidden="1"/>
    <cellStyle name="Note 2 2 2" xfId="3902" hidden="1"/>
    <cellStyle name="Note 2 2 2" xfId="3903" hidden="1"/>
    <cellStyle name="Note 2 2 2" xfId="3905" hidden="1"/>
    <cellStyle name="Note 2 2 2" xfId="3908" hidden="1"/>
    <cellStyle name="Note 2 2 2" xfId="3904" hidden="1"/>
    <cellStyle name="Note 2 2 2" xfId="3895" hidden="1"/>
    <cellStyle name="Note 2 2 2" xfId="3877" hidden="1"/>
    <cellStyle name="Note 2 2 2" xfId="3890" hidden="1"/>
    <cellStyle name="Note 2 2 2" xfId="3880" hidden="1"/>
    <cellStyle name="Note 2 2 2" xfId="3900" hidden="1"/>
    <cellStyle name="Note 2 2 2" xfId="3910" hidden="1"/>
    <cellStyle name="Note 2 2 2" xfId="3896" hidden="1"/>
    <cellStyle name="Note 2 2 2" xfId="3884" hidden="1"/>
    <cellStyle name="Note 2 2 2" xfId="3894" hidden="1"/>
    <cellStyle name="Note 2 2 2" xfId="3906" hidden="1"/>
    <cellStyle name="Note 2 2 2" xfId="3916" hidden="1"/>
    <cellStyle name="Note 2 2 2" xfId="3922" hidden="1"/>
    <cellStyle name="Note 2 2 2" xfId="3921" hidden="1"/>
    <cellStyle name="Note 2 2 2" xfId="3930" hidden="1"/>
    <cellStyle name="Note 2 2 2" xfId="3925" hidden="1"/>
    <cellStyle name="Note 2 2 2" xfId="3927" hidden="1"/>
    <cellStyle name="Note 2 2 2" xfId="3931" hidden="1"/>
    <cellStyle name="Note 2 2 2" xfId="3924" hidden="1"/>
    <cellStyle name="Note 2 2 2" xfId="3923" hidden="1"/>
    <cellStyle name="Note 2 2 2" xfId="3857" hidden="1"/>
    <cellStyle name="Note 2 2 2" xfId="3855" hidden="1"/>
    <cellStyle name="Note 2 2 2" xfId="3685" hidden="1"/>
    <cellStyle name="Note 2 2 2" xfId="2815" hidden="1"/>
    <cellStyle name="Note 2 2 2" xfId="3473" hidden="1"/>
    <cellStyle name="Note 2 2 2" xfId="3240" hidden="1"/>
    <cellStyle name="Note 2 2 2" xfId="3504" hidden="1"/>
    <cellStyle name="Note 2 2 2" xfId="3680" hidden="1"/>
    <cellStyle name="Note 2 2 2" xfId="2964" hidden="1"/>
    <cellStyle name="Note 2 2 2" xfId="2861" hidden="1"/>
    <cellStyle name="Note 2 2 2" xfId="3262" hidden="1"/>
    <cellStyle name="Note 2 2 2" xfId="3853" hidden="1"/>
    <cellStyle name="Note 2 2 2" xfId="3203" hidden="1"/>
    <cellStyle name="Note 2 2 2" xfId="3529" hidden="1"/>
    <cellStyle name="Note 2 2 2" xfId="3182" hidden="1"/>
    <cellStyle name="Note 2 2 2" xfId="3367" hidden="1"/>
    <cellStyle name="Note 2 2 2" xfId="2971" hidden="1"/>
    <cellStyle name="Note 2 2 2" xfId="3380" hidden="1"/>
    <cellStyle name="Note 2 2 2" xfId="3107" hidden="1"/>
    <cellStyle name="Note 2 2 2" xfId="3393" hidden="1"/>
    <cellStyle name="Note 2 2 2" xfId="3018" hidden="1"/>
    <cellStyle name="Note 2 2 2" xfId="3781" hidden="1"/>
    <cellStyle name="Note 2 2 2" xfId="3457" hidden="1"/>
    <cellStyle name="Note 2 2 2" xfId="3454" hidden="1"/>
    <cellStyle name="Note 2 2 2" xfId="3105" hidden="1"/>
    <cellStyle name="Note 2 2 2" xfId="3020" hidden="1"/>
    <cellStyle name="Note 2 2 2" xfId="3114" hidden="1"/>
    <cellStyle name="Note 2 2 2" xfId="3386" hidden="1"/>
    <cellStyle name="Note 2 2 2" xfId="3859" hidden="1"/>
    <cellStyle name="Note 2 2 2" xfId="2968" hidden="1"/>
    <cellStyle name="Note 2 2 2" xfId="3399" hidden="1"/>
    <cellStyle name="Note 2 2 2" xfId="3951" hidden="1"/>
    <cellStyle name="Note 2 2 2" xfId="3991" hidden="1"/>
    <cellStyle name="Note 2 2 2" xfId="3959" hidden="1"/>
    <cellStyle name="Note 2 2 2" xfId="3978" hidden="1"/>
    <cellStyle name="Note 2 2 2" xfId="3977" hidden="1"/>
    <cellStyle name="Note 2 2 2" xfId="3957" hidden="1"/>
    <cellStyle name="Note 2 2 2" xfId="3980" hidden="1"/>
    <cellStyle name="Note 2 2 2" xfId="3988" hidden="1"/>
    <cellStyle name="Note 2 2 2" xfId="3956" hidden="1"/>
    <cellStyle name="Note 2 2 2" xfId="3981" hidden="1"/>
    <cellStyle name="Note 2 2 2" xfId="3982" hidden="1"/>
    <cellStyle name="Note 2 2 2" xfId="3984" hidden="1"/>
    <cellStyle name="Note 2 2 2" xfId="3987" hidden="1"/>
    <cellStyle name="Note 2 2 2" xfId="3983" hidden="1"/>
    <cellStyle name="Note 2 2 2" xfId="3974" hidden="1"/>
    <cellStyle name="Note 2 2 2" xfId="3955" hidden="1"/>
    <cellStyle name="Note 2 2 2" xfId="3968" hidden="1"/>
    <cellStyle name="Note 2 2 2" xfId="3958" hidden="1"/>
    <cellStyle name="Note 2 2 2" xfId="3979" hidden="1"/>
    <cellStyle name="Note 2 2 2" xfId="3989" hidden="1"/>
    <cellStyle name="Note 2 2 2" xfId="3975" hidden="1"/>
    <cellStyle name="Note 2 2 2" xfId="3962" hidden="1"/>
    <cellStyle name="Note 2 2 2" xfId="3972" hidden="1"/>
    <cellStyle name="Note 2 2 2" xfId="3985" hidden="1"/>
    <cellStyle name="Note 2 2 2" xfId="3994" hidden="1"/>
    <cellStyle name="Note 2 2 2" xfId="3998" hidden="1"/>
    <cellStyle name="Note 2 2 2" xfId="3997" hidden="1"/>
    <cellStyle name="Note 2 2 2" xfId="4004" hidden="1"/>
    <cellStyle name="Note 2 2 2" xfId="4001" hidden="1"/>
    <cellStyle name="Note 2 2 2" xfId="4002" hidden="1"/>
    <cellStyle name="Note 2 2 2" xfId="4005" hidden="1"/>
    <cellStyle name="Note 2 2 2" xfId="4000" hidden="1"/>
    <cellStyle name="Note 2 2 2" xfId="3999" hidden="1"/>
    <cellStyle name="Note 2 2 2" xfId="3177" hidden="1"/>
    <cellStyle name="Note 2 2 2" xfId="3460" hidden="1"/>
    <cellStyle name="Note 2 2 2" xfId="3507" hidden="1"/>
    <cellStyle name="Note 2 2 2" xfId="3929" hidden="1"/>
    <cellStyle name="Note 2 2 2" xfId="3439" hidden="1"/>
    <cellStyle name="Note 2 2 2" xfId="3430" hidden="1"/>
    <cellStyle name="Note 2 2 2" xfId="3147" hidden="1"/>
    <cellStyle name="Note 2 2 2" xfId="4019" hidden="1"/>
    <cellStyle name="Note 2 2 2" xfId="3782" hidden="1"/>
    <cellStyle name="Note 2 2 2" xfId="3181" hidden="1"/>
    <cellStyle name="Note 2 2 2" xfId="3317" hidden="1"/>
    <cellStyle name="Note 2 2 2" xfId="4014" hidden="1"/>
    <cellStyle name="Note 2 2 2" xfId="2942" hidden="1"/>
    <cellStyle name="Note 2 2 2" xfId="3242" hidden="1"/>
    <cellStyle name="Note 2 2 2" xfId="3542" hidden="1"/>
    <cellStyle name="Note 2 2 2" xfId="3001" hidden="1"/>
    <cellStyle name="Note 2 2 2" xfId="3414" hidden="1"/>
    <cellStyle name="Note 2 2 2" xfId="2993" hidden="1"/>
    <cellStyle name="Note 2 2 2" xfId="3672" hidden="1"/>
    <cellStyle name="Note 2 2 2" xfId="2851" hidden="1"/>
    <cellStyle name="Note 2 2 2" xfId="2973" hidden="1"/>
    <cellStyle name="Note 2 2 2" xfId="3442" hidden="1"/>
    <cellStyle name="Note 2 2 2" xfId="2891" hidden="1"/>
    <cellStyle name="Note 2 2 2" xfId="2876" hidden="1"/>
    <cellStyle name="Note 2 2 2" xfId="3585" hidden="1"/>
    <cellStyle name="Note 2 2 2" xfId="2826" hidden="1"/>
    <cellStyle name="Note 2 2 2" xfId="3385" hidden="1"/>
    <cellStyle name="Note 2 2 2" xfId="3558" hidden="1"/>
    <cellStyle name="Note 2 2 2" xfId="3370" hidden="1"/>
    <cellStyle name="Note 2 2 2" xfId="3260" hidden="1"/>
    <cellStyle name="Note 2 2 2" xfId="3117" hidden="1"/>
    <cellStyle name="Note 2 2 2" xfId="3245" hidden="1"/>
    <cellStyle name="Note 2 2 2" xfId="4034" hidden="1"/>
    <cellStyle name="Note 2 2 2" xfId="4077" hidden="1"/>
    <cellStyle name="Note 2 2 2" xfId="4042" hidden="1"/>
    <cellStyle name="Note 2 2 2" xfId="4061" hidden="1"/>
    <cellStyle name="Note 2 2 2" xfId="4060" hidden="1"/>
    <cellStyle name="Note 2 2 2" xfId="4040" hidden="1"/>
    <cellStyle name="Note 2 2 2" xfId="4064" hidden="1"/>
    <cellStyle name="Note 2 2 2" xfId="4073" hidden="1"/>
    <cellStyle name="Note 2 2 2" xfId="4039" hidden="1"/>
    <cellStyle name="Note 2 2 2" xfId="4065" hidden="1"/>
    <cellStyle name="Note 2 2 2" xfId="4066" hidden="1"/>
    <cellStyle name="Note 2 2 2" xfId="4068" hidden="1"/>
    <cellStyle name="Note 2 2 2" xfId="4072" hidden="1"/>
    <cellStyle name="Note 2 2 2" xfId="4067" hidden="1"/>
    <cellStyle name="Note 2 2 2" xfId="4057" hidden="1"/>
    <cellStyle name="Note 2 2 2" xfId="4038" hidden="1"/>
    <cellStyle name="Note 2 2 2" xfId="4052" hidden="1"/>
    <cellStyle name="Note 2 2 2" xfId="4041" hidden="1"/>
    <cellStyle name="Note 2 2 2" xfId="4062" hidden="1"/>
    <cellStyle name="Note 2 2 2" xfId="4074" hidden="1"/>
    <cellStyle name="Note 2 2 2" xfId="4058" hidden="1"/>
    <cellStyle name="Note 2 2 2" xfId="4045" hidden="1"/>
    <cellStyle name="Note 2 2 2" xfId="4056" hidden="1"/>
    <cellStyle name="Note 2 2 2" xfId="4070" hidden="1"/>
    <cellStyle name="Note 2 2 2" xfId="4080" hidden="1"/>
    <cellStyle name="Note 2 2 2" xfId="4085" hidden="1"/>
    <cellStyle name="Note 2 2 2" xfId="4084" hidden="1"/>
    <cellStyle name="Note 2 2 2" xfId="4091" hidden="1"/>
    <cellStyle name="Note 2 2 2" xfId="4088" hidden="1"/>
    <cellStyle name="Note 2 2 2" xfId="4089" hidden="1"/>
    <cellStyle name="Note 2 2 2" xfId="4092" hidden="1"/>
    <cellStyle name="Note 2 2 2" xfId="4087" hidden="1"/>
    <cellStyle name="Note 2 2 2" xfId="4086" hidden="1"/>
    <cellStyle name="Note 2 2 2" xfId="3501" hidden="1"/>
    <cellStyle name="Note 2 2 2" xfId="4102" hidden="1"/>
    <cellStyle name="Note 2 2 2" xfId="3190" hidden="1"/>
    <cellStyle name="Note 2 2 2" xfId="2946" hidden="1"/>
    <cellStyle name="Note 2 2 2" xfId="2957" hidden="1"/>
    <cellStyle name="Note 2 2 2" xfId="3320" hidden="1"/>
    <cellStyle name="Note 2 2 2" xfId="3455" hidden="1"/>
    <cellStyle name="Note 2 2 2" xfId="3125" hidden="1"/>
    <cellStyle name="Note 2 2 2" xfId="3250" hidden="1"/>
    <cellStyle name="Note 2 2 2" xfId="3358" hidden="1"/>
    <cellStyle name="Note 2 2 2" xfId="3046" hidden="1"/>
    <cellStyle name="Note 2 2 2" xfId="3400" hidden="1"/>
    <cellStyle name="Note 2 2 2" xfId="2989" hidden="1"/>
    <cellStyle name="Note 2 2 2" xfId="3176" hidden="1"/>
    <cellStyle name="Note 2 2 2" xfId="3506" hidden="1"/>
    <cellStyle name="Note 2 2 2" xfId="3784" hidden="1"/>
    <cellStyle name="Note 2 2 2" xfId="2894" hidden="1"/>
    <cellStyle name="Note 2 2 2" xfId="3233" hidden="1"/>
    <cellStyle name="Note 2 2 2" xfId="2991" hidden="1"/>
    <cellStyle name="Note 2 2 2" xfId="3660" hidden="1"/>
    <cellStyle name="Note 2 2 2" xfId="3104" hidden="1"/>
    <cellStyle name="Note 2 2 2" xfId="3450" hidden="1"/>
    <cellStyle name="Note 2 2 2" xfId="2944" hidden="1"/>
    <cellStyle name="Note 2 2 2" xfId="3234" hidden="1"/>
    <cellStyle name="Note 2 2 2" xfId="2864" hidden="1"/>
    <cellStyle name="Note 2 2 2" xfId="2918" hidden="1"/>
    <cellStyle name="Note 2 2 2" xfId="3527" hidden="1"/>
    <cellStyle name="Note 2 2 2" xfId="3444" hidden="1"/>
    <cellStyle name="Note 2 2 2" xfId="2955" hidden="1"/>
    <cellStyle name="Note 2 2 2" xfId="3690" hidden="1"/>
    <cellStyle name="Note 2 2 2" xfId="4105" hidden="1"/>
    <cellStyle name="Note 2 2 2" xfId="4120" hidden="1"/>
    <cellStyle name="Note 2 2 2" xfId="4157" hidden="1"/>
    <cellStyle name="Note 2 2 2" xfId="4128" hidden="1"/>
    <cellStyle name="Note 2 2 2" xfId="4144" hidden="1"/>
    <cellStyle name="Note 2 2 2" xfId="4143" hidden="1"/>
    <cellStyle name="Note 2 2 2" xfId="4126" hidden="1"/>
    <cellStyle name="Note 2 2 2" xfId="4146" hidden="1"/>
    <cellStyle name="Note 2 2 2" xfId="4154" hidden="1"/>
    <cellStyle name="Note 2 2 2" xfId="4125" hidden="1"/>
    <cellStyle name="Note 2 2 2" xfId="4147" hidden="1"/>
    <cellStyle name="Note 2 2 2" xfId="4148" hidden="1"/>
    <cellStyle name="Note 2 2 2" xfId="4150" hidden="1"/>
    <cellStyle name="Note 2 2 2" xfId="4153" hidden="1"/>
    <cellStyle name="Note 2 2 2" xfId="4149" hidden="1"/>
    <cellStyle name="Note 2 2 2" xfId="4141" hidden="1"/>
    <cellStyle name="Note 2 2 2" xfId="4124" hidden="1"/>
    <cellStyle name="Note 2 2 2" xfId="4136" hidden="1"/>
    <cellStyle name="Note 2 2 2" xfId="4127" hidden="1"/>
    <cellStyle name="Note 2 2 2" xfId="4145" hidden="1"/>
    <cellStyle name="Note 2 2 2" xfId="4155" hidden="1"/>
    <cellStyle name="Note 2 2 2" xfId="4142" hidden="1"/>
    <cellStyle name="Note 2 2 2" xfId="4130" hidden="1"/>
    <cellStyle name="Note 2 2 2" xfId="4140" hidden="1"/>
    <cellStyle name="Note 2 2 2" xfId="4151" hidden="1"/>
    <cellStyle name="Note 2 2 2" xfId="4160" hidden="1"/>
    <cellStyle name="Note 2 2 2" xfId="4164" hidden="1"/>
    <cellStyle name="Note 2 2 2" xfId="4163" hidden="1"/>
    <cellStyle name="Note 2 2 2" xfId="4171" hidden="1"/>
    <cellStyle name="Note 2 2 2" xfId="4167" hidden="1"/>
    <cellStyle name="Note 2 2 2" xfId="4169" hidden="1"/>
    <cellStyle name="Note 2 2 2" xfId="4172" hidden="1"/>
    <cellStyle name="Note 2 2 2" xfId="4166" hidden="1"/>
    <cellStyle name="Note 2 2 2" xfId="4165" hidden="1"/>
    <cellStyle name="Note 2 2 2" xfId="3327" hidden="1"/>
    <cellStyle name="Note 2 2 2" xfId="3937" hidden="1"/>
    <cellStyle name="Note 2 2 2" xfId="3342" hidden="1"/>
    <cellStyle name="Note 2 2 2" xfId="2905" hidden="1"/>
    <cellStyle name="Note 2 2 2" xfId="3352" hidden="1"/>
    <cellStyle name="Note 2 2 2" xfId="3500" hidden="1"/>
    <cellStyle name="Note 2 2 2" xfId="3207" hidden="1"/>
    <cellStyle name="Note 2 2 2" xfId="3434" hidden="1"/>
    <cellStyle name="Note 2 2 2" xfId="3161" hidden="1"/>
    <cellStyle name="Note 2 2 2" xfId="3294" hidden="1"/>
    <cellStyle name="Note 2 2 2" xfId="3864" hidden="1"/>
    <cellStyle name="Note 2 2 2" xfId="3682" hidden="1"/>
    <cellStyle name="Note 2 2 2" xfId="3066" hidden="1"/>
    <cellStyle name="Note 2 2 2" xfId="4006" hidden="1"/>
    <cellStyle name="Note 2 2 2" xfId="2978" hidden="1"/>
    <cellStyle name="Note 2 2 2" xfId="4048" hidden="1"/>
    <cellStyle name="Note 2 2 2" xfId="2967" hidden="1"/>
    <cellStyle name="Note 2 2 2" xfId="3236" hidden="1"/>
    <cellStyle name="Note 2 2 2" xfId="4010" hidden="1"/>
    <cellStyle name="Note 2 2 2" xfId="3058" hidden="1"/>
    <cellStyle name="Note 2 2 2" xfId="3227" hidden="1"/>
    <cellStyle name="Note 2 2 2" xfId="2875" hidden="1"/>
    <cellStyle name="Note 2 2 2" xfId="3132" hidden="1"/>
    <cellStyle name="Note 2 2 2" xfId="2948" hidden="1"/>
    <cellStyle name="Note 2 2 2" xfId="3145" hidden="1"/>
    <cellStyle name="Note 2 2 2" xfId="3395" hidden="1"/>
    <cellStyle name="Note 2 2 2" xfId="3761" hidden="1"/>
    <cellStyle name="Note 2 2 2" xfId="3359" hidden="1"/>
    <cellStyle name="Note 2 2 2" xfId="3461" hidden="1"/>
    <cellStyle name="Note 2 2 2" xfId="3502" hidden="1"/>
    <cellStyle name="Note 2 2 2" xfId="2902" hidden="1"/>
    <cellStyle name="Note 2 2 2" xfId="4177" hidden="1"/>
    <cellStyle name="Note 2 2 2" xfId="4185" hidden="1"/>
    <cellStyle name="Note 2 2 2" xfId="4219" hidden="1"/>
    <cellStyle name="Note 2 2 2" xfId="4193" hidden="1"/>
    <cellStyle name="Note 2 2 2" xfId="4206" hidden="1"/>
    <cellStyle name="Note 2 2 2" xfId="4205" hidden="1"/>
    <cellStyle name="Note 2 2 2" xfId="4191" hidden="1"/>
    <cellStyle name="Note 2 2 2" xfId="4208" hidden="1"/>
    <cellStyle name="Note 2 2 2" xfId="4216" hidden="1"/>
    <cellStyle name="Note 2 2 2" xfId="4190" hidden="1"/>
    <cellStyle name="Note 2 2 2" xfId="4209" hidden="1"/>
    <cellStyle name="Note 2 2 2" xfId="4210" hidden="1"/>
    <cellStyle name="Note 2 2 2" xfId="4212" hidden="1"/>
    <cellStyle name="Note 2 2 2" xfId="4215" hidden="1"/>
    <cellStyle name="Note 2 2 2" xfId="4211" hidden="1"/>
    <cellStyle name="Note 2 2 2" xfId="4203" hidden="1"/>
    <cellStyle name="Note 2 2 2" xfId="4189" hidden="1"/>
    <cellStyle name="Note 2 2 2" xfId="4199" hidden="1"/>
    <cellStyle name="Note 2 2 2" xfId="4192" hidden="1"/>
    <cellStyle name="Note 2 2 2" xfId="4207" hidden="1"/>
    <cellStyle name="Note 2 2 2" xfId="4217" hidden="1"/>
    <cellStyle name="Note 2 2 2" xfId="4204" hidden="1"/>
    <cellStyle name="Note 2 2 2" xfId="4195" hidden="1"/>
    <cellStyle name="Note 2 2 2" xfId="4202" hidden="1"/>
    <cellStyle name="Note 2 2 2" xfId="4213" hidden="1"/>
    <cellStyle name="Note 2 2 2" xfId="4222" hidden="1"/>
    <cellStyle name="Note 2 2 2" xfId="4226" hidden="1"/>
    <cellStyle name="Note 2 2 2" xfId="4225" hidden="1"/>
    <cellStyle name="Note 2 2 2" xfId="4231" hidden="1"/>
    <cellStyle name="Note 2 2 2" xfId="4229" hidden="1"/>
    <cellStyle name="Note 2 2 2" xfId="4230" hidden="1"/>
    <cellStyle name="Note 2 2 2" xfId="4232" hidden="1"/>
    <cellStyle name="Note 2 2 2" xfId="4228" hidden="1"/>
    <cellStyle name="Note 2 2 2" xfId="4227" hidden="1"/>
    <cellStyle name="Note 2 2 2" xfId="2566" hidden="1"/>
    <cellStyle name="Note 2 2 2" xfId="2548" hidden="1"/>
    <cellStyle name="Note 2 2 2" xfId="2586" hidden="1"/>
    <cellStyle name="Note 2 2 2" xfId="2565" hidden="1"/>
    <cellStyle name="Note 2 2 2" xfId="2477" hidden="1"/>
    <cellStyle name="Note 2 2 2" xfId="2650" hidden="1"/>
    <cellStyle name="Note 2 2 2" xfId="2564" hidden="1"/>
    <cellStyle name="Note 2 2 2" xfId="2562" hidden="1"/>
    <cellStyle name="Note 2 2 2" xfId="2560" hidden="1"/>
    <cellStyle name="Note 2 2 2" xfId="2685" hidden="1"/>
    <cellStyle name="Note 2 2 2" xfId="4257" hidden="1"/>
    <cellStyle name="Note 2 2 2" xfId="2658" hidden="1"/>
    <cellStyle name="Note 2 2 2" xfId="2479" hidden="1"/>
    <cellStyle name="Note 2 2 2" xfId="2544" hidden="1"/>
    <cellStyle name="Note 2 2 2" xfId="4258" hidden="1"/>
    <cellStyle name="Note 2 2 2" xfId="2583" hidden="1"/>
    <cellStyle name="Note 2 2 2" xfId="4255" hidden="1"/>
    <cellStyle name="Note 2 2 2" xfId="4256" hidden="1"/>
    <cellStyle name="Note 2 2 2" xfId="2543" hidden="1"/>
    <cellStyle name="Note 2 2 2" xfId="2505" hidden="1"/>
    <cellStyle name="Note 2 2 2" xfId="4264" hidden="1"/>
    <cellStyle name="Note 2 2 2" xfId="4268" hidden="1"/>
    <cellStyle name="Note 2 2 2" xfId="4265" hidden="1"/>
    <cellStyle name="Note 2 2 2" xfId="4266" hidden="1"/>
    <cellStyle name="Note 2 2 2" xfId="4262" hidden="1"/>
    <cellStyle name="Note 2 2 2" xfId="4260" hidden="1"/>
    <cellStyle name="Note 2 2 2" xfId="4263" hidden="1"/>
    <cellStyle name="Note 2 2 2" xfId="4261" hidden="1"/>
    <cellStyle name="Note 2 2 2" xfId="4259" hidden="1"/>
    <cellStyle name="Note 2 2 2" xfId="4267" hidden="1"/>
    <cellStyle name="Note 2 2 2" xfId="4269" hidden="1"/>
    <cellStyle name="Note 2 2 2" xfId="4272" hidden="1"/>
    <cellStyle name="Note 2 2 2" xfId="4286" hidden="1"/>
    <cellStyle name="Note 2 2 2" xfId="4320" hidden="1"/>
    <cellStyle name="Note 2 2 2" xfId="4294" hidden="1"/>
    <cellStyle name="Note 2 2 2" xfId="4307" hidden="1"/>
    <cellStyle name="Note 2 2 2" xfId="4306" hidden="1"/>
    <cellStyle name="Note 2 2 2" xfId="4292" hidden="1"/>
    <cellStyle name="Note 2 2 2" xfId="4309" hidden="1"/>
    <cellStyle name="Note 2 2 2" xfId="4317" hidden="1"/>
    <cellStyle name="Note 2 2 2" xfId="4291" hidden="1"/>
    <cellStyle name="Note 2 2 2" xfId="4310" hidden="1"/>
    <cellStyle name="Note 2 2 2" xfId="4311" hidden="1"/>
    <cellStyle name="Note 2 2 2" xfId="4313" hidden="1"/>
    <cellStyle name="Note 2 2 2" xfId="4316" hidden="1"/>
    <cellStyle name="Note 2 2 2" xfId="4312" hidden="1"/>
    <cellStyle name="Note 2 2 2" xfId="4304" hidden="1"/>
    <cellStyle name="Note 2 2 2" xfId="4290" hidden="1"/>
    <cellStyle name="Note 2 2 2" xfId="4300" hidden="1"/>
    <cellStyle name="Note 2 2 2" xfId="4293" hidden="1"/>
    <cellStyle name="Note 2 2 2" xfId="4308" hidden="1"/>
    <cellStyle name="Note 2 2 2" xfId="4318" hidden="1"/>
    <cellStyle name="Note 2 2 2" xfId="4305" hidden="1"/>
    <cellStyle name="Note 2 2 2" xfId="4296" hidden="1"/>
    <cellStyle name="Note 2 2 2" xfId="4303" hidden="1"/>
    <cellStyle name="Note 2 2 2" xfId="4314" hidden="1"/>
    <cellStyle name="Note 2 2 2" xfId="4323" hidden="1"/>
    <cellStyle name="Note 2 2 2" xfId="4327" hidden="1"/>
    <cellStyle name="Note 2 2 2" xfId="4326" hidden="1"/>
    <cellStyle name="Note 2 2 2" xfId="4332" hidden="1"/>
    <cellStyle name="Note 2 2 2" xfId="4330" hidden="1"/>
    <cellStyle name="Note 2 2 2" xfId="4331" hidden="1"/>
    <cellStyle name="Note 2 2 2" xfId="4333" hidden="1"/>
    <cellStyle name="Note 2 2 2" xfId="4329" hidden="1"/>
    <cellStyle name="Note 2 2 2" xfId="4328" hidden="1"/>
    <cellStyle name="Note 2 2 2" xfId="4651" hidden="1"/>
    <cellStyle name="Note 2 2 2" xfId="4797" hidden="1"/>
    <cellStyle name="Note 2 2 2" xfId="4802" hidden="1"/>
    <cellStyle name="Note 2 2 2" xfId="4803" hidden="1"/>
    <cellStyle name="Note 2 2 2" xfId="4820" hidden="1"/>
    <cellStyle name="Note 2 2 2" xfId="4806" hidden="1"/>
    <cellStyle name="Note 2 2 2" xfId="4807" hidden="1"/>
    <cellStyle name="Note 2 2 2" xfId="4813" hidden="1"/>
    <cellStyle name="Note 2 2 2" xfId="4999" hidden="1"/>
    <cellStyle name="Note 2 2 2" xfId="5035" hidden="1"/>
    <cellStyle name="Note 2 2 2" xfId="4840" hidden="1"/>
    <cellStyle name="Note 2 2 2" xfId="4826" hidden="1"/>
    <cellStyle name="Note 2 2 2" xfId="4830" hidden="1"/>
    <cellStyle name="Note 2 2 2" xfId="5037" hidden="1"/>
    <cellStyle name="Note 2 2 2" xfId="4822" hidden="1"/>
    <cellStyle name="Note 2 2 2" xfId="5029" hidden="1"/>
    <cellStyle name="Note 2 2 2" xfId="5032" hidden="1"/>
    <cellStyle name="Note 2 2 2" xfId="4831" hidden="1"/>
    <cellStyle name="Note 2 2 2" xfId="4825" hidden="1"/>
    <cellStyle name="Note 2 2 2" xfId="5053" hidden="1"/>
    <cellStyle name="Note 2 2 2" xfId="5058" hidden="1"/>
    <cellStyle name="Note 2 2 2" xfId="5055" hidden="1"/>
    <cellStyle name="Note 2 2 2" xfId="5056" hidden="1"/>
    <cellStyle name="Note 2 2 2" xfId="5050" hidden="1"/>
    <cellStyle name="Note 2 2 2" xfId="5045" hidden="1"/>
    <cellStyle name="Note 2 2 2" xfId="5052" hidden="1"/>
    <cellStyle name="Note 2 2 2" xfId="5048" hidden="1"/>
    <cellStyle name="Note 2 2 2" xfId="5044" hidden="1"/>
    <cellStyle name="Note 2 2 2" xfId="5057" hidden="1"/>
    <cellStyle name="Note 2 2 2" xfId="5059" hidden="1"/>
    <cellStyle name="Note 2 2 2" xfId="5063" hidden="1"/>
    <cellStyle name="Note 2 2 2" xfId="5078" hidden="1"/>
    <cellStyle name="Note 2 2 2" xfId="5119" hidden="1"/>
    <cellStyle name="Note 2 2 2" xfId="5087" hidden="1"/>
    <cellStyle name="Note 2 2 2" xfId="5106" hidden="1"/>
    <cellStyle name="Note 2 2 2" xfId="5105" hidden="1"/>
    <cellStyle name="Note 2 2 2" xfId="5085" hidden="1"/>
    <cellStyle name="Note 2 2 2" xfId="5108" hidden="1"/>
    <cellStyle name="Note 2 2 2" xfId="5116" hidden="1"/>
    <cellStyle name="Note 2 2 2" xfId="5084" hidden="1"/>
    <cellStyle name="Note 2 2 2" xfId="5109" hidden="1"/>
    <cellStyle name="Note 2 2 2" xfId="5110" hidden="1"/>
    <cellStyle name="Note 2 2 2" xfId="5112" hidden="1"/>
    <cellStyle name="Note 2 2 2" xfId="5115" hidden="1"/>
    <cellStyle name="Note 2 2 2" xfId="5111" hidden="1"/>
    <cellStyle name="Note 2 2 2" xfId="5103" hidden="1"/>
    <cellStyle name="Note 2 2 2" xfId="5083" hidden="1"/>
    <cellStyle name="Note 2 2 2" xfId="5097" hidden="1"/>
    <cellStyle name="Note 2 2 2" xfId="5086" hidden="1"/>
    <cellStyle name="Note 2 2 2" xfId="5107" hidden="1"/>
    <cellStyle name="Note 2 2 2" xfId="5117" hidden="1"/>
    <cellStyle name="Note 2 2 2" xfId="5104" hidden="1"/>
    <cellStyle name="Note 2 2 2" xfId="5090" hidden="1"/>
    <cellStyle name="Note 2 2 2" xfId="5101" hidden="1"/>
    <cellStyle name="Note 2 2 2" xfId="5113" hidden="1"/>
    <cellStyle name="Note 2 2 2" xfId="5122" hidden="1"/>
    <cellStyle name="Note 2 2 2" xfId="5127" hidden="1"/>
    <cellStyle name="Note 2 2 2" xfId="5126" hidden="1"/>
    <cellStyle name="Note 2 2 2" xfId="5134" hidden="1"/>
    <cellStyle name="Note 2 2 2" xfId="5130" hidden="1"/>
    <cellStyle name="Note 2 2 2" xfId="5131" hidden="1"/>
    <cellStyle name="Note 2 2 2" xfId="5135" hidden="1"/>
    <cellStyle name="Note 2 2 2" xfId="5129" hidden="1"/>
    <cellStyle name="Note 2 2 2" xfId="5128" hidden="1"/>
    <cellStyle name="Note 2 2 2" xfId="4648" hidden="1"/>
    <cellStyle name="Note 2 2 2" xfId="4964" hidden="1"/>
    <cellStyle name="Note 2 2 2" xfId="4932" hidden="1"/>
    <cellStyle name="Note 2 2 2" xfId="5167" hidden="1"/>
    <cellStyle name="Note 2 2 2" xfId="5151" hidden="1"/>
    <cellStyle name="Note 2 2 2" xfId="4413" hidden="1"/>
    <cellStyle name="Note 2 2 2" xfId="5068" hidden="1"/>
    <cellStyle name="Note 2 2 2" xfId="4931" hidden="1"/>
    <cellStyle name="Note 2 2 2" xfId="4400" hidden="1"/>
    <cellStyle name="Note 2 2 2" xfId="4659" hidden="1"/>
    <cellStyle name="Note 2 2 2" xfId="4908" hidden="1"/>
    <cellStyle name="Note 2 2 2" xfId="4626" hidden="1"/>
    <cellStyle name="Note 2 2 2" xfId="4408" hidden="1"/>
    <cellStyle name="Note 2 2 2" xfId="2714" hidden="1"/>
    <cellStyle name="Note 2 2 2" xfId="4475" hidden="1"/>
    <cellStyle name="Note 2 2 2" xfId="4410" hidden="1"/>
    <cellStyle name="Note 2 2 2" xfId="4478" hidden="1"/>
    <cellStyle name="Note 2 2 2" xfId="4909" hidden="1"/>
    <cellStyle name="Note 2 2 2" xfId="4689" hidden="1"/>
    <cellStyle name="Note 2 2 2" xfId="4398" hidden="1"/>
    <cellStyle name="Note 2 2 2" xfId="4468" hidden="1"/>
    <cellStyle name="Note 2 2 2" xfId="4901" hidden="1"/>
    <cellStyle name="Note 2 2 2" xfId="4466" hidden="1"/>
    <cellStyle name="Note 2 2 2" xfId="4902" hidden="1"/>
    <cellStyle name="Note 2 2 2" xfId="4904" hidden="1"/>
    <cellStyle name="Note 2 2 2" xfId="4471" hidden="1"/>
    <cellStyle name="Note 2 2 2" xfId="4469" hidden="1"/>
    <cellStyle name="Note 2 2 2" xfId="4905" hidden="1"/>
    <cellStyle name="Note 2 2 2" xfId="4422" hidden="1"/>
    <cellStyle name="Note 2 2 2" xfId="4467" hidden="1"/>
    <cellStyle name="Note 2 2 2" xfId="4464" hidden="1"/>
    <cellStyle name="Note 2 2 2" xfId="2713" hidden="1"/>
    <cellStyle name="Note 2 2 2" xfId="5182" hidden="1"/>
    <cellStyle name="Note 2 2 2" xfId="5220" hidden="1"/>
    <cellStyle name="Note 2 2 2" xfId="5190" hidden="1"/>
    <cellStyle name="Note 2 2 2" xfId="5207" hidden="1"/>
    <cellStyle name="Note 2 2 2" xfId="5206" hidden="1"/>
    <cellStyle name="Note 2 2 2" xfId="5188" hidden="1"/>
    <cellStyle name="Note 2 2 2" xfId="5209" hidden="1"/>
    <cellStyle name="Note 2 2 2" xfId="5217" hidden="1"/>
    <cellStyle name="Note 2 2 2" xfId="5187" hidden="1"/>
    <cellStyle name="Note 2 2 2" xfId="5210" hidden="1"/>
    <cellStyle name="Note 2 2 2" xfId="5211" hidden="1"/>
    <cellStyle name="Note 2 2 2" xfId="5213" hidden="1"/>
    <cellStyle name="Note 2 2 2" xfId="5216" hidden="1"/>
    <cellStyle name="Note 2 2 2" xfId="5212" hidden="1"/>
    <cellStyle name="Note 2 2 2" xfId="5204" hidden="1"/>
    <cellStyle name="Note 2 2 2" xfId="5186" hidden="1"/>
    <cellStyle name="Note 2 2 2" xfId="5199" hidden="1"/>
    <cellStyle name="Note 2 2 2" xfId="5189" hidden="1"/>
    <cellStyle name="Note 2 2 2" xfId="5208" hidden="1"/>
    <cellStyle name="Note 2 2 2" xfId="5218" hidden="1"/>
    <cellStyle name="Note 2 2 2" xfId="5205" hidden="1"/>
    <cellStyle name="Note 2 2 2" xfId="5192" hidden="1"/>
    <cellStyle name="Note 2 2 2" xfId="5203" hidden="1"/>
    <cellStyle name="Note 2 2 2" xfId="5214" hidden="1"/>
    <cellStyle name="Note 2 2 2" xfId="5223" hidden="1"/>
    <cellStyle name="Note 2 2 2" xfId="5229" hidden="1"/>
    <cellStyle name="Note 2 2 2" xfId="5228" hidden="1"/>
    <cellStyle name="Note 2 2 2" xfId="5236" hidden="1"/>
    <cellStyle name="Note 2 2 2" xfId="5233" hidden="1"/>
    <cellStyle name="Note 2 2 2" xfId="5234" hidden="1"/>
    <cellStyle name="Note 2 2 2" xfId="5238" hidden="1"/>
    <cellStyle name="Note 2 2 2" xfId="5232" hidden="1"/>
    <cellStyle name="Note 2 2 2" xfId="5231" hidden="1"/>
    <cellStyle name="Note 2 2 2" xfId="5004" hidden="1"/>
    <cellStyle name="Note 2 2 2" xfId="4538" hidden="1"/>
    <cellStyle name="Note 2 2 2" xfId="4849" hidden="1"/>
    <cellStyle name="Note 2 2 2" xfId="4738" hidden="1"/>
    <cellStyle name="Note 2 2 2" xfId="4800" hidden="1"/>
    <cellStyle name="Note 2 2 2" xfId="4732" hidden="1"/>
    <cellStyle name="Note 2 2 2" xfId="4850" hidden="1"/>
    <cellStyle name="Note 2 2 2" xfId="5066" hidden="1"/>
    <cellStyle name="Note 2 2 2" xfId="4873" hidden="1"/>
    <cellStyle name="Note 2 2 2" xfId="4889" hidden="1"/>
    <cellStyle name="Note 2 2 2" xfId="4434" hidden="1"/>
    <cellStyle name="Note 2 2 2" xfId="4559" hidden="1"/>
    <cellStyle name="Note 2 2 2" xfId="5028" hidden="1"/>
    <cellStyle name="Note 2 2 2" xfId="4628" hidden="1"/>
    <cellStyle name="Note 2 2 2" xfId="4753" hidden="1"/>
    <cellStyle name="Note 2 2 2" xfId="4880" hidden="1"/>
    <cellStyle name="Note 2 2 2" xfId="4369" hidden="1"/>
    <cellStyle name="Note 2 2 2" xfId="4982" hidden="1"/>
    <cellStyle name="Note 2 2 2" xfId="4511" hidden="1"/>
    <cellStyle name="Note 2 2 2" xfId="4345" hidden="1"/>
    <cellStyle name="Note 2 2 2" xfId="5253" hidden="1"/>
    <cellStyle name="Note 2 2 2" xfId="5161" hidden="1"/>
    <cellStyle name="Note 2 2 2" xfId="4635" hidden="1"/>
    <cellStyle name="Note 2 2 2" xfId="5015" hidden="1"/>
    <cellStyle name="Note 2 2 2" xfId="5243" hidden="1"/>
    <cellStyle name="Note 2 2 2" xfId="4344" hidden="1"/>
    <cellStyle name="Note 2 2 2" xfId="4595" hidden="1"/>
    <cellStyle name="Note 2 2 2" xfId="4515" hidden="1"/>
    <cellStyle name="Note 2 2 2" xfId="4604" hidden="1"/>
    <cellStyle name="Note 2 2 2" xfId="5254" hidden="1"/>
    <cellStyle name="Note 2 2 2" xfId="5258" hidden="1"/>
    <cellStyle name="Note 2 2 2" xfId="5270" hidden="1"/>
    <cellStyle name="Note 2 2 2" xfId="5312" hidden="1"/>
    <cellStyle name="Note 2 2 2" xfId="5279" hidden="1"/>
    <cellStyle name="Note 2 2 2" xfId="5298" hidden="1"/>
    <cellStyle name="Note 2 2 2" xfId="5297" hidden="1"/>
    <cellStyle name="Note 2 2 2" xfId="5277" hidden="1"/>
    <cellStyle name="Note 2 2 2" xfId="5300" hidden="1"/>
    <cellStyle name="Note 2 2 2" xfId="5308" hidden="1"/>
    <cellStyle name="Note 2 2 2" xfId="5276" hidden="1"/>
    <cellStyle name="Note 2 2 2" xfId="5301" hidden="1"/>
    <cellStyle name="Note 2 2 2" xfId="5302" hidden="1"/>
    <cellStyle name="Note 2 2 2" xfId="5304" hidden="1"/>
    <cellStyle name="Note 2 2 2" xfId="5307" hidden="1"/>
    <cellStyle name="Note 2 2 2" xfId="5303" hidden="1"/>
    <cellStyle name="Note 2 2 2" xfId="5293" hidden="1"/>
    <cellStyle name="Note 2 2 2" xfId="5275" hidden="1"/>
    <cellStyle name="Note 2 2 2" xfId="5288" hidden="1"/>
    <cellStyle name="Note 2 2 2" xfId="5278" hidden="1"/>
    <cellStyle name="Note 2 2 2" xfId="5299" hidden="1"/>
    <cellStyle name="Note 2 2 2" xfId="5309" hidden="1"/>
    <cellStyle name="Note 2 2 2" xfId="5294" hidden="1"/>
    <cellStyle name="Note 2 2 2" xfId="5282" hidden="1"/>
    <cellStyle name="Note 2 2 2" xfId="5292" hidden="1"/>
    <cellStyle name="Note 2 2 2" xfId="5305" hidden="1"/>
    <cellStyle name="Note 2 2 2" xfId="5315" hidden="1"/>
    <cellStyle name="Note 2 2 2" xfId="5319" hidden="1"/>
    <cellStyle name="Note 2 2 2" xfId="5318" hidden="1"/>
    <cellStyle name="Note 2 2 2" xfId="5325" hidden="1"/>
    <cellStyle name="Note 2 2 2" xfId="5323" hidden="1"/>
    <cellStyle name="Note 2 2 2" xfId="5324" hidden="1"/>
    <cellStyle name="Note 2 2 2" xfId="5326" hidden="1"/>
    <cellStyle name="Note 2 2 2" xfId="5322" hidden="1"/>
    <cellStyle name="Note 2 2 2" xfId="5321" hidden="1"/>
    <cellStyle name="Note 2 2 2" xfId="4448" hidden="1"/>
    <cellStyle name="Note 2 2 2" xfId="4656" hidden="1"/>
    <cellStyle name="Note 2 2 2" xfId="4867" hidden="1"/>
    <cellStyle name="Note 2 2 2" xfId="4486" hidden="1"/>
    <cellStyle name="Note 2 2 2" xfId="4913" hidden="1"/>
    <cellStyle name="Note 2 2 2" xfId="4405" hidden="1"/>
    <cellStyle name="Note 2 2 2" xfId="4993" hidden="1"/>
    <cellStyle name="Note 2 2 2" xfId="4483" hidden="1"/>
    <cellStyle name="Note 2 2 2" xfId="4871" hidden="1"/>
    <cellStyle name="Note 2 2 2" xfId="4552" hidden="1"/>
    <cellStyle name="Note 2 2 2" xfId="4726" hidden="1"/>
    <cellStyle name="Note 2 2 2" xfId="4551" hidden="1"/>
    <cellStyle name="Note 2 2 2" xfId="4878" hidden="1"/>
    <cellStyle name="Note 2 2 2" xfId="4801" hidden="1"/>
    <cellStyle name="Note 2 2 2" xfId="4544" hidden="1"/>
    <cellStyle name="Note 2 2 2" xfId="4349" hidden="1"/>
    <cellStyle name="Note 2 2 2" xfId="5082" hidden="1"/>
    <cellStyle name="Note 2 2 2" xfId="4629" hidden="1"/>
    <cellStyle name="Note 2 2 2" xfId="5235" hidden="1"/>
    <cellStyle name="Note 2 2 2" xfId="4734" hidden="1"/>
    <cellStyle name="Note 2 2 2" xfId="5144" hidden="1"/>
    <cellStyle name="Note 2 2 2" xfId="4485" hidden="1"/>
    <cellStyle name="Note 2 2 2" xfId="4386" hidden="1"/>
    <cellStyle name="Note 2 2 2" xfId="5051" hidden="1"/>
    <cellStyle name="Note 2 2 2" xfId="4643" hidden="1"/>
    <cellStyle name="Note 2 2 2" xfId="4560" hidden="1"/>
    <cellStyle name="Note 2 2 2" xfId="4685" hidden="1"/>
    <cellStyle name="Note 2 2 2" xfId="4540" hidden="1"/>
    <cellStyle name="Note 2 2 2" xfId="4587" hidden="1"/>
    <cellStyle name="Note 2 2 2" xfId="4911" hidden="1"/>
    <cellStyle name="Note 2 2 2" xfId="4970" hidden="1"/>
    <cellStyle name="Note 2 2 2" xfId="4785" hidden="1"/>
    <cellStyle name="Note 2 2 2" xfId="5349" hidden="1"/>
    <cellStyle name="Note 2 2 2" xfId="5389" hidden="1"/>
    <cellStyle name="Note 2 2 2" xfId="5357" hidden="1"/>
    <cellStyle name="Note 2 2 2" xfId="5375" hidden="1"/>
    <cellStyle name="Note 2 2 2" xfId="5374" hidden="1"/>
    <cellStyle name="Note 2 2 2" xfId="5355" hidden="1"/>
    <cellStyle name="Note 2 2 2" xfId="5377" hidden="1"/>
    <cellStyle name="Note 2 2 2" xfId="5385" hidden="1"/>
    <cellStyle name="Note 2 2 2" xfId="5354" hidden="1"/>
    <cellStyle name="Note 2 2 2" xfId="5378" hidden="1"/>
    <cellStyle name="Note 2 2 2" xfId="5379" hidden="1"/>
    <cellStyle name="Note 2 2 2" xfId="5381" hidden="1"/>
    <cellStyle name="Note 2 2 2" xfId="5384" hidden="1"/>
    <cellStyle name="Note 2 2 2" xfId="5380" hidden="1"/>
    <cellStyle name="Note 2 2 2" xfId="5371" hidden="1"/>
    <cellStyle name="Note 2 2 2" xfId="5353" hidden="1"/>
    <cellStyle name="Note 2 2 2" xfId="5366" hidden="1"/>
    <cellStyle name="Note 2 2 2" xfId="5356" hidden="1"/>
    <cellStyle name="Note 2 2 2" xfId="5376" hidden="1"/>
    <cellStyle name="Note 2 2 2" xfId="5386" hidden="1"/>
    <cellStyle name="Note 2 2 2" xfId="5372" hidden="1"/>
    <cellStyle name="Note 2 2 2" xfId="5360" hidden="1"/>
    <cellStyle name="Note 2 2 2" xfId="5370" hidden="1"/>
    <cellStyle name="Note 2 2 2" xfId="5382" hidden="1"/>
    <cellStyle name="Note 2 2 2" xfId="5392" hidden="1"/>
    <cellStyle name="Note 2 2 2" xfId="5397" hidden="1"/>
    <cellStyle name="Note 2 2 2" xfId="5396" hidden="1"/>
    <cellStyle name="Note 2 2 2" xfId="5405" hidden="1"/>
    <cellStyle name="Note 2 2 2" xfId="5400" hidden="1"/>
    <cellStyle name="Note 2 2 2" xfId="5402" hidden="1"/>
    <cellStyle name="Note 2 2 2" xfId="5406" hidden="1"/>
    <cellStyle name="Note 2 2 2" xfId="5399" hidden="1"/>
    <cellStyle name="Note 2 2 2" xfId="5398" hidden="1"/>
    <cellStyle name="Note 2 2 2" xfId="5333" hidden="1"/>
    <cellStyle name="Note 2 2 2" xfId="5331" hidden="1"/>
    <cellStyle name="Note 2 2 2" xfId="5163" hidden="1"/>
    <cellStyle name="Note 2 2 2" xfId="4342" hidden="1"/>
    <cellStyle name="Note 2 2 2" xfId="4957" hidden="1"/>
    <cellStyle name="Note 2 2 2" xfId="4731" hidden="1"/>
    <cellStyle name="Note 2 2 2" xfId="4988" hidden="1"/>
    <cellStyle name="Note 2 2 2" xfId="5158" hidden="1"/>
    <cellStyle name="Note 2 2 2" xfId="4470" hidden="1"/>
    <cellStyle name="Note 2 2 2" xfId="4374" hidden="1"/>
    <cellStyle name="Note 2 2 2" xfId="4751" hidden="1"/>
    <cellStyle name="Note 2 2 2" xfId="5329" hidden="1"/>
    <cellStyle name="Note 2 2 2" xfId="4697" hidden="1"/>
    <cellStyle name="Note 2 2 2" xfId="5012" hidden="1"/>
    <cellStyle name="Note 2 2 2" xfId="4676" hidden="1"/>
    <cellStyle name="Note 2 2 2" xfId="4854" hidden="1"/>
    <cellStyle name="Note 2 2 2" xfId="4476" hidden="1"/>
    <cellStyle name="Note 2 2 2" xfId="4865" hidden="1"/>
    <cellStyle name="Note 2 2 2" xfId="4603" hidden="1"/>
    <cellStyle name="Note 2 2 2" xfId="4877" hidden="1"/>
    <cellStyle name="Note 2 2 2" xfId="4520" hidden="1"/>
    <cellStyle name="Note 2 2 2" xfId="5259" hidden="1"/>
    <cellStyle name="Note 2 2 2" xfId="4941" hidden="1"/>
    <cellStyle name="Note 2 2 2" xfId="4938" hidden="1"/>
    <cellStyle name="Note 2 2 2" xfId="4601" hidden="1"/>
    <cellStyle name="Note 2 2 2" xfId="4522" hidden="1"/>
    <cellStyle name="Note 2 2 2" xfId="4609" hidden="1"/>
    <cellStyle name="Note 2 2 2" xfId="4870" hidden="1"/>
    <cellStyle name="Note 2 2 2" xfId="5335" hidden="1"/>
    <cellStyle name="Note 2 2 2" xfId="4474" hidden="1"/>
    <cellStyle name="Note 2 2 2" xfId="4883" hidden="1"/>
    <cellStyle name="Note 2 2 2" xfId="5425" hidden="1"/>
    <cellStyle name="Note 2 2 2" xfId="5465" hidden="1"/>
    <cellStyle name="Note 2 2 2" xfId="5433" hidden="1"/>
    <cellStyle name="Note 2 2 2" xfId="5452" hidden="1"/>
    <cellStyle name="Note 2 2 2" xfId="5451" hidden="1"/>
    <cellStyle name="Note 2 2 2" xfId="5431" hidden="1"/>
    <cellStyle name="Note 2 2 2" xfId="5454" hidden="1"/>
    <cellStyle name="Note 2 2 2" xfId="5462" hidden="1"/>
    <cellStyle name="Note 2 2 2" xfId="5430" hidden="1"/>
    <cellStyle name="Note 2 2 2" xfId="5455" hidden="1"/>
    <cellStyle name="Note 2 2 2" xfId="5456" hidden="1"/>
    <cellStyle name="Note 2 2 2" xfId="5458" hidden="1"/>
    <cellStyle name="Note 2 2 2" xfId="5461" hidden="1"/>
    <cellStyle name="Note 2 2 2" xfId="5457" hidden="1"/>
    <cellStyle name="Note 2 2 2" xfId="5448" hidden="1"/>
    <cellStyle name="Note 2 2 2" xfId="5429" hidden="1"/>
    <cellStyle name="Note 2 2 2" xfId="5442" hidden="1"/>
    <cellStyle name="Note 2 2 2" xfId="5432" hidden="1"/>
    <cellStyle name="Note 2 2 2" xfId="5453" hidden="1"/>
    <cellStyle name="Note 2 2 2" xfId="5463" hidden="1"/>
    <cellStyle name="Note 2 2 2" xfId="5449" hidden="1"/>
    <cellStyle name="Note 2 2 2" xfId="5436" hidden="1"/>
    <cellStyle name="Note 2 2 2" xfId="5446" hidden="1"/>
    <cellStyle name="Note 2 2 2" xfId="5459" hidden="1"/>
    <cellStyle name="Note 2 2 2" xfId="5468" hidden="1"/>
    <cellStyle name="Note 2 2 2" xfId="5472" hidden="1"/>
    <cellStyle name="Note 2 2 2" xfId="5471" hidden="1"/>
    <cellStyle name="Note 2 2 2" xfId="5478" hidden="1"/>
    <cellStyle name="Note 2 2 2" xfId="5475" hidden="1"/>
    <cellStyle name="Note 2 2 2" xfId="5476" hidden="1"/>
    <cellStyle name="Note 2 2 2" xfId="5479" hidden="1"/>
    <cellStyle name="Note 2 2 2" xfId="5474" hidden="1"/>
    <cellStyle name="Note 2 2 2" xfId="5473" hidden="1"/>
    <cellStyle name="Note 2 2 2" xfId="4671" hidden="1"/>
    <cellStyle name="Note 2 2 2" xfId="4944" hidden="1"/>
    <cellStyle name="Note 2 2 2" xfId="4991" hidden="1"/>
    <cellStyle name="Note 2 2 2" xfId="5404" hidden="1"/>
    <cellStyle name="Note 2 2 2" xfId="4923" hidden="1"/>
    <cellStyle name="Note 2 2 2" xfId="4914" hidden="1"/>
    <cellStyle name="Note 2 2 2" xfId="4641" hidden="1"/>
    <cellStyle name="Note 2 2 2" xfId="5493" hidden="1"/>
    <cellStyle name="Note 2 2 2" xfId="5260" hidden="1"/>
    <cellStyle name="Note 2 2 2" xfId="4675" hidden="1"/>
    <cellStyle name="Note 2 2 2" xfId="4805" hidden="1"/>
    <cellStyle name="Note 2 2 2" xfId="5488" hidden="1"/>
    <cellStyle name="Note 2 2 2" xfId="4449" hidden="1"/>
    <cellStyle name="Note 2 2 2" xfId="4733" hidden="1"/>
    <cellStyle name="Note 2 2 2" xfId="5024" hidden="1"/>
    <cellStyle name="Note 2 2 2" xfId="4503" hidden="1"/>
    <cellStyle name="Note 2 2 2" xfId="4898" hidden="1"/>
    <cellStyle name="Note 2 2 2" xfId="4495" hidden="1"/>
    <cellStyle name="Note 2 2 2" xfId="5150" hidden="1"/>
    <cellStyle name="Note 2 2 2" xfId="4366" hidden="1"/>
    <cellStyle name="Note 2 2 2" xfId="4477" hidden="1"/>
    <cellStyle name="Note 2 2 2" xfId="4926" hidden="1"/>
    <cellStyle name="Note 2 2 2" xfId="4403" hidden="1"/>
    <cellStyle name="Note 2 2 2" xfId="4388" hidden="1"/>
    <cellStyle name="Note 2 2 2" xfId="5064" hidden="1"/>
    <cellStyle name="Note 2 2 2" xfId="4347" hidden="1"/>
    <cellStyle name="Note 2 2 2" xfId="4869" hidden="1"/>
    <cellStyle name="Note 2 2 2" xfId="5039" hidden="1"/>
    <cellStyle name="Note 2 2 2" xfId="4857" hidden="1"/>
    <cellStyle name="Note 2 2 2" xfId="4750" hidden="1"/>
    <cellStyle name="Note 2 2 2" xfId="4612" hidden="1"/>
    <cellStyle name="Note 2 2 2" xfId="4736" hidden="1"/>
    <cellStyle name="Note 2 2 2" xfId="5508" hidden="1"/>
    <cellStyle name="Note 2 2 2" xfId="5551" hidden="1"/>
    <cellStyle name="Note 2 2 2" xfId="5516" hidden="1"/>
    <cellStyle name="Note 2 2 2" xfId="5535" hidden="1"/>
    <cellStyle name="Note 2 2 2" xfId="5534" hidden="1"/>
    <cellStyle name="Note 2 2 2" xfId="5514" hidden="1"/>
    <cellStyle name="Note 2 2 2" xfId="5538" hidden="1"/>
    <cellStyle name="Note 2 2 2" xfId="5547" hidden="1"/>
    <cellStyle name="Note 2 2 2" xfId="5513" hidden="1"/>
    <cellStyle name="Note 2 2 2" xfId="5539" hidden="1"/>
    <cellStyle name="Note 2 2 2" xfId="5540" hidden="1"/>
    <cellStyle name="Note 2 2 2" xfId="5542" hidden="1"/>
    <cellStyle name="Note 2 2 2" xfId="5546" hidden="1"/>
    <cellStyle name="Note 2 2 2" xfId="5541" hidden="1"/>
    <cellStyle name="Note 2 2 2" xfId="5531" hidden="1"/>
    <cellStyle name="Note 2 2 2" xfId="5512" hidden="1"/>
    <cellStyle name="Note 2 2 2" xfId="5526" hidden="1"/>
    <cellStyle name="Note 2 2 2" xfId="5515" hidden="1"/>
    <cellStyle name="Note 2 2 2" xfId="5536" hidden="1"/>
    <cellStyle name="Note 2 2 2" xfId="5548" hidden="1"/>
    <cellStyle name="Note 2 2 2" xfId="5532" hidden="1"/>
    <cellStyle name="Note 2 2 2" xfId="5519" hidden="1"/>
    <cellStyle name="Note 2 2 2" xfId="5530" hidden="1"/>
    <cellStyle name="Note 2 2 2" xfId="5544" hidden="1"/>
    <cellStyle name="Note 2 2 2" xfId="5554" hidden="1"/>
    <cellStyle name="Note 2 2 2" xfId="5559" hidden="1"/>
    <cellStyle name="Note 2 2 2" xfId="5558" hidden="1"/>
    <cellStyle name="Note 2 2 2" xfId="5565" hidden="1"/>
    <cellStyle name="Note 2 2 2" xfId="5562" hidden="1"/>
    <cellStyle name="Note 2 2 2" xfId="5563" hidden="1"/>
    <cellStyle name="Note 2 2 2" xfId="5566" hidden="1"/>
    <cellStyle name="Note 2 2 2" xfId="5561" hidden="1"/>
    <cellStyle name="Note 2 2 2" xfId="5560" hidden="1"/>
    <cellStyle name="Note 2 2 2" xfId="4985" hidden="1"/>
    <cellStyle name="Note 2 2 2" xfId="5576" hidden="1"/>
    <cellStyle name="Note 2 2 2" xfId="4684" hidden="1"/>
    <cellStyle name="Note 2 2 2" xfId="4452" hidden="1"/>
    <cellStyle name="Note 2 2 2" xfId="4463" hidden="1"/>
    <cellStyle name="Note 2 2 2" xfId="4808" hidden="1"/>
    <cellStyle name="Note 2 2 2" xfId="4939" hidden="1"/>
    <cellStyle name="Note 2 2 2" xfId="4620" hidden="1"/>
    <cellStyle name="Note 2 2 2" xfId="4741" hidden="1"/>
    <cellStyle name="Note 2 2 2" xfId="4845" hidden="1"/>
    <cellStyle name="Note 2 2 2" xfId="4546" hidden="1"/>
    <cellStyle name="Note 2 2 2" xfId="4884" hidden="1"/>
    <cellStyle name="Note 2 2 2" xfId="4491" hidden="1"/>
    <cellStyle name="Note 2 2 2" xfId="4670" hidden="1"/>
    <cellStyle name="Note 2 2 2" xfId="4990" hidden="1"/>
    <cellStyle name="Note 2 2 2" xfId="5262" hidden="1"/>
    <cellStyle name="Note 2 2 2" xfId="4406" hidden="1"/>
    <cellStyle name="Note 2 2 2" xfId="4724" hidden="1"/>
    <cellStyle name="Note 2 2 2" xfId="4493" hidden="1"/>
    <cellStyle name="Note 2 2 2" xfId="5138" hidden="1"/>
    <cellStyle name="Note 2 2 2" xfId="4600" hidden="1"/>
    <cellStyle name="Note 2 2 2" xfId="4934" hidden="1"/>
    <cellStyle name="Note 2 2 2" xfId="4451" hidden="1"/>
    <cellStyle name="Note 2 2 2" xfId="4725" hidden="1"/>
    <cellStyle name="Note 2 2 2" xfId="4377" hidden="1"/>
    <cellStyle name="Note 2 2 2" xfId="4430" hidden="1"/>
    <cellStyle name="Note 2 2 2" xfId="5010" hidden="1"/>
    <cellStyle name="Note 2 2 2" xfId="4928" hidden="1"/>
    <cellStyle name="Note 2 2 2" xfId="4461" hidden="1"/>
    <cellStyle name="Note 2 2 2" xfId="5168" hidden="1"/>
    <cellStyle name="Note 2 2 2" xfId="5579" hidden="1"/>
    <cellStyle name="Note 2 2 2" xfId="5594" hidden="1"/>
    <cellStyle name="Note 2 2 2" xfId="5631" hidden="1"/>
    <cellStyle name="Note 2 2 2" xfId="5602" hidden="1"/>
    <cellStyle name="Note 2 2 2" xfId="5618" hidden="1"/>
    <cellStyle name="Note 2 2 2" xfId="5617" hidden="1"/>
    <cellStyle name="Note 2 2 2" xfId="5600" hidden="1"/>
    <cellStyle name="Note 2 2 2" xfId="5620" hidden="1"/>
    <cellStyle name="Note 2 2 2" xfId="5628" hidden="1"/>
    <cellStyle name="Note 2 2 2" xfId="5599" hidden="1"/>
    <cellStyle name="Note 2 2 2" xfId="5621" hidden="1"/>
    <cellStyle name="Note 2 2 2" xfId="5622" hidden="1"/>
    <cellStyle name="Note 2 2 2" xfId="5624" hidden="1"/>
    <cellStyle name="Note 2 2 2" xfId="5627" hidden="1"/>
    <cellStyle name="Note 2 2 2" xfId="5623" hidden="1"/>
    <cellStyle name="Note 2 2 2" xfId="5615" hidden="1"/>
    <cellStyle name="Note 2 2 2" xfId="5598" hidden="1"/>
    <cellStyle name="Note 2 2 2" xfId="5610" hidden="1"/>
    <cellStyle name="Note 2 2 2" xfId="5601" hidden="1"/>
    <cellStyle name="Note 2 2 2" xfId="5619" hidden="1"/>
    <cellStyle name="Note 2 2 2" xfId="5629" hidden="1"/>
    <cellStyle name="Note 2 2 2" xfId="5616" hidden="1"/>
    <cellStyle name="Note 2 2 2" xfId="5604" hidden="1"/>
    <cellStyle name="Note 2 2 2" xfId="5614" hidden="1"/>
    <cellStyle name="Note 2 2 2" xfId="5625" hidden="1"/>
    <cellStyle name="Note 2 2 2" xfId="5634" hidden="1"/>
    <cellStyle name="Note 2 2 2" xfId="5638" hidden="1"/>
    <cellStyle name="Note 2 2 2" xfId="5637" hidden="1"/>
    <cellStyle name="Note 2 2 2" xfId="5645" hidden="1"/>
    <cellStyle name="Note 2 2 2" xfId="5641" hidden="1"/>
    <cellStyle name="Note 2 2 2" xfId="5643" hidden="1"/>
    <cellStyle name="Note 2 2 2" xfId="5646" hidden="1"/>
    <cellStyle name="Note 2 2 2" xfId="5640" hidden="1"/>
    <cellStyle name="Note 2 2 2" xfId="5639" hidden="1"/>
    <cellStyle name="Note 2 2 2" xfId="4814" hidden="1"/>
    <cellStyle name="Note 2 2 2" xfId="5411" hidden="1"/>
    <cellStyle name="Note 2 2 2" xfId="4829" hidden="1"/>
    <cellStyle name="Note 2 2 2" xfId="4417" hidden="1"/>
    <cellStyle name="Note 2 2 2" xfId="4839" hidden="1"/>
    <cellStyle name="Note 2 2 2" xfId="4984" hidden="1"/>
    <cellStyle name="Note 2 2 2" xfId="4701" hidden="1"/>
    <cellStyle name="Note 2 2 2" xfId="4918" hidden="1"/>
    <cellStyle name="Note 2 2 2" xfId="4655" hidden="1"/>
    <cellStyle name="Note 2 2 2" xfId="4782" hidden="1"/>
    <cellStyle name="Note 2 2 2" xfId="5340" hidden="1"/>
    <cellStyle name="Note 2 2 2" xfId="5160" hidden="1"/>
    <cellStyle name="Note 2 2 2" xfId="4565" hidden="1"/>
    <cellStyle name="Note 2 2 2" xfId="5480" hidden="1"/>
    <cellStyle name="Note 2 2 2" xfId="4482" hidden="1"/>
    <cellStyle name="Note 2 2 2" xfId="5522" hidden="1"/>
    <cellStyle name="Note 2 2 2" xfId="4473" hidden="1"/>
    <cellStyle name="Note 2 2 2" xfId="4727" hidden="1"/>
    <cellStyle name="Note 2 2 2" xfId="5484" hidden="1"/>
    <cellStyle name="Note 2 2 2" xfId="4557" hidden="1"/>
    <cellStyle name="Note 2 2 2" xfId="4720" hidden="1"/>
    <cellStyle name="Note 2 2 2" xfId="4387" hidden="1"/>
    <cellStyle name="Note 2 2 2" xfId="4627" hidden="1"/>
    <cellStyle name="Note 2 2 2" xfId="4454" hidden="1"/>
    <cellStyle name="Note 2 2 2" xfId="4639" hidden="1"/>
    <cellStyle name="Note 2 2 2" xfId="4879" hidden="1"/>
    <cellStyle name="Note 2 2 2" xfId="5239" hidden="1"/>
    <cellStyle name="Note 2 2 2" xfId="4846" hidden="1"/>
    <cellStyle name="Note 2 2 2" xfId="4945" hidden="1"/>
    <cellStyle name="Note 2 2 2" xfId="4986" hidden="1"/>
    <cellStyle name="Note 2 2 2" xfId="4414" hidden="1"/>
    <cellStyle name="Note 2 2 2" xfId="5651" hidden="1"/>
    <cellStyle name="Note 2 2 2" xfId="5659" hidden="1"/>
    <cellStyle name="Note 2 2 2" xfId="5693" hidden="1"/>
    <cellStyle name="Note 2 2 2" xfId="5667" hidden="1"/>
    <cellStyle name="Note 2 2 2" xfId="5680" hidden="1"/>
    <cellStyle name="Note 2 2 2" xfId="5679" hidden="1"/>
    <cellStyle name="Note 2 2 2" xfId="5665" hidden="1"/>
    <cellStyle name="Note 2 2 2" xfId="5682" hidden="1"/>
    <cellStyle name="Note 2 2 2" xfId="5690" hidden="1"/>
    <cellStyle name="Note 2 2 2" xfId="5664" hidden="1"/>
    <cellStyle name="Note 2 2 2" xfId="5683" hidden="1"/>
    <cellStyle name="Note 2 2 2" xfId="5684" hidden="1"/>
    <cellStyle name="Note 2 2 2" xfId="5686" hidden="1"/>
    <cellStyle name="Note 2 2 2" xfId="5689" hidden="1"/>
    <cellStyle name="Note 2 2 2" xfId="5685" hidden="1"/>
    <cellStyle name="Note 2 2 2" xfId="5677" hidden="1"/>
    <cellStyle name="Note 2 2 2" xfId="5663" hidden="1"/>
    <cellStyle name="Note 2 2 2" xfId="5673" hidden="1"/>
    <cellStyle name="Note 2 2 2" xfId="5666" hidden="1"/>
    <cellStyle name="Note 2 2 2" xfId="5681" hidden="1"/>
    <cellStyle name="Note 2 2 2" xfId="5691" hidden="1"/>
    <cellStyle name="Note 2 2 2" xfId="5678" hidden="1"/>
    <cellStyle name="Note 2 2 2" xfId="5669" hidden="1"/>
    <cellStyle name="Note 2 2 2" xfId="5676" hidden="1"/>
    <cellStyle name="Note 2 2 2" xfId="5687" hidden="1"/>
    <cellStyle name="Note 2 2 2" xfId="5696" hidden="1"/>
    <cellStyle name="Note 2 2 2" xfId="5700" hidden="1"/>
    <cellStyle name="Note 2 2 2" xfId="5699" hidden="1"/>
    <cellStyle name="Note 2 2 2" xfId="5705" hidden="1"/>
    <cellStyle name="Note 2 2 2" xfId="5703" hidden="1"/>
    <cellStyle name="Note 2 2 2" xfId="5704" hidden="1"/>
    <cellStyle name="Note 2 2 2" xfId="5706" hidden="1"/>
    <cellStyle name="Note 2 2 2" xfId="5702" hidden="1"/>
    <cellStyle name="Note 2 2 2" xfId="5701" hidden="1"/>
    <cellStyle name="Note 2 2 2" xfId="6555" hidden="1"/>
    <cellStyle name="Note 2 2 2" xfId="6922" hidden="1"/>
    <cellStyle name="Note 2 2 2" xfId="6933" hidden="1"/>
    <cellStyle name="Note 2 2 2" xfId="6934" hidden="1"/>
    <cellStyle name="Note 2 2 2" xfId="6966" hidden="1"/>
    <cellStyle name="Note 2 2 2" xfId="6939" hidden="1"/>
    <cellStyle name="Note 2 2 2" xfId="6940" hidden="1"/>
    <cellStyle name="Note 2 2 2" xfId="6953" hidden="1"/>
    <cellStyle name="Note 2 2 2" xfId="7466" hidden="1"/>
    <cellStyle name="Note 2 2 2" xfId="7566" hidden="1"/>
    <cellStyle name="Note 2 2 2" xfId="7019" hidden="1"/>
    <cellStyle name="Note 2 2 2" xfId="6981" hidden="1"/>
    <cellStyle name="Note 2 2 2" xfId="6994" hidden="1"/>
    <cellStyle name="Note 2 2 2" xfId="7568" hidden="1"/>
    <cellStyle name="Note 2 2 2" xfId="6972" hidden="1"/>
    <cellStyle name="Note 2 2 2" xfId="7549" hidden="1"/>
    <cellStyle name="Note 2 2 2" xfId="7560" hidden="1"/>
    <cellStyle name="Note 2 2 2" xfId="6995" hidden="1"/>
    <cellStyle name="Note 2 2 2" xfId="6979" hidden="1"/>
    <cellStyle name="Note 2 2 2" xfId="7602" hidden="1"/>
    <cellStyle name="Note 2 2 2" xfId="7609" hidden="1"/>
    <cellStyle name="Note 2 2 2" xfId="7605" hidden="1"/>
    <cellStyle name="Note 2 2 2" xfId="7606" hidden="1"/>
    <cellStyle name="Note 2 2 2" xfId="7597" hidden="1"/>
    <cellStyle name="Note 2 2 2" xfId="7589" hidden="1"/>
    <cellStyle name="Note 2 2 2" xfId="7601" hidden="1"/>
    <cellStyle name="Note 2 2 2" xfId="7594" hidden="1"/>
    <cellStyle name="Note 2 2 2" xfId="7587" hidden="1"/>
    <cellStyle name="Note 2 2 2" xfId="7607" hidden="1"/>
    <cellStyle name="Note 2 2 2" xfId="7611" hidden="1"/>
    <cellStyle name="Note 2 2 2" xfId="7625" hidden="1"/>
    <cellStyle name="Note 2 2 2" xfId="7653" hidden="1"/>
    <cellStyle name="Note 2 2 2" xfId="7704" hidden="1"/>
    <cellStyle name="Note 2 2 2" xfId="7662" hidden="1"/>
    <cellStyle name="Note 2 2 2" xfId="7683" hidden="1"/>
    <cellStyle name="Note 2 2 2" xfId="7682" hidden="1"/>
    <cellStyle name="Note 2 2 2" xfId="7659" hidden="1"/>
    <cellStyle name="Note 2 2 2" xfId="7687" hidden="1"/>
    <cellStyle name="Note 2 2 2" xfId="7697" hidden="1"/>
    <cellStyle name="Note 2 2 2" xfId="7658" hidden="1"/>
    <cellStyle name="Note 2 2 2" xfId="7688" hidden="1"/>
    <cellStyle name="Note 2 2 2" xfId="7689" hidden="1"/>
    <cellStyle name="Note 2 2 2" xfId="7691" hidden="1"/>
    <cellStyle name="Note 2 2 2" xfId="7696" hidden="1"/>
    <cellStyle name="Note 2 2 2" xfId="7690" hidden="1"/>
    <cellStyle name="Note 2 2 2" xfId="7678" hidden="1"/>
    <cellStyle name="Note 2 2 2" xfId="7657" hidden="1"/>
    <cellStyle name="Note 2 2 2" xfId="7672" hidden="1"/>
    <cellStyle name="Note 2 2 2" xfId="7660" hidden="1"/>
    <cellStyle name="Note 2 2 2" xfId="7684" hidden="1"/>
    <cellStyle name="Note 2 2 2" xfId="7698" hidden="1"/>
    <cellStyle name="Note 2 2 2" xfId="7679" hidden="1"/>
    <cellStyle name="Note 2 2 2" xfId="7665" hidden="1"/>
    <cellStyle name="Note 2 2 2" xfId="7676" hidden="1"/>
    <cellStyle name="Note 2 2 2" xfId="7694" hidden="1"/>
    <cellStyle name="Note 2 2 2" xfId="7707" hidden="1"/>
    <cellStyle name="Note 2 2 2" xfId="7715" hidden="1"/>
    <cellStyle name="Note 2 2 2" xfId="7714" hidden="1"/>
    <cellStyle name="Note 2 2 2" xfId="7726" hidden="1"/>
    <cellStyle name="Note 2 2 2" xfId="7719" hidden="1"/>
    <cellStyle name="Note 2 2 2" xfId="7722" hidden="1"/>
    <cellStyle name="Note 2 2 2" xfId="7728" hidden="1"/>
    <cellStyle name="Note 2 2 2" xfId="7718" hidden="1"/>
    <cellStyle name="Note 2 2 2" xfId="7717" hidden="1"/>
    <cellStyle name="Note 2 2 2" xfId="8122" hidden="1"/>
    <cellStyle name="Note 2 2 2" xfId="8273" hidden="1"/>
    <cellStyle name="Note 2 2 2" xfId="8278" hidden="1"/>
    <cellStyle name="Note 2 2 2" xfId="8279" hidden="1"/>
    <cellStyle name="Note 2 2 2" xfId="8297" hidden="1"/>
    <cellStyle name="Note 2 2 2" xfId="8282" hidden="1"/>
    <cellStyle name="Note 2 2 2" xfId="8283" hidden="1"/>
    <cellStyle name="Note 2 2 2" xfId="8290" hidden="1"/>
    <cellStyle name="Note 2 2 2" xfId="8479" hidden="1"/>
    <cellStyle name="Note 2 2 2" xfId="8518" hidden="1"/>
    <cellStyle name="Note 2 2 2" xfId="8317" hidden="1"/>
    <cellStyle name="Note 2 2 2" xfId="8303" hidden="1"/>
    <cellStyle name="Note 2 2 2" xfId="8307" hidden="1"/>
    <cellStyle name="Note 2 2 2" xfId="8520" hidden="1"/>
    <cellStyle name="Note 2 2 2" xfId="8299" hidden="1"/>
    <cellStyle name="Note 2 2 2" xfId="8511" hidden="1"/>
    <cellStyle name="Note 2 2 2" xfId="8515" hidden="1"/>
    <cellStyle name="Note 2 2 2" xfId="8308" hidden="1"/>
    <cellStyle name="Note 2 2 2" xfId="8302" hidden="1"/>
    <cellStyle name="Note 2 2 2" xfId="8537" hidden="1"/>
    <cellStyle name="Note 2 2 2" xfId="8542" hidden="1"/>
    <cellStyle name="Note 2 2 2" xfId="8539" hidden="1"/>
    <cellStyle name="Note 2 2 2" xfId="8540" hidden="1"/>
    <cellStyle name="Note 2 2 2" xfId="8534" hidden="1"/>
    <cellStyle name="Note 2 2 2" xfId="8529" hidden="1"/>
    <cellStyle name="Note 2 2 2" xfId="8536" hidden="1"/>
    <cellStyle name="Note 2 2 2" xfId="8532" hidden="1"/>
    <cellStyle name="Note 2 2 2" xfId="8528" hidden="1"/>
    <cellStyle name="Note 2 2 2" xfId="8541" hidden="1"/>
    <cellStyle name="Note 2 2 2" xfId="8544" hidden="1"/>
    <cellStyle name="Note 2 2 2" xfId="8548" hidden="1"/>
    <cellStyle name="Note 2 2 2" xfId="8563" hidden="1"/>
    <cellStyle name="Note 2 2 2" xfId="8605" hidden="1"/>
    <cellStyle name="Note 2 2 2" xfId="8572" hidden="1"/>
    <cellStyle name="Note 2 2 2" xfId="8591" hidden="1"/>
    <cellStyle name="Note 2 2 2" xfId="8590" hidden="1"/>
    <cellStyle name="Note 2 2 2" xfId="8570" hidden="1"/>
    <cellStyle name="Note 2 2 2" xfId="8594" hidden="1"/>
    <cellStyle name="Note 2 2 2" xfId="8602" hidden="1"/>
    <cellStyle name="Note 2 2 2" xfId="8569" hidden="1"/>
    <cellStyle name="Note 2 2 2" xfId="8595" hidden="1"/>
    <cellStyle name="Note 2 2 2" xfId="8596" hidden="1"/>
    <cellStyle name="Note 2 2 2" xfId="8598" hidden="1"/>
    <cellStyle name="Note 2 2 2" xfId="8601" hidden="1"/>
    <cellStyle name="Note 2 2 2" xfId="8597" hidden="1"/>
    <cellStyle name="Note 2 2 2" xfId="8588" hidden="1"/>
    <cellStyle name="Note 2 2 2" xfId="8568" hidden="1"/>
    <cellStyle name="Note 2 2 2" xfId="8582" hidden="1"/>
    <cellStyle name="Note 2 2 2" xfId="8571" hidden="1"/>
    <cellStyle name="Note 2 2 2" xfId="8592" hidden="1"/>
    <cellStyle name="Note 2 2 2" xfId="8603" hidden="1"/>
    <cellStyle name="Note 2 2 2" xfId="8589" hidden="1"/>
    <cellStyle name="Note 2 2 2" xfId="8575" hidden="1"/>
    <cellStyle name="Note 2 2 2" xfId="8586" hidden="1"/>
    <cellStyle name="Note 2 2 2" xfId="8599" hidden="1"/>
    <cellStyle name="Note 2 2 2" xfId="8608" hidden="1"/>
    <cellStyle name="Note 2 2 2" xfId="8613" hidden="1"/>
    <cellStyle name="Note 2 2 2" xfId="8612" hidden="1"/>
    <cellStyle name="Note 2 2 2" xfId="8620" hidden="1"/>
    <cellStyle name="Note 2 2 2" xfId="8616" hidden="1"/>
    <cellStyle name="Note 2 2 2" xfId="8617" hidden="1"/>
    <cellStyle name="Note 2 2 2" xfId="8621" hidden="1"/>
    <cellStyle name="Note 2 2 2" xfId="8615" hidden="1"/>
    <cellStyle name="Note 2 2 2" xfId="8614" hidden="1"/>
    <cellStyle name="Note 2 2 2" xfId="8119" hidden="1"/>
    <cellStyle name="Note 2 2 2" xfId="8444" hidden="1"/>
    <cellStyle name="Note 2 2 2" xfId="8412" hidden="1"/>
    <cellStyle name="Note 2 2 2" xfId="8653" hidden="1"/>
    <cellStyle name="Note 2 2 2" xfId="8637" hidden="1"/>
    <cellStyle name="Note 2 2 2" xfId="7868" hidden="1"/>
    <cellStyle name="Note 2 2 2" xfId="8553" hidden="1"/>
    <cellStyle name="Note 2 2 2" xfId="8411" hidden="1"/>
    <cellStyle name="Note 2 2 2" xfId="7855" hidden="1"/>
    <cellStyle name="Note 2 2 2" xfId="8130" hidden="1"/>
    <cellStyle name="Note 2 2 2" xfId="8388" hidden="1"/>
    <cellStyle name="Note 2 2 2" xfId="8096" hidden="1"/>
    <cellStyle name="Note 2 2 2" xfId="7863" hidden="1"/>
    <cellStyle name="Note 2 2 2" xfId="5810" hidden="1"/>
    <cellStyle name="Note 2 2 2" xfId="7935" hidden="1"/>
    <cellStyle name="Note 2 2 2" xfId="7865" hidden="1"/>
    <cellStyle name="Note 2 2 2" xfId="7940" hidden="1"/>
    <cellStyle name="Note 2 2 2" xfId="8389" hidden="1"/>
    <cellStyle name="Note 2 2 2" xfId="8160" hidden="1"/>
    <cellStyle name="Note 2 2 2" xfId="7853" hidden="1"/>
    <cellStyle name="Note 2 2 2" xfId="7928" hidden="1"/>
    <cellStyle name="Note 2 2 2" xfId="8381" hidden="1"/>
    <cellStyle name="Note 2 2 2" xfId="7926" hidden="1"/>
    <cellStyle name="Note 2 2 2" xfId="8382" hidden="1"/>
    <cellStyle name="Note 2 2 2" xfId="8384" hidden="1"/>
    <cellStyle name="Note 2 2 2" xfId="7931" hidden="1"/>
    <cellStyle name="Note 2 2 2" xfId="7929" hidden="1"/>
    <cellStyle name="Note 2 2 2" xfId="8385" hidden="1"/>
    <cellStyle name="Note 2 2 2" xfId="7877" hidden="1"/>
    <cellStyle name="Note 2 2 2" xfId="7927" hidden="1"/>
    <cellStyle name="Note 2 2 2" xfId="7924" hidden="1"/>
    <cellStyle name="Note 2 2 2" xfId="5811" hidden="1"/>
    <cellStyle name="Note 2 2 2" xfId="8668" hidden="1"/>
    <cellStyle name="Note 2 2 2" xfId="8706" hidden="1"/>
    <cellStyle name="Note 2 2 2" xfId="8676" hidden="1"/>
    <cellStyle name="Note 2 2 2" xfId="8693" hidden="1"/>
    <cellStyle name="Note 2 2 2" xfId="8692" hidden="1"/>
    <cellStyle name="Note 2 2 2" xfId="8674" hidden="1"/>
    <cellStyle name="Note 2 2 2" xfId="8695" hidden="1"/>
    <cellStyle name="Note 2 2 2" xfId="8703" hidden="1"/>
    <cellStyle name="Note 2 2 2" xfId="8673" hidden="1"/>
    <cellStyle name="Note 2 2 2" xfId="8696" hidden="1"/>
    <cellStyle name="Note 2 2 2" xfId="8697" hidden="1"/>
    <cellStyle name="Note 2 2 2" xfId="8699" hidden="1"/>
    <cellStyle name="Note 2 2 2" xfId="8702" hidden="1"/>
    <cellStyle name="Note 2 2 2" xfId="8698" hidden="1"/>
    <cellStyle name="Note 2 2 2" xfId="8690" hidden="1"/>
    <cellStyle name="Note 2 2 2" xfId="8672" hidden="1"/>
    <cellStyle name="Note 2 2 2" xfId="8685" hidden="1"/>
    <cellStyle name="Note 2 2 2" xfId="8675" hidden="1"/>
    <cellStyle name="Note 2 2 2" xfId="8694" hidden="1"/>
    <cellStyle name="Note 2 2 2" xfId="8704" hidden="1"/>
    <cellStyle name="Note 2 2 2" xfId="8691" hidden="1"/>
    <cellStyle name="Note 2 2 2" xfId="8678" hidden="1"/>
    <cellStyle name="Note 2 2 2" xfId="8689" hidden="1"/>
    <cellStyle name="Note 2 2 2" xfId="8700" hidden="1"/>
    <cellStyle name="Note 2 2 2" xfId="8709" hidden="1"/>
    <cellStyle name="Note 2 2 2" xfId="8715" hidden="1"/>
    <cellStyle name="Note 2 2 2" xfId="8714" hidden="1"/>
    <cellStyle name="Note 2 2 2" xfId="8722" hidden="1"/>
    <cellStyle name="Note 2 2 2" xfId="8719" hidden="1"/>
    <cellStyle name="Note 2 2 2" xfId="8720" hidden="1"/>
    <cellStyle name="Note 2 2 2" xfId="8724" hidden="1"/>
    <cellStyle name="Note 2 2 2" xfId="8718" hidden="1"/>
    <cellStyle name="Note 2 2 2" xfId="8717" hidden="1"/>
    <cellStyle name="Note 2 2 2" xfId="8484" hidden="1"/>
    <cellStyle name="Note 2 2 2" xfId="8003" hidden="1"/>
    <cellStyle name="Note 2 2 2" xfId="8326" hidden="1"/>
    <cellStyle name="Note 2 2 2" xfId="8211" hidden="1"/>
    <cellStyle name="Note 2 2 2" xfId="8276" hidden="1"/>
    <cellStyle name="Note 2 2 2" xfId="8205" hidden="1"/>
    <cellStyle name="Note 2 2 2" xfId="8327" hidden="1"/>
    <cellStyle name="Note 2 2 2" xfId="8551" hidden="1"/>
    <cellStyle name="Note 2 2 2" xfId="8353" hidden="1"/>
    <cellStyle name="Note 2 2 2" xfId="8369" hidden="1"/>
    <cellStyle name="Note 2 2 2" xfId="7889" hidden="1"/>
    <cellStyle name="Note 2 2 2" xfId="8025" hidden="1"/>
    <cellStyle name="Note 2 2 2" xfId="8510" hidden="1"/>
    <cellStyle name="Note 2 2 2" xfId="8098" hidden="1"/>
    <cellStyle name="Note 2 2 2" xfId="8229" hidden="1"/>
    <cellStyle name="Note 2 2 2" xfId="8360" hidden="1"/>
    <cellStyle name="Note 2 2 2" xfId="7822" hidden="1"/>
    <cellStyle name="Note 2 2 2" xfId="8462" hidden="1"/>
    <cellStyle name="Note 2 2 2" xfId="7975" hidden="1"/>
    <cellStyle name="Note 2 2 2" xfId="7791" hidden="1"/>
    <cellStyle name="Note 2 2 2" xfId="8739" hidden="1"/>
    <cellStyle name="Note 2 2 2" xfId="8647" hidden="1"/>
    <cellStyle name="Note 2 2 2" xfId="8106" hidden="1"/>
    <cellStyle name="Note 2 2 2" xfId="8497" hidden="1"/>
    <cellStyle name="Note 2 2 2" xfId="8729" hidden="1"/>
    <cellStyle name="Note 2 2 2" xfId="7789" hidden="1"/>
    <cellStyle name="Note 2 2 2" xfId="8064" hidden="1"/>
    <cellStyle name="Note 2 2 2" xfId="7979" hidden="1"/>
    <cellStyle name="Note 2 2 2" xfId="8073" hidden="1"/>
    <cellStyle name="Note 2 2 2" xfId="8740" hidden="1"/>
    <cellStyle name="Note 2 2 2" xfId="8743" hidden="1"/>
    <cellStyle name="Note 2 2 2" xfId="8755" hidden="1"/>
    <cellStyle name="Note 2 2 2" xfId="8797" hidden="1"/>
    <cellStyle name="Note 2 2 2" xfId="8764" hidden="1"/>
    <cellStyle name="Note 2 2 2" xfId="8783" hidden="1"/>
    <cellStyle name="Note 2 2 2" xfId="8782" hidden="1"/>
    <cellStyle name="Note 2 2 2" xfId="8762" hidden="1"/>
    <cellStyle name="Note 2 2 2" xfId="8785" hidden="1"/>
    <cellStyle name="Note 2 2 2" xfId="8793" hidden="1"/>
    <cellStyle name="Note 2 2 2" xfId="8761" hidden="1"/>
    <cellStyle name="Note 2 2 2" xfId="8786" hidden="1"/>
    <cellStyle name="Note 2 2 2" xfId="8787" hidden="1"/>
    <cellStyle name="Note 2 2 2" xfId="8789" hidden="1"/>
    <cellStyle name="Note 2 2 2" xfId="8792" hidden="1"/>
    <cellStyle name="Note 2 2 2" xfId="8788" hidden="1"/>
    <cellStyle name="Note 2 2 2" xfId="8778" hidden="1"/>
    <cellStyle name="Note 2 2 2" xfId="8760" hidden="1"/>
    <cellStyle name="Note 2 2 2" xfId="8773" hidden="1"/>
    <cellStyle name="Note 2 2 2" xfId="8763" hidden="1"/>
    <cellStyle name="Note 2 2 2" xfId="8784" hidden="1"/>
    <cellStyle name="Note 2 2 2" xfId="8794" hidden="1"/>
    <cellStyle name="Note 2 2 2" xfId="8779" hidden="1"/>
    <cellStyle name="Note 2 2 2" xfId="8767" hidden="1"/>
    <cellStyle name="Note 2 2 2" xfId="8777" hidden="1"/>
    <cellStyle name="Note 2 2 2" xfId="8790" hidden="1"/>
    <cellStyle name="Note 2 2 2" xfId="8800" hidden="1"/>
    <cellStyle name="Note 2 2 2" xfId="8805" hidden="1"/>
    <cellStyle name="Note 2 2 2" xfId="8804" hidden="1"/>
    <cellStyle name="Note 2 2 2" xfId="8811" hidden="1"/>
    <cellStyle name="Note 2 2 2" xfId="8809" hidden="1"/>
    <cellStyle name="Note 2 2 2" xfId="8810" hidden="1"/>
    <cellStyle name="Note 2 2 2" xfId="8813" hidden="1"/>
    <cellStyle name="Note 2 2 2" xfId="8808" hidden="1"/>
    <cellStyle name="Note 2 2 2" xfId="8807" hidden="1"/>
    <cellStyle name="Note 2 2 2" xfId="7907" hidden="1"/>
    <cellStyle name="Note 2 2 2" xfId="8127" hidden="1"/>
    <cellStyle name="Note 2 2 2" xfId="8347" hidden="1"/>
    <cellStyle name="Note 2 2 2" xfId="7948" hidden="1"/>
    <cellStyle name="Note 2 2 2" xfId="8393" hidden="1"/>
    <cellStyle name="Note 2 2 2" xfId="7860" hidden="1"/>
    <cellStyle name="Note 2 2 2" xfId="8473" hidden="1"/>
    <cellStyle name="Note 2 2 2" xfId="7945" hidden="1"/>
    <cellStyle name="Note 2 2 2" xfId="8351" hidden="1"/>
    <cellStyle name="Note 2 2 2" xfId="8018" hidden="1"/>
    <cellStyle name="Note 2 2 2" xfId="8199" hidden="1"/>
    <cellStyle name="Note 2 2 2" xfId="8017" hidden="1"/>
    <cellStyle name="Note 2 2 2" xfId="8358" hidden="1"/>
    <cellStyle name="Note 2 2 2" xfId="8277" hidden="1"/>
    <cellStyle name="Note 2 2 2" xfId="8009" hidden="1"/>
    <cellStyle name="Note 2 2 2" xfId="7797" hidden="1"/>
    <cellStyle name="Note 2 2 2" xfId="8567" hidden="1"/>
    <cellStyle name="Note 2 2 2" xfId="8099" hidden="1"/>
    <cellStyle name="Note 2 2 2" xfId="8721" hidden="1"/>
    <cellStyle name="Note 2 2 2" xfId="8207" hidden="1"/>
    <cellStyle name="Note 2 2 2" xfId="8630" hidden="1"/>
    <cellStyle name="Note 2 2 2" xfId="7947" hidden="1"/>
    <cellStyle name="Note 2 2 2" xfId="7841" hidden="1"/>
    <cellStyle name="Note 2 2 2" xfId="8535" hidden="1"/>
    <cellStyle name="Note 2 2 2" xfId="8114" hidden="1"/>
    <cellStyle name="Note 2 2 2" xfId="8026" hidden="1"/>
    <cellStyle name="Note 2 2 2" xfId="8156" hidden="1"/>
    <cellStyle name="Note 2 2 2" xfId="8005" hidden="1"/>
    <cellStyle name="Note 2 2 2" xfId="8056" hidden="1"/>
    <cellStyle name="Note 2 2 2" xfId="8391" hidden="1"/>
    <cellStyle name="Note 2 2 2" xfId="8450" hidden="1"/>
    <cellStyle name="Note 2 2 2" xfId="8261" hidden="1"/>
    <cellStyle name="Note 2 2 2" xfId="8836" hidden="1"/>
    <cellStyle name="Note 2 2 2" xfId="8876" hidden="1"/>
    <cellStyle name="Note 2 2 2" xfId="8844" hidden="1"/>
    <cellStyle name="Note 2 2 2" xfId="8862" hidden="1"/>
    <cellStyle name="Note 2 2 2" xfId="8861" hidden="1"/>
    <cellStyle name="Note 2 2 2" xfId="8842" hidden="1"/>
    <cellStyle name="Note 2 2 2" xfId="8864" hidden="1"/>
    <cellStyle name="Note 2 2 2" xfId="8872" hidden="1"/>
    <cellStyle name="Note 2 2 2" xfId="8841" hidden="1"/>
    <cellStyle name="Note 2 2 2" xfId="8865" hidden="1"/>
    <cellStyle name="Note 2 2 2" xfId="8866" hidden="1"/>
    <cellStyle name="Note 2 2 2" xfId="8868" hidden="1"/>
    <cellStyle name="Note 2 2 2" xfId="8871" hidden="1"/>
    <cellStyle name="Note 2 2 2" xfId="8867" hidden="1"/>
    <cellStyle name="Note 2 2 2" xfId="8858" hidden="1"/>
    <cellStyle name="Note 2 2 2" xfId="8840" hidden="1"/>
    <cellStyle name="Note 2 2 2" xfId="8853" hidden="1"/>
    <cellStyle name="Note 2 2 2" xfId="8843" hidden="1"/>
    <cellStyle name="Note 2 2 2" xfId="8863" hidden="1"/>
    <cellStyle name="Note 2 2 2" xfId="8873" hidden="1"/>
    <cellStyle name="Note 2 2 2" xfId="8859" hidden="1"/>
    <cellStyle name="Note 2 2 2" xfId="8847" hidden="1"/>
    <cellStyle name="Note 2 2 2" xfId="8857" hidden="1"/>
    <cellStyle name="Note 2 2 2" xfId="8869" hidden="1"/>
    <cellStyle name="Note 2 2 2" xfId="8879" hidden="1"/>
    <cellStyle name="Note 2 2 2" xfId="8885" hidden="1"/>
    <cellStyle name="Note 2 2 2" xfId="8884" hidden="1"/>
    <cellStyle name="Note 2 2 2" xfId="8893" hidden="1"/>
    <cellStyle name="Note 2 2 2" xfId="8888" hidden="1"/>
    <cellStyle name="Note 2 2 2" xfId="8890" hidden="1"/>
    <cellStyle name="Note 2 2 2" xfId="8894" hidden="1"/>
    <cellStyle name="Note 2 2 2" xfId="8887" hidden="1"/>
    <cellStyle name="Note 2 2 2" xfId="8886" hidden="1"/>
    <cellStyle name="Note 2 2 2" xfId="8820" hidden="1"/>
    <cellStyle name="Note 2 2 2" xfId="8818" hidden="1"/>
    <cellStyle name="Note 2 2 2" xfId="8649" hidden="1"/>
    <cellStyle name="Note 2 2 2" xfId="7785" hidden="1"/>
    <cellStyle name="Note 2 2 2" xfId="8437" hidden="1"/>
    <cellStyle name="Note 2 2 2" xfId="8204" hidden="1"/>
    <cellStyle name="Note 2 2 2" xfId="8468" hidden="1"/>
    <cellStyle name="Note 2 2 2" xfId="8644" hidden="1"/>
    <cellStyle name="Note 2 2 2" xfId="7930" hidden="1"/>
    <cellStyle name="Note 2 2 2" xfId="7828" hidden="1"/>
    <cellStyle name="Note 2 2 2" xfId="8226" hidden="1"/>
    <cellStyle name="Note 2 2 2" xfId="8816" hidden="1"/>
    <cellStyle name="Note 2 2 2" xfId="8168" hidden="1"/>
    <cellStyle name="Note 2 2 2" xfId="8493" hidden="1"/>
    <cellStyle name="Note 2 2 2" xfId="8147" hidden="1"/>
    <cellStyle name="Note 2 2 2" xfId="8331" hidden="1"/>
    <cellStyle name="Note 2 2 2" xfId="7937" hidden="1"/>
    <cellStyle name="Note 2 2 2" xfId="8344" hidden="1"/>
    <cellStyle name="Note 2 2 2" xfId="8072" hidden="1"/>
    <cellStyle name="Note 2 2 2" xfId="8357" hidden="1"/>
    <cellStyle name="Note 2 2 2" xfId="7984" hidden="1"/>
    <cellStyle name="Note 2 2 2" xfId="8744" hidden="1"/>
    <cellStyle name="Note 2 2 2" xfId="8421" hidden="1"/>
    <cellStyle name="Note 2 2 2" xfId="8418" hidden="1"/>
    <cellStyle name="Note 2 2 2" xfId="8070" hidden="1"/>
    <cellStyle name="Note 2 2 2" xfId="7986" hidden="1"/>
    <cellStyle name="Note 2 2 2" xfId="8079" hidden="1"/>
    <cellStyle name="Note 2 2 2" xfId="8350" hidden="1"/>
    <cellStyle name="Note 2 2 2" xfId="8822" hidden="1"/>
    <cellStyle name="Note 2 2 2" xfId="7934" hidden="1"/>
    <cellStyle name="Note 2 2 2" xfId="8363" hidden="1"/>
    <cellStyle name="Note 2 2 2" xfId="8914" hidden="1"/>
    <cellStyle name="Note 2 2 2" xfId="8954" hidden="1"/>
    <cellStyle name="Note 2 2 2" xfId="8922" hidden="1"/>
    <cellStyle name="Note 2 2 2" xfId="8941" hidden="1"/>
    <cellStyle name="Note 2 2 2" xfId="8940" hidden="1"/>
    <cellStyle name="Note 2 2 2" xfId="8920" hidden="1"/>
    <cellStyle name="Note 2 2 2" xfId="8943" hidden="1"/>
    <cellStyle name="Note 2 2 2" xfId="8951" hidden="1"/>
    <cellStyle name="Note 2 2 2" xfId="8919" hidden="1"/>
    <cellStyle name="Note 2 2 2" xfId="8944" hidden="1"/>
    <cellStyle name="Note 2 2 2" xfId="8945" hidden="1"/>
    <cellStyle name="Note 2 2 2" xfId="8947" hidden="1"/>
    <cellStyle name="Note 2 2 2" xfId="8950" hidden="1"/>
    <cellStyle name="Note 2 2 2" xfId="8946" hidden="1"/>
    <cellStyle name="Note 2 2 2" xfId="8937" hidden="1"/>
    <cellStyle name="Note 2 2 2" xfId="8918" hidden="1"/>
    <cellStyle name="Note 2 2 2" xfId="8931" hidden="1"/>
    <cellStyle name="Note 2 2 2" xfId="8921" hidden="1"/>
    <cellStyle name="Note 2 2 2" xfId="8942" hidden="1"/>
    <cellStyle name="Note 2 2 2" xfId="8952" hidden="1"/>
    <cellStyle name="Note 2 2 2" xfId="8938" hidden="1"/>
    <cellStyle name="Note 2 2 2" xfId="8925" hidden="1"/>
    <cellStyle name="Note 2 2 2" xfId="8935" hidden="1"/>
    <cellStyle name="Note 2 2 2" xfId="8948" hidden="1"/>
    <cellStyle name="Note 2 2 2" xfId="8957" hidden="1"/>
    <cellStyle name="Note 2 2 2" xfId="8961" hidden="1"/>
    <cellStyle name="Note 2 2 2" xfId="8960" hidden="1"/>
    <cellStyle name="Note 2 2 2" xfId="8967" hidden="1"/>
    <cellStyle name="Note 2 2 2" xfId="8964" hidden="1"/>
    <cellStyle name="Note 2 2 2" xfId="8965" hidden="1"/>
    <cellStyle name="Note 2 2 2" xfId="8968" hidden="1"/>
    <cellStyle name="Note 2 2 2" xfId="8963" hidden="1"/>
    <cellStyle name="Note 2 2 2" xfId="8962" hidden="1"/>
    <cellStyle name="Note 2 2 2" xfId="8142" hidden="1"/>
    <cellStyle name="Note 2 2 2" xfId="8424" hidden="1"/>
    <cellStyle name="Note 2 2 2" xfId="8471" hidden="1"/>
    <cellStyle name="Note 2 2 2" xfId="8892" hidden="1"/>
    <cellStyle name="Note 2 2 2" xfId="8403" hidden="1"/>
    <cellStyle name="Note 2 2 2" xfId="8394" hidden="1"/>
    <cellStyle name="Note 2 2 2" xfId="8112" hidden="1"/>
    <cellStyle name="Note 2 2 2" xfId="8982" hidden="1"/>
    <cellStyle name="Note 2 2 2" xfId="8745" hidden="1"/>
    <cellStyle name="Note 2 2 2" xfId="8146" hidden="1"/>
    <cellStyle name="Note 2 2 2" xfId="8281" hidden="1"/>
    <cellStyle name="Note 2 2 2" xfId="8977" hidden="1"/>
    <cellStyle name="Note 2 2 2" xfId="7908" hidden="1"/>
    <cellStyle name="Note 2 2 2" xfId="8206" hidden="1"/>
    <cellStyle name="Note 2 2 2" xfId="8506" hidden="1"/>
    <cellStyle name="Note 2 2 2" xfId="7967" hidden="1"/>
    <cellStyle name="Note 2 2 2" xfId="8378" hidden="1"/>
    <cellStyle name="Note 2 2 2" xfId="7959" hidden="1"/>
    <cellStyle name="Note 2 2 2" xfId="8636" hidden="1"/>
    <cellStyle name="Note 2 2 2" xfId="7819" hidden="1"/>
    <cellStyle name="Note 2 2 2" xfId="7939" hidden="1"/>
    <cellStyle name="Note 2 2 2" xfId="8406" hidden="1"/>
    <cellStyle name="Note 2 2 2" xfId="7858" hidden="1"/>
    <cellStyle name="Note 2 2 2" xfId="7843" hidden="1"/>
    <cellStyle name="Note 2 2 2" xfId="8549" hidden="1"/>
    <cellStyle name="Note 2 2 2" xfId="7795" hidden="1"/>
    <cellStyle name="Note 2 2 2" xfId="8349" hidden="1"/>
    <cellStyle name="Note 2 2 2" xfId="8522" hidden="1"/>
    <cellStyle name="Note 2 2 2" xfId="8334" hidden="1"/>
    <cellStyle name="Note 2 2 2" xfId="8224" hidden="1"/>
    <cellStyle name="Note 2 2 2" xfId="8082" hidden="1"/>
    <cellStyle name="Note 2 2 2" xfId="8209" hidden="1"/>
    <cellStyle name="Note 2 2 2" xfId="8997" hidden="1"/>
    <cellStyle name="Note 2 2 2" xfId="9040" hidden="1"/>
    <cellStyle name="Note 2 2 2" xfId="9005" hidden="1"/>
    <cellStyle name="Note 2 2 2" xfId="9024" hidden="1"/>
    <cellStyle name="Note 2 2 2" xfId="9023" hidden="1"/>
    <cellStyle name="Note 2 2 2" xfId="9003" hidden="1"/>
    <cellStyle name="Note 2 2 2" xfId="9027" hidden="1"/>
    <cellStyle name="Note 2 2 2" xfId="9036" hidden="1"/>
    <cellStyle name="Note 2 2 2" xfId="9002" hidden="1"/>
    <cellStyle name="Note 2 2 2" xfId="9028" hidden="1"/>
    <cellStyle name="Note 2 2 2" xfId="9029" hidden="1"/>
    <cellStyle name="Note 2 2 2" xfId="9031" hidden="1"/>
    <cellStyle name="Note 2 2 2" xfId="9035" hidden="1"/>
    <cellStyle name="Note 2 2 2" xfId="9030" hidden="1"/>
    <cellStyle name="Note 2 2 2" xfId="9020" hidden="1"/>
    <cellStyle name="Note 2 2 2" xfId="9001" hidden="1"/>
    <cellStyle name="Note 2 2 2" xfId="9015" hidden="1"/>
    <cellStyle name="Note 2 2 2" xfId="9004" hidden="1"/>
    <cellStyle name="Note 2 2 2" xfId="9025" hidden="1"/>
    <cellStyle name="Note 2 2 2" xfId="9037" hidden="1"/>
    <cellStyle name="Note 2 2 2" xfId="9021" hidden="1"/>
    <cellStyle name="Note 2 2 2" xfId="9008" hidden="1"/>
    <cellStyle name="Note 2 2 2" xfId="9019" hidden="1"/>
    <cellStyle name="Note 2 2 2" xfId="9033" hidden="1"/>
    <cellStyle name="Note 2 2 2" xfId="9043" hidden="1"/>
    <cellStyle name="Note 2 2 2" xfId="9048" hidden="1"/>
    <cellStyle name="Note 2 2 2" xfId="9047" hidden="1"/>
    <cellStyle name="Note 2 2 2" xfId="9054" hidden="1"/>
    <cellStyle name="Note 2 2 2" xfId="9051" hidden="1"/>
    <cellStyle name="Note 2 2 2" xfId="9052" hidden="1"/>
    <cellStyle name="Note 2 2 2" xfId="9055" hidden="1"/>
    <cellStyle name="Note 2 2 2" xfId="9050" hidden="1"/>
    <cellStyle name="Note 2 2 2" xfId="9049" hidden="1"/>
    <cellStyle name="Note 2 2 2" xfId="8465" hidden="1"/>
    <cellStyle name="Note 2 2 2" xfId="9065" hidden="1"/>
    <cellStyle name="Note 2 2 2" xfId="8155" hidden="1"/>
    <cellStyle name="Note 2 2 2" xfId="7912" hidden="1"/>
    <cellStyle name="Note 2 2 2" xfId="7923" hidden="1"/>
    <cellStyle name="Note 2 2 2" xfId="8284" hidden="1"/>
    <cellStyle name="Note 2 2 2" xfId="8419" hidden="1"/>
    <cellStyle name="Note 2 2 2" xfId="8090" hidden="1"/>
    <cellStyle name="Note 2 2 2" xfId="8214" hidden="1"/>
    <cellStyle name="Note 2 2 2" xfId="8322" hidden="1"/>
    <cellStyle name="Note 2 2 2" xfId="8011" hidden="1"/>
    <cellStyle name="Note 2 2 2" xfId="8364" hidden="1"/>
    <cellStyle name="Note 2 2 2" xfId="7955" hidden="1"/>
    <cellStyle name="Note 2 2 2" xfId="8141" hidden="1"/>
    <cellStyle name="Note 2 2 2" xfId="8470" hidden="1"/>
    <cellStyle name="Note 2 2 2" xfId="8747" hidden="1"/>
    <cellStyle name="Note 2 2 2" xfId="7861" hidden="1"/>
    <cellStyle name="Note 2 2 2" xfId="8197" hidden="1"/>
    <cellStyle name="Note 2 2 2" xfId="7957" hidden="1"/>
    <cellStyle name="Note 2 2 2" xfId="8624" hidden="1"/>
    <cellStyle name="Note 2 2 2" xfId="8069" hidden="1"/>
    <cellStyle name="Note 2 2 2" xfId="8414" hidden="1"/>
    <cellStyle name="Note 2 2 2" xfId="7910" hidden="1"/>
    <cellStyle name="Note 2 2 2" xfId="8198" hidden="1"/>
    <cellStyle name="Note 2 2 2" xfId="7831" hidden="1"/>
    <cellStyle name="Note 2 2 2" xfId="7885" hidden="1"/>
    <cellStyle name="Note 2 2 2" xfId="8491" hidden="1"/>
    <cellStyle name="Note 2 2 2" xfId="8408" hidden="1"/>
    <cellStyle name="Note 2 2 2" xfId="7921" hidden="1"/>
    <cellStyle name="Note 2 2 2" xfId="8654" hidden="1"/>
    <cellStyle name="Note 2 2 2" xfId="9068" hidden="1"/>
    <cellStyle name="Note 2 2 2" xfId="9083" hidden="1"/>
    <cellStyle name="Note 2 2 2" xfId="9120" hidden="1"/>
    <cellStyle name="Note 2 2 2" xfId="9091" hidden="1"/>
    <cellStyle name="Note 2 2 2" xfId="9107" hidden="1"/>
    <cellStyle name="Note 2 2 2" xfId="9106" hidden="1"/>
    <cellStyle name="Note 2 2 2" xfId="9089" hidden="1"/>
    <cellStyle name="Note 2 2 2" xfId="9109" hidden="1"/>
    <cellStyle name="Note 2 2 2" xfId="9117" hidden="1"/>
    <cellStyle name="Note 2 2 2" xfId="9088" hidden="1"/>
    <cellStyle name="Note 2 2 2" xfId="9110" hidden="1"/>
    <cellStyle name="Note 2 2 2" xfId="9111" hidden="1"/>
    <cellStyle name="Note 2 2 2" xfId="9113" hidden="1"/>
    <cellStyle name="Note 2 2 2" xfId="9116" hidden="1"/>
    <cellStyle name="Note 2 2 2" xfId="9112" hidden="1"/>
    <cellStyle name="Note 2 2 2" xfId="9104" hidden="1"/>
    <cellStyle name="Note 2 2 2" xfId="9087" hidden="1"/>
    <cellStyle name="Note 2 2 2" xfId="9099" hidden="1"/>
    <cellStyle name="Note 2 2 2" xfId="9090" hidden="1"/>
    <cellStyle name="Note 2 2 2" xfId="9108" hidden="1"/>
    <cellStyle name="Note 2 2 2" xfId="9118" hidden="1"/>
    <cellStyle name="Note 2 2 2" xfId="9105" hidden="1"/>
    <cellStyle name="Note 2 2 2" xfId="9093" hidden="1"/>
    <cellStyle name="Note 2 2 2" xfId="9103" hidden="1"/>
    <cellStyle name="Note 2 2 2" xfId="9114" hidden="1"/>
    <cellStyle name="Note 2 2 2" xfId="9123" hidden="1"/>
    <cellStyle name="Note 2 2 2" xfId="9127" hidden="1"/>
    <cellStyle name="Note 2 2 2" xfId="9126" hidden="1"/>
    <cellStyle name="Note 2 2 2" xfId="9134" hidden="1"/>
    <cellStyle name="Note 2 2 2" xfId="9130" hidden="1"/>
    <cellStyle name="Note 2 2 2" xfId="9132" hidden="1"/>
    <cellStyle name="Note 2 2 2" xfId="9135" hidden="1"/>
    <cellStyle name="Note 2 2 2" xfId="9129" hidden="1"/>
    <cellStyle name="Note 2 2 2" xfId="9128" hidden="1"/>
    <cellStyle name="Note 2 2 2" xfId="8291" hidden="1"/>
    <cellStyle name="Note 2 2 2" xfId="8900" hidden="1"/>
    <cellStyle name="Note 2 2 2" xfId="8306" hidden="1"/>
    <cellStyle name="Note 2 2 2" xfId="7872" hidden="1"/>
    <cellStyle name="Note 2 2 2" xfId="8316" hidden="1"/>
    <cellStyle name="Note 2 2 2" xfId="8464" hidden="1"/>
    <cellStyle name="Note 2 2 2" xfId="8172" hidden="1"/>
    <cellStyle name="Note 2 2 2" xfId="8398" hidden="1"/>
    <cellStyle name="Note 2 2 2" xfId="8126" hidden="1"/>
    <cellStyle name="Note 2 2 2" xfId="8258" hidden="1"/>
    <cellStyle name="Note 2 2 2" xfId="8827" hidden="1"/>
    <cellStyle name="Note 2 2 2" xfId="8646" hidden="1"/>
    <cellStyle name="Note 2 2 2" xfId="8031" hidden="1"/>
    <cellStyle name="Note 2 2 2" xfId="8969" hidden="1"/>
    <cellStyle name="Note 2 2 2" xfId="7944" hidden="1"/>
    <cellStyle name="Note 2 2 2" xfId="9011" hidden="1"/>
    <cellStyle name="Note 2 2 2" xfId="7933" hidden="1"/>
    <cellStyle name="Note 2 2 2" xfId="8200" hidden="1"/>
    <cellStyle name="Note 2 2 2" xfId="8973" hidden="1"/>
    <cellStyle name="Note 2 2 2" xfId="8023" hidden="1"/>
    <cellStyle name="Note 2 2 2" xfId="8192" hidden="1"/>
    <cellStyle name="Note 2 2 2" xfId="7842" hidden="1"/>
    <cellStyle name="Note 2 2 2" xfId="8097" hidden="1"/>
    <cellStyle name="Note 2 2 2" xfId="7914" hidden="1"/>
    <cellStyle name="Note 2 2 2" xfId="8110" hidden="1"/>
    <cellStyle name="Note 2 2 2" xfId="8359" hidden="1"/>
    <cellStyle name="Note 2 2 2" xfId="8725" hidden="1"/>
    <cellStyle name="Note 2 2 2" xfId="8323" hidden="1"/>
    <cellStyle name="Note 2 2 2" xfId="8425" hidden="1"/>
    <cellStyle name="Note 2 2 2" xfId="8466" hidden="1"/>
    <cellStyle name="Note 2 2 2" xfId="7869" hidden="1"/>
    <cellStyle name="Note 2 2 2" xfId="9140" hidden="1"/>
    <cellStyle name="Note 2 2 2" xfId="9148" hidden="1"/>
    <cellStyle name="Note 2 2 2" xfId="9182" hidden="1"/>
    <cellStyle name="Note 2 2 2" xfId="9156" hidden="1"/>
    <cellStyle name="Note 2 2 2" xfId="9169" hidden="1"/>
    <cellStyle name="Note 2 2 2" xfId="9168" hidden="1"/>
    <cellStyle name="Note 2 2 2" xfId="9154" hidden="1"/>
    <cellStyle name="Note 2 2 2" xfId="9171" hidden="1"/>
    <cellStyle name="Note 2 2 2" xfId="9179" hidden="1"/>
    <cellStyle name="Note 2 2 2" xfId="9153" hidden="1"/>
    <cellStyle name="Note 2 2 2" xfId="9172" hidden="1"/>
    <cellStyle name="Note 2 2 2" xfId="9173" hidden="1"/>
    <cellStyle name="Note 2 2 2" xfId="9175" hidden="1"/>
    <cellStyle name="Note 2 2 2" xfId="9178" hidden="1"/>
    <cellStyle name="Note 2 2 2" xfId="9174" hidden="1"/>
    <cellStyle name="Note 2 2 2" xfId="9166" hidden="1"/>
    <cellStyle name="Note 2 2 2" xfId="9152" hidden="1"/>
    <cellStyle name="Note 2 2 2" xfId="9162" hidden="1"/>
    <cellStyle name="Note 2 2 2" xfId="9155" hidden="1"/>
    <cellStyle name="Note 2 2 2" xfId="9170" hidden="1"/>
    <cellStyle name="Note 2 2 2" xfId="9180" hidden="1"/>
    <cellStyle name="Note 2 2 2" xfId="9167" hidden="1"/>
    <cellStyle name="Note 2 2 2" xfId="9158" hidden="1"/>
    <cellStyle name="Note 2 2 2" xfId="9165" hidden="1"/>
    <cellStyle name="Note 2 2 2" xfId="9176" hidden="1"/>
    <cellStyle name="Note 2 2 2" xfId="9185" hidden="1"/>
    <cellStyle name="Note 2 2 2" xfId="9189" hidden="1"/>
    <cellStyle name="Note 2 2 2" xfId="9188" hidden="1"/>
    <cellStyle name="Note 2 2 2" xfId="9194" hidden="1"/>
    <cellStyle name="Note 2 2 2" xfId="9192" hidden="1"/>
    <cellStyle name="Note 2 2 2" xfId="9193" hidden="1"/>
    <cellStyle name="Note 2 2 2" xfId="9195" hidden="1"/>
    <cellStyle name="Note 2 2 2" xfId="9191" hidden="1"/>
    <cellStyle name="Note 2 2 2" xfId="9190" hidden="1"/>
    <cellStyle name="Note 2 2 2" xfId="6553" hidden="1"/>
    <cellStyle name="Note 2 2 2" xfId="6019" hidden="1"/>
    <cellStyle name="Note 2 2 2" xfId="7044" hidden="1"/>
    <cellStyle name="Note 2 2 2" xfId="6968" hidden="1"/>
    <cellStyle name="Note 2 2 2" xfId="6977" hidden="1"/>
    <cellStyle name="Note 2 2 2" xfId="6032" hidden="1"/>
    <cellStyle name="Note 2 2 2" xfId="7735" hidden="1"/>
    <cellStyle name="Note 2 2 2" xfId="7734" hidden="1"/>
    <cellStyle name="Note 2 2 2" xfId="7011" hidden="1"/>
    <cellStyle name="Note 2 2 2" xfId="5832" hidden="1"/>
    <cellStyle name="Note 2 2 2" xfId="6589" hidden="1"/>
    <cellStyle name="Note 2 2 2" xfId="6854" hidden="1"/>
    <cellStyle name="Note 2 2 2" xfId="7155" hidden="1"/>
    <cellStyle name="Note 2 2 2" xfId="7289" hidden="1"/>
    <cellStyle name="Note 2 2 2" xfId="6587" hidden="1"/>
    <cellStyle name="Note 2 2 2" xfId="7183" hidden="1"/>
    <cellStyle name="Note 2 2 2" xfId="6608" hidden="1"/>
    <cellStyle name="Note 2 2 2" xfId="6596" hidden="1"/>
    <cellStyle name="Note 2 2 2" xfId="5827" hidden="1"/>
    <cellStyle name="Note 2 2 2" xfId="7162" hidden="1"/>
    <cellStyle name="Note 2 2 2" xfId="6139" hidden="1"/>
    <cellStyle name="Note 2 2 2" xfId="7255" hidden="1"/>
    <cellStyle name="Note 2 2 2" xfId="7257" hidden="1"/>
    <cellStyle name="Note 2 2 2" xfId="6007" hidden="1"/>
    <cellStyle name="Note 2 2 2" xfId="7261" hidden="1"/>
    <cellStyle name="Note 2 2 2" xfId="6572" hidden="1"/>
    <cellStyle name="Note 2 2 2" xfId="7259" hidden="1"/>
    <cellStyle name="Note 2 2 2" xfId="6145" hidden="1"/>
    <cellStyle name="Note 2 2 2" xfId="6574" hidden="1"/>
    <cellStyle name="Note 2 2 2" xfId="7256" hidden="1"/>
    <cellStyle name="Note 2 2 2" xfId="7254" hidden="1"/>
    <cellStyle name="Note 2 2 2" xfId="7247" hidden="1"/>
    <cellStyle name="Note 2 2 2" xfId="5999" hidden="1"/>
    <cellStyle name="Note 2 2 2" xfId="6100" hidden="1"/>
    <cellStyle name="Note 2 2 2" xfId="6112" hidden="1"/>
    <cellStyle name="Note 2 2 2" xfId="7223" hidden="1"/>
    <cellStyle name="Note 2 2 2" xfId="6107" hidden="1"/>
    <cellStyle name="Note 2 2 2" xfId="7233" hidden="1"/>
    <cellStyle name="Note 2 2 2" xfId="5995" hidden="1"/>
    <cellStyle name="Note 2 2 2" xfId="6103" hidden="1"/>
    <cellStyle name="Note 2 2 2" xfId="6116" hidden="1"/>
    <cellStyle name="Note 2 2 2" xfId="7221" hidden="1"/>
    <cellStyle name="Note 2 2 2" xfId="6105" hidden="1"/>
    <cellStyle name="Note 2 2 2" xfId="7220" hidden="1"/>
    <cellStyle name="Note 2 2 2" xfId="6104" hidden="1"/>
    <cellStyle name="Note 2 2 2" xfId="6106" hidden="1"/>
    <cellStyle name="Note 2 2 2" xfId="6110" hidden="1"/>
    <cellStyle name="Note 2 2 2" xfId="5998" hidden="1"/>
    <cellStyle name="Note 2 2 2" xfId="7228" hidden="1"/>
    <cellStyle name="Note 2 2 2" xfId="5714" hidden="1"/>
    <cellStyle name="Note 2 2 2" xfId="6109" hidden="1"/>
    <cellStyle name="Note 2 2 2" xfId="7217" hidden="1"/>
    <cellStyle name="Note 2 2 2" xfId="7225" hidden="1"/>
    <cellStyle name="Note 2 2 2" xfId="7230" hidden="1"/>
    <cellStyle name="Note 2 2 2" xfId="7226" hidden="1"/>
    <cellStyle name="Note 2 2 2" xfId="6102" hidden="1"/>
    <cellStyle name="Note 2 2 2" xfId="7213" hidden="1"/>
    <cellStyle name="Note 2 2 2" xfId="6095" hidden="1"/>
    <cellStyle name="Note 2 2 2" xfId="6096" hidden="1"/>
    <cellStyle name="Note 2 2 2" xfId="7205" hidden="1"/>
    <cellStyle name="Note 2 2 2" xfId="6091" hidden="1"/>
    <cellStyle name="Note 2 2 2" xfId="6092" hidden="1"/>
    <cellStyle name="Note 2 2 2" xfId="6089" hidden="1"/>
    <cellStyle name="Note 2 2 2" xfId="7209" hidden="1"/>
    <cellStyle name="Note 2 2 2" xfId="5990" hidden="1"/>
    <cellStyle name="Note 2 2 2" xfId="9578" hidden="1"/>
    <cellStyle name="Note 2 2 2" xfId="9730" hidden="1"/>
    <cellStyle name="Note 2 2 2" xfId="9735" hidden="1"/>
    <cellStyle name="Note 2 2 2" xfId="9736" hidden="1"/>
    <cellStyle name="Note 2 2 2" xfId="9754" hidden="1"/>
    <cellStyle name="Note 2 2 2" xfId="9739" hidden="1"/>
    <cellStyle name="Note 2 2 2" xfId="9740" hidden="1"/>
    <cellStyle name="Note 2 2 2" xfId="9747" hidden="1"/>
    <cellStyle name="Note 2 2 2" xfId="9936" hidden="1"/>
    <cellStyle name="Note 2 2 2" xfId="9974" hidden="1"/>
    <cellStyle name="Note 2 2 2" xfId="9774" hidden="1"/>
    <cellStyle name="Note 2 2 2" xfId="9760" hidden="1"/>
    <cellStyle name="Note 2 2 2" xfId="9764" hidden="1"/>
    <cellStyle name="Note 2 2 2" xfId="9976" hidden="1"/>
    <cellStyle name="Note 2 2 2" xfId="9756" hidden="1"/>
    <cellStyle name="Note 2 2 2" xfId="9967" hidden="1"/>
    <cellStyle name="Note 2 2 2" xfId="9971" hidden="1"/>
    <cellStyle name="Note 2 2 2" xfId="9765" hidden="1"/>
    <cellStyle name="Note 2 2 2" xfId="9759" hidden="1"/>
    <cellStyle name="Note 2 2 2" xfId="9993" hidden="1"/>
    <cellStyle name="Note 2 2 2" xfId="9998" hidden="1"/>
    <cellStyle name="Note 2 2 2" xfId="9995" hidden="1"/>
    <cellStyle name="Note 2 2 2" xfId="9996" hidden="1"/>
    <cellStyle name="Note 2 2 2" xfId="9990" hidden="1"/>
    <cellStyle name="Note 2 2 2" xfId="9985" hidden="1"/>
    <cellStyle name="Note 2 2 2" xfId="9992" hidden="1"/>
    <cellStyle name="Note 2 2 2" xfId="9988" hidden="1"/>
    <cellStyle name="Note 2 2 2" xfId="9984" hidden="1"/>
    <cellStyle name="Note 2 2 2" xfId="9997" hidden="1"/>
    <cellStyle name="Note 2 2 2" xfId="9999" hidden="1"/>
    <cellStyle name="Note 2 2 2" xfId="10003" hidden="1"/>
    <cellStyle name="Note 2 2 2" xfId="10018" hidden="1"/>
    <cellStyle name="Note 2 2 2" xfId="10060" hidden="1"/>
    <cellStyle name="Note 2 2 2" xfId="10027" hidden="1"/>
    <cellStyle name="Note 2 2 2" xfId="10046" hidden="1"/>
    <cellStyle name="Note 2 2 2" xfId="10045" hidden="1"/>
    <cellStyle name="Note 2 2 2" xfId="10025" hidden="1"/>
    <cellStyle name="Note 2 2 2" xfId="10049" hidden="1"/>
    <cellStyle name="Note 2 2 2" xfId="10057" hidden="1"/>
    <cellStyle name="Note 2 2 2" xfId="10024" hidden="1"/>
    <cellStyle name="Note 2 2 2" xfId="10050" hidden="1"/>
    <cellStyle name="Note 2 2 2" xfId="10051" hidden="1"/>
    <cellStyle name="Note 2 2 2" xfId="10053" hidden="1"/>
    <cellStyle name="Note 2 2 2" xfId="10056" hidden="1"/>
    <cellStyle name="Note 2 2 2" xfId="10052" hidden="1"/>
    <cellStyle name="Note 2 2 2" xfId="10043" hidden="1"/>
    <cellStyle name="Note 2 2 2" xfId="10023" hidden="1"/>
    <cellStyle name="Note 2 2 2" xfId="10037" hidden="1"/>
    <cellStyle name="Note 2 2 2" xfId="10026" hidden="1"/>
    <cellStyle name="Note 2 2 2" xfId="10047" hidden="1"/>
    <cellStyle name="Note 2 2 2" xfId="10058" hidden="1"/>
    <cellStyle name="Note 2 2 2" xfId="10044" hidden="1"/>
    <cellStyle name="Note 2 2 2" xfId="10030" hidden="1"/>
    <cellStyle name="Note 2 2 2" xfId="10041" hidden="1"/>
    <cellStyle name="Note 2 2 2" xfId="10054" hidden="1"/>
    <cellStyle name="Note 2 2 2" xfId="10063" hidden="1"/>
    <cellStyle name="Note 2 2 2" xfId="10068" hidden="1"/>
    <cellStyle name="Note 2 2 2" xfId="10067" hidden="1"/>
    <cellStyle name="Note 2 2 2" xfId="10075" hidden="1"/>
    <cellStyle name="Note 2 2 2" xfId="10071" hidden="1"/>
    <cellStyle name="Note 2 2 2" xfId="10072" hidden="1"/>
    <cellStyle name="Note 2 2 2" xfId="10076" hidden="1"/>
    <cellStyle name="Note 2 2 2" xfId="10070" hidden="1"/>
    <cellStyle name="Note 2 2 2" xfId="10069" hidden="1"/>
    <cellStyle name="Note 2 2 2" xfId="9575" hidden="1"/>
    <cellStyle name="Note 2 2 2" xfId="9901" hidden="1"/>
    <cellStyle name="Note 2 2 2" xfId="9869" hidden="1"/>
    <cellStyle name="Note 2 2 2" xfId="10108" hidden="1"/>
    <cellStyle name="Note 2 2 2" xfId="10092" hidden="1"/>
    <cellStyle name="Note 2 2 2" xfId="9327" hidden="1"/>
    <cellStyle name="Note 2 2 2" xfId="10008" hidden="1"/>
    <cellStyle name="Note 2 2 2" xfId="9868" hidden="1"/>
    <cellStyle name="Note 2 2 2" xfId="9314" hidden="1"/>
    <cellStyle name="Note 2 2 2" xfId="9586" hidden="1"/>
    <cellStyle name="Note 2 2 2" xfId="9845" hidden="1"/>
    <cellStyle name="Note 2 2 2" xfId="9552" hidden="1"/>
    <cellStyle name="Note 2 2 2" xfId="9322" hidden="1"/>
    <cellStyle name="Note 2 2 2" xfId="6346" hidden="1"/>
    <cellStyle name="Note 2 2 2" xfId="9393" hidden="1"/>
    <cellStyle name="Note 2 2 2" xfId="9324" hidden="1"/>
    <cellStyle name="Note 2 2 2" xfId="9397" hidden="1"/>
    <cellStyle name="Note 2 2 2" xfId="9846" hidden="1"/>
    <cellStyle name="Note 2 2 2" xfId="9616" hidden="1"/>
    <cellStyle name="Note 2 2 2" xfId="9312" hidden="1"/>
    <cellStyle name="Note 2 2 2" xfId="9386" hidden="1"/>
    <cellStyle name="Note 2 2 2" xfId="9838" hidden="1"/>
    <cellStyle name="Note 2 2 2" xfId="9384" hidden="1"/>
    <cellStyle name="Note 2 2 2" xfId="9839" hidden="1"/>
    <cellStyle name="Note 2 2 2" xfId="9841" hidden="1"/>
    <cellStyle name="Note 2 2 2" xfId="9389" hidden="1"/>
    <cellStyle name="Note 2 2 2" xfId="9387" hidden="1"/>
    <cellStyle name="Note 2 2 2" xfId="9842" hidden="1"/>
    <cellStyle name="Note 2 2 2" xfId="9336" hidden="1"/>
    <cellStyle name="Note 2 2 2" xfId="9385" hidden="1"/>
    <cellStyle name="Note 2 2 2" xfId="9382" hidden="1"/>
    <cellStyle name="Note 2 2 2" xfId="6025" hidden="1"/>
    <cellStyle name="Note 2 2 2" xfId="10123" hidden="1"/>
    <cellStyle name="Note 2 2 2" xfId="10161" hidden="1"/>
    <cellStyle name="Note 2 2 2" xfId="10131" hidden="1"/>
    <cellStyle name="Note 2 2 2" xfId="10148" hidden="1"/>
    <cellStyle name="Note 2 2 2" xfId="10147" hidden="1"/>
    <cellStyle name="Note 2 2 2" xfId="10129" hidden="1"/>
    <cellStyle name="Note 2 2 2" xfId="10150" hidden="1"/>
    <cellStyle name="Note 2 2 2" xfId="10158" hidden="1"/>
    <cellStyle name="Note 2 2 2" xfId="10128" hidden="1"/>
    <cellStyle name="Note 2 2 2" xfId="10151" hidden="1"/>
    <cellStyle name="Note 2 2 2" xfId="10152" hidden="1"/>
    <cellStyle name="Note 2 2 2" xfId="10154" hidden="1"/>
    <cellStyle name="Note 2 2 2" xfId="10157" hidden="1"/>
    <cellStyle name="Note 2 2 2" xfId="10153" hidden="1"/>
    <cellStyle name="Note 2 2 2" xfId="10145" hidden="1"/>
    <cellStyle name="Note 2 2 2" xfId="10127" hidden="1"/>
    <cellStyle name="Note 2 2 2" xfId="10140" hidden="1"/>
    <cellStyle name="Note 2 2 2" xfId="10130" hidden="1"/>
    <cellStyle name="Note 2 2 2" xfId="10149" hidden="1"/>
    <cellStyle name="Note 2 2 2" xfId="10159" hidden="1"/>
    <cellStyle name="Note 2 2 2" xfId="10146" hidden="1"/>
    <cellStyle name="Note 2 2 2" xfId="10133" hidden="1"/>
    <cellStyle name="Note 2 2 2" xfId="10144" hidden="1"/>
    <cellStyle name="Note 2 2 2" xfId="10155" hidden="1"/>
    <cellStyle name="Note 2 2 2" xfId="10164" hidden="1"/>
    <cellStyle name="Note 2 2 2" xfId="10170" hidden="1"/>
    <cellStyle name="Note 2 2 2" xfId="10169" hidden="1"/>
    <cellStyle name="Note 2 2 2" xfId="10177" hidden="1"/>
    <cellStyle name="Note 2 2 2" xfId="10174" hidden="1"/>
    <cellStyle name="Note 2 2 2" xfId="10175" hidden="1"/>
    <cellStyle name="Note 2 2 2" xfId="10179" hidden="1"/>
    <cellStyle name="Note 2 2 2" xfId="10173" hidden="1"/>
    <cellStyle name="Note 2 2 2" xfId="10172" hidden="1"/>
    <cellStyle name="Note 2 2 2" xfId="9941" hidden="1"/>
    <cellStyle name="Note 2 2 2" xfId="9459" hidden="1"/>
    <cellStyle name="Note 2 2 2" xfId="9783" hidden="1"/>
    <cellStyle name="Note 2 2 2" xfId="9668" hidden="1"/>
    <cellStyle name="Note 2 2 2" xfId="9733" hidden="1"/>
    <cellStyle name="Note 2 2 2" xfId="9662" hidden="1"/>
    <cellStyle name="Note 2 2 2" xfId="9784" hidden="1"/>
    <cellStyle name="Note 2 2 2" xfId="10006" hidden="1"/>
    <cellStyle name="Note 2 2 2" xfId="9810" hidden="1"/>
    <cellStyle name="Note 2 2 2" xfId="9826" hidden="1"/>
    <cellStyle name="Note 2 2 2" xfId="9348" hidden="1"/>
    <cellStyle name="Note 2 2 2" xfId="9482" hidden="1"/>
    <cellStyle name="Note 2 2 2" xfId="9966" hidden="1"/>
    <cellStyle name="Note 2 2 2" xfId="9554" hidden="1"/>
    <cellStyle name="Note 2 2 2" xfId="9686" hidden="1"/>
    <cellStyle name="Note 2 2 2" xfId="9817" hidden="1"/>
    <cellStyle name="Note 2 2 2" xfId="9281" hidden="1"/>
    <cellStyle name="Note 2 2 2" xfId="9919" hidden="1"/>
    <cellStyle name="Note 2 2 2" xfId="9431" hidden="1"/>
    <cellStyle name="Note 2 2 2" xfId="9251" hidden="1"/>
    <cellStyle name="Note 2 2 2" xfId="10194" hidden="1"/>
    <cellStyle name="Note 2 2 2" xfId="10102" hidden="1"/>
    <cellStyle name="Note 2 2 2" xfId="9562" hidden="1"/>
    <cellStyle name="Note 2 2 2" xfId="9953" hidden="1"/>
    <cellStyle name="Note 2 2 2" xfId="10184" hidden="1"/>
    <cellStyle name="Note 2 2 2" xfId="9249" hidden="1"/>
    <cellStyle name="Note 2 2 2" xfId="9520" hidden="1"/>
    <cellStyle name="Note 2 2 2" xfId="9435" hidden="1"/>
    <cellStyle name="Note 2 2 2" xfId="9529" hidden="1"/>
    <cellStyle name="Note 2 2 2" xfId="10195" hidden="1"/>
    <cellStyle name="Note 2 2 2" xfId="10199" hidden="1"/>
    <cellStyle name="Note 2 2 2" xfId="10211" hidden="1"/>
    <cellStyle name="Note 2 2 2" xfId="10253" hidden="1"/>
    <cellStyle name="Note 2 2 2" xfId="10220" hidden="1"/>
    <cellStyle name="Note 2 2 2" xfId="10239" hidden="1"/>
    <cellStyle name="Note 2 2 2" xfId="10238" hidden="1"/>
    <cellStyle name="Note 2 2 2" xfId="10218" hidden="1"/>
    <cellStyle name="Note 2 2 2" xfId="10241" hidden="1"/>
    <cellStyle name="Note 2 2 2" xfId="10249" hidden="1"/>
    <cellStyle name="Note 2 2 2" xfId="10217" hidden="1"/>
    <cellStyle name="Note 2 2 2" xfId="10242" hidden="1"/>
    <cellStyle name="Note 2 2 2" xfId="10243" hidden="1"/>
    <cellStyle name="Note 2 2 2" xfId="10245" hidden="1"/>
    <cellStyle name="Note 2 2 2" xfId="10248" hidden="1"/>
    <cellStyle name="Note 2 2 2" xfId="10244" hidden="1"/>
    <cellStyle name="Note 2 2 2" xfId="10234" hidden="1"/>
    <cellStyle name="Note 2 2 2" xfId="10216" hidden="1"/>
    <cellStyle name="Note 2 2 2" xfId="10229" hidden="1"/>
    <cellStyle name="Note 2 2 2" xfId="10219" hidden="1"/>
    <cellStyle name="Note 2 2 2" xfId="10240" hidden="1"/>
    <cellStyle name="Note 2 2 2" xfId="10250" hidden="1"/>
    <cellStyle name="Note 2 2 2" xfId="10235" hidden="1"/>
    <cellStyle name="Note 2 2 2" xfId="10223" hidden="1"/>
    <cellStyle name="Note 2 2 2" xfId="10233" hidden="1"/>
    <cellStyle name="Note 2 2 2" xfId="10246" hidden="1"/>
    <cellStyle name="Note 2 2 2" xfId="10256" hidden="1"/>
    <cellStyle name="Note 2 2 2" xfId="10261" hidden="1"/>
    <cellStyle name="Note 2 2 2" xfId="10260" hidden="1"/>
    <cellStyle name="Note 2 2 2" xfId="10267" hidden="1"/>
    <cellStyle name="Note 2 2 2" xfId="10265" hidden="1"/>
    <cellStyle name="Note 2 2 2" xfId="10266" hidden="1"/>
    <cellStyle name="Note 2 2 2" xfId="10268" hidden="1"/>
    <cellStyle name="Note 2 2 2" xfId="10264" hidden="1"/>
    <cellStyle name="Note 2 2 2" xfId="10263" hidden="1"/>
    <cellStyle name="Note 2 2 2" xfId="9365" hidden="1"/>
    <cellStyle name="Note 2 2 2" xfId="9583" hidden="1"/>
    <cellStyle name="Note 2 2 2" xfId="9804" hidden="1"/>
    <cellStyle name="Note 2 2 2" xfId="9405" hidden="1"/>
    <cellStyle name="Note 2 2 2" xfId="9850" hidden="1"/>
    <cellStyle name="Note 2 2 2" xfId="9319" hidden="1"/>
    <cellStyle name="Note 2 2 2" xfId="9930" hidden="1"/>
    <cellStyle name="Note 2 2 2" xfId="9402" hidden="1"/>
    <cellStyle name="Note 2 2 2" xfId="9808" hidden="1"/>
    <cellStyle name="Note 2 2 2" xfId="9475" hidden="1"/>
    <cellStyle name="Note 2 2 2" xfId="9656" hidden="1"/>
    <cellStyle name="Note 2 2 2" xfId="9474" hidden="1"/>
    <cellStyle name="Note 2 2 2" xfId="9815" hidden="1"/>
    <cellStyle name="Note 2 2 2" xfId="9734" hidden="1"/>
    <cellStyle name="Note 2 2 2" xfId="9466" hidden="1"/>
    <cellStyle name="Note 2 2 2" xfId="9258" hidden="1"/>
    <cellStyle name="Note 2 2 2" xfId="10022" hidden="1"/>
    <cellStyle name="Note 2 2 2" xfId="9555" hidden="1"/>
    <cellStyle name="Note 2 2 2" xfId="10176" hidden="1"/>
    <cellStyle name="Note 2 2 2" xfId="9664" hidden="1"/>
    <cellStyle name="Note 2 2 2" xfId="10085" hidden="1"/>
    <cellStyle name="Note 2 2 2" xfId="9404" hidden="1"/>
    <cellStyle name="Note 2 2 2" xfId="9300" hidden="1"/>
    <cellStyle name="Note 2 2 2" xfId="9991" hidden="1"/>
    <cellStyle name="Note 2 2 2" xfId="9570" hidden="1"/>
    <cellStyle name="Note 2 2 2" xfId="9483" hidden="1"/>
    <cellStyle name="Note 2 2 2" xfId="9612" hidden="1"/>
    <cellStyle name="Note 2 2 2" xfId="9462" hidden="1"/>
    <cellStyle name="Note 2 2 2" xfId="9512" hidden="1"/>
    <cellStyle name="Note 2 2 2" xfId="9848" hidden="1"/>
    <cellStyle name="Note 2 2 2" xfId="9907" hidden="1"/>
    <cellStyle name="Note 2 2 2" xfId="9718" hidden="1"/>
    <cellStyle name="Note 2 2 2" xfId="10291" hidden="1"/>
    <cellStyle name="Note 2 2 2" xfId="10331" hidden="1"/>
    <cellStyle name="Note 2 2 2" xfId="10299" hidden="1"/>
    <cellStyle name="Note 2 2 2" xfId="10317" hidden="1"/>
    <cellStyle name="Note 2 2 2" xfId="10316" hidden="1"/>
    <cellStyle name="Note 2 2 2" xfId="10297" hidden="1"/>
    <cellStyle name="Note 2 2 2" xfId="10319" hidden="1"/>
    <cellStyle name="Note 2 2 2" xfId="10327" hidden="1"/>
    <cellStyle name="Note 2 2 2" xfId="10296" hidden="1"/>
    <cellStyle name="Note 2 2 2" xfId="10320" hidden="1"/>
    <cellStyle name="Note 2 2 2" xfId="10321" hidden="1"/>
    <cellStyle name="Note 2 2 2" xfId="10323" hidden="1"/>
    <cellStyle name="Note 2 2 2" xfId="10326" hidden="1"/>
    <cellStyle name="Note 2 2 2" xfId="10322" hidden="1"/>
    <cellStyle name="Note 2 2 2" xfId="10313" hidden="1"/>
    <cellStyle name="Note 2 2 2" xfId="10295" hidden="1"/>
    <cellStyle name="Note 2 2 2" xfId="10308" hidden="1"/>
    <cellStyle name="Note 2 2 2" xfId="10298" hidden="1"/>
    <cellStyle name="Note 2 2 2" xfId="10318" hidden="1"/>
    <cellStyle name="Note 2 2 2" xfId="10328" hidden="1"/>
    <cellStyle name="Note 2 2 2" xfId="10314" hidden="1"/>
    <cellStyle name="Note 2 2 2" xfId="10302" hidden="1"/>
    <cellStyle name="Note 2 2 2" xfId="10312" hidden="1"/>
    <cellStyle name="Note 2 2 2" xfId="10324" hidden="1"/>
    <cellStyle name="Note 2 2 2" xfId="10334" hidden="1"/>
    <cellStyle name="Note 2 2 2" xfId="10339" hidden="1"/>
    <cellStyle name="Note 2 2 2" xfId="10338" hidden="1"/>
    <cellStyle name="Note 2 2 2" xfId="10347" hidden="1"/>
    <cellStyle name="Note 2 2 2" xfId="10342" hidden="1"/>
    <cellStyle name="Note 2 2 2" xfId="10344" hidden="1"/>
    <cellStyle name="Note 2 2 2" xfId="10348" hidden="1"/>
    <cellStyle name="Note 2 2 2" xfId="10341" hidden="1"/>
    <cellStyle name="Note 2 2 2" xfId="10340" hidden="1"/>
    <cellStyle name="Note 2 2 2" xfId="10275" hidden="1"/>
    <cellStyle name="Note 2 2 2" xfId="10273" hidden="1"/>
    <cellStyle name="Note 2 2 2" xfId="10104" hidden="1"/>
    <cellStyle name="Note 2 2 2" xfId="9245" hidden="1"/>
    <cellStyle name="Note 2 2 2" xfId="9894" hidden="1"/>
    <cellStyle name="Note 2 2 2" xfId="9661" hidden="1"/>
    <cellStyle name="Note 2 2 2" xfId="9925" hidden="1"/>
    <cellStyle name="Note 2 2 2" xfId="10099" hidden="1"/>
    <cellStyle name="Note 2 2 2" xfId="9388" hidden="1"/>
    <cellStyle name="Note 2 2 2" xfId="9288" hidden="1"/>
    <cellStyle name="Note 2 2 2" xfId="9683" hidden="1"/>
    <cellStyle name="Note 2 2 2" xfId="10271" hidden="1"/>
    <cellStyle name="Note 2 2 2" xfId="9624" hidden="1"/>
    <cellStyle name="Note 2 2 2" xfId="9950" hidden="1"/>
    <cellStyle name="Note 2 2 2" xfId="9603" hidden="1"/>
    <cellStyle name="Note 2 2 2" xfId="9788" hidden="1"/>
    <cellStyle name="Note 2 2 2" xfId="9394" hidden="1"/>
    <cellStyle name="Note 2 2 2" xfId="9801" hidden="1"/>
    <cellStyle name="Note 2 2 2" xfId="9528" hidden="1"/>
    <cellStyle name="Note 2 2 2" xfId="9814" hidden="1"/>
    <cellStyle name="Note 2 2 2" xfId="9440" hidden="1"/>
    <cellStyle name="Note 2 2 2" xfId="10200" hidden="1"/>
    <cellStyle name="Note 2 2 2" xfId="9878" hidden="1"/>
    <cellStyle name="Note 2 2 2" xfId="9875" hidden="1"/>
    <cellStyle name="Note 2 2 2" xfId="9526" hidden="1"/>
    <cellStyle name="Note 2 2 2" xfId="9442" hidden="1"/>
    <cellStyle name="Note 2 2 2" xfId="9535" hidden="1"/>
    <cellStyle name="Note 2 2 2" xfId="9807" hidden="1"/>
    <cellStyle name="Note 2 2 2" xfId="10277" hidden="1"/>
    <cellStyle name="Note 2 2 2" xfId="9392" hidden="1"/>
    <cellStyle name="Note 2 2 2" xfId="9820" hidden="1"/>
    <cellStyle name="Note 2 2 2" xfId="10367" hidden="1"/>
    <cellStyle name="Note 2 2 2" xfId="10407" hidden="1"/>
    <cellStyle name="Note 2 2 2" xfId="10375" hidden="1"/>
    <cellStyle name="Note 2 2 2" xfId="10394" hidden="1"/>
    <cellStyle name="Note 2 2 2" xfId="10393" hidden="1"/>
    <cellStyle name="Note 2 2 2" xfId="10373" hidden="1"/>
    <cellStyle name="Note 2 2 2" xfId="10396" hidden="1"/>
    <cellStyle name="Note 2 2 2" xfId="10404" hidden="1"/>
    <cellStyle name="Note 2 2 2" xfId="10372" hidden="1"/>
    <cellStyle name="Note 2 2 2" xfId="10397" hidden="1"/>
    <cellStyle name="Note 2 2 2" xfId="10398" hidden="1"/>
    <cellStyle name="Note 2 2 2" xfId="10400" hidden="1"/>
    <cellStyle name="Note 2 2 2" xfId="10403" hidden="1"/>
    <cellStyle name="Note 2 2 2" xfId="10399" hidden="1"/>
    <cellStyle name="Note 2 2 2" xfId="10390" hidden="1"/>
    <cellStyle name="Note 2 2 2" xfId="10371" hidden="1"/>
    <cellStyle name="Note 2 2 2" xfId="10384" hidden="1"/>
    <cellStyle name="Note 2 2 2" xfId="10374" hidden="1"/>
    <cellStyle name="Note 2 2 2" xfId="10395" hidden="1"/>
    <cellStyle name="Note 2 2 2" xfId="10405" hidden="1"/>
    <cellStyle name="Note 2 2 2" xfId="10391" hidden="1"/>
    <cellStyle name="Note 2 2 2" xfId="10378" hidden="1"/>
    <cellStyle name="Note 2 2 2" xfId="10388" hidden="1"/>
    <cellStyle name="Note 2 2 2" xfId="10401" hidden="1"/>
    <cellStyle name="Note 2 2 2" xfId="10410" hidden="1"/>
    <cellStyle name="Note 2 2 2" xfId="10414" hidden="1"/>
    <cellStyle name="Note 2 2 2" xfId="10413" hidden="1"/>
    <cellStyle name="Note 2 2 2" xfId="10420" hidden="1"/>
    <cellStyle name="Note 2 2 2" xfId="10417" hidden="1"/>
    <cellStyle name="Note 2 2 2" xfId="10418" hidden="1"/>
    <cellStyle name="Note 2 2 2" xfId="10421" hidden="1"/>
    <cellStyle name="Note 2 2 2" xfId="10416" hidden="1"/>
    <cellStyle name="Note 2 2 2" xfId="10415" hidden="1"/>
    <cellStyle name="Note 2 2 2" xfId="9598" hidden="1"/>
    <cellStyle name="Note 2 2 2" xfId="9881" hidden="1"/>
    <cellStyle name="Note 2 2 2" xfId="9928" hidden="1"/>
    <cellStyle name="Note 2 2 2" xfId="10346" hidden="1"/>
    <cellStyle name="Note 2 2 2" xfId="9860" hidden="1"/>
    <cellStyle name="Note 2 2 2" xfId="9851" hidden="1"/>
    <cellStyle name="Note 2 2 2" xfId="9568" hidden="1"/>
    <cellStyle name="Note 2 2 2" xfId="10435" hidden="1"/>
    <cellStyle name="Note 2 2 2" xfId="10201" hidden="1"/>
    <cellStyle name="Note 2 2 2" xfId="9602" hidden="1"/>
    <cellStyle name="Note 2 2 2" xfId="9738" hidden="1"/>
    <cellStyle name="Note 2 2 2" xfId="10430" hidden="1"/>
    <cellStyle name="Note 2 2 2" xfId="9366" hidden="1"/>
    <cellStyle name="Note 2 2 2" xfId="9663" hidden="1"/>
    <cellStyle name="Note 2 2 2" xfId="9962" hidden="1"/>
    <cellStyle name="Note 2 2 2" xfId="9423" hidden="1"/>
    <cellStyle name="Note 2 2 2" xfId="9835" hidden="1"/>
    <cellStyle name="Note 2 2 2" xfId="9415" hidden="1"/>
    <cellStyle name="Note 2 2 2" xfId="10091" hidden="1"/>
    <cellStyle name="Note 2 2 2" xfId="9278" hidden="1"/>
    <cellStyle name="Note 2 2 2" xfId="9396" hidden="1"/>
    <cellStyle name="Note 2 2 2" xfId="9863" hidden="1"/>
    <cellStyle name="Note 2 2 2" xfId="9317" hidden="1"/>
    <cellStyle name="Note 2 2 2" xfId="9302" hidden="1"/>
    <cellStyle name="Note 2 2 2" xfId="10004" hidden="1"/>
    <cellStyle name="Note 2 2 2" xfId="9256" hidden="1"/>
    <cellStyle name="Note 2 2 2" xfId="9806" hidden="1"/>
    <cellStyle name="Note 2 2 2" xfId="9978" hidden="1"/>
    <cellStyle name="Note 2 2 2" xfId="9791" hidden="1"/>
    <cellStyle name="Note 2 2 2" xfId="9681" hidden="1"/>
    <cellStyle name="Note 2 2 2" xfId="9538" hidden="1"/>
    <cellStyle name="Note 2 2 2" xfId="9666" hidden="1"/>
    <cellStyle name="Note 2 2 2" xfId="10450" hidden="1"/>
    <cellStyle name="Note 2 2 2" xfId="10493" hidden="1"/>
    <cellStyle name="Note 2 2 2" xfId="10458" hidden="1"/>
    <cellStyle name="Note 2 2 2" xfId="10477" hidden="1"/>
    <cellStyle name="Note 2 2 2" xfId="10476" hidden="1"/>
    <cellStyle name="Note 2 2 2" xfId="10456" hidden="1"/>
    <cellStyle name="Note 2 2 2" xfId="10480" hidden="1"/>
    <cellStyle name="Note 2 2 2" xfId="10489" hidden="1"/>
    <cellStyle name="Note 2 2 2" xfId="10455" hidden="1"/>
    <cellStyle name="Note 2 2 2" xfId="10481" hidden="1"/>
    <cellStyle name="Note 2 2 2" xfId="10482" hidden="1"/>
    <cellStyle name="Note 2 2 2" xfId="10484" hidden="1"/>
    <cellStyle name="Note 2 2 2" xfId="10488" hidden="1"/>
    <cellStyle name="Note 2 2 2" xfId="10483" hidden="1"/>
    <cellStyle name="Note 2 2 2" xfId="10473" hidden="1"/>
    <cellStyle name="Note 2 2 2" xfId="10454" hidden="1"/>
    <cellStyle name="Note 2 2 2" xfId="10468" hidden="1"/>
    <cellStyle name="Note 2 2 2" xfId="10457" hidden="1"/>
    <cellStyle name="Note 2 2 2" xfId="10478" hidden="1"/>
    <cellStyle name="Note 2 2 2" xfId="10490" hidden="1"/>
    <cellStyle name="Note 2 2 2" xfId="10474" hidden="1"/>
    <cellStyle name="Note 2 2 2" xfId="10461" hidden="1"/>
    <cellStyle name="Note 2 2 2" xfId="10472" hidden="1"/>
    <cellStyle name="Note 2 2 2" xfId="10486" hidden="1"/>
    <cellStyle name="Note 2 2 2" xfId="10496" hidden="1"/>
    <cellStyle name="Note 2 2 2" xfId="10501" hidden="1"/>
    <cellStyle name="Note 2 2 2" xfId="10500" hidden="1"/>
    <cellStyle name="Note 2 2 2" xfId="10507" hidden="1"/>
    <cellStyle name="Note 2 2 2" xfId="10504" hidden="1"/>
    <cellStyle name="Note 2 2 2" xfId="10505" hidden="1"/>
    <cellStyle name="Note 2 2 2" xfId="10508" hidden="1"/>
    <cellStyle name="Note 2 2 2" xfId="10503" hidden="1"/>
    <cellStyle name="Note 2 2 2" xfId="10502" hidden="1"/>
    <cellStyle name="Note 2 2 2" xfId="9922" hidden="1"/>
    <cellStyle name="Note 2 2 2" xfId="10518" hidden="1"/>
    <cellStyle name="Note 2 2 2" xfId="9611" hidden="1"/>
    <cellStyle name="Note 2 2 2" xfId="9370" hidden="1"/>
    <cellStyle name="Note 2 2 2" xfId="9381" hidden="1"/>
    <cellStyle name="Note 2 2 2" xfId="9741" hidden="1"/>
    <cellStyle name="Note 2 2 2" xfId="9876" hidden="1"/>
    <cellStyle name="Note 2 2 2" xfId="9546" hidden="1"/>
    <cellStyle name="Note 2 2 2" xfId="9671" hidden="1"/>
    <cellStyle name="Note 2 2 2" xfId="9779" hidden="1"/>
    <cellStyle name="Note 2 2 2" xfId="9468" hidden="1"/>
    <cellStyle name="Note 2 2 2" xfId="9821" hidden="1"/>
    <cellStyle name="Note 2 2 2" xfId="9411" hidden="1"/>
    <cellStyle name="Note 2 2 2" xfId="9597" hidden="1"/>
    <cellStyle name="Note 2 2 2" xfId="9927" hidden="1"/>
    <cellStyle name="Note 2 2 2" xfId="10203" hidden="1"/>
    <cellStyle name="Note 2 2 2" xfId="9320" hidden="1"/>
    <cellStyle name="Note 2 2 2" xfId="9654" hidden="1"/>
    <cellStyle name="Note 2 2 2" xfId="9413" hidden="1"/>
    <cellStyle name="Note 2 2 2" xfId="10079" hidden="1"/>
    <cellStyle name="Note 2 2 2" xfId="9525" hidden="1"/>
    <cellStyle name="Note 2 2 2" xfId="9871" hidden="1"/>
    <cellStyle name="Note 2 2 2" xfId="9368" hidden="1"/>
    <cellStyle name="Note 2 2 2" xfId="9655" hidden="1"/>
    <cellStyle name="Note 2 2 2" xfId="9291" hidden="1"/>
    <cellStyle name="Note 2 2 2" xfId="9344" hidden="1"/>
    <cellStyle name="Note 2 2 2" xfId="9948" hidden="1"/>
    <cellStyle name="Note 2 2 2" xfId="9865" hidden="1"/>
    <cellStyle name="Note 2 2 2" xfId="9379" hidden="1"/>
    <cellStyle name="Note 2 2 2" xfId="10109" hidden="1"/>
    <cellStyle name="Note 2 2 2" xfId="10521" hidden="1"/>
    <cellStyle name="Note 2 2 2" xfId="10536" hidden="1"/>
    <cellStyle name="Note 2 2 2" xfId="10573" hidden="1"/>
    <cellStyle name="Note 2 2 2" xfId="10544" hidden="1"/>
    <cellStyle name="Note 2 2 2" xfId="10560" hidden="1"/>
    <cellStyle name="Note 2 2 2" xfId="10559" hidden="1"/>
    <cellStyle name="Note 2 2 2" xfId="10542" hidden="1"/>
    <cellStyle name="Note 2 2 2" xfId="10562" hidden="1"/>
    <cellStyle name="Note 2 2 2" xfId="10570" hidden="1"/>
    <cellStyle name="Note 2 2 2" xfId="10541" hidden="1"/>
    <cellStyle name="Note 2 2 2" xfId="10563" hidden="1"/>
    <cellStyle name="Note 2 2 2" xfId="10564" hidden="1"/>
    <cellStyle name="Note 2 2 2" xfId="10566" hidden="1"/>
    <cellStyle name="Note 2 2 2" xfId="10569" hidden="1"/>
    <cellStyle name="Note 2 2 2" xfId="10565" hidden="1"/>
    <cellStyle name="Note 2 2 2" xfId="10557" hidden="1"/>
    <cellStyle name="Note 2 2 2" xfId="10540" hidden="1"/>
    <cellStyle name="Note 2 2 2" xfId="10552" hidden="1"/>
    <cellStyle name="Note 2 2 2" xfId="10543" hidden="1"/>
    <cellStyle name="Note 2 2 2" xfId="10561" hidden="1"/>
    <cellStyle name="Note 2 2 2" xfId="10571" hidden="1"/>
    <cellStyle name="Note 2 2 2" xfId="10558" hidden="1"/>
    <cellStyle name="Note 2 2 2" xfId="10546" hidden="1"/>
    <cellStyle name="Note 2 2 2" xfId="10556" hidden="1"/>
    <cellStyle name="Note 2 2 2" xfId="10567" hidden="1"/>
    <cellStyle name="Note 2 2 2" xfId="10576" hidden="1"/>
    <cellStyle name="Note 2 2 2" xfId="10580" hidden="1"/>
    <cellStyle name="Note 2 2 2" xfId="10579" hidden="1"/>
    <cellStyle name="Note 2 2 2" xfId="10587" hidden="1"/>
    <cellStyle name="Note 2 2 2" xfId="10583" hidden="1"/>
    <cellStyle name="Note 2 2 2" xfId="10585" hidden="1"/>
    <cellStyle name="Note 2 2 2" xfId="10588" hidden="1"/>
    <cellStyle name="Note 2 2 2" xfId="10582" hidden="1"/>
    <cellStyle name="Note 2 2 2" xfId="10581" hidden="1"/>
    <cellStyle name="Note 2 2 2" xfId="9748" hidden="1"/>
    <cellStyle name="Note 2 2 2" xfId="10353" hidden="1"/>
    <cellStyle name="Note 2 2 2" xfId="9763" hidden="1"/>
    <cellStyle name="Note 2 2 2" xfId="9331" hidden="1"/>
    <cellStyle name="Note 2 2 2" xfId="9773" hidden="1"/>
    <cellStyle name="Note 2 2 2" xfId="9921" hidden="1"/>
    <cellStyle name="Note 2 2 2" xfId="9628" hidden="1"/>
    <cellStyle name="Note 2 2 2" xfId="9855" hidden="1"/>
    <cellStyle name="Note 2 2 2" xfId="9582" hidden="1"/>
    <cellStyle name="Note 2 2 2" xfId="9715" hidden="1"/>
    <cellStyle name="Note 2 2 2" xfId="10282" hidden="1"/>
    <cellStyle name="Note 2 2 2" xfId="10101" hidden="1"/>
    <cellStyle name="Note 2 2 2" xfId="9488" hidden="1"/>
    <cellStyle name="Note 2 2 2" xfId="10422" hidden="1"/>
    <cellStyle name="Note 2 2 2" xfId="9401" hidden="1"/>
    <cellStyle name="Note 2 2 2" xfId="10464" hidden="1"/>
    <cellStyle name="Note 2 2 2" xfId="9391" hidden="1"/>
    <cellStyle name="Note 2 2 2" xfId="9657" hidden="1"/>
    <cellStyle name="Note 2 2 2" xfId="10426" hidden="1"/>
    <cellStyle name="Note 2 2 2" xfId="9480" hidden="1"/>
    <cellStyle name="Note 2 2 2" xfId="9648" hidden="1"/>
    <cellStyle name="Note 2 2 2" xfId="9301" hidden="1"/>
    <cellStyle name="Note 2 2 2" xfId="9553" hidden="1"/>
    <cellStyle name="Note 2 2 2" xfId="9372" hidden="1"/>
    <cellStyle name="Note 2 2 2" xfId="9566" hidden="1"/>
    <cellStyle name="Note 2 2 2" xfId="9816" hidden="1"/>
    <cellStyle name="Note 2 2 2" xfId="10180" hidden="1"/>
    <cellStyle name="Note 2 2 2" xfId="9780" hidden="1"/>
    <cellStyle name="Note 2 2 2" xfId="9882" hidden="1"/>
    <cellStyle name="Note 2 2 2" xfId="9923" hidden="1"/>
    <cellStyle name="Note 2 2 2" xfId="9328" hidden="1"/>
    <cellStyle name="Note 2 2 2" xfId="10593" hidden="1"/>
    <cellStyle name="Note 2 2 2" xfId="10601" hidden="1"/>
    <cellStyle name="Note 2 2 2" xfId="10635" hidden="1"/>
    <cellStyle name="Note 2 2 2" xfId="10609" hidden="1"/>
    <cellStyle name="Note 2 2 2" xfId="10622" hidden="1"/>
    <cellStyle name="Note 2 2 2" xfId="10621" hidden="1"/>
    <cellStyle name="Note 2 2 2" xfId="10607" hidden="1"/>
    <cellStyle name="Note 2 2 2" xfId="10624" hidden="1"/>
    <cellStyle name="Note 2 2 2" xfId="10632" hidden="1"/>
    <cellStyle name="Note 2 2 2" xfId="10606" hidden="1"/>
    <cellStyle name="Note 2 2 2" xfId="10625" hidden="1"/>
    <cellStyle name="Note 2 2 2" xfId="10626" hidden="1"/>
    <cellStyle name="Note 2 2 2" xfId="10628" hidden="1"/>
    <cellStyle name="Note 2 2 2" xfId="10631" hidden="1"/>
    <cellStyle name="Note 2 2 2" xfId="10627" hidden="1"/>
    <cellStyle name="Note 2 2 2" xfId="10619" hidden="1"/>
    <cellStyle name="Note 2 2 2" xfId="10605" hidden="1"/>
    <cellStyle name="Note 2 2 2" xfId="10615" hidden="1"/>
    <cellStyle name="Note 2 2 2" xfId="10608" hidden="1"/>
    <cellStyle name="Note 2 2 2" xfId="10623" hidden="1"/>
    <cellStyle name="Note 2 2 2" xfId="10633" hidden="1"/>
    <cellStyle name="Note 2 2 2" xfId="10620" hidden="1"/>
    <cellStyle name="Note 2 2 2" xfId="10611" hidden="1"/>
    <cellStyle name="Note 2 2 2" xfId="10618" hidden="1"/>
    <cellStyle name="Note 2 2 2" xfId="10629" hidden="1"/>
    <cellStyle name="Note 2 2 2" xfId="10638" hidden="1"/>
    <cellStyle name="Note 2 2 2" xfId="10642" hidden="1"/>
    <cellStyle name="Note 2 2 2" xfId="10641" hidden="1"/>
    <cellStyle name="Note 2 2 2" xfId="10647" hidden="1"/>
    <cellStyle name="Note 2 2 2" xfId="10645" hidden="1"/>
    <cellStyle name="Note 2 2 2" xfId="10646" hidden="1"/>
    <cellStyle name="Note 2 2 2" xfId="10648" hidden="1"/>
    <cellStyle name="Note 2 2 2" xfId="10644" hidden="1"/>
    <cellStyle name="Note 2 2 2" xfId="10643" hidden="1"/>
    <cellStyle name="Note 2 2 2" xfId="6001" hidden="1"/>
    <cellStyle name="Note 2 2 2" xfId="6141" hidden="1"/>
    <cellStyle name="Note 2 2 2" xfId="6009" hidden="1"/>
    <cellStyle name="Note 2 2 2" xfId="7269" hidden="1"/>
    <cellStyle name="Note 2 2 2" xfId="6868" hidden="1"/>
    <cellStyle name="Note 2 2 2" xfId="7637" hidden="1"/>
    <cellStyle name="Note 2 2 2" xfId="7622" hidden="1"/>
    <cellStyle name="Note 2 2 2" xfId="7608" hidden="1"/>
    <cellStyle name="Note 2 2 2" xfId="9198" hidden="1"/>
    <cellStyle name="Note 2 2 2" xfId="7043" hidden="1"/>
    <cellStyle name="Note 2 2 2" xfId="7128" hidden="1"/>
    <cellStyle name="Note 2 2 2" xfId="6195" hidden="1"/>
    <cellStyle name="Note 2 2 2" xfId="7148" hidden="1"/>
    <cellStyle name="Note 2 2 2" xfId="5800" hidden="1"/>
    <cellStyle name="Note 2 2 2" xfId="6702" hidden="1"/>
    <cellStyle name="Note 2 2 2" xfId="6733" hidden="1"/>
    <cellStyle name="Note 2 2 2" xfId="7072" hidden="1"/>
    <cellStyle name="Note 2 2 2" xfId="6777" hidden="1"/>
    <cellStyle name="Note 2 2 2" xfId="6704" hidden="1"/>
    <cellStyle name="Note 2 2 2" xfId="6051" hidden="1"/>
    <cellStyle name="Note 2 2 2" xfId="7123" hidden="1"/>
    <cellStyle name="Note 2 2 2" xfId="6401" hidden="1"/>
    <cellStyle name="Note 2 2 2" xfId="6550" hidden="1"/>
    <cellStyle name="Note 2 2 2" xfId="7083" hidden="1"/>
    <cellStyle name="Note 2 2 2" xfId="7120" hidden="1"/>
    <cellStyle name="Note 2 2 2" xfId="7086" hidden="1"/>
    <cellStyle name="Note 2 2 2" xfId="6477" hidden="1"/>
    <cellStyle name="Note 2 2 2" xfId="6376" hidden="1"/>
    <cellStyle name="Note 2 2 2" xfId="7118" hidden="1"/>
    <cellStyle name="Note 2 2 2" xfId="6374" hidden="1"/>
    <cellStyle name="Note 2 2 2" xfId="5737" hidden="1"/>
    <cellStyle name="Note 2 2 2" xfId="7158" hidden="1"/>
    <cellStyle name="Note 2 2 2" xfId="7512" hidden="1"/>
    <cellStyle name="Note 2 2 2" xfId="7142" hidden="1"/>
    <cellStyle name="Note 2 2 2" xfId="6080" hidden="1"/>
    <cellStyle name="Note 2 2 2" xfId="6056" hidden="1"/>
    <cellStyle name="Note 2 2 2" xfId="6932" hidden="1"/>
    <cellStyle name="Note 2 2 2" xfId="7185" hidden="1"/>
    <cellStyle name="Note 2 2 2" xfId="5798" hidden="1"/>
    <cellStyle name="Note 2 2 2" xfId="6833" hidden="1"/>
    <cellStyle name="Note 2 2 2" xfId="7188" hidden="1"/>
    <cellStyle name="Note 2 2 2" xfId="5748" hidden="1"/>
    <cellStyle name="Note 2 2 2" xfId="7746" hidden="1"/>
    <cellStyle name="Note 2 2 2" xfId="5788" hidden="1"/>
    <cellStyle name="Note 2 2 2" xfId="7771" hidden="1"/>
    <cellStyle name="Note 2 2 2" xfId="7151" hidden="1"/>
    <cellStyle name="Note 2 2 2" xfId="7636" hidden="1"/>
    <cellStyle name="Note 2 2 2" xfId="6954" hidden="1"/>
    <cellStyle name="Note 2 2 2" xfId="7173" hidden="1"/>
    <cellStyle name="Note 2 2 2" xfId="5820" hidden="1"/>
    <cellStyle name="Note 2 2 2" xfId="9215" hidden="1"/>
    <cellStyle name="Note 2 2 2" xfId="7732" hidden="1"/>
    <cellStyle name="Note 2 2 2" xfId="6965" hidden="1"/>
    <cellStyle name="Note 2 2 2" xfId="6462" hidden="1"/>
    <cellStyle name="Note 2 2 2" xfId="9217" hidden="1"/>
    <cellStyle name="Note 2 2 2" xfId="6027" hidden="1"/>
    <cellStyle name="Note 2 2 2" xfId="6439" hidden="1"/>
    <cellStyle name="Note 2 2 2" xfId="6404" hidden="1"/>
    <cellStyle name="Note 2 2 2" xfId="10677" hidden="1"/>
    <cellStyle name="Note 2 2 2" xfId="10671" hidden="1"/>
    <cellStyle name="Note 2 2 2" xfId="10673" hidden="1"/>
    <cellStyle name="Note 2 2 2" xfId="10679" hidden="1"/>
    <cellStyle name="Note 2 2 2" xfId="10670" hidden="1"/>
    <cellStyle name="Note 2 2 2" xfId="10669" hidden="1"/>
    <cellStyle name="Note 2 2 2" xfId="11071" hidden="1"/>
    <cellStyle name="Note 2 2 2" xfId="11221" hidden="1"/>
    <cellStyle name="Note 2 2 2" xfId="11225" hidden="1"/>
    <cellStyle name="Note 2 2 2" xfId="11226" hidden="1"/>
    <cellStyle name="Note 2 2 2" xfId="11244" hidden="1"/>
    <cellStyle name="Note 2 2 2" xfId="11229" hidden="1"/>
    <cellStyle name="Note 2 2 2" xfId="11230" hidden="1"/>
    <cellStyle name="Note 2 2 2" xfId="11237" hidden="1"/>
    <cellStyle name="Note 2 2 2" xfId="11425" hidden="1"/>
    <cellStyle name="Note 2 2 2" xfId="11464" hidden="1"/>
    <cellStyle name="Note 2 2 2" xfId="11264" hidden="1"/>
    <cellStyle name="Note 2 2 2" xfId="11250" hidden="1"/>
    <cellStyle name="Note 2 2 2" xfId="11254" hidden="1"/>
    <cellStyle name="Note 2 2 2" xfId="11466" hidden="1"/>
    <cellStyle name="Note 2 2 2" xfId="11246" hidden="1"/>
    <cellStyle name="Note 2 2 2" xfId="11457" hidden="1"/>
    <cellStyle name="Note 2 2 2" xfId="11461" hidden="1"/>
    <cellStyle name="Note 2 2 2" xfId="11255" hidden="1"/>
    <cellStyle name="Note 2 2 2" xfId="11249" hidden="1"/>
    <cellStyle name="Note 2 2 2" xfId="11483" hidden="1"/>
    <cellStyle name="Note 2 2 2" xfId="11488" hidden="1"/>
    <cellStyle name="Note 2 2 2" xfId="11485" hidden="1"/>
    <cellStyle name="Note 2 2 2" xfId="11486" hidden="1"/>
    <cellStyle name="Note 2 2 2" xfId="11480" hidden="1"/>
    <cellStyle name="Note 2 2 2" xfId="11475" hidden="1"/>
    <cellStyle name="Note 2 2 2" xfId="11482" hidden="1"/>
    <cellStyle name="Note 2 2 2" xfId="11478" hidden="1"/>
    <cellStyle name="Note 2 2 2" xfId="11474" hidden="1"/>
    <cellStyle name="Note 2 2 2" xfId="11487" hidden="1"/>
    <cellStyle name="Note 2 2 2" xfId="11490" hidden="1"/>
    <cellStyle name="Note 2 2 2" xfId="11493" hidden="1"/>
    <cellStyle name="Note 2 2 2" xfId="11508" hidden="1"/>
    <cellStyle name="Note 2 2 2" xfId="11550" hidden="1"/>
    <cellStyle name="Note 2 2 2" xfId="11517" hidden="1"/>
    <cellStyle name="Note 2 2 2" xfId="11536" hidden="1"/>
    <cellStyle name="Note 2 2 2" xfId="11535" hidden="1"/>
    <cellStyle name="Note 2 2 2" xfId="11515" hidden="1"/>
    <cellStyle name="Note 2 2 2" xfId="11539" hidden="1"/>
    <cellStyle name="Note 2 2 2" xfId="11547" hidden="1"/>
    <cellStyle name="Note 2 2 2" xfId="11514" hidden="1"/>
    <cellStyle name="Note 2 2 2" xfId="11540" hidden="1"/>
    <cellStyle name="Note 2 2 2" xfId="11541" hidden="1"/>
    <cellStyle name="Note 2 2 2" xfId="11543" hidden="1"/>
    <cellStyle name="Note 2 2 2" xfId="11546" hidden="1"/>
    <cellStyle name="Note 2 2 2" xfId="11542" hidden="1"/>
    <cellStyle name="Note 2 2 2" xfId="11533" hidden="1"/>
    <cellStyle name="Note 2 2 2" xfId="11513" hidden="1"/>
    <cellStyle name="Note 2 2 2" xfId="11527" hidden="1"/>
    <cellStyle name="Note 2 2 2" xfId="11516" hidden="1"/>
    <cellStyle name="Note 2 2 2" xfId="11537" hidden="1"/>
    <cellStyle name="Note 2 2 2" xfId="11548" hidden="1"/>
    <cellStyle name="Note 2 2 2" xfId="11534" hidden="1"/>
    <cellStyle name="Note 2 2 2" xfId="11520" hidden="1"/>
    <cellStyle name="Note 2 2 2" xfId="11531" hidden="1"/>
    <cellStyle name="Note 2 2 2" xfId="11544" hidden="1"/>
    <cellStyle name="Note 2 2 2" xfId="11553" hidden="1"/>
    <cellStyle name="Note 2 2 2" xfId="11558" hidden="1"/>
    <cellStyle name="Note 2 2 2" xfId="11557" hidden="1"/>
    <cellStyle name="Note 2 2 2" xfId="11565" hidden="1"/>
    <cellStyle name="Note 2 2 2" xfId="11561" hidden="1"/>
    <cellStyle name="Note 2 2 2" xfId="11562" hidden="1"/>
    <cellStyle name="Note 2 2 2" xfId="11566" hidden="1"/>
    <cellStyle name="Note 2 2 2" xfId="11560" hidden="1"/>
    <cellStyle name="Note 2 2 2" xfId="11559" hidden="1"/>
    <cellStyle name="Note 2 2 2" xfId="11068" hidden="1"/>
    <cellStyle name="Note 2 2 2" xfId="11390" hidden="1"/>
    <cellStyle name="Note 2 2 2" xfId="11358" hidden="1"/>
    <cellStyle name="Note 2 2 2" xfId="11598" hidden="1"/>
    <cellStyle name="Note 2 2 2" xfId="11582" hidden="1"/>
    <cellStyle name="Note 2 2 2" xfId="10821" hidden="1"/>
    <cellStyle name="Note 2 2 2" xfId="11498" hidden="1"/>
    <cellStyle name="Note 2 2 2" xfId="11357" hidden="1"/>
    <cellStyle name="Note 2 2 2" xfId="10808" hidden="1"/>
    <cellStyle name="Note 2 2 2" xfId="11079" hidden="1"/>
    <cellStyle name="Note 2 2 2" xfId="11334" hidden="1"/>
    <cellStyle name="Note 2 2 2" xfId="11046" hidden="1"/>
    <cellStyle name="Note 2 2 2" xfId="10816" hidden="1"/>
    <cellStyle name="Note 2 2 2" xfId="7582" hidden="1"/>
    <cellStyle name="Note 2 2 2" xfId="10888" hidden="1"/>
    <cellStyle name="Note 2 2 2" xfId="10818" hidden="1"/>
    <cellStyle name="Note 2 2 2" xfId="10891" hidden="1"/>
    <cellStyle name="Note 2 2 2" xfId="11335" hidden="1"/>
    <cellStyle name="Note 2 2 2" xfId="11109" hidden="1"/>
    <cellStyle name="Note 2 2 2" xfId="10806" hidden="1"/>
    <cellStyle name="Note 2 2 2" xfId="10881" hidden="1"/>
    <cellStyle name="Note 2 2 2" xfId="11327" hidden="1"/>
    <cellStyle name="Note 2 2 2" xfId="10879" hidden="1"/>
    <cellStyle name="Note 2 2 2" xfId="11328" hidden="1"/>
    <cellStyle name="Note 2 2 2" xfId="11330" hidden="1"/>
    <cellStyle name="Note 2 2 2" xfId="10884" hidden="1"/>
    <cellStyle name="Note 2 2 2" xfId="10882" hidden="1"/>
    <cellStyle name="Note 2 2 2" xfId="11331" hidden="1"/>
    <cellStyle name="Note 2 2 2" xfId="10830" hidden="1"/>
    <cellStyle name="Note 2 2 2" xfId="10880" hidden="1"/>
    <cellStyle name="Note 2 2 2" xfId="10877" hidden="1"/>
    <cellStyle name="Note 2 2 2" xfId="7584" hidden="1"/>
    <cellStyle name="Note 2 2 2" xfId="11613" hidden="1"/>
    <cellStyle name="Note 2 2 2" xfId="11651" hidden="1"/>
    <cellStyle name="Note 2 2 2" xfId="11621" hidden="1"/>
    <cellStyle name="Note 2 2 2" xfId="11638" hidden="1"/>
    <cellStyle name="Note 2 2 2" xfId="11637" hidden="1"/>
    <cellStyle name="Note 2 2 2" xfId="11619" hidden="1"/>
    <cellStyle name="Note 2 2 2" xfId="11640" hidden="1"/>
    <cellStyle name="Note 2 2 2" xfId="11648" hidden="1"/>
    <cellStyle name="Note 2 2 2" xfId="11618" hidden="1"/>
    <cellStyle name="Note 2 2 2" xfId="11641" hidden="1"/>
    <cellStyle name="Note 2 2 2" xfId="11642" hidden="1"/>
    <cellStyle name="Note 2 2 2" xfId="11644" hidden="1"/>
    <cellStyle name="Note 2 2 2" xfId="11647" hidden="1"/>
    <cellStyle name="Note 2 2 2" xfId="11643" hidden="1"/>
    <cellStyle name="Note 2 2 2" xfId="11635" hidden="1"/>
    <cellStyle name="Note 2 2 2" xfId="11617" hidden="1"/>
    <cellStyle name="Note 2 2 2" xfId="11630" hidden="1"/>
    <cellStyle name="Note 2 2 2" xfId="11620" hidden="1"/>
    <cellStyle name="Note 2 2 2" xfId="11639" hidden="1"/>
    <cellStyle name="Note 2 2 2" xfId="11649" hidden="1"/>
    <cellStyle name="Note 2 2 2" xfId="11636" hidden="1"/>
    <cellStyle name="Note 2 2 2" xfId="11623" hidden="1"/>
    <cellStyle name="Note 2 2 2" xfId="11634" hidden="1"/>
    <cellStyle name="Note 2 2 2" xfId="11645" hidden="1"/>
    <cellStyle name="Note 2 2 2" xfId="11654" hidden="1"/>
    <cellStyle name="Note 2 2 2" xfId="11660" hidden="1"/>
    <cellStyle name="Note 2 2 2" xfId="11659" hidden="1"/>
    <cellStyle name="Note 2 2 2" xfId="11667" hidden="1"/>
    <cellStyle name="Note 2 2 2" xfId="11664" hidden="1"/>
    <cellStyle name="Note 2 2 2" xfId="11665" hidden="1"/>
    <cellStyle name="Note 2 2 2" xfId="11669" hidden="1"/>
    <cellStyle name="Note 2 2 2" xfId="11663" hidden="1"/>
    <cellStyle name="Note 2 2 2" xfId="11662" hidden="1"/>
    <cellStyle name="Note 2 2 2" xfId="11430" hidden="1"/>
    <cellStyle name="Note 2 2 2" xfId="10953" hidden="1"/>
    <cellStyle name="Note 2 2 2" xfId="11273" hidden="1"/>
    <cellStyle name="Note 2 2 2" xfId="11161" hidden="1"/>
    <cellStyle name="Note 2 2 2" xfId="11223" hidden="1"/>
    <cellStyle name="Note 2 2 2" xfId="11155" hidden="1"/>
    <cellStyle name="Note 2 2 2" xfId="11274" hidden="1"/>
    <cellStyle name="Note 2 2 2" xfId="11496" hidden="1"/>
    <cellStyle name="Note 2 2 2" xfId="11299" hidden="1"/>
    <cellStyle name="Note 2 2 2" xfId="11315" hidden="1"/>
    <cellStyle name="Note 2 2 2" xfId="10842" hidden="1"/>
    <cellStyle name="Note 2 2 2" xfId="10975" hidden="1"/>
    <cellStyle name="Note 2 2 2" xfId="11456" hidden="1"/>
    <cellStyle name="Note 2 2 2" xfId="11048" hidden="1"/>
    <cellStyle name="Note 2 2 2" xfId="11177" hidden="1"/>
    <cellStyle name="Note 2 2 2" xfId="11306" hidden="1"/>
    <cellStyle name="Note 2 2 2" xfId="10775" hidden="1"/>
    <cellStyle name="Note 2 2 2" xfId="11408" hidden="1"/>
    <cellStyle name="Note 2 2 2" xfId="10925" hidden="1"/>
    <cellStyle name="Note 2 2 2" xfId="10743" hidden="1"/>
    <cellStyle name="Note 2 2 2" xfId="11684" hidden="1"/>
    <cellStyle name="Note 2 2 2" xfId="11592" hidden="1"/>
    <cellStyle name="Note 2 2 2" xfId="11055" hidden="1"/>
    <cellStyle name="Note 2 2 2" xfId="11443" hidden="1"/>
    <cellStyle name="Note 2 2 2" xfId="11674" hidden="1"/>
    <cellStyle name="Note 2 2 2" xfId="10741" hidden="1"/>
    <cellStyle name="Note 2 2 2" xfId="11014" hidden="1"/>
    <cellStyle name="Note 2 2 2" xfId="10929" hidden="1"/>
    <cellStyle name="Note 2 2 2" xfId="11023" hidden="1"/>
    <cellStyle name="Note 2 2 2" xfId="11685" hidden="1"/>
    <cellStyle name="Note 2 2 2" xfId="11689" hidden="1"/>
    <cellStyle name="Note 2 2 2" xfId="11701" hidden="1"/>
    <cellStyle name="Note 2 2 2" xfId="11743" hidden="1"/>
    <cellStyle name="Note 2 2 2" xfId="11710" hidden="1"/>
    <cellStyle name="Note 2 2 2" xfId="11729" hidden="1"/>
    <cellStyle name="Note 2 2 2" xfId="11728" hidden="1"/>
    <cellStyle name="Note 2 2 2" xfId="11708" hidden="1"/>
    <cellStyle name="Note 2 2 2" xfId="11731" hidden="1"/>
    <cellStyle name="Note 2 2 2" xfId="11739" hidden="1"/>
    <cellStyle name="Note 2 2 2" xfId="11707" hidden="1"/>
    <cellStyle name="Note 2 2 2" xfId="11732" hidden="1"/>
    <cellStyle name="Note 2 2 2" xfId="11733" hidden="1"/>
    <cellStyle name="Note 2 2 2" xfId="11735" hidden="1"/>
    <cellStyle name="Note 2 2 2" xfId="11738" hidden="1"/>
    <cellStyle name="Note 2 2 2" xfId="11734" hidden="1"/>
    <cellStyle name="Note 2 2 2" xfId="11724" hidden="1"/>
    <cellStyle name="Note 2 2 2" xfId="11706" hidden="1"/>
    <cellStyle name="Note 2 2 2" xfId="11719" hidden="1"/>
    <cellStyle name="Note 2 2 2" xfId="11709" hidden="1"/>
    <cellStyle name="Note 2 2 2" xfId="11730" hidden="1"/>
    <cellStyle name="Note 2 2 2" xfId="11740" hidden="1"/>
    <cellStyle name="Note 2 2 2" xfId="11725" hidden="1"/>
    <cellStyle name="Note 2 2 2" xfId="11713" hidden="1"/>
    <cellStyle name="Note 2 2 2" xfId="11723" hidden="1"/>
    <cellStyle name="Note 2 2 2" xfId="11736" hidden="1"/>
    <cellStyle name="Note 2 2 2" xfId="11746" hidden="1"/>
    <cellStyle name="Note 2 2 2" xfId="11751" hidden="1"/>
    <cellStyle name="Note 2 2 2" xfId="11750" hidden="1"/>
    <cellStyle name="Note 2 2 2" xfId="11757" hidden="1"/>
    <cellStyle name="Note 2 2 2" xfId="11755" hidden="1"/>
    <cellStyle name="Note 2 2 2" xfId="11756" hidden="1"/>
    <cellStyle name="Note 2 2 2" xfId="11759" hidden="1"/>
    <cellStyle name="Note 2 2 2" xfId="11754" hidden="1"/>
    <cellStyle name="Note 2 2 2" xfId="11753" hidden="1"/>
    <cellStyle name="Note 2 2 2" xfId="10860" hidden="1"/>
    <cellStyle name="Note 2 2 2" xfId="11076" hidden="1"/>
    <cellStyle name="Note 2 2 2" xfId="11293" hidden="1"/>
    <cellStyle name="Note 2 2 2" xfId="10899" hidden="1"/>
    <cellStyle name="Note 2 2 2" xfId="11339" hidden="1"/>
    <cellStyle name="Note 2 2 2" xfId="10813" hidden="1"/>
    <cellStyle name="Note 2 2 2" xfId="11419" hidden="1"/>
    <cellStyle name="Note 2 2 2" xfId="10896" hidden="1"/>
    <cellStyle name="Note 2 2 2" xfId="11297" hidden="1"/>
    <cellStyle name="Note 2 2 2" xfId="10968" hidden="1"/>
    <cellStyle name="Note 2 2 2" xfId="11149" hidden="1"/>
    <cellStyle name="Note 2 2 2" xfId="10967" hidden="1"/>
    <cellStyle name="Note 2 2 2" xfId="11304" hidden="1"/>
    <cellStyle name="Note 2 2 2" xfId="11224" hidden="1"/>
    <cellStyle name="Note 2 2 2" xfId="10959" hidden="1"/>
    <cellStyle name="Note 2 2 2" xfId="10750" hidden="1"/>
    <cellStyle name="Note 2 2 2" xfId="11512" hidden="1"/>
    <cellStyle name="Note 2 2 2" xfId="11049" hidden="1"/>
    <cellStyle name="Note 2 2 2" xfId="11666" hidden="1"/>
    <cellStyle name="Note 2 2 2" xfId="11157" hidden="1"/>
    <cellStyle name="Note 2 2 2" xfId="11575" hidden="1"/>
    <cellStyle name="Note 2 2 2" xfId="10898" hidden="1"/>
    <cellStyle name="Note 2 2 2" xfId="10794" hidden="1"/>
    <cellStyle name="Note 2 2 2" xfId="11481" hidden="1"/>
    <cellStyle name="Note 2 2 2" xfId="11063" hidden="1"/>
    <cellStyle name="Note 2 2 2" xfId="10976" hidden="1"/>
    <cellStyle name="Note 2 2 2" xfId="11105" hidden="1"/>
    <cellStyle name="Note 2 2 2" xfId="10955" hidden="1"/>
    <cellStyle name="Note 2 2 2" xfId="11006" hidden="1"/>
    <cellStyle name="Note 2 2 2" xfId="11337" hidden="1"/>
    <cellStyle name="Note 2 2 2" xfId="11396" hidden="1"/>
    <cellStyle name="Note 2 2 2" xfId="11209" hidden="1"/>
    <cellStyle name="Note 2 2 2" xfId="11782" hidden="1"/>
    <cellStyle name="Note 2 2 2" xfId="11822" hidden="1"/>
    <cellStyle name="Note 2 2 2" xfId="11790" hidden="1"/>
    <cellStyle name="Note 2 2 2" xfId="11808" hidden="1"/>
    <cellStyle name="Note 2 2 2" xfId="11807" hidden="1"/>
    <cellStyle name="Note 2 2 2" xfId="11788" hidden="1"/>
    <cellStyle name="Note 2 2 2" xfId="11810" hidden="1"/>
    <cellStyle name="Note 2 2 2" xfId="11818" hidden="1"/>
    <cellStyle name="Note 2 2 2" xfId="11787" hidden="1"/>
    <cellStyle name="Note 2 2 2" xfId="11811" hidden="1"/>
    <cellStyle name="Note 2 2 2" xfId="11812" hidden="1"/>
    <cellStyle name="Note 2 2 2" xfId="11814" hidden="1"/>
    <cellStyle name="Note 2 2 2" xfId="11817" hidden="1"/>
    <cellStyle name="Note 2 2 2" xfId="11813" hidden="1"/>
    <cellStyle name="Note 2 2 2" xfId="11804" hidden="1"/>
    <cellStyle name="Note 2 2 2" xfId="11786" hidden="1"/>
    <cellStyle name="Note 2 2 2" xfId="11799" hidden="1"/>
    <cellStyle name="Note 2 2 2" xfId="11789" hidden="1"/>
    <cellStyle name="Note 2 2 2" xfId="11809" hidden="1"/>
    <cellStyle name="Note 2 2 2" xfId="11819" hidden="1"/>
    <cellStyle name="Note 2 2 2" xfId="11805" hidden="1"/>
    <cellStyle name="Note 2 2 2" xfId="11793" hidden="1"/>
    <cellStyle name="Note 2 2 2" xfId="11803" hidden="1"/>
    <cellStyle name="Note 2 2 2" xfId="11815" hidden="1"/>
    <cellStyle name="Note 2 2 2" xfId="11825" hidden="1"/>
    <cellStyle name="Note 2 2 2" xfId="11831" hidden="1"/>
    <cellStyle name="Note 2 2 2" xfId="11830" hidden="1"/>
    <cellStyle name="Note 2 2 2" xfId="11839" hidden="1"/>
    <cellStyle name="Note 2 2 2" xfId="11834" hidden="1"/>
    <cellStyle name="Note 2 2 2" xfId="11836" hidden="1"/>
    <cellStyle name="Note 2 2 2" xfId="11840" hidden="1"/>
    <cellStyle name="Note 2 2 2" xfId="11833" hidden="1"/>
    <cellStyle name="Note 2 2 2" xfId="11832" hidden="1"/>
    <cellStyle name="Note 2 2 2" xfId="11766" hidden="1"/>
    <cellStyle name="Note 2 2 2" xfId="11764" hidden="1"/>
    <cellStyle name="Note 2 2 2" xfId="11594" hidden="1"/>
    <cellStyle name="Note 2 2 2" xfId="10737" hidden="1"/>
    <cellStyle name="Note 2 2 2" xfId="11383" hidden="1"/>
    <cellStyle name="Note 2 2 2" xfId="11154" hidden="1"/>
    <cellStyle name="Note 2 2 2" xfId="11414" hidden="1"/>
    <cellStyle name="Note 2 2 2" xfId="11589" hidden="1"/>
    <cellStyle name="Note 2 2 2" xfId="10883" hidden="1"/>
    <cellStyle name="Note 2 2 2" xfId="10781" hidden="1"/>
    <cellStyle name="Note 2 2 2" xfId="11175" hidden="1"/>
    <cellStyle name="Note 2 2 2" xfId="11762" hidden="1"/>
    <cellStyle name="Note 2 2 2" xfId="11117" hidden="1"/>
    <cellStyle name="Note 2 2 2" xfId="11439" hidden="1"/>
    <cellStyle name="Note 2 2 2" xfId="11096" hidden="1"/>
    <cellStyle name="Note 2 2 2" xfId="11278" hidden="1"/>
    <cellStyle name="Note 2 2 2" xfId="10889" hidden="1"/>
    <cellStyle name="Note 2 2 2" xfId="11290" hidden="1"/>
    <cellStyle name="Note 2 2 2" xfId="11022" hidden="1"/>
    <cellStyle name="Note 2 2 2" xfId="11303" hidden="1"/>
    <cellStyle name="Note 2 2 2" xfId="10934" hidden="1"/>
    <cellStyle name="Note 2 2 2" xfId="11690" hidden="1"/>
    <cellStyle name="Note 2 2 2" xfId="11367" hidden="1"/>
    <cellStyle name="Note 2 2 2" xfId="11364" hidden="1"/>
    <cellStyle name="Note 2 2 2" xfId="11020" hidden="1"/>
    <cellStyle name="Note 2 2 2" xfId="10936" hidden="1"/>
    <cellStyle name="Note 2 2 2" xfId="11029" hidden="1"/>
    <cellStyle name="Note 2 2 2" xfId="11296" hidden="1"/>
    <cellStyle name="Note 2 2 2" xfId="11768" hidden="1"/>
    <cellStyle name="Note 2 2 2" xfId="10887" hidden="1"/>
    <cellStyle name="Note 2 2 2" xfId="11309" hidden="1"/>
    <cellStyle name="Note 2 2 2" xfId="11860" hidden="1"/>
    <cellStyle name="Note 2 2 2" xfId="11900" hidden="1"/>
    <cellStyle name="Note 2 2 2" xfId="11868" hidden="1"/>
    <cellStyle name="Note 2 2 2" xfId="11887" hidden="1"/>
    <cellStyle name="Note 2 2 2" xfId="11886" hidden="1"/>
    <cellStyle name="Note 2 2 2" xfId="11866" hidden="1"/>
    <cellStyle name="Note 2 2 2" xfId="11889" hidden="1"/>
    <cellStyle name="Note 2 2 2" xfId="11897" hidden="1"/>
    <cellStyle name="Note 2 2 2" xfId="11865" hidden="1"/>
    <cellStyle name="Note 2 2 2" xfId="11890" hidden="1"/>
    <cellStyle name="Note 2 2 2" xfId="11891" hidden="1"/>
    <cellStyle name="Note 2 2 2" xfId="11893" hidden="1"/>
    <cellStyle name="Note 2 2 2" xfId="11896" hidden="1"/>
    <cellStyle name="Note 2 2 2" xfId="11892" hidden="1"/>
    <cellStyle name="Note 2 2 2" xfId="11883" hidden="1"/>
    <cellStyle name="Note 2 2 2" xfId="11864" hidden="1"/>
    <cellStyle name="Note 2 2 2" xfId="11877" hidden="1"/>
    <cellStyle name="Note 2 2 2" xfId="11867" hidden="1"/>
    <cellStyle name="Note 2 2 2" xfId="11888" hidden="1"/>
    <cellStyle name="Note 2 2 2" xfId="11898" hidden="1"/>
    <cellStyle name="Note 2 2 2" xfId="11884" hidden="1"/>
    <cellStyle name="Note 2 2 2" xfId="11871" hidden="1"/>
    <cellStyle name="Note 2 2 2" xfId="11881" hidden="1"/>
    <cellStyle name="Note 2 2 2" xfId="11894" hidden="1"/>
    <cellStyle name="Note 2 2 2" xfId="11903" hidden="1"/>
    <cellStyle name="Note 2 2 2" xfId="11907" hidden="1"/>
    <cellStyle name="Note 2 2 2" xfId="11906" hidden="1"/>
    <cellStyle name="Note 2 2 2" xfId="11913" hidden="1"/>
    <cellStyle name="Note 2 2 2" xfId="11910" hidden="1"/>
    <cellStyle name="Note 2 2 2" xfId="11911" hidden="1"/>
    <cellStyle name="Note 2 2 2" xfId="11914" hidden="1"/>
    <cellStyle name="Note 2 2 2" xfId="11909" hidden="1"/>
    <cellStyle name="Note 2 2 2" xfId="11908" hidden="1"/>
    <cellStyle name="Note 2 2 2" xfId="11091" hidden="1"/>
    <cellStyle name="Note 2 2 2" xfId="11370" hidden="1"/>
    <cellStyle name="Note 2 2 2" xfId="11417" hidden="1"/>
    <cellStyle name="Note 2 2 2" xfId="11838" hidden="1"/>
    <cellStyle name="Note 2 2 2" xfId="11349" hidden="1"/>
    <cellStyle name="Note 2 2 2" xfId="11340" hidden="1"/>
    <cellStyle name="Note 2 2 2" xfId="11061" hidden="1"/>
    <cellStyle name="Note 2 2 2" xfId="11928" hidden="1"/>
    <cellStyle name="Note 2 2 2" xfId="11691" hidden="1"/>
    <cellStyle name="Note 2 2 2" xfId="11095" hidden="1"/>
    <cellStyle name="Note 2 2 2" xfId="11228" hidden="1"/>
    <cellStyle name="Note 2 2 2" xfId="11923" hidden="1"/>
    <cellStyle name="Note 2 2 2" xfId="10861" hidden="1"/>
    <cellStyle name="Note 2 2 2" xfId="11156" hidden="1"/>
    <cellStyle name="Note 2 2 2" xfId="11452" hidden="1"/>
    <cellStyle name="Note 2 2 2" xfId="10917" hidden="1"/>
    <cellStyle name="Note 2 2 2" xfId="11324" hidden="1"/>
    <cellStyle name="Note 2 2 2" xfId="10909" hidden="1"/>
    <cellStyle name="Note 2 2 2" xfId="11581" hidden="1"/>
    <cellStyle name="Note 2 2 2" xfId="10772" hidden="1"/>
    <cellStyle name="Note 2 2 2" xfId="10890" hidden="1"/>
    <cellStyle name="Note 2 2 2" xfId="11352" hidden="1"/>
    <cellStyle name="Note 2 2 2" xfId="10811" hidden="1"/>
    <cellStyle name="Note 2 2 2" xfId="10796" hidden="1"/>
    <cellStyle name="Note 2 2 2" xfId="11494" hidden="1"/>
    <cellStyle name="Note 2 2 2" xfId="10748" hidden="1"/>
    <cellStyle name="Note 2 2 2" xfId="11295" hidden="1"/>
    <cellStyle name="Note 2 2 2" xfId="11468" hidden="1"/>
    <cellStyle name="Note 2 2 2" xfId="11281" hidden="1"/>
    <cellStyle name="Note 2 2 2" xfId="11174" hidden="1"/>
    <cellStyle name="Note 2 2 2" xfId="11032" hidden="1"/>
    <cellStyle name="Note 2 2 2" xfId="11159" hidden="1"/>
    <cellStyle name="Note 2 2 2" xfId="11943" hidden="1"/>
    <cellStyle name="Note 2 2 2" xfId="11986" hidden="1"/>
    <cellStyle name="Note 2 2 2" xfId="11951" hidden="1"/>
    <cellStyle name="Note 2 2 2" xfId="11970" hidden="1"/>
    <cellStyle name="Note 2 2 2" xfId="11969" hidden="1"/>
    <cellStyle name="Note 2 2 2" xfId="11949" hidden="1"/>
    <cellStyle name="Note 2 2 2" xfId="11973" hidden="1"/>
    <cellStyle name="Note 2 2 2" xfId="11982" hidden="1"/>
    <cellStyle name="Note 2 2 2" xfId="11948" hidden="1"/>
    <cellStyle name="Note 2 2 2" xfId="11974" hidden="1"/>
    <cellStyle name="Note 2 2 2" xfId="11975" hidden="1"/>
    <cellStyle name="Note 2 2 2" xfId="11977" hidden="1"/>
    <cellStyle name="Note 2 2 2" xfId="11981" hidden="1"/>
    <cellStyle name="Note 2 2 2" xfId="11976" hidden="1"/>
    <cellStyle name="Note 2 2 2" xfId="11966" hidden="1"/>
    <cellStyle name="Note 2 2 2" xfId="11947" hidden="1"/>
    <cellStyle name="Note 2 2 2" xfId="11961" hidden="1"/>
    <cellStyle name="Note 2 2 2" xfId="11950" hidden="1"/>
    <cellStyle name="Note 2 2 2" xfId="11971" hidden="1"/>
    <cellStyle name="Note 2 2 2" xfId="11983" hidden="1"/>
    <cellStyle name="Note 2 2 2" xfId="11967" hidden="1"/>
    <cellStyle name="Note 2 2 2" xfId="11954" hidden="1"/>
    <cellStyle name="Note 2 2 2" xfId="11965" hidden="1"/>
    <cellStyle name="Note 2 2 2" xfId="11979" hidden="1"/>
    <cellStyle name="Note 2 2 2" xfId="11989" hidden="1"/>
    <cellStyle name="Note 2 2 2" xfId="11994" hidden="1"/>
    <cellStyle name="Note 2 2 2" xfId="11993" hidden="1"/>
    <cellStyle name="Note 2 2 2" xfId="12000" hidden="1"/>
    <cellStyle name="Note 2 2 2" xfId="11997" hidden="1"/>
    <cellStyle name="Note 2 2 2" xfId="11998" hidden="1"/>
    <cellStyle name="Note 2 2 2" xfId="12001" hidden="1"/>
    <cellStyle name="Note 2 2 2" xfId="11996" hidden="1"/>
    <cellStyle name="Note 2 2 2" xfId="11995" hidden="1"/>
    <cellStyle name="Note 2 2 2" xfId="11411" hidden="1"/>
    <cellStyle name="Note 2 2 2" xfId="12011" hidden="1"/>
    <cellStyle name="Note 2 2 2" xfId="11104" hidden="1"/>
    <cellStyle name="Note 2 2 2" xfId="10865" hidden="1"/>
    <cellStyle name="Note 2 2 2" xfId="10876" hidden="1"/>
    <cellStyle name="Note 2 2 2" xfId="11231" hidden="1"/>
    <cellStyle name="Note 2 2 2" xfId="11365" hidden="1"/>
    <cellStyle name="Note 2 2 2" xfId="11040" hidden="1"/>
    <cellStyle name="Note 2 2 2" xfId="11164" hidden="1"/>
    <cellStyle name="Note 2 2 2" xfId="11269" hidden="1"/>
    <cellStyle name="Note 2 2 2" xfId="10961" hidden="1"/>
    <cellStyle name="Note 2 2 2" xfId="11310" hidden="1"/>
    <cellStyle name="Note 2 2 2" xfId="10905" hidden="1"/>
    <cellStyle name="Note 2 2 2" xfId="11090" hidden="1"/>
    <cellStyle name="Note 2 2 2" xfId="11416" hidden="1"/>
    <cellStyle name="Note 2 2 2" xfId="11693" hidden="1"/>
    <cellStyle name="Note 2 2 2" xfId="10814" hidden="1"/>
    <cellStyle name="Note 2 2 2" xfId="11147" hidden="1"/>
    <cellStyle name="Note 2 2 2" xfId="10907" hidden="1"/>
    <cellStyle name="Note 2 2 2" xfId="11569" hidden="1"/>
    <cellStyle name="Note 2 2 2" xfId="11019" hidden="1"/>
    <cellStyle name="Note 2 2 2" xfId="11360" hidden="1"/>
    <cellStyle name="Note 2 2 2" xfId="10863" hidden="1"/>
    <cellStyle name="Note 2 2 2" xfId="11148" hidden="1"/>
    <cellStyle name="Note 2 2 2" xfId="10784" hidden="1"/>
    <cellStyle name="Note 2 2 2" xfId="10838" hidden="1"/>
    <cellStyle name="Note 2 2 2" xfId="11437" hidden="1"/>
    <cellStyle name="Note 2 2 2" xfId="11354" hidden="1"/>
    <cellStyle name="Note 2 2 2" xfId="10874" hidden="1"/>
    <cellStyle name="Note 2 2 2" xfId="11599" hidden="1"/>
    <cellStyle name="Note 2 2 2" xfId="12014" hidden="1"/>
    <cellStyle name="Note 2 2 2" xfId="12029" hidden="1"/>
    <cellStyle name="Note 2 2 2" xfId="12066" hidden="1"/>
    <cellStyle name="Note 2 2 2" xfId="12037" hidden="1"/>
    <cellStyle name="Note 2 2 2" xfId="12053" hidden="1"/>
    <cellStyle name="Note 2 2 2" xfId="12052" hidden="1"/>
    <cellStyle name="Note 2 2 2" xfId="12035" hidden="1"/>
    <cellStyle name="Note 2 2 2" xfId="12055" hidden="1"/>
    <cellStyle name="Note 2 2 2" xfId="12063" hidden="1"/>
    <cellStyle name="Note 2 2 2" xfId="12034" hidden="1"/>
    <cellStyle name="Note 2 2 2" xfId="12056" hidden="1"/>
    <cellStyle name="Note 2 2 2" xfId="12057" hidden="1"/>
    <cellStyle name="Note 2 2 2" xfId="12059" hidden="1"/>
    <cellStyle name="Note 2 2 2" xfId="12062" hidden="1"/>
    <cellStyle name="Note 2 2 2" xfId="12058" hidden="1"/>
    <cellStyle name="Note 2 2 2" xfId="12050" hidden="1"/>
    <cellStyle name="Note 2 2 2" xfId="12033" hidden="1"/>
    <cellStyle name="Note 2 2 2" xfId="12045" hidden="1"/>
    <cellStyle name="Note 2 2 2" xfId="12036" hidden="1"/>
    <cellStyle name="Note 2 2 2" xfId="12054" hidden="1"/>
    <cellStyle name="Note 2 2 2" xfId="12064" hidden="1"/>
    <cellStyle name="Note 2 2 2" xfId="12051" hidden="1"/>
    <cellStyle name="Note 2 2 2" xfId="12039" hidden="1"/>
    <cellStyle name="Note 2 2 2" xfId="12049" hidden="1"/>
    <cellStyle name="Note 2 2 2" xfId="12060" hidden="1"/>
    <cellStyle name="Note 2 2 2" xfId="12069" hidden="1"/>
    <cellStyle name="Note 2 2 2" xfId="12073" hidden="1"/>
    <cellStyle name="Note 2 2 2" xfId="12072" hidden="1"/>
    <cellStyle name="Note 2 2 2" xfId="12080" hidden="1"/>
    <cellStyle name="Note 2 2 2" xfId="12076" hidden="1"/>
    <cellStyle name="Note 2 2 2" xfId="12078" hidden="1"/>
    <cellStyle name="Note 2 2 2" xfId="12081" hidden="1"/>
    <cellStyle name="Note 2 2 2" xfId="12075" hidden="1"/>
    <cellStyle name="Note 2 2 2" xfId="12074" hidden="1"/>
    <cellStyle name="Note 2 2 2" xfId="11238" hidden="1"/>
    <cellStyle name="Note 2 2 2" xfId="11846" hidden="1"/>
    <cellStyle name="Note 2 2 2" xfId="11253" hidden="1"/>
    <cellStyle name="Note 2 2 2" xfId="10825" hidden="1"/>
    <cellStyle name="Note 2 2 2" xfId="11263" hidden="1"/>
    <cellStyle name="Note 2 2 2" xfId="11410" hidden="1"/>
    <cellStyle name="Note 2 2 2" xfId="11121" hidden="1"/>
    <cellStyle name="Note 2 2 2" xfId="11344" hidden="1"/>
    <cellStyle name="Note 2 2 2" xfId="11075" hidden="1"/>
    <cellStyle name="Note 2 2 2" xfId="11206" hidden="1"/>
    <cellStyle name="Note 2 2 2" xfId="11773" hidden="1"/>
    <cellStyle name="Note 2 2 2" xfId="11591" hidden="1"/>
    <cellStyle name="Note 2 2 2" xfId="10981" hidden="1"/>
    <cellStyle name="Note 2 2 2" xfId="11915" hidden="1"/>
    <cellStyle name="Note 2 2 2" xfId="10895" hidden="1"/>
    <cellStyle name="Note 2 2 2" xfId="11957" hidden="1"/>
    <cellStyle name="Note 2 2 2" xfId="10886" hidden="1"/>
    <cellStyle name="Note 2 2 2" xfId="11150" hidden="1"/>
    <cellStyle name="Note 2 2 2" xfId="11919" hidden="1"/>
    <cellStyle name="Note 2 2 2" xfId="10973" hidden="1"/>
    <cellStyle name="Note 2 2 2" xfId="11141" hidden="1"/>
    <cellStyle name="Note 2 2 2" xfId="10795" hidden="1"/>
    <cellStyle name="Note 2 2 2" xfId="11047" hidden="1"/>
    <cellStyle name="Note 2 2 2" xfId="10867" hidden="1"/>
    <cellStyle name="Note 2 2 2" xfId="11059" hidden="1"/>
    <cellStyle name="Note 2 2 2" xfId="11305" hidden="1"/>
    <cellStyle name="Note 2 2 2" xfId="11670" hidden="1"/>
    <cellStyle name="Note 2 2 2" xfId="11270" hidden="1"/>
    <cellStyle name="Note 2 2 2" xfId="11371" hidden="1"/>
    <cellStyle name="Note 2 2 2" xfId="11412" hidden="1"/>
    <cellStyle name="Note 2 2 2" xfId="10822" hidden="1"/>
    <cellStyle name="Note 2 2 2" xfId="12086" hidden="1"/>
    <cellStyle name="Note 2 2 2" xfId="12094" hidden="1"/>
    <cellStyle name="Note 2 2 2" xfId="12128" hidden="1"/>
    <cellStyle name="Note 2 2 2" xfId="12102" hidden="1"/>
    <cellStyle name="Note 2 2 2" xfId="12115" hidden="1"/>
    <cellStyle name="Note 2 2 2" xfId="12114" hidden="1"/>
    <cellStyle name="Note 2 2 2" xfId="12100" hidden="1"/>
    <cellStyle name="Note 2 2 2" xfId="12117" hidden="1"/>
    <cellStyle name="Note 2 2 2" xfId="12125" hidden="1"/>
    <cellStyle name="Note 2 2 2" xfId="12099" hidden="1"/>
    <cellStyle name="Note 2 2 2" xfId="12118" hidden="1"/>
    <cellStyle name="Note 2 2 2" xfId="12119" hidden="1"/>
    <cellStyle name="Note 2 2 2" xfId="12121" hidden="1"/>
    <cellStyle name="Note 2 2 2" xfId="12124" hidden="1"/>
    <cellStyle name="Note 2 2 2" xfId="12120" hidden="1"/>
    <cellStyle name="Note 2 2 2" xfId="12112" hidden="1"/>
    <cellStyle name="Note 2 2 2" xfId="12098" hidden="1"/>
    <cellStyle name="Note 2 2 2" xfId="12108" hidden="1"/>
    <cellStyle name="Note 2 2 2" xfId="12101" hidden="1"/>
    <cellStyle name="Note 2 2 2" xfId="12116" hidden="1"/>
    <cellStyle name="Note 2 2 2" xfId="12126" hidden="1"/>
    <cellStyle name="Note 2 2 2" xfId="12113" hidden="1"/>
    <cellStyle name="Note 2 2 2" xfId="12104" hidden="1"/>
    <cellStyle name="Note 2 2 2" xfId="12111" hidden="1"/>
    <cellStyle name="Note 2 2 2" xfId="12122" hidden="1"/>
    <cellStyle name="Note 2 2 2" xfId="12131" hidden="1"/>
    <cellStyle name="Note 2 2 2" xfId="12135" hidden="1"/>
    <cellStyle name="Note 2 2 2" xfId="12134" hidden="1"/>
    <cellStyle name="Note 2 2 2" xfId="12140" hidden="1"/>
    <cellStyle name="Note 2 2 2" xfId="12138" hidden="1"/>
    <cellStyle name="Note 2 2 2" xfId="12139" hidden="1"/>
    <cellStyle name="Note 2 2 2" xfId="12141" hidden="1"/>
    <cellStyle name="Note 2 2 2" xfId="12137" hidden="1"/>
    <cellStyle name="Note 2 2 2" xfId="12136" hidden="1"/>
    <cellStyle name="Note 2 2 2" xfId="7339" hidden="1"/>
    <cellStyle name="Note 2 2 2" xfId="7103" hidden="1"/>
    <cellStyle name="Note 2 2 2" xfId="7557" hidden="1"/>
    <cellStyle name="Note 2 2 2" xfId="6819" hidden="1"/>
    <cellStyle name="Note 2 2 2" xfId="5770" hidden="1"/>
    <cellStyle name="Note 2 2 2" xfId="6874" hidden="1"/>
    <cellStyle name="Note 2 2 2" xfId="9239" hidden="1"/>
    <cellStyle name="Note 2 2 2" xfId="6700" hidden="1"/>
    <cellStyle name="Note 2 2 2" xfId="7122" hidden="1"/>
    <cellStyle name="Note 2 2 2" xfId="11173" hidden="1"/>
    <cellStyle name="Note 2 2 2" xfId="7699" hidden="1"/>
    <cellStyle name="Note 2 2 2" xfId="7026" hidden="1"/>
    <cellStyle name="Note 2 2 2" xfId="5970" hidden="1"/>
    <cellStyle name="Note 2 2 2" xfId="7457" hidden="1"/>
    <cellStyle name="Note 2 2 2" xfId="7617" hidden="1"/>
    <cellStyle name="Note 2 2 2" xfId="6405" hidden="1"/>
    <cellStyle name="Note 2 2 2" xfId="5730" hidden="1"/>
    <cellStyle name="Note 2 2 2" xfId="5732" hidden="1"/>
    <cellStyle name="Note 2 2 2" xfId="6749" hidden="1"/>
    <cellStyle name="Note 2 2 2" xfId="6920" hidden="1"/>
    <cellStyle name="Note 2 2 2" xfId="7647" hidden="1"/>
    <cellStyle name="Note 2 2 2" xfId="5859" hidden="1"/>
    <cellStyle name="Note 2 2 2" xfId="7394" hidden="1"/>
    <cellStyle name="Note 2 2 2" xfId="7670" hidden="1"/>
    <cellStyle name="Note 2 2 2" xfId="6651" hidden="1"/>
    <cellStyle name="Note 2 2 2" xfId="6242" hidden="1"/>
    <cellStyle name="Note 2 2 2" xfId="6304" hidden="1"/>
    <cellStyle name="Note 2 2 2" xfId="7751" hidden="1"/>
    <cellStyle name="Note 2 2 2" xfId="7345" hidden="1"/>
    <cellStyle name="Note 2 2 2" xfId="5806" hidden="1"/>
    <cellStyle name="Note 2 2 2" xfId="7680" hidden="1"/>
    <cellStyle name="Note 2 2 2" xfId="6543" hidden="1"/>
    <cellStyle name="Note 2 2 2" xfId="7471" hidden="1"/>
    <cellStyle name="Note 2 2 2" xfId="7542" hidden="1"/>
    <cellStyle name="Note 2 2 2" xfId="5929" hidden="1"/>
    <cellStyle name="Note 2 2 2" xfId="5954" hidden="1"/>
    <cellStyle name="Note 2 2 2" xfId="7389" hidden="1"/>
    <cellStyle name="Note 2 2 2" xfId="7398" hidden="1"/>
    <cellStyle name="Note 2 2 2" xfId="7009" hidden="1"/>
    <cellStyle name="Note 2 2 2" xfId="7477" hidden="1"/>
    <cellStyle name="Note 2 2 2" xfId="6343" hidden="1"/>
    <cellStyle name="Note 2 2 2" xfId="7270" hidden="1"/>
    <cellStyle name="Note 2 2 2" xfId="6991" hidden="1"/>
    <cellStyle name="Note 2 2 2" xfId="6216" hidden="1"/>
    <cellStyle name="Note 2 2 2" xfId="5825" hidden="1"/>
    <cellStyle name="Note 2 2 2" xfId="7271" hidden="1"/>
    <cellStyle name="Note 2 2 2" xfId="7385" hidden="1"/>
    <cellStyle name="Note 2 2 2" xfId="5878" hidden="1"/>
    <cellStyle name="Note 2 2 2" xfId="7952" hidden="1"/>
    <cellStyle name="Note 2 2 2" xfId="5907" hidden="1"/>
    <cellStyle name="Note 2 2 2" xfId="6769" hidden="1"/>
    <cellStyle name="Note 2 2 2" xfId="8496" hidden="1"/>
    <cellStyle name="Note 2 2 2" xfId="7545" hidden="1"/>
    <cellStyle name="Note 2 2 2" xfId="5894" hidden="1"/>
    <cellStyle name="Note 2 2 2" xfId="5953" hidden="1"/>
    <cellStyle name="Note 2 2 2" xfId="6083" hidden="1"/>
    <cellStyle name="Note 2 2 2" xfId="6213" hidden="1"/>
    <cellStyle name="Note 2 2 2" xfId="7423" hidden="1"/>
    <cellStyle name="Note 2 2 2" xfId="6049" hidden="1"/>
    <cellStyle name="Note 2 2 2" xfId="6208" hidden="1"/>
    <cellStyle name="Note 2 2 2" xfId="7020" hidden="1"/>
    <cellStyle name="Note 2 2 2" xfId="6484" hidden="1"/>
    <cellStyle name="Note 2 2 2" xfId="6117" hidden="1"/>
    <cellStyle name="Note 2 2 2" xfId="7593" hidden="1"/>
    <cellStyle name="Note 2 2 2" xfId="7595" hidden="1"/>
    <cellStyle name="Note 2 2 2" xfId="12521" hidden="1"/>
    <cellStyle name="Note 2 2 2" xfId="12670" hidden="1"/>
    <cellStyle name="Note 2 2 2" xfId="12675" hidden="1"/>
    <cellStyle name="Note 2 2 2" xfId="12676" hidden="1"/>
    <cellStyle name="Note 2 2 2" xfId="12694" hidden="1"/>
    <cellStyle name="Note 2 2 2" xfId="12679" hidden="1"/>
    <cellStyle name="Note 2 2 2" xfId="12680" hidden="1"/>
    <cellStyle name="Note 2 2 2" xfId="12687" hidden="1"/>
    <cellStyle name="Note 2 2 2" xfId="12876" hidden="1"/>
    <cellStyle name="Note 2 2 2" xfId="12914" hidden="1"/>
    <cellStyle name="Note 2 2 2" xfId="12714" hidden="1"/>
    <cellStyle name="Note 2 2 2" xfId="12700" hidden="1"/>
    <cellStyle name="Note 2 2 2" xfId="12704" hidden="1"/>
    <cellStyle name="Note 2 2 2" xfId="12916" hidden="1"/>
    <cellStyle name="Note 2 2 2" xfId="12696" hidden="1"/>
    <cellStyle name="Note 2 2 2" xfId="12907" hidden="1"/>
    <cellStyle name="Note 2 2 2" xfId="12911" hidden="1"/>
    <cellStyle name="Note 2 2 2" xfId="12705" hidden="1"/>
    <cellStyle name="Note 2 2 2" xfId="12699" hidden="1"/>
    <cellStyle name="Note 2 2 2" xfId="12933" hidden="1"/>
    <cellStyle name="Note 2 2 2" xfId="12938" hidden="1"/>
    <cellStyle name="Note 2 2 2" xfId="12935" hidden="1"/>
    <cellStyle name="Note 2 2 2" xfId="12936" hidden="1"/>
    <cellStyle name="Note 2 2 2" xfId="12930" hidden="1"/>
    <cellStyle name="Note 2 2 2" xfId="12925" hidden="1"/>
    <cellStyle name="Note 2 2 2" xfId="12932" hidden="1"/>
    <cellStyle name="Note 2 2 2" xfId="12928" hidden="1"/>
    <cellStyle name="Note 2 2 2" xfId="12924" hidden="1"/>
    <cellStyle name="Note 2 2 2" xfId="12937" hidden="1"/>
    <cellStyle name="Note 2 2 2" xfId="12940" hidden="1"/>
    <cellStyle name="Note 2 2 2" xfId="12944" hidden="1"/>
    <cellStyle name="Note 2 2 2" xfId="12959" hidden="1"/>
    <cellStyle name="Note 2 2 2" xfId="13001" hidden="1"/>
    <cellStyle name="Note 2 2 2" xfId="12968" hidden="1"/>
    <cellStyle name="Note 2 2 2" xfId="12987" hidden="1"/>
    <cellStyle name="Note 2 2 2" xfId="12986" hidden="1"/>
    <cellStyle name="Note 2 2 2" xfId="12966" hidden="1"/>
    <cellStyle name="Note 2 2 2" xfId="12990" hidden="1"/>
    <cellStyle name="Note 2 2 2" xfId="12998" hidden="1"/>
    <cellStyle name="Note 2 2 2" xfId="12965" hidden="1"/>
    <cellStyle name="Note 2 2 2" xfId="12991" hidden="1"/>
    <cellStyle name="Note 2 2 2" xfId="12992" hidden="1"/>
    <cellStyle name="Note 2 2 2" xfId="12994" hidden="1"/>
    <cellStyle name="Note 2 2 2" xfId="12997" hidden="1"/>
    <cellStyle name="Note 2 2 2" xfId="12993" hidden="1"/>
    <cellStyle name="Note 2 2 2" xfId="12984" hidden="1"/>
    <cellStyle name="Note 2 2 2" xfId="12964" hidden="1"/>
    <cellStyle name="Note 2 2 2" xfId="12978" hidden="1"/>
    <cellStyle name="Note 2 2 2" xfId="12967" hidden="1"/>
    <cellStyle name="Note 2 2 2" xfId="12988" hidden="1"/>
    <cellStyle name="Note 2 2 2" xfId="12999" hidden="1"/>
    <cellStyle name="Note 2 2 2" xfId="12985" hidden="1"/>
    <cellStyle name="Note 2 2 2" xfId="12971" hidden="1"/>
    <cellStyle name="Note 2 2 2" xfId="12982" hidden="1"/>
    <cellStyle name="Note 2 2 2" xfId="12995" hidden="1"/>
    <cellStyle name="Note 2 2 2" xfId="13004" hidden="1"/>
    <cellStyle name="Note 2 2 2" xfId="13009" hidden="1"/>
    <cellStyle name="Note 2 2 2" xfId="13008" hidden="1"/>
    <cellStyle name="Note 2 2 2" xfId="13016" hidden="1"/>
    <cellStyle name="Note 2 2 2" xfId="13012" hidden="1"/>
    <cellStyle name="Note 2 2 2" xfId="13013" hidden="1"/>
    <cellStyle name="Note 2 2 2" xfId="13017" hidden="1"/>
    <cellStyle name="Note 2 2 2" xfId="13011" hidden="1"/>
    <cellStyle name="Note 2 2 2" xfId="13010" hidden="1"/>
    <cellStyle name="Note 2 2 2" xfId="12518" hidden="1"/>
    <cellStyle name="Note 2 2 2" xfId="12841" hidden="1"/>
    <cellStyle name="Note 2 2 2" xfId="12809" hidden="1"/>
    <cellStyle name="Note 2 2 2" xfId="13048" hidden="1"/>
    <cellStyle name="Note 2 2 2" xfId="13033" hidden="1"/>
    <cellStyle name="Note 2 2 2" xfId="12270" hidden="1"/>
    <cellStyle name="Note 2 2 2" xfId="12949" hidden="1"/>
    <cellStyle name="Note 2 2 2" xfId="12808" hidden="1"/>
    <cellStyle name="Note 2 2 2" xfId="12257" hidden="1"/>
    <cellStyle name="Note 2 2 2" xfId="12529" hidden="1"/>
    <cellStyle name="Note 2 2 2" xfId="12785" hidden="1"/>
    <cellStyle name="Note 2 2 2" xfId="12495" hidden="1"/>
    <cellStyle name="Note 2 2 2" xfId="12265" hidden="1"/>
    <cellStyle name="Note 2 2 2" xfId="5975" hidden="1"/>
    <cellStyle name="Note 2 2 2" xfId="12337" hidden="1"/>
    <cellStyle name="Note 2 2 2" xfId="12267" hidden="1"/>
    <cellStyle name="Note 2 2 2" xfId="12342" hidden="1"/>
    <cellStyle name="Note 2 2 2" xfId="12786" hidden="1"/>
    <cellStyle name="Note 2 2 2" xfId="12559" hidden="1"/>
    <cellStyle name="Note 2 2 2" xfId="12255" hidden="1"/>
    <cellStyle name="Note 2 2 2" xfId="12330" hidden="1"/>
    <cellStyle name="Note 2 2 2" xfId="12778" hidden="1"/>
    <cellStyle name="Note 2 2 2" xfId="12328" hidden="1"/>
    <cellStyle name="Note 2 2 2" xfId="12779" hidden="1"/>
    <cellStyle name="Note 2 2 2" xfId="12781" hidden="1"/>
    <cellStyle name="Note 2 2 2" xfId="12333" hidden="1"/>
    <cellStyle name="Note 2 2 2" xfId="12331" hidden="1"/>
    <cellStyle name="Note 2 2 2" xfId="12782" hidden="1"/>
    <cellStyle name="Note 2 2 2" xfId="12279" hidden="1"/>
    <cellStyle name="Note 2 2 2" xfId="12329" hidden="1"/>
    <cellStyle name="Note 2 2 2" xfId="12326" hidden="1"/>
    <cellStyle name="Note 2 2 2" xfId="6541" hidden="1"/>
    <cellStyle name="Note 2 2 2" xfId="13063" hidden="1"/>
    <cellStyle name="Note 2 2 2" xfId="13101" hidden="1"/>
    <cellStyle name="Note 2 2 2" xfId="13071" hidden="1"/>
    <cellStyle name="Note 2 2 2" xfId="13088" hidden="1"/>
    <cellStyle name="Note 2 2 2" xfId="13087" hidden="1"/>
    <cellStyle name="Note 2 2 2" xfId="13069" hidden="1"/>
    <cellStyle name="Note 2 2 2" xfId="13090" hidden="1"/>
    <cellStyle name="Note 2 2 2" xfId="13098" hidden="1"/>
    <cellStyle name="Note 2 2 2" xfId="13068" hidden="1"/>
    <cellStyle name="Note 2 2 2" xfId="13091" hidden="1"/>
    <cellStyle name="Note 2 2 2" xfId="13092" hidden="1"/>
    <cellStyle name="Note 2 2 2" xfId="13094" hidden="1"/>
    <cellStyle name="Note 2 2 2" xfId="13097" hidden="1"/>
    <cellStyle name="Note 2 2 2" xfId="13093" hidden="1"/>
    <cellStyle name="Note 2 2 2" xfId="13085" hidden="1"/>
    <cellStyle name="Note 2 2 2" xfId="13067" hidden="1"/>
    <cellStyle name="Note 2 2 2" xfId="13080" hidden="1"/>
    <cellStyle name="Note 2 2 2" xfId="13070" hidden="1"/>
    <cellStyle name="Note 2 2 2" xfId="13089" hidden="1"/>
    <cellStyle name="Note 2 2 2" xfId="13099" hidden="1"/>
    <cellStyle name="Note 2 2 2" xfId="13086" hidden="1"/>
    <cellStyle name="Note 2 2 2" xfId="13073" hidden="1"/>
    <cellStyle name="Note 2 2 2" xfId="13084" hidden="1"/>
    <cellStyle name="Note 2 2 2" xfId="13095" hidden="1"/>
    <cellStyle name="Note 2 2 2" xfId="13104" hidden="1"/>
    <cellStyle name="Note 2 2 2" xfId="13110" hidden="1"/>
    <cellStyle name="Note 2 2 2" xfId="13109" hidden="1"/>
    <cellStyle name="Note 2 2 2" xfId="13117" hidden="1"/>
    <cellStyle name="Note 2 2 2" xfId="13114" hidden="1"/>
    <cellStyle name="Note 2 2 2" xfId="13115" hidden="1"/>
    <cellStyle name="Note 2 2 2" xfId="13119" hidden="1"/>
    <cellStyle name="Note 2 2 2" xfId="13113" hidden="1"/>
    <cellStyle name="Note 2 2 2" xfId="13112" hidden="1"/>
    <cellStyle name="Note 2 2 2" xfId="12881" hidden="1"/>
    <cellStyle name="Note 2 2 2" xfId="12405" hidden="1"/>
    <cellStyle name="Note 2 2 2" xfId="12723" hidden="1"/>
    <cellStyle name="Note 2 2 2" xfId="12609" hidden="1"/>
    <cellStyle name="Note 2 2 2" xfId="12673" hidden="1"/>
    <cellStyle name="Note 2 2 2" xfId="12603" hidden="1"/>
    <cellStyle name="Note 2 2 2" xfId="12724" hidden="1"/>
    <cellStyle name="Note 2 2 2" xfId="12947" hidden="1"/>
    <cellStyle name="Note 2 2 2" xfId="12750" hidden="1"/>
    <cellStyle name="Note 2 2 2" xfId="12766" hidden="1"/>
    <cellStyle name="Note 2 2 2" xfId="12291" hidden="1"/>
    <cellStyle name="Note 2 2 2" xfId="12426" hidden="1"/>
    <cellStyle name="Note 2 2 2" xfId="12906" hidden="1"/>
    <cellStyle name="Note 2 2 2" xfId="12497" hidden="1"/>
    <cellStyle name="Note 2 2 2" xfId="12626" hidden="1"/>
    <cellStyle name="Note 2 2 2" xfId="12757" hidden="1"/>
    <cellStyle name="Note 2 2 2" xfId="12224" hidden="1"/>
    <cellStyle name="Note 2 2 2" xfId="12859" hidden="1"/>
    <cellStyle name="Note 2 2 2" xfId="12377" hidden="1"/>
    <cellStyle name="Note 2 2 2" xfId="12192" hidden="1"/>
    <cellStyle name="Note 2 2 2" xfId="13134" hidden="1"/>
    <cellStyle name="Note 2 2 2" xfId="13043" hidden="1"/>
    <cellStyle name="Note 2 2 2" xfId="12505" hidden="1"/>
    <cellStyle name="Note 2 2 2" xfId="12893" hidden="1"/>
    <cellStyle name="Note 2 2 2" xfId="13124" hidden="1"/>
    <cellStyle name="Note 2 2 2" xfId="12190" hidden="1"/>
    <cellStyle name="Note 2 2 2" xfId="12463" hidden="1"/>
    <cellStyle name="Note 2 2 2" xfId="12381" hidden="1"/>
    <cellStyle name="Note 2 2 2" xfId="12472" hidden="1"/>
    <cellStyle name="Note 2 2 2" xfId="13135" hidden="1"/>
    <cellStyle name="Note 2 2 2" xfId="13139" hidden="1"/>
    <cellStyle name="Note 2 2 2" xfId="13151" hidden="1"/>
    <cellStyle name="Note 2 2 2" xfId="13193" hidden="1"/>
    <cellStyle name="Note 2 2 2" xfId="13160" hidden="1"/>
    <cellStyle name="Note 2 2 2" xfId="13179" hidden="1"/>
    <cellStyle name="Note 2 2 2" xfId="13178" hidden="1"/>
    <cellStyle name="Note 2 2 2" xfId="13158" hidden="1"/>
    <cellStyle name="Note 2 2 2" xfId="13181" hidden="1"/>
    <cellStyle name="Note 2 2 2" xfId="13189" hidden="1"/>
    <cellStyle name="Note 2 2 2" xfId="13157" hidden="1"/>
    <cellStyle name="Note 2 2 2" xfId="13182" hidden="1"/>
    <cellStyle name="Note 2 2 2" xfId="13183" hidden="1"/>
    <cellStyle name="Note 2 2 2" xfId="13185" hidden="1"/>
    <cellStyle name="Note 2 2 2" xfId="13188" hidden="1"/>
    <cellStyle name="Note 2 2 2" xfId="13184" hidden="1"/>
    <cellStyle name="Note 2 2 2" xfId="13174" hidden="1"/>
    <cellStyle name="Note 2 2 2" xfId="13156" hidden="1"/>
    <cellStyle name="Note 2 2 2" xfId="13169" hidden="1"/>
    <cellStyle name="Note 2 2 2" xfId="13159" hidden="1"/>
    <cellStyle name="Note 2 2 2" xfId="13180" hidden="1"/>
    <cellStyle name="Note 2 2 2" xfId="13190" hidden="1"/>
    <cellStyle name="Note 2 2 2" xfId="13175" hidden="1"/>
    <cellStyle name="Note 2 2 2" xfId="13163" hidden="1"/>
    <cellStyle name="Note 2 2 2" xfId="13173" hidden="1"/>
    <cellStyle name="Note 2 2 2" xfId="13186" hidden="1"/>
    <cellStyle name="Note 2 2 2" xfId="13196" hidden="1"/>
    <cellStyle name="Note 2 2 2" xfId="13201" hidden="1"/>
    <cellStyle name="Note 2 2 2" xfId="13200" hidden="1"/>
    <cellStyle name="Note 2 2 2" xfId="13207" hidden="1"/>
    <cellStyle name="Note 2 2 2" xfId="13205" hidden="1"/>
    <cellStyle name="Note 2 2 2" xfId="13206" hidden="1"/>
    <cellStyle name="Note 2 2 2" xfId="13209" hidden="1"/>
    <cellStyle name="Note 2 2 2" xfId="13204" hidden="1"/>
    <cellStyle name="Note 2 2 2" xfId="13203" hidden="1"/>
    <cellStyle name="Note 2 2 2" xfId="12309" hidden="1"/>
    <cellStyle name="Note 2 2 2" xfId="12526" hidden="1"/>
    <cellStyle name="Note 2 2 2" xfId="12744" hidden="1"/>
    <cellStyle name="Note 2 2 2" xfId="12350" hidden="1"/>
    <cellStyle name="Note 2 2 2" xfId="12790" hidden="1"/>
    <cellStyle name="Note 2 2 2" xfId="12262" hidden="1"/>
    <cellStyle name="Note 2 2 2" xfId="12870" hidden="1"/>
    <cellStyle name="Note 2 2 2" xfId="12347" hidden="1"/>
    <cellStyle name="Note 2 2 2" xfId="12748" hidden="1"/>
    <cellStyle name="Note 2 2 2" xfId="12419" hidden="1"/>
    <cellStyle name="Note 2 2 2" xfId="12597" hidden="1"/>
    <cellStyle name="Note 2 2 2" xfId="12418" hidden="1"/>
    <cellStyle name="Note 2 2 2" xfId="12755" hidden="1"/>
    <cellStyle name="Note 2 2 2" xfId="12674" hidden="1"/>
    <cellStyle name="Note 2 2 2" xfId="12411" hidden="1"/>
    <cellStyle name="Note 2 2 2" xfId="12199" hidden="1"/>
    <cellStyle name="Note 2 2 2" xfId="12963" hidden="1"/>
    <cellStyle name="Note 2 2 2" xfId="12498" hidden="1"/>
    <cellStyle name="Note 2 2 2" xfId="13116" hidden="1"/>
    <cellStyle name="Note 2 2 2" xfId="12605" hidden="1"/>
    <cellStyle name="Note 2 2 2" xfId="13026" hidden="1"/>
    <cellStyle name="Note 2 2 2" xfId="12349" hidden="1"/>
    <cellStyle name="Note 2 2 2" xfId="12243" hidden="1"/>
    <cellStyle name="Note 2 2 2" xfId="12931" hidden="1"/>
    <cellStyle name="Note 2 2 2" xfId="12513" hidden="1"/>
    <cellStyle name="Note 2 2 2" xfId="12427" hidden="1"/>
    <cellStyle name="Note 2 2 2" xfId="12555" hidden="1"/>
    <cellStyle name="Note 2 2 2" xfId="12407" hidden="1"/>
    <cellStyle name="Note 2 2 2" xfId="12455" hidden="1"/>
    <cellStyle name="Note 2 2 2" xfId="12788" hidden="1"/>
    <cellStyle name="Note 2 2 2" xfId="12847" hidden="1"/>
    <cellStyle name="Note 2 2 2" xfId="12658" hidden="1"/>
    <cellStyle name="Note 2 2 2" xfId="13232" hidden="1"/>
    <cellStyle name="Note 2 2 2" xfId="13272" hidden="1"/>
    <cellStyle name="Note 2 2 2" xfId="13240" hidden="1"/>
    <cellStyle name="Note 2 2 2" xfId="13258" hidden="1"/>
    <cellStyle name="Note 2 2 2" xfId="13257" hidden="1"/>
    <cellStyle name="Note 2 2 2" xfId="13238" hidden="1"/>
    <cellStyle name="Note 2 2 2" xfId="13260" hidden="1"/>
    <cellStyle name="Note 2 2 2" xfId="13268" hidden="1"/>
    <cellStyle name="Note 2 2 2" xfId="13237" hidden="1"/>
    <cellStyle name="Note 2 2 2" xfId="13261" hidden="1"/>
    <cellStyle name="Note 2 2 2" xfId="13262" hidden="1"/>
    <cellStyle name="Note 2 2 2" xfId="13264" hidden="1"/>
    <cellStyle name="Note 2 2 2" xfId="13267" hidden="1"/>
    <cellStyle name="Note 2 2 2" xfId="13263" hidden="1"/>
    <cellStyle name="Note 2 2 2" xfId="13254" hidden="1"/>
    <cellStyle name="Note 2 2 2" xfId="13236" hidden="1"/>
    <cellStyle name="Note 2 2 2" xfId="13249" hidden="1"/>
    <cellStyle name="Note 2 2 2" xfId="13239" hidden="1"/>
    <cellStyle name="Note 2 2 2" xfId="13259" hidden="1"/>
    <cellStyle name="Note 2 2 2" xfId="13269" hidden="1"/>
    <cellStyle name="Note 2 2 2" xfId="13255" hidden="1"/>
    <cellStyle name="Note 2 2 2" xfId="13243" hidden="1"/>
    <cellStyle name="Note 2 2 2" xfId="13253" hidden="1"/>
    <cellStyle name="Note 2 2 2" xfId="13265" hidden="1"/>
    <cellStyle name="Note 2 2 2" xfId="13275" hidden="1"/>
    <cellStyle name="Note 2 2 2" xfId="13280" hidden="1"/>
    <cellStyle name="Note 2 2 2" xfId="13279" hidden="1"/>
    <cellStyle name="Note 2 2 2" xfId="13288" hidden="1"/>
    <cellStyle name="Note 2 2 2" xfId="13283" hidden="1"/>
    <cellStyle name="Note 2 2 2" xfId="13285" hidden="1"/>
    <cellStyle name="Note 2 2 2" xfId="13289" hidden="1"/>
    <cellStyle name="Note 2 2 2" xfId="13282" hidden="1"/>
    <cellStyle name="Note 2 2 2" xfId="13281" hidden="1"/>
    <cellStyle name="Note 2 2 2" xfId="13216" hidden="1"/>
    <cellStyle name="Note 2 2 2" xfId="13214" hidden="1"/>
    <cellStyle name="Note 2 2 2" xfId="13045" hidden="1"/>
    <cellStyle name="Note 2 2 2" xfId="12186" hidden="1"/>
    <cellStyle name="Note 2 2 2" xfId="12834" hidden="1"/>
    <cellStyle name="Note 2 2 2" xfId="12602" hidden="1"/>
    <cellStyle name="Note 2 2 2" xfId="12865" hidden="1"/>
    <cellStyle name="Note 2 2 2" xfId="13040" hidden="1"/>
    <cellStyle name="Note 2 2 2" xfId="12332" hidden="1"/>
    <cellStyle name="Note 2 2 2" xfId="12230" hidden="1"/>
    <cellStyle name="Note 2 2 2" xfId="12623" hidden="1"/>
    <cellStyle name="Note 2 2 2" xfId="13212" hidden="1"/>
    <cellStyle name="Note 2 2 2" xfId="12567" hidden="1"/>
    <cellStyle name="Note 2 2 2" xfId="12890" hidden="1"/>
    <cellStyle name="Note 2 2 2" xfId="12546" hidden="1"/>
    <cellStyle name="Note 2 2 2" xfId="12728" hidden="1"/>
    <cellStyle name="Note 2 2 2" xfId="12339" hidden="1"/>
    <cellStyle name="Note 2 2 2" xfId="12741" hidden="1"/>
    <cellStyle name="Note 2 2 2" xfId="12471" hidden="1"/>
    <cellStyle name="Note 2 2 2" xfId="12754" hidden="1"/>
    <cellStyle name="Note 2 2 2" xfId="12386" hidden="1"/>
    <cellStyle name="Note 2 2 2" xfId="13140" hidden="1"/>
    <cellStyle name="Note 2 2 2" xfId="12818" hidden="1"/>
    <cellStyle name="Note 2 2 2" xfId="12815" hidden="1"/>
    <cellStyle name="Note 2 2 2" xfId="12469" hidden="1"/>
    <cellStyle name="Note 2 2 2" xfId="12388" hidden="1"/>
    <cellStyle name="Note 2 2 2" xfId="12478" hidden="1"/>
    <cellStyle name="Note 2 2 2" xfId="12747" hidden="1"/>
    <cellStyle name="Note 2 2 2" xfId="13218" hidden="1"/>
    <cellStyle name="Note 2 2 2" xfId="12336" hidden="1"/>
    <cellStyle name="Note 2 2 2" xfId="12760" hidden="1"/>
    <cellStyle name="Note 2 2 2" xfId="13308" hidden="1"/>
    <cellStyle name="Note 2 2 2" xfId="13348" hidden="1"/>
    <cellStyle name="Note 2 2 2" xfId="13316" hidden="1"/>
    <cellStyle name="Note 2 2 2" xfId="13335" hidden="1"/>
    <cellStyle name="Note 2 2 2" xfId="13334" hidden="1"/>
    <cellStyle name="Note 2 2 2" xfId="13314" hidden="1"/>
    <cellStyle name="Note 2 2 2" xfId="13337" hidden="1"/>
    <cellStyle name="Note 2 2 2" xfId="13345" hidden="1"/>
    <cellStyle name="Note 2 2 2" xfId="13313" hidden="1"/>
    <cellStyle name="Note 2 2 2" xfId="13338" hidden="1"/>
    <cellStyle name="Note 2 2 2" xfId="13339" hidden="1"/>
    <cellStyle name="Note 2 2 2" xfId="13341" hidden="1"/>
    <cellStyle name="Note 2 2 2" xfId="13344" hidden="1"/>
    <cellStyle name="Note 2 2 2" xfId="13340" hidden="1"/>
    <cellStyle name="Note 2 2 2" xfId="13331" hidden="1"/>
    <cellStyle name="Note 2 2 2" xfId="13312" hidden="1"/>
    <cellStyle name="Note 2 2 2" xfId="13325" hidden="1"/>
    <cellStyle name="Note 2 2 2" xfId="13315" hidden="1"/>
    <cellStyle name="Note 2 2 2" xfId="13336" hidden="1"/>
    <cellStyle name="Note 2 2 2" xfId="13346" hidden="1"/>
    <cellStyle name="Note 2 2 2" xfId="13332" hidden="1"/>
    <cellStyle name="Note 2 2 2" xfId="13319" hidden="1"/>
    <cellStyle name="Note 2 2 2" xfId="13329" hidden="1"/>
    <cellStyle name="Note 2 2 2" xfId="13342" hidden="1"/>
    <cellStyle name="Note 2 2 2" xfId="13351" hidden="1"/>
    <cellStyle name="Note 2 2 2" xfId="13355" hidden="1"/>
    <cellStyle name="Note 2 2 2" xfId="13354" hidden="1"/>
    <cellStyle name="Note 2 2 2" xfId="13361" hidden="1"/>
    <cellStyle name="Note 2 2 2" xfId="13358" hidden="1"/>
    <cellStyle name="Note 2 2 2" xfId="13359" hidden="1"/>
    <cellStyle name="Note 2 2 2" xfId="13362" hidden="1"/>
    <cellStyle name="Note 2 2 2" xfId="13357" hidden="1"/>
    <cellStyle name="Note 2 2 2" xfId="13356" hidden="1"/>
    <cellStyle name="Note 2 2 2" xfId="12541" hidden="1"/>
    <cellStyle name="Note 2 2 2" xfId="12821" hidden="1"/>
    <cellStyle name="Note 2 2 2" xfId="12868" hidden="1"/>
    <cellStyle name="Note 2 2 2" xfId="13287" hidden="1"/>
    <cellStyle name="Note 2 2 2" xfId="12800" hidden="1"/>
    <cellStyle name="Note 2 2 2" xfId="12791" hidden="1"/>
    <cellStyle name="Note 2 2 2" xfId="12511" hidden="1"/>
    <cellStyle name="Note 2 2 2" xfId="13376" hidden="1"/>
    <cellStyle name="Note 2 2 2" xfId="13141" hidden="1"/>
    <cellStyle name="Note 2 2 2" xfId="12545" hidden="1"/>
    <cellStyle name="Note 2 2 2" xfId="12678" hidden="1"/>
    <cellStyle name="Note 2 2 2" xfId="13371" hidden="1"/>
    <cellStyle name="Note 2 2 2" xfId="12310" hidden="1"/>
    <cellStyle name="Note 2 2 2" xfId="12604" hidden="1"/>
    <cellStyle name="Note 2 2 2" xfId="12902" hidden="1"/>
    <cellStyle name="Note 2 2 2" xfId="12369" hidden="1"/>
    <cellStyle name="Note 2 2 2" xfId="12775" hidden="1"/>
    <cellStyle name="Note 2 2 2" xfId="12361" hidden="1"/>
    <cellStyle name="Note 2 2 2" xfId="13032" hidden="1"/>
    <cellStyle name="Note 2 2 2" xfId="12221" hidden="1"/>
    <cellStyle name="Note 2 2 2" xfId="12341" hidden="1"/>
    <cellStyle name="Note 2 2 2" xfId="12803" hidden="1"/>
    <cellStyle name="Note 2 2 2" xfId="12260" hidden="1"/>
    <cellStyle name="Note 2 2 2" xfId="12245" hidden="1"/>
    <cellStyle name="Note 2 2 2" xfId="12945" hidden="1"/>
    <cellStyle name="Note 2 2 2" xfId="12197" hidden="1"/>
    <cellStyle name="Note 2 2 2" xfId="12746" hidden="1"/>
    <cellStyle name="Note 2 2 2" xfId="12918" hidden="1"/>
    <cellStyle name="Note 2 2 2" xfId="12731" hidden="1"/>
    <cellStyle name="Note 2 2 2" xfId="12621" hidden="1"/>
    <cellStyle name="Note 2 2 2" xfId="12481" hidden="1"/>
    <cellStyle name="Note 2 2 2" xfId="12607" hidden="1"/>
    <cellStyle name="Note 2 2 2" xfId="13391" hidden="1"/>
    <cellStyle name="Note 2 2 2" xfId="13434" hidden="1"/>
    <cellStyle name="Note 2 2 2" xfId="13399" hidden="1"/>
    <cellStyle name="Note 2 2 2" xfId="13418" hidden="1"/>
    <cellStyle name="Note 2 2 2" xfId="13417" hidden="1"/>
    <cellStyle name="Note 2 2 2" xfId="13397" hidden="1"/>
    <cellStyle name="Note 2 2 2" xfId="13421" hidden="1"/>
    <cellStyle name="Note 2 2 2" xfId="13430" hidden="1"/>
    <cellStyle name="Note 2 2 2" xfId="13396" hidden="1"/>
    <cellStyle name="Note 2 2 2" xfId="13422" hidden="1"/>
    <cellStyle name="Note 2 2 2" xfId="13423" hidden="1"/>
    <cellStyle name="Note 2 2 2" xfId="13425" hidden="1"/>
    <cellStyle name="Note 2 2 2" xfId="13429" hidden="1"/>
    <cellStyle name="Note 2 2 2" xfId="13424" hidden="1"/>
    <cellStyle name="Note 2 2 2" xfId="13414" hidden="1"/>
    <cellStyle name="Note 2 2 2" xfId="13395" hidden="1"/>
    <cellStyle name="Note 2 2 2" xfId="13409" hidden="1"/>
    <cellStyle name="Note 2 2 2" xfId="13398" hidden="1"/>
    <cellStyle name="Note 2 2 2" xfId="13419" hidden="1"/>
    <cellStyle name="Note 2 2 2" xfId="13431" hidden="1"/>
    <cellStyle name="Note 2 2 2" xfId="13415" hidden="1"/>
    <cellStyle name="Note 2 2 2" xfId="13402" hidden="1"/>
    <cellStyle name="Note 2 2 2" xfId="13413" hidden="1"/>
    <cellStyle name="Note 2 2 2" xfId="13427" hidden="1"/>
    <cellStyle name="Note 2 2 2" xfId="13437" hidden="1"/>
    <cellStyle name="Note 2 2 2" xfId="13442" hidden="1"/>
    <cellStyle name="Note 2 2 2" xfId="13441" hidden="1"/>
    <cellStyle name="Note 2 2 2" xfId="13448" hidden="1"/>
    <cellStyle name="Note 2 2 2" xfId="13445" hidden="1"/>
    <cellStyle name="Note 2 2 2" xfId="13446" hidden="1"/>
    <cellStyle name="Note 2 2 2" xfId="13449" hidden="1"/>
    <cellStyle name="Note 2 2 2" xfId="13444" hidden="1"/>
    <cellStyle name="Note 2 2 2" xfId="13443" hidden="1"/>
    <cellStyle name="Note 2 2 2" xfId="12862" hidden="1"/>
    <cellStyle name="Note 2 2 2" xfId="13459" hidden="1"/>
    <cellStyle name="Note 2 2 2" xfId="12554" hidden="1"/>
    <cellStyle name="Note 2 2 2" xfId="12314" hidden="1"/>
    <cellStyle name="Note 2 2 2" xfId="12325" hidden="1"/>
    <cellStyle name="Note 2 2 2" xfId="12681" hidden="1"/>
    <cellStyle name="Note 2 2 2" xfId="12816" hidden="1"/>
    <cellStyle name="Note 2 2 2" xfId="12489" hidden="1"/>
    <cellStyle name="Note 2 2 2" xfId="12612" hidden="1"/>
    <cellStyle name="Note 2 2 2" xfId="12719" hidden="1"/>
    <cellStyle name="Note 2 2 2" xfId="12413" hidden="1"/>
    <cellStyle name="Note 2 2 2" xfId="12761" hidden="1"/>
    <cellStyle name="Note 2 2 2" xfId="12357" hidden="1"/>
    <cellStyle name="Note 2 2 2" xfId="12540" hidden="1"/>
    <cellStyle name="Note 2 2 2" xfId="12867" hidden="1"/>
    <cellStyle name="Note 2 2 2" xfId="13143" hidden="1"/>
    <cellStyle name="Note 2 2 2" xfId="12263" hidden="1"/>
    <cellStyle name="Note 2 2 2" xfId="12595" hidden="1"/>
    <cellStyle name="Note 2 2 2" xfId="12359" hidden="1"/>
    <cellStyle name="Note 2 2 2" xfId="13020" hidden="1"/>
    <cellStyle name="Note 2 2 2" xfId="12468" hidden="1"/>
    <cellStyle name="Note 2 2 2" xfId="12811" hidden="1"/>
    <cellStyle name="Note 2 2 2" xfId="12312" hidden="1"/>
    <cellStyle name="Note 2 2 2" xfId="12596" hidden="1"/>
    <cellStyle name="Note 2 2 2" xfId="12233" hidden="1"/>
    <cellStyle name="Note 2 2 2" xfId="12287" hidden="1"/>
    <cellStyle name="Note 2 2 2" xfId="12888" hidden="1"/>
    <cellStyle name="Note 2 2 2" xfId="12805" hidden="1"/>
    <cellStyle name="Note 2 2 2" xfId="12323" hidden="1"/>
    <cellStyle name="Note 2 2 2" xfId="13049" hidden="1"/>
    <cellStyle name="Note 2 2 2" xfId="13462" hidden="1"/>
    <cellStyle name="Note 2 2 2" xfId="13477" hidden="1"/>
    <cellStyle name="Note 2 2 2" xfId="13514" hidden="1"/>
    <cellStyle name="Note 2 2 2" xfId="13485" hidden="1"/>
    <cellStyle name="Note 2 2 2" xfId="13501" hidden="1"/>
    <cellStyle name="Note 2 2 2" xfId="13500" hidden="1"/>
    <cellStyle name="Note 2 2 2" xfId="13483" hidden="1"/>
    <cellStyle name="Note 2 2 2" xfId="13503" hidden="1"/>
    <cellStyle name="Note 2 2 2" xfId="13511" hidden="1"/>
    <cellStyle name="Note 2 2 2" xfId="13482" hidden="1"/>
    <cellStyle name="Note 2 2 2" xfId="13504" hidden="1"/>
    <cellStyle name="Note 2 2 2" xfId="13505" hidden="1"/>
    <cellStyle name="Note 2 2 2" xfId="13507" hidden="1"/>
    <cellStyle name="Note 2 2 2" xfId="13510" hidden="1"/>
    <cellStyle name="Note 2 2 2" xfId="13506" hidden="1"/>
    <cellStyle name="Note 2 2 2" xfId="13498" hidden="1"/>
    <cellStyle name="Note 2 2 2" xfId="13481" hidden="1"/>
    <cellStyle name="Note 2 2 2" xfId="13493" hidden="1"/>
    <cellStyle name="Note 2 2 2" xfId="13484" hidden="1"/>
    <cellStyle name="Note 2 2 2" xfId="13502" hidden="1"/>
    <cellStyle name="Note 2 2 2" xfId="13512" hidden="1"/>
    <cellStyle name="Note 2 2 2" xfId="13499" hidden="1"/>
    <cellStyle name="Note 2 2 2" xfId="13487" hidden="1"/>
    <cellStyle name="Note 2 2 2" xfId="13497" hidden="1"/>
    <cellStyle name="Note 2 2 2" xfId="13508" hidden="1"/>
    <cellStyle name="Note 2 2 2" xfId="13517" hidden="1"/>
    <cellStyle name="Note 2 2 2" xfId="13521" hidden="1"/>
    <cellStyle name="Note 2 2 2" xfId="13520" hidden="1"/>
    <cellStyle name="Note 2 2 2" xfId="13528" hidden="1"/>
    <cellStyle name="Note 2 2 2" xfId="13524" hidden="1"/>
    <cellStyle name="Note 2 2 2" xfId="13526" hidden="1"/>
    <cellStyle name="Note 2 2 2" xfId="13529" hidden="1"/>
    <cellStyle name="Note 2 2 2" xfId="13523" hidden="1"/>
    <cellStyle name="Note 2 2 2" xfId="13522" hidden="1"/>
    <cellStyle name="Note 2 2 2" xfId="12688" hidden="1"/>
    <cellStyle name="Note 2 2 2" xfId="13294" hidden="1"/>
    <cellStyle name="Note 2 2 2" xfId="12703" hidden="1"/>
    <cellStyle name="Note 2 2 2" xfId="12274" hidden="1"/>
    <cellStyle name="Note 2 2 2" xfId="12713" hidden="1"/>
    <cellStyle name="Note 2 2 2" xfId="12861" hidden="1"/>
    <cellStyle name="Note 2 2 2" xfId="12571" hidden="1"/>
    <cellStyle name="Note 2 2 2" xfId="12795" hidden="1"/>
    <cellStyle name="Note 2 2 2" xfId="12525" hidden="1"/>
    <cellStyle name="Note 2 2 2" xfId="12655" hidden="1"/>
    <cellStyle name="Note 2 2 2" xfId="13223" hidden="1"/>
    <cellStyle name="Note 2 2 2" xfId="13042" hidden="1"/>
    <cellStyle name="Note 2 2 2" xfId="12432" hidden="1"/>
    <cellStyle name="Note 2 2 2" xfId="13363" hidden="1"/>
    <cellStyle name="Note 2 2 2" xfId="12346" hidden="1"/>
    <cellStyle name="Note 2 2 2" xfId="13405" hidden="1"/>
    <cellStyle name="Note 2 2 2" xfId="12335" hidden="1"/>
    <cellStyle name="Note 2 2 2" xfId="12598" hidden="1"/>
    <cellStyle name="Note 2 2 2" xfId="13367" hidden="1"/>
    <cellStyle name="Note 2 2 2" xfId="12424" hidden="1"/>
    <cellStyle name="Note 2 2 2" xfId="12590" hidden="1"/>
    <cellStyle name="Note 2 2 2" xfId="12244" hidden="1"/>
    <cellStyle name="Note 2 2 2" xfId="12496" hidden="1"/>
    <cellStyle name="Note 2 2 2" xfId="12316" hidden="1"/>
    <cellStyle name="Note 2 2 2" xfId="12509" hidden="1"/>
    <cellStyle name="Note 2 2 2" xfId="12756" hidden="1"/>
    <cellStyle name="Note 2 2 2" xfId="13120" hidden="1"/>
    <cellStyle name="Note 2 2 2" xfId="12720" hidden="1"/>
    <cellStyle name="Note 2 2 2" xfId="12822" hidden="1"/>
    <cellStyle name="Note 2 2 2" xfId="12863" hidden="1"/>
    <cellStyle name="Note 2 2 2" xfId="12271" hidden="1"/>
    <cellStyle name="Note 2 2 2" xfId="13534" hidden="1"/>
    <cellStyle name="Note 2 2 2" xfId="13542" hidden="1"/>
    <cellStyle name="Note 2 2 2" xfId="13576" hidden="1"/>
    <cellStyle name="Note 2 2 2" xfId="13550" hidden="1"/>
    <cellStyle name="Note 2 2 2" xfId="13563" hidden="1"/>
    <cellStyle name="Note 2 2 2" xfId="13562" hidden="1"/>
    <cellStyle name="Note 2 2 2" xfId="13548" hidden="1"/>
    <cellStyle name="Note 2 2 2" xfId="13565" hidden="1"/>
    <cellStyle name="Note 2 2 2" xfId="13573" hidden="1"/>
    <cellStyle name="Note 2 2 2" xfId="13547" hidden="1"/>
    <cellStyle name="Note 2 2 2" xfId="13566" hidden="1"/>
    <cellStyle name="Note 2 2 2" xfId="13567" hidden="1"/>
    <cellStyle name="Note 2 2 2" xfId="13569" hidden="1"/>
    <cellStyle name="Note 2 2 2" xfId="13572" hidden="1"/>
    <cellStyle name="Note 2 2 2" xfId="13568" hidden="1"/>
    <cellStyle name="Note 2 2 2" xfId="13560" hidden="1"/>
    <cellStyle name="Note 2 2 2" xfId="13546" hidden="1"/>
    <cellStyle name="Note 2 2 2" xfId="13556" hidden="1"/>
    <cellStyle name="Note 2 2 2" xfId="13549" hidden="1"/>
    <cellStyle name="Note 2 2 2" xfId="13564" hidden="1"/>
    <cellStyle name="Note 2 2 2" xfId="13574" hidden="1"/>
    <cellStyle name="Note 2 2 2" xfId="13561" hidden="1"/>
    <cellStyle name="Note 2 2 2" xfId="13552" hidden="1"/>
    <cellStyle name="Note 2 2 2" xfId="13559" hidden="1"/>
    <cellStyle name="Note 2 2 2" xfId="13570" hidden="1"/>
    <cellStyle name="Note 2 2 2" xfId="13579" hidden="1"/>
    <cellStyle name="Note 2 2 2" xfId="13583" hidden="1"/>
    <cellStyle name="Note 2 2 2" xfId="13582" hidden="1"/>
    <cellStyle name="Note 2 2 2" xfId="13588" hidden="1"/>
    <cellStyle name="Note 2 2 2" xfId="13586" hidden="1"/>
    <cellStyle name="Note 2 2 2" xfId="13587" hidden="1"/>
    <cellStyle name="Note 2 2 2" xfId="13589" hidden="1"/>
    <cellStyle name="Note 2 2 2" xfId="13585" hidden="1"/>
    <cellStyle name="Note 2 2 2" xfId="13584" hidden="1"/>
    <cellStyle name="Note 2 2 2" xfId="7769" hidden="1"/>
    <cellStyle name="Note 2 2 2" xfId="5794" hidden="1"/>
    <cellStyle name="Note 2 2 2" xfId="7047" hidden="1"/>
    <cellStyle name="Note 2 2 2" xfId="7082" hidden="1"/>
    <cellStyle name="Note 2 2 2" xfId="7459" hidden="1"/>
    <cellStyle name="Note 2 2 2" xfId="6465" hidden="1"/>
    <cellStyle name="Note 2 2 2" xfId="7286" hidden="1"/>
    <cellStyle name="Note 2 2 2" xfId="7708" hidden="1"/>
    <cellStyle name="Note 2 2 2" xfId="7576" hidden="1"/>
    <cellStyle name="Note 2 2 2" xfId="5987" hidden="1"/>
    <cellStyle name="Note 2 2 2" xfId="7748" hidden="1"/>
    <cellStyle name="Note 2 2 2" xfId="6703" hidden="1"/>
    <cellStyle name="Note 2 2 2" xfId="6616" hidden="1"/>
    <cellStyle name="Note 2 2 2" xfId="7206" hidden="1"/>
    <cellStyle name="Note 2 2 2" xfId="5980" hidden="1"/>
    <cellStyle name="Note 2 2 2" xfId="5727" hidden="1"/>
    <cellStyle name="Note 2 2 2" xfId="6177" hidden="1"/>
    <cellStyle name="Note 2 2 2" xfId="7163" hidden="1"/>
    <cellStyle name="Note 2 2 2" xfId="5791" hidden="1"/>
    <cellStyle name="Note 2 2 2" xfId="6677" hidden="1"/>
    <cellStyle name="Note 2 2 2" xfId="7176" hidden="1"/>
    <cellStyle name="Note 2 2 2" xfId="6614" hidden="1"/>
    <cellStyle name="Note 2 2 2" xfId="7169" hidden="1"/>
    <cellStyle name="Note 2 2 2" xfId="6771" hidden="1"/>
    <cellStyle name="Note 2 2 2" xfId="6043" hidden="1"/>
    <cellStyle name="Note 2 2 2" xfId="6455" hidden="1"/>
    <cellStyle name="Note 2 2 2" xfId="7248" hidden="1"/>
    <cellStyle name="Note 2 2 2" xfId="9369" hidden="1"/>
    <cellStyle name="Note 2 2 2" xfId="7283" hidden="1"/>
    <cellStyle name="Note 2 2 2" xfId="5866" hidden="1"/>
    <cellStyle name="Note 2 2 2" xfId="6370" hidden="1"/>
    <cellStyle name="Note 2 2 2" xfId="6407" hidden="1"/>
    <cellStyle name="Note 2 2 2" xfId="13631" hidden="1"/>
    <cellStyle name="Note 2 2 2" xfId="5771" hidden="1"/>
    <cellStyle name="Note 2 2 2" xfId="13615" hidden="1"/>
    <cellStyle name="Note 2 2 2" xfId="13614" hidden="1"/>
    <cellStyle name="Note 2 2 2" xfId="6223" hidden="1"/>
    <cellStyle name="Note 2 2 2" xfId="13619" hidden="1"/>
    <cellStyle name="Note 2 2 2" xfId="13627" hidden="1"/>
    <cellStyle name="Note 2 2 2" xfId="7041" hidden="1"/>
    <cellStyle name="Note 2 2 2" xfId="13620" hidden="1"/>
    <cellStyle name="Note 2 2 2" xfId="13621" hidden="1"/>
    <cellStyle name="Note 2 2 2" xfId="13623" hidden="1"/>
    <cellStyle name="Note 2 2 2" xfId="13626" hidden="1"/>
    <cellStyle name="Note 2 2 2" xfId="13622" hidden="1"/>
    <cellStyle name="Note 2 2 2" xfId="13610" hidden="1"/>
    <cellStyle name="Note 2 2 2" xfId="6925" hidden="1"/>
    <cellStyle name="Note 2 2 2" xfId="7725" hidden="1"/>
    <cellStyle name="Note 2 2 2" xfId="7091" hidden="1"/>
    <cellStyle name="Note 2 2 2" xfId="13616" hidden="1"/>
    <cellStyle name="Note 2 2 2" xfId="13628" hidden="1"/>
    <cellStyle name="Note 2 2 2" xfId="13611" hidden="1"/>
    <cellStyle name="Note 2 2 2" xfId="5877" hidden="1"/>
    <cellStyle name="Note 2 2 2" xfId="13609" hidden="1"/>
    <cellStyle name="Note 2 2 2" xfId="13625" hidden="1"/>
    <cellStyle name="Note 2 2 2" xfId="13634" hidden="1"/>
    <cellStyle name="Note 2 2 2" xfId="13642" hidden="1"/>
    <cellStyle name="Note 2 2 2" xfId="13641" hidden="1"/>
    <cellStyle name="Note 2 2 2" xfId="13654" hidden="1"/>
    <cellStyle name="Note 2 2 2" xfId="13646" hidden="1"/>
    <cellStyle name="Note 2 2 2" xfId="13649" hidden="1"/>
    <cellStyle name="Note 2 2 2" xfId="13656" hidden="1"/>
    <cellStyle name="Note 2 2 2" xfId="13645" hidden="1"/>
    <cellStyle name="Note 2 2 2" xfId="13644" hidden="1"/>
    <cellStyle name="Note 2 2 2" xfId="14053" hidden="1"/>
    <cellStyle name="Note 2 2 2" xfId="14204" hidden="1"/>
    <cellStyle name="Note 2 2 2" xfId="14209" hidden="1"/>
    <cellStyle name="Note 2 2 2" xfId="14210" hidden="1"/>
    <cellStyle name="Note 2 2 2" xfId="14227" hidden="1"/>
    <cellStyle name="Note 2 2 2" xfId="14213" hidden="1"/>
    <cellStyle name="Note 2 2 2" xfId="14214" hidden="1"/>
    <cellStyle name="Note 2 2 2" xfId="14220" hidden="1"/>
    <cellStyle name="Note 2 2 2" xfId="14409" hidden="1"/>
    <cellStyle name="Note 2 2 2" xfId="14447" hidden="1"/>
    <cellStyle name="Note 2 2 2" xfId="14247" hidden="1"/>
    <cellStyle name="Note 2 2 2" xfId="14233" hidden="1"/>
    <cellStyle name="Note 2 2 2" xfId="14237" hidden="1"/>
    <cellStyle name="Note 2 2 2" xfId="14449" hidden="1"/>
    <cellStyle name="Note 2 2 2" xfId="14229" hidden="1"/>
    <cellStyle name="Note 2 2 2" xfId="14440" hidden="1"/>
    <cellStyle name="Note 2 2 2" xfId="14444" hidden="1"/>
    <cellStyle name="Note 2 2 2" xfId="14238" hidden="1"/>
    <cellStyle name="Note 2 2 2" xfId="14232" hidden="1"/>
    <cellStyle name="Note 2 2 2" xfId="14466" hidden="1"/>
    <cellStyle name="Note 2 2 2" xfId="14471" hidden="1"/>
    <cellStyle name="Note 2 2 2" xfId="14468" hidden="1"/>
    <cellStyle name="Note 2 2 2" xfId="14469" hidden="1"/>
    <cellStyle name="Note 2 2 2" xfId="14463" hidden="1"/>
    <cellStyle name="Note 2 2 2" xfId="14458" hidden="1"/>
    <cellStyle name="Note 2 2 2" xfId="14465" hidden="1"/>
    <cellStyle name="Note 2 2 2" xfId="14461" hidden="1"/>
    <cellStyle name="Note 2 2 2" xfId="14457" hidden="1"/>
    <cellStyle name="Note 2 2 2" xfId="14470" hidden="1"/>
    <cellStyle name="Note 2 2 2" xfId="14473" hidden="1"/>
    <cellStyle name="Note 2 2 2" xfId="14477" hidden="1"/>
    <cellStyle name="Note 2 2 2" xfId="14492" hidden="1"/>
    <cellStyle name="Note 2 2 2" xfId="14533" hidden="1"/>
    <cellStyle name="Note 2 2 2" xfId="14501" hidden="1"/>
    <cellStyle name="Note 2 2 2" xfId="14520" hidden="1"/>
    <cellStyle name="Note 2 2 2" xfId="14519" hidden="1"/>
    <cellStyle name="Note 2 2 2" xfId="14499" hidden="1"/>
    <cellStyle name="Note 2 2 2" xfId="14522" hidden="1"/>
    <cellStyle name="Note 2 2 2" xfId="14530" hidden="1"/>
    <cellStyle name="Note 2 2 2" xfId="14498" hidden="1"/>
    <cellStyle name="Note 2 2 2" xfId="14523" hidden="1"/>
    <cellStyle name="Note 2 2 2" xfId="14524" hidden="1"/>
    <cellStyle name="Note 2 2 2" xfId="14526" hidden="1"/>
    <cellStyle name="Note 2 2 2" xfId="14529" hidden="1"/>
    <cellStyle name="Note 2 2 2" xfId="14525" hidden="1"/>
    <cellStyle name="Note 2 2 2" xfId="14517" hidden="1"/>
    <cellStyle name="Note 2 2 2" xfId="14497" hidden="1"/>
    <cellStyle name="Note 2 2 2" xfId="14511" hidden="1"/>
    <cellStyle name="Note 2 2 2" xfId="14500" hidden="1"/>
    <cellStyle name="Note 2 2 2" xfId="14521" hidden="1"/>
    <cellStyle name="Note 2 2 2" xfId="14531" hidden="1"/>
    <cellStyle name="Note 2 2 2" xfId="14518" hidden="1"/>
    <cellStyle name="Note 2 2 2" xfId="14504" hidden="1"/>
    <cellStyle name="Note 2 2 2" xfId="14515" hidden="1"/>
    <cellStyle name="Note 2 2 2" xfId="14527" hidden="1"/>
    <cellStyle name="Note 2 2 2" xfId="14536" hidden="1"/>
    <cellStyle name="Note 2 2 2" xfId="14541" hidden="1"/>
    <cellStyle name="Note 2 2 2" xfId="14540" hidden="1"/>
    <cellStyle name="Note 2 2 2" xfId="14548" hidden="1"/>
    <cellStyle name="Note 2 2 2" xfId="14544" hidden="1"/>
    <cellStyle name="Note 2 2 2" xfId="14545" hidden="1"/>
    <cellStyle name="Note 2 2 2" xfId="14549" hidden="1"/>
    <cellStyle name="Note 2 2 2" xfId="14543" hidden="1"/>
    <cellStyle name="Note 2 2 2" xfId="14542" hidden="1"/>
    <cellStyle name="Note 2 2 2" xfId="14050" hidden="1"/>
    <cellStyle name="Note 2 2 2" xfId="14374" hidden="1"/>
    <cellStyle name="Note 2 2 2" xfId="14342" hidden="1"/>
    <cellStyle name="Note 2 2 2" xfId="14581" hidden="1"/>
    <cellStyle name="Note 2 2 2" xfId="14565" hidden="1"/>
    <cellStyle name="Note 2 2 2" xfId="13804" hidden="1"/>
    <cellStyle name="Note 2 2 2" xfId="14482" hidden="1"/>
    <cellStyle name="Note 2 2 2" xfId="14341" hidden="1"/>
    <cellStyle name="Note 2 2 2" xfId="13791" hidden="1"/>
    <cellStyle name="Note 2 2 2" xfId="14061" hidden="1"/>
    <cellStyle name="Note 2 2 2" xfId="14318" hidden="1"/>
    <cellStyle name="Note 2 2 2" xfId="14028" hidden="1"/>
    <cellStyle name="Note 2 2 2" xfId="13799" hidden="1"/>
    <cellStyle name="Note 2 2 2" xfId="7610" hidden="1"/>
    <cellStyle name="Note 2 2 2" xfId="13870" hidden="1"/>
    <cellStyle name="Note 2 2 2" xfId="13801" hidden="1"/>
    <cellStyle name="Note 2 2 2" xfId="13874" hidden="1"/>
    <cellStyle name="Note 2 2 2" xfId="14319" hidden="1"/>
    <cellStyle name="Note 2 2 2" xfId="14091" hidden="1"/>
    <cellStyle name="Note 2 2 2" xfId="13789" hidden="1"/>
    <cellStyle name="Note 2 2 2" xfId="13863" hidden="1"/>
    <cellStyle name="Note 2 2 2" xfId="14311" hidden="1"/>
    <cellStyle name="Note 2 2 2" xfId="13861" hidden="1"/>
    <cellStyle name="Note 2 2 2" xfId="14312" hidden="1"/>
    <cellStyle name="Note 2 2 2" xfId="14314" hidden="1"/>
    <cellStyle name="Note 2 2 2" xfId="13866" hidden="1"/>
    <cellStyle name="Note 2 2 2" xfId="13864" hidden="1"/>
    <cellStyle name="Note 2 2 2" xfId="14315" hidden="1"/>
    <cellStyle name="Note 2 2 2" xfId="13813" hidden="1"/>
    <cellStyle name="Note 2 2 2" xfId="13862" hidden="1"/>
    <cellStyle name="Note 2 2 2" xfId="13859" hidden="1"/>
    <cellStyle name="Note 2 2 2" xfId="7661" hidden="1"/>
    <cellStyle name="Note 2 2 2" xfId="14596" hidden="1"/>
    <cellStyle name="Note 2 2 2" xfId="14634" hidden="1"/>
    <cellStyle name="Note 2 2 2" xfId="14604" hidden="1"/>
    <cellStyle name="Note 2 2 2" xfId="14621" hidden="1"/>
    <cellStyle name="Note 2 2 2" xfId="14620" hidden="1"/>
    <cellStyle name="Note 2 2 2" xfId="14602" hidden="1"/>
    <cellStyle name="Note 2 2 2" xfId="14623" hidden="1"/>
    <cellStyle name="Note 2 2 2" xfId="14631" hidden="1"/>
    <cellStyle name="Note 2 2 2" xfId="14601" hidden="1"/>
    <cellStyle name="Note 2 2 2" xfId="14624" hidden="1"/>
    <cellStyle name="Note 2 2 2" xfId="14625" hidden="1"/>
    <cellStyle name="Note 2 2 2" xfId="14627" hidden="1"/>
    <cellStyle name="Note 2 2 2" xfId="14630" hidden="1"/>
    <cellStyle name="Note 2 2 2" xfId="14626" hidden="1"/>
    <cellStyle name="Note 2 2 2" xfId="14618" hidden="1"/>
    <cellStyle name="Note 2 2 2" xfId="14600" hidden="1"/>
    <cellStyle name="Note 2 2 2" xfId="14613" hidden="1"/>
    <cellStyle name="Note 2 2 2" xfId="14603" hidden="1"/>
    <cellStyle name="Note 2 2 2" xfId="14622" hidden="1"/>
    <cellStyle name="Note 2 2 2" xfId="14632" hidden="1"/>
    <cellStyle name="Note 2 2 2" xfId="14619" hidden="1"/>
    <cellStyle name="Note 2 2 2" xfId="14606" hidden="1"/>
    <cellStyle name="Note 2 2 2" xfId="14617" hidden="1"/>
    <cellStyle name="Note 2 2 2" xfId="14628" hidden="1"/>
    <cellStyle name="Note 2 2 2" xfId="14637" hidden="1"/>
    <cellStyle name="Note 2 2 2" xfId="14643" hidden="1"/>
    <cellStyle name="Note 2 2 2" xfId="14642" hidden="1"/>
    <cellStyle name="Note 2 2 2" xfId="14650" hidden="1"/>
    <cellStyle name="Note 2 2 2" xfId="14647" hidden="1"/>
    <cellStyle name="Note 2 2 2" xfId="14648" hidden="1"/>
    <cellStyle name="Note 2 2 2" xfId="14652" hidden="1"/>
    <cellStyle name="Note 2 2 2" xfId="14646" hidden="1"/>
    <cellStyle name="Note 2 2 2" xfId="14645" hidden="1"/>
    <cellStyle name="Note 2 2 2" xfId="14414" hidden="1"/>
    <cellStyle name="Note 2 2 2" xfId="13936" hidden="1"/>
    <cellStyle name="Note 2 2 2" xfId="14256" hidden="1"/>
    <cellStyle name="Note 2 2 2" xfId="14142" hidden="1"/>
    <cellStyle name="Note 2 2 2" xfId="14207" hidden="1"/>
    <cellStyle name="Note 2 2 2" xfId="14136" hidden="1"/>
    <cellStyle name="Note 2 2 2" xfId="14257" hidden="1"/>
    <cellStyle name="Note 2 2 2" xfId="14480" hidden="1"/>
    <cellStyle name="Note 2 2 2" xfId="14283" hidden="1"/>
    <cellStyle name="Note 2 2 2" xfId="14299" hidden="1"/>
    <cellStyle name="Note 2 2 2" xfId="13825" hidden="1"/>
    <cellStyle name="Note 2 2 2" xfId="13958" hidden="1"/>
    <cellStyle name="Note 2 2 2" xfId="14439" hidden="1"/>
    <cellStyle name="Note 2 2 2" xfId="14030" hidden="1"/>
    <cellStyle name="Note 2 2 2" xfId="14160" hidden="1"/>
    <cellStyle name="Note 2 2 2" xfId="14290" hidden="1"/>
    <cellStyle name="Note 2 2 2" xfId="13759" hidden="1"/>
    <cellStyle name="Note 2 2 2" xfId="14392" hidden="1"/>
    <cellStyle name="Note 2 2 2" xfId="13909" hidden="1"/>
    <cellStyle name="Note 2 2 2" xfId="13726" hidden="1"/>
    <cellStyle name="Note 2 2 2" xfId="14667" hidden="1"/>
    <cellStyle name="Note 2 2 2" xfId="14575" hidden="1"/>
    <cellStyle name="Note 2 2 2" xfId="14037" hidden="1"/>
    <cellStyle name="Note 2 2 2" xfId="14426" hidden="1"/>
    <cellStyle name="Note 2 2 2" xfId="14657" hidden="1"/>
    <cellStyle name="Note 2 2 2" xfId="13724" hidden="1"/>
    <cellStyle name="Note 2 2 2" xfId="13997" hidden="1"/>
    <cellStyle name="Note 2 2 2" xfId="13913" hidden="1"/>
    <cellStyle name="Note 2 2 2" xfId="14006" hidden="1"/>
    <cellStyle name="Note 2 2 2" xfId="14668" hidden="1"/>
    <cellStyle name="Note 2 2 2" xfId="14671" hidden="1"/>
    <cellStyle name="Note 2 2 2" xfId="14683" hidden="1"/>
    <cellStyle name="Note 2 2 2" xfId="14725" hidden="1"/>
    <cellStyle name="Note 2 2 2" xfId="14692" hidden="1"/>
    <cellStyle name="Note 2 2 2" xfId="14711" hidden="1"/>
    <cellStyle name="Note 2 2 2" xfId="14710" hidden="1"/>
    <cellStyle name="Note 2 2 2" xfId="14690" hidden="1"/>
    <cellStyle name="Note 2 2 2" xfId="14713" hidden="1"/>
    <cellStyle name="Note 2 2 2" xfId="14721" hidden="1"/>
    <cellStyle name="Note 2 2 2" xfId="14689" hidden="1"/>
    <cellStyle name="Note 2 2 2" xfId="14714" hidden="1"/>
    <cellStyle name="Note 2 2 2" xfId="14715" hidden="1"/>
    <cellStyle name="Note 2 2 2" xfId="14717" hidden="1"/>
    <cellStyle name="Note 2 2 2" xfId="14720" hidden="1"/>
    <cellStyle name="Note 2 2 2" xfId="14716" hidden="1"/>
    <cellStyle name="Note 2 2 2" xfId="14706" hidden="1"/>
    <cellStyle name="Note 2 2 2" xfId="14688" hidden="1"/>
    <cellStyle name="Note 2 2 2" xfId="14701" hidden="1"/>
    <cellStyle name="Note 2 2 2" xfId="14691" hidden="1"/>
    <cellStyle name="Note 2 2 2" xfId="14712" hidden="1"/>
    <cellStyle name="Note 2 2 2" xfId="14722" hidden="1"/>
    <cellStyle name="Note 2 2 2" xfId="14707" hidden="1"/>
    <cellStyle name="Note 2 2 2" xfId="14695" hidden="1"/>
    <cellStyle name="Note 2 2 2" xfId="14705" hidden="1"/>
    <cellStyle name="Note 2 2 2" xfId="14718" hidden="1"/>
    <cellStyle name="Note 2 2 2" xfId="14728" hidden="1"/>
    <cellStyle name="Note 2 2 2" xfId="14733" hidden="1"/>
    <cellStyle name="Note 2 2 2" xfId="14732" hidden="1"/>
    <cellStyle name="Note 2 2 2" xfId="14739" hidden="1"/>
    <cellStyle name="Note 2 2 2" xfId="14737" hidden="1"/>
    <cellStyle name="Note 2 2 2" xfId="14738" hidden="1"/>
    <cellStyle name="Note 2 2 2" xfId="14741" hidden="1"/>
    <cellStyle name="Note 2 2 2" xfId="14736" hidden="1"/>
    <cellStyle name="Note 2 2 2" xfId="14735" hidden="1"/>
    <cellStyle name="Note 2 2 2" xfId="13842" hidden="1"/>
    <cellStyle name="Note 2 2 2" xfId="14058" hidden="1"/>
    <cellStyle name="Note 2 2 2" xfId="14277" hidden="1"/>
    <cellStyle name="Note 2 2 2" xfId="13882" hidden="1"/>
    <cellStyle name="Note 2 2 2" xfId="14323" hidden="1"/>
    <cellStyle name="Note 2 2 2" xfId="13796" hidden="1"/>
    <cellStyle name="Note 2 2 2" xfId="14403" hidden="1"/>
    <cellStyle name="Note 2 2 2" xfId="13879" hidden="1"/>
    <cellStyle name="Note 2 2 2" xfId="14281" hidden="1"/>
    <cellStyle name="Note 2 2 2" xfId="13951" hidden="1"/>
    <cellStyle name="Note 2 2 2" xfId="14130" hidden="1"/>
    <cellStyle name="Note 2 2 2" xfId="13950" hidden="1"/>
    <cellStyle name="Note 2 2 2" xfId="14288" hidden="1"/>
    <cellStyle name="Note 2 2 2" xfId="14208" hidden="1"/>
    <cellStyle name="Note 2 2 2" xfId="13942" hidden="1"/>
    <cellStyle name="Note 2 2 2" xfId="13733" hidden="1"/>
    <cellStyle name="Note 2 2 2" xfId="14496" hidden="1"/>
    <cellStyle name="Note 2 2 2" xfId="14031" hidden="1"/>
    <cellStyle name="Note 2 2 2" xfId="14649" hidden="1"/>
    <cellStyle name="Note 2 2 2" xfId="14138" hidden="1"/>
    <cellStyle name="Note 2 2 2" xfId="14558" hidden="1"/>
    <cellStyle name="Note 2 2 2" xfId="13881" hidden="1"/>
    <cellStyle name="Note 2 2 2" xfId="13777" hidden="1"/>
    <cellStyle name="Note 2 2 2" xfId="14464" hidden="1"/>
    <cellStyle name="Note 2 2 2" xfId="14045" hidden="1"/>
    <cellStyle name="Note 2 2 2" xfId="13959" hidden="1"/>
    <cellStyle name="Note 2 2 2" xfId="14087" hidden="1"/>
    <cellStyle name="Note 2 2 2" xfId="13938" hidden="1"/>
    <cellStyle name="Note 2 2 2" xfId="13989" hidden="1"/>
    <cellStyle name="Note 2 2 2" xfId="14321" hidden="1"/>
    <cellStyle name="Note 2 2 2" xfId="14380" hidden="1"/>
    <cellStyle name="Note 2 2 2" xfId="14192" hidden="1"/>
    <cellStyle name="Note 2 2 2" xfId="14764" hidden="1"/>
    <cellStyle name="Note 2 2 2" xfId="14804" hidden="1"/>
    <cellStyle name="Note 2 2 2" xfId="14772" hidden="1"/>
    <cellStyle name="Note 2 2 2" xfId="14790" hidden="1"/>
    <cellStyle name="Note 2 2 2" xfId="14789" hidden="1"/>
    <cellStyle name="Note 2 2 2" xfId="14770" hidden="1"/>
    <cellStyle name="Note 2 2 2" xfId="14792" hidden="1"/>
    <cellStyle name="Note 2 2 2" xfId="14800" hidden="1"/>
    <cellStyle name="Note 2 2 2" xfId="14769" hidden="1"/>
    <cellStyle name="Note 2 2 2" xfId="14793" hidden="1"/>
    <cellStyle name="Note 2 2 2" xfId="14794" hidden="1"/>
    <cellStyle name="Note 2 2 2" xfId="14796" hidden="1"/>
    <cellStyle name="Note 2 2 2" xfId="14799" hidden="1"/>
    <cellStyle name="Note 2 2 2" xfId="14795" hidden="1"/>
    <cellStyle name="Note 2 2 2" xfId="14786" hidden="1"/>
    <cellStyle name="Note 2 2 2" xfId="14768" hidden="1"/>
    <cellStyle name="Note 2 2 2" xfId="14781" hidden="1"/>
    <cellStyle name="Note 2 2 2" xfId="14771" hidden="1"/>
    <cellStyle name="Note 2 2 2" xfId="14791" hidden="1"/>
    <cellStyle name="Note 2 2 2" xfId="14801" hidden="1"/>
    <cellStyle name="Note 2 2 2" xfId="14787" hidden="1"/>
    <cellStyle name="Note 2 2 2" xfId="14775" hidden="1"/>
    <cellStyle name="Note 2 2 2" xfId="14785" hidden="1"/>
    <cellStyle name="Note 2 2 2" xfId="14797" hidden="1"/>
    <cellStyle name="Note 2 2 2" xfId="14807" hidden="1"/>
    <cellStyle name="Note 2 2 2" xfId="14813" hidden="1"/>
    <cellStyle name="Note 2 2 2" xfId="14812" hidden="1"/>
    <cellStyle name="Note 2 2 2" xfId="14821" hidden="1"/>
    <cellStyle name="Note 2 2 2" xfId="14816" hidden="1"/>
    <cellStyle name="Note 2 2 2" xfId="14818" hidden="1"/>
    <cellStyle name="Note 2 2 2" xfId="14822" hidden="1"/>
    <cellStyle name="Note 2 2 2" xfId="14815" hidden="1"/>
    <cellStyle name="Note 2 2 2" xfId="14814" hidden="1"/>
    <cellStyle name="Note 2 2 2" xfId="14748" hidden="1"/>
    <cellStyle name="Note 2 2 2" xfId="14746" hidden="1"/>
    <cellStyle name="Note 2 2 2" xfId="14577" hidden="1"/>
    <cellStyle name="Note 2 2 2" xfId="13720" hidden="1"/>
    <cellStyle name="Note 2 2 2" xfId="14367" hidden="1"/>
    <cellStyle name="Note 2 2 2" xfId="14135" hidden="1"/>
    <cellStyle name="Note 2 2 2" xfId="14398" hidden="1"/>
    <cellStyle name="Note 2 2 2" xfId="14572" hidden="1"/>
    <cellStyle name="Note 2 2 2" xfId="13865" hidden="1"/>
    <cellStyle name="Note 2 2 2" xfId="13765" hidden="1"/>
    <cellStyle name="Note 2 2 2" xfId="14157" hidden="1"/>
    <cellStyle name="Note 2 2 2" xfId="14744" hidden="1"/>
    <cellStyle name="Note 2 2 2" xfId="14099" hidden="1"/>
    <cellStyle name="Note 2 2 2" xfId="14423" hidden="1"/>
    <cellStyle name="Note 2 2 2" xfId="14078" hidden="1"/>
    <cellStyle name="Note 2 2 2" xfId="14261" hidden="1"/>
    <cellStyle name="Note 2 2 2" xfId="13872" hidden="1"/>
    <cellStyle name="Note 2 2 2" xfId="14274" hidden="1"/>
    <cellStyle name="Note 2 2 2" xfId="14005" hidden="1"/>
    <cellStyle name="Note 2 2 2" xfId="14287" hidden="1"/>
    <cellStyle name="Note 2 2 2" xfId="13918" hidden="1"/>
    <cellStyle name="Note 2 2 2" xfId="14672" hidden="1"/>
    <cellStyle name="Note 2 2 2" xfId="14351" hidden="1"/>
    <cellStyle name="Note 2 2 2" xfId="14348" hidden="1"/>
    <cellStyle name="Note 2 2 2" xfId="14003" hidden="1"/>
    <cellStyle name="Note 2 2 2" xfId="13920" hidden="1"/>
    <cellStyle name="Note 2 2 2" xfId="14011" hidden="1"/>
    <cellStyle name="Note 2 2 2" xfId="14280" hidden="1"/>
    <cellStyle name="Note 2 2 2" xfId="14750" hidden="1"/>
    <cellStyle name="Note 2 2 2" xfId="13869" hidden="1"/>
    <cellStyle name="Note 2 2 2" xfId="14293" hidden="1"/>
    <cellStyle name="Note 2 2 2" xfId="14842" hidden="1"/>
    <cellStyle name="Note 2 2 2" xfId="14882" hidden="1"/>
    <cellStyle name="Note 2 2 2" xfId="14850" hidden="1"/>
    <cellStyle name="Note 2 2 2" xfId="14869" hidden="1"/>
    <cellStyle name="Note 2 2 2" xfId="14868" hidden="1"/>
    <cellStyle name="Note 2 2 2" xfId="14848" hidden="1"/>
    <cellStyle name="Note 2 2 2" xfId="14871" hidden="1"/>
    <cellStyle name="Note 2 2 2" xfId="14879" hidden="1"/>
    <cellStyle name="Note 2 2 2" xfId="14847" hidden="1"/>
    <cellStyle name="Note 2 2 2" xfId="14872" hidden="1"/>
    <cellStyle name="Note 2 2 2" xfId="14873" hidden="1"/>
    <cellStyle name="Note 2 2 2" xfId="14875" hidden="1"/>
    <cellStyle name="Note 2 2 2" xfId="14878" hidden="1"/>
    <cellStyle name="Note 2 2 2" xfId="14874" hidden="1"/>
    <cellStyle name="Note 2 2 2" xfId="14865" hidden="1"/>
    <cellStyle name="Note 2 2 2" xfId="14846" hidden="1"/>
    <cellStyle name="Note 2 2 2" xfId="14859" hidden="1"/>
    <cellStyle name="Note 2 2 2" xfId="14849" hidden="1"/>
    <cellStyle name="Note 2 2 2" xfId="14870" hidden="1"/>
    <cellStyle name="Note 2 2 2" xfId="14880" hidden="1"/>
    <cellStyle name="Note 2 2 2" xfId="14866" hidden="1"/>
    <cellStyle name="Note 2 2 2" xfId="14853" hidden="1"/>
    <cellStyle name="Note 2 2 2" xfId="14863" hidden="1"/>
    <cellStyle name="Note 2 2 2" xfId="14876" hidden="1"/>
    <cellStyle name="Note 2 2 2" xfId="14885" hidden="1"/>
    <cellStyle name="Note 2 2 2" xfId="14889" hidden="1"/>
    <cellStyle name="Note 2 2 2" xfId="14888" hidden="1"/>
    <cellStyle name="Note 2 2 2" xfId="14895" hidden="1"/>
    <cellStyle name="Note 2 2 2" xfId="14892" hidden="1"/>
    <cellStyle name="Note 2 2 2" xfId="14893" hidden="1"/>
    <cellStyle name="Note 2 2 2" xfId="14896" hidden="1"/>
    <cellStyle name="Note 2 2 2" xfId="14891" hidden="1"/>
    <cellStyle name="Note 2 2 2" xfId="14890" hidden="1"/>
    <cellStyle name="Note 2 2 2" xfId="14073" hidden="1"/>
    <cellStyle name="Note 2 2 2" xfId="14354" hidden="1"/>
    <cellStyle name="Note 2 2 2" xfId="14401" hidden="1"/>
    <cellStyle name="Note 2 2 2" xfId="14820" hidden="1"/>
    <cellStyle name="Note 2 2 2" xfId="14333" hidden="1"/>
    <cellStyle name="Note 2 2 2" xfId="14324" hidden="1"/>
    <cellStyle name="Note 2 2 2" xfId="14043" hidden="1"/>
    <cellStyle name="Note 2 2 2" xfId="14910" hidden="1"/>
    <cellStyle name="Note 2 2 2" xfId="14673" hidden="1"/>
    <cellStyle name="Note 2 2 2" xfId="14077" hidden="1"/>
    <cellStyle name="Note 2 2 2" xfId="14212" hidden="1"/>
    <cellStyle name="Note 2 2 2" xfId="14905" hidden="1"/>
    <cellStyle name="Note 2 2 2" xfId="13843" hidden="1"/>
    <cellStyle name="Note 2 2 2" xfId="14137" hidden="1"/>
    <cellStyle name="Note 2 2 2" xfId="14435" hidden="1"/>
    <cellStyle name="Note 2 2 2" xfId="13901" hidden="1"/>
    <cellStyle name="Note 2 2 2" xfId="14308" hidden="1"/>
    <cellStyle name="Note 2 2 2" xfId="13893" hidden="1"/>
    <cellStyle name="Note 2 2 2" xfId="14564" hidden="1"/>
    <cellStyle name="Note 2 2 2" xfId="13756" hidden="1"/>
    <cellStyle name="Note 2 2 2" xfId="13873" hidden="1"/>
    <cellStyle name="Note 2 2 2" xfId="14336" hidden="1"/>
    <cellStyle name="Note 2 2 2" xfId="13794" hidden="1"/>
    <cellStyle name="Note 2 2 2" xfId="13779" hidden="1"/>
    <cellStyle name="Note 2 2 2" xfId="14478" hidden="1"/>
    <cellStyle name="Note 2 2 2" xfId="13731" hidden="1"/>
    <cellStyle name="Note 2 2 2" xfId="14279" hidden="1"/>
    <cellStyle name="Note 2 2 2" xfId="14451" hidden="1"/>
    <cellStyle name="Note 2 2 2" xfId="14264" hidden="1"/>
    <cellStyle name="Note 2 2 2" xfId="14155" hidden="1"/>
    <cellStyle name="Note 2 2 2" xfId="14014" hidden="1"/>
    <cellStyle name="Note 2 2 2" xfId="14140" hidden="1"/>
    <cellStyle name="Note 2 2 2" xfId="14925" hidden="1"/>
    <cellStyle name="Note 2 2 2" xfId="14968" hidden="1"/>
    <cellStyle name="Note 2 2 2" xfId="14933" hidden="1"/>
    <cellStyle name="Note 2 2 2" xfId="14952" hidden="1"/>
    <cellStyle name="Note 2 2 2" xfId="14951" hidden="1"/>
    <cellStyle name="Note 2 2 2" xfId="14931" hidden="1"/>
    <cellStyle name="Note 2 2 2" xfId="14955" hidden="1"/>
    <cellStyle name="Note 2 2 2" xfId="14964" hidden="1"/>
    <cellStyle name="Note 2 2 2" xfId="14930" hidden="1"/>
    <cellStyle name="Note 2 2 2" xfId="14956" hidden="1"/>
    <cellStyle name="Note 2 2 2" xfId="14957" hidden="1"/>
    <cellStyle name="Note 2 2 2" xfId="14959" hidden="1"/>
    <cellStyle name="Note 2 2 2" xfId="14963" hidden="1"/>
    <cellStyle name="Note 2 2 2" xfId="14958" hidden="1"/>
    <cellStyle name="Note 2 2 2" xfId="14948" hidden="1"/>
    <cellStyle name="Note 2 2 2" xfId="14929" hidden="1"/>
    <cellStyle name="Note 2 2 2" xfId="14943" hidden="1"/>
    <cellStyle name="Note 2 2 2" xfId="14932" hidden="1"/>
    <cellStyle name="Note 2 2 2" xfId="14953" hidden="1"/>
    <cellStyle name="Note 2 2 2" xfId="14965" hidden="1"/>
    <cellStyle name="Note 2 2 2" xfId="14949" hidden="1"/>
    <cellStyle name="Note 2 2 2" xfId="14936" hidden="1"/>
    <cellStyle name="Note 2 2 2" xfId="14947" hidden="1"/>
    <cellStyle name="Note 2 2 2" xfId="14961" hidden="1"/>
    <cellStyle name="Note 2 2 2" xfId="14971" hidden="1"/>
    <cellStyle name="Note 2 2 2" xfId="14976" hidden="1"/>
    <cellStyle name="Note 2 2 2" xfId="14975" hidden="1"/>
    <cellStyle name="Note 2 2 2" xfId="14982" hidden="1"/>
    <cellStyle name="Note 2 2 2" xfId="14979" hidden="1"/>
    <cellStyle name="Note 2 2 2" xfId="14980" hidden="1"/>
    <cellStyle name="Note 2 2 2" xfId="14983" hidden="1"/>
    <cellStyle name="Note 2 2 2" xfId="14978" hidden="1"/>
    <cellStyle name="Note 2 2 2" xfId="14977" hidden="1"/>
    <cellStyle name="Note 2 2 2" xfId="14395" hidden="1"/>
    <cellStyle name="Note 2 2 2" xfId="14993" hidden="1"/>
    <cellStyle name="Note 2 2 2" xfId="14086" hidden="1"/>
    <cellStyle name="Note 2 2 2" xfId="13847" hidden="1"/>
    <cellStyle name="Note 2 2 2" xfId="13858" hidden="1"/>
    <cellStyle name="Note 2 2 2" xfId="14215" hidden="1"/>
    <cellStyle name="Note 2 2 2" xfId="14349" hidden="1"/>
    <cellStyle name="Note 2 2 2" xfId="14022" hidden="1"/>
    <cellStyle name="Note 2 2 2" xfId="14145" hidden="1"/>
    <cellStyle name="Note 2 2 2" xfId="14252" hidden="1"/>
    <cellStyle name="Note 2 2 2" xfId="13944" hidden="1"/>
    <cellStyle name="Note 2 2 2" xfId="14294" hidden="1"/>
    <cellStyle name="Note 2 2 2" xfId="13889" hidden="1"/>
    <cellStyle name="Note 2 2 2" xfId="14072" hidden="1"/>
    <cellStyle name="Note 2 2 2" xfId="14400" hidden="1"/>
    <cellStyle name="Note 2 2 2" xfId="14675" hidden="1"/>
    <cellStyle name="Note 2 2 2" xfId="13797" hidden="1"/>
    <cellStyle name="Note 2 2 2" xfId="14128" hidden="1"/>
    <cellStyle name="Note 2 2 2" xfId="13891" hidden="1"/>
    <cellStyle name="Note 2 2 2" xfId="14552" hidden="1"/>
    <cellStyle name="Note 2 2 2" xfId="14002" hidden="1"/>
    <cellStyle name="Note 2 2 2" xfId="14344" hidden="1"/>
    <cellStyle name="Note 2 2 2" xfId="13845" hidden="1"/>
    <cellStyle name="Note 2 2 2" xfId="14129" hidden="1"/>
    <cellStyle name="Note 2 2 2" xfId="13768" hidden="1"/>
    <cellStyle name="Note 2 2 2" xfId="13821" hidden="1"/>
    <cellStyle name="Note 2 2 2" xfId="14421" hidden="1"/>
    <cellStyle name="Note 2 2 2" xfId="14338" hidden="1"/>
    <cellStyle name="Note 2 2 2" xfId="13856" hidden="1"/>
    <cellStyle name="Note 2 2 2" xfId="14582" hidden="1"/>
    <cellStyle name="Note 2 2 2" xfId="14996" hidden="1"/>
    <cellStyle name="Note 2 2 2" xfId="15011" hidden="1"/>
    <cellStyle name="Note 2 2 2" xfId="15048" hidden="1"/>
    <cellStyle name="Note 2 2 2" xfId="15019" hidden="1"/>
    <cellStyle name="Note 2 2 2" xfId="15035" hidden="1"/>
    <cellStyle name="Note 2 2 2" xfId="15034" hidden="1"/>
    <cellStyle name="Note 2 2 2" xfId="15017" hidden="1"/>
    <cellStyle name="Note 2 2 2" xfId="15037" hidden="1"/>
    <cellStyle name="Note 2 2 2" xfId="15045" hidden="1"/>
    <cellStyle name="Note 2 2 2" xfId="15016" hidden="1"/>
    <cellStyle name="Note 2 2 2" xfId="15038" hidden="1"/>
    <cellStyle name="Note 2 2 2" xfId="15039" hidden="1"/>
    <cellStyle name="Note 2 2 2" xfId="15041" hidden="1"/>
    <cellStyle name="Note 2 2 2" xfId="15044" hidden="1"/>
    <cellStyle name="Note 2 2 2" xfId="15040" hidden="1"/>
    <cellStyle name="Note 2 2 2" xfId="15032" hidden="1"/>
    <cellStyle name="Note 2 2 2" xfId="15015" hidden="1"/>
    <cellStyle name="Note 2 2 2" xfId="15027" hidden="1"/>
    <cellStyle name="Note 2 2 2" xfId="15018" hidden="1"/>
    <cellStyle name="Note 2 2 2" xfId="15036" hidden="1"/>
    <cellStyle name="Note 2 2 2" xfId="15046" hidden="1"/>
    <cellStyle name="Note 2 2 2" xfId="15033" hidden="1"/>
    <cellStyle name="Note 2 2 2" xfId="15021" hidden="1"/>
    <cellStyle name="Note 2 2 2" xfId="15031" hidden="1"/>
    <cellStyle name="Note 2 2 2" xfId="15042" hidden="1"/>
    <cellStyle name="Note 2 2 2" xfId="15051" hidden="1"/>
    <cellStyle name="Note 2 2 2" xfId="15055" hidden="1"/>
    <cellStyle name="Note 2 2 2" xfId="15054" hidden="1"/>
    <cellStyle name="Note 2 2 2" xfId="15062" hidden="1"/>
    <cellStyle name="Note 2 2 2" xfId="15058" hidden="1"/>
    <cellStyle name="Note 2 2 2" xfId="15060" hidden="1"/>
    <cellStyle name="Note 2 2 2" xfId="15063" hidden="1"/>
    <cellStyle name="Note 2 2 2" xfId="15057" hidden="1"/>
    <cellStyle name="Note 2 2 2" xfId="15056" hidden="1"/>
    <cellStyle name="Note 2 2 2" xfId="14221" hidden="1"/>
    <cellStyle name="Note 2 2 2" xfId="14828" hidden="1"/>
    <cellStyle name="Note 2 2 2" xfId="14236" hidden="1"/>
    <cellStyle name="Note 2 2 2" xfId="13808" hidden="1"/>
    <cellStyle name="Note 2 2 2" xfId="14246" hidden="1"/>
    <cellStyle name="Note 2 2 2" xfId="14394" hidden="1"/>
    <cellStyle name="Note 2 2 2" xfId="14103" hidden="1"/>
    <cellStyle name="Note 2 2 2" xfId="14328" hidden="1"/>
    <cellStyle name="Note 2 2 2" xfId="14057" hidden="1"/>
    <cellStyle name="Note 2 2 2" xfId="14189" hidden="1"/>
    <cellStyle name="Note 2 2 2" xfId="14755" hidden="1"/>
    <cellStyle name="Note 2 2 2" xfId="14574" hidden="1"/>
    <cellStyle name="Note 2 2 2" xfId="13964" hidden="1"/>
    <cellStyle name="Note 2 2 2" xfId="14897" hidden="1"/>
    <cellStyle name="Note 2 2 2" xfId="13878" hidden="1"/>
    <cellStyle name="Note 2 2 2" xfId="14939" hidden="1"/>
    <cellStyle name="Note 2 2 2" xfId="13868" hidden="1"/>
    <cellStyle name="Note 2 2 2" xfId="14131" hidden="1"/>
    <cellStyle name="Note 2 2 2" xfId="14901" hidden="1"/>
    <cellStyle name="Note 2 2 2" xfId="13956" hidden="1"/>
    <cellStyle name="Note 2 2 2" xfId="14123" hidden="1"/>
    <cellStyle name="Note 2 2 2" xfId="13778" hidden="1"/>
    <cellStyle name="Note 2 2 2" xfId="14029" hidden="1"/>
    <cellStyle name="Note 2 2 2" xfId="13849" hidden="1"/>
    <cellStyle name="Note 2 2 2" xfId="14041" hidden="1"/>
    <cellStyle name="Note 2 2 2" xfId="14289" hidden="1"/>
    <cellStyle name="Note 2 2 2" xfId="14653" hidden="1"/>
    <cellStyle name="Note 2 2 2" xfId="14253" hidden="1"/>
    <cellStyle name="Note 2 2 2" xfId="14355" hidden="1"/>
    <cellStyle name="Note 2 2 2" xfId="14396" hidden="1"/>
    <cellStyle name="Note 2 2 2" xfId="13805" hidden="1"/>
    <cellStyle name="Note 2 2 2" xfId="15068" hidden="1"/>
    <cellStyle name="Note 2 2 2" xfId="15076" hidden="1"/>
    <cellStyle name="Note 2 2 2" xfId="15110" hidden="1"/>
    <cellStyle name="Note 2 2 2" xfId="15084" hidden="1"/>
    <cellStyle name="Note 2 2 2" xfId="15097" hidden="1"/>
    <cellStyle name="Note 2 2 2" xfId="15096" hidden="1"/>
    <cellStyle name="Note 2 2 2" xfId="15082" hidden="1"/>
    <cellStyle name="Note 2 2 2" xfId="15099" hidden="1"/>
    <cellStyle name="Note 2 2 2" xfId="15107" hidden="1"/>
    <cellStyle name="Note 2 2 2" xfId="15081" hidden="1"/>
    <cellStyle name="Note 2 2 2" xfId="15100" hidden="1"/>
    <cellStyle name="Note 2 2 2" xfId="15101" hidden="1"/>
    <cellStyle name="Note 2 2 2" xfId="15103" hidden="1"/>
    <cellStyle name="Note 2 2 2" xfId="15106" hidden="1"/>
    <cellStyle name="Note 2 2 2" xfId="15102" hidden="1"/>
    <cellStyle name="Note 2 2 2" xfId="15094" hidden="1"/>
    <cellStyle name="Note 2 2 2" xfId="15080" hidden="1"/>
    <cellStyle name="Note 2 2 2" xfId="15090" hidden="1"/>
    <cellStyle name="Note 2 2 2" xfId="15083" hidden="1"/>
    <cellStyle name="Note 2 2 2" xfId="15098" hidden="1"/>
    <cellStyle name="Note 2 2 2" xfId="15108" hidden="1"/>
    <cellStyle name="Note 2 2 2" xfId="15095" hidden="1"/>
    <cellStyle name="Note 2 2 2" xfId="15086" hidden="1"/>
    <cellStyle name="Note 2 2 2" xfId="15093" hidden="1"/>
    <cellStyle name="Note 2 2 2" xfId="15104" hidden="1"/>
    <cellStyle name="Note 2 2 2" xfId="15113" hidden="1"/>
    <cellStyle name="Note 2 2 2" xfId="15117" hidden="1"/>
    <cellStyle name="Note 2 2 2" xfId="15116" hidden="1"/>
    <cellStyle name="Note 2 2 2" xfId="15122" hidden="1"/>
    <cellStyle name="Note 2 2 2" xfId="15120" hidden="1"/>
    <cellStyle name="Note 2 2 2" xfId="15121" hidden="1"/>
    <cellStyle name="Note 2 2 2" xfId="15123" hidden="1"/>
    <cellStyle name="Note 2 2 2" xfId="15119" hidden="1"/>
    <cellStyle name="Note 2 2 2" xfId="15118" hidden="1"/>
    <cellStyle name="Note 2 2 2" xfId="6742" hidden="1"/>
    <cellStyle name="Note 2 2 2" xfId="13846" hidden="1"/>
    <cellStyle name="Note 2 2 2" xfId="7779" hidden="1"/>
    <cellStyle name="Note 2 2 2" xfId="5899" hidden="1"/>
    <cellStyle name="Note 2 2 2" xfId="6662" hidden="1"/>
    <cellStyle name="Note 2 2 2" xfId="7369" hidden="1"/>
    <cellStyle name="Note 2 2 2" xfId="6015" hidden="1"/>
    <cellStyle name="Note 2 2 2" xfId="13601" hidden="1"/>
    <cellStyle name="Note 2 2 2" xfId="6911" hidden="1"/>
    <cellStyle name="Note 2 2 2" xfId="5923" hidden="1"/>
    <cellStyle name="Note 2 2 2" xfId="7433" hidden="1"/>
    <cellStyle name="Note 2 2 2" xfId="5891" hidden="1"/>
    <cellStyle name="Note 2 2 2" xfId="7472" hidden="1"/>
    <cellStyle name="Note 2 2 2" xfId="6904" hidden="1"/>
    <cellStyle name="Note 2 2 2" xfId="7747" hidden="1"/>
    <cellStyle name="Note 2 2 2" xfId="6339" hidden="1"/>
    <cellStyle name="Note 2 2 2" xfId="6808" hidden="1"/>
    <cellStyle name="Note 2 2 2" xfId="7051" hidden="1"/>
    <cellStyle name="Note 2 2 2" xfId="5747" hidden="1"/>
    <cellStyle name="Note 2 2 2" xfId="7422" hidden="1"/>
    <cellStyle name="Note 2 2 2" xfId="6783" hidden="1"/>
    <cellStyle name="Note 2 2 2" xfId="6336" hidden="1"/>
    <cellStyle name="Note 2 2 2" xfId="7526" hidden="1"/>
    <cellStyle name="Note 2 2 2" xfId="6088" hidden="1"/>
    <cellStyle name="Note 2 2 2" xfId="6527" hidden="1"/>
    <cellStyle name="Note 2 2 2" xfId="7318" hidden="1"/>
    <cellStyle name="Note 2 2 2" xfId="6192" hidden="1"/>
    <cellStyle name="Note 2 2 2" xfId="6607" hidden="1"/>
    <cellStyle name="Note 2 2 2" xfId="6512" hidden="1"/>
    <cellStyle name="Note 2 2 2" xfId="7668" hidden="1"/>
    <cellStyle name="Note 2 2 2" xfId="6948" hidden="1"/>
    <cellStyle name="Note 2 2 2" xfId="10657" hidden="1"/>
    <cellStyle name="Note 2 2 2" xfId="6688" hidden="1"/>
    <cellStyle name="Note 2 2 2" xfId="10663" hidden="1"/>
    <cellStyle name="Note 2 2 2" xfId="7068" hidden="1"/>
    <cellStyle name="Note 2 2 2" xfId="7117" hidden="1"/>
    <cellStyle name="Note 2 2 2" xfId="6061" hidden="1"/>
    <cellStyle name="Note 2 2 2" xfId="7056" hidden="1"/>
    <cellStyle name="Note 2 2 2" xfId="6497" hidden="1"/>
    <cellStyle name="Note 2 2 2" xfId="7234" hidden="1"/>
    <cellStyle name="Note 2 2 2" xfId="7430" hidden="1"/>
    <cellStyle name="Note 2 2 2" xfId="6938" hidden="1"/>
    <cellStyle name="Note 2 2 2" xfId="8545" hidden="1"/>
    <cellStyle name="Note 2 2 2" xfId="6522" hidden="1"/>
    <cellStyle name="Note 2 2 2" xfId="5978" hidden="1"/>
    <cellStyle name="Note 2 2 2" xfId="6842" hidden="1"/>
    <cellStyle name="Note 2 2 2" xfId="5852" hidden="1"/>
    <cellStyle name="Note 2 2 2" xfId="6372" hidden="1"/>
    <cellStyle name="Note 2 2 2" xfId="10730" hidden="1"/>
    <cellStyle name="Note 2 2 2" xfId="6798" hidden="1"/>
    <cellStyle name="Note 2 2 2" xfId="5792" hidden="1"/>
    <cellStyle name="Note 2 2 2" xfId="7193" hidden="1"/>
    <cellStyle name="Note 2 2 2" xfId="5744" hidden="1"/>
    <cellStyle name="Note 2 2 2" xfId="6030" hidden="1"/>
    <cellStyle name="Note 2 2 2" xfId="6534" hidden="1"/>
    <cellStyle name="Note 2 2 2" xfId="7695" hidden="1"/>
    <cellStyle name="Note 2 2 2" xfId="7615" hidden="1"/>
    <cellStyle name="Note 2 2 2" xfId="10665" hidden="1"/>
    <cellStyle name="Note 2 2 2" xfId="6960" hidden="1"/>
    <cellStyle name="Note 2 2 2" xfId="6736" hidden="1"/>
    <cellStyle name="Note 2 2 2" xfId="6203" hidden="1"/>
    <cellStyle name="Note 2 2 2" xfId="6230" hidden="1"/>
    <cellStyle name="Note 2 2 2" xfId="7464" hidden="1"/>
    <cellStyle name="Note 2 2 2" xfId="10722" hidden="1"/>
    <cellStyle name="Note 2 2 2" xfId="7236" hidden="1"/>
    <cellStyle name="Note 2 2 2" xfId="15513" hidden="1"/>
    <cellStyle name="Note 2 2 2" xfId="15663" hidden="1"/>
    <cellStyle name="Note 2 2 2" xfId="15668" hidden="1"/>
    <cellStyle name="Note 2 2 2" xfId="15669" hidden="1"/>
    <cellStyle name="Note 2 2 2" xfId="15686" hidden="1"/>
    <cellStyle name="Note 2 2 2" xfId="15671" hidden="1"/>
    <cellStyle name="Note 2 2 2" xfId="15672" hidden="1"/>
    <cellStyle name="Note 2 2 2" xfId="15679" hidden="1"/>
    <cellStyle name="Note 2 2 2" xfId="15867" hidden="1"/>
    <cellStyle name="Note 2 2 2" xfId="15905" hidden="1"/>
    <cellStyle name="Note 2 2 2" xfId="15706" hidden="1"/>
    <cellStyle name="Note 2 2 2" xfId="15692" hidden="1"/>
    <cellStyle name="Note 2 2 2" xfId="15696" hidden="1"/>
    <cellStyle name="Note 2 2 2" xfId="15907" hidden="1"/>
    <cellStyle name="Note 2 2 2" xfId="15688" hidden="1"/>
    <cellStyle name="Note 2 2 2" xfId="15898" hidden="1"/>
    <cellStyle name="Note 2 2 2" xfId="15902" hidden="1"/>
    <cellStyle name="Note 2 2 2" xfId="15697" hidden="1"/>
    <cellStyle name="Note 2 2 2" xfId="15691" hidden="1"/>
    <cellStyle name="Note 2 2 2" xfId="15923" hidden="1"/>
    <cellStyle name="Note 2 2 2" xfId="15928" hidden="1"/>
    <cellStyle name="Note 2 2 2" xfId="15925" hidden="1"/>
    <cellStyle name="Note 2 2 2" xfId="15926" hidden="1"/>
    <cellStyle name="Note 2 2 2" xfId="15920" hidden="1"/>
    <cellStyle name="Note 2 2 2" xfId="15915" hidden="1"/>
    <cellStyle name="Note 2 2 2" xfId="15922" hidden="1"/>
    <cellStyle name="Note 2 2 2" xfId="15918" hidden="1"/>
    <cellStyle name="Note 2 2 2" xfId="15914" hidden="1"/>
    <cellStyle name="Note 2 2 2" xfId="15927" hidden="1"/>
    <cellStyle name="Note 2 2 2" xfId="15930" hidden="1"/>
    <cellStyle name="Note 2 2 2" xfId="15934" hidden="1"/>
    <cellStyle name="Note 2 2 2" xfId="15949" hidden="1"/>
    <cellStyle name="Note 2 2 2" xfId="15991" hidden="1"/>
    <cellStyle name="Note 2 2 2" xfId="15958" hidden="1"/>
    <cellStyle name="Note 2 2 2" xfId="15977" hidden="1"/>
    <cellStyle name="Note 2 2 2" xfId="15976" hidden="1"/>
    <cellStyle name="Note 2 2 2" xfId="15956" hidden="1"/>
    <cellStyle name="Note 2 2 2" xfId="15980" hidden="1"/>
    <cellStyle name="Note 2 2 2" xfId="15988" hidden="1"/>
    <cellStyle name="Note 2 2 2" xfId="15955" hidden="1"/>
    <cellStyle name="Note 2 2 2" xfId="15981" hidden="1"/>
    <cellStyle name="Note 2 2 2" xfId="15982" hidden="1"/>
    <cellStyle name="Note 2 2 2" xfId="15984" hidden="1"/>
    <cellStyle name="Note 2 2 2" xfId="15987" hidden="1"/>
    <cellStyle name="Note 2 2 2" xfId="15983" hidden="1"/>
    <cellStyle name="Note 2 2 2" xfId="15974" hidden="1"/>
    <cellStyle name="Note 2 2 2" xfId="15954" hidden="1"/>
    <cellStyle name="Note 2 2 2" xfId="15968" hidden="1"/>
    <cellStyle name="Note 2 2 2" xfId="15957" hidden="1"/>
    <cellStyle name="Note 2 2 2" xfId="15978" hidden="1"/>
    <cellStyle name="Note 2 2 2" xfId="15989" hidden="1"/>
    <cellStyle name="Note 2 2 2" xfId="15975" hidden="1"/>
    <cellStyle name="Note 2 2 2" xfId="15961" hidden="1"/>
    <cellStyle name="Note 2 2 2" xfId="15972" hidden="1"/>
    <cellStyle name="Note 2 2 2" xfId="15985" hidden="1"/>
    <cellStyle name="Note 2 2 2" xfId="15994" hidden="1"/>
    <cellStyle name="Note 2 2 2" xfId="15999" hidden="1"/>
    <cellStyle name="Note 2 2 2" xfId="15998" hidden="1"/>
    <cellStyle name="Note 2 2 2" xfId="16006" hidden="1"/>
    <cellStyle name="Note 2 2 2" xfId="16002" hidden="1"/>
    <cellStyle name="Note 2 2 2" xfId="16003" hidden="1"/>
    <cellStyle name="Note 2 2 2" xfId="16007" hidden="1"/>
    <cellStyle name="Note 2 2 2" xfId="16001" hidden="1"/>
    <cellStyle name="Note 2 2 2" xfId="16000" hidden="1"/>
    <cellStyle name="Note 2 2 2" xfId="15510" hidden="1"/>
    <cellStyle name="Note 2 2 2" xfId="15832" hidden="1"/>
    <cellStyle name="Note 2 2 2" xfId="15800" hidden="1"/>
    <cellStyle name="Note 2 2 2" xfId="16039" hidden="1"/>
    <cellStyle name="Note 2 2 2" xfId="16023" hidden="1"/>
    <cellStyle name="Note 2 2 2" xfId="15259" hidden="1"/>
    <cellStyle name="Note 2 2 2" xfId="15939" hidden="1"/>
    <cellStyle name="Note 2 2 2" xfId="15799" hidden="1"/>
    <cellStyle name="Note 2 2 2" xfId="15246" hidden="1"/>
    <cellStyle name="Note 2 2 2" xfId="15521" hidden="1"/>
    <cellStyle name="Note 2 2 2" xfId="15776" hidden="1"/>
    <cellStyle name="Note 2 2 2" xfId="15487" hidden="1"/>
    <cellStyle name="Note 2 2 2" xfId="15254" hidden="1"/>
    <cellStyle name="Note 2 2 2" xfId="6293" hidden="1"/>
    <cellStyle name="Note 2 2 2" xfId="15326" hidden="1"/>
    <cellStyle name="Note 2 2 2" xfId="15256" hidden="1"/>
    <cellStyle name="Note 2 2 2" xfId="15331" hidden="1"/>
    <cellStyle name="Note 2 2 2" xfId="15777" hidden="1"/>
    <cellStyle name="Note 2 2 2" xfId="15551" hidden="1"/>
    <cellStyle name="Note 2 2 2" xfId="15244" hidden="1"/>
    <cellStyle name="Note 2 2 2" xfId="15319" hidden="1"/>
    <cellStyle name="Note 2 2 2" xfId="15769" hidden="1"/>
    <cellStyle name="Note 2 2 2" xfId="15317" hidden="1"/>
    <cellStyle name="Note 2 2 2" xfId="15770" hidden="1"/>
    <cellStyle name="Note 2 2 2" xfId="15772" hidden="1"/>
    <cellStyle name="Note 2 2 2" xfId="15322" hidden="1"/>
    <cellStyle name="Note 2 2 2" xfId="15320" hidden="1"/>
    <cellStyle name="Note 2 2 2" xfId="15773" hidden="1"/>
    <cellStyle name="Note 2 2 2" xfId="15268" hidden="1"/>
    <cellStyle name="Note 2 2 2" xfId="15318" hidden="1"/>
    <cellStyle name="Note 2 2 2" xfId="15315" hidden="1"/>
    <cellStyle name="Note 2 2 2" xfId="5982" hidden="1"/>
    <cellStyle name="Note 2 2 2" xfId="16054" hidden="1"/>
    <cellStyle name="Note 2 2 2" xfId="16092" hidden="1"/>
    <cellStyle name="Note 2 2 2" xfId="16062" hidden="1"/>
    <cellStyle name="Note 2 2 2" xfId="16079" hidden="1"/>
    <cellStyle name="Note 2 2 2" xfId="16078" hidden="1"/>
    <cellStyle name="Note 2 2 2" xfId="16060" hidden="1"/>
    <cellStyle name="Note 2 2 2" xfId="16081" hidden="1"/>
    <cellStyle name="Note 2 2 2" xfId="16089" hidden="1"/>
    <cellStyle name="Note 2 2 2" xfId="16059" hidden="1"/>
    <cellStyle name="Note 2 2 2" xfId="16082" hidden="1"/>
    <cellStyle name="Note 2 2 2" xfId="16083" hidden="1"/>
    <cellStyle name="Note 2 2 2" xfId="16085" hidden="1"/>
    <cellStyle name="Note 2 2 2" xfId="16088" hidden="1"/>
    <cellStyle name="Note 2 2 2" xfId="16084" hidden="1"/>
    <cellStyle name="Note 2 2 2" xfId="16076" hidden="1"/>
    <cellStyle name="Note 2 2 2" xfId="16058" hidden="1"/>
    <cellStyle name="Note 2 2 2" xfId="16071" hidden="1"/>
    <cellStyle name="Note 2 2 2" xfId="16061" hidden="1"/>
    <cellStyle name="Note 2 2 2" xfId="16080" hidden="1"/>
    <cellStyle name="Note 2 2 2" xfId="16090" hidden="1"/>
    <cellStyle name="Note 2 2 2" xfId="16077" hidden="1"/>
    <cellStyle name="Note 2 2 2" xfId="16064" hidden="1"/>
    <cellStyle name="Note 2 2 2" xfId="16075" hidden="1"/>
    <cellStyle name="Note 2 2 2" xfId="16086" hidden="1"/>
    <cellStyle name="Note 2 2 2" xfId="16095" hidden="1"/>
    <cellStyle name="Note 2 2 2" xfId="16101" hidden="1"/>
    <cellStyle name="Note 2 2 2" xfId="16100" hidden="1"/>
    <cellStyle name="Note 2 2 2" xfId="16108" hidden="1"/>
    <cellStyle name="Note 2 2 2" xfId="16105" hidden="1"/>
    <cellStyle name="Note 2 2 2" xfId="16106" hidden="1"/>
    <cellStyle name="Note 2 2 2" xfId="16110" hidden="1"/>
    <cellStyle name="Note 2 2 2" xfId="16104" hidden="1"/>
    <cellStyle name="Note 2 2 2" xfId="16103" hidden="1"/>
    <cellStyle name="Note 2 2 2" xfId="15872" hidden="1"/>
    <cellStyle name="Note 2 2 2" xfId="15393" hidden="1"/>
    <cellStyle name="Note 2 2 2" xfId="15715" hidden="1"/>
    <cellStyle name="Note 2 2 2" xfId="15602" hidden="1"/>
    <cellStyle name="Note 2 2 2" xfId="15666" hidden="1"/>
    <cellStyle name="Note 2 2 2" xfId="15596" hidden="1"/>
    <cellStyle name="Note 2 2 2" xfId="15716" hidden="1"/>
    <cellStyle name="Note 2 2 2" xfId="15937" hidden="1"/>
    <cellStyle name="Note 2 2 2" xfId="15741" hidden="1"/>
    <cellStyle name="Note 2 2 2" xfId="15757" hidden="1"/>
    <cellStyle name="Note 2 2 2" xfId="15280" hidden="1"/>
    <cellStyle name="Note 2 2 2" xfId="15416" hidden="1"/>
    <cellStyle name="Note 2 2 2" xfId="15897" hidden="1"/>
    <cellStyle name="Note 2 2 2" xfId="15489" hidden="1"/>
    <cellStyle name="Note 2 2 2" xfId="15619" hidden="1"/>
    <cellStyle name="Note 2 2 2" xfId="15748" hidden="1"/>
    <cellStyle name="Note 2 2 2" xfId="15213" hidden="1"/>
    <cellStyle name="Note 2 2 2" xfId="15850" hidden="1"/>
    <cellStyle name="Note 2 2 2" xfId="15366" hidden="1"/>
    <cellStyle name="Note 2 2 2" xfId="15180" hidden="1"/>
    <cellStyle name="Note 2 2 2" xfId="16125" hidden="1"/>
    <cellStyle name="Note 2 2 2" xfId="16033" hidden="1"/>
    <cellStyle name="Note 2 2 2" xfId="15497" hidden="1"/>
    <cellStyle name="Note 2 2 2" xfId="15884" hidden="1"/>
    <cellStyle name="Note 2 2 2" xfId="16115" hidden="1"/>
    <cellStyle name="Note 2 2 2" xfId="15178" hidden="1"/>
    <cellStyle name="Note 2 2 2" xfId="15455" hidden="1"/>
    <cellStyle name="Note 2 2 2" xfId="15370" hidden="1"/>
    <cellStyle name="Note 2 2 2" xfId="15464" hidden="1"/>
    <cellStyle name="Note 2 2 2" xfId="16126" hidden="1"/>
    <cellStyle name="Note 2 2 2" xfId="16130" hidden="1"/>
    <cellStyle name="Note 2 2 2" xfId="16142" hidden="1"/>
    <cellStyle name="Note 2 2 2" xfId="16184" hidden="1"/>
    <cellStyle name="Note 2 2 2" xfId="16151" hidden="1"/>
    <cellStyle name="Note 2 2 2" xfId="16170" hidden="1"/>
    <cellStyle name="Note 2 2 2" xfId="16169" hidden="1"/>
    <cellStyle name="Note 2 2 2" xfId="16149" hidden="1"/>
    <cellStyle name="Note 2 2 2" xfId="16172" hidden="1"/>
    <cellStyle name="Note 2 2 2" xfId="16180" hidden="1"/>
    <cellStyle name="Note 2 2 2" xfId="16148" hidden="1"/>
    <cellStyle name="Note 2 2 2" xfId="16173" hidden="1"/>
    <cellStyle name="Note 2 2 2" xfId="16174" hidden="1"/>
    <cellStyle name="Note 2 2 2" xfId="16176" hidden="1"/>
    <cellStyle name="Note 2 2 2" xfId="16179" hidden="1"/>
    <cellStyle name="Note 2 2 2" xfId="16175" hidden="1"/>
    <cellStyle name="Note 2 2 2" xfId="16165" hidden="1"/>
    <cellStyle name="Note 2 2 2" xfId="16147" hidden="1"/>
    <cellStyle name="Note 2 2 2" xfId="16160" hidden="1"/>
    <cellStyle name="Note 2 2 2" xfId="16150" hidden="1"/>
    <cellStyle name="Note 2 2 2" xfId="16171" hidden="1"/>
    <cellStyle name="Note 2 2 2" xfId="16181" hidden="1"/>
    <cellStyle name="Note 2 2 2" xfId="16166" hidden="1"/>
    <cellStyle name="Note 2 2 2" xfId="16154" hidden="1"/>
    <cellStyle name="Note 2 2 2" xfId="16164" hidden="1"/>
    <cellStyle name="Note 2 2 2" xfId="16177" hidden="1"/>
    <cellStyle name="Note 2 2 2" xfId="16187" hidden="1"/>
    <cellStyle name="Note 2 2 2" xfId="16192" hidden="1"/>
    <cellStyle name="Note 2 2 2" xfId="16191" hidden="1"/>
    <cellStyle name="Note 2 2 2" xfId="16198" hidden="1"/>
    <cellStyle name="Note 2 2 2" xfId="16196" hidden="1"/>
    <cellStyle name="Note 2 2 2" xfId="16197" hidden="1"/>
    <cellStyle name="Note 2 2 2" xfId="16200" hidden="1"/>
    <cellStyle name="Note 2 2 2" xfId="16195" hidden="1"/>
    <cellStyle name="Note 2 2 2" xfId="16194" hidden="1"/>
    <cellStyle name="Note 2 2 2" xfId="15298" hidden="1"/>
    <cellStyle name="Note 2 2 2" xfId="15518" hidden="1"/>
    <cellStyle name="Note 2 2 2" xfId="15735" hidden="1"/>
    <cellStyle name="Note 2 2 2" xfId="15339" hidden="1"/>
    <cellStyle name="Note 2 2 2" xfId="15781" hidden="1"/>
    <cellStyle name="Note 2 2 2" xfId="15251" hidden="1"/>
    <cellStyle name="Note 2 2 2" xfId="15861" hidden="1"/>
    <cellStyle name="Note 2 2 2" xfId="15336" hidden="1"/>
    <cellStyle name="Note 2 2 2" xfId="15739" hidden="1"/>
    <cellStyle name="Note 2 2 2" xfId="15409" hidden="1"/>
    <cellStyle name="Note 2 2 2" xfId="15590" hidden="1"/>
    <cellStyle name="Note 2 2 2" xfId="15408" hidden="1"/>
    <cellStyle name="Note 2 2 2" xfId="15746" hidden="1"/>
    <cellStyle name="Note 2 2 2" xfId="15667" hidden="1"/>
    <cellStyle name="Note 2 2 2" xfId="15400" hidden="1"/>
    <cellStyle name="Note 2 2 2" xfId="15187" hidden="1"/>
    <cellStyle name="Note 2 2 2" xfId="15953" hidden="1"/>
    <cellStyle name="Note 2 2 2" xfId="15490" hidden="1"/>
    <cellStyle name="Note 2 2 2" xfId="16107" hidden="1"/>
    <cellStyle name="Note 2 2 2" xfId="15598" hidden="1"/>
    <cellStyle name="Note 2 2 2" xfId="16016" hidden="1"/>
    <cellStyle name="Note 2 2 2" xfId="15338" hidden="1"/>
    <cellStyle name="Note 2 2 2" xfId="15232" hidden="1"/>
    <cellStyle name="Note 2 2 2" xfId="15921" hidden="1"/>
    <cellStyle name="Note 2 2 2" xfId="15505" hidden="1"/>
    <cellStyle name="Note 2 2 2" xfId="15417" hidden="1"/>
    <cellStyle name="Note 2 2 2" xfId="15547" hidden="1"/>
    <cellStyle name="Note 2 2 2" xfId="15396" hidden="1"/>
    <cellStyle name="Note 2 2 2" xfId="15447" hidden="1"/>
    <cellStyle name="Note 2 2 2" xfId="15779" hidden="1"/>
    <cellStyle name="Note 2 2 2" xfId="15838" hidden="1"/>
    <cellStyle name="Note 2 2 2" xfId="15651" hidden="1"/>
    <cellStyle name="Note 2 2 2" xfId="16223" hidden="1"/>
    <cellStyle name="Note 2 2 2" xfId="16263" hidden="1"/>
    <cellStyle name="Note 2 2 2" xfId="16231" hidden="1"/>
    <cellStyle name="Note 2 2 2" xfId="16249" hidden="1"/>
    <cellStyle name="Note 2 2 2" xfId="16248" hidden="1"/>
    <cellStyle name="Note 2 2 2" xfId="16229" hidden="1"/>
    <cellStyle name="Note 2 2 2" xfId="16251" hidden="1"/>
    <cellStyle name="Note 2 2 2" xfId="16259" hidden="1"/>
    <cellStyle name="Note 2 2 2" xfId="16228" hidden="1"/>
    <cellStyle name="Note 2 2 2" xfId="16252" hidden="1"/>
    <cellStyle name="Note 2 2 2" xfId="16253" hidden="1"/>
    <cellStyle name="Note 2 2 2" xfId="16255" hidden="1"/>
    <cellStyle name="Note 2 2 2" xfId="16258" hidden="1"/>
    <cellStyle name="Note 2 2 2" xfId="16254" hidden="1"/>
    <cellStyle name="Note 2 2 2" xfId="16245" hidden="1"/>
    <cellStyle name="Note 2 2 2" xfId="16227" hidden="1"/>
    <cellStyle name="Note 2 2 2" xfId="16240" hidden="1"/>
    <cellStyle name="Note 2 2 2" xfId="16230" hidden="1"/>
    <cellStyle name="Note 2 2 2" xfId="16250" hidden="1"/>
    <cellStyle name="Note 2 2 2" xfId="16260" hidden="1"/>
    <cellStyle name="Note 2 2 2" xfId="16246" hidden="1"/>
    <cellStyle name="Note 2 2 2" xfId="16234" hidden="1"/>
    <cellStyle name="Note 2 2 2" xfId="16244" hidden="1"/>
    <cellStyle name="Note 2 2 2" xfId="16256" hidden="1"/>
    <cellStyle name="Note 2 2 2" xfId="16266" hidden="1"/>
    <cellStyle name="Note 2 2 2" xfId="16271" hidden="1"/>
    <cellStyle name="Note 2 2 2" xfId="16270" hidden="1"/>
    <cellStyle name="Note 2 2 2" xfId="16279" hidden="1"/>
    <cellStyle name="Note 2 2 2" xfId="16274" hidden="1"/>
    <cellStyle name="Note 2 2 2" xfId="16276" hidden="1"/>
    <cellStyle name="Note 2 2 2" xfId="16280" hidden="1"/>
    <cellStyle name="Note 2 2 2" xfId="16273" hidden="1"/>
    <cellStyle name="Note 2 2 2" xfId="16272" hidden="1"/>
    <cellStyle name="Note 2 2 2" xfId="16207" hidden="1"/>
    <cellStyle name="Note 2 2 2" xfId="16205" hidden="1"/>
    <cellStyle name="Note 2 2 2" xfId="16035" hidden="1"/>
    <cellStyle name="Note 2 2 2" xfId="15175" hidden="1"/>
    <cellStyle name="Note 2 2 2" xfId="15825" hidden="1"/>
    <cellStyle name="Note 2 2 2" xfId="15595" hidden="1"/>
    <cellStyle name="Note 2 2 2" xfId="15856" hidden="1"/>
    <cellStyle name="Note 2 2 2" xfId="16030" hidden="1"/>
    <cellStyle name="Note 2 2 2" xfId="15321" hidden="1"/>
    <cellStyle name="Note 2 2 2" xfId="15219" hidden="1"/>
    <cellStyle name="Note 2 2 2" xfId="15616" hidden="1"/>
    <cellStyle name="Note 2 2 2" xfId="16203" hidden="1"/>
    <cellStyle name="Note 2 2 2" xfId="15559" hidden="1"/>
    <cellStyle name="Note 2 2 2" xfId="15880" hidden="1"/>
    <cellStyle name="Note 2 2 2" xfId="15538" hidden="1"/>
    <cellStyle name="Note 2 2 2" xfId="15720" hidden="1"/>
    <cellStyle name="Note 2 2 2" xfId="15328" hidden="1"/>
    <cellStyle name="Note 2 2 2" xfId="15732" hidden="1"/>
    <cellStyle name="Note 2 2 2" xfId="15463" hidden="1"/>
    <cellStyle name="Note 2 2 2" xfId="15745" hidden="1"/>
    <cellStyle name="Note 2 2 2" xfId="15375" hidden="1"/>
    <cellStyle name="Note 2 2 2" xfId="16131" hidden="1"/>
    <cellStyle name="Note 2 2 2" xfId="15809" hidden="1"/>
    <cellStyle name="Note 2 2 2" xfId="15806" hidden="1"/>
    <cellStyle name="Note 2 2 2" xfId="15461" hidden="1"/>
    <cellStyle name="Note 2 2 2" xfId="15377" hidden="1"/>
    <cellStyle name="Note 2 2 2" xfId="15470" hidden="1"/>
    <cellStyle name="Note 2 2 2" xfId="15738" hidden="1"/>
    <cellStyle name="Note 2 2 2" xfId="16209" hidden="1"/>
    <cellStyle name="Note 2 2 2" xfId="15325" hidden="1"/>
    <cellStyle name="Note 2 2 2" xfId="15751" hidden="1"/>
    <cellStyle name="Note 2 2 2" xfId="16300" hidden="1"/>
    <cellStyle name="Note 2 2 2" xfId="16340" hidden="1"/>
    <cellStyle name="Note 2 2 2" xfId="16308" hidden="1"/>
    <cellStyle name="Note 2 2 2" xfId="16327" hidden="1"/>
    <cellStyle name="Note 2 2 2" xfId="16326" hidden="1"/>
    <cellStyle name="Note 2 2 2" xfId="16306" hidden="1"/>
    <cellStyle name="Note 2 2 2" xfId="16329" hidden="1"/>
    <cellStyle name="Note 2 2 2" xfId="16337" hidden="1"/>
    <cellStyle name="Note 2 2 2" xfId="16305" hidden="1"/>
    <cellStyle name="Note 2 2 2" xfId="16330" hidden="1"/>
    <cellStyle name="Note 2 2 2" xfId="16331" hidden="1"/>
    <cellStyle name="Note 2 2 2" xfId="16333" hidden="1"/>
    <cellStyle name="Note 2 2 2" xfId="16336" hidden="1"/>
    <cellStyle name="Note 2 2 2" xfId="16332" hidden="1"/>
    <cellStyle name="Note 2 2 2" xfId="16323" hidden="1"/>
    <cellStyle name="Note 2 2 2" xfId="16304" hidden="1"/>
    <cellStyle name="Note 2 2 2" xfId="16317" hidden="1"/>
    <cellStyle name="Note 2 2 2" xfId="16307" hidden="1"/>
    <cellStyle name="Note 2 2 2" xfId="16328" hidden="1"/>
    <cellStyle name="Note 2 2 2" xfId="16338" hidden="1"/>
    <cellStyle name="Note 2 2 2" xfId="16324" hidden="1"/>
    <cellStyle name="Note 2 2 2" xfId="16311" hidden="1"/>
    <cellStyle name="Note 2 2 2" xfId="16321" hidden="1"/>
    <cellStyle name="Note 2 2 2" xfId="16334" hidden="1"/>
    <cellStyle name="Note 2 2 2" xfId="16343" hidden="1"/>
    <cellStyle name="Note 2 2 2" xfId="16347" hidden="1"/>
    <cellStyle name="Note 2 2 2" xfId="16346" hidden="1"/>
    <cellStyle name="Note 2 2 2" xfId="16353" hidden="1"/>
    <cellStyle name="Note 2 2 2" xfId="16350" hidden="1"/>
    <cellStyle name="Note 2 2 2" xfId="16351" hidden="1"/>
    <cellStyle name="Note 2 2 2" xfId="16354" hidden="1"/>
    <cellStyle name="Note 2 2 2" xfId="16349" hidden="1"/>
    <cellStyle name="Note 2 2 2" xfId="16348" hidden="1"/>
    <cellStyle name="Note 2 2 2" xfId="15533" hidden="1"/>
    <cellStyle name="Note 2 2 2" xfId="15812" hidden="1"/>
    <cellStyle name="Note 2 2 2" xfId="15859" hidden="1"/>
    <cellStyle name="Note 2 2 2" xfId="16278" hidden="1"/>
    <cellStyle name="Note 2 2 2" xfId="15791" hidden="1"/>
    <cellStyle name="Note 2 2 2" xfId="15782" hidden="1"/>
    <cellStyle name="Note 2 2 2" xfId="15503" hidden="1"/>
    <cellStyle name="Note 2 2 2" xfId="16368" hidden="1"/>
    <cellStyle name="Note 2 2 2" xfId="16132" hidden="1"/>
    <cellStyle name="Note 2 2 2" xfId="15537" hidden="1"/>
    <cellStyle name="Note 2 2 2" xfId="15670" hidden="1"/>
    <cellStyle name="Note 2 2 2" xfId="16363" hidden="1"/>
    <cellStyle name="Note 2 2 2" xfId="15299" hidden="1"/>
    <cellStyle name="Note 2 2 2" xfId="15597" hidden="1"/>
    <cellStyle name="Note 2 2 2" xfId="15893" hidden="1"/>
    <cellStyle name="Note 2 2 2" xfId="15358" hidden="1"/>
    <cellStyle name="Note 2 2 2" xfId="15766" hidden="1"/>
    <cellStyle name="Note 2 2 2" xfId="15350" hidden="1"/>
    <cellStyle name="Note 2 2 2" xfId="16022" hidden="1"/>
    <cellStyle name="Note 2 2 2" xfId="15210" hidden="1"/>
    <cellStyle name="Note 2 2 2" xfId="15330" hidden="1"/>
    <cellStyle name="Note 2 2 2" xfId="15794" hidden="1"/>
    <cellStyle name="Note 2 2 2" xfId="15249" hidden="1"/>
    <cellStyle name="Note 2 2 2" xfId="15234" hidden="1"/>
    <cellStyle name="Note 2 2 2" xfId="15935" hidden="1"/>
    <cellStyle name="Note 2 2 2" xfId="15185" hidden="1"/>
    <cellStyle name="Note 2 2 2" xfId="15737" hidden="1"/>
    <cellStyle name="Note 2 2 2" xfId="15909" hidden="1"/>
    <cellStyle name="Note 2 2 2" xfId="15723" hidden="1"/>
    <cellStyle name="Note 2 2 2" xfId="15615" hidden="1"/>
    <cellStyle name="Note 2 2 2" xfId="15473" hidden="1"/>
    <cellStyle name="Note 2 2 2" xfId="15600" hidden="1"/>
    <cellStyle name="Note 2 2 2" xfId="16383" hidden="1"/>
    <cellStyle name="Note 2 2 2" xfId="16426" hidden="1"/>
    <cellStyle name="Note 2 2 2" xfId="16391" hidden="1"/>
    <cellStyle name="Note 2 2 2" xfId="16410" hidden="1"/>
    <cellStyle name="Note 2 2 2" xfId="16409" hidden="1"/>
    <cellStyle name="Note 2 2 2" xfId="16389" hidden="1"/>
    <cellStyle name="Note 2 2 2" xfId="16413" hidden="1"/>
    <cellStyle name="Note 2 2 2" xfId="16422" hidden="1"/>
    <cellStyle name="Note 2 2 2" xfId="16388" hidden="1"/>
    <cellStyle name="Note 2 2 2" xfId="16414" hidden="1"/>
    <cellStyle name="Note 2 2 2" xfId="16415" hidden="1"/>
    <cellStyle name="Note 2 2 2" xfId="16417" hidden="1"/>
    <cellStyle name="Note 2 2 2" xfId="16421" hidden="1"/>
    <cellStyle name="Note 2 2 2" xfId="16416" hidden="1"/>
    <cellStyle name="Note 2 2 2" xfId="16406" hidden="1"/>
    <cellStyle name="Note 2 2 2" xfId="16387" hidden="1"/>
    <cellStyle name="Note 2 2 2" xfId="16401" hidden="1"/>
    <cellStyle name="Note 2 2 2" xfId="16390" hidden="1"/>
    <cellStyle name="Note 2 2 2" xfId="16411" hidden="1"/>
    <cellStyle name="Note 2 2 2" xfId="16423" hidden="1"/>
    <cellStyle name="Note 2 2 2" xfId="16407" hidden="1"/>
    <cellStyle name="Note 2 2 2" xfId="16394" hidden="1"/>
    <cellStyle name="Note 2 2 2" xfId="16405" hidden="1"/>
    <cellStyle name="Note 2 2 2" xfId="16419" hidden="1"/>
    <cellStyle name="Note 2 2 2" xfId="16429" hidden="1"/>
    <cellStyle name="Note 2 2 2" xfId="16434" hidden="1"/>
    <cellStyle name="Note 2 2 2" xfId="16433" hidden="1"/>
    <cellStyle name="Note 2 2 2" xfId="16440" hidden="1"/>
    <cellStyle name="Note 2 2 2" xfId="16437" hidden="1"/>
    <cellStyle name="Note 2 2 2" xfId="16438" hidden="1"/>
    <cellStyle name="Note 2 2 2" xfId="16441" hidden="1"/>
    <cellStyle name="Note 2 2 2" xfId="16436" hidden="1"/>
    <cellStyle name="Note 2 2 2" xfId="16435" hidden="1"/>
    <cellStyle name="Note 2 2 2" xfId="15853" hidden="1"/>
    <cellStyle name="Note 2 2 2" xfId="16451" hidden="1"/>
    <cellStyle name="Note 2 2 2" xfId="15546" hidden="1"/>
    <cellStyle name="Note 2 2 2" xfId="15303" hidden="1"/>
    <cellStyle name="Note 2 2 2" xfId="15314" hidden="1"/>
    <cellStyle name="Note 2 2 2" xfId="15673" hidden="1"/>
    <cellStyle name="Note 2 2 2" xfId="15807" hidden="1"/>
    <cellStyle name="Note 2 2 2" xfId="15481" hidden="1"/>
    <cellStyle name="Note 2 2 2" xfId="15605" hidden="1"/>
    <cellStyle name="Note 2 2 2" xfId="15711" hidden="1"/>
    <cellStyle name="Note 2 2 2" xfId="15402" hidden="1"/>
    <cellStyle name="Note 2 2 2" xfId="15752" hidden="1"/>
    <cellStyle name="Note 2 2 2" xfId="15346" hidden="1"/>
    <cellStyle name="Note 2 2 2" xfId="15532" hidden="1"/>
    <cellStyle name="Note 2 2 2" xfId="15858" hidden="1"/>
    <cellStyle name="Note 2 2 2" xfId="16134" hidden="1"/>
    <cellStyle name="Note 2 2 2" xfId="15252" hidden="1"/>
    <cellStyle name="Note 2 2 2" xfId="15588" hidden="1"/>
    <cellStyle name="Note 2 2 2" xfId="15348" hidden="1"/>
    <cellStyle name="Note 2 2 2" xfId="16010" hidden="1"/>
    <cellStyle name="Note 2 2 2" xfId="15460" hidden="1"/>
    <cellStyle name="Note 2 2 2" xfId="15802" hidden="1"/>
    <cellStyle name="Note 2 2 2" xfId="15301" hidden="1"/>
    <cellStyle name="Note 2 2 2" xfId="15589" hidden="1"/>
    <cellStyle name="Note 2 2 2" xfId="15222" hidden="1"/>
    <cellStyle name="Note 2 2 2" xfId="15276" hidden="1"/>
    <cellStyle name="Note 2 2 2" xfId="15878" hidden="1"/>
    <cellStyle name="Note 2 2 2" xfId="15796" hidden="1"/>
    <cellStyle name="Note 2 2 2" xfId="15312" hidden="1"/>
    <cellStyle name="Note 2 2 2" xfId="16040" hidden="1"/>
    <cellStyle name="Note 2 2 2" xfId="16454" hidden="1"/>
    <cellStyle name="Note 2 2 2" xfId="16469" hidden="1"/>
    <cellStyle name="Note 2 2 2" xfId="16506" hidden="1"/>
    <cellStyle name="Note 2 2 2" xfId="16477" hidden="1"/>
    <cellStyle name="Note 2 2 2" xfId="16493" hidden="1"/>
    <cellStyle name="Note 2 2 2" xfId="16492" hidden="1"/>
    <cellStyle name="Note 2 2 2" xfId="16475" hidden="1"/>
    <cellStyle name="Note 2 2 2" xfId="16495" hidden="1"/>
    <cellStyle name="Note 2 2 2" xfId="16503" hidden="1"/>
    <cellStyle name="Note 2 2 2" xfId="16474" hidden="1"/>
    <cellStyle name="Note 2 2 2" xfId="16496" hidden="1"/>
    <cellStyle name="Note 2 2 2" xfId="16497" hidden="1"/>
    <cellStyle name="Note 2 2 2" xfId="16499" hidden="1"/>
    <cellStyle name="Note 2 2 2" xfId="16502" hidden="1"/>
    <cellStyle name="Note 2 2 2" xfId="16498" hidden="1"/>
    <cellStyle name="Note 2 2 2" xfId="16490" hidden="1"/>
    <cellStyle name="Note 2 2 2" xfId="16473" hidden="1"/>
    <cellStyle name="Note 2 2 2" xfId="16485" hidden="1"/>
    <cellStyle name="Note 2 2 2" xfId="16476" hidden="1"/>
    <cellStyle name="Note 2 2 2" xfId="16494" hidden="1"/>
    <cellStyle name="Note 2 2 2" xfId="16504" hidden="1"/>
    <cellStyle name="Note 2 2 2" xfId="16491" hidden="1"/>
    <cellStyle name="Note 2 2 2" xfId="16479" hidden="1"/>
    <cellStyle name="Note 2 2 2" xfId="16489" hidden="1"/>
    <cellStyle name="Note 2 2 2" xfId="16500" hidden="1"/>
    <cellStyle name="Note 2 2 2" xfId="16509" hidden="1"/>
    <cellStyle name="Note 2 2 2" xfId="16513" hidden="1"/>
    <cellStyle name="Note 2 2 2" xfId="16512" hidden="1"/>
    <cellStyle name="Note 2 2 2" xfId="16520" hidden="1"/>
    <cellStyle name="Note 2 2 2" xfId="16516" hidden="1"/>
    <cellStyle name="Note 2 2 2" xfId="16518" hidden="1"/>
    <cellStyle name="Note 2 2 2" xfId="16521" hidden="1"/>
    <cellStyle name="Note 2 2 2" xfId="16515" hidden="1"/>
    <cellStyle name="Note 2 2 2" xfId="16514" hidden="1"/>
    <cellStyle name="Note 2 2 2" xfId="15680" hidden="1"/>
    <cellStyle name="Note 2 2 2" xfId="16286" hidden="1"/>
    <cellStyle name="Note 2 2 2" xfId="15695" hidden="1"/>
    <cellStyle name="Note 2 2 2" xfId="15263" hidden="1"/>
    <cellStyle name="Note 2 2 2" xfId="15705" hidden="1"/>
    <cellStyle name="Note 2 2 2" xfId="15852" hidden="1"/>
    <cellStyle name="Note 2 2 2" xfId="15563" hidden="1"/>
    <cellStyle name="Note 2 2 2" xfId="15786" hidden="1"/>
    <cellStyle name="Note 2 2 2" xfId="15517" hidden="1"/>
    <cellStyle name="Note 2 2 2" xfId="15648" hidden="1"/>
    <cellStyle name="Note 2 2 2" xfId="16214" hidden="1"/>
    <cellStyle name="Note 2 2 2" xfId="16032" hidden="1"/>
    <cellStyle name="Note 2 2 2" xfId="15422" hidden="1"/>
    <cellStyle name="Note 2 2 2" xfId="16355" hidden="1"/>
    <cellStyle name="Note 2 2 2" xfId="15335" hidden="1"/>
    <cellStyle name="Note 2 2 2" xfId="16397" hidden="1"/>
    <cellStyle name="Note 2 2 2" xfId="15324" hidden="1"/>
    <cellStyle name="Note 2 2 2" xfId="15591" hidden="1"/>
    <cellStyle name="Note 2 2 2" xfId="16359" hidden="1"/>
    <cellStyle name="Note 2 2 2" xfId="15414" hidden="1"/>
    <cellStyle name="Note 2 2 2" xfId="15583" hidden="1"/>
    <cellStyle name="Note 2 2 2" xfId="15233" hidden="1"/>
    <cellStyle name="Note 2 2 2" xfId="15488" hidden="1"/>
    <cellStyle name="Note 2 2 2" xfId="15305" hidden="1"/>
    <cellStyle name="Note 2 2 2" xfId="15501" hidden="1"/>
    <cellStyle name="Note 2 2 2" xfId="15747" hidden="1"/>
    <cellStyle name="Note 2 2 2" xfId="16111" hidden="1"/>
    <cellStyle name="Note 2 2 2" xfId="15712" hidden="1"/>
    <cellStyle name="Note 2 2 2" xfId="15813" hidden="1"/>
    <cellStyle name="Note 2 2 2" xfId="15854" hidden="1"/>
    <cellStyle name="Note 2 2 2" xfId="15260" hidden="1"/>
    <cellStyle name="Note 2 2 2" xfId="16526" hidden="1"/>
    <cellStyle name="Note 2 2 2" xfId="16534" hidden="1"/>
    <cellStyle name="Note 2 2 2" xfId="16568" hidden="1"/>
    <cellStyle name="Note 2 2 2" xfId="16542" hidden="1"/>
    <cellStyle name="Note 2 2 2" xfId="16555" hidden="1"/>
    <cellStyle name="Note 2 2 2" xfId="16554" hidden="1"/>
    <cellStyle name="Note 2 2 2" xfId="16540" hidden="1"/>
    <cellStyle name="Note 2 2 2" xfId="16557" hidden="1"/>
    <cellStyle name="Note 2 2 2" xfId="16565" hidden="1"/>
    <cellStyle name="Note 2 2 2" xfId="16539" hidden="1"/>
    <cellStyle name="Note 2 2 2" xfId="16558" hidden="1"/>
    <cellStyle name="Note 2 2 2" xfId="16559" hidden="1"/>
    <cellStyle name="Note 2 2 2" xfId="16561" hidden="1"/>
    <cellStyle name="Note 2 2 2" xfId="16564" hidden="1"/>
    <cellStyle name="Note 2 2 2" xfId="16560" hidden="1"/>
    <cellStyle name="Note 2 2 2" xfId="16552" hidden="1"/>
    <cellStyle name="Note 2 2 2" xfId="16538" hidden="1"/>
    <cellStyle name="Note 2 2 2" xfId="16548" hidden="1"/>
    <cellStyle name="Note 2 2 2" xfId="16541" hidden="1"/>
    <cellStyle name="Note 2 2 2" xfId="16556" hidden="1"/>
    <cellStyle name="Note 2 2 2" xfId="16566" hidden="1"/>
    <cellStyle name="Note 2 2 2" xfId="16553" hidden="1"/>
    <cellStyle name="Note 2 2 2" xfId="16544" hidden="1"/>
    <cellStyle name="Note 2 2 2" xfId="16551" hidden="1"/>
    <cellStyle name="Note 2 2 2" xfId="16562" hidden="1"/>
    <cellStyle name="Note 2 2 2" xfId="16571" hidden="1"/>
    <cellStyle name="Note 2 2 2" xfId="16575" hidden="1"/>
    <cellStyle name="Note 2 2 2" xfId="16574" hidden="1"/>
    <cellStyle name="Note 2 2 2" xfId="16580" hidden="1"/>
    <cellStyle name="Note 2 2 2" xfId="16578" hidden="1"/>
    <cellStyle name="Note 2 2 2" xfId="16579" hidden="1"/>
    <cellStyle name="Note 2 2 2" xfId="16581" hidden="1"/>
    <cellStyle name="Note 2 2 2" xfId="16577" hidden="1"/>
    <cellStyle name="Note 2 2 2" xfId="16576" hidden="1"/>
    <cellStyle name="Note 2 2 2" xfId="6713" hidden="1"/>
    <cellStyle name="Note 2 2 2" xfId="7280" hidden="1"/>
    <cellStyle name="Note 2 2 2" xfId="12178" hidden="1"/>
    <cellStyle name="Note 2 2 2" xfId="13703" hidden="1"/>
    <cellStyle name="Note 2 2 2" xfId="7377" hidden="1"/>
    <cellStyle name="Note 2 2 2" xfId="6879" hidden="1"/>
    <cellStyle name="Note 2 2 2" xfId="7621" hidden="1"/>
    <cellStyle name="Note 2 2 2" xfId="7525" hidden="1"/>
    <cellStyle name="Note 2 2 2" xfId="5847" hidden="1"/>
    <cellStyle name="Note 2 2 2" xfId="7035" hidden="1"/>
    <cellStyle name="Note 2 2 2" xfId="7654" hidden="1"/>
    <cellStyle name="Note 2 2 2" xfId="7788" hidden="1"/>
    <cellStyle name="Note 2 2 2" xfId="9498" hidden="1"/>
    <cellStyle name="Note 2 2 2" xfId="7160" hidden="1"/>
    <cellStyle name="Note 2 2 2" xfId="7506" hidden="1"/>
    <cellStyle name="Note 2 2 2" xfId="5920" hidden="1"/>
    <cellStyle name="Note 2 2 2" xfId="6042" hidden="1"/>
    <cellStyle name="Note 2 2 2" xfId="6903" hidden="1"/>
    <cellStyle name="Note 2 2 2" xfId="6358" hidden="1"/>
    <cellStyle name="Note 2 2 2" xfId="7537" hidden="1"/>
    <cellStyle name="Note 2 2 2" xfId="13673" hidden="1"/>
    <cellStyle name="Note 2 2 2" xfId="7273" hidden="1"/>
    <cellStyle name="Note 2 2 2" xfId="13606" hidden="1"/>
    <cellStyle name="Note 2 2 2" xfId="7330" hidden="1"/>
    <cellStyle name="Note 2 2 2" xfId="7671" hidden="1"/>
    <cellStyle name="Note 2 2 2" xfId="7936" hidden="1"/>
    <cellStyle name="Note 2 2 2" xfId="5719" hidden="1"/>
    <cellStyle name="Note 2 2 2" xfId="5885" hidden="1"/>
    <cellStyle name="Note 2 2 2" xfId="7337" hidden="1"/>
    <cellStyle name="Note 2 2 2" xfId="6780" hidden="1"/>
    <cellStyle name="Note 2 2 2" xfId="7002" hidden="1"/>
    <cellStyle name="Note 2 2 2" xfId="6646" hidden="1"/>
    <cellStyle name="Note 2 2 2" xfId="6297" hidden="1"/>
    <cellStyle name="Note 2 2 2" xfId="6748" hidden="1"/>
    <cellStyle name="Note 2 2 2" xfId="7504" hidden="1"/>
    <cellStyle name="Note 2 2 2" xfId="6752" hidden="1"/>
    <cellStyle name="Note 2 2 2" xfId="10676" hidden="1"/>
    <cellStyle name="Note 2 2 2" xfId="5880" hidden="1"/>
    <cellStyle name="Note 2 2 2" xfId="6024" hidden="1"/>
    <cellStyle name="Note 2 2 2" xfId="6050" hidden="1"/>
    <cellStyle name="Note 2 2 2" xfId="5715" hidden="1"/>
    <cellStyle name="Note 2 2 2" xfId="6992" hidden="1"/>
    <cellStyle name="Note 2 2 2" xfId="6990" hidden="1"/>
    <cellStyle name="Note 2 2 2" xfId="6503" hidden="1"/>
    <cellStyle name="Note 2 2 2" xfId="6186" hidden="1"/>
    <cellStyle name="Note 2 2 2" xfId="7272" hidden="1"/>
    <cellStyle name="Note 2 2 2" xfId="6721" hidden="1"/>
    <cellStyle name="Note 2 2 2" xfId="7475" hidden="1"/>
    <cellStyle name="Note 2 2 2" xfId="6585" hidden="1"/>
    <cellStyle name="Note 2 2 2" xfId="6499" hidden="1"/>
    <cellStyle name="Note 2 2 2" xfId="5979" hidden="1"/>
    <cellStyle name="Note 2 2 2" xfId="6037" hidden="1"/>
    <cellStyle name="Note 2 2 2" xfId="7310" hidden="1"/>
    <cellStyle name="Note 2 2 2" xfId="6224" hidden="1"/>
    <cellStyle name="Note 2 2 2" xfId="10700" hidden="1"/>
    <cellStyle name="Note 2 2 2" xfId="9260" hidden="1"/>
    <cellStyle name="Note 2 2 2" xfId="6312" hidden="1"/>
    <cellStyle name="Note 2 2 2" xfId="7497" hidden="1"/>
    <cellStyle name="Note 2 2 2" xfId="5729" hidden="1"/>
    <cellStyle name="Note 2 2 2" xfId="7078" hidden="1"/>
    <cellStyle name="Note 2 2 2" xfId="13677" hidden="1"/>
    <cellStyle name="Note 2 2 2" xfId="6124" hidden="1"/>
    <cellStyle name="Note 2 2 2" xfId="6073" hidden="1"/>
    <cellStyle name="Note 2 2 2" xfId="6815" hidden="1"/>
    <cellStyle name="Note 2 2 2" xfId="16965" hidden="1"/>
    <cellStyle name="Note 2 2 2" xfId="17117" hidden="1"/>
    <cellStyle name="Note 2 2 2" xfId="17122" hidden="1"/>
    <cellStyle name="Note 2 2 2" xfId="17123" hidden="1"/>
    <cellStyle name="Note 2 2 2" xfId="17141" hidden="1"/>
    <cellStyle name="Note 2 2 2" xfId="17126" hidden="1"/>
    <cellStyle name="Note 2 2 2" xfId="17127" hidden="1"/>
    <cellStyle name="Note 2 2 2" xfId="17134" hidden="1"/>
    <cellStyle name="Note 2 2 2" xfId="17322" hidden="1"/>
    <cellStyle name="Note 2 2 2" xfId="17360" hidden="1"/>
    <cellStyle name="Note 2 2 2" xfId="17161" hidden="1"/>
    <cellStyle name="Note 2 2 2" xfId="17147" hidden="1"/>
    <cellStyle name="Note 2 2 2" xfId="17151" hidden="1"/>
    <cellStyle name="Note 2 2 2" xfId="17362" hidden="1"/>
    <cellStyle name="Note 2 2 2" xfId="17143" hidden="1"/>
    <cellStyle name="Note 2 2 2" xfId="17353" hidden="1"/>
    <cellStyle name="Note 2 2 2" xfId="17357" hidden="1"/>
    <cellStyle name="Note 2 2 2" xfId="17152" hidden="1"/>
    <cellStyle name="Note 2 2 2" xfId="17146" hidden="1"/>
    <cellStyle name="Note 2 2 2" xfId="17379" hidden="1"/>
    <cellStyle name="Note 2 2 2" xfId="17384" hidden="1"/>
    <cellStyle name="Note 2 2 2" xfId="17381" hidden="1"/>
    <cellStyle name="Note 2 2 2" xfId="17382" hidden="1"/>
    <cellStyle name="Note 2 2 2" xfId="17376" hidden="1"/>
    <cellStyle name="Note 2 2 2" xfId="17371" hidden="1"/>
    <cellStyle name="Note 2 2 2" xfId="17378" hidden="1"/>
    <cellStyle name="Note 2 2 2" xfId="17374" hidden="1"/>
    <cellStyle name="Note 2 2 2" xfId="17370" hidden="1"/>
    <cellStyle name="Note 2 2 2" xfId="17383" hidden="1"/>
    <cellStyle name="Note 2 2 2" xfId="17386" hidden="1"/>
    <cellStyle name="Note 2 2 2" xfId="17390" hidden="1"/>
    <cellStyle name="Note 2 2 2" xfId="17405" hidden="1"/>
    <cellStyle name="Note 2 2 2" xfId="17446" hidden="1"/>
    <cellStyle name="Note 2 2 2" xfId="17414" hidden="1"/>
    <cellStyle name="Note 2 2 2" xfId="17433" hidden="1"/>
    <cellStyle name="Note 2 2 2" xfId="17432" hidden="1"/>
    <cellStyle name="Note 2 2 2" xfId="17412" hidden="1"/>
    <cellStyle name="Note 2 2 2" xfId="17435" hidden="1"/>
    <cellStyle name="Note 2 2 2" xfId="17443" hidden="1"/>
    <cellStyle name="Note 2 2 2" xfId="17411" hidden="1"/>
    <cellStyle name="Note 2 2 2" xfId="17436" hidden="1"/>
    <cellStyle name="Note 2 2 2" xfId="17437" hidden="1"/>
    <cellStyle name="Note 2 2 2" xfId="17439" hidden="1"/>
    <cellStyle name="Note 2 2 2" xfId="17442" hidden="1"/>
    <cellStyle name="Note 2 2 2" xfId="17438" hidden="1"/>
    <cellStyle name="Note 2 2 2" xfId="17430" hidden="1"/>
    <cellStyle name="Note 2 2 2" xfId="17410" hidden="1"/>
    <cellStyle name="Note 2 2 2" xfId="17424" hidden="1"/>
    <cellStyle name="Note 2 2 2" xfId="17413" hidden="1"/>
    <cellStyle name="Note 2 2 2" xfId="17434" hidden="1"/>
    <cellStyle name="Note 2 2 2" xfId="17444" hidden="1"/>
    <cellStyle name="Note 2 2 2" xfId="17431" hidden="1"/>
    <cellStyle name="Note 2 2 2" xfId="17417" hidden="1"/>
    <cellStyle name="Note 2 2 2" xfId="17428" hidden="1"/>
    <cellStyle name="Note 2 2 2" xfId="17440" hidden="1"/>
    <cellStyle name="Note 2 2 2" xfId="17449" hidden="1"/>
    <cellStyle name="Note 2 2 2" xfId="17454" hidden="1"/>
    <cellStyle name="Note 2 2 2" xfId="17453" hidden="1"/>
    <cellStyle name="Note 2 2 2" xfId="17461" hidden="1"/>
    <cellStyle name="Note 2 2 2" xfId="17457" hidden="1"/>
    <cellStyle name="Note 2 2 2" xfId="17458" hidden="1"/>
    <cellStyle name="Note 2 2 2" xfId="17462" hidden="1"/>
    <cellStyle name="Note 2 2 2" xfId="17456" hidden="1"/>
    <cellStyle name="Note 2 2 2" xfId="17455" hidden="1"/>
    <cellStyle name="Note 2 2 2" xfId="16962" hidden="1"/>
    <cellStyle name="Note 2 2 2" xfId="17287" hidden="1"/>
    <cellStyle name="Note 2 2 2" xfId="17255" hidden="1"/>
    <cellStyle name="Note 2 2 2" xfId="17494" hidden="1"/>
    <cellStyle name="Note 2 2 2" xfId="17478" hidden="1"/>
    <cellStyle name="Note 2 2 2" xfId="16716" hidden="1"/>
    <cellStyle name="Note 2 2 2" xfId="17395" hidden="1"/>
    <cellStyle name="Note 2 2 2" xfId="17254" hidden="1"/>
    <cellStyle name="Note 2 2 2" xfId="16703" hidden="1"/>
    <cellStyle name="Note 2 2 2" xfId="16973" hidden="1"/>
    <cellStyle name="Note 2 2 2" xfId="17231" hidden="1"/>
    <cellStyle name="Note 2 2 2" xfId="16939" hidden="1"/>
    <cellStyle name="Note 2 2 2" xfId="16711" hidden="1"/>
    <cellStyle name="Note 2 2 2" xfId="7514" hidden="1"/>
    <cellStyle name="Note 2 2 2" xfId="16783" hidden="1"/>
    <cellStyle name="Note 2 2 2" xfId="16713" hidden="1"/>
    <cellStyle name="Note 2 2 2" xfId="16788" hidden="1"/>
    <cellStyle name="Note 2 2 2" xfId="17232" hidden="1"/>
    <cellStyle name="Note 2 2 2" xfId="17003" hidden="1"/>
    <cellStyle name="Note 2 2 2" xfId="16701" hidden="1"/>
    <cellStyle name="Note 2 2 2" xfId="16776" hidden="1"/>
    <cellStyle name="Note 2 2 2" xfId="17224" hidden="1"/>
    <cellStyle name="Note 2 2 2" xfId="16774" hidden="1"/>
    <cellStyle name="Note 2 2 2" xfId="17225" hidden="1"/>
    <cellStyle name="Note 2 2 2" xfId="17227" hidden="1"/>
    <cellStyle name="Note 2 2 2" xfId="16779" hidden="1"/>
    <cellStyle name="Note 2 2 2" xfId="16777" hidden="1"/>
    <cellStyle name="Note 2 2 2" xfId="17228" hidden="1"/>
    <cellStyle name="Note 2 2 2" xfId="16725" hidden="1"/>
    <cellStyle name="Note 2 2 2" xfId="16775" hidden="1"/>
    <cellStyle name="Note 2 2 2" xfId="16772" hidden="1"/>
    <cellStyle name="Note 2 2 2" xfId="6726" hidden="1"/>
    <cellStyle name="Note 2 2 2" xfId="17509" hidden="1"/>
    <cellStyle name="Note 2 2 2" xfId="17547" hidden="1"/>
    <cellStyle name="Note 2 2 2" xfId="17517" hidden="1"/>
    <cellStyle name="Note 2 2 2" xfId="17534" hidden="1"/>
    <cellStyle name="Note 2 2 2" xfId="17533" hidden="1"/>
    <cellStyle name="Note 2 2 2" xfId="17515" hidden="1"/>
    <cellStyle name="Note 2 2 2" xfId="17536" hidden="1"/>
    <cellStyle name="Note 2 2 2" xfId="17544" hidden="1"/>
    <cellStyle name="Note 2 2 2" xfId="17514" hidden="1"/>
    <cellStyle name="Note 2 2 2" xfId="17537" hidden="1"/>
    <cellStyle name="Note 2 2 2" xfId="17538" hidden="1"/>
    <cellStyle name="Note 2 2 2" xfId="17540" hidden="1"/>
    <cellStyle name="Note 2 2 2" xfId="17543" hidden="1"/>
    <cellStyle name="Note 2 2 2" xfId="17539" hidden="1"/>
    <cellStyle name="Note 2 2 2" xfId="17531" hidden="1"/>
    <cellStyle name="Note 2 2 2" xfId="17513" hidden="1"/>
    <cellStyle name="Note 2 2 2" xfId="17526" hidden="1"/>
    <cellStyle name="Note 2 2 2" xfId="17516" hidden="1"/>
    <cellStyle name="Note 2 2 2" xfId="17535" hidden="1"/>
    <cellStyle name="Note 2 2 2" xfId="17545" hidden="1"/>
    <cellStyle name="Note 2 2 2" xfId="17532" hidden="1"/>
    <cellStyle name="Note 2 2 2" xfId="17519" hidden="1"/>
    <cellStyle name="Note 2 2 2" xfId="17530" hidden="1"/>
    <cellStyle name="Note 2 2 2" xfId="17541" hidden="1"/>
    <cellStyle name="Note 2 2 2" xfId="17550" hidden="1"/>
    <cellStyle name="Note 2 2 2" xfId="17556" hidden="1"/>
    <cellStyle name="Note 2 2 2" xfId="17555" hidden="1"/>
    <cellStyle name="Note 2 2 2" xfId="17563" hidden="1"/>
    <cellStyle name="Note 2 2 2" xfId="17560" hidden="1"/>
    <cellStyle name="Note 2 2 2" xfId="17561" hidden="1"/>
    <cellStyle name="Note 2 2 2" xfId="17565" hidden="1"/>
    <cellStyle name="Note 2 2 2" xfId="17559" hidden="1"/>
    <cellStyle name="Note 2 2 2" xfId="17558" hidden="1"/>
    <cellStyle name="Note 2 2 2" xfId="17327" hidden="1"/>
    <cellStyle name="Note 2 2 2" xfId="16849" hidden="1"/>
    <cellStyle name="Note 2 2 2" xfId="17170" hidden="1"/>
    <cellStyle name="Note 2 2 2" xfId="17055" hidden="1"/>
    <cellStyle name="Note 2 2 2" xfId="17120" hidden="1"/>
    <cellStyle name="Note 2 2 2" xfId="17049" hidden="1"/>
    <cellStyle name="Note 2 2 2" xfId="17171" hidden="1"/>
    <cellStyle name="Note 2 2 2" xfId="17393" hidden="1"/>
    <cellStyle name="Note 2 2 2" xfId="17196" hidden="1"/>
    <cellStyle name="Note 2 2 2" xfId="17212" hidden="1"/>
    <cellStyle name="Note 2 2 2" xfId="16737" hidden="1"/>
    <cellStyle name="Note 2 2 2" xfId="16871" hidden="1"/>
    <cellStyle name="Note 2 2 2" xfId="17352" hidden="1"/>
    <cellStyle name="Note 2 2 2" xfId="16941" hidden="1"/>
    <cellStyle name="Note 2 2 2" xfId="17073" hidden="1"/>
    <cellStyle name="Note 2 2 2" xfId="17203" hidden="1"/>
    <cellStyle name="Note 2 2 2" xfId="16670" hidden="1"/>
    <cellStyle name="Note 2 2 2" xfId="17305" hidden="1"/>
    <cellStyle name="Note 2 2 2" xfId="16821" hidden="1"/>
    <cellStyle name="Note 2 2 2" xfId="16639" hidden="1"/>
    <cellStyle name="Note 2 2 2" xfId="17580" hidden="1"/>
    <cellStyle name="Note 2 2 2" xfId="17488" hidden="1"/>
    <cellStyle name="Note 2 2 2" xfId="16949" hidden="1"/>
    <cellStyle name="Note 2 2 2" xfId="17339" hidden="1"/>
    <cellStyle name="Note 2 2 2" xfId="17570" hidden="1"/>
    <cellStyle name="Note 2 2 2" xfId="16637" hidden="1"/>
    <cellStyle name="Note 2 2 2" xfId="16908" hidden="1"/>
    <cellStyle name="Note 2 2 2" xfId="16825" hidden="1"/>
    <cellStyle name="Note 2 2 2" xfId="16917" hidden="1"/>
    <cellStyle name="Note 2 2 2" xfId="17581" hidden="1"/>
    <cellStyle name="Note 2 2 2" xfId="17585" hidden="1"/>
    <cellStyle name="Note 2 2 2" xfId="17597" hidden="1"/>
    <cellStyle name="Note 2 2 2" xfId="17639" hidden="1"/>
    <cellStyle name="Note 2 2 2" xfId="17606" hidden="1"/>
    <cellStyle name="Note 2 2 2" xfId="17625" hidden="1"/>
    <cellStyle name="Note 2 2 2" xfId="17624" hidden="1"/>
    <cellStyle name="Note 2 2 2" xfId="17604" hidden="1"/>
    <cellStyle name="Note 2 2 2" xfId="17627" hidden="1"/>
    <cellStyle name="Note 2 2 2" xfId="17635" hidden="1"/>
    <cellStyle name="Note 2 2 2" xfId="17603" hidden="1"/>
    <cellStyle name="Note 2 2 2" xfId="17628" hidden="1"/>
    <cellStyle name="Note 2 2 2" xfId="17629" hidden="1"/>
    <cellStyle name="Note 2 2 2" xfId="17631" hidden="1"/>
    <cellStyle name="Note 2 2 2" xfId="17634" hidden="1"/>
    <cellStyle name="Note 2 2 2" xfId="17630" hidden="1"/>
    <cellStyle name="Note 2 2 2" xfId="17620" hidden="1"/>
    <cellStyle name="Note 2 2 2" xfId="17602" hidden="1"/>
    <cellStyle name="Note 2 2 2" xfId="17615" hidden="1"/>
    <cellStyle name="Note 2 2 2" xfId="17605" hidden="1"/>
    <cellStyle name="Note 2 2 2" xfId="17626" hidden="1"/>
    <cellStyle name="Note 2 2 2" xfId="17636" hidden="1"/>
    <cellStyle name="Note 2 2 2" xfId="17621" hidden="1"/>
    <cellStyle name="Note 2 2 2" xfId="17609" hidden="1"/>
    <cellStyle name="Note 2 2 2" xfId="17619" hidden="1"/>
    <cellStyle name="Note 2 2 2" xfId="17632" hidden="1"/>
    <cellStyle name="Note 2 2 2" xfId="17642" hidden="1"/>
    <cellStyle name="Note 2 2 2" xfId="17647" hidden="1"/>
    <cellStyle name="Note 2 2 2" xfId="17646" hidden="1"/>
    <cellStyle name="Note 2 2 2" xfId="17653" hidden="1"/>
    <cellStyle name="Note 2 2 2" xfId="17651" hidden="1"/>
    <cellStyle name="Note 2 2 2" xfId="17652" hidden="1"/>
    <cellStyle name="Note 2 2 2" xfId="17655" hidden="1"/>
    <cellStyle name="Note 2 2 2" xfId="17650" hidden="1"/>
    <cellStyle name="Note 2 2 2" xfId="17649" hidden="1"/>
    <cellStyle name="Note 2 2 2" xfId="16755" hidden="1"/>
    <cellStyle name="Note 2 2 2" xfId="16970" hidden="1"/>
    <cellStyle name="Note 2 2 2" xfId="17190" hidden="1"/>
    <cellStyle name="Note 2 2 2" xfId="16796" hidden="1"/>
    <cellStyle name="Note 2 2 2" xfId="17236" hidden="1"/>
    <cellStyle name="Note 2 2 2" xfId="16708" hidden="1"/>
    <cellStyle name="Note 2 2 2" xfId="17316" hidden="1"/>
    <cellStyle name="Note 2 2 2" xfId="16793" hidden="1"/>
    <cellStyle name="Note 2 2 2" xfId="17194" hidden="1"/>
    <cellStyle name="Note 2 2 2" xfId="16864" hidden="1"/>
    <cellStyle name="Note 2 2 2" xfId="17043" hidden="1"/>
    <cellStyle name="Note 2 2 2" xfId="16863" hidden="1"/>
    <cellStyle name="Note 2 2 2" xfId="17201" hidden="1"/>
    <cellStyle name="Note 2 2 2" xfId="17121" hidden="1"/>
    <cellStyle name="Note 2 2 2" xfId="16855" hidden="1"/>
    <cellStyle name="Note 2 2 2" xfId="16645" hidden="1"/>
    <cellStyle name="Note 2 2 2" xfId="17409" hidden="1"/>
    <cellStyle name="Note 2 2 2" xfId="16942" hidden="1"/>
    <cellStyle name="Note 2 2 2" xfId="17562" hidden="1"/>
    <cellStyle name="Note 2 2 2" xfId="17051" hidden="1"/>
    <cellStyle name="Note 2 2 2" xfId="17471" hidden="1"/>
    <cellStyle name="Note 2 2 2" xfId="16795" hidden="1"/>
    <cellStyle name="Note 2 2 2" xfId="16689" hidden="1"/>
    <cellStyle name="Note 2 2 2" xfId="17377" hidden="1"/>
    <cellStyle name="Note 2 2 2" xfId="16957" hidden="1"/>
    <cellStyle name="Note 2 2 2" xfId="16872" hidden="1"/>
    <cellStyle name="Note 2 2 2" xfId="16999" hidden="1"/>
    <cellStyle name="Note 2 2 2" xfId="16851" hidden="1"/>
    <cellStyle name="Note 2 2 2" xfId="16900" hidden="1"/>
    <cellStyle name="Note 2 2 2" xfId="17234" hidden="1"/>
    <cellStyle name="Note 2 2 2" xfId="17293" hidden="1"/>
    <cellStyle name="Note 2 2 2" xfId="17105" hidden="1"/>
    <cellStyle name="Note 2 2 2" xfId="17678" hidden="1"/>
    <cellStyle name="Note 2 2 2" xfId="17718" hidden="1"/>
    <cellStyle name="Note 2 2 2" xfId="17686" hidden="1"/>
    <cellStyle name="Note 2 2 2" xfId="17704" hidden="1"/>
    <cellStyle name="Note 2 2 2" xfId="17703" hidden="1"/>
    <cellStyle name="Note 2 2 2" xfId="17684" hidden="1"/>
    <cellStyle name="Note 2 2 2" xfId="17706" hidden="1"/>
    <cellStyle name="Note 2 2 2" xfId="17714" hidden="1"/>
    <cellStyle name="Note 2 2 2" xfId="17683" hidden="1"/>
    <cellStyle name="Note 2 2 2" xfId="17707" hidden="1"/>
    <cellStyle name="Note 2 2 2" xfId="17708" hidden="1"/>
    <cellStyle name="Note 2 2 2" xfId="17710" hidden="1"/>
    <cellStyle name="Note 2 2 2" xfId="17713" hidden="1"/>
    <cellStyle name="Note 2 2 2" xfId="17709" hidden="1"/>
    <cellStyle name="Note 2 2 2" xfId="17700" hidden="1"/>
    <cellStyle name="Note 2 2 2" xfId="17682" hidden="1"/>
    <cellStyle name="Note 2 2 2" xfId="17695" hidden="1"/>
    <cellStyle name="Note 2 2 2" xfId="17685" hidden="1"/>
    <cellStyle name="Note 2 2 2" xfId="17705" hidden="1"/>
    <cellStyle name="Note 2 2 2" xfId="17715" hidden="1"/>
    <cellStyle name="Note 2 2 2" xfId="17701" hidden="1"/>
    <cellStyle name="Note 2 2 2" xfId="17689" hidden="1"/>
    <cellStyle name="Note 2 2 2" xfId="17699" hidden="1"/>
    <cellStyle name="Note 2 2 2" xfId="17711" hidden="1"/>
    <cellStyle name="Note 2 2 2" xfId="17721" hidden="1"/>
    <cellStyle name="Note 2 2 2" xfId="17726" hidden="1"/>
    <cellStyle name="Note 2 2 2" xfId="17725" hidden="1"/>
    <cellStyle name="Note 2 2 2" xfId="17734" hidden="1"/>
    <cellStyle name="Note 2 2 2" xfId="17729" hidden="1"/>
    <cellStyle name="Note 2 2 2" xfId="17731" hidden="1"/>
    <cellStyle name="Note 2 2 2" xfId="17735" hidden="1"/>
    <cellStyle name="Note 2 2 2" xfId="17728" hidden="1"/>
    <cellStyle name="Note 2 2 2" xfId="17727" hidden="1"/>
    <cellStyle name="Note 2 2 2" xfId="17662" hidden="1"/>
    <cellStyle name="Note 2 2 2" xfId="17660" hidden="1"/>
    <cellStyle name="Note 2 2 2" xfId="17490" hidden="1"/>
    <cellStyle name="Note 2 2 2" xfId="16634" hidden="1"/>
    <cellStyle name="Note 2 2 2" xfId="17280" hidden="1"/>
    <cellStyle name="Note 2 2 2" xfId="17048" hidden="1"/>
    <cellStyle name="Note 2 2 2" xfId="17311" hidden="1"/>
    <cellStyle name="Note 2 2 2" xfId="17485" hidden="1"/>
    <cellStyle name="Note 2 2 2" xfId="16778" hidden="1"/>
    <cellStyle name="Note 2 2 2" xfId="16676" hidden="1"/>
    <cellStyle name="Note 2 2 2" xfId="17070" hidden="1"/>
    <cellStyle name="Note 2 2 2" xfId="17658" hidden="1"/>
    <cellStyle name="Note 2 2 2" xfId="17011" hidden="1"/>
    <cellStyle name="Note 2 2 2" xfId="17336" hidden="1"/>
    <cellStyle name="Note 2 2 2" xfId="16990" hidden="1"/>
    <cellStyle name="Note 2 2 2" xfId="17175" hidden="1"/>
    <cellStyle name="Note 2 2 2" xfId="16785" hidden="1"/>
    <cellStyle name="Note 2 2 2" xfId="17187" hidden="1"/>
    <cellStyle name="Note 2 2 2" xfId="16916" hidden="1"/>
    <cellStyle name="Note 2 2 2" xfId="17200" hidden="1"/>
    <cellStyle name="Note 2 2 2" xfId="16830" hidden="1"/>
    <cellStyle name="Note 2 2 2" xfId="17586" hidden="1"/>
    <cellStyle name="Note 2 2 2" xfId="17264" hidden="1"/>
    <cellStyle name="Note 2 2 2" xfId="17261" hidden="1"/>
    <cellStyle name="Note 2 2 2" xfId="16914" hidden="1"/>
    <cellStyle name="Note 2 2 2" xfId="16832" hidden="1"/>
    <cellStyle name="Note 2 2 2" xfId="16922" hidden="1"/>
    <cellStyle name="Note 2 2 2" xfId="17193" hidden="1"/>
    <cellStyle name="Note 2 2 2" xfId="17664" hidden="1"/>
    <cellStyle name="Note 2 2 2" xfId="16782" hidden="1"/>
    <cellStyle name="Note 2 2 2" xfId="17206" hidden="1"/>
    <cellStyle name="Note 2 2 2" xfId="17754" hidden="1"/>
    <cellStyle name="Note 2 2 2" xfId="17794" hidden="1"/>
    <cellStyle name="Note 2 2 2" xfId="17762" hidden="1"/>
    <cellStyle name="Note 2 2 2" xfId="17781" hidden="1"/>
    <cellStyle name="Note 2 2 2" xfId="17780" hidden="1"/>
    <cellStyle name="Note 2 2 2" xfId="17760" hidden="1"/>
    <cellStyle name="Note 2 2 2" xfId="17783" hidden="1"/>
    <cellStyle name="Note 2 2 2" xfId="17791" hidden="1"/>
    <cellStyle name="Note 2 2 2" xfId="17759" hidden="1"/>
    <cellStyle name="Note 2 2 2" xfId="17784" hidden="1"/>
    <cellStyle name="Note 2 2 2" xfId="17785" hidden="1"/>
    <cellStyle name="Note 2 2 2" xfId="17787" hidden="1"/>
    <cellStyle name="Note 2 2 2" xfId="17790" hidden="1"/>
    <cellStyle name="Note 2 2 2" xfId="17786" hidden="1"/>
    <cellStyle name="Note 2 2 2" xfId="17777" hidden="1"/>
    <cellStyle name="Note 2 2 2" xfId="17758" hidden="1"/>
    <cellStyle name="Note 2 2 2" xfId="17771" hidden="1"/>
    <cellStyle name="Note 2 2 2" xfId="17761" hidden="1"/>
    <cellStyle name="Note 2 2 2" xfId="17782" hidden="1"/>
    <cellStyle name="Note 2 2 2" xfId="17792" hidden="1"/>
    <cellStyle name="Note 2 2 2" xfId="17778" hidden="1"/>
    <cellStyle name="Note 2 2 2" xfId="17765" hidden="1"/>
    <cellStyle name="Note 2 2 2" xfId="17775" hidden="1"/>
    <cellStyle name="Note 2 2 2" xfId="17788" hidden="1"/>
    <cellStyle name="Note 2 2 2" xfId="17797" hidden="1"/>
    <cellStyle name="Note 2 2 2" xfId="17801" hidden="1"/>
    <cellStyle name="Note 2 2 2" xfId="17800" hidden="1"/>
    <cellStyle name="Note 2 2 2" xfId="17807" hidden="1"/>
    <cellStyle name="Note 2 2 2" xfId="17804" hidden="1"/>
    <cellStyle name="Note 2 2 2" xfId="17805" hidden="1"/>
    <cellStyle name="Note 2 2 2" xfId="17808" hidden="1"/>
    <cellStyle name="Note 2 2 2" xfId="17803" hidden="1"/>
    <cellStyle name="Note 2 2 2" xfId="17802" hidden="1"/>
    <cellStyle name="Note 2 2 2" xfId="16985" hidden="1"/>
    <cellStyle name="Note 2 2 2" xfId="17267" hidden="1"/>
    <cellStyle name="Note 2 2 2" xfId="17314" hidden="1"/>
    <cellStyle name="Note 2 2 2" xfId="17733" hidden="1"/>
    <cellStyle name="Note 2 2 2" xfId="17246" hidden="1"/>
    <cellStyle name="Note 2 2 2" xfId="17237" hidden="1"/>
    <cellStyle name="Note 2 2 2" xfId="16955" hidden="1"/>
    <cellStyle name="Note 2 2 2" xfId="17822" hidden="1"/>
    <cellStyle name="Note 2 2 2" xfId="17587" hidden="1"/>
    <cellStyle name="Note 2 2 2" xfId="16989" hidden="1"/>
    <cellStyle name="Note 2 2 2" xfId="17125" hidden="1"/>
    <cellStyle name="Note 2 2 2" xfId="17817" hidden="1"/>
    <cellStyle name="Note 2 2 2" xfId="16756" hidden="1"/>
    <cellStyle name="Note 2 2 2" xfId="17050" hidden="1"/>
    <cellStyle name="Note 2 2 2" xfId="17348" hidden="1"/>
    <cellStyle name="Note 2 2 2" xfId="16813" hidden="1"/>
    <cellStyle name="Note 2 2 2" xfId="17221" hidden="1"/>
    <cellStyle name="Note 2 2 2" xfId="16805" hidden="1"/>
    <cellStyle name="Note 2 2 2" xfId="17477" hidden="1"/>
    <cellStyle name="Note 2 2 2" xfId="16667" hidden="1"/>
    <cellStyle name="Note 2 2 2" xfId="16787" hidden="1"/>
    <cellStyle name="Note 2 2 2" xfId="17249" hidden="1"/>
    <cellStyle name="Note 2 2 2" xfId="16706" hidden="1"/>
    <cellStyle name="Note 2 2 2" xfId="16691" hidden="1"/>
    <cellStyle name="Note 2 2 2" xfId="17391" hidden="1"/>
    <cellStyle name="Note 2 2 2" xfId="16643" hidden="1"/>
    <cellStyle name="Note 2 2 2" xfId="17192" hidden="1"/>
    <cellStyle name="Note 2 2 2" xfId="17364" hidden="1"/>
    <cellStyle name="Note 2 2 2" xfId="17178" hidden="1"/>
    <cellStyle name="Note 2 2 2" xfId="17068" hidden="1"/>
    <cellStyle name="Note 2 2 2" xfId="16925" hidden="1"/>
    <cellStyle name="Note 2 2 2" xfId="17053" hidden="1"/>
    <cellStyle name="Note 2 2 2" xfId="17837" hidden="1"/>
    <cellStyle name="Note 2 2 2" xfId="17880" hidden="1"/>
    <cellStyle name="Note 2 2 2" xfId="17845" hidden="1"/>
    <cellStyle name="Note 2 2 2" xfId="17864" hidden="1"/>
    <cellStyle name="Note 2 2 2" xfId="17863" hidden="1"/>
    <cellStyle name="Note 2 2 2" xfId="17843" hidden="1"/>
    <cellStyle name="Note 2 2 2" xfId="17867" hidden="1"/>
    <cellStyle name="Note 2 2 2" xfId="17876" hidden="1"/>
    <cellStyle name="Note 2 2 2" xfId="17842" hidden="1"/>
    <cellStyle name="Note 2 2 2" xfId="17868" hidden="1"/>
    <cellStyle name="Note 2 2 2" xfId="17869" hidden="1"/>
    <cellStyle name="Note 2 2 2" xfId="17871" hidden="1"/>
    <cellStyle name="Note 2 2 2" xfId="17875" hidden="1"/>
    <cellStyle name="Note 2 2 2" xfId="17870" hidden="1"/>
    <cellStyle name="Note 2 2 2" xfId="17860" hidden="1"/>
    <cellStyle name="Note 2 2 2" xfId="17841" hidden="1"/>
    <cellStyle name="Note 2 2 2" xfId="17855" hidden="1"/>
    <cellStyle name="Note 2 2 2" xfId="17844" hidden="1"/>
    <cellStyle name="Note 2 2 2" xfId="17865" hidden="1"/>
    <cellStyle name="Note 2 2 2" xfId="17877" hidden="1"/>
    <cellStyle name="Note 2 2 2" xfId="17861" hidden="1"/>
    <cellStyle name="Note 2 2 2" xfId="17848" hidden="1"/>
    <cellStyle name="Note 2 2 2" xfId="17859" hidden="1"/>
    <cellStyle name="Note 2 2 2" xfId="17873" hidden="1"/>
    <cellStyle name="Note 2 2 2" xfId="17883" hidden="1"/>
    <cellStyle name="Note 2 2 2" xfId="17888" hidden="1"/>
    <cellStyle name="Note 2 2 2" xfId="17887" hidden="1"/>
    <cellStyle name="Note 2 2 2" xfId="17894" hidden="1"/>
    <cellStyle name="Note 2 2 2" xfId="17891" hidden="1"/>
    <cellStyle name="Note 2 2 2" xfId="17892" hidden="1"/>
    <cellStyle name="Note 2 2 2" xfId="17895" hidden="1"/>
    <cellStyle name="Note 2 2 2" xfId="17890" hidden="1"/>
    <cellStyle name="Note 2 2 2" xfId="17889" hidden="1"/>
    <cellStyle name="Note 2 2 2" xfId="17308" hidden="1"/>
    <cellStyle name="Note 2 2 2" xfId="17905" hidden="1"/>
    <cellStyle name="Note 2 2 2" xfId="16998" hidden="1"/>
    <cellStyle name="Note 2 2 2" xfId="16760" hidden="1"/>
    <cellStyle name="Note 2 2 2" xfId="16771" hidden="1"/>
    <cellStyle name="Note 2 2 2" xfId="17128" hidden="1"/>
    <cellStyle name="Note 2 2 2" xfId="17262" hidden="1"/>
    <cellStyle name="Note 2 2 2" xfId="16933" hidden="1"/>
    <cellStyle name="Note 2 2 2" xfId="17058" hidden="1"/>
    <cellStyle name="Note 2 2 2" xfId="17166" hidden="1"/>
    <cellStyle name="Note 2 2 2" xfId="16857" hidden="1"/>
    <cellStyle name="Note 2 2 2" xfId="17207" hidden="1"/>
    <cellStyle name="Note 2 2 2" xfId="16801" hidden="1"/>
    <cellStyle name="Note 2 2 2" xfId="16984" hidden="1"/>
    <cellStyle name="Note 2 2 2" xfId="17313" hidden="1"/>
    <cellStyle name="Note 2 2 2" xfId="17589" hidden="1"/>
    <cellStyle name="Note 2 2 2" xfId="16709" hidden="1"/>
    <cellStyle name="Note 2 2 2" xfId="17041" hidden="1"/>
    <cellStyle name="Note 2 2 2" xfId="16803" hidden="1"/>
    <cellStyle name="Note 2 2 2" xfId="17465" hidden="1"/>
    <cellStyle name="Note 2 2 2" xfId="16913" hidden="1"/>
    <cellStyle name="Note 2 2 2" xfId="17257" hidden="1"/>
    <cellStyle name="Note 2 2 2" xfId="16758" hidden="1"/>
    <cellStyle name="Note 2 2 2" xfId="17042" hidden="1"/>
    <cellStyle name="Note 2 2 2" xfId="16679" hidden="1"/>
    <cellStyle name="Note 2 2 2" xfId="16733" hidden="1"/>
    <cellStyle name="Note 2 2 2" xfId="17334" hidden="1"/>
    <cellStyle name="Note 2 2 2" xfId="17251" hidden="1"/>
    <cellStyle name="Note 2 2 2" xfId="16769" hidden="1"/>
    <cellStyle name="Note 2 2 2" xfId="17495" hidden="1"/>
    <cellStyle name="Note 2 2 2" xfId="17908" hidden="1"/>
    <cellStyle name="Note 2 2 2" xfId="17923" hidden="1"/>
    <cellStyle name="Note 2 2 2" xfId="17960" hidden="1"/>
    <cellStyle name="Note 2 2 2" xfId="17931" hidden="1"/>
    <cellStyle name="Note 2 2 2" xfId="17947" hidden="1"/>
    <cellStyle name="Note 2 2 2" xfId="17946" hidden="1"/>
    <cellStyle name="Note 2 2 2" xfId="17929" hidden="1"/>
    <cellStyle name="Note 2 2 2" xfId="17949" hidden="1"/>
    <cellStyle name="Note 2 2 2" xfId="17957" hidden="1"/>
    <cellStyle name="Note 2 2 2" xfId="17928" hidden="1"/>
    <cellStyle name="Note 2 2 2" xfId="17950" hidden="1"/>
    <cellStyle name="Note 2 2 2" xfId="17951" hidden="1"/>
    <cellStyle name="Note 2 2 2" xfId="17953" hidden="1"/>
    <cellStyle name="Note 2 2 2" xfId="17956" hidden="1"/>
    <cellStyle name="Note 2 2 2" xfId="17952" hidden="1"/>
    <cellStyle name="Note 2 2 2" xfId="17944" hidden="1"/>
    <cellStyle name="Note 2 2 2" xfId="17927" hidden="1"/>
    <cellStyle name="Note 2 2 2" xfId="17939" hidden="1"/>
    <cellStyle name="Note 2 2 2" xfId="17930" hidden="1"/>
    <cellStyle name="Note 2 2 2" xfId="17948" hidden="1"/>
    <cellStyle name="Note 2 2 2" xfId="17958" hidden="1"/>
    <cellStyle name="Note 2 2 2" xfId="17945" hidden="1"/>
    <cellStyle name="Note 2 2 2" xfId="17933" hidden="1"/>
    <cellStyle name="Note 2 2 2" xfId="17943" hidden="1"/>
    <cellStyle name="Note 2 2 2" xfId="17954" hidden="1"/>
    <cellStyle name="Note 2 2 2" xfId="17963" hidden="1"/>
    <cellStyle name="Note 2 2 2" xfId="17967" hidden="1"/>
    <cellStyle name="Note 2 2 2" xfId="17966" hidden="1"/>
    <cellStyle name="Note 2 2 2" xfId="17974" hidden="1"/>
    <cellStyle name="Note 2 2 2" xfId="17970" hidden="1"/>
    <cellStyle name="Note 2 2 2" xfId="17972" hidden="1"/>
    <cellStyle name="Note 2 2 2" xfId="17975" hidden="1"/>
    <cellStyle name="Note 2 2 2" xfId="17969" hidden="1"/>
    <cellStyle name="Note 2 2 2" xfId="17968" hidden="1"/>
    <cellStyle name="Note 2 2 2" xfId="17135" hidden="1"/>
    <cellStyle name="Note 2 2 2" xfId="17740" hidden="1"/>
    <cellStyle name="Note 2 2 2" xfId="17150" hidden="1"/>
    <cellStyle name="Note 2 2 2" xfId="16720" hidden="1"/>
    <cellStyle name="Note 2 2 2" xfId="17160" hidden="1"/>
    <cellStyle name="Note 2 2 2" xfId="17307" hidden="1"/>
    <cellStyle name="Note 2 2 2" xfId="17015" hidden="1"/>
    <cellStyle name="Note 2 2 2" xfId="17241" hidden="1"/>
    <cellStyle name="Note 2 2 2" xfId="16969" hidden="1"/>
    <cellStyle name="Note 2 2 2" xfId="17102" hidden="1"/>
    <cellStyle name="Note 2 2 2" xfId="17669" hidden="1"/>
    <cellStyle name="Note 2 2 2" xfId="17487" hidden="1"/>
    <cellStyle name="Note 2 2 2" xfId="16877" hidden="1"/>
    <cellStyle name="Note 2 2 2" xfId="17809" hidden="1"/>
    <cellStyle name="Note 2 2 2" xfId="16792" hidden="1"/>
    <cellStyle name="Note 2 2 2" xfId="17851" hidden="1"/>
    <cellStyle name="Note 2 2 2" xfId="16781" hidden="1"/>
    <cellStyle name="Note 2 2 2" xfId="17044" hidden="1"/>
    <cellStyle name="Note 2 2 2" xfId="17813" hidden="1"/>
    <cellStyle name="Note 2 2 2" xfId="16869" hidden="1"/>
    <cellStyle name="Note 2 2 2" xfId="17035" hidden="1"/>
    <cellStyle name="Note 2 2 2" xfId="16690" hidden="1"/>
    <cellStyle name="Note 2 2 2" xfId="16940" hidden="1"/>
    <cellStyle name="Note 2 2 2" xfId="16762" hidden="1"/>
    <cellStyle name="Note 2 2 2" xfId="16953" hidden="1"/>
    <cellStyle name="Note 2 2 2" xfId="17202" hidden="1"/>
    <cellStyle name="Note 2 2 2" xfId="17566" hidden="1"/>
    <cellStyle name="Note 2 2 2" xfId="17167" hidden="1"/>
    <cellStyle name="Note 2 2 2" xfId="17268" hidden="1"/>
    <cellStyle name="Note 2 2 2" xfId="17309" hidden="1"/>
    <cellStyle name="Note 2 2 2" xfId="16717" hidden="1"/>
    <cellStyle name="Note 2 2 2" xfId="17980" hidden="1"/>
    <cellStyle name="Note 2 2 2" xfId="17988" hidden="1"/>
    <cellStyle name="Note 2 2 2" xfId="18022" hidden="1"/>
    <cellStyle name="Note 2 2 2" xfId="17996" hidden="1"/>
    <cellStyle name="Note 2 2 2" xfId="18009" hidden="1"/>
    <cellStyle name="Note 2 2 2" xfId="18008" hidden="1"/>
    <cellStyle name="Note 2 2 2" xfId="17994" hidden="1"/>
    <cellStyle name="Note 2 2 2" xfId="18011" hidden="1"/>
    <cellStyle name="Note 2 2 2" xfId="18019" hidden="1"/>
    <cellStyle name="Note 2 2 2" xfId="17993" hidden="1"/>
    <cellStyle name="Note 2 2 2" xfId="18012" hidden="1"/>
    <cellStyle name="Note 2 2 2" xfId="18013" hidden="1"/>
    <cellStyle name="Note 2 2 2" xfId="18015" hidden="1"/>
    <cellStyle name="Note 2 2 2" xfId="18018" hidden="1"/>
    <cellStyle name="Note 2 2 2" xfId="18014" hidden="1"/>
    <cellStyle name="Note 2 2 2" xfId="18006" hidden="1"/>
    <cellStyle name="Note 2 2 2" xfId="17992" hidden="1"/>
    <cellStyle name="Note 2 2 2" xfId="18002" hidden="1"/>
    <cellStyle name="Note 2 2 2" xfId="17995" hidden="1"/>
    <cellStyle name="Note 2 2 2" xfId="18010" hidden="1"/>
    <cellStyle name="Note 2 2 2" xfId="18020" hidden="1"/>
    <cellStyle name="Note 2 2 2" xfId="18007" hidden="1"/>
    <cellStyle name="Note 2 2 2" xfId="17998" hidden="1"/>
    <cellStyle name="Note 2 2 2" xfId="18005" hidden="1"/>
    <cellStyle name="Note 2 2 2" xfId="18016" hidden="1"/>
    <cellStyle name="Note 2 2 2" xfId="18025" hidden="1"/>
    <cellStyle name="Note 2 2 2" xfId="18029" hidden="1"/>
    <cellStyle name="Note 2 2 2" xfId="18028" hidden="1"/>
    <cellStyle name="Note 2 2 2" xfId="18034" hidden="1"/>
    <cellStyle name="Note 2 2 2" xfId="18032" hidden="1"/>
    <cellStyle name="Note 2 2 2" xfId="18033" hidden="1"/>
    <cellStyle name="Note 2 2 2" xfId="18035" hidden="1"/>
    <cellStyle name="Note 2 2 2" xfId="18031" hidden="1"/>
    <cellStyle name="Note 2 2 2" xfId="18030" hidden="1"/>
    <cellStyle name="Note 2 2 2" xfId="7069" hidden="1"/>
    <cellStyle name="Note 2 2 2" xfId="6523" hidden="1"/>
    <cellStyle name="Note 2 2 2" xfId="6711" hidden="1"/>
    <cellStyle name="Note 2 2 2" xfId="7414" hidden="1"/>
    <cellStyle name="Note 2 2 2" xfId="7713" hidden="1"/>
    <cellStyle name="Note 2 2 2" xfId="7648" hidden="1"/>
    <cellStyle name="Note 2 2 2" xfId="6321" hidden="1"/>
    <cellStyle name="Note 2 2 2" xfId="11826" hidden="1"/>
    <cellStyle name="Note 2 2 2" xfId="7667" hidden="1"/>
    <cellStyle name="Note 2 2 2" xfId="12155" hidden="1"/>
    <cellStyle name="Note 2 2 2" xfId="5937" hidden="1"/>
    <cellStyle name="Note 2 2 2" xfId="7631" hidden="1"/>
    <cellStyle name="Note 2 2 2" xfId="7581" hidden="1"/>
    <cellStyle name="Note 2 2 2" xfId="6988" hidden="1"/>
    <cellStyle name="Note 2 2 2" xfId="6821" hidden="1"/>
    <cellStyle name="Note 2 2 2" xfId="6738" hidden="1"/>
    <cellStyle name="Note 2 2 2" xfId="13592" hidden="1"/>
    <cellStyle name="Note 2 2 2" xfId="8803" hidden="1"/>
    <cellStyle name="Note 2 2 2" xfId="6152" hidden="1"/>
    <cellStyle name="Note 2 2 2" xfId="7406" hidden="1"/>
    <cellStyle name="Note 2 2 2" xfId="7620" hidden="1"/>
    <cellStyle name="Note 2 2 2" xfId="13637" hidden="1"/>
    <cellStyle name="Note 2 2 2" xfId="11749" hidden="1"/>
    <cellStyle name="Note 2 2 2" xfId="6387" hidden="1"/>
    <cellStyle name="Note 2 2 2" xfId="8812" hidden="1"/>
    <cellStyle name="Note 2 2 2" xfId="6827" hidden="1"/>
    <cellStyle name="Note 2 2 2" xfId="5773" hidden="1"/>
    <cellStyle name="Note 2 2 2" xfId="7309" hidden="1"/>
    <cellStyle name="Note 2 2 2" xfId="6097" hidden="1"/>
    <cellStyle name="Note 2 2 2" xfId="5950" hidden="1"/>
    <cellStyle name="Note 2 2 2" xfId="7418" hidden="1"/>
    <cellStyle name="Note 2 2 2" xfId="6316" hidden="1"/>
    <cellStyle name="Note 2 2 2" xfId="7201" hidden="1"/>
    <cellStyle name="Note 2 2 2" xfId="18078" hidden="1"/>
    <cellStyle name="Note 2 2 2" xfId="16604" hidden="1"/>
    <cellStyle name="Note 2 2 2" xfId="18059" hidden="1"/>
    <cellStyle name="Note 2 2 2" xfId="18058" hidden="1"/>
    <cellStyle name="Note 2 2 2" xfId="16603" hidden="1"/>
    <cellStyle name="Note 2 2 2" xfId="18063" hidden="1"/>
    <cellStyle name="Note 2 2 2" xfId="18071" hidden="1"/>
    <cellStyle name="Note 2 2 2" xfId="5896" hidden="1"/>
    <cellStyle name="Note 2 2 2" xfId="18064" hidden="1"/>
    <cellStyle name="Note 2 2 2" xfId="18065" hidden="1"/>
    <cellStyle name="Note 2 2 2" xfId="18067" hidden="1"/>
    <cellStyle name="Note 2 2 2" xfId="18070" hidden="1"/>
    <cellStyle name="Note 2 2 2" xfId="18066" hidden="1"/>
    <cellStyle name="Note 2 2 2" xfId="6362" hidden="1"/>
    <cellStyle name="Note 2 2 2" xfId="6832" hidden="1"/>
    <cellStyle name="Note 2 2 2" xfId="10680" hidden="1"/>
    <cellStyle name="Note 2 2 2" xfId="6444" hidden="1"/>
    <cellStyle name="Note 2 2 2" xfId="18060" hidden="1"/>
    <cellStyle name="Note 2 2 2" xfId="18072" hidden="1"/>
    <cellStyle name="Note 2 2 2" xfId="18056" hidden="1"/>
    <cellStyle name="Note 2 2 2" xfId="7767" hidden="1"/>
    <cellStyle name="Note 2 2 2" xfId="12356" hidden="1"/>
    <cellStyle name="Note 2 2 2" xfId="18068" hidden="1"/>
    <cellStyle name="Note 2 2 2" xfId="18081" hidden="1"/>
    <cellStyle name="Note 2 2 2" xfId="18089" hidden="1"/>
    <cellStyle name="Note 2 2 2" xfId="18088" hidden="1"/>
    <cellStyle name="Note 2 2 2" xfId="18098" hidden="1"/>
    <cellStyle name="Note 2 2 2" xfId="18092" hidden="1"/>
    <cellStyle name="Note 2 2 2" xfId="18095" hidden="1"/>
    <cellStyle name="Note 2 2 2" xfId="18099" hidden="1"/>
    <cellStyle name="Note 2 2 2" xfId="18091" hidden="1"/>
    <cellStyle name="Note 2 2 2" xfId="18090" hidden="1"/>
    <cellStyle name="Note 2 2 2" xfId="18489" hidden="1"/>
    <cellStyle name="Note 2 2 2" xfId="18640" hidden="1"/>
    <cellStyle name="Note 2 2 2" xfId="18645" hidden="1"/>
    <cellStyle name="Note 2 2 2" xfId="18646" hidden="1"/>
    <cellStyle name="Note 2 2 2" xfId="18664" hidden="1"/>
    <cellStyle name="Note 2 2 2" xfId="18649" hidden="1"/>
    <cellStyle name="Note 2 2 2" xfId="18650" hidden="1"/>
    <cellStyle name="Note 2 2 2" xfId="18657" hidden="1"/>
    <cellStyle name="Note 2 2 2" xfId="18845" hidden="1"/>
    <cellStyle name="Note 2 2 2" xfId="18884" hidden="1"/>
    <cellStyle name="Note 2 2 2" xfId="18684" hidden="1"/>
    <cellStyle name="Note 2 2 2" xfId="18670" hidden="1"/>
    <cellStyle name="Note 2 2 2" xfId="18674" hidden="1"/>
    <cellStyle name="Note 2 2 2" xfId="18886" hidden="1"/>
    <cellStyle name="Note 2 2 2" xfId="18666" hidden="1"/>
    <cellStyle name="Note 2 2 2" xfId="18877" hidden="1"/>
    <cellStyle name="Note 2 2 2" xfId="18881" hidden="1"/>
    <cellStyle name="Note 2 2 2" xfId="18675" hidden="1"/>
    <cellStyle name="Note 2 2 2" xfId="18669" hidden="1"/>
    <cellStyle name="Note 2 2 2" xfId="18903" hidden="1"/>
    <cellStyle name="Note 2 2 2" xfId="18908" hidden="1"/>
    <cellStyle name="Note 2 2 2" xfId="18905" hidden="1"/>
    <cellStyle name="Note 2 2 2" xfId="18906" hidden="1"/>
    <cellStyle name="Note 2 2 2" xfId="18900" hidden="1"/>
    <cellStyle name="Note 2 2 2" xfId="18895" hidden="1"/>
    <cellStyle name="Note 2 2 2" xfId="18902" hidden="1"/>
    <cellStyle name="Note 2 2 2" xfId="18898" hidden="1"/>
    <cellStyle name="Note 2 2 2" xfId="18894" hidden="1"/>
    <cellStyle name="Note 2 2 2" xfId="18907" hidden="1"/>
    <cellStyle name="Note 2 2 2" xfId="18910" hidden="1"/>
    <cellStyle name="Note 2 2 2" xfId="18914" hidden="1"/>
    <cellStyle name="Note 2 2 2" xfId="18929" hidden="1"/>
    <cellStyle name="Note 2 2 2" xfId="18971" hidden="1"/>
    <cellStyle name="Note 2 2 2" xfId="18938" hidden="1"/>
    <cellStyle name="Note 2 2 2" xfId="18957" hidden="1"/>
    <cellStyle name="Note 2 2 2" xfId="18956" hidden="1"/>
    <cellStyle name="Note 2 2 2" xfId="18936" hidden="1"/>
    <cellStyle name="Note 2 2 2" xfId="18960" hidden="1"/>
    <cellStyle name="Note 2 2 2" xfId="18968" hidden="1"/>
    <cellStyle name="Note 2 2 2" xfId="18935" hidden="1"/>
    <cellStyle name="Note 2 2 2" xfId="18961" hidden="1"/>
    <cellStyle name="Note 2 2 2" xfId="18962" hidden="1"/>
    <cellStyle name="Note 2 2 2" xfId="18964" hidden="1"/>
    <cellStyle name="Note 2 2 2" xfId="18967" hidden="1"/>
    <cellStyle name="Note 2 2 2" xfId="18963" hidden="1"/>
    <cellStyle name="Note 2 2 2" xfId="18954" hidden="1"/>
    <cellStyle name="Note 2 2 2" xfId="18934" hidden="1"/>
    <cellStyle name="Note 2 2 2" xfId="18948" hidden="1"/>
    <cellStyle name="Note 2 2 2" xfId="18937" hidden="1"/>
    <cellStyle name="Note 2 2 2" xfId="18958" hidden="1"/>
    <cellStyle name="Note 2 2 2" xfId="18969" hidden="1"/>
    <cellStyle name="Note 2 2 2" xfId="18955" hidden="1"/>
    <cellStyle name="Note 2 2 2" xfId="18941" hidden="1"/>
    <cellStyle name="Note 2 2 2" xfId="18952" hidden="1"/>
    <cellStyle name="Note 2 2 2" xfId="18965" hidden="1"/>
    <cellStyle name="Note 2 2 2" xfId="18974" hidden="1"/>
    <cellStyle name="Note 2 2 2" xfId="18979" hidden="1"/>
    <cellStyle name="Note 2 2 2" xfId="18978" hidden="1"/>
    <cellStyle name="Note 2 2 2" xfId="18986" hidden="1"/>
    <cellStyle name="Note 2 2 2" xfId="18982" hidden="1"/>
    <cellStyle name="Note 2 2 2" xfId="18983" hidden="1"/>
    <cellStyle name="Note 2 2 2" xfId="18987" hidden="1"/>
    <cellStyle name="Note 2 2 2" xfId="18981" hidden="1"/>
    <cellStyle name="Note 2 2 2" xfId="18980" hidden="1"/>
    <cellStyle name="Note 2 2 2" xfId="18486" hidden="1"/>
    <cellStyle name="Note 2 2 2" xfId="18810" hidden="1"/>
    <cellStyle name="Note 2 2 2" xfId="18778" hidden="1"/>
    <cellStyle name="Note 2 2 2" xfId="19019" hidden="1"/>
    <cellStyle name="Note 2 2 2" xfId="19003" hidden="1"/>
    <cellStyle name="Note 2 2 2" xfId="18237" hidden="1"/>
    <cellStyle name="Note 2 2 2" xfId="18919" hidden="1"/>
    <cellStyle name="Note 2 2 2" xfId="18777" hidden="1"/>
    <cellStyle name="Note 2 2 2" xfId="18224" hidden="1"/>
    <cellStyle name="Note 2 2 2" xfId="18497" hidden="1"/>
    <cellStyle name="Note 2 2 2" xfId="18754" hidden="1"/>
    <cellStyle name="Note 2 2 2" xfId="18463" hidden="1"/>
    <cellStyle name="Note 2 2 2" xfId="18232" hidden="1"/>
    <cellStyle name="Note 2 2 2" xfId="10790" hidden="1"/>
    <cellStyle name="Note 2 2 2" xfId="18301" hidden="1"/>
    <cellStyle name="Note 2 2 2" xfId="18234" hidden="1"/>
    <cellStyle name="Note 2 2 2" xfId="18306" hidden="1"/>
    <cellStyle name="Note 2 2 2" xfId="18755" hidden="1"/>
    <cellStyle name="Note 2 2 2" xfId="18527" hidden="1"/>
    <cellStyle name="Note 2 2 2" xfId="18222" hidden="1"/>
    <cellStyle name="Note 2 2 2" xfId="18294" hidden="1"/>
    <cellStyle name="Note 2 2 2" xfId="18747" hidden="1"/>
    <cellStyle name="Note 2 2 2" xfId="18292" hidden="1"/>
    <cellStyle name="Note 2 2 2" xfId="18748" hidden="1"/>
    <cellStyle name="Note 2 2 2" xfId="18750" hidden="1"/>
    <cellStyle name="Note 2 2 2" xfId="18297" hidden="1"/>
    <cellStyle name="Note 2 2 2" xfId="18295" hidden="1"/>
    <cellStyle name="Note 2 2 2" xfId="18751" hidden="1"/>
    <cellStyle name="Note 2 2 2" xfId="18246" hidden="1"/>
    <cellStyle name="Note 2 2 2" xfId="18293" hidden="1"/>
    <cellStyle name="Note 2 2 2" xfId="18290" hidden="1"/>
    <cellStyle name="Note 2 2 2" xfId="6880" hidden="1"/>
    <cellStyle name="Note 2 2 2" xfId="19034" hidden="1"/>
    <cellStyle name="Note 2 2 2" xfId="19072" hidden="1"/>
    <cellStyle name="Note 2 2 2" xfId="19042" hidden="1"/>
    <cellStyle name="Note 2 2 2" xfId="19059" hidden="1"/>
    <cellStyle name="Note 2 2 2" xfId="19058" hidden="1"/>
    <cellStyle name="Note 2 2 2" xfId="19040" hidden="1"/>
    <cellStyle name="Note 2 2 2" xfId="19061" hidden="1"/>
    <cellStyle name="Note 2 2 2" xfId="19069" hidden="1"/>
    <cellStyle name="Note 2 2 2" xfId="19039" hidden="1"/>
    <cellStyle name="Note 2 2 2" xfId="19062" hidden="1"/>
    <cellStyle name="Note 2 2 2" xfId="19063" hidden="1"/>
    <cellStyle name="Note 2 2 2" xfId="19065" hidden="1"/>
    <cellStyle name="Note 2 2 2" xfId="19068" hidden="1"/>
    <cellStyle name="Note 2 2 2" xfId="19064" hidden="1"/>
    <cellStyle name="Note 2 2 2" xfId="19056" hidden="1"/>
    <cellStyle name="Note 2 2 2" xfId="19038" hidden="1"/>
    <cellStyle name="Note 2 2 2" xfId="19051" hidden="1"/>
    <cellStyle name="Note 2 2 2" xfId="19041" hidden="1"/>
    <cellStyle name="Note 2 2 2" xfId="19060" hidden="1"/>
    <cellStyle name="Note 2 2 2" xfId="19070" hidden="1"/>
    <cellStyle name="Note 2 2 2" xfId="19057" hidden="1"/>
    <cellStyle name="Note 2 2 2" xfId="19044" hidden="1"/>
    <cellStyle name="Note 2 2 2" xfId="19055" hidden="1"/>
    <cellStyle name="Note 2 2 2" xfId="19066" hidden="1"/>
    <cellStyle name="Note 2 2 2" xfId="19075" hidden="1"/>
    <cellStyle name="Note 2 2 2" xfId="19081" hidden="1"/>
    <cellStyle name="Note 2 2 2" xfId="19080" hidden="1"/>
    <cellStyle name="Note 2 2 2" xfId="19088" hidden="1"/>
    <cellStyle name="Note 2 2 2" xfId="19085" hidden="1"/>
    <cellStyle name="Note 2 2 2" xfId="19086" hidden="1"/>
    <cellStyle name="Note 2 2 2" xfId="19090" hidden="1"/>
    <cellStyle name="Note 2 2 2" xfId="19084" hidden="1"/>
    <cellStyle name="Note 2 2 2" xfId="19083" hidden="1"/>
    <cellStyle name="Note 2 2 2" xfId="18850" hidden="1"/>
    <cellStyle name="Note 2 2 2" xfId="18369" hidden="1"/>
    <cellStyle name="Note 2 2 2" xfId="18693" hidden="1"/>
    <cellStyle name="Note 2 2 2" xfId="18578" hidden="1"/>
    <cellStyle name="Note 2 2 2" xfId="18643" hidden="1"/>
    <cellStyle name="Note 2 2 2" xfId="18572" hidden="1"/>
    <cellStyle name="Note 2 2 2" xfId="18694" hidden="1"/>
    <cellStyle name="Note 2 2 2" xfId="18917" hidden="1"/>
    <cellStyle name="Note 2 2 2" xfId="18719" hidden="1"/>
    <cellStyle name="Note 2 2 2" xfId="18735" hidden="1"/>
    <cellStyle name="Note 2 2 2" xfId="18258" hidden="1"/>
    <cellStyle name="Note 2 2 2" xfId="18392" hidden="1"/>
    <cellStyle name="Note 2 2 2" xfId="18876" hidden="1"/>
    <cellStyle name="Note 2 2 2" xfId="18465" hidden="1"/>
    <cellStyle name="Note 2 2 2" xfId="18596" hidden="1"/>
    <cellStyle name="Note 2 2 2" xfId="18726" hidden="1"/>
    <cellStyle name="Note 2 2 2" xfId="18190" hidden="1"/>
    <cellStyle name="Note 2 2 2" xfId="18828" hidden="1"/>
    <cellStyle name="Note 2 2 2" xfId="18341" hidden="1"/>
    <cellStyle name="Note 2 2 2" xfId="18157" hidden="1"/>
    <cellStyle name="Note 2 2 2" xfId="19105" hidden="1"/>
    <cellStyle name="Note 2 2 2" xfId="19013" hidden="1"/>
    <cellStyle name="Note 2 2 2" xfId="18473" hidden="1"/>
    <cellStyle name="Note 2 2 2" xfId="18863" hidden="1"/>
    <cellStyle name="Note 2 2 2" xfId="19095" hidden="1"/>
    <cellStyle name="Note 2 2 2" xfId="18155" hidden="1"/>
    <cellStyle name="Note 2 2 2" xfId="18431" hidden="1"/>
    <cellStyle name="Note 2 2 2" xfId="18345" hidden="1"/>
    <cellStyle name="Note 2 2 2" xfId="18440" hidden="1"/>
    <cellStyle name="Note 2 2 2" xfId="19106" hidden="1"/>
    <cellStyle name="Note 2 2 2" xfId="19110" hidden="1"/>
    <cellStyle name="Note 2 2 2" xfId="19122" hidden="1"/>
    <cellStyle name="Note 2 2 2" xfId="19164" hidden="1"/>
    <cellStyle name="Note 2 2 2" xfId="19131" hidden="1"/>
    <cellStyle name="Note 2 2 2" xfId="19150" hidden="1"/>
    <cellStyle name="Note 2 2 2" xfId="19149" hidden="1"/>
    <cellStyle name="Note 2 2 2" xfId="19129" hidden="1"/>
    <cellStyle name="Note 2 2 2" xfId="19152" hidden="1"/>
    <cellStyle name="Note 2 2 2" xfId="19160" hidden="1"/>
    <cellStyle name="Note 2 2 2" xfId="19128" hidden="1"/>
    <cellStyle name="Note 2 2 2" xfId="19153" hidden="1"/>
    <cellStyle name="Note 2 2 2" xfId="19154" hidden="1"/>
    <cellStyle name="Note 2 2 2" xfId="19156" hidden="1"/>
    <cellStyle name="Note 2 2 2" xfId="19159" hidden="1"/>
    <cellStyle name="Note 2 2 2" xfId="19155" hidden="1"/>
    <cellStyle name="Note 2 2 2" xfId="19145" hidden="1"/>
    <cellStyle name="Note 2 2 2" xfId="19127" hidden="1"/>
    <cellStyle name="Note 2 2 2" xfId="19140" hidden="1"/>
    <cellStyle name="Note 2 2 2" xfId="19130" hidden="1"/>
    <cellStyle name="Note 2 2 2" xfId="19151" hidden="1"/>
    <cellStyle name="Note 2 2 2" xfId="19161" hidden="1"/>
    <cellStyle name="Note 2 2 2" xfId="19146" hidden="1"/>
    <cellStyle name="Note 2 2 2" xfId="19134" hidden="1"/>
    <cellStyle name="Note 2 2 2" xfId="19144" hidden="1"/>
    <cellStyle name="Note 2 2 2" xfId="19157" hidden="1"/>
    <cellStyle name="Note 2 2 2" xfId="19167" hidden="1"/>
    <cellStyle name="Note 2 2 2" xfId="19172" hidden="1"/>
    <cellStyle name="Note 2 2 2" xfId="19171" hidden="1"/>
    <cellStyle name="Note 2 2 2" xfId="19178" hidden="1"/>
    <cellStyle name="Note 2 2 2" xfId="19176" hidden="1"/>
    <cellStyle name="Note 2 2 2" xfId="19177" hidden="1"/>
    <cellStyle name="Note 2 2 2" xfId="19179" hidden="1"/>
    <cellStyle name="Note 2 2 2" xfId="19175" hidden="1"/>
    <cellStyle name="Note 2 2 2" xfId="19174" hidden="1"/>
    <cellStyle name="Note 2 2 2" xfId="18274" hidden="1"/>
    <cellStyle name="Note 2 2 2" xfId="18494" hidden="1"/>
    <cellStyle name="Note 2 2 2" xfId="18713" hidden="1"/>
    <cellStyle name="Note 2 2 2" xfId="18314" hidden="1"/>
    <cellStyle name="Note 2 2 2" xfId="18759" hidden="1"/>
    <cellStyle name="Note 2 2 2" xfId="18229" hidden="1"/>
    <cellStyle name="Note 2 2 2" xfId="18839" hidden="1"/>
    <cellStyle name="Note 2 2 2" xfId="18311" hidden="1"/>
    <cellStyle name="Note 2 2 2" xfId="18717" hidden="1"/>
    <cellStyle name="Note 2 2 2" xfId="18385" hidden="1"/>
    <cellStyle name="Note 2 2 2" xfId="18566" hidden="1"/>
    <cellStyle name="Note 2 2 2" xfId="18384" hidden="1"/>
    <cellStyle name="Note 2 2 2" xfId="18724" hidden="1"/>
    <cellStyle name="Note 2 2 2" xfId="18644" hidden="1"/>
    <cellStyle name="Note 2 2 2" xfId="18376" hidden="1"/>
    <cellStyle name="Note 2 2 2" xfId="18164" hidden="1"/>
    <cellStyle name="Note 2 2 2" xfId="18933" hidden="1"/>
    <cellStyle name="Note 2 2 2" xfId="18466" hidden="1"/>
    <cellStyle name="Note 2 2 2" xfId="19087" hidden="1"/>
    <cellStyle name="Note 2 2 2" xfId="18574" hidden="1"/>
    <cellStyle name="Note 2 2 2" xfId="18996" hidden="1"/>
    <cellStyle name="Note 2 2 2" xfId="18313" hidden="1"/>
    <cellStyle name="Note 2 2 2" xfId="18210" hidden="1"/>
    <cellStyle name="Note 2 2 2" xfId="18901" hidden="1"/>
    <cellStyle name="Note 2 2 2" xfId="18481" hidden="1"/>
    <cellStyle name="Note 2 2 2" xfId="18393" hidden="1"/>
    <cellStyle name="Note 2 2 2" xfId="18523" hidden="1"/>
    <cellStyle name="Note 2 2 2" xfId="18372" hidden="1"/>
    <cellStyle name="Note 2 2 2" xfId="18423" hidden="1"/>
    <cellStyle name="Note 2 2 2" xfId="18757" hidden="1"/>
    <cellStyle name="Note 2 2 2" xfId="18816" hidden="1"/>
    <cellStyle name="Note 2 2 2" xfId="18628" hidden="1"/>
    <cellStyle name="Note 2 2 2" xfId="19202" hidden="1"/>
    <cellStyle name="Note 2 2 2" xfId="19242" hidden="1"/>
    <cellStyle name="Note 2 2 2" xfId="19210" hidden="1"/>
    <cellStyle name="Note 2 2 2" xfId="19228" hidden="1"/>
    <cellStyle name="Note 2 2 2" xfId="19227" hidden="1"/>
    <cellStyle name="Note 2 2 2" xfId="19208" hidden="1"/>
    <cellStyle name="Note 2 2 2" xfId="19230" hidden="1"/>
    <cellStyle name="Note 2 2 2" xfId="19238" hidden="1"/>
    <cellStyle name="Note 2 2 2" xfId="19207" hidden="1"/>
    <cellStyle name="Note 2 2 2" xfId="19231" hidden="1"/>
    <cellStyle name="Note 2 2 2" xfId="19232" hidden="1"/>
    <cellStyle name="Note 2 2 2" xfId="19234" hidden="1"/>
    <cellStyle name="Note 2 2 2" xfId="19237" hidden="1"/>
    <cellStyle name="Note 2 2 2" xfId="19233" hidden="1"/>
    <cellStyle name="Note 2 2 2" xfId="19224" hidden="1"/>
    <cellStyle name="Note 2 2 2" xfId="19206" hidden="1"/>
    <cellStyle name="Note 2 2 2" xfId="19219" hidden="1"/>
    <cellStyle name="Note 2 2 2" xfId="19209" hidden="1"/>
    <cellStyle name="Note 2 2 2" xfId="19229" hidden="1"/>
    <cellStyle name="Note 2 2 2" xfId="19239" hidden="1"/>
    <cellStyle name="Note 2 2 2" xfId="19225" hidden="1"/>
    <cellStyle name="Note 2 2 2" xfId="19213" hidden="1"/>
    <cellStyle name="Note 2 2 2" xfId="19223" hidden="1"/>
    <cellStyle name="Note 2 2 2" xfId="19235" hidden="1"/>
    <cellStyle name="Note 2 2 2" xfId="19245" hidden="1"/>
    <cellStyle name="Note 2 2 2" xfId="19251" hidden="1"/>
    <cellStyle name="Note 2 2 2" xfId="19250" hidden="1"/>
    <cellStyle name="Note 2 2 2" xfId="19259" hidden="1"/>
    <cellStyle name="Note 2 2 2" xfId="19254" hidden="1"/>
    <cellStyle name="Note 2 2 2" xfId="19256" hidden="1"/>
    <cellStyle name="Note 2 2 2" xfId="19260" hidden="1"/>
    <cellStyle name="Note 2 2 2" xfId="19253" hidden="1"/>
    <cellStyle name="Note 2 2 2" xfId="19252" hidden="1"/>
    <cellStyle name="Note 2 2 2" xfId="19186" hidden="1"/>
    <cellStyle name="Note 2 2 2" xfId="19184" hidden="1"/>
    <cellStyle name="Note 2 2 2" xfId="19015" hidden="1"/>
    <cellStyle name="Note 2 2 2" xfId="18151" hidden="1"/>
    <cellStyle name="Note 2 2 2" xfId="18803" hidden="1"/>
    <cellStyle name="Note 2 2 2" xfId="18571" hidden="1"/>
    <cellStyle name="Note 2 2 2" xfId="18834" hidden="1"/>
    <cellStyle name="Note 2 2 2" xfId="19010" hidden="1"/>
    <cellStyle name="Note 2 2 2" xfId="18296" hidden="1"/>
    <cellStyle name="Note 2 2 2" xfId="18197" hidden="1"/>
    <cellStyle name="Note 2 2 2" xfId="18593" hidden="1"/>
    <cellStyle name="Note 2 2 2" xfId="19182" hidden="1"/>
    <cellStyle name="Note 2 2 2" xfId="18535" hidden="1"/>
    <cellStyle name="Note 2 2 2" xfId="18859" hidden="1"/>
    <cellStyle name="Note 2 2 2" xfId="18514" hidden="1"/>
    <cellStyle name="Note 2 2 2" xfId="18698" hidden="1"/>
    <cellStyle name="Note 2 2 2" xfId="18303" hidden="1"/>
    <cellStyle name="Note 2 2 2" xfId="18710" hidden="1"/>
    <cellStyle name="Note 2 2 2" xfId="18439" hidden="1"/>
    <cellStyle name="Note 2 2 2" xfId="18723" hidden="1"/>
    <cellStyle name="Note 2 2 2" xfId="18350" hidden="1"/>
    <cellStyle name="Note 2 2 2" xfId="19111" hidden="1"/>
    <cellStyle name="Note 2 2 2" xfId="18787" hidden="1"/>
    <cellStyle name="Note 2 2 2" xfId="18784" hidden="1"/>
    <cellStyle name="Note 2 2 2" xfId="18437" hidden="1"/>
    <cellStyle name="Note 2 2 2" xfId="18352" hidden="1"/>
    <cellStyle name="Note 2 2 2" xfId="18446" hidden="1"/>
    <cellStyle name="Note 2 2 2" xfId="18716" hidden="1"/>
    <cellStyle name="Note 2 2 2" xfId="19188" hidden="1"/>
    <cellStyle name="Note 2 2 2" xfId="18300" hidden="1"/>
    <cellStyle name="Note 2 2 2" xfId="18729" hidden="1"/>
    <cellStyle name="Note 2 2 2" xfId="19279" hidden="1"/>
    <cellStyle name="Note 2 2 2" xfId="19319" hidden="1"/>
    <cellStyle name="Note 2 2 2" xfId="19287" hidden="1"/>
    <cellStyle name="Note 2 2 2" xfId="19306" hidden="1"/>
    <cellStyle name="Note 2 2 2" xfId="19305" hidden="1"/>
    <cellStyle name="Note 2 2 2" xfId="19285" hidden="1"/>
    <cellStyle name="Note 2 2 2" xfId="19308" hidden="1"/>
    <cellStyle name="Note 2 2 2" xfId="19316" hidden="1"/>
    <cellStyle name="Note 2 2 2" xfId="19284" hidden="1"/>
    <cellStyle name="Note 2 2 2" xfId="19309" hidden="1"/>
    <cellStyle name="Note 2 2 2" xfId="19310" hidden="1"/>
    <cellStyle name="Note 2 2 2" xfId="19312" hidden="1"/>
    <cellStyle name="Note 2 2 2" xfId="19315" hidden="1"/>
    <cellStyle name="Note 2 2 2" xfId="19311" hidden="1"/>
    <cellStyle name="Note 2 2 2" xfId="19302" hidden="1"/>
    <cellStyle name="Note 2 2 2" xfId="19283" hidden="1"/>
    <cellStyle name="Note 2 2 2" xfId="19296" hidden="1"/>
    <cellStyle name="Note 2 2 2" xfId="19286" hidden="1"/>
    <cellStyle name="Note 2 2 2" xfId="19307" hidden="1"/>
    <cellStyle name="Note 2 2 2" xfId="19317" hidden="1"/>
    <cellStyle name="Note 2 2 2" xfId="19303" hidden="1"/>
    <cellStyle name="Note 2 2 2" xfId="19290" hidden="1"/>
    <cellStyle name="Note 2 2 2" xfId="19300" hidden="1"/>
    <cellStyle name="Note 2 2 2" xfId="19313" hidden="1"/>
    <cellStyle name="Note 2 2 2" xfId="19322" hidden="1"/>
    <cellStyle name="Note 2 2 2" xfId="19326" hidden="1"/>
    <cellStyle name="Note 2 2 2" xfId="19325" hidden="1"/>
    <cellStyle name="Note 2 2 2" xfId="19332" hidden="1"/>
    <cellStyle name="Note 2 2 2" xfId="19329" hidden="1"/>
    <cellStyle name="Note 2 2 2" xfId="19330" hidden="1"/>
    <cellStyle name="Note 2 2 2" xfId="19333" hidden="1"/>
    <cellStyle name="Note 2 2 2" xfId="19328" hidden="1"/>
    <cellStyle name="Note 2 2 2" xfId="19327" hidden="1"/>
    <cellStyle name="Note 2 2 2" xfId="18509" hidden="1"/>
    <cellStyle name="Note 2 2 2" xfId="18790" hidden="1"/>
    <cellStyle name="Note 2 2 2" xfId="18837" hidden="1"/>
    <cellStyle name="Note 2 2 2" xfId="19258" hidden="1"/>
    <cellStyle name="Note 2 2 2" xfId="18769" hidden="1"/>
    <cellStyle name="Note 2 2 2" xfId="18760" hidden="1"/>
    <cellStyle name="Note 2 2 2" xfId="18479" hidden="1"/>
    <cellStyle name="Note 2 2 2" xfId="19347" hidden="1"/>
    <cellStyle name="Note 2 2 2" xfId="19112" hidden="1"/>
    <cellStyle name="Note 2 2 2" xfId="18513" hidden="1"/>
    <cellStyle name="Note 2 2 2" xfId="18648" hidden="1"/>
    <cellStyle name="Note 2 2 2" xfId="19342" hidden="1"/>
    <cellStyle name="Note 2 2 2" xfId="18275" hidden="1"/>
    <cellStyle name="Note 2 2 2" xfId="18573" hidden="1"/>
    <cellStyle name="Note 2 2 2" xfId="18872" hidden="1"/>
    <cellStyle name="Note 2 2 2" xfId="18333" hidden="1"/>
    <cellStyle name="Note 2 2 2" xfId="18744" hidden="1"/>
    <cellStyle name="Note 2 2 2" xfId="18325" hidden="1"/>
    <cellStyle name="Note 2 2 2" xfId="19002" hidden="1"/>
    <cellStyle name="Note 2 2 2" xfId="18187" hidden="1"/>
    <cellStyle name="Note 2 2 2" xfId="18305" hidden="1"/>
    <cellStyle name="Note 2 2 2" xfId="18772" hidden="1"/>
    <cellStyle name="Note 2 2 2" xfId="18227" hidden="1"/>
    <cellStyle name="Note 2 2 2" xfId="18212" hidden="1"/>
    <cellStyle name="Note 2 2 2" xfId="18915" hidden="1"/>
    <cellStyle name="Note 2 2 2" xfId="18162" hidden="1"/>
    <cellStyle name="Note 2 2 2" xfId="18715" hidden="1"/>
    <cellStyle name="Note 2 2 2" xfId="18888" hidden="1"/>
    <cellStyle name="Note 2 2 2" xfId="18701" hidden="1"/>
    <cellStyle name="Note 2 2 2" xfId="18591" hidden="1"/>
    <cellStyle name="Note 2 2 2" xfId="18449" hidden="1"/>
    <cellStyle name="Note 2 2 2" xfId="18576" hidden="1"/>
    <cellStyle name="Note 2 2 2" xfId="19362" hidden="1"/>
    <cellStyle name="Note 2 2 2" xfId="19405" hidden="1"/>
    <cellStyle name="Note 2 2 2" xfId="19370" hidden="1"/>
    <cellStyle name="Note 2 2 2" xfId="19389" hidden="1"/>
    <cellStyle name="Note 2 2 2" xfId="19388" hidden="1"/>
    <cellStyle name="Note 2 2 2" xfId="19368" hidden="1"/>
    <cellStyle name="Note 2 2 2" xfId="19392" hidden="1"/>
    <cellStyle name="Note 2 2 2" xfId="19401" hidden="1"/>
    <cellStyle name="Note 2 2 2" xfId="19367" hidden="1"/>
    <cellStyle name="Note 2 2 2" xfId="19393" hidden="1"/>
    <cellStyle name="Note 2 2 2" xfId="19394" hidden="1"/>
    <cellStyle name="Note 2 2 2" xfId="19396" hidden="1"/>
    <cellStyle name="Note 2 2 2" xfId="19400" hidden="1"/>
    <cellStyle name="Note 2 2 2" xfId="19395" hidden="1"/>
    <cellStyle name="Note 2 2 2" xfId="19385" hidden="1"/>
    <cellStyle name="Note 2 2 2" xfId="19366" hidden="1"/>
    <cellStyle name="Note 2 2 2" xfId="19380" hidden="1"/>
    <cellStyle name="Note 2 2 2" xfId="19369" hidden="1"/>
    <cellStyle name="Note 2 2 2" xfId="19390" hidden="1"/>
    <cellStyle name="Note 2 2 2" xfId="19402" hidden="1"/>
    <cellStyle name="Note 2 2 2" xfId="19386" hidden="1"/>
    <cellStyle name="Note 2 2 2" xfId="19373" hidden="1"/>
    <cellStyle name="Note 2 2 2" xfId="19384" hidden="1"/>
    <cellStyle name="Note 2 2 2" xfId="19398" hidden="1"/>
    <cellStyle name="Note 2 2 2" xfId="19408" hidden="1"/>
    <cellStyle name="Note 2 2 2" xfId="19413" hidden="1"/>
    <cellStyle name="Note 2 2 2" xfId="19412" hidden="1"/>
    <cellStyle name="Note 2 2 2" xfId="19419" hidden="1"/>
    <cellStyle name="Note 2 2 2" xfId="19416" hidden="1"/>
    <cellStyle name="Note 2 2 2" xfId="19417" hidden="1"/>
    <cellStyle name="Note 2 2 2" xfId="19420" hidden="1"/>
    <cellStyle name="Note 2 2 2" xfId="19415" hidden="1"/>
    <cellStyle name="Note 2 2 2" xfId="19414" hidden="1"/>
    <cellStyle name="Note 2 2 2" xfId="18831" hidden="1"/>
    <cellStyle name="Note 2 2 2" xfId="19430" hidden="1"/>
    <cellStyle name="Note 2 2 2" xfId="18522" hidden="1"/>
    <cellStyle name="Note 2 2 2" xfId="18278" hidden="1"/>
    <cellStyle name="Note 2 2 2" xfId="18289" hidden="1"/>
    <cellStyle name="Note 2 2 2" xfId="18651" hidden="1"/>
    <cellStyle name="Note 2 2 2" xfId="18785" hidden="1"/>
    <cellStyle name="Note 2 2 2" xfId="18457" hidden="1"/>
    <cellStyle name="Note 2 2 2" xfId="18581" hidden="1"/>
    <cellStyle name="Note 2 2 2" xfId="18689" hidden="1"/>
    <cellStyle name="Note 2 2 2" xfId="18378" hidden="1"/>
    <cellStyle name="Note 2 2 2" xfId="18730" hidden="1"/>
    <cellStyle name="Note 2 2 2" xfId="18321" hidden="1"/>
    <cellStyle name="Note 2 2 2" xfId="18508" hidden="1"/>
    <cellStyle name="Note 2 2 2" xfId="18836" hidden="1"/>
    <cellStyle name="Note 2 2 2" xfId="19114" hidden="1"/>
    <cellStyle name="Note 2 2 2" xfId="18230" hidden="1"/>
    <cellStyle name="Note 2 2 2" xfId="18564" hidden="1"/>
    <cellStyle name="Note 2 2 2" xfId="18323" hidden="1"/>
    <cellStyle name="Note 2 2 2" xfId="18990" hidden="1"/>
    <cellStyle name="Note 2 2 2" xfId="18436" hidden="1"/>
    <cellStyle name="Note 2 2 2" xfId="18780" hidden="1"/>
    <cellStyle name="Note 2 2 2" xfId="18277" hidden="1"/>
    <cellStyle name="Note 2 2 2" xfId="18565" hidden="1"/>
    <cellStyle name="Note 2 2 2" xfId="18200" hidden="1"/>
    <cellStyle name="Note 2 2 2" xfId="18254" hidden="1"/>
    <cellStyle name="Note 2 2 2" xfId="18857" hidden="1"/>
    <cellStyle name="Note 2 2 2" xfId="18774" hidden="1"/>
    <cellStyle name="Note 2 2 2" xfId="18287" hidden="1"/>
    <cellStyle name="Note 2 2 2" xfId="19020" hidden="1"/>
    <cellStyle name="Note 2 2 2" xfId="19433" hidden="1"/>
    <cellStyle name="Note 2 2 2" xfId="19448" hidden="1"/>
    <cellStyle name="Note 2 2 2" xfId="19485" hidden="1"/>
    <cellStyle name="Note 2 2 2" xfId="19456" hidden="1"/>
    <cellStyle name="Note 2 2 2" xfId="19472" hidden="1"/>
    <cellStyle name="Note 2 2 2" xfId="19471" hidden="1"/>
    <cellStyle name="Note 2 2 2" xfId="19454" hidden="1"/>
    <cellStyle name="Note 2 2 2" xfId="19474" hidden="1"/>
    <cellStyle name="Note 2 2 2" xfId="19482" hidden="1"/>
    <cellStyle name="Note 2 2 2" xfId="19453" hidden="1"/>
    <cellStyle name="Note 2 2 2" xfId="19475" hidden="1"/>
    <cellStyle name="Note 2 2 2" xfId="19476" hidden="1"/>
    <cellStyle name="Note 2 2 2" xfId="19478" hidden="1"/>
    <cellStyle name="Note 2 2 2" xfId="19481" hidden="1"/>
    <cellStyle name="Note 2 2 2" xfId="19477" hidden="1"/>
    <cellStyle name="Note 2 2 2" xfId="19469" hidden="1"/>
    <cellStyle name="Note 2 2 2" xfId="19452" hidden="1"/>
    <cellStyle name="Note 2 2 2" xfId="19464" hidden="1"/>
    <cellStyle name="Note 2 2 2" xfId="19455" hidden="1"/>
    <cellStyle name="Note 2 2 2" xfId="19473" hidden="1"/>
    <cellStyle name="Note 2 2 2" xfId="19483" hidden="1"/>
    <cellStyle name="Note 2 2 2" xfId="19470" hidden="1"/>
    <cellStyle name="Note 2 2 2" xfId="19458" hidden="1"/>
    <cellStyle name="Note 2 2 2" xfId="19468" hidden="1"/>
    <cellStyle name="Note 2 2 2" xfId="19479" hidden="1"/>
    <cellStyle name="Note 2 2 2" xfId="19488" hidden="1"/>
    <cellStyle name="Note 2 2 2" xfId="19492" hidden="1"/>
    <cellStyle name="Note 2 2 2" xfId="19491" hidden="1"/>
    <cellStyle name="Note 2 2 2" xfId="19499" hidden="1"/>
    <cellStyle name="Note 2 2 2" xfId="19495" hidden="1"/>
    <cellStyle name="Note 2 2 2" xfId="19497" hidden="1"/>
    <cellStyle name="Note 2 2 2" xfId="19500" hidden="1"/>
    <cellStyle name="Note 2 2 2" xfId="19494" hidden="1"/>
    <cellStyle name="Note 2 2 2" xfId="19493" hidden="1"/>
    <cellStyle name="Note 2 2 2" xfId="18658" hidden="1"/>
    <cellStyle name="Note 2 2 2" xfId="19265" hidden="1"/>
    <cellStyle name="Note 2 2 2" xfId="18673" hidden="1"/>
    <cellStyle name="Note 2 2 2" xfId="18241" hidden="1"/>
    <cellStyle name="Note 2 2 2" xfId="18683" hidden="1"/>
    <cellStyle name="Note 2 2 2" xfId="18830" hidden="1"/>
    <cellStyle name="Note 2 2 2" xfId="18539" hidden="1"/>
    <cellStyle name="Note 2 2 2" xfId="18764" hidden="1"/>
    <cellStyle name="Note 2 2 2" xfId="18493" hidden="1"/>
    <cellStyle name="Note 2 2 2" xfId="18625" hidden="1"/>
    <cellStyle name="Note 2 2 2" xfId="19193" hidden="1"/>
    <cellStyle name="Note 2 2 2" xfId="19012" hidden="1"/>
    <cellStyle name="Note 2 2 2" xfId="18398" hidden="1"/>
    <cellStyle name="Note 2 2 2" xfId="19334" hidden="1"/>
    <cellStyle name="Note 2 2 2" xfId="18310" hidden="1"/>
    <cellStyle name="Note 2 2 2" xfId="19376" hidden="1"/>
    <cellStyle name="Note 2 2 2" xfId="18299" hidden="1"/>
    <cellStyle name="Note 2 2 2" xfId="18567" hidden="1"/>
    <cellStyle name="Note 2 2 2" xfId="19338" hidden="1"/>
    <cellStyle name="Note 2 2 2" xfId="18390" hidden="1"/>
    <cellStyle name="Note 2 2 2" xfId="18559" hidden="1"/>
    <cellStyle name="Note 2 2 2" xfId="18211" hidden="1"/>
    <cellStyle name="Note 2 2 2" xfId="18464" hidden="1"/>
    <cellStyle name="Note 2 2 2" xfId="18280" hidden="1"/>
    <cellStyle name="Note 2 2 2" xfId="18477" hidden="1"/>
    <cellStyle name="Note 2 2 2" xfId="18725" hidden="1"/>
    <cellStyle name="Note 2 2 2" xfId="19091" hidden="1"/>
    <cellStyle name="Note 2 2 2" xfId="18690" hidden="1"/>
    <cellStyle name="Note 2 2 2" xfId="18791" hidden="1"/>
    <cellStyle name="Note 2 2 2" xfId="18832" hidden="1"/>
    <cellStyle name="Note 2 2 2" xfId="18238" hidden="1"/>
    <cellStyle name="Note 2 2 2" xfId="19505" hidden="1"/>
    <cellStyle name="Note 2 2 2" xfId="19513" hidden="1"/>
    <cellStyle name="Note 2 2 2" xfId="19547" hidden="1"/>
    <cellStyle name="Note 2 2 2" xfId="19521" hidden="1"/>
    <cellStyle name="Note 2 2 2" xfId="19534" hidden="1"/>
    <cellStyle name="Note 2 2 2" xfId="19533" hidden="1"/>
    <cellStyle name="Note 2 2 2" xfId="19519" hidden="1"/>
    <cellStyle name="Note 2 2 2" xfId="19536" hidden="1"/>
    <cellStyle name="Note 2 2 2" xfId="19544" hidden="1"/>
    <cellStyle name="Note 2 2 2" xfId="19518" hidden="1"/>
    <cellStyle name="Note 2 2 2" xfId="19537" hidden="1"/>
    <cellStyle name="Note 2 2 2" xfId="19538" hidden="1"/>
    <cellStyle name="Note 2 2 2" xfId="19540" hidden="1"/>
    <cellStyle name="Note 2 2 2" xfId="19543" hidden="1"/>
    <cellStyle name="Note 2 2 2" xfId="19539" hidden="1"/>
    <cellStyle name="Note 2 2 2" xfId="19531" hidden="1"/>
    <cellStyle name="Note 2 2 2" xfId="19517" hidden="1"/>
    <cellStyle name="Note 2 2 2" xfId="19527" hidden="1"/>
    <cellStyle name="Note 2 2 2" xfId="19520" hidden="1"/>
    <cellStyle name="Note 2 2 2" xfId="19535" hidden="1"/>
    <cellStyle name="Note 2 2 2" xfId="19545" hidden="1"/>
    <cellStyle name="Note 2 2 2" xfId="19532" hidden="1"/>
    <cellStyle name="Note 2 2 2" xfId="19523" hidden="1"/>
    <cellStyle name="Note 2 2 2" xfId="19530" hidden="1"/>
    <cellStyle name="Note 2 2 2" xfId="19541" hidden="1"/>
    <cellStyle name="Note 2 2 2" xfId="19550" hidden="1"/>
    <cellStyle name="Note 2 2 2" xfId="19554" hidden="1"/>
    <cellStyle name="Note 2 2 2" xfId="19553" hidden="1"/>
    <cellStyle name="Note 2 2 2" xfId="19559" hidden="1"/>
    <cellStyle name="Note 2 2 2" xfId="19557" hidden="1"/>
    <cellStyle name="Note 2 2 2" xfId="19558" hidden="1"/>
    <cellStyle name="Note 2 2 2" xfId="19560" hidden="1"/>
    <cellStyle name="Note 2 2 2" xfId="19556" hidden="1"/>
    <cellStyle name="Note 2 2 2" xfId="19555" hidden="1"/>
    <cellStyle name="Note 2 2 2" xfId="12742" hidden="1"/>
    <cellStyle name="Note 2 2 2" xfId="10727" hidden="1"/>
    <cellStyle name="Note 2 2 2" xfId="10683" hidden="1"/>
    <cellStyle name="Note 2 2 2" xfId="5958" hidden="1"/>
    <cellStyle name="Note 2 2 2" xfId="10724" hidden="1"/>
    <cellStyle name="Note 2 2 2" xfId="5776" hidden="1"/>
    <cellStyle name="Note 2 2 2" xfId="6204" hidden="1"/>
    <cellStyle name="Note 2 2 2" xfId="16786" hidden="1"/>
    <cellStyle name="Note 2 2 2" xfId="18038" hidden="1"/>
    <cellStyle name="Note 2 2 2" xfId="5961" hidden="1"/>
    <cellStyle name="Note 2 2 2" xfId="8593" hidden="1"/>
    <cellStyle name="Note 2 2 2" xfId="6732" hidden="1"/>
    <cellStyle name="Note 2 2 2" xfId="5935" hidden="1"/>
    <cellStyle name="Note 2 2 2" xfId="13657" hidden="1"/>
    <cellStyle name="Note 2 2 2" xfId="7547" hidden="1"/>
    <cellStyle name="Note 2 2 2" xfId="7757" hidden="1"/>
    <cellStyle name="Note 2 2 2" xfId="7776" hidden="1"/>
    <cellStyle name="Note 2 2 2" xfId="16598" hidden="1"/>
    <cellStyle name="Note 2 2 2" xfId="5763" hidden="1"/>
    <cellStyle name="Note 2 2 2" xfId="7483" hidden="1"/>
    <cellStyle name="Note 2 2 2" xfId="6298" hidden="1"/>
    <cellStyle name="Note 2 2 2" xfId="7729" hidden="1"/>
    <cellStyle name="Note 2 2 2" xfId="5876" hidden="1"/>
    <cellStyle name="Note 2 2 2" xfId="7356" hidden="1"/>
    <cellStyle name="Note 2 2 2" xfId="11469" hidden="1"/>
    <cellStyle name="Note 2 2 2" xfId="13741" hidden="1"/>
    <cellStyle name="Note 2 2 2" xfId="6382" hidden="1"/>
    <cellStyle name="Note 2 2 2" xfId="12939" hidden="1"/>
    <cellStyle name="Note 2 2 2" xfId="7089" hidden="1"/>
    <cellStyle name="Note 2 2 2" xfId="13668" hidden="1"/>
    <cellStyle name="Note 2 2 2" xfId="6856" hidden="1"/>
    <cellStyle name="Note 2 2 2" xfId="7211" hidden="1"/>
    <cellStyle name="Note 2 2 2" xfId="19601" hidden="1"/>
    <cellStyle name="Note 2 2 2" xfId="7066" hidden="1"/>
    <cellStyle name="Note 2 2 2" xfId="19584" hidden="1"/>
    <cellStyle name="Note 2 2 2" xfId="19583" hidden="1"/>
    <cellStyle name="Note 2 2 2" xfId="6280" hidden="1"/>
    <cellStyle name="Note 2 2 2" xfId="19587" hidden="1"/>
    <cellStyle name="Note 2 2 2" xfId="19595" hidden="1"/>
    <cellStyle name="Note 2 2 2" xfId="18127" hidden="1"/>
    <cellStyle name="Note 2 2 2" xfId="19588" hidden="1"/>
    <cellStyle name="Note 2 2 2" xfId="19589" hidden="1"/>
    <cellStyle name="Note 2 2 2" xfId="19591" hidden="1"/>
    <cellStyle name="Note 2 2 2" xfId="19594" hidden="1"/>
    <cellStyle name="Note 2 2 2" xfId="19590" hidden="1"/>
    <cellStyle name="Note 2 2 2" xfId="19580" hidden="1"/>
    <cellStyle name="Note 2 2 2" xfId="13604" hidden="1"/>
    <cellStyle name="Note 2 2 2" xfId="10720" hidden="1"/>
    <cellStyle name="Note 2 2 2" xfId="12157" hidden="1"/>
    <cellStyle name="Note 2 2 2" xfId="19585" hidden="1"/>
    <cellStyle name="Note 2 2 2" xfId="19596" hidden="1"/>
    <cellStyle name="Note 2 2 2" xfId="19581" hidden="1"/>
    <cellStyle name="Note 2 2 2" xfId="7790" hidden="1"/>
    <cellStyle name="Note 2 2 2" xfId="19579" hidden="1"/>
    <cellStyle name="Note 2 2 2" xfId="19593" hidden="1"/>
    <cellStyle name="Note 2 2 2" xfId="19604" hidden="1"/>
    <cellStyle name="Note 2 2 2" xfId="19612" hidden="1"/>
    <cellStyle name="Note 2 2 2" xfId="19611" hidden="1"/>
    <cellStyle name="Note 2 2 2" xfId="19624" hidden="1"/>
    <cellStyle name="Note 2 2 2" xfId="19616" hidden="1"/>
    <cellStyle name="Note 2 2 2" xfId="19619" hidden="1"/>
    <cellStyle name="Note 2 2 2" xfId="19625" hidden="1"/>
    <cellStyle name="Note 2 2 2" xfId="19615" hidden="1"/>
    <cellStyle name="Note 2 2 2" xfId="19614" hidden="1"/>
    <cellStyle name="Note 2 2 2" xfId="20019" hidden="1"/>
    <cellStyle name="Note 2 2 2" xfId="20170" hidden="1"/>
    <cellStyle name="Note 2 2 2" xfId="20175" hidden="1"/>
    <cellStyle name="Note 2 2 2" xfId="20176" hidden="1"/>
    <cellStyle name="Note 2 2 2" xfId="20194" hidden="1"/>
    <cellStyle name="Note 2 2 2" xfId="20179" hidden="1"/>
    <cellStyle name="Note 2 2 2" xfId="20180" hidden="1"/>
    <cellStyle name="Note 2 2 2" xfId="20187" hidden="1"/>
    <cellStyle name="Note 2 2 2" xfId="20375" hidden="1"/>
    <cellStyle name="Note 2 2 2" xfId="20413" hidden="1"/>
    <cellStyle name="Note 2 2 2" xfId="20214" hidden="1"/>
    <cellStyle name="Note 2 2 2" xfId="20200" hidden="1"/>
    <cellStyle name="Note 2 2 2" xfId="20204" hidden="1"/>
    <cellStyle name="Note 2 2 2" xfId="20415" hidden="1"/>
    <cellStyle name="Note 2 2 2" xfId="20196" hidden="1"/>
    <cellStyle name="Note 2 2 2" xfId="20406" hidden="1"/>
    <cellStyle name="Note 2 2 2" xfId="20410" hidden="1"/>
    <cellStyle name="Note 2 2 2" xfId="20205" hidden="1"/>
    <cellStyle name="Note 2 2 2" xfId="20199" hidden="1"/>
    <cellStyle name="Note 2 2 2" xfId="20432" hidden="1"/>
    <cellStyle name="Note 2 2 2" xfId="20437" hidden="1"/>
    <cellStyle name="Note 2 2 2" xfId="20434" hidden="1"/>
    <cellStyle name="Note 2 2 2" xfId="20435" hidden="1"/>
    <cellStyle name="Note 2 2 2" xfId="20429" hidden="1"/>
    <cellStyle name="Note 2 2 2" xfId="20424" hidden="1"/>
    <cellStyle name="Note 2 2 2" xfId="20431" hidden="1"/>
    <cellStyle name="Note 2 2 2" xfId="20427" hidden="1"/>
    <cellStyle name="Note 2 2 2" xfId="20423" hidden="1"/>
    <cellStyle name="Note 2 2 2" xfId="20436" hidden="1"/>
    <cellStyle name="Note 2 2 2" xfId="20439" hidden="1"/>
    <cellStyle name="Note 2 2 2" xfId="20443" hidden="1"/>
    <cellStyle name="Note 2 2 2" xfId="20458" hidden="1"/>
    <cellStyle name="Note 2 2 2" xfId="20500" hidden="1"/>
    <cellStyle name="Note 2 2 2" xfId="20467" hidden="1"/>
    <cellStyle name="Note 2 2 2" xfId="20486" hidden="1"/>
    <cellStyle name="Note 2 2 2" xfId="20485" hidden="1"/>
    <cellStyle name="Note 2 2 2" xfId="20465" hidden="1"/>
    <cellStyle name="Note 2 2 2" xfId="20489" hidden="1"/>
    <cellStyle name="Note 2 2 2" xfId="20497" hidden="1"/>
    <cellStyle name="Note 2 2 2" xfId="20464" hidden="1"/>
    <cellStyle name="Note 2 2 2" xfId="20490" hidden="1"/>
    <cellStyle name="Note 2 2 2" xfId="20491" hidden="1"/>
    <cellStyle name="Note 2 2 2" xfId="20493" hidden="1"/>
    <cellStyle name="Note 2 2 2" xfId="20496" hidden="1"/>
    <cellStyle name="Note 2 2 2" xfId="20492" hidden="1"/>
    <cellStyle name="Note 2 2 2" xfId="20483" hidden="1"/>
    <cellStyle name="Note 2 2 2" xfId="20463" hidden="1"/>
    <cellStyle name="Note 2 2 2" xfId="20477" hidden="1"/>
    <cellStyle name="Note 2 2 2" xfId="20466" hidden="1"/>
    <cellStyle name="Note 2 2 2" xfId="20487" hidden="1"/>
    <cellStyle name="Note 2 2 2" xfId="20498" hidden="1"/>
    <cellStyle name="Note 2 2 2" xfId="20484" hidden="1"/>
    <cellStyle name="Note 2 2 2" xfId="20470" hidden="1"/>
    <cellStyle name="Note 2 2 2" xfId="20481" hidden="1"/>
    <cellStyle name="Note 2 2 2" xfId="20494" hidden="1"/>
    <cellStyle name="Note 2 2 2" xfId="20503" hidden="1"/>
    <cellStyle name="Note 2 2 2" xfId="20508" hidden="1"/>
    <cellStyle name="Note 2 2 2" xfId="20507" hidden="1"/>
    <cellStyle name="Note 2 2 2" xfId="20515" hidden="1"/>
    <cellStyle name="Note 2 2 2" xfId="20511" hidden="1"/>
    <cellStyle name="Note 2 2 2" xfId="20512" hidden="1"/>
    <cellStyle name="Note 2 2 2" xfId="20516" hidden="1"/>
    <cellStyle name="Note 2 2 2" xfId="20510" hidden="1"/>
    <cellStyle name="Note 2 2 2" xfId="20509" hidden="1"/>
    <cellStyle name="Note 2 2 2" xfId="20016" hidden="1"/>
    <cellStyle name="Note 2 2 2" xfId="20340" hidden="1"/>
    <cellStyle name="Note 2 2 2" xfId="20308" hidden="1"/>
    <cellStyle name="Note 2 2 2" xfId="20548" hidden="1"/>
    <cellStyle name="Note 2 2 2" xfId="20532" hidden="1"/>
    <cellStyle name="Note 2 2 2" xfId="19769" hidden="1"/>
    <cellStyle name="Note 2 2 2" xfId="20448" hidden="1"/>
    <cellStyle name="Note 2 2 2" xfId="20307" hidden="1"/>
    <cellStyle name="Note 2 2 2" xfId="19756" hidden="1"/>
    <cellStyle name="Note 2 2 2" xfId="20027" hidden="1"/>
    <cellStyle name="Note 2 2 2" xfId="20284" hidden="1"/>
    <cellStyle name="Note 2 2 2" xfId="19993" hidden="1"/>
    <cellStyle name="Note 2 2 2" xfId="19764" hidden="1"/>
    <cellStyle name="Note 2 2 2" xfId="7121" hidden="1"/>
    <cellStyle name="Note 2 2 2" xfId="19834" hidden="1"/>
    <cellStyle name="Note 2 2 2" xfId="19766" hidden="1"/>
    <cellStyle name="Note 2 2 2" xfId="19838" hidden="1"/>
    <cellStyle name="Note 2 2 2" xfId="20285" hidden="1"/>
    <cellStyle name="Note 2 2 2" xfId="20057" hidden="1"/>
    <cellStyle name="Note 2 2 2" xfId="19754" hidden="1"/>
    <cellStyle name="Note 2 2 2" xfId="19827" hidden="1"/>
    <cellStyle name="Note 2 2 2" xfId="20277" hidden="1"/>
    <cellStyle name="Note 2 2 2" xfId="19825" hidden="1"/>
    <cellStyle name="Note 2 2 2" xfId="20278" hidden="1"/>
    <cellStyle name="Note 2 2 2" xfId="20280" hidden="1"/>
    <cellStyle name="Note 2 2 2" xfId="19830" hidden="1"/>
    <cellStyle name="Note 2 2 2" xfId="19828" hidden="1"/>
    <cellStyle name="Note 2 2 2" xfId="20281" hidden="1"/>
    <cellStyle name="Note 2 2 2" xfId="19778" hidden="1"/>
    <cellStyle name="Note 2 2 2" xfId="19826" hidden="1"/>
    <cellStyle name="Note 2 2 2" xfId="19823" hidden="1"/>
    <cellStyle name="Note 2 2 2" xfId="5875" hidden="1"/>
    <cellStyle name="Note 2 2 2" xfId="20563" hidden="1"/>
    <cellStyle name="Note 2 2 2" xfId="20601" hidden="1"/>
    <cellStyle name="Note 2 2 2" xfId="20571" hidden="1"/>
    <cellStyle name="Note 2 2 2" xfId="20588" hidden="1"/>
    <cellStyle name="Note 2 2 2" xfId="20587" hidden="1"/>
    <cellStyle name="Note 2 2 2" xfId="20569" hidden="1"/>
    <cellStyle name="Note 2 2 2" xfId="20590" hidden="1"/>
    <cellStyle name="Note 2 2 2" xfId="20598" hidden="1"/>
    <cellStyle name="Note 2 2 2" xfId="20568" hidden="1"/>
    <cellStyle name="Note 2 2 2" xfId="20591" hidden="1"/>
    <cellStyle name="Note 2 2 2" xfId="20592" hidden="1"/>
    <cellStyle name="Note 2 2 2" xfId="20594" hidden="1"/>
    <cellStyle name="Note 2 2 2" xfId="20597" hidden="1"/>
    <cellStyle name="Note 2 2 2" xfId="20593" hidden="1"/>
    <cellStyle name="Note 2 2 2" xfId="20585" hidden="1"/>
    <cellStyle name="Note 2 2 2" xfId="20567" hidden="1"/>
    <cellStyle name="Note 2 2 2" xfId="20580" hidden="1"/>
    <cellStyle name="Note 2 2 2" xfId="20570" hidden="1"/>
    <cellStyle name="Note 2 2 2" xfId="20589" hidden="1"/>
    <cellStyle name="Note 2 2 2" xfId="20599" hidden="1"/>
    <cellStyle name="Note 2 2 2" xfId="20586" hidden="1"/>
    <cellStyle name="Note 2 2 2" xfId="20573" hidden="1"/>
    <cellStyle name="Note 2 2 2" xfId="20584" hidden="1"/>
    <cellStyle name="Note 2 2 2" xfId="20595" hidden="1"/>
    <cellStyle name="Note 2 2 2" xfId="20604" hidden="1"/>
    <cellStyle name="Note 2 2 2" xfId="20610" hidden="1"/>
    <cellStyle name="Note 2 2 2" xfId="20609" hidden="1"/>
    <cellStyle name="Note 2 2 2" xfId="20617" hidden="1"/>
    <cellStyle name="Note 2 2 2" xfId="20614" hidden="1"/>
    <cellStyle name="Note 2 2 2" xfId="20615" hidden="1"/>
    <cellStyle name="Note 2 2 2" xfId="20619" hidden="1"/>
    <cellStyle name="Note 2 2 2" xfId="20613" hidden="1"/>
    <cellStyle name="Note 2 2 2" xfId="20612" hidden="1"/>
    <cellStyle name="Note 2 2 2" xfId="20380" hidden="1"/>
    <cellStyle name="Note 2 2 2" xfId="19901" hidden="1"/>
    <cellStyle name="Note 2 2 2" xfId="20223" hidden="1"/>
    <cellStyle name="Note 2 2 2" xfId="20109" hidden="1"/>
    <cellStyle name="Note 2 2 2" xfId="20173" hidden="1"/>
    <cellStyle name="Note 2 2 2" xfId="20103" hidden="1"/>
    <cellStyle name="Note 2 2 2" xfId="20224" hidden="1"/>
    <cellStyle name="Note 2 2 2" xfId="20446" hidden="1"/>
    <cellStyle name="Note 2 2 2" xfId="20249" hidden="1"/>
    <cellStyle name="Note 2 2 2" xfId="20265" hidden="1"/>
    <cellStyle name="Note 2 2 2" xfId="19790" hidden="1"/>
    <cellStyle name="Note 2 2 2" xfId="19923" hidden="1"/>
    <cellStyle name="Note 2 2 2" xfId="20405" hidden="1"/>
    <cellStyle name="Note 2 2 2" xfId="19995" hidden="1"/>
    <cellStyle name="Note 2 2 2" xfId="20126" hidden="1"/>
    <cellStyle name="Note 2 2 2" xfId="20256" hidden="1"/>
    <cellStyle name="Note 2 2 2" xfId="19724" hidden="1"/>
    <cellStyle name="Note 2 2 2" xfId="20358" hidden="1"/>
    <cellStyle name="Note 2 2 2" xfId="19873" hidden="1"/>
    <cellStyle name="Note 2 2 2" xfId="19693" hidden="1"/>
    <cellStyle name="Note 2 2 2" xfId="20634" hidden="1"/>
    <cellStyle name="Note 2 2 2" xfId="20542" hidden="1"/>
    <cellStyle name="Note 2 2 2" xfId="20003" hidden="1"/>
    <cellStyle name="Note 2 2 2" xfId="20392" hidden="1"/>
    <cellStyle name="Note 2 2 2" xfId="20624" hidden="1"/>
    <cellStyle name="Note 2 2 2" xfId="19691" hidden="1"/>
    <cellStyle name="Note 2 2 2" xfId="19961" hidden="1"/>
    <cellStyle name="Note 2 2 2" xfId="19877" hidden="1"/>
    <cellStyle name="Note 2 2 2" xfId="19970" hidden="1"/>
    <cellStyle name="Note 2 2 2" xfId="20635" hidden="1"/>
    <cellStyle name="Note 2 2 2" xfId="20639" hidden="1"/>
    <cellStyle name="Note 2 2 2" xfId="20651" hidden="1"/>
    <cellStyle name="Note 2 2 2" xfId="20693" hidden="1"/>
    <cellStyle name="Note 2 2 2" xfId="20660" hidden="1"/>
    <cellStyle name="Note 2 2 2" xfId="20679" hidden="1"/>
    <cellStyle name="Note 2 2 2" xfId="20678" hidden="1"/>
    <cellStyle name="Note 2 2 2" xfId="20658" hidden="1"/>
    <cellStyle name="Note 2 2 2" xfId="20681" hidden="1"/>
    <cellStyle name="Note 2 2 2" xfId="20689" hidden="1"/>
    <cellStyle name="Note 2 2 2" xfId="20657" hidden="1"/>
    <cellStyle name="Note 2 2 2" xfId="20682" hidden="1"/>
    <cellStyle name="Note 2 2 2" xfId="20683" hidden="1"/>
    <cellStyle name="Note 2 2 2" xfId="20685" hidden="1"/>
    <cellStyle name="Note 2 2 2" xfId="20688" hidden="1"/>
    <cellStyle name="Note 2 2 2" xfId="20684" hidden="1"/>
    <cellStyle name="Note 2 2 2" xfId="20674" hidden="1"/>
    <cellStyle name="Note 2 2 2" xfId="20656" hidden="1"/>
    <cellStyle name="Note 2 2 2" xfId="20669" hidden="1"/>
    <cellStyle name="Note 2 2 2" xfId="20659" hidden="1"/>
    <cellStyle name="Note 2 2 2" xfId="20680" hidden="1"/>
    <cellStyle name="Note 2 2 2" xfId="20690" hidden="1"/>
    <cellStyle name="Note 2 2 2" xfId="20675" hidden="1"/>
    <cellStyle name="Note 2 2 2" xfId="20663" hidden="1"/>
    <cellStyle name="Note 2 2 2" xfId="20673" hidden="1"/>
    <cellStyle name="Note 2 2 2" xfId="20686" hidden="1"/>
    <cellStyle name="Note 2 2 2" xfId="20696" hidden="1"/>
    <cellStyle name="Note 2 2 2" xfId="20701" hidden="1"/>
    <cellStyle name="Note 2 2 2" xfId="20700" hidden="1"/>
    <cellStyle name="Note 2 2 2" xfId="20707" hidden="1"/>
    <cellStyle name="Note 2 2 2" xfId="20705" hidden="1"/>
    <cellStyle name="Note 2 2 2" xfId="20706" hidden="1"/>
    <cellStyle name="Note 2 2 2" xfId="20709" hidden="1"/>
    <cellStyle name="Note 2 2 2" xfId="20704" hidden="1"/>
    <cellStyle name="Note 2 2 2" xfId="20703" hidden="1"/>
    <cellStyle name="Note 2 2 2" xfId="19807" hidden="1"/>
    <cellStyle name="Note 2 2 2" xfId="20024" hidden="1"/>
    <cellStyle name="Note 2 2 2" xfId="20243" hidden="1"/>
    <cellStyle name="Note 2 2 2" xfId="19846" hidden="1"/>
    <cellStyle name="Note 2 2 2" xfId="20289" hidden="1"/>
    <cellStyle name="Note 2 2 2" xfId="19761" hidden="1"/>
    <cellStyle name="Note 2 2 2" xfId="20369" hidden="1"/>
    <cellStyle name="Note 2 2 2" xfId="19843" hidden="1"/>
    <cellStyle name="Note 2 2 2" xfId="20247" hidden="1"/>
    <cellStyle name="Note 2 2 2" xfId="19916" hidden="1"/>
    <cellStyle name="Note 2 2 2" xfId="20097" hidden="1"/>
    <cellStyle name="Note 2 2 2" xfId="19915" hidden="1"/>
    <cellStyle name="Note 2 2 2" xfId="20254" hidden="1"/>
    <cellStyle name="Note 2 2 2" xfId="20174" hidden="1"/>
    <cellStyle name="Note 2 2 2" xfId="19907" hidden="1"/>
    <cellStyle name="Note 2 2 2" xfId="19699" hidden="1"/>
    <cellStyle name="Note 2 2 2" xfId="20462" hidden="1"/>
    <cellStyle name="Note 2 2 2" xfId="19996" hidden="1"/>
    <cellStyle name="Note 2 2 2" xfId="20616" hidden="1"/>
    <cellStyle name="Note 2 2 2" xfId="20105" hidden="1"/>
    <cellStyle name="Note 2 2 2" xfId="20525" hidden="1"/>
    <cellStyle name="Note 2 2 2" xfId="19845" hidden="1"/>
    <cellStyle name="Note 2 2 2" xfId="19742" hidden="1"/>
    <cellStyle name="Note 2 2 2" xfId="20430" hidden="1"/>
    <cellStyle name="Note 2 2 2" xfId="20011" hidden="1"/>
    <cellStyle name="Note 2 2 2" xfId="19924" hidden="1"/>
    <cellStyle name="Note 2 2 2" xfId="20053" hidden="1"/>
    <cellStyle name="Note 2 2 2" xfId="19903" hidden="1"/>
    <cellStyle name="Note 2 2 2" xfId="19953" hidden="1"/>
    <cellStyle name="Note 2 2 2" xfId="20287" hidden="1"/>
    <cellStyle name="Note 2 2 2" xfId="20346" hidden="1"/>
    <cellStyle name="Note 2 2 2" xfId="20158" hidden="1"/>
    <cellStyle name="Note 2 2 2" xfId="20732" hidden="1"/>
    <cellStyle name="Note 2 2 2" xfId="20772" hidden="1"/>
    <cellStyle name="Note 2 2 2" xfId="20740" hidden="1"/>
    <cellStyle name="Note 2 2 2" xfId="20758" hidden="1"/>
    <cellStyle name="Note 2 2 2" xfId="20757" hidden="1"/>
    <cellStyle name="Note 2 2 2" xfId="20738" hidden="1"/>
    <cellStyle name="Note 2 2 2" xfId="20760" hidden="1"/>
    <cellStyle name="Note 2 2 2" xfId="20768" hidden="1"/>
    <cellStyle name="Note 2 2 2" xfId="20737" hidden="1"/>
    <cellStyle name="Note 2 2 2" xfId="20761" hidden="1"/>
    <cellStyle name="Note 2 2 2" xfId="20762" hidden="1"/>
    <cellStyle name="Note 2 2 2" xfId="20764" hidden="1"/>
    <cellStyle name="Note 2 2 2" xfId="20767" hidden="1"/>
    <cellStyle name="Note 2 2 2" xfId="20763" hidden="1"/>
    <cellStyle name="Note 2 2 2" xfId="20754" hidden="1"/>
    <cellStyle name="Note 2 2 2" xfId="20736" hidden="1"/>
    <cellStyle name="Note 2 2 2" xfId="20749" hidden="1"/>
    <cellStyle name="Note 2 2 2" xfId="20739" hidden="1"/>
    <cellStyle name="Note 2 2 2" xfId="20759" hidden="1"/>
    <cellStyle name="Note 2 2 2" xfId="20769" hidden="1"/>
    <cellStyle name="Note 2 2 2" xfId="20755" hidden="1"/>
    <cellStyle name="Note 2 2 2" xfId="20743" hidden="1"/>
    <cellStyle name="Note 2 2 2" xfId="20753" hidden="1"/>
    <cellStyle name="Note 2 2 2" xfId="20765" hidden="1"/>
    <cellStyle name="Note 2 2 2" xfId="20775" hidden="1"/>
    <cellStyle name="Note 2 2 2" xfId="20780" hidden="1"/>
    <cellStyle name="Note 2 2 2" xfId="20779" hidden="1"/>
    <cellStyle name="Note 2 2 2" xfId="20788" hidden="1"/>
    <cellStyle name="Note 2 2 2" xfId="20783" hidden="1"/>
    <cellStyle name="Note 2 2 2" xfId="20785" hidden="1"/>
    <cellStyle name="Note 2 2 2" xfId="20789" hidden="1"/>
    <cellStyle name="Note 2 2 2" xfId="20782" hidden="1"/>
    <cellStyle name="Note 2 2 2" xfId="20781" hidden="1"/>
    <cellStyle name="Note 2 2 2" xfId="20716" hidden="1"/>
    <cellStyle name="Note 2 2 2" xfId="20714" hidden="1"/>
    <cellStyle name="Note 2 2 2" xfId="20544" hidden="1"/>
    <cellStyle name="Note 2 2 2" xfId="19688" hidden="1"/>
    <cellStyle name="Note 2 2 2" xfId="20333" hidden="1"/>
    <cellStyle name="Note 2 2 2" xfId="20102" hidden="1"/>
    <cellStyle name="Note 2 2 2" xfId="20364" hidden="1"/>
    <cellStyle name="Note 2 2 2" xfId="20539" hidden="1"/>
    <cellStyle name="Note 2 2 2" xfId="19829" hidden="1"/>
    <cellStyle name="Note 2 2 2" xfId="19729" hidden="1"/>
    <cellStyle name="Note 2 2 2" xfId="20124" hidden="1"/>
    <cellStyle name="Note 2 2 2" xfId="20712" hidden="1"/>
    <cellStyle name="Note 2 2 2" xfId="20065" hidden="1"/>
    <cellStyle name="Note 2 2 2" xfId="20388" hidden="1"/>
    <cellStyle name="Note 2 2 2" xfId="20044" hidden="1"/>
    <cellStyle name="Note 2 2 2" xfId="20228" hidden="1"/>
    <cellStyle name="Note 2 2 2" xfId="19836" hidden="1"/>
    <cellStyle name="Note 2 2 2" xfId="20241" hidden="1"/>
    <cellStyle name="Note 2 2 2" xfId="19969" hidden="1"/>
    <cellStyle name="Note 2 2 2" xfId="20253" hidden="1"/>
    <cellStyle name="Note 2 2 2" xfId="19882" hidden="1"/>
    <cellStyle name="Note 2 2 2" xfId="20640" hidden="1"/>
    <cellStyle name="Note 2 2 2" xfId="20317" hidden="1"/>
    <cellStyle name="Note 2 2 2" xfId="20314" hidden="1"/>
    <cellStyle name="Note 2 2 2" xfId="19967" hidden="1"/>
    <cellStyle name="Note 2 2 2" xfId="19884" hidden="1"/>
    <cellStyle name="Note 2 2 2" xfId="19976" hidden="1"/>
    <cellStyle name="Note 2 2 2" xfId="20246" hidden="1"/>
    <cellStyle name="Note 2 2 2" xfId="20718" hidden="1"/>
    <cellStyle name="Note 2 2 2" xfId="19833" hidden="1"/>
    <cellStyle name="Note 2 2 2" xfId="20259" hidden="1"/>
    <cellStyle name="Note 2 2 2" xfId="20809" hidden="1"/>
    <cellStyle name="Note 2 2 2" xfId="20849" hidden="1"/>
    <cellStyle name="Note 2 2 2" xfId="20817" hidden="1"/>
    <cellStyle name="Note 2 2 2" xfId="20836" hidden="1"/>
    <cellStyle name="Note 2 2 2" xfId="20835" hidden="1"/>
    <cellStyle name="Note 2 2 2" xfId="20815" hidden="1"/>
    <cellStyle name="Note 2 2 2" xfId="20838" hidden="1"/>
    <cellStyle name="Note 2 2 2" xfId="20846" hidden="1"/>
    <cellStyle name="Note 2 2 2" xfId="20814" hidden="1"/>
    <cellStyle name="Note 2 2 2" xfId="20839" hidden="1"/>
    <cellStyle name="Note 2 2 2" xfId="20840" hidden="1"/>
    <cellStyle name="Note 2 2 2" xfId="20842" hidden="1"/>
    <cellStyle name="Note 2 2 2" xfId="20845" hidden="1"/>
    <cellStyle name="Note 2 2 2" xfId="20841" hidden="1"/>
    <cellStyle name="Note 2 2 2" xfId="20832" hidden="1"/>
    <cellStyle name="Note 2 2 2" xfId="20813" hidden="1"/>
    <cellStyle name="Note 2 2 2" xfId="20826" hidden="1"/>
    <cellStyle name="Note 2 2 2" xfId="20816" hidden="1"/>
    <cellStyle name="Note 2 2 2" xfId="20837" hidden="1"/>
    <cellStyle name="Note 2 2 2" xfId="20847" hidden="1"/>
    <cellStyle name="Note 2 2 2" xfId="20833" hidden="1"/>
    <cellStyle name="Note 2 2 2" xfId="20820" hidden="1"/>
    <cellStyle name="Note 2 2 2" xfId="20830" hidden="1"/>
    <cellStyle name="Note 2 2 2" xfId="20843" hidden="1"/>
    <cellStyle name="Note 2 2 2" xfId="20852" hidden="1"/>
    <cellStyle name="Note 2 2 2" xfId="20856" hidden="1"/>
    <cellStyle name="Note 2 2 2" xfId="20855" hidden="1"/>
    <cellStyle name="Note 2 2 2" xfId="20862" hidden="1"/>
    <cellStyle name="Note 2 2 2" xfId="20859" hidden="1"/>
    <cellStyle name="Note 2 2 2" xfId="20860" hidden="1"/>
    <cellStyle name="Note 2 2 2" xfId="20863" hidden="1"/>
    <cellStyle name="Note 2 2 2" xfId="20858" hidden="1"/>
    <cellStyle name="Note 2 2 2" xfId="20857" hidden="1"/>
    <cellStyle name="Note 2 2 2" xfId="20039" hidden="1"/>
    <cellStyle name="Note 2 2 2" xfId="20320" hidden="1"/>
    <cellStyle name="Note 2 2 2" xfId="20367" hidden="1"/>
    <cellStyle name="Note 2 2 2" xfId="20787" hidden="1"/>
    <cellStyle name="Note 2 2 2" xfId="20299" hidden="1"/>
    <cellStyle name="Note 2 2 2" xfId="20290" hidden="1"/>
    <cellStyle name="Note 2 2 2" xfId="20009" hidden="1"/>
    <cellStyle name="Note 2 2 2" xfId="20877" hidden="1"/>
    <cellStyle name="Note 2 2 2" xfId="20641" hidden="1"/>
    <cellStyle name="Note 2 2 2" xfId="20043" hidden="1"/>
    <cellStyle name="Note 2 2 2" xfId="20178" hidden="1"/>
    <cellStyle name="Note 2 2 2" xfId="20872" hidden="1"/>
    <cellStyle name="Note 2 2 2" xfId="19808" hidden="1"/>
    <cellStyle name="Note 2 2 2" xfId="20104" hidden="1"/>
    <cellStyle name="Note 2 2 2" xfId="20401" hidden="1"/>
    <cellStyle name="Note 2 2 2" xfId="19865" hidden="1"/>
    <cellStyle name="Note 2 2 2" xfId="20274" hidden="1"/>
    <cellStyle name="Note 2 2 2" xfId="19857" hidden="1"/>
    <cellStyle name="Note 2 2 2" xfId="20531" hidden="1"/>
    <cellStyle name="Note 2 2 2" xfId="19721" hidden="1"/>
    <cellStyle name="Note 2 2 2" xfId="19837" hidden="1"/>
    <cellStyle name="Note 2 2 2" xfId="20302" hidden="1"/>
    <cellStyle name="Note 2 2 2" xfId="19759" hidden="1"/>
    <cellStyle name="Note 2 2 2" xfId="19744" hidden="1"/>
    <cellStyle name="Note 2 2 2" xfId="20444" hidden="1"/>
    <cellStyle name="Note 2 2 2" xfId="19697" hidden="1"/>
    <cellStyle name="Note 2 2 2" xfId="20245" hidden="1"/>
    <cellStyle name="Note 2 2 2" xfId="20417" hidden="1"/>
    <cellStyle name="Note 2 2 2" xfId="20231" hidden="1"/>
    <cellStyle name="Note 2 2 2" xfId="20122" hidden="1"/>
    <cellStyle name="Note 2 2 2" xfId="19979" hidden="1"/>
    <cellStyle name="Note 2 2 2" xfId="20107" hidden="1"/>
    <cellStyle name="Note 2 2 2" xfId="20892" hidden="1"/>
    <cellStyle name="Note 2 2 2" xfId="20935" hidden="1"/>
    <cellStyle name="Note 2 2 2" xfId="20900" hidden="1"/>
    <cellStyle name="Note 2 2 2" xfId="20919" hidden="1"/>
    <cellStyle name="Note 2 2 2" xfId="20918" hidden="1"/>
    <cellStyle name="Note 2 2 2" xfId="20898" hidden="1"/>
    <cellStyle name="Note 2 2 2" xfId="20922" hidden="1"/>
    <cellStyle name="Note 2 2 2" xfId="20931" hidden="1"/>
    <cellStyle name="Note 2 2 2" xfId="20897" hidden="1"/>
    <cellStyle name="Note 2 2 2" xfId="20923" hidden="1"/>
    <cellStyle name="Note 2 2 2" xfId="20924" hidden="1"/>
    <cellStyle name="Note 2 2 2" xfId="20926" hidden="1"/>
    <cellStyle name="Note 2 2 2" xfId="20930" hidden="1"/>
    <cellStyle name="Note 2 2 2" xfId="20925" hidden="1"/>
    <cellStyle name="Note 2 2 2" xfId="20915" hidden="1"/>
    <cellStyle name="Note 2 2 2" xfId="20896" hidden="1"/>
    <cellStyle name="Note 2 2 2" xfId="20910" hidden="1"/>
    <cellStyle name="Note 2 2 2" xfId="20899" hidden="1"/>
    <cellStyle name="Note 2 2 2" xfId="20920" hidden="1"/>
    <cellStyle name="Note 2 2 2" xfId="20932" hidden="1"/>
    <cellStyle name="Note 2 2 2" xfId="20916" hidden="1"/>
    <cellStyle name="Note 2 2 2" xfId="20903" hidden="1"/>
    <cellStyle name="Note 2 2 2" xfId="20914" hidden="1"/>
    <cellStyle name="Note 2 2 2" xfId="20928" hidden="1"/>
    <cellStyle name="Note 2 2 2" xfId="20938" hidden="1"/>
    <cellStyle name="Note 2 2 2" xfId="20943" hidden="1"/>
    <cellStyle name="Note 2 2 2" xfId="20942" hidden="1"/>
    <cellStyle name="Note 2 2 2" xfId="20949" hidden="1"/>
    <cellStyle name="Note 2 2 2" xfId="20946" hidden="1"/>
    <cellStyle name="Note 2 2 2" xfId="20947" hidden="1"/>
    <cellStyle name="Note 2 2 2" xfId="20950" hidden="1"/>
    <cellStyle name="Note 2 2 2" xfId="20945" hidden="1"/>
    <cellStyle name="Note 2 2 2" xfId="20944" hidden="1"/>
    <cellStyle name="Note 2 2 2" xfId="20361" hidden="1"/>
    <cellStyle name="Note 2 2 2" xfId="20960" hidden="1"/>
    <cellStyle name="Note 2 2 2" xfId="20052" hidden="1"/>
    <cellStyle name="Note 2 2 2" xfId="19811" hidden="1"/>
    <cellStyle name="Note 2 2 2" xfId="19822" hidden="1"/>
    <cellStyle name="Note 2 2 2" xfId="20181" hidden="1"/>
    <cellStyle name="Note 2 2 2" xfId="20315" hidden="1"/>
    <cellStyle name="Note 2 2 2" xfId="19987" hidden="1"/>
    <cellStyle name="Note 2 2 2" xfId="20112" hidden="1"/>
    <cellStyle name="Note 2 2 2" xfId="20219" hidden="1"/>
    <cellStyle name="Note 2 2 2" xfId="19909" hidden="1"/>
    <cellStyle name="Note 2 2 2" xfId="20260" hidden="1"/>
    <cellStyle name="Note 2 2 2" xfId="19853" hidden="1"/>
    <cellStyle name="Note 2 2 2" xfId="20038" hidden="1"/>
    <cellStyle name="Note 2 2 2" xfId="20366" hidden="1"/>
    <cellStyle name="Note 2 2 2" xfId="20643" hidden="1"/>
    <cellStyle name="Note 2 2 2" xfId="19762" hidden="1"/>
    <cellStyle name="Note 2 2 2" xfId="20095" hidden="1"/>
    <cellStyle name="Note 2 2 2" xfId="19855" hidden="1"/>
    <cellStyle name="Note 2 2 2" xfId="20519" hidden="1"/>
    <cellStyle name="Note 2 2 2" xfId="19966" hidden="1"/>
    <cellStyle name="Note 2 2 2" xfId="20310" hidden="1"/>
    <cellStyle name="Note 2 2 2" xfId="19810" hidden="1"/>
    <cellStyle name="Note 2 2 2" xfId="20096" hidden="1"/>
    <cellStyle name="Note 2 2 2" xfId="19732" hidden="1"/>
    <cellStyle name="Note 2 2 2" xfId="19786" hidden="1"/>
    <cellStyle name="Note 2 2 2" xfId="20386" hidden="1"/>
    <cellStyle name="Note 2 2 2" xfId="20304" hidden="1"/>
    <cellStyle name="Note 2 2 2" xfId="19820" hidden="1"/>
    <cellStyle name="Note 2 2 2" xfId="20549" hidden="1"/>
    <cellStyle name="Note 2 2 2" xfId="20963" hidden="1"/>
    <cellStyle name="Note 2 2 2" xfId="20978" hidden="1"/>
    <cellStyle name="Note 2 2 2" xfId="21015" hidden="1"/>
    <cellStyle name="Note 2 2 2" xfId="20986" hidden="1"/>
    <cellStyle name="Note 2 2 2" xfId="21002" hidden="1"/>
    <cellStyle name="Note 2 2 2" xfId="21001" hidden="1"/>
    <cellStyle name="Note 2 2 2" xfId="20984" hidden="1"/>
    <cellStyle name="Note 2 2 2" xfId="21004" hidden="1"/>
    <cellStyle name="Note 2 2 2" xfId="21012" hidden="1"/>
    <cellStyle name="Note 2 2 2" xfId="20983" hidden="1"/>
    <cellStyle name="Note 2 2 2" xfId="21005" hidden="1"/>
    <cellStyle name="Note 2 2 2" xfId="21006" hidden="1"/>
    <cellStyle name="Note 2 2 2" xfId="21008" hidden="1"/>
    <cellStyle name="Note 2 2 2" xfId="21011" hidden="1"/>
    <cellStyle name="Note 2 2 2" xfId="21007" hidden="1"/>
    <cellStyle name="Note 2 2 2" xfId="20999" hidden="1"/>
    <cellStyle name="Note 2 2 2" xfId="20982" hidden="1"/>
    <cellStyle name="Note 2 2 2" xfId="20994" hidden="1"/>
    <cellStyle name="Note 2 2 2" xfId="20985" hidden="1"/>
    <cellStyle name="Note 2 2 2" xfId="21003" hidden="1"/>
    <cellStyle name="Note 2 2 2" xfId="21013" hidden="1"/>
    <cellStyle name="Note 2 2 2" xfId="21000" hidden="1"/>
    <cellStyle name="Note 2 2 2" xfId="20988" hidden="1"/>
    <cellStyle name="Note 2 2 2" xfId="20998" hidden="1"/>
    <cellStyle name="Note 2 2 2" xfId="21009" hidden="1"/>
    <cellStyle name="Note 2 2 2" xfId="21018" hidden="1"/>
    <cellStyle name="Note 2 2 2" xfId="21022" hidden="1"/>
    <cellStyle name="Note 2 2 2" xfId="21021" hidden="1"/>
    <cellStyle name="Note 2 2 2" xfId="21029" hidden="1"/>
    <cellStyle name="Note 2 2 2" xfId="21025" hidden="1"/>
    <cellStyle name="Note 2 2 2" xfId="21027" hidden="1"/>
    <cellStyle name="Note 2 2 2" xfId="21030" hidden="1"/>
    <cellStyle name="Note 2 2 2" xfId="21024" hidden="1"/>
    <cellStyle name="Note 2 2 2" xfId="21023" hidden="1"/>
    <cellStyle name="Note 2 2 2" xfId="20188" hidden="1"/>
    <cellStyle name="Note 2 2 2" xfId="20795" hidden="1"/>
    <cellStyle name="Note 2 2 2" xfId="20203" hidden="1"/>
    <cellStyle name="Note 2 2 2" xfId="19773" hidden="1"/>
    <cellStyle name="Note 2 2 2" xfId="20213" hidden="1"/>
    <cellStyle name="Note 2 2 2" xfId="20360" hidden="1"/>
    <cellStyle name="Note 2 2 2" xfId="20069" hidden="1"/>
    <cellStyle name="Note 2 2 2" xfId="20294" hidden="1"/>
    <cellStyle name="Note 2 2 2" xfId="20023" hidden="1"/>
    <cellStyle name="Note 2 2 2" xfId="20155" hidden="1"/>
    <cellStyle name="Note 2 2 2" xfId="20723" hidden="1"/>
    <cellStyle name="Note 2 2 2" xfId="20541" hidden="1"/>
    <cellStyle name="Note 2 2 2" xfId="19929" hidden="1"/>
    <cellStyle name="Note 2 2 2" xfId="20864" hidden="1"/>
    <cellStyle name="Note 2 2 2" xfId="19842" hidden="1"/>
    <cellStyle name="Note 2 2 2" xfId="20906" hidden="1"/>
    <cellStyle name="Note 2 2 2" xfId="19832" hidden="1"/>
    <cellStyle name="Note 2 2 2" xfId="20098" hidden="1"/>
    <cellStyle name="Note 2 2 2" xfId="20868" hidden="1"/>
    <cellStyle name="Note 2 2 2" xfId="19921" hidden="1"/>
    <cellStyle name="Note 2 2 2" xfId="20089" hidden="1"/>
    <cellStyle name="Note 2 2 2" xfId="19743" hidden="1"/>
    <cellStyle name="Note 2 2 2" xfId="19994" hidden="1"/>
    <cellStyle name="Note 2 2 2" xfId="19813" hidden="1"/>
    <cellStyle name="Note 2 2 2" xfId="20007" hidden="1"/>
    <cellStyle name="Note 2 2 2" xfId="20255" hidden="1"/>
    <cellStyle name="Note 2 2 2" xfId="20620" hidden="1"/>
    <cellStyle name="Note 2 2 2" xfId="20220" hidden="1"/>
    <cellStyle name="Note 2 2 2" xfId="20321" hidden="1"/>
    <cellStyle name="Note 2 2 2" xfId="20362" hidden="1"/>
    <cellStyle name="Note 2 2 2" xfId="19770" hidden="1"/>
    <cellStyle name="Note 2 2 2" xfId="21035" hidden="1"/>
    <cellStyle name="Note 2 2 2" xfId="21043" hidden="1"/>
    <cellStyle name="Note 2 2 2" xfId="21077" hidden="1"/>
    <cellStyle name="Note 2 2 2" xfId="21051" hidden="1"/>
    <cellStyle name="Note 2 2 2" xfId="21064" hidden="1"/>
    <cellStyle name="Note 2 2 2" xfId="21063" hidden="1"/>
    <cellStyle name="Note 2 2 2" xfId="21049" hidden="1"/>
    <cellStyle name="Note 2 2 2" xfId="21066" hidden="1"/>
    <cellStyle name="Note 2 2 2" xfId="21074" hidden="1"/>
    <cellStyle name="Note 2 2 2" xfId="21048" hidden="1"/>
    <cellStyle name="Note 2 2 2" xfId="21067" hidden="1"/>
    <cellStyle name="Note 2 2 2" xfId="21068" hidden="1"/>
    <cellStyle name="Note 2 2 2" xfId="21070" hidden="1"/>
    <cellStyle name="Note 2 2 2" xfId="21073" hidden="1"/>
    <cellStyle name="Note 2 2 2" xfId="21069" hidden="1"/>
    <cellStyle name="Note 2 2 2" xfId="21061" hidden="1"/>
    <cellStyle name="Note 2 2 2" xfId="21047" hidden="1"/>
    <cellStyle name="Note 2 2 2" xfId="21057" hidden="1"/>
    <cellStyle name="Note 2 2 2" xfId="21050" hidden="1"/>
    <cellStyle name="Note 2 2 2" xfId="21065" hidden="1"/>
    <cellStyle name="Note 2 2 2" xfId="21075" hidden="1"/>
    <cellStyle name="Note 2 2 2" xfId="21062" hidden="1"/>
    <cellStyle name="Note 2 2 2" xfId="21053" hidden="1"/>
    <cellStyle name="Note 2 2 2" xfId="21060" hidden="1"/>
    <cellStyle name="Note 2 2 2" xfId="21071" hidden="1"/>
    <cellStyle name="Note 2 2 2" xfId="21080" hidden="1"/>
    <cellStyle name="Note 2 2 2" xfId="21084" hidden="1"/>
    <cellStyle name="Note 2 2 2" xfId="21083" hidden="1"/>
    <cellStyle name="Note 2 2 2" xfId="21089" hidden="1"/>
    <cellStyle name="Note 2 2 2" xfId="21087" hidden="1"/>
    <cellStyle name="Note 2 2 2" xfId="21088" hidden="1"/>
    <cellStyle name="Note 2 2 2" xfId="21090" hidden="1"/>
    <cellStyle name="Note 2 2 2" xfId="21086" hidden="1"/>
    <cellStyle name="Note 2 2 2" xfId="21085" hidden="1"/>
    <cellStyle name="Note 2 2 2" xfId="6629" hidden="1"/>
    <cellStyle name="Note 2 2 2" xfId="13971" hidden="1"/>
    <cellStyle name="Note 2 2 2" xfId="13723" hidden="1"/>
    <cellStyle name="Note 2 2 2" xfId="6004" hidden="1"/>
    <cellStyle name="Note 2 2 2" xfId="6431" hidden="1"/>
    <cellStyle name="Note 2 2 2" xfId="13638" hidden="1"/>
    <cellStyle name="Note 2 2 2" xfId="19633" hidden="1"/>
    <cellStyle name="Note 2 2 2" xfId="19622" hidden="1"/>
    <cellStyle name="Note 2 2 2" xfId="7556" hidden="1"/>
    <cellStyle name="Note 2 2 2" xfId="6535" hidden="1"/>
    <cellStyle name="Note 2 2 2" xfId="6696" hidden="1"/>
    <cellStyle name="Note 2 2 2" xfId="10731" hidden="1"/>
    <cellStyle name="Note 2 2 2" xfId="6592" hidden="1"/>
    <cellStyle name="Note 2 2 2" xfId="6864" hidden="1"/>
    <cellStyle name="Note 2 2 2" xfId="8289" hidden="1"/>
    <cellStyle name="Note 2 2 2" xfId="6958" hidden="1"/>
    <cellStyle name="Note 2 2 2" xfId="13888" hidden="1"/>
    <cellStyle name="Note 2 2 2" xfId="13687" hidden="1"/>
    <cellStyle name="Note 2 2 2" xfId="10777" hidden="1"/>
    <cellStyle name="Note 2 2 2" xfId="7332" hidden="1"/>
    <cellStyle name="Note 2 2 2" xfId="6283" hidden="1"/>
    <cellStyle name="Note 2 2 2" xfId="6442" hidden="1"/>
    <cellStyle name="Note 2 2 2" xfId="18042" hidden="1"/>
    <cellStyle name="Note 2 2 2" xfId="16946" hidden="1"/>
    <cellStyle name="Note 2 2 2" xfId="18053" hidden="1"/>
    <cellStyle name="Note 2 2 2" xfId="6255" hidden="1"/>
    <cellStyle name="Note 2 2 2" xfId="7577" hidden="1"/>
    <cellStyle name="Note 2 2 2" xfId="16749" hidden="1"/>
    <cellStyle name="Note 2 2 2" xfId="6379" hidden="1"/>
    <cellStyle name="Note 2 2 2" xfId="7268" hidden="1"/>
    <cellStyle name="Note 2 2 2" xfId="6388" hidden="1"/>
    <cellStyle name="Note 2 2 2" xfId="5790" hidden="1"/>
    <cellStyle name="Note 2 2 2" xfId="7368" hidden="1"/>
    <cellStyle name="Note 2 2 2" xfId="6074" hidden="1"/>
    <cellStyle name="Note 2 2 2" xfId="17475" hidden="1"/>
    <cellStyle name="Note 2 2 2" xfId="13707" hidden="1"/>
    <cellStyle name="Note 2 2 2" xfId="6545" hidden="1"/>
    <cellStyle name="Note 2 2 2" xfId="6357" hidden="1"/>
    <cellStyle name="Note 2 2 2" xfId="6286" hidden="1"/>
    <cellStyle name="Note 2 2 2" xfId="17493" hidden="1"/>
    <cellStyle name="Note 2 2 2" xfId="10763" hidden="1"/>
    <cellStyle name="Note 2 2 2" xfId="5949" hidden="1"/>
    <cellStyle name="Note 2 2 2" xfId="9206" hidden="1"/>
    <cellStyle name="Note 2 2 2" xfId="6144" hidden="1"/>
    <cellStyle name="Note 2 2 2" xfId="6264" hidden="1"/>
    <cellStyle name="Note 2 2 2" xfId="7267" hidden="1"/>
    <cellStyle name="Note 2 2 2" xfId="7156" hidden="1"/>
    <cellStyle name="Note 2 2 2" xfId="9207" hidden="1"/>
    <cellStyle name="Note 2 2 2" xfId="12177" hidden="1"/>
    <cellStyle name="Note 2 2 2" xfId="18125" hidden="1"/>
    <cellStyle name="Note 2 2 2" xfId="8652" hidden="1"/>
    <cellStyle name="Note 2 2 2" xfId="11459" hidden="1"/>
    <cellStyle name="Note 2 2 2" xfId="11597" hidden="1"/>
    <cellStyle name="Note 2 2 2" xfId="11144" hidden="1"/>
    <cellStyle name="Note 2 2 2" xfId="6262" hidden="1"/>
    <cellStyle name="Note 2 2 2" xfId="6472" hidden="1"/>
    <cellStyle name="Note 2 2 2" xfId="7531" hidden="1"/>
    <cellStyle name="Note 2 2 2" xfId="6997" hidden="1"/>
    <cellStyle name="Note 2 2 2" xfId="5882" hidden="1"/>
    <cellStyle name="Note 2 2 2" xfId="6159" hidden="1"/>
    <cellStyle name="Note 2 2 2" xfId="9220" hidden="1"/>
    <cellStyle name="Note 2 2 2" xfId="5808" hidden="1"/>
    <cellStyle name="Note 2 2 2" xfId="6233" hidden="1"/>
    <cellStyle name="Note 2 2 2" xfId="6047" hidden="1"/>
    <cellStyle name="Note 2 2 2" xfId="6394" hidden="1"/>
    <cellStyle name="Note 2 2 2" xfId="21462" hidden="1"/>
    <cellStyle name="Note 2 2 2" xfId="21611" hidden="1"/>
    <cellStyle name="Note 2 2 2" xfId="21616" hidden="1"/>
    <cellStyle name="Note 2 2 2" xfId="21617" hidden="1"/>
    <cellStyle name="Note 2 2 2" xfId="21634" hidden="1"/>
    <cellStyle name="Note 2 2 2" xfId="21620" hidden="1"/>
    <cellStyle name="Note 2 2 2" xfId="21621" hidden="1"/>
    <cellStyle name="Note 2 2 2" xfId="21627" hidden="1"/>
    <cellStyle name="Note 2 2 2" xfId="21813" hidden="1"/>
    <cellStyle name="Note 2 2 2" xfId="21852" hidden="1"/>
    <cellStyle name="Note 2 2 2" xfId="21654" hidden="1"/>
    <cellStyle name="Note 2 2 2" xfId="21640" hidden="1"/>
    <cellStyle name="Note 2 2 2" xfId="21644" hidden="1"/>
    <cellStyle name="Note 2 2 2" xfId="21854" hidden="1"/>
    <cellStyle name="Note 2 2 2" xfId="21636" hidden="1"/>
    <cellStyle name="Note 2 2 2" xfId="21845" hidden="1"/>
    <cellStyle name="Note 2 2 2" xfId="21849" hidden="1"/>
    <cellStyle name="Note 2 2 2" xfId="21645" hidden="1"/>
    <cellStyle name="Note 2 2 2" xfId="21639" hidden="1"/>
    <cellStyle name="Note 2 2 2" xfId="21870" hidden="1"/>
    <cellStyle name="Note 2 2 2" xfId="21875" hidden="1"/>
    <cellStyle name="Note 2 2 2" xfId="21872" hidden="1"/>
    <cellStyle name="Note 2 2 2" xfId="21873" hidden="1"/>
    <cellStyle name="Note 2 2 2" xfId="21867" hidden="1"/>
    <cellStyle name="Note 2 2 2" xfId="21862" hidden="1"/>
    <cellStyle name="Note 2 2 2" xfId="21869" hidden="1"/>
    <cellStyle name="Note 2 2 2" xfId="21865" hidden="1"/>
    <cellStyle name="Note 2 2 2" xfId="21861" hidden="1"/>
    <cellStyle name="Note 2 2 2" xfId="21874" hidden="1"/>
    <cellStyle name="Note 2 2 2" xfId="21877" hidden="1"/>
    <cellStyle name="Note 2 2 2" xfId="21881" hidden="1"/>
    <cellStyle name="Note 2 2 2" xfId="21896" hidden="1"/>
    <cellStyle name="Note 2 2 2" xfId="21937" hidden="1"/>
    <cellStyle name="Note 2 2 2" xfId="21905" hidden="1"/>
    <cellStyle name="Note 2 2 2" xfId="21924" hidden="1"/>
    <cellStyle name="Note 2 2 2" xfId="21923" hidden="1"/>
    <cellStyle name="Note 2 2 2" xfId="21903" hidden="1"/>
    <cellStyle name="Note 2 2 2" xfId="21926" hidden="1"/>
    <cellStyle name="Note 2 2 2" xfId="21934" hidden="1"/>
    <cellStyle name="Note 2 2 2" xfId="21902" hidden="1"/>
    <cellStyle name="Note 2 2 2" xfId="21927" hidden="1"/>
    <cellStyle name="Note 2 2 2" xfId="21928" hidden="1"/>
    <cellStyle name="Note 2 2 2" xfId="21930" hidden="1"/>
    <cellStyle name="Note 2 2 2" xfId="21933" hidden="1"/>
    <cellStyle name="Note 2 2 2" xfId="21929" hidden="1"/>
    <cellStyle name="Note 2 2 2" xfId="21921" hidden="1"/>
    <cellStyle name="Note 2 2 2" xfId="21901" hidden="1"/>
    <cellStyle name="Note 2 2 2" xfId="21915" hidden="1"/>
    <cellStyle name="Note 2 2 2" xfId="21904" hidden="1"/>
    <cellStyle name="Note 2 2 2" xfId="21925" hidden="1"/>
    <cellStyle name="Note 2 2 2" xfId="21935" hidden="1"/>
    <cellStyle name="Note 2 2 2" xfId="21922" hidden="1"/>
    <cellStyle name="Note 2 2 2" xfId="21908" hidden="1"/>
    <cellStyle name="Note 2 2 2" xfId="21919" hidden="1"/>
    <cellStyle name="Note 2 2 2" xfId="21931" hidden="1"/>
    <cellStyle name="Note 2 2 2" xfId="21940" hidden="1"/>
    <cellStyle name="Note 2 2 2" xfId="21945" hidden="1"/>
    <cellStyle name="Note 2 2 2" xfId="21944" hidden="1"/>
    <cellStyle name="Note 2 2 2" xfId="21952" hidden="1"/>
    <cellStyle name="Note 2 2 2" xfId="21948" hidden="1"/>
    <cellStyle name="Note 2 2 2" xfId="21949" hidden="1"/>
    <cellStyle name="Note 2 2 2" xfId="21953" hidden="1"/>
    <cellStyle name="Note 2 2 2" xfId="21947" hidden="1"/>
    <cellStyle name="Note 2 2 2" xfId="21946" hidden="1"/>
    <cellStyle name="Note 2 2 2" xfId="21459" hidden="1"/>
    <cellStyle name="Note 2 2 2" xfId="21778" hidden="1"/>
    <cellStyle name="Note 2 2 2" xfId="21746" hidden="1"/>
    <cellStyle name="Note 2 2 2" xfId="21985" hidden="1"/>
    <cellStyle name="Note 2 2 2" xfId="21969" hidden="1"/>
    <cellStyle name="Note 2 2 2" xfId="21214" hidden="1"/>
    <cellStyle name="Note 2 2 2" xfId="21886" hidden="1"/>
    <cellStyle name="Note 2 2 2" xfId="21745" hidden="1"/>
    <cellStyle name="Note 2 2 2" xfId="21201" hidden="1"/>
    <cellStyle name="Note 2 2 2" xfId="21470" hidden="1"/>
    <cellStyle name="Note 2 2 2" xfId="21722" hidden="1"/>
    <cellStyle name="Note 2 2 2" xfId="21436" hidden="1"/>
    <cellStyle name="Note 2 2 2" xfId="21209" hidden="1"/>
    <cellStyle name="Note 2 2 2" xfId="15131" hidden="1"/>
    <cellStyle name="Note 2 2 2" xfId="21280" hidden="1"/>
    <cellStyle name="Note 2 2 2" xfId="21211" hidden="1"/>
    <cellStyle name="Note 2 2 2" xfId="21285" hidden="1"/>
    <cellStyle name="Note 2 2 2" xfId="21723" hidden="1"/>
    <cellStyle name="Note 2 2 2" xfId="21500" hidden="1"/>
    <cellStyle name="Note 2 2 2" xfId="21199" hidden="1"/>
    <cellStyle name="Note 2 2 2" xfId="21273" hidden="1"/>
    <cellStyle name="Note 2 2 2" xfId="21715" hidden="1"/>
    <cellStyle name="Note 2 2 2" xfId="21271" hidden="1"/>
    <cellStyle name="Note 2 2 2" xfId="21716" hidden="1"/>
    <cellStyle name="Note 2 2 2" xfId="21718" hidden="1"/>
    <cellStyle name="Note 2 2 2" xfId="21276" hidden="1"/>
    <cellStyle name="Note 2 2 2" xfId="21274" hidden="1"/>
    <cellStyle name="Note 2 2 2" xfId="21719" hidden="1"/>
    <cellStyle name="Note 2 2 2" xfId="21223" hidden="1"/>
    <cellStyle name="Note 2 2 2" xfId="21272" hidden="1"/>
    <cellStyle name="Note 2 2 2" xfId="21269" hidden="1"/>
    <cellStyle name="Note 2 2 2" xfId="15136" hidden="1"/>
    <cellStyle name="Note 2 2 2" xfId="22000" hidden="1"/>
    <cellStyle name="Note 2 2 2" xfId="22038" hidden="1"/>
    <cellStyle name="Note 2 2 2" xfId="22008" hidden="1"/>
    <cellStyle name="Note 2 2 2" xfId="22025" hidden="1"/>
    <cellStyle name="Note 2 2 2" xfId="22024" hidden="1"/>
    <cellStyle name="Note 2 2 2" xfId="22006" hidden="1"/>
    <cellStyle name="Note 2 2 2" xfId="22027" hidden="1"/>
    <cellStyle name="Note 2 2 2" xfId="22035" hidden="1"/>
    <cellStyle name="Note 2 2 2" xfId="22005" hidden="1"/>
    <cellStyle name="Note 2 2 2" xfId="22028" hidden="1"/>
    <cellStyle name="Note 2 2 2" xfId="22029" hidden="1"/>
    <cellStyle name="Note 2 2 2" xfId="22031" hidden="1"/>
    <cellStyle name="Note 2 2 2" xfId="22034" hidden="1"/>
    <cellStyle name="Note 2 2 2" xfId="22030" hidden="1"/>
    <cellStyle name="Note 2 2 2" xfId="22022" hidden="1"/>
    <cellStyle name="Note 2 2 2" xfId="22004" hidden="1"/>
    <cellStyle name="Note 2 2 2" xfId="22017" hidden="1"/>
    <cellStyle name="Note 2 2 2" xfId="22007" hidden="1"/>
    <cellStyle name="Note 2 2 2" xfId="22026" hidden="1"/>
    <cellStyle name="Note 2 2 2" xfId="22036" hidden="1"/>
    <cellStyle name="Note 2 2 2" xfId="22023" hidden="1"/>
    <cellStyle name="Note 2 2 2" xfId="22010" hidden="1"/>
    <cellStyle name="Note 2 2 2" xfId="22021" hidden="1"/>
    <cellStyle name="Note 2 2 2" xfId="22032" hidden="1"/>
    <cellStyle name="Note 2 2 2" xfId="22041" hidden="1"/>
    <cellStyle name="Note 2 2 2" xfId="22047" hidden="1"/>
    <cellStyle name="Note 2 2 2" xfId="22046" hidden="1"/>
    <cellStyle name="Note 2 2 2" xfId="22054" hidden="1"/>
    <cellStyle name="Note 2 2 2" xfId="22051" hidden="1"/>
    <cellStyle name="Note 2 2 2" xfId="22052" hidden="1"/>
    <cellStyle name="Note 2 2 2" xfId="22056" hidden="1"/>
    <cellStyle name="Note 2 2 2" xfId="22050" hidden="1"/>
    <cellStyle name="Note 2 2 2" xfId="22049" hidden="1"/>
    <cellStyle name="Note 2 2 2" xfId="21818" hidden="1"/>
    <cellStyle name="Note 2 2 2" xfId="21346" hidden="1"/>
    <cellStyle name="Note 2 2 2" xfId="21663" hidden="1"/>
    <cellStyle name="Note 2 2 2" xfId="21551" hidden="1"/>
    <cellStyle name="Note 2 2 2" xfId="21614" hidden="1"/>
    <cellStyle name="Note 2 2 2" xfId="21545" hidden="1"/>
    <cellStyle name="Note 2 2 2" xfId="21664" hidden="1"/>
    <cellStyle name="Note 2 2 2" xfId="21884" hidden="1"/>
    <cellStyle name="Note 2 2 2" xfId="21687" hidden="1"/>
    <cellStyle name="Note 2 2 2" xfId="21703" hidden="1"/>
    <cellStyle name="Note 2 2 2" xfId="21235" hidden="1"/>
    <cellStyle name="Note 2 2 2" xfId="21368" hidden="1"/>
    <cellStyle name="Note 2 2 2" xfId="21844" hidden="1"/>
    <cellStyle name="Note 2 2 2" xfId="21438" hidden="1"/>
    <cellStyle name="Note 2 2 2" xfId="21567" hidden="1"/>
    <cellStyle name="Note 2 2 2" xfId="21694" hidden="1"/>
    <cellStyle name="Note 2 2 2" xfId="21168" hidden="1"/>
    <cellStyle name="Note 2 2 2" xfId="21796" hidden="1"/>
    <cellStyle name="Note 2 2 2" xfId="21319" hidden="1"/>
    <cellStyle name="Note 2 2 2" xfId="21138" hidden="1"/>
    <cellStyle name="Note 2 2 2" xfId="22071" hidden="1"/>
    <cellStyle name="Note 2 2 2" xfId="21979" hidden="1"/>
    <cellStyle name="Note 2 2 2" xfId="21446" hidden="1"/>
    <cellStyle name="Note 2 2 2" xfId="21831" hidden="1"/>
    <cellStyle name="Note 2 2 2" xfId="22061" hidden="1"/>
    <cellStyle name="Note 2 2 2" xfId="21137" hidden="1"/>
    <cellStyle name="Note 2 2 2" xfId="21404" hidden="1"/>
    <cellStyle name="Note 2 2 2" xfId="21323" hidden="1"/>
    <cellStyle name="Note 2 2 2" xfId="21413" hidden="1"/>
    <cellStyle name="Note 2 2 2" xfId="22072" hidden="1"/>
    <cellStyle name="Note 2 2 2" xfId="22076" hidden="1"/>
    <cellStyle name="Note 2 2 2" xfId="22088" hidden="1"/>
    <cellStyle name="Note 2 2 2" xfId="22130" hidden="1"/>
    <cellStyle name="Note 2 2 2" xfId="22097" hidden="1"/>
    <cellStyle name="Note 2 2 2" xfId="22116" hidden="1"/>
    <cellStyle name="Note 2 2 2" xfId="22115" hidden="1"/>
    <cellStyle name="Note 2 2 2" xfId="22095" hidden="1"/>
    <cellStyle name="Note 2 2 2" xfId="22118" hidden="1"/>
    <cellStyle name="Note 2 2 2" xfId="22126" hidden="1"/>
    <cellStyle name="Note 2 2 2" xfId="22094" hidden="1"/>
    <cellStyle name="Note 2 2 2" xfId="22119" hidden="1"/>
    <cellStyle name="Note 2 2 2" xfId="22120" hidden="1"/>
    <cellStyle name="Note 2 2 2" xfId="22122" hidden="1"/>
    <cellStyle name="Note 2 2 2" xfId="22125" hidden="1"/>
    <cellStyle name="Note 2 2 2" xfId="22121" hidden="1"/>
    <cellStyle name="Note 2 2 2" xfId="22111" hidden="1"/>
    <cellStyle name="Note 2 2 2" xfId="22093" hidden="1"/>
    <cellStyle name="Note 2 2 2" xfId="22106" hidden="1"/>
    <cellStyle name="Note 2 2 2" xfId="22096" hidden="1"/>
    <cellStyle name="Note 2 2 2" xfId="22117" hidden="1"/>
    <cellStyle name="Note 2 2 2" xfId="22127" hidden="1"/>
    <cellStyle name="Note 2 2 2" xfId="22112" hidden="1"/>
    <cellStyle name="Note 2 2 2" xfId="22100" hidden="1"/>
    <cellStyle name="Note 2 2 2" xfId="22110" hidden="1"/>
    <cellStyle name="Note 2 2 2" xfId="22123" hidden="1"/>
    <cellStyle name="Note 2 2 2" xfId="22133" hidden="1"/>
    <cellStyle name="Note 2 2 2" xfId="22137" hidden="1"/>
    <cellStyle name="Note 2 2 2" xfId="22136" hidden="1"/>
    <cellStyle name="Note 2 2 2" xfId="22143" hidden="1"/>
    <cellStyle name="Note 2 2 2" xfId="22141" hidden="1"/>
    <cellStyle name="Note 2 2 2" xfId="22142" hidden="1"/>
    <cellStyle name="Note 2 2 2" xfId="22145" hidden="1"/>
    <cellStyle name="Note 2 2 2" xfId="22140" hidden="1"/>
    <cellStyle name="Note 2 2 2" xfId="22139" hidden="1"/>
    <cellStyle name="Note 2 2 2" xfId="21252" hidden="1"/>
    <cellStyle name="Note 2 2 2" xfId="21467" hidden="1"/>
    <cellStyle name="Note 2 2 2" xfId="21681" hidden="1"/>
    <cellStyle name="Note 2 2 2" xfId="21293" hidden="1"/>
    <cellStyle name="Note 2 2 2" xfId="21727" hidden="1"/>
    <cellStyle name="Note 2 2 2" xfId="21206" hidden="1"/>
    <cellStyle name="Note 2 2 2" xfId="21807" hidden="1"/>
    <cellStyle name="Note 2 2 2" xfId="21290" hidden="1"/>
    <cellStyle name="Note 2 2 2" xfId="21685" hidden="1"/>
    <cellStyle name="Note 2 2 2" xfId="21361" hidden="1"/>
    <cellStyle name="Note 2 2 2" xfId="21539" hidden="1"/>
    <cellStyle name="Note 2 2 2" xfId="21360" hidden="1"/>
    <cellStyle name="Note 2 2 2" xfId="21692" hidden="1"/>
    <cellStyle name="Note 2 2 2" xfId="21615" hidden="1"/>
    <cellStyle name="Note 2 2 2" xfId="21352" hidden="1"/>
    <cellStyle name="Note 2 2 2" xfId="21145" hidden="1"/>
    <cellStyle name="Note 2 2 2" xfId="21900" hidden="1"/>
    <cellStyle name="Note 2 2 2" xfId="21439" hidden="1"/>
    <cellStyle name="Note 2 2 2" xfId="22053" hidden="1"/>
    <cellStyle name="Note 2 2 2" xfId="21547" hidden="1"/>
    <cellStyle name="Note 2 2 2" xfId="21962" hidden="1"/>
    <cellStyle name="Note 2 2 2" xfId="21292" hidden="1"/>
    <cellStyle name="Note 2 2 2" xfId="21187" hidden="1"/>
    <cellStyle name="Note 2 2 2" xfId="21868" hidden="1"/>
    <cellStyle name="Note 2 2 2" xfId="21454" hidden="1"/>
    <cellStyle name="Note 2 2 2" xfId="21369" hidden="1"/>
    <cellStyle name="Note 2 2 2" xfId="21496" hidden="1"/>
    <cellStyle name="Note 2 2 2" xfId="21348" hidden="1"/>
    <cellStyle name="Note 2 2 2" xfId="21396" hidden="1"/>
    <cellStyle name="Note 2 2 2" xfId="21725" hidden="1"/>
    <cellStyle name="Note 2 2 2" xfId="21784" hidden="1"/>
    <cellStyle name="Note 2 2 2" xfId="21599" hidden="1"/>
    <cellStyle name="Note 2 2 2" xfId="22168" hidden="1"/>
    <cellStyle name="Note 2 2 2" xfId="22208" hidden="1"/>
    <cellStyle name="Note 2 2 2" xfId="22176" hidden="1"/>
    <cellStyle name="Note 2 2 2" xfId="22194" hidden="1"/>
    <cellStyle name="Note 2 2 2" xfId="22193" hidden="1"/>
    <cellStyle name="Note 2 2 2" xfId="22174" hidden="1"/>
    <cellStyle name="Note 2 2 2" xfId="22196" hidden="1"/>
    <cellStyle name="Note 2 2 2" xfId="22204" hidden="1"/>
    <cellStyle name="Note 2 2 2" xfId="22173" hidden="1"/>
    <cellStyle name="Note 2 2 2" xfId="22197" hidden="1"/>
    <cellStyle name="Note 2 2 2" xfId="22198" hidden="1"/>
    <cellStyle name="Note 2 2 2" xfId="22200" hidden="1"/>
    <cellStyle name="Note 2 2 2" xfId="22203" hidden="1"/>
    <cellStyle name="Note 2 2 2" xfId="22199" hidden="1"/>
    <cellStyle name="Note 2 2 2" xfId="22190" hidden="1"/>
    <cellStyle name="Note 2 2 2" xfId="22172" hidden="1"/>
    <cellStyle name="Note 2 2 2" xfId="22185" hidden="1"/>
    <cellStyle name="Note 2 2 2" xfId="22175" hidden="1"/>
    <cellStyle name="Note 2 2 2" xfId="22195" hidden="1"/>
    <cellStyle name="Note 2 2 2" xfId="22205" hidden="1"/>
    <cellStyle name="Note 2 2 2" xfId="22191" hidden="1"/>
    <cellStyle name="Note 2 2 2" xfId="22179" hidden="1"/>
    <cellStyle name="Note 2 2 2" xfId="22189" hidden="1"/>
    <cellStyle name="Note 2 2 2" xfId="22201" hidden="1"/>
    <cellStyle name="Note 2 2 2" xfId="22211" hidden="1"/>
    <cellStyle name="Note 2 2 2" xfId="22216" hidden="1"/>
    <cellStyle name="Note 2 2 2" xfId="22215" hidden="1"/>
    <cellStyle name="Note 2 2 2" xfId="22224" hidden="1"/>
    <cellStyle name="Note 2 2 2" xfId="22219" hidden="1"/>
    <cellStyle name="Note 2 2 2" xfId="22221" hidden="1"/>
    <cellStyle name="Note 2 2 2" xfId="22225" hidden="1"/>
    <cellStyle name="Note 2 2 2" xfId="22218" hidden="1"/>
    <cellStyle name="Note 2 2 2" xfId="22217" hidden="1"/>
    <cellStyle name="Note 2 2 2" xfId="22152" hidden="1"/>
    <cellStyle name="Note 2 2 2" xfId="22150" hidden="1"/>
    <cellStyle name="Note 2 2 2" xfId="21981" hidden="1"/>
    <cellStyle name="Note 2 2 2" xfId="21134" hidden="1"/>
    <cellStyle name="Note 2 2 2" xfId="21771" hidden="1"/>
    <cellStyle name="Note 2 2 2" xfId="21544" hidden="1"/>
    <cellStyle name="Note 2 2 2" xfId="21802" hidden="1"/>
    <cellStyle name="Note 2 2 2" xfId="21976" hidden="1"/>
    <cellStyle name="Note 2 2 2" xfId="21275" hidden="1"/>
    <cellStyle name="Note 2 2 2" xfId="21174" hidden="1"/>
    <cellStyle name="Note 2 2 2" xfId="21565" hidden="1"/>
    <cellStyle name="Note 2 2 2" xfId="22148" hidden="1"/>
    <cellStyle name="Note 2 2 2" xfId="21508" hidden="1"/>
    <cellStyle name="Note 2 2 2" xfId="21827" hidden="1"/>
    <cellStyle name="Note 2 2 2" xfId="21487" hidden="1"/>
    <cellStyle name="Note 2 2 2" xfId="21668" hidden="1"/>
    <cellStyle name="Note 2 2 2" xfId="21282" hidden="1"/>
    <cellStyle name="Note 2 2 2" xfId="21679" hidden="1"/>
    <cellStyle name="Note 2 2 2" xfId="21412" hidden="1"/>
    <cellStyle name="Note 2 2 2" xfId="21691" hidden="1"/>
    <cellStyle name="Note 2 2 2" xfId="21328" hidden="1"/>
    <cellStyle name="Note 2 2 2" xfId="22077" hidden="1"/>
    <cellStyle name="Note 2 2 2" xfId="21755" hidden="1"/>
    <cellStyle name="Note 2 2 2" xfId="21752" hidden="1"/>
    <cellStyle name="Note 2 2 2" xfId="21410" hidden="1"/>
    <cellStyle name="Note 2 2 2" xfId="21330" hidden="1"/>
    <cellStyle name="Note 2 2 2" xfId="21419" hidden="1"/>
    <cellStyle name="Note 2 2 2" xfId="21684" hidden="1"/>
    <cellStyle name="Note 2 2 2" xfId="22154" hidden="1"/>
    <cellStyle name="Note 2 2 2" xfId="21279" hidden="1"/>
    <cellStyle name="Note 2 2 2" xfId="21697" hidden="1"/>
    <cellStyle name="Note 2 2 2" xfId="22245" hidden="1"/>
    <cellStyle name="Note 2 2 2" xfId="22285" hidden="1"/>
    <cellStyle name="Note 2 2 2" xfId="22253" hidden="1"/>
    <cellStyle name="Note 2 2 2" xfId="22272" hidden="1"/>
    <cellStyle name="Note 2 2 2" xfId="22271" hidden="1"/>
    <cellStyle name="Note 2 2 2" xfId="22251" hidden="1"/>
    <cellStyle name="Note 2 2 2" xfId="22274" hidden="1"/>
    <cellStyle name="Note 2 2 2" xfId="22282" hidden="1"/>
    <cellStyle name="Note 2 2 2" xfId="22250" hidden="1"/>
    <cellStyle name="Note 2 2 2" xfId="22275" hidden="1"/>
    <cellStyle name="Note 2 2 2" xfId="22276" hidden="1"/>
    <cellStyle name="Note 2 2 2" xfId="22278" hidden="1"/>
    <cellStyle name="Note 2 2 2" xfId="22281" hidden="1"/>
    <cellStyle name="Note 2 2 2" xfId="22277" hidden="1"/>
    <cellStyle name="Note 2 2 2" xfId="22268" hidden="1"/>
    <cellStyle name="Note 2 2 2" xfId="22249" hidden="1"/>
    <cellStyle name="Note 2 2 2" xfId="22262" hidden="1"/>
    <cellStyle name="Note 2 2 2" xfId="22252" hidden="1"/>
    <cellStyle name="Note 2 2 2" xfId="22273" hidden="1"/>
    <cellStyle name="Note 2 2 2" xfId="22283" hidden="1"/>
    <cellStyle name="Note 2 2 2" xfId="22269" hidden="1"/>
    <cellStyle name="Note 2 2 2" xfId="22256" hidden="1"/>
    <cellStyle name="Note 2 2 2" xfId="22266" hidden="1"/>
    <cellStyle name="Note 2 2 2" xfId="22279" hidden="1"/>
    <cellStyle name="Note 2 2 2" xfId="22288" hidden="1"/>
    <cellStyle name="Note 2 2 2" xfId="22292" hidden="1"/>
    <cellStyle name="Note 2 2 2" xfId="22291" hidden="1"/>
    <cellStyle name="Note 2 2 2" xfId="22298" hidden="1"/>
    <cellStyle name="Note 2 2 2" xfId="22295" hidden="1"/>
    <cellStyle name="Note 2 2 2" xfId="22296" hidden="1"/>
    <cellStyle name="Note 2 2 2" xfId="22299" hidden="1"/>
    <cellStyle name="Note 2 2 2" xfId="22294" hidden="1"/>
    <cellStyle name="Note 2 2 2" xfId="22293" hidden="1"/>
    <cellStyle name="Note 2 2 2" xfId="21482" hidden="1"/>
    <cellStyle name="Note 2 2 2" xfId="21758" hidden="1"/>
    <cellStyle name="Note 2 2 2" xfId="21805" hidden="1"/>
    <cellStyle name="Note 2 2 2" xfId="22223" hidden="1"/>
    <cellStyle name="Note 2 2 2" xfId="21737" hidden="1"/>
    <cellStyle name="Note 2 2 2" xfId="21728" hidden="1"/>
    <cellStyle name="Note 2 2 2" xfId="21452" hidden="1"/>
    <cellStyle name="Note 2 2 2" xfId="22313" hidden="1"/>
    <cellStyle name="Note 2 2 2" xfId="22078" hidden="1"/>
    <cellStyle name="Note 2 2 2" xfId="21486" hidden="1"/>
    <cellStyle name="Note 2 2 2" xfId="21619" hidden="1"/>
    <cellStyle name="Note 2 2 2" xfId="22308" hidden="1"/>
    <cellStyle name="Note 2 2 2" xfId="21253" hidden="1"/>
    <cellStyle name="Note 2 2 2" xfId="21546" hidden="1"/>
    <cellStyle name="Note 2 2 2" xfId="21840" hidden="1"/>
    <cellStyle name="Note 2 2 2" xfId="21311" hidden="1"/>
    <cellStyle name="Note 2 2 2" xfId="21712" hidden="1"/>
    <cellStyle name="Note 2 2 2" xfId="21303" hidden="1"/>
    <cellStyle name="Note 2 2 2" xfId="21968" hidden="1"/>
    <cellStyle name="Note 2 2 2" xfId="21165" hidden="1"/>
    <cellStyle name="Note 2 2 2" xfId="21284" hidden="1"/>
    <cellStyle name="Note 2 2 2" xfId="21740" hidden="1"/>
    <cellStyle name="Note 2 2 2" xfId="21204" hidden="1"/>
    <cellStyle name="Note 2 2 2" xfId="21189" hidden="1"/>
    <cellStyle name="Note 2 2 2" xfId="21882" hidden="1"/>
    <cellStyle name="Note 2 2 2" xfId="21143" hidden="1"/>
    <cellStyle name="Note 2 2 2" xfId="21683" hidden="1"/>
    <cellStyle name="Note 2 2 2" xfId="21856" hidden="1"/>
    <cellStyle name="Note 2 2 2" xfId="21671" hidden="1"/>
    <cellStyle name="Note 2 2 2" xfId="21563" hidden="1"/>
    <cellStyle name="Note 2 2 2" xfId="21422" hidden="1"/>
    <cellStyle name="Note 2 2 2" xfId="21549" hidden="1"/>
    <cellStyle name="Note 2 2 2" xfId="22328" hidden="1"/>
    <cellStyle name="Note 2 2 2" xfId="22371" hidden="1"/>
    <cellStyle name="Note 2 2 2" xfId="22336" hidden="1"/>
    <cellStyle name="Note 2 2 2" xfId="22355" hidden="1"/>
    <cellStyle name="Note 2 2 2" xfId="22354" hidden="1"/>
    <cellStyle name="Note 2 2 2" xfId="22334" hidden="1"/>
    <cellStyle name="Note 2 2 2" xfId="22358" hidden="1"/>
    <cellStyle name="Note 2 2 2" xfId="22367" hidden="1"/>
    <cellStyle name="Note 2 2 2" xfId="22333" hidden="1"/>
    <cellStyle name="Note 2 2 2" xfId="22359" hidden="1"/>
    <cellStyle name="Note 2 2 2" xfId="22360" hidden="1"/>
    <cellStyle name="Note 2 2 2" xfId="22362" hidden="1"/>
    <cellStyle name="Note 2 2 2" xfId="22366" hidden="1"/>
    <cellStyle name="Note 2 2 2" xfId="22361" hidden="1"/>
    <cellStyle name="Note 2 2 2" xfId="22351" hidden="1"/>
    <cellStyle name="Note 2 2 2" xfId="22332" hidden="1"/>
    <cellStyle name="Note 2 2 2" xfId="22346" hidden="1"/>
    <cellStyle name="Note 2 2 2" xfId="22335" hidden="1"/>
    <cellStyle name="Note 2 2 2" xfId="22356" hidden="1"/>
    <cellStyle name="Note 2 2 2" xfId="22368" hidden="1"/>
    <cellStyle name="Note 2 2 2" xfId="22352" hidden="1"/>
    <cellStyle name="Note 2 2 2" xfId="22339" hidden="1"/>
    <cellStyle name="Note 2 2 2" xfId="22350" hidden="1"/>
    <cellStyle name="Note 2 2 2" xfId="22364" hidden="1"/>
    <cellStyle name="Note 2 2 2" xfId="22374" hidden="1"/>
    <cellStyle name="Note 2 2 2" xfId="22379" hidden="1"/>
    <cellStyle name="Note 2 2 2" xfId="22378" hidden="1"/>
    <cellStyle name="Note 2 2 2" xfId="22385" hidden="1"/>
    <cellStyle name="Note 2 2 2" xfId="22382" hidden="1"/>
    <cellStyle name="Note 2 2 2" xfId="22383" hidden="1"/>
    <cellStyle name="Note 2 2 2" xfId="22386" hidden="1"/>
    <cellStyle name="Note 2 2 2" xfId="22381" hidden="1"/>
    <cellStyle name="Note 2 2 2" xfId="22380" hidden="1"/>
    <cellStyle name="Note 2 2 2" xfId="21799" hidden="1"/>
    <cellStyle name="Note 2 2 2" xfId="22396" hidden="1"/>
    <cellStyle name="Note 2 2 2" xfId="21495" hidden="1"/>
    <cellStyle name="Note 2 2 2" xfId="21257" hidden="1"/>
    <cellStyle name="Note 2 2 2" xfId="21268" hidden="1"/>
    <cellStyle name="Note 2 2 2" xfId="21622" hidden="1"/>
    <cellStyle name="Note 2 2 2" xfId="21753" hidden="1"/>
    <cellStyle name="Note 2 2 2" xfId="21430" hidden="1"/>
    <cellStyle name="Note 2 2 2" xfId="21554" hidden="1"/>
    <cellStyle name="Note 2 2 2" xfId="21659" hidden="1"/>
    <cellStyle name="Note 2 2 2" xfId="21354" hidden="1"/>
    <cellStyle name="Note 2 2 2" xfId="21698" hidden="1"/>
    <cellStyle name="Note 2 2 2" xfId="21299" hidden="1"/>
    <cellStyle name="Note 2 2 2" xfId="21481" hidden="1"/>
    <cellStyle name="Note 2 2 2" xfId="21804" hidden="1"/>
    <cellStyle name="Note 2 2 2" xfId="22080" hidden="1"/>
    <cellStyle name="Note 2 2 2" xfId="21207" hidden="1"/>
    <cellStyle name="Note 2 2 2" xfId="21537" hidden="1"/>
    <cellStyle name="Note 2 2 2" xfId="21301" hidden="1"/>
    <cellStyle name="Note 2 2 2" xfId="21956" hidden="1"/>
    <cellStyle name="Note 2 2 2" xfId="21409" hidden="1"/>
    <cellStyle name="Note 2 2 2" xfId="21748" hidden="1"/>
    <cellStyle name="Note 2 2 2" xfId="21255" hidden="1"/>
    <cellStyle name="Note 2 2 2" xfId="21538" hidden="1"/>
    <cellStyle name="Note 2 2 2" xfId="21177" hidden="1"/>
    <cellStyle name="Note 2 2 2" xfId="21231" hidden="1"/>
    <cellStyle name="Note 2 2 2" xfId="21825" hidden="1"/>
    <cellStyle name="Note 2 2 2" xfId="21742" hidden="1"/>
    <cellStyle name="Note 2 2 2" xfId="21266" hidden="1"/>
    <cellStyle name="Note 2 2 2" xfId="21986" hidden="1"/>
    <cellStyle name="Note 2 2 2" xfId="22399" hidden="1"/>
    <cellStyle name="Note 2 2 2" xfId="22414" hidden="1"/>
    <cellStyle name="Note 2 2 2" xfId="22451" hidden="1"/>
    <cellStyle name="Note 2 2 2" xfId="22422" hidden="1"/>
    <cellStyle name="Note 2 2 2" xfId="22438" hidden="1"/>
    <cellStyle name="Note 2 2 2" xfId="22437" hidden="1"/>
    <cellStyle name="Note 2 2 2" xfId="22420" hidden="1"/>
    <cellStyle name="Note 2 2 2" xfId="22440" hidden="1"/>
    <cellStyle name="Note 2 2 2" xfId="22448" hidden="1"/>
    <cellStyle name="Note 2 2 2" xfId="22419" hidden="1"/>
    <cellStyle name="Note 2 2 2" xfId="22441" hidden="1"/>
    <cellStyle name="Note 2 2 2" xfId="22442" hidden="1"/>
    <cellStyle name="Note 2 2 2" xfId="22444" hidden="1"/>
    <cellStyle name="Note 2 2 2" xfId="22447" hidden="1"/>
    <cellStyle name="Note 2 2 2" xfId="22443" hidden="1"/>
    <cellStyle name="Note 2 2 2" xfId="22435" hidden="1"/>
    <cellStyle name="Note 2 2 2" xfId="22418" hidden="1"/>
    <cellStyle name="Note 2 2 2" xfId="22430" hidden="1"/>
    <cellStyle name="Note 2 2 2" xfId="22421" hidden="1"/>
    <cellStyle name="Note 2 2 2" xfId="22439" hidden="1"/>
    <cellStyle name="Note 2 2 2" xfId="22449" hidden="1"/>
    <cellStyle name="Note 2 2 2" xfId="22436" hidden="1"/>
    <cellStyle name="Note 2 2 2" xfId="22424" hidden="1"/>
    <cellStyle name="Note 2 2 2" xfId="22434" hidden="1"/>
    <cellStyle name="Note 2 2 2" xfId="22445" hidden="1"/>
    <cellStyle name="Note 2 2 2" xfId="22454" hidden="1"/>
    <cellStyle name="Note 2 2 2" xfId="22458" hidden="1"/>
    <cellStyle name="Note 2 2 2" xfId="22457" hidden="1"/>
    <cellStyle name="Note 2 2 2" xfId="22465" hidden="1"/>
    <cellStyle name="Note 2 2 2" xfId="22461" hidden="1"/>
    <cellStyle name="Note 2 2 2" xfId="22463" hidden="1"/>
    <cellStyle name="Note 2 2 2" xfId="22466" hidden="1"/>
    <cellStyle name="Note 2 2 2" xfId="22460" hidden="1"/>
    <cellStyle name="Note 2 2 2" xfId="22459" hidden="1"/>
    <cellStyle name="Note 2 2 2" xfId="21628" hidden="1"/>
    <cellStyle name="Note 2 2 2" xfId="22231" hidden="1"/>
    <cellStyle name="Note 2 2 2" xfId="21643" hidden="1"/>
    <cellStyle name="Note 2 2 2" xfId="21218" hidden="1"/>
    <cellStyle name="Note 2 2 2" xfId="21653" hidden="1"/>
    <cellStyle name="Note 2 2 2" xfId="21798" hidden="1"/>
    <cellStyle name="Note 2 2 2" xfId="21512" hidden="1"/>
    <cellStyle name="Note 2 2 2" xfId="21732" hidden="1"/>
    <cellStyle name="Note 2 2 2" xfId="21466" hidden="1"/>
    <cellStyle name="Note 2 2 2" xfId="21596" hidden="1"/>
    <cellStyle name="Note 2 2 2" xfId="22159" hidden="1"/>
    <cellStyle name="Note 2 2 2" xfId="21978" hidden="1"/>
    <cellStyle name="Note 2 2 2" xfId="21374" hidden="1"/>
    <cellStyle name="Note 2 2 2" xfId="22300" hidden="1"/>
    <cellStyle name="Note 2 2 2" xfId="21289" hidden="1"/>
    <cellStyle name="Note 2 2 2" xfId="22342" hidden="1"/>
    <cellStyle name="Note 2 2 2" xfId="21278" hidden="1"/>
    <cellStyle name="Note 2 2 2" xfId="21540" hidden="1"/>
    <cellStyle name="Note 2 2 2" xfId="22304" hidden="1"/>
    <cellStyle name="Note 2 2 2" xfId="21366" hidden="1"/>
    <cellStyle name="Note 2 2 2" xfId="21532" hidden="1"/>
    <cellStyle name="Note 2 2 2" xfId="21188" hidden="1"/>
    <cellStyle name="Note 2 2 2" xfId="21437" hidden="1"/>
    <cellStyle name="Note 2 2 2" xfId="21259" hidden="1"/>
    <cellStyle name="Note 2 2 2" xfId="21450" hidden="1"/>
    <cellStyle name="Note 2 2 2" xfId="21693" hidden="1"/>
    <cellStyle name="Note 2 2 2" xfId="22057" hidden="1"/>
    <cellStyle name="Note 2 2 2" xfId="21660" hidden="1"/>
    <cellStyle name="Note 2 2 2" xfId="21759" hidden="1"/>
    <cellStyle name="Note 2 2 2" xfId="21800" hidden="1"/>
    <cellStyle name="Note 2 2 2" xfId="21215" hidden="1"/>
    <cellStyle name="Note 2 2 2" xfId="22471" hidden="1"/>
    <cellStyle name="Note 2 2 2" xfId="22479" hidden="1"/>
    <cellStyle name="Note 2 2 2" xfId="22513" hidden="1"/>
    <cellStyle name="Note 2 2 2" xfId="22487" hidden="1"/>
    <cellStyle name="Note 2 2 2" xfId="22500" hidden="1"/>
    <cellStyle name="Note 2 2 2" xfId="22499" hidden="1"/>
    <cellStyle name="Note 2 2 2" xfId="22485" hidden="1"/>
    <cellStyle name="Note 2 2 2" xfId="22502" hidden="1"/>
    <cellStyle name="Note 2 2 2" xfId="22510" hidden="1"/>
    <cellStyle name="Note 2 2 2" xfId="22484" hidden="1"/>
    <cellStyle name="Note 2 2 2" xfId="22503" hidden="1"/>
    <cellStyle name="Note 2 2 2" xfId="22504" hidden="1"/>
    <cellStyle name="Note 2 2 2" xfId="22506" hidden="1"/>
    <cellStyle name="Note 2 2 2" xfId="22509" hidden="1"/>
    <cellStyle name="Note 2 2 2" xfId="22505" hidden="1"/>
    <cellStyle name="Note 2 2 2" xfId="22497" hidden="1"/>
    <cellStyle name="Note 2 2 2" xfId="22483" hidden="1"/>
    <cellStyle name="Note 2 2 2" xfId="22493" hidden="1"/>
    <cellStyle name="Note 2 2 2" xfId="22486" hidden="1"/>
    <cellStyle name="Note 2 2 2" xfId="22501" hidden="1"/>
    <cellStyle name="Note 2 2 2" xfId="22511" hidden="1"/>
    <cellStyle name="Note 2 2 2" xfId="22498" hidden="1"/>
    <cellStyle name="Note 2 2 2" xfId="22489" hidden="1"/>
    <cellStyle name="Note 2 2 2" xfId="22496" hidden="1"/>
    <cellStyle name="Note 2 2 2" xfId="22507" hidden="1"/>
    <cellStyle name="Note 2 2 2" xfId="22516" hidden="1"/>
    <cellStyle name="Note 2 2 2" xfId="22520" hidden="1"/>
    <cellStyle name="Note 2 2 2" xfId="22519" hidden="1"/>
    <cellStyle name="Note 2 2 2" xfId="22525" hidden="1"/>
    <cellStyle name="Note 2 2 2" xfId="22523" hidden="1"/>
    <cellStyle name="Note 2 2 2" xfId="22524" hidden="1"/>
    <cellStyle name="Note 2 2 2" xfId="22526" hidden="1"/>
    <cellStyle name="Note 2 2 2" xfId="22522" hidden="1"/>
    <cellStyle name="Note 2 2 2" xfId="22521" hidden="1"/>
    <cellStyle name="Note 2 2 2" xfId="18077" hidden="1"/>
    <cellStyle name="Note 2 2 2" xfId="7419" hidden="1"/>
    <cellStyle name="Note 2 2 2" xfId="6099" hidden="1"/>
    <cellStyle name="Note 2 2 2" xfId="6440" hidden="1"/>
    <cellStyle name="Note 2 2 2" xfId="18131" hidden="1"/>
    <cellStyle name="Note 2 2 2" xfId="13669" hidden="1"/>
    <cellStyle name="Note 2 2 2" xfId="6773" hidden="1"/>
    <cellStyle name="Note 2 2 2" xfId="18057" hidden="1"/>
    <cellStyle name="Note 2 2 2" xfId="13664" hidden="1"/>
    <cellStyle name="Note 2 2 2" xfId="6164" hidden="1"/>
    <cellStyle name="Note 2 2 2" xfId="15159" hidden="1"/>
    <cellStyle name="Note 2 2 2" xfId="6724" hidden="1"/>
    <cellStyle name="Note 2 2 2" xfId="6296" hidden="1"/>
    <cellStyle name="Note 2 2 2" xfId="8193" hidden="1"/>
    <cellStyle name="Note 2 2 2" xfId="6718" hidden="1"/>
    <cellStyle name="Note 2 2 2" xfId="13661" hidden="1"/>
    <cellStyle name="Note 2 2 2" xfId="6319" hidden="1"/>
    <cellStyle name="Note 2 2 2" xfId="13199" hidden="1"/>
    <cellStyle name="Note 2 2 2" xfId="6072" hidden="1"/>
    <cellStyle name="Note 2 2 2" xfId="7243" hidden="1"/>
    <cellStyle name="Note 2 2 2" xfId="7237" hidden="1"/>
    <cellStyle name="Note 2 2 2" xfId="19660" hidden="1"/>
    <cellStyle name="Note 2 2 2" xfId="18074" hidden="1"/>
    <cellStyle name="Note 2 2 2" xfId="5837" hidden="1"/>
    <cellStyle name="Note 2 2 2" xfId="14275" hidden="1"/>
    <cellStyle name="Note 2 2 2" xfId="7084" hidden="1"/>
    <cellStyle name="Note 2 2 2" xfId="7046" hidden="1"/>
    <cellStyle name="Note 2 2 2" xfId="7305" hidden="1"/>
    <cellStyle name="Note 2 2 2" xfId="5860" hidden="1"/>
    <cellStyle name="Note 2 2 2" xfId="7449" hidden="1"/>
    <cellStyle name="Note 2 2 2" xfId="12194" hidden="1"/>
    <cellStyle name="Note 2 2 2" xfId="19648" hidden="1"/>
    <cellStyle name="Note 2 2 2" xfId="22571" hidden="1"/>
    <cellStyle name="Note 2 2 2" xfId="6180" hidden="1"/>
    <cellStyle name="Note 2 2 2" xfId="22551" hidden="1"/>
    <cellStyle name="Note 2 2 2" xfId="22550" hidden="1"/>
    <cellStyle name="Note 2 2 2" xfId="7562" hidden="1"/>
    <cellStyle name="Note 2 2 2" xfId="22554" hidden="1"/>
    <cellStyle name="Note 2 2 2" xfId="22563" hidden="1"/>
    <cellStyle name="Note 2 2 2" xfId="21112" hidden="1"/>
    <cellStyle name="Note 2 2 2" xfId="22555" hidden="1"/>
    <cellStyle name="Note 2 2 2" xfId="22556" hidden="1"/>
    <cellStyle name="Note 2 2 2" xfId="22558" hidden="1"/>
    <cellStyle name="Note 2 2 2" xfId="22562" hidden="1"/>
    <cellStyle name="Note 2 2 2" xfId="22557" hidden="1"/>
    <cellStyle name="Note 2 2 2" xfId="22548" hidden="1"/>
    <cellStyle name="Note 2 2 2" xfId="19661" hidden="1"/>
    <cellStyle name="Note 2 2 2" xfId="13658" hidden="1"/>
    <cellStyle name="Note 2 2 2" xfId="6128" hidden="1"/>
    <cellStyle name="Note 2 2 2" xfId="22552" hidden="1"/>
    <cellStyle name="Note 2 2 2" xfId="22564" hidden="1"/>
    <cellStyle name="Note 2 2 2" xfId="22549" hidden="1"/>
    <cellStyle name="Note 2 2 2" xfId="7178" hidden="1"/>
    <cellStyle name="Note 2 2 2" xfId="22547" hidden="1"/>
    <cellStyle name="Note 2 2 2" xfId="22560" hidden="1"/>
    <cellStyle name="Note 2 2 2" xfId="22573" hidden="1"/>
    <cellStyle name="Note 2 2 2" xfId="22579" hidden="1"/>
    <cellStyle name="Note 2 2 2" xfId="22578" hidden="1"/>
    <cellStyle name="Note 2 2 2" xfId="22591" hidden="1"/>
    <cellStyle name="Note 2 2 2" xfId="22583" hidden="1"/>
    <cellStyle name="Note 2 2 2" xfId="22586" hidden="1"/>
    <cellStyle name="Note 2 2 2" xfId="22593" hidden="1"/>
    <cellStyle name="Note 2 2 2" xfId="22582" hidden="1"/>
    <cellStyle name="Note 2 2 2" xfId="22581" hidden="1"/>
    <cellStyle name="Note 2 2 2" xfId="22984" hidden="1"/>
    <cellStyle name="Note 2 2 2" xfId="23135" hidden="1"/>
    <cellStyle name="Note 2 2 2" xfId="23140" hidden="1"/>
    <cellStyle name="Note 2 2 2" xfId="23141" hidden="1"/>
    <cellStyle name="Note 2 2 2" xfId="23158" hidden="1"/>
    <cellStyle name="Note 2 2 2" xfId="23144" hidden="1"/>
    <cellStyle name="Note 2 2 2" xfId="23145" hidden="1"/>
    <cellStyle name="Note 2 2 2" xfId="23151" hidden="1"/>
    <cellStyle name="Note 2 2 2" xfId="23340" hidden="1"/>
    <cellStyle name="Note 2 2 2" xfId="23379" hidden="1"/>
    <cellStyle name="Note 2 2 2" xfId="23178" hidden="1"/>
    <cellStyle name="Note 2 2 2" xfId="23164" hidden="1"/>
    <cellStyle name="Note 2 2 2" xfId="23168" hidden="1"/>
    <cellStyle name="Note 2 2 2" xfId="23381" hidden="1"/>
    <cellStyle name="Note 2 2 2" xfId="23160" hidden="1"/>
    <cellStyle name="Note 2 2 2" xfId="23372" hidden="1"/>
    <cellStyle name="Note 2 2 2" xfId="23376" hidden="1"/>
    <cellStyle name="Note 2 2 2" xfId="23169" hidden="1"/>
    <cellStyle name="Note 2 2 2" xfId="23163" hidden="1"/>
    <cellStyle name="Note 2 2 2" xfId="23397" hidden="1"/>
    <cellStyle name="Note 2 2 2" xfId="23402" hidden="1"/>
    <cellStyle name="Note 2 2 2" xfId="23399" hidden="1"/>
    <cellStyle name="Note 2 2 2" xfId="23400" hidden="1"/>
    <cellStyle name="Note 2 2 2" xfId="23394" hidden="1"/>
    <cellStyle name="Note 2 2 2" xfId="23389" hidden="1"/>
    <cellStyle name="Note 2 2 2" xfId="23396" hidden="1"/>
    <cellStyle name="Note 2 2 2" xfId="23392" hidden="1"/>
    <cellStyle name="Note 2 2 2" xfId="23388" hidden="1"/>
    <cellStyle name="Note 2 2 2" xfId="23401" hidden="1"/>
    <cellStyle name="Note 2 2 2" xfId="23403" hidden="1"/>
    <cellStyle name="Note 2 2 2" xfId="23407" hidden="1"/>
    <cellStyle name="Note 2 2 2" xfId="23422" hidden="1"/>
    <cellStyle name="Note 2 2 2" xfId="23463" hidden="1"/>
    <cellStyle name="Note 2 2 2" xfId="23431" hidden="1"/>
    <cellStyle name="Note 2 2 2" xfId="23450" hidden="1"/>
    <cellStyle name="Note 2 2 2" xfId="23449" hidden="1"/>
    <cellStyle name="Note 2 2 2" xfId="23429" hidden="1"/>
    <cellStyle name="Note 2 2 2" xfId="23452" hidden="1"/>
    <cellStyle name="Note 2 2 2" xfId="23460" hidden="1"/>
    <cellStyle name="Note 2 2 2" xfId="23428" hidden="1"/>
    <cellStyle name="Note 2 2 2" xfId="23453" hidden="1"/>
    <cellStyle name="Note 2 2 2" xfId="23454" hidden="1"/>
    <cellStyle name="Note 2 2 2" xfId="23456" hidden="1"/>
    <cellStyle name="Note 2 2 2" xfId="23459" hidden="1"/>
    <cellStyle name="Note 2 2 2" xfId="23455" hidden="1"/>
    <cellStyle name="Note 2 2 2" xfId="23447" hidden="1"/>
    <cellStyle name="Note 2 2 2" xfId="23427" hidden="1"/>
    <cellStyle name="Note 2 2 2" xfId="23441" hidden="1"/>
    <cellStyle name="Note 2 2 2" xfId="23430" hidden="1"/>
    <cellStyle name="Note 2 2 2" xfId="23451" hidden="1"/>
    <cellStyle name="Note 2 2 2" xfId="23461" hidden="1"/>
    <cellStyle name="Note 2 2 2" xfId="23448" hidden="1"/>
    <cellStyle name="Note 2 2 2" xfId="23434" hidden="1"/>
    <cellStyle name="Note 2 2 2" xfId="23445" hidden="1"/>
    <cellStyle name="Note 2 2 2" xfId="23457" hidden="1"/>
    <cellStyle name="Note 2 2 2" xfId="23466" hidden="1"/>
    <cellStyle name="Note 2 2 2" xfId="23471" hidden="1"/>
    <cellStyle name="Note 2 2 2" xfId="23470" hidden="1"/>
    <cellStyle name="Note 2 2 2" xfId="23478" hidden="1"/>
    <cellStyle name="Note 2 2 2" xfId="23474" hidden="1"/>
    <cellStyle name="Note 2 2 2" xfId="23475" hidden="1"/>
    <cellStyle name="Note 2 2 2" xfId="23479" hidden="1"/>
    <cellStyle name="Note 2 2 2" xfId="23473" hidden="1"/>
    <cellStyle name="Note 2 2 2" xfId="23472" hidden="1"/>
    <cellStyle name="Note 2 2 2" xfId="22981" hidden="1"/>
    <cellStyle name="Note 2 2 2" xfId="23305" hidden="1"/>
    <cellStyle name="Note 2 2 2" xfId="23273" hidden="1"/>
    <cellStyle name="Note 2 2 2" xfId="23511" hidden="1"/>
    <cellStyle name="Note 2 2 2" xfId="23495" hidden="1"/>
    <cellStyle name="Note 2 2 2" xfId="22730" hidden="1"/>
    <cellStyle name="Note 2 2 2" xfId="23412" hidden="1"/>
    <cellStyle name="Note 2 2 2" xfId="23272" hidden="1"/>
    <cellStyle name="Note 2 2 2" xfId="22717" hidden="1"/>
    <cellStyle name="Note 2 2 2" xfId="22992" hidden="1"/>
    <cellStyle name="Note 2 2 2" xfId="23249" hidden="1"/>
    <cellStyle name="Note 2 2 2" xfId="22958" hidden="1"/>
    <cellStyle name="Note 2 2 2" xfId="22725" hidden="1"/>
    <cellStyle name="Note 2 2 2" xfId="7076" hidden="1"/>
    <cellStyle name="Note 2 2 2" xfId="22798" hidden="1"/>
    <cellStyle name="Note 2 2 2" xfId="22727" hidden="1"/>
    <cellStyle name="Note 2 2 2" xfId="22803" hidden="1"/>
    <cellStyle name="Note 2 2 2" xfId="23250" hidden="1"/>
    <cellStyle name="Note 2 2 2" xfId="23022" hidden="1"/>
    <cellStyle name="Note 2 2 2" xfId="22715" hidden="1"/>
    <cellStyle name="Note 2 2 2" xfId="22791" hidden="1"/>
    <cellStyle name="Note 2 2 2" xfId="23242" hidden="1"/>
    <cellStyle name="Note 2 2 2" xfId="22789" hidden="1"/>
    <cellStyle name="Note 2 2 2" xfId="23243" hidden="1"/>
    <cellStyle name="Note 2 2 2" xfId="23245" hidden="1"/>
    <cellStyle name="Note 2 2 2" xfId="22794" hidden="1"/>
    <cellStyle name="Note 2 2 2" xfId="22792" hidden="1"/>
    <cellStyle name="Note 2 2 2" xfId="23246" hidden="1"/>
    <cellStyle name="Note 2 2 2" xfId="22739" hidden="1"/>
    <cellStyle name="Note 2 2 2" xfId="22790" hidden="1"/>
    <cellStyle name="Note 2 2 2" xfId="22787" hidden="1"/>
    <cellStyle name="Note 2 2 2" xfId="13600" hidden="1"/>
    <cellStyle name="Note 2 2 2" xfId="23526" hidden="1"/>
    <cellStyle name="Note 2 2 2" xfId="23564" hidden="1"/>
    <cellStyle name="Note 2 2 2" xfId="23534" hidden="1"/>
    <cellStyle name="Note 2 2 2" xfId="23551" hidden="1"/>
    <cellStyle name="Note 2 2 2" xfId="23550" hidden="1"/>
    <cellStyle name="Note 2 2 2" xfId="23532" hidden="1"/>
    <cellStyle name="Note 2 2 2" xfId="23553" hidden="1"/>
    <cellStyle name="Note 2 2 2" xfId="23561" hidden="1"/>
    <cellStyle name="Note 2 2 2" xfId="23531" hidden="1"/>
    <cellStyle name="Note 2 2 2" xfId="23554" hidden="1"/>
    <cellStyle name="Note 2 2 2" xfId="23555" hidden="1"/>
    <cellStyle name="Note 2 2 2" xfId="23557" hidden="1"/>
    <cellStyle name="Note 2 2 2" xfId="23560" hidden="1"/>
    <cellStyle name="Note 2 2 2" xfId="23556" hidden="1"/>
    <cellStyle name="Note 2 2 2" xfId="23548" hidden="1"/>
    <cellStyle name="Note 2 2 2" xfId="23530" hidden="1"/>
    <cellStyle name="Note 2 2 2" xfId="23543" hidden="1"/>
    <cellStyle name="Note 2 2 2" xfId="23533" hidden="1"/>
    <cellStyle name="Note 2 2 2" xfId="23552" hidden="1"/>
    <cellStyle name="Note 2 2 2" xfId="23562" hidden="1"/>
    <cellStyle name="Note 2 2 2" xfId="23549" hidden="1"/>
    <cellStyle name="Note 2 2 2" xfId="23536" hidden="1"/>
    <cellStyle name="Note 2 2 2" xfId="23547" hidden="1"/>
    <cellStyle name="Note 2 2 2" xfId="23558" hidden="1"/>
    <cellStyle name="Note 2 2 2" xfId="23567" hidden="1"/>
    <cellStyle name="Note 2 2 2" xfId="23573" hidden="1"/>
    <cellStyle name="Note 2 2 2" xfId="23572" hidden="1"/>
    <cellStyle name="Note 2 2 2" xfId="23580" hidden="1"/>
    <cellStyle name="Note 2 2 2" xfId="23577" hidden="1"/>
    <cellStyle name="Note 2 2 2" xfId="23578" hidden="1"/>
    <cellStyle name="Note 2 2 2" xfId="23582" hidden="1"/>
    <cellStyle name="Note 2 2 2" xfId="23576" hidden="1"/>
    <cellStyle name="Note 2 2 2" xfId="23575" hidden="1"/>
    <cellStyle name="Note 2 2 2" xfId="23345" hidden="1"/>
    <cellStyle name="Note 2 2 2" xfId="22865" hidden="1"/>
    <cellStyle name="Note 2 2 2" xfId="23187" hidden="1"/>
    <cellStyle name="Note 2 2 2" xfId="23073" hidden="1"/>
    <cellStyle name="Note 2 2 2" xfId="23138" hidden="1"/>
    <cellStyle name="Note 2 2 2" xfId="23067" hidden="1"/>
    <cellStyle name="Note 2 2 2" xfId="23188" hidden="1"/>
    <cellStyle name="Note 2 2 2" xfId="23410" hidden="1"/>
    <cellStyle name="Note 2 2 2" xfId="23214" hidden="1"/>
    <cellStyle name="Note 2 2 2" xfId="23230" hidden="1"/>
    <cellStyle name="Note 2 2 2" xfId="22751" hidden="1"/>
    <cellStyle name="Note 2 2 2" xfId="22888" hidden="1"/>
    <cellStyle name="Note 2 2 2" xfId="23371" hidden="1"/>
    <cellStyle name="Note 2 2 2" xfId="22960" hidden="1"/>
    <cellStyle name="Note 2 2 2" xfId="23091" hidden="1"/>
    <cellStyle name="Note 2 2 2" xfId="23221" hidden="1"/>
    <cellStyle name="Note 2 2 2" xfId="22684" hidden="1"/>
    <cellStyle name="Note 2 2 2" xfId="23323" hidden="1"/>
    <cellStyle name="Note 2 2 2" xfId="22837" hidden="1"/>
    <cellStyle name="Note 2 2 2" xfId="22653" hidden="1"/>
    <cellStyle name="Note 2 2 2" xfId="23597" hidden="1"/>
    <cellStyle name="Note 2 2 2" xfId="23505" hidden="1"/>
    <cellStyle name="Note 2 2 2" xfId="22968" hidden="1"/>
    <cellStyle name="Note 2 2 2" xfId="23358" hidden="1"/>
    <cellStyle name="Note 2 2 2" xfId="23587" hidden="1"/>
    <cellStyle name="Note 2 2 2" xfId="22651" hidden="1"/>
    <cellStyle name="Note 2 2 2" xfId="22927" hidden="1"/>
    <cellStyle name="Note 2 2 2" xfId="22841" hidden="1"/>
    <cellStyle name="Note 2 2 2" xfId="22936" hidden="1"/>
    <cellStyle name="Note 2 2 2" xfId="23598" hidden="1"/>
    <cellStyle name="Note 2 2 2" xfId="23602" hidden="1"/>
    <cellStyle name="Note 2 2 2" xfId="23614" hidden="1"/>
    <cellStyle name="Note 2 2 2" xfId="23656" hidden="1"/>
    <cellStyle name="Note 2 2 2" xfId="23623" hidden="1"/>
    <cellStyle name="Note 2 2 2" xfId="23642" hidden="1"/>
    <cellStyle name="Note 2 2 2" xfId="23641" hidden="1"/>
    <cellStyle name="Note 2 2 2" xfId="23621" hidden="1"/>
    <cellStyle name="Note 2 2 2" xfId="23644" hidden="1"/>
    <cellStyle name="Note 2 2 2" xfId="23652" hidden="1"/>
    <cellStyle name="Note 2 2 2" xfId="23620" hidden="1"/>
    <cellStyle name="Note 2 2 2" xfId="23645" hidden="1"/>
    <cellStyle name="Note 2 2 2" xfId="23646" hidden="1"/>
    <cellStyle name="Note 2 2 2" xfId="23648" hidden="1"/>
    <cellStyle name="Note 2 2 2" xfId="23651" hidden="1"/>
    <cellStyle name="Note 2 2 2" xfId="23647" hidden="1"/>
    <cellStyle name="Note 2 2 2" xfId="23637" hidden="1"/>
    <cellStyle name="Note 2 2 2" xfId="23619" hidden="1"/>
    <cellStyle name="Note 2 2 2" xfId="23632" hidden="1"/>
    <cellStyle name="Note 2 2 2" xfId="23622" hidden="1"/>
    <cellStyle name="Note 2 2 2" xfId="23643" hidden="1"/>
    <cellStyle name="Note 2 2 2" xfId="23653" hidden="1"/>
    <cellStyle name="Note 2 2 2" xfId="23638" hidden="1"/>
    <cellStyle name="Note 2 2 2" xfId="23626" hidden="1"/>
    <cellStyle name="Note 2 2 2" xfId="23636" hidden="1"/>
    <cellStyle name="Note 2 2 2" xfId="23649" hidden="1"/>
    <cellStyle name="Note 2 2 2" xfId="23659" hidden="1"/>
    <cellStyle name="Note 2 2 2" xfId="23663" hidden="1"/>
    <cellStyle name="Note 2 2 2" xfId="23662" hidden="1"/>
    <cellStyle name="Note 2 2 2" xfId="23669" hidden="1"/>
    <cellStyle name="Note 2 2 2" xfId="23667" hidden="1"/>
    <cellStyle name="Note 2 2 2" xfId="23668" hidden="1"/>
    <cellStyle name="Note 2 2 2" xfId="23671" hidden="1"/>
    <cellStyle name="Note 2 2 2" xfId="23666" hidden="1"/>
    <cellStyle name="Note 2 2 2" xfId="23665" hidden="1"/>
    <cellStyle name="Note 2 2 2" xfId="22770" hidden="1"/>
    <cellStyle name="Note 2 2 2" xfId="22989" hidden="1"/>
    <cellStyle name="Note 2 2 2" xfId="23208" hidden="1"/>
    <cellStyle name="Note 2 2 2" xfId="22811" hidden="1"/>
    <cellStyle name="Note 2 2 2" xfId="23254" hidden="1"/>
    <cellStyle name="Note 2 2 2" xfId="22722" hidden="1"/>
    <cellStyle name="Note 2 2 2" xfId="23334" hidden="1"/>
    <cellStyle name="Note 2 2 2" xfId="22808" hidden="1"/>
    <cellStyle name="Note 2 2 2" xfId="23212" hidden="1"/>
    <cellStyle name="Note 2 2 2" xfId="22881" hidden="1"/>
    <cellStyle name="Note 2 2 2" xfId="23061" hidden="1"/>
    <cellStyle name="Note 2 2 2" xfId="22880" hidden="1"/>
    <cellStyle name="Note 2 2 2" xfId="23219" hidden="1"/>
    <cellStyle name="Note 2 2 2" xfId="23139" hidden="1"/>
    <cellStyle name="Note 2 2 2" xfId="22872" hidden="1"/>
    <cellStyle name="Note 2 2 2" xfId="22660" hidden="1"/>
    <cellStyle name="Note 2 2 2" xfId="23426" hidden="1"/>
    <cellStyle name="Note 2 2 2" xfId="22961" hidden="1"/>
    <cellStyle name="Note 2 2 2" xfId="23579" hidden="1"/>
    <cellStyle name="Note 2 2 2" xfId="23069" hidden="1"/>
    <cellStyle name="Note 2 2 2" xfId="23488" hidden="1"/>
    <cellStyle name="Note 2 2 2" xfId="22810" hidden="1"/>
    <cellStyle name="Note 2 2 2" xfId="22703" hidden="1"/>
    <cellStyle name="Note 2 2 2" xfId="23395" hidden="1"/>
    <cellStyle name="Note 2 2 2" xfId="22976" hidden="1"/>
    <cellStyle name="Note 2 2 2" xfId="22889" hidden="1"/>
    <cellStyle name="Note 2 2 2" xfId="23018" hidden="1"/>
    <cellStyle name="Note 2 2 2" xfId="22868" hidden="1"/>
    <cellStyle name="Note 2 2 2" xfId="22919" hidden="1"/>
    <cellStyle name="Note 2 2 2" xfId="23252" hidden="1"/>
    <cellStyle name="Note 2 2 2" xfId="23311" hidden="1"/>
    <cellStyle name="Note 2 2 2" xfId="23123" hidden="1"/>
    <cellStyle name="Note 2 2 2" xfId="23694" hidden="1"/>
    <cellStyle name="Note 2 2 2" xfId="23734" hidden="1"/>
    <cellStyle name="Note 2 2 2" xfId="23702" hidden="1"/>
    <cellStyle name="Note 2 2 2" xfId="23720" hidden="1"/>
    <cellStyle name="Note 2 2 2" xfId="23719" hidden="1"/>
    <cellStyle name="Note 2 2 2" xfId="23700" hidden="1"/>
    <cellStyle name="Note 2 2 2" xfId="23722" hidden="1"/>
    <cellStyle name="Note 2 2 2" xfId="23730" hidden="1"/>
    <cellStyle name="Note 2 2 2" xfId="23699" hidden="1"/>
    <cellStyle name="Note 2 2 2" xfId="23723" hidden="1"/>
    <cellStyle name="Note 2 2 2" xfId="23724" hidden="1"/>
    <cellStyle name="Note 2 2 2" xfId="23726" hidden="1"/>
    <cellStyle name="Note 2 2 2" xfId="23729" hidden="1"/>
    <cellStyle name="Note 2 2 2" xfId="23725" hidden="1"/>
    <cellStyle name="Note 2 2 2" xfId="23716" hidden="1"/>
    <cellStyle name="Note 2 2 2" xfId="23698" hidden="1"/>
    <cellStyle name="Note 2 2 2" xfId="23711" hidden="1"/>
    <cellStyle name="Note 2 2 2" xfId="23701" hidden="1"/>
    <cellStyle name="Note 2 2 2" xfId="23721" hidden="1"/>
    <cellStyle name="Note 2 2 2" xfId="23731" hidden="1"/>
    <cellStyle name="Note 2 2 2" xfId="23717" hidden="1"/>
    <cellStyle name="Note 2 2 2" xfId="23705" hidden="1"/>
    <cellStyle name="Note 2 2 2" xfId="23715" hidden="1"/>
    <cellStyle name="Note 2 2 2" xfId="23727" hidden="1"/>
    <cellStyle name="Note 2 2 2" xfId="23737" hidden="1"/>
    <cellStyle name="Note 2 2 2" xfId="23742" hidden="1"/>
    <cellStyle name="Note 2 2 2" xfId="23741" hidden="1"/>
    <cellStyle name="Note 2 2 2" xfId="23750" hidden="1"/>
    <cellStyle name="Note 2 2 2" xfId="23745" hidden="1"/>
    <cellStyle name="Note 2 2 2" xfId="23747" hidden="1"/>
    <cellStyle name="Note 2 2 2" xfId="23751" hidden="1"/>
    <cellStyle name="Note 2 2 2" xfId="23744" hidden="1"/>
    <cellStyle name="Note 2 2 2" xfId="23743" hidden="1"/>
    <cellStyle name="Note 2 2 2" xfId="23678" hidden="1"/>
    <cellStyle name="Note 2 2 2" xfId="23676" hidden="1"/>
    <cellStyle name="Note 2 2 2" xfId="23507" hidden="1"/>
    <cellStyle name="Note 2 2 2" xfId="22648" hidden="1"/>
    <cellStyle name="Note 2 2 2" xfId="23298" hidden="1"/>
    <cellStyle name="Note 2 2 2" xfId="23066" hidden="1"/>
    <cellStyle name="Note 2 2 2" xfId="23329" hidden="1"/>
    <cellStyle name="Note 2 2 2" xfId="23502" hidden="1"/>
    <cellStyle name="Note 2 2 2" xfId="22793" hidden="1"/>
    <cellStyle name="Note 2 2 2" xfId="22690" hidden="1"/>
    <cellStyle name="Note 2 2 2" xfId="23088" hidden="1"/>
    <cellStyle name="Note 2 2 2" xfId="23674" hidden="1"/>
    <cellStyle name="Note 2 2 2" xfId="23030" hidden="1"/>
    <cellStyle name="Note 2 2 2" xfId="23354" hidden="1"/>
    <cellStyle name="Note 2 2 2" xfId="23009" hidden="1"/>
    <cellStyle name="Note 2 2 2" xfId="23192" hidden="1"/>
    <cellStyle name="Note 2 2 2" xfId="22800" hidden="1"/>
    <cellStyle name="Note 2 2 2" xfId="23205" hidden="1"/>
    <cellStyle name="Note 2 2 2" xfId="22935" hidden="1"/>
    <cellStyle name="Note 2 2 2" xfId="23218" hidden="1"/>
    <cellStyle name="Note 2 2 2" xfId="22846" hidden="1"/>
    <cellStyle name="Note 2 2 2" xfId="23603" hidden="1"/>
    <cellStyle name="Note 2 2 2" xfId="23282" hidden="1"/>
    <cellStyle name="Note 2 2 2" xfId="23279" hidden="1"/>
    <cellStyle name="Note 2 2 2" xfId="22933" hidden="1"/>
    <cellStyle name="Note 2 2 2" xfId="22848" hidden="1"/>
    <cellStyle name="Note 2 2 2" xfId="22941" hidden="1"/>
    <cellStyle name="Note 2 2 2" xfId="23211" hidden="1"/>
    <cellStyle name="Note 2 2 2" xfId="23680" hidden="1"/>
    <cellStyle name="Note 2 2 2" xfId="22797" hidden="1"/>
    <cellStyle name="Note 2 2 2" xfId="23224" hidden="1"/>
    <cellStyle name="Note 2 2 2" xfId="23771" hidden="1"/>
    <cellStyle name="Note 2 2 2" xfId="23811" hidden="1"/>
    <cellStyle name="Note 2 2 2" xfId="23779" hidden="1"/>
    <cellStyle name="Note 2 2 2" xfId="23798" hidden="1"/>
    <cellStyle name="Note 2 2 2" xfId="23797" hidden="1"/>
    <cellStyle name="Note 2 2 2" xfId="23777" hidden="1"/>
    <cellStyle name="Note 2 2 2" xfId="23800" hidden="1"/>
    <cellStyle name="Note 2 2 2" xfId="23808" hidden="1"/>
    <cellStyle name="Note 2 2 2" xfId="23776" hidden="1"/>
    <cellStyle name="Note 2 2 2" xfId="23801" hidden="1"/>
    <cellStyle name="Note 2 2 2" xfId="23802" hidden="1"/>
    <cellStyle name="Note 2 2 2" xfId="23804" hidden="1"/>
    <cellStyle name="Note 2 2 2" xfId="23807" hidden="1"/>
    <cellStyle name="Note 2 2 2" xfId="23803" hidden="1"/>
    <cellStyle name="Note 2 2 2" xfId="23794" hidden="1"/>
    <cellStyle name="Note 2 2 2" xfId="23775" hidden="1"/>
    <cellStyle name="Note 2 2 2" xfId="23788" hidden="1"/>
    <cellStyle name="Note 2 2 2" xfId="23778" hidden="1"/>
    <cellStyle name="Note 2 2 2" xfId="23799" hidden="1"/>
    <cellStyle name="Note 2 2 2" xfId="23809" hidden="1"/>
    <cellStyle name="Note 2 2 2" xfId="23795" hidden="1"/>
    <cellStyle name="Note 2 2 2" xfId="23782" hidden="1"/>
    <cellStyle name="Note 2 2 2" xfId="23792" hidden="1"/>
    <cellStyle name="Note 2 2 2" xfId="23805" hidden="1"/>
    <cellStyle name="Note 2 2 2" xfId="23814" hidden="1"/>
    <cellStyle name="Note 2 2 2" xfId="23818" hidden="1"/>
    <cellStyle name="Note 2 2 2" xfId="23817" hidden="1"/>
    <cellStyle name="Note 2 2 2" xfId="23824" hidden="1"/>
    <cellStyle name="Note 2 2 2" xfId="23821" hidden="1"/>
    <cellStyle name="Note 2 2 2" xfId="23822" hidden="1"/>
    <cellStyle name="Note 2 2 2" xfId="23825" hidden="1"/>
    <cellStyle name="Note 2 2 2" xfId="23820" hidden="1"/>
    <cellStyle name="Note 2 2 2" xfId="23819" hidden="1"/>
    <cellStyle name="Note 2 2 2" xfId="23004" hidden="1"/>
    <cellStyle name="Note 2 2 2" xfId="23285" hidden="1"/>
    <cellStyle name="Note 2 2 2" xfId="23332" hidden="1"/>
    <cellStyle name="Note 2 2 2" xfId="23749" hidden="1"/>
    <cellStyle name="Note 2 2 2" xfId="23264" hidden="1"/>
    <cellStyle name="Note 2 2 2" xfId="23255" hidden="1"/>
    <cellStyle name="Note 2 2 2" xfId="22974" hidden="1"/>
    <cellStyle name="Note 2 2 2" xfId="23839" hidden="1"/>
    <cellStyle name="Note 2 2 2" xfId="23604" hidden="1"/>
    <cellStyle name="Note 2 2 2" xfId="23008" hidden="1"/>
    <cellStyle name="Note 2 2 2" xfId="23143" hidden="1"/>
    <cellStyle name="Note 2 2 2" xfId="23834" hidden="1"/>
    <cellStyle name="Note 2 2 2" xfId="22771" hidden="1"/>
    <cellStyle name="Note 2 2 2" xfId="23068" hidden="1"/>
    <cellStyle name="Note 2 2 2" xfId="23367" hidden="1"/>
    <cellStyle name="Note 2 2 2" xfId="22829" hidden="1"/>
    <cellStyle name="Note 2 2 2" xfId="23239" hidden="1"/>
    <cellStyle name="Note 2 2 2" xfId="22821" hidden="1"/>
    <cellStyle name="Note 2 2 2" xfId="23494" hidden="1"/>
    <cellStyle name="Note 2 2 2" xfId="22681" hidden="1"/>
    <cellStyle name="Note 2 2 2" xfId="22802" hidden="1"/>
    <cellStyle name="Note 2 2 2" xfId="23267" hidden="1"/>
    <cellStyle name="Note 2 2 2" xfId="22720" hidden="1"/>
    <cellStyle name="Note 2 2 2" xfId="22705" hidden="1"/>
    <cellStyle name="Note 2 2 2" xfId="23408" hidden="1"/>
    <cellStyle name="Note 2 2 2" xfId="22658" hidden="1"/>
    <cellStyle name="Note 2 2 2" xfId="23210" hidden="1"/>
    <cellStyle name="Note 2 2 2" xfId="23383" hidden="1"/>
    <cellStyle name="Note 2 2 2" xfId="23195" hidden="1"/>
    <cellStyle name="Note 2 2 2" xfId="23086" hidden="1"/>
    <cellStyle name="Note 2 2 2" xfId="22944" hidden="1"/>
    <cellStyle name="Note 2 2 2" xfId="23071" hidden="1"/>
    <cellStyle name="Note 2 2 2" xfId="23854" hidden="1"/>
    <cellStyle name="Note 2 2 2" xfId="23897" hidden="1"/>
    <cellStyle name="Note 2 2 2" xfId="23862" hidden="1"/>
    <cellStyle name="Note 2 2 2" xfId="23881" hidden="1"/>
    <cellStyle name="Note 2 2 2" xfId="23880" hidden="1"/>
    <cellStyle name="Note 2 2 2" xfId="23860" hidden="1"/>
    <cellStyle name="Note 2 2 2" xfId="23884" hidden="1"/>
    <cellStyle name="Note 2 2 2" xfId="23893" hidden="1"/>
    <cellStyle name="Note 2 2 2" xfId="23859" hidden="1"/>
    <cellStyle name="Note 2 2 2" xfId="23885" hidden="1"/>
    <cellStyle name="Note 2 2 2" xfId="23886" hidden="1"/>
    <cellStyle name="Note 2 2 2" xfId="23888" hidden="1"/>
    <cellStyle name="Note 2 2 2" xfId="23892" hidden="1"/>
    <cellStyle name="Note 2 2 2" xfId="23887" hidden="1"/>
    <cellStyle name="Note 2 2 2" xfId="23877" hidden="1"/>
    <cellStyle name="Note 2 2 2" xfId="23858" hidden="1"/>
    <cellStyle name="Note 2 2 2" xfId="23872" hidden="1"/>
    <cellStyle name="Note 2 2 2" xfId="23861" hidden="1"/>
    <cellStyle name="Note 2 2 2" xfId="23882" hidden="1"/>
    <cellStyle name="Note 2 2 2" xfId="23894" hidden="1"/>
    <cellStyle name="Note 2 2 2" xfId="23878" hidden="1"/>
    <cellStyle name="Note 2 2 2" xfId="23865" hidden="1"/>
    <cellStyle name="Note 2 2 2" xfId="23876" hidden="1"/>
    <cellStyle name="Note 2 2 2" xfId="23890" hidden="1"/>
    <cellStyle name="Note 2 2 2" xfId="23900" hidden="1"/>
    <cellStyle name="Note 2 2 2" xfId="23905" hidden="1"/>
    <cellStyle name="Note 2 2 2" xfId="23904" hidden="1"/>
    <cellStyle name="Note 2 2 2" xfId="23911" hidden="1"/>
    <cellStyle name="Note 2 2 2" xfId="23908" hidden="1"/>
    <cellStyle name="Note 2 2 2" xfId="23909" hidden="1"/>
    <cellStyle name="Note 2 2 2" xfId="23912" hidden="1"/>
    <cellStyle name="Note 2 2 2" xfId="23907" hidden="1"/>
    <cellStyle name="Note 2 2 2" xfId="23906" hidden="1"/>
    <cellStyle name="Note 2 2 2" xfId="23326" hidden="1"/>
    <cellStyle name="Note 2 2 2" xfId="23922" hidden="1"/>
    <cellStyle name="Note 2 2 2" xfId="23017" hidden="1"/>
    <cellStyle name="Note 2 2 2" xfId="22775" hidden="1"/>
    <cellStyle name="Note 2 2 2" xfId="22786" hidden="1"/>
    <cellStyle name="Note 2 2 2" xfId="23146" hidden="1"/>
    <cellStyle name="Note 2 2 2" xfId="23280" hidden="1"/>
    <cellStyle name="Note 2 2 2" xfId="22952" hidden="1"/>
    <cellStyle name="Note 2 2 2" xfId="23076" hidden="1"/>
    <cellStyle name="Note 2 2 2" xfId="23183" hidden="1"/>
    <cellStyle name="Note 2 2 2" xfId="22874" hidden="1"/>
    <cellStyle name="Note 2 2 2" xfId="23225" hidden="1"/>
    <cellStyle name="Note 2 2 2" xfId="22817" hidden="1"/>
    <cellStyle name="Note 2 2 2" xfId="23003" hidden="1"/>
    <cellStyle name="Note 2 2 2" xfId="23331" hidden="1"/>
    <cellStyle name="Note 2 2 2" xfId="23606" hidden="1"/>
    <cellStyle name="Note 2 2 2" xfId="22723" hidden="1"/>
    <cellStyle name="Note 2 2 2" xfId="23059" hidden="1"/>
    <cellStyle name="Note 2 2 2" xfId="22819" hidden="1"/>
    <cellStyle name="Note 2 2 2" xfId="23482" hidden="1"/>
    <cellStyle name="Note 2 2 2" xfId="22932" hidden="1"/>
    <cellStyle name="Note 2 2 2" xfId="23275" hidden="1"/>
    <cellStyle name="Note 2 2 2" xfId="22773" hidden="1"/>
    <cellStyle name="Note 2 2 2" xfId="23060" hidden="1"/>
    <cellStyle name="Note 2 2 2" xfId="22693" hidden="1"/>
    <cellStyle name="Note 2 2 2" xfId="22747" hidden="1"/>
    <cellStyle name="Note 2 2 2" xfId="23352" hidden="1"/>
    <cellStyle name="Note 2 2 2" xfId="23269" hidden="1"/>
    <cellStyle name="Note 2 2 2" xfId="22784" hidden="1"/>
    <cellStyle name="Note 2 2 2" xfId="23512" hidden="1"/>
    <cellStyle name="Note 2 2 2" xfId="23925" hidden="1"/>
    <cellStyle name="Note 2 2 2" xfId="23940" hidden="1"/>
    <cellStyle name="Note 2 2 2" xfId="23977" hidden="1"/>
    <cellStyle name="Note 2 2 2" xfId="23948" hidden="1"/>
    <cellStyle name="Note 2 2 2" xfId="23964" hidden="1"/>
    <cellStyle name="Note 2 2 2" xfId="23963" hidden="1"/>
    <cellStyle name="Note 2 2 2" xfId="23946" hidden="1"/>
    <cellStyle name="Note 2 2 2" xfId="23966" hidden="1"/>
    <cellStyle name="Note 2 2 2" xfId="23974" hidden="1"/>
    <cellStyle name="Note 2 2 2" xfId="23945" hidden="1"/>
    <cellStyle name="Note 2 2 2" xfId="23967" hidden="1"/>
    <cellStyle name="Note 2 2 2" xfId="23968" hidden="1"/>
    <cellStyle name="Note 2 2 2" xfId="23970" hidden="1"/>
    <cellStyle name="Note 2 2 2" xfId="23973" hidden="1"/>
    <cellStyle name="Note 2 2 2" xfId="23969" hidden="1"/>
    <cellStyle name="Note 2 2 2" xfId="23961" hidden="1"/>
    <cellStyle name="Note 2 2 2" xfId="23944" hidden="1"/>
    <cellStyle name="Note 2 2 2" xfId="23956" hidden="1"/>
    <cellStyle name="Note 2 2 2" xfId="23947" hidden="1"/>
    <cellStyle name="Note 2 2 2" xfId="23965" hidden="1"/>
    <cellStyle name="Note 2 2 2" xfId="23975" hidden="1"/>
    <cellStyle name="Note 2 2 2" xfId="23962" hidden="1"/>
    <cellStyle name="Note 2 2 2" xfId="23950" hidden="1"/>
    <cellStyle name="Note 2 2 2" xfId="23960" hidden="1"/>
    <cellStyle name="Note 2 2 2" xfId="23971" hidden="1"/>
    <cellStyle name="Note 2 2 2" xfId="23980" hidden="1"/>
    <cellStyle name="Note 2 2 2" xfId="23984" hidden="1"/>
    <cellStyle name="Note 2 2 2" xfId="23983" hidden="1"/>
    <cellStyle name="Note 2 2 2" xfId="23991" hidden="1"/>
    <cellStyle name="Note 2 2 2" xfId="23987" hidden="1"/>
    <cellStyle name="Note 2 2 2" xfId="23989" hidden="1"/>
    <cellStyle name="Note 2 2 2" xfId="23992" hidden="1"/>
    <cellStyle name="Note 2 2 2" xfId="23986" hidden="1"/>
    <cellStyle name="Note 2 2 2" xfId="23985" hidden="1"/>
    <cellStyle name="Note 2 2 2" xfId="23152" hidden="1"/>
    <cellStyle name="Note 2 2 2" xfId="23757" hidden="1"/>
    <cellStyle name="Note 2 2 2" xfId="23167" hidden="1"/>
    <cellStyle name="Note 2 2 2" xfId="22734" hidden="1"/>
    <cellStyle name="Note 2 2 2" xfId="23177" hidden="1"/>
    <cellStyle name="Note 2 2 2" xfId="23325" hidden="1"/>
    <cellStyle name="Note 2 2 2" xfId="23034" hidden="1"/>
    <cellStyle name="Note 2 2 2" xfId="23259" hidden="1"/>
    <cellStyle name="Note 2 2 2" xfId="22988" hidden="1"/>
    <cellStyle name="Note 2 2 2" xfId="23120" hidden="1"/>
    <cellStyle name="Note 2 2 2" xfId="23685" hidden="1"/>
    <cellStyle name="Note 2 2 2" xfId="23504" hidden="1"/>
    <cellStyle name="Note 2 2 2" xfId="22894" hidden="1"/>
    <cellStyle name="Note 2 2 2" xfId="23826" hidden="1"/>
    <cellStyle name="Note 2 2 2" xfId="22807" hidden="1"/>
    <cellStyle name="Note 2 2 2" xfId="23868" hidden="1"/>
    <cellStyle name="Note 2 2 2" xfId="22796" hidden="1"/>
    <cellStyle name="Note 2 2 2" xfId="23062" hidden="1"/>
    <cellStyle name="Note 2 2 2" xfId="23830" hidden="1"/>
    <cellStyle name="Note 2 2 2" xfId="22886" hidden="1"/>
    <cellStyle name="Note 2 2 2" xfId="23053" hidden="1"/>
    <cellStyle name="Note 2 2 2" xfId="22704" hidden="1"/>
    <cellStyle name="Note 2 2 2" xfId="22959" hidden="1"/>
    <cellStyle name="Note 2 2 2" xfId="22777" hidden="1"/>
    <cellStyle name="Note 2 2 2" xfId="22972" hidden="1"/>
    <cellStyle name="Note 2 2 2" xfId="23220" hidden="1"/>
    <cellStyle name="Note 2 2 2" xfId="23583" hidden="1"/>
    <cellStyle name="Note 2 2 2" xfId="23184" hidden="1"/>
    <cellStyle name="Note 2 2 2" xfId="23286" hidden="1"/>
    <cellStyle name="Note 2 2 2" xfId="23327" hidden="1"/>
    <cellStyle name="Note 2 2 2" xfId="22731" hidden="1"/>
    <cellStyle name="Note 2 2 2" xfId="23997" hidden="1"/>
    <cellStyle name="Note 2 2 2" xfId="24005" hidden="1"/>
    <cellStyle name="Note 2 2 2" xfId="24039" hidden="1"/>
    <cellStyle name="Note 2 2 2" xfId="24013" hidden="1"/>
    <cellStyle name="Note 2 2 2" xfId="24026" hidden="1"/>
    <cellStyle name="Note 2 2 2" xfId="24025" hidden="1"/>
    <cellStyle name="Note 2 2 2" xfId="24011" hidden="1"/>
    <cellStyle name="Note 2 2 2" xfId="24028" hidden="1"/>
    <cellStyle name="Note 2 2 2" xfId="24036" hidden="1"/>
    <cellStyle name="Note 2 2 2" xfId="24010" hidden="1"/>
    <cellStyle name="Note 2 2 2" xfId="24029" hidden="1"/>
    <cellStyle name="Note 2 2 2" xfId="24030" hidden="1"/>
    <cellStyle name="Note 2 2 2" xfId="24032" hidden="1"/>
    <cellStyle name="Note 2 2 2" xfId="24035" hidden="1"/>
    <cellStyle name="Note 2 2 2" xfId="24031" hidden="1"/>
    <cellStyle name="Note 2 2 2" xfId="24023" hidden="1"/>
    <cellStyle name="Note 2 2 2" xfId="24009" hidden="1"/>
    <cellStyle name="Note 2 2 2" xfId="24019" hidden="1"/>
    <cellStyle name="Note 2 2 2" xfId="24012" hidden="1"/>
    <cellStyle name="Note 2 2 2" xfId="24027" hidden="1"/>
    <cellStyle name="Note 2 2 2" xfId="24037" hidden="1"/>
    <cellStyle name="Note 2 2 2" xfId="24024" hidden="1"/>
    <cellStyle name="Note 2 2 2" xfId="24015" hidden="1"/>
    <cellStyle name="Note 2 2 2" xfId="24022" hidden="1"/>
    <cellStyle name="Note 2 2 2" xfId="24033" hidden="1"/>
    <cellStyle name="Note 2 2 2" xfId="24042" hidden="1"/>
    <cellStyle name="Note 2 2 2" xfId="24046" hidden="1"/>
    <cellStyle name="Note 2 2 2" xfId="24045" hidden="1"/>
    <cellStyle name="Note 2 2 2" xfId="24051" hidden="1"/>
    <cellStyle name="Note 2 2 2" xfId="24049" hidden="1"/>
    <cellStyle name="Note 2 2 2" xfId="24050" hidden="1"/>
    <cellStyle name="Note 2 2 2" xfId="24052" hidden="1"/>
    <cellStyle name="Note 2 2 2" xfId="24048" hidden="1"/>
    <cellStyle name="Note 2 2 2" xfId="24047" hidden="1"/>
    <cellStyle name="Note 2 2 2" xfId="18400" hidden="1"/>
    <cellStyle name="Note 2 2 2" xfId="6942" hidden="1"/>
    <cellStyle name="Note 2 2 2" xfId="22589" hidden="1"/>
    <cellStyle name="Note 2 2 2" xfId="6265" hidden="1"/>
    <cellStyle name="Note 2 2 2" xfId="22537" hidden="1"/>
    <cellStyle name="Note 2 2 2" xfId="21876" hidden="1"/>
    <cellStyle name="Note 2 2 2" xfId="16596" hidden="1"/>
    <cellStyle name="Note 2 2 2" xfId="6175" hidden="1"/>
    <cellStyle name="Note 2 2 2" xfId="6735" hidden="1"/>
    <cellStyle name="Note 2 2 2" xfId="18046" hidden="1"/>
    <cellStyle name="Note 2 2 2" xfId="7499" hidden="1"/>
    <cellStyle name="Note 2 2 2" xfId="6244" hidden="1"/>
    <cellStyle name="Note 2 2 2" xfId="21564" hidden="1"/>
    <cellStyle name="Note 2 2 2" xfId="19639" hidden="1"/>
    <cellStyle name="Note 2 2 2" xfId="7623" hidden="1"/>
    <cellStyle name="Note 2 2 2" xfId="6894" hidden="1"/>
    <cellStyle name="Note 2 2 2" xfId="6430" hidden="1"/>
    <cellStyle name="Note 2 2 2" xfId="12173" hidden="1"/>
    <cellStyle name="Note 2 2 2" xfId="18359" hidden="1"/>
    <cellStyle name="Note 2 2 2" xfId="18590" hidden="1"/>
    <cellStyle name="Note 2 2 2" xfId="10708" hidden="1"/>
    <cellStyle name="Note 2 2 2" xfId="18405" hidden="1"/>
    <cellStyle name="Note 2 2 2" xfId="6036" hidden="1"/>
    <cellStyle name="Note 2 2 2" xfId="6657" hidden="1"/>
    <cellStyle name="Note 2 2 2" xfId="6354" hidden="1"/>
    <cellStyle name="Note 2 2 2" xfId="13593" hidden="1"/>
    <cellStyle name="Note 2 2 2" xfId="13712" hidden="1"/>
    <cellStyle name="Note 2 2 2" xfId="10688" hidden="1"/>
    <cellStyle name="Note 2 2 2" xfId="5777" hidden="1"/>
    <cellStyle name="Note 2 2 2" xfId="7348" hidden="1"/>
    <cellStyle name="Note 2 2 2" xfId="6075" hidden="1"/>
    <cellStyle name="Note 2 2 2" xfId="18711" hidden="1"/>
    <cellStyle name="Note 2 2 2" xfId="6613" hidden="1"/>
    <cellStyle name="Note 2 2 2" xfId="22619" hidden="1"/>
    <cellStyle name="Note 2 2 2" xfId="5996" hidden="1"/>
    <cellStyle name="Note 2 2 2" xfId="7911" hidden="1"/>
    <cellStyle name="Note 2 2 2" xfId="14211" hidden="1"/>
    <cellStyle name="Note 2 2 2" xfId="7194" hidden="1"/>
    <cellStyle name="Note 2 2 2" xfId="12179" hidden="1"/>
    <cellStyle name="Note 2 2 2" xfId="6848" hidden="1"/>
    <cellStyle name="Note 2 2 2" xfId="16602" hidden="1"/>
    <cellStyle name="Note 2 2 2" xfId="7258" hidden="1"/>
    <cellStyle name="Note 2 2 2" xfId="5766" hidden="1"/>
    <cellStyle name="Note 2 2 2" xfId="18101" hidden="1"/>
    <cellStyle name="Note 2 2 2" xfId="6803" hidden="1"/>
    <cellStyle name="Note 2 2 2" xfId="20391" hidden="1"/>
    <cellStyle name="Note 2 2 2" xfId="6763" hidden="1"/>
    <cellStyle name="Note 2 2 2" xfId="6202" hidden="1"/>
    <cellStyle name="Note 2 2 2" xfId="7291" hidden="1"/>
    <cellStyle name="Note 2 2 2" xfId="7452" hidden="1"/>
    <cellStyle name="Note 2 2 2" xfId="6584" hidden="1"/>
    <cellStyle name="Note 2 2 2" xfId="7324" hidden="1"/>
    <cellStyle name="Note 2 2 2" xfId="19607" hidden="1"/>
    <cellStyle name="Note 2 2 2" xfId="18120" hidden="1"/>
    <cellStyle name="Note 2 2 2" xfId="7426" hidden="1"/>
    <cellStyle name="Note 2 2 2" xfId="6257" hidden="1"/>
    <cellStyle name="Note 2 2 2" xfId="22620" hidden="1"/>
    <cellStyle name="Note 2 2 2" xfId="5801" hidden="1"/>
    <cellStyle name="Note 2 2 2" xfId="7553" hidden="1"/>
    <cellStyle name="Note 2 2 2" xfId="24074" hidden="1"/>
    <cellStyle name="Note 2 2 2" xfId="7279" hidden="1"/>
    <cellStyle name="Note 2 2 2" xfId="19702" hidden="1"/>
    <cellStyle name="Note 2 2 2" xfId="24075" hidden="1"/>
    <cellStyle name="Note 2 2 2" xfId="12909" hidden="1"/>
    <cellStyle name="Note 2 2 2" xfId="7403" hidden="1"/>
    <cellStyle name="Note 2 2 2" xfId="24461" hidden="1"/>
    <cellStyle name="Note 2 2 2" xfId="24611" hidden="1"/>
    <cellStyle name="Note 2 2 2" xfId="24616" hidden="1"/>
    <cellStyle name="Note 2 2 2" xfId="24617" hidden="1"/>
    <cellStyle name="Note 2 2 2" xfId="24634" hidden="1"/>
    <cellStyle name="Note 2 2 2" xfId="24619" hidden="1"/>
    <cellStyle name="Note 2 2 2" xfId="24620" hidden="1"/>
    <cellStyle name="Note 2 2 2" xfId="24627" hidden="1"/>
    <cellStyle name="Note 2 2 2" xfId="24815" hidden="1"/>
    <cellStyle name="Note 2 2 2" xfId="24852" hidden="1"/>
    <cellStyle name="Note 2 2 2" xfId="24654" hidden="1"/>
    <cellStyle name="Note 2 2 2" xfId="24640" hidden="1"/>
    <cellStyle name="Note 2 2 2" xfId="24644" hidden="1"/>
    <cellStyle name="Note 2 2 2" xfId="24854" hidden="1"/>
    <cellStyle name="Note 2 2 2" xfId="24636" hidden="1"/>
    <cellStyle name="Note 2 2 2" xfId="24846" hidden="1"/>
    <cellStyle name="Note 2 2 2" xfId="24849" hidden="1"/>
    <cellStyle name="Note 2 2 2" xfId="24645" hidden="1"/>
    <cellStyle name="Note 2 2 2" xfId="24639" hidden="1"/>
    <cellStyle name="Note 2 2 2" xfId="24871" hidden="1"/>
    <cellStyle name="Note 2 2 2" xfId="24876" hidden="1"/>
    <cellStyle name="Note 2 2 2" xfId="24873" hidden="1"/>
    <cellStyle name="Note 2 2 2" xfId="24874" hidden="1"/>
    <cellStyle name="Note 2 2 2" xfId="24868" hidden="1"/>
    <cellStyle name="Note 2 2 2" xfId="24863" hidden="1"/>
    <cellStyle name="Note 2 2 2" xfId="24870" hidden="1"/>
    <cellStyle name="Note 2 2 2" xfId="24866" hidden="1"/>
    <cellStyle name="Note 2 2 2" xfId="24862" hidden="1"/>
    <cellStyle name="Note 2 2 2" xfId="24875" hidden="1"/>
    <cellStyle name="Note 2 2 2" xfId="24878" hidden="1"/>
    <cellStyle name="Note 2 2 2" xfId="24882" hidden="1"/>
    <cellStyle name="Note 2 2 2" xfId="24897" hidden="1"/>
    <cellStyle name="Note 2 2 2" xfId="24939" hidden="1"/>
    <cellStyle name="Note 2 2 2" xfId="24906" hidden="1"/>
    <cellStyle name="Note 2 2 2" xfId="24925" hidden="1"/>
    <cellStyle name="Note 2 2 2" xfId="24924" hidden="1"/>
    <cellStyle name="Note 2 2 2" xfId="24904" hidden="1"/>
    <cellStyle name="Note 2 2 2" xfId="24928" hidden="1"/>
    <cellStyle name="Note 2 2 2" xfId="24936" hidden="1"/>
    <cellStyle name="Note 2 2 2" xfId="24903" hidden="1"/>
    <cellStyle name="Note 2 2 2" xfId="24929" hidden="1"/>
    <cellStyle name="Note 2 2 2" xfId="24930" hidden="1"/>
    <cellStyle name="Note 2 2 2" xfId="24932" hidden="1"/>
    <cellStyle name="Note 2 2 2" xfId="24935" hidden="1"/>
    <cellStyle name="Note 2 2 2" xfId="24931" hidden="1"/>
    <cellStyle name="Note 2 2 2" xfId="24922" hidden="1"/>
    <cellStyle name="Note 2 2 2" xfId="24902" hidden="1"/>
    <cellStyle name="Note 2 2 2" xfId="24916" hidden="1"/>
    <cellStyle name="Note 2 2 2" xfId="24905" hidden="1"/>
    <cellStyle name="Note 2 2 2" xfId="24926" hidden="1"/>
    <cellStyle name="Note 2 2 2" xfId="24937" hidden="1"/>
    <cellStyle name="Note 2 2 2" xfId="24923" hidden="1"/>
    <cellStyle name="Note 2 2 2" xfId="24909" hidden="1"/>
    <cellStyle name="Note 2 2 2" xfId="24920" hidden="1"/>
    <cellStyle name="Note 2 2 2" xfId="24933" hidden="1"/>
    <cellStyle name="Note 2 2 2" xfId="24942" hidden="1"/>
    <cellStyle name="Note 2 2 2" xfId="24947" hidden="1"/>
    <cellStyle name="Note 2 2 2" xfId="24946" hidden="1"/>
    <cellStyle name="Note 2 2 2" xfId="24954" hidden="1"/>
    <cellStyle name="Note 2 2 2" xfId="24950" hidden="1"/>
    <cellStyle name="Note 2 2 2" xfId="24951" hidden="1"/>
    <cellStyle name="Note 2 2 2" xfId="24955" hidden="1"/>
    <cellStyle name="Note 2 2 2" xfId="24949" hidden="1"/>
    <cellStyle name="Note 2 2 2" xfId="24948" hidden="1"/>
    <cellStyle name="Note 2 2 2" xfId="24458" hidden="1"/>
    <cellStyle name="Note 2 2 2" xfId="24780" hidden="1"/>
    <cellStyle name="Note 2 2 2" xfId="24748" hidden="1"/>
    <cellStyle name="Note 2 2 2" xfId="24987" hidden="1"/>
    <cellStyle name="Note 2 2 2" xfId="24971" hidden="1"/>
    <cellStyle name="Note 2 2 2" xfId="24210" hidden="1"/>
    <cellStyle name="Note 2 2 2" xfId="24887" hidden="1"/>
    <cellStyle name="Note 2 2 2" xfId="24747" hidden="1"/>
    <cellStyle name="Note 2 2 2" xfId="24197" hidden="1"/>
    <cellStyle name="Note 2 2 2" xfId="24469" hidden="1"/>
    <cellStyle name="Note 2 2 2" xfId="24724" hidden="1"/>
    <cellStyle name="Note 2 2 2" xfId="24436" hidden="1"/>
    <cellStyle name="Note 2 2 2" xfId="24205" hidden="1"/>
    <cellStyle name="Note 2 2 2" xfId="9210" hidden="1"/>
    <cellStyle name="Note 2 2 2" xfId="24277" hidden="1"/>
    <cellStyle name="Note 2 2 2" xfId="24207" hidden="1"/>
    <cellStyle name="Note 2 2 2" xfId="24281" hidden="1"/>
    <cellStyle name="Note 2 2 2" xfId="24725" hidden="1"/>
    <cellStyle name="Note 2 2 2" xfId="24499" hidden="1"/>
    <cellStyle name="Note 2 2 2" xfId="24195" hidden="1"/>
    <cellStyle name="Note 2 2 2" xfId="24270" hidden="1"/>
    <cellStyle name="Note 2 2 2" xfId="24717" hidden="1"/>
    <cellStyle name="Note 2 2 2" xfId="24268" hidden="1"/>
    <cellStyle name="Note 2 2 2" xfId="24718" hidden="1"/>
    <cellStyle name="Note 2 2 2" xfId="24720" hidden="1"/>
    <cellStyle name="Note 2 2 2" xfId="24273" hidden="1"/>
    <cellStyle name="Note 2 2 2" xfId="24271" hidden="1"/>
    <cellStyle name="Note 2 2 2" xfId="24721" hidden="1"/>
    <cellStyle name="Note 2 2 2" xfId="24219" hidden="1"/>
    <cellStyle name="Note 2 2 2" xfId="24269" hidden="1"/>
    <cellStyle name="Note 2 2 2" xfId="24266" hidden="1"/>
    <cellStyle name="Note 2 2 2" xfId="5741" hidden="1"/>
    <cellStyle name="Note 2 2 2" xfId="25002" hidden="1"/>
    <cellStyle name="Note 2 2 2" xfId="25040" hidden="1"/>
    <cellStyle name="Note 2 2 2" xfId="25010" hidden="1"/>
    <cellStyle name="Note 2 2 2" xfId="25027" hidden="1"/>
    <cellStyle name="Note 2 2 2" xfId="25026" hidden="1"/>
    <cellStyle name="Note 2 2 2" xfId="25008" hidden="1"/>
    <cellStyle name="Note 2 2 2" xfId="25029" hidden="1"/>
    <cellStyle name="Note 2 2 2" xfId="25037" hidden="1"/>
    <cellStyle name="Note 2 2 2" xfId="25007" hidden="1"/>
    <cellStyle name="Note 2 2 2" xfId="25030" hidden="1"/>
    <cellStyle name="Note 2 2 2" xfId="25031" hidden="1"/>
    <cellStyle name="Note 2 2 2" xfId="25033" hidden="1"/>
    <cellStyle name="Note 2 2 2" xfId="25036" hidden="1"/>
    <cellStyle name="Note 2 2 2" xfId="25032" hidden="1"/>
    <cellStyle name="Note 2 2 2" xfId="25024" hidden="1"/>
    <cellStyle name="Note 2 2 2" xfId="25006" hidden="1"/>
    <cellStyle name="Note 2 2 2" xfId="25019" hidden="1"/>
    <cellStyle name="Note 2 2 2" xfId="25009" hidden="1"/>
    <cellStyle name="Note 2 2 2" xfId="25028" hidden="1"/>
    <cellStyle name="Note 2 2 2" xfId="25038" hidden="1"/>
    <cellStyle name="Note 2 2 2" xfId="25025" hidden="1"/>
    <cellStyle name="Note 2 2 2" xfId="25012" hidden="1"/>
    <cellStyle name="Note 2 2 2" xfId="25023" hidden="1"/>
    <cellStyle name="Note 2 2 2" xfId="25034" hidden="1"/>
    <cellStyle name="Note 2 2 2" xfId="25043" hidden="1"/>
    <cellStyle name="Note 2 2 2" xfId="25049" hidden="1"/>
    <cellStyle name="Note 2 2 2" xfId="25048" hidden="1"/>
    <cellStyle name="Note 2 2 2" xfId="25056" hidden="1"/>
    <cellStyle name="Note 2 2 2" xfId="25053" hidden="1"/>
    <cellStyle name="Note 2 2 2" xfId="25054" hidden="1"/>
    <cellStyle name="Note 2 2 2" xfId="25058" hidden="1"/>
    <cellStyle name="Note 2 2 2" xfId="25052" hidden="1"/>
    <cellStyle name="Note 2 2 2" xfId="25051" hidden="1"/>
    <cellStyle name="Note 2 2 2" xfId="24820" hidden="1"/>
    <cellStyle name="Note 2 2 2" xfId="24344" hidden="1"/>
    <cellStyle name="Note 2 2 2" xfId="24663" hidden="1"/>
    <cellStyle name="Note 2 2 2" xfId="24551" hidden="1"/>
    <cellStyle name="Note 2 2 2" xfId="24614" hidden="1"/>
    <cellStyle name="Note 2 2 2" xfId="24545" hidden="1"/>
    <cellStyle name="Note 2 2 2" xfId="24664" hidden="1"/>
    <cellStyle name="Note 2 2 2" xfId="24885" hidden="1"/>
    <cellStyle name="Note 2 2 2" xfId="24689" hidden="1"/>
    <cellStyle name="Note 2 2 2" xfId="24705" hidden="1"/>
    <cellStyle name="Note 2 2 2" xfId="24231" hidden="1"/>
    <cellStyle name="Note 2 2 2" xfId="24367" hidden="1"/>
    <cellStyle name="Note 2 2 2" xfId="24845" hidden="1"/>
    <cellStyle name="Note 2 2 2" xfId="24438" hidden="1"/>
    <cellStyle name="Note 2 2 2" xfId="24567" hidden="1"/>
    <cellStyle name="Note 2 2 2" xfId="24696" hidden="1"/>
    <cellStyle name="Note 2 2 2" xfId="24163" hidden="1"/>
    <cellStyle name="Note 2 2 2" xfId="24798" hidden="1"/>
    <cellStyle name="Note 2 2 2" xfId="24316" hidden="1"/>
    <cellStyle name="Note 2 2 2" xfId="24135" hidden="1"/>
    <cellStyle name="Note 2 2 2" xfId="25073" hidden="1"/>
    <cellStyle name="Note 2 2 2" xfId="24981" hidden="1"/>
    <cellStyle name="Note 2 2 2" xfId="24445" hidden="1"/>
    <cellStyle name="Note 2 2 2" xfId="24832" hidden="1"/>
    <cellStyle name="Note 2 2 2" xfId="25063" hidden="1"/>
    <cellStyle name="Note 2 2 2" xfId="24134" hidden="1"/>
    <cellStyle name="Note 2 2 2" xfId="24404" hidden="1"/>
    <cellStyle name="Note 2 2 2" xfId="24320" hidden="1"/>
    <cellStyle name="Note 2 2 2" xfId="24413" hidden="1"/>
    <cellStyle name="Note 2 2 2" xfId="25074" hidden="1"/>
    <cellStyle name="Note 2 2 2" xfId="25078" hidden="1"/>
    <cellStyle name="Note 2 2 2" xfId="25090" hidden="1"/>
    <cellStyle name="Note 2 2 2" xfId="25132" hidden="1"/>
    <cellStyle name="Note 2 2 2" xfId="25099" hidden="1"/>
    <cellStyle name="Note 2 2 2" xfId="25118" hidden="1"/>
    <cellStyle name="Note 2 2 2" xfId="25117" hidden="1"/>
    <cellStyle name="Note 2 2 2" xfId="25097" hidden="1"/>
    <cellStyle name="Note 2 2 2" xfId="25120" hidden="1"/>
    <cellStyle name="Note 2 2 2" xfId="25128" hidden="1"/>
    <cellStyle name="Note 2 2 2" xfId="25096" hidden="1"/>
    <cellStyle name="Note 2 2 2" xfId="25121" hidden="1"/>
    <cellStyle name="Note 2 2 2" xfId="25122" hidden="1"/>
    <cellStyle name="Note 2 2 2" xfId="25124" hidden="1"/>
    <cellStyle name="Note 2 2 2" xfId="25127" hidden="1"/>
    <cellStyle name="Note 2 2 2" xfId="25123" hidden="1"/>
    <cellStyle name="Note 2 2 2" xfId="25113" hidden="1"/>
    <cellStyle name="Note 2 2 2" xfId="25095" hidden="1"/>
    <cellStyle name="Note 2 2 2" xfId="25108" hidden="1"/>
    <cellStyle name="Note 2 2 2" xfId="25098" hidden="1"/>
    <cellStyle name="Note 2 2 2" xfId="25119" hidden="1"/>
    <cellStyle name="Note 2 2 2" xfId="25129" hidden="1"/>
    <cellStyle name="Note 2 2 2" xfId="25114" hidden="1"/>
    <cellStyle name="Note 2 2 2" xfId="25102" hidden="1"/>
    <cellStyle name="Note 2 2 2" xfId="25112" hidden="1"/>
    <cellStyle name="Note 2 2 2" xfId="25125" hidden="1"/>
    <cellStyle name="Note 2 2 2" xfId="25135" hidden="1"/>
    <cellStyle name="Note 2 2 2" xfId="25140" hidden="1"/>
    <cellStyle name="Note 2 2 2" xfId="25139" hidden="1"/>
    <cellStyle name="Note 2 2 2" xfId="25146" hidden="1"/>
    <cellStyle name="Note 2 2 2" xfId="25144" hidden="1"/>
    <cellStyle name="Note 2 2 2" xfId="25145" hidden="1"/>
    <cellStyle name="Note 2 2 2" xfId="25147" hidden="1"/>
    <cellStyle name="Note 2 2 2" xfId="25143" hidden="1"/>
    <cellStyle name="Note 2 2 2" xfId="25142" hidden="1"/>
    <cellStyle name="Note 2 2 2" xfId="24249" hidden="1"/>
    <cellStyle name="Note 2 2 2" xfId="24466" hidden="1"/>
    <cellStyle name="Note 2 2 2" xfId="24683" hidden="1"/>
    <cellStyle name="Note 2 2 2" xfId="24289" hidden="1"/>
    <cellStyle name="Note 2 2 2" xfId="24729" hidden="1"/>
    <cellStyle name="Note 2 2 2" xfId="24202" hidden="1"/>
    <cellStyle name="Note 2 2 2" xfId="24809" hidden="1"/>
    <cellStyle name="Note 2 2 2" xfId="24286" hidden="1"/>
    <cellStyle name="Note 2 2 2" xfId="24687" hidden="1"/>
    <cellStyle name="Note 2 2 2" xfId="24360" hidden="1"/>
    <cellStyle name="Note 2 2 2" xfId="24539" hidden="1"/>
    <cellStyle name="Note 2 2 2" xfId="24359" hidden="1"/>
    <cellStyle name="Note 2 2 2" xfId="24694" hidden="1"/>
    <cellStyle name="Note 2 2 2" xfId="24615" hidden="1"/>
    <cellStyle name="Note 2 2 2" xfId="24351" hidden="1"/>
    <cellStyle name="Note 2 2 2" xfId="24141" hidden="1"/>
    <cellStyle name="Note 2 2 2" xfId="24901" hidden="1"/>
    <cellStyle name="Note 2 2 2" xfId="24439" hidden="1"/>
    <cellStyle name="Note 2 2 2" xfId="25055" hidden="1"/>
    <cellStyle name="Note 2 2 2" xfId="24547" hidden="1"/>
    <cellStyle name="Note 2 2 2" xfId="24964" hidden="1"/>
    <cellStyle name="Note 2 2 2" xfId="24288" hidden="1"/>
    <cellStyle name="Note 2 2 2" xfId="24183" hidden="1"/>
    <cellStyle name="Note 2 2 2" xfId="24869" hidden="1"/>
    <cellStyle name="Note 2 2 2" xfId="24453" hidden="1"/>
    <cellStyle name="Note 2 2 2" xfId="24368" hidden="1"/>
    <cellStyle name="Note 2 2 2" xfId="24495" hidden="1"/>
    <cellStyle name="Note 2 2 2" xfId="24347" hidden="1"/>
    <cellStyle name="Note 2 2 2" xfId="24396" hidden="1"/>
    <cellStyle name="Note 2 2 2" xfId="24727" hidden="1"/>
    <cellStyle name="Note 2 2 2" xfId="24786" hidden="1"/>
    <cellStyle name="Note 2 2 2" xfId="24599" hidden="1"/>
    <cellStyle name="Note 2 2 2" xfId="25170" hidden="1"/>
    <cellStyle name="Note 2 2 2" xfId="25210" hidden="1"/>
    <cellStyle name="Note 2 2 2" xfId="25178" hidden="1"/>
    <cellStyle name="Note 2 2 2" xfId="25196" hidden="1"/>
    <cellStyle name="Note 2 2 2" xfId="25195" hidden="1"/>
    <cellStyle name="Note 2 2 2" xfId="25176" hidden="1"/>
    <cellStyle name="Note 2 2 2" xfId="25198" hidden="1"/>
    <cellStyle name="Note 2 2 2" xfId="25206" hidden="1"/>
    <cellStyle name="Note 2 2 2" xfId="25175" hidden="1"/>
    <cellStyle name="Note 2 2 2" xfId="25199" hidden="1"/>
    <cellStyle name="Note 2 2 2" xfId="25200" hidden="1"/>
    <cellStyle name="Note 2 2 2" xfId="25202" hidden="1"/>
    <cellStyle name="Note 2 2 2" xfId="25205" hidden="1"/>
    <cellStyle name="Note 2 2 2" xfId="25201" hidden="1"/>
    <cellStyle name="Note 2 2 2" xfId="25192" hidden="1"/>
    <cellStyle name="Note 2 2 2" xfId="25174" hidden="1"/>
    <cellStyle name="Note 2 2 2" xfId="25187" hidden="1"/>
    <cellStyle name="Note 2 2 2" xfId="25177" hidden="1"/>
    <cellStyle name="Note 2 2 2" xfId="25197" hidden="1"/>
    <cellStyle name="Note 2 2 2" xfId="25207" hidden="1"/>
    <cellStyle name="Note 2 2 2" xfId="25193" hidden="1"/>
    <cellStyle name="Note 2 2 2" xfId="25181" hidden="1"/>
    <cellStyle name="Note 2 2 2" xfId="25191" hidden="1"/>
    <cellStyle name="Note 2 2 2" xfId="25203" hidden="1"/>
    <cellStyle name="Note 2 2 2" xfId="25213" hidden="1"/>
    <cellStyle name="Note 2 2 2" xfId="25219" hidden="1"/>
    <cellStyle name="Note 2 2 2" xfId="25218" hidden="1"/>
    <cellStyle name="Note 2 2 2" xfId="25227" hidden="1"/>
    <cellStyle name="Note 2 2 2" xfId="25222" hidden="1"/>
    <cellStyle name="Note 2 2 2" xfId="25224" hidden="1"/>
    <cellStyle name="Note 2 2 2" xfId="25228" hidden="1"/>
    <cellStyle name="Note 2 2 2" xfId="25221" hidden="1"/>
    <cellStyle name="Note 2 2 2" xfId="25220" hidden="1"/>
    <cellStyle name="Note 2 2 2" xfId="25154" hidden="1"/>
    <cellStyle name="Note 2 2 2" xfId="25152" hidden="1"/>
    <cellStyle name="Note 2 2 2" xfId="24983" hidden="1"/>
    <cellStyle name="Note 2 2 2" xfId="24131" hidden="1"/>
    <cellStyle name="Note 2 2 2" xfId="24773" hidden="1"/>
    <cellStyle name="Note 2 2 2" xfId="24544" hidden="1"/>
    <cellStyle name="Note 2 2 2" xfId="24804" hidden="1"/>
    <cellStyle name="Note 2 2 2" xfId="24978" hidden="1"/>
    <cellStyle name="Note 2 2 2" xfId="24272" hidden="1"/>
    <cellStyle name="Note 2 2 2" xfId="24170" hidden="1"/>
    <cellStyle name="Note 2 2 2" xfId="24564" hidden="1"/>
    <cellStyle name="Note 2 2 2" xfId="25150" hidden="1"/>
    <cellStyle name="Note 2 2 2" xfId="24507" hidden="1"/>
    <cellStyle name="Note 2 2 2" xfId="24828" hidden="1"/>
    <cellStyle name="Note 2 2 2" xfId="24486" hidden="1"/>
    <cellStyle name="Note 2 2 2" xfId="24668" hidden="1"/>
    <cellStyle name="Note 2 2 2" xfId="24279" hidden="1"/>
    <cellStyle name="Note 2 2 2" xfId="24681" hidden="1"/>
    <cellStyle name="Note 2 2 2" xfId="24412" hidden="1"/>
    <cellStyle name="Note 2 2 2" xfId="24693" hidden="1"/>
    <cellStyle name="Note 2 2 2" xfId="24325" hidden="1"/>
    <cellStyle name="Note 2 2 2" xfId="25079" hidden="1"/>
    <cellStyle name="Note 2 2 2" xfId="24757" hidden="1"/>
    <cellStyle name="Note 2 2 2" xfId="24754" hidden="1"/>
    <cellStyle name="Note 2 2 2" xfId="24410" hidden="1"/>
    <cellStyle name="Note 2 2 2" xfId="24327" hidden="1"/>
    <cellStyle name="Note 2 2 2" xfId="24419" hidden="1"/>
    <cellStyle name="Note 2 2 2" xfId="24686" hidden="1"/>
    <cellStyle name="Note 2 2 2" xfId="25156" hidden="1"/>
    <cellStyle name="Note 2 2 2" xfId="24276" hidden="1"/>
    <cellStyle name="Note 2 2 2" xfId="24699" hidden="1"/>
    <cellStyle name="Note 2 2 2" xfId="25248" hidden="1"/>
    <cellStyle name="Note 2 2 2" xfId="25288" hidden="1"/>
    <cellStyle name="Note 2 2 2" xfId="25256" hidden="1"/>
    <cellStyle name="Note 2 2 2" xfId="25275" hidden="1"/>
    <cellStyle name="Note 2 2 2" xfId="25274" hidden="1"/>
    <cellStyle name="Note 2 2 2" xfId="25254" hidden="1"/>
    <cellStyle name="Note 2 2 2" xfId="25277" hidden="1"/>
    <cellStyle name="Note 2 2 2" xfId="25285" hidden="1"/>
    <cellStyle name="Note 2 2 2" xfId="25253" hidden="1"/>
    <cellStyle name="Note 2 2 2" xfId="25278" hidden="1"/>
    <cellStyle name="Note 2 2 2" xfId="25279" hidden="1"/>
    <cellStyle name="Note 2 2 2" xfId="25281" hidden="1"/>
    <cellStyle name="Note 2 2 2" xfId="25284" hidden="1"/>
    <cellStyle name="Note 2 2 2" xfId="25280" hidden="1"/>
    <cellStyle name="Note 2 2 2" xfId="25271" hidden="1"/>
    <cellStyle name="Note 2 2 2" xfId="25252" hidden="1"/>
    <cellStyle name="Note 2 2 2" xfId="25265" hidden="1"/>
    <cellStyle name="Note 2 2 2" xfId="25255" hidden="1"/>
    <cellStyle name="Note 2 2 2" xfId="25276" hidden="1"/>
    <cellStyle name="Note 2 2 2" xfId="25286" hidden="1"/>
    <cellStyle name="Note 2 2 2" xfId="25272" hidden="1"/>
    <cellStyle name="Note 2 2 2" xfId="25259" hidden="1"/>
    <cellStyle name="Note 2 2 2" xfId="25269" hidden="1"/>
    <cellStyle name="Note 2 2 2" xfId="25282" hidden="1"/>
    <cellStyle name="Note 2 2 2" xfId="25291" hidden="1"/>
    <cellStyle name="Note 2 2 2" xfId="25295" hidden="1"/>
    <cellStyle name="Note 2 2 2" xfId="25294" hidden="1"/>
    <cellStyle name="Note 2 2 2" xfId="25301" hidden="1"/>
    <cellStyle name="Note 2 2 2" xfId="25298" hidden="1"/>
    <cellStyle name="Note 2 2 2" xfId="25299" hidden="1"/>
    <cellStyle name="Note 2 2 2" xfId="25302" hidden="1"/>
    <cellStyle name="Note 2 2 2" xfId="25297" hidden="1"/>
    <cellStyle name="Note 2 2 2" xfId="25296" hidden="1"/>
    <cellStyle name="Note 2 2 2" xfId="24481" hidden="1"/>
    <cellStyle name="Note 2 2 2" xfId="24760" hidden="1"/>
    <cellStyle name="Note 2 2 2" xfId="24807" hidden="1"/>
    <cellStyle name="Note 2 2 2" xfId="25226" hidden="1"/>
    <cellStyle name="Note 2 2 2" xfId="24739" hidden="1"/>
    <cellStyle name="Note 2 2 2" xfId="24730" hidden="1"/>
    <cellStyle name="Note 2 2 2" xfId="24451" hidden="1"/>
    <cellStyle name="Note 2 2 2" xfId="25316" hidden="1"/>
    <cellStyle name="Note 2 2 2" xfId="25080" hidden="1"/>
    <cellStyle name="Note 2 2 2" xfId="24485" hidden="1"/>
    <cellStyle name="Note 2 2 2" xfId="24618" hidden="1"/>
    <cellStyle name="Note 2 2 2" xfId="25311" hidden="1"/>
    <cellStyle name="Note 2 2 2" xfId="24250" hidden="1"/>
    <cellStyle name="Note 2 2 2" xfId="24546" hidden="1"/>
    <cellStyle name="Note 2 2 2" xfId="24841" hidden="1"/>
    <cellStyle name="Note 2 2 2" xfId="24308" hidden="1"/>
    <cellStyle name="Note 2 2 2" xfId="24714" hidden="1"/>
    <cellStyle name="Note 2 2 2" xfId="24300" hidden="1"/>
    <cellStyle name="Note 2 2 2" xfId="24970" hidden="1"/>
    <cellStyle name="Note 2 2 2" xfId="24160" hidden="1"/>
    <cellStyle name="Note 2 2 2" xfId="24280" hidden="1"/>
    <cellStyle name="Note 2 2 2" xfId="24742" hidden="1"/>
    <cellStyle name="Note 2 2 2" xfId="24200" hidden="1"/>
    <cellStyle name="Note 2 2 2" xfId="24185" hidden="1"/>
    <cellStyle name="Note 2 2 2" xfId="24883" hidden="1"/>
    <cellStyle name="Note 2 2 2" xfId="24139" hidden="1"/>
    <cellStyle name="Note 2 2 2" xfId="24685" hidden="1"/>
    <cellStyle name="Note 2 2 2" xfId="24856" hidden="1"/>
    <cellStyle name="Note 2 2 2" xfId="24671" hidden="1"/>
    <cellStyle name="Note 2 2 2" xfId="24563" hidden="1"/>
    <cellStyle name="Note 2 2 2" xfId="24422" hidden="1"/>
    <cellStyle name="Note 2 2 2" xfId="24549" hidden="1"/>
    <cellStyle name="Note 2 2 2" xfId="25331" hidden="1"/>
    <cellStyle name="Note 2 2 2" xfId="25374" hidden="1"/>
    <cellStyle name="Note 2 2 2" xfId="25339" hidden="1"/>
    <cellStyle name="Note 2 2 2" xfId="25358" hidden="1"/>
    <cellStyle name="Note 2 2 2" xfId="25357" hidden="1"/>
    <cellStyle name="Note 2 2 2" xfId="25337" hidden="1"/>
    <cellStyle name="Note 2 2 2" xfId="25361" hidden="1"/>
    <cellStyle name="Note 2 2 2" xfId="25370" hidden="1"/>
    <cellStyle name="Note 2 2 2" xfId="25336" hidden="1"/>
    <cellStyle name="Note 2 2 2" xfId="25362" hidden="1"/>
    <cellStyle name="Note 2 2 2" xfId="25363" hidden="1"/>
    <cellStyle name="Note 2 2 2" xfId="25365" hidden="1"/>
    <cellStyle name="Note 2 2 2" xfId="25369" hidden="1"/>
    <cellStyle name="Note 2 2 2" xfId="25364" hidden="1"/>
    <cellStyle name="Note 2 2 2" xfId="25354" hidden="1"/>
    <cellStyle name="Note 2 2 2" xfId="25335" hidden="1"/>
    <cellStyle name="Note 2 2 2" xfId="25349" hidden="1"/>
    <cellStyle name="Note 2 2 2" xfId="25338" hidden="1"/>
    <cellStyle name="Note 2 2 2" xfId="25359" hidden="1"/>
    <cellStyle name="Note 2 2 2" xfId="25371" hidden="1"/>
    <cellStyle name="Note 2 2 2" xfId="25355" hidden="1"/>
    <cellStyle name="Note 2 2 2" xfId="25342" hidden="1"/>
    <cellStyle name="Note 2 2 2" xfId="25353" hidden="1"/>
    <cellStyle name="Note 2 2 2" xfId="25367" hidden="1"/>
    <cellStyle name="Note 2 2 2" xfId="25377" hidden="1"/>
    <cellStyle name="Note 2 2 2" xfId="25382" hidden="1"/>
    <cellStyle name="Note 2 2 2" xfId="25381" hidden="1"/>
    <cellStyle name="Note 2 2 2" xfId="25388" hidden="1"/>
    <cellStyle name="Note 2 2 2" xfId="25385" hidden="1"/>
    <cellStyle name="Note 2 2 2" xfId="25386" hidden="1"/>
    <cellStyle name="Note 2 2 2" xfId="25389" hidden="1"/>
    <cellStyle name="Note 2 2 2" xfId="25384" hidden="1"/>
    <cellStyle name="Note 2 2 2" xfId="25383" hidden="1"/>
    <cellStyle name="Note 2 2 2" xfId="24801" hidden="1"/>
    <cellStyle name="Note 2 2 2" xfId="25399" hidden="1"/>
    <cellStyle name="Note 2 2 2" xfId="24494" hidden="1"/>
    <cellStyle name="Note 2 2 2" xfId="24254" hidden="1"/>
    <cellStyle name="Note 2 2 2" xfId="24265" hidden="1"/>
    <cellStyle name="Note 2 2 2" xfId="24621" hidden="1"/>
    <cellStyle name="Note 2 2 2" xfId="24755" hidden="1"/>
    <cellStyle name="Note 2 2 2" xfId="24430" hidden="1"/>
    <cellStyle name="Note 2 2 2" xfId="24554" hidden="1"/>
    <cellStyle name="Note 2 2 2" xfId="24659" hidden="1"/>
    <cellStyle name="Note 2 2 2" xfId="24353" hidden="1"/>
    <cellStyle name="Note 2 2 2" xfId="24700" hidden="1"/>
    <cellStyle name="Note 2 2 2" xfId="24296" hidden="1"/>
    <cellStyle name="Note 2 2 2" xfId="24480" hidden="1"/>
    <cellStyle name="Note 2 2 2" xfId="24806" hidden="1"/>
    <cellStyle name="Note 2 2 2" xfId="25082" hidden="1"/>
    <cellStyle name="Note 2 2 2" xfId="24203" hidden="1"/>
    <cellStyle name="Note 2 2 2" xfId="24537" hidden="1"/>
    <cellStyle name="Note 2 2 2" xfId="24298" hidden="1"/>
    <cellStyle name="Note 2 2 2" xfId="24958" hidden="1"/>
    <cellStyle name="Note 2 2 2" xfId="24409" hidden="1"/>
    <cellStyle name="Note 2 2 2" xfId="24750" hidden="1"/>
    <cellStyle name="Note 2 2 2" xfId="24252" hidden="1"/>
    <cellStyle name="Note 2 2 2" xfId="24538" hidden="1"/>
    <cellStyle name="Note 2 2 2" xfId="24173" hidden="1"/>
    <cellStyle name="Note 2 2 2" xfId="24227" hidden="1"/>
    <cellStyle name="Note 2 2 2" xfId="24826" hidden="1"/>
    <cellStyle name="Note 2 2 2" xfId="24744" hidden="1"/>
    <cellStyle name="Note 2 2 2" xfId="24263" hidden="1"/>
    <cellStyle name="Note 2 2 2" xfId="24988" hidden="1"/>
    <cellStyle name="Note 2 2 2" xfId="25402" hidden="1"/>
    <cellStyle name="Note 2 2 2" xfId="25417" hidden="1"/>
    <cellStyle name="Note 2 2 2" xfId="25454" hidden="1"/>
    <cellStyle name="Note 2 2 2" xfId="25425" hidden="1"/>
    <cellStyle name="Note 2 2 2" xfId="25441" hidden="1"/>
    <cellStyle name="Note 2 2 2" xfId="25440" hidden="1"/>
    <cellStyle name="Note 2 2 2" xfId="25423" hidden="1"/>
    <cellStyle name="Note 2 2 2" xfId="25443" hidden="1"/>
    <cellStyle name="Note 2 2 2" xfId="25451" hidden="1"/>
    <cellStyle name="Note 2 2 2" xfId="25422" hidden="1"/>
    <cellStyle name="Note 2 2 2" xfId="25444" hidden="1"/>
    <cellStyle name="Note 2 2 2" xfId="25445" hidden="1"/>
    <cellStyle name="Note 2 2 2" xfId="25447" hidden="1"/>
    <cellStyle name="Note 2 2 2" xfId="25450" hidden="1"/>
    <cellStyle name="Note 2 2 2" xfId="25446" hidden="1"/>
    <cellStyle name="Note 2 2 2" xfId="25438" hidden="1"/>
    <cellStyle name="Note 2 2 2" xfId="25421" hidden="1"/>
    <cellStyle name="Note 2 2 2" xfId="25433" hidden="1"/>
    <cellStyle name="Note 2 2 2" xfId="25424" hidden="1"/>
    <cellStyle name="Note 2 2 2" xfId="25442" hidden="1"/>
    <cellStyle name="Note 2 2 2" xfId="25452" hidden="1"/>
    <cellStyle name="Note 2 2 2" xfId="25439" hidden="1"/>
    <cellStyle name="Note 2 2 2" xfId="25427" hidden="1"/>
    <cellStyle name="Note 2 2 2" xfId="25437" hidden="1"/>
    <cellStyle name="Note 2 2 2" xfId="25448" hidden="1"/>
    <cellStyle name="Note 2 2 2" xfId="25457" hidden="1"/>
    <cellStyle name="Note 2 2 2" xfId="25461" hidden="1"/>
    <cellStyle name="Note 2 2 2" xfId="25460" hidden="1"/>
    <cellStyle name="Note 2 2 2" xfId="25468" hidden="1"/>
    <cellStyle name="Note 2 2 2" xfId="25464" hidden="1"/>
    <cellStyle name="Note 2 2 2" xfId="25466" hidden="1"/>
    <cellStyle name="Note 2 2 2" xfId="25469" hidden="1"/>
    <cellStyle name="Note 2 2 2" xfId="25463" hidden="1"/>
    <cellStyle name="Note 2 2 2" xfId="25462" hidden="1"/>
    <cellStyle name="Note 2 2 2" xfId="24628" hidden="1"/>
    <cellStyle name="Note 2 2 2" xfId="25234" hidden="1"/>
    <cellStyle name="Note 2 2 2" xfId="24643" hidden="1"/>
    <cellStyle name="Note 2 2 2" xfId="24214" hidden="1"/>
    <cellStyle name="Note 2 2 2" xfId="24653" hidden="1"/>
    <cellStyle name="Note 2 2 2" xfId="24800" hidden="1"/>
    <cellStyle name="Note 2 2 2" xfId="24511" hidden="1"/>
    <cellStyle name="Note 2 2 2" xfId="24734" hidden="1"/>
    <cellStyle name="Note 2 2 2" xfId="24465" hidden="1"/>
    <cellStyle name="Note 2 2 2" xfId="24596" hidden="1"/>
    <cellStyle name="Note 2 2 2" xfId="25161" hidden="1"/>
    <cellStyle name="Note 2 2 2" xfId="24980" hidden="1"/>
    <cellStyle name="Note 2 2 2" xfId="24373" hidden="1"/>
    <cellStyle name="Note 2 2 2" xfId="25303" hidden="1"/>
    <cellStyle name="Note 2 2 2" xfId="24285" hidden="1"/>
    <cellStyle name="Note 2 2 2" xfId="25345" hidden="1"/>
    <cellStyle name="Note 2 2 2" xfId="24275" hidden="1"/>
    <cellStyle name="Note 2 2 2" xfId="24540" hidden="1"/>
    <cellStyle name="Note 2 2 2" xfId="25307" hidden="1"/>
    <cellStyle name="Note 2 2 2" xfId="24365" hidden="1"/>
    <cellStyle name="Note 2 2 2" xfId="24531" hidden="1"/>
    <cellStyle name="Note 2 2 2" xfId="24184" hidden="1"/>
    <cellStyle name="Note 2 2 2" xfId="24437" hidden="1"/>
    <cellStyle name="Note 2 2 2" xfId="24256" hidden="1"/>
    <cellStyle name="Note 2 2 2" xfId="24449" hidden="1"/>
    <cellStyle name="Note 2 2 2" xfId="24695" hidden="1"/>
    <cellStyle name="Note 2 2 2" xfId="25059" hidden="1"/>
    <cellStyle name="Note 2 2 2" xfId="24660" hidden="1"/>
    <cellStyle name="Note 2 2 2" xfId="24761" hidden="1"/>
    <cellStyle name="Note 2 2 2" xfId="24802" hidden="1"/>
    <cellStyle name="Note 2 2 2" xfId="24211" hidden="1"/>
    <cellStyle name="Note 2 2 2" xfId="25474" hidden="1"/>
    <cellStyle name="Note 2 2 2" xfId="25482" hidden="1"/>
    <cellStyle name="Note 2 2 2" xfId="25516" hidden="1"/>
    <cellStyle name="Note 2 2 2" xfId="25490" hidden="1"/>
    <cellStyle name="Note 2 2 2" xfId="25503" hidden="1"/>
    <cellStyle name="Note 2 2 2" xfId="25502" hidden="1"/>
    <cellStyle name="Note 2 2 2" xfId="25488" hidden="1"/>
    <cellStyle name="Note 2 2 2" xfId="25505" hidden="1"/>
    <cellStyle name="Note 2 2 2" xfId="25513" hidden="1"/>
    <cellStyle name="Note 2 2 2" xfId="25487" hidden="1"/>
    <cellStyle name="Note 2 2 2" xfId="25506" hidden="1"/>
    <cellStyle name="Note 2 2 2" xfId="25507" hidden="1"/>
    <cellStyle name="Note 2 2 2" xfId="25509" hidden="1"/>
    <cellStyle name="Note 2 2 2" xfId="25512" hidden="1"/>
    <cellStyle name="Note 2 2 2" xfId="25508" hidden="1"/>
    <cellStyle name="Note 2 2 2" xfId="25500" hidden="1"/>
    <cellStyle name="Note 2 2 2" xfId="25486" hidden="1"/>
    <cellStyle name="Note 2 2 2" xfId="25496" hidden="1"/>
    <cellStyle name="Note 2 2 2" xfId="25489" hidden="1"/>
    <cellStyle name="Note 2 2 2" xfId="25504" hidden="1"/>
    <cellStyle name="Note 2 2 2" xfId="25514" hidden="1"/>
    <cellStyle name="Note 2 2 2" xfId="25501" hidden="1"/>
    <cellStyle name="Note 2 2 2" xfId="25492" hidden="1"/>
    <cellStyle name="Note 2 2 2" xfId="25499" hidden="1"/>
    <cellStyle name="Note 2 2 2" xfId="25510" hidden="1"/>
    <cellStyle name="Note 2 2 2" xfId="25519" hidden="1"/>
    <cellStyle name="Note 2 2 2" xfId="25523" hidden="1"/>
    <cellStyle name="Note 2 2 2" xfId="25522" hidden="1"/>
    <cellStyle name="Note 2 2 2" xfId="25528" hidden="1"/>
    <cellStyle name="Note 2 2 2" xfId="25526" hidden="1"/>
    <cellStyle name="Note 2 2 2" xfId="25527" hidden="1"/>
    <cellStyle name="Note 2 2 2" xfId="25529" hidden="1"/>
    <cellStyle name="Note 2 2 2" xfId="25525" hidden="1"/>
    <cellStyle name="Note 2 2 2" xfId="25524" hidden="1"/>
    <cellStyle name="Note 2 2 2" xfId="13640" hidden="1"/>
    <cellStyle name="Note 2 2 2" xfId="6021" hidden="1"/>
    <cellStyle name="Note 2 2 2" xfId="5927" hidden="1"/>
    <cellStyle name="Note 2 2 2" xfId="7361" hidden="1"/>
    <cellStyle name="Note 2 2 2" xfId="6963" hidden="1"/>
    <cellStyle name="Note 2 2 2" xfId="24082" hidden="1"/>
    <cellStyle name="Note 2 2 2" xfId="24072" hidden="1"/>
    <cellStyle name="Note 2 2 2" xfId="22540" hidden="1"/>
    <cellStyle name="Note 2 2 2" xfId="22639" hidden="1"/>
    <cellStyle name="Note 2 2 2" xfId="21122" hidden="1"/>
    <cellStyle name="Note 2 2 2" xfId="19695" hidden="1"/>
    <cellStyle name="Note 2 2 2" xfId="5908" hidden="1"/>
    <cellStyle name="Note 2 2 2" xfId="19618" hidden="1"/>
    <cellStyle name="Note 2 2 2" xfId="19582" hidden="1"/>
    <cellStyle name="Note 2 2 2" xfId="9647" hidden="1"/>
    <cellStyle name="Note 2 2 2" xfId="16607" hidden="1"/>
    <cellStyle name="Note 2 2 2" xfId="6636" hidden="1"/>
    <cellStyle name="Note 2 2 2" xfId="21105" hidden="1"/>
    <cellStyle name="Note 2 2 2" xfId="22227" hidden="1"/>
    <cellStyle name="Note 2 2 2" xfId="15170" hidden="1"/>
    <cellStyle name="Note 2 2 2" xfId="6557" hidden="1"/>
    <cellStyle name="Note 2 2 2" xfId="19654" hidden="1"/>
    <cellStyle name="Note 2 2 2" xfId="7503" hidden="1"/>
    <cellStyle name="Note 2 2 2" xfId="21117" hidden="1"/>
    <cellStyle name="Note 2 2 2" xfId="13683" hidden="1"/>
    <cellStyle name="Note 2 2 2" xfId="17133" hidden="1"/>
    <cellStyle name="Note 2 2 2" xfId="21984" hidden="1"/>
    <cellStyle name="Note 2 2 2" xfId="7465" hidden="1"/>
    <cellStyle name="Note 2 2 2" xfId="7388" hidden="1"/>
    <cellStyle name="Note 2 2 2" xfId="6275" hidden="1"/>
    <cellStyle name="Note 2 2 2" xfId="22544" hidden="1"/>
    <cellStyle name="Note 2 2 2" xfId="19646" hidden="1"/>
    <cellStyle name="Note 2 2 2" xfId="7174" hidden="1"/>
    <cellStyle name="Note 2 2 2" xfId="6482" hidden="1"/>
    <cellStyle name="Note 2 2 2" xfId="7646" hidden="1"/>
    <cellStyle name="Note 2 2 2" xfId="13679" hidden="1"/>
    <cellStyle name="Note 2 2 2" xfId="5740" hidden="1"/>
    <cellStyle name="Note 2 2 2" xfId="6350" hidden="1"/>
    <cellStyle name="Note 2 2 2" xfId="17072" hidden="1"/>
    <cellStyle name="Note 2 2 2" xfId="19801" hidden="1"/>
    <cellStyle name="Note 2 2 2" xfId="7055" hidden="1"/>
    <cellStyle name="Note 2 2 2" xfId="6090" hidden="1"/>
    <cellStyle name="Note 2 2 2" xfId="7749" hidden="1"/>
    <cellStyle name="Note 2 2 2" xfId="8033" hidden="1"/>
    <cellStyle name="Note 2 2 2" xfId="7049" hidden="1"/>
    <cellStyle name="Note 2 2 2" xfId="6813" hidden="1"/>
    <cellStyle name="Note 2 2 2" xfId="13708" hidden="1"/>
    <cellStyle name="Note 2 2 2" xfId="21147" hidden="1"/>
    <cellStyle name="Note 2 2 2" xfId="18126" hidden="1"/>
    <cellStyle name="Note 2 2 2" xfId="7281" hidden="1"/>
    <cellStyle name="Note 2 2 2" xfId="21297" hidden="1"/>
    <cellStyle name="Note 2 2 2" xfId="5960" hidden="1"/>
    <cellStyle name="Note 2 2 2" xfId="5971" hidden="1"/>
    <cellStyle name="Note 2 2 2" xfId="10712" hidden="1"/>
    <cellStyle name="Note 2 2 2" xfId="19573" hidden="1"/>
    <cellStyle name="Note 2 2 2" xfId="10664" hidden="1"/>
    <cellStyle name="Note 2 2 2" xfId="7766" hidden="1"/>
    <cellStyle name="Note 2 2 2" xfId="6342" hidden="1"/>
    <cellStyle name="Note 2 2 2" xfId="9246" hidden="1"/>
    <cellStyle name="Note 2 2 2" xfId="7712" hidden="1"/>
    <cellStyle name="Note 2 2 2" xfId="18195" hidden="1"/>
    <cellStyle name="Note 2 2 2" xfId="12171" hidden="1"/>
    <cellStyle name="Note 2 2 2" xfId="12181" hidden="1"/>
    <cellStyle name="Note 2 2 2" xfId="7004" hidden="1"/>
    <cellStyle name="Note 2 2 2" xfId="25906" hidden="1"/>
    <cellStyle name="Note 2 2 2" xfId="26056" hidden="1"/>
    <cellStyle name="Note 2 2 2" xfId="26061" hidden="1"/>
    <cellStyle name="Note 2 2 2" xfId="26062" hidden="1"/>
    <cellStyle name="Note 2 2 2" xfId="26079" hidden="1"/>
    <cellStyle name="Note 2 2 2" xfId="26064" hidden="1"/>
    <cellStyle name="Note 2 2 2" xfId="26065" hidden="1"/>
    <cellStyle name="Note 2 2 2" xfId="26072" hidden="1"/>
    <cellStyle name="Note 2 2 2" xfId="26259" hidden="1"/>
    <cellStyle name="Note 2 2 2" xfId="26297" hidden="1"/>
    <cellStyle name="Note 2 2 2" xfId="26099" hidden="1"/>
    <cellStyle name="Note 2 2 2" xfId="26085" hidden="1"/>
    <cellStyle name="Note 2 2 2" xfId="26089" hidden="1"/>
    <cellStyle name="Note 2 2 2" xfId="26299" hidden="1"/>
    <cellStyle name="Note 2 2 2" xfId="26081" hidden="1"/>
    <cellStyle name="Note 2 2 2" xfId="26290" hidden="1"/>
    <cellStyle name="Note 2 2 2" xfId="26294" hidden="1"/>
    <cellStyle name="Note 2 2 2" xfId="26090" hidden="1"/>
    <cellStyle name="Note 2 2 2" xfId="26084" hidden="1"/>
    <cellStyle name="Note 2 2 2" xfId="26316" hidden="1"/>
    <cellStyle name="Note 2 2 2" xfId="26321" hidden="1"/>
    <cellStyle name="Note 2 2 2" xfId="26318" hidden="1"/>
    <cellStyle name="Note 2 2 2" xfId="26319" hidden="1"/>
    <cellStyle name="Note 2 2 2" xfId="26313" hidden="1"/>
    <cellStyle name="Note 2 2 2" xfId="26308" hidden="1"/>
    <cellStyle name="Note 2 2 2" xfId="26315" hidden="1"/>
    <cellStyle name="Note 2 2 2" xfId="26311" hidden="1"/>
    <cellStyle name="Note 2 2 2" xfId="26307" hidden="1"/>
    <cellStyle name="Note 2 2 2" xfId="26320" hidden="1"/>
    <cellStyle name="Note 2 2 2" xfId="26322" hidden="1"/>
    <cellStyle name="Note 2 2 2" xfId="26326" hidden="1"/>
    <cellStyle name="Note 2 2 2" xfId="26341" hidden="1"/>
    <cellStyle name="Note 2 2 2" xfId="26383" hidden="1"/>
    <cellStyle name="Note 2 2 2" xfId="26350" hidden="1"/>
    <cellStyle name="Note 2 2 2" xfId="26369" hidden="1"/>
    <cellStyle name="Note 2 2 2" xfId="26368" hidden="1"/>
    <cellStyle name="Note 2 2 2" xfId="26348" hidden="1"/>
    <cellStyle name="Note 2 2 2" xfId="26372" hidden="1"/>
    <cellStyle name="Note 2 2 2" xfId="26380" hidden="1"/>
    <cellStyle name="Note 2 2 2" xfId="26347" hidden="1"/>
    <cellStyle name="Note 2 2 2" xfId="26373" hidden="1"/>
    <cellStyle name="Note 2 2 2" xfId="26374" hidden="1"/>
    <cellStyle name="Note 2 2 2" xfId="26376" hidden="1"/>
    <cellStyle name="Note 2 2 2" xfId="26379" hidden="1"/>
    <cellStyle name="Note 2 2 2" xfId="26375" hidden="1"/>
    <cellStyle name="Note 2 2 2" xfId="26366" hidden="1"/>
    <cellStyle name="Note 2 2 2" xfId="26346" hidden="1"/>
    <cellStyle name="Note 2 2 2" xfId="26360" hidden="1"/>
    <cellStyle name="Note 2 2 2" xfId="26349" hidden="1"/>
    <cellStyle name="Note 2 2 2" xfId="26370" hidden="1"/>
    <cellStyle name="Note 2 2 2" xfId="26381" hidden="1"/>
    <cellStyle name="Note 2 2 2" xfId="26367" hidden="1"/>
    <cellStyle name="Note 2 2 2" xfId="26353" hidden="1"/>
    <cellStyle name="Note 2 2 2" xfId="26364" hidden="1"/>
    <cellStyle name="Note 2 2 2" xfId="26377" hidden="1"/>
    <cellStyle name="Note 2 2 2" xfId="26386" hidden="1"/>
    <cellStyle name="Note 2 2 2" xfId="26391" hidden="1"/>
    <cellStyle name="Note 2 2 2" xfId="26390" hidden="1"/>
    <cellStyle name="Note 2 2 2" xfId="26398" hidden="1"/>
    <cellStyle name="Note 2 2 2" xfId="26394" hidden="1"/>
    <cellStyle name="Note 2 2 2" xfId="26395" hidden="1"/>
    <cellStyle name="Note 2 2 2" xfId="26399" hidden="1"/>
    <cellStyle name="Note 2 2 2" xfId="26393" hidden="1"/>
    <cellStyle name="Note 2 2 2" xfId="26392" hidden="1"/>
    <cellStyle name="Note 2 2 2" xfId="25903" hidden="1"/>
    <cellStyle name="Note 2 2 2" xfId="26224" hidden="1"/>
    <cellStyle name="Note 2 2 2" xfId="26192" hidden="1"/>
    <cellStyle name="Note 2 2 2" xfId="26430" hidden="1"/>
    <cellStyle name="Note 2 2 2" xfId="26414" hidden="1"/>
    <cellStyle name="Note 2 2 2" xfId="25657" hidden="1"/>
    <cellStyle name="Note 2 2 2" xfId="26331" hidden="1"/>
    <cellStyle name="Note 2 2 2" xfId="26191" hidden="1"/>
    <cellStyle name="Note 2 2 2" xfId="25644" hidden="1"/>
    <cellStyle name="Note 2 2 2" xfId="25914" hidden="1"/>
    <cellStyle name="Note 2 2 2" xfId="26168" hidden="1"/>
    <cellStyle name="Note 2 2 2" xfId="25881" hidden="1"/>
    <cellStyle name="Note 2 2 2" xfId="25652" hidden="1"/>
    <cellStyle name="Note 2 2 2" xfId="5972" hidden="1"/>
    <cellStyle name="Note 2 2 2" xfId="25723" hidden="1"/>
    <cellStyle name="Note 2 2 2" xfId="25654" hidden="1"/>
    <cellStyle name="Note 2 2 2" xfId="25728" hidden="1"/>
    <cellStyle name="Note 2 2 2" xfId="26169" hidden="1"/>
    <cellStyle name="Note 2 2 2" xfId="25944" hidden="1"/>
    <cellStyle name="Note 2 2 2" xfId="25642" hidden="1"/>
    <cellStyle name="Note 2 2 2" xfId="25716" hidden="1"/>
    <cellStyle name="Note 2 2 2" xfId="26161" hidden="1"/>
    <cellStyle name="Note 2 2 2" xfId="25714" hidden="1"/>
    <cellStyle name="Note 2 2 2" xfId="26162" hidden="1"/>
    <cellStyle name="Note 2 2 2" xfId="26164" hidden="1"/>
    <cellStyle name="Note 2 2 2" xfId="25719" hidden="1"/>
    <cellStyle name="Note 2 2 2" xfId="25717" hidden="1"/>
    <cellStyle name="Note 2 2 2" xfId="26165" hidden="1"/>
    <cellStyle name="Note 2 2 2" xfId="25666" hidden="1"/>
    <cellStyle name="Note 2 2 2" xfId="25715" hidden="1"/>
    <cellStyle name="Note 2 2 2" xfId="25712" hidden="1"/>
    <cellStyle name="Note 2 2 2" xfId="6167" hidden="1"/>
    <cellStyle name="Note 2 2 2" xfId="26445" hidden="1"/>
    <cellStyle name="Note 2 2 2" xfId="26483" hidden="1"/>
    <cellStyle name="Note 2 2 2" xfId="26453" hidden="1"/>
    <cellStyle name="Note 2 2 2" xfId="26470" hidden="1"/>
    <cellStyle name="Note 2 2 2" xfId="26469" hidden="1"/>
    <cellStyle name="Note 2 2 2" xfId="26451" hidden="1"/>
    <cellStyle name="Note 2 2 2" xfId="26472" hidden="1"/>
    <cellStyle name="Note 2 2 2" xfId="26480" hidden="1"/>
    <cellStyle name="Note 2 2 2" xfId="26450" hidden="1"/>
    <cellStyle name="Note 2 2 2" xfId="26473" hidden="1"/>
    <cellStyle name="Note 2 2 2" xfId="26474" hidden="1"/>
    <cellStyle name="Note 2 2 2" xfId="26476" hidden="1"/>
    <cellStyle name="Note 2 2 2" xfId="26479" hidden="1"/>
    <cellStyle name="Note 2 2 2" xfId="26475" hidden="1"/>
    <cellStyle name="Note 2 2 2" xfId="26467" hidden="1"/>
    <cellStyle name="Note 2 2 2" xfId="26449" hidden="1"/>
    <cellStyle name="Note 2 2 2" xfId="26462" hidden="1"/>
    <cellStyle name="Note 2 2 2" xfId="26452" hidden="1"/>
    <cellStyle name="Note 2 2 2" xfId="26471" hidden="1"/>
    <cellStyle name="Note 2 2 2" xfId="26481" hidden="1"/>
    <cellStyle name="Note 2 2 2" xfId="26468" hidden="1"/>
    <cellStyle name="Note 2 2 2" xfId="26455" hidden="1"/>
    <cellStyle name="Note 2 2 2" xfId="26466" hidden="1"/>
    <cellStyle name="Note 2 2 2" xfId="26477" hidden="1"/>
    <cellStyle name="Note 2 2 2" xfId="26486" hidden="1"/>
    <cellStyle name="Note 2 2 2" xfId="26492" hidden="1"/>
    <cellStyle name="Note 2 2 2" xfId="26491" hidden="1"/>
    <cellStyle name="Note 2 2 2" xfId="26499" hidden="1"/>
    <cellStyle name="Note 2 2 2" xfId="26496" hidden="1"/>
    <cellStyle name="Note 2 2 2" xfId="26497" hidden="1"/>
    <cellStyle name="Note 2 2 2" xfId="26501" hidden="1"/>
    <cellStyle name="Note 2 2 2" xfId="26495" hidden="1"/>
    <cellStyle name="Note 2 2 2" xfId="26494" hidden="1"/>
    <cellStyle name="Note 2 2 2" xfId="26264" hidden="1"/>
    <cellStyle name="Note 2 2 2" xfId="25789" hidden="1"/>
    <cellStyle name="Note 2 2 2" xfId="26108" hidden="1"/>
    <cellStyle name="Note 2 2 2" xfId="25995" hidden="1"/>
    <cellStyle name="Note 2 2 2" xfId="26059" hidden="1"/>
    <cellStyle name="Note 2 2 2" xfId="25989" hidden="1"/>
    <cellStyle name="Note 2 2 2" xfId="26109" hidden="1"/>
    <cellStyle name="Note 2 2 2" xfId="26329" hidden="1"/>
    <cellStyle name="Note 2 2 2" xfId="26133" hidden="1"/>
    <cellStyle name="Note 2 2 2" xfId="26149" hidden="1"/>
    <cellStyle name="Note 2 2 2" xfId="25678" hidden="1"/>
    <cellStyle name="Note 2 2 2" xfId="25812" hidden="1"/>
    <cellStyle name="Note 2 2 2" xfId="26289" hidden="1"/>
    <cellStyle name="Note 2 2 2" xfId="25883" hidden="1"/>
    <cellStyle name="Note 2 2 2" xfId="26012" hidden="1"/>
    <cellStyle name="Note 2 2 2" xfId="26140" hidden="1"/>
    <cellStyle name="Note 2 2 2" xfId="25611" hidden="1"/>
    <cellStyle name="Note 2 2 2" xfId="26242" hidden="1"/>
    <cellStyle name="Note 2 2 2" xfId="25761" hidden="1"/>
    <cellStyle name="Note 2 2 2" xfId="25582" hidden="1"/>
    <cellStyle name="Note 2 2 2" xfId="26516" hidden="1"/>
    <cellStyle name="Note 2 2 2" xfId="26424" hidden="1"/>
    <cellStyle name="Note 2 2 2" xfId="25890" hidden="1"/>
    <cellStyle name="Note 2 2 2" xfId="26276" hidden="1"/>
    <cellStyle name="Note 2 2 2" xfId="26506" hidden="1"/>
    <cellStyle name="Note 2 2 2" xfId="25581" hidden="1"/>
    <cellStyle name="Note 2 2 2" xfId="25849" hidden="1"/>
    <cellStyle name="Note 2 2 2" xfId="25765" hidden="1"/>
    <cellStyle name="Note 2 2 2" xfId="25858" hidden="1"/>
    <cellStyle name="Note 2 2 2" xfId="26517" hidden="1"/>
    <cellStyle name="Note 2 2 2" xfId="26521" hidden="1"/>
    <cellStyle name="Note 2 2 2" xfId="26533" hidden="1"/>
    <cellStyle name="Note 2 2 2" xfId="26575" hidden="1"/>
    <cellStyle name="Note 2 2 2" xfId="26542" hidden="1"/>
    <cellStyle name="Note 2 2 2" xfId="26561" hidden="1"/>
    <cellStyle name="Note 2 2 2" xfId="26560" hidden="1"/>
    <cellStyle name="Note 2 2 2" xfId="26540" hidden="1"/>
    <cellStyle name="Note 2 2 2" xfId="26563" hidden="1"/>
    <cellStyle name="Note 2 2 2" xfId="26571" hidden="1"/>
    <cellStyle name="Note 2 2 2" xfId="26539" hidden="1"/>
    <cellStyle name="Note 2 2 2" xfId="26564" hidden="1"/>
    <cellStyle name="Note 2 2 2" xfId="26565" hidden="1"/>
    <cellStyle name="Note 2 2 2" xfId="26567" hidden="1"/>
    <cellStyle name="Note 2 2 2" xfId="26570" hidden="1"/>
    <cellStyle name="Note 2 2 2" xfId="26566" hidden="1"/>
    <cellStyle name="Note 2 2 2" xfId="26556" hidden="1"/>
    <cellStyle name="Note 2 2 2" xfId="26538" hidden="1"/>
    <cellStyle name="Note 2 2 2" xfId="26551" hidden="1"/>
    <cellStyle name="Note 2 2 2" xfId="26541" hidden="1"/>
    <cellStyle name="Note 2 2 2" xfId="26562" hidden="1"/>
    <cellStyle name="Note 2 2 2" xfId="26572" hidden="1"/>
    <cellStyle name="Note 2 2 2" xfId="26557" hidden="1"/>
    <cellStyle name="Note 2 2 2" xfId="26545" hidden="1"/>
    <cellStyle name="Note 2 2 2" xfId="26555" hidden="1"/>
    <cellStyle name="Note 2 2 2" xfId="26568" hidden="1"/>
    <cellStyle name="Note 2 2 2" xfId="26578" hidden="1"/>
    <cellStyle name="Note 2 2 2" xfId="26582" hidden="1"/>
    <cellStyle name="Note 2 2 2" xfId="26581" hidden="1"/>
    <cellStyle name="Note 2 2 2" xfId="26588" hidden="1"/>
    <cellStyle name="Note 2 2 2" xfId="26586" hidden="1"/>
    <cellStyle name="Note 2 2 2" xfId="26587" hidden="1"/>
    <cellStyle name="Note 2 2 2" xfId="26590" hidden="1"/>
    <cellStyle name="Note 2 2 2" xfId="26585" hidden="1"/>
    <cellStyle name="Note 2 2 2" xfId="26584" hidden="1"/>
    <cellStyle name="Note 2 2 2" xfId="25695" hidden="1"/>
    <cellStyle name="Note 2 2 2" xfId="25911" hidden="1"/>
    <cellStyle name="Note 2 2 2" xfId="26127" hidden="1"/>
    <cellStyle name="Note 2 2 2" xfId="25736" hidden="1"/>
    <cellStyle name="Note 2 2 2" xfId="26173" hidden="1"/>
    <cellStyle name="Note 2 2 2" xfId="25649" hidden="1"/>
    <cellStyle name="Note 2 2 2" xfId="26253" hidden="1"/>
    <cellStyle name="Note 2 2 2" xfId="25733" hidden="1"/>
    <cellStyle name="Note 2 2 2" xfId="26131" hidden="1"/>
    <cellStyle name="Note 2 2 2" xfId="25805" hidden="1"/>
    <cellStyle name="Note 2 2 2" xfId="25983" hidden="1"/>
    <cellStyle name="Note 2 2 2" xfId="25804" hidden="1"/>
    <cellStyle name="Note 2 2 2" xfId="26138" hidden="1"/>
    <cellStyle name="Note 2 2 2" xfId="26060" hidden="1"/>
    <cellStyle name="Note 2 2 2" xfId="25796" hidden="1"/>
    <cellStyle name="Note 2 2 2" xfId="25587" hidden="1"/>
    <cellStyle name="Note 2 2 2" xfId="26345" hidden="1"/>
    <cellStyle name="Note 2 2 2" xfId="25884" hidden="1"/>
    <cellStyle name="Note 2 2 2" xfId="26498" hidden="1"/>
    <cellStyle name="Note 2 2 2" xfId="25991" hidden="1"/>
    <cellStyle name="Note 2 2 2" xfId="26408" hidden="1"/>
    <cellStyle name="Note 2 2 2" xfId="25735" hidden="1"/>
    <cellStyle name="Note 2 2 2" xfId="25630" hidden="1"/>
    <cellStyle name="Note 2 2 2" xfId="26314" hidden="1"/>
    <cellStyle name="Note 2 2 2" xfId="25898" hidden="1"/>
    <cellStyle name="Note 2 2 2" xfId="25813" hidden="1"/>
    <cellStyle name="Note 2 2 2" xfId="25940" hidden="1"/>
    <cellStyle name="Note 2 2 2" xfId="25792" hidden="1"/>
    <cellStyle name="Note 2 2 2" xfId="25841" hidden="1"/>
    <cellStyle name="Note 2 2 2" xfId="26171" hidden="1"/>
    <cellStyle name="Note 2 2 2" xfId="26230" hidden="1"/>
    <cellStyle name="Note 2 2 2" xfId="26044" hidden="1"/>
    <cellStyle name="Note 2 2 2" xfId="26613" hidden="1"/>
    <cellStyle name="Note 2 2 2" xfId="26653" hidden="1"/>
    <cellStyle name="Note 2 2 2" xfId="26621" hidden="1"/>
    <cellStyle name="Note 2 2 2" xfId="26639" hidden="1"/>
    <cellStyle name="Note 2 2 2" xfId="26638" hidden="1"/>
    <cellStyle name="Note 2 2 2" xfId="26619" hidden="1"/>
    <cellStyle name="Note 2 2 2" xfId="26641" hidden="1"/>
    <cellStyle name="Note 2 2 2" xfId="26649" hidden="1"/>
    <cellStyle name="Note 2 2 2" xfId="26618" hidden="1"/>
    <cellStyle name="Note 2 2 2" xfId="26642" hidden="1"/>
    <cellStyle name="Note 2 2 2" xfId="26643" hidden="1"/>
    <cellStyle name="Note 2 2 2" xfId="26645" hidden="1"/>
    <cellStyle name="Note 2 2 2" xfId="26648" hidden="1"/>
    <cellStyle name="Note 2 2 2" xfId="26644" hidden="1"/>
    <cellStyle name="Note 2 2 2" xfId="26635" hidden="1"/>
    <cellStyle name="Note 2 2 2" xfId="26617" hidden="1"/>
    <cellStyle name="Note 2 2 2" xfId="26630" hidden="1"/>
    <cellStyle name="Note 2 2 2" xfId="26620" hidden="1"/>
    <cellStyle name="Note 2 2 2" xfId="26640" hidden="1"/>
    <cellStyle name="Note 2 2 2" xfId="26650" hidden="1"/>
    <cellStyle name="Note 2 2 2" xfId="26636" hidden="1"/>
    <cellStyle name="Note 2 2 2" xfId="26624" hidden="1"/>
    <cellStyle name="Note 2 2 2" xfId="26634" hidden="1"/>
    <cellStyle name="Note 2 2 2" xfId="26646" hidden="1"/>
    <cellStyle name="Note 2 2 2" xfId="26656" hidden="1"/>
    <cellStyle name="Note 2 2 2" xfId="26661" hidden="1"/>
    <cellStyle name="Note 2 2 2" xfId="26660" hidden="1"/>
    <cellStyle name="Note 2 2 2" xfId="26669" hidden="1"/>
    <cellStyle name="Note 2 2 2" xfId="26664" hidden="1"/>
    <cellStyle name="Note 2 2 2" xfId="26666" hidden="1"/>
    <cellStyle name="Note 2 2 2" xfId="26670" hidden="1"/>
    <cellStyle name="Note 2 2 2" xfId="26663" hidden="1"/>
    <cellStyle name="Note 2 2 2" xfId="26662" hidden="1"/>
    <cellStyle name="Note 2 2 2" xfId="26597" hidden="1"/>
    <cellStyle name="Note 2 2 2" xfId="26595" hidden="1"/>
    <cellStyle name="Note 2 2 2" xfId="26426" hidden="1"/>
    <cellStyle name="Note 2 2 2" xfId="25578" hidden="1"/>
    <cellStyle name="Note 2 2 2" xfId="26217" hidden="1"/>
    <cellStyle name="Note 2 2 2" xfId="25988" hidden="1"/>
    <cellStyle name="Note 2 2 2" xfId="26248" hidden="1"/>
    <cellStyle name="Note 2 2 2" xfId="26421" hidden="1"/>
    <cellStyle name="Note 2 2 2" xfId="25718" hidden="1"/>
    <cellStyle name="Note 2 2 2" xfId="25617" hidden="1"/>
    <cellStyle name="Note 2 2 2" xfId="26010" hidden="1"/>
    <cellStyle name="Note 2 2 2" xfId="26593" hidden="1"/>
    <cellStyle name="Note 2 2 2" xfId="25952" hidden="1"/>
    <cellStyle name="Note 2 2 2" xfId="26272" hidden="1"/>
    <cellStyle name="Note 2 2 2" xfId="25931" hidden="1"/>
    <cellStyle name="Note 2 2 2" xfId="26113" hidden="1"/>
    <cellStyle name="Note 2 2 2" xfId="25725" hidden="1"/>
    <cellStyle name="Note 2 2 2" xfId="26125" hidden="1"/>
    <cellStyle name="Note 2 2 2" xfId="25857" hidden="1"/>
    <cellStyle name="Note 2 2 2" xfId="26137" hidden="1"/>
    <cellStyle name="Note 2 2 2" xfId="25770" hidden="1"/>
    <cellStyle name="Note 2 2 2" xfId="26522" hidden="1"/>
    <cellStyle name="Note 2 2 2" xfId="26201" hidden="1"/>
    <cellStyle name="Note 2 2 2" xfId="26198" hidden="1"/>
    <cellStyle name="Note 2 2 2" xfId="25855" hidden="1"/>
    <cellStyle name="Note 2 2 2" xfId="25772" hidden="1"/>
    <cellStyle name="Note 2 2 2" xfId="25864" hidden="1"/>
    <cellStyle name="Note 2 2 2" xfId="26130" hidden="1"/>
    <cellStyle name="Note 2 2 2" xfId="26599" hidden="1"/>
    <cellStyle name="Note 2 2 2" xfId="25722" hidden="1"/>
    <cellStyle name="Note 2 2 2" xfId="26143" hidden="1"/>
    <cellStyle name="Note 2 2 2" xfId="26690" hidden="1"/>
    <cellStyle name="Note 2 2 2" xfId="26730" hidden="1"/>
    <cellStyle name="Note 2 2 2" xfId="26698" hidden="1"/>
    <cellStyle name="Note 2 2 2" xfId="26717" hidden="1"/>
    <cellStyle name="Note 2 2 2" xfId="26716" hidden="1"/>
    <cellStyle name="Note 2 2 2" xfId="26696" hidden="1"/>
    <cellStyle name="Note 2 2 2" xfId="26719" hidden="1"/>
    <cellStyle name="Note 2 2 2" xfId="26727" hidden="1"/>
    <cellStyle name="Note 2 2 2" xfId="26695" hidden="1"/>
    <cellStyle name="Note 2 2 2" xfId="26720" hidden="1"/>
    <cellStyle name="Note 2 2 2" xfId="26721" hidden="1"/>
    <cellStyle name="Note 2 2 2" xfId="26723" hidden="1"/>
    <cellStyle name="Note 2 2 2" xfId="26726" hidden="1"/>
    <cellStyle name="Note 2 2 2" xfId="26722" hidden="1"/>
    <cellStyle name="Note 2 2 2" xfId="26713" hidden="1"/>
    <cellStyle name="Note 2 2 2" xfId="26694" hidden="1"/>
    <cellStyle name="Note 2 2 2" xfId="26707" hidden="1"/>
    <cellStyle name="Note 2 2 2" xfId="26697" hidden="1"/>
    <cellStyle name="Note 2 2 2" xfId="26718" hidden="1"/>
    <cellStyle name="Note 2 2 2" xfId="26728" hidden="1"/>
    <cellStyle name="Note 2 2 2" xfId="26714" hidden="1"/>
    <cellStyle name="Note 2 2 2" xfId="26701" hidden="1"/>
    <cellStyle name="Note 2 2 2" xfId="26711" hidden="1"/>
    <cellStyle name="Note 2 2 2" xfId="26724" hidden="1"/>
    <cellStyle name="Note 2 2 2" xfId="26733" hidden="1"/>
    <cellStyle name="Note 2 2 2" xfId="26737" hidden="1"/>
    <cellStyle name="Note 2 2 2" xfId="26736" hidden="1"/>
    <cellStyle name="Note 2 2 2" xfId="26743" hidden="1"/>
    <cellStyle name="Note 2 2 2" xfId="26740" hidden="1"/>
    <cellStyle name="Note 2 2 2" xfId="26741" hidden="1"/>
    <cellStyle name="Note 2 2 2" xfId="26744" hidden="1"/>
    <cellStyle name="Note 2 2 2" xfId="26739" hidden="1"/>
    <cellStyle name="Note 2 2 2" xfId="26738" hidden="1"/>
    <cellStyle name="Note 2 2 2" xfId="25926" hidden="1"/>
    <cellStyle name="Note 2 2 2" xfId="26204" hidden="1"/>
    <cellStyle name="Note 2 2 2" xfId="26251" hidden="1"/>
    <cellStyle name="Note 2 2 2" xfId="26668" hidden="1"/>
    <cellStyle name="Note 2 2 2" xfId="26183" hidden="1"/>
    <cellStyle name="Note 2 2 2" xfId="26174" hidden="1"/>
    <cellStyle name="Note 2 2 2" xfId="25896" hidden="1"/>
    <cellStyle name="Note 2 2 2" xfId="26758" hidden="1"/>
    <cellStyle name="Note 2 2 2" xfId="26523" hidden="1"/>
    <cellStyle name="Note 2 2 2" xfId="25930" hidden="1"/>
    <cellStyle name="Note 2 2 2" xfId="26063" hidden="1"/>
    <cellStyle name="Note 2 2 2" xfId="26753" hidden="1"/>
    <cellStyle name="Note 2 2 2" xfId="25696" hidden="1"/>
    <cellStyle name="Note 2 2 2" xfId="25990" hidden="1"/>
    <cellStyle name="Note 2 2 2" xfId="26285" hidden="1"/>
    <cellStyle name="Note 2 2 2" xfId="25753" hidden="1"/>
    <cellStyle name="Note 2 2 2" xfId="26158" hidden="1"/>
    <cellStyle name="Note 2 2 2" xfId="25745" hidden="1"/>
    <cellStyle name="Note 2 2 2" xfId="26413" hidden="1"/>
    <cellStyle name="Note 2 2 2" xfId="25608" hidden="1"/>
    <cellStyle name="Note 2 2 2" xfId="25727" hidden="1"/>
    <cellStyle name="Note 2 2 2" xfId="26186" hidden="1"/>
    <cellStyle name="Note 2 2 2" xfId="25647" hidden="1"/>
    <cellStyle name="Note 2 2 2" xfId="25632" hidden="1"/>
    <cellStyle name="Note 2 2 2" xfId="26327" hidden="1"/>
    <cellStyle name="Note 2 2 2" xfId="25585" hidden="1"/>
    <cellStyle name="Note 2 2 2" xfId="26129" hidden="1"/>
    <cellStyle name="Note 2 2 2" xfId="26301" hidden="1"/>
    <cellStyle name="Note 2 2 2" xfId="26116" hidden="1"/>
    <cellStyle name="Note 2 2 2" xfId="26008" hidden="1"/>
    <cellStyle name="Note 2 2 2" xfId="25867" hidden="1"/>
    <cellStyle name="Note 2 2 2" xfId="25993" hidden="1"/>
    <cellStyle name="Note 2 2 2" xfId="26773" hidden="1"/>
    <cellStyle name="Note 2 2 2" xfId="26816" hidden="1"/>
    <cellStyle name="Note 2 2 2" xfId="26781" hidden="1"/>
    <cellStyle name="Note 2 2 2" xfId="26800" hidden="1"/>
    <cellStyle name="Note 2 2 2" xfId="26799" hidden="1"/>
    <cellStyle name="Note 2 2 2" xfId="26779" hidden="1"/>
    <cellStyle name="Note 2 2 2" xfId="26803" hidden="1"/>
    <cellStyle name="Note 2 2 2" xfId="26812" hidden="1"/>
    <cellStyle name="Note 2 2 2" xfId="26778" hidden="1"/>
    <cellStyle name="Note 2 2 2" xfId="26804" hidden="1"/>
    <cellStyle name="Note 2 2 2" xfId="26805" hidden="1"/>
    <cellStyle name="Note 2 2 2" xfId="26807" hidden="1"/>
    <cellStyle name="Note 2 2 2" xfId="26811" hidden="1"/>
    <cellStyle name="Note 2 2 2" xfId="26806" hidden="1"/>
    <cellStyle name="Note 2 2 2" xfId="26796" hidden="1"/>
    <cellStyle name="Note 2 2 2" xfId="26777" hidden="1"/>
    <cellStyle name="Note 2 2 2" xfId="26791" hidden="1"/>
    <cellStyle name="Note 2 2 2" xfId="26780" hidden="1"/>
    <cellStyle name="Note 2 2 2" xfId="26801" hidden="1"/>
    <cellStyle name="Note 2 2 2" xfId="26813" hidden="1"/>
    <cellStyle name="Note 2 2 2" xfId="26797" hidden="1"/>
    <cellStyle name="Note 2 2 2" xfId="26784" hidden="1"/>
    <cellStyle name="Note 2 2 2" xfId="26795" hidden="1"/>
    <cellStyle name="Note 2 2 2" xfId="26809" hidden="1"/>
    <cellStyle name="Note 2 2 2" xfId="26819" hidden="1"/>
    <cellStyle name="Note 2 2 2" xfId="26824" hidden="1"/>
    <cellStyle name="Note 2 2 2" xfId="26823" hidden="1"/>
    <cellStyle name="Note 2 2 2" xfId="26830" hidden="1"/>
    <cellStyle name="Note 2 2 2" xfId="26827" hidden="1"/>
    <cellStyle name="Note 2 2 2" xfId="26828" hidden="1"/>
    <cellStyle name="Note 2 2 2" xfId="26831" hidden="1"/>
    <cellStyle name="Note 2 2 2" xfId="26826" hidden="1"/>
    <cellStyle name="Note 2 2 2" xfId="26825" hidden="1"/>
    <cellStyle name="Note 2 2 2" xfId="26245" hidden="1"/>
    <cellStyle name="Note 2 2 2" xfId="26841" hidden="1"/>
    <cellStyle name="Note 2 2 2" xfId="25939" hidden="1"/>
    <cellStyle name="Note 2 2 2" xfId="25700" hidden="1"/>
    <cellStyle name="Note 2 2 2" xfId="25711" hidden="1"/>
    <cellStyle name="Note 2 2 2" xfId="26066" hidden="1"/>
    <cellStyle name="Note 2 2 2" xfId="26199" hidden="1"/>
    <cellStyle name="Note 2 2 2" xfId="25875" hidden="1"/>
    <cellStyle name="Note 2 2 2" xfId="25998" hidden="1"/>
    <cellStyle name="Note 2 2 2" xfId="26104" hidden="1"/>
    <cellStyle name="Note 2 2 2" xfId="25798" hidden="1"/>
    <cellStyle name="Note 2 2 2" xfId="26144" hidden="1"/>
    <cellStyle name="Note 2 2 2" xfId="25741" hidden="1"/>
    <cellStyle name="Note 2 2 2" xfId="25925" hidden="1"/>
    <cellStyle name="Note 2 2 2" xfId="26250" hidden="1"/>
    <cellStyle name="Note 2 2 2" xfId="26525" hidden="1"/>
    <cellStyle name="Note 2 2 2" xfId="25650" hidden="1"/>
    <cellStyle name="Note 2 2 2" xfId="25981" hidden="1"/>
    <cellStyle name="Note 2 2 2" xfId="25743" hidden="1"/>
    <cellStyle name="Note 2 2 2" xfId="26402" hidden="1"/>
    <cellStyle name="Note 2 2 2" xfId="25854" hidden="1"/>
    <cellStyle name="Note 2 2 2" xfId="26194" hidden="1"/>
    <cellStyle name="Note 2 2 2" xfId="25698" hidden="1"/>
    <cellStyle name="Note 2 2 2" xfId="25982" hidden="1"/>
    <cellStyle name="Note 2 2 2" xfId="25620" hidden="1"/>
    <cellStyle name="Note 2 2 2" xfId="25674" hidden="1"/>
    <cellStyle name="Note 2 2 2" xfId="26270" hidden="1"/>
    <cellStyle name="Note 2 2 2" xfId="26188" hidden="1"/>
    <cellStyle name="Note 2 2 2" xfId="25709" hidden="1"/>
    <cellStyle name="Note 2 2 2" xfId="26431" hidden="1"/>
    <cellStyle name="Note 2 2 2" xfId="26844" hidden="1"/>
    <cellStyle name="Note 2 2 2" xfId="26859" hidden="1"/>
    <cellStyle name="Note 2 2 2" xfId="26896" hidden="1"/>
    <cellStyle name="Note 2 2 2" xfId="26867" hidden="1"/>
    <cellStyle name="Note 2 2 2" xfId="26883" hidden="1"/>
    <cellStyle name="Note 2 2 2" xfId="26882" hidden="1"/>
    <cellStyle name="Note 2 2 2" xfId="26865" hidden="1"/>
    <cellStyle name="Note 2 2 2" xfId="26885" hidden="1"/>
    <cellStyle name="Note 2 2 2" xfId="26893" hidden="1"/>
    <cellStyle name="Note 2 2 2" xfId="26864" hidden="1"/>
    <cellStyle name="Note 2 2 2" xfId="26886" hidden="1"/>
    <cellStyle name="Note 2 2 2" xfId="26887" hidden="1"/>
    <cellStyle name="Note 2 2 2" xfId="26889" hidden="1"/>
    <cellStyle name="Note 2 2 2" xfId="26892" hidden="1"/>
    <cellStyle name="Note 2 2 2" xfId="26888" hidden="1"/>
    <cellStyle name="Note 2 2 2" xfId="26880" hidden="1"/>
    <cellStyle name="Note 2 2 2" xfId="26863" hidden="1"/>
    <cellStyle name="Note 2 2 2" xfId="26875" hidden="1"/>
    <cellStyle name="Note 2 2 2" xfId="26866" hidden="1"/>
    <cellStyle name="Note 2 2 2" xfId="26884" hidden="1"/>
    <cellStyle name="Note 2 2 2" xfId="26894" hidden="1"/>
    <cellStyle name="Note 2 2 2" xfId="26881" hidden="1"/>
    <cellStyle name="Note 2 2 2" xfId="26869" hidden="1"/>
    <cellStyle name="Note 2 2 2" xfId="26879" hidden="1"/>
    <cellStyle name="Note 2 2 2" xfId="26890" hidden="1"/>
    <cellStyle name="Note 2 2 2" xfId="26899" hidden="1"/>
    <cellStyle name="Note 2 2 2" xfId="26903" hidden="1"/>
    <cellStyle name="Note 2 2 2" xfId="26902" hidden="1"/>
    <cellStyle name="Note 2 2 2" xfId="26910" hidden="1"/>
    <cellStyle name="Note 2 2 2" xfId="26906" hidden="1"/>
    <cellStyle name="Note 2 2 2" xfId="26908" hidden="1"/>
    <cellStyle name="Note 2 2 2" xfId="26911" hidden="1"/>
    <cellStyle name="Note 2 2 2" xfId="26905" hidden="1"/>
    <cellStyle name="Note 2 2 2" xfId="26904" hidden="1"/>
    <cellStyle name="Note 2 2 2" xfId="26073" hidden="1"/>
    <cellStyle name="Note 2 2 2" xfId="26676" hidden="1"/>
    <cellStyle name="Note 2 2 2" xfId="26088" hidden="1"/>
    <cellStyle name="Note 2 2 2" xfId="25661" hidden="1"/>
    <cellStyle name="Note 2 2 2" xfId="26098" hidden="1"/>
    <cellStyle name="Note 2 2 2" xfId="26244" hidden="1"/>
    <cellStyle name="Note 2 2 2" xfId="25956" hidden="1"/>
    <cellStyle name="Note 2 2 2" xfId="26178" hidden="1"/>
    <cellStyle name="Note 2 2 2" xfId="25910" hidden="1"/>
    <cellStyle name="Note 2 2 2" xfId="26041" hidden="1"/>
    <cellStyle name="Note 2 2 2" xfId="26604" hidden="1"/>
    <cellStyle name="Note 2 2 2" xfId="26423" hidden="1"/>
    <cellStyle name="Note 2 2 2" xfId="25818" hidden="1"/>
    <cellStyle name="Note 2 2 2" xfId="26745" hidden="1"/>
    <cellStyle name="Note 2 2 2" xfId="25732" hidden="1"/>
    <cellStyle name="Note 2 2 2" xfId="26787" hidden="1"/>
    <cellStyle name="Note 2 2 2" xfId="25721" hidden="1"/>
    <cellStyle name="Note 2 2 2" xfId="25984" hidden="1"/>
    <cellStyle name="Note 2 2 2" xfId="26749" hidden="1"/>
    <cellStyle name="Note 2 2 2" xfId="25810" hidden="1"/>
    <cellStyle name="Note 2 2 2" xfId="25975" hidden="1"/>
    <cellStyle name="Note 2 2 2" xfId="25631" hidden="1"/>
    <cellStyle name="Note 2 2 2" xfId="25882" hidden="1"/>
    <cellStyle name="Note 2 2 2" xfId="25702" hidden="1"/>
    <cellStyle name="Note 2 2 2" xfId="25894" hidden="1"/>
    <cellStyle name="Note 2 2 2" xfId="26139" hidden="1"/>
    <cellStyle name="Note 2 2 2" xfId="26502" hidden="1"/>
    <cellStyle name="Note 2 2 2" xfId="26105" hidden="1"/>
    <cellStyle name="Note 2 2 2" xfId="26205" hidden="1"/>
    <cellStyle name="Note 2 2 2" xfId="26246" hidden="1"/>
    <cellStyle name="Note 2 2 2" xfId="25658" hidden="1"/>
    <cellStyle name="Note 2 2 2" xfId="26916" hidden="1"/>
    <cellStyle name="Note 2 2 2" xfId="26924" hidden="1"/>
    <cellStyle name="Note 2 2 2" xfId="26958" hidden="1"/>
    <cellStyle name="Note 2 2 2" xfId="26932" hidden="1"/>
    <cellStyle name="Note 2 2 2" xfId="26945" hidden="1"/>
    <cellStyle name="Note 2 2 2" xfId="26944" hidden="1"/>
    <cellStyle name="Note 2 2 2" xfId="26930" hidden="1"/>
    <cellStyle name="Note 2 2 2" xfId="26947" hidden="1"/>
    <cellStyle name="Note 2 2 2" xfId="26955" hidden="1"/>
    <cellStyle name="Note 2 2 2" xfId="26929" hidden="1"/>
    <cellStyle name="Note 2 2 2" xfId="26948" hidden="1"/>
    <cellStyle name="Note 2 2 2" xfId="26949" hidden="1"/>
    <cellStyle name="Note 2 2 2" xfId="26951" hidden="1"/>
    <cellStyle name="Note 2 2 2" xfId="26954" hidden="1"/>
    <cellStyle name="Note 2 2 2" xfId="26950" hidden="1"/>
    <cellStyle name="Note 2 2 2" xfId="26942" hidden="1"/>
    <cellStyle name="Note 2 2 2" xfId="26928" hidden="1"/>
    <cellStyle name="Note 2 2 2" xfId="26938" hidden="1"/>
    <cellStyle name="Note 2 2 2" xfId="26931" hidden="1"/>
    <cellStyle name="Note 2 2 2" xfId="26946" hidden="1"/>
    <cellStyle name="Note 2 2 2" xfId="26956" hidden="1"/>
    <cellStyle name="Note 2 2 2" xfId="26943" hidden="1"/>
    <cellStyle name="Note 2 2 2" xfId="26934" hidden="1"/>
    <cellStyle name="Note 2 2 2" xfId="26941" hidden="1"/>
    <cellStyle name="Note 2 2 2" xfId="26952" hidden="1"/>
    <cellStyle name="Note 2 2 2" xfId="26961" hidden="1"/>
    <cellStyle name="Note 2 2 2" xfId="26965" hidden="1"/>
    <cellStyle name="Note 2 2 2" xfId="26964" hidden="1"/>
    <cellStyle name="Note 2 2 2" xfId="26970" hidden="1"/>
    <cellStyle name="Note 2 2 2" xfId="26968" hidden="1"/>
    <cellStyle name="Note 2 2 2" xfId="26969" hidden="1"/>
    <cellStyle name="Note 2 2 2" xfId="26971" hidden="1"/>
    <cellStyle name="Note 2 2 2" xfId="26967" hidden="1"/>
    <cellStyle name="Note 2 2 2" xfId="26966" hidden="1"/>
    <cellStyle name="Note 2 2 2" xfId="24253" hidden="1"/>
    <cellStyle name="Note 2 2 2" xfId="19603" hidden="1"/>
    <cellStyle name="Note 2 2 2" xfId="16618" hidden="1"/>
    <cellStyle name="Note 2 2 2" xfId="12165" hidden="1"/>
    <cellStyle name="Note 2 2 2" xfId="10738" hidden="1"/>
    <cellStyle name="Note 2 2 2" xfId="7032" hidden="1"/>
    <cellStyle name="Note 2 2 2" xfId="7777" hidden="1"/>
    <cellStyle name="Note 2 2 2" xfId="7738" hidden="1"/>
    <cellStyle name="Note 2 2 2" xfId="7021" hidden="1"/>
    <cellStyle name="Note 2 2 2" xfId="7027" hidden="1"/>
    <cellStyle name="Note 2 2 2" xfId="6419" hidden="1"/>
    <cellStyle name="Note 2 2 2" xfId="18109" hidden="1"/>
    <cellStyle name="Note 2 2 2" xfId="19681" hidden="1"/>
    <cellStyle name="Note 2 2 2" xfId="12153" hidden="1"/>
    <cellStyle name="Note 2 2 2" xfId="15900" hidden="1"/>
    <cellStyle name="Note 2 2 2" xfId="5895" hidden="1"/>
    <cellStyle name="Note 2 2 2" xfId="24091" hidden="1"/>
    <cellStyle name="Note 2 2 2" xfId="21152" hidden="1"/>
    <cellStyle name="Note 2 2 2" xfId="7404" hidden="1"/>
    <cellStyle name="Note 2 2 2" xfId="10695" hidden="1"/>
    <cellStyle name="Note 2 2 2" xfId="7612" hidden="1"/>
    <cellStyle name="Note 2 2 2" xfId="7756" hidden="1"/>
    <cellStyle name="Note 2 2 2" xfId="7376" hidden="1"/>
    <cellStyle name="Note 2 2 2" xfId="14125" hidden="1"/>
    <cellStyle name="Note 2 2 2" xfId="23206" hidden="1"/>
    <cellStyle name="Note 2 2 2" xfId="22587" hidden="1"/>
    <cellStyle name="Note 2 2 2" xfId="5752" hidden="1"/>
    <cellStyle name="Note 2 2 2" xfId="7727" hidden="1"/>
    <cellStyle name="Note 2 2 2" xfId="7555" hidden="1"/>
    <cellStyle name="Note 2 2 2" xfId="7410" hidden="1"/>
    <cellStyle name="Note 2 2 2" xfId="6959" hidden="1"/>
    <cellStyle name="Note 2 2 2" xfId="6211" hidden="1"/>
    <cellStyle name="Note 2 2 2" xfId="6031" hidden="1"/>
    <cellStyle name="Note 2 2 2" xfId="27014" hidden="1"/>
    <cellStyle name="Note 2 2 2" xfId="18138" hidden="1"/>
    <cellStyle name="Note 2 2 2" xfId="26994" hidden="1"/>
    <cellStyle name="Note 2 2 2" xfId="26993" hidden="1"/>
    <cellStyle name="Note 2 2 2" xfId="18039" hidden="1"/>
    <cellStyle name="Note 2 2 2" xfId="26997" hidden="1"/>
    <cellStyle name="Note 2 2 2" xfId="27007" hidden="1"/>
    <cellStyle name="Note 2 2 2" xfId="24093" hidden="1"/>
    <cellStyle name="Note 2 2 2" xfId="26998" hidden="1"/>
    <cellStyle name="Note 2 2 2" xfId="26999" hidden="1"/>
    <cellStyle name="Note 2 2 2" xfId="27001" hidden="1"/>
    <cellStyle name="Note 2 2 2" xfId="27006" hidden="1"/>
    <cellStyle name="Note 2 2 2" xfId="27000" hidden="1"/>
    <cellStyle name="Note 2 2 2" xfId="22601" hidden="1"/>
    <cellStyle name="Note 2 2 2" xfId="25552" hidden="1"/>
    <cellStyle name="Note 2 2 2" xfId="6617" hidden="1"/>
    <cellStyle name="Note 2 2 2" xfId="6594" hidden="1"/>
    <cellStyle name="Note 2 2 2" xfId="26995" hidden="1"/>
    <cellStyle name="Note 2 2 2" xfId="27008" hidden="1"/>
    <cellStyle name="Note 2 2 2" xfId="18143" hidden="1"/>
    <cellStyle name="Note 2 2 2" xfId="18130" hidden="1"/>
    <cellStyle name="Note 2 2 2" xfId="25230" hidden="1"/>
    <cellStyle name="Note 2 2 2" xfId="27004" hidden="1"/>
    <cellStyle name="Note 2 2 2" xfId="27017" hidden="1"/>
    <cellStyle name="Note 2 2 2" xfId="27025" hidden="1"/>
    <cellStyle name="Note 2 2 2" xfId="27024" hidden="1"/>
    <cellStyle name="Note 2 2 2" xfId="27037" hidden="1"/>
    <cellStyle name="Note 2 2 2" xfId="27029" hidden="1"/>
    <cellStyle name="Note 2 2 2" xfId="27032" hidden="1"/>
    <cellStyle name="Note 2 2 2" xfId="27039" hidden="1"/>
    <cellStyle name="Note 2 2 2" xfId="27028" hidden="1"/>
    <cellStyle name="Note 2 2 2" xfId="27027" hidden="1"/>
    <cellStyle name="Note 2 2 2" xfId="27411" hidden="1"/>
    <cellStyle name="Note 2 2 2" xfId="27562" hidden="1"/>
    <cellStyle name="Note 2 2 2" xfId="27567" hidden="1"/>
    <cellStyle name="Note 2 2 2" xfId="27568" hidden="1"/>
    <cellStyle name="Note 2 2 2" xfId="27585" hidden="1"/>
    <cellStyle name="Note 2 2 2" xfId="27571" hidden="1"/>
    <cellStyle name="Note 2 2 2" xfId="27572" hidden="1"/>
    <cellStyle name="Note 2 2 2" xfId="27578" hidden="1"/>
    <cellStyle name="Note 2 2 2" xfId="27767" hidden="1"/>
    <cellStyle name="Note 2 2 2" xfId="27805" hidden="1"/>
    <cellStyle name="Note 2 2 2" xfId="27605" hidden="1"/>
    <cellStyle name="Note 2 2 2" xfId="27591" hidden="1"/>
    <cellStyle name="Note 2 2 2" xfId="27595" hidden="1"/>
    <cellStyle name="Note 2 2 2" xfId="27807" hidden="1"/>
    <cellStyle name="Note 2 2 2" xfId="27587" hidden="1"/>
    <cellStyle name="Note 2 2 2" xfId="27798" hidden="1"/>
    <cellStyle name="Note 2 2 2" xfId="27802" hidden="1"/>
    <cellStyle name="Note 2 2 2" xfId="27596" hidden="1"/>
    <cellStyle name="Note 2 2 2" xfId="27590" hidden="1"/>
    <cellStyle name="Note 2 2 2" xfId="27824" hidden="1"/>
    <cellStyle name="Note 2 2 2" xfId="27829" hidden="1"/>
    <cellStyle name="Note 2 2 2" xfId="27826" hidden="1"/>
    <cellStyle name="Note 2 2 2" xfId="27827" hidden="1"/>
    <cellStyle name="Note 2 2 2" xfId="27821" hidden="1"/>
    <cellStyle name="Note 2 2 2" xfId="27816" hidden="1"/>
    <cellStyle name="Note 2 2 2" xfId="27823" hidden="1"/>
    <cellStyle name="Note 2 2 2" xfId="27819" hidden="1"/>
    <cellStyle name="Note 2 2 2" xfId="27815" hidden="1"/>
    <cellStyle name="Note 2 2 2" xfId="27828" hidden="1"/>
    <cellStyle name="Note 2 2 2" xfId="27831" hidden="1"/>
    <cellStyle name="Note 2 2 2" xfId="27835" hidden="1"/>
    <cellStyle name="Note 2 2 2" xfId="27850" hidden="1"/>
    <cellStyle name="Note 2 2 2" xfId="27891" hidden="1"/>
    <cellStyle name="Note 2 2 2" xfId="27859" hidden="1"/>
    <cellStyle name="Note 2 2 2" xfId="27878" hidden="1"/>
    <cellStyle name="Note 2 2 2" xfId="27877" hidden="1"/>
    <cellStyle name="Note 2 2 2" xfId="27857" hidden="1"/>
    <cellStyle name="Note 2 2 2" xfId="27880" hidden="1"/>
    <cellStyle name="Note 2 2 2" xfId="27888" hidden="1"/>
    <cellStyle name="Note 2 2 2" xfId="27856" hidden="1"/>
    <cellStyle name="Note 2 2 2" xfId="27881" hidden="1"/>
    <cellStyle name="Note 2 2 2" xfId="27882" hidden="1"/>
    <cellStyle name="Note 2 2 2" xfId="27884" hidden="1"/>
    <cellStyle name="Note 2 2 2" xfId="27887" hidden="1"/>
    <cellStyle name="Note 2 2 2" xfId="27883" hidden="1"/>
    <cellStyle name="Note 2 2 2" xfId="27875" hidden="1"/>
    <cellStyle name="Note 2 2 2" xfId="27855" hidden="1"/>
    <cellStyle name="Note 2 2 2" xfId="27869" hidden="1"/>
    <cellStyle name="Note 2 2 2" xfId="27858" hidden="1"/>
    <cellStyle name="Note 2 2 2" xfId="27879" hidden="1"/>
    <cellStyle name="Note 2 2 2" xfId="27889" hidden="1"/>
    <cellStyle name="Note 2 2 2" xfId="27876" hidden="1"/>
    <cellStyle name="Note 2 2 2" xfId="27862" hidden="1"/>
    <cellStyle name="Note 2 2 2" xfId="27873" hidden="1"/>
    <cellStyle name="Note 2 2 2" xfId="27885" hidden="1"/>
    <cellStyle name="Note 2 2 2" xfId="27894" hidden="1"/>
    <cellStyle name="Note 2 2 2" xfId="27899" hidden="1"/>
    <cellStyle name="Note 2 2 2" xfId="27898" hidden="1"/>
    <cellStyle name="Note 2 2 2" xfId="27906" hidden="1"/>
    <cellStyle name="Note 2 2 2" xfId="27902" hidden="1"/>
    <cellStyle name="Note 2 2 2" xfId="27903" hidden="1"/>
    <cellStyle name="Note 2 2 2" xfId="27907" hidden="1"/>
    <cellStyle name="Note 2 2 2" xfId="27901" hidden="1"/>
    <cellStyle name="Note 2 2 2" xfId="27900" hidden="1"/>
    <cellStyle name="Note 2 2 2" xfId="27408" hidden="1"/>
    <cellStyle name="Note 2 2 2" xfId="27732" hidden="1"/>
    <cellStyle name="Note 2 2 2" xfId="27700" hidden="1"/>
    <cellStyle name="Note 2 2 2" xfId="27939" hidden="1"/>
    <cellStyle name="Note 2 2 2" xfId="27923" hidden="1"/>
    <cellStyle name="Note 2 2 2" xfId="27164" hidden="1"/>
    <cellStyle name="Note 2 2 2" xfId="27840" hidden="1"/>
    <cellStyle name="Note 2 2 2" xfId="27699" hidden="1"/>
    <cellStyle name="Note 2 2 2" xfId="27151" hidden="1"/>
    <cellStyle name="Note 2 2 2" xfId="27419" hidden="1"/>
    <cellStyle name="Note 2 2 2" xfId="27676" hidden="1"/>
    <cellStyle name="Note 2 2 2" xfId="27385" hidden="1"/>
    <cellStyle name="Note 2 2 2" xfId="27159" hidden="1"/>
    <cellStyle name="Note 2 2 2" xfId="10696" hidden="1"/>
    <cellStyle name="Note 2 2 2" xfId="27228" hidden="1"/>
    <cellStyle name="Note 2 2 2" xfId="27161" hidden="1"/>
    <cellStyle name="Note 2 2 2" xfId="27232" hidden="1"/>
    <cellStyle name="Note 2 2 2" xfId="27677" hidden="1"/>
    <cellStyle name="Note 2 2 2" xfId="27449" hidden="1"/>
    <cellStyle name="Note 2 2 2" xfId="27149" hidden="1"/>
    <cellStyle name="Note 2 2 2" xfId="27221" hidden="1"/>
    <cellStyle name="Note 2 2 2" xfId="27669" hidden="1"/>
    <cellStyle name="Note 2 2 2" xfId="27219" hidden="1"/>
    <cellStyle name="Note 2 2 2" xfId="27670" hidden="1"/>
    <cellStyle name="Note 2 2 2" xfId="27672" hidden="1"/>
    <cellStyle name="Note 2 2 2" xfId="27224" hidden="1"/>
    <cellStyle name="Note 2 2 2" xfId="27222" hidden="1"/>
    <cellStyle name="Note 2 2 2" xfId="27673" hidden="1"/>
    <cellStyle name="Note 2 2 2" xfId="27173" hidden="1"/>
    <cellStyle name="Note 2 2 2" xfId="27220" hidden="1"/>
    <cellStyle name="Note 2 2 2" xfId="27217" hidden="1"/>
    <cellStyle name="Note 2 2 2" xfId="5738" hidden="1"/>
    <cellStyle name="Note 2 2 2" xfId="27954" hidden="1"/>
    <cellStyle name="Note 2 2 2" xfId="27992" hidden="1"/>
    <cellStyle name="Note 2 2 2" xfId="27962" hidden="1"/>
    <cellStyle name="Note 2 2 2" xfId="27979" hidden="1"/>
    <cellStyle name="Note 2 2 2" xfId="27978" hidden="1"/>
    <cellStyle name="Note 2 2 2" xfId="27960" hidden="1"/>
    <cellStyle name="Note 2 2 2" xfId="27981" hidden="1"/>
    <cellStyle name="Note 2 2 2" xfId="27989" hidden="1"/>
    <cellStyle name="Note 2 2 2" xfId="27959" hidden="1"/>
    <cellStyle name="Note 2 2 2" xfId="27982" hidden="1"/>
    <cellStyle name="Note 2 2 2" xfId="27983" hidden="1"/>
    <cellStyle name="Note 2 2 2" xfId="27985" hidden="1"/>
    <cellStyle name="Note 2 2 2" xfId="27988" hidden="1"/>
    <cellStyle name="Note 2 2 2" xfId="27984" hidden="1"/>
    <cellStyle name="Note 2 2 2" xfId="27976" hidden="1"/>
    <cellStyle name="Note 2 2 2" xfId="27958" hidden="1"/>
    <cellStyle name="Note 2 2 2" xfId="27971" hidden="1"/>
    <cellStyle name="Note 2 2 2" xfId="27961" hidden="1"/>
    <cellStyle name="Note 2 2 2" xfId="27980" hidden="1"/>
    <cellStyle name="Note 2 2 2" xfId="27990" hidden="1"/>
    <cellStyle name="Note 2 2 2" xfId="27977" hidden="1"/>
    <cellStyle name="Note 2 2 2" xfId="27964" hidden="1"/>
    <cellStyle name="Note 2 2 2" xfId="27975" hidden="1"/>
    <cellStyle name="Note 2 2 2" xfId="27986" hidden="1"/>
    <cellStyle name="Note 2 2 2" xfId="27995" hidden="1"/>
    <cellStyle name="Note 2 2 2" xfId="28001" hidden="1"/>
    <cellStyle name="Note 2 2 2" xfId="28000" hidden="1"/>
    <cellStyle name="Note 2 2 2" xfId="28008" hidden="1"/>
    <cellStyle name="Note 2 2 2" xfId="28005" hidden="1"/>
    <cellStyle name="Note 2 2 2" xfId="28006" hidden="1"/>
    <cellStyle name="Note 2 2 2" xfId="28010" hidden="1"/>
    <cellStyle name="Note 2 2 2" xfId="28004" hidden="1"/>
    <cellStyle name="Note 2 2 2" xfId="28003" hidden="1"/>
    <cellStyle name="Note 2 2 2" xfId="27772" hidden="1"/>
    <cellStyle name="Note 2 2 2" xfId="27293" hidden="1"/>
    <cellStyle name="Note 2 2 2" xfId="27614" hidden="1"/>
    <cellStyle name="Note 2 2 2" xfId="27501" hidden="1"/>
    <cellStyle name="Note 2 2 2" xfId="27565" hidden="1"/>
    <cellStyle name="Note 2 2 2" xfId="27495" hidden="1"/>
    <cellStyle name="Note 2 2 2" xfId="27615" hidden="1"/>
    <cellStyle name="Note 2 2 2" xfId="27838" hidden="1"/>
    <cellStyle name="Note 2 2 2" xfId="27641" hidden="1"/>
    <cellStyle name="Note 2 2 2" xfId="27657" hidden="1"/>
    <cellStyle name="Note 2 2 2" xfId="27185" hidden="1"/>
    <cellStyle name="Note 2 2 2" xfId="27315" hidden="1"/>
    <cellStyle name="Note 2 2 2" xfId="27797" hidden="1"/>
    <cellStyle name="Note 2 2 2" xfId="27387" hidden="1"/>
    <cellStyle name="Note 2 2 2" xfId="27518" hidden="1"/>
    <cellStyle name="Note 2 2 2" xfId="27648" hidden="1"/>
    <cellStyle name="Note 2 2 2" xfId="27118" hidden="1"/>
    <cellStyle name="Note 2 2 2" xfId="27750" hidden="1"/>
    <cellStyle name="Note 2 2 2" xfId="27266" hidden="1"/>
    <cellStyle name="Note 2 2 2" xfId="27087" hidden="1"/>
    <cellStyle name="Note 2 2 2" xfId="28025" hidden="1"/>
    <cellStyle name="Note 2 2 2" xfId="27933" hidden="1"/>
    <cellStyle name="Note 2 2 2" xfId="27395" hidden="1"/>
    <cellStyle name="Note 2 2 2" xfId="27784" hidden="1"/>
    <cellStyle name="Note 2 2 2" xfId="28015" hidden="1"/>
    <cellStyle name="Note 2 2 2" xfId="27086" hidden="1"/>
    <cellStyle name="Note 2 2 2" xfId="27354" hidden="1"/>
    <cellStyle name="Note 2 2 2" xfId="27270" hidden="1"/>
    <cellStyle name="Note 2 2 2" xfId="27363" hidden="1"/>
    <cellStyle name="Note 2 2 2" xfId="28026" hidden="1"/>
    <cellStyle name="Note 2 2 2" xfId="28030" hidden="1"/>
    <cellStyle name="Note 2 2 2" xfId="28042" hidden="1"/>
    <cellStyle name="Note 2 2 2" xfId="28084" hidden="1"/>
    <cellStyle name="Note 2 2 2" xfId="28051" hidden="1"/>
    <cellStyle name="Note 2 2 2" xfId="28070" hidden="1"/>
    <cellStyle name="Note 2 2 2" xfId="28069" hidden="1"/>
    <cellStyle name="Note 2 2 2" xfId="28049" hidden="1"/>
    <cellStyle name="Note 2 2 2" xfId="28072" hidden="1"/>
    <cellStyle name="Note 2 2 2" xfId="28080" hidden="1"/>
    <cellStyle name="Note 2 2 2" xfId="28048" hidden="1"/>
    <cellStyle name="Note 2 2 2" xfId="28073" hidden="1"/>
    <cellStyle name="Note 2 2 2" xfId="28074" hidden="1"/>
    <cellStyle name="Note 2 2 2" xfId="28076" hidden="1"/>
    <cellStyle name="Note 2 2 2" xfId="28079" hidden="1"/>
    <cellStyle name="Note 2 2 2" xfId="28075" hidden="1"/>
    <cellStyle name="Note 2 2 2" xfId="28065" hidden="1"/>
    <cellStyle name="Note 2 2 2" xfId="28047" hidden="1"/>
    <cellStyle name="Note 2 2 2" xfId="28060" hidden="1"/>
    <cellStyle name="Note 2 2 2" xfId="28050" hidden="1"/>
    <cellStyle name="Note 2 2 2" xfId="28071" hidden="1"/>
    <cellStyle name="Note 2 2 2" xfId="28081" hidden="1"/>
    <cellStyle name="Note 2 2 2" xfId="28066" hidden="1"/>
    <cellStyle name="Note 2 2 2" xfId="28054" hidden="1"/>
    <cellStyle name="Note 2 2 2" xfId="28064" hidden="1"/>
    <cellStyle name="Note 2 2 2" xfId="28077" hidden="1"/>
    <cellStyle name="Note 2 2 2" xfId="28087" hidden="1"/>
    <cellStyle name="Note 2 2 2" xfId="28092" hidden="1"/>
    <cellStyle name="Note 2 2 2" xfId="28091" hidden="1"/>
    <cellStyle name="Note 2 2 2" xfId="28098" hidden="1"/>
    <cellStyle name="Note 2 2 2" xfId="28096" hidden="1"/>
    <cellStyle name="Note 2 2 2" xfId="28097" hidden="1"/>
    <cellStyle name="Note 2 2 2" xfId="28100" hidden="1"/>
    <cellStyle name="Note 2 2 2" xfId="28095" hidden="1"/>
    <cellStyle name="Note 2 2 2" xfId="28094" hidden="1"/>
    <cellStyle name="Note 2 2 2" xfId="27200" hidden="1"/>
    <cellStyle name="Note 2 2 2" xfId="27416" hidden="1"/>
    <cellStyle name="Note 2 2 2" xfId="27635" hidden="1"/>
    <cellStyle name="Note 2 2 2" xfId="27240" hidden="1"/>
    <cellStyle name="Note 2 2 2" xfId="27681" hidden="1"/>
    <cellStyle name="Note 2 2 2" xfId="27156" hidden="1"/>
    <cellStyle name="Note 2 2 2" xfId="27761" hidden="1"/>
    <cellStyle name="Note 2 2 2" xfId="27237" hidden="1"/>
    <cellStyle name="Note 2 2 2" xfId="27639" hidden="1"/>
    <cellStyle name="Note 2 2 2" xfId="27308" hidden="1"/>
    <cellStyle name="Note 2 2 2" xfId="27489" hidden="1"/>
    <cellStyle name="Note 2 2 2" xfId="27307" hidden="1"/>
    <cellStyle name="Note 2 2 2" xfId="27646" hidden="1"/>
    <cellStyle name="Note 2 2 2" xfId="27566" hidden="1"/>
    <cellStyle name="Note 2 2 2" xfId="27299" hidden="1"/>
    <cellStyle name="Note 2 2 2" xfId="27094" hidden="1"/>
    <cellStyle name="Note 2 2 2" xfId="27854" hidden="1"/>
    <cellStyle name="Note 2 2 2" xfId="27388" hidden="1"/>
    <cellStyle name="Note 2 2 2" xfId="28007" hidden="1"/>
    <cellStyle name="Note 2 2 2" xfId="27497" hidden="1"/>
    <cellStyle name="Note 2 2 2" xfId="27916" hidden="1"/>
    <cellStyle name="Note 2 2 2" xfId="27239" hidden="1"/>
    <cellStyle name="Note 2 2 2" xfId="27137" hidden="1"/>
    <cellStyle name="Note 2 2 2" xfId="27822" hidden="1"/>
    <cellStyle name="Note 2 2 2" xfId="27403" hidden="1"/>
    <cellStyle name="Note 2 2 2" xfId="27316" hidden="1"/>
    <cellStyle name="Note 2 2 2" xfId="27445" hidden="1"/>
    <cellStyle name="Note 2 2 2" xfId="27295" hidden="1"/>
    <cellStyle name="Note 2 2 2" xfId="27346" hidden="1"/>
    <cellStyle name="Note 2 2 2" xfId="27679" hidden="1"/>
    <cellStyle name="Note 2 2 2" xfId="27738" hidden="1"/>
    <cellStyle name="Note 2 2 2" xfId="27550" hidden="1"/>
    <cellStyle name="Note 2 2 2" xfId="28123" hidden="1"/>
    <cellStyle name="Note 2 2 2" xfId="28163" hidden="1"/>
    <cellStyle name="Note 2 2 2" xfId="28131" hidden="1"/>
    <cellStyle name="Note 2 2 2" xfId="28149" hidden="1"/>
    <cellStyle name="Note 2 2 2" xfId="28148" hidden="1"/>
    <cellStyle name="Note 2 2 2" xfId="28129" hidden="1"/>
    <cellStyle name="Note 2 2 2" xfId="28151" hidden="1"/>
    <cellStyle name="Note 2 2 2" xfId="28159" hidden="1"/>
    <cellStyle name="Note 2 2 2" xfId="28128" hidden="1"/>
    <cellStyle name="Note 2 2 2" xfId="28152" hidden="1"/>
    <cellStyle name="Note 2 2 2" xfId="28153" hidden="1"/>
    <cellStyle name="Note 2 2 2" xfId="28155" hidden="1"/>
    <cellStyle name="Note 2 2 2" xfId="28158" hidden="1"/>
    <cellStyle name="Note 2 2 2" xfId="28154" hidden="1"/>
    <cellStyle name="Note 2 2 2" xfId="28145" hidden="1"/>
    <cellStyle name="Note 2 2 2" xfId="28127" hidden="1"/>
    <cellStyle name="Note 2 2 2" xfId="28140" hidden="1"/>
    <cellStyle name="Note 2 2 2" xfId="28130" hidden="1"/>
    <cellStyle name="Note 2 2 2" xfId="28150" hidden="1"/>
    <cellStyle name="Note 2 2 2" xfId="28160" hidden="1"/>
    <cellStyle name="Note 2 2 2" xfId="28146" hidden="1"/>
    <cellStyle name="Note 2 2 2" xfId="28134" hidden="1"/>
    <cellStyle name="Note 2 2 2" xfId="28144" hidden="1"/>
    <cellStyle name="Note 2 2 2" xfId="28156" hidden="1"/>
    <cellStyle name="Note 2 2 2" xfId="28166" hidden="1"/>
    <cellStyle name="Note 2 2 2" xfId="28172" hidden="1"/>
    <cellStyle name="Note 2 2 2" xfId="28171" hidden="1"/>
    <cellStyle name="Note 2 2 2" xfId="28180" hidden="1"/>
    <cellStyle name="Note 2 2 2" xfId="28175" hidden="1"/>
    <cellStyle name="Note 2 2 2" xfId="28177" hidden="1"/>
    <cellStyle name="Note 2 2 2" xfId="28181" hidden="1"/>
    <cellStyle name="Note 2 2 2" xfId="28174" hidden="1"/>
    <cellStyle name="Note 2 2 2" xfId="28173" hidden="1"/>
    <cellStyle name="Note 2 2 2" xfId="28107" hidden="1"/>
    <cellStyle name="Note 2 2 2" xfId="28105" hidden="1"/>
    <cellStyle name="Note 2 2 2" xfId="27935" hidden="1"/>
    <cellStyle name="Note 2 2 2" xfId="27082" hidden="1"/>
    <cellStyle name="Note 2 2 2" xfId="27725" hidden="1"/>
    <cellStyle name="Note 2 2 2" xfId="27494" hidden="1"/>
    <cellStyle name="Note 2 2 2" xfId="27756" hidden="1"/>
    <cellStyle name="Note 2 2 2" xfId="27930" hidden="1"/>
    <cellStyle name="Note 2 2 2" xfId="27223" hidden="1"/>
    <cellStyle name="Note 2 2 2" xfId="27124" hidden="1"/>
    <cellStyle name="Note 2 2 2" xfId="27515" hidden="1"/>
    <cellStyle name="Note 2 2 2" xfId="28103" hidden="1"/>
    <cellStyle name="Note 2 2 2" xfId="27457" hidden="1"/>
    <cellStyle name="Note 2 2 2" xfId="27780" hidden="1"/>
    <cellStyle name="Note 2 2 2" xfId="27436" hidden="1"/>
    <cellStyle name="Note 2 2 2" xfId="27619" hidden="1"/>
    <cellStyle name="Note 2 2 2" xfId="27229" hidden="1"/>
    <cellStyle name="Note 2 2 2" xfId="27632" hidden="1"/>
    <cellStyle name="Note 2 2 2" xfId="27362" hidden="1"/>
    <cellStyle name="Note 2 2 2" xfId="27645" hidden="1"/>
    <cellStyle name="Note 2 2 2" xfId="27275" hidden="1"/>
    <cellStyle name="Note 2 2 2" xfId="28031" hidden="1"/>
    <cellStyle name="Note 2 2 2" xfId="27709" hidden="1"/>
    <cellStyle name="Note 2 2 2" xfId="27706" hidden="1"/>
    <cellStyle name="Note 2 2 2" xfId="27360" hidden="1"/>
    <cellStyle name="Note 2 2 2" xfId="27277" hidden="1"/>
    <cellStyle name="Note 2 2 2" xfId="27368" hidden="1"/>
    <cellStyle name="Note 2 2 2" xfId="27638" hidden="1"/>
    <cellStyle name="Note 2 2 2" xfId="28109" hidden="1"/>
    <cellStyle name="Note 2 2 2" xfId="27227" hidden="1"/>
    <cellStyle name="Note 2 2 2" xfId="27651" hidden="1"/>
    <cellStyle name="Note 2 2 2" xfId="28200" hidden="1"/>
    <cellStyle name="Note 2 2 2" xfId="28240" hidden="1"/>
    <cellStyle name="Note 2 2 2" xfId="28208" hidden="1"/>
    <cellStyle name="Note 2 2 2" xfId="28227" hidden="1"/>
    <cellStyle name="Note 2 2 2" xfId="28226" hidden="1"/>
    <cellStyle name="Note 2 2 2" xfId="28206" hidden="1"/>
    <cellStyle name="Note 2 2 2" xfId="28229" hidden="1"/>
    <cellStyle name="Note 2 2 2" xfId="28237" hidden="1"/>
    <cellStyle name="Note 2 2 2" xfId="28205" hidden="1"/>
    <cellStyle name="Note 2 2 2" xfId="28230" hidden="1"/>
    <cellStyle name="Note 2 2 2" xfId="28231" hidden="1"/>
    <cellStyle name="Note 2 2 2" xfId="28233" hidden="1"/>
    <cellStyle name="Note 2 2 2" xfId="28236" hidden="1"/>
    <cellStyle name="Note 2 2 2" xfId="28232" hidden="1"/>
    <cellStyle name="Note 2 2 2" xfId="28223" hidden="1"/>
    <cellStyle name="Note 2 2 2" xfId="28204" hidden="1"/>
    <cellStyle name="Note 2 2 2" xfId="28217" hidden="1"/>
    <cellStyle name="Note 2 2 2" xfId="28207" hidden="1"/>
    <cellStyle name="Note 2 2 2" xfId="28228" hidden="1"/>
    <cellStyle name="Note 2 2 2" xfId="28238" hidden="1"/>
    <cellStyle name="Note 2 2 2" xfId="28224" hidden="1"/>
    <cellStyle name="Note 2 2 2" xfId="28211" hidden="1"/>
    <cellStyle name="Note 2 2 2" xfId="28221" hidden="1"/>
    <cellStyle name="Note 2 2 2" xfId="28234" hidden="1"/>
    <cellStyle name="Note 2 2 2" xfId="28243" hidden="1"/>
    <cellStyle name="Note 2 2 2" xfId="28247" hidden="1"/>
    <cellStyle name="Note 2 2 2" xfId="28246" hidden="1"/>
    <cellStyle name="Note 2 2 2" xfId="28253" hidden="1"/>
    <cellStyle name="Note 2 2 2" xfId="28250" hidden="1"/>
    <cellStyle name="Note 2 2 2" xfId="28251" hidden="1"/>
    <cellStyle name="Note 2 2 2" xfId="28254" hidden="1"/>
    <cellStyle name="Note 2 2 2" xfId="28249" hidden="1"/>
    <cellStyle name="Note 2 2 2" xfId="28248" hidden="1"/>
    <cellStyle name="Note 2 2 2" xfId="27431" hidden="1"/>
    <cellStyle name="Note 2 2 2" xfId="27712" hidden="1"/>
    <cellStyle name="Note 2 2 2" xfId="27759" hidden="1"/>
    <cellStyle name="Note 2 2 2" xfId="28179" hidden="1"/>
    <cellStyle name="Note 2 2 2" xfId="27691" hidden="1"/>
    <cellStyle name="Note 2 2 2" xfId="27682" hidden="1"/>
    <cellStyle name="Note 2 2 2" xfId="27401" hidden="1"/>
    <cellStyle name="Note 2 2 2" xfId="28268" hidden="1"/>
    <cellStyle name="Note 2 2 2" xfId="28032" hidden="1"/>
    <cellStyle name="Note 2 2 2" xfId="27435" hidden="1"/>
    <cellStyle name="Note 2 2 2" xfId="27570" hidden="1"/>
    <cellStyle name="Note 2 2 2" xfId="28263" hidden="1"/>
    <cellStyle name="Note 2 2 2" xfId="27201" hidden="1"/>
    <cellStyle name="Note 2 2 2" xfId="27496" hidden="1"/>
    <cellStyle name="Note 2 2 2" xfId="27793" hidden="1"/>
    <cellStyle name="Note 2 2 2" xfId="27258" hidden="1"/>
    <cellStyle name="Note 2 2 2" xfId="27666" hidden="1"/>
    <cellStyle name="Note 2 2 2" xfId="27250" hidden="1"/>
    <cellStyle name="Note 2 2 2" xfId="27922" hidden="1"/>
    <cellStyle name="Note 2 2 2" xfId="27115" hidden="1"/>
    <cellStyle name="Note 2 2 2" xfId="27231" hidden="1"/>
    <cellStyle name="Note 2 2 2" xfId="27694" hidden="1"/>
    <cellStyle name="Note 2 2 2" xfId="27154" hidden="1"/>
    <cellStyle name="Note 2 2 2" xfId="27139" hidden="1"/>
    <cellStyle name="Note 2 2 2" xfId="27836" hidden="1"/>
    <cellStyle name="Note 2 2 2" xfId="27092" hidden="1"/>
    <cellStyle name="Note 2 2 2" xfId="27637" hidden="1"/>
    <cellStyle name="Note 2 2 2" xfId="27809" hidden="1"/>
    <cellStyle name="Note 2 2 2" xfId="27622" hidden="1"/>
    <cellStyle name="Note 2 2 2" xfId="27513" hidden="1"/>
    <cellStyle name="Note 2 2 2" xfId="27371" hidden="1"/>
    <cellStyle name="Note 2 2 2" xfId="27499" hidden="1"/>
    <cellStyle name="Note 2 2 2" xfId="28283" hidden="1"/>
    <cellStyle name="Note 2 2 2" xfId="28326" hidden="1"/>
    <cellStyle name="Note 2 2 2" xfId="28291" hidden="1"/>
    <cellStyle name="Note 2 2 2" xfId="28310" hidden="1"/>
    <cellStyle name="Note 2 2 2" xfId="28309" hidden="1"/>
    <cellStyle name="Note 2 2 2" xfId="28289" hidden="1"/>
    <cellStyle name="Note 2 2 2" xfId="28313" hidden="1"/>
    <cellStyle name="Note 2 2 2" xfId="28322" hidden="1"/>
    <cellStyle name="Note 2 2 2" xfId="28288" hidden="1"/>
    <cellStyle name="Note 2 2 2" xfId="28314" hidden="1"/>
    <cellStyle name="Note 2 2 2" xfId="28315" hidden="1"/>
    <cellStyle name="Note 2 2 2" xfId="28317" hidden="1"/>
    <cellStyle name="Note 2 2 2" xfId="28321" hidden="1"/>
    <cellStyle name="Note 2 2 2" xfId="28316" hidden="1"/>
    <cellStyle name="Note 2 2 2" xfId="28306" hidden="1"/>
    <cellStyle name="Note 2 2 2" xfId="28287" hidden="1"/>
    <cellStyle name="Note 2 2 2" xfId="28301" hidden="1"/>
    <cellStyle name="Note 2 2 2" xfId="28290" hidden="1"/>
    <cellStyle name="Note 2 2 2" xfId="28311" hidden="1"/>
    <cellStyle name="Note 2 2 2" xfId="28323" hidden="1"/>
    <cellStyle name="Note 2 2 2" xfId="28307" hidden="1"/>
    <cellStyle name="Note 2 2 2" xfId="28294" hidden="1"/>
    <cellStyle name="Note 2 2 2" xfId="28305" hidden="1"/>
    <cellStyle name="Note 2 2 2" xfId="28319" hidden="1"/>
    <cellStyle name="Note 2 2 2" xfId="28329" hidden="1"/>
    <cellStyle name="Note 2 2 2" xfId="28334" hidden="1"/>
    <cellStyle name="Note 2 2 2" xfId="28333" hidden="1"/>
    <cellStyle name="Note 2 2 2" xfId="28340" hidden="1"/>
    <cellStyle name="Note 2 2 2" xfId="28337" hidden="1"/>
    <cellStyle name="Note 2 2 2" xfId="28338" hidden="1"/>
    <cellStyle name="Note 2 2 2" xfId="28341" hidden="1"/>
    <cellStyle name="Note 2 2 2" xfId="28336" hidden="1"/>
    <cellStyle name="Note 2 2 2" xfId="28335" hidden="1"/>
    <cellStyle name="Note 2 2 2" xfId="27753" hidden="1"/>
    <cellStyle name="Note 2 2 2" xfId="28351" hidden="1"/>
    <cellStyle name="Note 2 2 2" xfId="27444" hidden="1"/>
    <cellStyle name="Note 2 2 2" xfId="27205" hidden="1"/>
    <cellStyle name="Note 2 2 2" xfId="27216" hidden="1"/>
    <cellStyle name="Note 2 2 2" xfId="27573" hidden="1"/>
    <cellStyle name="Note 2 2 2" xfId="27707" hidden="1"/>
    <cellStyle name="Note 2 2 2" xfId="27379" hidden="1"/>
    <cellStyle name="Note 2 2 2" xfId="27504" hidden="1"/>
    <cellStyle name="Note 2 2 2" xfId="27610" hidden="1"/>
    <cellStyle name="Note 2 2 2" xfId="27301" hidden="1"/>
    <cellStyle name="Note 2 2 2" xfId="27652" hidden="1"/>
    <cellStyle name="Note 2 2 2" xfId="27246" hidden="1"/>
    <cellStyle name="Note 2 2 2" xfId="27430" hidden="1"/>
    <cellStyle name="Note 2 2 2" xfId="27758" hidden="1"/>
    <cellStyle name="Note 2 2 2" xfId="28034" hidden="1"/>
    <cellStyle name="Note 2 2 2" xfId="27157" hidden="1"/>
    <cellStyle name="Note 2 2 2" xfId="27487" hidden="1"/>
    <cellStyle name="Note 2 2 2" xfId="27248" hidden="1"/>
    <cellStyle name="Note 2 2 2" xfId="27910" hidden="1"/>
    <cellStyle name="Note 2 2 2" xfId="27359" hidden="1"/>
    <cellStyle name="Note 2 2 2" xfId="27702" hidden="1"/>
    <cellStyle name="Note 2 2 2" xfId="27203" hidden="1"/>
    <cellStyle name="Note 2 2 2" xfId="27488" hidden="1"/>
    <cellStyle name="Note 2 2 2" xfId="27127" hidden="1"/>
    <cellStyle name="Note 2 2 2" xfId="27181" hidden="1"/>
    <cellStyle name="Note 2 2 2" xfId="27778" hidden="1"/>
    <cellStyle name="Note 2 2 2" xfId="27696" hidden="1"/>
    <cellStyle name="Note 2 2 2" xfId="27214" hidden="1"/>
    <cellStyle name="Note 2 2 2" xfId="27940" hidden="1"/>
    <cellStyle name="Note 2 2 2" xfId="28354" hidden="1"/>
    <cellStyle name="Note 2 2 2" xfId="28369" hidden="1"/>
    <cellStyle name="Note 2 2 2" xfId="28406" hidden="1"/>
    <cellStyle name="Note 2 2 2" xfId="28377" hidden="1"/>
    <cellStyle name="Note 2 2 2" xfId="28393" hidden="1"/>
    <cellStyle name="Note 2 2 2" xfId="28392" hidden="1"/>
    <cellStyle name="Note 2 2 2" xfId="28375" hidden="1"/>
    <cellStyle name="Note 2 2 2" xfId="28395" hidden="1"/>
    <cellStyle name="Note 2 2 2" xfId="28403" hidden="1"/>
    <cellStyle name="Note 2 2 2" xfId="28374" hidden="1"/>
    <cellStyle name="Note 2 2 2" xfId="28396" hidden="1"/>
    <cellStyle name="Note 2 2 2" xfId="28397" hidden="1"/>
    <cellStyle name="Note 2 2 2" xfId="28399" hidden="1"/>
    <cellStyle name="Note 2 2 2" xfId="28402" hidden="1"/>
    <cellStyle name="Note 2 2 2" xfId="28398" hidden="1"/>
    <cellStyle name="Note 2 2 2" xfId="28390" hidden="1"/>
    <cellStyle name="Note 2 2 2" xfId="28373" hidden="1"/>
    <cellStyle name="Note 2 2 2" xfId="28385" hidden="1"/>
    <cellStyle name="Note 2 2 2" xfId="28376" hidden="1"/>
    <cellStyle name="Note 2 2 2" xfId="28394" hidden="1"/>
    <cellStyle name="Note 2 2 2" xfId="28404" hidden="1"/>
    <cellStyle name="Note 2 2 2" xfId="28391" hidden="1"/>
    <cellStyle name="Note 2 2 2" xfId="28379" hidden="1"/>
    <cellStyle name="Note 2 2 2" xfId="28389" hidden="1"/>
    <cellStyle name="Note 2 2 2" xfId="28400" hidden="1"/>
    <cellStyle name="Note 2 2 2" xfId="28409" hidden="1"/>
    <cellStyle name="Note 2 2 2" xfId="28413" hidden="1"/>
    <cellStyle name="Note 2 2 2" xfId="28412" hidden="1"/>
    <cellStyle name="Note 2 2 2" xfId="28420" hidden="1"/>
    <cellStyle name="Note 2 2 2" xfId="28416" hidden="1"/>
    <cellStyle name="Note 2 2 2" xfId="28418" hidden="1"/>
    <cellStyle name="Note 2 2 2" xfId="28421" hidden="1"/>
    <cellStyle name="Note 2 2 2" xfId="28415" hidden="1"/>
    <cellStyle name="Note 2 2 2" xfId="28414" hidden="1"/>
    <cellStyle name="Note 2 2 2" xfId="27579" hidden="1"/>
    <cellStyle name="Note 2 2 2" xfId="28186" hidden="1"/>
    <cellStyle name="Note 2 2 2" xfId="27594" hidden="1"/>
    <cellStyle name="Note 2 2 2" xfId="27168" hidden="1"/>
    <cellStyle name="Note 2 2 2" xfId="27604" hidden="1"/>
    <cellStyle name="Note 2 2 2" xfId="27752" hidden="1"/>
    <cellStyle name="Note 2 2 2" xfId="27461" hidden="1"/>
    <cellStyle name="Note 2 2 2" xfId="27686" hidden="1"/>
    <cellStyle name="Note 2 2 2" xfId="27415" hidden="1"/>
    <cellStyle name="Note 2 2 2" xfId="27547" hidden="1"/>
    <cellStyle name="Note 2 2 2" xfId="28114" hidden="1"/>
    <cellStyle name="Note 2 2 2" xfId="27932" hidden="1"/>
    <cellStyle name="Note 2 2 2" xfId="27321" hidden="1"/>
    <cellStyle name="Note 2 2 2" xfId="28255" hidden="1"/>
    <cellStyle name="Note 2 2 2" xfId="27236" hidden="1"/>
    <cellStyle name="Note 2 2 2" xfId="28297" hidden="1"/>
    <cellStyle name="Note 2 2 2" xfId="27226" hidden="1"/>
    <cellStyle name="Note 2 2 2" xfId="27490" hidden="1"/>
    <cellStyle name="Note 2 2 2" xfId="28259" hidden="1"/>
    <cellStyle name="Note 2 2 2" xfId="27313" hidden="1"/>
    <cellStyle name="Note 2 2 2" xfId="27481" hidden="1"/>
    <cellStyle name="Note 2 2 2" xfId="27138" hidden="1"/>
    <cellStyle name="Note 2 2 2" xfId="27386" hidden="1"/>
    <cellStyle name="Note 2 2 2" xfId="27207" hidden="1"/>
    <cellStyle name="Note 2 2 2" xfId="27399" hidden="1"/>
    <cellStyle name="Note 2 2 2" xfId="27647" hidden="1"/>
    <cellStyle name="Note 2 2 2" xfId="28011" hidden="1"/>
    <cellStyle name="Note 2 2 2" xfId="27611" hidden="1"/>
    <cellStyle name="Note 2 2 2" xfId="27713" hidden="1"/>
    <cellStyle name="Note 2 2 2" xfId="27754" hidden="1"/>
    <cellStyle name="Note 2 2 2" xfId="27165" hidden="1"/>
    <cellStyle name="Note 2 2 2" xfId="28426" hidden="1"/>
    <cellStyle name="Note 2 2 2" xfId="28434" hidden="1"/>
    <cellStyle name="Note 2 2 2" xfId="28468" hidden="1"/>
    <cellStyle name="Note 2 2 2" xfId="28442" hidden="1"/>
    <cellStyle name="Note 2 2 2" xfId="28455" hidden="1"/>
    <cellStyle name="Note 2 2 2" xfId="28454" hidden="1"/>
    <cellStyle name="Note 2 2 2" xfId="28440" hidden="1"/>
    <cellStyle name="Note 2 2 2" xfId="28457" hidden="1"/>
    <cellStyle name="Note 2 2 2" xfId="28465" hidden="1"/>
    <cellStyle name="Note 2 2 2" xfId="28439" hidden="1"/>
    <cellStyle name="Note 2 2 2" xfId="28458" hidden="1"/>
    <cellStyle name="Note 2 2 2" xfId="28459" hidden="1"/>
    <cellStyle name="Note 2 2 2" xfId="28461" hidden="1"/>
    <cellStyle name="Note 2 2 2" xfId="28464" hidden="1"/>
    <cellStyle name="Note 2 2 2" xfId="28460" hidden="1"/>
    <cellStyle name="Note 2 2 2" xfId="28452" hidden="1"/>
    <cellStyle name="Note 2 2 2" xfId="28438" hidden="1"/>
    <cellStyle name="Note 2 2 2" xfId="28448" hidden="1"/>
    <cellStyle name="Note 2 2 2" xfId="28441" hidden="1"/>
    <cellStyle name="Note 2 2 2" xfId="28456" hidden="1"/>
    <cellStyle name="Note 2 2 2" xfId="28466" hidden="1"/>
    <cellStyle name="Note 2 2 2" xfId="28453" hidden="1"/>
    <cellStyle name="Note 2 2 2" xfId="28444" hidden="1"/>
    <cellStyle name="Note 2 2 2" xfId="28451" hidden="1"/>
    <cellStyle name="Note 2 2 2" xfId="28462" hidden="1"/>
    <cellStyle name="Note 2 2 2" xfId="28471" hidden="1"/>
    <cellStyle name="Note 2 2 2" xfId="28475" hidden="1"/>
    <cellStyle name="Note 2 2 2" xfId="28474" hidden="1"/>
    <cellStyle name="Note 2 2 2" xfId="28480" hidden="1"/>
    <cellStyle name="Note 2 2 2" xfId="28478" hidden="1"/>
    <cellStyle name="Note 2 2 2" xfId="28479" hidden="1"/>
    <cellStyle name="Note 2 2 2" xfId="28481" hidden="1"/>
    <cellStyle name="Note 2 2 2" xfId="28477" hidden="1"/>
    <cellStyle name="Note 2 2 2" xfId="28476" hidden="1"/>
    <cellStyle name="Note 2 2 2" xfId="6757" hidden="1"/>
    <cellStyle name="Note 2 2 2" xfId="16606" hidden="1"/>
    <cellStyle name="Note 2 2 2" xfId="6324" hidden="1"/>
    <cellStyle name="Note 2 2 2" xfId="6664" hidden="1"/>
    <cellStyle name="Note 2 2 2" xfId="6999" hidden="1"/>
    <cellStyle name="Note 2 2 2" xfId="5764" hidden="1"/>
    <cellStyle name="Note 2 2 2" xfId="22688" hidden="1"/>
    <cellStyle name="Note 2 2 2" xfId="10656" hidden="1"/>
    <cellStyle name="Note 2 2 2" xfId="11140" hidden="1"/>
    <cellStyle name="Note 2 2 2" xfId="7190" hidden="1"/>
    <cellStyle name="Note 2 2 2" xfId="5803" hidden="1"/>
    <cellStyle name="Note 2 2 2" xfId="15327" hidden="1"/>
    <cellStyle name="Note 2 2 2" xfId="12313" hidden="1"/>
    <cellStyle name="Note 2 2 2" xfId="22763" hidden="1"/>
    <cellStyle name="Note 2 2 2" xfId="20699" hidden="1"/>
    <cellStyle name="Note 2 2 2" xfId="14159" hidden="1"/>
    <cellStyle name="Note 2 2 2" xfId="5826" hidden="1"/>
    <cellStyle name="Note 2 2 2" xfId="6197" hidden="1"/>
    <cellStyle name="Note 2 2 2" xfId="22599" hidden="1"/>
    <cellStyle name="Note 2 2 2" xfId="6599" hidden="1"/>
    <cellStyle name="Note 2 2 2" xfId="24107" hidden="1"/>
    <cellStyle name="Note 2 2 2" xfId="20171" hidden="1"/>
    <cellStyle name="Note 2 2 2" xfId="24064" hidden="1"/>
    <cellStyle name="Note 2 2 2" xfId="6076" hidden="1"/>
    <cellStyle name="Note 2 2 2" xfId="6504" hidden="1"/>
    <cellStyle name="Note 2 2 2" xfId="19627" hidden="1"/>
    <cellStyle name="Note 2 2 2" xfId="7903" hidden="1"/>
    <cellStyle name="Note 2 2 2" xfId="23197" hidden="1"/>
    <cellStyle name="Note 2 2 2" xfId="7000" hidden="1"/>
    <cellStyle name="Note 2 2 2" xfId="18558" hidden="1"/>
    <cellStyle name="Note 2 2 2" xfId="7390" hidden="1"/>
    <cellStyle name="Note 2 2 2" xfId="23492" hidden="1"/>
    <cellStyle name="Note 2 2 2" xfId="28528" hidden="1"/>
    <cellStyle name="Note 2 2 2" xfId="8880" hidden="1"/>
    <cellStyle name="Note 2 2 2" xfId="28511" hidden="1"/>
    <cellStyle name="Note 2 2 2" xfId="28510" hidden="1"/>
    <cellStyle name="Note 2 2 2" xfId="6579" hidden="1"/>
    <cellStyle name="Note 2 2 2" xfId="28514" hidden="1"/>
    <cellStyle name="Note 2 2 2" xfId="28523" hidden="1"/>
    <cellStyle name="Note 2 2 2" xfId="6652" hidden="1"/>
    <cellStyle name="Note 2 2 2" xfId="28515" hidden="1"/>
    <cellStyle name="Note 2 2 2" xfId="28516" hidden="1"/>
    <cellStyle name="Note 2 2 2" xfId="28518" hidden="1"/>
    <cellStyle name="Note 2 2 2" xfId="28522" hidden="1"/>
    <cellStyle name="Note 2 2 2" xfId="28517" hidden="1"/>
    <cellStyle name="Note 2 2 2" xfId="28507" hidden="1"/>
    <cellStyle name="Note 2 2 2" xfId="7481" hidden="1"/>
    <cellStyle name="Note 2 2 2" xfId="28501" hidden="1"/>
    <cellStyle name="Note 2 2 2" xfId="5823" hidden="1"/>
    <cellStyle name="Note 2 2 2" xfId="28512" hidden="1"/>
    <cellStyle name="Note 2 2 2" xfId="28524" hidden="1"/>
    <cellStyle name="Note 2 2 2" xfId="28508" hidden="1"/>
    <cellStyle name="Note 2 2 2" xfId="6804" hidden="1"/>
    <cellStyle name="Note 2 2 2" xfId="28505" hidden="1"/>
    <cellStyle name="Note 2 2 2" xfId="28520" hidden="1"/>
    <cellStyle name="Note 2 2 2" xfId="28531" hidden="1"/>
    <cellStyle name="Note 2 2 2" xfId="28537" hidden="1"/>
    <cellStyle name="Note 2 2 2" xfId="28536" hidden="1"/>
    <cellStyle name="Note 2 2 2" xfId="28546" hidden="1"/>
    <cellStyle name="Note 2 2 2" xfId="28540" hidden="1"/>
    <cellStyle name="Note 2 2 2" xfId="28541" hidden="1"/>
    <cellStyle name="Note 2 2 2" xfId="28547" hidden="1"/>
    <cellStyle name="Note 2 2 2" xfId="28539" hidden="1"/>
    <cellStyle name="Note 2 2 2" xfId="28538" hidden="1"/>
    <cellStyle name="Note 2 2 2" xfId="28922" hidden="1"/>
    <cellStyle name="Note 2 2 2" xfId="29072" hidden="1"/>
    <cellStyle name="Note 2 2 2" xfId="29076" hidden="1"/>
    <cellStyle name="Note 2 2 2" xfId="29077" hidden="1"/>
    <cellStyle name="Note 2 2 2" xfId="29093" hidden="1"/>
    <cellStyle name="Note 2 2 2" xfId="29079" hidden="1"/>
    <cellStyle name="Note 2 2 2" xfId="29080" hidden="1"/>
    <cellStyle name="Note 2 2 2" xfId="29086" hidden="1"/>
    <cellStyle name="Note 2 2 2" xfId="29274" hidden="1"/>
    <cellStyle name="Note 2 2 2" xfId="29311" hidden="1"/>
    <cellStyle name="Note 2 2 2" xfId="29113" hidden="1"/>
    <cellStyle name="Note 2 2 2" xfId="29099" hidden="1"/>
    <cellStyle name="Note 2 2 2" xfId="29103" hidden="1"/>
    <cellStyle name="Note 2 2 2" xfId="29313" hidden="1"/>
    <cellStyle name="Note 2 2 2" xfId="29095" hidden="1"/>
    <cellStyle name="Note 2 2 2" xfId="29304" hidden="1"/>
    <cellStyle name="Note 2 2 2" xfId="29308" hidden="1"/>
    <cellStyle name="Note 2 2 2" xfId="29104" hidden="1"/>
    <cellStyle name="Note 2 2 2" xfId="29098" hidden="1"/>
    <cellStyle name="Note 2 2 2" xfId="29329" hidden="1"/>
    <cellStyle name="Note 2 2 2" xfId="29334" hidden="1"/>
    <cellStyle name="Note 2 2 2" xfId="29331" hidden="1"/>
    <cellStyle name="Note 2 2 2" xfId="29332" hidden="1"/>
    <cellStyle name="Note 2 2 2" xfId="29326" hidden="1"/>
    <cellStyle name="Note 2 2 2" xfId="29321" hidden="1"/>
    <cellStyle name="Note 2 2 2" xfId="29328" hidden="1"/>
    <cellStyle name="Note 2 2 2" xfId="29324" hidden="1"/>
    <cellStyle name="Note 2 2 2" xfId="29320" hidden="1"/>
    <cellStyle name="Note 2 2 2" xfId="29333" hidden="1"/>
    <cellStyle name="Note 2 2 2" xfId="29336" hidden="1"/>
    <cellStyle name="Note 2 2 2" xfId="29340" hidden="1"/>
    <cellStyle name="Note 2 2 2" xfId="29355" hidden="1"/>
    <cellStyle name="Note 2 2 2" xfId="29397" hidden="1"/>
    <cellStyle name="Note 2 2 2" xfId="29364" hidden="1"/>
    <cellStyle name="Note 2 2 2" xfId="29383" hidden="1"/>
    <cellStyle name="Note 2 2 2" xfId="29382" hidden="1"/>
    <cellStyle name="Note 2 2 2" xfId="29362" hidden="1"/>
    <cellStyle name="Note 2 2 2" xfId="29386" hidden="1"/>
    <cellStyle name="Note 2 2 2" xfId="29394" hidden="1"/>
    <cellStyle name="Note 2 2 2" xfId="29361" hidden="1"/>
    <cellStyle name="Note 2 2 2" xfId="29387" hidden="1"/>
    <cellStyle name="Note 2 2 2" xfId="29388" hidden="1"/>
    <cellStyle name="Note 2 2 2" xfId="29390" hidden="1"/>
    <cellStyle name="Note 2 2 2" xfId="29393" hidden="1"/>
    <cellStyle name="Note 2 2 2" xfId="29389" hidden="1"/>
    <cellStyle name="Note 2 2 2" xfId="29380" hidden="1"/>
    <cellStyle name="Note 2 2 2" xfId="29360" hidden="1"/>
    <cellStyle name="Note 2 2 2" xfId="29374" hidden="1"/>
    <cellStyle name="Note 2 2 2" xfId="29363" hidden="1"/>
    <cellStyle name="Note 2 2 2" xfId="29384" hidden="1"/>
    <cellStyle name="Note 2 2 2" xfId="29395" hidden="1"/>
    <cellStyle name="Note 2 2 2" xfId="29381" hidden="1"/>
    <cellStyle name="Note 2 2 2" xfId="29367" hidden="1"/>
    <cellStyle name="Note 2 2 2" xfId="29378" hidden="1"/>
    <cellStyle name="Note 2 2 2" xfId="29391" hidden="1"/>
    <cellStyle name="Note 2 2 2" xfId="29400" hidden="1"/>
    <cellStyle name="Note 2 2 2" xfId="29405" hidden="1"/>
    <cellStyle name="Note 2 2 2" xfId="29404" hidden="1"/>
    <cellStyle name="Note 2 2 2" xfId="29412" hidden="1"/>
    <cellStyle name="Note 2 2 2" xfId="29408" hidden="1"/>
    <cellStyle name="Note 2 2 2" xfId="29409" hidden="1"/>
    <cellStyle name="Note 2 2 2" xfId="29413" hidden="1"/>
    <cellStyle name="Note 2 2 2" xfId="29407" hidden="1"/>
    <cellStyle name="Note 2 2 2" xfId="29406" hidden="1"/>
    <cellStyle name="Note 2 2 2" xfId="28919" hidden="1"/>
    <cellStyle name="Note 2 2 2" xfId="29239" hidden="1"/>
    <cellStyle name="Note 2 2 2" xfId="29207" hidden="1"/>
    <cellStyle name="Note 2 2 2" xfId="29444" hidden="1"/>
    <cellStyle name="Note 2 2 2" xfId="29428" hidden="1"/>
    <cellStyle name="Note 2 2 2" xfId="28670" hidden="1"/>
    <cellStyle name="Note 2 2 2" xfId="29345" hidden="1"/>
    <cellStyle name="Note 2 2 2" xfId="29206" hidden="1"/>
    <cellStyle name="Note 2 2 2" xfId="28657" hidden="1"/>
    <cellStyle name="Note 2 2 2" xfId="28930" hidden="1"/>
    <cellStyle name="Note 2 2 2" xfId="29183" hidden="1"/>
    <cellStyle name="Note 2 2 2" xfId="28896" hidden="1"/>
    <cellStyle name="Note 2 2 2" xfId="28665" hidden="1"/>
    <cellStyle name="Note 2 2 2" xfId="6655" hidden="1"/>
    <cellStyle name="Note 2 2 2" xfId="28736" hidden="1"/>
    <cellStyle name="Note 2 2 2" xfId="28667" hidden="1"/>
    <cellStyle name="Note 2 2 2" xfId="28740" hidden="1"/>
    <cellStyle name="Note 2 2 2" xfId="29184" hidden="1"/>
    <cellStyle name="Note 2 2 2" xfId="28960" hidden="1"/>
    <cellStyle name="Note 2 2 2" xfId="28655" hidden="1"/>
    <cellStyle name="Note 2 2 2" xfId="28729" hidden="1"/>
    <cellStyle name="Note 2 2 2" xfId="29176" hidden="1"/>
    <cellStyle name="Note 2 2 2" xfId="28727" hidden="1"/>
    <cellStyle name="Note 2 2 2" xfId="29177" hidden="1"/>
    <cellStyle name="Note 2 2 2" xfId="29179" hidden="1"/>
    <cellStyle name="Note 2 2 2" xfId="28732" hidden="1"/>
    <cellStyle name="Note 2 2 2" xfId="28730" hidden="1"/>
    <cellStyle name="Note 2 2 2" xfId="29180" hidden="1"/>
    <cellStyle name="Note 2 2 2" xfId="28679" hidden="1"/>
    <cellStyle name="Note 2 2 2" xfId="28728" hidden="1"/>
    <cellStyle name="Note 2 2 2" xfId="28725" hidden="1"/>
    <cellStyle name="Note 2 2 2" xfId="7251" hidden="1"/>
    <cellStyle name="Note 2 2 2" xfId="29459" hidden="1"/>
    <cellStyle name="Note 2 2 2" xfId="29497" hidden="1"/>
    <cellStyle name="Note 2 2 2" xfId="29467" hidden="1"/>
    <cellStyle name="Note 2 2 2" xfId="29484" hidden="1"/>
    <cellStyle name="Note 2 2 2" xfId="29483" hidden="1"/>
    <cellStyle name="Note 2 2 2" xfId="29465" hidden="1"/>
    <cellStyle name="Note 2 2 2" xfId="29486" hidden="1"/>
    <cellStyle name="Note 2 2 2" xfId="29494" hidden="1"/>
    <cellStyle name="Note 2 2 2" xfId="29464" hidden="1"/>
    <cellStyle name="Note 2 2 2" xfId="29487" hidden="1"/>
    <cellStyle name="Note 2 2 2" xfId="29488" hidden="1"/>
    <cellStyle name="Note 2 2 2" xfId="29490" hidden="1"/>
    <cellStyle name="Note 2 2 2" xfId="29493" hidden="1"/>
    <cellStyle name="Note 2 2 2" xfId="29489" hidden="1"/>
    <cellStyle name="Note 2 2 2" xfId="29481" hidden="1"/>
    <cellStyle name="Note 2 2 2" xfId="29463" hidden="1"/>
    <cellStyle name="Note 2 2 2" xfId="29476" hidden="1"/>
    <cellStyle name="Note 2 2 2" xfId="29466" hidden="1"/>
    <cellStyle name="Note 2 2 2" xfId="29485" hidden="1"/>
    <cellStyle name="Note 2 2 2" xfId="29495" hidden="1"/>
    <cellStyle name="Note 2 2 2" xfId="29482" hidden="1"/>
    <cellStyle name="Note 2 2 2" xfId="29469" hidden="1"/>
    <cellStyle name="Note 2 2 2" xfId="29480" hidden="1"/>
    <cellStyle name="Note 2 2 2" xfId="29491" hidden="1"/>
    <cellStyle name="Note 2 2 2" xfId="29500" hidden="1"/>
    <cellStyle name="Note 2 2 2" xfId="29506" hidden="1"/>
    <cellStyle name="Note 2 2 2" xfId="29505" hidden="1"/>
    <cellStyle name="Note 2 2 2" xfId="29513" hidden="1"/>
    <cellStyle name="Note 2 2 2" xfId="29510" hidden="1"/>
    <cellStyle name="Note 2 2 2" xfId="29511" hidden="1"/>
    <cellStyle name="Note 2 2 2" xfId="29515" hidden="1"/>
    <cellStyle name="Note 2 2 2" xfId="29509" hidden="1"/>
    <cellStyle name="Note 2 2 2" xfId="29508" hidden="1"/>
    <cellStyle name="Note 2 2 2" xfId="29279" hidden="1"/>
    <cellStyle name="Note 2 2 2" xfId="28802" hidden="1"/>
    <cellStyle name="Note 2 2 2" xfId="29122" hidden="1"/>
    <cellStyle name="Note 2 2 2" xfId="29011" hidden="1"/>
    <cellStyle name="Note 2 2 2" xfId="29074" hidden="1"/>
    <cellStyle name="Note 2 2 2" xfId="29005" hidden="1"/>
    <cellStyle name="Note 2 2 2" xfId="29123" hidden="1"/>
    <cellStyle name="Note 2 2 2" xfId="29343" hidden="1"/>
    <cellStyle name="Note 2 2 2" xfId="29148" hidden="1"/>
    <cellStyle name="Note 2 2 2" xfId="29164" hidden="1"/>
    <cellStyle name="Note 2 2 2" xfId="28691" hidden="1"/>
    <cellStyle name="Note 2 2 2" xfId="28825" hidden="1"/>
    <cellStyle name="Note 2 2 2" xfId="29303" hidden="1"/>
    <cellStyle name="Note 2 2 2" xfId="28898" hidden="1"/>
    <cellStyle name="Note 2 2 2" xfId="29028" hidden="1"/>
    <cellStyle name="Note 2 2 2" xfId="29155" hidden="1"/>
    <cellStyle name="Note 2 2 2" xfId="28626" hidden="1"/>
    <cellStyle name="Note 2 2 2" xfId="29257" hidden="1"/>
    <cellStyle name="Note 2 2 2" xfId="28774" hidden="1"/>
    <cellStyle name="Note 2 2 2" xfId="28597" hidden="1"/>
    <cellStyle name="Note 2 2 2" xfId="29530" hidden="1"/>
    <cellStyle name="Note 2 2 2" xfId="29438" hidden="1"/>
    <cellStyle name="Note 2 2 2" xfId="28906" hidden="1"/>
    <cellStyle name="Note 2 2 2" xfId="29290" hidden="1"/>
    <cellStyle name="Note 2 2 2" xfId="29520" hidden="1"/>
    <cellStyle name="Note 2 2 2" xfId="28596" hidden="1"/>
    <cellStyle name="Note 2 2 2" xfId="28864" hidden="1"/>
    <cellStyle name="Note 2 2 2" xfId="28778" hidden="1"/>
    <cellStyle name="Note 2 2 2" xfId="28873" hidden="1"/>
    <cellStyle name="Note 2 2 2" xfId="29531" hidden="1"/>
    <cellStyle name="Note 2 2 2" xfId="29535" hidden="1"/>
    <cellStyle name="Note 2 2 2" xfId="29547" hidden="1"/>
    <cellStyle name="Note 2 2 2" xfId="29589" hidden="1"/>
    <cellStyle name="Note 2 2 2" xfId="29556" hidden="1"/>
    <cellStyle name="Note 2 2 2" xfId="29575" hidden="1"/>
    <cellStyle name="Note 2 2 2" xfId="29574" hidden="1"/>
    <cellStyle name="Note 2 2 2" xfId="29554" hidden="1"/>
    <cellStyle name="Note 2 2 2" xfId="29577" hidden="1"/>
    <cellStyle name="Note 2 2 2" xfId="29585" hidden="1"/>
    <cellStyle name="Note 2 2 2" xfId="29553" hidden="1"/>
    <cellStyle name="Note 2 2 2" xfId="29578" hidden="1"/>
    <cellStyle name="Note 2 2 2" xfId="29579" hidden="1"/>
    <cellStyle name="Note 2 2 2" xfId="29581" hidden="1"/>
    <cellStyle name="Note 2 2 2" xfId="29584" hidden="1"/>
    <cellStyle name="Note 2 2 2" xfId="29580" hidden="1"/>
    <cellStyle name="Note 2 2 2" xfId="29570" hidden="1"/>
    <cellStyle name="Note 2 2 2" xfId="29552" hidden="1"/>
    <cellStyle name="Note 2 2 2" xfId="29565" hidden="1"/>
    <cellStyle name="Note 2 2 2" xfId="29555" hidden="1"/>
    <cellStyle name="Note 2 2 2" xfId="29576" hidden="1"/>
    <cellStyle name="Note 2 2 2" xfId="29586" hidden="1"/>
    <cellStyle name="Note 2 2 2" xfId="29571" hidden="1"/>
    <cellStyle name="Note 2 2 2" xfId="29559" hidden="1"/>
    <cellStyle name="Note 2 2 2" xfId="29569" hidden="1"/>
    <cellStyle name="Note 2 2 2" xfId="29582" hidden="1"/>
    <cellStyle name="Note 2 2 2" xfId="29592" hidden="1"/>
    <cellStyle name="Note 2 2 2" xfId="29597" hidden="1"/>
    <cellStyle name="Note 2 2 2" xfId="29596" hidden="1"/>
    <cellStyle name="Note 2 2 2" xfId="29603" hidden="1"/>
    <cellStyle name="Note 2 2 2" xfId="29601" hidden="1"/>
    <cellStyle name="Note 2 2 2" xfId="29602" hidden="1"/>
    <cellStyle name="Note 2 2 2" xfId="29605" hidden="1"/>
    <cellStyle name="Note 2 2 2" xfId="29600" hidden="1"/>
    <cellStyle name="Note 2 2 2" xfId="29599" hidden="1"/>
    <cellStyle name="Note 2 2 2" xfId="28708" hidden="1"/>
    <cellStyle name="Note 2 2 2" xfId="28927" hidden="1"/>
    <cellStyle name="Note 2 2 2" xfId="29142" hidden="1"/>
    <cellStyle name="Note 2 2 2" xfId="28748" hidden="1"/>
    <cellStyle name="Note 2 2 2" xfId="29188" hidden="1"/>
    <cellStyle name="Note 2 2 2" xfId="28662" hidden="1"/>
    <cellStyle name="Note 2 2 2" xfId="29268" hidden="1"/>
    <cellStyle name="Note 2 2 2" xfId="28745" hidden="1"/>
    <cellStyle name="Note 2 2 2" xfId="29146" hidden="1"/>
    <cellStyle name="Note 2 2 2" xfId="28818" hidden="1"/>
    <cellStyle name="Note 2 2 2" xfId="28999" hidden="1"/>
    <cellStyle name="Note 2 2 2" xfId="28817" hidden="1"/>
    <cellStyle name="Note 2 2 2" xfId="29153" hidden="1"/>
    <cellStyle name="Note 2 2 2" xfId="29075" hidden="1"/>
    <cellStyle name="Note 2 2 2" xfId="28809" hidden="1"/>
    <cellStyle name="Note 2 2 2" xfId="28604" hidden="1"/>
    <cellStyle name="Note 2 2 2" xfId="29359" hidden="1"/>
    <cellStyle name="Note 2 2 2" xfId="28899" hidden="1"/>
    <cellStyle name="Note 2 2 2" xfId="29512" hidden="1"/>
    <cellStyle name="Note 2 2 2" xfId="29007" hidden="1"/>
    <cellStyle name="Note 2 2 2" xfId="29422" hidden="1"/>
    <cellStyle name="Note 2 2 2" xfId="28747" hidden="1"/>
    <cellStyle name="Note 2 2 2" xfId="28643" hidden="1"/>
    <cellStyle name="Note 2 2 2" xfId="29327" hidden="1"/>
    <cellStyle name="Note 2 2 2" xfId="28914" hidden="1"/>
    <cellStyle name="Note 2 2 2" xfId="28826" hidden="1"/>
    <cellStyle name="Note 2 2 2" xfId="28956" hidden="1"/>
    <cellStyle name="Note 2 2 2" xfId="28805" hidden="1"/>
    <cellStyle name="Note 2 2 2" xfId="28856" hidden="1"/>
    <cellStyle name="Note 2 2 2" xfId="29186" hidden="1"/>
    <cellStyle name="Note 2 2 2" xfId="29245" hidden="1"/>
    <cellStyle name="Note 2 2 2" xfId="29060" hidden="1"/>
    <cellStyle name="Note 2 2 2" xfId="29628" hidden="1"/>
    <cellStyle name="Note 2 2 2" xfId="29668" hidden="1"/>
    <cellStyle name="Note 2 2 2" xfId="29636" hidden="1"/>
    <cellStyle name="Note 2 2 2" xfId="29654" hidden="1"/>
    <cellStyle name="Note 2 2 2" xfId="29653" hidden="1"/>
    <cellStyle name="Note 2 2 2" xfId="29634" hidden="1"/>
    <cellStyle name="Note 2 2 2" xfId="29656" hidden="1"/>
    <cellStyle name="Note 2 2 2" xfId="29664" hidden="1"/>
    <cellStyle name="Note 2 2 2" xfId="29633" hidden="1"/>
    <cellStyle name="Note 2 2 2" xfId="29657" hidden="1"/>
    <cellStyle name="Note 2 2 2" xfId="29658" hidden="1"/>
    <cellStyle name="Note 2 2 2" xfId="29660" hidden="1"/>
    <cellStyle name="Note 2 2 2" xfId="29663" hidden="1"/>
    <cellStyle name="Note 2 2 2" xfId="29659" hidden="1"/>
    <cellStyle name="Note 2 2 2" xfId="29650" hidden="1"/>
    <cellStyle name="Note 2 2 2" xfId="29632" hidden="1"/>
    <cellStyle name="Note 2 2 2" xfId="29645" hidden="1"/>
    <cellStyle name="Note 2 2 2" xfId="29635" hidden="1"/>
    <cellStyle name="Note 2 2 2" xfId="29655" hidden="1"/>
    <cellStyle name="Note 2 2 2" xfId="29665" hidden="1"/>
    <cellStyle name="Note 2 2 2" xfId="29651" hidden="1"/>
    <cellStyle name="Note 2 2 2" xfId="29639" hidden="1"/>
    <cellStyle name="Note 2 2 2" xfId="29649" hidden="1"/>
    <cellStyle name="Note 2 2 2" xfId="29661" hidden="1"/>
    <cellStyle name="Note 2 2 2" xfId="29671" hidden="1"/>
    <cellStyle name="Note 2 2 2" xfId="29676" hidden="1"/>
    <cellStyle name="Note 2 2 2" xfId="29675" hidden="1"/>
    <cellStyle name="Note 2 2 2" xfId="29684" hidden="1"/>
    <cellStyle name="Note 2 2 2" xfId="29679" hidden="1"/>
    <cellStyle name="Note 2 2 2" xfId="29681" hidden="1"/>
    <cellStyle name="Note 2 2 2" xfId="29685" hidden="1"/>
    <cellStyle name="Note 2 2 2" xfId="29678" hidden="1"/>
    <cellStyle name="Note 2 2 2" xfId="29677" hidden="1"/>
    <cellStyle name="Note 2 2 2" xfId="29612" hidden="1"/>
    <cellStyle name="Note 2 2 2" xfId="29610" hidden="1"/>
    <cellStyle name="Note 2 2 2" xfId="29440" hidden="1"/>
    <cellStyle name="Note 2 2 2" xfId="28593" hidden="1"/>
    <cellStyle name="Note 2 2 2" xfId="29232" hidden="1"/>
    <cellStyle name="Note 2 2 2" xfId="29004" hidden="1"/>
    <cellStyle name="Note 2 2 2" xfId="29263" hidden="1"/>
    <cellStyle name="Note 2 2 2" xfId="29435" hidden="1"/>
    <cellStyle name="Note 2 2 2" xfId="28731" hidden="1"/>
    <cellStyle name="Note 2 2 2" xfId="28631" hidden="1"/>
    <cellStyle name="Note 2 2 2" xfId="29026" hidden="1"/>
    <cellStyle name="Note 2 2 2" xfId="29608" hidden="1"/>
    <cellStyle name="Note 2 2 2" xfId="28968" hidden="1"/>
    <cellStyle name="Note 2 2 2" xfId="29287" hidden="1"/>
    <cellStyle name="Note 2 2 2" xfId="28947" hidden="1"/>
    <cellStyle name="Note 2 2 2" xfId="29127" hidden="1"/>
    <cellStyle name="Note 2 2 2" xfId="28738" hidden="1"/>
    <cellStyle name="Note 2 2 2" xfId="29140" hidden="1"/>
    <cellStyle name="Note 2 2 2" xfId="28872" hidden="1"/>
    <cellStyle name="Note 2 2 2" xfId="29152" hidden="1"/>
    <cellStyle name="Note 2 2 2" xfId="28783" hidden="1"/>
    <cellStyle name="Note 2 2 2" xfId="29536" hidden="1"/>
    <cellStyle name="Note 2 2 2" xfId="29216" hidden="1"/>
    <cellStyle name="Note 2 2 2" xfId="29213" hidden="1"/>
    <cellStyle name="Note 2 2 2" xfId="28870" hidden="1"/>
    <cellStyle name="Note 2 2 2" xfId="28785" hidden="1"/>
    <cellStyle name="Note 2 2 2" xfId="28879" hidden="1"/>
    <cellStyle name="Note 2 2 2" xfId="29145" hidden="1"/>
    <cellStyle name="Note 2 2 2" xfId="29614" hidden="1"/>
    <cellStyle name="Note 2 2 2" xfId="28735" hidden="1"/>
    <cellStyle name="Note 2 2 2" xfId="29158" hidden="1"/>
    <cellStyle name="Note 2 2 2" xfId="29705" hidden="1"/>
    <cellStyle name="Note 2 2 2" xfId="29745" hidden="1"/>
    <cellStyle name="Note 2 2 2" xfId="29713" hidden="1"/>
    <cellStyle name="Note 2 2 2" xfId="29732" hidden="1"/>
    <cellStyle name="Note 2 2 2" xfId="29731" hidden="1"/>
    <cellStyle name="Note 2 2 2" xfId="29711" hidden="1"/>
    <cellStyle name="Note 2 2 2" xfId="29734" hidden="1"/>
    <cellStyle name="Note 2 2 2" xfId="29742" hidden="1"/>
    <cellStyle name="Note 2 2 2" xfId="29710" hidden="1"/>
    <cellStyle name="Note 2 2 2" xfId="29735" hidden="1"/>
    <cellStyle name="Note 2 2 2" xfId="29736" hidden="1"/>
    <cellStyle name="Note 2 2 2" xfId="29738" hidden="1"/>
    <cellStyle name="Note 2 2 2" xfId="29741" hidden="1"/>
    <cellStyle name="Note 2 2 2" xfId="29737" hidden="1"/>
    <cellStyle name="Note 2 2 2" xfId="29728" hidden="1"/>
    <cellStyle name="Note 2 2 2" xfId="29709" hidden="1"/>
    <cellStyle name="Note 2 2 2" xfId="29722" hidden="1"/>
    <cellStyle name="Note 2 2 2" xfId="29712" hidden="1"/>
    <cellStyle name="Note 2 2 2" xfId="29733" hidden="1"/>
    <cellStyle name="Note 2 2 2" xfId="29743" hidden="1"/>
    <cellStyle name="Note 2 2 2" xfId="29729" hidden="1"/>
    <cellStyle name="Note 2 2 2" xfId="29716" hidden="1"/>
    <cellStyle name="Note 2 2 2" xfId="29726" hidden="1"/>
    <cellStyle name="Note 2 2 2" xfId="29739" hidden="1"/>
    <cellStyle name="Note 2 2 2" xfId="29748" hidden="1"/>
    <cellStyle name="Note 2 2 2" xfId="29752" hidden="1"/>
    <cellStyle name="Note 2 2 2" xfId="29751" hidden="1"/>
    <cellStyle name="Note 2 2 2" xfId="29758" hidden="1"/>
    <cellStyle name="Note 2 2 2" xfId="29755" hidden="1"/>
    <cellStyle name="Note 2 2 2" xfId="29756" hidden="1"/>
    <cellStyle name="Note 2 2 2" xfId="29759" hidden="1"/>
    <cellStyle name="Note 2 2 2" xfId="29754" hidden="1"/>
    <cellStyle name="Note 2 2 2" xfId="29753" hidden="1"/>
    <cellStyle name="Note 2 2 2" xfId="28942" hidden="1"/>
    <cellStyle name="Note 2 2 2" xfId="29219" hidden="1"/>
    <cellStyle name="Note 2 2 2" xfId="29266" hidden="1"/>
    <cellStyle name="Note 2 2 2" xfId="29683" hidden="1"/>
    <cellStyle name="Note 2 2 2" xfId="29198" hidden="1"/>
    <cellStyle name="Note 2 2 2" xfId="29189" hidden="1"/>
    <cellStyle name="Note 2 2 2" xfId="28912" hidden="1"/>
    <cellStyle name="Note 2 2 2" xfId="29773" hidden="1"/>
    <cellStyle name="Note 2 2 2" xfId="29537" hidden="1"/>
    <cellStyle name="Note 2 2 2" xfId="28946" hidden="1"/>
    <cellStyle name="Note 2 2 2" xfId="29078" hidden="1"/>
    <cellStyle name="Note 2 2 2" xfId="29768" hidden="1"/>
    <cellStyle name="Note 2 2 2" xfId="28709" hidden="1"/>
    <cellStyle name="Note 2 2 2" xfId="29006" hidden="1"/>
    <cellStyle name="Note 2 2 2" xfId="29299" hidden="1"/>
    <cellStyle name="Note 2 2 2" xfId="28766" hidden="1"/>
    <cellStyle name="Note 2 2 2" xfId="29173" hidden="1"/>
    <cellStyle name="Note 2 2 2" xfId="28758" hidden="1"/>
    <cellStyle name="Note 2 2 2" xfId="29427" hidden="1"/>
    <cellStyle name="Note 2 2 2" xfId="28623" hidden="1"/>
    <cellStyle name="Note 2 2 2" xfId="28739" hidden="1"/>
    <cellStyle name="Note 2 2 2" xfId="29201" hidden="1"/>
    <cellStyle name="Note 2 2 2" xfId="28660" hidden="1"/>
    <cellStyle name="Note 2 2 2" xfId="28645" hidden="1"/>
    <cellStyle name="Note 2 2 2" xfId="29341" hidden="1"/>
    <cellStyle name="Note 2 2 2" xfId="28602" hidden="1"/>
    <cellStyle name="Note 2 2 2" xfId="29144" hidden="1"/>
    <cellStyle name="Note 2 2 2" xfId="29315" hidden="1"/>
    <cellStyle name="Note 2 2 2" xfId="29130" hidden="1"/>
    <cellStyle name="Note 2 2 2" xfId="29024" hidden="1"/>
    <cellStyle name="Note 2 2 2" xfId="28882" hidden="1"/>
    <cellStyle name="Note 2 2 2" xfId="29009" hidden="1"/>
    <cellStyle name="Note 2 2 2" xfId="29788" hidden="1"/>
    <cellStyle name="Note 2 2 2" xfId="29831" hidden="1"/>
    <cellStyle name="Note 2 2 2" xfId="29796" hidden="1"/>
    <cellStyle name="Note 2 2 2" xfId="29815" hidden="1"/>
    <cellStyle name="Note 2 2 2" xfId="29814" hidden="1"/>
    <cellStyle name="Note 2 2 2" xfId="29794" hidden="1"/>
    <cellStyle name="Note 2 2 2" xfId="29818" hidden="1"/>
    <cellStyle name="Note 2 2 2" xfId="29827" hidden="1"/>
    <cellStyle name="Note 2 2 2" xfId="29793" hidden="1"/>
    <cellStyle name="Note 2 2 2" xfId="29819" hidden="1"/>
    <cellStyle name="Note 2 2 2" xfId="29820" hidden="1"/>
    <cellStyle name="Note 2 2 2" xfId="29822" hidden="1"/>
    <cellStyle name="Note 2 2 2" xfId="29826" hidden="1"/>
    <cellStyle name="Note 2 2 2" xfId="29821" hidden="1"/>
    <cellStyle name="Note 2 2 2" xfId="29811" hidden="1"/>
    <cellStyle name="Note 2 2 2" xfId="29792" hidden="1"/>
    <cellStyle name="Note 2 2 2" xfId="29806" hidden="1"/>
    <cellStyle name="Note 2 2 2" xfId="29795" hidden="1"/>
    <cellStyle name="Note 2 2 2" xfId="29816" hidden="1"/>
    <cellStyle name="Note 2 2 2" xfId="29828" hidden="1"/>
    <cellStyle name="Note 2 2 2" xfId="29812" hidden="1"/>
    <cellStyle name="Note 2 2 2" xfId="29799" hidden="1"/>
    <cellStyle name="Note 2 2 2" xfId="29810" hidden="1"/>
    <cellStyle name="Note 2 2 2" xfId="29824" hidden="1"/>
    <cellStyle name="Note 2 2 2" xfId="29834" hidden="1"/>
    <cellStyle name="Note 2 2 2" xfId="29839" hidden="1"/>
    <cellStyle name="Note 2 2 2" xfId="29838" hidden="1"/>
    <cellStyle name="Note 2 2 2" xfId="29845" hidden="1"/>
    <cellStyle name="Note 2 2 2" xfId="29842" hidden="1"/>
    <cellStyle name="Note 2 2 2" xfId="29843" hidden="1"/>
    <cellStyle name="Note 2 2 2" xfId="29846" hidden="1"/>
    <cellStyle name="Note 2 2 2" xfId="29841" hidden="1"/>
    <cellStyle name="Note 2 2 2" xfId="29840" hidden="1"/>
    <cellStyle name="Note 2 2 2" xfId="29260" hidden="1"/>
    <cellStyle name="Note 2 2 2" xfId="29856" hidden="1"/>
    <cellStyle name="Note 2 2 2" xfId="28955" hidden="1"/>
    <cellStyle name="Note 2 2 2" xfId="28713" hidden="1"/>
    <cellStyle name="Note 2 2 2" xfId="28724" hidden="1"/>
    <cellStyle name="Note 2 2 2" xfId="29081" hidden="1"/>
    <cellStyle name="Note 2 2 2" xfId="29214" hidden="1"/>
    <cellStyle name="Note 2 2 2" xfId="28890" hidden="1"/>
    <cellStyle name="Note 2 2 2" xfId="29014" hidden="1"/>
    <cellStyle name="Note 2 2 2" xfId="29118" hidden="1"/>
    <cellStyle name="Note 2 2 2" xfId="28811" hidden="1"/>
    <cellStyle name="Note 2 2 2" xfId="29159" hidden="1"/>
    <cellStyle name="Note 2 2 2" xfId="28754" hidden="1"/>
    <cellStyle name="Note 2 2 2" xfId="28941" hidden="1"/>
    <cellStyle name="Note 2 2 2" xfId="29265" hidden="1"/>
    <cellStyle name="Note 2 2 2" xfId="29539" hidden="1"/>
    <cellStyle name="Note 2 2 2" xfId="28663" hidden="1"/>
    <cellStyle name="Note 2 2 2" xfId="28997" hidden="1"/>
    <cellStyle name="Note 2 2 2" xfId="28756" hidden="1"/>
    <cellStyle name="Note 2 2 2" xfId="29416" hidden="1"/>
    <cellStyle name="Note 2 2 2" xfId="28869" hidden="1"/>
    <cellStyle name="Note 2 2 2" xfId="29209" hidden="1"/>
    <cellStyle name="Note 2 2 2" xfId="28711" hidden="1"/>
    <cellStyle name="Note 2 2 2" xfId="28998" hidden="1"/>
    <cellStyle name="Note 2 2 2" xfId="28634" hidden="1"/>
    <cellStyle name="Note 2 2 2" xfId="28687" hidden="1"/>
    <cellStyle name="Note 2 2 2" xfId="29285" hidden="1"/>
    <cellStyle name="Note 2 2 2" xfId="29203" hidden="1"/>
    <cellStyle name="Note 2 2 2" xfId="28722" hidden="1"/>
    <cellStyle name="Note 2 2 2" xfId="29445" hidden="1"/>
    <cellStyle name="Note 2 2 2" xfId="29859" hidden="1"/>
    <cellStyle name="Note 2 2 2" xfId="29874" hidden="1"/>
    <cellStyle name="Note 2 2 2" xfId="29911" hidden="1"/>
    <cellStyle name="Note 2 2 2" xfId="29882" hidden="1"/>
    <cellStyle name="Note 2 2 2" xfId="29898" hidden="1"/>
    <cellStyle name="Note 2 2 2" xfId="29897" hidden="1"/>
    <cellStyle name="Note 2 2 2" xfId="29880" hidden="1"/>
    <cellStyle name="Note 2 2 2" xfId="29900" hidden="1"/>
    <cellStyle name="Note 2 2 2" xfId="29908" hidden="1"/>
    <cellStyle name="Note 2 2 2" xfId="29879" hidden="1"/>
    <cellStyle name="Note 2 2 2" xfId="29901" hidden="1"/>
    <cellStyle name="Note 2 2 2" xfId="29902" hidden="1"/>
    <cellStyle name="Note 2 2 2" xfId="29904" hidden="1"/>
    <cellStyle name="Note 2 2 2" xfId="29907" hidden="1"/>
    <cellStyle name="Note 2 2 2" xfId="29903" hidden="1"/>
    <cellStyle name="Note 2 2 2" xfId="29895" hidden="1"/>
    <cellStyle name="Note 2 2 2" xfId="29878" hidden="1"/>
    <cellStyle name="Note 2 2 2" xfId="29890" hidden="1"/>
    <cellStyle name="Note 2 2 2" xfId="29881" hidden="1"/>
    <cellStyle name="Note 2 2 2" xfId="29899" hidden="1"/>
    <cellStyle name="Note 2 2 2" xfId="29909" hidden="1"/>
    <cellStyle name="Note 2 2 2" xfId="29896" hidden="1"/>
    <cellStyle name="Note 2 2 2" xfId="29884" hidden="1"/>
    <cellStyle name="Note 2 2 2" xfId="29894" hidden="1"/>
    <cellStyle name="Note 2 2 2" xfId="29905" hidden="1"/>
    <cellStyle name="Note 2 2 2" xfId="29914" hidden="1"/>
    <cellStyle name="Note 2 2 2" xfId="29918" hidden="1"/>
    <cellStyle name="Note 2 2 2" xfId="29917" hidden="1"/>
    <cellStyle name="Note 2 2 2" xfId="29925" hidden="1"/>
    <cellStyle name="Note 2 2 2" xfId="29921" hidden="1"/>
    <cellStyle name="Note 2 2 2" xfId="29923" hidden="1"/>
    <cellStyle name="Note 2 2 2" xfId="29926" hidden="1"/>
    <cellStyle name="Note 2 2 2" xfId="29920" hidden="1"/>
    <cellStyle name="Note 2 2 2" xfId="29919" hidden="1"/>
    <cellStyle name="Note 2 2 2" xfId="29087" hidden="1"/>
    <cellStyle name="Note 2 2 2" xfId="29691" hidden="1"/>
    <cellStyle name="Note 2 2 2" xfId="29102" hidden="1"/>
    <cellStyle name="Note 2 2 2" xfId="28674" hidden="1"/>
    <cellStyle name="Note 2 2 2" xfId="29112" hidden="1"/>
    <cellStyle name="Note 2 2 2" xfId="29259" hidden="1"/>
    <cellStyle name="Note 2 2 2" xfId="28972" hidden="1"/>
    <cellStyle name="Note 2 2 2" xfId="29193" hidden="1"/>
    <cellStyle name="Note 2 2 2" xfId="28926" hidden="1"/>
    <cellStyle name="Note 2 2 2" xfId="29057" hidden="1"/>
    <cellStyle name="Note 2 2 2" xfId="29619" hidden="1"/>
    <cellStyle name="Note 2 2 2" xfId="29437" hidden="1"/>
    <cellStyle name="Note 2 2 2" xfId="28831" hidden="1"/>
    <cellStyle name="Note 2 2 2" xfId="29760" hidden="1"/>
    <cellStyle name="Note 2 2 2" xfId="28744" hidden="1"/>
    <cellStyle name="Note 2 2 2" xfId="29802" hidden="1"/>
    <cellStyle name="Note 2 2 2" xfId="28734" hidden="1"/>
    <cellStyle name="Note 2 2 2" xfId="29000" hidden="1"/>
    <cellStyle name="Note 2 2 2" xfId="29764" hidden="1"/>
    <cellStyle name="Note 2 2 2" xfId="28823" hidden="1"/>
    <cellStyle name="Note 2 2 2" xfId="28992" hidden="1"/>
    <cellStyle name="Note 2 2 2" xfId="28644" hidden="1"/>
    <cellStyle name="Note 2 2 2" xfId="28897" hidden="1"/>
    <cellStyle name="Note 2 2 2" xfId="28715" hidden="1"/>
    <cellStyle name="Note 2 2 2" xfId="28910" hidden="1"/>
    <cellStyle name="Note 2 2 2" xfId="29154" hidden="1"/>
    <cellStyle name="Note 2 2 2" xfId="29516" hidden="1"/>
    <cellStyle name="Note 2 2 2" xfId="29119" hidden="1"/>
    <cellStyle name="Note 2 2 2" xfId="29220" hidden="1"/>
    <cellStyle name="Note 2 2 2" xfId="29261" hidden="1"/>
    <cellStyle name="Note 2 2 2" xfId="28671" hidden="1"/>
    <cellStyle name="Note 2 2 2" xfId="29931" hidden="1"/>
    <cellStyle name="Note 2 2 2" xfId="29939" hidden="1"/>
    <cellStyle name="Note 2 2 2" xfId="29973" hidden="1"/>
    <cellStyle name="Note 2 2 2" xfId="29947" hidden="1"/>
    <cellStyle name="Note 2 2 2" xfId="29960" hidden="1"/>
    <cellStyle name="Note 2 2 2" xfId="29959" hidden="1"/>
    <cellStyle name="Note 2 2 2" xfId="29945" hidden="1"/>
    <cellStyle name="Note 2 2 2" xfId="29962" hidden="1"/>
    <cellStyle name="Note 2 2 2" xfId="29970" hidden="1"/>
    <cellStyle name="Note 2 2 2" xfId="29944" hidden="1"/>
    <cellStyle name="Note 2 2 2" xfId="29963" hidden="1"/>
    <cellStyle name="Note 2 2 2" xfId="29964" hidden="1"/>
    <cellStyle name="Note 2 2 2" xfId="29966" hidden="1"/>
    <cellStyle name="Note 2 2 2" xfId="29969" hidden="1"/>
    <cellStyle name="Note 2 2 2" xfId="29965" hidden="1"/>
    <cellStyle name="Note 2 2 2" xfId="29957" hidden="1"/>
    <cellStyle name="Note 2 2 2" xfId="29943" hidden="1"/>
    <cellStyle name="Note 2 2 2" xfId="29953" hidden="1"/>
    <cellStyle name="Note 2 2 2" xfId="29946" hidden="1"/>
    <cellStyle name="Note 2 2 2" xfId="29961" hidden="1"/>
    <cellStyle name="Note 2 2 2" xfId="29971" hidden="1"/>
    <cellStyle name="Note 2 2 2" xfId="29958" hidden="1"/>
    <cellStyle name="Note 2 2 2" xfId="29949" hidden="1"/>
    <cellStyle name="Note 2 2 2" xfId="29956" hidden="1"/>
    <cellStyle name="Note 2 2 2" xfId="29967" hidden="1"/>
    <cellStyle name="Note 2 2 2" xfId="29976" hidden="1"/>
    <cellStyle name="Note 2 2 2" xfId="29980" hidden="1"/>
    <cellStyle name="Note 2 2 2" xfId="29979" hidden="1"/>
    <cellStyle name="Note 2 2 2" xfId="29985" hidden="1"/>
    <cellStyle name="Note 2 2 2" xfId="29983" hidden="1"/>
    <cellStyle name="Note 2 2 2" xfId="29984" hidden="1"/>
    <cellStyle name="Note 2 2 2" xfId="29986" hidden="1"/>
    <cellStyle name="Note 2 2 2" xfId="29982" hidden="1"/>
    <cellStyle name="Note 2 2 2" xfId="29981" hidden="1"/>
    <cellStyle name="Note 2 2 2" xfId="13714" hidden="1"/>
    <cellStyle name="Note 2 2 2" xfId="7303" hidden="1"/>
    <cellStyle name="Note 2 2 2" xfId="6433" hidden="1"/>
    <cellStyle name="Note 2 2 2" xfId="6690" hidden="1"/>
    <cellStyle name="Note 2 2 2" xfId="26988" hidden="1"/>
    <cellStyle name="Note 2 2 2" xfId="21418" hidden="1"/>
    <cellStyle name="Note 2 2 2" xfId="7132" hidden="1"/>
    <cellStyle name="Note 2 2 2" xfId="7146" hidden="1"/>
    <cellStyle name="Note 2 2 2" xfId="16601" hidden="1"/>
    <cellStyle name="Note 2 2 2" xfId="29023" hidden="1"/>
    <cellStyle name="Note 2 2 2" xfId="25543" hidden="1"/>
    <cellStyle name="Note 2 2 2" xfId="18855" hidden="1"/>
    <cellStyle name="Note 2 2 2" xfId="22580" hidden="1"/>
    <cellStyle name="Note 2 2 2" xfId="6792" hidden="1"/>
    <cellStyle name="Note 2 2 2" xfId="15135" hidden="1"/>
    <cellStyle name="Note 2 2 2" xfId="6479" hidden="1"/>
    <cellStyle name="Note 2 2 2" xfId="13630" hidden="1"/>
    <cellStyle name="Note 2 2 2" xfId="6530" hidden="1"/>
    <cellStyle name="Note 2 2 2" xfId="24566" hidden="1"/>
    <cellStyle name="Note 2 2 2" xfId="10651" hidden="1"/>
    <cellStyle name="Note 2 2 2" xfId="5873" hidden="1"/>
    <cellStyle name="Note 2 2 2" xfId="12296" hidden="1"/>
    <cellStyle name="Note 2 2 2" xfId="19598" hidden="1"/>
    <cellStyle name="Note 2 2 2" xfId="7075" hidden="1"/>
    <cellStyle name="Note 2 2 2" xfId="22616" hidden="1"/>
    <cellStyle name="Note 2 2 2" xfId="7588" hidden="1"/>
    <cellStyle name="Note 2 2 2" xfId="24063" hidden="1"/>
    <cellStyle name="Note 2 2 2" xfId="7363" hidden="1"/>
    <cellStyle name="Note 2 2 2" xfId="7761" hidden="1"/>
    <cellStyle name="Note 2 2 2" xfId="9265" hidden="1"/>
    <cellStyle name="Note 2 2 2" xfId="18175" hidden="1"/>
    <cellStyle name="Note 2 2 2" xfId="5941" hidden="1"/>
    <cellStyle name="Note 2 2 2" xfId="7355" hidden="1"/>
    <cellStyle name="Note 2 2 2" xfId="5805" hidden="1"/>
    <cellStyle name="Note 2 2 2" xfId="24673" hidden="1"/>
    <cellStyle name="Note 2 2 2" xfId="20235" hidden="1"/>
    <cellStyle name="Note 2 2 2" xfId="7435" hidden="1"/>
    <cellStyle name="Note 2 2 2" xfId="7070" hidden="1"/>
    <cellStyle name="Note 2 2 2" xfId="6861" hidden="1"/>
    <cellStyle name="Note 2 2 2" xfId="7005" hidden="1"/>
    <cellStyle name="Note 2 2 2" xfId="24090" hidden="1"/>
    <cellStyle name="Note 2 2 2" xfId="7140" hidden="1"/>
    <cellStyle name="Note 2 2 2" xfId="26518" hidden="1"/>
    <cellStyle name="Note 2 2 2" xfId="13599" hidden="1"/>
    <cellStyle name="Note 2 2 2" xfId="6906" hidden="1"/>
    <cellStyle name="Note 2 2 2" xfId="6302" hidden="1"/>
    <cellStyle name="Note 2 2 2" xfId="24146" hidden="1"/>
    <cellStyle name="Note 2 2 2" xfId="22965" hidden="1"/>
    <cellStyle name="Note 2 2 2" xfId="10729" hidden="1"/>
    <cellStyle name="Note 2 2 2" xfId="6020" hidden="1"/>
    <cellStyle name="Note 2 2 2" xfId="7664" hidden="1"/>
    <cellStyle name="Note 2 2 2" xfId="21183" hidden="1"/>
    <cellStyle name="Note 2 2 2" xfId="6494" hidden="1"/>
    <cellStyle name="Note 2 2 2" xfId="6758" hidden="1"/>
    <cellStyle name="Note 2 2 2" xfId="13676" hidden="1"/>
    <cellStyle name="Note 2 2 2" xfId="14419" hidden="1"/>
    <cellStyle name="Note 2 2 2" xfId="5893" hidden="1"/>
    <cellStyle name="Note 2 2 2" xfId="19689" hidden="1"/>
    <cellStyle name="Note 2 2 2" xfId="6351" hidden="1"/>
    <cellStyle name="Note 2 2 2" xfId="22577" hidden="1"/>
    <cellStyle name="Note 2 2 2" xfId="7638" hidden="1"/>
    <cellStyle name="Note 2 2 2" xfId="24927" hidden="1"/>
    <cellStyle name="Note 2 2 2" xfId="18111" hidden="1"/>
    <cellStyle name="Note 2 2 2" xfId="13711" hidden="1"/>
    <cellStyle name="Note 2 2 2" xfId="15345" hidden="1"/>
    <cellStyle name="Note 2 2 2" xfId="30353" hidden="1"/>
    <cellStyle name="Note 2 2 2" xfId="30503" hidden="1"/>
    <cellStyle name="Note 2 2 2" xfId="30508" hidden="1"/>
    <cellStyle name="Note 2 2 2" xfId="30509" hidden="1"/>
    <cellStyle name="Note 2 2 2" xfId="30526" hidden="1"/>
    <cellStyle name="Note 2 2 2" xfId="30512" hidden="1"/>
    <cellStyle name="Note 2 2 2" xfId="30513" hidden="1"/>
    <cellStyle name="Note 2 2 2" xfId="30519" hidden="1"/>
    <cellStyle name="Note 2 2 2" xfId="30707" hidden="1"/>
    <cellStyle name="Note 2 2 2" xfId="30746" hidden="1"/>
    <cellStyle name="Note 2 2 2" xfId="30546" hidden="1"/>
    <cellStyle name="Note 2 2 2" xfId="30532" hidden="1"/>
    <cellStyle name="Note 2 2 2" xfId="30536" hidden="1"/>
    <cellStyle name="Note 2 2 2" xfId="30748" hidden="1"/>
    <cellStyle name="Note 2 2 2" xfId="30528" hidden="1"/>
    <cellStyle name="Note 2 2 2" xfId="30739" hidden="1"/>
    <cellStyle name="Note 2 2 2" xfId="30743" hidden="1"/>
    <cellStyle name="Note 2 2 2" xfId="30537" hidden="1"/>
    <cellStyle name="Note 2 2 2" xfId="30531" hidden="1"/>
    <cellStyle name="Note 2 2 2" xfId="30764" hidden="1"/>
    <cellStyle name="Note 2 2 2" xfId="30769" hidden="1"/>
    <cellStyle name="Note 2 2 2" xfId="30766" hidden="1"/>
    <cellStyle name="Note 2 2 2" xfId="30767" hidden="1"/>
    <cellStyle name="Note 2 2 2" xfId="30761" hidden="1"/>
    <cellStyle name="Note 2 2 2" xfId="30756" hidden="1"/>
    <cellStyle name="Note 2 2 2" xfId="30763" hidden="1"/>
    <cellStyle name="Note 2 2 2" xfId="30759" hidden="1"/>
    <cellStyle name="Note 2 2 2" xfId="30755" hidden="1"/>
    <cellStyle name="Note 2 2 2" xfId="30768" hidden="1"/>
    <cellStyle name="Note 2 2 2" xfId="30771" hidden="1"/>
    <cellStyle name="Note 2 2 2" xfId="30775" hidden="1"/>
    <cellStyle name="Note 2 2 2" xfId="30790" hidden="1"/>
    <cellStyle name="Note 2 2 2" xfId="30832" hidden="1"/>
    <cellStyle name="Note 2 2 2" xfId="30799" hidden="1"/>
    <cellStyle name="Note 2 2 2" xfId="30818" hidden="1"/>
    <cellStyle name="Note 2 2 2" xfId="30817" hidden="1"/>
    <cellStyle name="Note 2 2 2" xfId="30797" hidden="1"/>
    <cellStyle name="Note 2 2 2" xfId="30821" hidden="1"/>
    <cellStyle name="Note 2 2 2" xfId="30829" hidden="1"/>
    <cellStyle name="Note 2 2 2" xfId="30796" hidden="1"/>
    <cellStyle name="Note 2 2 2" xfId="30822" hidden="1"/>
    <cellStyle name="Note 2 2 2" xfId="30823" hidden="1"/>
    <cellStyle name="Note 2 2 2" xfId="30825" hidden="1"/>
    <cellStyle name="Note 2 2 2" xfId="30828" hidden="1"/>
    <cellStyle name="Note 2 2 2" xfId="30824" hidden="1"/>
    <cellStyle name="Note 2 2 2" xfId="30815" hidden="1"/>
    <cellStyle name="Note 2 2 2" xfId="30795" hidden="1"/>
    <cellStyle name="Note 2 2 2" xfId="30809" hidden="1"/>
    <cellStyle name="Note 2 2 2" xfId="30798" hidden="1"/>
    <cellStyle name="Note 2 2 2" xfId="30819" hidden="1"/>
    <cellStyle name="Note 2 2 2" xfId="30830" hidden="1"/>
    <cellStyle name="Note 2 2 2" xfId="30816" hidden="1"/>
    <cellStyle name="Note 2 2 2" xfId="30802" hidden="1"/>
    <cellStyle name="Note 2 2 2" xfId="30813" hidden="1"/>
    <cellStyle name="Note 2 2 2" xfId="30826" hidden="1"/>
    <cellStyle name="Note 2 2 2" xfId="30835" hidden="1"/>
    <cellStyle name="Note 2 2 2" xfId="30840" hidden="1"/>
    <cellStyle name="Note 2 2 2" xfId="30839" hidden="1"/>
    <cellStyle name="Note 2 2 2" xfId="30847" hidden="1"/>
    <cellStyle name="Note 2 2 2" xfId="30843" hidden="1"/>
    <cellStyle name="Note 2 2 2" xfId="30844" hidden="1"/>
    <cellStyle name="Note 2 2 2" xfId="30848" hidden="1"/>
    <cellStyle name="Note 2 2 2" xfId="30842" hidden="1"/>
    <cellStyle name="Note 2 2 2" xfId="30841" hidden="1"/>
    <cellStyle name="Note 2 2 2" xfId="30350" hidden="1"/>
    <cellStyle name="Note 2 2 2" xfId="30672" hidden="1"/>
    <cellStyle name="Note 2 2 2" xfId="30640" hidden="1"/>
    <cellStyle name="Note 2 2 2" xfId="30880" hidden="1"/>
    <cellStyle name="Note 2 2 2" xfId="30864" hidden="1"/>
    <cellStyle name="Note 2 2 2" xfId="30104" hidden="1"/>
    <cellStyle name="Note 2 2 2" xfId="30780" hidden="1"/>
    <cellStyle name="Note 2 2 2" xfId="30639" hidden="1"/>
    <cellStyle name="Note 2 2 2" xfId="30091" hidden="1"/>
    <cellStyle name="Note 2 2 2" xfId="30361" hidden="1"/>
    <cellStyle name="Note 2 2 2" xfId="30616" hidden="1"/>
    <cellStyle name="Note 2 2 2" xfId="30327" hidden="1"/>
    <cellStyle name="Note 2 2 2" xfId="30099" hidden="1"/>
    <cellStyle name="Note 2 2 2" xfId="13871" hidden="1"/>
    <cellStyle name="Note 2 2 2" xfId="30168" hidden="1"/>
    <cellStyle name="Note 2 2 2" xfId="30101" hidden="1"/>
    <cellStyle name="Note 2 2 2" xfId="30172" hidden="1"/>
    <cellStyle name="Note 2 2 2" xfId="30617" hidden="1"/>
    <cellStyle name="Note 2 2 2" xfId="30391" hidden="1"/>
    <cellStyle name="Note 2 2 2" xfId="30089" hidden="1"/>
    <cellStyle name="Note 2 2 2" xfId="30161" hidden="1"/>
    <cellStyle name="Note 2 2 2" xfId="30609" hidden="1"/>
    <cellStyle name="Note 2 2 2" xfId="30159" hidden="1"/>
    <cellStyle name="Note 2 2 2" xfId="30610" hidden="1"/>
    <cellStyle name="Note 2 2 2" xfId="30612" hidden="1"/>
    <cellStyle name="Note 2 2 2" xfId="30164" hidden="1"/>
    <cellStyle name="Note 2 2 2" xfId="30162" hidden="1"/>
    <cellStyle name="Note 2 2 2" xfId="30613" hidden="1"/>
    <cellStyle name="Note 2 2 2" xfId="30113" hidden="1"/>
    <cellStyle name="Note 2 2 2" xfId="30160" hidden="1"/>
    <cellStyle name="Note 2 2 2" xfId="30157" hidden="1"/>
    <cellStyle name="Note 2 2 2" xfId="26975" hidden="1"/>
    <cellStyle name="Note 2 2 2" xfId="30895" hidden="1"/>
    <cellStyle name="Note 2 2 2" xfId="30933" hidden="1"/>
    <cellStyle name="Note 2 2 2" xfId="30903" hidden="1"/>
    <cellStyle name="Note 2 2 2" xfId="30920" hidden="1"/>
    <cellStyle name="Note 2 2 2" xfId="30919" hidden="1"/>
    <cellStyle name="Note 2 2 2" xfId="30901" hidden="1"/>
    <cellStyle name="Note 2 2 2" xfId="30922" hidden="1"/>
    <cellStyle name="Note 2 2 2" xfId="30930" hidden="1"/>
    <cellStyle name="Note 2 2 2" xfId="30900" hidden="1"/>
    <cellStyle name="Note 2 2 2" xfId="30923" hidden="1"/>
    <cellStyle name="Note 2 2 2" xfId="30924" hidden="1"/>
    <cellStyle name="Note 2 2 2" xfId="30926" hidden="1"/>
    <cellStyle name="Note 2 2 2" xfId="30929" hidden="1"/>
    <cellStyle name="Note 2 2 2" xfId="30925" hidden="1"/>
    <cellStyle name="Note 2 2 2" xfId="30917" hidden="1"/>
    <cellStyle name="Note 2 2 2" xfId="30899" hidden="1"/>
    <cellStyle name="Note 2 2 2" xfId="30912" hidden="1"/>
    <cellStyle name="Note 2 2 2" xfId="30902" hidden="1"/>
    <cellStyle name="Note 2 2 2" xfId="30921" hidden="1"/>
    <cellStyle name="Note 2 2 2" xfId="30931" hidden="1"/>
    <cellStyle name="Note 2 2 2" xfId="30918" hidden="1"/>
    <cellStyle name="Note 2 2 2" xfId="30905" hidden="1"/>
    <cellStyle name="Note 2 2 2" xfId="30916" hidden="1"/>
    <cellStyle name="Note 2 2 2" xfId="30927" hidden="1"/>
    <cellStyle name="Note 2 2 2" xfId="30936" hidden="1"/>
    <cellStyle name="Note 2 2 2" xfId="30942" hidden="1"/>
    <cellStyle name="Note 2 2 2" xfId="30941" hidden="1"/>
    <cellStyle name="Note 2 2 2" xfId="30949" hidden="1"/>
    <cellStyle name="Note 2 2 2" xfId="30946" hidden="1"/>
    <cellStyle name="Note 2 2 2" xfId="30947" hidden="1"/>
    <cellStyle name="Note 2 2 2" xfId="30951" hidden="1"/>
    <cellStyle name="Note 2 2 2" xfId="30945" hidden="1"/>
    <cellStyle name="Note 2 2 2" xfId="30944" hidden="1"/>
    <cellStyle name="Note 2 2 2" xfId="30712" hidden="1"/>
    <cellStyle name="Note 2 2 2" xfId="30235" hidden="1"/>
    <cellStyle name="Note 2 2 2" xfId="30555" hidden="1"/>
    <cellStyle name="Note 2 2 2" xfId="30442" hidden="1"/>
    <cellStyle name="Note 2 2 2" xfId="30506" hidden="1"/>
    <cellStyle name="Note 2 2 2" xfId="30436" hidden="1"/>
    <cellStyle name="Note 2 2 2" xfId="30556" hidden="1"/>
    <cellStyle name="Note 2 2 2" xfId="30778" hidden="1"/>
    <cellStyle name="Note 2 2 2" xfId="30581" hidden="1"/>
    <cellStyle name="Note 2 2 2" xfId="30597" hidden="1"/>
    <cellStyle name="Note 2 2 2" xfId="30125" hidden="1"/>
    <cellStyle name="Note 2 2 2" xfId="30258" hidden="1"/>
    <cellStyle name="Note 2 2 2" xfId="30738" hidden="1"/>
    <cellStyle name="Note 2 2 2" xfId="30329" hidden="1"/>
    <cellStyle name="Note 2 2 2" xfId="30459" hidden="1"/>
    <cellStyle name="Note 2 2 2" xfId="30588" hidden="1"/>
    <cellStyle name="Note 2 2 2" xfId="30058" hidden="1"/>
    <cellStyle name="Note 2 2 2" xfId="30690" hidden="1"/>
    <cellStyle name="Note 2 2 2" xfId="30207" hidden="1"/>
    <cellStyle name="Note 2 2 2" xfId="30027" hidden="1"/>
    <cellStyle name="Note 2 2 2" xfId="30966" hidden="1"/>
    <cellStyle name="Note 2 2 2" xfId="30874" hidden="1"/>
    <cellStyle name="Note 2 2 2" xfId="30337" hidden="1"/>
    <cellStyle name="Note 2 2 2" xfId="30725" hidden="1"/>
    <cellStyle name="Note 2 2 2" xfId="30956" hidden="1"/>
    <cellStyle name="Note 2 2 2" xfId="30026" hidden="1"/>
    <cellStyle name="Note 2 2 2" xfId="30295" hidden="1"/>
    <cellStyle name="Note 2 2 2" xfId="30211" hidden="1"/>
    <cellStyle name="Note 2 2 2" xfId="30304" hidden="1"/>
    <cellStyle name="Note 2 2 2" xfId="30967" hidden="1"/>
    <cellStyle name="Note 2 2 2" xfId="30971" hidden="1"/>
    <cellStyle name="Note 2 2 2" xfId="30983" hidden="1"/>
    <cellStyle name="Note 2 2 2" xfId="31025" hidden="1"/>
    <cellStyle name="Note 2 2 2" xfId="30992" hidden="1"/>
    <cellStyle name="Note 2 2 2" xfId="31011" hidden="1"/>
    <cellStyle name="Note 2 2 2" xfId="31010" hidden="1"/>
    <cellStyle name="Note 2 2 2" xfId="30990" hidden="1"/>
    <cellStyle name="Note 2 2 2" xfId="31013" hidden="1"/>
    <cellStyle name="Note 2 2 2" xfId="31021" hidden="1"/>
    <cellStyle name="Note 2 2 2" xfId="30989" hidden="1"/>
    <cellStyle name="Note 2 2 2" xfId="31014" hidden="1"/>
    <cellStyle name="Note 2 2 2" xfId="31015" hidden="1"/>
    <cellStyle name="Note 2 2 2" xfId="31017" hidden="1"/>
    <cellStyle name="Note 2 2 2" xfId="31020" hidden="1"/>
    <cellStyle name="Note 2 2 2" xfId="31016" hidden="1"/>
    <cellStyle name="Note 2 2 2" xfId="31006" hidden="1"/>
    <cellStyle name="Note 2 2 2" xfId="30988" hidden="1"/>
    <cellStyle name="Note 2 2 2" xfId="31001" hidden="1"/>
    <cellStyle name="Note 2 2 2" xfId="30991" hidden="1"/>
    <cellStyle name="Note 2 2 2" xfId="31012" hidden="1"/>
    <cellStyle name="Note 2 2 2" xfId="31022" hidden="1"/>
    <cellStyle name="Note 2 2 2" xfId="31007" hidden="1"/>
    <cellStyle name="Note 2 2 2" xfId="30995" hidden="1"/>
    <cellStyle name="Note 2 2 2" xfId="31005" hidden="1"/>
    <cellStyle name="Note 2 2 2" xfId="31018" hidden="1"/>
    <cellStyle name="Note 2 2 2" xfId="31028" hidden="1"/>
    <cellStyle name="Note 2 2 2" xfId="31033" hidden="1"/>
    <cellStyle name="Note 2 2 2" xfId="31032" hidden="1"/>
    <cellStyle name="Note 2 2 2" xfId="31039" hidden="1"/>
    <cellStyle name="Note 2 2 2" xfId="31037" hidden="1"/>
    <cellStyle name="Note 2 2 2" xfId="31038" hidden="1"/>
    <cellStyle name="Note 2 2 2" xfId="31041" hidden="1"/>
    <cellStyle name="Note 2 2 2" xfId="31036" hidden="1"/>
    <cellStyle name="Note 2 2 2" xfId="31035" hidden="1"/>
    <cellStyle name="Note 2 2 2" xfId="30141" hidden="1"/>
    <cellStyle name="Note 2 2 2" xfId="30358" hidden="1"/>
    <cellStyle name="Note 2 2 2" xfId="30575" hidden="1"/>
    <cellStyle name="Note 2 2 2" xfId="30180" hidden="1"/>
    <cellStyle name="Note 2 2 2" xfId="30621" hidden="1"/>
    <cellStyle name="Note 2 2 2" xfId="30096" hidden="1"/>
    <cellStyle name="Note 2 2 2" xfId="30701" hidden="1"/>
    <cellStyle name="Note 2 2 2" xfId="30177" hidden="1"/>
    <cellStyle name="Note 2 2 2" xfId="30579" hidden="1"/>
    <cellStyle name="Note 2 2 2" xfId="30251" hidden="1"/>
    <cellStyle name="Note 2 2 2" xfId="30430" hidden="1"/>
    <cellStyle name="Note 2 2 2" xfId="30250" hidden="1"/>
    <cellStyle name="Note 2 2 2" xfId="30586" hidden="1"/>
    <cellStyle name="Note 2 2 2" xfId="30507" hidden="1"/>
    <cellStyle name="Note 2 2 2" xfId="30242" hidden="1"/>
    <cellStyle name="Note 2 2 2" xfId="30033" hidden="1"/>
    <cellStyle name="Note 2 2 2" xfId="30794" hidden="1"/>
    <cellStyle name="Note 2 2 2" xfId="30330" hidden="1"/>
    <cellStyle name="Note 2 2 2" xfId="30948" hidden="1"/>
    <cellStyle name="Note 2 2 2" xfId="30438" hidden="1"/>
    <cellStyle name="Note 2 2 2" xfId="30857" hidden="1"/>
    <cellStyle name="Note 2 2 2" xfId="30179" hidden="1"/>
    <cellStyle name="Note 2 2 2" xfId="30077" hidden="1"/>
    <cellStyle name="Note 2 2 2" xfId="30762" hidden="1"/>
    <cellStyle name="Note 2 2 2" xfId="30345" hidden="1"/>
    <cellStyle name="Note 2 2 2" xfId="30259" hidden="1"/>
    <cellStyle name="Note 2 2 2" xfId="30387" hidden="1"/>
    <cellStyle name="Note 2 2 2" xfId="30238" hidden="1"/>
    <cellStyle name="Note 2 2 2" xfId="30287" hidden="1"/>
    <cellStyle name="Note 2 2 2" xfId="30619" hidden="1"/>
    <cellStyle name="Note 2 2 2" xfId="30678" hidden="1"/>
    <cellStyle name="Note 2 2 2" xfId="30491" hidden="1"/>
    <cellStyle name="Note 2 2 2" xfId="31064" hidden="1"/>
    <cellStyle name="Note 2 2 2" xfId="31104" hidden="1"/>
    <cellStyle name="Note 2 2 2" xfId="31072" hidden="1"/>
    <cellStyle name="Note 2 2 2" xfId="31090" hidden="1"/>
    <cellStyle name="Note 2 2 2" xfId="31089" hidden="1"/>
    <cellStyle name="Note 2 2 2" xfId="31070" hidden="1"/>
    <cellStyle name="Note 2 2 2" xfId="31092" hidden="1"/>
    <cellStyle name="Note 2 2 2" xfId="31100" hidden="1"/>
    <cellStyle name="Note 2 2 2" xfId="31069" hidden="1"/>
    <cellStyle name="Note 2 2 2" xfId="31093" hidden="1"/>
    <cellStyle name="Note 2 2 2" xfId="31094" hidden="1"/>
    <cellStyle name="Note 2 2 2" xfId="31096" hidden="1"/>
    <cellStyle name="Note 2 2 2" xfId="31099" hidden="1"/>
    <cellStyle name="Note 2 2 2" xfId="31095" hidden="1"/>
    <cellStyle name="Note 2 2 2" xfId="31086" hidden="1"/>
    <cellStyle name="Note 2 2 2" xfId="31068" hidden="1"/>
    <cellStyle name="Note 2 2 2" xfId="31081" hidden="1"/>
    <cellStyle name="Note 2 2 2" xfId="31071" hidden="1"/>
    <cellStyle name="Note 2 2 2" xfId="31091" hidden="1"/>
    <cellStyle name="Note 2 2 2" xfId="31101" hidden="1"/>
    <cellStyle name="Note 2 2 2" xfId="31087" hidden="1"/>
    <cellStyle name="Note 2 2 2" xfId="31075" hidden="1"/>
    <cellStyle name="Note 2 2 2" xfId="31085" hidden="1"/>
    <cellStyle name="Note 2 2 2" xfId="31097" hidden="1"/>
    <cellStyle name="Note 2 2 2" xfId="31107" hidden="1"/>
    <cellStyle name="Note 2 2 2" xfId="31113" hidden="1"/>
    <cellStyle name="Note 2 2 2" xfId="31112" hidden="1"/>
    <cellStyle name="Note 2 2 2" xfId="31121" hidden="1"/>
    <cellStyle name="Note 2 2 2" xfId="31116" hidden="1"/>
    <cellStyle name="Note 2 2 2" xfId="31118" hidden="1"/>
    <cellStyle name="Note 2 2 2" xfId="31122" hidden="1"/>
    <cellStyle name="Note 2 2 2" xfId="31115" hidden="1"/>
    <cellStyle name="Note 2 2 2" xfId="31114" hidden="1"/>
    <cellStyle name="Note 2 2 2" xfId="31048" hidden="1"/>
    <cellStyle name="Note 2 2 2" xfId="31046" hidden="1"/>
    <cellStyle name="Note 2 2 2" xfId="30876" hidden="1"/>
    <cellStyle name="Note 2 2 2" xfId="30023" hidden="1"/>
    <cellStyle name="Note 2 2 2" xfId="30665" hidden="1"/>
    <cellStyle name="Note 2 2 2" xfId="30435" hidden="1"/>
    <cellStyle name="Note 2 2 2" xfId="30696" hidden="1"/>
    <cellStyle name="Note 2 2 2" xfId="30871" hidden="1"/>
    <cellStyle name="Note 2 2 2" xfId="30163" hidden="1"/>
    <cellStyle name="Note 2 2 2" xfId="30064" hidden="1"/>
    <cellStyle name="Note 2 2 2" xfId="30456" hidden="1"/>
    <cellStyle name="Note 2 2 2" xfId="31044" hidden="1"/>
    <cellStyle name="Note 2 2 2" xfId="30399" hidden="1"/>
    <cellStyle name="Note 2 2 2" xfId="30721" hidden="1"/>
    <cellStyle name="Note 2 2 2" xfId="30378" hidden="1"/>
    <cellStyle name="Note 2 2 2" xfId="30560" hidden="1"/>
    <cellStyle name="Note 2 2 2" xfId="30170" hidden="1"/>
    <cellStyle name="Note 2 2 2" xfId="30573" hidden="1"/>
    <cellStyle name="Note 2 2 2" xfId="30303" hidden="1"/>
    <cellStyle name="Note 2 2 2" xfId="30585" hidden="1"/>
    <cellStyle name="Note 2 2 2" xfId="30216" hidden="1"/>
    <cellStyle name="Note 2 2 2" xfId="30972" hidden="1"/>
    <cellStyle name="Note 2 2 2" xfId="30649" hidden="1"/>
    <cellStyle name="Note 2 2 2" xfId="30646" hidden="1"/>
    <cellStyle name="Note 2 2 2" xfId="30301" hidden="1"/>
    <cellStyle name="Note 2 2 2" xfId="30218" hidden="1"/>
    <cellStyle name="Note 2 2 2" xfId="30310" hidden="1"/>
    <cellStyle name="Note 2 2 2" xfId="30578" hidden="1"/>
    <cellStyle name="Note 2 2 2" xfId="31050" hidden="1"/>
    <cellStyle name="Note 2 2 2" xfId="30167" hidden="1"/>
    <cellStyle name="Note 2 2 2" xfId="30591" hidden="1"/>
    <cellStyle name="Note 2 2 2" xfId="31142" hidden="1"/>
    <cellStyle name="Note 2 2 2" xfId="31182" hidden="1"/>
    <cellStyle name="Note 2 2 2" xfId="31150" hidden="1"/>
    <cellStyle name="Note 2 2 2" xfId="31169" hidden="1"/>
    <cellStyle name="Note 2 2 2" xfId="31168" hidden="1"/>
    <cellStyle name="Note 2 2 2" xfId="31148" hidden="1"/>
    <cellStyle name="Note 2 2 2" xfId="31171" hidden="1"/>
    <cellStyle name="Note 2 2 2" xfId="31179" hidden="1"/>
    <cellStyle name="Note 2 2 2" xfId="31147" hidden="1"/>
    <cellStyle name="Note 2 2 2" xfId="31172" hidden="1"/>
    <cellStyle name="Note 2 2 2" xfId="31173" hidden="1"/>
    <cellStyle name="Note 2 2 2" xfId="31175" hidden="1"/>
    <cellStyle name="Note 2 2 2" xfId="31178" hidden="1"/>
    <cellStyle name="Note 2 2 2" xfId="31174" hidden="1"/>
    <cellStyle name="Note 2 2 2" xfId="31165" hidden="1"/>
    <cellStyle name="Note 2 2 2" xfId="31146" hidden="1"/>
    <cellStyle name="Note 2 2 2" xfId="31159" hidden="1"/>
    <cellStyle name="Note 2 2 2" xfId="31149" hidden="1"/>
    <cellStyle name="Note 2 2 2" xfId="31170" hidden="1"/>
    <cellStyle name="Note 2 2 2" xfId="31180" hidden="1"/>
    <cellStyle name="Note 2 2 2" xfId="31166" hidden="1"/>
    <cellStyle name="Note 2 2 2" xfId="31153" hidden="1"/>
    <cellStyle name="Note 2 2 2" xfId="31163" hidden="1"/>
    <cellStyle name="Note 2 2 2" xfId="31176" hidden="1"/>
    <cellStyle name="Note 2 2 2" xfId="31185" hidden="1"/>
    <cellStyle name="Note 2 2 2" xfId="31189" hidden="1"/>
    <cellStyle name="Note 2 2 2" xfId="31188" hidden="1"/>
    <cellStyle name="Note 2 2 2" xfId="31195" hidden="1"/>
    <cellStyle name="Note 2 2 2" xfId="31192" hidden="1"/>
    <cellStyle name="Note 2 2 2" xfId="31193" hidden="1"/>
    <cellStyle name="Note 2 2 2" xfId="31196" hidden="1"/>
    <cellStyle name="Note 2 2 2" xfId="31191" hidden="1"/>
    <cellStyle name="Note 2 2 2" xfId="31190" hidden="1"/>
    <cellStyle name="Note 2 2 2" xfId="30373" hidden="1"/>
    <cellStyle name="Note 2 2 2" xfId="30652" hidden="1"/>
    <cellStyle name="Note 2 2 2" xfId="30699" hidden="1"/>
    <cellStyle name="Note 2 2 2" xfId="31120" hidden="1"/>
    <cellStyle name="Note 2 2 2" xfId="30631" hidden="1"/>
    <cellStyle name="Note 2 2 2" xfId="30622" hidden="1"/>
    <cellStyle name="Note 2 2 2" xfId="30343" hidden="1"/>
    <cellStyle name="Note 2 2 2" xfId="31210" hidden="1"/>
    <cellStyle name="Note 2 2 2" xfId="30973" hidden="1"/>
    <cellStyle name="Note 2 2 2" xfId="30377" hidden="1"/>
    <cellStyle name="Note 2 2 2" xfId="30511" hidden="1"/>
    <cellStyle name="Note 2 2 2" xfId="31205" hidden="1"/>
    <cellStyle name="Note 2 2 2" xfId="30142" hidden="1"/>
    <cellStyle name="Note 2 2 2" xfId="30437" hidden="1"/>
    <cellStyle name="Note 2 2 2" xfId="30734" hidden="1"/>
    <cellStyle name="Note 2 2 2" xfId="30199" hidden="1"/>
    <cellStyle name="Note 2 2 2" xfId="30606" hidden="1"/>
    <cellStyle name="Note 2 2 2" xfId="30191" hidden="1"/>
    <cellStyle name="Note 2 2 2" xfId="30863" hidden="1"/>
    <cellStyle name="Note 2 2 2" xfId="30055" hidden="1"/>
    <cellStyle name="Note 2 2 2" xfId="30171" hidden="1"/>
    <cellStyle name="Note 2 2 2" xfId="30634" hidden="1"/>
    <cellStyle name="Note 2 2 2" xfId="30094" hidden="1"/>
    <cellStyle name="Note 2 2 2" xfId="30079" hidden="1"/>
    <cellStyle name="Note 2 2 2" xfId="30776" hidden="1"/>
    <cellStyle name="Note 2 2 2" xfId="30031" hidden="1"/>
    <cellStyle name="Note 2 2 2" xfId="30577" hidden="1"/>
    <cellStyle name="Note 2 2 2" xfId="30750" hidden="1"/>
    <cellStyle name="Note 2 2 2" xfId="30563" hidden="1"/>
    <cellStyle name="Note 2 2 2" xfId="30454" hidden="1"/>
    <cellStyle name="Note 2 2 2" xfId="30313" hidden="1"/>
    <cellStyle name="Note 2 2 2" xfId="30440" hidden="1"/>
    <cellStyle name="Note 2 2 2" xfId="31225" hidden="1"/>
    <cellStyle name="Note 2 2 2" xfId="31268" hidden="1"/>
    <cellStyle name="Note 2 2 2" xfId="31233" hidden="1"/>
    <cellStyle name="Note 2 2 2" xfId="31252" hidden="1"/>
    <cellStyle name="Note 2 2 2" xfId="31251" hidden="1"/>
    <cellStyle name="Note 2 2 2" xfId="31231" hidden="1"/>
    <cellStyle name="Note 2 2 2" xfId="31255" hidden="1"/>
    <cellStyle name="Note 2 2 2" xfId="31264" hidden="1"/>
    <cellStyle name="Note 2 2 2" xfId="31230" hidden="1"/>
    <cellStyle name="Note 2 2 2" xfId="31256" hidden="1"/>
    <cellStyle name="Note 2 2 2" xfId="31257" hidden="1"/>
    <cellStyle name="Note 2 2 2" xfId="31259" hidden="1"/>
    <cellStyle name="Note 2 2 2" xfId="31263" hidden="1"/>
    <cellStyle name="Note 2 2 2" xfId="31258" hidden="1"/>
    <cellStyle name="Note 2 2 2" xfId="31248" hidden="1"/>
    <cellStyle name="Note 2 2 2" xfId="31229" hidden="1"/>
    <cellStyle name="Note 2 2 2" xfId="31243" hidden="1"/>
    <cellStyle name="Note 2 2 2" xfId="31232" hidden="1"/>
    <cellStyle name="Note 2 2 2" xfId="31253" hidden="1"/>
    <cellStyle name="Note 2 2 2" xfId="31265" hidden="1"/>
    <cellStyle name="Note 2 2 2" xfId="31249" hidden="1"/>
    <cellStyle name="Note 2 2 2" xfId="31236" hidden="1"/>
    <cellStyle name="Note 2 2 2" xfId="31247" hidden="1"/>
    <cellStyle name="Note 2 2 2" xfId="31261" hidden="1"/>
    <cellStyle name="Note 2 2 2" xfId="31271" hidden="1"/>
    <cellStyle name="Note 2 2 2" xfId="31276" hidden="1"/>
    <cellStyle name="Note 2 2 2" xfId="31275" hidden="1"/>
    <cellStyle name="Note 2 2 2" xfId="31282" hidden="1"/>
    <cellStyle name="Note 2 2 2" xfId="31279" hidden="1"/>
    <cellStyle name="Note 2 2 2" xfId="31280" hidden="1"/>
    <cellStyle name="Note 2 2 2" xfId="31283" hidden="1"/>
    <cellStyle name="Note 2 2 2" xfId="31278" hidden="1"/>
    <cellStyle name="Note 2 2 2" xfId="31277" hidden="1"/>
    <cellStyle name="Note 2 2 2" xfId="30693" hidden="1"/>
    <cellStyle name="Note 2 2 2" xfId="31293" hidden="1"/>
    <cellStyle name="Note 2 2 2" xfId="30386" hidden="1"/>
    <cellStyle name="Note 2 2 2" xfId="30145" hidden="1"/>
    <cellStyle name="Note 2 2 2" xfId="30156" hidden="1"/>
    <cellStyle name="Note 2 2 2" xfId="30514" hidden="1"/>
    <cellStyle name="Note 2 2 2" xfId="30647" hidden="1"/>
    <cellStyle name="Note 2 2 2" xfId="30321" hidden="1"/>
    <cellStyle name="Note 2 2 2" xfId="30445" hidden="1"/>
    <cellStyle name="Note 2 2 2" xfId="30551" hidden="1"/>
    <cellStyle name="Note 2 2 2" xfId="30244" hidden="1"/>
    <cellStyle name="Note 2 2 2" xfId="30592" hidden="1"/>
    <cellStyle name="Note 2 2 2" xfId="30187" hidden="1"/>
    <cellStyle name="Note 2 2 2" xfId="30372" hidden="1"/>
    <cellStyle name="Note 2 2 2" xfId="30698" hidden="1"/>
    <cellStyle name="Note 2 2 2" xfId="30975" hidden="1"/>
    <cellStyle name="Note 2 2 2" xfId="30097" hidden="1"/>
    <cellStyle name="Note 2 2 2" xfId="30428" hidden="1"/>
    <cellStyle name="Note 2 2 2" xfId="30189" hidden="1"/>
    <cellStyle name="Note 2 2 2" xfId="30851" hidden="1"/>
    <cellStyle name="Note 2 2 2" xfId="30300" hidden="1"/>
    <cellStyle name="Note 2 2 2" xfId="30642" hidden="1"/>
    <cellStyle name="Note 2 2 2" xfId="30144" hidden="1"/>
    <cellStyle name="Note 2 2 2" xfId="30429" hidden="1"/>
    <cellStyle name="Note 2 2 2" xfId="30067" hidden="1"/>
    <cellStyle name="Note 2 2 2" xfId="30121" hidden="1"/>
    <cellStyle name="Note 2 2 2" xfId="30719" hidden="1"/>
    <cellStyle name="Note 2 2 2" xfId="30636" hidden="1"/>
    <cellStyle name="Note 2 2 2" xfId="30154" hidden="1"/>
    <cellStyle name="Note 2 2 2" xfId="30881" hidden="1"/>
    <cellStyle name="Note 2 2 2" xfId="31296" hidden="1"/>
    <cellStyle name="Note 2 2 2" xfId="31311" hidden="1"/>
    <cellStyle name="Note 2 2 2" xfId="31348" hidden="1"/>
    <cellStyle name="Note 2 2 2" xfId="31319" hidden="1"/>
    <cellStyle name="Note 2 2 2" xfId="31335" hidden="1"/>
    <cellStyle name="Note 2 2 2" xfId="31334" hidden="1"/>
    <cellStyle name="Note 2 2 2" xfId="31317" hidden="1"/>
    <cellStyle name="Note 2 2 2" xfId="31337" hidden="1"/>
    <cellStyle name="Note 2 2 2" xfId="31345" hidden="1"/>
    <cellStyle name="Note 2 2 2" xfId="31316" hidden="1"/>
    <cellStyle name="Note 2 2 2" xfId="31338" hidden="1"/>
    <cellStyle name="Note 2 2 2" xfId="31339" hidden="1"/>
    <cellStyle name="Note 2 2 2" xfId="31341" hidden="1"/>
    <cellStyle name="Note 2 2 2" xfId="31344" hidden="1"/>
    <cellStyle name="Note 2 2 2" xfId="31340" hidden="1"/>
    <cellStyle name="Note 2 2 2" xfId="31332" hidden="1"/>
    <cellStyle name="Note 2 2 2" xfId="31315" hidden="1"/>
    <cellStyle name="Note 2 2 2" xfId="31327" hidden="1"/>
    <cellStyle name="Note 2 2 2" xfId="31318" hidden="1"/>
    <cellStyle name="Note 2 2 2" xfId="31336" hidden="1"/>
    <cellStyle name="Note 2 2 2" xfId="31346" hidden="1"/>
    <cellStyle name="Note 2 2 2" xfId="31333" hidden="1"/>
    <cellStyle name="Note 2 2 2" xfId="31321" hidden="1"/>
    <cellStyle name="Note 2 2 2" xfId="31331" hidden="1"/>
    <cellStyle name="Note 2 2 2" xfId="31342" hidden="1"/>
    <cellStyle name="Note 2 2 2" xfId="31351" hidden="1"/>
    <cellStyle name="Note 2 2 2" xfId="31355" hidden="1"/>
    <cellStyle name="Note 2 2 2" xfId="31354" hidden="1"/>
    <cellStyle name="Note 2 2 2" xfId="31362" hidden="1"/>
    <cellStyle name="Note 2 2 2" xfId="31358" hidden="1"/>
    <cellStyle name="Note 2 2 2" xfId="31360" hidden="1"/>
    <cellStyle name="Note 2 2 2" xfId="31363" hidden="1"/>
    <cellStyle name="Note 2 2 2" xfId="31357" hidden="1"/>
    <cellStyle name="Note 2 2 2" xfId="31356" hidden="1"/>
    <cellStyle name="Note 2 2 2" xfId="30520" hidden="1"/>
    <cellStyle name="Note 2 2 2" xfId="31128" hidden="1"/>
    <cellStyle name="Note 2 2 2" xfId="30535" hidden="1"/>
    <cellStyle name="Note 2 2 2" xfId="30108" hidden="1"/>
    <cellStyle name="Note 2 2 2" xfId="30545" hidden="1"/>
    <cellStyle name="Note 2 2 2" xfId="30692" hidden="1"/>
    <cellStyle name="Note 2 2 2" xfId="30403" hidden="1"/>
    <cellStyle name="Note 2 2 2" xfId="30626" hidden="1"/>
    <cellStyle name="Note 2 2 2" xfId="30357" hidden="1"/>
    <cellStyle name="Note 2 2 2" xfId="30488" hidden="1"/>
    <cellStyle name="Note 2 2 2" xfId="31055" hidden="1"/>
    <cellStyle name="Note 2 2 2" xfId="30873" hidden="1"/>
    <cellStyle name="Note 2 2 2" xfId="30264" hidden="1"/>
    <cellStyle name="Note 2 2 2" xfId="31197" hidden="1"/>
    <cellStyle name="Note 2 2 2" xfId="30176" hidden="1"/>
    <cellStyle name="Note 2 2 2" xfId="31239" hidden="1"/>
    <cellStyle name="Note 2 2 2" xfId="30166" hidden="1"/>
    <cellStyle name="Note 2 2 2" xfId="30431" hidden="1"/>
    <cellStyle name="Note 2 2 2" xfId="31201" hidden="1"/>
    <cellStyle name="Note 2 2 2" xfId="30256" hidden="1"/>
    <cellStyle name="Note 2 2 2" xfId="30423" hidden="1"/>
    <cellStyle name="Note 2 2 2" xfId="30078" hidden="1"/>
    <cellStyle name="Note 2 2 2" xfId="30328" hidden="1"/>
    <cellStyle name="Note 2 2 2" xfId="30147" hidden="1"/>
    <cellStyle name="Note 2 2 2" xfId="30341" hidden="1"/>
    <cellStyle name="Note 2 2 2" xfId="30587" hidden="1"/>
    <cellStyle name="Note 2 2 2" xfId="30952" hidden="1"/>
    <cellStyle name="Note 2 2 2" xfId="30552" hidden="1"/>
    <cellStyle name="Note 2 2 2" xfId="30653" hidden="1"/>
    <cellStyle name="Note 2 2 2" xfId="30694" hidden="1"/>
    <cellStyle name="Note 2 2 2" xfId="30105" hidden="1"/>
    <cellStyle name="Note 2 2 2" xfId="31368" hidden="1"/>
    <cellStyle name="Note 2 2 2" xfId="31376" hidden="1"/>
    <cellStyle name="Note 2 2 2" xfId="31410" hidden="1"/>
    <cellStyle name="Note 2 2 2" xfId="31384" hidden="1"/>
    <cellStyle name="Note 2 2 2" xfId="31397" hidden="1"/>
    <cellStyle name="Note 2 2 2" xfId="31396" hidden="1"/>
    <cellStyle name="Note 2 2 2" xfId="31382" hidden="1"/>
    <cellStyle name="Note 2 2 2" xfId="31399" hidden="1"/>
    <cellStyle name="Note 2 2 2" xfId="31407" hidden="1"/>
    <cellStyle name="Note 2 2 2" xfId="31381" hidden="1"/>
    <cellStyle name="Note 2 2 2" xfId="31400" hidden="1"/>
    <cellStyle name="Note 2 2 2" xfId="31401" hidden="1"/>
    <cellStyle name="Note 2 2 2" xfId="31403" hidden="1"/>
    <cellStyle name="Note 2 2 2" xfId="31406" hidden="1"/>
    <cellStyle name="Note 2 2 2" xfId="31402" hidden="1"/>
    <cellStyle name="Note 2 2 2" xfId="31394" hidden="1"/>
    <cellStyle name="Note 2 2 2" xfId="31380" hidden="1"/>
    <cellStyle name="Note 2 2 2" xfId="31390" hidden="1"/>
    <cellStyle name="Note 2 2 2" xfId="31383" hidden="1"/>
    <cellStyle name="Note 2 2 2" xfId="31398" hidden="1"/>
    <cellStyle name="Note 2 2 2" xfId="31408" hidden="1"/>
    <cellStyle name="Note 2 2 2" xfId="31395" hidden="1"/>
    <cellStyle name="Note 2 2 2" xfId="31386" hidden="1"/>
    <cellStyle name="Note 2 2 2" xfId="31393" hidden="1"/>
    <cellStyle name="Note 2 2 2" xfId="31404" hidden="1"/>
    <cellStyle name="Note 2 2 2" xfId="31413" hidden="1"/>
    <cellStyle name="Note 2 2 2" xfId="31417" hidden="1"/>
    <cellStyle name="Note 2 2 2" xfId="31416" hidden="1"/>
    <cellStyle name="Note 2 2 2" xfId="31422" hidden="1"/>
    <cellStyle name="Note 2 2 2" xfId="31420" hidden="1"/>
    <cellStyle name="Note 2 2 2" xfId="31421" hidden="1"/>
    <cellStyle name="Note 2 2 2" xfId="31423" hidden="1"/>
    <cellStyle name="Note 2 2 2" xfId="31419" hidden="1"/>
    <cellStyle name="Note 2 2 2" xfId="31418" hidden="1"/>
    <cellStyle name="Note 2 2 2" xfId="13605" hidden="1"/>
    <cellStyle name="Note 2 2 2" xfId="24056" hidden="1"/>
    <cellStyle name="Note 2 2 2" xfId="7105" hidden="1"/>
    <cellStyle name="Note 2 2 2" xfId="6969" hidden="1"/>
    <cellStyle name="Note 2 2 2" xfId="6502" hidden="1"/>
    <cellStyle name="Note 2 2 2" xfId="9360" hidden="1"/>
    <cellStyle name="Note 2 2 2" xfId="12148" hidden="1"/>
    <cellStyle name="Note 2 2 2" xfId="28532" hidden="1"/>
    <cellStyle name="Note 2 2 2" xfId="7063" hidden="1"/>
    <cellStyle name="Note 2 2 2" xfId="6621" hidden="1"/>
    <cellStyle name="Note 2 2 2" xfId="10745" hidden="1"/>
    <cellStyle name="Note 2 2 2" xfId="22590" hidden="1"/>
    <cellStyle name="Note 2 2 2" xfId="13682" hidden="1"/>
    <cellStyle name="Note 2 2 2" xfId="10655" hidden="1"/>
    <cellStyle name="Note 2 2 2" xfId="7663" hidden="1"/>
    <cellStyle name="Note 2 2 2" xfId="8228" hidden="1"/>
    <cellStyle name="Note 2 2 2" xfId="6044" hidden="1"/>
    <cellStyle name="Note 2 2 2" xfId="27104" hidden="1"/>
    <cellStyle name="Note 2 2 2" xfId="5948" hidden="1"/>
    <cellStyle name="Note 2 2 2" xfId="22635" hidden="1"/>
    <cellStyle name="Note 2 2 2" xfId="15883" hidden="1"/>
    <cellStyle name="Note 2 2 2" xfId="22570" hidden="1"/>
    <cellStyle name="Note 2 2 2" xfId="27052" hidden="1"/>
    <cellStyle name="Note 2 2 2" xfId="6551" hidden="1"/>
    <cellStyle name="Note 2 2 2" xfId="6240" hidden="1"/>
    <cellStyle name="Note 2 2 2" xfId="7743" hidden="1"/>
    <cellStyle name="Note 2 2 2" xfId="27061" hidden="1"/>
    <cellStyle name="Note 2 2 2" xfId="12180" hidden="1"/>
    <cellStyle name="Note 2 2 2" xfId="7721" hidden="1"/>
    <cellStyle name="Note 2 2 2" xfId="7052" hidden="1"/>
    <cellStyle name="Note 2 2 2" xfId="27800" hidden="1"/>
    <cellStyle name="Note 2 2 2" xfId="7632" hidden="1"/>
    <cellStyle name="Note 2 2 2" xfId="31464" hidden="1"/>
    <cellStyle name="Note 2 2 2" xfId="6765" hidden="1"/>
    <cellStyle name="Note 2 2 2" xfId="31449" hidden="1"/>
    <cellStyle name="Note 2 2 2" xfId="31448" hidden="1"/>
    <cellStyle name="Note 2 2 2" xfId="7681" hidden="1"/>
    <cellStyle name="Note 2 2 2" xfId="31453" hidden="1"/>
    <cellStyle name="Note 2 2 2" xfId="31460" hidden="1"/>
    <cellStyle name="Note 2 2 2" xfId="15678" hidden="1"/>
    <cellStyle name="Note 2 2 2" xfId="31454" hidden="1"/>
    <cellStyle name="Note 2 2 2" xfId="31455" hidden="1"/>
    <cellStyle name="Note 2 2 2" xfId="31457" hidden="1"/>
    <cellStyle name="Note 2 2 2" xfId="31459" hidden="1"/>
    <cellStyle name="Note 2 2 2" xfId="31456" hidden="1"/>
    <cellStyle name="Note 2 2 2" xfId="31446" hidden="1"/>
    <cellStyle name="Note 2 2 2" xfId="6734" hidden="1"/>
    <cellStyle name="Note 2 2 2" xfId="6308" hidden="1"/>
    <cellStyle name="Note 2 2 2" xfId="27624" hidden="1"/>
    <cellStyle name="Note 2 2 2" xfId="31450" hidden="1"/>
    <cellStyle name="Note 2 2 2" xfId="31461" hidden="1"/>
    <cellStyle name="Note 2 2 2" xfId="31447" hidden="1"/>
    <cellStyle name="Note 2 2 2" xfId="6973" hidden="1"/>
    <cellStyle name="Note 2 2 2" xfId="31445" hidden="1"/>
    <cellStyle name="Note 2 2 2" xfId="31458" hidden="1"/>
    <cellStyle name="Note 2 2 2" xfId="31465" hidden="1"/>
    <cellStyle name="Note 2 2 2" xfId="31471" hidden="1"/>
    <cellStyle name="Note 2 2 2" xfId="31470" hidden="1"/>
    <cellStyle name="Note 2 2 2" xfId="31480" hidden="1"/>
    <cellStyle name="Note 2 2 2" xfId="31475" hidden="1"/>
    <cellStyle name="Note 2 2 2" xfId="31477" hidden="1"/>
    <cellStyle name="Note 2 2 2" xfId="31482" hidden="1"/>
    <cellStyle name="Note 2 2 2" xfId="31474" hidden="1"/>
    <cellStyle name="Note 2 2 2" xfId="31473" hidden="1"/>
    <cellStyle name="Note 2 2 2" xfId="31861" hidden="1"/>
    <cellStyle name="Note 2 2 2" xfId="32011" hidden="1"/>
    <cellStyle name="Note 2 2 2" xfId="32016" hidden="1"/>
    <cellStyle name="Note 2 2 2" xfId="32017" hidden="1"/>
    <cellStyle name="Note 2 2 2" xfId="32035" hidden="1"/>
    <cellStyle name="Note 2 2 2" xfId="32020" hidden="1"/>
    <cellStyle name="Note 2 2 2" xfId="32021" hidden="1"/>
    <cellStyle name="Note 2 2 2" xfId="32028" hidden="1"/>
    <cellStyle name="Note 2 2 2" xfId="32216" hidden="1"/>
    <cellStyle name="Note 2 2 2" xfId="32254" hidden="1"/>
    <cellStyle name="Note 2 2 2" xfId="32055" hidden="1"/>
    <cellStyle name="Note 2 2 2" xfId="32041" hidden="1"/>
    <cellStyle name="Note 2 2 2" xfId="32045" hidden="1"/>
    <cellStyle name="Note 2 2 2" xfId="32256" hidden="1"/>
    <cellStyle name="Note 2 2 2" xfId="32037" hidden="1"/>
    <cellStyle name="Note 2 2 2" xfId="32247" hidden="1"/>
    <cellStyle name="Note 2 2 2" xfId="32251" hidden="1"/>
    <cellStyle name="Note 2 2 2" xfId="32046" hidden="1"/>
    <cellStyle name="Note 2 2 2" xfId="32040" hidden="1"/>
    <cellStyle name="Note 2 2 2" xfId="32273" hidden="1"/>
    <cellStyle name="Note 2 2 2" xfId="32278" hidden="1"/>
    <cellStyle name="Note 2 2 2" xfId="32275" hidden="1"/>
    <cellStyle name="Note 2 2 2" xfId="32276" hidden="1"/>
    <cellStyle name="Note 2 2 2" xfId="32270" hidden="1"/>
    <cellStyle name="Note 2 2 2" xfId="32265" hidden="1"/>
    <cellStyle name="Note 2 2 2" xfId="32272" hidden="1"/>
    <cellStyle name="Note 2 2 2" xfId="32268" hidden="1"/>
    <cellStyle name="Note 2 2 2" xfId="32264" hidden="1"/>
    <cellStyle name="Note 2 2 2" xfId="32277" hidden="1"/>
    <cellStyle name="Note 2 2 2" xfId="32279" hidden="1"/>
    <cellStyle name="Note 2 2 2" xfId="32282" hidden="1"/>
    <cellStyle name="Note 2 2 2" xfId="32297" hidden="1"/>
    <cellStyle name="Note 2 2 2" xfId="32339" hidden="1"/>
    <cellStyle name="Note 2 2 2" xfId="32306" hidden="1"/>
    <cellStyle name="Note 2 2 2" xfId="32325" hidden="1"/>
    <cellStyle name="Note 2 2 2" xfId="32324" hidden="1"/>
    <cellStyle name="Note 2 2 2" xfId="32304" hidden="1"/>
    <cellStyle name="Note 2 2 2" xfId="32328" hidden="1"/>
    <cellStyle name="Note 2 2 2" xfId="32336" hidden="1"/>
    <cellStyle name="Note 2 2 2" xfId="32303" hidden="1"/>
    <cellStyle name="Note 2 2 2" xfId="32329" hidden="1"/>
    <cellStyle name="Note 2 2 2" xfId="32330" hidden="1"/>
    <cellStyle name="Note 2 2 2" xfId="32332" hidden="1"/>
    <cellStyle name="Note 2 2 2" xfId="32335" hidden="1"/>
    <cellStyle name="Note 2 2 2" xfId="32331" hidden="1"/>
    <cellStyle name="Note 2 2 2" xfId="32322" hidden="1"/>
    <cellStyle name="Note 2 2 2" xfId="32302" hidden="1"/>
    <cellStyle name="Note 2 2 2" xfId="32316" hidden="1"/>
    <cellStyle name="Note 2 2 2" xfId="32305" hidden="1"/>
    <cellStyle name="Note 2 2 2" xfId="32326" hidden="1"/>
    <cellStyle name="Note 2 2 2" xfId="32337" hidden="1"/>
    <cellStyle name="Note 2 2 2" xfId="32323" hidden="1"/>
    <cellStyle name="Note 2 2 2" xfId="32309" hidden="1"/>
    <cellStyle name="Note 2 2 2" xfId="32320" hidden="1"/>
    <cellStyle name="Note 2 2 2" xfId="32333" hidden="1"/>
    <cellStyle name="Note 2 2 2" xfId="32342" hidden="1"/>
    <cellStyle name="Note 2 2 2" xfId="32347" hidden="1"/>
    <cellStyle name="Note 2 2 2" xfId="32346" hidden="1"/>
    <cellStyle name="Note 2 2 2" xfId="32354" hidden="1"/>
    <cellStyle name="Note 2 2 2" xfId="32350" hidden="1"/>
    <cellStyle name="Note 2 2 2" xfId="32351" hidden="1"/>
    <cellStyle name="Note 2 2 2" xfId="32355" hidden="1"/>
    <cellStyle name="Note 2 2 2" xfId="32349" hidden="1"/>
    <cellStyle name="Note 2 2 2" xfId="32348" hidden="1"/>
    <cellStyle name="Note 2 2 2" xfId="31858" hidden="1"/>
    <cellStyle name="Note 2 2 2" xfId="32181" hidden="1"/>
    <cellStyle name="Note 2 2 2" xfId="32149" hidden="1"/>
    <cellStyle name="Note 2 2 2" xfId="32386" hidden="1"/>
    <cellStyle name="Note 2 2 2" xfId="32370" hidden="1"/>
    <cellStyle name="Note 2 2 2" xfId="31612" hidden="1"/>
    <cellStyle name="Note 2 2 2" xfId="32287" hidden="1"/>
    <cellStyle name="Note 2 2 2" xfId="32148" hidden="1"/>
    <cellStyle name="Note 2 2 2" xfId="31599" hidden="1"/>
    <cellStyle name="Note 2 2 2" xfId="31869" hidden="1"/>
    <cellStyle name="Note 2 2 2" xfId="32125" hidden="1"/>
    <cellStyle name="Note 2 2 2" xfId="31836" hidden="1"/>
    <cellStyle name="Note 2 2 2" xfId="31607" hidden="1"/>
    <cellStyle name="Note 2 2 2" xfId="15293" hidden="1"/>
    <cellStyle name="Note 2 2 2" xfId="31679" hidden="1"/>
    <cellStyle name="Note 2 2 2" xfId="31609" hidden="1"/>
    <cellStyle name="Note 2 2 2" xfId="31683" hidden="1"/>
    <cellStyle name="Note 2 2 2" xfId="32126" hidden="1"/>
    <cellStyle name="Note 2 2 2" xfId="31899" hidden="1"/>
    <cellStyle name="Note 2 2 2" xfId="31597" hidden="1"/>
    <cellStyle name="Note 2 2 2" xfId="31672" hidden="1"/>
    <cellStyle name="Note 2 2 2" xfId="32118" hidden="1"/>
    <cellStyle name="Note 2 2 2" xfId="31670" hidden="1"/>
    <cellStyle name="Note 2 2 2" xfId="32119" hidden="1"/>
    <cellStyle name="Note 2 2 2" xfId="32121" hidden="1"/>
    <cellStyle name="Note 2 2 2" xfId="31675" hidden="1"/>
    <cellStyle name="Note 2 2 2" xfId="31673" hidden="1"/>
    <cellStyle name="Note 2 2 2" xfId="32122" hidden="1"/>
    <cellStyle name="Note 2 2 2" xfId="31621" hidden="1"/>
    <cellStyle name="Note 2 2 2" xfId="31671" hidden="1"/>
    <cellStyle name="Note 2 2 2" xfId="31668" hidden="1"/>
    <cellStyle name="Note 2 2 2" xfId="18879" hidden="1"/>
    <cellStyle name="Note 2 2 2" xfId="32401" hidden="1"/>
    <cellStyle name="Note 2 2 2" xfId="32439" hidden="1"/>
    <cellStyle name="Note 2 2 2" xfId="32409" hidden="1"/>
    <cellStyle name="Note 2 2 2" xfId="32426" hidden="1"/>
    <cellStyle name="Note 2 2 2" xfId="32425" hidden="1"/>
    <cellStyle name="Note 2 2 2" xfId="32407" hidden="1"/>
    <cellStyle name="Note 2 2 2" xfId="32428" hidden="1"/>
    <cellStyle name="Note 2 2 2" xfId="32436" hidden="1"/>
    <cellStyle name="Note 2 2 2" xfId="32406" hidden="1"/>
    <cellStyle name="Note 2 2 2" xfId="32429" hidden="1"/>
    <cellStyle name="Note 2 2 2" xfId="32430" hidden="1"/>
    <cellStyle name="Note 2 2 2" xfId="32432" hidden="1"/>
    <cellStyle name="Note 2 2 2" xfId="32435" hidden="1"/>
    <cellStyle name="Note 2 2 2" xfId="32431" hidden="1"/>
    <cellStyle name="Note 2 2 2" xfId="32423" hidden="1"/>
    <cellStyle name="Note 2 2 2" xfId="32405" hidden="1"/>
    <cellStyle name="Note 2 2 2" xfId="32418" hidden="1"/>
    <cellStyle name="Note 2 2 2" xfId="32408" hidden="1"/>
    <cellStyle name="Note 2 2 2" xfId="32427" hidden="1"/>
    <cellStyle name="Note 2 2 2" xfId="32437" hidden="1"/>
    <cellStyle name="Note 2 2 2" xfId="32424" hidden="1"/>
    <cellStyle name="Note 2 2 2" xfId="32411" hidden="1"/>
    <cellStyle name="Note 2 2 2" xfId="32422" hidden="1"/>
    <cellStyle name="Note 2 2 2" xfId="32433" hidden="1"/>
    <cellStyle name="Note 2 2 2" xfId="32442" hidden="1"/>
    <cellStyle name="Note 2 2 2" xfId="32448" hidden="1"/>
    <cellStyle name="Note 2 2 2" xfId="32447" hidden="1"/>
    <cellStyle name="Note 2 2 2" xfId="32455" hidden="1"/>
    <cellStyle name="Note 2 2 2" xfId="32452" hidden="1"/>
    <cellStyle name="Note 2 2 2" xfId="32453" hidden="1"/>
    <cellStyle name="Note 2 2 2" xfId="32457" hidden="1"/>
    <cellStyle name="Note 2 2 2" xfId="32451" hidden="1"/>
    <cellStyle name="Note 2 2 2" xfId="32450" hidden="1"/>
    <cellStyle name="Note 2 2 2" xfId="32221" hidden="1"/>
    <cellStyle name="Note 2 2 2" xfId="31746" hidden="1"/>
    <cellStyle name="Note 2 2 2" xfId="32064" hidden="1"/>
    <cellStyle name="Note 2 2 2" xfId="31950" hidden="1"/>
    <cellStyle name="Note 2 2 2" xfId="32014" hidden="1"/>
    <cellStyle name="Note 2 2 2" xfId="31944" hidden="1"/>
    <cellStyle name="Note 2 2 2" xfId="32065" hidden="1"/>
    <cellStyle name="Note 2 2 2" xfId="32285" hidden="1"/>
    <cellStyle name="Note 2 2 2" xfId="32090" hidden="1"/>
    <cellStyle name="Note 2 2 2" xfId="32106" hidden="1"/>
    <cellStyle name="Note 2 2 2" xfId="31633" hidden="1"/>
    <cellStyle name="Note 2 2 2" xfId="31767" hidden="1"/>
    <cellStyle name="Note 2 2 2" xfId="32246" hidden="1"/>
    <cellStyle name="Note 2 2 2" xfId="31838" hidden="1"/>
    <cellStyle name="Note 2 2 2" xfId="31967" hidden="1"/>
    <cellStyle name="Note 2 2 2" xfId="32097" hidden="1"/>
    <cellStyle name="Note 2 2 2" xfId="31566" hidden="1"/>
    <cellStyle name="Note 2 2 2" xfId="32199" hidden="1"/>
    <cellStyle name="Note 2 2 2" xfId="31718" hidden="1"/>
    <cellStyle name="Note 2 2 2" xfId="31534" hidden="1"/>
    <cellStyle name="Note 2 2 2" xfId="32472" hidden="1"/>
    <cellStyle name="Note 2 2 2" xfId="32380" hidden="1"/>
    <cellStyle name="Note 2 2 2" xfId="31845" hidden="1"/>
    <cellStyle name="Note 2 2 2" xfId="32233" hidden="1"/>
    <cellStyle name="Note 2 2 2" xfId="32462" hidden="1"/>
    <cellStyle name="Note 2 2 2" xfId="31532" hidden="1"/>
    <cellStyle name="Note 2 2 2" xfId="31805" hidden="1"/>
    <cellStyle name="Note 2 2 2" xfId="31722" hidden="1"/>
    <cellStyle name="Note 2 2 2" xfId="31814" hidden="1"/>
    <cellStyle name="Note 2 2 2" xfId="32473" hidden="1"/>
    <cellStyle name="Note 2 2 2" xfId="32477" hidden="1"/>
    <cellStyle name="Note 2 2 2" xfId="32489" hidden="1"/>
    <cellStyle name="Note 2 2 2" xfId="32531" hidden="1"/>
    <cellStyle name="Note 2 2 2" xfId="32498" hidden="1"/>
    <cellStyle name="Note 2 2 2" xfId="32517" hidden="1"/>
    <cellStyle name="Note 2 2 2" xfId="32516" hidden="1"/>
    <cellStyle name="Note 2 2 2" xfId="32496" hidden="1"/>
    <cellStyle name="Note 2 2 2" xfId="32519" hidden="1"/>
    <cellStyle name="Note 2 2 2" xfId="32527" hidden="1"/>
    <cellStyle name="Note 2 2 2" xfId="32495" hidden="1"/>
    <cellStyle name="Note 2 2 2" xfId="32520" hidden="1"/>
    <cellStyle name="Note 2 2 2" xfId="32521" hidden="1"/>
    <cellStyle name="Note 2 2 2" xfId="32523" hidden="1"/>
    <cellStyle name="Note 2 2 2" xfId="32526" hidden="1"/>
    <cellStyle name="Note 2 2 2" xfId="32522" hidden="1"/>
    <cellStyle name="Note 2 2 2" xfId="32512" hidden="1"/>
    <cellStyle name="Note 2 2 2" xfId="32494" hidden="1"/>
    <cellStyle name="Note 2 2 2" xfId="32507" hidden="1"/>
    <cellStyle name="Note 2 2 2" xfId="32497" hidden="1"/>
    <cellStyle name="Note 2 2 2" xfId="32518" hidden="1"/>
    <cellStyle name="Note 2 2 2" xfId="32528" hidden="1"/>
    <cellStyle name="Note 2 2 2" xfId="32513" hidden="1"/>
    <cellStyle name="Note 2 2 2" xfId="32501" hidden="1"/>
    <cellStyle name="Note 2 2 2" xfId="32511" hidden="1"/>
    <cellStyle name="Note 2 2 2" xfId="32524" hidden="1"/>
    <cellStyle name="Note 2 2 2" xfId="32534" hidden="1"/>
    <cellStyle name="Note 2 2 2" xfId="32539" hidden="1"/>
    <cellStyle name="Note 2 2 2" xfId="32538" hidden="1"/>
    <cellStyle name="Note 2 2 2" xfId="32545" hidden="1"/>
    <cellStyle name="Note 2 2 2" xfId="32543" hidden="1"/>
    <cellStyle name="Note 2 2 2" xfId="32544" hidden="1"/>
    <cellStyle name="Note 2 2 2" xfId="32547" hidden="1"/>
    <cellStyle name="Note 2 2 2" xfId="32542" hidden="1"/>
    <cellStyle name="Note 2 2 2" xfId="32541" hidden="1"/>
    <cellStyle name="Note 2 2 2" xfId="31652" hidden="1"/>
    <cellStyle name="Note 2 2 2" xfId="31866" hidden="1"/>
    <cellStyle name="Note 2 2 2" xfId="32084" hidden="1"/>
    <cellStyle name="Note 2 2 2" xfId="31691" hidden="1"/>
    <cellStyle name="Note 2 2 2" xfId="32130" hidden="1"/>
    <cellStyle name="Note 2 2 2" xfId="31604" hidden="1"/>
    <cellStyle name="Note 2 2 2" xfId="32210" hidden="1"/>
    <cellStyle name="Note 2 2 2" xfId="31688" hidden="1"/>
    <cellStyle name="Note 2 2 2" xfId="32088" hidden="1"/>
    <cellStyle name="Note 2 2 2" xfId="31760" hidden="1"/>
    <cellStyle name="Note 2 2 2" xfId="31938" hidden="1"/>
    <cellStyle name="Note 2 2 2" xfId="31759" hidden="1"/>
    <cellStyle name="Note 2 2 2" xfId="32095" hidden="1"/>
    <cellStyle name="Note 2 2 2" xfId="32015" hidden="1"/>
    <cellStyle name="Note 2 2 2" xfId="31752" hidden="1"/>
    <cellStyle name="Note 2 2 2" xfId="31541" hidden="1"/>
    <cellStyle name="Note 2 2 2" xfId="32301" hidden="1"/>
    <cellStyle name="Note 2 2 2" xfId="31839" hidden="1"/>
    <cellStyle name="Note 2 2 2" xfId="32454" hidden="1"/>
    <cellStyle name="Note 2 2 2" xfId="31946" hidden="1"/>
    <cellStyle name="Note 2 2 2" xfId="32364" hidden="1"/>
    <cellStyle name="Note 2 2 2" xfId="31690" hidden="1"/>
    <cellStyle name="Note 2 2 2" xfId="31585" hidden="1"/>
    <cellStyle name="Note 2 2 2" xfId="32271" hidden="1"/>
    <cellStyle name="Note 2 2 2" xfId="31853" hidden="1"/>
    <cellStyle name="Note 2 2 2" xfId="31768" hidden="1"/>
    <cellStyle name="Note 2 2 2" xfId="31895" hidden="1"/>
    <cellStyle name="Note 2 2 2" xfId="31748" hidden="1"/>
    <cellStyle name="Note 2 2 2" xfId="31797" hidden="1"/>
    <cellStyle name="Note 2 2 2" xfId="32128" hidden="1"/>
    <cellStyle name="Note 2 2 2" xfId="32187" hidden="1"/>
    <cellStyle name="Note 2 2 2" xfId="31999" hidden="1"/>
    <cellStyle name="Note 2 2 2" xfId="32570" hidden="1"/>
    <cellStyle name="Note 2 2 2" xfId="32610" hidden="1"/>
    <cellStyle name="Note 2 2 2" xfId="32578" hidden="1"/>
    <cellStyle name="Note 2 2 2" xfId="32596" hidden="1"/>
    <cellStyle name="Note 2 2 2" xfId="32595" hidden="1"/>
    <cellStyle name="Note 2 2 2" xfId="32576" hidden="1"/>
    <cellStyle name="Note 2 2 2" xfId="32598" hidden="1"/>
    <cellStyle name="Note 2 2 2" xfId="32606" hidden="1"/>
    <cellStyle name="Note 2 2 2" xfId="32575" hidden="1"/>
    <cellStyle name="Note 2 2 2" xfId="32599" hidden="1"/>
    <cellStyle name="Note 2 2 2" xfId="32600" hidden="1"/>
    <cellStyle name="Note 2 2 2" xfId="32602" hidden="1"/>
    <cellStyle name="Note 2 2 2" xfId="32605" hidden="1"/>
    <cellStyle name="Note 2 2 2" xfId="32601" hidden="1"/>
    <cellStyle name="Note 2 2 2" xfId="32592" hidden="1"/>
    <cellStyle name="Note 2 2 2" xfId="32574" hidden="1"/>
    <cellStyle name="Note 2 2 2" xfId="32587" hidden="1"/>
    <cellStyle name="Note 2 2 2" xfId="32577" hidden="1"/>
    <cellStyle name="Note 2 2 2" xfId="32597" hidden="1"/>
    <cellStyle name="Note 2 2 2" xfId="32607" hidden="1"/>
    <cellStyle name="Note 2 2 2" xfId="32593" hidden="1"/>
    <cellStyle name="Note 2 2 2" xfId="32581" hidden="1"/>
    <cellStyle name="Note 2 2 2" xfId="32591" hidden="1"/>
    <cellStyle name="Note 2 2 2" xfId="32603" hidden="1"/>
    <cellStyle name="Note 2 2 2" xfId="32613" hidden="1"/>
    <cellStyle name="Note 2 2 2" xfId="32619" hidden="1"/>
    <cellStyle name="Note 2 2 2" xfId="32618" hidden="1"/>
    <cellStyle name="Note 2 2 2" xfId="32627" hidden="1"/>
    <cellStyle name="Note 2 2 2" xfId="32622" hidden="1"/>
    <cellStyle name="Note 2 2 2" xfId="32624" hidden="1"/>
    <cellStyle name="Note 2 2 2" xfId="32628" hidden="1"/>
    <cellStyle name="Note 2 2 2" xfId="32621" hidden="1"/>
    <cellStyle name="Note 2 2 2" xfId="32620" hidden="1"/>
    <cellStyle name="Note 2 2 2" xfId="32554" hidden="1"/>
    <cellStyle name="Note 2 2 2" xfId="32552" hidden="1"/>
    <cellStyle name="Note 2 2 2" xfId="32382" hidden="1"/>
    <cellStyle name="Note 2 2 2" xfId="31528" hidden="1"/>
    <cellStyle name="Note 2 2 2" xfId="32174" hidden="1"/>
    <cellStyle name="Note 2 2 2" xfId="31943" hidden="1"/>
    <cellStyle name="Note 2 2 2" xfId="32205" hidden="1"/>
    <cellStyle name="Note 2 2 2" xfId="32377" hidden="1"/>
    <cellStyle name="Note 2 2 2" xfId="31674" hidden="1"/>
    <cellStyle name="Note 2 2 2" xfId="31573" hidden="1"/>
    <cellStyle name="Note 2 2 2" xfId="31964" hidden="1"/>
    <cellStyle name="Note 2 2 2" xfId="32550" hidden="1"/>
    <cellStyle name="Note 2 2 2" xfId="31907" hidden="1"/>
    <cellStyle name="Note 2 2 2" xfId="32230" hidden="1"/>
    <cellStyle name="Note 2 2 2" xfId="31886" hidden="1"/>
    <cellStyle name="Note 2 2 2" xfId="32069" hidden="1"/>
    <cellStyle name="Note 2 2 2" xfId="31680" hidden="1"/>
    <cellStyle name="Note 2 2 2" xfId="32081" hidden="1"/>
    <cellStyle name="Note 2 2 2" xfId="31813" hidden="1"/>
    <cellStyle name="Note 2 2 2" xfId="32094" hidden="1"/>
    <cellStyle name="Note 2 2 2" xfId="31727" hidden="1"/>
    <cellStyle name="Note 2 2 2" xfId="32478" hidden="1"/>
    <cellStyle name="Note 2 2 2" xfId="32158" hidden="1"/>
    <cellStyle name="Note 2 2 2" xfId="32155" hidden="1"/>
    <cellStyle name="Note 2 2 2" xfId="31811" hidden="1"/>
    <cellStyle name="Note 2 2 2" xfId="31729" hidden="1"/>
    <cellStyle name="Note 2 2 2" xfId="31819" hidden="1"/>
    <cellStyle name="Note 2 2 2" xfId="32087" hidden="1"/>
    <cellStyle name="Note 2 2 2" xfId="32556" hidden="1"/>
    <cellStyle name="Note 2 2 2" xfId="31678" hidden="1"/>
    <cellStyle name="Note 2 2 2" xfId="32100" hidden="1"/>
    <cellStyle name="Note 2 2 2" xfId="32648" hidden="1"/>
    <cellStyle name="Note 2 2 2" xfId="32688" hidden="1"/>
    <cellStyle name="Note 2 2 2" xfId="32656" hidden="1"/>
    <cellStyle name="Note 2 2 2" xfId="32675" hidden="1"/>
    <cellStyle name="Note 2 2 2" xfId="32674" hidden="1"/>
    <cellStyle name="Note 2 2 2" xfId="32654" hidden="1"/>
    <cellStyle name="Note 2 2 2" xfId="32677" hidden="1"/>
    <cellStyle name="Note 2 2 2" xfId="32685" hidden="1"/>
    <cellStyle name="Note 2 2 2" xfId="32653" hidden="1"/>
    <cellStyle name="Note 2 2 2" xfId="32678" hidden="1"/>
    <cellStyle name="Note 2 2 2" xfId="32679" hidden="1"/>
    <cellStyle name="Note 2 2 2" xfId="32681" hidden="1"/>
    <cellStyle name="Note 2 2 2" xfId="32684" hidden="1"/>
    <cellStyle name="Note 2 2 2" xfId="32680" hidden="1"/>
    <cellStyle name="Note 2 2 2" xfId="32671" hidden="1"/>
    <cellStyle name="Note 2 2 2" xfId="32652" hidden="1"/>
    <cellStyle name="Note 2 2 2" xfId="32665" hidden="1"/>
    <cellStyle name="Note 2 2 2" xfId="32655" hidden="1"/>
    <cellStyle name="Note 2 2 2" xfId="32676" hidden="1"/>
    <cellStyle name="Note 2 2 2" xfId="32686" hidden="1"/>
    <cellStyle name="Note 2 2 2" xfId="32672" hidden="1"/>
    <cellStyle name="Note 2 2 2" xfId="32659" hidden="1"/>
    <cellStyle name="Note 2 2 2" xfId="32669" hidden="1"/>
    <cellStyle name="Note 2 2 2" xfId="32682" hidden="1"/>
    <cellStyle name="Note 2 2 2" xfId="32691" hidden="1"/>
    <cellStyle name="Note 2 2 2" xfId="32695" hidden="1"/>
    <cellStyle name="Note 2 2 2" xfId="32694" hidden="1"/>
    <cellStyle name="Note 2 2 2" xfId="32701" hidden="1"/>
    <cellStyle name="Note 2 2 2" xfId="32698" hidden="1"/>
    <cellStyle name="Note 2 2 2" xfId="32699" hidden="1"/>
    <cellStyle name="Note 2 2 2" xfId="32702" hidden="1"/>
    <cellStyle name="Note 2 2 2" xfId="32697" hidden="1"/>
    <cellStyle name="Note 2 2 2" xfId="32696" hidden="1"/>
    <cellStyle name="Note 2 2 2" xfId="31881" hidden="1"/>
    <cellStyle name="Note 2 2 2" xfId="32161" hidden="1"/>
    <cellStyle name="Note 2 2 2" xfId="32208" hidden="1"/>
    <cellStyle name="Note 2 2 2" xfId="32626" hidden="1"/>
    <cellStyle name="Note 2 2 2" xfId="32140" hidden="1"/>
    <cellStyle name="Note 2 2 2" xfId="32131" hidden="1"/>
    <cellStyle name="Note 2 2 2" xfId="31851" hidden="1"/>
    <cellStyle name="Note 2 2 2" xfId="32716" hidden="1"/>
    <cellStyle name="Note 2 2 2" xfId="32479" hidden="1"/>
    <cellStyle name="Note 2 2 2" xfId="31885" hidden="1"/>
    <cellStyle name="Note 2 2 2" xfId="32019" hidden="1"/>
    <cellStyle name="Note 2 2 2" xfId="32711" hidden="1"/>
    <cellStyle name="Note 2 2 2" xfId="31653" hidden="1"/>
    <cellStyle name="Note 2 2 2" xfId="31945" hidden="1"/>
    <cellStyle name="Note 2 2 2" xfId="32242" hidden="1"/>
    <cellStyle name="Note 2 2 2" xfId="31710" hidden="1"/>
    <cellStyle name="Note 2 2 2" xfId="32115" hidden="1"/>
    <cellStyle name="Note 2 2 2" xfId="31702" hidden="1"/>
    <cellStyle name="Note 2 2 2" xfId="32369" hidden="1"/>
    <cellStyle name="Note 2 2 2" xfId="31563" hidden="1"/>
    <cellStyle name="Note 2 2 2" xfId="31682" hidden="1"/>
    <cellStyle name="Note 2 2 2" xfId="32143" hidden="1"/>
    <cellStyle name="Note 2 2 2" xfId="31602" hidden="1"/>
    <cellStyle name="Note 2 2 2" xfId="31587" hidden="1"/>
    <cellStyle name="Note 2 2 2" xfId="32283" hidden="1"/>
    <cellStyle name="Note 2 2 2" xfId="31539" hidden="1"/>
    <cellStyle name="Note 2 2 2" xfId="32086" hidden="1"/>
    <cellStyle name="Note 2 2 2" xfId="32258" hidden="1"/>
    <cellStyle name="Note 2 2 2" xfId="32072" hidden="1"/>
    <cellStyle name="Note 2 2 2" xfId="31962" hidden="1"/>
    <cellStyle name="Note 2 2 2" xfId="31822" hidden="1"/>
    <cellStyle name="Note 2 2 2" xfId="31948" hidden="1"/>
    <cellStyle name="Note 2 2 2" xfId="32731" hidden="1"/>
    <cellStyle name="Note 2 2 2" xfId="32774" hidden="1"/>
    <cellStyle name="Note 2 2 2" xfId="32739" hidden="1"/>
    <cellStyle name="Note 2 2 2" xfId="32758" hidden="1"/>
    <cellStyle name="Note 2 2 2" xfId="32757" hidden="1"/>
    <cellStyle name="Note 2 2 2" xfId="32737" hidden="1"/>
    <cellStyle name="Note 2 2 2" xfId="32761" hidden="1"/>
    <cellStyle name="Note 2 2 2" xfId="32770" hidden="1"/>
    <cellStyle name="Note 2 2 2" xfId="32736" hidden="1"/>
    <cellStyle name="Note 2 2 2" xfId="32762" hidden="1"/>
    <cellStyle name="Note 2 2 2" xfId="32763" hidden="1"/>
    <cellStyle name="Note 2 2 2" xfId="32765" hidden="1"/>
    <cellStyle name="Note 2 2 2" xfId="32769" hidden="1"/>
    <cellStyle name="Note 2 2 2" xfId="32764" hidden="1"/>
    <cellStyle name="Note 2 2 2" xfId="32754" hidden="1"/>
    <cellStyle name="Note 2 2 2" xfId="32735" hidden="1"/>
    <cellStyle name="Note 2 2 2" xfId="32749" hidden="1"/>
    <cellStyle name="Note 2 2 2" xfId="32738" hidden="1"/>
    <cellStyle name="Note 2 2 2" xfId="32759" hidden="1"/>
    <cellStyle name="Note 2 2 2" xfId="32771" hidden="1"/>
    <cellStyle name="Note 2 2 2" xfId="32755" hidden="1"/>
    <cellStyle name="Note 2 2 2" xfId="32742" hidden="1"/>
    <cellStyle name="Note 2 2 2" xfId="32753" hidden="1"/>
    <cellStyle name="Note 2 2 2" xfId="32767" hidden="1"/>
    <cellStyle name="Note 2 2 2" xfId="32777" hidden="1"/>
    <cellStyle name="Note 2 2 2" xfId="32782" hidden="1"/>
    <cellStyle name="Note 2 2 2" xfId="32781" hidden="1"/>
    <cellStyle name="Note 2 2 2" xfId="32788" hidden="1"/>
    <cellStyle name="Note 2 2 2" xfId="32785" hidden="1"/>
    <cellStyle name="Note 2 2 2" xfId="32786" hidden="1"/>
    <cellStyle name="Note 2 2 2" xfId="32789" hidden="1"/>
    <cellStyle name="Note 2 2 2" xfId="32784" hidden="1"/>
    <cellStyle name="Note 2 2 2" xfId="32783" hidden="1"/>
    <cellStyle name="Note 2 2 2" xfId="32202" hidden="1"/>
    <cellStyle name="Note 2 2 2" xfId="32799" hidden="1"/>
    <cellStyle name="Note 2 2 2" xfId="31894" hidden="1"/>
    <cellStyle name="Note 2 2 2" xfId="31656" hidden="1"/>
    <cellStyle name="Note 2 2 2" xfId="31667" hidden="1"/>
    <cellStyle name="Note 2 2 2" xfId="32022" hidden="1"/>
    <cellStyle name="Note 2 2 2" xfId="32156" hidden="1"/>
    <cellStyle name="Note 2 2 2" xfId="31830" hidden="1"/>
    <cellStyle name="Note 2 2 2" xfId="31953" hidden="1"/>
    <cellStyle name="Note 2 2 2" xfId="32060" hidden="1"/>
    <cellStyle name="Note 2 2 2" xfId="31754" hidden="1"/>
    <cellStyle name="Note 2 2 2" xfId="32101" hidden="1"/>
    <cellStyle name="Note 2 2 2" xfId="31698" hidden="1"/>
    <cellStyle name="Note 2 2 2" xfId="31880" hidden="1"/>
    <cellStyle name="Note 2 2 2" xfId="32207" hidden="1"/>
    <cellStyle name="Note 2 2 2" xfId="32481" hidden="1"/>
    <cellStyle name="Note 2 2 2" xfId="31605" hidden="1"/>
    <cellStyle name="Note 2 2 2" xfId="31936" hidden="1"/>
    <cellStyle name="Note 2 2 2" xfId="31700" hidden="1"/>
    <cellStyle name="Note 2 2 2" xfId="32358" hidden="1"/>
    <cellStyle name="Note 2 2 2" xfId="31810" hidden="1"/>
    <cellStyle name="Note 2 2 2" xfId="32151" hidden="1"/>
    <cellStyle name="Note 2 2 2" xfId="31655" hidden="1"/>
    <cellStyle name="Note 2 2 2" xfId="31937" hidden="1"/>
    <cellStyle name="Note 2 2 2" xfId="31576" hidden="1"/>
    <cellStyle name="Note 2 2 2" xfId="31629" hidden="1"/>
    <cellStyle name="Note 2 2 2" xfId="32228" hidden="1"/>
    <cellStyle name="Note 2 2 2" xfId="32145" hidden="1"/>
    <cellStyle name="Note 2 2 2" xfId="31665" hidden="1"/>
    <cellStyle name="Note 2 2 2" xfId="32387" hidden="1"/>
    <cellStyle name="Note 2 2 2" xfId="32802" hidden="1"/>
    <cellStyle name="Note 2 2 2" xfId="32817" hidden="1"/>
    <cellStyle name="Note 2 2 2" xfId="32854" hidden="1"/>
    <cellStyle name="Note 2 2 2" xfId="32825" hidden="1"/>
    <cellStyle name="Note 2 2 2" xfId="32841" hidden="1"/>
    <cellStyle name="Note 2 2 2" xfId="32840" hidden="1"/>
    <cellStyle name="Note 2 2 2" xfId="32823" hidden="1"/>
    <cellStyle name="Note 2 2 2" xfId="32843" hidden="1"/>
    <cellStyle name="Note 2 2 2" xfId="32851" hidden="1"/>
    <cellStyle name="Note 2 2 2" xfId="32822" hidden="1"/>
    <cellStyle name="Note 2 2 2" xfId="32844" hidden="1"/>
    <cellStyle name="Note 2 2 2" xfId="32845" hidden="1"/>
    <cellStyle name="Note 2 2 2" xfId="32847" hidden="1"/>
    <cellStyle name="Note 2 2 2" xfId="32850" hidden="1"/>
    <cellStyle name="Note 2 2 2" xfId="32846" hidden="1"/>
    <cellStyle name="Note 2 2 2" xfId="32838" hidden="1"/>
    <cellStyle name="Note 2 2 2" xfId="32821" hidden="1"/>
    <cellStyle name="Note 2 2 2" xfId="32833" hidden="1"/>
    <cellStyle name="Note 2 2 2" xfId="32824" hidden="1"/>
    <cellStyle name="Note 2 2 2" xfId="32842" hidden="1"/>
    <cellStyle name="Note 2 2 2" xfId="32852" hidden="1"/>
    <cellStyle name="Note 2 2 2" xfId="32839" hidden="1"/>
    <cellStyle name="Note 2 2 2" xfId="32827" hidden="1"/>
    <cellStyle name="Note 2 2 2" xfId="32837" hidden="1"/>
    <cellStyle name="Note 2 2 2" xfId="32848" hidden="1"/>
    <cellStyle name="Note 2 2 2" xfId="32857" hidden="1"/>
    <cellStyle name="Note 2 2 2" xfId="32861" hidden="1"/>
    <cellStyle name="Note 2 2 2" xfId="32860" hidden="1"/>
    <cellStyle name="Note 2 2 2" xfId="32868" hidden="1"/>
    <cellStyle name="Note 2 2 2" xfId="32864" hidden="1"/>
    <cellStyle name="Note 2 2 2" xfId="32866" hidden="1"/>
    <cellStyle name="Note 2 2 2" xfId="32869" hidden="1"/>
    <cellStyle name="Note 2 2 2" xfId="32863" hidden="1"/>
    <cellStyle name="Note 2 2 2" xfId="32862" hidden="1"/>
    <cellStyle name="Note 2 2 2" xfId="32029" hidden="1"/>
    <cellStyle name="Note 2 2 2" xfId="32634" hidden="1"/>
    <cellStyle name="Note 2 2 2" xfId="32044" hidden="1"/>
    <cellStyle name="Note 2 2 2" xfId="31616" hidden="1"/>
    <cellStyle name="Note 2 2 2" xfId="32054" hidden="1"/>
    <cellStyle name="Note 2 2 2" xfId="32201" hidden="1"/>
    <cellStyle name="Note 2 2 2" xfId="31911" hidden="1"/>
    <cellStyle name="Note 2 2 2" xfId="32135" hidden="1"/>
    <cellStyle name="Note 2 2 2" xfId="31865" hidden="1"/>
    <cellStyle name="Note 2 2 2" xfId="31996" hidden="1"/>
    <cellStyle name="Note 2 2 2" xfId="32561" hidden="1"/>
    <cellStyle name="Note 2 2 2" xfId="32379" hidden="1"/>
    <cellStyle name="Note 2 2 2" xfId="31773" hidden="1"/>
    <cellStyle name="Note 2 2 2" xfId="32703" hidden="1"/>
    <cellStyle name="Note 2 2 2" xfId="31687" hidden="1"/>
    <cellStyle name="Note 2 2 2" xfId="32745" hidden="1"/>
    <cellStyle name="Note 2 2 2" xfId="31677" hidden="1"/>
    <cellStyle name="Note 2 2 2" xfId="31939" hidden="1"/>
    <cellStyle name="Note 2 2 2" xfId="32707" hidden="1"/>
    <cellStyle name="Note 2 2 2" xfId="31765" hidden="1"/>
    <cellStyle name="Note 2 2 2" xfId="31930" hidden="1"/>
    <cellStyle name="Note 2 2 2" xfId="31586" hidden="1"/>
    <cellStyle name="Note 2 2 2" xfId="31837" hidden="1"/>
    <cellStyle name="Note 2 2 2" xfId="31658" hidden="1"/>
    <cellStyle name="Note 2 2 2" xfId="31849" hidden="1"/>
    <cellStyle name="Note 2 2 2" xfId="32096" hidden="1"/>
    <cellStyle name="Note 2 2 2" xfId="32458" hidden="1"/>
    <cellStyle name="Note 2 2 2" xfId="32061" hidden="1"/>
    <cellStyle name="Note 2 2 2" xfId="32162" hidden="1"/>
    <cellStyle name="Note 2 2 2" xfId="32203" hidden="1"/>
    <cellStyle name="Note 2 2 2" xfId="31613" hidden="1"/>
    <cellStyle name="Note 2 2 2" xfId="32874" hidden="1"/>
    <cellStyle name="Note 2 2 2" xfId="32882" hidden="1"/>
    <cellStyle name="Note 2 2 2" xfId="32916" hidden="1"/>
    <cellStyle name="Note 2 2 2" xfId="32890" hidden="1"/>
    <cellStyle name="Note 2 2 2" xfId="32903" hidden="1"/>
    <cellStyle name="Note 2 2 2" xfId="32902" hidden="1"/>
    <cellStyle name="Note 2 2 2" xfId="32888" hidden="1"/>
    <cellStyle name="Note 2 2 2" xfId="32905" hidden="1"/>
    <cellStyle name="Note 2 2 2" xfId="32913" hidden="1"/>
    <cellStyle name="Note 2 2 2" xfId="32887" hidden="1"/>
    <cellStyle name="Note 2 2 2" xfId="32906" hidden="1"/>
    <cellStyle name="Note 2 2 2" xfId="32907" hidden="1"/>
    <cellStyle name="Note 2 2 2" xfId="32909" hidden="1"/>
    <cellStyle name="Note 2 2 2" xfId="32912" hidden="1"/>
    <cellStyle name="Note 2 2 2" xfId="32908" hidden="1"/>
    <cellStyle name="Note 2 2 2" xfId="32900" hidden="1"/>
    <cellStyle name="Note 2 2 2" xfId="32886" hidden="1"/>
    <cellStyle name="Note 2 2 2" xfId="32896" hidden="1"/>
    <cellStyle name="Note 2 2 2" xfId="32889" hidden="1"/>
    <cellStyle name="Note 2 2 2" xfId="32904" hidden="1"/>
    <cellStyle name="Note 2 2 2" xfId="32914" hidden="1"/>
    <cellStyle name="Note 2 2 2" xfId="32901" hidden="1"/>
    <cellStyle name="Note 2 2 2" xfId="32892" hidden="1"/>
    <cellStyle name="Note 2 2 2" xfId="32899" hidden="1"/>
    <cellStyle name="Note 2 2 2" xfId="32910" hidden="1"/>
    <cellStyle name="Note 2 2 2" xfId="32919" hidden="1"/>
    <cellStyle name="Note 2 2 2" xfId="32923" hidden="1"/>
    <cellStyle name="Note 2 2 2" xfId="32922" hidden="1"/>
    <cellStyle name="Note 2 2 2" xfId="32928" hidden="1"/>
    <cellStyle name="Note 2 2 2" xfId="32926" hidden="1"/>
    <cellStyle name="Note 2 2 2" xfId="32927" hidden="1"/>
    <cellStyle name="Note 2 2 2" xfId="32929" hidden="1"/>
    <cellStyle name="Note 2 2 2" xfId="32925" hidden="1"/>
    <cellStyle name="Note 2 2 2" xfId="32924" hidden="1"/>
    <cellStyle name="Note 2 2 2" xfId="9682" hidden="1"/>
    <cellStyle name="Note 2 2 2" xfId="23510" hidden="1"/>
    <cellStyle name="Note 2 2 2" xfId="31479" hidden="1"/>
    <cellStyle name="Note 2 2 2" xfId="24626" hidden="1"/>
    <cellStyle name="Note 2 2 2" xfId="31434" hidden="1"/>
    <cellStyle name="Note 2 2 2" xfId="30770" hidden="1"/>
    <cellStyle name="Note 2 2 2" xfId="19674" hidden="1"/>
    <cellStyle name="Note 2 2 2" xfId="7740" hidden="1"/>
    <cellStyle name="Note 2 2 2" xfId="13662" hidden="1"/>
    <cellStyle name="Note 2 2 2" xfId="12989" hidden="1"/>
    <cellStyle name="Note 2 2 2" xfId="28558" hidden="1"/>
    <cellStyle name="Note 2 2 2" xfId="5968" hidden="1"/>
    <cellStyle name="Note 2 2 2" xfId="30455" hidden="1"/>
    <cellStyle name="Note 2 2 2" xfId="16651" hidden="1"/>
    <cellStyle name="Note 2 2 2" xfId="6355" hidden="1"/>
    <cellStyle name="Note 2 2 2" xfId="5733" hidden="1"/>
    <cellStyle name="Note 2 2 2" xfId="21618" hidden="1"/>
    <cellStyle name="Note 2 2 2" xfId="11283" hidden="1"/>
    <cellStyle name="Note 2 2 2" xfId="28575" hidden="1"/>
    <cellStyle name="Note 2 2 2" xfId="27046" hidden="1"/>
    <cellStyle name="Note 2 2 2" xfId="6046" hidden="1"/>
    <cellStyle name="Note 2 2 2" xfId="7565" hidden="1"/>
    <cellStyle name="Note 2 2 2" xfId="28495" hidden="1"/>
    <cellStyle name="Note 2 2 2" xfId="21124" hidden="1"/>
    <cellStyle name="Note 2 2 2" xfId="16597" hidden="1"/>
    <cellStyle name="Note 2 2 2" xfId="6136" hidden="1"/>
    <cellStyle name="Note 2 2 2" xfId="6218" hidden="1"/>
    <cellStyle name="Note 2 2 2" xfId="27030" hidden="1"/>
    <cellStyle name="Note 2 2 2" xfId="26977" hidden="1"/>
    <cellStyle name="Note 2 2 2" xfId="5749" hidden="1"/>
    <cellStyle name="Note 2 2 2" xfId="28504" hidden="1"/>
    <cellStyle name="Note 2 2 2" xfId="5969" hidden="1"/>
    <cellStyle name="Note 2 2 2" xfId="22604" hidden="1"/>
    <cellStyle name="Note 2 2 2" xfId="31500" hidden="1"/>
    <cellStyle name="Note 2 2 2" xfId="20177" hidden="1"/>
    <cellStyle name="Note 2 2 2" xfId="7328" hidden="1"/>
    <cellStyle name="Note 2 2 2" xfId="28581" hidden="1"/>
    <cellStyle name="Note 2 2 2" xfId="21125" hidden="1"/>
    <cellStyle name="Note 2 2 2" xfId="13635" hidden="1"/>
    <cellStyle name="Note 2 2 2" xfId="5758" hidden="1"/>
    <cellStyle name="Note 2 2 2" xfId="27088" hidden="1"/>
    <cellStyle name="Note 2 2 2" xfId="6708" hidden="1"/>
    <cellStyle name="Note 2 2 2" xfId="7278" hidden="1"/>
    <cellStyle name="Note 2 2 2" xfId="6337" hidden="1"/>
    <cellStyle name="Note 2 2 2" xfId="27011" hidden="1"/>
    <cellStyle name="Note 2 2 2" xfId="16609" hidden="1"/>
    <cellStyle name="Note 2 2 2" xfId="27050" hidden="1"/>
    <cellStyle name="Note 2 2 2" xfId="24083" hidden="1"/>
    <cellStyle name="Note 2 2 2" xfId="7438" hidden="1"/>
    <cellStyle name="Note 2 2 2" xfId="27230" hidden="1"/>
    <cellStyle name="Note 2 2 2" xfId="28903" hidden="1"/>
    <cellStyle name="Note 2 2 2" xfId="22585" hidden="1"/>
    <cellStyle name="Note 2 2 2" xfId="17038" hidden="1"/>
    <cellStyle name="Note 2 2 2" xfId="27070" hidden="1"/>
    <cellStyle name="Note 2 2 2" xfId="7060" hidden="1"/>
    <cellStyle name="Note 2 2 2" xfId="22584" hidden="1"/>
    <cellStyle name="Note 2 2 2" xfId="31501" hidden="1"/>
    <cellStyle name="Note 2 2 2" xfId="6908" hidden="1"/>
    <cellStyle name="Note 2 2 2" xfId="22541" hidden="1"/>
    <cellStyle name="Note 2 2 2" xfId="32944" hidden="1"/>
    <cellStyle name="Note 2 2 2" xfId="6743" hidden="1"/>
    <cellStyle name="Note 2 2 2" xfId="29335" hidden="1"/>
    <cellStyle name="Note 2 2 2" xfId="32945" hidden="1"/>
    <cellStyle name="Note 2 2 2" xfId="22530" hidden="1"/>
    <cellStyle name="Note 2 2 2" xfId="6741" hidden="1"/>
    <cellStyle name="Note 2 2 2" xfId="33314" hidden="1"/>
    <cellStyle name="Note 2 2 2" xfId="33463" hidden="1"/>
    <cellStyle name="Note 2 2 2" xfId="33468" hidden="1"/>
    <cellStyle name="Note 2 2 2" xfId="33469" hidden="1"/>
    <cellStyle name="Note 2 2 2" xfId="33486" hidden="1"/>
    <cellStyle name="Note 2 2 2" xfId="33471" hidden="1"/>
    <cellStyle name="Note 2 2 2" xfId="33472" hidden="1"/>
    <cellStyle name="Note 2 2 2" xfId="33479" hidden="1"/>
    <cellStyle name="Note 2 2 2" xfId="33668" hidden="1"/>
    <cellStyle name="Note 2 2 2" xfId="33705" hidden="1"/>
    <cellStyle name="Note 2 2 2" xfId="33506" hidden="1"/>
    <cellStyle name="Note 2 2 2" xfId="33492" hidden="1"/>
    <cellStyle name="Note 2 2 2" xfId="33496" hidden="1"/>
    <cellStyle name="Note 2 2 2" xfId="33707" hidden="1"/>
    <cellStyle name="Note 2 2 2" xfId="33488" hidden="1"/>
    <cellStyle name="Note 2 2 2" xfId="33698" hidden="1"/>
    <cellStyle name="Note 2 2 2" xfId="33702" hidden="1"/>
    <cellStyle name="Note 2 2 2" xfId="33497" hidden="1"/>
    <cellStyle name="Note 2 2 2" xfId="33491" hidden="1"/>
    <cellStyle name="Note 2 2 2" xfId="33724" hidden="1"/>
    <cellStyle name="Note 2 2 2" xfId="33729" hidden="1"/>
    <cellStyle name="Note 2 2 2" xfId="33726" hidden="1"/>
    <cellStyle name="Note 2 2 2" xfId="33727" hidden="1"/>
    <cellStyle name="Note 2 2 2" xfId="33721" hidden="1"/>
    <cellStyle name="Note 2 2 2" xfId="33716" hidden="1"/>
    <cellStyle name="Note 2 2 2" xfId="33723" hidden="1"/>
    <cellStyle name="Note 2 2 2" xfId="33719" hidden="1"/>
    <cellStyle name="Note 2 2 2" xfId="33715" hidden="1"/>
    <cellStyle name="Note 2 2 2" xfId="33728" hidden="1"/>
    <cellStyle name="Note 2 2 2" xfId="33731" hidden="1"/>
    <cellStyle name="Note 2 2 2" xfId="33735" hidden="1"/>
    <cellStyle name="Note 2 2 2" xfId="33750" hidden="1"/>
    <cellStyle name="Note 2 2 2" xfId="33791" hidden="1"/>
    <cellStyle name="Note 2 2 2" xfId="33759" hidden="1"/>
    <cellStyle name="Note 2 2 2" xfId="33778" hidden="1"/>
    <cellStyle name="Note 2 2 2" xfId="33777" hidden="1"/>
    <cellStyle name="Note 2 2 2" xfId="33757" hidden="1"/>
    <cellStyle name="Note 2 2 2" xfId="33780" hidden="1"/>
    <cellStyle name="Note 2 2 2" xfId="33788" hidden="1"/>
    <cellStyle name="Note 2 2 2" xfId="33756" hidden="1"/>
    <cellStyle name="Note 2 2 2" xfId="33781" hidden="1"/>
    <cellStyle name="Note 2 2 2" xfId="33782" hidden="1"/>
    <cellStyle name="Note 2 2 2" xfId="33784" hidden="1"/>
    <cellStyle name="Note 2 2 2" xfId="33787" hidden="1"/>
    <cellStyle name="Note 2 2 2" xfId="33783" hidden="1"/>
    <cellStyle name="Note 2 2 2" xfId="33775" hidden="1"/>
    <cellStyle name="Note 2 2 2" xfId="33755" hidden="1"/>
    <cellStyle name="Note 2 2 2" xfId="33769" hidden="1"/>
    <cellStyle name="Note 2 2 2" xfId="33758" hidden="1"/>
    <cellStyle name="Note 2 2 2" xfId="33779" hidden="1"/>
    <cellStyle name="Note 2 2 2" xfId="33789" hidden="1"/>
    <cellStyle name="Note 2 2 2" xfId="33776" hidden="1"/>
    <cellStyle name="Note 2 2 2" xfId="33762" hidden="1"/>
    <cellStyle name="Note 2 2 2" xfId="33773" hidden="1"/>
    <cellStyle name="Note 2 2 2" xfId="33785" hidden="1"/>
    <cellStyle name="Note 2 2 2" xfId="33794" hidden="1"/>
    <cellStyle name="Note 2 2 2" xfId="33799" hidden="1"/>
    <cellStyle name="Note 2 2 2" xfId="33798" hidden="1"/>
    <cellStyle name="Note 2 2 2" xfId="33806" hidden="1"/>
    <cellStyle name="Note 2 2 2" xfId="33802" hidden="1"/>
    <cellStyle name="Note 2 2 2" xfId="33803" hidden="1"/>
    <cellStyle name="Note 2 2 2" xfId="33807" hidden="1"/>
    <cellStyle name="Note 2 2 2" xfId="33801" hidden="1"/>
    <cellStyle name="Note 2 2 2" xfId="33800" hidden="1"/>
    <cellStyle name="Note 2 2 2" xfId="33311" hidden="1"/>
    <cellStyle name="Note 2 2 2" xfId="33633" hidden="1"/>
    <cellStyle name="Note 2 2 2" xfId="33601" hidden="1"/>
    <cellStyle name="Note 2 2 2" xfId="33838" hidden="1"/>
    <cellStyle name="Note 2 2 2" xfId="33823" hidden="1"/>
    <cellStyle name="Note 2 2 2" xfId="33067" hidden="1"/>
    <cellStyle name="Note 2 2 2" xfId="33740" hidden="1"/>
    <cellStyle name="Note 2 2 2" xfId="33600" hidden="1"/>
    <cellStyle name="Note 2 2 2" xfId="33054" hidden="1"/>
    <cellStyle name="Note 2 2 2" xfId="33322" hidden="1"/>
    <cellStyle name="Note 2 2 2" xfId="33577" hidden="1"/>
    <cellStyle name="Note 2 2 2" xfId="33289" hidden="1"/>
    <cellStyle name="Note 2 2 2" xfId="33062" hidden="1"/>
    <cellStyle name="Note 2 2 2" xfId="7709" hidden="1"/>
    <cellStyle name="Note 2 2 2" xfId="33133" hidden="1"/>
    <cellStyle name="Note 2 2 2" xfId="33064" hidden="1"/>
    <cellStyle name="Note 2 2 2" xfId="33137" hidden="1"/>
    <cellStyle name="Note 2 2 2" xfId="33578" hidden="1"/>
    <cellStyle name="Note 2 2 2" xfId="33352" hidden="1"/>
    <cellStyle name="Note 2 2 2" xfId="33052" hidden="1"/>
    <cellStyle name="Note 2 2 2" xfId="33126" hidden="1"/>
    <cellStyle name="Note 2 2 2" xfId="33570" hidden="1"/>
    <cellStyle name="Note 2 2 2" xfId="33124" hidden="1"/>
    <cellStyle name="Note 2 2 2" xfId="33571" hidden="1"/>
    <cellStyle name="Note 2 2 2" xfId="33573" hidden="1"/>
    <cellStyle name="Note 2 2 2" xfId="33129" hidden="1"/>
    <cellStyle name="Note 2 2 2" xfId="33127" hidden="1"/>
    <cellStyle name="Note 2 2 2" xfId="33574" hidden="1"/>
    <cellStyle name="Note 2 2 2" xfId="33076" hidden="1"/>
    <cellStyle name="Note 2 2 2" xfId="33125" hidden="1"/>
    <cellStyle name="Note 2 2 2" xfId="33122" hidden="1"/>
    <cellStyle name="Note 2 2 2" xfId="19653" hidden="1"/>
    <cellStyle name="Note 2 2 2" xfId="33853" hidden="1"/>
    <cellStyle name="Note 2 2 2" xfId="33891" hidden="1"/>
    <cellStyle name="Note 2 2 2" xfId="33861" hidden="1"/>
    <cellStyle name="Note 2 2 2" xfId="33878" hidden="1"/>
    <cellStyle name="Note 2 2 2" xfId="33877" hidden="1"/>
    <cellStyle name="Note 2 2 2" xfId="33859" hidden="1"/>
    <cellStyle name="Note 2 2 2" xfId="33880" hidden="1"/>
    <cellStyle name="Note 2 2 2" xfId="33888" hidden="1"/>
    <cellStyle name="Note 2 2 2" xfId="33858" hidden="1"/>
    <cellStyle name="Note 2 2 2" xfId="33881" hidden="1"/>
    <cellStyle name="Note 2 2 2" xfId="33882" hidden="1"/>
    <cellStyle name="Note 2 2 2" xfId="33884" hidden="1"/>
    <cellStyle name="Note 2 2 2" xfId="33887" hidden="1"/>
    <cellStyle name="Note 2 2 2" xfId="33883" hidden="1"/>
    <cellStyle name="Note 2 2 2" xfId="33875" hidden="1"/>
    <cellStyle name="Note 2 2 2" xfId="33857" hidden="1"/>
    <cellStyle name="Note 2 2 2" xfId="33870" hidden="1"/>
    <cellStyle name="Note 2 2 2" xfId="33860" hidden="1"/>
    <cellStyle name="Note 2 2 2" xfId="33879" hidden="1"/>
    <cellStyle name="Note 2 2 2" xfId="33889" hidden="1"/>
    <cellStyle name="Note 2 2 2" xfId="33876" hidden="1"/>
    <cellStyle name="Note 2 2 2" xfId="33863" hidden="1"/>
    <cellStyle name="Note 2 2 2" xfId="33874" hidden="1"/>
    <cellStyle name="Note 2 2 2" xfId="33885" hidden="1"/>
    <cellStyle name="Note 2 2 2" xfId="33894" hidden="1"/>
    <cellStyle name="Note 2 2 2" xfId="33900" hidden="1"/>
    <cellStyle name="Note 2 2 2" xfId="33899" hidden="1"/>
    <cellStyle name="Note 2 2 2" xfId="33907" hidden="1"/>
    <cellStyle name="Note 2 2 2" xfId="33904" hidden="1"/>
    <cellStyle name="Note 2 2 2" xfId="33905" hidden="1"/>
    <cellStyle name="Note 2 2 2" xfId="33909" hidden="1"/>
    <cellStyle name="Note 2 2 2" xfId="33903" hidden="1"/>
    <cellStyle name="Note 2 2 2" xfId="33902" hidden="1"/>
    <cellStyle name="Note 2 2 2" xfId="33673" hidden="1"/>
    <cellStyle name="Note 2 2 2" xfId="33200" hidden="1"/>
    <cellStyle name="Note 2 2 2" xfId="33515" hidden="1"/>
    <cellStyle name="Note 2 2 2" xfId="33403" hidden="1"/>
    <cellStyle name="Note 2 2 2" xfId="33466" hidden="1"/>
    <cellStyle name="Note 2 2 2" xfId="33397" hidden="1"/>
    <cellStyle name="Note 2 2 2" xfId="33516" hidden="1"/>
    <cellStyle name="Note 2 2 2" xfId="33738" hidden="1"/>
    <cellStyle name="Note 2 2 2" xfId="33542" hidden="1"/>
    <cellStyle name="Note 2 2 2" xfId="33558" hidden="1"/>
    <cellStyle name="Note 2 2 2" xfId="33088" hidden="1"/>
    <cellStyle name="Note 2 2 2" xfId="33221" hidden="1"/>
    <cellStyle name="Note 2 2 2" xfId="33697" hidden="1"/>
    <cellStyle name="Note 2 2 2" xfId="33291" hidden="1"/>
    <cellStyle name="Note 2 2 2" xfId="33419" hidden="1"/>
    <cellStyle name="Note 2 2 2" xfId="33549" hidden="1"/>
    <cellStyle name="Note 2 2 2" xfId="33021" hidden="1"/>
    <cellStyle name="Note 2 2 2" xfId="33651" hidden="1"/>
    <cellStyle name="Note 2 2 2" xfId="33172" hidden="1"/>
    <cellStyle name="Note 2 2 2" xfId="32990" hidden="1"/>
    <cellStyle name="Note 2 2 2" xfId="33924" hidden="1"/>
    <cellStyle name="Note 2 2 2" xfId="33833" hidden="1"/>
    <cellStyle name="Note 2 2 2" xfId="33298" hidden="1"/>
    <cellStyle name="Note 2 2 2" xfId="33684" hidden="1"/>
    <cellStyle name="Note 2 2 2" xfId="33914" hidden="1"/>
    <cellStyle name="Note 2 2 2" xfId="32989" hidden="1"/>
    <cellStyle name="Note 2 2 2" xfId="33257" hidden="1"/>
    <cellStyle name="Note 2 2 2" xfId="33176" hidden="1"/>
    <cellStyle name="Note 2 2 2" xfId="33266" hidden="1"/>
    <cellStyle name="Note 2 2 2" xfId="33925" hidden="1"/>
    <cellStyle name="Note 2 2 2" xfId="33929" hidden="1"/>
    <cellStyle name="Note 2 2 2" xfId="33941" hidden="1"/>
    <cellStyle name="Note 2 2 2" xfId="33983" hidden="1"/>
    <cellStyle name="Note 2 2 2" xfId="33950" hidden="1"/>
    <cellStyle name="Note 2 2 2" xfId="33969" hidden="1"/>
    <cellStyle name="Note 2 2 2" xfId="33968" hidden="1"/>
    <cellStyle name="Note 2 2 2" xfId="33948" hidden="1"/>
    <cellStyle name="Note 2 2 2" xfId="33971" hidden="1"/>
    <cellStyle name="Note 2 2 2" xfId="33979" hidden="1"/>
    <cellStyle name="Note 2 2 2" xfId="33947" hidden="1"/>
    <cellStyle name="Note 2 2 2" xfId="33972" hidden="1"/>
    <cellStyle name="Note 2 2 2" xfId="33973" hidden="1"/>
    <cellStyle name="Note 2 2 2" xfId="33975" hidden="1"/>
    <cellStyle name="Note 2 2 2" xfId="33978" hidden="1"/>
    <cellStyle name="Note 2 2 2" xfId="33974" hidden="1"/>
    <cellStyle name="Note 2 2 2" xfId="33964" hidden="1"/>
    <cellStyle name="Note 2 2 2" xfId="33946" hidden="1"/>
    <cellStyle name="Note 2 2 2" xfId="33959" hidden="1"/>
    <cellStyle name="Note 2 2 2" xfId="33949" hidden="1"/>
    <cellStyle name="Note 2 2 2" xfId="33970" hidden="1"/>
    <cellStyle name="Note 2 2 2" xfId="33980" hidden="1"/>
    <cellStyle name="Note 2 2 2" xfId="33965" hidden="1"/>
    <cellStyle name="Note 2 2 2" xfId="33953" hidden="1"/>
    <cellStyle name="Note 2 2 2" xfId="33963" hidden="1"/>
    <cellStyle name="Note 2 2 2" xfId="33976" hidden="1"/>
    <cellStyle name="Note 2 2 2" xfId="33986" hidden="1"/>
    <cellStyle name="Note 2 2 2" xfId="33991" hidden="1"/>
    <cellStyle name="Note 2 2 2" xfId="33990" hidden="1"/>
    <cellStyle name="Note 2 2 2" xfId="33997" hidden="1"/>
    <cellStyle name="Note 2 2 2" xfId="33995" hidden="1"/>
    <cellStyle name="Note 2 2 2" xfId="33996" hidden="1"/>
    <cellStyle name="Note 2 2 2" xfId="33999" hidden="1"/>
    <cellStyle name="Note 2 2 2" xfId="33994" hidden="1"/>
    <cellStyle name="Note 2 2 2" xfId="33993" hidden="1"/>
    <cellStyle name="Note 2 2 2" xfId="33105" hidden="1"/>
    <cellStyle name="Note 2 2 2" xfId="33319" hidden="1"/>
    <cellStyle name="Note 2 2 2" xfId="33536" hidden="1"/>
    <cellStyle name="Note 2 2 2" xfId="33145" hidden="1"/>
    <cellStyle name="Note 2 2 2" xfId="33582" hidden="1"/>
    <cellStyle name="Note 2 2 2" xfId="33059" hidden="1"/>
    <cellStyle name="Note 2 2 2" xfId="33662" hidden="1"/>
    <cellStyle name="Note 2 2 2" xfId="33142" hidden="1"/>
    <cellStyle name="Note 2 2 2" xfId="33540" hidden="1"/>
    <cellStyle name="Note 2 2 2" xfId="33214" hidden="1"/>
    <cellStyle name="Note 2 2 2" xfId="33391" hidden="1"/>
    <cellStyle name="Note 2 2 2" xfId="33213" hidden="1"/>
    <cellStyle name="Note 2 2 2" xfId="33547" hidden="1"/>
    <cellStyle name="Note 2 2 2" xfId="33467" hidden="1"/>
    <cellStyle name="Note 2 2 2" xfId="33206" hidden="1"/>
    <cellStyle name="Note 2 2 2" xfId="32996" hidden="1"/>
    <cellStyle name="Note 2 2 2" xfId="33754" hidden="1"/>
    <cellStyle name="Note 2 2 2" xfId="33292" hidden="1"/>
    <cellStyle name="Note 2 2 2" xfId="33906" hidden="1"/>
    <cellStyle name="Note 2 2 2" xfId="33399" hidden="1"/>
    <cellStyle name="Note 2 2 2" xfId="33816" hidden="1"/>
    <cellStyle name="Note 2 2 2" xfId="33144" hidden="1"/>
    <cellStyle name="Note 2 2 2" xfId="33040" hidden="1"/>
    <cellStyle name="Note 2 2 2" xfId="33722" hidden="1"/>
    <cellStyle name="Note 2 2 2" xfId="33306" hidden="1"/>
    <cellStyle name="Note 2 2 2" xfId="33222" hidden="1"/>
    <cellStyle name="Note 2 2 2" xfId="33348" hidden="1"/>
    <cellStyle name="Note 2 2 2" xfId="33202" hidden="1"/>
    <cellStyle name="Note 2 2 2" xfId="33249" hidden="1"/>
    <cellStyle name="Note 2 2 2" xfId="33580" hidden="1"/>
    <cellStyle name="Note 2 2 2" xfId="33639" hidden="1"/>
    <cellStyle name="Note 2 2 2" xfId="33451" hidden="1"/>
    <cellStyle name="Note 2 2 2" xfId="34022" hidden="1"/>
    <cellStyle name="Note 2 2 2" xfId="34062" hidden="1"/>
    <cellStyle name="Note 2 2 2" xfId="34030" hidden="1"/>
    <cellStyle name="Note 2 2 2" xfId="34048" hidden="1"/>
    <cellStyle name="Note 2 2 2" xfId="34047" hidden="1"/>
    <cellStyle name="Note 2 2 2" xfId="34028" hidden="1"/>
    <cellStyle name="Note 2 2 2" xfId="34050" hidden="1"/>
    <cellStyle name="Note 2 2 2" xfId="34058" hidden="1"/>
    <cellStyle name="Note 2 2 2" xfId="34027" hidden="1"/>
    <cellStyle name="Note 2 2 2" xfId="34051" hidden="1"/>
    <cellStyle name="Note 2 2 2" xfId="34052" hidden="1"/>
    <cellStyle name="Note 2 2 2" xfId="34054" hidden="1"/>
    <cellStyle name="Note 2 2 2" xfId="34057" hidden="1"/>
    <cellStyle name="Note 2 2 2" xfId="34053" hidden="1"/>
    <cellStyle name="Note 2 2 2" xfId="34044" hidden="1"/>
    <cellStyle name="Note 2 2 2" xfId="34026" hidden="1"/>
    <cellStyle name="Note 2 2 2" xfId="34039" hidden="1"/>
    <cellStyle name="Note 2 2 2" xfId="34029" hidden="1"/>
    <cellStyle name="Note 2 2 2" xfId="34049" hidden="1"/>
    <cellStyle name="Note 2 2 2" xfId="34059" hidden="1"/>
    <cellStyle name="Note 2 2 2" xfId="34045" hidden="1"/>
    <cellStyle name="Note 2 2 2" xfId="34033" hidden="1"/>
    <cellStyle name="Note 2 2 2" xfId="34043" hidden="1"/>
    <cellStyle name="Note 2 2 2" xfId="34055" hidden="1"/>
    <cellStyle name="Note 2 2 2" xfId="34065" hidden="1"/>
    <cellStyle name="Note 2 2 2" xfId="34071" hidden="1"/>
    <cellStyle name="Note 2 2 2" xfId="34070" hidden="1"/>
    <cellStyle name="Note 2 2 2" xfId="34079" hidden="1"/>
    <cellStyle name="Note 2 2 2" xfId="34074" hidden="1"/>
    <cellStyle name="Note 2 2 2" xfId="34076" hidden="1"/>
    <cellStyle name="Note 2 2 2" xfId="34080" hidden="1"/>
    <cellStyle name="Note 2 2 2" xfId="34073" hidden="1"/>
    <cellStyle name="Note 2 2 2" xfId="34072" hidden="1"/>
    <cellStyle name="Note 2 2 2" xfId="34006" hidden="1"/>
    <cellStyle name="Note 2 2 2" xfId="34004" hidden="1"/>
    <cellStyle name="Note 2 2 2" xfId="33835" hidden="1"/>
    <cellStyle name="Note 2 2 2" xfId="32986" hidden="1"/>
    <cellStyle name="Note 2 2 2" xfId="33626" hidden="1"/>
    <cellStyle name="Note 2 2 2" xfId="33396" hidden="1"/>
    <cellStyle name="Note 2 2 2" xfId="33657" hidden="1"/>
    <cellStyle name="Note 2 2 2" xfId="33830" hidden="1"/>
    <cellStyle name="Note 2 2 2" xfId="33128" hidden="1"/>
    <cellStyle name="Note 2 2 2" xfId="33028" hidden="1"/>
    <cellStyle name="Note 2 2 2" xfId="33417" hidden="1"/>
    <cellStyle name="Note 2 2 2" xfId="34002" hidden="1"/>
    <cellStyle name="Note 2 2 2" xfId="33360" hidden="1"/>
    <cellStyle name="Note 2 2 2" xfId="33681" hidden="1"/>
    <cellStyle name="Note 2 2 2" xfId="33339" hidden="1"/>
    <cellStyle name="Note 2 2 2" xfId="33520" hidden="1"/>
    <cellStyle name="Note 2 2 2" xfId="33135" hidden="1"/>
    <cellStyle name="Note 2 2 2" xfId="33533" hidden="1"/>
    <cellStyle name="Note 2 2 2" xfId="33265" hidden="1"/>
    <cellStyle name="Note 2 2 2" xfId="33546" hidden="1"/>
    <cellStyle name="Note 2 2 2" xfId="33181" hidden="1"/>
    <cellStyle name="Note 2 2 2" xfId="33930" hidden="1"/>
    <cellStyle name="Note 2 2 2" xfId="33610" hidden="1"/>
    <cellStyle name="Note 2 2 2" xfId="33607" hidden="1"/>
    <cellStyle name="Note 2 2 2" xfId="33263" hidden="1"/>
    <cellStyle name="Note 2 2 2" xfId="33183" hidden="1"/>
    <cellStyle name="Note 2 2 2" xfId="33272" hidden="1"/>
    <cellStyle name="Note 2 2 2" xfId="33539" hidden="1"/>
    <cellStyle name="Note 2 2 2" xfId="34008" hidden="1"/>
    <cellStyle name="Note 2 2 2" xfId="33132" hidden="1"/>
    <cellStyle name="Note 2 2 2" xfId="33552" hidden="1"/>
    <cellStyle name="Note 2 2 2" xfId="34100" hidden="1"/>
    <cellStyle name="Note 2 2 2" xfId="34140" hidden="1"/>
    <cellStyle name="Note 2 2 2" xfId="34108" hidden="1"/>
    <cellStyle name="Note 2 2 2" xfId="34127" hidden="1"/>
    <cellStyle name="Note 2 2 2" xfId="34126" hidden="1"/>
    <cellStyle name="Note 2 2 2" xfId="34106" hidden="1"/>
    <cellStyle name="Note 2 2 2" xfId="34129" hidden="1"/>
    <cellStyle name="Note 2 2 2" xfId="34137" hidden="1"/>
    <cellStyle name="Note 2 2 2" xfId="34105" hidden="1"/>
    <cellStyle name="Note 2 2 2" xfId="34130" hidden="1"/>
    <cellStyle name="Note 2 2 2" xfId="34131" hidden="1"/>
    <cellStyle name="Note 2 2 2" xfId="34133" hidden="1"/>
    <cellStyle name="Note 2 2 2" xfId="34136" hidden="1"/>
    <cellStyle name="Note 2 2 2" xfId="34132" hidden="1"/>
    <cellStyle name="Note 2 2 2" xfId="34123" hidden="1"/>
    <cellStyle name="Note 2 2 2" xfId="34104" hidden="1"/>
    <cellStyle name="Note 2 2 2" xfId="34117" hidden="1"/>
    <cellStyle name="Note 2 2 2" xfId="34107" hidden="1"/>
    <cellStyle name="Note 2 2 2" xfId="34128" hidden="1"/>
    <cellStyle name="Note 2 2 2" xfId="34138" hidden="1"/>
    <cellStyle name="Note 2 2 2" xfId="34124" hidden="1"/>
    <cellStyle name="Note 2 2 2" xfId="34111" hidden="1"/>
    <cellStyle name="Note 2 2 2" xfId="34121" hidden="1"/>
    <cellStyle name="Note 2 2 2" xfId="34134" hidden="1"/>
    <cellStyle name="Note 2 2 2" xfId="34143" hidden="1"/>
    <cellStyle name="Note 2 2 2" xfId="34147" hidden="1"/>
    <cellStyle name="Note 2 2 2" xfId="34146" hidden="1"/>
    <cellStyle name="Note 2 2 2" xfId="34153" hidden="1"/>
    <cellStyle name="Note 2 2 2" xfId="34150" hidden="1"/>
    <cellStyle name="Note 2 2 2" xfId="34151" hidden="1"/>
    <cellStyle name="Note 2 2 2" xfId="34154" hidden="1"/>
    <cellStyle name="Note 2 2 2" xfId="34149" hidden="1"/>
    <cellStyle name="Note 2 2 2" xfId="34148" hidden="1"/>
    <cellStyle name="Note 2 2 2" xfId="33334" hidden="1"/>
    <cellStyle name="Note 2 2 2" xfId="33613" hidden="1"/>
    <cellStyle name="Note 2 2 2" xfId="33660" hidden="1"/>
    <cellStyle name="Note 2 2 2" xfId="34078" hidden="1"/>
    <cellStyle name="Note 2 2 2" xfId="33592" hidden="1"/>
    <cellStyle name="Note 2 2 2" xfId="33583" hidden="1"/>
    <cellStyle name="Note 2 2 2" xfId="33304" hidden="1"/>
    <cellStyle name="Note 2 2 2" xfId="34168" hidden="1"/>
    <cellStyle name="Note 2 2 2" xfId="33931" hidden="1"/>
    <cellStyle name="Note 2 2 2" xfId="33338" hidden="1"/>
    <cellStyle name="Note 2 2 2" xfId="33470" hidden="1"/>
    <cellStyle name="Note 2 2 2" xfId="34163" hidden="1"/>
    <cellStyle name="Note 2 2 2" xfId="33106" hidden="1"/>
    <cellStyle name="Note 2 2 2" xfId="33398" hidden="1"/>
    <cellStyle name="Note 2 2 2" xfId="33693" hidden="1"/>
    <cellStyle name="Note 2 2 2" xfId="33164" hidden="1"/>
    <cellStyle name="Note 2 2 2" xfId="33567" hidden="1"/>
    <cellStyle name="Note 2 2 2" xfId="33156" hidden="1"/>
    <cellStyle name="Note 2 2 2" xfId="33822" hidden="1"/>
    <cellStyle name="Note 2 2 2" xfId="33018" hidden="1"/>
    <cellStyle name="Note 2 2 2" xfId="33136" hidden="1"/>
    <cellStyle name="Note 2 2 2" xfId="33595" hidden="1"/>
    <cellStyle name="Note 2 2 2" xfId="33057" hidden="1"/>
    <cellStyle name="Note 2 2 2" xfId="33042" hidden="1"/>
    <cellStyle name="Note 2 2 2" xfId="33736" hidden="1"/>
    <cellStyle name="Note 2 2 2" xfId="32994" hidden="1"/>
    <cellStyle name="Note 2 2 2" xfId="33538" hidden="1"/>
    <cellStyle name="Note 2 2 2" xfId="33709" hidden="1"/>
    <cellStyle name="Note 2 2 2" xfId="33523" hidden="1"/>
    <cellStyle name="Note 2 2 2" xfId="33415" hidden="1"/>
    <cellStyle name="Note 2 2 2" xfId="33275" hidden="1"/>
    <cellStyle name="Note 2 2 2" xfId="33401" hidden="1"/>
    <cellStyle name="Note 2 2 2" xfId="34183" hidden="1"/>
    <cellStyle name="Note 2 2 2" xfId="34226" hidden="1"/>
    <cellStyle name="Note 2 2 2" xfId="34191" hidden="1"/>
    <cellStyle name="Note 2 2 2" xfId="34210" hidden="1"/>
    <cellStyle name="Note 2 2 2" xfId="34209" hidden="1"/>
    <cellStyle name="Note 2 2 2" xfId="34189" hidden="1"/>
    <cellStyle name="Note 2 2 2" xfId="34213" hidden="1"/>
    <cellStyle name="Note 2 2 2" xfId="34222" hidden="1"/>
    <cellStyle name="Note 2 2 2" xfId="34188" hidden="1"/>
    <cellStyle name="Note 2 2 2" xfId="34214" hidden="1"/>
    <cellStyle name="Note 2 2 2" xfId="34215" hidden="1"/>
    <cellStyle name="Note 2 2 2" xfId="34217" hidden="1"/>
    <cellStyle name="Note 2 2 2" xfId="34221" hidden="1"/>
    <cellStyle name="Note 2 2 2" xfId="34216" hidden="1"/>
    <cellStyle name="Note 2 2 2" xfId="34206" hidden="1"/>
    <cellStyle name="Note 2 2 2" xfId="34187" hidden="1"/>
    <cellStyle name="Note 2 2 2" xfId="34201" hidden="1"/>
    <cellStyle name="Note 2 2 2" xfId="34190" hidden="1"/>
    <cellStyle name="Note 2 2 2" xfId="34211" hidden="1"/>
    <cellStyle name="Note 2 2 2" xfId="34223" hidden="1"/>
    <cellStyle name="Note 2 2 2" xfId="34207" hidden="1"/>
    <cellStyle name="Note 2 2 2" xfId="34194" hidden="1"/>
    <cellStyle name="Note 2 2 2" xfId="34205" hidden="1"/>
    <cellStyle name="Note 2 2 2" xfId="34219" hidden="1"/>
    <cellStyle name="Note 2 2 2" xfId="34229" hidden="1"/>
    <cellStyle name="Note 2 2 2" xfId="34234" hidden="1"/>
    <cellStyle name="Note 2 2 2" xfId="34233" hidden="1"/>
    <cellStyle name="Note 2 2 2" xfId="34240" hidden="1"/>
    <cellStyle name="Note 2 2 2" xfId="34237" hidden="1"/>
    <cellStyle name="Note 2 2 2" xfId="34238" hidden="1"/>
    <cellStyle name="Note 2 2 2" xfId="34241" hidden="1"/>
    <cellStyle name="Note 2 2 2" xfId="34236" hidden="1"/>
    <cellStyle name="Note 2 2 2" xfId="34235" hidden="1"/>
    <cellStyle name="Note 2 2 2" xfId="33654" hidden="1"/>
    <cellStyle name="Note 2 2 2" xfId="34251" hidden="1"/>
    <cellStyle name="Note 2 2 2" xfId="33347" hidden="1"/>
    <cellStyle name="Note 2 2 2" xfId="33110" hidden="1"/>
    <cellStyle name="Note 2 2 2" xfId="33121" hidden="1"/>
    <cellStyle name="Note 2 2 2" xfId="33473" hidden="1"/>
    <cellStyle name="Note 2 2 2" xfId="33608" hidden="1"/>
    <cellStyle name="Note 2 2 2" xfId="33283" hidden="1"/>
    <cellStyle name="Note 2 2 2" xfId="33406" hidden="1"/>
    <cellStyle name="Note 2 2 2" xfId="33511" hidden="1"/>
    <cellStyle name="Note 2 2 2" xfId="33208" hidden="1"/>
    <cellStyle name="Note 2 2 2" xfId="33553" hidden="1"/>
    <cellStyle name="Note 2 2 2" xfId="33152" hidden="1"/>
    <cellStyle name="Note 2 2 2" xfId="33333" hidden="1"/>
    <cellStyle name="Note 2 2 2" xfId="33659" hidden="1"/>
    <cellStyle name="Note 2 2 2" xfId="33933" hidden="1"/>
    <cellStyle name="Note 2 2 2" xfId="33060" hidden="1"/>
    <cellStyle name="Note 2 2 2" xfId="33389" hidden="1"/>
    <cellStyle name="Note 2 2 2" xfId="33154" hidden="1"/>
    <cellStyle name="Note 2 2 2" xfId="33810" hidden="1"/>
    <cellStyle name="Note 2 2 2" xfId="33262" hidden="1"/>
    <cellStyle name="Note 2 2 2" xfId="33603" hidden="1"/>
    <cellStyle name="Note 2 2 2" xfId="33108" hidden="1"/>
    <cellStyle name="Note 2 2 2" xfId="33390" hidden="1"/>
    <cellStyle name="Note 2 2 2" xfId="33031" hidden="1"/>
    <cellStyle name="Note 2 2 2" xfId="33084" hidden="1"/>
    <cellStyle name="Note 2 2 2" xfId="33679" hidden="1"/>
    <cellStyle name="Note 2 2 2" xfId="33597" hidden="1"/>
    <cellStyle name="Note 2 2 2" xfId="33119" hidden="1"/>
    <cellStyle name="Note 2 2 2" xfId="33839" hidden="1"/>
    <cellStyle name="Note 2 2 2" xfId="34254" hidden="1"/>
    <cellStyle name="Note 2 2 2" xfId="34269" hidden="1"/>
    <cellStyle name="Note 2 2 2" xfId="34306" hidden="1"/>
    <cellStyle name="Note 2 2 2" xfId="34277" hidden="1"/>
    <cellStyle name="Note 2 2 2" xfId="34293" hidden="1"/>
    <cellStyle name="Note 2 2 2" xfId="34292" hidden="1"/>
    <cellStyle name="Note 2 2 2" xfId="34275" hidden="1"/>
    <cellStyle name="Note 2 2 2" xfId="34295" hidden="1"/>
    <cellStyle name="Note 2 2 2" xfId="34303" hidden="1"/>
    <cellStyle name="Note 2 2 2" xfId="34274" hidden="1"/>
    <cellStyle name="Note 2 2 2" xfId="34296" hidden="1"/>
    <cellStyle name="Note 2 2 2" xfId="34297" hidden="1"/>
    <cellStyle name="Note 2 2 2" xfId="34299" hidden="1"/>
    <cellStyle name="Note 2 2 2" xfId="34302" hidden="1"/>
    <cellStyle name="Note 2 2 2" xfId="34298" hidden="1"/>
    <cellStyle name="Note 2 2 2" xfId="34290" hidden="1"/>
    <cellStyle name="Note 2 2 2" xfId="34273" hidden="1"/>
    <cellStyle name="Note 2 2 2" xfId="34285" hidden="1"/>
    <cellStyle name="Note 2 2 2" xfId="34276" hidden="1"/>
    <cellStyle name="Note 2 2 2" xfId="34294" hidden="1"/>
    <cellStyle name="Note 2 2 2" xfId="34304" hidden="1"/>
    <cellStyle name="Note 2 2 2" xfId="34291" hidden="1"/>
    <cellStyle name="Note 2 2 2" xfId="34279" hidden="1"/>
    <cellStyle name="Note 2 2 2" xfId="34289" hidden="1"/>
    <cellStyle name="Note 2 2 2" xfId="34300" hidden="1"/>
    <cellStyle name="Note 2 2 2" xfId="34309" hidden="1"/>
    <cellStyle name="Note 2 2 2" xfId="34313" hidden="1"/>
    <cellStyle name="Note 2 2 2" xfId="34312" hidden="1"/>
    <cellStyle name="Note 2 2 2" xfId="34320" hidden="1"/>
    <cellStyle name="Note 2 2 2" xfId="34316" hidden="1"/>
    <cellStyle name="Note 2 2 2" xfId="34318" hidden="1"/>
    <cellStyle name="Note 2 2 2" xfId="34321" hidden="1"/>
    <cellStyle name="Note 2 2 2" xfId="34315" hidden="1"/>
    <cellStyle name="Note 2 2 2" xfId="34314" hidden="1"/>
    <cellStyle name="Note 2 2 2" xfId="33480" hidden="1"/>
    <cellStyle name="Note 2 2 2" xfId="34086" hidden="1"/>
    <cellStyle name="Note 2 2 2" xfId="33495" hidden="1"/>
    <cellStyle name="Note 2 2 2" xfId="33071" hidden="1"/>
    <cellStyle name="Note 2 2 2" xfId="33505" hidden="1"/>
    <cellStyle name="Note 2 2 2" xfId="33653" hidden="1"/>
    <cellStyle name="Note 2 2 2" xfId="33364" hidden="1"/>
    <cellStyle name="Note 2 2 2" xfId="33587" hidden="1"/>
    <cellStyle name="Note 2 2 2" xfId="33318" hidden="1"/>
    <cellStyle name="Note 2 2 2" xfId="33448" hidden="1"/>
    <cellStyle name="Note 2 2 2" xfId="34013" hidden="1"/>
    <cellStyle name="Note 2 2 2" xfId="33832" hidden="1"/>
    <cellStyle name="Note 2 2 2" xfId="33227" hidden="1"/>
    <cellStyle name="Note 2 2 2" xfId="34155" hidden="1"/>
    <cellStyle name="Note 2 2 2" xfId="33141" hidden="1"/>
    <cellStyle name="Note 2 2 2" xfId="34197" hidden="1"/>
    <cellStyle name="Note 2 2 2" xfId="33131" hidden="1"/>
    <cellStyle name="Note 2 2 2" xfId="33392" hidden="1"/>
    <cellStyle name="Note 2 2 2" xfId="34159" hidden="1"/>
    <cellStyle name="Note 2 2 2" xfId="33219" hidden="1"/>
    <cellStyle name="Note 2 2 2" xfId="33384" hidden="1"/>
    <cellStyle name="Note 2 2 2" xfId="33041" hidden="1"/>
    <cellStyle name="Note 2 2 2" xfId="33290" hidden="1"/>
    <cellStyle name="Note 2 2 2" xfId="33112" hidden="1"/>
    <cellStyle name="Note 2 2 2" xfId="33302" hidden="1"/>
    <cellStyle name="Note 2 2 2" xfId="33548" hidden="1"/>
    <cellStyle name="Note 2 2 2" xfId="33910" hidden="1"/>
    <cellStyle name="Note 2 2 2" xfId="33512" hidden="1"/>
    <cellStyle name="Note 2 2 2" xfId="33614" hidden="1"/>
    <cellStyle name="Note 2 2 2" xfId="33655" hidden="1"/>
    <cellStyle name="Note 2 2 2" xfId="33068" hidden="1"/>
    <cellStyle name="Note 2 2 2" xfId="34326" hidden="1"/>
    <cellStyle name="Note 2 2 2" xfId="34334" hidden="1"/>
    <cellStyle name="Note 2 2 2" xfId="34368" hidden="1"/>
    <cellStyle name="Note 2 2 2" xfId="34342" hidden="1"/>
    <cellStyle name="Note 2 2 2" xfId="34355" hidden="1"/>
    <cellStyle name="Note 2 2 2" xfId="34354" hidden="1"/>
    <cellStyle name="Note 2 2 2" xfId="34340" hidden="1"/>
    <cellStyle name="Note 2 2 2" xfId="34357" hidden="1"/>
    <cellStyle name="Note 2 2 2" xfId="34365" hidden="1"/>
    <cellStyle name="Note 2 2 2" xfId="34339" hidden="1"/>
    <cellStyle name="Note 2 2 2" xfId="34358" hidden="1"/>
    <cellStyle name="Note 2 2 2" xfId="34359" hidden="1"/>
    <cellStyle name="Note 2 2 2" xfId="34361" hidden="1"/>
    <cellStyle name="Note 2 2 2" xfId="34364" hidden="1"/>
    <cellStyle name="Note 2 2 2" xfId="34360" hidden="1"/>
    <cellStyle name="Note 2 2 2" xfId="34352" hidden="1"/>
    <cellStyle name="Note 2 2 2" xfId="34338" hidden="1"/>
    <cellStyle name="Note 2 2 2" xfId="34348" hidden="1"/>
    <cellStyle name="Note 2 2 2" xfId="34341" hidden="1"/>
    <cellStyle name="Note 2 2 2" xfId="34356" hidden="1"/>
    <cellStyle name="Note 2 2 2" xfId="34366" hidden="1"/>
    <cellStyle name="Note 2 2 2" xfId="34353" hidden="1"/>
    <cellStyle name="Note 2 2 2" xfId="34344" hidden="1"/>
    <cellStyle name="Note 2 2 2" xfId="34351" hidden="1"/>
    <cellStyle name="Note 2 2 2" xfId="34362" hidden="1"/>
    <cellStyle name="Note 2 2 2" xfId="34371" hidden="1"/>
    <cellStyle name="Note 2 2 2" xfId="34375" hidden="1"/>
    <cellStyle name="Note 2 2 2" xfId="34374" hidden="1"/>
    <cellStyle name="Note 2 2 2" xfId="34380" hidden="1"/>
    <cellStyle name="Note 2 2 2" xfId="34378" hidden="1"/>
    <cellStyle name="Note 2 2 2" xfId="34379" hidden="1"/>
    <cellStyle name="Note 2 2 2" xfId="34381" hidden="1"/>
    <cellStyle name="Note 2 2 2" xfId="34377" hidden="1"/>
    <cellStyle name="Note 2 2 2" xfId="34376" hidden="1"/>
    <cellStyle name="Note 2 2 2" xfId="10684" hidden="1"/>
    <cellStyle name="Note 2 2 2" xfId="28584" hidden="1"/>
    <cellStyle name="Note 2 2 2" xfId="27306" hidden="1"/>
    <cellStyle name="Note 2 2 2" xfId="6179" hidden="1"/>
    <cellStyle name="Note 2 2 2" xfId="5984" hidden="1"/>
    <cellStyle name="Note 2 2 2" xfId="32951" hidden="1"/>
    <cellStyle name="Note 2 2 2" xfId="32943" hidden="1"/>
    <cellStyle name="Note 2 2 2" xfId="31436" hidden="1"/>
    <cellStyle name="Note 2 2 2" xfId="31520" hidden="1"/>
    <cellStyle name="Note 2 2 2" xfId="30010" hidden="1"/>
    <cellStyle name="Note 2 2 2" xfId="6983" hidden="1"/>
    <cellStyle name="Note 2 2 2" xfId="16599" hidden="1"/>
    <cellStyle name="Note 2 2 2" xfId="28573" hidden="1"/>
    <cellStyle name="Note 2 2 2" xfId="28605" hidden="1"/>
    <cellStyle name="Note 2 2 2" xfId="19656" hidden="1"/>
    <cellStyle name="Note 2 2 2" xfId="8225" hidden="1"/>
    <cellStyle name="Note 2 2 2" xfId="18304" hidden="1"/>
    <cellStyle name="Note 2 2 2" xfId="7061" hidden="1"/>
    <cellStyle name="Note 2 2 2" xfId="31124" hidden="1"/>
    <cellStyle name="Note 2 2 2" xfId="25726" hidden="1"/>
    <cellStyle name="Note 2 2 2" xfId="12162" hidden="1"/>
    <cellStyle name="Note 2 2 2" xfId="15285" hidden="1"/>
    <cellStyle name="Note 2 2 2" xfId="20547" hidden="1"/>
    <cellStyle name="Note 2 2 2" xfId="30005" hidden="1"/>
    <cellStyle name="Note 2 2 2" xfId="27076" hidden="1"/>
    <cellStyle name="Note 2 2 2" xfId="27090" hidden="1"/>
    <cellStyle name="Note 2 2 2" xfId="30879" hidden="1"/>
    <cellStyle name="Note 2 2 2" xfId="6026" hidden="1"/>
    <cellStyle name="Note 2 2 2" xfId="13701" hidden="1"/>
    <cellStyle name="Note 2 2 2" xfId="24179" hidden="1"/>
    <cellStyle name="Note 2 2 2" xfId="31441" hidden="1"/>
    <cellStyle name="Note 2 2 2" xfId="22594" hidden="1"/>
    <cellStyle name="Note 2 2 2" xfId="6485" hidden="1"/>
    <cellStyle name="Note 2 2 2" xfId="12158" hidden="1"/>
    <cellStyle name="Note 2 2 2" xfId="7470" hidden="1"/>
    <cellStyle name="Note 2 2 2" xfId="25535" hidden="1"/>
    <cellStyle name="Note 2 2 2" xfId="5818" hidden="1"/>
    <cellStyle name="Note 2 2 2" xfId="21111" hidden="1"/>
    <cellStyle name="Note 2 2 2" xfId="24065" hidden="1"/>
    <cellStyle name="Note 2 2 2" xfId="27482" hidden="1"/>
    <cellStyle name="Note 2 2 2" xfId="16658" hidden="1"/>
    <cellStyle name="Note 2 2 2" xfId="6600" hidden="1"/>
    <cellStyle name="Note 2 2 2" xfId="7548" hidden="1"/>
    <cellStyle name="Note 2 2 2" xfId="16586" hidden="1"/>
    <cellStyle name="Note 2 2 2" xfId="28559" hidden="1"/>
    <cellStyle name="Note 2 2 2" xfId="26007" hidden="1"/>
    <cellStyle name="Note 2 2 2" xfId="7299" hidden="1"/>
    <cellStyle name="Note 2 2 2" xfId="30036" hidden="1"/>
    <cellStyle name="Note 2 2 2" xfId="28792" hidden="1"/>
    <cellStyle name="Note 2 2 2" xfId="18178" hidden="1"/>
    <cellStyle name="Note 2 2 2" xfId="30184" hidden="1"/>
    <cellStyle name="Note 2 2 2" xfId="28816" hidden="1"/>
    <cellStyle name="Note 2 2 2" xfId="9969" hidden="1"/>
    <cellStyle name="Note 2 2 2" xfId="25613" hidden="1"/>
    <cellStyle name="Note 2 2 2" xfId="7320" hidden="1"/>
    <cellStyle name="Note 2 2 2" xfId="28497" hidden="1"/>
    <cellStyle name="Note 2 2 2" xfId="15733" hidden="1"/>
    <cellStyle name="Note 2 2 2" xfId="22572" hidden="1"/>
    <cellStyle name="Note 2 2 2" xfId="24293" hidden="1"/>
    <cellStyle name="Note 2 2 2" xfId="27085" hidden="1"/>
    <cellStyle name="Note 2 2 2" xfId="18076" hidden="1"/>
    <cellStyle name="Note 2 2 2" xfId="9238" hidden="1"/>
    <cellStyle name="Note 2 2 2" xfId="26989" hidden="1"/>
    <cellStyle name="Note 2 2 2" xfId="6381" hidden="1"/>
    <cellStyle name="Note 2 2 2" xfId="34754" hidden="1"/>
    <cellStyle name="Note 2 2 2" xfId="34904" hidden="1"/>
    <cellStyle name="Note 2 2 2" xfId="34909" hidden="1"/>
    <cellStyle name="Note 2 2 2" xfId="34910" hidden="1"/>
    <cellStyle name="Note 2 2 2" xfId="34928" hidden="1"/>
    <cellStyle name="Note 2 2 2" xfId="34913" hidden="1"/>
    <cellStyle name="Note 2 2 2" xfId="34914" hidden="1"/>
    <cellStyle name="Note 2 2 2" xfId="34921" hidden="1"/>
    <cellStyle name="Note 2 2 2" xfId="35109" hidden="1"/>
    <cellStyle name="Note 2 2 2" xfId="35147" hidden="1"/>
    <cellStyle name="Note 2 2 2" xfId="34948" hidden="1"/>
    <cellStyle name="Note 2 2 2" xfId="34934" hidden="1"/>
    <cellStyle name="Note 2 2 2" xfId="34938" hidden="1"/>
    <cellStyle name="Note 2 2 2" xfId="35149" hidden="1"/>
    <cellStyle name="Note 2 2 2" xfId="34930" hidden="1"/>
    <cellStyle name="Note 2 2 2" xfId="35141" hidden="1"/>
    <cellStyle name="Note 2 2 2" xfId="35144" hidden="1"/>
    <cellStyle name="Note 2 2 2" xfId="34939" hidden="1"/>
    <cellStyle name="Note 2 2 2" xfId="34933" hidden="1"/>
    <cellStyle name="Note 2 2 2" xfId="35166" hidden="1"/>
    <cellStyle name="Note 2 2 2" xfId="35171" hidden="1"/>
    <cellStyle name="Note 2 2 2" xfId="35168" hidden="1"/>
    <cellStyle name="Note 2 2 2" xfId="35169" hidden="1"/>
    <cellStyle name="Note 2 2 2" xfId="35163" hidden="1"/>
    <cellStyle name="Note 2 2 2" xfId="35158" hidden="1"/>
    <cellStyle name="Note 2 2 2" xfId="35165" hidden="1"/>
    <cellStyle name="Note 2 2 2" xfId="35161" hidden="1"/>
    <cellStyle name="Note 2 2 2" xfId="35157" hidden="1"/>
    <cellStyle name="Note 2 2 2" xfId="35170" hidden="1"/>
    <cellStyle name="Note 2 2 2" xfId="35173" hidden="1"/>
    <cellStyle name="Note 2 2 2" xfId="35177" hidden="1"/>
    <cellStyle name="Note 2 2 2" xfId="35192" hidden="1"/>
    <cellStyle name="Note 2 2 2" xfId="35233" hidden="1"/>
    <cellStyle name="Note 2 2 2" xfId="35201" hidden="1"/>
    <cellStyle name="Note 2 2 2" xfId="35220" hidden="1"/>
    <cellStyle name="Note 2 2 2" xfId="35219" hidden="1"/>
    <cellStyle name="Note 2 2 2" xfId="35199" hidden="1"/>
    <cellStyle name="Note 2 2 2" xfId="35222" hidden="1"/>
    <cellStyle name="Note 2 2 2" xfId="35230" hidden="1"/>
    <cellStyle name="Note 2 2 2" xfId="35198" hidden="1"/>
    <cellStyle name="Note 2 2 2" xfId="35223" hidden="1"/>
    <cellStyle name="Note 2 2 2" xfId="35224" hidden="1"/>
    <cellStyle name="Note 2 2 2" xfId="35226" hidden="1"/>
    <cellStyle name="Note 2 2 2" xfId="35229" hidden="1"/>
    <cellStyle name="Note 2 2 2" xfId="35225" hidden="1"/>
    <cellStyle name="Note 2 2 2" xfId="35217" hidden="1"/>
    <cellStyle name="Note 2 2 2" xfId="35197" hidden="1"/>
    <cellStyle name="Note 2 2 2" xfId="35211" hidden="1"/>
    <cellStyle name="Note 2 2 2" xfId="35200" hidden="1"/>
    <cellStyle name="Note 2 2 2" xfId="35221" hidden="1"/>
    <cellStyle name="Note 2 2 2" xfId="35231" hidden="1"/>
    <cellStyle name="Note 2 2 2" xfId="35218" hidden="1"/>
    <cellStyle name="Note 2 2 2" xfId="35204" hidden="1"/>
    <cellStyle name="Note 2 2 2" xfId="35215" hidden="1"/>
    <cellStyle name="Note 2 2 2" xfId="35227" hidden="1"/>
    <cellStyle name="Note 2 2 2" xfId="35236" hidden="1"/>
    <cellStyle name="Note 2 2 2" xfId="35241" hidden="1"/>
    <cellStyle name="Note 2 2 2" xfId="35240" hidden="1"/>
    <cellStyle name="Note 2 2 2" xfId="35248" hidden="1"/>
    <cellStyle name="Note 2 2 2" xfId="35244" hidden="1"/>
    <cellStyle name="Note 2 2 2" xfId="35245" hidden="1"/>
    <cellStyle name="Note 2 2 2" xfId="35249" hidden="1"/>
    <cellStyle name="Note 2 2 2" xfId="35243" hidden="1"/>
    <cellStyle name="Note 2 2 2" xfId="35242" hidden="1"/>
    <cellStyle name="Note 2 2 2" xfId="34751" hidden="1"/>
    <cellStyle name="Note 2 2 2" xfId="35074" hidden="1"/>
    <cellStyle name="Note 2 2 2" xfId="35042" hidden="1"/>
    <cellStyle name="Note 2 2 2" xfId="35281" hidden="1"/>
    <cellStyle name="Note 2 2 2" xfId="35265" hidden="1"/>
    <cellStyle name="Note 2 2 2" xfId="34506" hidden="1"/>
    <cellStyle name="Note 2 2 2" xfId="35182" hidden="1"/>
    <cellStyle name="Note 2 2 2" xfId="35041" hidden="1"/>
    <cellStyle name="Note 2 2 2" xfId="34493" hidden="1"/>
    <cellStyle name="Note 2 2 2" xfId="34762" hidden="1"/>
    <cellStyle name="Note 2 2 2" xfId="35018" hidden="1"/>
    <cellStyle name="Note 2 2 2" xfId="34728" hidden="1"/>
    <cellStyle name="Note 2 2 2" xfId="34501" hidden="1"/>
    <cellStyle name="Note 2 2 2" xfId="7731" hidden="1"/>
    <cellStyle name="Note 2 2 2" xfId="34571" hidden="1"/>
    <cellStyle name="Note 2 2 2" xfId="34503" hidden="1"/>
    <cellStyle name="Note 2 2 2" xfId="34575" hidden="1"/>
    <cellStyle name="Note 2 2 2" xfId="35019" hidden="1"/>
    <cellStyle name="Note 2 2 2" xfId="34792" hidden="1"/>
    <cellStyle name="Note 2 2 2" xfId="34491" hidden="1"/>
    <cellStyle name="Note 2 2 2" xfId="34564" hidden="1"/>
    <cellStyle name="Note 2 2 2" xfId="35011" hidden="1"/>
    <cellStyle name="Note 2 2 2" xfId="34562" hidden="1"/>
    <cellStyle name="Note 2 2 2" xfId="35012" hidden="1"/>
    <cellStyle name="Note 2 2 2" xfId="35014" hidden="1"/>
    <cellStyle name="Note 2 2 2" xfId="34567" hidden="1"/>
    <cellStyle name="Note 2 2 2" xfId="34565" hidden="1"/>
    <cellStyle name="Note 2 2 2" xfId="35015" hidden="1"/>
    <cellStyle name="Note 2 2 2" xfId="34515" hidden="1"/>
    <cellStyle name="Note 2 2 2" xfId="34563" hidden="1"/>
    <cellStyle name="Note 2 2 2" xfId="34560" hidden="1"/>
    <cellStyle name="Note 2 2 2" xfId="12176" hidden="1"/>
    <cellStyle name="Note 2 2 2" xfId="35296" hidden="1"/>
    <cellStyle name="Note 2 2 2" xfId="35334" hidden="1"/>
    <cellStyle name="Note 2 2 2" xfId="35304" hidden="1"/>
    <cellStyle name="Note 2 2 2" xfId="35321" hidden="1"/>
    <cellStyle name="Note 2 2 2" xfId="35320" hidden="1"/>
    <cellStyle name="Note 2 2 2" xfId="35302" hidden="1"/>
    <cellStyle name="Note 2 2 2" xfId="35323" hidden="1"/>
    <cellStyle name="Note 2 2 2" xfId="35331" hidden="1"/>
    <cellStyle name="Note 2 2 2" xfId="35301" hidden="1"/>
    <cellStyle name="Note 2 2 2" xfId="35324" hidden="1"/>
    <cellStyle name="Note 2 2 2" xfId="35325" hidden="1"/>
    <cellStyle name="Note 2 2 2" xfId="35327" hidden="1"/>
    <cellStyle name="Note 2 2 2" xfId="35330" hidden="1"/>
    <cellStyle name="Note 2 2 2" xfId="35326" hidden="1"/>
    <cellStyle name="Note 2 2 2" xfId="35318" hidden="1"/>
    <cellStyle name="Note 2 2 2" xfId="35300" hidden="1"/>
    <cellStyle name="Note 2 2 2" xfId="35313" hidden="1"/>
    <cellStyle name="Note 2 2 2" xfId="35303" hidden="1"/>
    <cellStyle name="Note 2 2 2" xfId="35322" hidden="1"/>
    <cellStyle name="Note 2 2 2" xfId="35332" hidden="1"/>
    <cellStyle name="Note 2 2 2" xfId="35319" hidden="1"/>
    <cellStyle name="Note 2 2 2" xfId="35306" hidden="1"/>
    <cellStyle name="Note 2 2 2" xfId="35317" hidden="1"/>
    <cellStyle name="Note 2 2 2" xfId="35328" hidden="1"/>
    <cellStyle name="Note 2 2 2" xfId="35337" hidden="1"/>
    <cellStyle name="Note 2 2 2" xfId="35343" hidden="1"/>
    <cellStyle name="Note 2 2 2" xfId="35342" hidden="1"/>
    <cellStyle name="Note 2 2 2" xfId="35350" hidden="1"/>
    <cellStyle name="Note 2 2 2" xfId="35347" hidden="1"/>
    <cellStyle name="Note 2 2 2" xfId="35348" hidden="1"/>
    <cellStyle name="Note 2 2 2" xfId="35352" hidden="1"/>
    <cellStyle name="Note 2 2 2" xfId="35346" hidden="1"/>
    <cellStyle name="Note 2 2 2" xfId="35345" hidden="1"/>
    <cellStyle name="Note 2 2 2" xfId="35114" hidden="1"/>
    <cellStyle name="Note 2 2 2" xfId="34636" hidden="1"/>
    <cellStyle name="Note 2 2 2" xfId="34957" hidden="1"/>
    <cellStyle name="Note 2 2 2" xfId="34843" hidden="1"/>
    <cellStyle name="Note 2 2 2" xfId="34907" hidden="1"/>
    <cellStyle name="Note 2 2 2" xfId="34837" hidden="1"/>
    <cellStyle name="Note 2 2 2" xfId="34958" hidden="1"/>
    <cellStyle name="Note 2 2 2" xfId="35180" hidden="1"/>
    <cellStyle name="Note 2 2 2" xfId="34983" hidden="1"/>
    <cellStyle name="Note 2 2 2" xfId="34999" hidden="1"/>
    <cellStyle name="Note 2 2 2" xfId="34527" hidden="1"/>
    <cellStyle name="Note 2 2 2" xfId="34658" hidden="1"/>
    <cellStyle name="Note 2 2 2" xfId="35140" hidden="1"/>
    <cellStyle name="Note 2 2 2" xfId="34730" hidden="1"/>
    <cellStyle name="Note 2 2 2" xfId="34860" hidden="1"/>
    <cellStyle name="Note 2 2 2" xfId="34990" hidden="1"/>
    <cellStyle name="Note 2 2 2" xfId="34460" hidden="1"/>
    <cellStyle name="Note 2 2 2" xfId="35092" hidden="1"/>
    <cellStyle name="Note 2 2 2" xfId="34609" hidden="1"/>
    <cellStyle name="Note 2 2 2" xfId="34432" hidden="1"/>
    <cellStyle name="Note 2 2 2" xfId="35367" hidden="1"/>
    <cellStyle name="Note 2 2 2" xfId="35275" hidden="1"/>
    <cellStyle name="Note 2 2 2" xfId="34738" hidden="1"/>
    <cellStyle name="Note 2 2 2" xfId="35127" hidden="1"/>
    <cellStyle name="Note 2 2 2" xfId="35357" hidden="1"/>
    <cellStyle name="Note 2 2 2" xfId="34430" hidden="1"/>
    <cellStyle name="Note 2 2 2" xfId="34697" hidden="1"/>
    <cellStyle name="Note 2 2 2" xfId="34613" hidden="1"/>
    <cellStyle name="Note 2 2 2" xfId="34706" hidden="1"/>
    <cellStyle name="Note 2 2 2" xfId="35368" hidden="1"/>
    <cellStyle name="Note 2 2 2" xfId="35371" hidden="1"/>
    <cellStyle name="Note 2 2 2" xfId="35383" hidden="1"/>
    <cellStyle name="Note 2 2 2" xfId="35425" hidden="1"/>
    <cellStyle name="Note 2 2 2" xfId="35392" hidden="1"/>
    <cellStyle name="Note 2 2 2" xfId="35411" hidden="1"/>
    <cellStyle name="Note 2 2 2" xfId="35410" hidden="1"/>
    <cellStyle name="Note 2 2 2" xfId="35390" hidden="1"/>
    <cellStyle name="Note 2 2 2" xfId="35413" hidden="1"/>
    <cellStyle name="Note 2 2 2" xfId="35421" hidden="1"/>
    <cellStyle name="Note 2 2 2" xfId="35389" hidden="1"/>
    <cellStyle name="Note 2 2 2" xfId="35414" hidden="1"/>
    <cellStyle name="Note 2 2 2" xfId="35415" hidden="1"/>
    <cellStyle name="Note 2 2 2" xfId="35417" hidden="1"/>
    <cellStyle name="Note 2 2 2" xfId="35420" hidden="1"/>
    <cellStyle name="Note 2 2 2" xfId="35416" hidden="1"/>
    <cellStyle name="Note 2 2 2" xfId="35406" hidden="1"/>
    <cellStyle name="Note 2 2 2" xfId="35388" hidden="1"/>
    <cellStyle name="Note 2 2 2" xfId="35401" hidden="1"/>
    <cellStyle name="Note 2 2 2" xfId="35391" hidden="1"/>
    <cellStyle name="Note 2 2 2" xfId="35412" hidden="1"/>
    <cellStyle name="Note 2 2 2" xfId="35422" hidden="1"/>
    <cellStyle name="Note 2 2 2" xfId="35407" hidden="1"/>
    <cellStyle name="Note 2 2 2" xfId="35395" hidden="1"/>
    <cellStyle name="Note 2 2 2" xfId="35405" hidden="1"/>
    <cellStyle name="Note 2 2 2" xfId="35418" hidden="1"/>
    <cellStyle name="Note 2 2 2" xfId="35428" hidden="1"/>
    <cellStyle name="Note 2 2 2" xfId="35433" hidden="1"/>
    <cellStyle name="Note 2 2 2" xfId="35432" hidden="1"/>
    <cellStyle name="Note 2 2 2" xfId="35439" hidden="1"/>
    <cellStyle name="Note 2 2 2" xfId="35437" hidden="1"/>
    <cellStyle name="Note 2 2 2" xfId="35438" hidden="1"/>
    <cellStyle name="Note 2 2 2" xfId="35441" hidden="1"/>
    <cellStyle name="Note 2 2 2" xfId="35436" hidden="1"/>
    <cellStyle name="Note 2 2 2" xfId="35435" hidden="1"/>
    <cellStyle name="Note 2 2 2" xfId="34544" hidden="1"/>
    <cellStyle name="Note 2 2 2" xfId="34759" hidden="1"/>
    <cellStyle name="Note 2 2 2" xfId="34977" hidden="1"/>
    <cellStyle name="Note 2 2 2" xfId="34583" hidden="1"/>
    <cellStyle name="Note 2 2 2" xfId="35023" hidden="1"/>
    <cellStyle name="Note 2 2 2" xfId="34498" hidden="1"/>
    <cellStyle name="Note 2 2 2" xfId="35103" hidden="1"/>
    <cellStyle name="Note 2 2 2" xfId="34580" hidden="1"/>
    <cellStyle name="Note 2 2 2" xfId="34981" hidden="1"/>
    <cellStyle name="Note 2 2 2" xfId="34651" hidden="1"/>
    <cellStyle name="Note 2 2 2" xfId="34831" hidden="1"/>
    <cellStyle name="Note 2 2 2" xfId="34650" hidden="1"/>
    <cellStyle name="Note 2 2 2" xfId="34988" hidden="1"/>
    <cellStyle name="Note 2 2 2" xfId="34908" hidden="1"/>
    <cellStyle name="Note 2 2 2" xfId="34642" hidden="1"/>
    <cellStyle name="Note 2 2 2" xfId="34438" hidden="1"/>
    <cellStyle name="Note 2 2 2" xfId="35196" hidden="1"/>
    <cellStyle name="Note 2 2 2" xfId="34731" hidden="1"/>
    <cellStyle name="Note 2 2 2" xfId="35349" hidden="1"/>
    <cellStyle name="Note 2 2 2" xfId="34839" hidden="1"/>
    <cellStyle name="Note 2 2 2" xfId="35258" hidden="1"/>
    <cellStyle name="Note 2 2 2" xfId="34582" hidden="1"/>
    <cellStyle name="Note 2 2 2" xfId="34479" hidden="1"/>
    <cellStyle name="Note 2 2 2" xfId="35164" hidden="1"/>
    <cellStyle name="Note 2 2 2" xfId="34746" hidden="1"/>
    <cellStyle name="Note 2 2 2" xfId="34659" hidden="1"/>
    <cellStyle name="Note 2 2 2" xfId="34788" hidden="1"/>
    <cellStyle name="Note 2 2 2" xfId="34638" hidden="1"/>
    <cellStyle name="Note 2 2 2" xfId="34689" hidden="1"/>
    <cellStyle name="Note 2 2 2" xfId="35021" hidden="1"/>
    <cellStyle name="Note 2 2 2" xfId="35080" hidden="1"/>
    <cellStyle name="Note 2 2 2" xfId="34892" hidden="1"/>
    <cellStyle name="Note 2 2 2" xfId="35464" hidden="1"/>
    <cellStyle name="Note 2 2 2" xfId="35504" hidden="1"/>
    <cellStyle name="Note 2 2 2" xfId="35472" hidden="1"/>
    <cellStyle name="Note 2 2 2" xfId="35490" hidden="1"/>
    <cellStyle name="Note 2 2 2" xfId="35489" hidden="1"/>
    <cellStyle name="Note 2 2 2" xfId="35470" hidden="1"/>
    <cellStyle name="Note 2 2 2" xfId="35492" hidden="1"/>
    <cellStyle name="Note 2 2 2" xfId="35500" hidden="1"/>
    <cellStyle name="Note 2 2 2" xfId="35469" hidden="1"/>
    <cellStyle name="Note 2 2 2" xfId="35493" hidden="1"/>
    <cellStyle name="Note 2 2 2" xfId="35494" hidden="1"/>
    <cellStyle name="Note 2 2 2" xfId="35496" hidden="1"/>
    <cellStyle name="Note 2 2 2" xfId="35499" hidden="1"/>
    <cellStyle name="Note 2 2 2" xfId="35495" hidden="1"/>
    <cellStyle name="Note 2 2 2" xfId="35486" hidden="1"/>
    <cellStyle name="Note 2 2 2" xfId="35468" hidden="1"/>
    <cellStyle name="Note 2 2 2" xfId="35481" hidden="1"/>
    <cellStyle name="Note 2 2 2" xfId="35471" hidden="1"/>
    <cellStyle name="Note 2 2 2" xfId="35491" hidden="1"/>
    <cellStyle name="Note 2 2 2" xfId="35501" hidden="1"/>
    <cellStyle name="Note 2 2 2" xfId="35487" hidden="1"/>
    <cellStyle name="Note 2 2 2" xfId="35475" hidden="1"/>
    <cellStyle name="Note 2 2 2" xfId="35485" hidden="1"/>
    <cellStyle name="Note 2 2 2" xfId="35497" hidden="1"/>
    <cellStyle name="Note 2 2 2" xfId="35507" hidden="1"/>
    <cellStyle name="Note 2 2 2" xfId="35513" hidden="1"/>
    <cellStyle name="Note 2 2 2" xfId="35512" hidden="1"/>
    <cellStyle name="Note 2 2 2" xfId="35521" hidden="1"/>
    <cellStyle name="Note 2 2 2" xfId="35516" hidden="1"/>
    <cellStyle name="Note 2 2 2" xfId="35518" hidden="1"/>
    <cellStyle name="Note 2 2 2" xfId="35522" hidden="1"/>
    <cellStyle name="Note 2 2 2" xfId="35515" hidden="1"/>
    <cellStyle name="Note 2 2 2" xfId="35514" hidden="1"/>
    <cellStyle name="Note 2 2 2" xfId="35448" hidden="1"/>
    <cellStyle name="Note 2 2 2" xfId="35446" hidden="1"/>
    <cellStyle name="Note 2 2 2" xfId="35277" hidden="1"/>
    <cellStyle name="Note 2 2 2" xfId="34427" hidden="1"/>
    <cellStyle name="Note 2 2 2" xfId="35067" hidden="1"/>
    <cellStyle name="Note 2 2 2" xfId="34836" hidden="1"/>
    <cellStyle name="Note 2 2 2" xfId="35098" hidden="1"/>
    <cellStyle name="Note 2 2 2" xfId="35272" hidden="1"/>
    <cellStyle name="Note 2 2 2" xfId="34566" hidden="1"/>
    <cellStyle name="Note 2 2 2" xfId="34467" hidden="1"/>
    <cellStyle name="Note 2 2 2" xfId="34858" hidden="1"/>
    <cellStyle name="Note 2 2 2" xfId="35444" hidden="1"/>
    <cellStyle name="Note 2 2 2" xfId="34800" hidden="1"/>
    <cellStyle name="Note 2 2 2" xfId="35123" hidden="1"/>
    <cellStyle name="Note 2 2 2" xfId="34779" hidden="1"/>
    <cellStyle name="Note 2 2 2" xfId="34962" hidden="1"/>
    <cellStyle name="Note 2 2 2" xfId="34573" hidden="1"/>
    <cellStyle name="Note 2 2 2" xfId="34974" hidden="1"/>
    <cellStyle name="Note 2 2 2" xfId="34705" hidden="1"/>
    <cellStyle name="Note 2 2 2" xfId="34987" hidden="1"/>
    <cellStyle name="Note 2 2 2" xfId="34618" hidden="1"/>
    <cellStyle name="Note 2 2 2" xfId="35372" hidden="1"/>
    <cellStyle name="Note 2 2 2" xfId="35051" hidden="1"/>
    <cellStyle name="Note 2 2 2" xfId="35048" hidden="1"/>
    <cellStyle name="Note 2 2 2" xfId="34703" hidden="1"/>
    <cellStyle name="Note 2 2 2" xfId="34620" hidden="1"/>
    <cellStyle name="Note 2 2 2" xfId="34711" hidden="1"/>
    <cellStyle name="Note 2 2 2" xfId="34980" hidden="1"/>
    <cellStyle name="Note 2 2 2" xfId="35450" hidden="1"/>
    <cellStyle name="Note 2 2 2" xfId="34570" hidden="1"/>
    <cellStyle name="Note 2 2 2" xfId="34993" hidden="1"/>
    <cellStyle name="Note 2 2 2" xfId="35541" hidden="1"/>
    <cellStyle name="Note 2 2 2" xfId="35581" hidden="1"/>
    <cellStyle name="Note 2 2 2" xfId="35549" hidden="1"/>
    <cellStyle name="Note 2 2 2" xfId="35568" hidden="1"/>
    <cellStyle name="Note 2 2 2" xfId="35567" hidden="1"/>
    <cellStyle name="Note 2 2 2" xfId="35547" hidden="1"/>
    <cellStyle name="Note 2 2 2" xfId="35570" hidden="1"/>
    <cellStyle name="Note 2 2 2" xfId="35578" hidden="1"/>
    <cellStyle name="Note 2 2 2" xfId="35546" hidden="1"/>
    <cellStyle name="Note 2 2 2" xfId="35571" hidden="1"/>
    <cellStyle name="Note 2 2 2" xfId="35572" hidden="1"/>
    <cellStyle name="Note 2 2 2" xfId="35574" hidden="1"/>
    <cellStyle name="Note 2 2 2" xfId="35577" hidden="1"/>
    <cellStyle name="Note 2 2 2" xfId="35573" hidden="1"/>
    <cellStyle name="Note 2 2 2" xfId="35564" hidden="1"/>
    <cellStyle name="Note 2 2 2" xfId="35545" hidden="1"/>
    <cellStyle name="Note 2 2 2" xfId="35558" hidden="1"/>
    <cellStyle name="Note 2 2 2" xfId="35548" hidden="1"/>
    <cellStyle name="Note 2 2 2" xfId="35569" hidden="1"/>
    <cellStyle name="Note 2 2 2" xfId="35579" hidden="1"/>
    <cellStyle name="Note 2 2 2" xfId="35565" hidden="1"/>
    <cellStyle name="Note 2 2 2" xfId="35552" hidden="1"/>
    <cellStyle name="Note 2 2 2" xfId="35562" hidden="1"/>
    <cellStyle name="Note 2 2 2" xfId="35575" hidden="1"/>
    <cellStyle name="Note 2 2 2" xfId="35584" hidden="1"/>
    <cellStyle name="Note 2 2 2" xfId="35588" hidden="1"/>
    <cellStyle name="Note 2 2 2" xfId="35587" hidden="1"/>
    <cellStyle name="Note 2 2 2" xfId="35594" hidden="1"/>
    <cellStyle name="Note 2 2 2" xfId="35591" hidden="1"/>
    <cellStyle name="Note 2 2 2" xfId="35592" hidden="1"/>
    <cellStyle name="Note 2 2 2" xfId="35595" hidden="1"/>
    <cellStyle name="Note 2 2 2" xfId="35590" hidden="1"/>
    <cellStyle name="Note 2 2 2" xfId="35589" hidden="1"/>
    <cellStyle name="Note 2 2 2" xfId="34774" hidden="1"/>
    <cellStyle name="Note 2 2 2" xfId="35054" hidden="1"/>
    <cellStyle name="Note 2 2 2" xfId="35101" hidden="1"/>
    <cellStyle name="Note 2 2 2" xfId="35520" hidden="1"/>
    <cellStyle name="Note 2 2 2" xfId="35033" hidden="1"/>
    <cellStyle name="Note 2 2 2" xfId="35024" hidden="1"/>
    <cellStyle name="Note 2 2 2" xfId="34744" hidden="1"/>
    <cellStyle name="Note 2 2 2" xfId="35609" hidden="1"/>
    <cellStyle name="Note 2 2 2" xfId="35373" hidden="1"/>
    <cellStyle name="Note 2 2 2" xfId="34778" hidden="1"/>
    <cellStyle name="Note 2 2 2" xfId="34912" hidden="1"/>
    <cellStyle name="Note 2 2 2" xfId="35604" hidden="1"/>
    <cellStyle name="Note 2 2 2" xfId="34545" hidden="1"/>
    <cellStyle name="Note 2 2 2" xfId="34838" hidden="1"/>
    <cellStyle name="Note 2 2 2" xfId="35136" hidden="1"/>
    <cellStyle name="Note 2 2 2" xfId="34601" hidden="1"/>
    <cellStyle name="Note 2 2 2" xfId="35008" hidden="1"/>
    <cellStyle name="Note 2 2 2" xfId="34593" hidden="1"/>
    <cellStyle name="Note 2 2 2" xfId="35264" hidden="1"/>
    <cellStyle name="Note 2 2 2" xfId="34457" hidden="1"/>
    <cellStyle name="Note 2 2 2" xfId="34574" hidden="1"/>
    <cellStyle name="Note 2 2 2" xfId="35036" hidden="1"/>
    <cellStyle name="Note 2 2 2" xfId="34496" hidden="1"/>
    <cellStyle name="Note 2 2 2" xfId="34481" hidden="1"/>
    <cellStyle name="Note 2 2 2" xfId="35178" hidden="1"/>
    <cellStyle name="Note 2 2 2" xfId="34436" hidden="1"/>
    <cellStyle name="Note 2 2 2" xfId="34979" hidden="1"/>
    <cellStyle name="Note 2 2 2" xfId="35151" hidden="1"/>
    <cellStyle name="Note 2 2 2" xfId="34965" hidden="1"/>
    <cellStyle name="Note 2 2 2" xfId="34856" hidden="1"/>
    <cellStyle name="Note 2 2 2" xfId="34714" hidden="1"/>
    <cellStyle name="Note 2 2 2" xfId="34841" hidden="1"/>
    <cellStyle name="Note 2 2 2" xfId="35624" hidden="1"/>
    <cellStyle name="Note 2 2 2" xfId="35667" hidden="1"/>
    <cellStyle name="Note 2 2 2" xfId="35632" hidden="1"/>
    <cellStyle name="Note 2 2 2" xfId="35651" hidden="1"/>
    <cellStyle name="Note 2 2 2" xfId="35650" hidden="1"/>
    <cellStyle name="Note 2 2 2" xfId="35630" hidden="1"/>
    <cellStyle name="Note 2 2 2" xfId="35654" hidden="1"/>
    <cellStyle name="Note 2 2 2" xfId="35663" hidden="1"/>
    <cellStyle name="Note 2 2 2" xfId="35629" hidden="1"/>
    <cellStyle name="Note 2 2 2" xfId="35655" hidden="1"/>
    <cellStyle name="Note 2 2 2" xfId="35656" hidden="1"/>
    <cellStyle name="Note 2 2 2" xfId="35658" hidden="1"/>
    <cellStyle name="Note 2 2 2" xfId="35662" hidden="1"/>
    <cellStyle name="Note 2 2 2" xfId="35657" hidden="1"/>
    <cellStyle name="Note 2 2 2" xfId="35647" hidden="1"/>
    <cellStyle name="Note 2 2 2" xfId="35628" hidden="1"/>
    <cellStyle name="Note 2 2 2" xfId="35642" hidden="1"/>
    <cellStyle name="Note 2 2 2" xfId="35631" hidden="1"/>
    <cellStyle name="Note 2 2 2" xfId="35652" hidden="1"/>
    <cellStyle name="Note 2 2 2" xfId="35664" hidden="1"/>
    <cellStyle name="Note 2 2 2" xfId="35648" hidden="1"/>
    <cellStyle name="Note 2 2 2" xfId="35635" hidden="1"/>
    <cellStyle name="Note 2 2 2" xfId="35646" hidden="1"/>
    <cellStyle name="Note 2 2 2" xfId="35660" hidden="1"/>
    <cellStyle name="Note 2 2 2" xfId="35670" hidden="1"/>
    <cellStyle name="Note 2 2 2" xfId="35675" hidden="1"/>
    <cellStyle name="Note 2 2 2" xfId="35674" hidden="1"/>
    <cellStyle name="Note 2 2 2" xfId="35681" hidden="1"/>
    <cellStyle name="Note 2 2 2" xfId="35678" hidden="1"/>
    <cellStyle name="Note 2 2 2" xfId="35679" hidden="1"/>
    <cellStyle name="Note 2 2 2" xfId="35682" hidden="1"/>
    <cellStyle name="Note 2 2 2" xfId="35677" hidden="1"/>
    <cellStyle name="Note 2 2 2" xfId="35676" hidden="1"/>
    <cellStyle name="Note 2 2 2" xfId="35095" hidden="1"/>
    <cellStyle name="Note 2 2 2" xfId="35692" hidden="1"/>
    <cellStyle name="Note 2 2 2" xfId="34787" hidden="1"/>
    <cellStyle name="Note 2 2 2" xfId="34548" hidden="1"/>
    <cellStyle name="Note 2 2 2" xfId="34559" hidden="1"/>
    <cellStyle name="Note 2 2 2" xfId="34915" hidden="1"/>
    <cellStyle name="Note 2 2 2" xfId="35049" hidden="1"/>
    <cellStyle name="Note 2 2 2" xfId="34722" hidden="1"/>
    <cellStyle name="Note 2 2 2" xfId="34846" hidden="1"/>
    <cellStyle name="Note 2 2 2" xfId="34953" hidden="1"/>
    <cellStyle name="Note 2 2 2" xfId="34644" hidden="1"/>
    <cellStyle name="Note 2 2 2" xfId="34994" hidden="1"/>
    <cellStyle name="Note 2 2 2" xfId="34589" hidden="1"/>
    <cellStyle name="Note 2 2 2" xfId="34773" hidden="1"/>
    <cellStyle name="Note 2 2 2" xfId="35100" hidden="1"/>
    <cellStyle name="Note 2 2 2" xfId="35375" hidden="1"/>
    <cellStyle name="Note 2 2 2" xfId="34499" hidden="1"/>
    <cellStyle name="Note 2 2 2" xfId="34829" hidden="1"/>
    <cellStyle name="Note 2 2 2" xfId="34591" hidden="1"/>
    <cellStyle name="Note 2 2 2" xfId="35252" hidden="1"/>
    <cellStyle name="Note 2 2 2" xfId="34702" hidden="1"/>
    <cellStyle name="Note 2 2 2" xfId="35044" hidden="1"/>
    <cellStyle name="Note 2 2 2" xfId="34547" hidden="1"/>
    <cellStyle name="Note 2 2 2" xfId="34830" hidden="1"/>
    <cellStyle name="Note 2 2 2" xfId="34470" hidden="1"/>
    <cellStyle name="Note 2 2 2" xfId="34523" hidden="1"/>
    <cellStyle name="Note 2 2 2" xfId="35121" hidden="1"/>
    <cellStyle name="Note 2 2 2" xfId="35038" hidden="1"/>
    <cellStyle name="Note 2 2 2" xfId="34557" hidden="1"/>
    <cellStyle name="Note 2 2 2" xfId="35282" hidden="1"/>
    <cellStyle name="Note 2 2 2" xfId="35695" hidden="1"/>
    <cellStyle name="Note 2 2 2" xfId="35710" hidden="1"/>
    <cellStyle name="Note 2 2 2" xfId="35747" hidden="1"/>
    <cellStyle name="Note 2 2 2" xfId="35718" hidden="1"/>
    <cellStyle name="Note 2 2 2" xfId="35734" hidden="1"/>
    <cellStyle name="Note 2 2 2" xfId="35733" hidden="1"/>
    <cellStyle name="Note 2 2 2" xfId="35716" hidden="1"/>
    <cellStyle name="Note 2 2 2" xfId="35736" hidden="1"/>
    <cellStyle name="Note 2 2 2" xfId="35744" hidden="1"/>
    <cellStyle name="Note 2 2 2" xfId="35715" hidden="1"/>
    <cellStyle name="Note 2 2 2" xfId="35737" hidden="1"/>
    <cellStyle name="Note 2 2 2" xfId="35738" hidden="1"/>
    <cellStyle name="Note 2 2 2" xfId="35740" hidden="1"/>
    <cellStyle name="Note 2 2 2" xfId="35743" hidden="1"/>
    <cellStyle name="Note 2 2 2" xfId="35739" hidden="1"/>
    <cellStyle name="Note 2 2 2" xfId="35731" hidden="1"/>
    <cellStyle name="Note 2 2 2" xfId="35714" hidden="1"/>
    <cellStyle name="Note 2 2 2" xfId="35726" hidden="1"/>
    <cellStyle name="Note 2 2 2" xfId="35717" hidden="1"/>
    <cellStyle name="Note 2 2 2" xfId="35735" hidden="1"/>
    <cellStyle name="Note 2 2 2" xfId="35745" hidden="1"/>
    <cellStyle name="Note 2 2 2" xfId="35732" hidden="1"/>
    <cellStyle name="Note 2 2 2" xfId="35720" hidden="1"/>
    <cellStyle name="Note 2 2 2" xfId="35730" hidden="1"/>
    <cellStyle name="Note 2 2 2" xfId="35741" hidden="1"/>
    <cellStyle name="Note 2 2 2" xfId="35750" hidden="1"/>
    <cellStyle name="Note 2 2 2" xfId="35754" hidden="1"/>
    <cellStyle name="Note 2 2 2" xfId="35753" hidden="1"/>
    <cellStyle name="Note 2 2 2" xfId="35761" hidden="1"/>
    <cellStyle name="Note 2 2 2" xfId="35757" hidden="1"/>
    <cellStyle name="Note 2 2 2" xfId="35759" hidden="1"/>
    <cellStyle name="Note 2 2 2" xfId="35762" hidden="1"/>
    <cellStyle name="Note 2 2 2" xfId="35756" hidden="1"/>
    <cellStyle name="Note 2 2 2" xfId="35755" hidden="1"/>
    <cellStyle name="Note 2 2 2" xfId="34922" hidden="1"/>
    <cellStyle name="Note 2 2 2" xfId="35527" hidden="1"/>
    <cellStyle name="Note 2 2 2" xfId="34937" hidden="1"/>
    <cellStyle name="Note 2 2 2" xfId="34510" hidden="1"/>
    <cellStyle name="Note 2 2 2" xfId="34947" hidden="1"/>
    <cellStyle name="Note 2 2 2" xfId="35094" hidden="1"/>
    <cellStyle name="Note 2 2 2" xfId="34804" hidden="1"/>
    <cellStyle name="Note 2 2 2" xfId="35028" hidden="1"/>
    <cellStyle name="Note 2 2 2" xfId="34758" hidden="1"/>
    <cellStyle name="Note 2 2 2" xfId="34889" hidden="1"/>
    <cellStyle name="Note 2 2 2" xfId="35455" hidden="1"/>
    <cellStyle name="Note 2 2 2" xfId="35274" hidden="1"/>
    <cellStyle name="Note 2 2 2" xfId="34664" hidden="1"/>
    <cellStyle name="Note 2 2 2" xfId="35596" hidden="1"/>
    <cellStyle name="Note 2 2 2" xfId="34579" hidden="1"/>
    <cellStyle name="Note 2 2 2" xfId="35638" hidden="1"/>
    <cellStyle name="Note 2 2 2" xfId="34569" hidden="1"/>
    <cellStyle name="Note 2 2 2" xfId="34832" hidden="1"/>
    <cellStyle name="Note 2 2 2" xfId="35600" hidden="1"/>
    <cellStyle name="Note 2 2 2" xfId="34656" hidden="1"/>
    <cellStyle name="Note 2 2 2" xfId="34824" hidden="1"/>
    <cellStyle name="Note 2 2 2" xfId="34480" hidden="1"/>
    <cellStyle name="Note 2 2 2" xfId="34729" hidden="1"/>
    <cellStyle name="Note 2 2 2" xfId="34550" hidden="1"/>
    <cellStyle name="Note 2 2 2" xfId="34742" hidden="1"/>
    <cellStyle name="Note 2 2 2" xfId="34989" hidden="1"/>
    <cellStyle name="Note 2 2 2" xfId="35353" hidden="1"/>
    <cellStyle name="Note 2 2 2" xfId="34954" hidden="1"/>
    <cellStyle name="Note 2 2 2" xfId="35055" hidden="1"/>
    <cellStyle name="Note 2 2 2" xfId="35096" hidden="1"/>
    <cellStyle name="Note 2 2 2" xfId="34507" hidden="1"/>
    <cellStyle name="Note 2 2 2" xfId="35767" hidden="1"/>
    <cellStyle name="Note 2 2 2" xfId="35775" hidden="1"/>
    <cellStyle name="Note 2 2 2" xfId="35809" hidden="1"/>
    <cellStyle name="Note 2 2 2" xfId="35783" hidden="1"/>
    <cellStyle name="Note 2 2 2" xfId="35796" hidden="1"/>
    <cellStyle name="Note 2 2 2" xfId="35795" hidden="1"/>
    <cellStyle name="Note 2 2 2" xfId="35781" hidden="1"/>
    <cellStyle name="Note 2 2 2" xfId="35798" hidden="1"/>
    <cellStyle name="Note 2 2 2" xfId="35806" hidden="1"/>
    <cellStyle name="Note 2 2 2" xfId="35780" hidden="1"/>
    <cellStyle name="Note 2 2 2" xfId="35799" hidden="1"/>
    <cellStyle name="Note 2 2 2" xfId="35800" hidden="1"/>
    <cellStyle name="Note 2 2 2" xfId="35802" hidden="1"/>
    <cellStyle name="Note 2 2 2" xfId="35805" hidden="1"/>
    <cellStyle name="Note 2 2 2" xfId="35801" hidden="1"/>
    <cellStyle name="Note 2 2 2" xfId="35793" hidden="1"/>
    <cellStyle name="Note 2 2 2" xfId="35779" hidden="1"/>
    <cellStyle name="Note 2 2 2" xfId="35789" hidden="1"/>
    <cellStyle name="Note 2 2 2" xfId="35782" hidden="1"/>
    <cellStyle name="Note 2 2 2" xfId="35797" hidden="1"/>
    <cellStyle name="Note 2 2 2" xfId="35807" hidden="1"/>
    <cellStyle name="Note 2 2 2" xfId="35794" hidden="1"/>
    <cellStyle name="Note 2 2 2" xfId="35785" hidden="1"/>
    <cellStyle name="Note 2 2 2" xfId="35792" hidden="1"/>
    <cellStyle name="Note 2 2 2" xfId="35803" hidden="1"/>
    <cellStyle name="Note 2 2 2" xfId="35812" hidden="1"/>
    <cellStyle name="Note 2 2 2" xfId="35816" hidden="1"/>
    <cellStyle name="Note 2 2 2" xfId="35815" hidden="1"/>
    <cellStyle name="Note 2 2 2" xfId="35821" hidden="1"/>
    <cellStyle name="Note 2 2 2" xfId="35819" hidden="1"/>
    <cellStyle name="Note 2 2 2" xfId="35820" hidden="1"/>
    <cellStyle name="Note 2 2 2" xfId="35822" hidden="1"/>
    <cellStyle name="Note 2 2 2" xfId="35818" hidden="1"/>
    <cellStyle name="Note 2 2 2" xfId="35817" hidden="1"/>
    <cellStyle name="Note 2 2 2" xfId="33109" hidden="1"/>
    <cellStyle name="Note 2 2 2" xfId="22866" hidden="1"/>
    <cellStyle name="Note 2 2 2" xfId="18119" hidden="1"/>
    <cellStyle name="Note 2 2 2" xfId="22638" hidden="1"/>
    <cellStyle name="Note 2 2 2" xfId="18137" hidden="1"/>
    <cellStyle name="Note 2 2 2" xfId="22636" hidden="1"/>
    <cellStyle name="Note 2 2 2" xfId="31505" hidden="1"/>
    <cellStyle name="Note 2 2 2" xfId="7362" hidden="1"/>
    <cellStyle name="Note 2 2 2" xfId="28568" hidden="1"/>
    <cellStyle name="Note 2 2 2" xfId="34443" hidden="1"/>
    <cellStyle name="Note 2 2 2" xfId="29995" hidden="1"/>
    <cellStyle name="Note 2 2 2" xfId="30425" hidden="1"/>
    <cellStyle name="Note 2 2 2" xfId="22764" hidden="1"/>
    <cellStyle name="Note 2 2 2" xfId="6016" hidden="1"/>
    <cellStyle name="Note 2 2 2" xfId="21847" hidden="1"/>
    <cellStyle name="Note 2 2 2" xfId="7500" hidden="1"/>
    <cellStyle name="Note 2 2 2" xfId="24345" hidden="1"/>
    <cellStyle name="Note 2 2 2" xfId="32327" hidden="1"/>
    <cellStyle name="Note 2 2 2" xfId="13598" hidden="1"/>
    <cellStyle name="Note 2 2 2" xfId="21093" hidden="1"/>
    <cellStyle name="Note 2 2 2" xfId="12305" hidden="1"/>
    <cellStyle name="Note 2 2 2" xfId="6153" hidden="1"/>
    <cellStyle name="Note 2 2 2" xfId="5772" hidden="1"/>
    <cellStyle name="Note 2 2 2" xfId="21823" hidden="1"/>
    <cellStyle name="Note 2 2 2" xfId="7100" hidden="1"/>
    <cellStyle name="Note 2 2 2" xfId="19707" hidden="1"/>
    <cellStyle name="Note 2 2 2" xfId="7677" hidden="1"/>
    <cellStyle name="Note 2 2 2" xfId="30717" hidden="1"/>
    <cellStyle name="Note 2 2 2" xfId="6445" hidden="1"/>
    <cellStyle name="Note 2 2 2" xfId="6898" hidden="1"/>
    <cellStyle name="Note 2 2 2" xfId="7365" hidden="1"/>
    <cellStyle name="Note 2 2 2" xfId="22615" hidden="1"/>
    <cellStyle name="Note 2 2 2" xfId="25541" hidden="1"/>
    <cellStyle name="Note 2 2 2" xfId="19802" hidden="1"/>
    <cellStyle name="Note 2 2 2" xfId="31478" hidden="1"/>
    <cellStyle name="Note 2 2 2" xfId="9253" hidden="1"/>
    <cellStyle name="Note 2 2 2" xfId="10687" hidden="1"/>
    <cellStyle name="Note 2 2 2" xfId="10693" hidden="1"/>
    <cellStyle name="Note 2 2 2" xfId="6659" hidden="1"/>
    <cellStyle name="Note 2 2 2" xfId="6586" hidden="1"/>
    <cellStyle name="Note 2 2 2" xfId="6062" hidden="1"/>
    <cellStyle name="Note 2 2 2" xfId="7434" hidden="1"/>
    <cellStyle name="Note 2 2 2" xfId="8038" hidden="1"/>
    <cellStyle name="Note 2 2 2" xfId="19692" hidden="1"/>
    <cellStyle name="Note 2 2 2" xfId="19578" hidden="1"/>
    <cellStyle name="Note 2 2 2" xfId="13681" hidden="1"/>
    <cellStyle name="Note 2 2 2" xfId="29306" hidden="1"/>
    <cellStyle name="Note 2 2 2" xfId="31491" hidden="1"/>
    <cellStyle name="Note 2 2 2" xfId="31966" hidden="1"/>
    <cellStyle name="Note 2 2 2" xfId="16608" hidden="1"/>
    <cellStyle name="Note 2 2 2" xfId="18142" hidden="1"/>
    <cellStyle name="Note 2 2 2" xfId="21101" hidden="1"/>
    <cellStyle name="Note 2 2 2" xfId="6098" hidden="1"/>
    <cellStyle name="Note 2 2 2" xfId="30034" hidden="1"/>
    <cellStyle name="Note 2 2 2" xfId="12159" hidden="1"/>
    <cellStyle name="Note 2 2 2" xfId="18107" hidden="1"/>
    <cellStyle name="Note 2 2 2" xfId="7314" hidden="1"/>
    <cellStyle name="Note 2 2 2" xfId="6980" hidden="1"/>
    <cellStyle name="Note 2 2 2" xfId="6715" hidden="1"/>
    <cellStyle name="Note 2 2 2" xfId="28556" hidden="1"/>
    <cellStyle name="Note 2 2 2" xfId="6198" hidden="1"/>
    <cellStyle name="Note 2 2 2" xfId="5812" hidden="1"/>
    <cellStyle name="Note 2 2 2" xfId="18302" hidden="1"/>
    <cellStyle name="Note 2 2 2" xfId="9746" hidden="1"/>
    <cellStyle name="Note 2 2 2" xfId="7559" hidden="1"/>
    <cellStyle name="Note 2 2 2" xfId="36185" hidden="1"/>
    <cellStyle name="Note 2 2 2" xfId="36335" hidden="1"/>
    <cellStyle name="Note 2 2 2" xfId="36340" hidden="1"/>
    <cellStyle name="Note 2 2 2" xfId="36341" hidden="1"/>
    <cellStyle name="Note 2 2 2" xfId="36358" hidden="1"/>
    <cellStyle name="Note 2 2 2" xfId="36344" hidden="1"/>
    <cellStyle name="Note 2 2 2" xfId="36345" hidden="1"/>
    <cellStyle name="Note 2 2 2" xfId="36351" hidden="1"/>
    <cellStyle name="Note 2 2 2" xfId="36539" hidden="1"/>
    <cellStyle name="Note 2 2 2" xfId="36578" hidden="1"/>
    <cellStyle name="Note 2 2 2" xfId="36378" hidden="1"/>
    <cellStyle name="Note 2 2 2" xfId="36364" hidden="1"/>
    <cellStyle name="Note 2 2 2" xfId="36368" hidden="1"/>
    <cellStyle name="Note 2 2 2" xfId="36580" hidden="1"/>
    <cellStyle name="Note 2 2 2" xfId="36360" hidden="1"/>
    <cellStyle name="Note 2 2 2" xfId="36571" hidden="1"/>
    <cellStyle name="Note 2 2 2" xfId="36575" hidden="1"/>
    <cellStyle name="Note 2 2 2" xfId="36369" hidden="1"/>
    <cellStyle name="Note 2 2 2" xfId="36363" hidden="1"/>
    <cellStyle name="Note 2 2 2" xfId="36596" hidden="1"/>
    <cellStyle name="Note 2 2 2" xfId="36601" hidden="1"/>
    <cellStyle name="Note 2 2 2" xfId="36598" hidden="1"/>
    <cellStyle name="Note 2 2 2" xfId="36599" hidden="1"/>
    <cellStyle name="Note 2 2 2" xfId="36593" hidden="1"/>
    <cellStyle name="Note 2 2 2" xfId="36588" hidden="1"/>
    <cellStyle name="Note 2 2 2" xfId="36595" hidden="1"/>
    <cellStyle name="Note 2 2 2" xfId="36591" hidden="1"/>
    <cellStyle name="Note 2 2 2" xfId="36587" hidden="1"/>
    <cellStyle name="Note 2 2 2" xfId="36600" hidden="1"/>
    <cellStyle name="Note 2 2 2" xfId="36602" hidden="1"/>
    <cellStyle name="Note 2 2 2" xfId="36606" hidden="1"/>
    <cellStyle name="Note 2 2 2" xfId="36621" hidden="1"/>
    <cellStyle name="Note 2 2 2" xfId="36663" hidden="1"/>
    <cellStyle name="Note 2 2 2" xfId="36630" hidden="1"/>
    <cellStyle name="Note 2 2 2" xfId="36649" hidden="1"/>
    <cellStyle name="Note 2 2 2" xfId="36648" hidden="1"/>
    <cellStyle name="Note 2 2 2" xfId="36628" hidden="1"/>
    <cellStyle name="Note 2 2 2" xfId="36652" hidden="1"/>
    <cellStyle name="Note 2 2 2" xfId="36660" hidden="1"/>
    <cellStyle name="Note 2 2 2" xfId="36627" hidden="1"/>
    <cellStyle name="Note 2 2 2" xfId="36653" hidden="1"/>
    <cellStyle name="Note 2 2 2" xfId="36654" hidden="1"/>
    <cellStyle name="Note 2 2 2" xfId="36656" hidden="1"/>
    <cellStyle name="Note 2 2 2" xfId="36659" hidden="1"/>
    <cellStyle name="Note 2 2 2" xfId="36655" hidden="1"/>
    <cellStyle name="Note 2 2 2" xfId="36646" hidden="1"/>
    <cellStyle name="Note 2 2 2" xfId="36626" hidden="1"/>
    <cellStyle name="Note 2 2 2" xfId="36640" hidden="1"/>
    <cellStyle name="Note 2 2 2" xfId="36629" hidden="1"/>
    <cellStyle name="Note 2 2 2" xfId="36650" hidden="1"/>
    <cellStyle name="Note 2 2 2" xfId="36661" hidden="1"/>
    <cellStyle name="Note 2 2 2" xfId="36647" hidden="1"/>
    <cellStyle name="Note 2 2 2" xfId="36633" hidden="1"/>
    <cellStyle name="Note 2 2 2" xfId="36644" hidden="1"/>
    <cellStyle name="Note 2 2 2" xfId="36657" hidden="1"/>
    <cellStyle name="Note 2 2 2" xfId="36666" hidden="1"/>
    <cellStyle name="Note 2 2 2" xfId="36671" hidden="1"/>
    <cellStyle name="Note 2 2 2" xfId="36670" hidden="1"/>
    <cellStyle name="Note 2 2 2" xfId="36678" hidden="1"/>
    <cellStyle name="Note 2 2 2" xfId="36674" hidden="1"/>
    <cellStyle name="Note 2 2 2" xfId="36675" hidden="1"/>
    <cellStyle name="Note 2 2 2" xfId="36679" hidden="1"/>
    <cellStyle name="Note 2 2 2" xfId="36673" hidden="1"/>
    <cellStyle name="Note 2 2 2" xfId="36672" hidden="1"/>
    <cellStyle name="Note 2 2 2" xfId="36182" hidden="1"/>
    <cellStyle name="Note 2 2 2" xfId="36504" hidden="1"/>
    <cellStyle name="Note 2 2 2" xfId="36472" hidden="1"/>
    <cellStyle name="Note 2 2 2" xfId="36711" hidden="1"/>
    <cellStyle name="Note 2 2 2" xfId="36695" hidden="1"/>
    <cellStyle name="Note 2 2 2" xfId="35940" hidden="1"/>
    <cellStyle name="Note 2 2 2" xfId="36611" hidden="1"/>
    <cellStyle name="Note 2 2 2" xfId="36471" hidden="1"/>
    <cellStyle name="Note 2 2 2" xfId="35927" hidden="1"/>
    <cellStyle name="Note 2 2 2" xfId="36193" hidden="1"/>
    <cellStyle name="Note 2 2 2" xfId="36448" hidden="1"/>
    <cellStyle name="Note 2 2 2" xfId="36160" hidden="1"/>
    <cellStyle name="Note 2 2 2" xfId="35935" hidden="1"/>
    <cellStyle name="Note 2 2 2" xfId="18062" hidden="1"/>
    <cellStyle name="Note 2 2 2" xfId="36006" hidden="1"/>
    <cellStyle name="Note 2 2 2" xfId="35937" hidden="1"/>
    <cellStyle name="Note 2 2 2" xfId="36010" hidden="1"/>
    <cellStyle name="Note 2 2 2" xfId="36449" hidden="1"/>
    <cellStyle name="Note 2 2 2" xfId="36223" hidden="1"/>
    <cellStyle name="Note 2 2 2" xfId="35925" hidden="1"/>
    <cellStyle name="Note 2 2 2" xfId="35999" hidden="1"/>
    <cellStyle name="Note 2 2 2" xfId="36441" hidden="1"/>
    <cellStyle name="Note 2 2 2" xfId="35997" hidden="1"/>
    <cellStyle name="Note 2 2 2" xfId="36442" hidden="1"/>
    <cellStyle name="Note 2 2 2" xfId="36444" hidden="1"/>
    <cellStyle name="Note 2 2 2" xfId="36002" hidden="1"/>
    <cellStyle name="Note 2 2 2" xfId="36000" hidden="1"/>
    <cellStyle name="Note 2 2 2" xfId="36445" hidden="1"/>
    <cellStyle name="Note 2 2 2" xfId="35949" hidden="1"/>
    <cellStyle name="Note 2 2 2" xfId="35998" hidden="1"/>
    <cellStyle name="Note 2 2 2" xfId="35995" hidden="1"/>
    <cellStyle name="Note 2 2 2" xfId="6332" hidden="1"/>
    <cellStyle name="Note 2 2 2" xfId="36726" hidden="1"/>
    <cellStyle name="Note 2 2 2" xfId="36764" hidden="1"/>
    <cellStyle name="Note 2 2 2" xfId="36734" hidden="1"/>
    <cellStyle name="Note 2 2 2" xfId="36751" hidden="1"/>
    <cellStyle name="Note 2 2 2" xfId="36750" hidden="1"/>
    <cellStyle name="Note 2 2 2" xfId="36732" hidden="1"/>
    <cellStyle name="Note 2 2 2" xfId="36753" hidden="1"/>
    <cellStyle name="Note 2 2 2" xfId="36761" hidden="1"/>
    <cellStyle name="Note 2 2 2" xfId="36731" hidden="1"/>
    <cellStyle name="Note 2 2 2" xfId="36754" hidden="1"/>
    <cellStyle name="Note 2 2 2" xfId="36755" hidden="1"/>
    <cellStyle name="Note 2 2 2" xfId="36757" hidden="1"/>
    <cellStyle name="Note 2 2 2" xfId="36760" hidden="1"/>
    <cellStyle name="Note 2 2 2" xfId="36756" hidden="1"/>
    <cellStyle name="Note 2 2 2" xfId="36748" hidden="1"/>
    <cellStyle name="Note 2 2 2" xfId="36730" hidden="1"/>
    <cellStyle name="Note 2 2 2" xfId="36743" hidden="1"/>
    <cellStyle name="Note 2 2 2" xfId="36733" hidden="1"/>
    <cellStyle name="Note 2 2 2" xfId="36752" hidden="1"/>
    <cellStyle name="Note 2 2 2" xfId="36762" hidden="1"/>
    <cellStyle name="Note 2 2 2" xfId="36749" hidden="1"/>
    <cellStyle name="Note 2 2 2" xfId="36736" hidden="1"/>
    <cellStyle name="Note 2 2 2" xfId="36747" hidden="1"/>
    <cellStyle name="Note 2 2 2" xfId="36758" hidden="1"/>
    <cellStyle name="Note 2 2 2" xfId="36767" hidden="1"/>
    <cellStyle name="Note 2 2 2" xfId="36773" hidden="1"/>
    <cellStyle name="Note 2 2 2" xfId="36772" hidden="1"/>
    <cellStyle name="Note 2 2 2" xfId="36780" hidden="1"/>
    <cellStyle name="Note 2 2 2" xfId="36777" hidden="1"/>
    <cellStyle name="Note 2 2 2" xfId="36778" hidden="1"/>
    <cellStyle name="Note 2 2 2" xfId="36782" hidden="1"/>
    <cellStyle name="Note 2 2 2" xfId="36776" hidden="1"/>
    <cellStyle name="Note 2 2 2" xfId="36775" hidden="1"/>
    <cellStyle name="Note 2 2 2" xfId="36544" hidden="1"/>
    <cellStyle name="Note 2 2 2" xfId="36071" hidden="1"/>
    <cellStyle name="Note 2 2 2" xfId="36387" hidden="1"/>
    <cellStyle name="Note 2 2 2" xfId="36273" hidden="1"/>
    <cellStyle name="Note 2 2 2" xfId="36338" hidden="1"/>
    <cellStyle name="Note 2 2 2" xfId="36267" hidden="1"/>
    <cellStyle name="Note 2 2 2" xfId="36388" hidden="1"/>
    <cellStyle name="Note 2 2 2" xfId="36609" hidden="1"/>
    <cellStyle name="Note 2 2 2" xfId="36413" hidden="1"/>
    <cellStyle name="Note 2 2 2" xfId="36429" hidden="1"/>
    <cellStyle name="Note 2 2 2" xfId="35961" hidden="1"/>
    <cellStyle name="Note 2 2 2" xfId="36092" hidden="1"/>
    <cellStyle name="Note 2 2 2" xfId="36570" hidden="1"/>
    <cellStyle name="Note 2 2 2" xfId="36162" hidden="1"/>
    <cellStyle name="Note 2 2 2" xfId="36291" hidden="1"/>
    <cellStyle name="Note 2 2 2" xfId="36420" hidden="1"/>
    <cellStyle name="Note 2 2 2" xfId="35895" hidden="1"/>
    <cellStyle name="Note 2 2 2" xfId="36522" hidden="1"/>
    <cellStyle name="Note 2 2 2" xfId="36044" hidden="1"/>
    <cellStyle name="Note 2 2 2" xfId="35865" hidden="1"/>
    <cellStyle name="Note 2 2 2" xfId="36797" hidden="1"/>
    <cellStyle name="Note 2 2 2" xfId="36705" hidden="1"/>
    <cellStyle name="Note 2 2 2" xfId="36169" hidden="1"/>
    <cellStyle name="Note 2 2 2" xfId="36557" hidden="1"/>
    <cellStyle name="Note 2 2 2" xfId="36787" hidden="1"/>
    <cellStyle name="Note 2 2 2" xfId="35863" hidden="1"/>
    <cellStyle name="Note 2 2 2" xfId="36129" hidden="1"/>
    <cellStyle name="Note 2 2 2" xfId="36048" hidden="1"/>
    <cellStyle name="Note 2 2 2" xfId="36138" hidden="1"/>
    <cellStyle name="Note 2 2 2" xfId="36798" hidden="1"/>
    <cellStyle name="Note 2 2 2" xfId="36802" hidden="1"/>
    <cellStyle name="Note 2 2 2" xfId="36814" hidden="1"/>
    <cellStyle name="Note 2 2 2" xfId="36856" hidden="1"/>
    <cellStyle name="Note 2 2 2" xfId="36823" hidden="1"/>
    <cellStyle name="Note 2 2 2" xfId="36842" hidden="1"/>
    <cellStyle name="Note 2 2 2" xfId="36841" hidden="1"/>
    <cellStyle name="Note 2 2 2" xfId="36821" hidden="1"/>
    <cellStyle name="Note 2 2 2" xfId="36844" hidden="1"/>
    <cellStyle name="Note 2 2 2" xfId="36852" hidden="1"/>
    <cellStyle name="Note 2 2 2" xfId="36820" hidden="1"/>
    <cellStyle name="Note 2 2 2" xfId="36845" hidden="1"/>
    <cellStyle name="Note 2 2 2" xfId="36846" hidden="1"/>
    <cellStyle name="Note 2 2 2" xfId="36848" hidden="1"/>
    <cellStyle name="Note 2 2 2" xfId="36851" hidden="1"/>
    <cellStyle name="Note 2 2 2" xfId="36847" hidden="1"/>
    <cellStyle name="Note 2 2 2" xfId="36837" hidden="1"/>
    <cellStyle name="Note 2 2 2" xfId="36819" hidden="1"/>
    <cellStyle name="Note 2 2 2" xfId="36832" hidden="1"/>
    <cellStyle name="Note 2 2 2" xfId="36822" hidden="1"/>
    <cellStyle name="Note 2 2 2" xfId="36843" hidden="1"/>
    <cellStyle name="Note 2 2 2" xfId="36853" hidden="1"/>
    <cellStyle name="Note 2 2 2" xfId="36838" hidden="1"/>
    <cellStyle name="Note 2 2 2" xfId="36826" hidden="1"/>
    <cellStyle name="Note 2 2 2" xfId="36836" hidden="1"/>
    <cellStyle name="Note 2 2 2" xfId="36849" hidden="1"/>
    <cellStyle name="Note 2 2 2" xfId="36859" hidden="1"/>
    <cellStyle name="Note 2 2 2" xfId="36863" hidden="1"/>
    <cellStyle name="Note 2 2 2" xfId="36862" hidden="1"/>
    <cellStyle name="Note 2 2 2" xfId="36869" hidden="1"/>
    <cellStyle name="Note 2 2 2" xfId="36867" hidden="1"/>
    <cellStyle name="Note 2 2 2" xfId="36868" hidden="1"/>
    <cellStyle name="Note 2 2 2" xfId="36870" hidden="1"/>
    <cellStyle name="Note 2 2 2" xfId="36866" hidden="1"/>
    <cellStyle name="Note 2 2 2" xfId="36865" hidden="1"/>
    <cellStyle name="Note 2 2 2" xfId="35978" hidden="1"/>
    <cellStyle name="Note 2 2 2" xfId="36190" hidden="1"/>
    <cellStyle name="Note 2 2 2" xfId="36407" hidden="1"/>
    <cellStyle name="Note 2 2 2" xfId="36018" hidden="1"/>
    <cellStyle name="Note 2 2 2" xfId="36453" hidden="1"/>
    <cellStyle name="Note 2 2 2" xfId="35932" hidden="1"/>
    <cellStyle name="Note 2 2 2" xfId="36533" hidden="1"/>
    <cellStyle name="Note 2 2 2" xfId="36015" hidden="1"/>
    <cellStyle name="Note 2 2 2" xfId="36411" hidden="1"/>
    <cellStyle name="Note 2 2 2" xfId="36085" hidden="1"/>
    <cellStyle name="Note 2 2 2" xfId="36261" hidden="1"/>
    <cellStyle name="Note 2 2 2" xfId="36084" hidden="1"/>
    <cellStyle name="Note 2 2 2" xfId="36418" hidden="1"/>
    <cellStyle name="Note 2 2 2" xfId="36339" hidden="1"/>
    <cellStyle name="Note 2 2 2" xfId="36077" hidden="1"/>
    <cellStyle name="Note 2 2 2" xfId="35871" hidden="1"/>
    <cellStyle name="Note 2 2 2" xfId="36625" hidden="1"/>
    <cellStyle name="Note 2 2 2" xfId="36163" hidden="1"/>
    <cellStyle name="Note 2 2 2" xfId="36779" hidden="1"/>
    <cellStyle name="Note 2 2 2" xfId="36269" hidden="1"/>
    <cellStyle name="Note 2 2 2" xfId="36688" hidden="1"/>
    <cellStyle name="Note 2 2 2" xfId="36017" hidden="1"/>
    <cellStyle name="Note 2 2 2" xfId="35913" hidden="1"/>
    <cellStyle name="Note 2 2 2" xfId="36594" hidden="1"/>
    <cellStyle name="Note 2 2 2" xfId="36177" hidden="1"/>
    <cellStyle name="Note 2 2 2" xfId="36093" hidden="1"/>
    <cellStyle name="Note 2 2 2" xfId="36219" hidden="1"/>
    <cellStyle name="Note 2 2 2" xfId="36073" hidden="1"/>
    <cellStyle name="Note 2 2 2" xfId="36121" hidden="1"/>
    <cellStyle name="Note 2 2 2" xfId="36451" hidden="1"/>
    <cellStyle name="Note 2 2 2" xfId="36510" hidden="1"/>
    <cellStyle name="Note 2 2 2" xfId="36323" hidden="1"/>
    <cellStyle name="Note 2 2 2" xfId="36893" hidden="1"/>
    <cellStyle name="Note 2 2 2" xfId="36933" hidden="1"/>
    <cellStyle name="Note 2 2 2" xfId="36901" hidden="1"/>
    <cellStyle name="Note 2 2 2" xfId="36919" hidden="1"/>
    <cellStyle name="Note 2 2 2" xfId="36918" hidden="1"/>
    <cellStyle name="Note 2 2 2" xfId="36899" hidden="1"/>
    <cellStyle name="Note 2 2 2" xfId="36921" hidden="1"/>
    <cellStyle name="Note 2 2 2" xfId="36929" hidden="1"/>
    <cellStyle name="Note 2 2 2" xfId="36898" hidden="1"/>
    <cellStyle name="Note 2 2 2" xfId="36922" hidden="1"/>
    <cellStyle name="Note 2 2 2" xfId="36923" hidden="1"/>
    <cellStyle name="Note 2 2 2" xfId="36925" hidden="1"/>
    <cellStyle name="Note 2 2 2" xfId="36928" hidden="1"/>
    <cellStyle name="Note 2 2 2" xfId="36924" hidden="1"/>
    <cellStyle name="Note 2 2 2" xfId="36915" hidden="1"/>
    <cellStyle name="Note 2 2 2" xfId="36897" hidden="1"/>
    <cellStyle name="Note 2 2 2" xfId="36910" hidden="1"/>
    <cellStyle name="Note 2 2 2" xfId="36900" hidden="1"/>
    <cellStyle name="Note 2 2 2" xfId="36920" hidden="1"/>
    <cellStyle name="Note 2 2 2" xfId="36930" hidden="1"/>
    <cellStyle name="Note 2 2 2" xfId="36916" hidden="1"/>
    <cellStyle name="Note 2 2 2" xfId="36904" hidden="1"/>
    <cellStyle name="Note 2 2 2" xfId="36914" hidden="1"/>
    <cellStyle name="Note 2 2 2" xfId="36926" hidden="1"/>
    <cellStyle name="Note 2 2 2" xfId="36936" hidden="1"/>
    <cellStyle name="Note 2 2 2" xfId="36942" hidden="1"/>
    <cellStyle name="Note 2 2 2" xfId="36941" hidden="1"/>
    <cellStyle name="Note 2 2 2" xfId="36950" hidden="1"/>
    <cellStyle name="Note 2 2 2" xfId="36945" hidden="1"/>
    <cellStyle name="Note 2 2 2" xfId="36947" hidden="1"/>
    <cellStyle name="Note 2 2 2" xfId="36951" hidden="1"/>
    <cellStyle name="Note 2 2 2" xfId="36944" hidden="1"/>
    <cellStyle name="Note 2 2 2" xfId="36943" hidden="1"/>
    <cellStyle name="Note 2 2 2" xfId="36877" hidden="1"/>
    <cellStyle name="Note 2 2 2" xfId="36875" hidden="1"/>
    <cellStyle name="Note 2 2 2" xfId="36707" hidden="1"/>
    <cellStyle name="Note 2 2 2" xfId="35859" hidden="1"/>
    <cellStyle name="Note 2 2 2" xfId="36497" hidden="1"/>
    <cellStyle name="Note 2 2 2" xfId="36266" hidden="1"/>
    <cellStyle name="Note 2 2 2" xfId="36528" hidden="1"/>
    <cellStyle name="Note 2 2 2" xfId="36702" hidden="1"/>
    <cellStyle name="Note 2 2 2" xfId="36001" hidden="1"/>
    <cellStyle name="Note 2 2 2" xfId="35901" hidden="1"/>
    <cellStyle name="Note 2 2 2" xfId="36288" hidden="1"/>
    <cellStyle name="Note 2 2 2" xfId="36873" hidden="1"/>
    <cellStyle name="Note 2 2 2" xfId="36231" hidden="1"/>
    <cellStyle name="Note 2 2 2" xfId="36553" hidden="1"/>
    <cellStyle name="Note 2 2 2" xfId="36210" hidden="1"/>
    <cellStyle name="Note 2 2 2" xfId="36392" hidden="1"/>
    <cellStyle name="Note 2 2 2" xfId="36008" hidden="1"/>
    <cellStyle name="Note 2 2 2" xfId="36405" hidden="1"/>
    <cellStyle name="Note 2 2 2" xfId="36137" hidden="1"/>
    <cellStyle name="Note 2 2 2" xfId="36417" hidden="1"/>
    <cellStyle name="Note 2 2 2" xfId="36053" hidden="1"/>
    <cellStyle name="Note 2 2 2" xfId="36803" hidden="1"/>
    <cellStyle name="Note 2 2 2" xfId="36481" hidden="1"/>
    <cellStyle name="Note 2 2 2" xfId="36478" hidden="1"/>
    <cellStyle name="Note 2 2 2" xfId="36135" hidden="1"/>
    <cellStyle name="Note 2 2 2" xfId="36055" hidden="1"/>
    <cellStyle name="Note 2 2 2" xfId="36143" hidden="1"/>
    <cellStyle name="Note 2 2 2" xfId="36410" hidden="1"/>
    <cellStyle name="Note 2 2 2" xfId="36879" hidden="1"/>
    <cellStyle name="Note 2 2 2" xfId="36005" hidden="1"/>
    <cellStyle name="Note 2 2 2" xfId="36423" hidden="1"/>
    <cellStyle name="Note 2 2 2" xfId="36970" hidden="1"/>
    <cellStyle name="Note 2 2 2" xfId="37010" hidden="1"/>
    <cellStyle name="Note 2 2 2" xfId="36978" hidden="1"/>
    <cellStyle name="Note 2 2 2" xfId="36997" hidden="1"/>
    <cellStyle name="Note 2 2 2" xfId="36996" hidden="1"/>
    <cellStyle name="Note 2 2 2" xfId="36976" hidden="1"/>
    <cellStyle name="Note 2 2 2" xfId="36999" hidden="1"/>
    <cellStyle name="Note 2 2 2" xfId="37007" hidden="1"/>
    <cellStyle name="Note 2 2 2" xfId="36975" hidden="1"/>
    <cellStyle name="Note 2 2 2" xfId="37000" hidden="1"/>
    <cellStyle name="Note 2 2 2" xfId="37001" hidden="1"/>
    <cellStyle name="Note 2 2 2" xfId="37003" hidden="1"/>
    <cellStyle name="Note 2 2 2" xfId="37006" hidden="1"/>
    <cellStyle name="Note 2 2 2" xfId="37002" hidden="1"/>
    <cellStyle name="Note 2 2 2" xfId="36993" hidden="1"/>
    <cellStyle name="Note 2 2 2" xfId="36974" hidden="1"/>
    <cellStyle name="Note 2 2 2" xfId="36987" hidden="1"/>
    <cellStyle name="Note 2 2 2" xfId="36977" hidden="1"/>
    <cellStyle name="Note 2 2 2" xfId="36998" hidden="1"/>
    <cellStyle name="Note 2 2 2" xfId="37008" hidden="1"/>
    <cellStyle name="Note 2 2 2" xfId="36994" hidden="1"/>
    <cellStyle name="Note 2 2 2" xfId="36981" hidden="1"/>
    <cellStyle name="Note 2 2 2" xfId="36991" hidden="1"/>
    <cellStyle name="Note 2 2 2" xfId="37004" hidden="1"/>
    <cellStyle name="Note 2 2 2" xfId="37013" hidden="1"/>
    <cellStyle name="Note 2 2 2" xfId="37017" hidden="1"/>
    <cellStyle name="Note 2 2 2" xfId="37016" hidden="1"/>
    <cellStyle name="Note 2 2 2" xfId="37023" hidden="1"/>
    <cellStyle name="Note 2 2 2" xfId="37020" hidden="1"/>
    <cellStyle name="Note 2 2 2" xfId="37021" hidden="1"/>
    <cellStyle name="Note 2 2 2" xfId="37024" hidden="1"/>
    <cellStyle name="Note 2 2 2" xfId="37019" hidden="1"/>
    <cellStyle name="Note 2 2 2" xfId="37018" hidden="1"/>
    <cellStyle name="Note 2 2 2" xfId="36205" hidden="1"/>
    <cellStyle name="Note 2 2 2" xfId="36484" hidden="1"/>
    <cellStyle name="Note 2 2 2" xfId="36531" hidden="1"/>
    <cellStyle name="Note 2 2 2" xfId="36949" hidden="1"/>
    <cellStyle name="Note 2 2 2" xfId="36463" hidden="1"/>
    <cellStyle name="Note 2 2 2" xfId="36454" hidden="1"/>
    <cellStyle name="Note 2 2 2" xfId="36175" hidden="1"/>
    <cellStyle name="Note 2 2 2" xfId="37038" hidden="1"/>
    <cellStyle name="Note 2 2 2" xfId="36804" hidden="1"/>
    <cellStyle name="Note 2 2 2" xfId="36209" hidden="1"/>
    <cellStyle name="Note 2 2 2" xfId="36343" hidden="1"/>
    <cellStyle name="Note 2 2 2" xfId="37033" hidden="1"/>
    <cellStyle name="Note 2 2 2" xfId="35979" hidden="1"/>
    <cellStyle name="Note 2 2 2" xfId="36268" hidden="1"/>
    <cellStyle name="Note 2 2 2" xfId="36566" hidden="1"/>
    <cellStyle name="Note 2 2 2" xfId="36036" hidden="1"/>
    <cellStyle name="Note 2 2 2" xfId="36438" hidden="1"/>
    <cellStyle name="Note 2 2 2" xfId="36028" hidden="1"/>
    <cellStyle name="Note 2 2 2" xfId="36694" hidden="1"/>
    <cellStyle name="Note 2 2 2" xfId="35892" hidden="1"/>
    <cellStyle name="Note 2 2 2" xfId="36009" hidden="1"/>
    <cellStyle name="Note 2 2 2" xfId="36466" hidden="1"/>
    <cellStyle name="Note 2 2 2" xfId="35930" hidden="1"/>
    <cellStyle name="Note 2 2 2" xfId="35915" hidden="1"/>
    <cellStyle name="Note 2 2 2" xfId="36607" hidden="1"/>
    <cellStyle name="Note 2 2 2" xfId="35869" hidden="1"/>
    <cellStyle name="Note 2 2 2" xfId="36409" hidden="1"/>
    <cellStyle name="Note 2 2 2" xfId="36582" hidden="1"/>
    <cellStyle name="Note 2 2 2" xfId="36395" hidden="1"/>
    <cellStyle name="Note 2 2 2" xfId="36286" hidden="1"/>
    <cellStyle name="Note 2 2 2" xfId="36146" hidden="1"/>
    <cellStyle name="Note 2 2 2" xfId="36271" hidden="1"/>
    <cellStyle name="Note 2 2 2" xfId="37053" hidden="1"/>
    <cellStyle name="Note 2 2 2" xfId="37096" hidden="1"/>
    <cellStyle name="Note 2 2 2" xfId="37061" hidden="1"/>
    <cellStyle name="Note 2 2 2" xfId="37080" hidden="1"/>
    <cellStyle name="Note 2 2 2" xfId="37079" hidden="1"/>
    <cellStyle name="Note 2 2 2" xfId="37059" hidden="1"/>
    <cellStyle name="Note 2 2 2" xfId="37083" hidden="1"/>
    <cellStyle name="Note 2 2 2" xfId="37092" hidden="1"/>
    <cellStyle name="Note 2 2 2" xfId="37058" hidden="1"/>
    <cellStyle name="Note 2 2 2" xfId="37084" hidden="1"/>
    <cellStyle name="Note 2 2 2" xfId="37085" hidden="1"/>
    <cellStyle name="Note 2 2 2" xfId="37087" hidden="1"/>
    <cellStyle name="Note 2 2 2" xfId="37091" hidden="1"/>
    <cellStyle name="Note 2 2 2" xfId="37086" hidden="1"/>
    <cellStyle name="Note 2 2 2" xfId="37076" hidden="1"/>
    <cellStyle name="Note 2 2 2" xfId="37057" hidden="1"/>
    <cellStyle name="Note 2 2 2" xfId="37071" hidden="1"/>
    <cellStyle name="Note 2 2 2" xfId="37060" hidden="1"/>
    <cellStyle name="Note 2 2 2" xfId="37081" hidden="1"/>
    <cellStyle name="Note 2 2 2" xfId="37093" hidden="1"/>
    <cellStyle name="Note 2 2 2" xfId="37077" hidden="1"/>
    <cellStyle name="Note 2 2 2" xfId="37064" hidden="1"/>
    <cellStyle name="Note 2 2 2" xfId="37075" hidden="1"/>
    <cellStyle name="Note 2 2 2" xfId="37089" hidden="1"/>
    <cellStyle name="Note 2 2 2" xfId="37099" hidden="1"/>
    <cellStyle name="Note 2 2 2" xfId="37104" hidden="1"/>
    <cellStyle name="Note 2 2 2" xfId="37103" hidden="1"/>
    <cellStyle name="Note 2 2 2" xfId="37110" hidden="1"/>
    <cellStyle name="Note 2 2 2" xfId="37107" hidden="1"/>
    <cellStyle name="Note 2 2 2" xfId="37108" hidden="1"/>
    <cellStyle name="Note 2 2 2" xfId="37111" hidden="1"/>
    <cellStyle name="Note 2 2 2" xfId="37106" hidden="1"/>
    <cellStyle name="Note 2 2 2" xfId="37105" hidden="1"/>
    <cellStyle name="Note 2 2 2" xfId="36525" hidden="1"/>
    <cellStyle name="Note 2 2 2" xfId="37121" hidden="1"/>
    <cellStyle name="Note 2 2 2" xfId="36218" hidden="1"/>
    <cellStyle name="Note 2 2 2" xfId="35983" hidden="1"/>
    <cellStyle name="Note 2 2 2" xfId="35994" hidden="1"/>
    <cellStyle name="Note 2 2 2" xfId="36346" hidden="1"/>
    <cellStyle name="Note 2 2 2" xfId="36479" hidden="1"/>
    <cellStyle name="Note 2 2 2" xfId="36154" hidden="1"/>
    <cellStyle name="Note 2 2 2" xfId="36276" hidden="1"/>
    <cellStyle name="Note 2 2 2" xfId="36383" hidden="1"/>
    <cellStyle name="Note 2 2 2" xfId="36079" hidden="1"/>
    <cellStyle name="Note 2 2 2" xfId="36424" hidden="1"/>
    <cellStyle name="Note 2 2 2" xfId="36024" hidden="1"/>
    <cellStyle name="Note 2 2 2" xfId="36204" hidden="1"/>
    <cellStyle name="Note 2 2 2" xfId="36530" hidden="1"/>
    <cellStyle name="Note 2 2 2" xfId="36806" hidden="1"/>
    <cellStyle name="Note 2 2 2" xfId="35933" hidden="1"/>
    <cellStyle name="Note 2 2 2" xfId="36259" hidden="1"/>
    <cellStyle name="Note 2 2 2" xfId="36026" hidden="1"/>
    <cellStyle name="Note 2 2 2" xfId="36682" hidden="1"/>
    <cellStyle name="Note 2 2 2" xfId="36134" hidden="1"/>
    <cellStyle name="Note 2 2 2" xfId="36474" hidden="1"/>
    <cellStyle name="Note 2 2 2" xfId="35981" hidden="1"/>
    <cellStyle name="Note 2 2 2" xfId="36260" hidden="1"/>
    <cellStyle name="Note 2 2 2" xfId="35904" hidden="1"/>
    <cellStyle name="Note 2 2 2" xfId="35957" hidden="1"/>
    <cellStyle name="Note 2 2 2" xfId="36551" hidden="1"/>
    <cellStyle name="Note 2 2 2" xfId="36468" hidden="1"/>
    <cellStyle name="Note 2 2 2" xfId="35992" hidden="1"/>
    <cellStyle name="Note 2 2 2" xfId="36712" hidden="1"/>
    <cellStyle name="Note 2 2 2" xfId="37124" hidden="1"/>
    <cellStyle name="Note 2 2 2" xfId="37139" hidden="1"/>
    <cellStyle name="Note 2 2 2" xfId="37176" hidden="1"/>
    <cellStyle name="Note 2 2 2" xfId="37147" hidden="1"/>
    <cellStyle name="Note 2 2 2" xfId="37163" hidden="1"/>
    <cellStyle name="Note 2 2 2" xfId="37162" hidden="1"/>
    <cellStyle name="Note 2 2 2" xfId="37145" hidden="1"/>
    <cellStyle name="Note 2 2 2" xfId="37165" hidden="1"/>
    <cellStyle name="Note 2 2 2" xfId="37173" hidden="1"/>
    <cellStyle name="Note 2 2 2" xfId="37144" hidden="1"/>
    <cellStyle name="Note 2 2 2" xfId="37166" hidden="1"/>
    <cellStyle name="Note 2 2 2" xfId="37167" hidden="1"/>
    <cellStyle name="Note 2 2 2" xfId="37169" hidden="1"/>
    <cellStyle name="Note 2 2 2" xfId="37172" hidden="1"/>
    <cellStyle name="Note 2 2 2" xfId="37168" hidden="1"/>
    <cellStyle name="Note 2 2 2" xfId="37160" hidden="1"/>
    <cellStyle name="Note 2 2 2" xfId="37143" hidden="1"/>
    <cellStyle name="Note 2 2 2" xfId="37155" hidden="1"/>
    <cellStyle name="Note 2 2 2" xfId="37146" hidden="1"/>
    <cellStyle name="Note 2 2 2" xfId="37164" hidden="1"/>
    <cellStyle name="Note 2 2 2" xfId="37174" hidden="1"/>
    <cellStyle name="Note 2 2 2" xfId="37161" hidden="1"/>
    <cellStyle name="Note 2 2 2" xfId="37149" hidden="1"/>
    <cellStyle name="Note 2 2 2" xfId="37159" hidden="1"/>
    <cellStyle name="Note 2 2 2" xfId="37170" hidden="1"/>
    <cellStyle name="Note 2 2 2" xfId="37179" hidden="1"/>
    <cellStyle name="Note 2 2 2" xfId="37183" hidden="1"/>
    <cellStyle name="Note 2 2 2" xfId="37182" hidden="1"/>
    <cellStyle name="Note 2 2 2" xfId="37190" hidden="1"/>
    <cellStyle name="Note 2 2 2" xfId="37186" hidden="1"/>
    <cellStyle name="Note 2 2 2" xfId="37188" hidden="1"/>
    <cellStyle name="Note 2 2 2" xfId="37191" hidden="1"/>
    <cellStyle name="Note 2 2 2" xfId="37185" hidden="1"/>
    <cellStyle name="Note 2 2 2" xfId="37184" hidden="1"/>
    <cellStyle name="Note 2 2 2" xfId="36352" hidden="1"/>
    <cellStyle name="Note 2 2 2" xfId="36956" hidden="1"/>
    <cellStyle name="Note 2 2 2" xfId="36367" hidden="1"/>
    <cellStyle name="Note 2 2 2" xfId="35944" hidden="1"/>
    <cellStyle name="Note 2 2 2" xfId="36377" hidden="1"/>
    <cellStyle name="Note 2 2 2" xfId="36524" hidden="1"/>
    <cellStyle name="Note 2 2 2" xfId="36235" hidden="1"/>
    <cellStyle name="Note 2 2 2" xfId="36458" hidden="1"/>
    <cellStyle name="Note 2 2 2" xfId="36189" hidden="1"/>
    <cellStyle name="Note 2 2 2" xfId="36320" hidden="1"/>
    <cellStyle name="Note 2 2 2" xfId="36884" hidden="1"/>
    <cellStyle name="Note 2 2 2" xfId="36704" hidden="1"/>
    <cellStyle name="Note 2 2 2" xfId="36098" hidden="1"/>
    <cellStyle name="Note 2 2 2" xfId="37025" hidden="1"/>
    <cellStyle name="Note 2 2 2" xfId="36014" hidden="1"/>
    <cellStyle name="Note 2 2 2" xfId="37067" hidden="1"/>
    <cellStyle name="Note 2 2 2" xfId="36004" hidden="1"/>
    <cellStyle name="Note 2 2 2" xfId="36262" hidden="1"/>
    <cellStyle name="Note 2 2 2" xfId="37029" hidden="1"/>
    <cellStyle name="Note 2 2 2" xfId="36090" hidden="1"/>
    <cellStyle name="Note 2 2 2" xfId="36254" hidden="1"/>
    <cellStyle name="Note 2 2 2" xfId="35914" hidden="1"/>
    <cellStyle name="Note 2 2 2" xfId="36161" hidden="1"/>
    <cellStyle name="Note 2 2 2" xfId="35985" hidden="1"/>
    <cellStyle name="Note 2 2 2" xfId="36173" hidden="1"/>
    <cellStyle name="Note 2 2 2" xfId="36419" hidden="1"/>
    <cellStyle name="Note 2 2 2" xfId="36783" hidden="1"/>
    <cellStyle name="Note 2 2 2" xfId="36384" hidden="1"/>
    <cellStyle name="Note 2 2 2" xfId="36485" hidden="1"/>
    <cellStyle name="Note 2 2 2" xfId="36526" hidden="1"/>
    <cellStyle name="Note 2 2 2" xfId="35941" hidden="1"/>
    <cellStyle name="Note 2 2 2" xfId="37196" hidden="1"/>
    <cellStyle name="Note 2 2 2" xfId="37204" hidden="1"/>
    <cellStyle name="Note 2 2 2" xfId="37238" hidden="1"/>
    <cellStyle name="Note 2 2 2" xfId="37212" hidden="1"/>
    <cellStyle name="Note 2 2 2" xfId="37225" hidden="1"/>
    <cellStyle name="Note 2 2 2" xfId="37224" hidden="1"/>
    <cellStyle name="Note 2 2 2" xfId="37210" hidden="1"/>
    <cellStyle name="Note 2 2 2" xfId="37227" hidden="1"/>
    <cellStyle name="Note 2 2 2" xfId="37235" hidden="1"/>
    <cellStyle name="Note 2 2 2" xfId="37209" hidden="1"/>
    <cellStyle name="Note 2 2 2" xfId="37228" hidden="1"/>
    <cellStyle name="Note 2 2 2" xfId="37229" hidden="1"/>
    <cellStyle name="Note 2 2 2" xfId="37231" hidden="1"/>
    <cellStyle name="Note 2 2 2" xfId="37234" hidden="1"/>
    <cellStyle name="Note 2 2 2" xfId="37230" hidden="1"/>
    <cellStyle name="Note 2 2 2" xfId="37222" hidden="1"/>
    <cellStyle name="Note 2 2 2" xfId="37208" hidden="1"/>
    <cellStyle name="Note 2 2 2" xfId="37218" hidden="1"/>
    <cellStyle name="Note 2 2 2" xfId="37211" hidden="1"/>
    <cellStyle name="Note 2 2 2" xfId="37226" hidden="1"/>
    <cellStyle name="Note 2 2 2" xfId="37236" hidden="1"/>
    <cellStyle name="Note 2 2 2" xfId="37223" hidden="1"/>
    <cellStyle name="Note 2 2 2" xfId="37214" hidden="1"/>
    <cellStyle name="Note 2 2 2" xfId="37221" hidden="1"/>
    <cellStyle name="Note 2 2 2" xfId="37232" hidden="1"/>
    <cellStyle name="Note 2 2 2" xfId="37241" hidden="1"/>
    <cellStyle name="Note 2 2 2" xfId="37245" hidden="1"/>
    <cellStyle name="Note 2 2 2" xfId="37244" hidden="1"/>
    <cellStyle name="Note 2 2 2" xfId="37250" hidden="1"/>
    <cellStyle name="Note 2 2 2" xfId="37248" hidden="1"/>
    <cellStyle name="Note 2 2 2" xfId="37249" hidden="1"/>
    <cellStyle name="Note 2 2 2" xfId="37251" hidden="1"/>
    <cellStyle name="Note 2 2 2" xfId="37247" hidden="1"/>
    <cellStyle name="Note 2 2 2" xfId="37246" hidden="1"/>
    <cellStyle name="Note 2 2 2" xfId="25599" hidden="1"/>
    <cellStyle name="Note 2 2 2" xfId="24068" hidden="1"/>
    <cellStyle name="Note 2 2 2" xfId="22655" hidden="1"/>
    <cellStyle name="Note 2 2 2" xfId="24295" hidden="1"/>
    <cellStyle name="Note 2 2 2" xfId="21115" hidden="1"/>
    <cellStyle name="Note 2 2 2" xfId="22609" hidden="1"/>
    <cellStyle name="Note 2 2 2" xfId="6814" hidden="1"/>
    <cellStyle name="Note 2 2 2" xfId="14562" hidden="1"/>
    <cellStyle name="Note 2 2 2" xfId="29992" hidden="1"/>
    <cellStyle name="Note 2 2 2" xfId="28842" hidden="1"/>
    <cellStyle name="Note 2 2 2" xfId="6566" hidden="1"/>
    <cellStyle name="Note 2 2 2" xfId="5946" hidden="1"/>
    <cellStyle name="Note 2 2 2" xfId="7571" hidden="1"/>
    <cellStyle name="Note 2 2 2" xfId="8543" hidden="1"/>
    <cellStyle name="Note 2 2 2" xfId="6509" hidden="1"/>
    <cellStyle name="Note 2 2 2" xfId="27038" hidden="1"/>
    <cellStyle name="Note 2 2 2" xfId="6793" hidden="1"/>
    <cellStyle name="Note 2 2 2" xfId="6201" hidden="1"/>
    <cellStyle name="Note 2 2 2" xfId="6756" hidden="1"/>
    <cellStyle name="Note 2 2 2" xfId="7358" hidden="1"/>
    <cellStyle name="Note 2 2 2" xfId="6683" hidden="1"/>
    <cellStyle name="Note 2 2 2" xfId="33149" hidden="1"/>
    <cellStyle name="Note 2 2 2" xfId="21097" hidden="1"/>
    <cellStyle name="Note 2 2 2" xfId="26118" hidden="1"/>
    <cellStyle name="Note 2 2 2" xfId="6313" hidden="1"/>
    <cellStyle name="Note 2 2 2" xfId="7316" hidden="1"/>
    <cellStyle name="Note 2 2 2" xfId="28487" hidden="1"/>
    <cellStyle name="Note 2 2 2" xfId="6917" hidden="1"/>
    <cellStyle name="Note 2 2 2" xfId="7720" hidden="1"/>
    <cellStyle name="Note 2 2 2" xfId="22543" hidden="1"/>
    <cellStyle name="Note 2 2 2" xfId="28583" hidden="1"/>
    <cellStyle name="Note 2 2 2" xfId="21141" hidden="1"/>
    <cellStyle name="Note 2 2 2" xfId="5709" hidden="1"/>
    <cellStyle name="Note 2 2 2" xfId="12441" hidden="1"/>
    <cellStyle name="Note 2 2 2" xfId="6113" hidden="1"/>
    <cellStyle name="Note 2 2 2" xfId="24112" hidden="1"/>
    <cellStyle name="Note 2 2 2" xfId="10701" hidden="1"/>
    <cellStyle name="Note 2 2 2" xfId="6288" hidden="1"/>
    <cellStyle name="Note 2 2 2" xfId="25863" hidden="1"/>
    <cellStyle name="Note 2 2 2" xfId="19592" hidden="1"/>
    <cellStyle name="Note 2 2 2" xfId="5769" hidden="1"/>
    <cellStyle name="Note 2 2 2" xfId="10715" hidden="1"/>
    <cellStyle name="Note 2 2 2" xfId="27626" hidden="1"/>
    <cellStyle name="Note 2 2 2" xfId="24857" hidden="1"/>
    <cellStyle name="Note 2 2 2" xfId="13632" hidden="1"/>
    <cellStyle name="Note 2 2 2" xfId="6986" hidden="1"/>
    <cellStyle name="Note 2 2 2" xfId="32385" hidden="1"/>
    <cellStyle name="Note 2 2 2" xfId="7085" hidden="1"/>
    <cellStyle name="Note 2 2 2" xfId="6301" hidden="1"/>
    <cellStyle name="Note 2 2 2" xfId="7143" hidden="1"/>
    <cellStyle name="Note 2 2 2" xfId="10675" hidden="1"/>
    <cellStyle name="Note 2 2 2" xfId="20708" hidden="1"/>
    <cellStyle name="Note 2 2 2" xfId="25550" hidden="1"/>
    <cellStyle name="Note 2 2 2" xfId="7262" hidden="1"/>
    <cellStyle name="Note 2 2 2" xfId="7508" hidden="1"/>
    <cellStyle name="Note 2 2 2" xfId="7993" hidden="1"/>
    <cellStyle name="Note 2 2 2" xfId="31469" hidden="1"/>
    <cellStyle name="Note 2 2 2" xfId="27003" hidden="1"/>
    <cellStyle name="Note 2 2 2" xfId="7025" hidden="1"/>
    <cellStyle name="Note 2 2 2" xfId="5751" hidden="1"/>
    <cellStyle name="Note 2 2 2" xfId="34405" hidden="1"/>
    <cellStyle name="Note 2 2 2" xfId="28509" hidden="1"/>
    <cellStyle name="Note 2 2 2" xfId="31523" hidden="1"/>
    <cellStyle name="Note 2 2 2" xfId="29132" hidden="1"/>
    <cellStyle name="Note 2 2 2" xfId="37619" hidden="1"/>
    <cellStyle name="Note 2 2 2" xfId="37768" hidden="1"/>
    <cellStyle name="Note 2 2 2" xfId="37772" hidden="1"/>
    <cellStyle name="Note 2 2 2" xfId="37773" hidden="1"/>
    <cellStyle name="Note 2 2 2" xfId="37790" hidden="1"/>
    <cellStyle name="Note 2 2 2" xfId="37776" hidden="1"/>
    <cellStyle name="Note 2 2 2" xfId="37777" hidden="1"/>
    <cellStyle name="Note 2 2 2" xfId="37783" hidden="1"/>
    <cellStyle name="Note 2 2 2" xfId="37969" hidden="1"/>
    <cellStyle name="Note 2 2 2" xfId="38008" hidden="1"/>
    <cellStyle name="Note 2 2 2" xfId="37810" hidden="1"/>
    <cellStyle name="Note 2 2 2" xfId="37796" hidden="1"/>
    <cellStyle name="Note 2 2 2" xfId="37800" hidden="1"/>
    <cellStyle name="Note 2 2 2" xfId="38010" hidden="1"/>
    <cellStyle name="Note 2 2 2" xfId="37792" hidden="1"/>
    <cellStyle name="Note 2 2 2" xfId="38001" hidden="1"/>
    <cellStyle name="Note 2 2 2" xfId="38005" hidden="1"/>
    <cellStyle name="Note 2 2 2" xfId="37801" hidden="1"/>
    <cellStyle name="Note 2 2 2" xfId="37795" hidden="1"/>
    <cellStyle name="Note 2 2 2" xfId="38026" hidden="1"/>
    <cellStyle name="Note 2 2 2" xfId="38031" hidden="1"/>
    <cellStyle name="Note 2 2 2" xfId="38028" hidden="1"/>
    <cellStyle name="Note 2 2 2" xfId="38029" hidden="1"/>
    <cellStyle name="Note 2 2 2" xfId="38023" hidden="1"/>
    <cellStyle name="Note 2 2 2" xfId="38018" hidden="1"/>
    <cellStyle name="Note 2 2 2" xfId="38025" hidden="1"/>
    <cellStyle name="Note 2 2 2" xfId="38021" hidden="1"/>
    <cellStyle name="Note 2 2 2" xfId="38017" hidden="1"/>
    <cellStyle name="Note 2 2 2" xfId="38030" hidden="1"/>
    <cellStyle name="Note 2 2 2" xfId="38033" hidden="1"/>
    <cellStyle name="Note 2 2 2" xfId="38037" hidden="1"/>
    <cellStyle name="Note 2 2 2" xfId="38052" hidden="1"/>
    <cellStyle name="Note 2 2 2" xfId="38093" hidden="1"/>
    <cellStyle name="Note 2 2 2" xfId="38061" hidden="1"/>
    <cellStyle name="Note 2 2 2" xfId="38080" hidden="1"/>
    <cellStyle name="Note 2 2 2" xfId="38079" hidden="1"/>
    <cellStyle name="Note 2 2 2" xfId="38059" hidden="1"/>
    <cellStyle name="Note 2 2 2" xfId="38082" hidden="1"/>
    <cellStyle name="Note 2 2 2" xfId="38090" hidden="1"/>
    <cellStyle name="Note 2 2 2" xfId="38058" hidden="1"/>
    <cellStyle name="Note 2 2 2" xfId="38083" hidden="1"/>
    <cellStyle name="Note 2 2 2" xfId="38084" hidden="1"/>
    <cellStyle name="Note 2 2 2" xfId="38086" hidden="1"/>
    <cellStyle name="Note 2 2 2" xfId="38089" hidden="1"/>
    <cellStyle name="Note 2 2 2" xfId="38085" hidden="1"/>
    <cellStyle name="Note 2 2 2" xfId="38077" hidden="1"/>
    <cellStyle name="Note 2 2 2" xfId="38057" hidden="1"/>
    <cellStyle name="Note 2 2 2" xfId="38071" hidden="1"/>
    <cellStyle name="Note 2 2 2" xfId="38060" hidden="1"/>
    <cellStyle name="Note 2 2 2" xfId="38081" hidden="1"/>
    <cellStyle name="Note 2 2 2" xfId="38091" hidden="1"/>
    <cellStyle name="Note 2 2 2" xfId="38078" hidden="1"/>
    <cellStyle name="Note 2 2 2" xfId="38064" hidden="1"/>
    <cellStyle name="Note 2 2 2" xfId="38075" hidden="1"/>
    <cellStyle name="Note 2 2 2" xfId="38087" hidden="1"/>
    <cellStyle name="Note 2 2 2" xfId="38096" hidden="1"/>
    <cellStyle name="Note 2 2 2" xfId="38101" hidden="1"/>
    <cellStyle name="Note 2 2 2" xfId="38100" hidden="1"/>
    <cellStyle name="Note 2 2 2" xfId="38108" hidden="1"/>
    <cellStyle name="Note 2 2 2" xfId="38104" hidden="1"/>
    <cellStyle name="Note 2 2 2" xfId="38105" hidden="1"/>
    <cellStyle name="Note 2 2 2" xfId="38109" hidden="1"/>
    <cellStyle name="Note 2 2 2" xfId="38103" hidden="1"/>
    <cellStyle name="Note 2 2 2" xfId="38102" hidden="1"/>
    <cellStyle name="Note 2 2 2" xfId="37616" hidden="1"/>
    <cellStyle name="Note 2 2 2" xfId="37934" hidden="1"/>
    <cellStyle name="Note 2 2 2" xfId="37902" hidden="1"/>
    <cellStyle name="Note 2 2 2" xfId="38141" hidden="1"/>
    <cellStyle name="Note 2 2 2" xfId="38125" hidden="1"/>
    <cellStyle name="Note 2 2 2" xfId="37373" hidden="1"/>
    <cellStyle name="Note 2 2 2" xfId="38042" hidden="1"/>
    <cellStyle name="Note 2 2 2" xfId="37901" hidden="1"/>
    <cellStyle name="Note 2 2 2" xfId="37360" hidden="1"/>
    <cellStyle name="Note 2 2 2" xfId="37627" hidden="1"/>
    <cellStyle name="Note 2 2 2" xfId="37878" hidden="1"/>
    <cellStyle name="Note 2 2 2" xfId="37594" hidden="1"/>
    <cellStyle name="Note 2 2 2" xfId="37368" hidden="1"/>
    <cellStyle name="Note 2 2 2" xfId="31493" hidden="1"/>
    <cellStyle name="Note 2 2 2" xfId="37439" hidden="1"/>
    <cellStyle name="Note 2 2 2" xfId="37370" hidden="1"/>
    <cellStyle name="Note 2 2 2" xfId="37444" hidden="1"/>
    <cellStyle name="Note 2 2 2" xfId="37879" hidden="1"/>
    <cellStyle name="Note 2 2 2" xfId="37657" hidden="1"/>
    <cellStyle name="Note 2 2 2" xfId="37358" hidden="1"/>
    <cellStyle name="Note 2 2 2" xfId="37432" hidden="1"/>
    <cellStyle name="Note 2 2 2" xfId="37871" hidden="1"/>
    <cellStyle name="Note 2 2 2" xfId="37430" hidden="1"/>
    <cellStyle name="Note 2 2 2" xfId="37872" hidden="1"/>
    <cellStyle name="Note 2 2 2" xfId="37874" hidden="1"/>
    <cellStyle name="Note 2 2 2" xfId="37435" hidden="1"/>
    <cellStyle name="Note 2 2 2" xfId="37433" hidden="1"/>
    <cellStyle name="Note 2 2 2" xfId="37875" hidden="1"/>
    <cellStyle name="Note 2 2 2" xfId="37382" hidden="1"/>
    <cellStyle name="Note 2 2 2" xfId="37431" hidden="1"/>
    <cellStyle name="Note 2 2 2" xfId="37428" hidden="1"/>
    <cellStyle name="Note 2 2 2" xfId="26981" hidden="1"/>
    <cellStyle name="Note 2 2 2" xfId="38156" hidden="1"/>
    <cellStyle name="Note 2 2 2" xfId="38194" hidden="1"/>
    <cellStyle name="Note 2 2 2" xfId="38164" hidden="1"/>
    <cellStyle name="Note 2 2 2" xfId="38181" hidden="1"/>
    <cellStyle name="Note 2 2 2" xfId="38180" hidden="1"/>
    <cellStyle name="Note 2 2 2" xfId="38162" hidden="1"/>
    <cellStyle name="Note 2 2 2" xfId="38183" hidden="1"/>
    <cellStyle name="Note 2 2 2" xfId="38191" hidden="1"/>
    <cellStyle name="Note 2 2 2" xfId="38161" hidden="1"/>
    <cellStyle name="Note 2 2 2" xfId="38184" hidden="1"/>
    <cellStyle name="Note 2 2 2" xfId="38185" hidden="1"/>
    <cellStyle name="Note 2 2 2" xfId="38187" hidden="1"/>
    <cellStyle name="Note 2 2 2" xfId="38190" hidden="1"/>
    <cellStyle name="Note 2 2 2" xfId="38186" hidden="1"/>
    <cellStyle name="Note 2 2 2" xfId="38178" hidden="1"/>
    <cellStyle name="Note 2 2 2" xfId="38160" hidden="1"/>
    <cellStyle name="Note 2 2 2" xfId="38173" hidden="1"/>
    <cellStyle name="Note 2 2 2" xfId="38163" hidden="1"/>
    <cellStyle name="Note 2 2 2" xfId="38182" hidden="1"/>
    <cellStyle name="Note 2 2 2" xfId="38192" hidden="1"/>
    <cellStyle name="Note 2 2 2" xfId="38179" hidden="1"/>
    <cellStyle name="Note 2 2 2" xfId="38166" hidden="1"/>
    <cellStyle name="Note 2 2 2" xfId="38177" hidden="1"/>
    <cellStyle name="Note 2 2 2" xfId="38188" hidden="1"/>
    <cellStyle name="Note 2 2 2" xfId="38197" hidden="1"/>
    <cellStyle name="Note 2 2 2" xfId="38203" hidden="1"/>
    <cellStyle name="Note 2 2 2" xfId="38202" hidden="1"/>
    <cellStyle name="Note 2 2 2" xfId="38210" hidden="1"/>
    <cellStyle name="Note 2 2 2" xfId="38207" hidden="1"/>
    <cellStyle name="Note 2 2 2" xfId="38208" hidden="1"/>
    <cellStyle name="Note 2 2 2" xfId="38212" hidden="1"/>
    <cellStyle name="Note 2 2 2" xfId="38206" hidden="1"/>
    <cellStyle name="Note 2 2 2" xfId="38205" hidden="1"/>
    <cellStyle name="Note 2 2 2" xfId="37974" hidden="1"/>
    <cellStyle name="Note 2 2 2" xfId="37505" hidden="1"/>
    <cellStyle name="Note 2 2 2" xfId="37819" hidden="1"/>
    <cellStyle name="Note 2 2 2" xfId="37707" hidden="1"/>
    <cellStyle name="Note 2 2 2" xfId="37770" hidden="1"/>
    <cellStyle name="Note 2 2 2" xfId="37701" hidden="1"/>
    <cellStyle name="Note 2 2 2" xfId="37820" hidden="1"/>
    <cellStyle name="Note 2 2 2" xfId="38040" hidden="1"/>
    <cellStyle name="Note 2 2 2" xfId="37843" hidden="1"/>
    <cellStyle name="Note 2 2 2" xfId="37859" hidden="1"/>
    <cellStyle name="Note 2 2 2" xfId="37394" hidden="1"/>
    <cellStyle name="Note 2 2 2" xfId="37527" hidden="1"/>
    <cellStyle name="Note 2 2 2" xfId="38000" hidden="1"/>
    <cellStyle name="Note 2 2 2" xfId="37596" hidden="1"/>
    <cellStyle name="Note 2 2 2" xfId="37724" hidden="1"/>
    <cellStyle name="Note 2 2 2" xfId="37850" hidden="1"/>
    <cellStyle name="Note 2 2 2" xfId="37326" hidden="1"/>
    <cellStyle name="Note 2 2 2" xfId="37952" hidden="1"/>
    <cellStyle name="Note 2 2 2" xfId="37477" hidden="1"/>
    <cellStyle name="Note 2 2 2" xfId="37295" hidden="1"/>
    <cellStyle name="Note 2 2 2" xfId="38227" hidden="1"/>
    <cellStyle name="Note 2 2 2" xfId="38135" hidden="1"/>
    <cellStyle name="Note 2 2 2" xfId="37603" hidden="1"/>
    <cellStyle name="Note 2 2 2" xfId="37987" hidden="1"/>
    <cellStyle name="Note 2 2 2" xfId="38217" hidden="1"/>
    <cellStyle name="Note 2 2 2" xfId="37293" hidden="1"/>
    <cellStyle name="Note 2 2 2" xfId="37563" hidden="1"/>
    <cellStyle name="Note 2 2 2" xfId="37481" hidden="1"/>
    <cellStyle name="Note 2 2 2" xfId="37572" hidden="1"/>
    <cellStyle name="Note 2 2 2" xfId="38228" hidden="1"/>
    <cellStyle name="Note 2 2 2" xfId="38231" hidden="1"/>
    <cellStyle name="Note 2 2 2" xfId="38243" hidden="1"/>
    <cellStyle name="Note 2 2 2" xfId="38285" hidden="1"/>
    <cellStyle name="Note 2 2 2" xfId="38252" hidden="1"/>
    <cellStyle name="Note 2 2 2" xfId="38271" hidden="1"/>
    <cellStyle name="Note 2 2 2" xfId="38270" hidden="1"/>
    <cellStyle name="Note 2 2 2" xfId="38250" hidden="1"/>
    <cellStyle name="Note 2 2 2" xfId="38273" hidden="1"/>
    <cellStyle name="Note 2 2 2" xfId="38281" hidden="1"/>
    <cellStyle name="Note 2 2 2" xfId="38249" hidden="1"/>
    <cellStyle name="Note 2 2 2" xfId="38274" hidden="1"/>
    <cellStyle name="Note 2 2 2" xfId="38275" hidden="1"/>
    <cellStyle name="Note 2 2 2" xfId="38277" hidden="1"/>
    <cellStyle name="Note 2 2 2" xfId="38280" hidden="1"/>
    <cellStyle name="Note 2 2 2" xfId="38276" hidden="1"/>
    <cellStyle name="Note 2 2 2" xfId="38266" hidden="1"/>
    <cellStyle name="Note 2 2 2" xfId="38248" hidden="1"/>
    <cellStyle name="Note 2 2 2" xfId="38261" hidden="1"/>
    <cellStyle name="Note 2 2 2" xfId="38251" hidden="1"/>
    <cellStyle name="Note 2 2 2" xfId="38272" hidden="1"/>
    <cellStyle name="Note 2 2 2" xfId="38282" hidden="1"/>
    <cellStyle name="Note 2 2 2" xfId="38267" hidden="1"/>
    <cellStyle name="Note 2 2 2" xfId="38255" hidden="1"/>
    <cellStyle name="Note 2 2 2" xfId="38265" hidden="1"/>
    <cellStyle name="Note 2 2 2" xfId="38278" hidden="1"/>
    <cellStyle name="Note 2 2 2" xfId="38288" hidden="1"/>
    <cellStyle name="Note 2 2 2" xfId="38293" hidden="1"/>
    <cellStyle name="Note 2 2 2" xfId="38292" hidden="1"/>
    <cellStyle name="Note 2 2 2" xfId="38299" hidden="1"/>
    <cellStyle name="Note 2 2 2" xfId="38297" hidden="1"/>
    <cellStyle name="Note 2 2 2" xfId="38298" hidden="1"/>
    <cellStyle name="Note 2 2 2" xfId="38300" hidden="1"/>
    <cellStyle name="Note 2 2 2" xfId="38296" hidden="1"/>
    <cellStyle name="Note 2 2 2" xfId="38295" hidden="1"/>
    <cellStyle name="Note 2 2 2" xfId="37411" hidden="1"/>
    <cellStyle name="Note 2 2 2" xfId="37624" hidden="1"/>
    <cellStyle name="Note 2 2 2" xfId="37837" hidden="1"/>
    <cellStyle name="Note 2 2 2" xfId="37452" hidden="1"/>
    <cellStyle name="Note 2 2 2" xfId="37883" hidden="1"/>
    <cellStyle name="Note 2 2 2" xfId="37365" hidden="1"/>
    <cellStyle name="Note 2 2 2" xfId="37963" hidden="1"/>
    <cellStyle name="Note 2 2 2" xfId="37449" hidden="1"/>
    <cellStyle name="Note 2 2 2" xfId="37841" hidden="1"/>
    <cellStyle name="Note 2 2 2" xfId="37520" hidden="1"/>
    <cellStyle name="Note 2 2 2" xfId="37695" hidden="1"/>
    <cellStyle name="Note 2 2 2" xfId="37519" hidden="1"/>
    <cellStyle name="Note 2 2 2" xfId="37848" hidden="1"/>
    <cellStyle name="Note 2 2 2" xfId="37771" hidden="1"/>
    <cellStyle name="Note 2 2 2" xfId="37511" hidden="1"/>
    <cellStyle name="Note 2 2 2" xfId="37302" hidden="1"/>
    <cellStyle name="Note 2 2 2" xfId="38056" hidden="1"/>
    <cellStyle name="Note 2 2 2" xfId="37597" hidden="1"/>
    <cellStyle name="Note 2 2 2" xfId="38209" hidden="1"/>
    <cellStyle name="Note 2 2 2" xfId="37703" hidden="1"/>
    <cellStyle name="Note 2 2 2" xfId="38118" hidden="1"/>
    <cellStyle name="Note 2 2 2" xfId="37451" hidden="1"/>
    <cellStyle name="Note 2 2 2" xfId="37346" hidden="1"/>
    <cellStyle name="Note 2 2 2" xfId="38024" hidden="1"/>
    <cellStyle name="Note 2 2 2" xfId="37611" hidden="1"/>
    <cellStyle name="Note 2 2 2" xfId="37528" hidden="1"/>
    <cellStyle name="Note 2 2 2" xfId="37653" hidden="1"/>
    <cellStyle name="Note 2 2 2" xfId="37507" hidden="1"/>
    <cellStyle name="Note 2 2 2" xfId="37555" hidden="1"/>
    <cellStyle name="Note 2 2 2" xfId="37881" hidden="1"/>
    <cellStyle name="Note 2 2 2" xfId="37940" hidden="1"/>
    <cellStyle name="Note 2 2 2" xfId="37756" hidden="1"/>
    <cellStyle name="Note 2 2 2" xfId="38323" hidden="1"/>
    <cellStyle name="Note 2 2 2" xfId="38363" hidden="1"/>
    <cellStyle name="Note 2 2 2" xfId="38331" hidden="1"/>
    <cellStyle name="Note 2 2 2" xfId="38349" hidden="1"/>
    <cellStyle name="Note 2 2 2" xfId="38348" hidden="1"/>
    <cellStyle name="Note 2 2 2" xfId="38329" hidden="1"/>
    <cellStyle name="Note 2 2 2" xfId="38351" hidden="1"/>
    <cellStyle name="Note 2 2 2" xfId="38359" hidden="1"/>
    <cellStyle name="Note 2 2 2" xfId="38328" hidden="1"/>
    <cellStyle name="Note 2 2 2" xfId="38352" hidden="1"/>
    <cellStyle name="Note 2 2 2" xfId="38353" hidden="1"/>
    <cellStyle name="Note 2 2 2" xfId="38355" hidden="1"/>
    <cellStyle name="Note 2 2 2" xfId="38358" hidden="1"/>
    <cellStyle name="Note 2 2 2" xfId="38354" hidden="1"/>
    <cellStyle name="Note 2 2 2" xfId="38345" hidden="1"/>
    <cellStyle name="Note 2 2 2" xfId="38327" hidden="1"/>
    <cellStyle name="Note 2 2 2" xfId="38340" hidden="1"/>
    <cellStyle name="Note 2 2 2" xfId="38330" hidden="1"/>
    <cellStyle name="Note 2 2 2" xfId="38350" hidden="1"/>
    <cellStyle name="Note 2 2 2" xfId="38360" hidden="1"/>
    <cellStyle name="Note 2 2 2" xfId="38346" hidden="1"/>
    <cellStyle name="Note 2 2 2" xfId="38334" hidden="1"/>
    <cellStyle name="Note 2 2 2" xfId="38344" hidden="1"/>
    <cellStyle name="Note 2 2 2" xfId="38356" hidden="1"/>
    <cellStyle name="Note 2 2 2" xfId="38366" hidden="1"/>
    <cellStyle name="Note 2 2 2" xfId="38372" hidden="1"/>
    <cellStyle name="Note 2 2 2" xfId="38371" hidden="1"/>
    <cellStyle name="Note 2 2 2" xfId="38380" hidden="1"/>
    <cellStyle name="Note 2 2 2" xfId="38375" hidden="1"/>
    <cellStyle name="Note 2 2 2" xfId="38377" hidden="1"/>
    <cellStyle name="Note 2 2 2" xfId="38381" hidden="1"/>
    <cellStyle name="Note 2 2 2" xfId="38374" hidden="1"/>
    <cellStyle name="Note 2 2 2" xfId="38373" hidden="1"/>
    <cellStyle name="Note 2 2 2" xfId="38307" hidden="1"/>
    <cellStyle name="Note 2 2 2" xfId="38305" hidden="1"/>
    <cellStyle name="Note 2 2 2" xfId="38137" hidden="1"/>
    <cellStyle name="Note 2 2 2" xfId="37289" hidden="1"/>
    <cellStyle name="Note 2 2 2" xfId="37927" hidden="1"/>
    <cellStyle name="Note 2 2 2" xfId="37700" hidden="1"/>
    <cellStyle name="Note 2 2 2" xfId="37958" hidden="1"/>
    <cellStyle name="Note 2 2 2" xfId="38132" hidden="1"/>
    <cellStyle name="Note 2 2 2" xfId="37434" hidden="1"/>
    <cellStyle name="Note 2 2 2" xfId="37333" hidden="1"/>
    <cellStyle name="Note 2 2 2" xfId="37721" hidden="1"/>
    <cellStyle name="Note 2 2 2" xfId="38303" hidden="1"/>
    <cellStyle name="Note 2 2 2" xfId="37665" hidden="1"/>
    <cellStyle name="Note 2 2 2" xfId="37983" hidden="1"/>
    <cellStyle name="Note 2 2 2" xfId="37644" hidden="1"/>
    <cellStyle name="Note 2 2 2" xfId="37824" hidden="1"/>
    <cellStyle name="Note 2 2 2" xfId="37441" hidden="1"/>
    <cellStyle name="Note 2 2 2" xfId="37835" hidden="1"/>
    <cellStyle name="Note 2 2 2" xfId="37571" hidden="1"/>
    <cellStyle name="Note 2 2 2" xfId="37847" hidden="1"/>
    <cellStyle name="Note 2 2 2" xfId="37486" hidden="1"/>
    <cellStyle name="Note 2 2 2" xfId="38232" hidden="1"/>
    <cellStyle name="Note 2 2 2" xfId="37911" hidden="1"/>
    <cellStyle name="Note 2 2 2" xfId="37908" hidden="1"/>
    <cellStyle name="Note 2 2 2" xfId="37569" hidden="1"/>
    <cellStyle name="Note 2 2 2" xfId="37488" hidden="1"/>
    <cellStyle name="Note 2 2 2" xfId="37577" hidden="1"/>
    <cellStyle name="Note 2 2 2" xfId="37840" hidden="1"/>
    <cellStyle name="Note 2 2 2" xfId="38309" hidden="1"/>
    <cellStyle name="Note 2 2 2" xfId="37438" hidden="1"/>
    <cellStyle name="Note 2 2 2" xfId="37853" hidden="1"/>
    <cellStyle name="Note 2 2 2" xfId="38401" hidden="1"/>
    <cellStyle name="Note 2 2 2" xfId="38441" hidden="1"/>
    <cellStyle name="Note 2 2 2" xfId="38409" hidden="1"/>
    <cellStyle name="Note 2 2 2" xfId="38428" hidden="1"/>
    <cellStyle name="Note 2 2 2" xfId="38427" hidden="1"/>
    <cellStyle name="Note 2 2 2" xfId="38407" hidden="1"/>
    <cellStyle name="Note 2 2 2" xfId="38430" hidden="1"/>
    <cellStyle name="Note 2 2 2" xfId="38438" hidden="1"/>
    <cellStyle name="Note 2 2 2" xfId="38406" hidden="1"/>
    <cellStyle name="Note 2 2 2" xfId="38431" hidden="1"/>
    <cellStyle name="Note 2 2 2" xfId="38432" hidden="1"/>
    <cellStyle name="Note 2 2 2" xfId="38434" hidden="1"/>
    <cellStyle name="Note 2 2 2" xfId="38437" hidden="1"/>
    <cellStyle name="Note 2 2 2" xfId="38433" hidden="1"/>
    <cellStyle name="Note 2 2 2" xfId="38424" hidden="1"/>
    <cellStyle name="Note 2 2 2" xfId="38405" hidden="1"/>
    <cellStyle name="Note 2 2 2" xfId="38418" hidden="1"/>
    <cellStyle name="Note 2 2 2" xfId="38408" hidden="1"/>
    <cellStyle name="Note 2 2 2" xfId="38429" hidden="1"/>
    <cellStyle name="Note 2 2 2" xfId="38439" hidden="1"/>
    <cellStyle name="Note 2 2 2" xfId="38425" hidden="1"/>
    <cellStyle name="Note 2 2 2" xfId="38412" hidden="1"/>
    <cellStyle name="Note 2 2 2" xfId="38422" hidden="1"/>
    <cellStyle name="Note 2 2 2" xfId="38435" hidden="1"/>
    <cellStyle name="Note 2 2 2" xfId="38444" hidden="1"/>
    <cellStyle name="Note 2 2 2" xfId="38448" hidden="1"/>
    <cellStyle name="Note 2 2 2" xfId="38447" hidden="1"/>
    <cellStyle name="Note 2 2 2" xfId="38454" hidden="1"/>
    <cellStyle name="Note 2 2 2" xfId="38451" hidden="1"/>
    <cellStyle name="Note 2 2 2" xfId="38452" hidden="1"/>
    <cellStyle name="Note 2 2 2" xfId="38455" hidden="1"/>
    <cellStyle name="Note 2 2 2" xfId="38450" hidden="1"/>
    <cellStyle name="Note 2 2 2" xfId="38449" hidden="1"/>
    <cellStyle name="Note 2 2 2" xfId="37639" hidden="1"/>
    <cellStyle name="Note 2 2 2" xfId="37914" hidden="1"/>
    <cellStyle name="Note 2 2 2" xfId="37961" hidden="1"/>
    <cellStyle name="Note 2 2 2" xfId="38379" hidden="1"/>
    <cellStyle name="Note 2 2 2" xfId="37893" hidden="1"/>
    <cellStyle name="Note 2 2 2" xfId="37884" hidden="1"/>
    <cellStyle name="Note 2 2 2" xfId="37609" hidden="1"/>
    <cellStyle name="Note 2 2 2" xfId="38469" hidden="1"/>
    <cellStyle name="Note 2 2 2" xfId="38233" hidden="1"/>
    <cellStyle name="Note 2 2 2" xfId="37643" hidden="1"/>
    <cellStyle name="Note 2 2 2" xfId="37775" hidden="1"/>
    <cellStyle name="Note 2 2 2" xfId="38464" hidden="1"/>
    <cellStyle name="Note 2 2 2" xfId="37412" hidden="1"/>
    <cellStyle name="Note 2 2 2" xfId="37702" hidden="1"/>
    <cellStyle name="Note 2 2 2" xfId="37996" hidden="1"/>
    <cellStyle name="Note 2 2 2" xfId="37469" hidden="1"/>
    <cellStyle name="Note 2 2 2" xfId="37868" hidden="1"/>
    <cellStyle name="Note 2 2 2" xfId="37461" hidden="1"/>
    <cellStyle name="Note 2 2 2" xfId="38124" hidden="1"/>
    <cellStyle name="Note 2 2 2" xfId="37323" hidden="1"/>
    <cellStyle name="Note 2 2 2" xfId="37443" hidden="1"/>
    <cellStyle name="Note 2 2 2" xfId="37896" hidden="1"/>
    <cellStyle name="Note 2 2 2" xfId="37363" hidden="1"/>
    <cellStyle name="Note 2 2 2" xfId="37348" hidden="1"/>
    <cellStyle name="Note 2 2 2" xfId="38038" hidden="1"/>
    <cellStyle name="Note 2 2 2" xfId="37300" hidden="1"/>
    <cellStyle name="Note 2 2 2" xfId="37839" hidden="1"/>
    <cellStyle name="Note 2 2 2" xfId="38012" hidden="1"/>
    <cellStyle name="Note 2 2 2" xfId="37827" hidden="1"/>
    <cellStyle name="Note 2 2 2" xfId="37719" hidden="1"/>
    <cellStyle name="Note 2 2 2" xfId="37580" hidden="1"/>
    <cellStyle name="Note 2 2 2" xfId="37705" hidden="1"/>
    <cellStyle name="Note 2 2 2" xfId="38484" hidden="1"/>
    <cellStyle name="Note 2 2 2" xfId="38527" hidden="1"/>
    <cellStyle name="Note 2 2 2" xfId="38492" hidden="1"/>
    <cellStyle name="Note 2 2 2" xfId="38511" hidden="1"/>
    <cellStyle name="Note 2 2 2" xfId="38510" hidden="1"/>
    <cellStyle name="Note 2 2 2" xfId="38490" hidden="1"/>
    <cellStyle name="Note 2 2 2" xfId="38514" hidden="1"/>
    <cellStyle name="Note 2 2 2" xfId="38523" hidden="1"/>
    <cellStyle name="Note 2 2 2" xfId="38489" hidden="1"/>
    <cellStyle name="Note 2 2 2" xfId="38515" hidden="1"/>
    <cellStyle name="Note 2 2 2" xfId="38516" hidden="1"/>
    <cellStyle name="Note 2 2 2" xfId="38518" hidden="1"/>
    <cellStyle name="Note 2 2 2" xfId="38522" hidden="1"/>
    <cellStyle name="Note 2 2 2" xfId="38517" hidden="1"/>
    <cellStyle name="Note 2 2 2" xfId="38507" hidden="1"/>
    <cellStyle name="Note 2 2 2" xfId="38488" hidden="1"/>
    <cellStyle name="Note 2 2 2" xfId="38502" hidden="1"/>
    <cellStyle name="Note 2 2 2" xfId="38491" hidden="1"/>
    <cellStyle name="Note 2 2 2" xfId="38512" hidden="1"/>
    <cellStyle name="Note 2 2 2" xfId="38524" hidden="1"/>
    <cellStyle name="Note 2 2 2" xfId="38508" hidden="1"/>
    <cellStyle name="Note 2 2 2" xfId="38495" hidden="1"/>
    <cellStyle name="Note 2 2 2" xfId="38506" hidden="1"/>
    <cellStyle name="Note 2 2 2" xfId="38520" hidden="1"/>
    <cellStyle name="Note 2 2 2" xfId="38530" hidden="1"/>
    <cellStyle name="Note 2 2 2" xfId="38535" hidden="1"/>
    <cellStyle name="Note 2 2 2" xfId="38534" hidden="1"/>
    <cellStyle name="Note 2 2 2" xfId="38541" hidden="1"/>
    <cellStyle name="Note 2 2 2" xfId="38538" hidden="1"/>
    <cellStyle name="Note 2 2 2" xfId="38539" hidden="1"/>
    <cellStyle name="Note 2 2 2" xfId="38542" hidden="1"/>
    <cellStyle name="Note 2 2 2" xfId="38537" hidden="1"/>
    <cellStyle name="Note 2 2 2" xfId="38536" hidden="1"/>
    <cellStyle name="Note 2 2 2" xfId="37955" hidden="1"/>
    <cellStyle name="Note 2 2 2" xfId="38552" hidden="1"/>
    <cellStyle name="Note 2 2 2" xfId="37652" hidden="1"/>
    <cellStyle name="Note 2 2 2" xfId="37416" hidden="1"/>
    <cellStyle name="Note 2 2 2" xfId="37427" hidden="1"/>
    <cellStyle name="Note 2 2 2" xfId="37778" hidden="1"/>
    <cellStyle name="Note 2 2 2" xfId="37909" hidden="1"/>
    <cellStyle name="Note 2 2 2" xfId="37588" hidden="1"/>
    <cellStyle name="Note 2 2 2" xfId="37710" hidden="1"/>
    <cellStyle name="Note 2 2 2" xfId="37815" hidden="1"/>
    <cellStyle name="Note 2 2 2" xfId="37513" hidden="1"/>
    <cellStyle name="Note 2 2 2" xfId="37854" hidden="1"/>
    <cellStyle name="Note 2 2 2" xfId="37457" hidden="1"/>
    <cellStyle name="Note 2 2 2" xfId="37638" hidden="1"/>
    <cellStyle name="Note 2 2 2" xfId="37960" hidden="1"/>
    <cellStyle name="Note 2 2 2" xfId="38235" hidden="1"/>
    <cellStyle name="Note 2 2 2" xfId="37366" hidden="1"/>
    <cellStyle name="Note 2 2 2" xfId="37693" hidden="1"/>
    <cellStyle name="Note 2 2 2" xfId="37459" hidden="1"/>
    <cellStyle name="Note 2 2 2" xfId="38112" hidden="1"/>
    <cellStyle name="Note 2 2 2" xfId="37568" hidden="1"/>
    <cellStyle name="Note 2 2 2" xfId="37904" hidden="1"/>
    <cellStyle name="Note 2 2 2" xfId="37414" hidden="1"/>
    <cellStyle name="Note 2 2 2" xfId="37694" hidden="1"/>
    <cellStyle name="Note 2 2 2" xfId="37336" hidden="1"/>
    <cellStyle name="Note 2 2 2" xfId="37390" hidden="1"/>
    <cellStyle name="Note 2 2 2" xfId="37981" hidden="1"/>
    <cellStyle name="Note 2 2 2" xfId="37898" hidden="1"/>
    <cellStyle name="Note 2 2 2" xfId="37425" hidden="1"/>
    <cellStyle name="Note 2 2 2" xfId="38142" hidden="1"/>
    <cellStyle name="Note 2 2 2" xfId="38555" hidden="1"/>
    <cellStyle name="Note 2 2 2" xfId="38570" hidden="1"/>
    <cellStyle name="Note 2 2 2" xfId="38607" hidden="1"/>
    <cellStyle name="Note 2 2 2" xfId="38578" hidden="1"/>
    <cellStyle name="Note 2 2 2" xfId="38594" hidden="1"/>
    <cellStyle name="Note 2 2 2" xfId="38593" hidden="1"/>
    <cellStyle name="Note 2 2 2" xfId="38576" hidden="1"/>
    <cellStyle name="Note 2 2 2" xfId="38596" hidden="1"/>
    <cellStyle name="Note 2 2 2" xfId="38604" hidden="1"/>
    <cellStyle name="Note 2 2 2" xfId="38575" hidden="1"/>
    <cellStyle name="Note 2 2 2" xfId="38597" hidden="1"/>
    <cellStyle name="Note 2 2 2" xfId="38598" hidden="1"/>
    <cellStyle name="Note 2 2 2" xfId="38600" hidden="1"/>
    <cellStyle name="Note 2 2 2" xfId="38603" hidden="1"/>
    <cellStyle name="Note 2 2 2" xfId="38599" hidden="1"/>
    <cellStyle name="Note 2 2 2" xfId="38591" hidden="1"/>
    <cellStyle name="Note 2 2 2" xfId="38574" hidden="1"/>
    <cellStyle name="Note 2 2 2" xfId="38586" hidden="1"/>
    <cellStyle name="Note 2 2 2" xfId="38577" hidden="1"/>
    <cellStyle name="Note 2 2 2" xfId="38595" hidden="1"/>
    <cellStyle name="Note 2 2 2" xfId="38605" hidden="1"/>
    <cellStyle name="Note 2 2 2" xfId="38592" hidden="1"/>
    <cellStyle name="Note 2 2 2" xfId="38580" hidden="1"/>
    <cellStyle name="Note 2 2 2" xfId="38590" hidden="1"/>
    <cellStyle name="Note 2 2 2" xfId="38601" hidden="1"/>
    <cellStyle name="Note 2 2 2" xfId="38610" hidden="1"/>
    <cellStyle name="Note 2 2 2" xfId="38614" hidden="1"/>
    <cellStyle name="Note 2 2 2" xfId="38613" hidden="1"/>
    <cellStyle name="Note 2 2 2" xfId="38621" hidden="1"/>
    <cellStyle name="Note 2 2 2" xfId="38617" hidden="1"/>
    <cellStyle name="Note 2 2 2" xfId="38619" hidden="1"/>
    <cellStyle name="Note 2 2 2" xfId="38622" hidden="1"/>
    <cellStyle name="Note 2 2 2" xfId="38616" hidden="1"/>
    <cellStyle name="Note 2 2 2" xfId="38615" hidden="1"/>
    <cellStyle name="Note 2 2 2" xfId="37784" hidden="1"/>
    <cellStyle name="Note 2 2 2" xfId="38387" hidden="1"/>
    <cellStyle name="Note 2 2 2" xfId="37799" hidden="1"/>
    <cellStyle name="Note 2 2 2" xfId="37377" hidden="1"/>
    <cellStyle name="Note 2 2 2" xfId="37809" hidden="1"/>
    <cellStyle name="Note 2 2 2" xfId="37954" hidden="1"/>
    <cellStyle name="Note 2 2 2" xfId="37669" hidden="1"/>
    <cellStyle name="Note 2 2 2" xfId="37888" hidden="1"/>
    <cellStyle name="Note 2 2 2" xfId="37623" hidden="1"/>
    <cellStyle name="Note 2 2 2" xfId="37753" hidden="1"/>
    <cellStyle name="Note 2 2 2" xfId="38314" hidden="1"/>
    <cellStyle name="Note 2 2 2" xfId="38134" hidden="1"/>
    <cellStyle name="Note 2 2 2" xfId="37533" hidden="1"/>
    <cellStyle name="Note 2 2 2" xfId="38456" hidden="1"/>
    <cellStyle name="Note 2 2 2" xfId="37448" hidden="1"/>
    <cellStyle name="Note 2 2 2" xfId="38498" hidden="1"/>
    <cellStyle name="Note 2 2 2" xfId="37437" hidden="1"/>
    <cellStyle name="Note 2 2 2" xfId="37696" hidden="1"/>
    <cellStyle name="Note 2 2 2" xfId="38460" hidden="1"/>
    <cellStyle name="Note 2 2 2" xfId="37525" hidden="1"/>
    <cellStyle name="Note 2 2 2" xfId="37688" hidden="1"/>
    <cellStyle name="Note 2 2 2" xfId="37347" hidden="1"/>
    <cellStyle name="Note 2 2 2" xfId="37595" hidden="1"/>
    <cellStyle name="Note 2 2 2" xfId="37418" hidden="1"/>
    <cellStyle name="Note 2 2 2" xfId="37607" hidden="1"/>
    <cellStyle name="Note 2 2 2" xfId="37849" hidden="1"/>
    <cellStyle name="Note 2 2 2" xfId="38213" hidden="1"/>
    <cellStyle name="Note 2 2 2" xfId="37816" hidden="1"/>
    <cellStyle name="Note 2 2 2" xfId="37915" hidden="1"/>
    <cellStyle name="Note 2 2 2" xfId="37956" hidden="1"/>
    <cellStyle name="Note 2 2 2" xfId="37374" hidden="1"/>
    <cellStyle name="Note 2 2 2" xfId="38627" hidden="1"/>
    <cellStyle name="Note 2 2 2" xfId="38635" hidden="1"/>
    <cellStyle name="Note 2 2 2" xfId="38669" hidden="1"/>
    <cellStyle name="Note 2 2 2" xfId="38643" hidden="1"/>
    <cellStyle name="Note 2 2 2" xfId="38656" hidden="1"/>
    <cellStyle name="Note 2 2 2" xfId="38655" hidden="1"/>
    <cellStyle name="Note 2 2 2" xfId="38641" hidden="1"/>
    <cellStyle name="Note 2 2 2" xfId="38658" hidden="1"/>
    <cellStyle name="Note 2 2 2" xfId="38666" hidden="1"/>
    <cellStyle name="Note 2 2 2" xfId="38640" hidden="1"/>
    <cellStyle name="Note 2 2 2" xfId="38659" hidden="1"/>
    <cellStyle name="Note 2 2 2" xfId="38660" hidden="1"/>
    <cellStyle name="Note 2 2 2" xfId="38662" hidden="1"/>
    <cellStyle name="Note 2 2 2" xfId="38665" hidden="1"/>
    <cellStyle name="Note 2 2 2" xfId="38661" hidden="1"/>
    <cellStyle name="Note 2 2 2" xfId="38653" hidden="1"/>
    <cellStyle name="Note 2 2 2" xfId="38639" hidden="1"/>
    <cellStyle name="Note 2 2 2" xfId="38649" hidden="1"/>
    <cellStyle name="Note 2 2 2" xfId="38642" hidden="1"/>
    <cellStyle name="Note 2 2 2" xfId="38657" hidden="1"/>
    <cellStyle name="Note 2 2 2" xfId="38667" hidden="1"/>
    <cellStyle name="Note 2 2 2" xfId="38654" hidden="1"/>
    <cellStyle name="Note 2 2 2" xfId="38645" hidden="1"/>
    <cellStyle name="Note 2 2 2" xfId="38652" hidden="1"/>
    <cellStyle name="Note 2 2 2" xfId="38663" hidden="1"/>
    <cellStyle name="Note 2 2 2" xfId="38672" hidden="1"/>
    <cellStyle name="Note 2 2 2" xfId="38676" hidden="1"/>
    <cellStyle name="Note 2 2 2" xfId="38675" hidden="1"/>
    <cellStyle name="Note 2 2 2" xfId="38681" hidden="1"/>
    <cellStyle name="Note 2 2 2" xfId="38679" hidden="1"/>
    <cellStyle name="Note 2 2 2" xfId="38680" hidden="1"/>
    <cellStyle name="Note 2 2 2" xfId="38682" hidden="1"/>
    <cellStyle name="Note 2 2 2" xfId="38678" hidden="1"/>
    <cellStyle name="Note 2 2 2" xfId="38677" hidden="1"/>
    <cellStyle name="Note 2 2 2" xfId="35982" hidden="1"/>
    <cellStyle name="Note 2 2 2" xfId="37415" hidden="1"/>
    <cellStyle name="Note 2 2 2" xfId="26983" hidden="1"/>
    <cellStyle name="Note 2 2 2" xfId="24088" hidden="1"/>
    <cellStyle name="Note 2 2 2" xfId="6002" hidden="1"/>
    <cellStyle name="Note 2 2 2" xfId="6610" hidden="1"/>
    <cellStyle name="Note 2 2 2" xfId="26292" hidden="1"/>
    <cellStyle name="Note 2 2 2" xfId="35849" hidden="1"/>
    <cellStyle name="Note 2 2 2" xfId="35854" hidden="1"/>
    <cellStyle name="Note 2 2 2" xfId="25570" hidden="1"/>
    <cellStyle name="Note 2 2 2" xfId="26302" hidden="1"/>
    <cellStyle name="Note 2 2 2" xfId="7182" hidden="1"/>
    <cellStyle name="Note 2 2 2" xfId="6511" hidden="1"/>
    <cellStyle name="Note 2 2 2" xfId="5799" hidden="1"/>
    <cellStyle name="Note 2 2 2" xfId="18122" hidden="1"/>
    <cellStyle name="Note 2 2 2" xfId="27517" hidden="1"/>
    <cellStyle name="Note 2 2 2" xfId="6147" hidden="1"/>
    <cellStyle name="Note 2 2 2" xfId="10728" hidden="1"/>
    <cellStyle name="Note 2 2 2" xfId="32012" hidden="1"/>
    <cellStyle name="Note 2 2 2" xfId="12191" hidden="1"/>
    <cellStyle name="Note 2 2 2" xfId="30724" hidden="1"/>
    <cellStyle name="Note 2 2 2" xfId="19018" hidden="1"/>
    <cellStyle name="Note 2 2 2" xfId="18050" hidden="1"/>
    <cellStyle name="Note 2 2 2" xfId="6955" hidden="1"/>
    <cellStyle name="Note 2 2 2" xfId="24077" hidden="1"/>
    <cellStyle name="Note 2 2 2" xfId="6254" hidden="1"/>
    <cellStyle name="Note 2 2 2" xfId="13653" hidden="1"/>
    <cellStyle name="Note 2 2 2" xfId="34540" hidden="1"/>
    <cellStyle name="Note 2 2 2" xfId="30028" hidden="1"/>
    <cellStyle name="Note 2 2 2" xfId="30029" hidden="1"/>
    <cellStyle name="Note 2 2 2" xfId="7010" hidden="1"/>
    <cellStyle name="Note 2 2 2" xfId="5966" hidden="1"/>
    <cellStyle name="Note 2 2 2" xfId="6434" hidden="1"/>
    <cellStyle name="Note 2 2 2" xfId="6183" hidden="1"/>
    <cellStyle name="Note 2 2 2" xfId="16879" hidden="1"/>
    <cellStyle name="Note 2 2 2" xfId="35839" hidden="1"/>
    <cellStyle name="Note 2 2 2" xfId="6403" hidden="1"/>
    <cellStyle name="Note 2 2 2" xfId="34587" hidden="1"/>
    <cellStyle name="Note 2 2 2" xfId="10904" hidden="1"/>
    <cellStyle name="Note 2 2 2" xfId="9208" hidden="1"/>
    <cellStyle name="Note 2 2 2" xfId="18320" hidden="1"/>
    <cellStyle name="Note 2 2 2" xfId="9199" hidden="1"/>
    <cellStyle name="Note 2 2 2" xfId="20791" hidden="1"/>
    <cellStyle name="Note 2 2 2" xfId="6093" hidden="1"/>
    <cellStyle name="Note 2 2 2" xfId="5712" hidden="1"/>
    <cellStyle name="Note 2 2 2" xfId="30041" hidden="1"/>
    <cellStyle name="Note 2 2 2" xfId="22637" hidden="1"/>
    <cellStyle name="Note 2 2 2" xfId="6603" hidden="1"/>
    <cellStyle name="Note 2 2 2" xfId="7391" hidden="1"/>
    <cellStyle name="Note 2 2 2" xfId="5911" hidden="1"/>
    <cellStyle name="Note 2 2 2" xfId="28519" hidden="1"/>
    <cellStyle name="Note 2 2 2" xfId="28993" hidden="1"/>
    <cellStyle name="Note 2 2 2" xfId="6168" hidden="1"/>
    <cellStyle name="Note 2 2 2" xfId="18152" hidden="1"/>
    <cellStyle name="Note 2 2 2" xfId="6311" hidden="1"/>
    <cellStyle name="Note 2 2 2" xfId="32992" hidden="1"/>
    <cellStyle name="Note 2 2 2" xfId="28753" hidden="1"/>
    <cellStyle name="Note 2 2 2" xfId="31495" hidden="1"/>
    <cellStyle name="Note 2 2 2" xfId="27054" hidden="1"/>
    <cellStyle name="Note 2 2 2" xfId="6841" hidden="1"/>
    <cellStyle name="Note 2 2 2" xfId="30044" hidden="1"/>
    <cellStyle name="Note 2 2 2" xfId="34532" hidden="1"/>
    <cellStyle name="Note 2 2 2" xfId="21116" hidden="1"/>
    <cellStyle name="Note 2 2 2" xfId="5742" hidden="1"/>
    <cellStyle name="Note 2 2 2" xfId="6650" hidden="1"/>
    <cellStyle name="Note 2 2 2" xfId="39039" hidden="1"/>
    <cellStyle name="Note 2 2 2" xfId="39189" hidden="1"/>
    <cellStyle name="Note 2 2 2" xfId="39194" hidden="1"/>
    <cellStyle name="Note 2 2 2" xfId="39195" hidden="1"/>
    <cellStyle name="Note 2 2 2" xfId="39213" hidden="1"/>
    <cellStyle name="Note 2 2 2" xfId="39198" hidden="1"/>
    <cellStyle name="Note 2 2 2" xfId="39199" hidden="1"/>
    <cellStyle name="Note 2 2 2" xfId="39206" hidden="1"/>
    <cellStyle name="Note 2 2 2" xfId="39393" hidden="1"/>
    <cellStyle name="Note 2 2 2" xfId="39430" hidden="1"/>
    <cellStyle name="Note 2 2 2" xfId="39233" hidden="1"/>
    <cellStyle name="Note 2 2 2" xfId="39219" hidden="1"/>
    <cellStyle name="Note 2 2 2" xfId="39223" hidden="1"/>
    <cellStyle name="Note 2 2 2" xfId="39432" hidden="1"/>
    <cellStyle name="Note 2 2 2" xfId="39215" hidden="1"/>
    <cellStyle name="Note 2 2 2" xfId="39424" hidden="1"/>
    <cellStyle name="Note 2 2 2" xfId="39427" hidden="1"/>
    <cellStyle name="Note 2 2 2" xfId="39224" hidden="1"/>
    <cellStyle name="Note 2 2 2" xfId="39218" hidden="1"/>
    <cellStyle name="Note 2 2 2" xfId="39449" hidden="1"/>
    <cellStyle name="Note 2 2 2" xfId="39454" hidden="1"/>
    <cellStyle name="Note 2 2 2" xfId="39451" hidden="1"/>
    <cellStyle name="Note 2 2 2" xfId="39452" hidden="1"/>
    <cellStyle name="Note 2 2 2" xfId="39446" hidden="1"/>
    <cellStyle name="Note 2 2 2" xfId="39441" hidden="1"/>
    <cellStyle name="Note 2 2 2" xfId="39448" hidden="1"/>
    <cellStyle name="Note 2 2 2" xfId="39444" hidden="1"/>
    <cellStyle name="Note 2 2 2" xfId="39440" hidden="1"/>
    <cellStyle name="Note 2 2 2" xfId="39453" hidden="1"/>
    <cellStyle name="Note 2 2 2" xfId="39456" hidden="1"/>
    <cellStyle name="Note 2 2 2" xfId="39460" hidden="1"/>
    <cellStyle name="Note 2 2 2" xfId="39475" hidden="1"/>
    <cellStyle name="Note 2 2 2" xfId="39516" hidden="1"/>
    <cellStyle name="Note 2 2 2" xfId="39484" hidden="1"/>
    <cellStyle name="Note 2 2 2" xfId="39503" hidden="1"/>
    <cellStyle name="Note 2 2 2" xfId="39502" hidden="1"/>
    <cellStyle name="Note 2 2 2" xfId="39482" hidden="1"/>
    <cellStyle name="Note 2 2 2" xfId="39505" hidden="1"/>
    <cellStyle name="Note 2 2 2" xfId="39513" hidden="1"/>
    <cellStyle name="Note 2 2 2" xfId="39481" hidden="1"/>
    <cellStyle name="Note 2 2 2" xfId="39506" hidden="1"/>
    <cellStyle name="Note 2 2 2" xfId="39507" hidden="1"/>
    <cellStyle name="Note 2 2 2" xfId="39509" hidden="1"/>
    <cellStyle name="Note 2 2 2" xfId="39512" hidden="1"/>
    <cellStyle name="Note 2 2 2" xfId="39508" hidden="1"/>
    <cellStyle name="Note 2 2 2" xfId="39500" hidden="1"/>
    <cellStyle name="Note 2 2 2" xfId="39480" hidden="1"/>
    <cellStyle name="Note 2 2 2" xfId="39494" hidden="1"/>
    <cellStyle name="Note 2 2 2" xfId="39483" hidden="1"/>
    <cellStyle name="Note 2 2 2" xfId="39504" hidden="1"/>
    <cellStyle name="Note 2 2 2" xfId="39514" hidden="1"/>
    <cellStyle name="Note 2 2 2" xfId="39501" hidden="1"/>
    <cellStyle name="Note 2 2 2" xfId="39487" hidden="1"/>
    <cellStyle name="Note 2 2 2" xfId="39498" hidden="1"/>
    <cellStyle name="Note 2 2 2" xfId="39510" hidden="1"/>
    <cellStyle name="Note 2 2 2" xfId="39519" hidden="1"/>
    <cellStyle name="Note 2 2 2" xfId="39524" hidden="1"/>
    <cellStyle name="Note 2 2 2" xfId="39523" hidden="1"/>
    <cellStyle name="Note 2 2 2" xfId="39531" hidden="1"/>
    <cellStyle name="Note 2 2 2" xfId="39527" hidden="1"/>
    <cellStyle name="Note 2 2 2" xfId="39528" hidden="1"/>
    <cellStyle name="Note 2 2 2" xfId="39532" hidden="1"/>
    <cellStyle name="Note 2 2 2" xfId="39526" hidden="1"/>
    <cellStyle name="Note 2 2 2" xfId="39525" hidden="1"/>
    <cellStyle name="Note 2 2 2" xfId="39036" hidden="1"/>
    <cellStyle name="Note 2 2 2" xfId="39358" hidden="1"/>
    <cellStyle name="Note 2 2 2" xfId="39326" hidden="1"/>
    <cellStyle name="Note 2 2 2" xfId="39564" hidden="1"/>
    <cellStyle name="Note 2 2 2" xfId="39548" hidden="1"/>
    <cellStyle name="Note 2 2 2" xfId="38790" hidden="1"/>
    <cellStyle name="Note 2 2 2" xfId="39465" hidden="1"/>
    <cellStyle name="Note 2 2 2" xfId="39325" hidden="1"/>
    <cellStyle name="Note 2 2 2" xfId="38777" hidden="1"/>
    <cellStyle name="Note 2 2 2" xfId="39047" hidden="1"/>
    <cellStyle name="Note 2 2 2" xfId="39302" hidden="1"/>
    <cellStyle name="Note 2 2 2" xfId="39013" hidden="1"/>
    <cellStyle name="Note 2 2 2" xfId="38785" hidden="1"/>
    <cellStyle name="Note 2 2 2" xfId="22595" hidden="1"/>
    <cellStyle name="Note 2 2 2" xfId="38855" hidden="1"/>
    <cellStyle name="Note 2 2 2" xfId="38787" hidden="1"/>
    <cellStyle name="Note 2 2 2" xfId="38860" hidden="1"/>
    <cellStyle name="Note 2 2 2" xfId="39303" hidden="1"/>
    <cellStyle name="Note 2 2 2" xfId="39077" hidden="1"/>
    <cellStyle name="Note 2 2 2" xfId="38775" hidden="1"/>
    <cellStyle name="Note 2 2 2" xfId="38848" hidden="1"/>
    <cellStyle name="Note 2 2 2" xfId="39295" hidden="1"/>
    <cellStyle name="Note 2 2 2" xfId="38846" hidden="1"/>
    <cellStyle name="Note 2 2 2" xfId="39296" hidden="1"/>
    <cellStyle name="Note 2 2 2" xfId="39298" hidden="1"/>
    <cellStyle name="Note 2 2 2" xfId="38851" hidden="1"/>
    <cellStyle name="Note 2 2 2" xfId="38849" hidden="1"/>
    <cellStyle name="Note 2 2 2" xfId="39299" hidden="1"/>
    <cellStyle name="Note 2 2 2" xfId="38799" hidden="1"/>
    <cellStyle name="Note 2 2 2" xfId="38847" hidden="1"/>
    <cellStyle name="Note 2 2 2" xfId="38844" hidden="1"/>
    <cellStyle name="Note 2 2 2" xfId="28567" hidden="1"/>
    <cellStyle name="Note 2 2 2" xfId="39579" hidden="1"/>
    <cellStyle name="Note 2 2 2" xfId="39617" hidden="1"/>
    <cellStyle name="Note 2 2 2" xfId="39587" hidden="1"/>
    <cellStyle name="Note 2 2 2" xfId="39604" hidden="1"/>
    <cellStyle name="Note 2 2 2" xfId="39603" hidden="1"/>
    <cellStyle name="Note 2 2 2" xfId="39585" hidden="1"/>
    <cellStyle name="Note 2 2 2" xfId="39606" hidden="1"/>
    <cellStyle name="Note 2 2 2" xfId="39614" hidden="1"/>
    <cellStyle name="Note 2 2 2" xfId="39584" hidden="1"/>
    <cellStyle name="Note 2 2 2" xfId="39607" hidden="1"/>
    <cellStyle name="Note 2 2 2" xfId="39608" hidden="1"/>
    <cellStyle name="Note 2 2 2" xfId="39610" hidden="1"/>
    <cellStyle name="Note 2 2 2" xfId="39613" hidden="1"/>
    <cellStyle name="Note 2 2 2" xfId="39609" hidden="1"/>
    <cellStyle name="Note 2 2 2" xfId="39601" hidden="1"/>
    <cellStyle name="Note 2 2 2" xfId="39583" hidden="1"/>
    <cellStyle name="Note 2 2 2" xfId="39596" hidden="1"/>
    <cellStyle name="Note 2 2 2" xfId="39586" hidden="1"/>
    <cellStyle name="Note 2 2 2" xfId="39605" hidden="1"/>
    <cellStyle name="Note 2 2 2" xfId="39615" hidden="1"/>
    <cellStyle name="Note 2 2 2" xfId="39602" hidden="1"/>
    <cellStyle name="Note 2 2 2" xfId="39589" hidden="1"/>
    <cellStyle name="Note 2 2 2" xfId="39600" hidden="1"/>
    <cellStyle name="Note 2 2 2" xfId="39611" hidden="1"/>
    <cellStyle name="Note 2 2 2" xfId="39620" hidden="1"/>
    <cellStyle name="Note 2 2 2" xfId="39626" hidden="1"/>
    <cellStyle name="Note 2 2 2" xfId="39625" hidden="1"/>
    <cellStyle name="Note 2 2 2" xfId="39633" hidden="1"/>
    <cellStyle name="Note 2 2 2" xfId="39630" hidden="1"/>
    <cellStyle name="Note 2 2 2" xfId="39631" hidden="1"/>
    <cellStyle name="Note 2 2 2" xfId="39635" hidden="1"/>
    <cellStyle name="Note 2 2 2" xfId="39629" hidden="1"/>
    <cellStyle name="Note 2 2 2" xfId="39628" hidden="1"/>
    <cellStyle name="Note 2 2 2" xfId="39398" hidden="1"/>
    <cellStyle name="Note 2 2 2" xfId="38922" hidden="1"/>
    <cellStyle name="Note 2 2 2" xfId="39242" hidden="1"/>
    <cellStyle name="Note 2 2 2" xfId="39127" hidden="1"/>
    <cellStyle name="Note 2 2 2" xfId="39192" hidden="1"/>
    <cellStyle name="Note 2 2 2" xfId="39121" hidden="1"/>
    <cellStyle name="Note 2 2 2" xfId="39243" hidden="1"/>
    <cellStyle name="Note 2 2 2" xfId="39463" hidden="1"/>
    <cellStyle name="Note 2 2 2" xfId="39267" hidden="1"/>
    <cellStyle name="Note 2 2 2" xfId="39283" hidden="1"/>
    <cellStyle name="Note 2 2 2" xfId="38811" hidden="1"/>
    <cellStyle name="Note 2 2 2" xfId="38945" hidden="1"/>
    <cellStyle name="Note 2 2 2" xfId="39423" hidden="1"/>
    <cellStyle name="Note 2 2 2" xfId="39015" hidden="1"/>
    <cellStyle name="Note 2 2 2" xfId="39145" hidden="1"/>
    <cellStyle name="Note 2 2 2" xfId="39274" hidden="1"/>
    <cellStyle name="Note 2 2 2" xfId="38743" hidden="1"/>
    <cellStyle name="Note 2 2 2" xfId="39376" hidden="1"/>
    <cellStyle name="Note 2 2 2" xfId="38894" hidden="1"/>
    <cellStyle name="Note 2 2 2" xfId="38714" hidden="1"/>
    <cellStyle name="Note 2 2 2" xfId="39650" hidden="1"/>
    <cellStyle name="Note 2 2 2" xfId="39558" hidden="1"/>
    <cellStyle name="Note 2 2 2" xfId="39023" hidden="1"/>
    <cellStyle name="Note 2 2 2" xfId="39410" hidden="1"/>
    <cellStyle name="Note 2 2 2" xfId="39640" hidden="1"/>
    <cellStyle name="Note 2 2 2" xfId="38712" hidden="1"/>
    <cellStyle name="Note 2 2 2" xfId="38981" hidden="1"/>
    <cellStyle name="Note 2 2 2" xfId="38898" hidden="1"/>
    <cellStyle name="Note 2 2 2" xfId="38990" hidden="1"/>
    <cellStyle name="Note 2 2 2" xfId="39651" hidden="1"/>
    <cellStyle name="Note 2 2 2" xfId="39655" hidden="1"/>
    <cellStyle name="Note 2 2 2" xfId="39667" hidden="1"/>
    <cellStyle name="Note 2 2 2" xfId="39709" hidden="1"/>
    <cellStyle name="Note 2 2 2" xfId="39676" hidden="1"/>
    <cellStyle name="Note 2 2 2" xfId="39695" hidden="1"/>
    <cellStyle name="Note 2 2 2" xfId="39694" hidden="1"/>
    <cellStyle name="Note 2 2 2" xfId="39674" hidden="1"/>
    <cellStyle name="Note 2 2 2" xfId="39697" hidden="1"/>
    <cellStyle name="Note 2 2 2" xfId="39705" hidden="1"/>
    <cellStyle name="Note 2 2 2" xfId="39673" hidden="1"/>
    <cellStyle name="Note 2 2 2" xfId="39698" hidden="1"/>
    <cellStyle name="Note 2 2 2" xfId="39699" hidden="1"/>
    <cellStyle name="Note 2 2 2" xfId="39701" hidden="1"/>
    <cellStyle name="Note 2 2 2" xfId="39704" hidden="1"/>
    <cellStyle name="Note 2 2 2" xfId="39700" hidden="1"/>
    <cellStyle name="Note 2 2 2" xfId="39690" hidden="1"/>
    <cellStyle name="Note 2 2 2" xfId="39672" hidden="1"/>
    <cellStyle name="Note 2 2 2" xfId="39685" hidden="1"/>
    <cellStyle name="Note 2 2 2" xfId="39675" hidden="1"/>
    <cellStyle name="Note 2 2 2" xfId="39696" hidden="1"/>
    <cellStyle name="Note 2 2 2" xfId="39706" hidden="1"/>
    <cellStyle name="Note 2 2 2" xfId="39691" hidden="1"/>
    <cellStyle name="Note 2 2 2" xfId="39679" hidden="1"/>
    <cellStyle name="Note 2 2 2" xfId="39689" hidden="1"/>
    <cellStyle name="Note 2 2 2" xfId="39702" hidden="1"/>
    <cellStyle name="Note 2 2 2" xfId="39712" hidden="1"/>
    <cellStyle name="Note 2 2 2" xfId="39717" hidden="1"/>
    <cellStyle name="Note 2 2 2" xfId="39716" hidden="1"/>
    <cellStyle name="Note 2 2 2" xfId="39723" hidden="1"/>
    <cellStyle name="Note 2 2 2" xfId="39721" hidden="1"/>
    <cellStyle name="Note 2 2 2" xfId="39722" hidden="1"/>
    <cellStyle name="Note 2 2 2" xfId="39725" hidden="1"/>
    <cellStyle name="Note 2 2 2" xfId="39720" hidden="1"/>
    <cellStyle name="Note 2 2 2" xfId="39719" hidden="1"/>
    <cellStyle name="Note 2 2 2" xfId="38827" hidden="1"/>
    <cellStyle name="Note 2 2 2" xfId="39044" hidden="1"/>
    <cellStyle name="Note 2 2 2" xfId="39261" hidden="1"/>
    <cellStyle name="Note 2 2 2" xfId="38868" hidden="1"/>
    <cellStyle name="Note 2 2 2" xfId="39307" hidden="1"/>
    <cellStyle name="Note 2 2 2" xfId="38782" hidden="1"/>
    <cellStyle name="Note 2 2 2" xfId="39387" hidden="1"/>
    <cellStyle name="Note 2 2 2" xfId="38865" hidden="1"/>
    <cellStyle name="Note 2 2 2" xfId="39265" hidden="1"/>
    <cellStyle name="Note 2 2 2" xfId="38938" hidden="1"/>
    <cellStyle name="Note 2 2 2" xfId="39115" hidden="1"/>
    <cellStyle name="Note 2 2 2" xfId="38937" hidden="1"/>
    <cellStyle name="Note 2 2 2" xfId="39272" hidden="1"/>
    <cellStyle name="Note 2 2 2" xfId="39193" hidden="1"/>
    <cellStyle name="Note 2 2 2" xfId="38929" hidden="1"/>
    <cellStyle name="Note 2 2 2" xfId="38718" hidden="1"/>
    <cellStyle name="Note 2 2 2" xfId="39479" hidden="1"/>
    <cellStyle name="Note 2 2 2" xfId="39016" hidden="1"/>
    <cellStyle name="Note 2 2 2" xfId="39632" hidden="1"/>
    <cellStyle name="Note 2 2 2" xfId="39123" hidden="1"/>
    <cellStyle name="Note 2 2 2" xfId="39541" hidden="1"/>
    <cellStyle name="Note 2 2 2" xfId="38867" hidden="1"/>
    <cellStyle name="Note 2 2 2" xfId="38763" hidden="1"/>
    <cellStyle name="Note 2 2 2" xfId="39447" hidden="1"/>
    <cellStyle name="Note 2 2 2" xfId="39031" hidden="1"/>
    <cellStyle name="Note 2 2 2" xfId="38946" hidden="1"/>
    <cellStyle name="Note 2 2 2" xfId="39073" hidden="1"/>
    <cellStyle name="Note 2 2 2" xfId="38925" hidden="1"/>
    <cellStyle name="Note 2 2 2" xfId="38973" hidden="1"/>
    <cellStyle name="Note 2 2 2" xfId="39305" hidden="1"/>
    <cellStyle name="Note 2 2 2" xfId="39364" hidden="1"/>
    <cellStyle name="Note 2 2 2" xfId="39177" hidden="1"/>
    <cellStyle name="Note 2 2 2" xfId="39748" hidden="1"/>
    <cellStyle name="Note 2 2 2" xfId="39788" hidden="1"/>
    <cellStyle name="Note 2 2 2" xfId="39756" hidden="1"/>
    <cellStyle name="Note 2 2 2" xfId="39774" hidden="1"/>
    <cellStyle name="Note 2 2 2" xfId="39773" hidden="1"/>
    <cellStyle name="Note 2 2 2" xfId="39754" hidden="1"/>
    <cellStyle name="Note 2 2 2" xfId="39776" hidden="1"/>
    <cellStyle name="Note 2 2 2" xfId="39784" hidden="1"/>
    <cellStyle name="Note 2 2 2" xfId="39753" hidden="1"/>
    <cellStyle name="Note 2 2 2" xfId="39777" hidden="1"/>
    <cellStyle name="Note 2 2 2" xfId="39778" hidden="1"/>
    <cellStyle name="Note 2 2 2" xfId="39780" hidden="1"/>
    <cellStyle name="Note 2 2 2" xfId="39783" hidden="1"/>
    <cellStyle name="Note 2 2 2" xfId="39779" hidden="1"/>
    <cellStyle name="Note 2 2 2" xfId="39770" hidden="1"/>
    <cellStyle name="Note 2 2 2" xfId="39752" hidden="1"/>
    <cellStyle name="Note 2 2 2" xfId="39765" hidden="1"/>
    <cellStyle name="Note 2 2 2" xfId="39755" hidden="1"/>
    <cellStyle name="Note 2 2 2" xfId="39775" hidden="1"/>
    <cellStyle name="Note 2 2 2" xfId="39785" hidden="1"/>
    <cellStyle name="Note 2 2 2" xfId="39771" hidden="1"/>
    <cellStyle name="Note 2 2 2" xfId="39759" hidden="1"/>
    <cellStyle name="Note 2 2 2" xfId="39769" hidden="1"/>
    <cellStyle name="Note 2 2 2" xfId="39781" hidden="1"/>
    <cellStyle name="Note 2 2 2" xfId="39791" hidden="1"/>
    <cellStyle name="Note 2 2 2" xfId="39797" hidden="1"/>
    <cellStyle name="Note 2 2 2" xfId="39796" hidden="1"/>
    <cellStyle name="Note 2 2 2" xfId="39805" hidden="1"/>
    <cellStyle name="Note 2 2 2" xfId="39800" hidden="1"/>
    <cellStyle name="Note 2 2 2" xfId="39802" hidden="1"/>
    <cellStyle name="Note 2 2 2" xfId="39806" hidden="1"/>
    <cellStyle name="Note 2 2 2" xfId="39799" hidden="1"/>
    <cellStyle name="Note 2 2 2" xfId="39798" hidden="1"/>
    <cellStyle name="Note 2 2 2" xfId="39732" hidden="1"/>
    <cellStyle name="Note 2 2 2" xfId="39730" hidden="1"/>
    <cellStyle name="Note 2 2 2" xfId="39560" hidden="1"/>
    <cellStyle name="Note 2 2 2" xfId="38709" hidden="1"/>
    <cellStyle name="Note 2 2 2" xfId="39351" hidden="1"/>
    <cellStyle name="Note 2 2 2" xfId="39120" hidden="1"/>
    <cellStyle name="Note 2 2 2" xfId="39382" hidden="1"/>
    <cellStyle name="Note 2 2 2" xfId="39555" hidden="1"/>
    <cellStyle name="Note 2 2 2" xfId="38850" hidden="1"/>
    <cellStyle name="Note 2 2 2" xfId="38750" hidden="1"/>
    <cellStyle name="Note 2 2 2" xfId="39142" hidden="1"/>
    <cellStyle name="Note 2 2 2" xfId="39728" hidden="1"/>
    <cellStyle name="Note 2 2 2" xfId="39085" hidden="1"/>
    <cellStyle name="Note 2 2 2" xfId="39406" hidden="1"/>
    <cellStyle name="Note 2 2 2" xfId="39064" hidden="1"/>
    <cellStyle name="Note 2 2 2" xfId="39247" hidden="1"/>
    <cellStyle name="Note 2 2 2" xfId="38857" hidden="1"/>
    <cellStyle name="Note 2 2 2" xfId="39259" hidden="1"/>
    <cellStyle name="Note 2 2 2" xfId="38989" hidden="1"/>
    <cellStyle name="Note 2 2 2" xfId="39271" hidden="1"/>
    <cellStyle name="Note 2 2 2" xfId="38903" hidden="1"/>
    <cellStyle name="Note 2 2 2" xfId="39656" hidden="1"/>
    <cellStyle name="Note 2 2 2" xfId="39335" hidden="1"/>
    <cellStyle name="Note 2 2 2" xfId="39332" hidden="1"/>
    <cellStyle name="Note 2 2 2" xfId="38987" hidden="1"/>
    <cellStyle name="Note 2 2 2" xfId="38905" hidden="1"/>
    <cellStyle name="Note 2 2 2" xfId="38996" hidden="1"/>
    <cellStyle name="Note 2 2 2" xfId="39264" hidden="1"/>
    <cellStyle name="Note 2 2 2" xfId="39734" hidden="1"/>
    <cellStyle name="Note 2 2 2" xfId="38854" hidden="1"/>
    <cellStyle name="Note 2 2 2" xfId="39277" hidden="1"/>
    <cellStyle name="Note 2 2 2" xfId="39826" hidden="1"/>
    <cellStyle name="Note 2 2 2" xfId="39866" hidden="1"/>
    <cellStyle name="Note 2 2 2" xfId="39834" hidden="1"/>
    <cellStyle name="Note 2 2 2" xfId="39853" hidden="1"/>
    <cellStyle name="Note 2 2 2" xfId="39852" hidden="1"/>
    <cellStyle name="Note 2 2 2" xfId="39832" hidden="1"/>
    <cellStyle name="Note 2 2 2" xfId="39855" hidden="1"/>
    <cellStyle name="Note 2 2 2" xfId="39863" hidden="1"/>
    <cellStyle name="Note 2 2 2" xfId="39831" hidden="1"/>
    <cellStyle name="Note 2 2 2" xfId="39856" hidden="1"/>
    <cellStyle name="Note 2 2 2" xfId="39857" hidden="1"/>
    <cellStyle name="Note 2 2 2" xfId="39859" hidden="1"/>
    <cellStyle name="Note 2 2 2" xfId="39862" hidden="1"/>
    <cellStyle name="Note 2 2 2" xfId="39858" hidden="1"/>
    <cellStyle name="Note 2 2 2" xfId="39849" hidden="1"/>
    <cellStyle name="Note 2 2 2" xfId="39830" hidden="1"/>
    <cellStyle name="Note 2 2 2" xfId="39843" hidden="1"/>
    <cellStyle name="Note 2 2 2" xfId="39833" hidden="1"/>
    <cellStyle name="Note 2 2 2" xfId="39854" hidden="1"/>
    <cellStyle name="Note 2 2 2" xfId="39864" hidden="1"/>
    <cellStyle name="Note 2 2 2" xfId="39850" hidden="1"/>
    <cellStyle name="Note 2 2 2" xfId="39837" hidden="1"/>
    <cellStyle name="Note 2 2 2" xfId="39847" hidden="1"/>
    <cellStyle name="Note 2 2 2" xfId="39860" hidden="1"/>
    <cellStyle name="Note 2 2 2" xfId="39869" hidden="1"/>
    <cellStyle name="Note 2 2 2" xfId="39873" hidden="1"/>
    <cellStyle name="Note 2 2 2" xfId="39872" hidden="1"/>
    <cellStyle name="Note 2 2 2" xfId="39879" hidden="1"/>
    <cellStyle name="Note 2 2 2" xfId="39876" hidden="1"/>
    <cellStyle name="Note 2 2 2" xfId="39877" hidden="1"/>
    <cellStyle name="Note 2 2 2" xfId="39880" hidden="1"/>
    <cellStyle name="Note 2 2 2" xfId="39875" hidden="1"/>
    <cellStyle name="Note 2 2 2" xfId="39874" hidden="1"/>
    <cellStyle name="Note 2 2 2" xfId="39059" hidden="1"/>
    <cellStyle name="Note 2 2 2" xfId="39338" hidden="1"/>
    <cellStyle name="Note 2 2 2" xfId="39385" hidden="1"/>
    <cellStyle name="Note 2 2 2" xfId="39804" hidden="1"/>
    <cellStyle name="Note 2 2 2" xfId="39317" hidden="1"/>
    <cellStyle name="Note 2 2 2" xfId="39308" hidden="1"/>
    <cellStyle name="Note 2 2 2" xfId="39029" hidden="1"/>
    <cellStyle name="Note 2 2 2" xfId="39894" hidden="1"/>
    <cellStyle name="Note 2 2 2" xfId="39657" hidden="1"/>
    <cellStyle name="Note 2 2 2" xfId="39063" hidden="1"/>
    <cellStyle name="Note 2 2 2" xfId="39197" hidden="1"/>
    <cellStyle name="Note 2 2 2" xfId="39889" hidden="1"/>
    <cellStyle name="Note 2 2 2" xfId="38828" hidden="1"/>
    <cellStyle name="Note 2 2 2" xfId="39122" hidden="1"/>
    <cellStyle name="Note 2 2 2" xfId="39419" hidden="1"/>
    <cellStyle name="Note 2 2 2" xfId="38886" hidden="1"/>
    <cellStyle name="Note 2 2 2" xfId="39292" hidden="1"/>
    <cellStyle name="Note 2 2 2" xfId="38878" hidden="1"/>
    <cellStyle name="Note 2 2 2" xfId="39547" hidden="1"/>
    <cellStyle name="Note 2 2 2" xfId="38740" hidden="1"/>
    <cellStyle name="Note 2 2 2" xfId="38859" hidden="1"/>
    <cellStyle name="Note 2 2 2" xfId="39320" hidden="1"/>
    <cellStyle name="Note 2 2 2" xfId="38780" hidden="1"/>
    <cellStyle name="Note 2 2 2" xfId="38765" hidden="1"/>
    <cellStyle name="Note 2 2 2" xfId="39461" hidden="1"/>
    <cellStyle name="Note 2 2 2" xfId="38716" hidden="1"/>
    <cellStyle name="Note 2 2 2" xfId="39263" hidden="1"/>
    <cellStyle name="Note 2 2 2" xfId="39434" hidden="1"/>
    <cellStyle name="Note 2 2 2" xfId="39250" hidden="1"/>
    <cellStyle name="Note 2 2 2" xfId="39140" hidden="1"/>
    <cellStyle name="Note 2 2 2" xfId="38999" hidden="1"/>
    <cellStyle name="Note 2 2 2" xfId="39125" hidden="1"/>
    <cellStyle name="Note 2 2 2" xfId="39909" hidden="1"/>
    <cellStyle name="Note 2 2 2" xfId="39952" hidden="1"/>
    <cellStyle name="Note 2 2 2" xfId="39917" hidden="1"/>
    <cellStyle name="Note 2 2 2" xfId="39936" hidden="1"/>
    <cellStyle name="Note 2 2 2" xfId="39935" hidden="1"/>
    <cellStyle name="Note 2 2 2" xfId="39915" hidden="1"/>
    <cellStyle name="Note 2 2 2" xfId="39939" hidden="1"/>
    <cellStyle name="Note 2 2 2" xfId="39948" hidden="1"/>
    <cellStyle name="Note 2 2 2" xfId="39914" hidden="1"/>
    <cellStyle name="Note 2 2 2" xfId="39940" hidden="1"/>
    <cellStyle name="Note 2 2 2" xfId="39941" hidden="1"/>
    <cellStyle name="Note 2 2 2" xfId="39943" hidden="1"/>
    <cellStyle name="Note 2 2 2" xfId="39947" hidden="1"/>
    <cellStyle name="Note 2 2 2" xfId="39942" hidden="1"/>
    <cellStyle name="Note 2 2 2" xfId="39932" hidden="1"/>
    <cellStyle name="Note 2 2 2" xfId="39913" hidden="1"/>
    <cellStyle name="Note 2 2 2" xfId="39927" hidden="1"/>
    <cellStyle name="Note 2 2 2" xfId="39916" hidden="1"/>
    <cellStyle name="Note 2 2 2" xfId="39937" hidden="1"/>
    <cellStyle name="Note 2 2 2" xfId="39949" hidden="1"/>
    <cellStyle name="Note 2 2 2" xfId="39933" hidden="1"/>
    <cellStyle name="Note 2 2 2" xfId="39920" hidden="1"/>
    <cellStyle name="Note 2 2 2" xfId="39931" hidden="1"/>
    <cellStyle name="Note 2 2 2" xfId="39945" hidden="1"/>
    <cellStyle name="Note 2 2 2" xfId="39955" hidden="1"/>
    <cellStyle name="Note 2 2 2" xfId="39960" hidden="1"/>
    <cellStyle name="Note 2 2 2" xfId="39959" hidden="1"/>
    <cellStyle name="Note 2 2 2" xfId="39966" hidden="1"/>
    <cellStyle name="Note 2 2 2" xfId="39963" hidden="1"/>
    <cellStyle name="Note 2 2 2" xfId="39964" hidden="1"/>
    <cellStyle name="Note 2 2 2" xfId="39967" hidden="1"/>
    <cellStyle name="Note 2 2 2" xfId="39962" hidden="1"/>
    <cellStyle name="Note 2 2 2" xfId="39961" hidden="1"/>
    <cellStyle name="Note 2 2 2" xfId="39379" hidden="1"/>
    <cellStyle name="Note 2 2 2" xfId="39977" hidden="1"/>
    <cellStyle name="Note 2 2 2" xfId="39072" hidden="1"/>
    <cellStyle name="Note 2 2 2" xfId="38832" hidden="1"/>
    <cellStyle name="Note 2 2 2" xfId="38843" hidden="1"/>
    <cellStyle name="Note 2 2 2" xfId="39200" hidden="1"/>
    <cellStyle name="Note 2 2 2" xfId="39333" hidden="1"/>
    <cellStyle name="Note 2 2 2" xfId="39007" hidden="1"/>
    <cellStyle name="Note 2 2 2" xfId="39130" hidden="1"/>
    <cellStyle name="Note 2 2 2" xfId="39238" hidden="1"/>
    <cellStyle name="Note 2 2 2" xfId="38931" hidden="1"/>
    <cellStyle name="Note 2 2 2" xfId="39278" hidden="1"/>
    <cellStyle name="Note 2 2 2" xfId="38874" hidden="1"/>
    <cellStyle name="Note 2 2 2" xfId="39058" hidden="1"/>
    <cellStyle name="Note 2 2 2" xfId="39384" hidden="1"/>
    <cellStyle name="Note 2 2 2" xfId="39659" hidden="1"/>
    <cellStyle name="Note 2 2 2" xfId="38783" hidden="1"/>
    <cellStyle name="Note 2 2 2" xfId="39113" hidden="1"/>
    <cellStyle name="Note 2 2 2" xfId="38876" hidden="1"/>
    <cellStyle name="Note 2 2 2" xfId="39535" hidden="1"/>
    <cellStyle name="Note 2 2 2" xfId="38986" hidden="1"/>
    <cellStyle name="Note 2 2 2" xfId="39328" hidden="1"/>
    <cellStyle name="Note 2 2 2" xfId="38830" hidden="1"/>
    <cellStyle name="Note 2 2 2" xfId="39114" hidden="1"/>
    <cellStyle name="Note 2 2 2" xfId="38753" hidden="1"/>
    <cellStyle name="Note 2 2 2" xfId="38807" hidden="1"/>
    <cellStyle name="Note 2 2 2" xfId="39404" hidden="1"/>
    <cellStyle name="Note 2 2 2" xfId="39322" hidden="1"/>
    <cellStyle name="Note 2 2 2" xfId="38841" hidden="1"/>
    <cellStyle name="Note 2 2 2" xfId="39565" hidden="1"/>
    <cellStyle name="Note 2 2 2" xfId="39980" hidden="1"/>
    <cellStyle name="Note 2 2 2" xfId="39995" hidden="1"/>
    <cellStyle name="Note 2 2 2" xfId="40032" hidden="1"/>
    <cellStyle name="Note 2 2 2" xfId="40003" hidden="1"/>
    <cellStyle name="Note 2 2 2" xfId="40019" hidden="1"/>
    <cellStyle name="Note 2 2 2" xfId="40018" hidden="1"/>
    <cellStyle name="Note 2 2 2" xfId="40001" hidden="1"/>
    <cellStyle name="Note 2 2 2" xfId="40021" hidden="1"/>
    <cellStyle name="Note 2 2 2" xfId="40029" hidden="1"/>
    <cellStyle name="Note 2 2 2" xfId="40000" hidden="1"/>
    <cellStyle name="Note 2 2 2" xfId="40022" hidden="1"/>
    <cellStyle name="Note 2 2 2" xfId="40023" hidden="1"/>
    <cellStyle name="Note 2 2 2" xfId="40025" hidden="1"/>
    <cellStyle name="Note 2 2 2" xfId="40028" hidden="1"/>
    <cellStyle name="Note 2 2 2" xfId="40024" hidden="1"/>
    <cellStyle name="Note 2 2 2" xfId="40016" hidden="1"/>
    <cellStyle name="Note 2 2 2" xfId="39999" hidden="1"/>
    <cellStyle name="Note 2 2 2" xfId="40011" hidden="1"/>
    <cellStyle name="Note 2 2 2" xfId="40002" hidden="1"/>
    <cellStyle name="Note 2 2 2" xfId="40020" hidden="1"/>
    <cellStyle name="Note 2 2 2" xfId="40030" hidden="1"/>
    <cellStyle name="Note 2 2 2" xfId="40017" hidden="1"/>
    <cellStyle name="Note 2 2 2" xfId="40005" hidden="1"/>
    <cellStyle name="Note 2 2 2" xfId="40015" hidden="1"/>
    <cellStyle name="Note 2 2 2" xfId="40026" hidden="1"/>
    <cellStyle name="Note 2 2 2" xfId="40035" hidden="1"/>
    <cellStyle name="Note 2 2 2" xfId="40039" hidden="1"/>
    <cellStyle name="Note 2 2 2" xfId="40038" hidden="1"/>
    <cellStyle name="Note 2 2 2" xfId="40046" hidden="1"/>
    <cellStyle name="Note 2 2 2" xfId="40042" hidden="1"/>
    <cellStyle name="Note 2 2 2" xfId="40044" hidden="1"/>
    <cellStyle name="Note 2 2 2" xfId="40047" hidden="1"/>
    <cellStyle name="Note 2 2 2" xfId="40041" hidden="1"/>
    <cellStyle name="Note 2 2 2" xfId="40040" hidden="1"/>
    <cellStyle name="Note 2 2 2" xfId="39207" hidden="1"/>
    <cellStyle name="Note 2 2 2" xfId="39812" hidden="1"/>
    <cellStyle name="Note 2 2 2" xfId="39222" hidden="1"/>
    <cellStyle name="Note 2 2 2" xfId="38794" hidden="1"/>
    <cellStyle name="Note 2 2 2" xfId="39232" hidden="1"/>
    <cellStyle name="Note 2 2 2" xfId="39378" hidden="1"/>
    <cellStyle name="Note 2 2 2" xfId="39089" hidden="1"/>
    <cellStyle name="Note 2 2 2" xfId="39312" hidden="1"/>
    <cellStyle name="Note 2 2 2" xfId="39043" hidden="1"/>
    <cellStyle name="Note 2 2 2" xfId="39174" hidden="1"/>
    <cellStyle name="Note 2 2 2" xfId="39739" hidden="1"/>
    <cellStyle name="Note 2 2 2" xfId="39557" hidden="1"/>
    <cellStyle name="Note 2 2 2" xfId="38951" hidden="1"/>
    <cellStyle name="Note 2 2 2" xfId="39881" hidden="1"/>
    <cellStyle name="Note 2 2 2" xfId="38864" hidden="1"/>
    <cellStyle name="Note 2 2 2" xfId="39923" hidden="1"/>
    <cellStyle name="Note 2 2 2" xfId="38853" hidden="1"/>
    <cellStyle name="Note 2 2 2" xfId="39116" hidden="1"/>
    <cellStyle name="Note 2 2 2" xfId="39885" hidden="1"/>
    <cellStyle name="Note 2 2 2" xfId="38943" hidden="1"/>
    <cellStyle name="Note 2 2 2" xfId="39108" hidden="1"/>
    <cellStyle name="Note 2 2 2" xfId="38764" hidden="1"/>
    <cellStyle name="Note 2 2 2" xfId="39014" hidden="1"/>
    <cellStyle name="Note 2 2 2" xfId="38834" hidden="1"/>
    <cellStyle name="Note 2 2 2" xfId="39027" hidden="1"/>
    <cellStyle name="Note 2 2 2" xfId="39273" hidden="1"/>
    <cellStyle name="Note 2 2 2" xfId="39636" hidden="1"/>
    <cellStyle name="Note 2 2 2" xfId="39239" hidden="1"/>
    <cellStyle name="Note 2 2 2" xfId="39339" hidden="1"/>
    <cellStyle name="Note 2 2 2" xfId="39380" hidden="1"/>
    <cellStyle name="Note 2 2 2" xfId="38791" hidden="1"/>
    <cellStyle name="Note 2 2 2" xfId="40052" hidden="1"/>
    <cellStyle name="Note 2 2 2" xfId="40060" hidden="1"/>
    <cellStyle name="Note 2 2 2" xfId="40094" hidden="1"/>
    <cellStyle name="Note 2 2 2" xfId="40068" hidden="1"/>
    <cellStyle name="Note 2 2 2" xfId="40081" hidden="1"/>
    <cellStyle name="Note 2 2 2" xfId="40080" hidden="1"/>
    <cellStyle name="Note 2 2 2" xfId="40066" hidden="1"/>
    <cellStyle name="Note 2 2 2" xfId="40083" hidden="1"/>
    <cellStyle name="Note 2 2 2" xfId="40091" hidden="1"/>
    <cellStyle name="Note 2 2 2" xfId="40065" hidden="1"/>
    <cellStyle name="Note 2 2 2" xfId="40084" hidden="1"/>
    <cellStyle name="Note 2 2 2" xfId="40085" hidden="1"/>
    <cellStyle name="Note 2 2 2" xfId="40087" hidden="1"/>
    <cellStyle name="Note 2 2 2" xfId="40090" hidden="1"/>
    <cellStyle name="Note 2 2 2" xfId="40086" hidden="1"/>
    <cellStyle name="Note 2 2 2" xfId="40078" hidden="1"/>
    <cellStyle name="Note 2 2 2" xfId="40064" hidden="1"/>
    <cellStyle name="Note 2 2 2" xfId="40074" hidden="1"/>
    <cellStyle name="Note 2 2 2" xfId="40067" hidden="1"/>
    <cellStyle name="Note 2 2 2" xfId="40082" hidden="1"/>
    <cellStyle name="Note 2 2 2" xfId="40092" hidden="1"/>
    <cellStyle name="Note 2 2 2" xfId="40079" hidden="1"/>
    <cellStyle name="Note 2 2 2" xfId="40070" hidden="1"/>
    <cellStyle name="Note 2 2 2" xfId="40077" hidden="1"/>
    <cellStyle name="Note 2 2 2" xfId="40088" hidden="1"/>
    <cellStyle name="Note 2 2 2" xfId="40097" hidden="1"/>
    <cellStyle name="Note 2 2 2" xfId="40101" hidden="1"/>
    <cellStyle name="Note 2 2 2" xfId="40100" hidden="1"/>
    <cellStyle name="Note 2 2 2" xfId="40106" hidden="1"/>
    <cellStyle name="Note 2 2 2" xfId="40104" hidden="1"/>
    <cellStyle name="Note 2 2 2" xfId="40105" hidden="1"/>
    <cellStyle name="Note 2 2 2" xfId="40107" hidden="1"/>
    <cellStyle name="Note 2 2 2" xfId="40103" hidden="1"/>
    <cellStyle name="Note 2 2 2" xfId="40102" hidden="1"/>
    <cellStyle name="Note 2 2 2" xfId="28572" hidden="1"/>
    <cellStyle name="Note 2 2 2" xfId="34975" hidden="1"/>
    <cellStyle name="Note 2 2 2" xfId="13698" hidden="1"/>
    <cellStyle name="Note 2 2 2" xfId="37442" hidden="1"/>
    <cellStyle name="Note 2 2 2" xfId="27089" hidden="1"/>
    <cellStyle name="Note 2 2 2" xfId="10714" hidden="1"/>
    <cellStyle name="Note 2 2 2" xfId="33003" hidden="1"/>
    <cellStyle name="Note 2 2 2" xfId="7635" hidden="1"/>
    <cellStyle name="Note 2 2 2" xfId="26589" hidden="1"/>
    <cellStyle name="Note 2 2 2" xfId="7144" hidden="1"/>
    <cellStyle name="Note 2 2 2" xfId="38032" hidden="1"/>
    <cellStyle name="Note 2 2 2" xfId="30014" hidden="1"/>
    <cellStyle name="Note 2 2 2" xfId="28492" hidden="1"/>
    <cellStyle name="Note 2 2 2" xfId="35841" hidden="1"/>
    <cellStyle name="Note 2 2 2" xfId="22617" hidden="1"/>
    <cellStyle name="Note 2 2 2" xfId="37262" hidden="1"/>
    <cellStyle name="Note 2 2 2" xfId="10705" hidden="1"/>
    <cellStyle name="Note 2 2 2" xfId="5942" hidden="1"/>
    <cellStyle name="Note 2 2 2" xfId="28489" hidden="1"/>
    <cellStyle name="Note 2 2 2" xfId="32974" hidden="1"/>
    <cellStyle name="Note 2 2 2" xfId="7938" hidden="1"/>
    <cellStyle name="Note 2 2 2" xfId="25558" hidden="1"/>
    <cellStyle name="Note 2 2 2" xfId="7357" hidden="1"/>
    <cellStyle name="Note 2 2 2" xfId="25571" hidden="1"/>
    <cellStyle name="Note 2 2 2" xfId="7059" hidden="1"/>
    <cellStyle name="Note 2 2 2" xfId="6150" hidden="1"/>
    <cellStyle name="Note 2 2 2" xfId="6974" hidden="1"/>
    <cellStyle name="Note 2 2 2" xfId="21126" hidden="1"/>
    <cellStyle name="Note 2 2 2" xfId="6132" hidden="1"/>
    <cellStyle name="Note 2 2 2" xfId="5887" hidden="1"/>
    <cellStyle name="Note 2 2 2" xfId="15139" hidden="1"/>
    <cellStyle name="Note 2 2 2" xfId="5854" hidden="1"/>
    <cellStyle name="Note 2 2 2" xfId="40151" hidden="1"/>
    <cellStyle name="Note 2 2 2" xfId="7150" hidden="1"/>
    <cellStyle name="Note 2 2 2" xfId="40134" hidden="1"/>
    <cellStyle name="Note 2 2 2" xfId="40133" hidden="1"/>
    <cellStyle name="Note 2 2 2" xfId="31476" hidden="1"/>
    <cellStyle name="Note 2 2 2" xfId="40137" hidden="1"/>
    <cellStyle name="Note 2 2 2" xfId="40146" hidden="1"/>
    <cellStyle name="Note 2 2 2" xfId="24094" hidden="1"/>
    <cellStyle name="Note 2 2 2" xfId="40138" hidden="1"/>
    <cellStyle name="Note 2 2 2" xfId="40139" hidden="1"/>
    <cellStyle name="Note 2 2 2" xfId="40141" hidden="1"/>
    <cellStyle name="Note 2 2 2" xfId="40145" hidden="1"/>
    <cellStyle name="Note 2 2 2" xfId="40140" hidden="1"/>
    <cellStyle name="Note 2 2 2" xfId="40129" hidden="1"/>
    <cellStyle name="Note 2 2 2" xfId="28090" hidden="1"/>
    <cellStyle name="Note 2 2 2" xfId="40124" hidden="1"/>
    <cellStyle name="Note 2 2 2" xfId="24086" hidden="1"/>
    <cellStyle name="Note 2 2 2" xfId="40135" hidden="1"/>
    <cellStyle name="Note 2 2 2" xfId="40147" hidden="1"/>
    <cellStyle name="Note 2 2 2" xfId="40130" hidden="1"/>
    <cellStyle name="Note 2 2 2" xfId="37690" hidden="1"/>
    <cellStyle name="Note 2 2 2" xfId="40127" hidden="1"/>
    <cellStyle name="Note 2 2 2" xfId="40144" hidden="1"/>
    <cellStyle name="Note 2 2 2" xfId="40154" hidden="1"/>
    <cellStyle name="Note 2 2 2" xfId="40159" hidden="1"/>
    <cellStyle name="Note 2 2 2" xfId="40158" hidden="1"/>
    <cellStyle name="Note 2 2 2" xfId="40167" hidden="1"/>
    <cellStyle name="Note 2 2 2" xfId="40162" hidden="1"/>
    <cellStyle name="Note 2 2 2" xfId="40163" hidden="1"/>
    <cellStyle name="Note 2 2 2" xfId="40169" hidden="1"/>
    <cellStyle name="Note 2 2 2" xfId="40161" hidden="1"/>
    <cellStyle name="Note 2 2 2" xfId="40160" hidden="1"/>
    <cellStyle name="Note 2 2 2" xfId="40534" hidden="1"/>
    <cellStyle name="Note 2 2 2" xfId="40682" hidden="1"/>
    <cellStyle name="Note 2 2 2" xfId="40687" hidden="1"/>
    <cellStyle name="Note 2 2 2" xfId="40688" hidden="1"/>
    <cellStyle name="Note 2 2 2" xfId="40704" hidden="1"/>
    <cellStyle name="Note 2 2 2" xfId="40690" hidden="1"/>
    <cellStyle name="Note 2 2 2" xfId="40691" hidden="1"/>
    <cellStyle name="Note 2 2 2" xfId="40697" hidden="1"/>
    <cellStyle name="Note 2 2 2" xfId="40884" hidden="1"/>
    <cellStyle name="Note 2 2 2" xfId="40921" hidden="1"/>
    <cellStyle name="Note 2 2 2" xfId="40724" hidden="1"/>
    <cellStyle name="Note 2 2 2" xfId="40710" hidden="1"/>
    <cellStyle name="Note 2 2 2" xfId="40714" hidden="1"/>
    <cellStyle name="Note 2 2 2" xfId="40923" hidden="1"/>
    <cellStyle name="Note 2 2 2" xfId="40706" hidden="1"/>
    <cellStyle name="Note 2 2 2" xfId="40915" hidden="1"/>
    <cellStyle name="Note 2 2 2" xfId="40918" hidden="1"/>
    <cellStyle name="Note 2 2 2" xfId="40715" hidden="1"/>
    <cellStyle name="Note 2 2 2" xfId="40709" hidden="1"/>
    <cellStyle name="Note 2 2 2" xfId="40939" hidden="1"/>
    <cellStyle name="Note 2 2 2" xfId="40944" hidden="1"/>
    <cellStyle name="Note 2 2 2" xfId="40941" hidden="1"/>
    <cellStyle name="Note 2 2 2" xfId="40942" hidden="1"/>
    <cellStyle name="Note 2 2 2" xfId="40936" hidden="1"/>
    <cellStyle name="Note 2 2 2" xfId="40931" hidden="1"/>
    <cellStyle name="Note 2 2 2" xfId="40938" hidden="1"/>
    <cellStyle name="Note 2 2 2" xfId="40934" hidden="1"/>
    <cellStyle name="Note 2 2 2" xfId="40930" hidden="1"/>
    <cellStyle name="Note 2 2 2" xfId="40943" hidden="1"/>
    <cellStyle name="Note 2 2 2" xfId="40945" hidden="1"/>
    <cellStyle name="Note 2 2 2" xfId="40948" hidden="1"/>
    <cellStyle name="Note 2 2 2" xfId="40963" hidden="1"/>
    <cellStyle name="Note 2 2 2" xfId="41005" hidden="1"/>
    <cellStyle name="Note 2 2 2" xfId="40972" hidden="1"/>
    <cellStyle name="Note 2 2 2" xfId="40991" hidden="1"/>
    <cellStyle name="Note 2 2 2" xfId="40990" hidden="1"/>
    <cellStyle name="Note 2 2 2" xfId="40970" hidden="1"/>
    <cellStyle name="Note 2 2 2" xfId="40994" hidden="1"/>
    <cellStyle name="Note 2 2 2" xfId="41002" hidden="1"/>
    <cellStyle name="Note 2 2 2" xfId="40969" hidden="1"/>
    <cellStyle name="Note 2 2 2" xfId="40995" hidden="1"/>
    <cellStyle name="Note 2 2 2" xfId="40996" hidden="1"/>
    <cellStyle name="Note 2 2 2" xfId="40998" hidden="1"/>
    <cellStyle name="Note 2 2 2" xfId="41001" hidden="1"/>
    <cellStyle name="Note 2 2 2" xfId="40997" hidden="1"/>
    <cellStyle name="Note 2 2 2" xfId="40988" hidden="1"/>
    <cellStyle name="Note 2 2 2" xfId="40968" hidden="1"/>
    <cellStyle name="Note 2 2 2" xfId="40982" hidden="1"/>
    <cellStyle name="Note 2 2 2" xfId="40971" hidden="1"/>
    <cellStyle name="Note 2 2 2" xfId="40992" hidden="1"/>
    <cellStyle name="Note 2 2 2" xfId="41003" hidden="1"/>
    <cellStyle name="Note 2 2 2" xfId="40989" hidden="1"/>
    <cellStyle name="Note 2 2 2" xfId="40975" hidden="1"/>
    <cellStyle name="Note 2 2 2" xfId="40986" hidden="1"/>
    <cellStyle name="Note 2 2 2" xfId="40999" hidden="1"/>
    <cellStyle name="Note 2 2 2" xfId="41008" hidden="1"/>
    <cellStyle name="Note 2 2 2" xfId="41013" hidden="1"/>
    <cellStyle name="Note 2 2 2" xfId="41012" hidden="1"/>
    <cellStyle name="Note 2 2 2" xfId="41020" hidden="1"/>
    <cellStyle name="Note 2 2 2" xfId="41016" hidden="1"/>
    <cellStyle name="Note 2 2 2" xfId="41017" hidden="1"/>
    <cellStyle name="Note 2 2 2" xfId="41021" hidden="1"/>
    <cellStyle name="Note 2 2 2" xfId="41015" hidden="1"/>
    <cellStyle name="Note 2 2 2" xfId="41014" hidden="1"/>
    <cellStyle name="Note 2 2 2" xfId="40531" hidden="1"/>
    <cellStyle name="Note 2 2 2" xfId="40849" hidden="1"/>
    <cellStyle name="Note 2 2 2" xfId="40817" hidden="1"/>
    <cellStyle name="Note 2 2 2" xfId="41051" hidden="1"/>
    <cellStyle name="Note 2 2 2" xfId="41036" hidden="1"/>
    <cellStyle name="Note 2 2 2" xfId="40291" hidden="1"/>
    <cellStyle name="Note 2 2 2" xfId="40953" hidden="1"/>
    <cellStyle name="Note 2 2 2" xfId="40816" hidden="1"/>
    <cellStyle name="Note 2 2 2" xfId="40278" hidden="1"/>
    <cellStyle name="Note 2 2 2" xfId="40542" hidden="1"/>
    <cellStyle name="Note 2 2 2" xfId="40793" hidden="1"/>
    <cellStyle name="Note 2 2 2" xfId="40508" hidden="1"/>
    <cellStyle name="Note 2 2 2" xfId="40286" hidden="1"/>
    <cellStyle name="Note 2 2 2" xfId="32018" hidden="1"/>
    <cellStyle name="Note 2 2 2" xfId="40354" hidden="1"/>
    <cellStyle name="Note 2 2 2" xfId="40288" hidden="1"/>
    <cellStyle name="Note 2 2 2" xfId="40357" hidden="1"/>
    <cellStyle name="Note 2 2 2" xfId="40794" hidden="1"/>
    <cellStyle name="Note 2 2 2" xfId="40572" hidden="1"/>
    <cellStyle name="Note 2 2 2" xfId="40276" hidden="1"/>
    <cellStyle name="Note 2 2 2" xfId="40347" hidden="1"/>
    <cellStyle name="Note 2 2 2" xfId="40786" hidden="1"/>
    <cellStyle name="Note 2 2 2" xfId="40345" hidden="1"/>
    <cellStyle name="Note 2 2 2" xfId="40787" hidden="1"/>
    <cellStyle name="Note 2 2 2" xfId="40789" hidden="1"/>
    <cellStyle name="Note 2 2 2" xfId="40350" hidden="1"/>
    <cellStyle name="Note 2 2 2" xfId="40348" hidden="1"/>
    <cellStyle name="Note 2 2 2" xfId="40790" hidden="1"/>
    <cellStyle name="Note 2 2 2" xfId="40300" hidden="1"/>
    <cellStyle name="Note 2 2 2" xfId="40346" hidden="1"/>
    <cellStyle name="Note 2 2 2" xfId="40343" hidden="1"/>
    <cellStyle name="Note 2 2 2" xfId="27058" hidden="1"/>
    <cellStyle name="Note 2 2 2" xfId="41066" hidden="1"/>
    <cellStyle name="Note 2 2 2" xfId="41104" hidden="1"/>
    <cellStyle name="Note 2 2 2" xfId="41074" hidden="1"/>
    <cellStyle name="Note 2 2 2" xfId="41091" hidden="1"/>
    <cellStyle name="Note 2 2 2" xfId="41090" hidden="1"/>
    <cellStyle name="Note 2 2 2" xfId="41072" hidden="1"/>
    <cellStyle name="Note 2 2 2" xfId="41093" hidden="1"/>
    <cellStyle name="Note 2 2 2" xfId="41101" hidden="1"/>
    <cellStyle name="Note 2 2 2" xfId="41071" hidden="1"/>
    <cellStyle name="Note 2 2 2" xfId="41094" hidden="1"/>
    <cellStyle name="Note 2 2 2" xfId="41095" hidden="1"/>
    <cellStyle name="Note 2 2 2" xfId="41097" hidden="1"/>
    <cellStyle name="Note 2 2 2" xfId="41100" hidden="1"/>
    <cellStyle name="Note 2 2 2" xfId="41096" hidden="1"/>
    <cellStyle name="Note 2 2 2" xfId="41088" hidden="1"/>
    <cellStyle name="Note 2 2 2" xfId="41070" hidden="1"/>
    <cellStyle name="Note 2 2 2" xfId="41083" hidden="1"/>
    <cellStyle name="Note 2 2 2" xfId="41073" hidden="1"/>
    <cellStyle name="Note 2 2 2" xfId="41092" hidden="1"/>
    <cellStyle name="Note 2 2 2" xfId="41102" hidden="1"/>
    <cellStyle name="Note 2 2 2" xfId="41089" hidden="1"/>
    <cellStyle name="Note 2 2 2" xfId="41076" hidden="1"/>
    <cellStyle name="Note 2 2 2" xfId="41087" hidden="1"/>
    <cellStyle name="Note 2 2 2" xfId="41098" hidden="1"/>
    <cellStyle name="Note 2 2 2" xfId="41107" hidden="1"/>
    <cellStyle name="Note 2 2 2" xfId="41113" hidden="1"/>
    <cellStyle name="Note 2 2 2" xfId="41112" hidden="1"/>
    <cellStyle name="Note 2 2 2" xfId="41120" hidden="1"/>
    <cellStyle name="Note 2 2 2" xfId="41117" hidden="1"/>
    <cellStyle name="Note 2 2 2" xfId="41118" hidden="1"/>
    <cellStyle name="Note 2 2 2" xfId="41122" hidden="1"/>
    <cellStyle name="Note 2 2 2" xfId="41116" hidden="1"/>
    <cellStyle name="Note 2 2 2" xfId="41115" hidden="1"/>
    <cellStyle name="Note 2 2 2" xfId="40889" hidden="1"/>
    <cellStyle name="Note 2 2 2" xfId="40419" hidden="1"/>
    <cellStyle name="Note 2 2 2" xfId="40733" hidden="1"/>
    <cellStyle name="Note 2 2 2" xfId="40621" hidden="1"/>
    <cellStyle name="Note 2 2 2" xfId="40685" hidden="1"/>
    <cellStyle name="Note 2 2 2" xfId="40615" hidden="1"/>
    <cellStyle name="Note 2 2 2" xfId="40734" hidden="1"/>
    <cellStyle name="Note 2 2 2" xfId="40951" hidden="1"/>
    <cellStyle name="Note 2 2 2" xfId="40758" hidden="1"/>
    <cellStyle name="Note 2 2 2" xfId="40774" hidden="1"/>
    <cellStyle name="Note 2 2 2" xfId="40312" hidden="1"/>
    <cellStyle name="Note 2 2 2" xfId="40440" hidden="1"/>
    <cellStyle name="Note 2 2 2" xfId="40914" hidden="1"/>
    <cellStyle name="Note 2 2 2" xfId="40510" hidden="1"/>
    <cellStyle name="Note 2 2 2" xfId="40638" hidden="1"/>
    <cellStyle name="Note 2 2 2" xfId="40765" hidden="1"/>
    <cellStyle name="Note 2 2 2" xfId="40245" hidden="1"/>
    <cellStyle name="Note 2 2 2" xfId="40867" hidden="1"/>
    <cellStyle name="Note 2 2 2" xfId="40391" hidden="1"/>
    <cellStyle name="Note 2 2 2" xfId="40219" hidden="1"/>
    <cellStyle name="Note 2 2 2" xfId="41137" hidden="1"/>
    <cellStyle name="Note 2 2 2" xfId="41046" hidden="1"/>
    <cellStyle name="Note 2 2 2" xfId="40518" hidden="1"/>
    <cellStyle name="Note 2 2 2" xfId="40901" hidden="1"/>
    <cellStyle name="Note 2 2 2" xfId="41127" hidden="1"/>
    <cellStyle name="Note 2 2 2" xfId="40218" hidden="1"/>
    <cellStyle name="Note 2 2 2" xfId="40476" hidden="1"/>
    <cellStyle name="Note 2 2 2" xfId="40395" hidden="1"/>
    <cellStyle name="Note 2 2 2" xfId="40485" hidden="1"/>
    <cellStyle name="Note 2 2 2" xfId="41138" hidden="1"/>
    <cellStyle name="Note 2 2 2" xfId="41141" hidden="1"/>
    <cellStyle name="Note 2 2 2" xfId="41153" hidden="1"/>
    <cellStyle name="Note 2 2 2" xfId="41195" hidden="1"/>
    <cellStyle name="Note 2 2 2" xfId="41162" hidden="1"/>
    <cellStyle name="Note 2 2 2" xfId="41181" hidden="1"/>
    <cellStyle name="Note 2 2 2" xfId="41180" hidden="1"/>
    <cellStyle name="Note 2 2 2" xfId="41160" hidden="1"/>
    <cellStyle name="Note 2 2 2" xfId="41183" hidden="1"/>
    <cellStyle name="Note 2 2 2" xfId="41191" hidden="1"/>
    <cellStyle name="Note 2 2 2" xfId="41159" hidden="1"/>
    <cellStyle name="Note 2 2 2" xfId="41184" hidden="1"/>
    <cellStyle name="Note 2 2 2" xfId="41185" hidden="1"/>
    <cellStyle name="Note 2 2 2" xfId="41187" hidden="1"/>
    <cellStyle name="Note 2 2 2" xfId="41190" hidden="1"/>
    <cellStyle name="Note 2 2 2" xfId="41186" hidden="1"/>
    <cellStyle name="Note 2 2 2" xfId="41176" hidden="1"/>
    <cellStyle name="Note 2 2 2" xfId="41158" hidden="1"/>
    <cellStyle name="Note 2 2 2" xfId="41171" hidden="1"/>
    <cellStyle name="Note 2 2 2" xfId="41161" hidden="1"/>
    <cellStyle name="Note 2 2 2" xfId="41182" hidden="1"/>
    <cellStyle name="Note 2 2 2" xfId="41192" hidden="1"/>
    <cellStyle name="Note 2 2 2" xfId="41177" hidden="1"/>
    <cellStyle name="Note 2 2 2" xfId="41165" hidden="1"/>
    <cellStyle name="Note 2 2 2" xfId="41175" hidden="1"/>
    <cellStyle name="Note 2 2 2" xfId="41188" hidden="1"/>
    <cellStyle name="Note 2 2 2" xfId="41198" hidden="1"/>
    <cellStyle name="Note 2 2 2" xfId="41203" hidden="1"/>
    <cellStyle name="Note 2 2 2" xfId="41202" hidden="1"/>
    <cellStyle name="Note 2 2 2" xfId="41209" hidden="1"/>
    <cellStyle name="Note 2 2 2" xfId="41207" hidden="1"/>
    <cellStyle name="Note 2 2 2" xfId="41208" hidden="1"/>
    <cellStyle name="Note 2 2 2" xfId="41210" hidden="1"/>
    <cellStyle name="Note 2 2 2" xfId="41206" hidden="1"/>
    <cellStyle name="Note 2 2 2" xfId="41205" hidden="1"/>
    <cellStyle name="Note 2 2 2" xfId="40327" hidden="1"/>
    <cellStyle name="Note 2 2 2" xfId="40539" hidden="1"/>
    <cellStyle name="Note 2 2 2" xfId="40752" hidden="1"/>
    <cellStyle name="Note 2 2 2" xfId="40365" hidden="1"/>
    <cellStyle name="Note 2 2 2" xfId="40798" hidden="1"/>
    <cellStyle name="Note 2 2 2" xfId="40283" hidden="1"/>
    <cellStyle name="Note 2 2 2" xfId="40878" hidden="1"/>
    <cellStyle name="Note 2 2 2" xfId="40362" hidden="1"/>
    <cellStyle name="Note 2 2 2" xfId="40756" hidden="1"/>
    <cellStyle name="Note 2 2 2" xfId="40433" hidden="1"/>
    <cellStyle name="Note 2 2 2" xfId="40609" hidden="1"/>
    <cellStyle name="Note 2 2 2" xfId="40432" hidden="1"/>
    <cellStyle name="Note 2 2 2" xfId="40763" hidden="1"/>
    <cellStyle name="Note 2 2 2" xfId="40686" hidden="1"/>
    <cellStyle name="Note 2 2 2" xfId="40425" hidden="1"/>
    <cellStyle name="Note 2 2 2" xfId="40224" hidden="1"/>
    <cellStyle name="Note 2 2 2" xfId="40967" hidden="1"/>
    <cellStyle name="Note 2 2 2" xfId="40511" hidden="1"/>
    <cellStyle name="Note 2 2 2" xfId="41119" hidden="1"/>
    <cellStyle name="Note 2 2 2" xfId="40617" hidden="1"/>
    <cellStyle name="Note 2 2 2" xfId="41030" hidden="1"/>
    <cellStyle name="Note 2 2 2" xfId="40364" hidden="1"/>
    <cellStyle name="Note 2 2 2" xfId="40264" hidden="1"/>
    <cellStyle name="Note 2 2 2" xfId="40937" hidden="1"/>
    <cellStyle name="Note 2 2 2" xfId="40526" hidden="1"/>
    <cellStyle name="Note 2 2 2" xfId="40441" hidden="1"/>
    <cellStyle name="Note 2 2 2" xfId="40568" hidden="1"/>
    <cellStyle name="Note 2 2 2" xfId="40421" hidden="1"/>
    <cellStyle name="Note 2 2 2" xfId="40468" hidden="1"/>
    <cellStyle name="Note 2 2 2" xfId="40796" hidden="1"/>
    <cellStyle name="Note 2 2 2" xfId="40855" hidden="1"/>
    <cellStyle name="Note 2 2 2" xfId="40670" hidden="1"/>
    <cellStyle name="Note 2 2 2" xfId="41233" hidden="1"/>
    <cellStyle name="Note 2 2 2" xfId="41273" hidden="1"/>
    <cellStyle name="Note 2 2 2" xfId="41241" hidden="1"/>
    <cellStyle name="Note 2 2 2" xfId="41259" hidden="1"/>
    <cellStyle name="Note 2 2 2" xfId="41258" hidden="1"/>
    <cellStyle name="Note 2 2 2" xfId="41239" hidden="1"/>
    <cellStyle name="Note 2 2 2" xfId="41261" hidden="1"/>
    <cellStyle name="Note 2 2 2" xfId="41269" hidden="1"/>
    <cellStyle name="Note 2 2 2" xfId="41238" hidden="1"/>
    <cellStyle name="Note 2 2 2" xfId="41262" hidden="1"/>
    <cellStyle name="Note 2 2 2" xfId="41263" hidden="1"/>
    <cellStyle name="Note 2 2 2" xfId="41265" hidden="1"/>
    <cellStyle name="Note 2 2 2" xfId="41268" hidden="1"/>
    <cellStyle name="Note 2 2 2" xfId="41264" hidden="1"/>
    <cellStyle name="Note 2 2 2" xfId="41255" hidden="1"/>
    <cellStyle name="Note 2 2 2" xfId="41237" hidden="1"/>
    <cellStyle name="Note 2 2 2" xfId="41250" hidden="1"/>
    <cellStyle name="Note 2 2 2" xfId="41240" hidden="1"/>
    <cellStyle name="Note 2 2 2" xfId="41260" hidden="1"/>
    <cellStyle name="Note 2 2 2" xfId="41270" hidden="1"/>
    <cellStyle name="Note 2 2 2" xfId="41256" hidden="1"/>
    <cellStyle name="Note 2 2 2" xfId="41244" hidden="1"/>
    <cellStyle name="Note 2 2 2" xfId="41254" hidden="1"/>
    <cellStyle name="Note 2 2 2" xfId="41266" hidden="1"/>
    <cellStyle name="Note 2 2 2" xfId="41276" hidden="1"/>
    <cellStyle name="Note 2 2 2" xfId="41281" hidden="1"/>
    <cellStyle name="Note 2 2 2" xfId="41280" hidden="1"/>
    <cellStyle name="Note 2 2 2" xfId="41289" hidden="1"/>
    <cellStyle name="Note 2 2 2" xfId="41284" hidden="1"/>
    <cellStyle name="Note 2 2 2" xfId="41286" hidden="1"/>
    <cellStyle name="Note 2 2 2" xfId="41290" hidden="1"/>
    <cellStyle name="Note 2 2 2" xfId="41283" hidden="1"/>
    <cellStyle name="Note 2 2 2" xfId="41282" hidden="1"/>
    <cellStyle name="Note 2 2 2" xfId="41217" hidden="1"/>
    <cellStyle name="Note 2 2 2" xfId="41215" hidden="1"/>
    <cellStyle name="Note 2 2 2" xfId="41048" hidden="1"/>
    <cellStyle name="Note 2 2 2" xfId="40214" hidden="1"/>
    <cellStyle name="Note 2 2 2" xfId="40842" hidden="1"/>
    <cellStyle name="Note 2 2 2" xfId="40614" hidden="1"/>
    <cellStyle name="Note 2 2 2" xfId="40873" hidden="1"/>
    <cellStyle name="Note 2 2 2" xfId="41043" hidden="1"/>
    <cellStyle name="Note 2 2 2" xfId="40349" hidden="1"/>
    <cellStyle name="Note 2 2 2" xfId="40252" hidden="1"/>
    <cellStyle name="Note 2 2 2" xfId="40635" hidden="1"/>
    <cellStyle name="Note 2 2 2" xfId="41213" hidden="1"/>
    <cellStyle name="Note 2 2 2" xfId="40580" hidden="1"/>
    <cellStyle name="Note 2 2 2" xfId="40897" hidden="1"/>
    <cellStyle name="Note 2 2 2" xfId="40559" hidden="1"/>
    <cellStyle name="Note 2 2 2" xfId="40738" hidden="1"/>
    <cellStyle name="Note 2 2 2" xfId="40355" hidden="1"/>
    <cellStyle name="Note 2 2 2" xfId="40749" hidden="1"/>
    <cellStyle name="Note 2 2 2" xfId="40484" hidden="1"/>
    <cellStyle name="Note 2 2 2" xfId="40762" hidden="1"/>
    <cellStyle name="Note 2 2 2" xfId="40400" hidden="1"/>
    <cellStyle name="Note 2 2 2" xfId="41142" hidden="1"/>
    <cellStyle name="Note 2 2 2" xfId="40826" hidden="1"/>
    <cellStyle name="Note 2 2 2" xfId="40823" hidden="1"/>
    <cellStyle name="Note 2 2 2" xfId="40482" hidden="1"/>
    <cellStyle name="Note 2 2 2" xfId="40402" hidden="1"/>
    <cellStyle name="Note 2 2 2" xfId="40491" hidden="1"/>
    <cellStyle name="Note 2 2 2" xfId="40755" hidden="1"/>
    <cellStyle name="Note 2 2 2" xfId="41219" hidden="1"/>
    <cellStyle name="Note 2 2 2" xfId="40353" hidden="1"/>
    <cellStyle name="Note 2 2 2" xfId="40768" hidden="1"/>
    <cellStyle name="Note 2 2 2" xfId="41309" hidden="1"/>
    <cellStyle name="Note 2 2 2" xfId="41349" hidden="1"/>
    <cellStyle name="Note 2 2 2" xfId="41317" hidden="1"/>
    <cellStyle name="Note 2 2 2" xfId="41336" hidden="1"/>
    <cellStyle name="Note 2 2 2" xfId="41335" hidden="1"/>
    <cellStyle name="Note 2 2 2" xfId="41315" hidden="1"/>
    <cellStyle name="Note 2 2 2" xfId="41338" hidden="1"/>
    <cellStyle name="Note 2 2 2" xfId="41346" hidden="1"/>
    <cellStyle name="Note 2 2 2" xfId="41314" hidden="1"/>
    <cellStyle name="Note 2 2 2" xfId="41339" hidden="1"/>
    <cellStyle name="Note 2 2 2" xfId="41340" hidden="1"/>
    <cellStyle name="Note 2 2 2" xfId="41342" hidden="1"/>
    <cellStyle name="Note 2 2 2" xfId="41345" hidden="1"/>
    <cellStyle name="Note 2 2 2" xfId="41341" hidden="1"/>
    <cellStyle name="Note 2 2 2" xfId="41332" hidden="1"/>
    <cellStyle name="Note 2 2 2" xfId="41313" hidden="1"/>
    <cellStyle name="Note 2 2 2" xfId="41326" hidden="1"/>
    <cellStyle name="Note 2 2 2" xfId="41316" hidden="1"/>
    <cellStyle name="Note 2 2 2" xfId="41337" hidden="1"/>
    <cellStyle name="Note 2 2 2" xfId="41347" hidden="1"/>
    <cellStyle name="Note 2 2 2" xfId="41333" hidden="1"/>
    <cellStyle name="Note 2 2 2" xfId="41320" hidden="1"/>
    <cellStyle name="Note 2 2 2" xfId="41330" hidden="1"/>
    <cellStyle name="Note 2 2 2" xfId="41343" hidden="1"/>
    <cellStyle name="Note 2 2 2" xfId="41352" hidden="1"/>
    <cellStyle name="Note 2 2 2" xfId="41356" hidden="1"/>
    <cellStyle name="Note 2 2 2" xfId="41355" hidden="1"/>
    <cellStyle name="Note 2 2 2" xfId="41362" hidden="1"/>
    <cellStyle name="Note 2 2 2" xfId="41359" hidden="1"/>
    <cellStyle name="Note 2 2 2" xfId="41360" hidden="1"/>
    <cellStyle name="Note 2 2 2" xfId="41363" hidden="1"/>
    <cellStyle name="Note 2 2 2" xfId="41358" hidden="1"/>
    <cellStyle name="Note 2 2 2" xfId="41357" hidden="1"/>
    <cellStyle name="Note 2 2 2" xfId="40554" hidden="1"/>
    <cellStyle name="Note 2 2 2" xfId="40829" hidden="1"/>
    <cellStyle name="Note 2 2 2" xfId="40876" hidden="1"/>
    <cellStyle name="Note 2 2 2" xfId="41288" hidden="1"/>
    <cellStyle name="Note 2 2 2" xfId="40808" hidden="1"/>
    <cellStyle name="Note 2 2 2" xfId="40799" hidden="1"/>
    <cellStyle name="Note 2 2 2" xfId="40524" hidden="1"/>
    <cellStyle name="Note 2 2 2" xfId="41377" hidden="1"/>
    <cellStyle name="Note 2 2 2" xfId="41143" hidden="1"/>
    <cellStyle name="Note 2 2 2" xfId="40558" hidden="1"/>
    <cellStyle name="Note 2 2 2" xfId="40689" hidden="1"/>
    <cellStyle name="Note 2 2 2" xfId="41372" hidden="1"/>
    <cellStyle name="Note 2 2 2" xfId="40328" hidden="1"/>
    <cellStyle name="Note 2 2 2" xfId="40616" hidden="1"/>
    <cellStyle name="Note 2 2 2" xfId="40910" hidden="1"/>
    <cellStyle name="Note 2 2 2" xfId="40383" hidden="1"/>
    <cellStyle name="Note 2 2 2" xfId="40783" hidden="1"/>
    <cellStyle name="Note 2 2 2" xfId="40375" hidden="1"/>
    <cellStyle name="Note 2 2 2" xfId="41035" hidden="1"/>
    <cellStyle name="Note 2 2 2" xfId="40242" hidden="1"/>
    <cellStyle name="Note 2 2 2" xfId="40356" hidden="1"/>
    <cellStyle name="Note 2 2 2" xfId="40811" hidden="1"/>
    <cellStyle name="Note 2 2 2" xfId="40281" hidden="1"/>
    <cellStyle name="Note 2 2 2" xfId="40266" hidden="1"/>
    <cellStyle name="Note 2 2 2" xfId="40949" hidden="1"/>
    <cellStyle name="Note 2 2 2" xfId="40222" hidden="1"/>
    <cellStyle name="Note 2 2 2" xfId="40754" hidden="1"/>
    <cellStyle name="Note 2 2 2" xfId="40925" hidden="1"/>
    <cellStyle name="Note 2 2 2" xfId="40741" hidden="1"/>
    <cellStyle name="Note 2 2 2" xfId="40633" hidden="1"/>
    <cellStyle name="Note 2 2 2" xfId="40494" hidden="1"/>
    <cellStyle name="Note 2 2 2" xfId="40619" hidden="1"/>
    <cellStyle name="Note 2 2 2" xfId="41392" hidden="1"/>
    <cellStyle name="Note 2 2 2" xfId="41435" hidden="1"/>
    <cellStyle name="Note 2 2 2" xfId="41400" hidden="1"/>
    <cellStyle name="Note 2 2 2" xfId="41419" hidden="1"/>
    <cellStyle name="Note 2 2 2" xfId="41418" hidden="1"/>
    <cellStyle name="Note 2 2 2" xfId="41398" hidden="1"/>
    <cellStyle name="Note 2 2 2" xfId="41422" hidden="1"/>
    <cellStyle name="Note 2 2 2" xfId="41431" hidden="1"/>
    <cellStyle name="Note 2 2 2" xfId="41397" hidden="1"/>
    <cellStyle name="Note 2 2 2" xfId="41423" hidden="1"/>
    <cellStyle name="Note 2 2 2" xfId="41424" hidden="1"/>
    <cellStyle name="Note 2 2 2" xfId="41426" hidden="1"/>
    <cellStyle name="Note 2 2 2" xfId="41430" hidden="1"/>
    <cellStyle name="Note 2 2 2" xfId="41425" hidden="1"/>
    <cellStyle name="Note 2 2 2" xfId="41415" hidden="1"/>
    <cellStyle name="Note 2 2 2" xfId="41396" hidden="1"/>
    <cellStyle name="Note 2 2 2" xfId="41410" hidden="1"/>
    <cellStyle name="Note 2 2 2" xfId="41399" hidden="1"/>
    <cellStyle name="Note 2 2 2" xfId="41420" hidden="1"/>
    <cellStyle name="Note 2 2 2" xfId="41432" hidden="1"/>
    <cellStyle name="Note 2 2 2" xfId="41416" hidden="1"/>
    <cellStyle name="Note 2 2 2" xfId="41403" hidden="1"/>
    <cellStyle name="Note 2 2 2" xfId="41414" hidden="1"/>
    <cellStyle name="Note 2 2 2" xfId="41428" hidden="1"/>
    <cellStyle name="Note 2 2 2" xfId="41438" hidden="1"/>
    <cellStyle name="Note 2 2 2" xfId="41443" hidden="1"/>
    <cellStyle name="Note 2 2 2" xfId="41442" hidden="1"/>
    <cellStyle name="Note 2 2 2" xfId="41449" hidden="1"/>
    <cellStyle name="Note 2 2 2" xfId="41446" hidden="1"/>
    <cellStyle name="Note 2 2 2" xfId="41447" hidden="1"/>
    <cellStyle name="Note 2 2 2" xfId="41450" hidden="1"/>
    <cellStyle name="Note 2 2 2" xfId="41445" hidden="1"/>
    <cellStyle name="Note 2 2 2" xfId="41444" hidden="1"/>
    <cellStyle name="Note 2 2 2" xfId="40870" hidden="1"/>
    <cellStyle name="Note 2 2 2" xfId="41460" hidden="1"/>
    <cellStyle name="Note 2 2 2" xfId="40567" hidden="1"/>
    <cellStyle name="Note 2 2 2" xfId="40331" hidden="1"/>
    <cellStyle name="Note 2 2 2" xfId="40342" hidden="1"/>
    <cellStyle name="Note 2 2 2" xfId="40692" hidden="1"/>
    <cellStyle name="Note 2 2 2" xfId="40824" hidden="1"/>
    <cellStyle name="Note 2 2 2" xfId="40502" hidden="1"/>
    <cellStyle name="Note 2 2 2" xfId="40624" hidden="1"/>
    <cellStyle name="Note 2 2 2" xfId="40729" hidden="1"/>
    <cellStyle name="Note 2 2 2" xfId="40427" hidden="1"/>
    <cellStyle name="Note 2 2 2" xfId="40769" hidden="1"/>
    <cellStyle name="Note 2 2 2" xfId="40371" hidden="1"/>
    <cellStyle name="Note 2 2 2" xfId="40553" hidden="1"/>
    <cellStyle name="Note 2 2 2" xfId="40875" hidden="1"/>
    <cellStyle name="Note 2 2 2" xfId="41145" hidden="1"/>
    <cellStyle name="Note 2 2 2" xfId="40284" hidden="1"/>
    <cellStyle name="Note 2 2 2" xfId="40607" hidden="1"/>
    <cellStyle name="Note 2 2 2" xfId="40373" hidden="1"/>
    <cellStyle name="Note 2 2 2" xfId="41024" hidden="1"/>
    <cellStyle name="Note 2 2 2" xfId="40481" hidden="1"/>
    <cellStyle name="Note 2 2 2" xfId="40819" hidden="1"/>
    <cellStyle name="Note 2 2 2" xfId="40330" hidden="1"/>
    <cellStyle name="Note 2 2 2" xfId="40608" hidden="1"/>
    <cellStyle name="Note 2 2 2" xfId="40255" hidden="1"/>
    <cellStyle name="Note 2 2 2" xfId="40308" hidden="1"/>
    <cellStyle name="Note 2 2 2" xfId="40895" hidden="1"/>
    <cellStyle name="Note 2 2 2" xfId="40813" hidden="1"/>
    <cellStyle name="Note 2 2 2" xfId="40340" hidden="1"/>
    <cellStyle name="Note 2 2 2" xfId="41052" hidden="1"/>
    <cellStyle name="Note 2 2 2" xfId="41463" hidden="1"/>
    <cellStyle name="Note 2 2 2" xfId="41478" hidden="1"/>
    <cellStyle name="Note 2 2 2" xfId="41515" hidden="1"/>
    <cellStyle name="Note 2 2 2" xfId="41486" hidden="1"/>
    <cellStyle name="Note 2 2 2" xfId="41502" hidden="1"/>
    <cellStyle name="Note 2 2 2" xfId="41501" hidden="1"/>
    <cellStyle name="Note 2 2 2" xfId="41484" hidden="1"/>
    <cellStyle name="Note 2 2 2" xfId="41504" hidden="1"/>
    <cellStyle name="Note 2 2 2" xfId="41512" hidden="1"/>
    <cellStyle name="Note 2 2 2" xfId="41483" hidden="1"/>
    <cellStyle name="Note 2 2 2" xfId="41505" hidden="1"/>
    <cellStyle name="Note 2 2 2" xfId="41506" hidden="1"/>
    <cellStyle name="Note 2 2 2" xfId="41508" hidden="1"/>
    <cellStyle name="Note 2 2 2" xfId="41511" hidden="1"/>
    <cellStyle name="Note 2 2 2" xfId="41507" hidden="1"/>
    <cellStyle name="Note 2 2 2" xfId="41499" hidden="1"/>
    <cellStyle name="Note 2 2 2" xfId="41482" hidden="1"/>
    <cellStyle name="Note 2 2 2" xfId="41494" hidden="1"/>
    <cellStyle name="Note 2 2 2" xfId="41485" hidden="1"/>
    <cellStyle name="Note 2 2 2" xfId="41503" hidden="1"/>
    <cellStyle name="Note 2 2 2" xfId="41513" hidden="1"/>
    <cellStyle name="Note 2 2 2" xfId="41500" hidden="1"/>
    <cellStyle name="Note 2 2 2" xfId="41488" hidden="1"/>
    <cellStyle name="Note 2 2 2" xfId="41498" hidden="1"/>
    <cellStyle name="Note 2 2 2" xfId="41509" hidden="1"/>
    <cellStyle name="Note 2 2 2" xfId="41518" hidden="1"/>
    <cellStyle name="Note 2 2 2" xfId="41522" hidden="1"/>
    <cellStyle name="Note 2 2 2" xfId="41521" hidden="1"/>
    <cellStyle name="Note 2 2 2" xfId="41529" hidden="1"/>
    <cellStyle name="Note 2 2 2" xfId="41525" hidden="1"/>
    <cellStyle name="Note 2 2 2" xfId="41527" hidden="1"/>
    <cellStyle name="Note 2 2 2" xfId="41530" hidden="1"/>
    <cellStyle name="Note 2 2 2" xfId="41524" hidden="1"/>
    <cellStyle name="Note 2 2 2" xfId="41523" hidden="1"/>
    <cellStyle name="Note 2 2 2" xfId="40698" hidden="1"/>
    <cellStyle name="Note 2 2 2" xfId="41295" hidden="1"/>
    <cellStyle name="Note 2 2 2" xfId="40713" hidden="1"/>
    <cellStyle name="Note 2 2 2" xfId="40295" hidden="1"/>
    <cellStyle name="Note 2 2 2" xfId="40723" hidden="1"/>
    <cellStyle name="Note 2 2 2" xfId="40869" hidden="1"/>
    <cellStyle name="Note 2 2 2" xfId="40584" hidden="1"/>
    <cellStyle name="Note 2 2 2" xfId="40803" hidden="1"/>
    <cellStyle name="Note 2 2 2" xfId="40538" hidden="1"/>
    <cellStyle name="Note 2 2 2" xfId="40667" hidden="1"/>
    <cellStyle name="Note 2 2 2" xfId="41224" hidden="1"/>
    <cellStyle name="Note 2 2 2" xfId="41045" hidden="1"/>
    <cellStyle name="Note 2 2 2" xfId="40446" hidden="1"/>
    <cellStyle name="Note 2 2 2" xfId="41364" hidden="1"/>
    <cellStyle name="Note 2 2 2" xfId="40361" hidden="1"/>
    <cellStyle name="Note 2 2 2" xfId="41406" hidden="1"/>
    <cellStyle name="Note 2 2 2" xfId="40352" hidden="1"/>
    <cellStyle name="Note 2 2 2" xfId="40610" hidden="1"/>
    <cellStyle name="Note 2 2 2" xfId="41368" hidden="1"/>
    <cellStyle name="Note 2 2 2" xfId="40438" hidden="1"/>
    <cellStyle name="Note 2 2 2" xfId="40603" hidden="1"/>
    <cellStyle name="Note 2 2 2" xfId="40265" hidden="1"/>
    <cellStyle name="Note 2 2 2" xfId="40509" hidden="1"/>
    <cellStyle name="Note 2 2 2" xfId="40333" hidden="1"/>
    <cellStyle name="Note 2 2 2" xfId="40522" hidden="1"/>
    <cellStyle name="Note 2 2 2" xfId="40764" hidden="1"/>
    <cellStyle name="Note 2 2 2" xfId="41123" hidden="1"/>
    <cellStyle name="Note 2 2 2" xfId="40730" hidden="1"/>
    <cellStyle name="Note 2 2 2" xfId="40830" hidden="1"/>
    <cellStyle name="Note 2 2 2" xfId="40871" hidden="1"/>
    <cellStyle name="Note 2 2 2" xfId="40292" hidden="1"/>
    <cellStyle name="Note 2 2 2" xfId="41535" hidden="1"/>
    <cellStyle name="Note 2 2 2" xfId="41543" hidden="1"/>
    <cellStyle name="Note 2 2 2" xfId="41577" hidden="1"/>
    <cellStyle name="Note 2 2 2" xfId="41551" hidden="1"/>
    <cellStyle name="Note 2 2 2" xfId="41564" hidden="1"/>
    <cellStyle name="Note 2 2 2" xfId="41563" hidden="1"/>
    <cellStyle name="Note 2 2 2" xfId="41549" hidden="1"/>
    <cellStyle name="Note 2 2 2" xfId="41566" hidden="1"/>
    <cellStyle name="Note 2 2 2" xfId="41574" hidden="1"/>
    <cellStyle name="Note 2 2 2" xfId="41548" hidden="1"/>
    <cellStyle name="Note 2 2 2" xfId="41567" hidden="1"/>
    <cellStyle name="Note 2 2 2" xfId="41568" hidden="1"/>
    <cellStyle name="Note 2 2 2" xfId="41570" hidden="1"/>
    <cellStyle name="Note 2 2 2" xfId="41573" hidden="1"/>
    <cellStyle name="Note 2 2 2" xfId="41569" hidden="1"/>
    <cellStyle name="Note 2 2 2" xfId="41561" hidden="1"/>
    <cellStyle name="Note 2 2 2" xfId="41547" hidden="1"/>
    <cellStyle name="Note 2 2 2" xfId="41557" hidden="1"/>
    <cellStyle name="Note 2 2 2" xfId="41550" hidden="1"/>
    <cellStyle name="Note 2 2 2" xfId="41565" hidden="1"/>
    <cellStyle name="Note 2 2 2" xfId="41575" hidden="1"/>
    <cellStyle name="Note 2 2 2" xfId="41562" hidden="1"/>
    <cellStyle name="Note 2 2 2" xfId="41553" hidden="1"/>
    <cellStyle name="Note 2 2 2" xfId="41560" hidden="1"/>
    <cellStyle name="Note 2 2 2" xfId="41571" hidden="1"/>
    <cellStyle name="Note 2 2 2" xfId="41580" hidden="1"/>
    <cellStyle name="Note 2 2 2" xfId="41584" hidden="1"/>
    <cellStyle name="Note 2 2 2" xfId="41583" hidden="1"/>
    <cellStyle name="Note 2 2 2" xfId="41589" hidden="1"/>
    <cellStyle name="Note 2 2 2" xfId="41587" hidden="1"/>
    <cellStyle name="Note 2 2 2" xfId="41588" hidden="1"/>
    <cellStyle name="Note 2 2 2" xfId="41590" hidden="1"/>
    <cellStyle name="Note 2 2 2" xfId="41586" hidden="1"/>
    <cellStyle name="Note 2 2 2" xfId="41585" hidden="1"/>
    <cellStyle name="Note 2 2 2" xfId="37254" hidden="1"/>
    <cellStyle name="Note 2 2 2" xfId="21103" hidden="1"/>
    <cellStyle name="Note 2 2 2" xfId="40131" hidden="1"/>
    <cellStyle name="Note 2 2 2" xfId="29604" hidden="1"/>
    <cellStyle name="Note 2 2 2" xfId="16585" hidden="1"/>
    <cellStyle name="Note 2 2 2" xfId="34391" hidden="1"/>
    <cellStyle name="Note 2 2 2" xfId="30820" hidden="1"/>
    <cellStyle name="Note 2 2 2" xfId="6775" hidden="1"/>
    <cellStyle name="Note 2 2 2" xfId="7567" hidden="1"/>
    <cellStyle name="Note 2 2 2" xfId="22622" hidden="1"/>
    <cellStyle name="Note 2 2 2" xfId="6081" hidden="1"/>
    <cellStyle name="Note 2 2 2" xfId="28991" hidden="1"/>
    <cellStyle name="Note 2 2 2" xfId="40208" hidden="1"/>
    <cellStyle name="Note 2 2 2" xfId="34386" hidden="1"/>
    <cellStyle name="Note 2 2 2" xfId="22606" hidden="1"/>
    <cellStyle name="Note 2 2 2" xfId="27810" hidden="1"/>
    <cellStyle name="Note 2 2 2" xfId="35838" hidden="1"/>
    <cellStyle name="Note 2 2 2" xfId="28574" hidden="1"/>
    <cellStyle name="Note 2 2 2" xfId="31648" hidden="1"/>
    <cellStyle name="Note 2 2 2" xfId="40209" hidden="1"/>
    <cellStyle name="Note 2 2 2" xfId="7600" hidden="1"/>
    <cellStyle name="Note 2 2 2" xfId="27480" hidden="1"/>
    <cellStyle name="Note 2 2 2" xfId="19657" hidden="1"/>
    <cellStyle name="Note 2 2 2" xfId="5718" hidden="1"/>
    <cellStyle name="Note 2 2 2" xfId="7235" hidden="1"/>
    <cellStyle name="Note 2 2 2" xfId="7242" hidden="1"/>
    <cellStyle name="Note 2 2 2" xfId="33099" hidden="1"/>
    <cellStyle name="Note 2 2 2" xfId="6514" hidden="1"/>
    <cellStyle name="Note 2 2 2" xfId="31506" hidden="1"/>
    <cellStyle name="Note 2 2 2" xfId="37407" hidden="1"/>
    <cellStyle name="Note 2 2 2" xfId="12163" hidden="1"/>
    <cellStyle name="Note 2 2 2" xfId="24120" hidden="1"/>
    <cellStyle name="Note 2 2 2" xfId="24136" hidden="1"/>
    <cellStyle name="Note 2 2 2" xfId="7335" hidden="1"/>
    <cellStyle name="Note 2 2 2" xfId="6055" hidden="1"/>
    <cellStyle name="Note 2 2 2" xfId="15228" hidden="1"/>
    <cellStyle name="Note 2 2 2" xfId="31492" hidden="1"/>
    <cellStyle name="Note 2 2 2" xfId="6944" hidden="1"/>
    <cellStyle name="Note 2 2 2" xfId="5977" hidden="1"/>
    <cellStyle name="Note 2 2 2" xfId="16620" hidden="1"/>
    <cellStyle name="Note 2 2 2" xfId="31646" hidden="1"/>
    <cellStyle name="Note 2 2 2" xfId="35897" hidden="1"/>
    <cellStyle name="Note 2 2 2" xfId="33271" hidden="1"/>
    <cellStyle name="Note 2 2 2" xfId="6299" hidden="1"/>
    <cellStyle name="Note 2 2 2" xfId="5963" hidden="1"/>
    <cellStyle name="Note 2 2 2" xfId="5890" hidden="1"/>
    <cellStyle name="Note 2 2 2" xfId="20636" hidden="1"/>
    <cellStyle name="Note 2 2 2" xfId="37406" hidden="1"/>
    <cellStyle name="Note 2 2 2" xfId="21139" hidden="1"/>
    <cellStyle name="Note 2 2 2" xfId="28499" hidden="1"/>
    <cellStyle name="Note 2 2 2" xfId="18123" hidden="1"/>
    <cellStyle name="Note 2 2 2" xfId="29025" hidden="1"/>
    <cellStyle name="Note 2 2 2" xfId="30130" hidden="1"/>
    <cellStyle name="Note 2 2 2" xfId="37280" hidden="1"/>
    <cellStyle name="Note 2 2 2" xfId="27013" hidden="1"/>
    <cellStyle name="Note 2 2 2" xfId="28737" hidden="1"/>
    <cellStyle name="Note 2 2 2" xfId="6723" hidden="1"/>
    <cellStyle name="Note 2 2 2" xfId="22597" hidden="1"/>
    <cellStyle name="Note 2 2 2" xfId="30334" hidden="1"/>
    <cellStyle name="Note 2 2 2" xfId="41602" hidden="1"/>
    <cellStyle name="Note 2 2 2" xfId="32962" hidden="1"/>
    <cellStyle name="Note 2 2 2" xfId="6923" hidden="1"/>
    <cellStyle name="Note 2 2 2" xfId="41604" hidden="1"/>
    <cellStyle name="Note 2 2 2" xfId="31437" hidden="1"/>
    <cellStyle name="Note 2 2 2" xfId="27096" hidden="1"/>
    <cellStyle name="Note 2 2 2" xfId="41968" hidden="1"/>
    <cellStyle name="Note 2 2 2" xfId="42117" hidden="1"/>
    <cellStyle name="Note 2 2 2" xfId="42122" hidden="1"/>
    <cellStyle name="Note 2 2 2" xfId="42123" hidden="1"/>
    <cellStyle name="Note 2 2 2" xfId="42140" hidden="1"/>
    <cellStyle name="Note 2 2 2" xfId="42125" hidden="1"/>
    <cellStyle name="Note 2 2 2" xfId="42126" hidden="1"/>
    <cellStyle name="Note 2 2 2" xfId="42133" hidden="1"/>
    <cellStyle name="Note 2 2 2" xfId="42321" hidden="1"/>
    <cellStyle name="Note 2 2 2" xfId="42358" hidden="1"/>
    <cellStyle name="Note 2 2 2" xfId="42160" hidden="1"/>
    <cellStyle name="Note 2 2 2" xfId="42146" hidden="1"/>
    <cellStyle name="Note 2 2 2" xfId="42150" hidden="1"/>
    <cellStyle name="Note 2 2 2" xfId="42360" hidden="1"/>
    <cellStyle name="Note 2 2 2" xfId="42142" hidden="1"/>
    <cellStyle name="Note 2 2 2" xfId="42351" hidden="1"/>
    <cellStyle name="Note 2 2 2" xfId="42355" hidden="1"/>
    <cellStyle name="Note 2 2 2" xfId="42151" hidden="1"/>
    <cellStyle name="Note 2 2 2" xfId="42145" hidden="1"/>
    <cellStyle name="Note 2 2 2" xfId="42377" hidden="1"/>
    <cellStyle name="Note 2 2 2" xfId="42382" hidden="1"/>
    <cellStyle name="Note 2 2 2" xfId="42379" hidden="1"/>
    <cellStyle name="Note 2 2 2" xfId="42380" hidden="1"/>
    <cellStyle name="Note 2 2 2" xfId="42374" hidden="1"/>
    <cellStyle name="Note 2 2 2" xfId="42369" hidden="1"/>
    <cellStyle name="Note 2 2 2" xfId="42376" hidden="1"/>
    <cellStyle name="Note 2 2 2" xfId="42372" hidden="1"/>
    <cellStyle name="Note 2 2 2" xfId="42368" hidden="1"/>
    <cellStyle name="Note 2 2 2" xfId="42381" hidden="1"/>
    <cellStyle name="Note 2 2 2" xfId="42383" hidden="1"/>
    <cellStyle name="Note 2 2 2" xfId="42387" hidden="1"/>
    <cellStyle name="Note 2 2 2" xfId="42402" hidden="1"/>
    <cellStyle name="Note 2 2 2" xfId="42443" hidden="1"/>
    <cellStyle name="Note 2 2 2" xfId="42411" hidden="1"/>
    <cellStyle name="Note 2 2 2" xfId="42430" hidden="1"/>
    <cellStyle name="Note 2 2 2" xfId="42429" hidden="1"/>
    <cellStyle name="Note 2 2 2" xfId="42409" hidden="1"/>
    <cellStyle name="Note 2 2 2" xfId="42432" hidden="1"/>
    <cellStyle name="Note 2 2 2" xfId="42440" hidden="1"/>
    <cellStyle name="Note 2 2 2" xfId="42408" hidden="1"/>
    <cellStyle name="Note 2 2 2" xfId="42433" hidden="1"/>
    <cellStyle name="Note 2 2 2" xfId="42434" hidden="1"/>
    <cellStyle name="Note 2 2 2" xfId="42436" hidden="1"/>
    <cellStyle name="Note 2 2 2" xfId="42439" hidden="1"/>
    <cellStyle name="Note 2 2 2" xfId="42435" hidden="1"/>
    <cellStyle name="Note 2 2 2" xfId="42427" hidden="1"/>
    <cellStyle name="Note 2 2 2" xfId="42407" hidden="1"/>
    <cellStyle name="Note 2 2 2" xfId="42421" hidden="1"/>
    <cellStyle name="Note 2 2 2" xfId="42410" hidden="1"/>
    <cellStyle name="Note 2 2 2" xfId="42431" hidden="1"/>
    <cellStyle name="Note 2 2 2" xfId="42441" hidden="1"/>
    <cellStyle name="Note 2 2 2" xfId="42428" hidden="1"/>
    <cellStyle name="Note 2 2 2" xfId="42414" hidden="1"/>
    <cellStyle name="Note 2 2 2" xfId="42425" hidden="1"/>
    <cellStyle name="Note 2 2 2" xfId="42437" hidden="1"/>
    <cellStyle name="Note 2 2 2" xfId="42446" hidden="1"/>
    <cellStyle name="Note 2 2 2" xfId="42451" hidden="1"/>
    <cellStyle name="Note 2 2 2" xfId="42450" hidden="1"/>
    <cellStyle name="Note 2 2 2" xfId="42458" hidden="1"/>
    <cellStyle name="Note 2 2 2" xfId="42454" hidden="1"/>
    <cellStyle name="Note 2 2 2" xfId="42455" hidden="1"/>
    <cellStyle name="Note 2 2 2" xfId="42459" hidden="1"/>
    <cellStyle name="Note 2 2 2" xfId="42453" hidden="1"/>
    <cellStyle name="Note 2 2 2" xfId="42452" hidden="1"/>
    <cellStyle name="Note 2 2 2" xfId="41965" hidden="1"/>
    <cellStyle name="Note 2 2 2" xfId="42286" hidden="1"/>
    <cellStyle name="Note 2 2 2" xfId="42254" hidden="1"/>
    <cellStyle name="Note 2 2 2" xfId="42490" hidden="1"/>
    <cellStyle name="Note 2 2 2" xfId="42475" hidden="1"/>
    <cellStyle name="Note 2 2 2" xfId="41722" hidden="1"/>
    <cellStyle name="Note 2 2 2" xfId="42392" hidden="1"/>
    <cellStyle name="Note 2 2 2" xfId="42253" hidden="1"/>
    <cellStyle name="Note 2 2 2" xfId="41709" hidden="1"/>
    <cellStyle name="Note 2 2 2" xfId="41976" hidden="1"/>
    <cellStyle name="Note 2 2 2" xfId="42230" hidden="1"/>
    <cellStyle name="Note 2 2 2" xfId="41943" hidden="1"/>
    <cellStyle name="Note 2 2 2" xfId="41717" hidden="1"/>
    <cellStyle name="Note 2 2 2" xfId="31521" hidden="1"/>
    <cellStyle name="Note 2 2 2" xfId="41786" hidden="1"/>
    <cellStyle name="Note 2 2 2" xfId="41719" hidden="1"/>
    <cellStyle name="Note 2 2 2" xfId="41790" hidden="1"/>
    <cellStyle name="Note 2 2 2" xfId="42231" hidden="1"/>
    <cellStyle name="Note 2 2 2" xfId="42006" hidden="1"/>
    <cellStyle name="Note 2 2 2" xfId="41707" hidden="1"/>
    <cellStyle name="Note 2 2 2" xfId="41779" hidden="1"/>
    <cellStyle name="Note 2 2 2" xfId="42223" hidden="1"/>
    <cellStyle name="Note 2 2 2" xfId="41777" hidden="1"/>
    <cellStyle name="Note 2 2 2" xfId="42224" hidden="1"/>
    <cellStyle name="Note 2 2 2" xfId="42226" hidden="1"/>
    <cellStyle name="Note 2 2 2" xfId="41782" hidden="1"/>
    <cellStyle name="Note 2 2 2" xfId="41780" hidden="1"/>
    <cellStyle name="Note 2 2 2" xfId="42227" hidden="1"/>
    <cellStyle name="Note 2 2 2" xfId="41731" hidden="1"/>
    <cellStyle name="Note 2 2 2" xfId="41778" hidden="1"/>
    <cellStyle name="Note 2 2 2" xfId="41775" hidden="1"/>
    <cellStyle name="Note 2 2 2" xfId="6278" hidden="1"/>
    <cellStyle name="Note 2 2 2" xfId="42505" hidden="1"/>
    <cellStyle name="Note 2 2 2" xfId="42543" hidden="1"/>
    <cellStyle name="Note 2 2 2" xfId="42513" hidden="1"/>
    <cellStyle name="Note 2 2 2" xfId="42530" hidden="1"/>
    <cellStyle name="Note 2 2 2" xfId="42529" hidden="1"/>
    <cellStyle name="Note 2 2 2" xfId="42511" hidden="1"/>
    <cellStyle name="Note 2 2 2" xfId="42532" hidden="1"/>
    <cellStyle name="Note 2 2 2" xfId="42540" hidden="1"/>
    <cellStyle name="Note 2 2 2" xfId="42510" hidden="1"/>
    <cellStyle name="Note 2 2 2" xfId="42533" hidden="1"/>
    <cellStyle name="Note 2 2 2" xfId="42534" hidden="1"/>
    <cellStyle name="Note 2 2 2" xfId="42536" hidden="1"/>
    <cellStyle name="Note 2 2 2" xfId="42539" hidden="1"/>
    <cellStyle name="Note 2 2 2" xfId="42535" hidden="1"/>
    <cellStyle name="Note 2 2 2" xfId="42527" hidden="1"/>
    <cellStyle name="Note 2 2 2" xfId="42509" hidden="1"/>
    <cellStyle name="Note 2 2 2" xfId="42522" hidden="1"/>
    <cellStyle name="Note 2 2 2" xfId="42512" hidden="1"/>
    <cellStyle name="Note 2 2 2" xfId="42531" hidden="1"/>
    <cellStyle name="Note 2 2 2" xfId="42541" hidden="1"/>
    <cellStyle name="Note 2 2 2" xfId="42528" hidden="1"/>
    <cellStyle name="Note 2 2 2" xfId="42515" hidden="1"/>
    <cellStyle name="Note 2 2 2" xfId="42526" hidden="1"/>
    <cellStyle name="Note 2 2 2" xfId="42537" hidden="1"/>
    <cellStyle name="Note 2 2 2" xfId="42546" hidden="1"/>
    <cellStyle name="Note 2 2 2" xfId="42552" hidden="1"/>
    <cellStyle name="Note 2 2 2" xfId="42551" hidden="1"/>
    <cellStyle name="Note 2 2 2" xfId="42559" hidden="1"/>
    <cellStyle name="Note 2 2 2" xfId="42556" hidden="1"/>
    <cellStyle name="Note 2 2 2" xfId="42557" hidden="1"/>
    <cellStyle name="Note 2 2 2" xfId="42561" hidden="1"/>
    <cellStyle name="Note 2 2 2" xfId="42555" hidden="1"/>
    <cellStyle name="Note 2 2 2" xfId="42554" hidden="1"/>
    <cellStyle name="Note 2 2 2" xfId="42326" hidden="1"/>
    <cellStyle name="Note 2 2 2" xfId="41851" hidden="1"/>
    <cellStyle name="Note 2 2 2" xfId="42169" hidden="1"/>
    <cellStyle name="Note 2 2 2" xfId="42056" hidden="1"/>
    <cellStyle name="Note 2 2 2" xfId="42120" hidden="1"/>
    <cellStyle name="Note 2 2 2" xfId="42050" hidden="1"/>
    <cellStyle name="Note 2 2 2" xfId="42170" hidden="1"/>
    <cellStyle name="Note 2 2 2" xfId="42390" hidden="1"/>
    <cellStyle name="Note 2 2 2" xfId="42195" hidden="1"/>
    <cellStyle name="Note 2 2 2" xfId="42211" hidden="1"/>
    <cellStyle name="Note 2 2 2" xfId="41743" hidden="1"/>
    <cellStyle name="Note 2 2 2" xfId="41874" hidden="1"/>
    <cellStyle name="Note 2 2 2" xfId="42350" hidden="1"/>
    <cellStyle name="Note 2 2 2" xfId="41945" hidden="1"/>
    <cellStyle name="Note 2 2 2" xfId="42073" hidden="1"/>
    <cellStyle name="Note 2 2 2" xfId="42202" hidden="1"/>
    <cellStyle name="Note 2 2 2" xfId="41676" hidden="1"/>
    <cellStyle name="Note 2 2 2" xfId="42304" hidden="1"/>
    <cellStyle name="Note 2 2 2" xfId="41823" hidden="1"/>
    <cellStyle name="Note 2 2 2" xfId="41647" hidden="1"/>
    <cellStyle name="Note 2 2 2" xfId="42576" hidden="1"/>
    <cellStyle name="Note 2 2 2" xfId="42485" hidden="1"/>
    <cellStyle name="Note 2 2 2" xfId="41952" hidden="1"/>
    <cellStyle name="Note 2 2 2" xfId="42337" hidden="1"/>
    <cellStyle name="Note 2 2 2" xfId="42566" hidden="1"/>
    <cellStyle name="Note 2 2 2" xfId="41646" hidden="1"/>
    <cellStyle name="Note 2 2 2" xfId="41911" hidden="1"/>
    <cellStyle name="Note 2 2 2" xfId="41827" hidden="1"/>
    <cellStyle name="Note 2 2 2" xfId="41920" hidden="1"/>
    <cellStyle name="Note 2 2 2" xfId="42577" hidden="1"/>
    <cellStyle name="Note 2 2 2" xfId="42581" hidden="1"/>
    <cellStyle name="Note 2 2 2" xfId="42593" hidden="1"/>
    <cellStyle name="Note 2 2 2" xfId="42635" hidden="1"/>
    <cellStyle name="Note 2 2 2" xfId="42602" hidden="1"/>
    <cellStyle name="Note 2 2 2" xfId="42621" hidden="1"/>
    <cellStyle name="Note 2 2 2" xfId="42620" hidden="1"/>
    <cellStyle name="Note 2 2 2" xfId="42600" hidden="1"/>
    <cellStyle name="Note 2 2 2" xfId="42623" hidden="1"/>
    <cellStyle name="Note 2 2 2" xfId="42631" hidden="1"/>
    <cellStyle name="Note 2 2 2" xfId="42599" hidden="1"/>
    <cellStyle name="Note 2 2 2" xfId="42624" hidden="1"/>
    <cellStyle name="Note 2 2 2" xfId="42625" hidden="1"/>
    <cellStyle name="Note 2 2 2" xfId="42627" hidden="1"/>
    <cellStyle name="Note 2 2 2" xfId="42630" hidden="1"/>
    <cellStyle name="Note 2 2 2" xfId="42626" hidden="1"/>
    <cellStyle name="Note 2 2 2" xfId="42616" hidden="1"/>
    <cellStyle name="Note 2 2 2" xfId="42598" hidden="1"/>
    <cellStyle name="Note 2 2 2" xfId="42611" hidden="1"/>
    <cellStyle name="Note 2 2 2" xfId="42601" hidden="1"/>
    <cellStyle name="Note 2 2 2" xfId="42622" hidden="1"/>
    <cellStyle name="Note 2 2 2" xfId="42632" hidden="1"/>
    <cellStyle name="Note 2 2 2" xfId="42617" hidden="1"/>
    <cellStyle name="Note 2 2 2" xfId="42605" hidden="1"/>
    <cellStyle name="Note 2 2 2" xfId="42615" hidden="1"/>
    <cellStyle name="Note 2 2 2" xfId="42628" hidden="1"/>
    <cellStyle name="Note 2 2 2" xfId="42638" hidden="1"/>
    <cellStyle name="Note 2 2 2" xfId="42642" hidden="1"/>
    <cellStyle name="Note 2 2 2" xfId="42641" hidden="1"/>
    <cellStyle name="Note 2 2 2" xfId="42648" hidden="1"/>
    <cellStyle name="Note 2 2 2" xfId="42646" hidden="1"/>
    <cellStyle name="Note 2 2 2" xfId="42647" hidden="1"/>
    <cellStyle name="Note 2 2 2" xfId="42650" hidden="1"/>
    <cellStyle name="Note 2 2 2" xfId="42645" hidden="1"/>
    <cellStyle name="Note 2 2 2" xfId="42644" hidden="1"/>
    <cellStyle name="Note 2 2 2" xfId="41758" hidden="1"/>
    <cellStyle name="Note 2 2 2" xfId="41973" hidden="1"/>
    <cellStyle name="Note 2 2 2" xfId="42189" hidden="1"/>
    <cellStyle name="Note 2 2 2" xfId="41798" hidden="1"/>
    <cellStyle name="Note 2 2 2" xfId="42235" hidden="1"/>
    <cellStyle name="Note 2 2 2" xfId="41714" hidden="1"/>
    <cellStyle name="Note 2 2 2" xfId="42315" hidden="1"/>
    <cellStyle name="Note 2 2 2" xfId="41795" hidden="1"/>
    <cellStyle name="Note 2 2 2" xfId="42193" hidden="1"/>
    <cellStyle name="Note 2 2 2" xfId="41867" hidden="1"/>
    <cellStyle name="Note 2 2 2" xfId="42044" hidden="1"/>
    <cellStyle name="Note 2 2 2" xfId="41866" hidden="1"/>
    <cellStyle name="Note 2 2 2" xfId="42200" hidden="1"/>
    <cellStyle name="Note 2 2 2" xfId="42121" hidden="1"/>
    <cellStyle name="Note 2 2 2" xfId="41858" hidden="1"/>
    <cellStyle name="Note 2 2 2" xfId="41651" hidden="1"/>
    <cellStyle name="Note 2 2 2" xfId="42406" hidden="1"/>
    <cellStyle name="Note 2 2 2" xfId="41946" hidden="1"/>
    <cellStyle name="Note 2 2 2" xfId="42558" hidden="1"/>
    <cellStyle name="Note 2 2 2" xfId="42052" hidden="1"/>
    <cellStyle name="Note 2 2 2" xfId="42468" hidden="1"/>
    <cellStyle name="Note 2 2 2" xfId="41797" hidden="1"/>
    <cellStyle name="Note 2 2 2" xfId="41695" hidden="1"/>
    <cellStyle name="Note 2 2 2" xfId="42375" hidden="1"/>
    <cellStyle name="Note 2 2 2" xfId="41960" hidden="1"/>
    <cellStyle name="Note 2 2 2" xfId="41875" hidden="1"/>
    <cellStyle name="Note 2 2 2" xfId="42002" hidden="1"/>
    <cellStyle name="Note 2 2 2" xfId="41854" hidden="1"/>
    <cellStyle name="Note 2 2 2" xfId="41903" hidden="1"/>
    <cellStyle name="Note 2 2 2" xfId="42233" hidden="1"/>
    <cellStyle name="Note 2 2 2" xfId="42292" hidden="1"/>
    <cellStyle name="Note 2 2 2" xfId="42105" hidden="1"/>
    <cellStyle name="Note 2 2 2" xfId="42673" hidden="1"/>
    <cellStyle name="Note 2 2 2" xfId="42713" hidden="1"/>
    <cellStyle name="Note 2 2 2" xfId="42681" hidden="1"/>
    <cellStyle name="Note 2 2 2" xfId="42699" hidden="1"/>
    <cellStyle name="Note 2 2 2" xfId="42698" hidden="1"/>
    <cellStyle name="Note 2 2 2" xfId="42679" hidden="1"/>
    <cellStyle name="Note 2 2 2" xfId="42701" hidden="1"/>
    <cellStyle name="Note 2 2 2" xfId="42709" hidden="1"/>
    <cellStyle name="Note 2 2 2" xfId="42678" hidden="1"/>
    <cellStyle name="Note 2 2 2" xfId="42702" hidden="1"/>
    <cellStyle name="Note 2 2 2" xfId="42703" hidden="1"/>
    <cellStyle name="Note 2 2 2" xfId="42705" hidden="1"/>
    <cellStyle name="Note 2 2 2" xfId="42708" hidden="1"/>
    <cellStyle name="Note 2 2 2" xfId="42704" hidden="1"/>
    <cellStyle name="Note 2 2 2" xfId="42695" hidden="1"/>
    <cellStyle name="Note 2 2 2" xfId="42677" hidden="1"/>
    <cellStyle name="Note 2 2 2" xfId="42690" hidden="1"/>
    <cellStyle name="Note 2 2 2" xfId="42680" hidden="1"/>
    <cellStyle name="Note 2 2 2" xfId="42700" hidden="1"/>
    <cellStyle name="Note 2 2 2" xfId="42710" hidden="1"/>
    <cellStyle name="Note 2 2 2" xfId="42696" hidden="1"/>
    <cellStyle name="Note 2 2 2" xfId="42684" hidden="1"/>
    <cellStyle name="Note 2 2 2" xfId="42694" hidden="1"/>
    <cellStyle name="Note 2 2 2" xfId="42706" hidden="1"/>
    <cellStyle name="Note 2 2 2" xfId="42716" hidden="1"/>
    <cellStyle name="Note 2 2 2" xfId="42722" hidden="1"/>
    <cellStyle name="Note 2 2 2" xfId="42721" hidden="1"/>
    <cellStyle name="Note 2 2 2" xfId="42730" hidden="1"/>
    <cellStyle name="Note 2 2 2" xfId="42725" hidden="1"/>
    <cellStyle name="Note 2 2 2" xfId="42727" hidden="1"/>
    <cellStyle name="Note 2 2 2" xfId="42731" hidden="1"/>
    <cellStyle name="Note 2 2 2" xfId="42724" hidden="1"/>
    <cellStyle name="Note 2 2 2" xfId="42723" hidden="1"/>
    <cellStyle name="Note 2 2 2" xfId="42657" hidden="1"/>
    <cellStyle name="Note 2 2 2" xfId="42655" hidden="1"/>
    <cellStyle name="Note 2 2 2" xfId="42487" hidden="1"/>
    <cellStyle name="Note 2 2 2" xfId="41643" hidden="1"/>
    <cellStyle name="Note 2 2 2" xfId="42279" hidden="1"/>
    <cellStyle name="Note 2 2 2" xfId="42049" hidden="1"/>
    <cellStyle name="Note 2 2 2" xfId="42310" hidden="1"/>
    <cellStyle name="Note 2 2 2" xfId="42482" hidden="1"/>
    <cellStyle name="Note 2 2 2" xfId="41781" hidden="1"/>
    <cellStyle name="Note 2 2 2" xfId="41682" hidden="1"/>
    <cellStyle name="Note 2 2 2" xfId="42070" hidden="1"/>
    <cellStyle name="Note 2 2 2" xfId="42653" hidden="1"/>
    <cellStyle name="Note 2 2 2" xfId="42014" hidden="1"/>
    <cellStyle name="Note 2 2 2" xfId="42334" hidden="1"/>
    <cellStyle name="Note 2 2 2" xfId="41993" hidden="1"/>
    <cellStyle name="Note 2 2 2" xfId="42174" hidden="1"/>
    <cellStyle name="Note 2 2 2" xfId="41787" hidden="1"/>
    <cellStyle name="Note 2 2 2" xfId="42186" hidden="1"/>
    <cellStyle name="Note 2 2 2" xfId="41919" hidden="1"/>
    <cellStyle name="Note 2 2 2" xfId="42199" hidden="1"/>
    <cellStyle name="Note 2 2 2" xfId="41832" hidden="1"/>
    <cellStyle name="Note 2 2 2" xfId="42582" hidden="1"/>
    <cellStyle name="Note 2 2 2" xfId="42263" hidden="1"/>
    <cellStyle name="Note 2 2 2" xfId="42260" hidden="1"/>
    <cellStyle name="Note 2 2 2" xfId="41917" hidden="1"/>
    <cellStyle name="Note 2 2 2" xfId="41834" hidden="1"/>
    <cellStyle name="Note 2 2 2" xfId="41926" hidden="1"/>
    <cellStyle name="Note 2 2 2" xfId="42192" hidden="1"/>
    <cellStyle name="Note 2 2 2" xfId="42659" hidden="1"/>
    <cellStyle name="Note 2 2 2" xfId="41785" hidden="1"/>
    <cellStyle name="Note 2 2 2" xfId="42205" hidden="1"/>
    <cellStyle name="Note 2 2 2" xfId="42750" hidden="1"/>
    <cellStyle name="Note 2 2 2" xfId="42790" hidden="1"/>
    <cellStyle name="Note 2 2 2" xfId="42758" hidden="1"/>
    <cellStyle name="Note 2 2 2" xfId="42777" hidden="1"/>
    <cellStyle name="Note 2 2 2" xfId="42776" hidden="1"/>
    <cellStyle name="Note 2 2 2" xfId="42756" hidden="1"/>
    <cellStyle name="Note 2 2 2" xfId="42779" hidden="1"/>
    <cellStyle name="Note 2 2 2" xfId="42787" hidden="1"/>
    <cellStyle name="Note 2 2 2" xfId="42755" hidden="1"/>
    <cellStyle name="Note 2 2 2" xfId="42780" hidden="1"/>
    <cellStyle name="Note 2 2 2" xfId="42781" hidden="1"/>
    <cellStyle name="Note 2 2 2" xfId="42783" hidden="1"/>
    <cellStyle name="Note 2 2 2" xfId="42786" hidden="1"/>
    <cellStyle name="Note 2 2 2" xfId="42782" hidden="1"/>
    <cellStyle name="Note 2 2 2" xfId="42773" hidden="1"/>
    <cellStyle name="Note 2 2 2" xfId="42754" hidden="1"/>
    <cellStyle name="Note 2 2 2" xfId="42767" hidden="1"/>
    <cellStyle name="Note 2 2 2" xfId="42757" hidden="1"/>
    <cellStyle name="Note 2 2 2" xfId="42778" hidden="1"/>
    <cellStyle name="Note 2 2 2" xfId="42788" hidden="1"/>
    <cellStyle name="Note 2 2 2" xfId="42774" hidden="1"/>
    <cellStyle name="Note 2 2 2" xfId="42761" hidden="1"/>
    <cellStyle name="Note 2 2 2" xfId="42771" hidden="1"/>
    <cellStyle name="Note 2 2 2" xfId="42784" hidden="1"/>
    <cellStyle name="Note 2 2 2" xfId="42793" hidden="1"/>
    <cellStyle name="Note 2 2 2" xfId="42797" hidden="1"/>
    <cellStyle name="Note 2 2 2" xfId="42796" hidden="1"/>
    <cellStyle name="Note 2 2 2" xfId="42803" hidden="1"/>
    <cellStyle name="Note 2 2 2" xfId="42800" hidden="1"/>
    <cellStyle name="Note 2 2 2" xfId="42801" hidden="1"/>
    <cellStyle name="Note 2 2 2" xfId="42804" hidden="1"/>
    <cellStyle name="Note 2 2 2" xfId="42799" hidden="1"/>
    <cellStyle name="Note 2 2 2" xfId="42798" hidden="1"/>
    <cellStyle name="Note 2 2 2" xfId="41988" hidden="1"/>
    <cellStyle name="Note 2 2 2" xfId="42266" hidden="1"/>
    <cellStyle name="Note 2 2 2" xfId="42313" hidden="1"/>
    <cellStyle name="Note 2 2 2" xfId="42729" hidden="1"/>
    <cellStyle name="Note 2 2 2" xfId="42245" hidden="1"/>
    <cellStyle name="Note 2 2 2" xfId="42236" hidden="1"/>
    <cellStyle name="Note 2 2 2" xfId="41958" hidden="1"/>
    <cellStyle name="Note 2 2 2" xfId="42818" hidden="1"/>
    <cellStyle name="Note 2 2 2" xfId="42583" hidden="1"/>
    <cellStyle name="Note 2 2 2" xfId="41992" hidden="1"/>
    <cellStyle name="Note 2 2 2" xfId="42124" hidden="1"/>
    <cellStyle name="Note 2 2 2" xfId="42813" hidden="1"/>
    <cellStyle name="Note 2 2 2" xfId="41759" hidden="1"/>
    <cellStyle name="Note 2 2 2" xfId="42051" hidden="1"/>
    <cellStyle name="Note 2 2 2" xfId="42346" hidden="1"/>
    <cellStyle name="Note 2 2 2" xfId="41815" hidden="1"/>
    <cellStyle name="Note 2 2 2" xfId="42220" hidden="1"/>
    <cellStyle name="Note 2 2 2" xfId="41807" hidden="1"/>
    <cellStyle name="Note 2 2 2" xfId="42474" hidden="1"/>
    <cellStyle name="Note 2 2 2" xfId="41673" hidden="1"/>
    <cellStyle name="Note 2 2 2" xfId="41789" hidden="1"/>
    <cellStyle name="Note 2 2 2" xfId="42248" hidden="1"/>
    <cellStyle name="Note 2 2 2" xfId="41712" hidden="1"/>
    <cellStyle name="Note 2 2 2" xfId="41697" hidden="1"/>
    <cellStyle name="Note 2 2 2" xfId="42388" hidden="1"/>
    <cellStyle name="Note 2 2 2" xfId="41649" hidden="1"/>
    <cellStyle name="Note 2 2 2" xfId="42191" hidden="1"/>
    <cellStyle name="Note 2 2 2" xfId="42362" hidden="1"/>
    <cellStyle name="Note 2 2 2" xfId="42177" hidden="1"/>
    <cellStyle name="Note 2 2 2" xfId="42069" hidden="1"/>
    <cellStyle name="Note 2 2 2" xfId="41929" hidden="1"/>
    <cellStyle name="Note 2 2 2" xfId="42054" hidden="1"/>
    <cellStyle name="Note 2 2 2" xfId="42833" hidden="1"/>
    <cellStyle name="Note 2 2 2" xfId="42876" hidden="1"/>
    <cellStyle name="Note 2 2 2" xfId="42841" hidden="1"/>
    <cellStyle name="Note 2 2 2" xfId="42860" hidden="1"/>
    <cellStyle name="Note 2 2 2" xfId="42859" hidden="1"/>
    <cellStyle name="Note 2 2 2" xfId="42839" hidden="1"/>
    <cellStyle name="Note 2 2 2" xfId="42863" hidden="1"/>
    <cellStyle name="Note 2 2 2" xfId="42872" hidden="1"/>
    <cellStyle name="Note 2 2 2" xfId="42838" hidden="1"/>
    <cellStyle name="Note 2 2 2" xfId="42864" hidden="1"/>
    <cellStyle name="Note 2 2 2" xfId="42865" hidden="1"/>
    <cellStyle name="Note 2 2 2" xfId="42867" hidden="1"/>
    <cellStyle name="Note 2 2 2" xfId="42871" hidden="1"/>
    <cellStyle name="Note 2 2 2" xfId="42866" hidden="1"/>
    <cellStyle name="Note 2 2 2" xfId="42856" hidden="1"/>
    <cellStyle name="Note 2 2 2" xfId="42837" hidden="1"/>
    <cellStyle name="Note 2 2 2" xfId="42851" hidden="1"/>
    <cellStyle name="Note 2 2 2" xfId="42840" hidden="1"/>
    <cellStyle name="Note 2 2 2" xfId="42861" hidden="1"/>
    <cellStyle name="Note 2 2 2" xfId="42873" hidden="1"/>
    <cellStyle name="Note 2 2 2" xfId="42857" hidden="1"/>
    <cellStyle name="Note 2 2 2" xfId="42844" hidden="1"/>
    <cellStyle name="Note 2 2 2" xfId="42855" hidden="1"/>
    <cellStyle name="Note 2 2 2" xfId="42869" hidden="1"/>
    <cellStyle name="Note 2 2 2" xfId="42879" hidden="1"/>
    <cellStyle name="Note 2 2 2" xfId="42884" hidden="1"/>
    <cellStyle name="Note 2 2 2" xfId="42883" hidden="1"/>
    <cellStyle name="Note 2 2 2" xfId="42890" hidden="1"/>
    <cellStyle name="Note 2 2 2" xfId="42887" hidden="1"/>
    <cellStyle name="Note 2 2 2" xfId="42888" hidden="1"/>
    <cellStyle name="Note 2 2 2" xfId="42891" hidden="1"/>
    <cellStyle name="Note 2 2 2" xfId="42886" hidden="1"/>
    <cellStyle name="Note 2 2 2" xfId="42885" hidden="1"/>
    <cellStyle name="Note 2 2 2" xfId="42307" hidden="1"/>
    <cellStyle name="Note 2 2 2" xfId="42901" hidden="1"/>
    <cellStyle name="Note 2 2 2" xfId="42001" hidden="1"/>
    <cellStyle name="Note 2 2 2" xfId="41763" hidden="1"/>
    <cellStyle name="Note 2 2 2" xfId="41774" hidden="1"/>
    <cellStyle name="Note 2 2 2" xfId="42127" hidden="1"/>
    <cellStyle name="Note 2 2 2" xfId="42261" hidden="1"/>
    <cellStyle name="Note 2 2 2" xfId="41937" hidden="1"/>
    <cellStyle name="Note 2 2 2" xfId="42059" hidden="1"/>
    <cellStyle name="Note 2 2 2" xfId="42165" hidden="1"/>
    <cellStyle name="Note 2 2 2" xfId="41860" hidden="1"/>
    <cellStyle name="Note 2 2 2" xfId="42206" hidden="1"/>
    <cellStyle name="Note 2 2 2" xfId="41803" hidden="1"/>
    <cellStyle name="Note 2 2 2" xfId="41987" hidden="1"/>
    <cellStyle name="Note 2 2 2" xfId="42312" hidden="1"/>
    <cellStyle name="Note 2 2 2" xfId="42585" hidden="1"/>
    <cellStyle name="Note 2 2 2" xfId="41715" hidden="1"/>
    <cellStyle name="Note 2 2 2" xfId="42042" hidden="1"/>
    <cellStyle name="Note 2 2 2" xfId="41805" hidden="1"/>
    <cellStyle name="Note 2 2 2" xfId="42462" hidden="1"/>
    <cellStyle name="Note 2 2 2" xfId="41916" hidden="1"/>
    <cellStyle name="Note 2 2 2" xfId="42256" hidden="1"/>
    <cellStyle name="Note 2 2 2" xfId="41761" hidden="1"/>
    <cellStyle name="Note 2 2 2" xfId="42043" hidden="1"/>
    <cellStyle name="Note 2 2 2" xfId="41685" hidden="1"/>
    <cellStyle name="Note 2 2 2" xfId="41739" hidden="1"/>
    <cellStyle name="Note 2 2 2" xfId="42332" hidden="1"/>
    <cellStyle name="Note 2 2 2" xfId="42250" hidden="1"/>
    <cellStyle name="Note 2 2 2" xfId="41772" hidden="1"/>
    <cellStyle name="Note 2 2 2" xfId="42491" hidden="1"/>
    <cellStyle name="Note 2 2 2" xfId="42904" hidden="1"/>
    <cellStyle name="Note 2 2 2" xfId="42919" hidden="1"/>
    <cellStyle name="Note 2 2 2" xfId="42956" hidden="1"/>
    <cellStyle name="Note 2 2 2" xfId="42927" hidden="1"/>
    <cellStyle name="Note 2 2 2" xfId="42943" hidden="1"/>
    <cellStyle name="Note 2 2 2" xfId="42942" hidden="1"/>
    <cellStyle name="Note 2 2 2" xfId="42925" hidden="1"/>
    <cellStyle name="Note 2 2 2" xfId="42945" hidden="1"/>
    <cellStyle name="Note 2 2 2" xfId="42953" hidden="1"/>
    <cellStyle name="Note 2 2 2" xfId="42924" hidden="1"/>
    <cellStyle name="Note 2 2 2" xfId="42946" hidden="1"/>
    <cellStyle name="Note 2 2 2" xfId="42947" hidden="1"/>
    <cellStyle name="Note 2 2 2" xfId="42949" hidden="1"/>
    <cellStyle name="Note 2 2 2" xfId="42952" hidden="1"/>
    <cellStyle name="Note 2 2 2" xfId="42948" hidden="1"/>
    <cellStyle name="Note 2 2 2" xfId="42940" hidden="1"/>
    <cellStyle name="Note 2 2 2" xfId="42923" hidden="1"/>
    <cellStyle name="Note 2 2 2" xfId="42935" hidden="1"/>
    <cellStyle name="Note 2 2 2" xfId="42926" hidden="1"/>
    <cellStyle name="Note 2 2 2" xfId="42944" hidden="1"/>
    <cellStyle name="Note 2 2 2" xfId="42954" hidden="1"/>
    <cellStyle name="Note 2 2 2" xfId="42941" hidden="1"/>
    <cellStyle name="Note 2 2 2" xfId="42929" hidden="1"/>
    <cellStyle name="Note 2 2 2" xfId="42939" hidden="1"/>
    <cellStyle name="Note 2 2 2" xfId="42950" hidden="1"/>
    <cellStyle name="Note 2 2 2" xfId="42959" hidden="1"/>
    <cellStyle name="Note 2 2 2" xfId="42963" hidden="1"/>
    <cellStyle name="Note 2 2 2" xfId="42962" hidden="1"/>
    <cellStyle name="Note 2 2 2" xfId="42970" hidden="1"/>
    <cellStyle name="Note 2 2 2" xfId="42966" hidden="1"/>
    <cellStyle name="Note 2 2 2" xfId="42968" hidden="1"/>
    <cellStyle name="Note 2 2 2" xfId="42971" hidden="1"/>
    <cellStyle name="Note 2 2 2" xfId="42965" hidden="1"/>
    <cellStyle name="Note 2 2 2" xfId="42964" hidden="1"/>
    <cellStyle name="Note 2 2 2" xfId="42134" hidden="1"/>
    <cellStyle name="Note 2 2 2" xfId="42736" hidden="1"/>
    <cellStyle name="Note 2 2 2" xfId="42149" hidden="1"/>
    <cellStyle name="Note 2 2 2" xfId="41726" hidden="1"/>
    <cellStyle name="Note 2 2 2" xfId="42159" hidden="1"/>
    <cellStyle name="Note 2 2 2" xfId="42306" hidden="1"/>
    <cellStyle name="Note 2 2 2" xfId="42018" hidden="1"/>
    <cellStyle name="Note 2 2 2" xfId="42240" hidden="1"/>
    <cellStyle name="Note 2 2 2" xfId="41972" hidden="1"/>
    <cellStyle name="Note 2 2 2" xfId="42102" hidden="1"/>
    <cellStyle name="Note 2 2 2" xfId="42664" hidden="1"/>
    <cellStyle name="Note 2 2 2" xfId="42484" hidden="1"/>
    <cellStyle name="Note 2 2 2" xfId="41880" hidden="1"/>
    <cellStyle name="Note 2 2 2" xfId="42805" hidden="1"/>
    <cellStyle name="Note 2 2 2" xfId="41794" hidden="1"/>
    <cellStyle name="Note 2 2 2" xfId="42847" hidden="1"/>
    <cellStyle name="Note 2 2 2" xfId="41784" hidden="1"/>
    <cellStyle name="Note 2 2 2" xfId="42045" hidden="1"/>
    <cellStyle name="Note 2 2 2" xfId="42809" hidden="1"/>
    <cellStyle name="Note 2 2 2" xfId="41872" hidden="1"/>
    <cellStyle name="Note 2 2 2" xfId="42037" hidden="1"/>
    <cellStyle name="Note 2 2 2" xfId="41696" hidden="1"/>
    <cellStyle name="Note 2 2 2" xfId="41944" hidden="1"/>
    <cellStyle name="Note 2 2 2" xfId="41765" hidden="1"/>
    <cellStyle name="Note 2 2 2" xfId="41956" hidden="1"/>
    <cellStyle name="Note 2 2 2" xfId="42201" hidden="1"/>
    <cellStyle name="Note 2 2 2" xfId="42562" hidden="1"/>
    <cellStyle name="Note 2 2 2" xfId="42166" hidden="1"/>
    <cellStyle name="Note 2 2 2" xfId="42267" hidden="1"/>
    <cellStyle name="Note 2 2 2" xfId="42308" hidden="1"/>
    <cellStyle name="Note 2 2 2" xfId="41723" hidden="1"/>
    <cellStyle name="Note 2 2 2" xfId="42976" hidden="1"/>
    <cellStyle name="Note 2 2 2" xfId="42984" hidden="1"/>
    <cellStyle name="Note 2 2 2" xfId="43018" hidden="1"/>
    <cellStyle name="Note 2 2 2" xfId="42992" hidden="1"/>
    <cellStyle name="Note 2 2 2" xfId="43005" hidden="1"/>
    <cellStyle name="Note 2 2 2" xfId="43004" hidden="1"/>
    <cellStyle name="Note 2 2 2" xfId="42990" hidden="1"/>
    <cellStyle name="Note 2 2 2" xfId="43007" hidden="1"/>
    <cellStyle name="Note 2 2 2" xfId="43015" hidden="1"/>
    <cellStyle name="Note 2 2 2" xfId="42989" hidden="1"/>
    <cellStyle name="Note 2 2 2" xfId="43008" hidden="1"/>
    <cellStyle name="Note 2 2 2" xfId="43009" hidden="1"/>
    <cellStyle name="Note 2 2 2" xfId="43011" hidden="1"/>
    <cellStyle name="Note 2 2 2" xfId="43014" hidden="1"/>
    <cellStyle name="Note 2 2 2" xfId="43010" hidden="1"/>
    <cellStyle name="Note 2 2 2" xfId="43002" hidden="1"/>
    <cellStyle name="Note 2 2 2" xfId="42988" hidden="1"/>
    <cellStyle name="Note 2 2 2" xfId="42998" hidden="1"/>
    <cellStyle name="Note 2 2 2" xfId="42991" hidden="1"/>
    <cellStyle name="Note 2 2 2" xfId="43006" hidden="1"/>
    <cellStyle name="Note 2 2 2" xfId="43016" hidden="1"/>
    <cellStyle name="Note 2 2 2" xfId="43003" hidden="1"/>
    <cellStyle name="Note 2 2 2" xfId="42994" hidden="1"/>
    <cellStyle name="Note 2 2 2" xfId="43001" hidden="1"/>
    <cellStyle name="Note 2 2 2" xfId="43012" hidden="1"/>
    <cellStyle name="Note 2 2 2" xfId="43021" hidden="1"/>
    <cellStyle name="Note 2 2 2" xfId="43025" hidden="1"/>
    <cellStyle name="Note 2 2 2" xfId="43024" hidden="1"/>
    <cellStyle name="Note 2 2 2" xfId="43030" hidden="1"/>
    <cellStyle name="Note 2 2 2" xfId="43028" hidden="1"/>
    <cellStyle name="Note 2 2 2" xfId="43029" hidden="1"/>
    <cellStyle name="Note 2 2 2" xfId="43031" hidden="1"/>
    <cellStyle name="Note 2 2 2" xfId="43027" hidden="1"/>
    <cellStyle name="Note 2 2 2" xfId="43026" hidden="1"/>
    <cellStyle name="Note 2 2 2" xfId="10746" hidden="1"/>
    <cellStyle name="Note 2 2 2" xfId="35431" hidden="1"/>
    <cellStyle name="Note 2 2 2" xfId="35864" hidden="1"/>
    <cellStyle name="Note 2 2 2" xfId="19671" hidden="1"/>
    <cellStyle name="Note 2 2 2" xfId="16616" hidden="1"/>
    <cellStyle name="Note 2 2 2" xfId="41608" hidden="1"/>
    <cellStyle name="Note 2 2 2" xfId="41600" hidden="1"/>
    <cellStyle name="Note 2 2 2" xfId="40176" hidden="1"/>
    <cellStyle name="Note 2 2 2" xfId="40175" hidden="1"/>
    <cellStyle name="Note 2 2 2" xfId="18595" hidden="1"/>
    <cellStyle name="Note 2 2 2" xfId="6810" hidden="1"/>
    <cellStyle name="Note 2 2 2" xfId="37342" hidden="1"/>
    <cellStyle name="Note 2 2 2" xfId="26275" hidden="1"/>
    <cellStyle name="Note 2 2 2" xfId="24534" hidden="1"/>
    <cellStyle name="Note 2 2 2" xfId="40192" hidden="1"/>
    <cellStyle name="Note 2 2 2" xfId="31647" hidden="1"/>
    <cellStyle name="Note 2 2 2" xfId="6578" hidden="1"/>
    <cellStyle name="Note 2 2 2" xfId="15134" hidden="1"/>
    <cellStyle name="Note 2 2 2" xfId="32975" hidden="1"/>
    <cellStyle name="Note 2 2 2" xfId="9222" hidden="1"/>
    <cellStyle name="Note 2 2 2" xfId="24096" hidden="1"/>
    <cellStyle name="Note 2 2 2" xfId="6881" hidden="1"/>
    <cellStyle name="Note 2 2 2" xfId="30567" hidden="1"/>
    <cellStyle name="Note 2 2 2" xfId="33134" hidden="1"/>
    <cellStyle name="Note 2 2 2" xfId="6936" hidden="1"/>
    <cellStyle name="Note 2 2 2" xfId="23087" hidden="1"/>
    <cellStyle name="Note 2 2 2" xfId="40188" hidden="1"/>
    <cellStyle name="Note 2 2 2" xfId="6537" hidden="1"/>
    <cellStyle name="Note 2 2 2" xfId="19676" hidden="1"/>
    <cellStyle name="Note 2 2 2" xfId="34465" hidden="1"/>
    <cellStyle name="Note 2 2 2" xfId="35834" hidden="1"/>
    <cellStyle name="Note 2 2 2" xfId="37261" hidden="1"/>
    <cellStyle name="Note 2 2 2" xfId="39205" hidden="1"/>
    <cellStyle name="Note 2 2 2" xfId="16282" hidden="1"/>
    <cellStyle name="Note 2 2 2" xfId="26974" hidden="1"/>
    <cellStyle name="Note 2 2 2" xfId="25579" hidden="1"/>
    <cellStyle name="Note 2 2 2" xfId="36342" hidden="1"/>
    <cellStyle name="Note 2 2 2" xfId="40183" hidden="1"/>
    <cellStyle name="Note 2 2 2" xfId="6483" hidden="1"/>
    <cellStyle name="Note 2 2 2" xfId="25564" hidden="1"/>
    <cellStyle name="Note 2 2 2" xfId="14472" hidden="1"/>
    <cellStyle name="Note 2 2 2" xfId="26057" hidden="1"/>
    <cellStyle name="Note 2 2 2" xfId="6565" hidden="1"/>
    <cellStyle name="Note 2 2 2" xfId="6744" hidden="1"/>
    <cellStyle name="Note 2 2 2" xfId="7196" hidden="1"/>
    <cellStyle name="Note 2 2 2" xfId="37328" hidden="1"/>
    <cellStyle name="Note 2 2 2" xfId="25568" hidden="1"/>
    <cellStyle name="Note 2 2 2" xfId="28525" hidden="1"/>
    <cellStyle name="Note 2 2 2" xfId="6639" hidden="1"/>
    <cellStyle name="Note 2 2 2" xfId="8896" hidden="1"/>
    <cellStyle name="Note 2 2 2" xfId="13603" hidden="1"/>
    <cellStyle name="Note 2 2 2" xfId="6844" hidden="1"/>
    <cellStyle name="Note 2 2 2" xfId="31518" hidden="1"/>
    <cellStyle name="Note 2 2 2" xfId="31430" hidden="1"/>
    <cellStyle name="Note 2 2 2" xfId="32941" hidden="1"/>
    <cellStyle name="Note 2 2 2" xfId="21443" hidden="1"/>
    <cellStyle name="Note 2 2 2" xfId="10740" hidden="1"/>
    <cellStyle name="Note 2 2 2" xfId="6593" hidden="1"/>
    <cellStyle name="Note 2 2 2" xfId="36290" hidden="1"/>
    <cellStyle name="Note 2 2 2" xfId="19803" hidden="1"/>
    <cellStyle name="Note 2 2 2" xfId="37265" hidden="1"/>
    <cellStyle name="Note 2 2 2" xfId="7446" hidden="1"/>
    <cellStyle name="Note 2 2 2" xfId="14154" hidden="1"/>
    <cellStyle name="Note 2 2 2" xfId="7685" hidden="1"/>
    <cellStyle name="Note 2 2 2" xfId="43390" hidden="1"/>
    <cellStyle name="Note 2 2 2" xfId="43540" hidden="1"/>
    <cellStyle name="Note 2 2 2" xfId="43544" hidden="1"/>
    <cellStyle name="Note 2 2 2" xfId="43545" hidden="1"/>
    <cellStyle name="Note 2 2 2" xfId="43562" hidden="1"/>
    <cellStyle name="Note 2 2 2" xfId="43548" hidden="1"/>
    <cellStyle name="Note 2 2 2" xfId="43549" hidden="1"/>
    <cellStyle name="Note 2 2 2" xfId="43555" hidden="1"/>
    <cellStyle name="Note 2 2 2" xfId="43743" hidden="1"/>
    <cellStyle name="Note 2 2 2" xfId="43782" hidden="1"/>
    <cellStyle name="Note 2 2 2" xfId="43582" hidden="1"/>
    <cellStyle name="Note 2 2 2" xfId="43568" hidden="1"/>
    <cellStyle name="Note 2 2 2" xfId="43572" hidden="1"/>
    <cellStyle name="Note 2 2 2" xfId="43784" hidden="1"/>
    <cellStyle name="Note 2 2 2" xfId="43564" hidden="1"/>
    <cellStyle name="Note 2 2 2" xfId="43775" hidden="1"/>
    <cellStyle name="Note 2 2 2" xfId="43779" hidden="1"/>
    <cellStyle name="Note 2 2 2" xfId="43573" hidden="1"/>
    <cellStyle name="Note 2 2 2" xfId="43567" hidden="1"/>
    <cellStyle name="Note 2 2 2" xfId="43801" hidden="1"/>
    <cellStyle name="Note 2 2 2" xfId="43806" hidden="1"/>
    <cellStyle name="Note 2 2 2" xfId="43803" hidden="1"/>
    <cellStyle name="Note 2 2 2" xfId="43804" hidden="1"/>
    <cellStyle name="Note 2 2 2" xfId="43798" hidden="1"/>
    <cellStyle name="Note 2 2 2" xfId="43793" hidden="1"/>
    <cellStyle name="Note 2 2 2" xfId="43800" hidden="1"/>
    <cellStyle name="Note 2 2 2" xfId="43796" hidden="1"/>
    <cellStyle name="Note 2 2 2" xfId="43792" hidden="1"/>
    <cellStyle name="Note 2 2 2" xfId="43805" hidden="1"/>
    <cellStyle name="Note 2 2 2" xfId="43807" hidden="1"/>
    <cellStyle name="Note 2 2 2" xfId="43810" hidden="1"/>
    <cellStyle name="Note 2 2 2" xfId="43825" hidden="1"/>
    <cellStyle name="Note 2 2 2" xfId="43867" hidden="1"/>
    <cellStyle name="Note 2 2 2" xfId="43834" hidden="1"/>
    <cellStyle name="Note 2 2 2" xfId="43853" hidden="1"/>
    <cellStyle name="Note 2 2 2" xfId="43852" hidden="1"/>
    <cellStyle name="Note 2 2 2" xfId="43832" hidden="1"/>
    <cellStyle name="Note 2 2 2" xfId="43856" hidden="1"/>
    <cellStyle name="Note 2 2 2" xfId="43864" hidden="1"/>
    <cellStyle name="Note 2 2 2" xfId="43831" hidden="1"/>
    <cellStyle name="Note 2 2 2" xfId="43857" hidden="1"/>
    <cellStyle name="Note 2 2 2" xfId="43858" hidden="1"/>
    <cellStyle name="Note 2 2 2" xfId="43860" hidden="1"/>
    <cellStyle name="Note 2 2 2" xfId="43863" hidden="1"/>
    <cellStyle name="Note 2 2 2" xfId="43859" hidden="1"/>
    <cellStyle name="Note 2 2 2" xfId="43850" hidden="1"/>
    <cellStyle name="Note 2 2 2" xfId="43830" hidden="1"/>
    <cellStyle name="Note 2 2 2" xfId="43844" hidden="1"/>
    <cellStyle name="Note 2 2 2" xfId="43833" hidden="1"/>
    <cellStyle name="Note 2 2 2" xfId="43854" hidden="1"/>
    <cellStyle name="Note 2 2 2" xfId="43865" hidden="1"/>
    <cellStyle name="Note 2 2 2" xfId="43851" hidden="1"/>
    <cellStyle name="Note 2 2 2" xfId="43837" hidden="1"/>
    <cellStyle name="Note 2 2 2" xfId="43848" hidden="1"/>
    <cellStyle name="Note 2 2 2" xfId="43861" hidden="1"/>
    <cellStyle name="Note 2 2 2" xfId="43870" hidden="1"/>
    <cellStyle name="Note 2 2 2" xfId="43875" hidden="1"/>
    <cellStyle name="Note 2 2 2" xfId="43874" hidden="1"/>
    <cellStyle name="Note 2 2 2" xfId="43882" hidden="1"/>
    <cellStyle name="Note 2 2 2" xfId="43878" hidden="1"/>
    <cellStyle name="Note 2 2 2" xfId="43879" hidden="1"/>
    <cellStyle name="Note 2 2 2" xfId="43883" hidden="1"/>
    <cellStyle name="Note 2 2 2" xfId="43877" hidden="1"/>
    <cellStyle name="Note 2 2 2" xfId="43876" hidden="1"/>
    <cellStyle name="Note 2 2 2" xfId="43387" hidden="1"/>
    <cellStyle name="Note 2 2 2" xfId="43708" hidden="1"/>
    <cellStyle name="Note 2 2 2" xfId="43676" hidden="1"/>
    <cellStyle name="Note 2 2 2" xfId="43914" hidden="1"/>
    <cellStyle name="Note 2 2 2" xfId="43899" hidden="1"/>
    <cellStyle name="Note 2 2 2" xfId="43146" hidden="1"/>
    <cellStyle name="Note 2 2 2" xfId="43815" hidden="1"/>
    <cellStyle name="Note 2 2 2" xfId="43675" hidden="1"/>
    <cellStyle name="Note 2 2 2" xfId="43133" hidden="1"/>
    <cellStyle name="Note 2 2 2" xfId="43398" hidden="1"/>
    <cellStyle name="Note 2 2 2" xfId="43652" hidden="1"/>
    <cellStyle name="Note 2 2 2" xfId="43365" hidden="1"/>
    <cellStyle name="Note 2 2 2" xfId="43141" hidden="1"/>
    <cellStyle name="Note 2 2 2" xfId="6006" hidden="1"/>
    <cellStyle name="Note 2 2 2" xfId="43211" hidden="1"/>
    <cellStyle name="Note 2 2 2" xfId="43143" hidden="1"/>
    <cellStyle name="Note 2 2 2" xfId="43215" hidden="1"/>
    <cellStyle name="Note 2 2 2" xfId="43653" hidden="1"/>
    <cellStyle name="Note 2 2 2" xfId="43428" hidden="1"/>
    <cellStyle name="Note 2 2 2" xfId="43131" hidden="1"/>
    <cellStyle name="Note 2 2 2" xfId="43204" hidden="1"/>
    <cellStyle name="Note 2 2 2" xfId="43645" hidden="1"/>
    <cellStyle name="Note 2 2 2" xfId="43202" hidden="1"/>
    <cellStyle name="Note 2 2 2" xfId="43646" hidden="1"/>
    <cellStyle name="Note 2 2 2" xfId="43648" hidden="1"/>
    <cellStyle name="Note 2 2 2" xfId="43207" hidden="1"/>
    <cellStyle name="Note 2 2 2" xfId="43205" hidden="1"/>
    <cellStyle name="Note 2 2 2" xfId="43649" hidden="1"/>
    <cellStyle name="Note 2 2 2" xfId="43155" hidden="1"/>
    <cellStyle name="Note 2 2 2" xfId="43203" hidden="1"/>
    <cellStyle name="Note 2 2 2" xfId="43200" hidden="1"/>
    <cellStyle name="Note 2 2 2" xfId="32474" hidden="1"/>
    <cellStyle name="Note 2 2 2" xfId="43929" hidden="1"/>
    <cellStyle name="Note 2 2 2" xfId="43967" hidden="1"/>
    <cellStyle name="Note 2 2 2" xfId="43937" hidden="1"/>
    <cellStyle name="Note 2 2 2" xfId="43954" hidden="1"/>
    <cellStyle name="Note 2 2 2" xfId="43953" hidden="1"/>
    <cellStyle name="Note 2 2 2" xfId="43935" hidden="1"/>
    <cellStyle name="Note 2 2 2" xfId="43956" hidden="1"/>
    <cellStyle name="Note 2 2 2" xfId="43964" hidden="1"/>
    <cellStyle name="Note 2 2 2" xfId="43934" hidden="1"/>
    <cellStyle name="Note 2 2 2" xfId="43957" hidden="1"/>
    <cellStyle name="Note 2 2 2" xfId="43958" hidden="1"/>
    <cellStyle name="Note 2 2 2" xfId="43960" hidden="1"/>
    <cellStyle name="Note 2 2 2" xfId="43963" hidden="1"/>
    <cellStyle name="Note 2 2 2" xfId="43959" hidden="1"/>
    <cellStyle name="Note 2 2 2" xfId="43951" hidden="1"/>
    <cellStyle name="Note 2 2 2" xfId="43933" hidden="1"/>
    <cellStyle name="Note 2 2 2" xfId="43946" hidden="1"/>
    <cellStyle name="Note 2 2 2" xfId="43936" hidden="1"/>
    <cellStyle name="Note 2 2 2" xfId="43955" hidden="1"/>
    <cellStyle name="Note 2 2 2" xfId="43965" hidden="1"/>
    <cellStyle name="Note 2 2 2" xfId="43952" hidden="1"/>
    <cellStyle name="Note 2 2 2" xfId="43939" hidden="1"/>
    <cellStyle name="Note 2 2 2" xfId="43950" hidden="1"/>
    <cellStyle name="Note 2 2 2" xfId="43961" hidden="1"/>
    <cellStyle name="Note 2 2 2" xfId="43970" hidden="1"/>
    <cellStyle name="Note 2 2 2" xfId="43976" hidden="1"/>
    <cellStyle name="Note 2 2 2" xfId="43975" hidden="1"/>
    <cellStyle name="Note 2 2 2" xfId="43983" hidden="1"/>
    <cellStyle name="Note 2 2 2" xfId="43980" hidden="1"/>
    <cellStyle name="Note 2 2 2" xfId="43981" hidden="1"/>
    <cellStyle name="Note 2 2 2" xfId="43985" hidden="1"/>
    <cellStyle name="Note 2 2 2" xfId="43979" hidden="1"/>
    <cellStyle name="Note 2 2 2" xfId="43978" hidden="1"/>
    <cellStyle name="Note 2 2 2" xfId="43748" hidden="1"/>
    <cellStyle name="Note 2 2 2" xfId="43276" hidden="1"/>
    <cellStyle name="Note 2 2 2" xfId="43591" hidden="1"/>
    <cellStyle name="Note 2 2 2" xfId="43479" hidden="1"/>
    <cellStyle name="Note 2 2 2" xfId="43542" hidden="1"/>
    <cellStyle name="Note 2 2 2" xfId="43473" hidden="1"/>
    <cellStyle name="Note 2 2 2" xfId="43592" hidden="1"/>
    <cellStyle name="Note 2 2 2" xfId="43813" hidden="1"/>
    <cellStyle name="Note 2 2 2" xfId="43617" hidden="1"/>
    <cellStyle name="Note 2 2 2" xfId="43633" hidden="1"/>
    <cellStyle name="Note 2 2 2" xfId="43167" hidden="1"/>
    <cellStyle name="Note 2 2 2" xfId="43297" hidden="1"/>
    <cellStyle name="Note 2 2 2" xfId="43774" hidden="1"/>
    <cellStyle name="Note 2 2 2" xfId="43367" hidden="1"/>
    <cellStyle name="Note 2 2 2" xfId="43496" hidden="1"/>
    <cellStyle name="Note 2 2 2" xfId="43624" hidden="1"/>
    <cellStyle name="Note 2 2 2" xfId="43101" hidden="1"/>
    <cellStyle name="Note 2 2 2" xfId="43726" hidden="1"/>
    <cellStyle name="Note 2 2 2" xfId="43248" hidden="1"/>
    <cellStyle name="Note 2 2 2" xfId="43073" hidden="1"/>
    <cellStyle name="Note 2 2 2" xfId="44000" hidden="1"/>
    <cellStyle name="Note 2 2 2" xfId="43909" hidden="1"/>
    <cellStyle name="Note 2 2 2" xfId="43374" hidden="1"/>
    <cellStyle name="Note 2 2 2" xfId="43761" hidden="1"/>
    <cellStyle name="Note 2 2 2" xfId="43990" hidden="1"/>
    <cellStyle name="Note 2 2 2" xfId="43072" hidden="1"/>
    <cellStyle name="Note 2 2 2" xfId="43334" hidden="1"/>
    <cellStyle name="Note 2 2 2" xfId="43252" hidden="1"/>
    <cellStyle name="Note 2 2 2" xfId="43343" hidden="1"/>
    <cellStyle name="Note 2 2 2" xfId="44001" hidden="1"/>
    <cellStyle name="Note 2 2 2" xfId="44004" hidden="1"/>
    <cellStyle name="Note 2 2 2" xfId="44016" hidden="1"/>
    <cellStyle name="Note 2 2 2" xfId="44058" hidden="1"/>
    <cellStyle name="Note 2 2 2" xfId="44025" hidden="1"/>
    <cellStyle name="Note 2 2 2" xfId="44044" hidden="1"/>
    <cellStyle name="Note 2 2 2" xfId="44043" hidden="1"/>
    <cellStyle name="Note 2 2 2" xfId="44023" hidden="1"/>
    <cellStyle name="Note 2 2 2" xfId="44046" hidden="1"/>
    <cellStyle name="Note 2 2 2" xfId="44054" hidden="1"/>
    <cellStyle name="Note 2 2 2" xfId="44022" hidden="1"/>
    <cellStyle name="Note 2 2 2" xfId="44047" hidden="1"/>
    <cellStyle name="Note 2 2 2" xfId="44048" hidden="1"/>
    <cellStyle name="Note 2 2 2" xfId="44050" hidden="1"/>
    <cellStyle name="Note 2 2 2" xfId="44053" hidden="1"/>
    <cellStyle name="Note 2 2 2" xfId="44049" hidden="1"/>
    <cellStyle name="Note 2 2 2" xfId="44039" hidden="1"/>
    <cellStyle name="Note 2 2 2" xfId="44021" hidden="1"/>
    <cellStyle name="Note 2 2 2" xfId="44034" hidden="1"/>
    <cellStyle name="Note 2 2 2" xfId="44024" hidden="1"/>
    <cellStyle name="Note 2 2 2" xfId="44045" hidden="1"/>
    <cellStyle name="Note 2 2 2" xfId="44055" hidden="1"/>
    <cellStyle name="Note 2 2 2" xfId="44040" hidden="1"/>
    <cellStyle name="Note 2 2 2" xfId="44028" hidden="1"/>
    <cellStyle name="Note 2 2 2" xfId="44038" hidden="1"/>
    <cellStyle name="Note 2 2 2" xfId="44051" hidden="1"/>
    <cellStyle name="Note 2 2 2" xfId="44061" hidden="1"/>
    <cellStyle name="Note 2 2 2" xfId="44066" hidden="1"/>
    <cellStyle name="Note 2 2 2" xfId="44065" hidden="1"/>
    <cellStyle name="Note 2 2 2" xfId="44072" hidden="1"/>
    <cellStyle name="Note 2 2 2" xfId="44070" hidden="1"/>
    <cellStyle name="Note 2 2 2" xfId="44071" hidden="1"/>
    <cellStyle name="Note 2 2 2" xfId="44073" hidden="1"/>
    <cellStyle name="Note 2 2 2" xfId="44069" hidden="1"/>
    <cellStyle name="Note 2 2 2" xfId="44068" hidden="1"/>
    <cellStyle name="Note 2 2 2" xfId="43183" hidden="1"/>
    <cellStyle name="Note 2 2 2" xfId="43395" hidden="1"/>
    <cellStyle name="Note 2 2 2" xfId="43611" hidden="1"/>
    <cellStyle name="Note 2 2 2" xfId="43223" hidden="1"/>
    <cellStyle name="Note 2 2 2" xfId="43657" hidden="1"/>
    <cellStyle name="Note 2 2 2" xfId="43138" hidden="1"/>
    <cellStyle name="Note 2 2 2" xfId="43737" hidden="1"/>
    <cellStyle name="Note 2 2 2" xfId="43220" hidden="1"/>
    <cellStyle name="Note 2 2 2" xfId="43615" hidden="1"/>
    <cellStyle name="Note 2 2 2" xfId="43290" hidden="1"/>
    <cellStyle name="Note 2 2 2" xfId="43467" hidden="1"/>
    <cellStyle name="Note 2 2 2" xfId="43289" hidden="1"/>
    <cellStyle name="Note 2 2 2" xfId="43622" hidden="1"/>
    <cellStyle name="Note 2 2 2" xfId="43543" hidden="1"/>
    <cellStyle name="Note 2 2 2" xfId="43282" hidden="1"/>
    <cellStyle name="Note 2 2 2" xfId="43078" hidden="1"/>
    <cellStyle name="Note 2 2 2" xfId="43829" hidden="1"/>
    <cellStyle name="Note 2 2 2" xfId="43368" hidden="1"/>
    <cellStyle name="Note 2 2 2" xfId="43982" hidden="1"/>
    <cellStyle name="Note 2 2 2" xfId="43475" hidden="1"/>
    <cellStyle name="Note 2 2 2" xfId="43892" hidden="1"/>
    <cellStyle name="Note 2 2 2" xfId="43222" hidden="1"/>
    <cellStyle name="Note 2 2 2" xfId="43119" hidden="1"/>
    <cellStyle name="Note 2 2 2" xfId="43799" hidden="1"/>
    <cellStyle name="Note 2 2 2" xfId="43382" hidden="1"/>
    <cellStyle name="Note 2 2 2" xfId="43298" hidden="1"/>
    <cellStyle name="Note 2 2 2" xfId="43424" hidden="1"/>
    <cellStyle name="Note 2 2 2" xfId="43278" hidden="1"/>
    <cellStyle name="Note 2 2 2" xfId="43326" hidden="1"/>
    <cellStyle name="Note 2 2 2" xfId="43655" hidden="1"/>
    <cellStyle name="Note 2 2 2" xfId="43714" hidden="1"/>
    <cellStyle name="Note 2 2 2" xfId="43528" hidden="1"/>
    <cellStyle name="Note 2 2 2" xfId="44096" hidden="1"/>
    <cellStyle name="Note 2 2 2" xfId="44136" hidden="1"/>
    <cellStyle name="Note 2 2 2" xfId="44104" hidden="1"/>
    <cellStyle name="Note 2 2 2" xfId="44122" hidden="1"/>
    <cellStyle name="Note 2 2 2" xfId="44121" hidden="1"/>
    <cellStyle name="Note 2 2 2" xfId="44102" hidden="1"/>
    <cellStyle name="Note 2 2 2" xfId="44124" hidden="1"/>
    <cellStyle name="Note 2 2 2" xfId="44132" hidden="1"/>
    <cellStyle name="Note 2 2 2" xfId="44101" hidden="1"/>
    <cellStyle name="Note 2 2 2" xfId="44125" hidden="1"/>
    <cellStyle name="Note 2 2 2" xfId="44126" hidden="1"/>
    <cellStyle name="Note 2 2 2" xfId="44128" hidden="1"/>
    <cellStyle name="Note 2 2 2" xfId="44131" hidden="1"/>
    <cellStyle name="Note 2 2 2" xfId="44127" hidden="1"/>
    <cellStyle name="Note 2 2 2" xfId="44118" hidden="1"/>
    <cellStyle name="Note 2 2 2" xfId="44100" hidden="1"/>
    <cellStyle name="Note 2 2 2" xfId="44113" hidden="1"/>
    <cellStyle name="Note 2 2 2" xfId="44103" hidden="1"/>
    <cellStyle name="Note 2 2 2" xfId="44123" hidden="1"/>
    <cellStyle name="Note 2 2 2" xfId="44133" hidden="1"/>
    <cellStyle name="Note 2 2 2" xfId="44119" hidden="1"/>
    <cellStyle name="Note 2 2 2" xfId="44107" hidden="1"/>
    <cellStyle name="Note 2 2 2" xfId="44117" hidden="1"/>
    <cellStyle name="Note 2 2 2" xfId="44129" hidden="1"/>
    <cellStyle name="Note 2 2 2" xfId="44139" hidden="1"/>
    <cellStyle name="Note 2 2 2" xfId="44144" hidden="1"/>
    <cellStyle name="Note 2 2 2" xfId="44143" hidden="1"/>
    <cellStyle name="Note 2 2 2" xfId="44152" hidden="1"/>
    <cellStyle name="Note 2 2 2" xfId="44147" hidden="1"/>
    <cellStyle name="Note 2 2 2" xfId="44149" hidden="1"/>
    <cellStyle name="Note 2 2 2" xfId="44153" hidden="1"/>
    <cellStyle name="Note 2 2 2" xfId="44146" hidden="1"/>
    <cellStyle name="Note 2 2 2" xfId="44145" hidden="1"/>
    <cellStyle name="Note 2 2 2" xfId="44080" hidden="1"/>
    <cellStyle name="Note 2 2 2" xfId="44078" hidden="1"/>
    <cellStyle name="Note 2 2 2" xfId="43911" hidden="1"/>
    <cellStyle name="Note 2 2 2" xfId="43069" hidden="1"/>
    <cellStyle name="Note 2 2 2" xfId="43701" hidden="1"/>
    <cellStyle name="Note 2 2 2" xfId="43472" hidden="1"/>
    <cellStyle name="Note 2 2 2" xfId="43732" hidden="1"/>
    <cellStyle name="Note 2 2 2" xfId="43906" hidden="1"/>
    <cellStyle name="Note 2 2 2" xfId="43206" hidden="1"/>
    <cellStyle name="Note 2 2 2" xfId="43107" hidden="1"/>
    <cellStyle name="Note 2 2 2" xfId="43493" hidden="1"/>
    <cellStyle name="Note 2 2 2" xfId="44076" hidden="1"/>
    <cellStyle name="Note 2 2 2" xfId="43436" hidden="1"/>
    <cellStyle name="Note 2 2 2" xfId="43757" hidden="1"/>
    <cellStyle name="Note 2 2 2" xfId="43415" hidden="1"/>
    <cellStyle name="Note 2 2 2" xfId="43596" hidden="1"/>
    <cellStyle name="Note 2 2 2" xfId="43212" hidden="1"/>
    <cellStyle name="Note 2 2 2" xfId="43609" hidden="1"/>
    <cellStyle name="Note 2 2 2" xfId="43342" hidden="1"/>
    <cellStyle name="Note 2 2 2" xfId="43621" hidden="1"/>
    <cellStyle name="Note 2 2 2" xfId="43257" hidden="1"/>
    <cellStyle name="Note 2 2 2" xfId="44005" hidden="1"/>
    <cellStyle name="Note 2 2 2" xfId="43685" hidden="1"/>
    <cellStyle name="Note 2 2 2" xfId="43682" hidden="1"/>
    <cellStyle name="Note 2 2 2" xfId="43340" hidden="1"/>
    <cellStyle name="Note 2 2 2" xfId="43259" hidden="1"/>
    <cellStyle name="Note 2 2 2" xfId="43348" hidden="1"/>
    <cellStyle name="Note 2 2 2" xfId="43614" hidden="1"/>
    <cellStyle name="Note 2 2 2" xfId="44082" hidden="1"/>
    <cellStyle name="Note 2 2 2" xfId="43210" hidden="1"/>
    <cellStyle name="Note 2 2 2" xfId="43627" hidden="1"/>
    <cellStyle name="Note 2 2 2" xfId="44173" hidden="1"/>
    <cellStyle name="Note 2 2 2" xfId="44213" hidden="1"/>
    <cellStyle name="Note 2 2 2" xfId="44181" hidden="1"/>
    <cellStyle name="Note 2 2 2" xfId="44200" hidden="1"/>
    <cellStyle name="Note 2 2 2" xfId="44199" hidden="1"/>
    <cellStyle name="Note 2 2 2" xfId="44179" hidden="1"/>
    <cellStyle name="Note 2 2 2" xfId="44202" hidden="1"/>
    <cellStyle name="Note 2 2 2" xfId="44210" hidden="1"/>
    <cellStyle name="Note 2 2 2" xfId="44178" hidden="1"/>
    <cellStyle name="Note 2 2 2" xfId="44203" hidden="1"/>
    <cellStyle name="Note 2 2 2" xfId="44204" hidden="1"/>
    <cellStyle name="Note 2 2 2" xfId="44206" hidden="1"/>
    <cellStyle name="Note 2 2 2" xfId="44209" hidden="1"/>
    <cellStyle name="Note 2 2 2" xfId="44205" hidden="1"/>
    <cellStyle name="Note 2 2 2" xfId="44196" hidden="1"/>
    <cellStyle name="Note 2 2 2" xfId="44177" hidden="1"/>
    <cellStyle name="Note 2 2 2" xfId="44190" hidden="1"/>
    <cellStyle name="Note 2 2 2" xfId="44180" hidden="1"/>
    <cellStyle name="Note 2 2 2" xfId="44201" hidden="1"/>
    <cellStyle name="Note 2 2 2" xfId="44211" hidden="1"/>
    <cellStyle name="Note 2 2 2" xfId="44197" hidden="1"/>
    <cellStyle name="Note 2 2 2" xfId="44184" hidden="1"/>
    <cellStyle name="Note 2 2 2" xfId="44194" hidden="1"/>
    <cellStyle name="Note 2 2 2" xfId="44207" hidden="1"/>
    <cellStyle name="Note 2 2 2" xfId="44216" hidden="1"/>
    <cellStyle name="Note 2 2 2" xfId="44220" hidden="1"/>
    <cellStyle name="Note 2 2 2" xfId="44219" hidden="1"/>
    <cellStyle name="Note 2 2 2" xfId="44226" hidden="1"/>
    <cellStyle name="Note 2 2 2" xfId="44223" hidden="1"/>
    <cellStyle name="Note 2 2 2" xfId="44224" hidden="1"/>
    <cellStyle name="Note 2 2 2" xfId="44227" hidden="1"/>
    <cellStyle name="Note 2 2 2" xfId="44222" hidden="1"/>
    <cellStyle name="Note 2 2 2" xfId="44221" hidden="1"/>
    <cellStyle name="Note 2 2 2" xfId="43410" hidden="1"/>
    <cellStyle name="Note 2 2 2" xfId="43688" hidden="1"/>
    <cellStyle name="Note 2 2 2" xfId="43735" hidden="1"/>
    <cellStyle name="Note 2 2 2" xfId="44151" hidden="1"/>
    <cellStyle name="Note 2 2 2" xfId="43667" hidden="1"/>
    <cellStyle name="Note 2 2 2" xfId="43658" hidden="1"/>
    <cellStyle name="Note 2 2 2" xfId="43380" hidden="1"/>
    <cellStyle name="Note 2 2 2" xfId="44241" hidden="1"/>
    <cellStyle name="Note 2 2 2" xfId="44006" hidden="1"/>
    <cellStyle name="Note 2 2 2" xfId="43414" hidden="1"/>
    <cellStyle name="Note 2 2 2" xfId="43547" hidden="1"/>
    <cellStyle name="Note 2 2 2" xfId="44236" hidden="1"/>
    <cellStyle name="Note 2 2 2" xfId="43184" hidden="1"/>
    <cellStyle name="Note 2 2 2" xfId="43474" hidden="1"/>
    <cellStyle name="Note 2 2 2" xfId="43770" hidden="1"/>
    <cellStyle name="Note 2 2 2" xfId="43240" hidden="1"/>
    <cellStyle name="Note 2 2 2" xfId="43642" hidden="1"/>
    <cellStyle name="Note 2 2 2" xfId="43232" hidden="1"/>
    <cellStyle name="Note 2 2 2" xfId="43898" hidden="1"/>
    <cellStyle name="Note 2 2 2" xfId="43098" hidden="1"/>
    <cellStyle name="Note 2 2 2" xfId="43214" hidden="1"/>
    <cellStyle name="Note 2 2 2" xfId="43670" hidden="1"/>
    <cellStyle name="Note 2 2 2" xfId="43136" hidden="1"/>
    <cellStyle name="Note 2 2 2" xfId="43121" hidden="1"/>
    <cellStyle name="Note 2 2 2" xfId="43811" hidden="1"/>
    <cellStyle name="Note 2 2 2" xfId="43076" hidden="1"/>
    <cellStyle name="Note 2 2 2" xfId="43613" hidden="1"/>
    <cellStyle name="Note 2 2 2" xfId="43786" hidden="1"/>
    <cellStyle name="Note 2 2 2" xfId="43599" hidden="1"/>
    <cellStyle name="Note 2 2 2" xfId="43491" hidden="1"/>
    <cellStyle name="Note 2 2 2" xfId="43351" hidden="1"/>
    <cellStyle name="Note 2 2 2" xfId="43477" hidden="1"/>
    <cellStyle name="Note 2 2 2" xfId="44256" hidden="1"/>
    <cellStyle name="Note 2 2 2" xfId="44299" hidden="1"/>
    <cellStyle name="Note 2 2 2" xfId="44264" hidden="1"/>
    <cellStyle name="Note 2 2 2" xfId="44283" hidden="1"/>
    <cellStyle name="Note 2 2 2" xfId="44282" hidden="1"/>
    <cellStyle name="Note 2 2 2" xfId="44262" hidden="1"/>
    <cellStyle name="Note 2 2 2" xfId="44286" hidden="1"/>
    <cellStyle name="Note 2 2 2" xfId="44295" hidden="1"/>
    <cellStyle name="Note 2 2 2" xfId="44261" hidden="1"/>
    <cellStyle name="Note 2 2 2" xfId="44287" hidden="1"/>
    <cellStyle name="Note 2 2 2" xfId="44288" hidden="1"/>
    <cellStyle name="Note 2 2 2" xfId="44290" hidden="1"/>
    <cellStyle name="Note 2 2 2" xfId="44294" hidden="1"/>
    <cellStyle name="Note 2 2 2" xfId="44289" hidden="1"/>
    <cellStyle name="Note 2 2 2" xfId="44279" hidden="1"/>
    <cellStyle name="Note 2 2 2" xfId="44260" hidden="1"/>
    <cellStyle name="Note 2 2 2" xfId="44274" hidden="1"/>
    <cellStyle name="Note 2 2 2" xfId="44263" hidden="1"/>
    <cellStyle name="Note 2 2 2" xfId="44284" hidden="1"/>
    <cellStyle name="Note 2 2 2" xfId="44296" hidden="1"/>
    <cellStyle name="Note 2 2 2" xfId="44280" hidden="1"/>
    <cellStyle name="Note 2 2 2" xfId="44267" hidden="1"/>
    <cellStyle name="Note 2 2 2" xfId="44278" hidden="1"/>
    <cellStyle name="Note 2 2 2" xfId="44292" hidden="1"/>
    <cellStyle name="Note 2 2 2" xfId="44302" hidden="1"/>
    <cellStyle name="Note 2 2 2" xfId="44307" hidden="1"/>
    <cellStyle name="Note 2 2 2" xfId="44306" hidden="1"/>
    <cellStyle name="Note 2 2 2" xfId="44313" hidden="1"/>
    <cellStyle name="Note 2 2 2" xfId="44310" hidden="1"/>
    <cellStyle name="Note 2 2 2" xfId="44311" hidden="1"/>
    <cellStyle name="Note 2 2 2" xfId="44314" hidden="1"/>
    <cellStyle name="Note 2 2 2" xfId="44309" hidden="1"/>
    <cellStyle name="Note 2 2 2" xfId="44308" hidden="1"/>
    <cellStyle name="Note 2 2 2" xfId="43729" hidden="1"/>
    <cellStyle name="Note 2 2 2" xfId="44324" hidden="1"/>
    <cellStyle name="Note 2 2 2" xfId="43423" hidden="1"/>
    <cellStyle name="Note 2 2 2" xfId="43188" hidden="1"/>
    <cellStyle name="Note 2 2 2" xfId="43199" hidden="1"/>
    <cellStyle name="Note 2 2 2" xfId="43550" hidden="1"/>
    <cellStyle name="Note 2 2 2" xfId="43683" hidden="1"/>
    <cellStyle name="Note 2 2 2" xfId="43359" hidden="1"/>
    <cellStyle name="Note 2 2 2" xfId="43482" hidden="1"/>
    <cellStyle name="Note 2 2 2" xfId="43587" hidden="1"/>
    <cellStyle name="Note 2 2 2" xfId="43284" hidden="1"/>
    <cellStyle name="Note 2 2 2" xfId="43628" hidden="1"/>
    <cellStyle name="Note 2 2 2" xfId="43228" hidden="1"/>
    <cellStyle name="Note 2 2 2" xfId="43409" hidden="1"/>
    <cellStyle name="Note 2 2 2" xfId="43734" hidden="1"/>
    <cellStyle name="Note 2 2 2" xfId="44008" hidden="1"/>
    <cellStyle name="Note 2 2 2" xfId="43139" hidden="1"/>
    <cellStyle name="Note 2 2 2" xfId="43465" hidden="1"/>
    <cellStyle name="Note 2 2 2" xfId="43230" hidden="1"/>
    <cellStyle name="Note 2 2 2" xfId="43886" hidden="1"/>
    <cellStyle name="Note 2 2 2" xfId="43339" hidden="1"/>
    <cellStyle name="Note 2 2 2" xfId="43678" hidden="1"/>
    <cellStyle name="Note 2 2 2" xfId="43186" hidden="1"/>
    <cellStyle name="Note 2 2 2" xfId="43466" hidden="1"/>
    <cellStyle name="Note 2 2 2" xfId="43110" hidden="1"/>
    <cellStyle name="Note 2 2 2" xfId="43163" hidden="1"/>
    <cellStyle name="Note 2 2 2" xfId="43755" hidden="1"/>
    <cellStyle name="Note 2 2 2" xfId="43672" hidden="1"/>
    <cellStyle name="Note 2 2 2" xfId="43197" hidden="1"/>
    <cellStyle name="Note 2 2 2" xfId="43915" hidden="1"/>
    <cellStyle name="Note 2 2 2" xfId="44327" hidden="1"/>
    <cellStyle name="Note 2 2 2" xfId="44342" hidden="1"/>
    <cellStyle name="Note 2 2 2" xfId="44379" hidden="1"/>
    <cellStyle name="Note 2 2 2" xfId="44350" hidden="1"/>
    <cellStyle name="Note 2 2 2" xfId="44366" hidden="1"/>
    <cellStyle name="Note 2 2 2" xfId="44365" hidden="1"/>
    <cellStyle name="Note 2 2 2" xfId="44348" hidden="1"/>
    <cellStyle name="Note 2 2 2" xfId="44368" hidden="1"/>
    <cellStyle name="Note 2 2 2" xfId="44376" hidden="1"/>
    <cellStyle name="Note 2 2 2" xfId="44347" hidden="1"/>
    <cellStyle name="Note 2 2 2" xfId="44369" hidden="1"/>
    <cellStyle name="Note 2 2 2" xfId="44370" hidden="1"/>
    <cellStyle name="Note 2 2 2" xfId="44372" hidden="1"/>
    <cellStyle name="Note 2 2 2" xfId="44375" hidden="1"/>
    <cellStyle name="Note 2 2 2" xfId="44371" hidden="1"/>
    <cellStyle name="Note 2 2 2" xfId="44363" hidden="1"/>
    <cellStyle name="Note 2 2 2" xfId="44346" hidden="1"/>
    <cellStyle name="Note 2 2 2" xfId="44358" hidden="1"/>
    <cellStyle name="Note 2 2 2" xfId="44349" hidden="1"/>
    <cellStyle name="Note 2 2 2" xfId="44367" hidden="1"/>
    <cellStyle name="Note 2 2 2" xfId="44377" hidden="1"/>
    <cellStyle name="Note 2 2 2" xfId="44364" hidden="1"/>
    <cellStyle name="Note 2 2 2" xfId="44352" hidden="1"/>
    <cellStyle name="Note 2 2 2" xfId="44362" hidden="1"/>
    <cellStyle name="Note 2 2 2" xfId="44373" hidden="1"/>
    <cellStyle name="Note 2 2 2" xfId="44382" hidden="1"/>
    <cellStyle name="Note 2 2 2" xfId="44386" hidden="1"/>
    <cellStyle name="Note 2 2 2" xfId="44385" hidden="1"/>
    <cellStyle name="Note 2 2 2" xfId="44393" hidden="1"/>
    <cellStyle name="Note 2 2 2" xfId="44389" hidden="1"/>
    <cellStyle name="Note 2 2 2" xfId="44391" hidden="1"/>
    <cellStyle name="Note 2 2 2" xfId="44394" hidden="1"/>
    <cellStyle name="Note 2 2 2" xfId="44388" hidden="1"/>
    <cellStyle name="Note 2 2 2" xfId="44387" hidden="1"/>
    <cellStyle name="Note 2 2 2" xfId="43556" hidden="1"/>
    <cellStyle name="Note 2 2 2" xfId="44159" hidden="1"/>
    <cellStyle name="Note 2 2 2" xfId="43571" hidden="1"/>
    <cellStyle name="Note 2 2 2" xfId="43150" hidden="1"/>
    <cellStyle name="Note 2 2 2" xfId="43581" hidden="1"/>
    <cellStyle name="Note 2 2 2" xfId="43728" hidden="1"/>
    <cellStyle name="Note 2 2 2" xfId="43440" hidden="1"/>
    <cellStyle name="Note 2 2 2" xfId="43662" hidden="1"/>
    <cellStyle name="Note 2 2 2" xfId="43394" hidden="1"/>
    <cellStyle name="Note 2 2 2" xfId="43525" hidden="1"/>
    <cellStyle name="Note 2 2 2" xfId="44087" hidden="1"/>
    <cellStyle name="Note 2 2 2" xfId="43908" hidden="1"/>
    <cellStyle name="Note 2 2 2" xfId="43303" hidden="1"/>
    <cellStyle name="Note 2 2 2" xfId="44228" hidden="1"/>
    <cellStyle name="Note 2 2 2" xfId="43219" hidden="1"/>
    <cellStyle name="Note 2 2 2" xfId="44270" hidden="1"/>
    <cellStyle name="Note 2 2 2" xfId="43209" hidden="1"/>
    <cellStyle name="Note 2 2 2" xfId="43468" hidden="1"/>
    <cellStyle name="Note 2 2 2" xfId="44232" hidden="1"/>
    <cellStyle name="Note 2 2 2" xfId="43295" hidden="1"/>
    <cellStyle name="Note 2 2 2" xfId="43459" hidden="1"/>
    <cellStyle name="Note 2 2 2" xfId="43120" hidden="1"/>
    <cellStyle name="Note 2 2 2" xfId="43366" hidden="1"/>
    <cellStyle name="Note 2 2 2" xfId="43190" hidden="1"/>
    <cellStyle name="Note 2 2 2" xfId="43378" hidden="1"/>
    <cellStyle name="Note 2 2 2" xfId="43623" hidden="1"/>
    <cellStyle name="Note 2 2 2" xfId="43986" hidden="1"/>
    <cellStyle name="Note 2 2 2" xfId="43588" hidden="1"/>
    <cellStyle name="Note 2 2 2" xfId="43689" hidden="1"/>
    <cellStyle name="Note 2 2 2" xfId="43730" hidden="1"/>
    <cellStyle name="Note 2 2 2" xfId="43147" hidden="1"/>
    <cellStyle name="Note 2 2 2" xfId="44399" hidden="1"/>
    <cellStyle name="Note 2 2 2" xfId="44407" hidden="1"/>
    <cellStyle name="Note 2 2 2" xfId="44441" hidden="1"/>
    <cellStyle name="Note 2 2 2" xfId="44415" hidden="1"/>
    <cellStyle name="Note 2 2 2" xfId="44428" hidden="1"/>
    <cellStyle name="Note 2 2 2" xfId="44427" hidden="1"/>
    <cellStyle name="Note 2 2 2" xfId="44413" hidden="1"/>
    <cellStyle name="Note 2 2 2" xfId="44430" hidden="1"/>
    <cellStyle name="Note 2 2 2" xfId="44438" hidden="1"/>
    <cellStyle name="Note 2 2 2" xfId="44412" hidden="1"/>
    <cellStyle name="Note 2 2 2" xfId="44431" hidden="1"/>
    <cellStyle name="Note 2 2 2" xfId="44432" hidden="1"/>
    <cellStyle name="Note 2 2 2" xfId="44434" hidden="1"/>
    <cellStyle name="Note 2 2 2" xfId="44437" hidden="1"/>
    <cellStyle name="Note 2 2 2" xfId="44433" hidden="1"/>
    <cellStyle name="Note 2 2 2" xfId="44425" hidden="1"/>
    <cellStyle name="Note 2 2 2" xfId="44411" hidden="1"/>
    <cellStyle name="Note 2 2 2" xfId="44421" hidden="1"/>
    <cellStyle name="Note 2 2 2" xfId="44414" hidden="1"/>
    <cellStyle name="Note 2 2 2" xfId="44429" hidden="1"/>
    <cellStyle name="Note 2 2 2" xfId="44439" hidden="1"/>
    <cellStyle name="Note 2 2 2" xfId="44426" hidden="1"/>
    <cellStyle name="Note 2 2 2" xfId="44417" hidden="1"/>
    <cellStyle name="Note 2 2 2" xfId="44424" hidden="1"/>
    <cellStyle name="Note 2 2 2" xfId="44435" hidden="1"/>
    <cellStyle name="Note 2 2 2" xfId="44444" hidden="1"/>
    <cellStyle name="Note 2 2 2" xfId="44448" hidden="1"/>
    <cellStyle name="Note 2 2 2" xfId="44447" hidden="1"/>
    <cellStyle name="Note 2 2 2" xfId="44453" hidden="1"/>
    <cellStyle name="Note 2 2 2" xfId="44451" hidden="1"/>
    <cellStyle name="Note 2 2 2" xfId="44452" hidden="1"/>
    <cellStyle name="Note 2 2 2" xfId="44454" hidden="1"/>
    <cellStyle name="Note 2 2 2" xfId="44450" hidden="1"/>
    <cellStyle name="Note 2 2 2" xfId="44449" hidden="1"/>
    <cellStyle name="Note 2 2 2" xfId="41762" hidden="1"/>
    <cellStyle name="Note 2 2 2" xfId="43187" hidden="1"/>
    <cellStyle name="Note 2 2 2" xfId="6653" hidden="1"/>
    <cellStyle name="Note 2 2 2" xfId="36651" hidden="1"/>
    <cellStyle name="Note 2 2 2" xfId="34403" hidden="1"/>
    <cellStyle name="Note 2 2 2" xfId="7197" hidden="1"/>
    <cellStyle name="Note 2 2 2" xfId="7370" hidden="1"/>
    <cellStyle name="Note 2 2 2" xfId="41631" hidden="1"/>
    <cellStyle name="Note 2 2 2" xfId="41638" hidden="1"/>
    <cellStyle name="Note 2 2 2" xfId="40217" hidden="1"/>
    <cellStyle name="Note 2 2 2" xfId="40179" hidden="1"/>
    <cellStyle name="Note 2 2 2" xfId="26996" hidden="1"/>
    <cellStyle name="Note 2 2 2" xfId="6689" hidden="1"/>
    <cellStyle name="Note 2 2 2" xfId="31468" hidden="1"/>
    <cellStyle name="Note 2 2 2" xfId="29532" hidden="1"/>
    <cellStyle name="Note 2 2 2" xfId="6890" hidden="1"/>
    <cellStyle name="Note 2 2 2" xfId="32979" hidden="1"/>
    <cellStyle name="Note 2 2 2" xfId="6552" hidden="1"/>
    <cellStyle name="Note 2 2 2" xfId="39435" hidden="1"/>
    <cellStyle name="Note 2 2 2" xfId="28521" hidden="1"/>
    <cellStyle name="Note 2 2 2" xfId="35851" hidden="1"/>
    <cellStyle name="Note 2 2 2" xfId="9201" hidden="1"/>
    <cellStyle name="Note 2 2 2" xfId="6329" hidden="1"/>
    <cellStyle name="Note 2 2 2" xfId="6633" hidden="1"/>
    <cellStyle name="Note 2 2 2" xfId="12886" hidden="1"/>
    <cellStyle name="Note 2 2 2" xfId="6040" hidden="1"/>
    <cellStyle name="Note 2 2 2" xfId="6247" hidden="1"/>
    <cellStyle name="Note 2 2 2" xfId="12340" hidden="1"/>
    <cellStyle name="Note 2 2 2" xfId="10864" hidden="1"/>
    <cellStyle name="Note 2 2 2" xfId="6411" hidden="1"/>
    <cellStyle name="Note 2 2 2" xfId="31499" hidden="1"/>
    <cellStyle name="Note 2 2 2" xfId="40226" hidden="1"/>
    <cellStyle name="Note 2 2 2" xfId="36285" hidden="1"/>
    <cellStyle name="Note 2 2 2" xfId="25626" hidden="1"/>
    <cellStyle name="Note 2 2 2" xfId="35881" hidden="1"/>
    <cellStyle name="Note 2 2 2" xfId="41623" hidden="1"/>
    <cellStyle name="Note 2 2 2" xfId="19673" hidden="1"/>
    <cellStyle name="Note 2 2 2" xfId="40123" hidden="1"/>
    <cellStyle name="Note 2 2 2" xfId="27059" hidden="1"/>
    <cellStyle name="Note 2 2 2" xfId="28838" hidden="1"/>
    <cellStyle name="Note 2 2 2" xfId="25978" hidden="1"/>
    <cellStyle name="Note 2 2 2" xfId="34401" hidden="1"/>
    <cellStyle name="Note 2 2 2" xfId="16674" hidden="1"/>
    <cellStyle name="Note 2 2 2" xfId="18041" hidden="1"/>
    <cellStyle name="Note 2 2 2" xfId="22603" hidden="1"/>
    <cellStyle name="Note 2 2 2" xfId="6013" hidden="1"/>
    <cellStyle name="Note 2 2 2" xfId="7024" hidden="1"/>
    <cellStyle name="Note 2 2 2" xfId="24877" hidden="1"/>
    <cellStyle name="Note 2 2 2" xfId="7334" hidden="1"/>
    <cellStyle name="Note 2 2 2" xfId="37308" hidden="1"/>
    <cellStyle name="Note 2 2 2" xfId="32960" hidden="1"/>
    <cellStyle name="Note 2 2 2" xfId="36022" hidden="1"/>
    <cellStyle name="Note 2 2 2" xfId="32955" hidden="1"/>
    <cellStyle name="Note 2 2 2" xfId="15201" hidden="1"/>
    <cellStyle name="Note 2 2 2" xfId="7080" hidden="1"/>
    <cellStyle name="Note 2 2 2" xfId="15144" hidden="1"/>
    <cellStyle name="Note 2 2 2" xfId="34826" hidden="1"/>
    <cellStyle name="Note 2 2 2" xfId="22801" hidden="1"/>
    <cellStyle name="Note 2 2 2" xfId="18561" hidden="1"/>
    <cellStyle name="Note 2 2 2" xfId="6067" hidden="1"/>
    <cellStyle name="Note 2 2 2" xfId="39139" hidden="1"/>
    <cellStyle name="Note 2 2 2" xfId="28803" hidden="1"/>
    <cellStyle name="Note 2 2 2" xfId="8274" hidden="1"/>
    <cellStyle name="Note 2 2 2" xfId="6672" hidden="1"/>
    <cellStyle name="Note 2 2 2" xfId="27018" hidden="1"/>
    <cellStyle name="Note 2 2 2" xfId="44806" hidden="1"/>
    <cellStyle name="Note 2 2 2" xfId="44953" hidden="1"/>
    <cellStyle name="Note 2 2 2" xfId="44958" hidden="1"/>
    <cellStyle name="Note 2 2 2" xfId="44959" hidden="1"/>
    <cellStyle name="Note 2 2 2" xfId="44976" hidden="1"/>
    <cellStyle name="Note 2 2 2" xfId="44962" hidden="1"/>
    <cellStyle name="Note 2 2 2" xfId="44963" hidden="1"/>
    <cellStyle name="Note 2 2 2" xfId="44969" hidden="1"/>
    <cellStyle name="Note 2 2 2" xfId="45156" hidden="1"/>
    <cellStyle name="Note 2 2 2" xfId="45192" hidden="1"/>
    <cellStyle name="Note 2 2 2" xfId="44996" hidden="1"/>
    <cellStyle name="Note 2 2 2" xfId="44982" hidden="1"/>
    <cellStyle name="Note 2 2 2" xfId="44986" hidden="1"/>
    <cellStyle name="Note 2 2 2" xfId="45194" hidden="1"/>
    <cellStyle name="Note 2 2 2" xfId="44978" hidden="1"/>
    <cellStyle name="Note 2 2 2" xfId="45186" hidden="1"/>
    <cellStyle name="Note 2 2 2" xfId="45189" hidden="1"/>
    <cellStyle name="Note 2 2 2" xfId="44987" hidden="1"/>
    <cellStyle name="Note 2 2 2" xfId="44981" hidden="1"/>
    <cellStyle name="Note 2 2 2" xfId="45211" hidden="1"/>
    <cellStyle name="Note 2 2 2" xfId="45216" hidden="1"/>
    <cellStyle name="Note 2 2 2" xfId="45213" hidden="1"/>
    <cellStyle name="Note 2 2 2" xfId="45214" hidden="1"/>
    <cellStyle name="Note 2 2 2" xfId="45208" hidden="1"/>
    <cellStyle name="Note 2 2 2" xfId="45203" hidden="1"/>
    <cellStyle name="Note 2 2 2" xfId="45210" hidden="1"/>
    <cellStyle name="Note 2 2 2" xfId="45206" hidden="1"/>
    <cellStyle name="Note 2 2 2" xfId="45202" hidden="1"/>
    <cellStyle name="Note 2 2 2" xfId="45215" hidden="1"/>
    <cellStyle name="Note 2 2 2" xfId="45218" hidden="1"/>
    <cellStyle name="Note 2 2 2" xfId="45222" hidden="1"/>
    <cellStyle name="Note 2 2 2" xfId="45237" hidden="1"/>
    <cellStyle name="Note 2 2 2" xfId="45279" hidden="1"/>
    <cellStyle name="Note 2 2 2" xfId="45246" hidden="1"/>
    <cellStyle name="Note 2 2 2" xfId="45265" hidden="1"/>
    <cellStyle name="Note 2 2 2" xfId="45264" hidden="1"/>
    <cellStyle name="Note 2 2 2" xfId="45244" hidden="1"/>
    <cellStyle name="Note 2 2 2" xfId="45268" hidden="1"/>
    <cellStyle name="Note 2 2 2" xfId="45276" hidden="1"/>
    <cellStyle name="Note 2 2 2" xfId="45243" hidden="1"/>
    <cellStyle name="Note 2 2 2" xfId="45269" hidden="1"/>
    <cellStyle name="Note 2 2 2" xfId="45270" hidden="1"/>
    <cellStyle name="Note 2 2 2" xfId="45272" hidden="1"/>
    <cellStyle name="Note 2 2 2" xfId="45275" hidden="1"/>
    <cellStyle name="Note 2 2 2" xfId="45271" hidden="1"/>
    <cellStyle name="Note 2 2 2" xfId="45262" hidden="1"/>
    <cellStyle name="Note 2 2 2" xfId="45242" hidden="1"/>
    <cellStyle name="Note 2 2 2" xfId="45256" hidden="1"/>
    <cellStyle name="Note 2 2 2" xfId="45245" hidden="1"/>
    <cellStyle name="Note 2 2 2" xfId="45266" hidden="1"/>
    <cellStyle name="Note 2 2 2" xfId="45277" hidden="1"/>
    <cellStyle name="Note 2 2 2" xfId="45263" hidden="1"/>
    <cellStyle name="Note 2 2 2" xfId="45249" hidden="1"/>
    <cellStyle name="Note 2 2 2" xfId="45260" hidden="1"/>
    <cellStyle name="Note 2 2 2" xfId="45273" hidden="1"/>
    <cellStyle name="Note 2 2 2" xfId="45282" hidden="1"/>
    <cellStyle name="Note 2 2 2" xfId="45287" hidden="1"/>
    <cellStyle name="Note 2 2 2" xfId="45286" hidden="1"/>
    <cellStyle name="Note 2 2 2" xfId="45294" hidden="1"/>
    <cellStyle name="Note 2 2 2" xfId="45290" hidden="1"/>
    <cellStyle name="Note 2 2 2" xfId="45291" hidden="1"/>
    <cellStyle name="Note 2 2 2" xfId="45295" hidden="1"/>
    <cellStyle name="Note 2 2 2" xfId="45289" hidden="1"/>
    <cellStyle name="Note 2 2 2" xfId="45288" hidden="1"/>
    <cellStyle name="Note 2 2 2" xfId="44803" hidden="1"/>
    <cellStyle name="Note 2 2 2" xfId="45121" hidden="1"/>
    <cellStyle name="Note 2 2 2" xfId="45089" hidden="1"/>
    <cellStyle name="Note 2 2 2" xfId="45326" hidden="1"/>
    <cellStyle name="Note 2 2 2" xfId="45311" hidden="1"/>
    <cellStyle name="Note 2 2 2" xfId="44564" hidden="1"/>
    <cellStyle name="Note 2 2 2" xfId="45227" hidden="1"/>
    <cellStyle name="Note 2 2 2" xfId="45088" hidden="1"/>
    <cellStyle name="Note 2 2 2" xfId="44551" hidden="1"/>
    <cellStyle name="Note 2 2 2" xfId="44814" hidden="1"/>
    <cellStyle name="Note 2 2 2" xfId="45065" hidden="1"/>
    <cellStyle name="Note 2 2 2" xfId="44781" hidden="1"/>
    <cellStyle name="Note 2 2 2" xfId="44559" hidden="1"/>
    <cellStyle name="Note 2 2 2" xfId="31522" hidden="1"/>
    <cellStyle name="Note 2 2 2" xfId="44627" hidden="1"/>
    <cellStyle name="Note 2 2 2" xfId="44561" hidden="1"/>
    <cellStyle name="Note 2 2 2" xfId="44630" hidden="1"/>
    <cellStyle name="Note 2 2 2" xfId="45066" hidden="1"/>
    <cellStyle name="Note 2 2 2" xfId="44844" hidden="1"/>
    <cellStyle name="Note 2 2 2" xfId="44549" hidden="1"/>
    <cellStyle name="Note 2 2 2" xfId="44620" hidden="1"/>
    <cellStyle name="Note 2 2 2" xfId="45058" hidden="1"/>
    <cellStyle name="Note 2 2 2" xfId="44618" hidden="1"/>
    <cellStyle name="Note 2 2 2" xfId="45059" hidden="1"/>
    <cellStyle name="Note 2 2 2" xfId="45061" hidden="1"/>
    <cellStyle name="Note 2 2 2" xfId="44623" hidden="1"/>
    <cellStyle name="Note 2 2 2" xfId="44621" hidden="1"/>
    <cellStyle name="Note 2 2 2" xfId="45062" hidden="1"/>
    <cellStyle name="Note 2 2 2" xfId="44573" hidden="1"/>
    <cellStyle name="Note 2 2 2" xfId="44619" hidden="1"/>
    <cellStyle name="Note 2 2 2" xfId="44616" hidden="1"/>
    <cellStyle name="Note 2 2 2" xfId="15292" hidden="1"/>
    <cellStyle name="Note 2 2 2" xfId="45341" hidden="1"/>
    <cellStyle name="Note 2 2 2" xfId="45379" hidden="1"/>
    <cellStyle name="Note 2 2 2" xfId="45349" hidden="1"/>
    <cellStyle name="Note 2 2 2" xfId="45366" hidden="1"/>
    <cellStyle name="Note 2 2 2" xfId="45365" hidden="1"/>
    <cellStyle name="Note 2 2 2" xfId="45347" hidden="1"/>
    <cellStyle name="Note 2 2 2" xfId="45368" hidden="1"/>
    <cellStyle name="Note 2 2 2" xfId="45376" hidden="1"/>
    <cellStyle name="Note 2 2 2" xfId="45346" hidden="1"/>
    <cellStyle name="Note 2 2 2" xfId="45369" hidden="1"/>
    <cellStyle name="Note 2 2 2" xfId="45370" hidden="1"/>
    <cellStyle name="Note 2 2 2" xfId="45372" hidden="1"/>
    <cellStyle name="Note 2 2 2" xfId="45375" hidden="1"/>
    <cellStyle name="Note 2 2 2" xfId="45371" hidden="1"/>
    <cellStyle name="Note 2 2 2" xfId="45363" hidden="1"/>
    <cellStyle name="Note 2 2 2" xfId="45345" hidden="1"/>
    <cellStyle name="Note 2 2 2" xfId="45358" hidden="1"/>
    <cellStyle name="Note 2 2 2" xfId="45348" hidden="1"/>
    <cellStyle name="Note 2 2 2" xfId="45367" hidden="1"/>
    <cellStyle name="Note 2 2 2" xfId="45377" hidden="1"/>
    <cellStyle name="Note 2 2 2" xfId="45364" hidden="1"/>
    <cellStyle name="Note 2 2 2" xfId="45351" hidden="1"/>
    <cellStyle name="Note 2 2 2" xfId="45362" hidden="1"/>
    <cellStyle name="Note 2 2 2" xfId="45373" hidden="1"/>
    <cellStyle name="Note 2 2 2" xfId="45382" hidden="1"/>
    <cellStyle name="Note 2 2 2" xfId="45388" hidden="1"/>
    <cellStyle name="Note 2 2 2" xfId="45387" hidden="1"/>
    <cellStyle name="Note 2 2 2" xfId="45395" hidden="1"/>
    <cellStyle name="Note 2 2 2" xfId="45392" hidden="1"/>
    <cellStyle name="Note 2 2 2" xfId="45393" hidden="1"/>
    <cellStyle name="Note 2 2 2" xfId="45397" hidden="1"/>
    <cellStyle name="Note 2 2 2" xfId="45391" hidden="1"/>
    <cellStyle name="Note 2 2 2" xfId="45390" hidden="1"/>
    <cellStyle name="Note 2 2 2" xfId="45161" hidden="1"/>
    <cellStyle name="Note 2 2 2" xfId="44691" hidden="1"/>
    <cellStyle name="Note 2 2 2" xfId="45005" hidden="1"/>
    <cellStyle name="Note 2 2 2" xfId="44893" hidden="1"/>
    <cellStyle name="Note 2 2 2" xfId="44956" hidden="1"/>
    <cellStyle name="Note 2 2 2" xfId="44887" hidden="1"/>
    <cellStyle name="Note 2 2 2" xfId="45006" hidden="1"/>
    <cellStyle name="Note 2 2 2" xfId="45225" hidden="1"/>
    <cellStyle name="Note 2 2 2" xfId="45030" hidden="1"/>
    <cellStyle name="Note 2 2 2" xfId="45046" hidden="1"/>
    <cellStyle name="Note 2 2 2" xfId="44585" hidden="1"/>
    <cellStyle name="Note 2 2 2" xfId="44713" hidden="1"/>
    <cellStyle name="Note 2 2 2" xfId="45185" hidden="1"/>
    <cellStyle name="Note 2 2 2" xfId="44783" hidden="1"/>
    <cellStyle name="Note 2 2 2" xfId="44909" hidden="1"/>
    <cellStyle name="Note 2 2 2" xfId="45037" hidden="1"/>
    <cellStyle name="Note 2 2 2" xfId="44518" hidden="1"/>
    <cellStyle name="Note 2 2 2" xfId="45139" hidden="1"/>
    <cellStyle name="Note 2 2 2" xfId="44664" hidden="1"/>
    <cellStyle name="Note 2 2 2" xfId="44492" hidden="1"/>
    <cellStyle name="Note 2 2 2" xfId="45412" hidden="1"/>
    <cellStyle name="Note 2 2 2" xfId="45321" hidden="1"/>
    <cellStyle name="Note 2 2 2" xfId="44790" hidden="1"/>
    <cellStyle name="Note 2 2 2" xfId="45172" hidden="1"/>
    <cellStyle name="Note 2 2 2" xfId="45402" hidden="1"/>
    <cellStyle name="Note 2 2 2" xfId="44490" hidden="1"/>
    <cellStyle name="Note 2 2 2" xfId="44750" hidden="1"/>
    <cellStyle name="Note 2 2 2" xfId="44668" hidden="1"/>
    <cellStyle name="Note 2 2 2" xfId="44759" hidden="1"/>
    <cellStyle name="Note 2 2 2" xfId="45413" hidden="1"/>
    <cellStyle name="Note 2 2 2" xfId="45417" hidden="1"/>
    <cellStyle name="Note 2 2 2" xfId="45429" hidden="1"/>
    <cellStyle name="Note 2 2 2" xfId="45471" hidden="1"/>
    <cellStyle name="Note 2 2 2" xfId="45438" hidden="1"/>
    <cellStyle name="Note 2 2 2" xfId="45457" hidden="1"/>
    <cellStyle name="Note 2 2 2" xfId="45456" hidden="1"/>
    <cellStyle name="Note 2 2 2" xfId="45436" hidden="1"/>
    <cellStyle name="Note 2 2 2" xfId="45459" hidden="1"/>
    <cellStyle name="Note 2 2 2" xfId="45467" hidden="1"/>
    <cellStyle name="Note 2 2 2" xfId="45435" hidden="1"/>
    <cellStyle name="Note 2 2 2" xfId="45460" hidden="1"/>
    <cellStyle name="Note 2 2 2" xfId="45461" hidden="1"/>
    <cellStyle name="Note 2 2 2" xfId="45463" hidden="1"/>
    <cellStyle name="Note 2 2 2" xfId="45466" hidden="1"/>
    <cellStyle name="Note 2 2 2" xfId="45462" hidden="1"/>
    <cellStyle name="Note 2 2 2" xfId="45452" hidden="1"/>
    <cellStyle name="Note 2 2 2" xfId="45434" hidden="1"/>
    <cellStyle name="Note 2 2 2" xfId="45447" hidden="1"/>
    <cellStyle name="Note 2 2 2" xfId="45437" hidden="1"/>
    <cellStyle name="Note 2 2 2" xfId="45458" hidden="1"/>
    <cellStyle name="Note 2 2 2" xfId="45468" hidden="1"/>
    <cellStyle name="Note 2 2 2" xfId="45453" hidden="1"/>
    <cellStyle name="Note 2 2 2" xfId="45441" hidden="1"/>
    <cellStyle name="Note 2 2 2" xfId="45451" hidden="1"/>
    <cellStyle name="Note 2 2 2" xfId="45464" hidden="1"/>
    <cellStyle name="Note 2 2 2" xfId="45474" hidden="1"/>
    <cellStyle name="Note 2 2 2" xfId="45479" hidden="1"/>
    <cellStyle name="Note 2 2 2" xfId="45478" hidden="1"/>
    <cellStyle name="Note 2 2 2" xfId="45485" hidden="1"/>
    <cellStyle name="Note 2 2 2" xfId="45483" hidden="1"/>
    <cellStyle name="Note 2 2 2" xfId="45484" hidden="1"/>
    <cellStyle name="Note 2 2 2" xfId="45486" hidden="1"/>
    <cellStyle name="Note 2 2 2" xfId="45482" hidden="1"/>
    <cellStyle name="Note 2 2 2" xfId="45481" hidden="1"/>
    <cellStyle name="Note 2 2 2" xfId="44599" hidden="1"/>
    <cellStyle name="Note 2 2 2" xfId="44811" hidden="1"/>
    <cellStyle name="Note 2 2 2" xfId="45024" hidden="1"/>
    <cellStyle name="Note 2 2 2" xfId="44638" hidden="1"/>
    <cellStyle name="Note 2 2 2" xfId="45070" hidden="1"/>
    <cellStyle name="Note 2 2 2" xfId="44556" hidden="1"/>
    <cellStyle name="Note 2 2 2" xfId="45150" hidden="1"/>
    <cellStyle name="Note 2 2 2" xfId="44635" hidden="1"/>
    <cellStyle name="Note 2 2 2" xfId="45028" hidden="1"/>
    <cellStyle name="Note 2 2 2" xfId="44706" hidden="1"/>
    <cellStyle name="Note 2 2 2" xfId="44881" hidden="1"/>
    <cellStyle name="Note 2 2 2" xfId="44705" hidden="1"/>
    <cellStyle name="Note 2 2 2" xfId="45035" hidden="1"/>
    <cellStyle name="Note 2 2 2" xfId="44957" hidden="1"/>
    <cellStyle name="Note 2 2 2" xfId="44698" hidden="1"/>
    <cellStyle name="Note 2 2 2" xfId="44497" hidden="1"/>
    <cellStyle name="Note 2 2 2" xfId="45241" hidden="1"/>
    <cellStyle name="Note 2 2 2" xfId="44784" hidden="1"/>
    <cellStyle name="Note 2 2 2" xfId="45394" hidden="1"/>
    <cellStyle name="Note 2 2 2" xfId="44889" hidden="1"/>
    <cellStyle name="Note 2 2 2" xfId="45304" hidden="1"/>
    <cellStyle name="Note 2 2 2" xfId="44637" hidden="1"/>
    <cellStyle name="Note 2 2 2" xfId="44537" hidden="1"/>
    <cellStyle name="Note 2 2 2" xfId="45209" hidden="1"/>
    <cellStyle name="Note 2 2 2" xfId="44798" hidden="1"/>
    <cellStyle name="Note 2 2 2" xfId="44714" hidden="1"/>
    <cellStyle name="Note 2 2 2" xfId="44840" hidden="1"/>
    <cellStyle name="Note 2 2 2" xfId="44694" hidden="1"/>
    <cellStyle name="Note 2 2 2" xfId="44742" hidden="1"/>
    <cellStyle name="Note 2 2 2" xfId="45068" hidden="1"/>
    <cellStyle name="Note 2 2 2" xfId="45127" hidden="1"/>
    <cellStyle name="Note 2 2 2" xfId="44941" hidden="1"/>
    <cellStyle name="Note 2 2 2" xfId="45509" hidden="1"/>
    <cellStyle name="Note 2 2 2" xfId="45549" hidden="1"/>
    <cellStyle name="Note 2 2 2" xfId="45517" hidden="1"/>
    <cellStyle name="Note 2 2 2" xfId="45535" hidden="1"/>
    <cellStyle name="Note 2 2 2" xfId="45534" hidden="1"/>
    <cellStyle name="Note 2 2 2" xfId="45515" hidden="1"/>
    <cellStyle name="Note 2 2 2" xfId="45537" hidden="1"/>
    <cellStyle name="Note 2 2 2" xfId="45545" hidden="1"/>
    <cellStyle name="Note 2 2 2" xfId="45514" hidden="1"/>
    <cellStyle name="Note 2 2 2" xfId="45538" hidden="1"/>
    <cellStyle name="Note 2 2 2" xfId="45539" hidden="1"/>
    <cellStyle name="Note 2 2 2" xfId="45541" hidden="1"/>
    <cellStyle name="Note 2 2 2" xfId="45544" hidden="1"/>
    <cellStyle name="Note 2 2 2" xfId="45540" hidden="1"/>
    <cellStyle name="Note 2 2 2" xfId="45531" hidden="1"/>
    <cellStyle name="Note 2 2 2" xfId="45513" hidden="1"/>
    <cellStyle name="Note 2 2 2" xfId="45526" hidden="1"/>
    <cellStyle name="Note 2 2 2" xfId="45516" hidden="1"/>
    <cellStyle name="Note 2 2 2" xfId="45536" hidden="1"/>
    <cellStyle name="Note 2 2 2" xfId="45546" hidden="1"/>
    <cellStyle name="Note 2 2 2" xfId="45532" hidden="1"/>
    <cellStyle name="Note 2 2 2" xfId="45520" hidden="1"/>
    <cellStyle name="Note 2 2 2" xfId="45530" hidden="1"/>
    <cellStyle name="Note 2 2 2" xfId="45542" hidden="1"/>
    <cellStyle name="Note 2 2 2" xfId="45552" hidden="1"/>
    <cellStyle name="Note 2 2 2" xfId="45557" hidden="1"/>
    <cellStyle name="Note 2 2 2" xfId="45556" hidden="1"/>
    <cellStyle name="Note 2 2 2" xfId="45565" hidden="1"/>
    <cellStyle name="Note 2 2 2" xfId="45560" hidden="1"/>
    <cellStyle name="Note 2 2 2" xfId="45562" hidden="1"/>
    <cellStyle name="Note 2 2 2" xfId="45566" hidden="1"/>
    <cellStyle name="Note 2 2 2" xfId="45559" hidden="1"/>
    <cellStyle name="Note 2 2 2" xfId="45558" hidden="1"/>
    <cellStyle name="Note 2 2 2" xfId="45493" hidden="1"/>
    <cellStyle name="Note 2 2 2" xfId="45491" hidden="1"/>
    <cellStyle name="Note 2 2 2" xfId="45323" hidden="1"/>
    <cellStyle name="Note 2 2 2" xfId="44487" hidden="1"/>
    <cellStyle name="Note 2 2 2" xfId="45114" hidden="1"/>
    <cellStyle name="Note 2 2 2" xfId="44886" hidden="1"/>
    <cellStyle name="Note 2 2 2" xfId="45145" hidden="1"/>
    <cellStyle name="Note 2 2 2" xfId="45318" hidden="1"/>
    <cellStyle name="Note 2 2 2" xfId="44622" hidden="1"/>
    <cellStyle name="Note 2 2 2" xfId="44524" hidden="1"/>
    <cellStyle name="Note 2 2 2" xfId="44907" hidden="1"/>
    <cellStyle name="Note 2 2 2" xfId="45489" hidden="1"/>
    <cellStyle name="Note 2 2 2" xfId="44852" hidden="1"/>
    <cellStyle name="Note 2 2 2" xfId="45169" hidden="1"/>
    <cellStyle name="Note 2 2 2" xfId="44831" hidden="1"/>
    <cellStyle name="Note 2 2 2" xfId="45010" hidden="1"/>
    <cellStyle name="Note 2 2 2" xfId="44628" hidden="1"/>
    <cellStyle name="Note 2 2 2" xfId="45022" hidden="1"/>
    <cellStyle name="Note 2 2 2" xfId="44758" hidden="1"/>
    <cellStyle name="Note 2 2 2" xfId="45034" hidden="1"/>
    <cellStyle name="Note 2 2 2" xfId="44673" hidden="1"/>
    <cellStyle name="Note 2 2 2" xfId="45418" hidden="1"/>
    <cellStyle name="Note 2 2 2" xfId="45098" hidden="1"/>
    <cellStyle name="Note 2 2 2" xfId="45095" hidden="1"/>
    <cellStyle name="Note 2 2 2" xfId="44756" hidden="1"/>
    <cellStyle name="Note 2 2 2" xfId="44675" hidden="1"/>
    <cellStyle name="Note 2 2 2" xfId="44764" hidden="1"/>
    <cellStyle name="Note 2 2 2" xfId="45027" hidden="1"/>
    <cellStyle name="Note 2 2 2" xfId="45495" hidden="1"/>
    <cellStyle name="Note 2 2 2" xfId="44626" hidden="1"/>
    <cellStyle name="Note 2 2 2" xfId="45040" hidden="1"/>
    <cellStyle name="Note 2 2 2" xfId="45585" hidden="1"/>
    <cellStyle name="Note 2 2 2" xfId="45625" hidden="1"/>
    <cellStyle name="Note 2 2 2" xfId="45593" hidden="1"/>
    <cellStyle name="Note 2 2 2" xfId="45612" hidden="1"/>
    <cellStyle name="Note 2 2 2" xfId="45611" hidden="1"/>
    <cellStyle name="Note 2 2 2" xfId="45591" hidden="1"/>
    <cellStyle name="Note 2 2 2" xfId="45614" hidden="1"/>
    <cellStyle name="Note 2 2 2" xfId="45622" hidden="1"/>
    <cellStyle name="Note 2 2 2" xfId="45590" hidden="1"/>
    <cellStyle name="Note 2 2 2" xfId="45615" hidden="1"/>
    <cellStyle name="Note 2 2 2" xfId="45616" hidden="1"/>
    <cellStyle name="Note 2 2 2" xfId="45618" hidden="1"/>
    <cellStyle name="Note 2 2 2" xfId="45621" hidden="1"/>
    <cellStyle name="Note 2 2 2" xfId="45617" hidden="1"/>
    <cellStyle name="Note 2 2 2" xfId="45608" hidden="1"/>
    <cellStyle name="Note 2 2 2" xfId="45589" hidden="1"/>
    <cellStyle name="Note 2 2 2" xfId="45602" hidden="1"/>
    <cellStyle name="Note 2 2 2" xfId="45592" hidden="1"/>
    <cellStyle name="Note 2 2 2" xfId="45613" hidden="1"/>
    <cellStyle name="Note 2 2 2" xfId="45623" hidden="1"/>
    <cellStyle name="Note 2 2 2" xfId="45609" hidden="1"/>
    <cellStyle name="Note 2 2 2" xfId="45596" hidden="1"/>
    <cellStyle name="Note 2 2 2" xfId="45606" hidden="1"/>
    <cellStyle name="Note 2 2 2" xfId="45619" hidden="1"/>
    <cellStyle name="Note 2 2 2" xfId="45628" hidden="1"/>
    <cellStyle name="Note 2 2 2" xfId="45632" hidden="1"/>
    <cellStyle name="Note 2 2 2" xfId="45631" hidden="1"/>
    <cellStyle name="Note 2 2 2" xfId="45638" hidden="1"/>
    <cellStyle name="Note 2 2 2" xfId="45635" hidden="1"/>
    <cellStyle name="Note 2 2 2" xfId="45636" hidden="1"/>
    <cellStyle name="Note 2 2 2" xfId="45639" hidden="1"/>
    <cellStyle name="Note 2 2 2" xfId="45634" hidden="1"/>
    <cellStyle name="Note 2 2 2" xfId="45633" hidden="1"/>
    <cellStyle name="Note 2 2 2" xfId="44826" hidden="1"/>
    <cellStyle name="Note 2 2 2" xfId="45101" hidden="1"/>
    <cellStyle name="Note 2 2 2" xfId="45148" hidden="1"/>
    <cellStyle name="Note 2 2 2" xfId="45564" hidden="1"/>
    <cellStyle name="Note 2 2 2" xfId="45080" hidden="1"/>
    <cellStyle name="Note 2 2 2" xfId="45071" hidden="1"/>
    <cellStyle name="Note 2 2 2" xfId="44796" hidden="1"/>
    <cellStyle name="Note 2 2 2" xfId="45653" hidden="1"/>
    <cellStyle name="Note 2 2 2" xfId="45419" hidden="1"/>
    <cellStyle name="Note 2 2 2" xfId="44830" hidden="1"/>
    <cellStyle name="Note 2 2 2" xfId="44961" hidden="1"/>
    <cellStyle name="Note 2 2 2" xfId="45648" hidden="1"/>
    <cellStyle name="Note 2 2 2" xfId="44600" hidden="1"/>
    <cellStyle name="Note 2 2 2" xfId="44888" hidden="1"/>
    <cellStyle name="Note 2 2 2" xfId="45181" hidden="1"/>
    <cellStyle name="Note 2 2 2" xfId="44656" hidden="1"/>
    <cellStyle name="Note 2 2 2" xfId="45055" hidden="1"/>
    <cellStyle name="Note 2 2 2" xfId="44648" hidden="1"/>
    <cellStyle name="Note 2 2 2" xfId="45310" hidden="1"/>
    <cellStyle name="Note 2 2 2" xfId="44515" hidden="1"/>
    <cellStyle name="Note 2 2 2" xfId="44629" hidden="1"/>
    <cellStyle name="Note 2 2 2" xfId="45083" hidden="1"/>
    <cellStyle name="Note 2 2 2" xfId="44554" hidden="1"/>
    <cellStyle name="Note 2 2 2" xfId="44539" hidden="1"/>
    <cellStyle name="Note 2 2 2" xfId="45223" hidden="1"/>
    <cellStyle name="Note 2 2 2" xfId="44495" hidden="1"/>
    <cellStyle name="Note 2 2 2" xfId="45026" hidden="1"/>
    <cellStyle name="Note 2 2 2" xfId="45196" hidden="1"/>
    <cellStyle name="Note 2 2 2" xfId="45013" hidden="1"/>
    <cellStyle name="Note 2 2 2" xfId="44905" hidden="1"/>
    <cellStyle name="Note 2 2 2" xfId="44767" hidden="1"/>
    <cellStyle name="Note 2 2 2" xfId="44891" hidden="1"/>
    <cellStyle name="Note 2 2 2" xfId="45668" hidden="1"/>
    <cellStyle name="Note 2 2 2" xfId="45711" hidden="1"/>
    <cellStyle name="Note 2 2 2" xfId="45676" hidden="1"/>
    <cellStyle name="Note 2 2 2" xfId="45695" hidden="1"/>
    <cellStyle name="Note 2 2 2" xfId="45694" hidden="1"/>
    <cellStyle name="Note 2 2 2" xfId="45674" hidden="1"/>
    <cellStyle name="Note 2 2 2" xfId="45698" hidden="1"/>
    <cellStyle name="Note 2 2 2" xfId="45707" hidden="1"/>
    <cellStyle name="Note 2 2 2" xfId="45673" hidden="1"/>
    <cellStyle name="Note 2 2 2" xfId="45699" hidden="1"/>
    <cellStyle name="Note 2 2 2" xfId="45700" hidden="1"/>
    <cellStyle name="Note 2 2 2" xfId="45702" hidden="1"/>
    <cellStyle name="Note 2 2 2" xfId="45706" hidden="1"/>
    <cellStyle name="Note 2 2 2" xfId="45701" hidden="1"/>
    <cellStyle name="Note 2 2 2" xfId="45691" hidden="1"/>
    <cellStyle name="Note 2 2 2" xfId="45672" hidden="1"/>
    <cellStyle name="Note 2 2 2" xfId="45686" hidden="1"/>
    <cellStyle name="Note 2 2 2" xfId="45675" hidden="1"/>
    <cellStyle name="Note 2 2 2" xfId="45696" hidden="1"/>
    <cellStyle name="Note 2 2 2" xfId="45708" hidden="1"/>
    <cellStyle name="Note 2 2 2" xfId="45692" hidden="1"/>
    <cellStyle name="Note 2 2 2" xfId="45679" hidden="1"/>
    <cellStyle name="Note 2 2 2" xfId="45690" hidden="1"/>
    <cellStyle name="Note 2 2 2" xfId="45704" hidden="1"/>
    <cellStyle name="Note 2 2 2" xfId="45714" hidden="1"/>
    <cellStyle name="Note 2 2 2" xfId="45719" hidden="1"/>
    <cellStyle name="Note 2 2 2" xfId="45718" hidden="1"/>
    <cellStyle name="Note 2 2 2" xfId="45725" hidden="1"/>
    <cellStyle name="Note 2 2 2" xfId="45722" hidden="1"/>
    <cellStyle name="Note 2 2 2" xfId="45723" hidden="1"/>
    <cellStyle name="Note 2 2 2" xfId="45726" hidden="1"/>
    <cellStyle name="Note 2 2 2" xfId="45721" hidden="1"/>
    <cellStyle name="Note 2 2 2" xfId="45720" hidden="1"/>
    <cellStyle name="Note 2 2 2" xfId="45142" hidden="1"/>
    <cellStyle name="Note 2 2 2" xfId="45736" hidden="1"/>
    <cellStyle name="Note 2 2 2" xfId="44839" hidden="1"/>
    <cellStyle name="Note 2 2 2" xfId="44604" hidden="1"/>
    <cellStyle name="Note 2 2 2" xfId="44615" hidden="1"/>
    <cellStyle name="Note 2 2 2" xfId="44964" hidden="1"/>
    <cellStyle name="Note 2 2 2" xfId="45096" hidden="1"/>
    <cellStyle name="Note 2 2 2" xfId="44775" hidden="1"/>
    <cellStyle name="Note 2 2 2" xfId="44896" hidden="1"/>
    <cellStyle name="Note 2 2 2" xfId="45001" hidden="1"/>
    <cellStyle name="Note 2 2 2" xfId="44700" hidden="1"/>
    <cellStyle name="Note 2 2 2" xfId="45041" hidden="1"/>
    <cellStyle name="Note 2 2 2" xfId="44644" hidden="1"/>
    <cellStyle name="Note 2 2 2" xfId="44825" hidden="1"/>
    <cellStyle name="Note 2 2 2" xfId="45147" hidden="1"/>
    <cellStyle name="Note 2 2 2" xfId="45421" hidden="1"/>
    <cellStyle name="Note 2 2 2" xfId="44557" hidden="1"/>
    <cellStyle name="Note 2 2 2" xfId="44879" hidden="1"/>
    <cellStyle name="Note 2 2 2" xfId="44646" hidden="1"/>
    <cellStyle name="Note 2 2 2" xfId="45298" hidden="1"/>
    <cellStyle name="Note 2 2 2" xfId="44755" hidden="1"/>
    <cellStyle name="Note 2 2 2" xfId="45091" hidden="1"/>
    <cellStyle name="Note 2 2 2" xfId="44602" hidden="1"/>
    <cellStyle name="Note 2 2 2" xfId="44880" hidden="1"/>
    <cellStyle name="Note 2 2 2" xfId="44527" hidden="1"/>
    <cellStyle name="Note 2 2 2" xfId="44581" hidden="1"/>
    <cellStyle name="Note 2 2 2" xfId="45167" hidden="1"/>
    <cellStyle name="Note 2 2 2" xfId="45085" hidden="1"/>
    <cellStyle name="Note 2 2 2" xfId="44613" hidden="1"/>
    <cellStyle name="Note 2 2 2" xfId="45327" hidden="1"/>
    <cellStyle name="Note 2 2 2" xfId="45739" hidden="1"/>
    <cellStyle name="Note 2 2 2" xfId="45754" hidden="1"/>
    <cellStyle name="Note 2 2 2" xfId="45791" hidden="1"/>
    <cellStyle name="Note 2 2 2" xfId="45762" hidden="1"/>
    <cellStyle name="Note 2 2 2" xfId="45778" hidden="1"/>
    <cellStyle name="Note 2 2 2" xfId="45777" hidden="1"/>
    <cellStyle name="Note 2 2 2" xfId="45760" hidden="1"/>
    <cellStyle name="Note 2 2 2" xfId="45780" hidden="1"/>
    <cellStyle name="Note 2 2 2" xfId="45788" hidden="1"/>
    <cellStyle name="Note 2 2 2" xfId="45759" hidden="1"/>
    <cellStyle name="Note 2 2 2" xfId="45781" hidden="1"/>
    <cellStyle name="Note 2 2 2" xfId="45782" hidden="1"/>
    <cellStyle name="Note 2 2 2" xfId="45784" hidden="1"/>
    <cellStyle name="Note 2 2 2" xfId="45787" hidden="1"/>
    <cellStyle name="Note 2 2 2" xfId="45783" hidden="1"/>
    <cellStyle name="Note 2 2 2" xfId="45775" hidden="1"/>
    <cellStyle name="Note 2 2 2" xfId="45758" hidden="1"/>
    <cellStyle name="Note 2 2 2" xfId="45770" hidden="1"/>
    <cellStyle name="Note 2 2 2" xfId="45761" hidden="1"/>
    <cellStyle name="Note 2 2 2" xfId="45779" hidden="1"/>
    <cellStyle name="Note 2 2 2" xfId="45789" hidden="1"/>
    <cellStyle name="Note 2 2 2" xfId="45776" hidden="1"/>
    <cellStyle name="Note 2 2 2" xfId="45764" hidden="1"/>
    <cellStyle name="Note 2 2 2" xfId="45774" hidden="1"/>
    <cellStyle name="Note 2 2 2" xfId="45785" hidden="1"/>
    <cellStyle name="Note 2 2 2" xfId="45794" hidden="1"/>
    <cellStyle name="Note 2 2 2" xfId="45798" hidden="1"/>
    <cellStyle name="Note 2 2 2" xfId="45797" hidden="1"/>
    <cellStyle name="Note 2 2 2" xfId="45805" hidden="1"/>
    <cellStyle name="Note 2 2 2" xfId="45801" hidden="1"/>
    <cellStyle name="Note 2 2 2" xfId="45803" hidden="1"/>
    <cellStyle name="Note 2 2 2" xfId="45806" hidden="1"/>
    <cellStyle name="Note 2 2 2" xfId="45800" hidden="1"/>
    <cellStyle name="Note 2 2 2" xfId="45799" hidden="1"/>
    <cellStyle name="Note 2 2 2" xfId="44970" hidden="1"/>
    <cellStyle name="Note 2 2 2" xfId="45571" hidden="1"/>
    <cellStyle name="Note 2 2 2" xfId="44985" hidden="1"/>
    <cellStyle name="Note 2 2 2" xfId="44568" hidden="1"/>
    <cellStyle name="Note 2 2 2" xfId="44995" hidden="1"/>
    <cellStyle name="Note 2 2 2" xfId="45141" hidden="1"/>
    <cellStyle name="Note 2 2 2" xfId="44856" hidden="1"/>
    <cellStyle name="Note 2 2 2" xfId="45075" hidden="1"/>
    <cellStyle name="Note 2 2 2" xfId="44810" hidden="1"/>
    <cellStyle name="Note 2 2 2" xfId="44938" hidden="1"/>
    <cellStyle name="Note 2 2 2" xfId="45500" hidden="1"/>
    <cellStyle name="Note 2 2 2" xfId="45320" hidden="1"/>
    <cellStyle name="Note 2 2 2" xfId="44719" hidden="1"/>
    <cellStyle name="Note 2 2 2" xfId="45640" hidden="1"/>
    <cellStyle name="Note 2 2 2" xfId="44634" hidden="1"/>
    <cellStyle name="Note 2 2 2" xfId="45682" hidden="1"/>
    <cellStyle name="Note 2 2 2" xfId="44625" hidden="1"/>
    <cellStyle name="Note 2 2 2" xfId="44882" hidden="1"/>
    <cellStyle name="Note 2 2 2" xfId="45644" hidden="1"/>
    <cellStyle name="Note 2 2 2" xfId="44711" hidden="1"/>
    <cellStyle name="Note 2 2 2" xfId="44875" hidden="1"/>
    <cellStyle name="Note 2 2 2" xfId="44538" hidden="1"/>
    <cellStyle name="Note 2 2 2" xfId="44782" hidden="1"/>
    <cellStyle name="Note 2 2 2" xfId="44606" hidden="1"/>
    <cellStyle name="Note 2 2 2" xfId="44794" hidden="1"/>
    <cellStyle name="Note 2 2 2" xfId="45036" hidden="1"/>
    <cellStyle name="Note 2 2 2" xfId="45398" hidden="1"/>
    <cellStyle name="Note 2 2 2" xfId="45002" hidden="1"/>
    <cellStyle name="Note 2 2 2" xfId="45102" hidden="1"/>
    <cellStyle name="Note 2 2 2" xfId="45143" hidden="1"/>
    <cellStyle name="Note 2 2 2" xfId="44565" hidden="1"/>
    <cellStyle name="Note 2 2 2" xfId="45811" hidden="1"/>
    <cellStyle name="Note 2 2 2" xfId="45819" hidden="1"/>
    <cellStyle name="Note 2 2 2" xfId="45853" hidden="1"/>
    <cellStyle name="Note 2 2 2" xfId="45827" hidden="1"/>
    <cellStyle name="Note 2 2 2" xfId="45840" hidden="1"/>
    <cellStyle name="Note 2 2 2" xfId="45839" hidden="1"/>
    <cellStyle name="Note 2 2 2" xfId="45825" hidden="1"/>
    <cellStyle name="Note 2 2 2" xfId="45842" hidden="1"/>
    <cellStyle name="Note 2 2 2" xfId="45850" hidden="1"/>
    <cellStyle name="Note 2 2 2" xfId="45824" hidden="1"/>
    <cellStyle name="Note 2 2 2" xfId="45843" hidden="1"/>
    <cellStyle name="Note 2 2 2" xfId="45844" hidden="1"/>
    <cellStyle name="Note 2 2 2" xfId="45846" hidden="1"/>
    <cellStyle name="Note 2 2 2" xfId="45849" hidden="1"/>
    <cellStyle name="Note 2 2 2" xfId="45845" hidden="1"/>
    <cellStyle name="Note 2 2 2" xfId="45837" hidden="1"/>
    <cellStyle name="Note 2 2 2" xfId="45823" hidden="1"/>
    <cellStyle name="Note 2 2 2" xfId="45833" hidden="1"/>
    <cellStyle name="Note 2 2 2" xfId="45826" hidden="1"/>
    <cellStyle name="Note 2 2 2" xfId="45841" hidden="1"/>
    <cellStyle name="Note 2 2 2" xfId="45851" hidden="1"/>
    <cellStyle name="Note 2 2 2" xfId="45838" hidden="1"/>
    <cellStyle name="Note 2 2 2" xfId="45829" hidden="1"/>
    <cellStyle name="Note 2 2 2" xfId="45836" hidden="1"/>
    <cellStyle name="Note 2 2 2" xfId="45847" hidden="1"/>
    <cellStyle name="Note 2 2 2" xfId="45856" hidden="1"/>
    <cellStyle name="Note 2 2 2" xfId="45860" hidden="1"/>
    <cellStyle name="Note 2 2 2" xfId="45859" hidden="1"/>
    <cellStyle name="Note 2 2 2" xfId="45865" hidden="1"/>
    <cellStyle name="Note 2 2 2" xfId="45863" hidden="1"/>
    <cellStyle name="Note 2 2 2" xfId="45864" hidden="1"/>
    <cellStyle name="Note 2 2 2" xfId="45866" hidden="1"/>
    <cellStyle name="Note 2 2 2" xfId="45862" hidden="1"/>
    <cellStyle name="Note 2 2 2" xfId="45861" hidden="1"/>
    <cellStyle name="Note 2 2 2" xfId="43495" hidden="1"/>
    <cellStyle name="Note 2 2 2" xfId="7673" hidden="1"/>
    <cellStyle name="Note 2 2 2" xfId="41658" hidden="1"/>
    <cellStyle name="Note 2 2 2" xfId="34572" hidden="1"/>
    <cellStyle name="Note 2 2 2" xfId="7180" hidden="1"/>
    <cellStyle name="Note 2 2 2" xfId="31933" hidden="1"/>
    <cellStyle name="Note 2 2 2" xfId="6428" hidden="1"/>
    <cellStyle name="Note 2 2 2" xfId="43064" hidden="1"/>
    <cellStyle name="Note 2 2 2" xfId="43777" hidden="1"/>
    <cellStyle name="Note 2 2 2" xfId="33416" hidden="1"/>
    <cellStyle name="Note 2 2 2" xfId="7461" hidden="1"/>
    <cellStyle name="Note 2 2 2" xfId="6225" hidden="1"/>
    <cellStyle name="Note 2 2 2" xfId="7572" hidden="1"/>
    <cellStyle name="Note 2 2 2" xfId="34400" hidden="1"/>
    <cellStyle name="Note 2 2 2" xfId="33989" hidden="1"/>
    <cellStyle name="Note 2 2 2" xfId="40119" hidden="1"/>
    <cellStyle name="Note 2 2 2" xfId="6872" hidden="1"/>
    <cellStyle name="Note 2 2 2" xfId="43046" hidden="1"/>
    <cellStyle name="Note 2 2 2" xfId="38701" hidden="1"/>
    <cellStyle name="Note 2 2 2" xfId="13650" hidden="1"/>
    <cellStyle name="Note 2 2 2" xfId="22901" hidden="1"/>
    <cellStyle name="Note 2 2 2" xfId="6976" hidden="1"/>
    <cellStyle name="Note 2 2 2" xfId="15161" hidden="1"/>
    <cellStyle name="Note 2 2 2" xfId="7373" hidden="1"/>
    <cellStyle name="Note 2 2 2" xfId="10723" hidden="1"/>
    <cellStyle name="Note 2 2 2" xfId="34399" hidden="1"/>
    <cellStyle name="Note 2 2 2" xfId="12187" hidden="1"/>
    <cellStyle name="Note 2 2 2" xfId="6352" hidden="1"/>
    <cellStyle name="Note 2 2 2" xfId="40323" hidden="1"/>
    <cellStyle name="Note 2 2 2" xfId="26009" hidden="1"/>
    <cellStyle name="Note 2 2 2" xfId="27022" hidden="1"/>
    <cellStyle name="Note 2 2 2" xfId="15190" hidden="1"/>
    <cellStyle name="Note 2 2 2" xfId="32987" hidden="1"/>
    <cellStyle name="Note 2 2 2" xfId="28550" hidden="1"/>
    <cellStyle name="Note 2 2 2" xfId="28485" hidden="1"/>
    <cellStyle name="Note 2 2 2" xfId="10854" hidden="1"/>
    <cellStyle name="Note 2 2 2" xfId="24114" hidden="1"/>
    <cellStyle name="Note 2 2 2" xfId="28571" hidden="1"/>
    <cellStyle name="Note 2 2 2" xfId="23753" hidden="1"/>
    <cellStyle name="Note 2 2 2" xfId="40195" hidden="1"/>
    <cellStyle name="Note 2 2 2" xfId="35846" hidden="1"/>
    <cellStyle name="Note 2 2 2" xfId="35440" hidden="1"/>
    <cellStyle name="Note 2 2 2" xfId="40164" hidden="1"/>
    <cellStyle name="Note 2 2 2" xfId="37305" hidden="1"/>
    <cellStyle name="Note 2 2 2" xfId="22699" hidden="1"/>
    <cellStyle name="Note 2 2 2" xfId="6941" hidden="1"/>
    <cellStyle name="Note 2 2 2" xfId="15979" hidden="1"/>
    <cellStyle name="Note 2 2 2" xfId="25544" hidden="1"/>
    <cellStyle name="Note 2 2 2" xfId="7533" hidden="1"/>
    <cellStyle name="Note 2 2 2" xfId="6631" hidden="1"/>
    <cellStyle name="Note 2 2 2" xfId="27783" hidden="1"/>
    <cellStyle name="Note 2 2 2" xfId="40136" hidden="1"/>
    <cellStyle name="Note 2 2 2" xfId="13672" hidden="1"/>
    <cellStyle name="Note 2 2 2" xfId="40178" hidden="1"/>
    <cellStyle name="Note 2 2 2" xfId="32935" hidden="1"/>
    <cellStyle name="Note 2 2 2" xfId="5828" hidden="1"/>
    <cellStyle name="Note 2 2 2" xfId="6250" hidden="1"/>
    <cellStyle name="Note 2 2 2" xfId="6460" hidden="1"/>
    <cellStyle name="Note 2 2 2" xfId="31466" hidden="1"/>
    <cellStyle name="Note 2 2 2" xfId="28563" hidden="1"/>
    <cellStyle name="Note 2 2 2" xfId="34394" hidden="1"/>
    <cellStyle name="Note 2 2 2" xfId="18103" hidden="1"/>
    <cellStyle name="Note 2 2 2" xfId="19936" hidden="1"/>
    <cellStyle name="Note 2 2 2" xfId="32546" hidden="1"/>
    <cellStyle name="Note 2 2 2" xfId="46216" hidden="1"/>
    <cellStyle name="Note 2 2 2" xfId="46364" hidden="1"/>
    <cellStyle name="Note 2 2 2" xfId="46368" hidden="1"/>
    <cellStyle name="Note 2 2 2" xfId="46369" hidden="1"/>
    <cellStyle name="Note 2 2 2" xfId="46385" hidden="1"/>
    <cellStyle name="Note 2 2 2" xfId="46371" hidden="1"/>
    <cellStyle name="Note 2 2 2" xfId="46372" hidden="1"/>
    <cellStyle name="Note 2 2 2" xfId="46378" hidden="1"/>
    <cellStyle name="Note 2 2 2" xfId="46564" hidden="1"/>
    <cellStyle name="Note 2 2 2" xfId="46600" hidden="1"/>
    <cellStyle name="Note 2 2 2" xfId="46405" hidden="1"/>
    <cellStyle name="Note 2 2 2" xfId="46391" hidden="1"/>
    <cellStyle name="Note 2 2 2" xfId="46395" hidden="1"/>
    <cellStyle name="Note 2 2 2" xfId="46602" hidden="1"/>
    <cellStyle name="Note 2 2 2" xfId="46387" hidden="1"/>
    <cellStyle name="Note 2 2 2" xfId="46594" hidden="1"/>
    <cellStyle name="Note 2 2 2" xfId="46597" hidden="1"/>
    <cellStyle name="Note 2 2 2" xfId="46396" hidden="1"/>
    <cellStyle name="Note 2 2 2" xfId="46390" hidden="1"/>
    <cellStyle name="Note 2 2 2" xfId="46619" hidden="1"/>
    <cellStyle name="Note 2 2 2" xfId="46624" hidden="1"/>
    <cellStyle name="Note 2 2 2" xfId="46621" hidden="1"/>
    <cellStyle name="Note 2 2 2" xfId="46622" hidden="1"/>
    <cellStyle name="Note 2 2 2" xfId="46616" hidden="1"/>
    <cellStyle name="Note 2 2 2" xfId="46611" hidden="1"/>
    <cellStyle name="Note 2 2 2" xfId="46618" hidden="1"/>
    <cellStyle name="Note 2 2 2" xfId="46614" hidden="1"/>
    <cellStyle name="Note 2 2 2" xfId="46610" hidden="1"/>
    <cellStyle name="Note 2 2 2" xfId="46623" hidden="1"/>
    <cellStyle name="Note 2 2 2" xfId="46626" hidden="1"/>
    <cellStyle name="Note 2 2 2" xfId="46629" hidden="1"/>
    <cellStyle name="Note 2 2 2" xfId="46644" hidden="1"/>
    <cellStyle name="Note 2 2 2" xfId="46685" hidden="1"/>
    <cellStyle name="Note 2 2 2" xfId="46653" hidden="1"/>
    <cellStyle name="Note 2 2 2" xfId="46672" hidden="1"/>
    <cellStyle name="Note 2 2 2" xfId="46671" hidden="1"/>
    <cellStyle name="Note 2 2 2" xfId="46651" hidden="1"/>
    <cellStyle name="Note 2 2 2" xfId="46674" hidden="1"/>
    <cellStyle name="Note 2 2 2" xfId="46682" hidden="1"/>
    <cellStyle name="Note 2 2 2" xfId="46650" hidden="1"/>
    <cellStyle name="Note 2 2 2" xfId="46675" hidden="1"/>
    <cellStyle name="Note 2 2 2" xfId="46676" hidden="1"/>
    <cellStyle name="Note 2 2 2" xfId="46678" hidden="1"/>
    <cellStyle name="Note 2 2 2" xfId="46681" hidden="1"/>
    <cellStyle name="Note 2 2 2" xfId="46677" hidden="1"/>
    <cellStyle name="Note 2 2 2" xfId="46669" hidden="1"/>
    <cellStyle name="Note 2 2 2" xfId="46649" hidden="1"/>
    <cellStyle name="Note 2 2 2" xfId="46663" hidden="1"/>
    <cellStyle name="Note 2 2 2" xfId="46652" hidden="1"/>
    <cellStyle name="Note 2 2 2" xfId="46673" hidden="1"/>
    <cellStyle name="Note 2 2 2" xfId="46683" hidden="1"/>
    <cellStyle name="Note 2 2 2" xfId="46670" hidden="1"/>
    <cellStyle name="Note 2 2 2" xfId="46656" hidden="1"/>
    <cellStyle name="Note 2 2 2" xfId="46667" hidden="1"/>
    <cellStyle name="Note 2 2 2" xfId="46679" hidden="1"/>
    <cellStyle name="Note 2 2 2" xfId="46688" hidden="1"/>
    <cellStyle name="Note 2 2 2" xfId="46693" hidden="1"/>
    <cellStyle name="Note 2 2 2" xfId="46692" hidden="1"/>
    <cellStyle name="Note 2 2 2" xfId="46700" hidden="1"/>
    <cellStyle name="Note 2 2 2" xfId="46696" hidden="1"/>
    <cellStyle name="Note 2 2 2" xfId="46697" hidden="1"/>
    <cellStyle name="Note 2 2 2" xfId="46701" hidden="1"/>
    <cellStyle name="Note 2 2 2" xfId="46695" hidden="1"/>
    <cellStyle name="Note 2 2 2" xfId="46694" hidden="1"/>
    <cellStyle name="Note 2 2 2" xfId="46213" hidden="1"/>
    <cellStyle name="Note 2 2 2" xfId="46529" hidden="1"/>
    <cellStyle name="Note 2 2 2" xfId="46497" hidden="1"/>
    <cellStyle name="Note 2 2 2" xfId="46731" hidden="1"/>
    <cellStyle name="Note 2 2 2" xfId="46716" hidden="1"/>
    <cellStyle name="Note 2 2 2" xfId="45972" hidden="1"/>
    <cellStyle name="Note 2 2 2" xfId="46634" hidden="1"/>
    <cellStyle name="Note 2 2 2" xfId="46496" hidden="1"/>
    <cellStyle name="Note 2 2 2" xfId="45959" hidden="1"/>
    <cellStyle name="Note 2 2 2" xfId="46224" hidden="1"/>
    <cellStyle name="Note 2 2 2" xfId="46473" hidden="1"/>
    <cellStyle name="Note 2 2 2" xfId="46190" hidden="1"/>
    <cellStyle name="Note 2 2 2" xfId="45967" hidden="1"/>
    <cellStyle name="Note 2 2 2" xfId="28588" hidden="1"/>
    <cellStyle name="Note 2 2 2" xfId="46036" hidden="1"/>
    <cellStyle name="Note 2 2 2" xfId="45969" hidden="1"/>
    <cellStyle name="Note 2 2 2" xfId="46040" hidden="1"/>
    <cellStyle name="Note 2 2 2" xfId="46474" hidden="1"/>
    <cellStyle name="Note 2 2 2" xfId="46254" hidden="1"/>
    <cellStyle name="Note 2 2 2" xfId="45957" hidden="1"/>
    <cellStyle name="Note 2 2 2" xfId="46029" hidden="1"/>
    <cellStyle name="Note 2 2 2" xfId="46466" hidden="1"/>
    <cellStyle name="Note 2 2 2" xfId="46027" hidden="1"/>
    <cellStyle name="Note 2 2 2" xfId="46467" hidden="1"/>
    <cellStyle name="Note 2 2 2" xfId="46469" hidden="1"/>
    <cellStyle name="Note 2 2 2" xfId="46032" hidden="1"/>
    <cellStyle name="Note 2 2 2" xfId="46030" hidden="1"/>
    <cellStyle name="Note 2 2 2" xfId="46470" hidden="1"/>
    <cellStyle name="Note 2 2 2" xfId="45981" hidden="1"/>
    <cellStyle name="Note 2 2 2" xfId="46028" hidden="1"/>
    <cellStyle name="Note 2 2 2" xfId="46025" hidden="1"/>
    <cellStyle name="Note 2 2 2" xfId="40202" hidden="1"/>
    <cellStyle name="Note 2 2 2" xfId="46746" hidden="1"/>
    <cellStyle name="Note 2 2 2" xfId="46784" hidden="1"/>
    <cellStyle name="Note 2 2 2" xfId="46754" hidden="1"/>
    <cellStyle name="Note 2 2 2" xfId="46771" hidden="1"/>
    <cellStyle name="Note 2 2 2" xfId="46770" hidden="1"/>
    <cellStyle name="Note 2 2 2" xfId="46752" hidden="1"/>
    <cellStyle name="Note 2 2 2" xfId="46773" hidden="1"/>
    <cellStyle name="Note 2 2 2" xfId="46781" hidden="1"/>
    <cellStyle name="Note 2 2 2" xfId="46751" hidden="1"/>
    <cellStyle name="Note 2 2 2" xfId="46774" hidden="1"/>
    <cellStyle name="Note 2 2 2" xfId="46775" hidden="1"/>
    <cellStyle name="Note 2 2 2" xfId="46777" hidden="1"/>
    <cellStyle name="Note 2 2 2" xfId="46780" hidden="1"/>
    <cellStyle name="Note 2 2 2" xfId="46776" hidden="1"/>
    <cellStyle name="Note 2 2 2" xfId="46768" hidden="1"/>
    <cellStyle name="Note 2 2 2" xfId="46750" hidden="1"/>
    <cellStyle name="Note 2 2 2" xfId="46763" hidden="1"/>
    <cellStyle name="Note 2 2 2" xfId="46753" hidden="1"/>
    <cellStyle name="Note 2 2 2" xfId="46772" hidden="1"/>
    <cellStyle name="Note 2 2 2" xfId="46782" hidden="1"/>
    <cellStyle name="Note 2 2 2" xfId="46769" hidden="1"/>
    <cellStyle name="Note 2 2 2" xfId="46756" hidden="1"/>
    <cellStyle name="Note 2 2 2" xfId="46767" hidden="1"/>
    <cellStyle name="Note 2 2 2" xfId="46778" hidden="1"/>
    <cellStyle name="Note 2 2 2" xfId="46787" hidden="1"/>
    <cellStyle name="Note 2 2 2" xfId="46793" hidden="1"/>
    <cellStyle name="Note 2 2 2" xfId="46792" hidden="1"/>
    <cellStyle name="Note 2 2 2" xfId="46800" hidden="1"/>
    <cellStyle name="Note 2 2 2" xfId="46797" hidden="1"/>
    <cellStyle name="Note 2 2 2" xfId="46798" hidden="1"/>
    <cellStyle name="Note 2 2 2" xfId="46802" hidden="1"/>
    <cellStyle name="Note 2 2 2" xfId="46796" hidden="1"/>
    <cellStyle name="Note 2 2 2" xfId="46795" hidden="1"/>
    <cellStyle name="Note 2 2 2" xfId="46569" hidden="1"/>
    <cellStyle name="Note 2 2 2" xfId="46100" hidden="1"/>
    <cellStyle name="Note 2 2 2" xfId="46414" hidden="1"/>
    <cellStyle name="Note 2 2 2" xfId="46305" hidden="1"/>
    <cellStyle name="Note 2 2 2" xfId="46366" hidden="1"/>
    <cellStyle name="Note 2 2 2" xfId="46299" hidden="1"/>
    <cellStyle name="Note 2 2 2" xfId="46415" hidden="1"/>
    <cellStyle name="Note 2 2 2" xfId="46632" hidden="1"/>
    <cellStyle name="Note 2 2 2" xfId="46438" hidden="1"/>
    <cellStyle name="Note 2 2 2" xfId="46454" hidden="1"/>
    <cellStyle name="Note 2 2 2" xfId="45993" hidden="1"/>
    <cellStyle name="Note 2 2 2" xfId="46121" hidden="1"/>
    <cellStyle name="Note 2 2 2" xfId="46593" hidden="1"/>
    <cellStyle name="Note 2 2 2" xfId="46192" hidden="1"/>
    <cellStyle name="Note 2 2 2" xfId="46320" hidden="1"/>
    <cellStyle name="Note 2 2 2" xfId="46445" hidden="1"/>
    <cellStyle name="Note 2 2 2" xfId="45928" hidden="1"/>
    <cellStyle name="Note 2 2 2" xfId="46547" hidden="1"/>
    <cellStyle name="Note 2 2 2" xfId="46073" hidden="1"/>
    <cellStyle name="Note 2 2 2" xfId="45901" hidden="1"/>
    <cellStyle name="Note 2 2 2" xfId="46817" hidden="1"/>
    <cellStyle name="Note 2 2 2" xfId="46726" hidden="1"/>
    <cellStyle name="Note 2 2 2" xfId="46200" hidden="1"/>
    <cellStyle name="Note 2 2 2" xfId="46580" hidden="1"/>
    <cellStyle name="Note 2 2 2" xfId="46807" hidden="1"/>
    <cellStyle name="Note 2 2 2" xfId="45900" hidden="1"/>
    <cellStyle name="Note 2 2 2" xfId="46158" hidden="1"/>
    <cellStyle name="Note 2 2 2" xfId="46077" hidden="1"/>
    <cellStyle name="Note 2 2 2" xfId="46167" hidden="1"/>
    <cellStyle name="Note 2 2 2" xfId="46818" hidden="1"/>
    <cellStyle name="Note 2 2 2" xfId="46821" hidden="1"/>
    <cellStyle name="Note 2 2 2" xfId="46833" hidden="1"/>
    <cellStyle name="Note 2 2 2" xfId="46875" hidden="1"/>
    <cellStyle name="Note 2 2 2" xfId="46842" hidden="1"/>
    <cellStyle name="Note 2 2 2" xfId="46861" hidden="1"/>
    <cellStyle name="Note 2 2 2" xfId="46860" hidden="1"/>
    <cellStyle name="Note 2 2 2" xfId="46840" hidden="1"/>
    <cellStyle name="Note 2 2 2" xfId="46863" hidden="1"/>
    <cellStyle name="Note 2 2 2" xfId="46871" hidden="1"/>
    <cellStyle name="Note 2 2 2" xfId="46839" hidden="1"/>
    <cellStyle name="Note 2 2 2" xfId="46864" hidden="1"/>
    <cellStyle name="Note 2 2 2" xfId="46865" hidden="1"/>
    <cellStyle name="Note 2 2 2" xfId="46867" hidden="1"/>
    <cellStyle name="Note 2 2 2" xfId="46870" hidden="1"/>
    <cellStyle name="Note 2 2 2" xfId="46866" hidden="1"/>
    <cellStyle name="Note 2 2 2" xfId="46856" hidden="1"/>
    <cellStyle name="Note 2 2 2" xfId="46838" hidden="1"/>
    <cellStyle name="Note 2 2 2" xfId="46851" hidden="1"/>
    <cellStyle name="Note 2 2 2" xfId="46841" hidden="1"/>
    <cellStyle name="Note 2 2 2" xfId="46862" hidden="1"/>
    <cellStyle name="Note 2 2 2" xfId="46872" hidden="1"/>
    <cellStyle name="Note 2 2 2" xfId="46857" hidden="1"/>
    <cellStyle name="Note 2 2 2" xfId="46845" hidden="1"/>
    <cellStyle name="Note 2 2 2" xfId="46855" hidden="1"/>
    <cellStyle name="Note 2 2 2" xfId="46868" hidden="1"/>
    <cellStyle name="Note 2 2 2" xfId="46878" hidden="1"/>
    <cellStyle name="Note 2 2 2" xfId="46882" hidden="1"/>
    <cellStyle name="Note 2 2 2" xfId="46881" hidden="1"/>
    <cellStyle name="Note 2 2 2" xfId="46888" hidden="1"/>
    <cellStyle name="Note 2 2 2" xfId="46886" hidden="1"/>
    <cellStyle name="Note 2 2 2" xfId="46887" hidden="1"/>
    <cellStyle name="Note 2 2 2" xfId="46889" hidden="1"/>
    <cellStyle name="Note 2 2 2" xfId="46885" hidden="1"/>
    <cellStyle name="Note 2 2 2" xfId="46884" hidden="1"/>
    <cellStyle name="Note 2 2 2" xfId="46008" hidden="1"/>
    <cellStyle name="Note 2 2 2" xfId="46221" hidden="1"/>
    <cellStyle name="Note 2 2 2" xfId="46432" hidden="1"/>
    <cellStyle name="Note 2 2 2" xfId="46048" hidden="1"/>
    <cellStyle name="Note 2 2 2" xfId="46478" hidden="1"/>
    <cellStyle name="Note 2 2 2" xfId="45964" hidden="1"/>
    <cellStyle name="Note 2 2 2" xfId="46558" hidden="1"/>
    <cellStyle name="Note 2 2 2" xfId="46045" hidden="1"/>
    <cellStyle name="Note 2 2 2" xfId="46436" hidden="1"/>
    <cellStyle name="Note 2 2 2" xfId="46114" hidden="1"/>
    <cellStyle name="Note 2 2 2" xfId="46293" hidden="1"/>
    <cellStyle name="Note 2 2 2" xfId="46113" hidden="1"/>
    <cellStyle name="Note 2 2 2" xfId="46443" hidden="1"/>
    <cellStyle name="Note 2 2 2" xfId="46367" hidden="1"/>
    <cellStyle name="Note 2 2 2" xfId="46106" hidden="1"/>
    <cellStyle name="Note 2 2 2" xfId="45906" hidden="1"/>
    <cellStyle name="Note 2 2 2" xfId="46648" hidden="1"/>
    <cellStyle name="Note 2 2 2" xfId="46193" hidden="1"/>
    <cellStyle name="Note 2 2 2" xfId="46799" hidden="1"/>
    <cellStyle name="Note 2 2 2" xfId="46301" hidden="1"/>
    <cellStyle name="Note 2 2 2" xfId="46710" hidden="1"/>
    <cellStyle name="Note 2 2 2" xfId="46047" hidden="1"/>
    <cellStyle name="Note 2 2 2" xfId="45945" hidden="1"/>
    <cellStyle name="Note 2 2 2" xfId="46617" hidden="1"/>
    <cellStyle name="Note 2 2 2" xfId="46208" hidden="1"/>
    <cellStyle name="Note 2 2 2" xfId="46122" hidden="1"/>
    <cellStyle name="Note 2 2 2" xfId="46250" hidden="1"/>
    <cellStyle name="Note 2 2 2" xfId="46102" hidden="1"/>
    <cellStyle name="Note 2 2 2" xfId="46150" hidden="1"/>
    <cellStyle name="Note 2 2 2" xfId="46476" hidden="1"/>
    <cellStyle name="Note 2 2 2" xfId="46535" hidden="1"/>
    <cellStyle name="Note 2 2 2" xfId="46352" hidden="1"/>
    <cellStyle name="Note 2 2 2" xfId="46912" hidden="1"/>
    <cellStyle name="Note 2 2 2" xfId="46952" hidden="1"/>
    <cellStyle name="Note 2 2 2" xfId="46920" hidden="1"/>
    <cellStyle name="Note 2 2 2" xfId="46938" hidden="1"/>
    <cellStyle name="Note 2 2 2" xfId="46937" hidden="1"/>
    <cellStyle name="Note 2 2 2" xfId="46918" hidden="1"/>
    <cellStyle name="Note 2 2 2" xfId="46940" hidden="1"/>
    <cellStyle name="Note 2 2 2" xfId="46948" hidden="1"/>
    <cellStyle name="Note 2 2 2" xfId="46917" hidden="1"/>
    <cellStyle name="Note 2 2 2" xfId="46941" hidden="1"/>
    <cellStyle name="Note 2 2 2" xfId="46942" hidden="1"/>
    <cellStyle name="Note 2 2 2" xfId="46944" hidden="1"/>
    <cellStyle name="Note 2 2 2" xfId="46947" hidden="1"/>
    <cellStyle name="Note 2 2 2" xfId="46943" hidden="1"/>
    <cellStyle name="Note 2 2 2" xfId="46934" hidden="1"/>
    <cellStyle name="Note 2 2 2" xfId="46916" hidden="1"/>
    <cellStyle name="Note 2 2 2" xfId="46929" hidden="1"/>
    <cellStyle name="Note 2 2 2" xfId="46919" hidden="1"/>
    <cellStyle name="Note 2 2 2" xfId="46939" hidden="1"/>
    <cellStyle name="Note 2 2 2" xfId="46949" hidden="1"/>
    <cellStyle name="Note 2 2 2" xfId="46935" hidden="1"/>
    <cellStyle name="Note 2 2 2" xfId="46923" hidden="1"/>
    <cellStyle name="Note 2 2 2" xfId="46933" hidden="1"/>
    <cellStyle name="Note 2 2 2" xfId="46945" hidden="1"/>
    <cellStyle name="Note 2 2 2" xfId="46955" hidden="1"/>
    <cellStyle name="Note 2 2 2" xfId="46961" hidden="1"/>
    <cellStyle name="Note 2 2 2" xfId="46960" hidden="1"/>
    <cellStyle name="Note 2 2 2" xfId="46969" hidden="1"/>
    <cellStyle name="Note 2 2 2" xfId="46964" hidden="1"/>
    <cellStyle name="Note 2 2 2" xfId="46966" hidden="1"/>
    <cellStyle name="Note 2 2 2" xfId="46970" hidden="1"/>
    <cellStyle name="Note 2 2 2" xfId="46963" hidden="1"/>
    <cellStyle name="Note 2 2 2" xfId="46962" hidden="1"/>
    <cellStyle name="Note 2 2 2" xfId="46896" hidden="1"/>
    <cellStyle name="Note 2 2 2" xfId="46894" hidden="1"/>
    <cellStyle name="Note 2 2 2" xfId="46728" hidden="1"/>
    <cellStyle name="Note 2 2 2" xfId="45897" hidden="1"/>
    <cellStyle name="Note 2 2 2" xfId="46522" hidden="1"/>
    <cellStyle name="Note 2 2 2" xfId="46298" hidden="1"/>
    <cellStyle name="Note 2 2 2" xfId="46553" hidden="1"/>
    <cellStyle name="Note 2 2 2" xfId="46723" hidden="1"/>
    <cellStyle name="Note 2 2 2" xfId="46031" hidden="1"/>
    <cellStyle name="Note 2 2 2" xfId="45933" hidden="1"/>
    <cellStyle name="Note 2 2 2" xfId="46318" hidden="1"/>
    <cellStyle name="Note 2 2 2" xfId="46892" hidden="1"/>
    <cellStyle name="Note 2 2 2" xfId="46262" hidden="1"/>
    <cellStyle name="Note 2 2 2" xfId="46577" hidden="1"/>
    <cellStyle name="Note 2 2 2" xfId="46241" hidden="1"/>
    <cellStyle name="Note 2 2 2" xfId="46419" hidden="1"/>
    <cellStyle name="Note 2 2 2" xfId="46037" hidden="1"/>
    <cellStyle name="Note 2 2 2" xfId="46430" hidden="1"/>
    <cellStyle name="Note 2 2 2" xfId="46166" hidden="1"/>
    <cellStyle name="Note 2 2 2" xfId="46442" hidden="1"/>
    <cellStyle name="Note 2 2 2" xfId="46082" hidden="1"/>
    <cellStyle name="Note 2 2 2" xfId="46822" hidden="1"/>
    <cellStyle name="Note 2 2 2" xfId="46506" hidden="1"/>
    <cellStyle name="Note 2 2 2" xfId="46503" hidden="1"/>
    <cellStyle name="Note 2 2 2" xfId="46164" hidden="1"/>
    <cellStyle name="Note 2 2 2" xfId="46084" hidden="1"/>
    <cellStyle name="Note 2 2 2" xfId="46173" hidden="1"/>
    <cellStyle name="Note 2 2 2" xfId="46435" hidden="1"/>
    <cellStyle name="Note 2 2 2" xfId="46898" hidden="1"/>
    <cellStyle name="Note 2 2 2" xfId="46035" hidden="1"/>
    <cellStyle name="Note 2 2 2" xfId="46448" hidden="1"/>
    <cellStyle name="Note 2 2 2" xfId="46990" hidden="1"/>
    <cellStyle name="Note 2 2 2" xfId="47030" hidden="1"/>
    <cellStyle name="Note 2 2 2" xfId="46998" hidden="1"/>
    <cellStyle name="Note 2 2 2" xfId="47017" hidden="1"/>
    <cellStyle name="Note 2 2 2" xfId="47016" hidden="1"/>
    <cellStyle name="Note 2 2 2" xfId="46996" hidden="1"/>
    <cellStyle name="Note 2 2 2" xfId="47019" hidden="1"/>
    <cellStyle name="Note 2 2 2" xfId="47027" hidden="1"/>
    <cellStyle name="Note 2 2 2" xfId="46995" hidden="1"/>
    <cellStyle name="Note 2 2 2" xfId="47020" hidden="1"/>
    <cellStyle name="Note 2 2 2" xfId="47021" hidden="1"/>
    <cellStyle name="Note 2 2 2" xfId="47023" hidden="1"/>
    <cellStyle name="Note 2 2 2" xfId="47026" hidden="1"/>
    <cellStyle name="Note 2 2 2" xfId="47022" hidden="1"/>
    <cellStyle name="Note 2 2 2" xfId="47013" hidden="1"/>
    <cellStyle name="Note 2 2 2" xfId="46994" hidden="1"/>
    <cellStyle name="Note 2 2 2" xfId="47007" hidden="1"/>
    <cellStyle name="Note 2 2 2" xfId="46997" hidden="1"/>
    <cellStyle name="Note 2 2 2" xfId="47018" hidden="1"/>
    <cellStyle name="Note 2 2 2" xfId="47028" hidden="1"/>
    <cellStyle name="Note 2 2 2" xfId="47014" hidden="1"/>
    <cellStyle name="Note 2 2 2" xfId="47001" hidden="1"/>
    <cellStyle name="Note 2 2 2" xfId="47011" hidden="1"/>
    <cellStyle name="Note 2 2 2" xfId="47024" hidden="1"/>
    <cellStyle name="Note 2 2 2" xfId="47033" hidden="1"/>
    <cellStyle name="Note 2 2 2" xfId="47037" hidden="1"/>
    <cellStyle name="Note 2 2 2" xfId="47036" hidden="1"/>
    <cellStyle name="Note 2 2 2" xfId="47043" hidden="1"/>
    <cellStyle name="Note 2 2 2" xfId="47040" hidden="1"/>
    <cellStyle name="Note 2 2 2" xfId="47041" hidden="1"/>
    <cellStyle name="Note 2 2 2" xfId="47044" hidden="1"/>
    <cellStyle name="Note 2 2 2" xfId="47039" hidden="1"/>
    <cellStyle name="Note 2 2 2" xfId="47038" hidden="1"/>
    <cellStyle name="Note 2 2 2" xfId="46236" hidden="1"/>
    <cellStyle name="Note 2 2 2" xfId="46509" hidden="1"/>
    <cellStyle name="Note 2 2 2" xfId="46556" hidden="1"/>
    <cellStyle name="Note 2 2 2" xfId="46968" hidden="1"/>
    <cellStyle name="Note 2 2 2" xfId="46488" hidden="1"/>
    <cellStyle name="Note 2 2 2" xfId="46479" hidden="1"/>
    <cellStyle name="Note 2 2 2" xfId="46206" hidden="1"/>
    <cellStyle name="Note 2 2 2" xfId="47058" hidden="1"/>
    <cellStyle name="Note 2 2 2" xfId="46823" hidden="1"/>
    <cellStyle name="Note 2 2 2" xfId="46240" hidden="1"/>
    <cellStyle name="Note 2 2 2" xfId="46370" hidden="1"/>
    <cellStyle name="Note 2 2 2" xfId="47053" hidden="1"/>
    <cellStyle name="Note 2 2 2" xfId="46009" hidden="1"/>
    <cellStyle name="Note 2 2 2" xfId="46300" hidden="1"/>
    <cellStyle name="Note 2 2 2" xfId="46589" hidden="1"/>
    <cellStyle name="Note 2 2 2" xfId="46065" hidden="1"/>
    <cellStyle name="Note 2 2 2" xfId="46463" hidden="1"/>
    <cellStyle name="Note 2 2 2" xfId="46057" hidden="1"/>
    <cellStyle name="Note 2 2 2" xfId="46715" hidden="1"/>
    <cellStyle name="Note 2 2 2" xfId="45925" hidden="1"/>
    <cellStyle name="Note 2 2 2" xfId="46039" hidden="1"/>
    <cellStyle name="Note 2 2 2" xfId="46491" hidden="1"/>
    <cellStyle name="Note 2 2 2" xfId="45962" hidden="1"/>
    <cellStyle name="Note 2 2 2" xfId="45947" hidden="1"/>
    <cellStyle name="Note 2 2 2" xfId="46630" hidden="1"/>
    <cellStyle name="Note 2 2 2" xfId="45904" hidden="1"/>
    <cellStyle name="Note 2 2 2" xfId="46434" hidden="1"/>
    <cellStyle name="Note 2 2 2" xfId="46604" hidden="1"/>
    <cellStyle name="Note 2 2 2" xfId="46422" hidden="1"/>
    <cellStyle name="Note 2 2 2" xfId="46317" hidden="1"/>
    <cellStyle name="Note 2 2 2" xfId="46176" hidden="1"/>
    <cellStyle name="Note 2 2 2" xfId="46303" hidden="1"/>
    <cellStyle name="Note 2 2 2" xfId="47073" hidden="1"/>
    <cellStyle name="Note 2 2 2" xfId="47116" hidden="1"/>
    <cellStyle name="Note 2 2 2" xfId="47081" hidden="1"/>
    <cellStyle name="Note 2 2 2" xfId="47100" hidden="1"/>
    <cellStyle name="Note 2 2 2" xfId="47099" hidden="1"/>
    <cellStyle name="Note 2 2 2" xfId="47079" hidden="1"/>
    <cellStyle name="Note 2 2 2" xfId="47103" hidden="1"/>
    <cellStyle name="Note 2 2 2" xfId="47112" hidden="1"/>
    <cellStyle name="Note 2 2 2" xfId="47078" hidden="1"/>
    <cellStyle name="Note 2 2 2" xfId="47104" hidden="1"/>
    <cellStyle name="Note 2 2 2" xfId="47105" hidden="1"/>
    <cellStyle name="Note 2 2 2" xfId="47107" hidden="1"/>
    <cellStyle name="Note 2 2 2" xfId="47111" hidden="1"/>
    <cellStyle name="Note 2 2 2" xfId="47106" hidden="1"/>
    <cellStyle name="Note 2 2 2" xfId="47096" hidden="1"/>
    <cellStyle name="Note 2 2 2" xfId="47077" hidden="1"/>
    <cellStyle name="Note 2 2 2" xfId="47091" hidden="1"/>
    <cellStyle name="Note 2 2 2" xfId="47080" hidden="1"/>
    <cellStyle name="Note 2 2 2" xfId="47101" hidden="1"/>
    <cellStyle name="Note 2 2 2" xfId="47113" hidden="1"/>
    <cellStyle name="Note 2 2 2" xfId="47097" hidden="1"/>
    <cellStyle name="Note 2 2 2" xfId="47084" hidden="1"/>
    <cellStyle name="Note 2 2 2" xfId="47095" hidden="1"/>
    <cellStyle name="Note 2 2 2" xfId="47109" hidden="1"/>
    <cellStyle name="Note 2 2 2" xfId="47119" hidden="1"/>
    <cellStyle name="Note 2 2 2" xfId="47124" hidden="1"/>
    <cellStyle name="Note 2 2 2" xfId="47123" hidden="1"/>
    <cellStyle name="Note 2 2 2" xfId="47130" hidden="1"/>
    <cellStyle name="Note 2 2 2" xfId="47127" hidden="1"/>
    <cellStyle name="Note 2 2 2" xfId="47128" hidden="1"/>
    <cellStyle name="Note 2 2 2" xfId="47131" hidden="1"/>
    <cellStyle name="Note 2 2 2" xfId="47126" hidden="1"/>
    <cellStyle name="Note 2 2 2" xfId="47125" hidden="1"/>
    <cellStyle name="Note 2 2 2" xfId="46550" hidden="1"/>
    <cellStyle name="Note 2 2 2" xfId="47141" hidden="1"/>
    <cellStyle name="Note 2 2 2" xfId="46249" hidden="1"/>
    <cellStyle name="Note 2 2 2" xfId="46013" hidden="1"/>
    <cellStyle name="Note 2 2 2" xfId="46024" hidden="1"/>
    <cellStyle name="Note 2 2 2" xfId="46373" hidden="1"/>
    <cellStyle name="Note 2 2 2" xfId="46504" hidden="1"/>
    <cellStyle name="Note 2 2 2" xfId="46184" hidden="1"/>
    <cellStyle name="Note 2 2 2" xfId="46308" hidden="1"/>
    <cellStyle name="Note 2 2 2" xfId="46410" hidden="1"/>
    <cellStyle name="Note 2 2 2" xfId="46108" hidden="1"/>
    <cellStyle name="Note 2 2 2" xfId="46449" hidden="1"/>
    <cellStyle name="Note 2 2 2" xfId="46053" hidden="1"/>
    <cellStyle name="Note 2 2 2" xfId="46235" hidden="1"/>
    <cellStyle name="Note 2 2 2" xfId="46555" hidden="1"/>
    <cellStyle name="Note 2 2 2" xfId="46825" hidden="1"/>
    <cellStyle name="Note 2 2 2" xfId="45965" hidden="1"/>
    <cellStyle name="Note 2 2 2" xfId="46291" hidden="1"/>
    <cellStyle name="Note 2 2 2" xfId="46055" hidden="1"/>
    <cellStyle name="Note 2 2 2" xfId="46704" hidden="1"/>
    <cellStyle name="Note 2 2 2" xfId="46163" hidden="1"/>
    <cellStyle name="Note 2 2 2" xfId="46499" hidden="1"/>
    <cellStyle name="Note 2 2 2" xfId="46011" hidden="1"/>
    <cellStyle name="Note 2 2 2" xfId="46292" hidden="1"/>
    <cellStyle name="Note 2 2 2" xfId="45936" hidden="1"/>
    <cellStyle name="Note 2 2 2" xfId="45989" hidden="1"/>
    <cellStyle name="Note 2 2 2" xfId="46575" hidden="1"/>
    <cellStyle name="Note 2 2 2" xfId="46493" hidden="1"/>
    <cellStyle name="Note 2 2 2" xfId="46022" hidden="1"/>
    <cellStyle name="Note 2 2 2" xfId="46732" hidden="1"/>
    <cellStyle name="Note 2 2 2" xfId="47144" hidden="1"/>
    <cellStyle name="Note 2 2 2" xfId="47159" hidden="1"/>
    <cellStyle name="Note 2 2 2" xfId="47196" hidden="1"/>
    <cellStyle name="Note 2 2 2" xfId="47167" hidden="1"/>
    <cellStyle name="Note 2 2 2" xfId="47183" hidden="1"/>
    <cellStyle name="Note 2 2 2" xfId="47182" hidden="1"/>
    <cellStyle name="Note 2 2 2" xfId="47165" hidden="1"/>
    <cellStyle name="Note 2 2 2" xfId="47185" hidden="1"/>
    <cellStyle name="Note 2 2 2" xfId="47193" hidden="1"/>
    <cellStyle name="Note 2 2 2" xfId="47164" hidden="1"/>
    <cellStyle name="Note 2 2 2" xfId="47186" hidden="1"/>
    <cellStyle name="Note 2 2 2" xfId="47187" hidden="1"/>
    <cellStyle name="Note 2 2 2" xfId="47189" hidden="1"/>
    <cellStyle name="Note 2 2 2" xfId="47192" hidden="1"/>
    <cellStyle name="Note 2 2 2" xfId="47188" hidden="1"/>
    <cellStyle name="Note 2 2 2" xfId="47180" hidden="1"/>
    <cellStyle name="Note 2 2 2" xfId="47163" hidden="1"/>
    <cellStyle name="Note 2 2 2" xfId="47175" hidden="1"/>
    <cellStyle name="Note 2 2 2" xfId="47166" hidden="1"/>
    <cellStyle name="Note 2 2 2" xfId="47184" hidden="1"/>
    <cellStyle name="Note 2 2 2" xfId="47194" hidden="1"/>
    <cellStyle name="Note 2 2 2" xfId="47181" hidden="1"/>
    <cellStyle name="Note 2 2 2" xfId="47169" hidden="1"/>
    <cellStyle name="Note 2 2 2" xfId="47179" hidden="1"/>
    <cellStyle name="Note 2 2 2" xfId="47190" hidden="1"/>
    <cellStyle name="Note 2 2 2" xfId="47199" hidden="1"/>
    <cellStyle name="Note 2 2 2" xfId="47203" hidden="1"/>
    <cellStyle name="Note 2 2 2" xfId="47202" hidden="1"/>
    <cellStyle name="Note 2 2 2" xfId="47210" hidden="1"/>
    <cellStyle name="Note 2 2 2" xfId="47206" hidden="1"/>
    <cellStyle name="Note 2 2 2" xfId="47208" hidden="1"/>
    <cellStyle name="Note 2 2 2" xfId="47211" hidden="1"/>
    <cellStyle name="Note 2 2 2" xfId="47205" hidden="1"/>
    <cellStyle name="Note 2 2 2" xfId="47204" hidden="1"/>
    <cellStyle name="Note 2 2 2" xfId="46379" hidden="1"/>
    <cellStyle name="Note 2 2 2" xfId="46976" hidden="1"/>
    <cellStyle name="Note 2 2 2" xfId="46394" hidden="1"/>
    <cellStyle name="Note 2 2 2" xfId="45976" hidden="1"/>
    <cellStyle name="Note 2 2 2" xfId="46404" hidden="1"/>
    <cellStyle name="Note 2 2 2" xfId="46549" hidden="1"/>
    <cellStyle name="Note 2 2 2" xfId="46266" hidden="1"/>
    <cellStyle name="Note 2 2 2" xfId="46483" hidden="1"/>
    <cellStyle name="Note 2 2 2" xfId="46220" hidden="1"/>
    <cellStyle name="Note 2 2 2" xfId="46349" hidden="1"/>
    <cellStyle name="Note 2 2 2" xfId="46903" hidden="1"/>
    <cellStyle name="Note 2 2 2" xfId="46725" hidden="1"/>
    <cellStyle name="Note 2 2 2" xfId="46127" hidden="1"/>
    <cellStyle name="Note 2 2 2" xfId="47045" hidden="1"/>
    <cellStyle name="Note 2 2 2" xfId="46044" hidden="1"/>
    <cellStyle name="Note 2 2 2" xfId="47087" hidden="1"/>
    <cellStyle name="Note 2 2 2" xfId="46034" hidden="1"/>
    <cellStyle name="Note 2 2 2" xfId="46294" hidden="1"/>
    <cellStyle name="Note 2 2 2" xfId="47049" hidden="1"/>
    <cellStyle name="Note 2 2 2" xfId="46119" hidden="1"/>
    <cellStyle name="Note 2 2 2" xfId="46285" hidden="1"/>
    <cellStyle name="Note 2 2 2" xfId="45946" hidden="1"/>
    <cellStyle name="Note 2 2 2" xfId="46191" hidden="1"/>
    <cellStyle name="Note 2 2 2" xfId="46015" hidden="1"/>
    <cellStyle name="Note 2 2 2" xfId="46204" hidden="1"/>
    <cellStyle name="Note 2 2 2" xfId="46444" hidden="1"/>
    <cellStyle name="Note 2 2 2" xfId="46803" hidden="1"/>
    <cellStyle name="Note 2 2 2" xfId="46411" hidden="1"/>
    <cellStyle name="Note 2 2 2" xfId="46510" hidden="1"/>
    <cellStyle name="Note 2 2 2" xfId="46551" hidden="1"/>
    <cellStyle name="Note 2 2 2" xfId="45973" hidden="1"/>
    <cellStyle name="Note 2 2 2" xfId="47216" hidden="1"/>
    <cellStyle name="Note 2 2 2" xfId="47224" hidden="1"/>
    <cellStyle name="Note 2 2 2" xfId="47258" hidden="1"/>
    <cellStyle name="Note 2 2 2" xfId="47232" hidden="1"/>
    <cellStyle name="Note 2 2 2" xfId="47245" hidden="1"/>
    <cellStyle name="Note 2 2 2" xfId="47244" hidden="1"/>
    <cellStyle name="Note 2 2 2" xfId="47230" hidden="1"/>
    <cellStyle name="Note 2 2 2" xfId="47247" hidden="1"/>
    <cellStyle name="Note 2 2 2" xfId="47255" hidden="1"/>
    <cellStyle name="Note 2 2 2" xfId="47229" hidden="1"/>
    <cellStyle name="Note 2 2 2" xfId="47248" hidden="1"/>
    <cellStyle name="Note 2 2 2" xfId="47249" hidden="1"/>
    <cellStyle name="Note 2 2 2" xfId="47251" hidden="1"/>
    <cellStyle name="Note 2 2 2" xfId="47254" hidden="1"/>
    <cellStyle name="Note 2 2 2" xfId="47250" hidden="1"/>
    <cellStyle name="Note 2 2 2" xfId="47242" hidden="1"/>
    <cellStyle name="Note 2 2 2" xfId="47228" hidden="1"/>
    <cellStyle name="Note 2 2 2" xfId="47238" hidden="1"/>
    <cellStyle name="Note 2 2 2" xfId="47231" hidden="1"/>
    <cellStyle name="Note 2 2 2" xfId="47246" hidden="1"/>
    <cellStyle name="Note 2 2 2" xfId="47256" hidden="1"/>
    <cellStyle name="Note 2 2 2" xfId="47243" hidden="1"/>
    <cellStyle name="Note 2 2 2" xfId="47234" hidden="1"/>
    <cellStyle name="Note 2 2 2" xfId="47241" hidden="1"/>
    <cellStyle name="Note 2 2 2" xfId="47252" hidden="1"/>
    <cellStyle name="Note 2 2 2" xfId="47261" hidden="1"/>
    <cellStyle name="Note 2 2 2" xfId="47265" hidden="1"/>
    <cellStyle name="Note 2 2 2" xfId="47264" hidden="1"/>
    <cellStyle name="Note 2 2 2" xfId="47270" hidden="1"/>
    <cellStyle name="Note 2 2 2" xfId="47268" hidden="1"/>
    <cellStyle name="Note 2 2 2" xfId="47269" hidden="1"/>
    <cellStyle name="Note 2 2 2" xfId="47271" hidden="1"/>
    <cellStyle name="Note 2 2 2" xfId="47267" hidden="1"/>
    <cellStyle name="Note 2 2 2" xfId="47266" hidden="1"/>
    <cellStyle name="Note 2 2 2" xfId="43044" hidden="1"/>
    <cellStyle name="Note 2 2 2" xfId="46012" hidden="1"/>
    <cellStyle name="Note 2 2 2" xfId="27044" hidden="1"/>
    <cellStyle name="Note 2 2 2" xfId="7222" hidden="1"/>
    <cellStyle name="Note 2 2 2" xfId="38724" hidden="1"/>
    <cellStyle name="Note 2 2 2" xfId="40122" hidden="1"/>
    <cellStyle name="Note 2 2 2" xfId="35832" hidden="1"/>
    <cellStyle name="Note 2 2 2" xfId="7510" hidden="1"/>
    <cellStyle name="Note 2 2 2" xfId="24067" hidden="1"/>
    <cellStyle name="Note 2 2 2" xfId="27196" hidden="1"/>
    <cellStyle name="Note 2 2 2" xfId="28542" hidden="1"/>
    <cellStyle name="Note 2 2 2" xfId="34440" hidden="1"/>
    <cellStyle name="Note 2 2 2" xfId="25555" hidden="1"/>
    <cellStyle name="Note 2 2 2" xfId="27035" hidden="1"/>
    <cellStyle name="Note 2 2 2" xfId="5945" hidden="1"/>
    <cellStyle name="Note 2 2 2" xfId="41603" hidden="1"/>
    <cellStyle name="Note 2 2 2" xfId="31529" hidden="1"/>
    <cellStyle name="Note 2 2 2" xfId="38383" hidden="1"/>
    <cellStyle name="Note 2 2 2" xfId="5822" hidden="1"/>
    <cellStyle name="Note 2 2 2" xfId="22575" hidden="1"/>
    <cellStyle name="Note 2 2 2" xfId="32950" hidden="1"/>
    <cellStyle name="Note 2 2 2" xfId="41616" hidden="1"/>
    <cellStyle name="Note 2 2 2" xfId="18082" hidden="1"/>
    <cellStyle name="Note 2 2 2" xfId="27036" hidden="1"/>
    <cellStyle name="Note 2 2 2" xfId="6414" hidden="1"/>
    <cellStyle name="Note 2 2 2" xfId="22879" hidden="1"/>
    <cellStyle name="Note 2 2 2" xfId="7054" hidden="1"/>
    <cellStyle name="Note 2 2 2" xfId="33383" hidden="1"/>
    <cellStyle name="Note 2 2 2" xfId="18656" hidden="1"/>
    <cellStyle name="Note 2 2 2" xfId="16784" hidden="1"/>
    <cellStyle name="Note 2 2 2" xfId="40132" hidden="1"/>
    <cellStyle name="Note 2 2 2" xfId="41925" hidden="1"/>
    <cellStyle name="Note 2 2 2" xfId="31736" hidden="1"/>
    <cellStyle name="Note 2 2 2" xfId="34388" hidden="1"/>
    <cellStyle name="Note 2 2 2" xfId="7753" hidden="1"/>
    <cellStyle name="Note 2 2 2" xfId="5939" hidden="1"/>
    <cellStyle name="Note 2 2 2" xfId="6287" hidden="1"/>
    <cellStyle name="Note 2 2 2" xfId="31429" hidden="1"/>
    <cellStyle name="Note 2 2 2" xfId="5754" hidden="1"/>
    <cellStyle name="Note 2 2 2" xfId="31488" hidden="1"/>
    <cellStyle name="Note 2 2 2" xfId="37314" hidden="1"/>
    <cellStyle name="Note 2 2 2" xfId="24168" hidden="1"/>
    <cellStyle name="Note 2 2 2" xfId="40205" hidden="1"/>
    <cellStyle name="Note 2 2 2" xfId="29443" hidden="1"/>
    <cellStyle name="Note 2 2 2" xfId="37258" hidden="1"/>
    <cellStyle name="Note 2 2 2" xfId="6540" hidden="1"/>
    <cellStyle name="Note 2 2 2" xfId="41605" hidden="1"/>
    <cellStyle name="Note 2 2 2" xfId="31514" hidden="1"/>
    <cellStyle name="Note 2 2 2" xfId="6474" hidden="1"/>
    <cellStyle name="Note 2 2 2" xfId="6882" hidden="1"/>
    <cellStyle name="Note 2 2 2" xfId="5862" hidden="1"/>
    <cellStyle name="Note 2 2 2" xfId="11442" hidden="1"/>
    <cellStyle name="Note 2 2 2" xfId="30309" hidden="1"/>
    <cellStyle name="Note 2 2 2" xfId="5824" hidden="1"/>
    <cellStyle name="Note 2 2 2" xfId="41593" hidden="1"/>
    <cellStyle name="Note 2 2 2" xfId="6210" hidden="1"/>
    <cellStyle name="Note 2 2 2" xfId="40125" hidden="1"/>
    <cellStyle name="Note 2 2 2" xfId="22567" hidden="1"/>
    <cellStyle name="Note 2 2 2" xfId="6705" hidden="1"/>
    <cellStyle name="Note 2 2 2" xfId="35972" hidden="1"/>
    <cellStyle name="Note 2 2 2" xfId="43080" hidden="1"/>
    <cellStyle name="Note 2 2 2" xfId="40220" hidden="1"/>
    <cellStyle name="Note 2 2 2" xfId="44467" hidden="1"/>
    <cellStyle name="Note 2 2 2" xfId="18040" hidden="1"/>
    <cellStyle name="Note 2 2 2" xfId="24418" hidden="1"/>
    <cellStyle name="Note 2 2 2" xfId="47620" hidden="1"/>
    <cellStyle name="Note 2 2 2" xfId="47766" hidden="1"/>
    <cellStyle name="Note 2 2 2" xfId="47771" hidden="1"/>
    <cellStyle name="Note 2 2 2" xfId="47772" hidden="1"/>
    <cellStyle name="Note 2 2 2" xfId="47788" hidden="1"/>
    <cellStyle name="Note 2 2 2" xfId="47774" hidden="1"/>
    <cellStyle name="Note 2 2 2" xfId="47775" hidden="1"/>
    <cellStyle name="Note 2 2 2" xfId="47781" hidden="1"/>
    <cellStyle name="Note 2 2 2" xfId="47970" hidden="1"/>
    <cellStyle name="Note 2 2 2" xfId="48006" hidden="1"/>
    <cellStyle name="Note 2 2 2" xfId="47808" hidden="1"/>
    <cellStyle name="Note 2 2 2" xfId="47794" hidden="1"/>
    <cellStyle name="Note 2 2 2" xfId="47798" hidden="1"/>
    <cellStyle name="Note 2 2 2" xfId="48008" hidden="1"/>
    <cellStyle name="Note 2 2 2" xfId="47790" hidden="1"/>
    <cellStyle name="Note 2 2 2" xfId="48000" hidden="1"/>
    <cellStyle name="Note 2 2 2" xfId="48003" hidden="1"/>
    <cellStyle name="Note 2 2 2" xfId="47799" hidden="1"/>
    <cellStyle name="Note 2 2 2" xfId="47793" hidden="1"/>
    <cellStyle name="Note 2 2 2" xfId="48024" hidden="1"/>
    <cellStyle name="Note 2 2 2" xfId="48029" hidden="1"/>
    <cellStyle name="Note 2 2 2" xfId="48026" hidden="1"/>
    <cellStyle name="Note 2 2 2" xfId="48027" hidden="1"/>
    <cellStyle name="Note 2 2 2" xfId="48021" hidden="1"/>
    <cellStyle name="Note 2 2 2" xfId="48016" hidden="1"/>
    <cellStyle name="Note 2 2 2" xfId="48023" hidden="1"/>
    <cellStyle name="Note 2 2 2" xfId="48019" hidden="1"/>
    <cellStyle name="Note 2 2 2" xfId="48015" hidden="1"/>
    <cellStyle name="Note 2 2 2" xfId="48028" hidden="1"/>
    <cellStyle name="Note 2 2 2" xfId="48030" hidden="1"/>
    <cellStyle name="Note 2 2 2" xfId="48034" hidden="1"/>
    <cellStyle name="Note 2 2 2" xfId="48049" hidden="1"/>
    <cellStyle name="Note 2 2 2" xfId="48090" hidden="1"/>
    <cellStyle name="Note 2 2 2" xfId="48058" hidden="1"/>
    <cellStyle name="Note 2 2 2" xfId="48077" hidden="1"/>
    <cellStyle name="Note 2 2 2" xfId="48076" hidden="1"/>
    <cellStyle name="Note 2 2 2" xfId="48056" hidden="1"/>
    <cellStyle name="Note 2 2 2" xfId="48079" hidden="1"/>
    <cellStyle name="Note 2 2 2" xfId="48087" hidden="1"/>
    <cellStyle name="Note 2 2 2" xfId="48055" hidden="1"/>
    <cellStyle name="Note 2 2 2" xfId="48080" hidden="1"/>
    <cellStyle name="Note 2 2 2" xfId="48081" hidden="1"/>
    <cellStyle name="Note 2 2 2" xfId="48083" hidden="1"/>
    <cellStyle name="Note 2 2 2" xfId="48086" hidden="1"/>
    <cellStyle name="Note 2 2 2" xfId="48082" hidden="1"/>
    <cellStyle name="Note 2 2 2" xfId="48074" hidden="1"/>
    <cellStyle name="Note 2 2 2" xfId="48054" hidden="1"/>
    <cellStyle name="Note 2 2 2" xfId="48068" hidden="1"/>
    <cellStyle name="Note 2 2 2" xfId="48057" hidden="1"/>
    <cellStyle name="Note 2 2 2" xfId="48078" hidden="1"/>
    <cellStyle name="Note 2 2 2" xfId="48088" hidden="1"/>
    <cellStyle name="Note 2 2 2" xfId="48075" hidden="1"/>
    <cellStyle name="Note 2 2 2" xfId="48061" hidden="1"/>
    <cellStyle name="Note 2 2 2" xfId="48072" hidden="1"/>
    <cellStyle name="Note 2 2 2" xfId="48084" hidden="1"/>
    <cellStyle name="Note 2 2 2" xfId="48093" hidden="1"/>
    <cellStyle name="Note 2 2 2" xfId="48098" hidden="1"/>
    <cellStyle name="Note 2 2 2" xfId="48097" hidden="1"/>
    <cellStyle name="Note 2 2 2" xfId="48105" hidden="1"/>
    <cellStyle name="Note 2 2 2" xfId="48101" hidden="1"/>
    <cellStyle name="Note 2 2 2" xfId="48102" hidden="1"/>
    <cellStyle name="Note 2 2 2" xfId="48106" hidden="1"/>
    <cellStyle name="Note 2 2 2" xfId="48100" hidden="1"/>
    <cellStyle name="Note 2 2 2" xfId="48099" hidden="1"/>
    <cellStyle name="Note 2 2 2" xfId="47617" hidden="1"/>
    <cellStyle name="Note 2 2 2" xfId="47935" hidden="1"/>
    <cellStyle name="Note 2 2 2" xfId="47903" hidden="1"/>
    <cellStyle name="Note 2 2 2" xfId="48138" hidden="1"/>
    <cellStyle name="Note 2 2 2" xfId="48122" hidden="1"/>
    <cellStyle name="Note 2 2 2" xfId="47378" hidden="1"/>
    <cellStyle name="Note 2 2 2" xfId="48039" hidden="1"/>
    <cellStyle name="Note 2 2 2" xfId="47902" hidden="1"/>
    <cellStyle name="Note 2 2 2" xfId="47365" hidden="1"/>
    <cellStyle name="Note 2 2 2" xfId="47628" hidden="1"/>
    <cellStyle name="Note 2 2 2" xfId="47879" hidden="1"/>
    <cellStyle name="Note 2 2 2" xfId="47594" hidden="1"/>
    <cellStyle name="Note 2 2 2" xfId="47373" hidden="1"/>
    <cellStyle name="Note 2 2 2" xfId="6582" hidden="1"/>
    <cellStyle name="Note 2 2 2" xfId="47441" hidden="1"/>
    <cellStyle name="Note 2 2 2" xfId="47375" hidden="1"/>
    <cellStyle name="Note 2 2 2" xfId="47444" hidden="1"/>
    <cellStyle name="Note 2 2 2" xfId="47880" hidden="1"/>
    <cellStyle name="Note 2 2 2" xfId="47658" hidden="1"/>
    <cellStyle name="Note 2 2 2" xfId="47363" hidden="1"/>
    <cellStyle name="Note 2 2 2" xfId="47434" hidden="1"/>
    <cellStyle name="Note 2 2 2" xfId="47872" hidden="1"/>
    <cellStyle name="Note 2 2 2" xfId="47432" hidden="1"/>
    <cellStyle name="Note 2 2 2" xfId="47873" hidden="1"/>
    <cellStyle name="Note 2 2 2" xfId="47875" hidden="1"/>
    <cellStyle name="Note 2 2 2" xfId="47437" hidden="1"/>
    <cellStyle name="Note 2 2 2" xfId="47435" hidden="1"/>
    <cellStyle name="Note 2 2 2" xfId="47876" hidden="1"/>
    <cellStyle name="Note 2 2 2" xfId="47387" hidden="1"/>
    <cellStyle name="Note 2 2 2" xfId="47433" hidden="1"/>
    <cellStyle name="Note 2 2 2" xfId="47430" hidden="1"/>
    <cellStyle name="Note 2 2 2" xfId="6417" hidden="1"/>
    <cellStyle name="Note 2 2 2" xfId="48153" hidden="1"/>
    <cellStyle name="Note 2 2 2" xfId="48191" hidden="1"/>
    <cellStyle name="Note 2 2 2" xfId="48161" hidden="1"/>
    <cellStyle name="Note 2 2 2" xfId="48178" hidden="1"/>
    <cellStyle name="Note 2 2 2" xfId="48177" hidden="1"/>
    <cellStyle name="Note 2 2 2" xfId="48159" hidden="1"/>
    <cellStyle name="Note 2 2 2" xfId="48180" hidden="1"/>
    <cellStyle name="Note 2 2 2" xfId="48188" hidden="1"/>
    <cellStyle name="Note 2 2 2" xfId="48158" hidden="1"/>
    <cellStyle name="Note 2 2 2" xfId="48181" hidden="1"/>
    <cellStyle name="Note 2 2 2" xfId="48182" hidden="1"/>
    <cellStyle name="Note 2 2 2" xfId="48184" hidden="1"/>
    <cellStyle name="Note 2 2 2" xfId="48187" hidden="1"/>
    <cellStyle name="Note 2 2 2" xfId="48183" hidden="1"/>
    <cellStyle name="Note 2 2 2" xfId="48175" hidden="1"/>
    <cellStyle name="Note 2 2 2" xfId="48157" hidden="1"/>
    <cellStyle name="Note 2 2 2" xfId="48170" hidden="1"/>
    <cellStyle name="Note 2 2 2" xfId="48160" hidden="1"/>
    <cellStyle name="Note 2 2 2" xfId="48179" hidden="1"/>
    <cellStyle name="Note 2 2 2" xfId="48189" hidden="1"/>
    <cellStyle name="Note 2 2 2" xfId="48176" hidden="1"/>
    <cellStyle name="Note 2 2 2" xfId="48163" hidden="1"/>
    <cellStyle name="Note 2 2 2" xfId="48174" hidden="1"/>
    <cellStyle name="Note 2 2 2" xfId="48185" hidden="1"/>
    <cellStyle name="Note 2 2 2" xfId="48194" hidden="1"/>
    <cellStyle name="Note 2 2 2" xfId="48200" hidden="1"/>
    <cellStyle name="Note 2 2 2" xfId="48199" hidden="1"/>
    <cellStyle name="Note 2 2 2" xfId="48207" hidden="1"/>
    <cellStyle name="Note 2 2 2" xfId="48204" hidden="1"/>
    <cellStyle name="Note 2 2 2" xfId="48205" hidden="1"/>
    <cellStyle name="Note 2 2 2" xfId="48209" hidden="1"/>
    <cellStyle name="Note 2 2 2" xfId="48203" hidden="1"/>
    <cellStyle name="Note 2 2 2" xfId="48202" hidden="1"/>
    <cellStyle name="Note 2 2 2" xfId="47975" hidden="1"/>
    <cellStyle name="Note 2 2 2" xfId="47504" hidden="1"/>
    <cellStyle name="Note 2 2 2" xfId="47817" hidden="1"/>
    <cellStyle name="Note 2 2 2" xfId="47707" hidden="1"/>
    <cellStyle name="Note 2 2 2" xfId="47769" hidden="1"/>
    <cellStyle name="Note 2 2 2" xfId="47701" hidden="1"/>
    <cellStyle name="Note 2 2 2" xfId="47818" hidden="1"/>
    <cellStyle name="Note 2 2 2" xfId="48037" hidden="1"/>
    <cellStyle name="Note 2 2 2" xfId="47844" hidden="1"/>
    <cellStyle name="Note 2 2 2" xfId="47860" hidden="1"/>
    <cellStyle name="Note 2 2 2" xfId="47399" hidden="1"/>
    <cellStyle name="Note 2 2 2" xfId="47526" hidden="1"/>
    <cellStyle name="Note 2 2 2" xfId="47999" hidden="1"/>
    <cellStyle name="Note 2 2 2" xfId="47596" hidden="1"/>
    <cellStyle name="Note 2 2 2" xfId="47722" hidden="1"/>
    <cellStyle name="Note 2 2 2" xfId="47851" hidden="1"/>
    <cellStyle name="Note 2 2 2" xfId="47334" hidden="1"/>
    <cellStyle name="Note 2 2 2" xfId="47953" hidden="1"/>
    <cellStyle name="Note 2 2 2" xfId="47477" hidden="1"/>
    <cellStyle name="Note 2 2 2" xfId="47305" hidden="1"/>
    <cellStyle name="Note 2 2 2" xfId="48224" hidden="1"/>
    <cellStyle name="Note 2 2 2" xfId="48132" hidden="1"/>
    <cellStyle name="Note 2 2 2" xfId="47604" hidden="1"/>
    <cellStyle name="Note 2 2 2" xfId="47986" hidden="1"/>
    <cellStyle name="Note 2 2 2" xfId="48214" hidden="1"/>
    <cellStyle name="Note 2 2 2" xfId="47304" hidden="1"/>
    <cellStyle name="Note 2 2 2" xfId="47563" hidden="1"/>
    <cellStyle name="Note 2 2 2" xfId="47481" hidden="1"/>
    <cellStyle name="Note 2 2 2" xfId="47572" hidden="1"/>
    <cellStyle name="Note 2 2 2" xfId="48225" hidden="1"/>
    <cellStyle name="Note 2 2 2" xfId="48229" hidden="1"/>
    <cellStyle name="Note 2 2 2" xfId="48241" hidden="1"/>
    <cellStyle name="Note 2 2 2" xfId="48283" hidden="1"/>
    <cellStyle name="Note 2 2 2" xfId="48250" hidden="1"/>
    <cellStyle name="Note 2 2 2" xfId="48269" hidden="1"/>
    <cellStyle name="Note 2 2 2" xfId="48268" hidden="1"/>
    <cellStyle name="Note 2 2 2" xfId="48248" hidden="1"/>
    <cellStyle name="Note 2 2 2" xfId="48271" hidden="1"/>
    <cellStyle name="Note 2 2 2" xfId="48279" hidden="1"/>
    <cellStyle name="Note 2 2 2" xfId="48247" hidden="1"/>
    <cellStyle name="Note 2 2 2" xfId="48272" hidden="1"/>
    <cellStyle name="Note 2 2 2" xfId="48273" hidden="1"/>
    <cellStyle name="Note 2 2 2" xfId="48275" hidden="1"/>
    <cellStyle name="Note 2 2 2" xfId="48278" hidden="1"/>
    <cellStyle name="Note 2 2 2" xfId="48274" hidden="1"/>
    <cellStyle name="Note 2 2 2" xfId="48264" hidden="1"/>
    <cellStyle name="Note 2 2 2" xfId="48246" hidden="1"/>
    <cellStyle name="Note 2 2 2" xfId="48259" hidden="1"/>
    <cellStyle name="Note 2 2 2" xfId="48249" hidden="1"/>
    <cellStyle name="Note 2 2 2" xfId="48270" hidden="1"/>
    <cellStyle name="Note 2 2 2" xfId="48280" hidden="1"/>
    <cellStyle name="Note 2 2 2" xfId="48265" hidden="1"/>
    <cellStyle name="Note 2 2 2" xfId="48253" hidden="1"/>
    <cellStyle name="Note 2 2 2" xfId="48263" hidden="1"/>
    <cellStyle name="Note 2 2 2" xfId="48276" hidden="1"/>
    <cellStyle name="Note 2 2 2" xfId="48286" hidden="1"/>
    <cellStyle name="Note 2 2 2" xfId="48291" hidden="1"/>
    <cellStyle name="Note 2 2 2" xfId="48290" hidden="1"/>
    <cellStyle name="Note 2 2 2" xfId="48297" hidden="1"/>
    <cellStyle name="Note 2 2 2" xfId="48295" hidden="1"/>
    <cellStyle name="Note 2 2 2" xfId="48296" hidden="1"/>
    <cellStyle name="Note 2 2 2" xfId="48299" hidden="1"/>
    <cellStyle name="Note 2 2 2" xfId="48294" hidden="1"/>
    <cellStyle name="Note 2 2 2" xfId="48293" hidden="1"/>
    <cellStyle name="Note 2 2 2" xfId="47414" hidden="1"/>
    <cellStyle name="Note 2 2 2" xfId="47625" hidden="1"/>
    <cellStyle name="Note 2 2 2" xfId="47838" hidden="1"/>
    <cellStyle name="Note 2 2 2" xfId="47452" hidden="1"/>
    <cellStyle name="Note 2 2 2" xfId="47884" hidden="1"/>
    <cellStyle name="Note 2 2 2" xfId="47370" hidden="1"/>
    <cellStyle name="Note 2 2 2" xfId="47964" hidden="1"/>
    <cellStyle name="Note 2 2 2" xfId="47449" hidden="1"/>
    <cellStyle name="Note 2 2 2" xfId="47842" hidden="1"/>
    <cellStyle name="Note 2 2 2" xfId="47519" hidden="1"/>
    <cellStyle name="Note 2 2 2" xfId="47695" hidden="1"/>
    <cellStyle name="Note 2 2 2" xfId="47518" hidden="1"/>
    <cellStyle name="Note 2 2 2" xfId="47849" hidden="1"/>
    <cellStyle name="Note 2 2 2" xfId="47770" hidden="1"/>
    <cellStyle name="Note 2 2 2" xfId="47510" hidden="1"/>
    <cellStyle name="Note 2 2 2" xfId="47310" hidden="1"/>
    <cellStyle name="Note 2 2 2" xfId="48053" hidden="1"/>
    <cellStyle name="Note 2 2 2" xfId="47597" hidden="1"/>
    <cellStyle name="Note 2 2 2" xfId="48206" hidden="1"/>
    <cellStyle name="Note 2 2 2" xfId="47703" hidden="1"/>
    <cellStyle name="Note 2 2 2" xfId="48115" hidden="1"/>
    <cellStyle name="Note 2 2 2" xfId="47451" hidden="1"/>
    <cellStyle name="Note 2 2 2" xfId="47351" hidden="1"/>
    <cellStyle name="Note 2 2 2" xfId="48022" hidden="1"/>
    <cellStyle name="Note 2 2 2" xfId="47612" hidden="1"/>
    <cellStyle name="Note 2 2 2" xfId="47527" hidden="1"/>
    <cellStyle name="Note 2 2 2" xfId="47654" hidden="1"/>
    <cellStyle name="Note 2 2 2" xfId="47506" hidden="1"/>
    <cellStyle name="Note 2 2 2" xfId="47555" hidden="1"/>
    <cellStyle name="Note 2 2 2" xfId="47882" hidden="1"/>
    <cellStyle name="Note 2 2 2" xfId="47941" hidden="1"/>
    <cellStyle name="Note 2 2 2" xfId="47754" hidden="1"/>
    <cellStyle name="Note 2 2 2" xfId="48322" hidden="1"/>
    <cellStyle name="Note 2 2 2" xfId="48362" hidden="1"/>
    <cellStyle name="Note 2 2 2" xfId="48330" hidden="1"/>
    <cellStyle name="Note 2 2 2" xfId="48348" hidden="1"/>
    <cellStyle name="Note 2 2 2" xfId="48347" hidden="1"/>
    <cellStyle name="Note 2 2 2" xfId="48328" hidden="1"/>
    <cellStyle name="Note 2 2 2" xfId="48350" hidden="1"/>
    <cellStyle name="Note 2 2 2" xfId="48358" hidden="1"/>
    <cellStyle name="Note 2 2 2" xfId="48327" hidden="1"/>
    <cellStyle name="Note 2 2 2" xfId="48351" hidden="1"/>
    <cellStyle name="Note 2 2 2" xfId="48352" hidden="1"/>
    <cellStyle name="Note 2 2 2" xfId="48354" hidden="1"/>
    <cellStyle name="Note 2 2 2" xfId="48357" hidden="1"/>
    <cellStyle name="Note 2 2 2" xfId="48353" hidden="1"/>
    <cellStyle name="Note 2 2 2" xfId="48344" hidden="1"/>
    <cellStyle name="Note 2 2 2" xfId="48326" hidden="1"/>
    <cellStyle name="Note 2 2 2" xfId="48339" hidden="1"/>
    <cellStyle name="Note 2 2 2" xfId="48329" hidden="1"/>
    <cellStyle name="Note 2 2 2" xfId="48349" hidden="1"/>
    <cellStyle name="Note 2 2 2" xfId="48359" hidden="1"/>
    <cellStyle name="Note 2 2 2" xfId="48345" hidden="1"/>
    <cellStyle name="Note 2 2 2" xfId="48333" hidden="1"/>
    <cellStyle name="Note 2 2 2" xfId="48343" hidden="1"/>
    <cellStyle name="Note 2 2 2" xfId="48355" hidden="1"/>
    <cellStyle name="Note 2 2 2" xfId="48365" hidden="1"/>
    <cellStyle name="Note 2 2 2" xfId="48370" hidden="1"/>
    <cellStyle name="Note 2 2 2" xfId="48369" hidden="1"/>
    <cellStyle name="Note 2 2 2" xfId="48378" hidden="1"/>
    <cellStyle name="Note 2 2 2" xfId="48373" hidden="1"/>
    <cellStyle name="Note 2 2 2" xfId="48375" hidden="1"/>
    <cellStyle name="Note 2 2 2" xfId="48379" hidden="1"/>
    <cellStyle name="Note 2 2 2" xfId="48372" hidden="1"/>
    <cellStyle name="Note 2 2 2" xfId="48371" hidden="1"/>
    <cellStyle name="Note 2 2 2" xfId="48306" hidden="1"/>
    <cellStyle name="Note 2 2 2" xfId="48304" hidden="1"/>
    <cellStyle name="Note 2 2 2" xfId="48134" hidden="1"/>
    <cellStyle name="Note 2 2 2" xfId="47302" hidden="1"/>
    <cellStyle name="Note 2 2 2" xfId="47928" hidden="1"/>
    <cellStyle name="Note 2 2 2" xfId="47700" hidden="1"/>
    <cellStyle name="Note 2 2 2" xfId="47959" hidden="1"/>
    <cellStyle name="Note 2 2 2" xfId="48129" hidden="1"/>
    <cellStyle name="Note 2 2 2" xfId="47436" hidden="1"/>
    <cellStyle name="Note 2 2 2" xfId="47339" hidden="1"/>
    <cellStyle name="Note 2 2 2" xfId="47720" hidden="1"/>
    <cellStyle name="Note 2 2 2" xfId="48302" hidden="1"/>
    <cellStyle name="Note 2 2 2" xfId="47666" hidden="1"/>
    <cellStyle name="Note 2 2 2" xfId="47983" hidden="1"/>
    <cellStyle name="Note 2 2 2" xfId="47645" hidden="1"/>
    <cellStyle name="Note 2 2 2" xfId="47822" hidden="1"/>
    <cellStyle name="Note 2 2 2" xfId="47442" hidden="1"/>
    <cellStyle name="Note 2 2 2" xfId="47835" hidden="1"/>
    <cellStyle name="Note 2 2 2" xfId="47571" hidden="1"/>
    <cellStyle name="Note 2 2 2" xfId="47848" hidden="1"/>
    <cellStyle name="Note 2 2 2" xfId="47486" hidden="1"/>
    <cellStyle name="Note 2 2 2" xfId="48230" hidden="1"/>
    <cellStyle name="Note 2 2 2" xfId="47912" hidden="1"/>
    <cellStyle name="Note 2 2 2" xfId="47909" hidden="1"/>
    <cellStyle name="Note 2 2 2" xfId="47569" hidden="1"/>
    <cellStyle name="Note 2 2 2" xfId="47488" hidden="1"/>
    <cellStyle name="Note 2 2 2" xfId="47577" hidden="1"/>
    <cellStyle name="Note 2 2 2" xfId="47841" hidden="1"/>
    <cellStyle name="Note 2 2 2" xfId="48308" hidden="1"/>
    <cellStyle name="Note 2 2 2" xfId="47440" hidden="1"/>
    <cellStyle name="Note 2 2 2" xfId="47854" hidden="1"/>
    <cellStyle name="Note 2 2 2" xfId="48398" hidden="1"/>
    <cellStyle name="Note 2 2 2" xfId="48438" hidden="1"/>
    <cellStyle name="Note 2 2 2" xfId="48406" hidden="1"/>
    <cellStyle name="Note 2 2 2" xfId="48425" hidden="1"/>
    <cellStyle name="Note 2 2 2" xfId="48424" hidden="1"/>
    <cellStyle name="Note 2 2 2" xfId="48404" hidden="1"/>
    <cellStyle name="Note 2 2 2" xfId="48427" hidden="1"/>
    <cellStyle name="Note 2 2 2" xfId="48435" hidden="1"/>
    <cellStyle name="Note 2 2 2" xfId="48403" hidden="1"/>
    <cellStyle name="Note 2 2 2" xfId="48428" hidden="1"/>
    <cellStyle name="Note 2 2 2" xfId="48429" hidden="1"/>
    <cellStyle name="Note 2 2 2" xfId="48431" hidden="1"/>
    <cellStyle name="Note 2 2 2" xfId="48434" hidden="1"/>
    <cellStyle name="Note 2 2 2" xfId="48430" hidden="1"/>
    <cellStyle name="Note 2 2 2" xfId="48421" hidden="1"/>
    <cellStyle name="Note 2 2 2" xfId="48402" hidden="1"/>
    <cellStyle name="Note 2 2 2" xfId="48415" hidden="1"/>
    <cellStyle name="Note 2 2 2" xfId="48405" hidden="1"/>
    <cellStyle name="Note 2 2 2" xfId="48426" hidden="1"/>
    <cellStyle name="Note 2 2 2" xfId="48436" hidden="1"/>
    <cellStyle name="Note 2 2 2" xfId="48422" hidden="1"/>
    <cellStyle name="Note 2 2 2" xfId="48409" hidden="1"/>
    <cellStyle name="Note 2 2 2" xfId="48419" hidden="1"/>
    <cellStyle name="Note 2 2 2" xfId="48432" hidden="1"/>
    <cellStyle name="Note 2 2 2" xfId="48441" hidden="1"/>
    <cellStyle name="Note 2 2 2" xfId="48445" hidden="1"/>
    <cellStyle name="Note 2 2 2" xfId="48444" hidden="1"/>
    <cellStyle name="Note 2 2 2" xfId="48451" hidden="1"/>
    <cellStyle name="Note 2 2 2" xfId="48448" hidden="1"/>
    <cellStyle name="Note 2 2 2" xfId="48449" hidden="1"/>
    <cellStyle name="Note 2 2 2" xfId="48452" hidden="1"/>
    <cellStyle name="Note 2 2 2" xfId="48447" hidden="1"/>
    <cellStyle name="Note 2 2 2" xfId="48446" hidden="1"/>
    <cellStyle name="Note 2 2 2" xfId="47640" hidden="1"/>
    <cellStyle name="Note 2 2 2" xfId="47915" hidden="1"/>
    <cellStyle name="Note 2 2 2" xfId="47962" hidden="1"/>
    <cellStyle name="Note 2 2 2" xfId="48377" hidden="1"/>
    <cellStyle name="Note 2 2 2" xfId="47894" hidden="1"/>
    <cellStyle name="Note 2 2 2" xfId="47885" hidden="1"/>
    <cellStyle name="Note 2 2 2" xfId="47610" hidden="1"/>
    <cellStyle name="Note 2 2 2" xfId="48466" hidden="1"/>
    <cellStyle name="Note 2 2 2" xfId="48231" hidden="1"/>
    <cellStyle name="Note 2 2 2" xfId="47644" hidden="1"/>
    <cellStyle name="Note 2 2 2" xfId="47773" hidden="1"/>
    <cellStyle name="Note 2 2 2" xfId="48461" hidden="1"/>
    <cellStyle name="Note 2 2 2" xfId="47415" hidden="1"/>
    <cellStyle name="Note 2 2 2" xfId="47702" hidden="1"/>
    <cellStyle name="Note 2 2 2" xfId="47995" hidden="1"/>
    <cellStyle name="Note 2 2 2" xfId="47469" hidden="1"/>
    <cellStyle name="Note 2 2 2" xfId="47869" hidden="1"/>
    <cellStyle name="Note 2 2 2" xfId="47461" hidden="1"/>
    <cellStyle name="Note 2 2 2" xfId="48121" hidden="1"/>
    <cellStyle name="Note 2 2 2" xfId="47331" hidden="1"/>
    <cellStyle name="Note 2 2 2" xfId="47443" hidden="1"/>
    <cellStyle name="Note 2 2 2" xfId="47897" hidden="1"/>
    <cellStyle name="Note 2 2 2" xfId="47368" hidden="1"/>
    <cellStyle name="Note 2 2 2" xfId="47353" hidden="1"/>
    <cellStyle name="Note 2 2 2" xfId="48035" hidden="1"/>
    <cellStyle name="Note 2 2 2" xfId="47308" hidden="1"/>
    <cellStyle name="Note 2 2 2" xfId="47840" hidden="1"/>
    <cellStyle name="Note 2 2 2" xfId="48010" hidden="1"/>
    <cellStyle name="Note 2 2 2" xfId="47825" hidden="1"/>
    <cellStyle name="Note 2 2 2" xfId="47719" hidden="1"/>
    <cellStyle name="Note 2 2 2" xfId="47580" hidden="1"/>
    <cellStyle name="Note 2 2 2" xfId="47705" hidden="1"/>
    <cellStyle name="Note 2 2 2" xfId="48481" hidden="1"/>
    <cellStyle name="Note 2 2 2" xfId="48524" hidden="1"/>
    <cellStyle name="Note 2 2 2" xfId="48489" hidden="1"/>
    <cellStyle name="Note 2 2 2" xfId="48508" hidden="1"/>
    <cellStyle name="Note 2 2 2" xfId="48507" hidden="1"/>
    <cellStyle name="Note 2 2 2" xfId="48487" hidden="1"/>
    <cellStyle name="Note 2 2 2" xfId="48511" hidden="1"/>
    <cellStyle name="Note 2 2 2" xfId="48520" hidden="1"/>
    <cellStyle name="Note 2 2 2" xfId="48486" hidden="1"/>
    <cellStyle name="Note 2 2 2" xfId="48512" hidden="1"/>
    <cellStyle name="Note 2 2 2" xfId="48513" hidden="1"/>
    <cellStyle name="Note 2 2 2" xfId="48515" hidden="1"/>
    <cellStyle name="Note 2 2 2" xfId="48519" hidden="1"/>
    <cellStyle name="Note 2 2 2" xfId="48514" hidden="1"/>
    <cellStyle name="Note 2 2 2" xfId="48504" hidden="1"/>
    <cellStyle name="Note 2 2 2" xfId="48485" hidden="1"/>
    <cellStyle name="Note 2 2 2" xfId="48499" hidden="1"/>
    <cellStyle name="Note 2 2 2" xfId="48488" hidden="1"/>
    <cellStyle name="Note 2 2 2" xfId="48509" hidden="1"/>
    <cellStyle name="Note 2 2 2" xfId="48521" hidden="1"/>
    <cellStyle name="Note 2 2 2" xfId="48505" hidden="1"/>
    <cellStyle name="Note 2 2 2" xfId="48492" hidden="1"/>
    <cellStyle name="Note 2 2 2" xfId="48503" hidden="1"/>
    <cellStyle name="Note 2 2 2" xfId="48517" hidden="1"/>
    <cellStyle name="Note 2 2 2" xfId="48527" hidden="1"/>
    <cellStyle name="Note 2 2 2" xfId="48532" hidden="1"/>
    <cellStyle name="Note 2 2 2" xfId="48531" hidden="1"/>
    <cellStyle name="Note 2 2 2" xfId="48538" hidden="1"/>
    <cellStyle name="Note 2 2 2" xfId="48535" hidden="1"/>
    <cellStyle name="Note 2 2 2" xfId="48536" hidden="1"/>
    <cellStyle name="Note 2 2 2" xfId="48539" hidden="1"/>
    <cellStyle name="Note 2 2 2" xfId="48534" hidden="1"/>
    <cellStyle name="Note 2 2 2" xfId="48533" hidden="1"/>
    <cellStyle name="Note 2 2 2" xfId="47956" hidden="1"/>
    <cellStyle name="Note 2 2 2" xfId="48549" hidden="1"/>
    <cellStyle name="Note 2 2 2" xfId="47653" hidden="1"/>
    <cellStyle name="Note 2 2 2" xfId="47418" hidden="1"/>
    <cellStyle name="Note 2 2 2" xfId="47429" hidden="1"/>
    <cellStyle name="Note 2 2 2" xfId="47776" hidden="1"/>
    <cellStyle name="Note 2 2 2" xfId="47910" hidden="1"/>
    <cellStyle name="Note 2 2 2" xfId="47588" hidden="1"/>
    <cellStyle name="Note 2 2 2" xfId="47710" hidden="1"/>
    <cellStyle name="Note 2 2 2" xfId="47813" hidden="1"/>
    <cellStyle name="Note 2 2 2" xfId="47512" hidden="1"/>
    <cellStyle name="Note 2 2 2" xfId="47855" hidden="1"/>
    <cellStyle name="Note 2 2 2" xfId="47457" hidden="1"/>
    <cellStyle name="Note 2 2 2" xfId="47639" hidden="1"/>
    <cellStyle name="Note 2 2 2" xfId="47961" hidden="1"/>
    <cellStyle name="Note 2 2 2" xfId="48233" hidden="1"/>
    <cellStyle name="Note 2 2 2" xfId="47371" hidden="1"/>
    <cellStyle name="Note 2 2 2" xfId="47693" hidden="1"/>
    <cellStyle name="Note 2 2 2" xfId="47459" hidden="1"/>
    <cellStyle name="Note 2 2 2" xfId="48109" hidden="1"/>
    <cellStyle name="Note 2 2 2" xfId="47568" hidden="1"/>
    <cellStyle name="Note 2 2 2" xfId="47905" hidden="1"/>
    <cellStyle name="Note 2 2 2" xfId="47417" hidden="1"/>
    <cellStyle name="Note 2 2 2" xfId="47694" hidden="1"/>
    <cellStyle name="Note 2 2 2" xfId="47342" hidden="1"/>
    <cellStyle name="Note 2 2 2" xfId="47395" hidden="1"/>
    <cellStyle name="Note 2 2 2" xfId="47981" hidden="1"/>
    <cellStyle name="Note 2 2 2" xfId="47899" hidden="1"/>
    <cellStyle name="Note 2 2 2" xfId="47427" hidden="1"/>
    <cellStyle name="Note 2 2 2" xfId="48139" hidden="1"/>
    <cellStyle name="Note 2 2 2" xfId="48552" hidden="1"/>
    <cellStyle name="Note 2 2 2" xfId="48567" hidden="1"/>
    <cellStyle name="Note 2 2 2" xfId="48604" hidden="1"/>
    <cellStyle name="Note 2 2 2" xfId="48575" hidden="1"/>
    <cellStyle name="Note 2 2 2" xfId="48591" hidden="1"/>
    <cellStyle name="Note 2 2 2" xfId="48590" hidden="1"/>
    <cellStyle name="Note 2 2 2" xfId="48573" hidden="1"/>
    <cellStyle name="Note 2 2 2" xfId="48593" hidden="1"/>
    <cellStyle name="Note 2 2 2" xfId="48601" hidden="1"/>
    <cellStyle name="Note 2 2 2" xfId="48572" hidden="1"/>
    <cellStyle name="Note 2 2 2" xfId="48594" hidden="1"/>
    <cellStyle name="Note 2 2 2" xfId="48595" hidden="1"/>
    <cellStyle name="Note 2 2 2" xfId="48597" hidden="1"/>
    <cellStyle name="Note 2 2 2" xfId="48600" hidden="1"/>
    <cellStyle name="Note 2 2 2" xfId="48596" hidden="1"/>
    <cellStyle name="Note 2 2 2" xfId="48588" hidden="1"/>
    <cellStyle name="Note 2 2 2" xfId="48571" hidden="1"/>
    <cellStyle name="Note 2 2 2" xfId="48583" hidden="1"/>
    <cellStyle name="Note 2 2 2" xfId="48574" hidden="1"/>
    <cellStyle name="Note 2 2 2" xfId="48592" hidden="1"/>
    <cellStyle name="Note 2 2 2" xfId="48602" hidden="1"/>
    <cellStyle name="Note 2 2 2" xfId="48589" hidden="1"/>
    <cellStyle name="Note 2 2 2" xfId="48577" hidden="1"/>
    <cellStyle name="Note 2 2 2" xfId="48587" hidden="1"/>
    <cellStyle name="Note 2 2 2" xfId="48598" hidden="1"/>
    <cellStyle name="Note 2 2 2" xfId="48607" hidden="1"/>
    <cellStyle name="Note 2 2 2" xfId="48611" hidden="1"/>
    <cellStyle name="Note 2 2 2" xfId="48610" hidden="1"/>
    <cellStyle name="Note 2 2 2" xfId="48618" hidden="1"/>
    <cellStyle name="Note 2 2 2" xfId="48614" hidden="1"/>
    <cellStyle name="Note 2 2 2" xfId="48616" hidden="1"/>
    <cellStyle name="Note 2 2 2" xfId="48619" hidden="1"/>
    <cellStyle name="Note 2 2 2" xfId="48613" hidden="1"/>
    <cellStyle name="Note 2 2 2" xfId="48612" hidden="1"/>
    <cellStyle name="Note 2 2 2" xfId="47782" hidden="1"/>
    <cellStyle name="Note 2 2 2" xfId="48384" hidden="1"/>
    <cellStyle name="Note 2 2 2" xfId="47797" hidden="1"/>
    <cellStyle name="Note 2 2 2" xfId="47382" hidden="1"/>
    <cellStyle name="Note 2 2 2" xfId="47807" hidden="1"/>
    <cellStyle name="Note 2 2 2" xfId="47955" hidden="1"/>
    <cellStyle name="Note 2 2 2" xfId="47670" hidden="1"/>
    <cellStyle name="Note 2 2 2" xfId="47889" hidden="1"/>
    <cellStyle name="Note 2 2 2" xfId="47624" hidden="1"/>
    <cellStyle name="Note 2 2 2" xfId="47751" hidden="1"/>
    <cellStyle name="Note 2 2 2" xfId="48313" hidden="1"/>
    <cellStyle name="Note 2 2 2" xfId="48131" hidden="1"/>
    <cellStyle name="Note 2 2 2" xfId="47532" hidden="1"/>
    <cellStyle name="Note 2 2 2" xfId="48453" hidden="1"/>
    <cellStyle name="Note 2 2 2" xfId="47448" hidden="1"/>
    <cellStyle name="Note 2 2 2" xfId="48495" hidden="1"/>
    <cellStyle name="Note 2 2 2" xfId="47439" hidden="1"/>
    <cellStyle name="Note 2 2 2" xfId="47696" hidden="1"/>
    <cellStyle name="Note 2 2 2" xfId="48457" hidden="1"/>
    <cellStyle name="Note 2 2 2" xfId="47524" hidden="1"/>
    <cellStyle name="Note 2 2 2" xfId="47689" hidden="1"/>
    <cellStyle name="Note 2 2 2" xfId="47352" hidden="1"/>
    <cellStyle name="Note 2 2 2" xfId="47595" hidden="1"/>
    <cellStyle name="Note 2 2 2" xfId="47420" hidden="1"/>
    <cellStyle name="Note 2 2 2" xfId="47608" hidden="1"/>
    <cellStyle name="Note 2 2 2" xfId="47850" hidden="1"/>
    <cellStyle name="Note 2 2 2" xfId="48210" hidden="1"/>
    <cellStyle name="Note 2 2 2" xfId="47814" hidden="1"/>
    <cellStyle name="Note 2 2 2" xfId="47916" hidden="1"/>
    <cellStyle name="Note 2 2 2" xfId="47957" hidden="1"/>
    <cellStyle name="Note 2 2 2" xfId="47379" hidden="1"/>
    <cellStyle name="Note 2 2 2" xfId="48624" hidden="1"/>
    <cellStyle name="Note 2 2 2" xfId="48632" hidden="1"/>
    <cellStyle name="Note 2 2 2" xfId="48666" hidden="1"/>
    <cellStyle name="Note 2 2 2" xfId="48640" hidden="1"/>
    <cellStyle name="Note 2 2 2" xfId="48653" hidden="1"/>
    <cellStyle name="Note 2 2 2" xfId="48652" hidden="1"/>
    <cellStyle name="Note 2 2 2" xfId="48638" hidden="1"/>
    <cellStyle name="Note 2 2 2" xfId="48655" hidden="1"/>
    <cellStyle name="Note 2 2 2" xfId="48663" hidden="1"/>
    <cellStyle name="Note 2 2 2" xfId="48637" hidden="1"/>
    <cellStyle name="Note 2 2 2" xfId="48656" hidden="1"/>
    <cellStyle name="Note 2 2 2" xfId="48657" hidden="1"/>
    <cellStyle name="Note 2 2 2" xfId="48659" hidden="1"/>
    <cellStyle name="Note 2 2 2" xfId="48662" hidden="1"/>
    <cellStyle name="Note 2 2 2" xfId="48658" hidden="1"/>
    <cellStyle name="Note 2 2 2" xfId="48650" hidden="1"/>
    <cellStyle name="Note 2 2 2" xfId="48636" hidden="1"/>
    <cellStyle name="Note 2 2 2" xfId="48646" hidden="1"/>
    <cellStyle name="Note 2 2 2" xfId="48639" hidden="1"/>
    <cellStyle name="Note 2 2 2" xfId="48654" hidden="1"/>
    <cellStyle name="Note 2 2 2" xfId="48664" hidden="1"/>
    <cellStyle name="Note 2 2 2" xfId="48651" hidden="1"/>
    <cellStyle name="Note 2 2 2" xfId="48642" hidden="1"/>
    <cellStyle name="Note 2 2 2" xfId="48649" hidden="1"/>
    <cellStyle name="Note 2 2 2" xfId="48660" hidden="1"/>
    <cellStyle name="Note 2 2 2" xfId="48669" hidden="1"/>
    <cellStyle name="Note 2 2 2" xfId="48673" hidden="1"/>
    <cellStyle name="Note 2 2 2" xfId="48672" hidden="1"/>
    <cellStyle name="Note 2 2 2" xfId="48678" hidden="1"/>
    <cellStyle name="Note 2 2 2" xfId="48676" hidden="1"/>
    <cellStyle name="Note 2 2 2" xfId="48677" hidden="1"/>
    <cellStyle name="Note 2 2 2" xfId="48679" hidden="1"/>
    <cellStyle name="Note 2 2 2" xfId="48675" hidden="1"/>
    <cellStyle name="Note 2 2 2" xfId="48674" hidden="1"/>
    <cellStyle name="Note 2 2 2" xfId="19975" hidden="1"/>
    <cellStyle name="Note 2 2 2" xfId="7087" hidden="1"/>
    <cellStyle name="Note 2 2 2" xfId="40191" hidden="1"/>
    <cellStyle name="Note 2 2 2" xfId="15407" hidden="1"/>
    <cellStyle name="Note 2 2 2" xfId="22545" hidden="1"/>
    <cellStyle name="Note 2 2 2" xfId="17645" hidden="1"/>
    <cellStyle name="Note 2 2 2" xfId="46038" hidden="1"/>
    <cellStyle name="Note 2 2 2" xfId="47297" hidden="1"/>
    <cellStyle name="Note 2 2 2" xfId="26978" hidden="1"/>
    <cellStyle name="Note 2 2 2" xfId="24278" hidden="1"/>
    <cellStyle name="Note 2 2 2" xfId="43855" hidden="1"/>
    <cellStyle name="Note 2 2 2" xfId="47277" hidden="1"/>
    <cellStyle name="Note 2 2 2" xfId="43043" hidden="1"/>
    <cellStyle name="Note 2 2 2" xfId="19643" hidden="1"/>
    <cellStyle name="Note 2 2 2" xfId="7381" hidden="1"/>
    <cellStyle name="Note 2 2 2" xfId="28580" hidden="1"/>
    <cellStyle name="Note 2 2 2" xfId="25572" hidden="1"/>
    <cellStyle name="Note 2 2 2" xfId="41613" hidden="1"/>
    <cellStyle name="Note 2 2 2" xfId="40193" hidden="1"/>
    <cellStyle name="Note 2 2 2" xfId="45879" hidden="1"/>
    <cellStyle name="Note 2 2 2" xfId="34823" hidden="1"/>
    <cellStyle name="Note 2 2 2" xfId="25537" hidden="1"/>
    <cellStyle name="Note 2 2 2" xfId="32964" hidden="1"/>
    <cellStyle name="Note 2 2 2" xfId="35878" hidden="1"/>
    <cellStyle name="Note 2 2 2" xfId="31438" hidden="1"/>
    <cellStyle name="Note 2 2 2" xfId="7711" hidden="1"/>
    <cellStyle name="Note 2 2 2" xfId="38367" hidden="1"/>
    <cellStyle name="Note 2 2 2" xfId="36710" hidden="1"/>
    <cellStyle name="Note 2 2 2" xfId="19564" hidden="1"/>
    <cellStyle name="Note 2 2 2" xfId="6663" hidden="1"/>
    <cellStyle name="Note 2 2 2" xfId="7229" hidden="1"/>
    <cellStyle name="Note 2 2 2" xfId="25803" hidden="1"/>
    <cellStyle name="Note 2 2 2" xfId="48706" hidden="1"/>
    <cellStyle name="Note 2 2 2" xfId="31472" hidden="1"/>
    <cellStyle name="Note 2 2 2" xfId="48692" hidden="1"/>
    <cellStyle name="Note 2 2 2" xfId="48691" hidden="1"/>
    <cellStyle name="Note 2 2 2" xfId="31775" hidden="1"/>
    <cellStyle name="Note 2 2 2" xfId="48695" hidden="1"/>
    <cellStyle name="Note 2 2 2" xfId="48703" hidden="1"/>
    <cellStyle name="Note 2 2 2" xfId="47283" hidden="1"/>
    <cellStyle name="Note 2 2 2" xfId="48696" hidden="1"/>
    <cellStyle name="Note 2 2 2" xfId="48697" hidden="1"/>
    <cellStyle name="Note 2 2 2" xfId="48699" hidden="1"/>
    <cellStyle name="Note 2 2 2" xfId="48702" hidden="1"/>
    <cellStyle name="Note 2 2 2" xfId="48698" hidden="1"/>
    <cellStyle name="Note 2 2 2" xfId="48689" hidden="1"/>
    <cellStyle name="Note 2 2 2" xfId="7501" hidden="1"/>
    <cellStyle name="Note 2 2 2" xfId="46288" hidden="1"/>
    <cellStyle name="Note 2 2 2" xfId="35837" hidden="1"/>
    <cellStyle name="Note 2 2 2" xfId="48693" hidden="1"/>
    <cellStyle name="Note 2 2 2" xfId="48704" hidden="1"/>
    <cellStyle name="Note 2 2 2" xfId="48690" hidden="1"/>
    <cellStyle name="Note 2 2 2" xfId="5722" hidden="1"/>
    <cellStyle name="Note 2 2 2" xfId="28545" hidden="1"/>
    <cellStyle name="Note 2 2 2" xfId="48700" hidden="1"/>
    <cellStyle name="Note 2 2 2" xfId="48709" hidden="1"/>
    <cellStyle name="Note 2 2 2" xfId="48713" hidden="1"/>
    <cellStyle name="Note 2 2 2" xfId="48712" hidden="1"/>
    <cellStyle name="Note 2 2 2" xfId="48719" hidden="1"/>
    <cellStyle name="Note 2 2 2" xfId="48716" hidden="1"/>
    <cellStyle name="Note 2 2 2" xfId="48718" hidden="1"/>
    <cellStyle name="Note 2 2 2" xfId="48720" hidden="1"/>
    <cellStyle name="Note 2 2 2" xfId="48715" hidden="1"/>
    <cellStyle name="Note 2 2 2" xfId="48714" hidden="1"/>
    <cellStyle name="Note 2 2 2" xfId="49061" hidden="1"/>
    <cellStyle name="Note 2 2 2" xfId="49208" hidden="1"/>
    <cellStyle name="Note 2 2 2" xfId="49212" hidden="1"/>
    <cellStyle name="Note 2 2 2" xfId="49213" hidden="1"/>
    <cellStyle name="Note 2 2 2" xfId="49229" hidden="1"/>
    <cellStyle name="Note 2 2 2" xfId="49215" hidden="1"/>
    <cellStyle name="Note 2 2 2" xfId="49216" hidden="1"/>
    <cellStyle name="Note 2 2 2" xfId="49222" hidden="1"/>
    <cellStyle name="Note 2 2 2" xfId="49408" hidden="1"/>
    <cellStyle name="Note 2 2 2" xfId="49445" hidden="1"/>
    <cellStyle name="Note 2 2 2" xfId="49249" hidden="1"/>
    <cellStyle name="Note 2 2 2" xfId="49235" hidden="1"/>
    <cellStyle name="Note 2 2 2" xfId="49239" hidden="1"/>
    <cellStyle name="Note 2 2 2" xfId="49447" hidden="1"/>
    <cellStyle name="Note 2 2 2" xfId="49231" hidden="1"/>
    <cellStyle name="Note 2 2 2" xfId="49439" hidden="1"/>
    <cellStyle name="Note 2 2 2" xfId="49442" hidden="1"/>
    <cellStyle name="Note 2 2 2" xfId="49240" hidden="1"/>
    <cellStyle name="Note 2 2 2" xfId="49234" hidden="1"/>
    <cellStyle name="Note 2 2 2" xfId="49463" hidden="1"/>
    <cellStyle name="Note 2 2 2" xfId="49468" hidden="1"/>
    <cellStyle name="Note 2 2 2" xfId="49465" hidden="1"/>
    <cellStyle name="Note 2 2 2" xfId="49466" hidden="1"/>
    <cellStyle name="Note 2 2 2" xfId="49460" hidden="1"/>
    <cellStyle name="Note 2 2 2" xfId="49455" hidden="1"/>
    <cellStyle name="Note 2 2 2" xfId="49462" hidden="1"/>
    <cellStyle name="Note 2 2 2" xfId="49458" hidden="1"/>
    <cellStyle name="Note 2 2 2" xfId="49454" hidden="1"/>
    <cellStyle name="Note 2 2 2" xfId="49467" hidden="1"/>
    <cellStyle name="Note 2 2 2" xfId="49469" hidden="1"/>
    <cellStyle name="Note 2 2 2" xfId="49472" hidden="1"/>
    <cellStyle name="Note 2 2 2" xfId="49487" hidden="1"/>
    <cellStyle name="Note 2 2 2" xfId="49528" hidden="1"/>
    <cellStyle name="Note 2 2 2" xfId="49496" hidden="1"/>
    <cellStyle name="Note 2 2 2" xfId="49515" hidden="1"/>
    <cellStyle name="Note 2 2 2" xfId="49514" hidden="1"/>
    <cellStyle name="Note 2 2 2" xfId="49494" hidden="1"/>
    <cellStyle name="Note 2 2 2" xfId="49517" hidden="1"/>
    <cellStyle name="Note 2 2 2" xfId="49525" hidden="1"/>
    <cellStyle name="Note 2 2 2" xfId="49493" hidden="1"/>
    <cellStyle name="Note 2 2 2" xfId="49518" hidden="1"/>
    <cellStyle name="Note 2 2 2" xfId="49519" hidden="1"/>
    <cellStyle name="Note 2 2 2" xfId="49521" hidden="1"/>
    <cellStyle name="Note 2 2 2" xfId="49524" hidden="1"/>
    <cellStyle name="Note 2 2 2" xfId="49520" hidden="1"/>
    <cellStyle name="Note 2 2 2" xfId="49512" hidden="1"/>
    <cellStyle name="Note 2 2 2" xfId="49492" hidden="1"/>
    <cellStyle name="Note 2 2 2" xfId="49506" hidden="1"/>
    <cellStyle name="Note 2 2 2" xfId="49495" hidden="1"/>
    <cellStyle name="Note 2 2 2" xfId="49516" hidden="1"/>
    <cellStyle name="Note 2 2 2" xfId="49526" hidden="1"/>
    <cellStyle name="Note 2 2 2" xfId="49513" hidden="1"/>
    <cellStyle name="Note 2 2 2" xfId="49499" hidden="1"/>
    <cellStyle name="Note 2 2 2" xfId="49510" hidden="1"/>
    <cellStyle name="Note 2 2 2" xfId="49522" hidden="1"/>
    <cellStyle name="Note 2 2 2" xfId="49531" hidden="1"/>
    <cellStyle name="Note 2 2 2" xfId="49536" hidden="1"/>
    <cellStyle name="Note 2 2 2" xfId="49535" hidden="1"/>
    <cellStyle name="Note 2 2 2" xfId="49543" hidden="1"/>
    <cellStyle name="Note 2 2 2" xfId="49539" hidden="1"/>
    <cellStyle name="Note 2 2 2" xfId="49540" hidden="1"/>
    <cellStyle name="Note 2 2 2" xfId="49544" hidden="1"/>
    <cellStyle name="Note 2 2 2" xfId="49538" hidden="1"/>
    <cellStyle name="Note 2 2 2" xfId="49537" hidden="1"/>
    <cellStyle name="Note 2 2 2" xfId="49058" hidden="1"/>
    <cellStyle name="Note 2 2 2" xfId="49373" hidden="1"/>
    <cellStyle name="Note 2 2 2" xfId="49341" hidden="1"/>
    <cellStyle name="Note 2 2 2" xfId="49574" hidden="1"/>
    <cellStyle name="Note 2 2 2" xfId="49559" hidden="1"/>
    <cellStyle name="Note 2 2 2" xfId="48819" hidden="1"/>
    <cellStyle name="Note 2 2 2" xfId="49477" hidden="1"/>
    <cellStyle name="Note 2 2 2" xfId="49340" hidden="1"/>
    <cellStyle name="Note 2 2 2" xfId="48806" hidden="1"/>
    <cellStyle name="Note 2 2 2" xfId="49069" hidden="1"/>
    <cellStyle name="Note 2 2 2" xfId="49317" hidden="1"/>
    <cellStyle name="Note 2 2 2" xfId="49036" hidden="1"/>
    <cellStyle name="Note 2 2 2" xfId="48814" hidden="1"/>
    <cellStyle name="Note 2 2 2" xfId="10699" hidden="1"/>
    <cellStyle name="Note 2 2 2" xfId="48883" hidden="1"/>
    <cellStyle name="Note 2 2 2" xfId="48816" hidden="1"/>
    <cellStyle name="Note 2 2 2" xfId="48886" hidden="1"/>
    <cellStyle name="Note 2 2 2" xfId="49318" hidden="1"/>
    <cellStyle name="Note 2 2 2" xfId="49099" hidden="1"/>
    <cellStyle name="Note 2 2 2" xfId="48804" hidden="1"/>
    <cellStyle name="Note 2 2 2" xfId="48876" hidden="1"/>
    <cellStyle name="Note 2 2 2" xfId="49310" hidden="1"/>
    <cellStyle name="Note 2 2 2" xfId="48874" hidden="1"/>
    <cellStyle name="Note 2 2 2" xfId="49311" hidden="1"/>
    <cellStyle name="Note 2 2 2" xfId="49313" hidden="1"/>
    <cellStyle name="Note 2 2 2" xfId="48879" hidden="1"/>
    <cellStyle name="Note 2 2 2" xfId="48877" hidden="1"/>
    <cellStyle name="Note 2 2 2" xfId="49314" hidden="1"/>
    <cellStyle name="Note 2 2 2" xfId="48828" hidden="1"/>
    <cellStyle name="Note 2 2 2" xfId="48875" hidden="1"/>
    <cellStyle name="Note 2 2 2" xfId="48872" hidden="1"/>
    <cellStyle name="Note 2 2 2" xfId="41610" hidden="1"/>
    <cellStyle name="Note 2 2 2" xfId="49589" hidden="1"/>
    <cellStyle name="Note 2 2 2" xfId="49627" hidden="1"/>
    <cellStyle name="Note 2 2 2" xfId="49597" hidden="1"/>
    <cellStyle name="Note 2 2 2" xfId="49614" hidden="1"/>
    <cellStyle name="Note 2 2 2" xfId="49613" hidden="1"/>
    <cellStyle name="Note 2 2 2" xfId="49595" hidden="1"/>
    <cellStyle name="Note 2 2 2" xfId="49616" hidden="1"/>
    <cellStyle name="Note 2 2 2" xfId="49624" hidden="1"/>
    <cellStyle name="Note 2 2 2" xfId="49594" hidden="1"/>
    <cellStyle name="Note 2 2 2" xfId="49617" hidden="1"/>
    <cellStyle name="Note 2 2 2" xfId="49618" hidden="1"/>
    <cellStyle name="Note 2 2 2" xfId="49620" hidden="1"/>
    <cellStyle name="Note 2 2 2" xfId="49623" hidden="1"/>
    <cellStyle name="Note 2 2 2" xfId="49619" hidden="1"/>
    <cellStyle name="Note 2 2 2" xfId="49611" hidden="1"/>
    <cellStyle name="Note 2 2 2" xfId="49593" hidden="1"/>
    <cellStyle name="Note 2 2 2" xfId="49606" hidden="1"/>
    <cellStyle name="Note 2 2 2" xfId="49596" hidden="1"/>
    <cellStyle name="Note 2 2 2" xfId="49615" hidden="1"/>
    <cellStyle name="Note 2 2 2" xfId="49625" hidden="1"/>
    <cellStyle name="Note 2 2 2" xfId="49612" hidden="1"/>
    <cellStyle name="Note 2 2 2" xfId="49599" hidden="1"/>
    <cellStyle name="Note 2 2 2" xfId="49610" hidden="1"/>
    <cellStyle name="Note 2 2 2" xfId="49621" hidden="1"/>
    <cellStyle name="Note 2 2 2" xfId="49630" hidden="1"/>
    <cellStyle name="Note 2 2 2" xfId="49636" hidden="1"/>
    <cellStyle name="Note 2 2 2" xfId="49635" hidden="1"/>
    <cellStyle name="Note 2 2 2" xfId="49643" hidden="1"/>
    <cellStyle name="Note 2 2 2" xfId="49640" hidden="1"/>
    <cellStyle name="Note 2 2 2" xfId="49641" hidden="1"/>
    <cellStyle name="Note 2 2 2" xfId="49645" hidden="1"/>
    <cellStyle name="Note 2 2 2" xfId="49639" hidden="1"/>
    <cellStyle name="Note 2 2 2" xfId="49638" hidden="1"/>
    <cellStyle name="Note 2 2 2" xfId="49413" hidden="1"/>
    <cellStyle name="Note 2 2 2" xfId="48947" hidden="1"/>
    <cellStyle name="Note 2 2 2" xfId="49258" hidden="1"/>
    <cellStyle name="Note 2 2 2" xfId="49149" hidden="1"/>
    <cellStyle name="Note 2 2 2" xfId="49210" hidden="1"/>
    <cellStyle name="Note 2 2 2" xfId="49143" hidden="1"/>
    <cellStyle name="Note 2 2 2" xfId="49259" hidden="1"/>
    <cellStyle name="Note 2 2 2" xfId="49475" hidden="1"/>
    <cellStyle name="Note 2 2 2" xfId="49282" hidden="1"/>
    <cellStyle name="Note 2 2 2" xfId="49298" hidden="1"/>
    <cellStyle name="Note 2 2 2" xfId="48840" hidden="1"/>
    <cellStyle name="Note 2 2 2" xfId="48968" hidden="1"/>
    <cellStyle name="Note 2 2 2" xfId="49438" hidden="1"/>
    <cellStyle name="Note 2 2 2" xfId="49038" hidden="1"/>
    <cellStyle name="Note 2 2 2" xfId="49164" hidden="1"/>
    <cellStyle name="Note 2 2 2" xfId="49289" hidden="1"/>
    <cellStyle name="Note 2 2 2" xfId="48775" hidden="1"/>
    <cellStyle name="Note 2 2 2" xfId="49391" hidden="1"/>
    <cellStyle name="Note 2 2 2" xfId="48920" hidden="1"/>
    <cellStyle name="Note 2 2 2" xfId="48748" hidden="1"/>
    <cellStyle name="Note 2 2 2" xfId="49660" hidden="1"/>
    <cellStyle name="Note 2 2 2" xfId="49569" hidden="1"/>
    <cellStyle name="Note 2 2 2" xfId="49045" hidden="1"/>
    <cellStyle name="Note 2 2 2" xfId="49425" hidden="1"/>
    <cellStyle name="Note 2 2 2" xfId="49650" hidden="1"/>
    <cellStyle name="Note 2 2 2" xfId="48747" hidden="1"/>
    <cellStyle name="Note 2 2 2" xfId="49004" hidden="1"/>
    <cellStyle name="Note 2 2 2" xfId="48924" hidden="1"/>
    <cellStyle name="Note 2 2 2" xfId="49013" hidden="1"/>
    <cellStyle name="Note 2 2 2" xfId="49661" hidden="1"/>
    <cellStyle name="Note 2 2 2" xfId="49665" hidden="1"/>
    <cellStyle name="Note 2 2 2" xfId="49677" hidden="1"/>
    <cellStyle name="Note 2 2 2" xfId="49719" hidden="1"/>
    <cellStyle name="Note 2 2 2" xfId="49686" hidden="1"/>
    <cellStyle name="Note 2 2 2" xfId="49705" hidden="1"/>
    <cellStyle name="Note 2 2 2" xfId="49704" hidden="1"/>
    <cellStyle name="Note 2 2 2" xfId="49684" hidden="1"/>
    <cellStyle name="Note 2 2 2" xfId="49707" hidden="1"/>
    <cellStyle name="Note 2 2 2" xfId="49715" hidden="1"/>
    <cellStyle name="Note 2 2 2" xfId="49683" hidden="1"/>
    <cellStyle name="Note 2 2 2" xfId="49708" hidden="1"/>
    <cellStyle name="Note 2 2 2" xfId="49709" hidden="1"/>
    <cellStyle name="Note 2 2 2" xfId="49711" hidden="1"/>
    <cellStyle name="Note 2 2 2" xfId="49714" hidden="1"/>
    <cellStyle name="Note 2 2 2" xfId="49710" hidden="1"/>
    <cellStyle name="Note 2 2 2" xfId="49700" hidden="1"/>
    <cellStyle name="Note 2 2 2" xfId="49682" hidden="1"/>
    <cellStyle name="Note 2 2 2" xfId="49695" hidden="1"/>
    <cellStyle name="Note 2 2 2" xfId="49685" hidden="1"/>
    <cellStyle name="Note 2 2 2" xfId="49706" hidden="1"/>
    <cellStyle name="Note 2 2 2" xfId="49716" hidden="1"/>
    <cellStyle name="Note 2 2 2" xfId="49701" hidden="1"/>
    <cellStyle name="Note 2 2 2" xfId="49689" hidden="1"/>
    <cellStyle name="Note 2 2 2" xfId="49699" hidden="1"/>
    <cellStyle name="Note 2 2 2" xfId="49712" hidden="1"/>
    <cellStyle name="Note 2 2 2" xfId="49722" hidden="1"/>
    <cellStyle name="Note 2 2 2" xfId="49726" hidden="1"/>
    <cellStyle name="Note 2 2 2" xfId="49725" hidden="1"/>
    <cellStyle name="Note 2 2 2" xfId="49732" hidden="1"/>
    <cellStyle name="Note 2 2 2" xfId="49730" hidden="1"/>
    <cellStyle name="Note 2 2 2" xfId="49731" hidden="1"/>
    <cellStyle name="Note 2 2 2" xfId="49733" hidden="1"/>
    <cellStyle name="Note 2 2 2" xfId="49729" hidden="1"/>
    <cellStyle name="Note 2 2 2" xfId="49728" hidden="1"/>
    <cellStyle name="Note 2 2 2" xfId="48856" hidden="1"/>
    <cellStyle name="Note 2 2 2" xfId="49066" hidden="1"/>
    <cellStyle name="Note 2 2 2" xfId="49276" hidden="1"/>
    <cellStyle name="Note 2 2 2" xfId="48894" hidden="1"/>
    <cellStyle name="Note 2 2 2" xfId="49322" hidden="1"/>
    <cellStyle name="Note 2 2 2" xfId="48811" hidden="1"/>
    <cellStyle name="Note 2 2 2" xfId="49402" hidden="1"/>
    <cellStyle name="Note 2 2 2" xfId="48891" hidden="1"/>
    <cellStyle name="Note 2 2 2" xfId="49280" hidden="1"/>
    <cellStyle name="Note 2 2 2" xfId="48961" hidden="1"/>
    <cellStyle name="Note 2 2 2" xfId="49137" hidden="1"/>
    <cellStyle name="Note 2 2 2" xfId="48960" hidden="1"/>
    <cellStyle name="Note 2 2 2" xfId="49287" hidden="1"/>
    <cellStyle name="Note 2 2 2" xfId="49211" hidden="1"/>
    <cellStyle name="Note 2 2 2" xfId="48953" hidden="1"/>
    <cellStyle name="Note 2 2 2" xfId="48753" hidden="1"/>
    <cellStyle name="Note 2 2 2" xfId="49491" hidden="1"/>
    <cellStyle name="Note 2 2 2" xfId="49039" hidden="1"/>
    <cellStyle name="Note 2 2 2" xfId="49642" hidden="1"/>
    <cellStyle name="Note 2 2 2" xfId="49145" hidden="1"/>
    <cellStyle name="Note 2 2 2" xfId="49553" hidden="1"/>
    <cellStyle name="Note 2 2 2" xfId="48893" hidden="1"/>
    <cellStyle name="Note 2 2 2" xfId="48792" hidden="1"/>
    <cellStyle name="Note 2 2 2" xfId="49461" hidden="1"/>
    <cellStyle name="Note 2 2 2" xfId="49053" hidden="1"/>
    <cellStyle name="Note 2 2 2" xfId="48969" hidden="1"/>
    <cellStyle name="Note 2 2 2" xfId="49095" hidden="1"/>
    <cellStyle name="Note 2 2 2" xfId="48949" hidden="1"/>
    <cellStyle name="Note 2 2 2" xfId="48996" hidden="1"/>
    <cellStyle name="Note 2 2 2" xfId="49320" hidden="1"/>
    <cellStyle name="Note 2 2 2" xfId="49379" hidden="1"/>
    <cellStyle name="Note 2 2 2" xfId="49196" hidden="1"/>
    <cellStyle name="Note 2 2 2" xfId="49756" hidden="1"/>
    <cellStyle name="Note 2 2 2" xfId="49796" hidden="1"/>
    <cellStyle name="Note 2 2 2" xfId="49764" hidden="1"/>
    <cellStyle name="Note 2 2 2" xfId="49782" hidden="1"/>
    <cellStyle name="Note 2 2 2" xfId="49781" hidden="1"/>
    <cellStyle name="Note 2 2 2" xfId="49762" hidden="1"/>
    <cellStyle name="Note 2 2 2" xfId="49784" hidden="1"/>
    <cellStyle name="Note 2 2 2" xfId="49792" hidden="1"/>
    <cellStyle name="Note 2 2 2" xfId="49761" hidden="1"/>
    <cellStyle name="Note 2 2 2" xfId="49785" hidden="1"/>
    <cellStyle name="Note 2 2 2" xfId="49786" hidden="1"/>
    <cellStyle name="Note 2 2 2" xfId="49788" hidden="1"/>
    <cellStyle name="Note 2 2 2" xfId="49791" hidden="1"/>
    <cellStyle name="Note 2 2 2" xfId="49787" hidden="1"/>
    <cellStyle name="Note 2 2 2" xfId="49778" hidden="1"/>
    <cellStyle name="Note 2 2 2" xfId="49760" hidden="1"/>
    <cellStyle name="Note 2 2 2" xfId="49773" hidden="1"/>
    <cellStyle name="Note 2 2 2" xfId="49763" hidden="1"/>
    <cellStyle name="Note 2 2 2" xfId="49783" hidden="1"/>
    <cellStyle name="Note 2 2 2" xfId="49793" hidden="1"/>
    <cellStyle name="Note 2 2 2" xfId="49779" hidden="1"/>
    <cellStyle name="Note 2 2 2" xfId="49767" hidden="1"/>
    <cellStyle name="Note 2 2 2" xfId="49777" hidden="1"/>
    <cellStyle name="Note 2 2 2" xfId="49789" hidden="1"/>
    <cellStyle name="Note 2 2 2" xfId="49799" hidden="1"/>
    <cellStyle name="Note 2 2 2" xfId="49804" hidden="1"/>
    <cellStyle name="Note 2 2 2" xfId="49803" hidden="1"/>
    <cellStyle name="Note 2 2 2" xfId="49812" hidden="1"/>
    <cellStyle name="Note 2 2 2" xfId="49807" hidden="1"/>
    <cellStyle name="Note 2 2 2" xfId="49809" hidden="1"/>
    <cellStyle name="Note 2 2 2" xfId="49813" hidden="1"/>
    <cellStyle name="Note 2 2 2" xfId="49806" hidden="1"/>
    <cellStyle name="Note 2 2 2" xfId="49805" hidden="1"/>
    <cellStyle name="Note 2 2 2" xfId="49740" hidden="1"/>
    <cellStyle name="Note 2 2 2" xfId="49738" hidden="1"/>
    <cellStyle name="Note 2 2 2" xfId="49571" hidden="1"/>
    <cellStyle name="Note 2 2 2" xfId="48745" hidden="1"/>
    <cellStyle name="Note 2 2 2" xfId="49366" hidden="1"/>
    <cellStyle name="Note 2 2 2" xfId="49142" hidden="1"/>
    <cellStyle name="Note 2 2 2" xfId="49397" hidden="1"/>
    <cellStyle name="Note 2 2 2" xfId="49566" hidden="1"/>
    <cellStyle name="Note 2 2 2" xfId="48878" hidden="1"/>
    <cellStyle name="Note 2 2 2" xfId="48780" hidden="1"/>
    <cellStyle name="Note 2 2 2" xfId="49162" hidden="1"/>
    <cellStyle name="Note 2 2 2" xfId="49736" hidden="1"/>
    <cellStyle name="Note 2 2 2" xfId="49107" hidden="1"/>
    <cellStyle name="Note 2 2 2" xfId="49422" hidden="1"/>
    <cellStyle name="Note 2 2 2" xfId="49086" hidden="1"/>
    <cellStyle name="Note 2 2 2" xfId="49263" hidden="1"/>
    <cellStyle name="Note 2 2 2" xfId="48884" hidden="1"/>
    <cellStyle name="Note 2 2 2" xfId="49274" hidden="1"/>
    <cellStyle name="Note 2 2 2" xfId="49012" hidden="1"/>
    <cellStyle name="Note 2 2 2" xfId="49286" hidden="1"/>
    <cellStyle name="Note 2 2 2" xfId="48929" hidden="1"/>
    <cellStyle name="Note 2 2 2" xfId="49666" hidden="1"/>
    <cellStyle name="Note 2 2 2" xfId="49350" hidden="1"/>
    <cellStyle name="Note 2 2 2" xfId="49347" hidden="1"/>
    <cellStyle name="Note 2 2 2" xfId="49010" hidden="1"/>
    <cellStyle name="Note 2 2 2" xfId="48931" hidden="1"/>
    <cellStyle name="Note 2 2 2" xfId="49019" hidden="1"/>
    <cellStyle name="Note 2 2 2" xfId="49279" hidden="1"/>
    <cellStyle name="Note 2 2 2" xfId="49742" hidden="1"/>
    <cellStyle name="Note 2 2 2" xfId="48882" hidden="1"/>
    <cellStyle name="Note 2 2 2" xfId="49292" hidden="1"/>
    <cellStyle name="Note 2 2 2" xfId="49832" hidden="1"/>
    <cellStyle name="Note 2 2 2" xfId="49872" hidden="1"/>
    <cellStyle name="Note 2 2 2" xfId="49840" hidden="1"/>
    <cellStyle name="Note 2 2 2" xfId="49859" hidden="1"/>
    <cellStyle name="Note 2 2 2" xfId="49858" hidden="1"/>
    <cellStyle name="Note 2 2 2" xfId="49838" hidden="1"/>
    <cellStyle name="Note 2 2 2" xfId="49861" hidden="1"/>
    <cellStyle name="Note 2 2 2" xfId="49869" hidden="1"/>
    <cellStyle name="Note 2 2 2" xfId="49837" hidden="1"/>
    <cellStyle name="Note 2 2 2" xfId="49862" hidden="1"/>
    <cellStyle name="Note 2 2 2" xfId="49863" hidden="1"/>
    <cellStyle name="Note 2 2 2" xfId="49865" hidden="1"/>
    <cellStyle name="Note 2 2 2" xfId="49868" hidden="1"/>
    <cellStyle name="Note 2 2 2" xfId="49864" hidden="1"/>
    <cellStyle name="Note 2 2 2" xfId="49855" hidden="1"/>
    <cellStyle name="Note 2 2 2" xfId="49836" hidden="1"/>
    <cellStyle name="Note 2 2 2" xfId="49849" hidden="1"/>
    <cellStyle name="Note 2 2 2" xfId="49839" hidden="1"/>
    <cellStyle name="Note 2 2 2" xfId="49860" hidden="1"/>
    <cellStyle name="Note 2 2 2" xfId="49870" hidden="1"/>
    <cellStyle name="Note 2 2 2" xfId="49856" hidden="1"/>
    <cellStyle name="Note 2 2 2" xfId="49843" hidden="1"/>
    <cellStyle name="Note 2 2 2" xfId="49853" hidden="1"/>
    <cellStyle name="Note 2 2 2" xfId="49866" hidden="1"/>
    <cellStyle name="Note 2 2 2" xfId="49875" hidden="1"/>
    <cellStyle name="Note 2 2 2" xfId="49879" hidden="1"/>
    <cellStyle name="Note 2 2 2" xfId="49878" hidden="1"/>
    <cellStyle name="Note 2 2 2" xfId="49885" hidden="1"/>
    <cellStyle name="Note 2 2 2" xfId="49882" hidden="1"/>
    <cellStyle name="Note 2 2 2" xfId="49883" hidden="1"/>
    <cellStyle name="Note 2 2 2" xfId="49886" hidden="1"/>
    <cellStyle name="Note 2 2 2" xfId="49881" hidden="1"/>
    <cellStyle name="Note 2 2 2" xfId="49880" hidden="1"/>
    <cellStyle name="Note 2 2 2" xfId="49081" hidden="1"/>
    <cellStyle name="Note 2 2 2" xfId="49353" hidden="1"/>
    <cellStyle name="Note 2 2 2" xfId="49400" hidden="1"/>
    <cellStyle name="Note 2 2 2" xfId="49811" hidden="1"/>
    <cellStyle name="Note 2 2 2" xfId="49332" hidden="1"/>
    <cellStyle name="Note 2 2 2" xfId="49323" hidden="1"/>
    <cellStyle name="Note 2 2 2" xfId="49051" hidden="1"/>
    <cellStyle name="Note 2 2 2" xfId="49900" hidden="1"/>
    <cellStyle name="Note 2 2 2" xfId="49667" hidden="1"/>
    <cellStyle name="Note 2 2 2" xfId="49085" hidden="1"/>
    <cellStyle name="Note 2 2 2" xfId="49214" hidden="1"/>
    <cellStyle name="Note 2 2 2" xfId="49895" hidden="1"/>
    <cellStyle name="Note 2 2 2" xfId="48857" hidden="1"/>
    <cellStyle name="Note 2 2 2" xfId="49144" hidden="1"/>
    <cellStyle name="Note 2 2 2" xfId="49434" hidden="1"/>
    <cellStyle name="Note 2 2 2" xfId="48912" hidden="1"/>
    <cellStyle name="Note 2 2 2" xfId="49307" hidden="1"/>
    <cellStyle name="Note 2 2 2" xfId="48904" hidden="1"/>
    <cellStyle name="Note 2 2 2" xfId="49558" hidden="1"/>
    <cellStyle name="Note 2 2 2" xfId="48772" hidden="1"/>
    <cellStyle name="Note 2 2 2" xfId="48885" hidden="1"/>
    <cellStyle name="Note 2 2 2" xfId="49335" hidden="1"/>
    <cellStyle name="Note 2 2 2" xfId="48809" hidden="1"/>
    <cellStyle name="Note 2 2 2" xfId="48794" hidden="1"/>
    <cellStyle name="Note 2 2 2" xfId="49473" hidden="1"/>
    <cellStyle name="Note 2 2 2" xfId="48751" hidden="1"/>
    <cellStyle name="Note 2 2 2" xfId="49278" hidden="1"/>
    <cellStyle name="Note 2 2 2" xfId="49449" hidden="1"/>
    <cellStyle name="Note 2 2 2" xfId="49266" hidden="1"/>
    <cellStyle name="Note 2 2 2" xfId="49161" hidden="1"/>
    <cellStyle name="Note 2 2 2" xfId="49022" hidden="1"/>
    <cellStyle name="Note 2 2 2" xfId="49147" hidden="1"/>
    <cellStyle name="Note 2 2 2" xfId="49915" hidden="1"/>
    <cellStyle name="Note 2 2 2" xfId="49958" hidden="1"/>
    <cellStyle name="Note 2 2 2" xfId="49923" hidden="1"/>
    <cellStyle name="Note 2 2 2" xfId="49942" hidden="1"/>
    <cellStyle name="Note 2 2 2" xfId="49941" hidden="1"/>
    <cellStyle name="Note 2 2 2" xfId="49921" hidden="1"/>
    <cellStyle name="Note 2 2 2" xfId="49945" hidden="1"/>
    <cellStyle name="Note 2 2 2" xfId="49954" hidden="1"/>
    <cellStyle name="Note 2 2 2" xfId="49920" hidden="1"/>
    <cellStyle name="Note 2 2 2" xfId="49946" hidden="1"/>
    <cellStyle name="Note 2 2 2" xfId="49947" hidden="1"/>
    <cellStyle name="Note 2 2 2" xfId="49949" hidden="1"/>
    <cellStyle name="Note 2 2 2" xfId="49953" hidden="1"/>
    <cellStyle name="Note 2 2 2" xfId="49948" hidden="1"/>
    <cellStyle name="Note 2 2 2" xfId="49938" hidden="1"/>
    <cellStyle name="Note 2 2 2" xfId="49919" hidden="1"/>
    <cellStyle name="Note 2 2 2" xfId="49933" hidden="1"/>
    <cellStyle name="Note 2 2 2" xfId="49922" hidden="1"/>
    <cellStyle name="Note 2 2 2" xfId="49943" hidden="1"/>
    <cellStyle name="Note 2 2 2" xfId="49955" hidden="1"/>
    <cellStyle name="Note 2 2 2" xfId="49939" hidden="1"/>
    <cellStyle name="Note 2 2 2" xfId="49926" hidden="1"/>
    <cellStyle name="Note 2 2 2" xfId="49937" hidden="1"/>
    <cellStyle name="Note 2 2 2" xfId="49951" hidden="1"/>
    <cellStyle name="Note 2 2 2" xfId="49961" hidden="1"/>
    <cellStyle name="Note 2 2 2" xfId="49966" hidden="1"/>
    <cellStyle name="Note 2 2 2" xfId="49965" hidden="1"/>
    <cellStyle name="Note 2 2 2" xfId="49972" hidden="1"/>
    <cellStyle name="Note 2 2 2" xfId="49969" hidden="1"/>
    <cellStyle name="Note 2 2 2" xfId="49970" hidden="1"/>
    <cellStyle name="Note 2 2 2" xfId="49973" hidden="1"/>
    <cellStyle name="Note 2 2 2" xfId="49968" hidden="1"/>
    <cellStyle name="Note 2 2 2" xfId="49967" hidden="1"/>
    <cellStyle name="Note 2 2 2" xfId="49394" hidden="1"/>
    <cellStyle name="Note 2 2 2" xfId="49983" hidden="1"/>
    <cellStyle name="Note 2 2 2" xfId="49094" hidden="1"/>
    <cellStyle name="Note 2 2 2" xfId="48860" hidden="1"/>
    <cellStyle name="Note 2 2 2" xfId="48871" hidden="1"/>
    <cellStyle name="Note 2 2 2" xfId="49217" hidden="1"/>
    <cellStyle name="Note 2 2 2" xfId="49348" hidden="1"/>
    <cellStyle name="Note 2 2 2" xfId="49030" hidden="1"/>
    <cellStyle name="Note 2 2 2" xfId="49152" hidden="1"/>
    <cellStyle name="Note 2 2 2" xfId="49254" hidden="1"/>
    <cellStyle name="Note 2 2 2" xfId="48955" hidden="1"/>
    <cellStyle name="Note 2 2 2" xfId="49293" hidden="1"/>
    <cellStyle name="Note 2 2 2" xfId="48900" hidden="1"/>
    <cellStyle name="Note 2 2 2" xfId="49080" hidden="1"/>
    <cellStyle name="Note 2 2 2" xfId="49399" hidden="1"/>
    <cellStyle name="Note 2 2 2" xfId="49669" hidden="1"/>
    <cellStyle name="Note 2 2 2" xfId="48812" hidden="1"/>
    <cellStyle name="Note 2 2 2" xfId="49135" hidden="1"/>
    <cellStyle name="Note 2 2 2" xfId="48902" hidden="1"/>
    <cellStyle name="Note 2 2 2" xfId="49547" hidden="1"/>
    <cellStyle name="Note 2 2 2" xfId="49009" hidden="1"/>
    <cellStyle name="Note 2 2 2" xfId="49343" hidden="1"/>
    <cellStyle name="Note 2 2 2" xfId="48859" hidden="1"/>
    <cellStyle name="Note 2 2 2" xfId="49136" hidden="1"/>
    <cellStyle name="Note 2 2 2" xfId="48783" hidden="1"/>
    <cellStyle name="Note 2 2 2" xfId="48836" hidden="1"/>
    <cellStyle name="Note 2 2 2" xfId="49420" hidden="1"/>
    <cellStyle name="Note 2 2 2" xfId="49337" hidden="1"/>
    <cellStyle name="Note 2 2 2" xfId="48869" hidden="1"/>
    <cellStyle name="Note 2 2 2" xfId="49575" hidden="1"/>
    <cellStyle name="Note 2 2 2" xfId="49986" hidden="1"/>
    <cellStyle name="Note 2 2 2" xfId="50001" hidden="1"/>
    <cellStyle name="Note 2 2 2" xfId="50038" hidden="1"/>
    <cellStyle name="Note 2 2 2" xfId="50009" hidden="1"/>
    <cellStyle name="Note 2 2 2" xfId="50025" hidden="1"/>
    <cellStyle name="Note 2 2 2" xfId="50024" hidden="1"/>
    <cellStyle name="Note 2 2 2" xfId="50007" hidden="1"/>
    <cellStyle name="Note 2 2 2" xfId="50027" hidden="1"/>
    <cellStyle name="Note 2 2 2" xfId="50035" hidden="1"/>
    <cellStyle name="Note 2 2 2" xfId="50006" hidden="1"/>
    <cellStyle name="Note 2 2 2" xfId="50028" hidden="1"/>
    <cellStyle name="Note 2 2 2" xfId="50029" hidden="1"/>
    <cellStyle name="Note 2 2 2" xfId="50031" hidden="1"/>
    <cellStyle name="Note 2 2 2" xfId="50034" hidden="1"/>
    <cellStyle name="Note 2 2 2" xfId="50030" hidden="1"/>
    <cellStyle name="Note 2 2 2" xfId="50022" hidden="1"/>
    <cellStyle name="Note 2 2 2" xfId="50005" hidden="1"/>
    <cellStyle name="Note 2 2 2" xfId="50017" hidden="1"/>
    <cellStyle name="Note 2 2 2" xfId="50008" hidden="1"/>
    <cellStyle name="Note 2 2 2" xfId="50026" hidden="1"/>
    <cellStyle name="Note 2 2 2" xfId="50036" hidden="1"/>
    <cellStyle name="Note 2 2 2" xfId="50023" hidden="1"/>
    <cellStyle name="Note 2 2 2" xfId="50011" hidden="1"/>
    <cellStyle name="Note 2 2 2" xfId="50021" hidden="1"/>
    <cellStyle name="Note 2 2 2" xfId="50032" hidden="1"/>
    <cellStyle name="Note 2 2 2" xfId="50041" hidden="1"/>
    <cellStyle name="Note 2 2 2" xfId="50045" hidden="1"/>
    <cellStyle name="Note 2 2 2" xfId="50044" hidden="1"/>
    <cellStyle name="Note 2 2 2" xfId="50052" hidden="1"/>
    <cellStyle name="Note 2 2 2" xfId="50048" hidden="1"/>
    <cellStyle name="Note 2 2 2" xfId="50050" hidden="1"/>
    <cellStyle name="Note 2 2 2" xfId="50053" hidden="1"/>
    <cellStyle name="Note 2 2 2" xfId="50047" hidden="1"/>
    <cellStyle name="Note 2 2 2" xfId="50046" hidden="1"/>
    <cellStyle name="Note 2 2 2" xfId="49223" hidden="1"/>
    <cellStyle name="Note 2 2 2" xfId="49818" hidden="1"/>
    <cellStyle name="Note 2 2 2" xfId="49238" hidden="1"/>
    <cellStyle name="Note 2 2 2" xfId="48823" hidden="1"/>
    <cellStyle name="Note 2 2 2" xfId="49248" hidden="1"/>
    <cellStyle name="Note 2 2 2" xfId="49393" hidden="1"/>
    <cellStyle name="Note 2 2 2" xfId="49111" hidden="1"/>
    <cellStyle name="Note 2 2 2" xfId="49327" hidden="1"/>
    <cellStyle name="Note 2 2 2" xfId="49065" hidden="1"/>
    <cellStyle name="Note 2 2 2" xfId="49193" hidden="1"/>
    <cellStyle name="Note 2 2 2" xfId="49747" hidden="1"/>
    <cellStyle name="Note 2 2 2" xfId="49568" hidden="1"/>
    <cellStyle name="Note 2 2 2" xfId="48974" hidden="1"/>
    <cellStyle name="Note 2 2 2" xfId="49887" hidden="1"/>
    <cellStyle name="Note 2 2 2" xfId="48890" hidden="1"/>
    <cellStyle name="Note 2 2 2" xfId="49929" hidden="1"/>
    <cellStyle name="Note 2 2 2" xfId="48881" hidden="1"/>
    <cellStyle name="Note 2 2 2" xfId="49138" hidden="1"/>
    <cellStyle name="Note 2 2 2" xfId="49891" hidden="1"/>
    <cellStyle name="Note 2 2 2" xfId="48966" hidden="1"/>
    <cellStyle name="Note 2 2 2" xfId="49130" hidden="1"/>
    <cellStyle name="Note 2 2 2" xfId="48793" hidden="1"/>
    <cellStyle name="Note 2 2 2" xfId="49037" hidden="1"/>
    <cellStyle name="Note 2 2 2" xfId="48862" hidden="1"/>
    <cellStyle name="Note 2 2 2" xfId="49049" hidden="1"/>
    <cellStyle name="Note 2 2 2" xfId="49288" hidden="1"/>
    <cellStyle name="Note 2 2 2" xfId="49646" hidden="1"/>
    <cellStyle name="Note 2 2 2" xfId="49255" hidden="1"/>
    <cellStyle name="Note 2 2 2" xfId="49354" hidden="1"/>
    <cellStyle name="Note 2 2 2" xfId="49395" hidden="1"/>
    <cellStyle name="Note 2 2 2" xfId="48820" hidden="1"/>
    <cellStyle name="Note 2 2 2" xfId="50058" hidden="1"/>
    <cellStyle name="Note 2 2 2" xfId="50066" hidden="1"/>
    <cellStyle name="Note 2 2 2" xfId="50100" hidden="1"/>
    <cellStyle name="Note 2 2 2" xfId="50074" hidden="1"/>
    <cellStyle name="Note 2 2 2" xfId="50087" hidden="1"/>
    <cellStyle name="Note 2 2 2" xfId="50086" hidden="1"/>
    <cellStyle name="Note 2 2 2" xfId="50072" hidden="1"/>
    <cellStyle name="Note 2 2 2" xfId="50089" hidden="1"/>
    <cellStyle name="Note 2 2 2" xfId="50097" hidden="1"/>
    <cellStyle name="Note 2 2 2" xfId="50071" hidden="1"/>
    <cellStyle name="Note 2 2 2" xfId="50090" hidden="1"/>
    <cellStyle name="Note 2 2 2" xfId="50091" hidden="1"/>
    <cellStyle name="Note 2 2 2" xfId="50093" hidden="1"/>
    <cellStyle name="Note 2 2 2" xfId="50096" hidden="1"/>
    <cellStyle name="Note 2 2 2" xfId="50092" hidden="1"/>
    <cellStyle name="Note 2 2 2" xfId="50084" hidden="1"/>
    <cellStyle name="Note 2 2 2" xfId="50070" hidden="1"/>
    <cellStyle name="Note 2 2 2" xfId="50080" hidden="1"/>
    <cellStyle name="Note 2 2 2" xfId="50073" hidden="1"/>
    <cellStyle name="Note 2 2 2" xfId="50088" hidden="1"/>
    <cellStyle name="Note 2 2 2" xfId="50098" hidden="1"/>
    <cellStyle name="Note 2 2 2" xfId="50085" hidden="1"/>
    <cellStyle name="Note 2 2 2" xfId="50076" hidden="1"/>
    <cellStyle name="Note 2 2 2" xfId="50083" hidden="1"/>
    <cellStyle name="Note 2 2 2" xfId="50094" hidden="1"/>
    <cellStyle name="Note 2 2 2" xfId="50103" hidden="1"/>
    <cellStyle name="Note 2 2 2" xfId="50107" hidden="1"/>
    <cellStyle name="Note 2 2 2" xfId="50106" hidden="1"/>
    <cellStyle name="Note 2 2 2" xfId="50112" hidden="1"/>
    <cellStyle name="Note 2 2 2" xfId="50110" hidden="1"/>
    <cellStyle name="Note 2 2 2" xfId="50111" hidden="1"/>
    <cellStyle name="Note 2 2 2" xfId="50113" hidden="1"/>
    <cellStyle name="Note 2 2 2" xfId="50109" hidden="1"/>
    <cellStyle name="Note 2 2 2" xfId="50108" hidden="1"/>
    <cellStyle name="Note 2 2 2" xfId="22669" hidden="1"/>
    <cellStyle name="Note 2 2 2" xfId="7574" hidden="1"/>
    <cellStyle name="Note 2 2 2" xfId="10988" hidden="1"/>
    <cellStyle name="Note 2 2 2" xfId="5833" hidden="1"/>
    <cellStyle name="Note 2 2 2" xfId="31571" hidden="1"/>
    <cellStyle name="Note 2 2 2" xfId="41629" hidden="1"/>
    <cellStyle name="Note 2 2 2" xfId="24165" hidden="1"/>
    <cellStyle name="Note 2 2 2" xfId="7569" hidden="1"/>
    <cellStyle name="Note 2 2 2" xfId="48740" hidden="1"/>
    <cellStyle name="Note 2 2 2" xfId="38995" hidden="1"/>
    <cellStyle name="Note 2 2 2" xfId="6730" hidden="1"/>
    <cellStyle name="Note 2 2 2" xfId="22605" hidden="1"/>
    <cellStyle name="Note 2 2 2" xfId="46004" hidden="1"/>
    <cellStyle name="Note 2 2 2" xfId="38694" hidden="1"/>
    <cellStyle name="Note 2 2 2" xfId="34402" hidden="1"/>
    <cellStyle name="Note 2 2 2" xfId="33026" hidden="1"/>
    <cellStyle name="Note 2 2 2" xfId="40143" hidden="1"/>
    <cellStyle name="Note 2 2 2" xfId="40168" hidden="1"/>
    <cellStyle name="Note 2 2 2" xfId="38713" hidden="1"/>
    <cellStyle name="Note 2 2 2" xfId="6279" hidden="1"/>
    <cellStyle name="Note 2 2 2" xfId="45267" hidden="1"/>
    <cellStyle name="Note 2 2 2" xfId="45890" hidden="1"/>
    <cellStyle name="Note 2 2 2" xfId="32991" hidden="1"/>
    <cellStyle name="Note 2 2 2" xfId="15148" hidden="1"/>
    <cellStyle name="Note 2 2 2" xfId="6536" hidden="1"/>
    <cellStyle name="Note 2 2 2" xfId="7214" hidden="1"/>
    <cellStyle name="Note 2 2 2" xfId="37720" hidden="1"/>
    <cellStyle name="Note 2 2 2" xfId="46197" hidden="1"/>
    <cellStyle name="Note 2 2 2" xfId="41594" hidden="1"/>
    <cellStyle name="Note 2 2 2" xfId="16600" hidden="1"/>
    <cellStyle name="Note 2 2 2" xfId="17385" hidden="1"/>
    <cellStyle name="Note 2 2 2" xfId="22610" hidden="1"/>
    <cellStyle name="Note 2 2 2" xfId="35852" hidden="1"/>
    <cellStyle name="Note 2 2 2" xfId="50137" hidden="1"/>
    <cellStyle name="Note 2 2 2" xfId="29134" hidden="1"/>
    <cellStyle name="Note 2 2 2" xfId="50124" hidden="1"/>
    <cellStyle name="Note 2 2 2" xfId="50123" hidden="1"/>
    <cellStyle name="Note 2 2 2" xfId="43058" hidden="1"/>
    <cellStyle name="Note 2 2 2" xfId="50128" hidden="1"/>
    <cellStyle name="Note 2 2 2" xfId="50135" hidden="1"/>
    <cellStyle name="Note 2 2 2" xfId="48728" hidden="1"/>
    <cellStyle name="Note 2 2 2" xfId="50129" hidden="1"/>
    <cellStyle name="Note 2 2 2" xfId="50130" hidden="1"/>
    <cellStyle name="Note 2 2 2" xfId="50132" hidden="1"/>
    <cellStyle name="Note 2 2 2" xfId="50134" hidden="1"/>
    <cellStyle name="Note 2 2 2" xfId="50131" hidden="1"/>
    <cellStyle name="Note 2 2 2" xfId="50120" hidden="1"/>
    <cellStyle name="Note 2 2 2" xfId="36399" hidden="1"/>
    <cellStyle name="Note 2 2 2" xfId="12205" hidden="1"/>
    <cellStyle name="Note 2 2 2" xfId="15127" hidden="1"/>
    <cellStyle name="Note 2 2 2" xfId="50125" hidden="1"/>
    <cellStyle name="Note 2 2 2" xfId="50136" hidden="1"/>
    <cellStyle name="Note 2 2 2" xfId="50121" hidden="1"/>
    <cellStyle name="Note 2 2 2" xfId="41620" hidden="1"/>
    <cellStyle name="Note 2 2 2" xfId="46605" hidden="1"/>
    <cellStyle name="Note 2 2 2" xfId="50133" hidden="1"/>
    <cellStyle name="Note 2 2 2" xfId="50138" hidden="1"/>
    <cellStyle name="Note 2 2 2" xfId="50143" hidden="1"/>
    <cellStyle name="Note 2 2 2" xfId="50142" hidden="1"/>
    <cellStyle name="Note 2 2 2" xfId="50151" hidden="1"/>
    <cellStyle name="Note 2 2 2" xfId="50147" hidden="1"/>
    <cellStyle name="Note 2 2 2" xfId="50149" hidden="1"/>
    <cellStyle name="Note 2 2 2" xfId="50152" hidden="1"/>
    <cellStyle name="Note 2 2 2" xfId="50146" hidden="1"/>
    <cellStyle name="Note 2 2 2" xfId="50145" hidden="1"/>
    <cellStyle name="Note 2 2 2" xfId="50492" hidden="1"/>
    <cellStyle name="Note 2 2 2" xfId="50639" hidden="1"/>
    <cellStyle name="Note 2 2 2" xfId="50644" hidden="1"/>
    <cellStyle name="Note 2 2 2" xfId="50645" hidden="1"/>
    <cellStyle name="Note 2 2 2" xfId="50661" hidden="1"/>
    <cellStyle name="Note 2 2 2" xfId="50647" hidden="1"/>
    <cellStyle name="Note 2 2 2" xfId="50648" hidden="1"/>
    <cellStyle name="Note 2 2 2" xfId="50654" hidden="1"/>
    <cellStyle name="Note 2 2 2" xfId="50840" hidden="1"/>
    <cellStyle name="Note 2 2 2" xfId="50876" hidden="1"/>
    <cellStyle name="Note 2 2 2" xfId="50681" hidden="1"/>
    <cellStyle name="Note 2 2 2" xfId="50667" hidden="1"/>
    <cellStyle name="Note 2 2 2" xfId="50671" hidden="1"/>
    <cellStyle name="Note 2 2 2" xfId="50878" hidden="1"/>
    <cellStyle name="Note 2 2 2" xfId="50663" hidden="1"/>
    <cellStyle name="Note 2 2 2" xfId="50870" hidden="1"/>
    <cellStyle name="Note 2 2 2" xfId="50873" hidden="1"/>
    <cellStyle name="Note 2 2 2" xfId="50672" hidden="1"/>
    <cellStyle name="Note 2 2 2" xfId="50666" hidden="1"/>
    <cellStyle name="Note 2 2 2" xfId="50894" hidden="1"/>
    <cellStyle name="Note 2 2 2" xfId="50899" hidden="1"/>
    <cellStyle name="Note 2 2 2" xfId="50896" hidden="1"/>
    <cellStyle name="Note 2 2 2" xfId="50897" hidden="1"/>
    <cellStyle name="Note 2 2 2" xfId="50891" hidden="1"/>
    <cellStyle name="Note 2 2 2" xfId="50886" hidden="1"/>
    <cellStyle name="Note 2 2 2" xfId="50893" hidden="1"/>
    <cellStyle name="Note 2 2 2" xfId="50889" hidden="1"/>
    <cellStyle name="Note 2 2 2" xfId="50885" hidden="1"/>
    <cellStyle name="Note 2 2 2" xfId="50898" hidden="1"/>
    <cellStyle name="Note 2 2 2" xfId="50900" hidden="1"/>
    <cellStyle name="Note 2 2 2" xfId="50904" hidden="1"/>
    <cellStyle name="Note 2 2 2" xfId="50919" hidden="1"/>
    <cellStyle name="Note 2 2 2" xfId="50960" hidden="1"/>
    <cellStyle name="Note 2 2 2" xfId="50928" hidden="1"/>
    <cellStyle name="Note 2 2 2" xfId="50947" hidden="1"/>
    <cellStyle name="Note 2 2 2" xfId="50946" hidden="1"/>
    <cellStyle name="Note 2 2 2" xfId="50926" hidden="1"/>
    <cellStyle name="Note 2 2 2" xfId="50949" hidden="1"/>
    <cellStyle name="Note 2 2 2" xfId="50957" hidden="1"/>
    <cellStyle name="Note 2 2 2" xfId="50925" hidden="1"/>
    <cellStyle name="Note 2 2 2" xfId="50950" hidden="1"/>
    <cellStyle name="Note 2 2 2" xfId="50951" hidden="1"/>
    <cellStyle name="Note 2 2 2" xfId="50953" hidden="1"/>
    <cellStyle name="Note 2 2 2" xfId="50956" hidden="1"/>
    <cellStyle name="Note 2 2 2" xfId="50952" hidden="1"/>
    <cellStyle name="Note 2 2 2" xfId="50944" hidden="1"/>
    <cellStyle name="Note 2 2 2" xfId="50924" hidden="1"/>
    <cellStyle name="Note 2 2 2" xfId="50938" hidden="1"/>
    <cellStyle name="Note 2 2 2" xfId="50927" hidden="1"/>
    <cellStyle name="Note 2 2 2" xfId="50948" hidden="1"/>
    <cellStyle name="Note 2 2 2" xfId="50958" hidden="1"/>
    <cellStyle name="Note 2 2 2" xfId="50945" hidden="1"/>
    <cellStyle name="Note 2 2 2" xfId="50931" hidden="1"/>
    <cellStyle name="Note 2 2 2" xfId="50942" hidden="1"/>
    <cellStyle name="Note 2 2 2" xfId="50954" hidden="1"/>
    <cellStyle name="Note 2 2 2" xfId="50963" hidden="1"/>
    <cellStyle name="Note 2 2 2" xfId="50968" hidden="1"/>
    <cellStyle name="Note 2 2 2" xfId="50967" hidden="1"/>
    <cellStyle name="Note 2 2 2" xfId="50975" hidden="1"/>
    <cellStyle name="Note 2 2 2" xfId="50971" hidden="1"/>
    <cellStyle name="Note 2 2 2" xfId="50972" hidden="1"/>
    <cellStyle name="Note 2 2 2" xfId="50976" hidden="1"/>
    <cellStyle name="Note 2 2 2" xfId="50970" hidden="1"/>
    <cellStyle name="Note 2 2 2" xfId="50969" hidden="1"/>
    <cellStyle name="Note 2 2 2" xfId="50489" hidden="1"/>
    <cellStyle name="Note 2 2 2" xfId="50805" hidden="1"/>
    <cellStyle name="Note 2 2 2" xfId="50773" hidden="1"/>
    <cellStyle name="Note 2 2 2" xfId="51007" hidden="1"/>
    <cellStyle name="Note 2 2 2" xfId="50992" hidden="1"/>
    <cellStyle name="Note 2 2 2" xfId="50251" hidden="1"/>
    <cellStyle name="Note 2 2 2" xfId="50909" hidden="1"/>
    <cellStyle name="Note 2 2 2" xfId="50772" hidden="1"/>
    <cellStyle name="Note 2 2 2" xfId="50238" hidden="1"/>
    <cellStyle name="Note 2 2 2" xfId="50500" hidden="1"/>
    <cellStyle name="Note 2 2 2" xfId="50749" hidden="1"/>
    <cellStyle name="Note 2 2 2" xfId="50467" hidden="1"/>
    <cellStyle name="Note 2 2 2" xfId="50246" hidden="1"/>
    <cellStyle name="Note 2 2 2" xfId="32965" hidden="1"/>
    <cellStyle name="Note 2 2 2" xfId="50314" hidden="1"/>
    <cellStyle name="Note 2 2 2" xfId="50248" hidden="1"/>
    <cellStyle name="Note 2 2 2" xfId="50318" hidden="1"/>
    <cellStyle name="Note 2 2 2" xfId="50750" hidden="1"/>
    <cellStyle name="Note 2 2 2" xfId="50530" hidden="1"/>
    <cellStyle name="Note 2 2 2" xfId="50236" hidden="1"/>
    <cellStyle name="Note 2 2 2" xfId="50307" hidden="1"/>
    <cellStyle name="Note 2 2 2" xfId="50742" hidden="1"/>
    <cellStyle name="Note 2 2 2" xfId="50305" hidden="1"/>
    <cellStyle name="Note 2 2 2" xfId="50743" hidden="1"/>
    <cellStyle name="Note 2 2 2" xfId="50745" hidden="1"/>
    <cellStyle name="Note 2 2 2" xfId="50310" hidden="1"/>
    <cellStyle name="Note 2 2 2" xfId="50308" hidden="1"/>
    <cellStyle name="Note 2 2 2" xfId="50746" hidden="1"/>
    <cellStyle name="Note 2 2 2" xfId="50260" hidden="1"/>
    <cellStyle name="Note 2 2 2" xfId="50306" hidden="1"/>
    <cellStyle name="Note 2 2 2" xfId="50303" hidden="1"/>
    <cellStyle name="Note 2 2 2" xfId="28560" hidden="1"/>
    <cellStyle name="Note 2 2 2" xfId="51022" hidden="1"/>
    <cellStyle name="Note 2 2 2" xfId="51060" hidden="1"/>
    <cellStyle name="Note 2 2 2" xfId="51030" hidden="1"/>
    <cellStyle name="Note 2 2 2" xfId="51047" hidden="1"/>
    <cellStyle name="Note 2 2 2" xfId="51046" hidden="1"/>
    <cellStyle name="Note 2 2 2" xfId="51028" hidden="1"/>
    <cellStyle name="Note 2 2 2" xfId="51049" hidden="1"/>
    <cellStyle name="Note 2 2 2" xfId="51057" hidden="1"/>
    <cellStyle name="Note 2 2 2" xfId="51027" hidden="1"/>
    <cellStyle name="Note 2 2 2" xfId="51050" hidden="1"/>
    <cellStyle name="Note 2 2 2" xfId="51051" hidden="1"/>
    <cellStyle name="Note 2 2 2" xfId="51053" hidden="1"/>
    <cellStyle name="Note 2 2 2" xfId="51056" hidden="1"/>
    <cellStyle name="Note 2 2 2" xfId="51052" hidden="1"/>
    <cellStyle name="Note 2 2 2" xfId="51044" hidden="1"/>
    <cellStyle name="Note 2 2 2" xfId="51026" hidden="1"/>
    <cellStyle name="Note 2 2 2" xfId="51039" hidden="1"/>
    <cellStyle name="Note 2 2 2" xfId="51029" hidden="1"/>
    <cellStyle name="Note 2 2 2" xfId="51048" hidden="1"/>
    <cellStyle name="Note 2 2 2" xfId="51058" hidden="1"/>
    <cellStyle name="Note 2 2 2" xfId="51045" hidden="1"/>
    <cellStyle name="Note 2 2 2" xfId="51032" hidden="1"/>
    <cellStyle name="Note 2 2 2" xfId="51043" hidden="1"/>
    <cellStyle name="Note 2 2 2" xfId="51054" hidden="1"/>
    <cellStyle name="Note 2 2 2" xfId="51063" hidden="1"/>
    <cellStyle name="Note 2 2 2" xfId="51069" hidden="1"/>
    <cellStyle name="Note 2 2 2" xfId="51068" hidden="1"/>
    <cellStyle name="Note 2 2 2" xfId="51076" hidden="1"/>
    <cellStyle name="Note 2 2 2" xfId="51073" hidden="1"/>
    <cellStyle name="Note 2 2 2" xfId="51074" hidden="1"/>
    <cellStyle name="Note 2 2 2" xfId="51078" hidden="1"/>
    <cellStyle name="Note 2 2 2" xfId="51072" hidden="1"/>
    <cellStyle name="Note 2 2 2" xfId="51071" hidden="1"/>
    <cellStyle name="Note 2 2 2" xfId="50845" hidden="1"/>
    <cellStyle name="Note 2 2 2" xfId="50378" hidden="1"/>
    <cellStyle name="Note 2 2 2" xfId="50690" hidden="1"/>
    <cellStyle name="Note 2 2 2" xfId="50580" hidden="1"/>
    <cellStyle name="Note 2 2 2" xfId="50642" hidden="1"/>
    <cellStyle name="Note 2 2 2" xfId="50574" hidden="1"/>
    <cellStyle name="Note 2 2 2" xfId="50691" hidden="1"/>
    <cellStyle name="Note 2 2 2" xfId="50907" hidden="1"/>
    <cellStyle name="Note 2 2 2" xfId="50714" hidden="1"/>
    <cellStyle name="Note 2 2 2" xfId="50730" hidden="1"/>
    <cellStyle name="Note 2 2 2" xfId="50272" hidden="1"/>
    <cellStyle name="Note 2 2 2" xfId="50400" hidden="1"/>
    <cellStyle name="Note 2 2 2" xfId="50869" hidden="1"/>
    <cellStyle name="Note 2 2 2" xfId="50469" hidden="1"/>
    <cellStyle name="Note 2 2 2" xfId="50595" hidden="1"/>
    <cellStyle name="Note 2 2 2" xfId="50721" hidden="1"/>
    <cellStyle name="Note 2 2 2" xfId="50207" hidden="1"/>
    <cellStyle name="Note 2 2 2" xfId="50823" hidden="1"/>
    <cellStyle name="Note 2 2 2" xfId="50351" hidden="1"/>
    <cellStyle name="Note 2 2 2" xfId="50178" hidden="1"/>
    <cellStyle name="Note 2 2 2" xfId="51093" hidden="1"/>
    <cellStyle name="Note 2 2 2" xfId="51002" hidden="1"/>
    <cellStyle name="Note 2 2 2" xfId="50476" hidden="1"/>
    <cellStyle name="Note 2 2 2" xfId="50856" hidden="1"/>
    <cellStyle name="Note 2 2 2" xfId="51083" hidden="1"/>
    <cellStyle name="Note 2 2 2" xfId="50177" hidden="1"/>
    <cellStyle name="Note 2 2 2" xfId="50436" hidden="1"/>
    <cellStyle name="Note 2 2 2" xfId="50355" hidden="1"/>
    <cellStyle name="Note 2 2 2" xfId="50445" hidden="1"/>
    <cellStyle name="Note 2 2 2" xfId="51094" hidden="1"/>
    <cellStyle name="Note 2 2 2" xfId="51098" hidden="1"/>
    <cellStyle name="Note 2 2 2" xfId="51110" hidden="1"/>
    <cellStyle name="Note 2 2 2" xfId="51152" hidden="1"/>
    <cellStyle name="Note 2 2 2" xfId="51119" hidden="1"/>
    <cellStyle name="Note 2 2 2" xfId="51138" hidden="1"/>
    <cellStyle name="Note 2 2 2" xfId="51137" hidden="1"/>
    <cellStyle name="Note 2 2 2" xfId="51117" hidden="1"/>
    <cellStyle name="Note 2 2 2" xfId="51140" hidden="1"/>
    <cellStyle name="Note 2 2 2" xfId="51148" hidden="1"/>
    <cellStyle name="Note 2 2 2" xfId="51116" hidden="1"/>
    <cellStyle name="Note 2 2 2" xfId="51141" hidden="1"/>
    <cellStyle name="Note 2 2 2" xfId="51142" hidden="1"/>
    <cellStyle name="Note 2 2 2" xfId="51144" hidden="1"/>
    <cellStyle name="Note 2 2 2" xfId="51147" hidden="1"/>
    <cellStyle name="Note 2 2 2" xfId="51143" hidden="1"/>
    <cellStyle name="Note 2 2 2" xfId="51133" hidden="1"/>
    <cellStyle name="Note 2 2 2" xfId="51115" hidden="1"/>
    <cellStyle name="Note 2 2 2" xfId="51128" hidden="1"/>
    <cellStyle name="Note 2 2 2" xfId="51118" hidden="1"/>
    <cellStyle name="Note 2 2 2" xfId="51139" hidden="1"/>
    <cellStyle name="Note 2 2 2" xfId="51149" hidden="1"/>
    <cellStyle name="Note 2 2 2" xfId="51134" hidden="1"/>
    <cellStyle name="Note 2 2 2" xfId="51122" hidden="1"/>
    <cellStyle name="Note 2 2 2" xfId="51132" hidden="1"/>
    <cellStyle name="Note 2 2 2" xfId="51145" hidden="1"/>
    <cellStyle name="Note 2 2 2" xfId="51155" hidden="1"/>
    <cellStyle name="Note 2 2 2" xfId="51159" hidden="1"/>
    <cellStyle name="Note 2 2 2" xfId="51158" hidden="1"/>
    <cellStyle name="Note 2 2 2" xfId="51165" hidden="1"/>
    <cellStyle name="Note 2 2 2" xfId="51163" hidden="1"/>
    <cellStyle name="Note 2 2 2" xfId="51164" hidden="1"/>
    <cellStyle name="Note 2 2 2" xfId="51166" hidden="1"/>
    <cellStyle name="Note 2 2 2" xfId="51162" hidden="1"/>
    <cellStyle name="Note 2 2 2" xfId="51161" hidden="1"/>
    <cellStyle name="Note 2 2 2" xfId="50286" hidden="1"/>
    <cellStyle name="Note 2 2 2" xfId="50497" hidden="1"/>
    <cellStyle name="Note 2 2 2" xfId="50708" hidden="1"/>
    <cellStyle name="Note 2 2 2" xfId="50326" hidden="1"/>
    <cellStyle name="Note 2 2 2" xfId="50754" hidden="1"/>
    <cellStyle name="Note 2 2 2" xfId="50243" hidden="1"/>
    <cellStyle name="Note 2 2 2" xfId="50834" hidden="1"/>
    <cellStyle name="Note 2 2 2" xfId="50323" hidden="1"/>
    <cellStyle name="Note 2 2 2" xfId="50712" hidden="1"/>
    <cellStyle name="Note 2 2 2" xfId="50393" hidden="1"/>
    <cellStyle name="Note 2 2 2" xfId="50568" hidden="1"/>
    <cellStyle name="Note 2 2 2" xfId="50392" hidden="1"/>
    <cellStyle name="Note 2 2 2" xfId="50719" hidden="1"/>
    <cellStyle name="Note 2 2 2" xfId="50643" hidden="1"/>
    <cellStyle name="Note 2 2 2" xfId="50384" hidden="1"/>
    <cellStyle name="Note 2 2 2" xfId="50184" hidden="1"/>
    <cellStyle name="Note 2 2 2" xfId="50923" hidden="1"/>
    <cellStyle name="Note 2 2 2" xfId="50470" hidden="1"/>
    <cellStyle name="Note 2 2 2" xfId="51075" hidden="1"/>
    <cellStyle name="Note 2 2 2" xfId="50576" hidden="1"/>
    <cellStyle name="Note 2 2 2" xfId="50985" hidden="1"/>
    <cellStyle name="Note 2 2 2" xfId="50325" hidden="1"/>
    <cellStyle name="Note 2 2 2" xfId="50224" hidden="1"/>
    <cellStyle name="Note 2 2 2" xfId="50892" hidden="1"/>
    <cellStyle name="Note 2 2 2" xfId="50484" hidden="1"/>
    <cellStyle name="Note 2 2 2" xfId="50401" hidden="1"/>
    <cellStyle name="Note 2 2 2" xfId="50526" hidden="1"/>
    <cellStyle name="Note 2 2 2" xfId="50380" hidden="1"/>
    <cellStyle name="Note 2 2 2" xfId="50428" hidden="1"/>
    <cellStyle name="Note 2 2 2" xfId="50752" hidden="1"/>
    <cellStyle name="Note 2 2 2" xfId="50811" hidden="1"/>
    <cellStyle name="Note 2 2 2" xfId="50627" hidden="1"/>
    <cellStyle name="Note 2 2 2" xfId="51189" hidden="1"/>
    <cellStyle name="Note 2 2 2" xfId="51229" hidden="1"/>
    <cellStyle name="Note 2 2 2" xfId="51197" hidden="1"/>
    <cellStyle name="Note 2 2 2" xfId="51215" hidden="1"/>
    <cellStyle name="Note 2 2 2" xfId="51214" hidden="1"/>
    <cellStyle name="Note 2 2 2" xfId="51195" hidden="1"/>
    <cellStyle name="Note 2 2 2" xfId="51217" hidden="1"/>
    <cellStyle name="Note 2 2 2" xfId="51225" hidden="1"/>
    <cellStyle name="Note 2 2 2" xfId="51194" hidden="1"/>
    <cellStyle name="Note 2 2 2" xfId="51218" hidden="1"/>
    <cellStyle name="Note 2 2 2" xfId="51219" hidden="1"/>
    <cellStyle name="Note 2 2 2" xfId="51221" hidden="1"/>
    <cellStyle name="Note 2 2 2" xfId="51224" hidden="1"/>
    <cellStyle name="Note 2 2 2" xfId="51220" hidden="1"/>
    <cellStyle name="Note 2 2 2" xfId="51211" hidden="1"/>
    <cellStyle name="Note 2 2 2" xfId="51193" hidden="1"/>
    <cellStyle name="Note 2 2 2" xfId="51206" hidden="1"/>
    <cellStyle name="Note 2 2 2" xfId="51196" hidden="1"/>
    <cellStyle name="Note 2 2 2" xfId="51216" hidden="1"/>
    <cellStyle name="Note 2 2 2" xfId="51226" hidden="1"/>
    <cellStyle name="Note 2 2 2" xfId="51212" hidden="1"/>
    <cellStyle name="Note 2 2 2" xfId="51200" hidden="1"/>
    <cellStyle name="Note 2 2 2" xfId="51210" hidden="1"/>
    <cellStyle name="Note 2 2 2" xfId="51222" hidden="1"/>
    <cellStyle name="Note 2 2 2" xfId="51232" hidden="1"/>
    <cellStyle name="Note 2 2 2" xfId="51238" hidden="1"/>
    <cellStyle name="Note 2 2 2" xfId="51237" hidden="1"/>
    <cellStyle name="Note 2 2 2" xfId="51246" hidden="1"/>
    <cellStyle name="Note 2 2 2" xfId="51241" hidden="1"/>
    <cellStyle name="Note 2 2 2" xfId="51243" hidden="1"/>
    <cellStyle name="Note 2 2 2" xfId="51247" hidden="1"/>
    <cellStyle name="Note 2 2 2" xfId="51240" hidden="1"/>
    <cellStyle name="Note 2 2 2" xfId="51239" hidden="1"/>
    <cellStyle name="Note 2 2 2" xfId="51173" hidden="1"/>
    <cellStyle name="Note 2 2 2" xfId="51171" hidden="1"/>
    <cellStyle name="Note 2 2 2" xfId="51004" hidden="1"/>
    <cellStyle name="Note 2 2 2" xfId="50174" hidden="1"/>
    <cellStyle name="Note 2 2 2" xfId="50798" hidden="1"/>
    <cellStyle name="Note 2 2 2" xfId="50573" hidden="1"/>
    <cellStyle name="Note 2 2 2" xfId="50829" hidden="1"/>
    <cellStyle name="Note 2 2 2" xfId="50999" hidden="1"/>
    <cellStyle name="Note 2 2 2" xfId="50309" hidden="1"/>
    <cellStyle name="Note 2 2 2" xfId="50212" hidden="1"/>
    <cellStyle name="Note 2 2 2" xfId="50593" hidden="1"/>
    <cellStyle name="Note 2 2 2" xfId="51169" hidden="1"/>
    <cellStyle name="Note 2 2 2" xfId="50538" hidden="1"/>
    <cellStyle name="Note 2 2 2" xfId="50853" hidden="1"/>
    <cellStyle name="Note 2 2 2" xfId="50517" hidden="1"/>
    <cellStyle name="Note 2 2 2" xfId="50695" hidden="1"/>
    <cellStyle name="Note 2 2 2" xfId="50315" hidden="1"/>
    <cellStyle name="Note 2 2 2" xfId="50706" hidden="1"/>
    <cellStyle name="Note 2 2 2" xfId="50444" hidden="1"/>
    <cellStyle name="Note 2 2 2" xfId="50718" hidden="1"/>
    <cellStyle name="Note 2 2 2" xfId="50360" hidden="1"/>
    <cellStyle name="Note 2 2 2" xfId="51099" hidden="1"/>
    <cellStyle name="Note 2 2 2" xfId="50782" hidden="1"/>
    <cellStyle name="Note 2 2 2" xfId="50779" hidden="1"/>
    <cellStyle name="Note 2 2 2" xfId="50442" hidden="1"/>
    <cellStyle name="Note 2 2 2" xfId="50362" hidden="1"/>
    <cellStyle name="Note 2 2 2" xfId="50450" hidden="1"/>
    <cellStyle name="Note 2 2 2" xfId="50711" hidden="1"/>
    <cellStyle name="Note 2 2 2" xfId="51175" hidden="1"/>
    <cellStyle name="Note 2 2 2" xfId="50313" hidden="1"/>
    <cellStyle name="Note 2 2 2" xfId="50724" hidden="1"/>
    <cellStyle name="Note 2 2 2" xfId="51266" hidden="1"/>
    <cellStyle name="Note 2 2 2" xfId="51306" hidden="1"/>
    <cellStyle name="Note 2 2 2" xfId="51274" hidden="1"/>
    <cellStyle name="Note 2 2 2" xfId="51293" hidden="1"/>
    <cellStyle name="Note 2 2 2" xfId="51292" hidden="1"/>
    <cellStyle name="Note 2 2 2" xfId="51272" hidden="1"/>
    <cellStyle name="Note 2 2 2" xfId="51295" hidden="1"/>
    <cellStyle name="Note 2 2 2" xfId="51303" hidden="1"/>
    <cellStyle name="Note 2 2 2" xfId="51271" hidden="1"/>
    <cellStyle name="Note 2 2 2" xfId="51296" hidden="1"/>
    <cellStyle name="Note 2 2 2" xfId="51297" hidden="1"/>
    <cellStyle name="Note 2 2 2" xfId="51299" hidden="1"/>
    <cellStyle name="Note 2 2 2" xfId="51302" hidden="1"/>
    <cellStyle name="Note 2 2 2" xfId="51298" hidden="1"/>
    <cellStyle name="Note 2 2 2" xfId="51289" hidden="1"/>
    <cellStyle name="Note 2 2 2" xfId="51270" hidden="1"/>
    <cellStyle name="Note 2 2 2" xfId="51283" hidden="1"/>
    <cellStyle name="Note 2 2 2" xfId="51273" hidden="1"/>
    <cellStyle name="Note 2 2 2" xfId="51294" hidden="1"/>
    <cellStyle name="Note 2 2 2" xfId="51304" hidden="1"/>
    <cellStyle name="Note 2 2 2" xfId="51290" hidden="1"/>
    <cellStyle name="Note 2 2 2" xfId="51277" hidden="1"/>
    <cellStyle name="Note 2 2 2" xfId="51287" hidden="1"/>
    <cellStyle name="Note 2 2 2" xfId="51300" hidden="1"/>
    <cellStyle name="Note 2 2 2" xfId="51309" hidden="1"/>
    <cellStyle name="Note 2 2 2" xfId="51313" hidden="1"/>
    <cellStyle name="Note 2 2 2" xfId="51312" hidden="1"/>
    <cellStyle name="Note 2 2 2" xfId="51319" hidden="1"/>
    <cellStyle name="Note 2 2 2" xfId="51316" hidden="1"/>
    <cellStyle name="Note 2 2 2" xfId="51317" hidden="1"/>
    <cellStyle name="Note 2 2 2" xfId="51320" hidden="1"/>
    <cellStyle name="Note 2 2 2" xfId="51315" hidden="1"/>
    <cellStyle name="Note 2 2 2" xfId="51314" hidden="1"/>
    <cellStyle name="Note 2 2 2" xfId="50512" hidden="1"/>
    <cellStyle name="Note 2 2 2" xfId="50785" hidden="1"/>
    <cellStyle name="Note 2 2 2" xfId="50832" hidden="1"/>
    <cellStyle name="Note 2 2 2" xfId="51245" hidden="1"/>
    <cellStyle name="Note 2 2 2" xfId="50764" hidden="1"/>
    <cellStyle name="Note 2 2 2" xfId="50755" hidden="1"/>
    <cellStyle name="Note 2 2 2" xfId="50482" hidden="1"/>
    <cellStyle name="Note 2 2 2" xfId="51334" hidden="1"/>
    <cellStyle name="Note 2 2 2" xfId="51100" hidden="1"/>
    <cellStyle name="Note 2 2 2" xfId="50516" hidden="1"/>
    <cellStyle name="Note 2 2 2" xfId="50646" hidden="1"/>
    <cellStyle name="Note 2 2 2" xfId="51329" hidden="1"/>
    <cellStyle name="Note 2 2 2" xfId="50287" hidden="1"/>
    <cellStyle name="Note 2 2 2" xfId="50575" hidden="1"/>
    <cellStyle name="Note 2 2 2" xfId="50865" hidden="1"/>
    <cellStyle name="Note 2 2 2" xfId="50343" hidden="1"/>
    <cellStyle name="Note 2 2 2" xfId="50739" hidden="1"/>
    <cellStyle name="Note 2 2 2" xfId="50335" hidden="1"/>
    <cellStyle name="Note 2 2 2" xfId="50991" hidden="1"/>
    <cellStyle name="Note 2 2 2" xfId="50204" hidden="1"/>
    <cellStyle name="Note 2 2 2" xfId="50317" hidden="1"/>
    <cellStyle name="Note 2 2 2" xfId="50767" hidden="1"/>
    <cellStyle name="Note 2 2 2" xfId="50241" hidden="1"/>
    <cellStyle name="Note 2 2 2" xfId="50226" hidden="1"/>
    <cellStyle name="Note 2 2 2" xfId="50905" hidden="1"/>
    <cellStyle name="Note 2 2 2" xfId="50182" hidden="1"/>
    <cellStyle name="Note 2 2 2" xfId="50710" hidden="1"/>
    <cellStyle name="Note 2 2 2" xfId="50880" hidden="1"/>
    <cellStyle name="Note 2 2 2" xfId="50698" hidden="1"/>
    <cellStyle name="Note 2 2 2" xfId="50592" hidden="1"/>
    <cellStyle name="Note 2 2 2" xfId="50453" hidden="1"/>
    <cellStyle name="Note 2 2 2" xfId="50578" hidden="1"/>
    <cellStyle name="Note 2 2 2" xfId="51349" hidden="1"/>
    <cellStyle name="Note 2 2 2" xfId="51392" hidden="1"/>
    <cellStyle name="Note 2 2 2" xfId="51357" hidden="1"/>
    <cellStyle name="Note 2 2 2" xfId="51376" hidden="1"/>
    <cellStyle name="Note 2 2 2" xfId="51375" hidden="1"/>
    <cellStyle name="Note 2 2 2" xfId="51355" hidden="1"/>
    <cellStyle name="Note 2 2 2" xfId="51379" hidden="1"/>
    <cellStyle name="Note 2 2 2" xfId="51388" hidden="1"/>
    <cellStyle name="Note 2 2 2" xfId="51354" hidden="1"/>
    <cellStyle name="Note 2 2 2" xfId="51380" hidden="1"/>
    <cellStyle name="Note 2 2 2" xfId="51381" hidden="1"/>
    <cellStyle name="Note 2 2 2" xfId="51383" hidden="1"/>
    <cellStyle name="Note 2 2 2" xfId="51387" hidden="1"/>
    <cellStyle name="Note 2 2 2" xfId="51382" hidden="1"/>
    <cellStyle name="Note 2 2 2" xfId="51372" hidden="1"/>
    <cellStyle name="Note 2 2 2" xfId="51353" hidden="1"/>
    <cellStyle name="Note 2 2 2" xfId="51367" hidden="1"/>
    <cellStyle name="Note 2 2 2" xfId="51356" hidden="1"/>
    <cellStyle name="Note 2 2 2" xfId="51377" hidden="1"/>
    <cellStyle name="Note 2 2 2" xfId="51389" hidden="1"/>
    <cellStyle name="Note 2 2 2" xfId="51373" hidden="1"/>
    <cellStyle name="Note 2 2 2" xfId="51360" hidden="1"/>
    <cellStyle name="Note 2 2 2" xfId="51371" hidden="1"/>
    <cellStyle name="Note 2 2 2" xfId="51385" hidden="1"/>
    <cellStyle name="Note 2 2 2" xfId="51395" hidden="1"/>
    <cellStyle name="Note 2 2 2" xfId="51400" hidden="1"/>
    <cellStyle name="Note 2 2 2" xfId="51399" hidden="1"/>
    <cellStyle name="Note 2 2 2" xfId="51406" hidden="1"/>
    <cellStyle name="Note 2 2 2" xfId="51403" hidden="1"/>
    <cellStyle name="Note 2 2 2" xfId="51404" hidden="1"/>
    <cellStyle name="Note 2 2 2" xfId="51407" hidden="1"/>
    <cellStyle name="Note 2 2 2" xfId="51402" hidden="1"/>
    <cellStyle name="Note 2 2 2" xfId="51401" hidden="1"/>
    <cellStyle name="Note 2 2 2" xfId="50826" hidden="1"/>
    <cellStyle name="Note 2 2 2" xfId="51417" hidden="1"/>
    <cellStyle name="Note 2 2 2" xfId="50525" hidden="1"/>
    <cellStyle name="Note 2 2 2" xfId="50291" hidden="1"/>
    <cellStyle name="Note 2 2 2" xfId="50302" hidden="1"/>
    <cellStyle name="Note 2 2 2" xfId="50649" hidden="1"/>
    <cellStyle name="Note 2 2 2" xfId="50780" hidden="1"/>
    <cellStyle name="Note 2 2 2" xfId="50461" hidden="1"/>
    <cellStyle name="Note 2 2 2" xfId="50583" hidden="1"/>
    <cellStyle name="Note 2 2 2" xfId="50686" hidden="1"/>
    <cellStyle name="Note 2 2 2" xfId="50386" hidden="1"/>
    <cellStyle name="Note 2 2 2" xfId="50725" hidden="1"/>
    <cellStyle name="Note 2 2 2" xfId="50331" hidden="1"/>
    <cellStyle name="Note 2 2 2" xfId="50511" hidden="1"/>
    <cellStyle name="Note 2 2 2" xfId="50831" hidden="1"/>
    <cellStyle name="Note 2 2 2" xfId="51102" hidden="1"/>
    <cellStyle name="Note 2 2 2" xfId="50244" hidden="1"/>
    <cellStyle name="Note 2 2 2" xfId="50566" hidden="1"/>
    <cellStyle name="Note 2 2 2" xfId="50333" hidden="1"/>
    <cellStyle name="Note 2 2 2" xfId="50979" hidden="1"/>
    <cellStyle name="Note 2 2 2" xfId="50441" hidden="1"/>
    <cellStyle name="Note 2 2 2" xfId="50775" hidden="1"/>
    <cellStyle name="Note 2 2 2" xfId="50289" hidden="1"/>
    <cellStyle name="Note 2 2 2" xfId="50567" hidden="1"/>
    <cellStyle name="Note 2 2 2" xfId="50215" hidden="1"/>
    <cellStyle name="Note 2 2 2" xfId="50268" hidden="1"/>
    <cellStyle name="Note 2 2 2" xfId="50851" hidden="1"/>
    <cellStyle name="Note 2 2 2" xfId="50769" hidden="1"/>
    <cellStyle name="Note 2 2 2" xfId="50300" hidden="1"/>
    <cellStyle name="Note 2 2 2" xfId="51008" hidden="1"/>
    <cellStyle name="Note 2 2 2" xfId="51420" hidden="1"/>
    <cellStyle name="Note 2 2 2" xfId="51435" hidden="1"/>
    <cellStyle name="Note 2 2 2" xfId="51472" hidden="1"/>
    <cellStyle name="Note 2 2 2" xfId="51443" hidden="1"/>
    <cellStyle name="Note 2 2 2" xfId="51459" hidden="1"/>
    <cellStyle name="Note 2 2 2" xfId="51458" hidden="1"/>
    <cellStyle name="Note 2 2 2" xfId="51441" hidden="1"/>
    <cellStyle name="Note 2 2 2" xfId="51461" hidden="1"/>
    <cellStyle name="Note 2 2 2" xfId="51469" hidden="1"/>
    <cellStyle name="Note 2 2 2" xfId="51440" hidden="1"/>
    <cellStyle name="Note 2 2 2" xfId="51462" hidden="1"/>
    <cellStyle name="Note 2 2 2" xfId="51463" hidden="1"/>
    <cellStyle name="Note 2 2 2" xfId="51465" hidden="1"/>
    <cellStyle name="Note 2 2 2" xfId="51468" hidden="1"/>
    <cellStyle name="Note 2 2 2" xfId="51464" hidden="1"/>
    <cellStyle name="Note 2 2 2" xfId="51456" hidden="1"/>
    <cellStyle name="Note 2 2 2" xfId="51439" hidden="1"/>
    <cellStyle name="Note 2 2 2" xfId="51451" hidden="1"/>
    <cellStyle name="Note 2 2 2" xfId="51442" hidden="1"/>
    <cellStyle name="Note 2 2 2" xfId="51460" hidden="1"/>
    <cellStyle name="Note 2 2 2" xfId="51470" hidden="1"/>
    <cellStyle name="Note 2 2 2" xfId="51457" hidden="1"/>
    <cellStyle name="Note 2 2 2" xfId="51445" hidden="1"/>
    <cellStyle name="Note 2 2 2" xfId="51455" hidden="1"/>
    <cellStyle name="Note 2 2 2" xfId="51466" hidden="1"/>
    <cellStyle name="Note 2 2 2" xfId="51475" hidden="1"/>
    <cellStyle name="Note 2 2 2" xfId="51479" hidden="1"/>
    <cellStyle name="Note 2 2 2" xfId="51478" hidden="1"/>
    <cellStyle name="Note 2 2 2" xfId="51486" hidden="1"/>
    <cellStyle name="Note 2 2 2" xfId="51482" hidden="1"/>
    <cellStyle name="Note 2 2 2" xfId="51484" hidden="1"/>
    <cellStyle name="Note 2 2 2" xfId="51487" hidden="1"/>
    <cellStyle name="Note 2 2 2" xfId="51481" hidden="1"/>
    <cellStyle name="Note 2 2 2" xfId="51480" hidden="1"/>
    <cellStyle name="Note 2 2 2" xfId="50655" hidden="1"/>
    <cellStyle name="Note 2 2 2" xfId="51252" hidden="1"/>
    <cellStyle name="Note 2 2 2" xfId="50670" hidden="1"/>
    <cellStyle name="Note 2 2 2" xfId="50255" hidden="1"/>
    <cellStyle name="Note 2 2 2" xfId="50680" hidden="1"/>
    <cellStyle name="Note 2 2 2" xfId="50825" hidden="1"/>
    <cellStyle name="Note 2 2 2" xfId="50542" hidden="1"/>
    <cellStyle name="Note 2 2 2" xfId="50759" hidden="1"/>
    <cellStyle name="Note 2 2 2" xfId="50496" hidden="1"/>
    <cellStyle name="Note 2 2 2" xfId="50624" hidden="1"/>
    <cellStyle name="Note 2 2 2" xfId="51180" hidden="1"/>
    <cellStyle name="Note 2 2 2" xfId="51001" hidden="1"/>
    <cellStyle name="Note 2 2 2" xfId="50406" hidden="1"/>
    <cellStyle name="Note 2 2 2" xfId="51321" hidden="1"/>
    <cellStyle name="Note 2 2 2" xfId="50322" hidden="1"/>
    <cellStyle name="Note 2 2 2" xfId="51363" hidden="1"/>
    <cellStyle name="Note 2 2 2" xfId="50312" hidden="1"/>
    <cellStyle name="Note 2 2 2" xfId="50569" hidden="1"/>
    <cellStyle name="Note 2 2 2" xfId="51325" hidden="1"/>
    <cellStyle name="Note 2 2 2" xfId="50398" hidden="1"/>
    <cellStyle name="Note 2 2 2" xfId="50561" hidden="1"/>
    <cellStyle name="Note 2 2 2" xfId="50225" hidden="1"/>
    <cellStyle name="Note 2 2 2" xfId="50468" hidden="1"/>
    <cellStyle name="Note 2 2 2" xfId="50293" hidden="1"/>
    <cellStyle name="Note 2 2 2" xfId="50480" hidden="1"/>
    <cellStyle name="Note 2 2 2" xfId="50720" hidden="1"/>
    <cellStyle name="Note 2 2 2" xfId="51079" hidden="1"/>
    <cellStyle name="Note 2 2 2" xfId="50687" hidden="1"/>
    <cellStyle name="Note 2 2 2" xfId="50786" hidden="1"/>
    <cellStyle name="Note 2 2 2" xfId="50827" hidden="1"/>
    <cellStyle name="Note 2 2 2" xfId="50252" hidden="1"/>
    <cellStyle name="Note 2 2 2" xfId="51492" hidden="1"/>
    <cellStyle name="Note 2 2 2" xfId="51500" hidden="1"/>
    <cellStyle name="Note 2 2 2" xfId="51534" hidden="1"/>
    <cellStyle name="Note 2 2 2" xfId="51508" hidden="1"/>
    <cellStyle name="Note 2 2 2" xfId="51521" hidden="1"/>
    <cellStyle name="Note 2 2 2" xfId="51520" hidden="1"/>
    <cellStyle name="Note 2 2 2" xfId="51506" hidden="1"/>
    <cellStyle name="Note 2 2 2" xfId="51523" hidden="1"/>
    <cellStyle name="Note 2 2 2" xfId="51531" hidden="1"/>
    <cellStyle name="Note 2 2 2" xfId="51505" hidden="1"/>
    <cellStyle name="Note 2 2 2" xfId="51524" hidden="1"/>
    <cellStyle name="Note 2 2 2" xfId="51525" hidden="1"/>
    <cellStyle name="Note 2 2 2" xfId="51527" hidden="1"/>
    <cellStyle name="Note 2 2 2" xfId="51530" hidden="1"/>
    <cellStyle name="Note 2 2 2" xfId="51526" hidden="1"/>
    <cellStyle name="Note 2 2 2" xfId="51518" hidden="1"/>
    <cellStyle name="Note 2 2 2" xfId="51504" hidden="1"/>
    <cellStyle name="Note 2 2 2" xfId="51514" hidden="1"/>
    <cellStyle name="Note 2 2 2" xfId="51507" hidden="1"/>
    <cellStyle name="Note 2 2 2" xfId="51522" hidden="1"/>
    <cellStyle name="Note 2 2 2" xfId="51532" hidden="1"/>
    <cellStyle name="Note 2 2 2" xfId="51519" hidden="1"/>
    <cellStyle name="Note 2 2 2" xfId="51510" hidden="1"/>
    <cellStyle name="Note 2 2 2" xfId="51517" hidden="1"/>
    <cellStyle name="Note 2 2 2" xfId="51528" hidden="1"/>
    <cellStyle name="Note 2 2 2" xfId="51537" hidden="1"/>
    <cellStyle name="Note 2 2 2" xfId="51541" hidden="1"/>
    <cellStyle name="Note 2 2 2" xfId="51540" hidden="1"/>
    <cellStyle name="Note 2 2 2" xfId="51546" hidden="1"/>
    <cellStyle name="Note 2 2 2" xfId="51544" hidden="1"/>
    <cellStyle name="Note 2 2 2" xfId="51545" hidden="1"/>
    <cellStyle name="Note 2 2 2" xfId="51547" hidden="1"/>
    <cellStyle name="Note 2 2 2" xfId="51543" hidden="1"/>
    <cellStyle name="Note 2 2 2" xfId="51542" hidden="1"/>
    <cellStyle name="Note 2 2 2" xfId="20186" hidden="1"/>
    <cellStyle name="Note 2 2 2" xfId="40247" hidden="1"/>
    <cellStyle name="Note 2 2 2" xfId="6604" hidden="1"/>
    <cellStyle name="Note 2 2 2" xfId="13966" hidden="1"/>
    <cellStyle name="Note 2 2 2" xfId="28502" hidden="1"/>
    <cellStyle name="Note 2 2 2" xfId="50154" hidden="1"/>
    <cellStyle name="Note 2 2 2" xfId="50150" hidden="1"/>
    <cellStyle name="Note 2 2 2" xfId="44533" hidden="1"/>
    <cellStyle name="Note 2 2 2" xfId="15469" hidden="1"/>
    <cellStyle name="Note 2 2 2" xfId="31490" hidden="1"/>
    <cellStyle name="Note 2 2 2" xfId="45902" hidden="1"/>
    <cellStyle name="Note 2 2 2" xfId="41611" hidden="1"/>
    <cellStyle name="Note 2 2 2" xfId="18140" hidden="1"/>
    <cellStyle name="Note 2 2 2" xfId="34415" hidden="1"/>
    <cellStyle name="Note 2 2 2" xfId="48726" hidden="1"/>
    <cellStyle name="Note 2 2 2" xfId="7375" hidden="1"/>
    <cellStyle name="Note 2 2 2" xfId="18051" hidden="1"/>
    <cellStyle name="Note 2 2 2" xfId="7141" hidden="1"/>
    <cellStyle name="Note 2 2 2" xfId="40993" hidden="1"/>
    <cellStyle name="Note 2 2 2" xfId="44474" hidden="1"/>
    <cellStyle name="Note 2 2 2" xfId="7088" hidden="1"/>
    <cellStyle name="Note 2 2 2" xfId="47311" hidden="1"/>
    <cellStyle name="Note 2 2 2" xfId="31498" hidden="1"/>
    <cellStyle name="Note 2 2 2" xfId="47306" hidden="1"/>
    <cellStyle name="Note 2 2 2" xfId="47285" hidden="1"/>
    <cellStyle name="Note 2 2 2" xfId="43042" hidden="1"/>
    <cellStyle name="Note 2 2 2" xfId="7115" hidden="1"/>
    <cellStyle name="Note 2 2 2" xfId="19599" hidden="1"/>
    <cellStyle name="Note 2 2 2" xfId="23085" hidden="1"/>
    <cellStyle name="Note 2 2 2" xfId="6562" hidden="1"/>
    <cellStyle name="Note 2 2 2" xfId="47289" hidden="1"/>
    <cellStyle name="Note 2 2 2" xfId="48727" hidden="1"/>
    <cellStyle name="Note 2 2 2" xfId="30236" hidden="1"/>
    <cellStyle name="Note 2 2 2" xfId="24125" hidden="1"/>
    <cellStyle name="Note 2 2 2" xfId="6852" hidden="1"/>
    <cellStyle name="Note 2 2 2" xfId="40148" hidden="1"/>
    <cellStyle name="Note 2 2 2" xfId="6348" hidden="1"/>
    <cellStyle name="Note 2 2 2" xfId="39563" hidden="1"/>
    <cellStyle name="Note 2 2 2" xfId="32981" hidden="1"/>
    <cellStyle name="Note 2 2 2" xfId="31931" hidden="1"/>
    <cellStyle name="Note 2 2 2" xfId="43049" hidden="1"/>
    <cellStyle name="Note 2 2 2" xfId="25790" hidden="1"/>
    <cellStyle name="Note 2 2 2" xfId="40128" hidden="1"/>
    <cellStyle name="Note 2 2 2" xfId="43045" hidden="1"/>
    <cellStyle name="Note 2 2 2" xfId="48137" hidden="1"/>
    <cellStyle name="Note 2 2 2" xfId="42363" hidden="1"/>
    <cellStyle name="Note 2 2 2" xfId="44479" hidden="1"/>
    <cellStyle name="Note 2 2 2" xfId="43601" hidden="1"/>
    <cellStyle name="Note 2 2 2" xfId="6759" hidden="1"/>
    <cellStyle name="Note 2 2 2" xfId="40186" hidden="1"/>
    <cellStyle name="Note 2 2 2" xfId="31502" hidden="1"/>
    <cellStyle name="Note 2 2 2" xfId="38704" hidden="1"/>
    <cellStyle name="Note 2 2 2" xfId="9946" hidden="1"/>
    <cellStyle name="Note 2 2 2" xfId="35872" hidden="1"/>
    <cellStyle name="Note 2 2 2" xfId="40152" hidden="1"/>
    <cellStyle name="Note 2 2 2" xfId="28703" hidden="1"/>
    <cellStyle name="Note 2 2 2" xfId="41595" hidden="1"/>
    <cellStyle name="Note 2 2 2" xfId="35826" hidden="1"/>
    <cellStyle name="Note 2 2 2" xfId="30017" hidden="1"/>
    <cellStyle name="Note 2 2 2" xfId="37518" hidden="1"/>
    <cellStyle name="Note 2 2 2" xfId="31486" hidden="1"/>
    <cellStyle name="Note 2 2 2" xfId="38693" hidden="1"/>
    <cellStyle name="Note 2 2 2" xfId="7014" hidden="1"/>
    <cellStyle name="Note 2 2 2" xfId="24061" hidden="1"/>
    <cellStyle name="Note 2 2 2" xfId="51882" hidden="1"/>
    <cellStyle name="Note 2 2 2" xfId="52029" hidden="1"/>
    <cellStyle name="Note 2 2 2" xfId="52033" hidden="1"/>
    <cellStyle name="Note 2 2 2" xfId="52034" hidden="1"/>
    <cellStyle name="Note 2 2 2" xfId="52051" hidden="1"/>
    <cellStyle name="Note 2 2 2" xfId="52037" hidden="1"/>
    <cellStyle name="Note 2 2 2" xfId="52038" hidden="1"/>
    <cellStyle name="Note 2 2 2" xfId="52044" hidden="1"/>
    <cellStyle name="Note 2 2 2" xfId="52230" hidden="1"/>
    <cellStyle name="Note 2 2 2" xfId="52266" hidden="1"/>
    <cellStyle name="Note 2 2 2" xfId="52071" hidden="1"/>
    <cellStyle name="Note 2 2 2" xfId="52057" hidden="1"/>
    <cellStyle name="Note 2 2 2" xfId="52061" hidden="1"/>
    <cellStyle name="Note 2 2 2" xfId="52268" hidden="1"/>
    <cellStyle name="Note 2 2 2" xfId="52053" hidden="1"/>
    <cellStyle name="Note 2 2 2" xfId="52260" hidden="1"/>
    <cellStyle name="Note 2 2 2" xfId="52263" hidden="1"/>
    <cellStyle name="Note 2 2 2" xfId="52062" hidden="1"/>
    <cellStyle name="Note 2 2 2" xfId="52056" hidden="1"/>
    <cellStyle name="Note 2 2 2" xfId="52284" hidden="1"/>
    <cellStyle name="Note 2 2 2" xfId="52289" hidden="1"/>
    <cellStyle name="Note 2 2 2" xfId="52286" hidden="1"/>
    <cellStyle name="Note 2 2 2" xfId="52287" hidden="1"/>
    <cellStyle name="Note 2 2 2" xfId="52281" hidden="1"/>
    <cellStyle name="Note 2 2 2" xfId="52276" hidden="1"/>
    <cellStyle name="Note 2 2 2" xfId="52283" hidden="1"/>
    <cellStyle name="Note 2 2 2" xfId="52279" hidden="1"/>
    <cellStyle name="Note 2 2 2" xfId="52275" hidden="1"/>
    <cellStyle name="Note 2 2 2" xfId="52288" hidden="1"/>
    <cellStyle name="Note 2 2 2" xfId="52291" hidden="1"/>
    <cellStyle name="Note 2 2 2" xfId="52294" hidden="1"/>
    <cellStyle name="Note 2 2 2" xfId="52309" hidden="1"/>
    <cellStyle name="Note 2 2 2" xfId="52350" hidden="1"/>
    <cellStyle name="Note 2 2 2" xfId="52318" hidden="1"/>
    <cellStyle name="Note 2 2 2" xfId="52337" hidden="1"/>
    <cellStyle name="Note 2 2 2" xfId="52336" hidden="1"/>
    <cellStyle name="Note 2 2 2" xfId="52316" hidden="1"/>
    <cellStyle name="Note 2 2 2" xfId="52339" hidden="1"/>
    <cellStyle name="Note 2 2 2" xfId="52347" hidden="1"/>
    <cellStyle name="Note 2 2 2" xfId="52315" hidden="1"/>
    <cellStyle name="Note 2 2 2" xfId="52340" hidden="1"/>
    <cellStyle name="Note 2 2 2" xfId="52341" hidden="1"/>
    <cellStyle name="Note 2 2 2" xfId="52343" hidden="1"/>
    <cellStyle name="Note 2 2 2" xfId="52346" hidden="1"/>
    <cellStyle name="Note 2 2 2" xfId="52342" hidden="1"/>
    <cellStyle name="Note 2 2 2" xfId="52334" hidden="1"/>
    <cellStyle name="Note 2 2 2" xfId="52314" hidden="1"/>
    <cellStyle name="Note 2 2 2" xfId="52328" hidden="1"/>
    <cellStyle name="Note 2 2 2" xfId="52317" hidden="1"/>
    <cellStyle name="Note 2 2 2" xfId="52338" hidden="1"/>
    <cellStyle name="Note 2 2 2" xfId="52348" hidden="1"/>
    <cellStyle name="Note 2 2 2" xfId="52335" hidden="1"/>
    <cellStyle name="Note 2 2 2" xfId="52321" hidden="1"/>
    <cellStyle name="Note 2 2 2" xfId="52332" hidden="1"/>
    <cellStyle name="Note 2 2 2" xfId="52344" hidden="1"/>
    <cellStyle name="Note 2 2 2" xfId="52353" hidden="1"/>
    <cellStyle name="Note 2 2 2" xfId="52358" hidden="1"/>
    <cellStyle name="Note 2 2 2" xfId="52357" hidden="1"/>
    <cellStyle name="Note 2 2 2" xfId="52365" hidden="1"/>
    <cellStyle name="Note 2 2 2" xfId="52361" hidden="1"/>
    <cellStyle name="Note 2 2 2" xfId="52362" hidden="1"/>
    <cellStyle name="Note 2 2 2" xfId="52366" hidden="1"/>
    <cellStyle name="Note 2 2 2" xfId="52360" hidden="1"/>
    <cellStyle name="Note 2 2 2" xfId="52359" hidden="1"/>
    <cellStyle name="Note 2 2 2" xfId="51879" hidden="1"/>
    <cellStyle name="Note 2 2 2" xfId="52195" hidden="1"/>
    <cellStyle name="Note 2 2 2" xfId="52163" hidden="1"/>
    <cellStyle name="Note 2 2 2" xfId="52396" hidden="1"/>
    <cellStyle name="Note 2 2 2" xfId="52381" hidden="1"/>
    <cellStyle name="Note 2 2 2" xfId="51639" hidden="1"/>
    <cellStyle name="Note 2 2 2" xfId="52299" hidden="1"/>
    <cellStyle name="Note 2 2 2" xfId="52162" hidden="1"/>
    <cellStyle name="Note 2 2 2" xfId="51626" hidden="1"/>
    <cellStyle name="Note 2 2 2" xfId="51890" hidden="1"/>
    <cellStyle name="Note 2 2 2" xfId="52139" hidden="1"/>
    <cellStyle name="Note 2 2 2" xfId="51856" hidden="1"/>
    <cellStyle name="Note 2 2 2" xfId="51634" hidden="1"/>
    <cellStyle name="Note 2 2 2" xfId="13674" hidden="1"/>
    <cellStyle name="Note 2 2 2" xfId="51703" hidden="1"/>
    <cellStyle name="Note 2 2 2" xfId="51636" hidden="1"/>
    <cellStyle name="Note 2 2 2" xfId="51707" hidden="1"/>
    <cellStyle name="Note 2 2 2" xfId="52140" hidden="1"/>
    <cellStyle name="Note 2 2 2" xfId="51920" hidden="1"/>
    <cellStyle name="Note 2 2 2" xfId="51624" hidden="1"/>
    <cellStyle name="Note 2 2 2" xfId="51696" hidden="1"/>
    <cellStyle name="Note 2 2 2" xfId="52132" hidden="1"/>
    <cellStyle name="Note 2 2 2" xfId="51694" hidden="1"/>
    <cellStyle name="Note 2 2 2" xfId="52133" hidden="1"/>
    <cellStyle name="Note 2 2 2" xfId="52135" hidden="1"/>
    <cellStyle name="Note 2 2 2" xfId="51699" hidden="1"/>
    <cellStyle name="Note 2 2 2" xfId="51697" hidden="1"/>
    <cellStyle name="Note 2 2 2" xfId="52136" hidden="1"/>
    <cellStyle name="Note 2 2 2" xfId="51648" hidden="1"/>
    <cellStyle name="Note 2 2 2" xfId="51695" hidden="1"/>
    <cellStyle name="Note 2 2 2" xfId="51692" hidden="1"/>
    <cellStyle name="Note 2 2 2" xfId="40174" hidden="1"/>
    <cellStyle name="Note 2 2 2" xfId="52411" hidden="1"/>
    <cellStyle name="Note 2 2 2" xfId="52449" hidden="1"/>
    <cellStyle name="Note 2 2 2" xfId="52419" hidden="1"/>
    <cellStyle name="Note 2 2 2" xfId="52436" hidden="1"/>
    <cellStyle name="Note 2 2 2" xfId="52435" hidden="1"/>
    <cellStyle name="Note 2 2 2" xfId="52417" hidden="1"/>
    <cellStyle name="Note 2 2 2" xfId="52438" hidden="1"/>
    <cellStyle name="Note 2 2 2" xfId="52446" hidden="1"/>
    <cellStyle name="Note 2 2 2" xfId="52416" hidden="1"/>
    <cellStyle name="Note 2 2 2" xfId="52439" hidden="1"/>
    <cellStyle name="Note 2 2 2" xfId="52440" hidden="1"/>
    <cellStyle name="Note 2 2 2" xfId="52442" hidden="1"/>
    <cellStyle name="Note 2 2 2" xfId="52445" hidden="1"/>
    <cellStyle name="Note 2 2 2" xfId="52441" hidden="1"/>
    <cellStyle name="Note 2 2 2" xfId="52433" hidden="1"/>
    <cellStyle name="Note 2 2 2" xfId="52415" hidden="1"/>
    <cellStyle name="Note 2 2 2" xfId="52428" hidden="1"/>
    <cellStyle name="Note 2 2 2" xfId="52418" hidden="1"/>
    <cellStyle name="Note 2 2 2" xfId="52437" hidden="1"/>
    <cellStyle name="Note 2 2 2" xfId="52447" hidden="1"/>
    <cellStyle name="Note 2 2 2" xfId="52434" hidden="1"/>
    <cellStyle name="Note 2 2 2" xfId="52421" hidden="1"/>
    <cellStyle name="Note 2 2 2" xfId="52432" hidden="1"/>
    <cellStyle name="Note 2 2 2" xfId="52443" hidden="1"/>
    <cellStyle name="Note 2 2 2" xfId="52452" hidden="1"/>
    <cellStyle name="Note 2 2 2" xfId="52458" hidden="1"/>
    <cellStyle name="Note 2 2 2" xfId="52457" hidden="1"/>
    <cellStyle name="Note 2 2 2" xfId="52465" hidden="1"/>
    <cellStyle name="Note 2 2 2" xfId="52462" hidden="1"/>
    <cellStyle name="Note 2 2 2" xfId="52463" hidden="1"/>
    <cellStyle name="Note 2 2 2" xfId="52467" hidden="1"/>
    <cellStyle name="Note 2 2 2" xfId="52461" hidden="1"/>
    <cellStyle name="Note 2 2 2" xfId="52460" hidden="1"/>
    <cellStyle name="Note 2 2 2" xfId="52235" hidden="1"/>
    <cellStyle name="Note 2 2 2" xfId="51767" hidden="1"/>
    <cellStyle name="Note 2 2 2" xfId="52080" hidden="1"/>
    <cellStyle name="Note 2 2 2" xfId="51970" hidden="1"/>
    <cellStyle name="Note 2 2 2" xfId="52031" hidden="1"/>
    <cellStyle name="Note 2 2 2" xfId="51964" hidden="1"/>
    <cellStyle name="Note 2 2 2" xfId="52081" hidden="1"/>
    <cellStyle name="Note 2 2 2" xfId="52297" hidden="1"/>
    <cellStyle name="Note 2 2 2" xfId="52104" hidden="1"/>
    <cellStyle name="Note 2 2 2" xfId="52120" hidden="1"/>
    <cellStyle name="Note 2 2 2" xfId="51660" hidden="1"/>
    <cellStyle name="Note 2 2 2" xfId="51788" hidden="1"/>
    <cellStyle name="Note 2 2 2" xfId="52259" hidden="1"/>
    <cellStyle name="Note 2 2 2" xfId="51858" hidden="1"/>
    <cellStyle name="Note 2 2 2" xfId="51985" hidden="1"/>
    <cellStyle name="Note 2 2 2" xfId="52111" hidden="1"/>
    <cellStyle name="Note 2 2 2" xfId="51595" hidden="1"/>
    <cellStyle name="Note 2 2 2" xfId="52213" hidden="1"/>
    <cellStyle name="Note 2 2 2" xfId="51740" hidden="1"/>
    <cellStyle name="Note 2 2 2" xfId="51571" hidden="1"/>
    <cellStyle name="Note 2 2 2" xfId="52482" hidden="1"/>
    <cellStyle name="Note 2 2 2" xfId="52391" hidden="1"/>
    <cellStyle name="Note 2 2 2" xfId="51866" hidden="1"/>
    <cellStyle name="Note 2 2 2" xfId="52246" hidden="1"/>
    <cellStyle name="Note 2 2 2" xfId="52472" hidden="1"/>
    <cellStyle name="Note 2 2 2" xfId="51569" hidden="1"/>
    <cellStyle name="Note 2 2 2" xfId="51825" hidden="1"/>
    <cellStyle name="Note 2 2 2" xfId="51744" hidden="1"/>
    <cellStyle name="Note 2 2 2" xfId="51834" hidden="1"/>
    <cellStyle name="Note 2 2 2" xfId="52483" hidden="1"/>
    <cellStyle name="Note 2 2 2" xfId="52486" hidden="1"/>
    <cellStyle name="Note 2 2 2" xfId="52498" hidden="1"/>
    <cellStyle name="Note 2 2 2" xfId="52540" hidden="1"/>
    <cellStyle name="Note 2 2 2" xfId="52507" hidden="1"/>
    <cellStyle name="Note 2 2 2" xfId="52526" hidden="1"/>
    <cellStyle name="Note 2 2 2" xfId="52525" hidden="1"/>
    <cellStyle name="Note 2 2 2" xfId="52505" hidden="1"/>
    <cellStyle name="Note 2 2 2" xfId="52528" hidden="1"/>
    <cellStyle name="Note 2 2 2" xfId="52536" hidden="1"/>
    <cellStyle name="Note 2 2 2" xfId="52504" hidden="1"/>
    <cellStyle name="Note 2 2 2" xfId="52529" hidden="1"/>
    <cellStyle name="Note 2 2 2" xfId="52530" hidden="1"/>
    <cellStyle name="Note 2 2 2" xfId="52532" hidden="1"/>
    <cellStyle name="Note 2 2 2" xfId="52535" hidden="1"/>
    <cellStyle name="Note 2 2 2" xfId="52531" hidden="1"/>
    <cellStyle name="Note 2 2 2" xfId="52521" hidden="1"/>
    <cellStyle name="Note 2 2 2" xfId="52503" hidden="1"/>
    <cellStyle name="Note 2 2 2" xfId="52516" hidden="1"/>
    <cellStyle name="Note 2 2 2" xfId="52506" hidden="1"/>
    <cellStyle name="Note 2 2 2" xfId="52527" hidden="1"/>
    <cellStyle name="Note 2 2 2" xfId="52537" hidden="1"/>
    <cellStyle name="Note 2 2 2" xfId="52522" hidden="1"/>
    <cellStyle name="Note 2 2 2" xfId="52510" hidden="1"/>
    <cellStyle name="Note 2 2 2" xfId="52520" hidden="1"/>
    <cellStyle name="Note 2 2 2" xfId="52533" hidden="1"/>
    <cellStyle name="Note 2 2 2" xfId="52543" hidden="1"/>
    <cellStyle name="Note 2 2 2" xfId="52547" hidden="1"/>
    <cellStyle name="Note 2 2 2" xfId="52546" hidden="1"/>
    <cellStyle name="Note 2 2 2" xfId="52553" hidden="1"/>
    <cellStyle name="Note 2 2 2" xfId="52551" hidden="1"/>
    <cellStyle name="Note 2 2 2" xfId="52552" hidden="1"/>
    <cellStyle name="Note 2 2 2" xfId="52554" hidden="1"/>
    <cellStyle name="Note 2 2 2" xfId="52550" hidden="1"/>
    <cellStyle name="Note 2 2 2" xfId="52549" hidden="1"/>
    <cellStyle name="Note 2 2 2" xfId="51675" hidden="1"/>
    <cellStyle name="Note 2 2 2" xfId="51887" hidden="1"/>
    <cellStyle name="Note 2 2 2" xfId="52098" hidden="1"/>
    <cellStyle name="Note 2 2 2" xfId="51715" hidden="1"/>
    <cellStyle name="Note 2 2 2" xfId="52144" hidden="1"/>
    <cellStyle name="Note 2 2 2" xfId="51631" hidden="1"/>
    <cellStyle name="Note 2 2 2" xfId="52224" hidden="1"/>
    <cellStyle name="Note 2 2 2" xfId="51712" hidden="1"/>
    <cellStyle name="Note 2 2 2" xfId="52102" hidden="1"/>
    <cellStyle name="Note 2 2 2" xfId="51781" hidden="1"/>
    <cellStyle name="Note 2 2 2" xfId="51958" hidden="1"/>
    <cellStyle name="Note 2 2 2" xfId="51780" hidden="1"/>
    <cellStyle name="Note 2 2 2" xfId="52109" hidden="1"/>
    <cellStyle name="Note 2 2 2" xfId="52032" hidden="1"/>
    <cellStyle name="Note 2 2 2" xfId="51773" hidden="1"/>
    <cellStyle name="Note 2 2 2" xfId="51575" hidden="1"/>
    <cellStyle name="Note 2 2 2" xfId="52313" hidden="1"/>
    <cellStyle name="Note 2 2 2" xfId="51859" hidden="1"/>
    <cellStyle name="Note 2 2 2" xfId="52464" hidden="1"/>
    <cellStyle name="Note 2 2 2" xfId="51966" hidden="1"/>
    <cellStyle name="Note 2 2 2" xfId="52375" hidden="1"/>
    <cellStyle name="Note 2 2 2" xfId="51714" hidden="1"/>
    <cellStyle name="Note 2 2 2" xfId="51612" hidden="1"/>
    <cellStyle name="Note 2 2 2" xfId="52282" hidden="1"/>
    <cellStyle name="Note 2 2 2" xfId="51874" hidden="1"/>
    <cellStyle name="Note 2 2 2" xfId="51789" hidden="1"/>
    <cellStyle name="Note 2 2 2" xfId="51916" hidden="1"/>
    <cellStyle name="Note 2 2 2" xfId="51769" hidden="1"/>
    <cellStyle name="Note 2 2 2" xfId="51817" hidden="1"/>
    <cellStyle name="Note 2 2 2" xfId="52142" hidden="1"/>
    <cellStyle name="Note 2 2 2" xfId="52201" hidden="1"/>
    <cellStyle name="Note 2 2 2" xfId="52017" hidden="1"/>
    <cellStyle name="Note 2 2 2" xfId="52577" hidden="1"/>
    <cellStyle name="Note 2 2 2" xfId="52617" hidden="1"/>
    <cellStyle name="Note 2 2 2" xfId="52585" hidden="1"/>
    <cellStyle name="Note 2 2 2" xfId="52603" hidden="1"/>
    <cellStyle name="Note 2 2 2" xfId="52602" hidden="1"/>
    <cellStyle name="Note 2 2 2" xfId="52583" hidden="1"/>
    <cellStyle name="Note 2 2 2" xfId="52605" hidden="1"/>
    <cellStyle name="Note 2 2 2" xfId="52613" hidden="1"/>
    <cellStyle name="Note 2 2 2" xfId="52582" hidden="1"/>
    <cellStyle name="Note 2 2 2" xfId="52606" hidden="1"/>
    <cellStyle name="Note 2 2 2" xfId="52607" hidden="1"/>
    <cellStyle name="Note 2 2 2" xfId="52609" hidden="1"/>
    <cellStyle name="Note 2 2 2" xfId="52612" hidden="1"/>
    <cellStyle name="Note 2 2 2" xfId="52608" hidden="1"/>
    <cellStyle name="Note 2 2 2" xfId="52599" hidden="1"/>
    <cellStyle name="Note 2 2 2" xfId="52581" hidden="1"/>
    <cellStyle name="Note 2 2 2" xfId="52594" hidden="1"/>
    <cellStyle name="Note 2 2 2" xfId="52584" hidden="1"/>
    <cellStyle name="Note 2 2 2" xfId="52604" hidden="1"/>
    <cellStyle name="Note 2 2 2" xfId="52614" hidden="1"/>
    <cellStyle name="Note 2 2 2" xfId="52600" hidden="1"/>
    <cellStyle name="Note 2 2 2" xfId="52588" hidden="1"/>
    <cellStyle name="Note 2 2 2" xfId="52598" hidden="1"/>
    <cellStyle name="Note 2 2 2" xfId="52610" hidden="1"/>
    <cellStyle name="Note 2 2 2" xfId="52620" hidden="1"/>
    <cellStyle name="Note 2 2 2" xfId="52625" hidden="1"/>
    <cellStyle name="Note 2 2 2" xfId="52624" hidden="1"/>
    <cellStyle name="Note 2 2 2" xfId="52633" hidden="1"/>
    <cellStyle name="Note 2 2 2" xfId="52628" hidden="1"/>
    <cellStyle name="Note 2 2 2" xfId="52630" hidden="1"/>
    <cellStyle name="Note 2 2 2" xfId="52634" hidden="1"/>
    <cellStyle name="Note 2 2 2" xfId="52627" hidden="1"/>
    <cellStyle name="Note 2 2 2" xfId="52626" hidden="1"/>
    <cellStyle name="Note 2 2 2" xfId="52561" hidden="1"/>
    <cellStyle name="Note 2 2 2" xfId="52559" hidden="1"/>
    <cellStyle name="Note 2 2 2" xfId="52393" hidden="1"/>
    <cellStyle name="Note 2 2 2" xfId="51567" hidden="1"/>
    <cellStyle name="Note 2 2 2" xfId="52188" hidden="1"/>
    <cellStyle name="Note 2 2 2" xfId="51963" hidden="1"/>
    <cellStyle name="Note 2 2 2" xfId="52219" hidden="1"/>
    <cellStyle name="Note 2 2 2" xfId="52388" hidden="1"/>
    <cellStyle name="Note 2 2 2" xfId="51698" hidden="1"/>
    <cellStyle name="Note 2 2 2" xfId="51600" hidden="1"/>
    <cellStyle name="Note 2 2 2" xfId="51983" hidden="1"/>
    <cellStyle name="Note 2 2 2" xfId="52557" hidden="1"/>
    <cellStyle name="Note 2 2 2" xfId="51928" hidden="1"/>
    <cellStyle name="Note 2 2 2" xfId="52243" hidden="1"/>
    <cellStyle name="Note 2 2 2" xfId="51907" hidden="1"/>
    <cellStyle name="Note 2 2 2" xfId="52085" hidden="1"/>
    <cellStyle name="Note 2 2 2" xfId="51704" hidden="1"/>
    <cellStyle name="Note 2 2 2" xfId="52096" hidden="1"/>
    <cellStyle name="Note 2 2 2" xfId="51833" hidden="1"/>
    <cellStyle name="Note 2 2 2" xfId="52108" hidden="1"/>
    <cellStyle name="Note 2 2 2" xfId="51749" hidden="1"/>
    <cellStyle name="Note 2 2 2" xfId="52487" hidden="1"/>
    <cellStyle name="Note 2 2 2" xfId="52172" hidden="1"/>
    <cellStyle name="Note 2 2 2" xfId="52169" hidden="1"/>
    <cellStyle name="Note 2 2 2" xfId="51831" hidden="1"/>
    <cellStyle name="Note 2 2 2" xfId="51751" hidden="1"/>
    <cellStyle name="Note 2 2 2" xfId="51839" hidden="1"/>
    <cellStyle name="Note 2 2 2" xfId="52101" hidden="1"/>
    <cellStyle name="Note 2 2 2" xfId="52563" hidden="1"/>
    <cellStyle name="Note 2 2 2" xfId="51702" hidden="1"/>
    <cellStyle name="Note 2 2 2" xfId="52114" hidden="1"/>
    <cellStyle name="Note 2 2 2" xfId="52653" hidden="1"/>
    <cellStyle name="Note 2 2 2" xfId="52693" hidden="1"/>
    <cellStyle name="Note 2 2 2" xfId="52661" hidden="1"/>
    <cellStyle name="Note 2 2 2" xfId="52680" hidden="1"/>
    <cellStyle name="Note 2 2 2" xfId="52679" hidden="1"/>
    <cellStyle name="Note 2 2 2" xfId="52659" hidden="1"/>
    <cellStyle name="Note 2 2 2" xfId="52682" hidden="1"/>
    <cellStyle name="Note 2 2 2" xfId="52690" hidden="1"/>
    <cellStyle name="Note 2 2 2" xfId="52658" hidden="1"/>
    <cellStyle name="Note 2 2 2" xfId="52683" hidden="1"/>
    <cellStyle name="Note 2 2 2" xfId="52684" hidden="1"/>
    <cellStyle name="Note 2 2 2" xfId="52686" hidden="1"/>
    <cellStyle name="Note 2 2 2" xfId="52689" hidden="1"/>
    <cellStyle name="Note 2 2 2" xfId="52685" hidden="1"/>
    <cellStyle name="Note 2 2 2" xfId="52676" hidden="1"/>
    <cellStyle name="Note 2 2 2" xfId="52657" hidden="1"/>
    <cellStyle name="Note 2 2 2" xfId="52670" hidden="1"/>
    <cellStyle name="Note 2 2 2" xfId="52660" hidden="1"/>
    <cellStyle name="Note 2 2 2" xfId="52681" hidden="1"/>
    <cellStyle name="Note 2 2 2" xfId="52691" hidden="1"/>
    <cellStyle name="Note 2 2 2" xfId="52677" hidden="1"/>
    <cellStyle name="Note 2 2 2" xfId="52664" hidden="1"/>
    <cellStyle name="Note 2 2 2" xfId="52674" hidden="1"/>
    <cellStyle name="Note 2 2 2" xfId="52687" hidden="1"/>
    <cellStyle name="Note 2 2 2" xfId="52696" hidden="1"/>
    <cellStyle name="Note 2 2 2" xfId="52700" hidden="1"/>
    <cellStyle name="Note 2 2 2" xfId="52699" hidden="1"/>
    <cellStyle name="Note 2 2 2" xfId="52706" hidden="1"/>
    <cellStyle name="Note 2 2 2" xfId="52703" hidden="1"/>
    <cellStyle name="Note 2 2 2" xfId="52704" hidden="1"/>
    <cellStyle name="Note 2 2 2" xfId="52707" hidden="1"/>
    <cellStyle name="Note 2 2 2" xfId="52702" hidden="1"/>
    <cellStyle name="Note 2 2 2" xfId="52701" hidden="1"/>
    <cellStyle name="Note 2 2 2" xfId="51902" hidden="1"/>
    <cellStyle name="Note 2 2 2" xfId="52175" hidden="1"/>
    <cellStyle name="Note 2 2 2" xfId="52222" hidden="1"/>
    <cellStyle name="Note 2 2 2" xfId="52632" hidden="1"/>
    <cellStyle name="Note 2 2 2" xfId="52154" hidden="1"/>
    <cellStyle name="Note 2 2 2" xfId="52145" hidden="1"/>
    <cellStyle name="Note 2 2 2" xfId="51872" hidden="1"/>
    <cellStyle name="Note 2 2 2" xfId="52721" hidden="1"/>
    <cellStyle name="Note 2 2 2" xfId="52488" hidden="1"/>
    <cellStyle name="Note 2 2 2" xfId="51906" hidden="1"/>
    <cellStyle name="Note 2 2 2" xfId="52036" hidden="1"/>
    <cellStyle name="Note 2 2 2" xfId="52716" hidden="1"/>
    <cellStyle name="Note 2 2 2" xfId="51676" hidden="1"/>
    <cellStyle name="Note 2 2 2" xfId="51965" hidden="1"/>
    <cellStyle name="Note 2 2 2" xfId="52255" hidden="1"/>
    <cellStyle name="Note 2 2 2" xfId="51732" hidden="1"/>
    <cellStyle name="Note 2 2 2" xfId="52129" hidden="1"/>
    <cellStyle name="Note 2 2 2" xfId="51724" hidden="1"/>
    <cellStyle name="Note 2 2 2" xfId="52380" hidden="1"/>
    <cellStyle name="Note 2 2 2" xfId="51592" hidden="1"/>
    <cellStyle name="Note 2 2 2" xfId="51706" hidden="1"/>
    <cellStyle name="Note 2 2 2" xfId="52157" hidden="1"/>
    <cellStyle name="Note 2 2 2" xfId="51629" hidden="1"/>
    <cellStyle name="Note 2 2 2" xfId="51614" hidden="1"/>
    <cellStyle name="Note 2 2 2" xfId="52295" hidden="1"/>
    <cellStyle name="Note 2 2 2" xfId="51573" hidden="1"/>
    <cellStyle name="Note 2 2 2" xfId="52100" hidden="1"/>
    <cellStyle name="Note 2 2 2" xfId="52270" hidden="1"/>
    <cellStyle name="Note 2 2 2" xfId="52088" hidden="1"/>
    <cellStyle name="Note 2 2 2" xfId="51982" hidden="1"/>
    <cellStyle name="Note 2 2 2" xfId="51842" hidden="1"/>
    <cellStyle name="Note 2 2 2" xfId="51968" hidden="1"/>
    <cellStyle name="Note 2 2 2" xfId="52736" hidden="1"/>
    <cellStyle name="Note 2 2 2" xfId="52779" hidden="1"/>
    <cellStyle name="Note 2 2 2" xfId="52744" hidden="1"/>
    <cellStyle name="Note 2 2 2" xfId="52763" hidden="1"/>
    <cellStyle name="Note 2 2 2" xfId="52762" hidden="1"/>
    <cellStyle name="Note 2 2 2" xfId="52742" hidden="1"/>
    <cellStyle name="Note 2 2 2" xfId="52766" hidden="1"/>
    <cellStyle name="Note 2 2 2" xfId="52775" hidden="1"/>
    <cellStyle name="Note 2 2 2" xfId="52741" hidden="1"/>
    <cellStyle name="Note 2 2 2" xfId="52767" hidden="1"/>
    <cellStyle name="Note 2 2 2" xfId="52768" hidden="1"/>
    <cellStyle name="Note 2 2 2" xfId="52770" hidden="1"/>
    <cellStyle name="Note 2 2 2" xfId="52774" hidden="1"/>
    <cellStyle name="Note 2 2 2" xfId="52769" hidden="1"/>
    <cellStyle name="Note 2 2 2" xfId="52759" hidden="1"/>
    <cellStyle name="Note 2 2 2" xfId="52740" hidden="1"/>
    <cellStyle name="Note 2 2 2" xfId="52754" hidden="1"/>
    <cellStyle name="Note 2 2 2" xfId="52743" hidden="1"/>
    <cellStyle name="Note 2 2 2" xfId="52764" hidden="1"/>
    <cellStyle name="Note 2 2 2" xfId="52776" hidden="1"/>
    <cellStyle name="Note 2 2 2" xfId="52760" hidden="1"/>
    <cellStyle name="Note 2 2 2" xfId="52747" hidden="1"/>
    <cellStyle name="Note 2 2 2" xfId="52758" hidden="1"/>
    <cellStyle name="Note 2 2 2" xfId="52772" hidden="1"/>
    <cellStyle name="Note 2 2 2" xfId="52782" hidden="1"/>
    <cellStyle name="Note 2 2 2" xfId="52787" hidden="1"/>
    <cellStyle name="Note 2 2 2" xfId="52786" hidden="1"/>
    <cellStyle name="Note 2 2 2" xfId="52793" hidden="1"/>
    <cellStyle name="Note 2 2 2" xfId="52790" hidden="1"/>
    <cellStyle name="Note 2 2 2" xfId="52791" hidden="1"/>
    <cellStyle name="Note 2 2 2" xfId="52794" hidden="1"/>
    <cellStyle name="Note 2 2 2" xfId="52789" hidden="1"/>
    <cellStyle name="Note 2 2 2" xfId="52788" hidden="1"/>
    <cellStyle name="Note 2 2 2" xfId="52216" hidden="1"/>
    <cellStyle name="Note 2 2 2" xfId="52804" hidden="1"/>
    <cellStyle name="Note 2 2 2" xfId="51915" hidden="1"/>
    <cellStyle name="Note 2 2 2" xfId="51680" hidden="1"/>
    <cellStyle name="Note 2 2 2" xfId="51691" hidden="1"/>
    <cellStyle name="Note 2 2 2" xfId="52039" hidden="1"/>
    <cellStyle name="Note 2 2 2" xfId="52170" hidden="1"/>
    <cellStyle name="Note 2 2 2" xfId="51850" hidden="1"/>
    <cellStyle name="Note 2 2 2" xfId="51973" hidden="1"/>
    <cellStyle name="Note 2 2 2" xfId="52076" hidden="1"/>
    <cellStyle name="Note 2 2 2" xfId="51775" hidden="1"/>
    <cellStyle name="Note 2 2 2" xfId="52115" hidden="1"/>
    <cellStyle name="Note 2 2 2" xfId="51720" hidden="1"/>
    <cellStyle name="Note 2 2 2" xfId="51901" hidden="1"/>
    <cellStyle name="Note 2 2 2" xfId="52221" hidden="1"/>
    <cellStyle name="Note 2 2 2" xfId="52490" hidden="1"/>
    <cellStyle name="Note 2 2 2" xfId="51632" hidden="1"/>
    <cellStyle name="Note 2 2 2" xfId="51956" hidden="1"/>
    <cellStyle name="Note 2 2 2" xfId="51722" hidden="1"/>
    <cellStyle name="Note 2 2 2" xfId="52369" hidden="1"/>
    <cellStyle name="Note 2 2 2" xfId="51830" hidden="1"/>
    <cellStyle name="Note 2 2 2" xfId="52165" hidden="1"/>
    <cellStyle name="Note 2 2 2" xfId="51678" hidden="1"/>
    <cellStyle name="Note 2 2 2" xfId="51957" hidden="1"/>
    <cellStyle name="Note 2 2 2" xfId="51603" hidden="1"/>
    <cellStyle name="Note 2 2 2" xfId="51656" hidden="1"/>
    <cellStyle name="Note 2 2 2" xfId="52241" hidden="1"/>
    <cellStyle name="Note 2 2 2" xfId="52159" hidden="1"/>
    <cellStyle name="Note 2 2 2" xfId="51689" hidden="1"/>
    <cellStyle name="Note 2 2 2" xfId="52397" hidden="1"/>
    <cellStyle name="Note 2 2 2" xfId="52807" hidden="1"/>
    <cellStyle name="Note 2 2 2" xfId="52822" hidden="1"/>
    <cellStyle name="Note 2 2 2" xfId="52859" hidden="1"/>
    <cellStyle name="Note 2 2 2" xfId="52830" hidden="1"/>
    <cellStyle name="Note 2 2 2" xfId="52846" hidden="1"/>
    <cellStyle name="Note 2 2 2" xfId="52845" hidden="1"/>
    <cellStyle name="Note 2 2 2" xfId="52828" hidden="1"/>
    <cellStyle name="Note 2 2 2" xfId="52848" hidden="1"/>
    <cellStyle name="Note 2 2 2" xfId="52856" hidden="1"/>
    <cellStyle name="Note 2 2 2" xfId="52827" hidden="1"/>
    <cellStyle name="Note 2 2 2" xfId="52849" hidden="1"/>
    <cellStyle name="Note 2 2 2" xfId="52850" hidden="1"/>
    <cellStyle name="Note 2 2 2" xfId="52852" hidden="1"/>
    <cellStyle name="Note 2 2 2" xfId="52855" hidden="1"/>
    <cellStyle name="Note 2 2 2" xfId="52851" hidden="1"/>
    <cellStyle name="Note 2 2 2" xfId="52843" hidden="1"/>
    <cellStyle name="Note 2 2 2" xfId="52826" hidden="1"/>
    <cellStyle name="Note 2 2 2" xfId="52838" hidden="1"/>
    <cellStyle name="Note 2 2 2" xfId="52829" hidden="1"/>
    <cellStyle name="Note 2 2 2" xfId="52847" hidden="1"/>
    <cellStyle name="Note 2 2 2" xfId="52857" hidden="1"/>
    <cellStyle name="Note 2 2 2" xfId="52844" hidden="1"/>
    <cellStyle name="Note 2 2 2" xfId="52832" hidden="1"/>
    <cellStyle name="Note 2 2 2" xfId="52842" hidden="1"/>
    <cellStyle name="Note 2 2 2" xfId="52853" hidden="1"/>
    <cellStyle name="Note 2 2 2" xfId="52862" hidden="1"/>
    <cellStyle name="Note 2 2 2" xfId="52866" hidden="1"/>
    <cellStyle name="Note 2 2 2" xfId="52865" hidden="1"/>
    <cellStyle name="Note 2 2 2" xfId="52873" hidden="1"/>
    <cellStyle name="Note 2 2 2" xfId="52869" hidden="1"/>
    <cellStyle name="Note 2 2 2" xfId="52871" hidden="1"/>
    <cellStyle name="Note 2 2 2" xfId="52874" hidden="1"/>
    <cellStyle name="Note 2 2 2" xfId="52868" hidden="1"/>
    <cellStyle name="Note 2 2 2" xfId="52867" hidden="1"/>
    <cellStyle name="Note 2 2 2" xfId="52045" hidden="1"/>
    <cellStyle name="Note 2 2 2" xfId="52639" hidden="1"/>
    <cellStyle name="Note 2 2 2" xfId="52060" hidden="1"/>
    <cellStyle name="Note 2 2 2" xfId="51643" hidden="1"/>
    <cellStyle name="Note 2 2 2" xfId="52070" hidden="1"/>
    <cellStyle name="Note 2 2 2" xfId="52215" hidden="1"/>
    <cellStyle name="Note 2 2 2" xfId="51932" hidden="1"/>
    <cellStyle name="Note 2 2 2" xfId="52149" hidden="1"/>
    <cellStyle name="Note 2 2 2" xfId="51886" hidden="1"/>
    <cellStyle name="Note 2 2 2" xfId="52014" hidden="1"/>
    <cellStyle name="Note 2 2 2" xfId="52568" hidden="1"/>
    <cellStyle name="Note 2 2 2" xfId="52390" hidden="1"/>
    <cellStyle name="Note 2 2 2" xfId="51794" hidden="1"/>
    <cellStyle name="Note 2 2 2" xfId="52708" hidden="1"/>
    <cellStyle name="Note 2 2 2" xfId="51711" hidden="1"/>
    <cellStyle name="Note 2 2 2" xfId="52750" hidden="1"/>
    <cellStyle name="Note 2 2 2" xfId="51701" hidden="1"/>
    <cellStyle name="Note 2 2 2" xfId="51959" hidden="1"/>
    <cellStyle name="Note 2 2 2" xfId="52712" hidden="1"/>
    <cellStyle name="Note 2 2 2" xfId="51786" hidden="1"/>
    <cellStyle name="Note 2 2 2" xfId="51951" hidden="1"/>
    <cellStyle name="Note 2 2 2" xfId="51613" hidden="1"/>
    <cellStyle name="Note 2 2 2" xfId="51857" hidden="1"/>
    <cellStyle name="Note 2 2 2" xfId="51682" hidden="1"/>
    <cellStyle name="Note 2 2 2" xfId="51870" hidden="1"/>
    <cellStyle name="Note 2 2 2" xfId="52110" hidden="1"/>
    <cellStyle name="Note 2 2 2" xfId="52468" hidden="1"/>
    <cellStyle name="Note 2 2 2" xfId="52077" hidden="1"/>
    <cellStyle name="Note 2 2 2" xfId="52176" hidden="1"/>
    <cellStyle name="Note 2 2 2" xfId="52217" hidden="1"/>
    <cellStyle name="Note 2 2 2" xfId="51640" hidden="1"/>
    <cellStyle name="Note 2 2 2" xfId="52879" hidden="1"/>
    <cellStyle name="Note 2 2 2" xfId="52887" hidden="1"/>
    <cellStyle name="Note 2 2 2" xfId="52921" hidden="1"/>
    <cellStyle name="Note 2 2 2" xfId="52895" hidden="1"/>
    <cellStyle name="Note 2 2 2" xfId="52908" hidden="1"/>
    <cellStyle name="Note 2 2 2" xfId="52907" hidden="1"/>
    <cellStyle name="Note 2 2 2" xfId="52893" hidden="1"/>
    <cellStyle name="Note 2 2 2" xfId="52910" hidden="1"/>
    <cellStyle name="Note 2 2 2" xfId="52918" hidden="1"/>
    <cellStyle name="Note 2 2 2" xfId="52892" hidden="1"/>
    <cellStyle name="Note 2 2 2" xfId="52911" hidden="1"/>
    <cellStyle name="Note 2 2 2" xfId="52912" hidden="1"/>
    <cellStyle name="Note 2 2 2" xfId="52914" hidden="1"/>
    <cellStyle name="Note 2 2 2" xfId="52917" hidden="1"/>
    <cellStyle name="Note 2 2 2" xfId="52913" hidden="1"/>
    <cellStyle name="Note 2 2 2" xfId="52905" hidden="1"/>
    <cellStyle name="Note 2 2 2" xfId="52891" hidden="1"/>
    <cellStyle name="Note 2 2 2" xfId="52901" hidden="1"/>
    <cellStyle name="Note 2 2 2" xfId="52894" hidden="1"/>
    <cellStyle name="Note 2 2 2" xfId="52909" hidden="1"/>
    <cellStyle name="Note 2 2 2" xfId="52919" hidden="1"/>
    <cellStyle name="Note 2 2 2" xfId="52906" hidden="1"/>
    <cellStyle name="Note 2 2 2" xfId="52897" hidden="1"/>
    <cellStyle name="Note 2 2 2" xfId="52904" hidden="1"/>
    <cellStyle name="Note 2 2 2" xfId="52915" hidden="1"/>
    <cellStyle name="Note 2 2 2" xfId="52924" hidden="1"/>
    <cellStyle name="Note 2 2 2" xfId="52928" hidden="1"/>
    <cellStyle name="Note 2 2 2" xfId="52927" hidden="1"/>
    <cellStyle name="Note 2 2 2" xfId="52933" hidden="1"/>
    <cellStyle name="Note 2 2 2" xfId="52931" hidden="1"/>
    <cellStyle name="Note 2 2 2" xfId="52932" hidden="1"/>
    <cellStyle name="Note 2 2 2" xfId="52934" hidden="1"/>
    <cellStyle name="Note 2 2 2" xfId="52930" hidden="1"/>
    <cellStyle name="Note 2 2 2" xfId="52929" hidden="1"/>
    <cellStyle name="Note 2 2 2" xfId="50290" hidden="1"/>
    <cellStyle name="Note 2 2 2" xfId="51679" hidden="1"/>
    <cellStyle name="Note 2 2 2" xfId="31433" hidden="1"/>
    <cellStyle name="Note 2 2 2" xfId="38721" hidden="1"/>
    <cellStyle name="Note 2 2 2" xfId="34420" hidden="1"/>
    <cellStyle name="Note 2 2 2" xfId="41632" hidden="1"/>
    <cellStyle name="Note 2 2 2" xfId="6538" hidden="1"/>
    <cellStyle name="Note 2 2 2" xfId="50166" hidden="1"/>
    <cellStyle name="Note 2 2 2" xfId="50169" hidden="1"/>
    <cellStyle name="Note 2 2 2" xfId="48694" hidden="1"/>
    <cellStyle name="Note 2 2 2" xfId="39455" hidden="1"/>
    <cellStyle name="Note 2 2 2" xfId="31963" hidden="1"/>
    <cellStyle name="Note 2 2 2" xfId="30510" hidden="1"/>
    <cellStyle name="Note 2 2 2" xfId="49662" hidden="1"/>
    <cellStyle name="Note 2 2 2" xfId="7340" hidden="1"/>
    <cellStyle name="Note 2 2 2" xfId="19606" hidden="1"/>
    <cellStyle name="Note 2 2 2" xfId="45912" hidden="1"/>
    <cellStyle name="Note 2 2 2" xfId="7384" hidden="1"/>
    <cellStyle name="Note 2 2 2" xfId="26323" hidden="1"/>
    <cellStyle name="Note 2 2 2" xfId="6390" hidden="1"/>
    <cellStyle name="Note 2 2 2" xfId="45197" hidden="1"/>
    <cellStyle name="Note 2 2 2" xfId="5756" hidden="1"/>
    <cellStyle name="Note 2 2 2" xfId="6737" hidden="1"/>
    <cellStyle name="Note 2 2 2" xfId="45877" hidden="1"/>
    <cellStyle name="Note 2 2 2" xfId="19597" hidden="1"/>
    <cellStyle name="Note 2 2 2" xfId="41652" hidden="1"/>
    <cellStyle name="Note 2 2 2" xfId="5830" hidden="1"/>
    <cellStyle name="Note 2 2 2" xfId="31697" hidden="1"/>
    <cellStyle name="Note 2 2 2" xfId="22672" hidden="1"/>
    <cellStyle name="Note 2 2 2" xfId="48684" hidden="1"/>
    <cellStyle name="Note 2 2 2" xfId="44692" hidden="1"/>
    <cellStyle name="Note 2 2 2" xfId="37405" hidden="1"/>
    <cellStyle name="Note 2 2 2" xfId="40206" hidden="1"/>
    <cellStyle name="Note 2 2 2" xfId="28491" hidden="1"/>
    <cellStyle name="Note 2 2 2" xfId="38700" hidden="1"/>
    <cellStyle name="Note 2 2 2" xfId="50160" hidden="1"/>
    <cellStyle name="Note 2 2 2" xfId="24097" hidden="1"/>
    <cellStyle name="Note 2 2 2" xfId="36287" hidden="1"/>
    <cellStyle name="Note 2 2 2" xfId="37259" hidden="1"/>
    <cellStyle name="Note 2 2 2" xfId="47281" hidden="1"/>
    <cellStyle name="Note 2 2 2" xfId="11028" hidden="1"/>
    <cellStyle name="Note 2 2 2" xfId="40187" hidden="1"/>
    <cellStyle name="Note 2 2 2" xfId="5779" hidden="1"/>
    <cellStyle name="Note 2 2 2" xfId="7030" hidden="1"/>
    <cellStyle name="Note 2 2 2" xfId="25556" hidden="1"/>
    <cellStyle name="Note 2 2 2" xfId="22565" hidden="1"/>
    <cellStyle name="Note 2 2 2" xfId="18159" hidden="1"/>
    <cellStyle name="Note 2 2 2" xfId="43063" hidden="1"/>
    <cellStyle name="Note 2 2 2" xfId="28553" hidden="1"/>
    <cellStyle name="Note 2 2 2" xfId="38823" hidden="1"/>
    <cellStyle name="Note 2 2 2" xfId="31440" hidden="1"/>
    <cellStyle name="Note 2 2 2" xfId="28493" hidden="1"/>
    <cellStyle name="Note 2 2 2" xfId="6284" hidden="1"/>
    <cellStyle name="Note 2 2 2" xfId="19891" hidden="1"/>
    <cellStyle name="Note 2 2 2" xfId="44906" hidden="1"/>
    <cellStyle name="Note 2 2 2" xfId="38686" hidden="1"/>
    <cellStyle name="Note 2 2 2" xfId="34392" hidden="1"/>
    <cellStyle name="Note 2 2 2" xfId="13596" hidden="1"/>
    <cellStyle name="Note 2 2 2" xfId="37303" hidden="1"/>
    <cellStyle name="Note 2 2 2" xfId="6766" hidden="1"/>
    <cellStyle name="Note 2 2 2" xfId="48687" hidden="1"/>
    <cellStyle name="Note 2 2 2" xfId="43492" hidden="1"/>
    <cellStyle name="Note 2 2 2" xfId="36397" hidden="1"/>
    <cellStyle name="Note 2 2 2" xfId="48739" hidden="1"/>
    <cellStyle name="Note 2 2 2" xfId="17180" hidden="1"/>
    <cellStyle name="Note 2 2 2" xfId="53264" hidden="1"/>
    <cellStyle name="Note 2 2 2" xfId="53410" hidden="1"/>
    <cellStyle name="Note 2 2 2" xfId="53415" hidden="1"/>
    <cellStyle name="Note 2 2 2" xfId="53416" hidden="1"/>
    <cellStyle name="Note 2 2 2" xfId="53432" hidden="1"/>
    <cellStyle name="Note 2 2 2" xfId="53418" hidden="1"/>
    <cellStyle name="Note 2 2 2" xfId="53419" hidden="1"/>
    <cellStyle name="Note 2 2 2" xfId="53425" hidden="1"/>
    <cellStyle name="Note 2 2 2" xfId="53611" hidden="1"/>
    <cellStyle name="Note 2 2 2" xfId="53647" hidden="1"/>
    <cellStyle name="Note 2 2 2" xfId="53452" hidden="1"/>
    <cellStyle name="Note 2 2 2" xfId="53438" hidden="1"/>
    <cellStyle name="Note 2 2 2" xfId="53442" hidden="1"/>
    <cellStyle name="Note 2 2 2" xfId="53649" hidden="1"/>
    <cellStyle name="Note 2 2 2" xfId="53434" hidden="1"/>
    <cellStyle name="Note 2 2 2" xfId="53641" hidden="1"/>
    <cellStyle name="Note 2 2 2" xfId="53644" hidden="1"/>
    <cellStyle name="Note 2 2 2" xfId="53443" hidden="1"/>
    <cellStyle name="Note 2 2 2" xfId="53437" hidden="1"/>
    <cellStyle name="Note 2 2 2" xfId="53665" hidden="1"/>
    <cellStyle name="Note 2 2 2" xfId="53670" hidden="1"/>
    <cellStyle name="Note 2 2 2" xfId="53667" hidden="1"/>
    <cellStyle name="Note 2 2 2" xfId="53668" hidden="1"/>
    <cellStyle name="Note 2 2 2" xfId="53662" hidden="1"/>
    <cellStyle name="Note 2 2 2" xfId="53657" hidden="1"/>
    <cellStyle name="Note 2 2 2" xfId="53664" hidden="1"/>
    <cellStyle name="Note 2 2 2" xfId="53660" hidden="1"/>
    <cellStyle name="Note 2 2 2" xfId="53656" hidden="1"/>
    <cellStyle name="Note 2 2 2" xfId="53669" hidden="1"/>
    <cellStyle name="Note 2 2 2" xfId="53672" hidden="1"/>
    <cellStyle name="Note 2 2 2" xfId="53676" hidden="1"/>
    <cellStyle name="Note 2 2 2" xfId="53691" hidden="1"/>
    <cellStyle name="Note 2 2 2" xfId="53732" hidden="1"/>
    <cellStyle name="Note 2 2 2" xfId="53700" hidden="1"/>
    <cellStyle name="Note 2 2 2" xfId="53719" hidden="1"/>
    <cellStyle name="Note 2 2 2" xfId="53718" hidden="1"/>
    <cellStyle name="Note 2 2 2" xfId="53698" hidden="1"/>
    <cellStyle name="Note 2 2 2" xfId="53721" hidden="1"/>
    <cellStyle name="Note 2 2 2" xfId="53729" hidden="1"/>
    <cellStyle name="Note 2 2 2" xfId="53697" hidden="1"/>
    <cellStyle name="Note 2 2 2" xfId="53722" hidden="1"/>
    <cellStyle name="Note 2 2 2" xfId="53723" hidden="1"/>
    <cellStyle name="Note 2 2 2" xfId="53725" hidden="1"/>
    <cellStyle name="Note 2 2 2" xfId="53728" hidden="1"/>
    <cellStyle name="Note 2 2 2" xfId="53724" hidden="1"/>
    <cellStyle name="Note 2 2 2" xfId="53716" hidden="1"/>
    <cellStyle name="Note 2 2 2" xfId="53696" hidden="1"/>
    <cellStyle name="Note 2 2 2" xfId="53710" hidden="1"/>
    <cellStyle name="Note 2 2 2" xfId="53699" hidden="1"/>
    <cellStyle name="Note 2 2 2" xfId="53720" hidden="1"/>
    <cellStyle name="Note 2 2 2" xfId="53730" hidden="1"/>
    <cellStyle name="Note 2 2 2" xfId="53717" hidden="1"/>
    <cellStyle name="Note 2 2 2" xfId="53703" hidden="1"/>
    <cellStyle name="Note 2 2 2" xfId="53714" hidden="1"/>
    <cellStyle name="Note 2 2 2" xfId="53726" hidden="1"/>
    <cellStyle name="Note 2 2 2" xfId="53735" hidden="1"/>
    <cellStyle name="Note 2 2 2" xfId="53740" hidden="1"/>
    <cellStyle name="Note 2 2 2" xfId="53739" hidden="1"/>
    <cellStyle name="Note 2 2 2" xfId="53747" hidden="1"/>
    <cellStyle name="Note 2 2 2" xfId="53743" hidden="1"/>
    <cellStyle name="Note 2 2 2" xfId="53744" hidden="1"/>
    <cellStyle name="Note 2 2 2" xfId="53748" hidden="1"/>
    <cellStyle name="Note 2 2 2" xfId="53742" hidden="1"/>
    <cellStyle name="Note 2 2 2" xfId="53741" hidden="1"/>
    <cellStyle name="Note 2 2 2" xfId="53261" hidden="1"/>
    <cellStyle name="Note 2 2 2" xfId="53576" hidden="1"/>
    <cellStyle name="Note 2 2 2" xfId="53544" hidden="1"/>
    <cellStyle name="Note 2 2 2" xfId="53779" hidden="1"/>
    <cellStyle name="Note 2 2 2" xfId="53764" hidden="1"/>
    <cellStyle name="Note 2 2 2" xfId="53025" hidden="1"/>
    <cellStyle name="Note 2 2 2" xfId="53681" hidden="1"/>
    <cellStyle name="Note 2 2 2" xfId="53543" hidden="1"/>
    <cellStyle name="Note 2 2 2" xfId="53012" hidden="1"/>
    <cellStyle name="Note 2 2 2" xfId="53272" hidden="1"/>
    <cellStyle name="Note 2 2 2" xfId="53520" hidden="1"/>
    <cellStyle name="Note 2 2 2" xfId="53239" hidden="1"/>
    <cellStyle name="Note 2 2 2" xfId="53020" hidden="1"/>
    <cellStyle name="Note 2 2 2" xfId="6674" hidden="1"/>
    <cellStyle name="Note 2 2 2" xfId="53087" hidden="1"/>
    <cellStyle name="Note 2 2 2" xfId="53022" hidden="1"/>
    <cellStyle name="Note 2 2 2" xfId="53090" hidden="1"/>
    <cellStyle name="Note 2 2 2" xfId="53521" hidden="1"/>
    <cellStyle name="Note 2 2 2" xfId="53302" hidden="1"/>
    <cellStyle name="Note 2 2 2" xfId="53010" hidden="1"/>
    <cellStyle name="Note 2 2 2" xfId="53080" hidden="1"/>
    <cellStyle name="Note 2 2 2" xfId="53513" hidden="1"/>
    <cellStyle name="Note 2 2 2" xfId="53078" hidden="1"/>
    <cellStyle name="Note 2 2 2" xfId="53514" hidden="1"/>
    <cellStyle name="Note 2 2 2" xfId="53516" hidden="1"/>
    <cellStyle name="Note 2 2 2" xfId="53083" hidden="1"/>
    <cellStyle name="Note 2 2 2" xfId="53081" hidden="1"/>
    <cellStyle name="Note 2 2 2" xfId="53517" hidden="1"/>
    <cellStyle name="Note 2 2 2" xfId="53034" hidden="1"/>
    <cellStyle name="Note 2 2 2" xfId="53079" hidden="1"/>
    <cellStyle name="Note 2 2 2" xfId="53076" hidden="1"/>
    <cellStyle name="Note 2 2 2" xfId="30012" hidden="1"/>
    <cellStyle name="Note 2 2 2" xfId="53794" hidden="1"/>
    <cellStyle name="Note 2 2 2" xfId="53832" hidden="1"/>
    <cellStyle name="Note 2 2 2" xfId="53802" hidden="1"/>
    <cellStyle name="Note 2 2 2" xfId="53819" hidden="1"/>
    <cellStyle name="Note 2 2 2" xfId="53818" hidden="1"/>
    <cellStyle name="Note 2 2 2" xfId="53800" hidden="1"/>
    <cellStyle name="Note 2 2 2" xfId="53821" hidden="1"/>
    <cellStyle name="Note 2 2 2" xfId="53829" hidden="1"/>
    <cellStyle name="Note 2 2 2" xfId="53799" hidden="1"/>
    <cellStyle name="Note 2 2 2" xfId="53822" hidden="1"/>
    <cellStyle name="Note 2 2 2" xfId="53823" hidden="1"/>
    <cellStyle name="Note 2 2 2" xfId="53825" hidden="1"/>
    <cellStyle name="Note 2 2 2" xfId="53828" hidden="1"/>
    <cellStyle name="Note 2 2 2" xfId="53824" hidden="1"/>
    <cellStyle name="Note 2 2 2" xfId="53816" hidden="1"/>
    <cellStyle name="Note 2 2 2" xfId="53798" hidden="1"/>
    <cellStyle name="Note 2 2 2" xfId="53811" hidden="1"/>
    <cellStyle name="Note 2 2 2" xfId="53801" hidden="1"/>
    <cellStyle name="Note 2 2 2" xfId="53820" hidden="1"/>
    <cellStyle name="Note 2 2 2" xfId="53830" hidden="1"/>
    <cellStyle name="Note 2 2 2" xfId="53817" hidden="1"/>
    <cellStyle name="Note 2 2 2" xfId="53804" hidden="1"/>
    <cellStyle name="Note 2 2 2" xfId="53815" hidden="1"/>
    <cellStyle name="Note 2 2 2" xfId="53826" hidden="1"/>
    <cellStyle name="Note 2 2 2" xfId="53835" hidden="1"/>
    <cellStyle name="Note 2 2 2" xfId="53841" hidden="1"/>
    <cellStyle name="Note 2 2 2" xfId="53840" hidden="1"/>
    <cellStyle name="Note 2 2 2" xfId="53848" hidden="1"/>
    <cellStyle name="Note 2 2 2" xfId="53845" hidden="1"/>
    <cellStyle name="Note 2 2 2" xfId="53846" hidden="1"/>
    <cellStyle name="Note 2 2 2" xfId="53850" hidden="1"/>
    <cellStyle name="Note 2 2 2" xfId="53844" hidden="1"/>
    <cellStyle name="Note 2 2 2" xfId="53843" hidden="1"/>
    <cellStyle name="Note 2 2 2" xfId="53616" hidden="1"/>
    <cellStyle name="Note 2 2 2" xfId="53151" hidden="1"/>
    <cellStyle name="Note 2 2 2" xfId="53461" hidden="1"/>
    <cellStyle name="Note 2 2 2" xfId="53351" hidden="1"/>
    <cellStyle name="Note 2 2 2" xfId="53413" hidden="1"/>
    <cellStyle name="Note 2 2 2" xfId="53345" hidden="1"/>
    <cellStyle name="Note 2 2 2" xfId="53462" hidden="1"/>
    <cellStyle name="Note 2 2 2" xfId="53679" hidden="1"/>
    <cellStyle name="Note 2 2 2" xfId="53485" hidden="1"/>
    <cellStyle name="Note 2 2 2" xfId="53501" hidden="1"/>
    <cellStyle name="Note 2 2 2" xfId="53046" hidden="1"/>
    <cellStyle name="Note 2 2 2" xfId="53172" hidden="1"/>
    <cellStyle name="Note 2 2 2" xfId="53640" hidden="1"/>
    <cellStyle name="Note 2 2 2" xfId="53241" hidden="1"/>
    <cellStyle name="Note 2 2 2" xfId="53366" hidden="1"/>
    <cellStyle name="Note 2 2 2" xfId="53492" hidden="1"/>
    <cellStyle name="Note 2 2 2" xfId="52981" hidden="1"/>
    <cellStyle name="Note 2 2 2" xfId="53594" hidden="1"/>
    <cellStyle name="Note 2 2 2" xfId="53124" hidden="1"/>
    <cellStyle name="Note 2 2 2" xfId="52956" hidden="1"/>
    <cellStyle name="Note 2 2 2" xfId="53865" hidden="1"/>
    <cellStyle name="Note 2 2 2" xfId="53774" hidden="1"/>
    <cellStyle name="Note 2 2 2" xfId="53248" hidden="1"/>
    <cellStyle name="Note 2 2 2" xfId="53627" hidden="1"/>
    <cellStyle name="Note 2 2 2" xfId="53855" hidden="1"/>
    <cellStyle name="Note 2 2 2" xfId="52955" hidden="1"/>
    <cellStyle name="Note 2 2 2" xfId="53208" hidden="1"/>
    <cellStyle name="Note 2 2 2" xfId="53128" hidden="1"/>
    <cellStyle name="Note 2 2 2" xfId="53217" hidden="1"/>
    <cellStyle name="Note 2 2 2" xfId="53866" hidden="1"/>
    <cellStyle name="Note 2 2 2" xfId="53870" hidden="1"/>
    <cellStyle name="Note 2 2 2" xfId="53882" hidden="1"/>
    <cellStyle name="Note 2 2 2" xfId="53924" hidden="1"/>
    <cellStyle name="Note 2 2 2" xfId="53891" hidden="1"/>
    <cellStyle name="Note 2 2 2" xfId="53910" hidden="1"/>
    <cellStyle name="Note 2 2 2" xfId="53909" hidden="1"/>
    <cellStyle name="Note 2 2 2" xfId="53889" hidden="1"/>
    <cellStyle name="Note 2 2 2" xfId="53912" hidden="1"/>
    <cellStyle name="Note 2 2 2" xfId="53920" hidden="1"/>
    <cellStyle name="Note 2 2 2" xfId="53888" hidden="1"/>
    <cellStyle name="Note 2 2 2" xfId="53913" hidden="1"/>
    <cellStyle name="Note 2 2 2" xfId="53914" hidden="1"/>
    <cellStyle name="Note 2 2 2" xfId="53916" hidden="1"/>
    <cellStyle name="Note 2 2 2" xfId="53919" hidden="1"/>
    <cellStyle name="Note 2 2 2" xfId="53915" hidden="1"/>
    <cellStyle name="Note 2 2 2" xfId="53905" hidden="1"/>
    <cellStyle name="Note 2 2 2" xfId="53887" hidden="1"/>
    <cellStyle name="Note 2 2 2" xfId="53900" hidden="1"/>
    <cellStyle name="Note 2 2 2" xfId="53890" hidden="1"/>
    <cellStyle name="Note 2 2 2" xfId="53911" hidden="1"/>
    <cellStyle name="Note 2 2 2" xfId="53921" hidden="1"/>
    <cellStyle name="Note 2 2 2" xfId="53906" hidden="1"/>
    <cellStyle name="Note 2 2 2" xfId="53894" hidden="1"/>
    <cellStyle name="Note 2 2 2" xfId="53904" hidden="1"/>
    <cellStyle name="Note 2 2 2" xfId="53917" hidden="1"/>
    <cellStyle name="Note 2 2 2" xfId="53927" hidden="1"/>
    <cellStyle name="Note 2 2 2" xfId="53931" hidden="1"/>
    <cellStyle name="Note 2 2 2" xfId="53930" hidden="1"/>
    <cellStyle name="Note 2 2 2" xfId="53937" hidden="1"/>
    <cellStyle name="Note 2 2 2" xfId="53935" hidden="1"/>
    <cellStyle name="Note 2 2 2" xfId="53936" hidden="1"/>
    <cellStyle name="Note 2 2 2" xfId="53938" hidden="1"/>
    <cellStyle name="Note 2 2 2" xfId="53934" hidden="1"/>
    <cellStyle name="Note 2 2 2" xfId="53933" hidden="1"/>
    <cellStyle name="Note 2 2 2" xfId="53060" hidden="1"/>
    <cellStyle name="Note 2 2 2" xfId="53269" hidden="1"/>
    <cellStyle name="Note 2 2 2" xfId="53479" hidden="1"/>
    <cellStyle name="Note 2 2 2" xfId="53098" hidden="1"/>
    <cellStyle name="Note 2 2 2" xfId="53525" hidden="1"/>
    <cellStyle name="Note 2 2 2" xfId="53017" hidden="1"/>
    <cellStyle name="Note 2 2 2" xfId="53605" hidden="1"/>
    <cellStyle name="Note 2 2 2" xfId="53095" hidden="1"/>
    <cellStyle name="Note 2 2 2" xfId="53483" hidden="1"/>
    <cellStyle name="Note 2 2 2" xfId="53165" hidden="1"/>
    <cellStyle name="Note 2 2 2" xfId="53339" hidden="1"/>
    <cellStyle name="Note 2 2 2" xfId="53164" hidden="1"/>
    <cellStyle name="Note 2 2 2" xfId="53490" hidden="1"/>
    <cellStyle name="Note 2 2 2" xfId="53414" hidden="1"/>
    <cellStyle name="Note 2 2 2" xfId="53157" hidden="1"/>
    <cellStyle name="Note 2 2 2" xfId="52960" hidden="1"/>
    <cellStyle name="Note 2 2 2" xfId="53695" hidden="1"/>
    <cellStyle name="Note 2 2 2" xfId="53242" hidden="1"/>
    <cellStyle name="Note 2 2 2" xfId="53847" hidden="1"/>
    <cellStyle name="Note 2 2 2" xfId="53347" hidden="1"/>
    <cellStyle name="Note 2 2 2" xfId="53757" hidden="1"/>
    <cellStyle name="Note 2 2 2" xfId="53097" hidden="1"/>
    <cellStyle name="Note 2 2 2" xfId="52998" hidden="1"/>
    <cellStyle name="Note 2 2 2" xfId="53663" hidden="1"/>
    <cellStyle name="Note 2 2 2" xfId="53256" hidden="1"/>
    <cellStyle name="Note 2 2 2" xfId="53173" hidden="1"/>
    <cellStyle name="Note 2 2 2" xfId="53298" hidden="1"/>
    <cellStyle name="Note 2 2 2" xfId="53153" hidden="1"/>
    <cellStyle name="Note 2 2 2" xfId="53200" hidden="1"/>
    <cellStyle name="Note 2 2 2" xfId="53523" hidden="1"/>
    <cellStyle name="Note 2 2 2" xfId="53582" hidden="1"/>
    <cellStyle name="Note 2 2 2" xfId="53398" hidden="1"/>
    <cellStyle name="Note 2 2 2" xfId="53961" hidden="1"/>
    <cellStyle name="Note 2 2 2" xfId="54001" hidden="1"/>
    <cellStyle name="Note 2 2 2" xfId="53969" hidden="1"/>
    <cellStyle name="Note 2 2 2" xfId="53987" hidden="1"/>
    <cellStyle name="Note 2 2 2" xfId="53986" hidden="1"/>
    <cellStyle name="Note 2 2 2" xfId="53967" hidden="1"/>
    <cellStyle name="Note 2 2 2" xfId="53989" hidden="1"/>
    <cellStyle name="Note 2 2 2" xfId="53997" hidden="1"/>
    <cellStyle name="Note 2 2 2" xfId="53966" hidden="1"/>
    <cellStyle name="Note 2 2 2" xfId="53990" hidden="1"/>
    <cellStyle name="Note 2 2 2" xfId="53991" hidden="1"/>
    <cellStyle name="Note 2 2 2" xfId="53993" hidden="1"/>
    <cellStyle name="Note 2 2 2" xfId="53996" hidden="1"/>
    <cellStyle name="Note 2 2 2" xfId="53992" hidden="1"/>
    <cellStyle name="Note 2 2 2" xfId="53983" hidden="1"/>
    <cellStyle name="Note 2 2 2" xfId="53965" hidden="1"/>
    <cellStyle name="Note 2 2 2" xfId="53978" hidden="1"/>
    <cellStyle name="Note 2 2 2" xfId="53968" hidden="1"/>
    <cellStyle name="Note 2 2 2" xfId="53988" hidden="1"/>
    <cellStyle name="Note 2 2 2" xfId="53998" hidden="1"/>
    <cellStyle name="Note 2 2 2" xfId="53984" hidden="1"/>
    <cellStyle name="Note 2 2 2" xfId="53972" hidden="1"/>
    <cellStyle name="Note 2 2 2" xfId="53982" hidden="1"/>
    <cellStyle name="Note 2 2 2" xfId="53994" hidden="1"/>
    <cellStyle name="Note 2 2 2" xfId="54004" hidden="1"/>
    <cellStyle name="Note 2 2 2" xfId="54009" hidden="1"/>
    <cellStyle name="Note 2 2 2" xfId="54008" hidden="1"/>
    <cellStyle name="Note 2 2 2" xfId="54017" hidden="1"/>
    <cellStyle name="Note 2 2 2" xfId="54012" hidden="1"/>
    <cellStyle name="Note 2 2 2" xfId="54014" hidden="1"/>
    <cellStyle name="Note 2 2 2" xfId="54018" hidden="1"/>
    <cellStyle name="Note 2 2 2" xfId="54011" hidden="1"/>
    <cellStyle name="Note 2 2 2" xfId="54010" hidden="1"/>
    <cellStyle name="Note 2 2 2" xfId="53945" hidden="1"/>
    <cellStyle name="Note 2 2 2" xfId="53943" hidden="1"/>
    <cellStyle name="Note 2 2 2" xfId="53776" hidden="1"/>
    <cellStyle name="Note 2 2 2" xfId="52952" hidden="1"/>
    <cellStyle name="Note 2 2 2" xfId="53569" hidden="1"/>
    <cellStyle name="Note 2 2 2" xfId="53344" hidden="1"/>
    <cellStyle name="Note 2 2 2" xfId="53600" hidden="1"/>
    <cellStyle name="Note 2 2 2" xfId="53771" hidden="1"/>
    <cellStyle name="Note 2 2 2" xfId="53082" hidden="1"/>
    <cellStyle name="Note 2 2 2" xfId="52986" hidden="1"/>
    <cellStyle name="Note 2 2 2" xfId="53364" hidden="1"/>
    <cellStyle name="Note 2 2 2" xfId="53941" hidden="1"/>
    <cellStyle name="Note 2 2 2" xfId="53310" hidden="1"/>
    <cellStyle name="Note 2 2 2" xfId="53624" hidden="1"/>
    <cellStyle name="Note 2 2 2" xfId="53289" hidden="1"/>
    <cellStyle name="Note 2 2 2" xfId="53466" hidden="1"/>
    <cellStyle name="Note 2 2 2" xfId="53088" hidden="1"/>
    <cellStyle name="Note 2 2 2" xfId="53477" hidden="1"/>
    <cellStyle name="Note 2 2 2" xfId="53216" hidden="1"/>
    <cellStyle name="Note 2 2 2" xfId="53489" hidden="1"/>
    <cellStyle name="Note 2 2 2" xfId="53133" hidden="1"/>
    <cellStyle name="Note 2 2 2" xfId="53871" hidden="1"/>
    <cellStyle name="Note 2 2 2" xfId="53553" hidden="1"/>
    <cellStyle name="Note 2 2 2" xfId="53550" hidden="1"/>
    <cellStyle name="Note 2 2 2" xfId="53214" hidden="1"/>
    <cellStyle name="Note 2 2 2" xfId="53135" hidden="1"/>
    <cellStyle name="Note 2 2 2" xfId="53222" hidden="1"/>
    <cellStyle name="Note 2 2 2" xfId="53482" hidden="1"/>
    <cellStyle name="Note 2 2 2" xfId="53947" hidden="1"/>
    <cellStyle name="Note 2 2 2" xfId="53086" hidden="1"/>
    <cellStyle name="Note 2 2 2" xfId="53495" hidden="1"/>
    <cellStyle name="Note 2 2 2" xfId="54037" hidden="1"/>
    <cellStyle name="Note 2 2 2" xfId="54077" hidden="1"/>
    <cellStyle name="Note 2 2 2" xfId="54045" hidden="1"/>
    <cellStyle name="Note 2 2 2" xfId="54064" hidden="1"/>
    <cellStyle name="Note 2 2 2" xfId="54063" hidden="1"/>
    <cellStyle name="Note 2 2 2" xfId="54043" hidden="1"/>
    <cellStyle name="Note 2 2 2" xfId="54066" hidden="1"/>
    <cellStyle name="Note 2 2 2" xfId="54074" hidden="1"/>
    <cellStyle name="Note 2 2 2" xfId="54042" hidden="1"/>
    <cellStyle name="Note 2 2 2" xfId="54067" hidden="1"/>
    <cellStyle name="Note 2 2 2" xfId="54068" hidden="1"/>
    <cellStyle name="Note 2 2 2" xfId="54070" hidden="1"/>
    <cellStyle name="Note 2 2 2" xfId="54073" hidden="1"/>
    <cellStyle name="Note 2 2 2" xfId="54069" hidden="1"/>
    <cellStyle name="Note 2 2 2" xfId="54060" hidden="1"/>
    <cellStyle name="Note 2 2 2" xfId="54041" hidden="1"/>
    <cellStyle name="Note 2 2 2" xfId="54054" hidden="1"/>
    <cellStyle name="Note 2 2 2" xfId="54044" hidden="1"/>
    <cellStyle name="Note 2 2 2" xfId="54065" hidden="1"/>
    <cellStyle name="Note 2 2 2" xfId="54075" hidden="1"/>
    <cellStyle name="Note 2 2 2" xfId="54061" hidden="1"/>
    <cellStyle name="Note 2 2 2" xfId="54048" hidden="1"/>
    <cellStyle name="Note 2 2 2" xfId="54058" hidden="1"/>
    <cellStyle name="Note 2 2 2" xfId="54071" hidden="1"/>
    <cellStyle name="Note 2 2 2" xfId="54080" hidden="1"/>
    <cellStyle name="Note 2 2 2" xfId="54084" hidden="1"/>
    <cellStyle name="Note 2 2 2" xfId="54083" hidden="1"/>
    <cellStyle name="Note 2 2 2" xfId="54090" hidden="1"/>
    <cellStyle name="Note 2 2 2" xfId="54087" hidden="1"/>
    <cellStyle name="Note 2 2 2" xfId="54088" hidden="1"/>
    <cellStyle name="Note 2 2 2" xfId="54091" hidden="1"/>
    <cellStyle name="Note 2 2 2" xfId="54086" hidden="1"/>
    <cellStyle name="Note 2 2 2" xfId="54085" hidden="1"/>
    <cellStyle name="Note 2 2 2" xfId="53284" hidden="1"/>
    <cellStyle name="Note 2 2 2" xfId="53556" hidden="1"/>
    <cellStyle name="Note 2 2 2" xfId="53603" hidden="1"/>
    <cellStyle name="Note 2 2 2" xfId="54016" hidden="1"/>
    <cellStyle name="Note 2 2 2" xfId="53535" hidden="1"/>
    <cellStyle name="Note 2 2 2" xfId="53526" hidden="1"/>
    <cellStyle name="Note 2 2 2" xfId="53254" hidden="1"/>
    <cellStyle name="Note 2 2 2" xfId="54105" hidden="1"/>
    <cellStyle name="Note 2 2 2" xfId="53872" hidden="1"/>
    <cellStyle name="Note 2 2 2" xfId="53288" hidden="1"/>
    <cellStyle name="Note 2 2 2" xfId="53417" hidden="1"/>
    <cellStyle name="Note 2 2 2" xfId="54100" hidden="1"/>
    <cellStyle name="Note 2 2 2" xfId="53061" hidden="1"/>
    <cellStyle name="Note 2 2 2" xfId="53346" hidden="1"/>
    <cellStyle name="Note 2 2 2" xfId="53636" hidden="1"/>
    <cellStyle name="Note 2 2 2" xfId="53116" hidden="1"/>
    <cellStyle name="Note 2 2 2" xfId="53510" hidden="1"/>
    <cellStyle name="Note 2 2 2" xfId="53108" hidden="1"/>
    <cellStyle name="Note 2 2 2" xfId="53763" hidden="1"/>
    <cellStyle name="Note 2 2 2" xfId="52978" hidden="1"/>
    <cellStyle name="Note 2 2 2" xfId="53089" hidden="1"/>
    <cellStyle name="Note 2 2 2" xfId="53538" hidden="1"/>
    <cellStyle name="Note 2 2 2" xfId="53015" hidden="1"/>
    <cellStyle name="Note 2 2 2" xfId="53000" hidden="1"/>
    <cellStyle name="Note 2 2 2" xfId="53677" hidden="1"/>
    <cellStyle name="Note 2 2 2" xfId="52958" hidden="1"/>
    <cellStyle name="Note 2 2 2" xfId="53481" hidden="1"/>
    <cellStyle name="Note 2 2 2" xfId="53651" hidden="1"/>
    <cellStyle name="Note 2 2 2" xfId="53469" hidden="1"/>
    <cellStyle name="Note 2 2 2" xfId="53363" hidden="1"/>
    <cellStyle name="Note 2 2 2" xfId="53225" hidden="1"/>
    <cellStyle name="Note 2 2 2" xfId="53349" hidden="1"/>
    <cellStyle name="Note 2 2 2" xfId="54120" hidden="1"/>
    <cellStyle name="Note 2 2 2" xfId="54163" hidden="1"/>
    <cellStyle name="Note 2 2 2" xfId="54128" hidden="1"/>
    <cellStyle name="Note 2 2 2" xfId="54147" hidden="1"/>
    <cellStyle name="Note 2 2 2" xfId="54146" hidden="1"/>
    <cellStyle name="Note 2 2 2" xfId="54126" hidden="1"/>
    <cellStyle name="Note 2 2 2" xfId="54150" hidden="1"/>
    <cellStyle name="Note 2 2 2" xfId="54159" hidden="1"/>
    <cellStyle name="Note 2 2 2" xfId="54125" hidden="1"/>
    <cellStyle name="Note 2 2 2" xfId="54151" hidden="1"/>
    <cellStyle name="Note 2 2 2" xfId="54152" hidden="1"/>
    <cellStyle name="Note 2 2 2" xfId="54154" hidden="1"/>
    <cellStyle name="Note 2 2 2" xfId="54158" hidden="1"/>
    <cellStyle name="Note 2 2 2" xfId="54153" hidden="1"/>
    <cellStyle name="Note 2 2 2" xfId="54143" hidden="1"/>
    <cellStyle name="Note 2 2 2" xfId="54124" hidden="1"/>
    <cellStyle name="Note 2 2 2" xfId="54138" hidden="1"/>
    <cellStyle name="Note 2 2 2" xfId="54127" hidden="1"/>
    <cellStyle name="Note 2 2 2" xfId="54148" hidden="1"/>
    <cellStyle name="Note 2 2 2" xfId="54160" hidden="1"/>
    <cellStyle name="Note 2 2 2" xfId="54144" hidden="1"/>
    <cellStyle name="Note 2 2 2" xfId="54131" hidden="1"/>
    <cellStyle name="Note 2 2 2" xfId="54142" hidden="1"/>
    <cellStyle name="Note 2 2 2" xfId="54156" hidden="1"/>
    <cellStyle name="Note 2 2 2" xfId="54166" hidden="1"/>
    <cellStyle name="Note 2 2 2" xfId="54171" hidden="1"/>
    <cellStyle name="Note 2 2 2" xfId="54170" hidden="1"/>
    <cellStyle name="Note 2 2 2" xfId="54177" hidden="1"/>
    <cellStyle name="Note 2 2 2" xfId="54174" hidden="1"/>
    <cellStyle name="Note 2 2 2" xfId="54175" hidden="1"/>
    <cellStyle name="Note 2 2 2" xfId="54178" hidden="1"/>
    <cellStyle name="Note 2 2 2" xfId="54173" hidden="1"/>
    <cellStyle name="Note 2 2 2" xfId="54172" hidden="1"/>
    <cellStyle name="Note 2 2 2" xfId="53597" hidden="1"/>
    <cellStyle name="Note 2 2 2" xfId="54188" hidden="1"/>
    <cellStyle name="Note 2 2 2" xfId="53297" hidden="1"/>
    <cellStyle name="Note 2 2 2" xfId="53064" hidden="1"/>
    <cellStyle name="Note 2 2 2" xfId="53075" hidden="1"/>
    <cellStyle name="Note 2 2 2" xfId="53420" hidden="1"/>
    <cellStyle name="Note 2 2 2" xfId="53551" hidden="1"/>
    <cellStyle name="Note 2 2 2" xfId="53233" hidden="1"/>
    <cellStyle name="Note 2 2 2" xfId="53354" hidden="1"/>
    <cellStyle name="Note 2 2 2" xfId="53457" hidden="1"/>
    <cellStyle name="Note 2 2 2" xfId="53159" hidden="1"/>
    <cellStyle name="Note 2 2 2" xfId="53496" hidden="1"/>
    <cellStyle name="Note 2 2 2" xfId="53104" hidden="1"/>
    <cellStyle name="Note 2 2 2" xfId="53283" hidden="1"/>
    <cellStyle name="Note 2 2 2" xfId="53602" hidden="1"/>
    <cellStyle name="Note 2 2 2" xfId="53874" hidden="1"/>
    <cellStyle name="Note 2 2 2" xfId="53018" hidden="1"/>
    <cellStyle name="Note 2 2 2" xfId="53337" hidden="1"/>
    <cellStyle name="Note 2 2 2" xfId="53106" hidden="1"/>
    <cellStyle name="Note 2 2 2" xfId="53751" hidden="1"/>
    <cellStyle name="Note 2 2 2" xfId="53213" hidden="1"/>
    <cellStyle name="Note 2 2 2" xfId="53546" hidden="1"/>
    <cellStyle name="Note 2 2 2" xfId="53063" hidden="1"/>
    <cellStyle name="Note 2 2 2" xfId="53338" hidden="1"/>
    <cellStyle name="Note 2 2 2" xfId="52989" hidden="1"/>
    <cellStyle name="Note 2 2 2" xfId="53042" hidden="1"/>
    <cellStyle name="Note 2 2 2" xfId="53622" hidden="1"/>
    <cellStyle name="Note 2 2 2" xfId="53540" hidden="1"/>
    <cellStyle name="Note 2 2 2" xfId="53073" hidden="1"/>
    <cellStyle name="Note 2 2 2" xfId="53780" hidden="1"/>
    <cellStyle name="Note 2 2 2" xfId="54191" hidden="1"/>
    <cellStyle name="Note 2 2 2" xfId="54206" hidden="1"/>
    <cellStyle name="Note 2 2 2" xfId="54243" hidden="1"/>
    <cellStyle name="Note 2 2 2" xfId="54214" hidden="1"/>
    <cellStyle name="Note 2 2 2" xfId="54230" hidden="1"/>
    <cellStyle name="Note 2 2 2" xfId="54229" hidden="1"/>
    <cellStyle name="Note 2 2 2" xfId="54212" hidden="1"/>
    <cellStyle name="Note 2 2 2" xfId="54232" hidden="1"/>
    <cellStyle name="Note 2 2 2" xfId="54240" hidden="1"/>
    <cellStyle name="Note 2 2 2" xfId="54211" hidden="1"/>
    <cellStyle name="Note 2 2 2" xfId="54233" hidden="1"/>
    <cellStyle name="Note 2 2 2" xfId="54234" hidden="1"/>
    <cellStyle name="Note 2 2 2" xfId="54236" hidden="1"/>
    <cellStyle name="Note 2 2 2" xfId="54239" hidden="1"/>
    <cellStyle name="Note 2 2 2" xfId="54235" hidden="1"/>
    <cellStyle name="Note 2 2 2" xfId="54227" hidden="1"/>
    <cellStyle name="Note 2 2 2" xfId="54210" hidden="1"/>
    <cellStyle name="Note 2 2 2" xfId="54222" hidden="1"/>
    <cellStyle name="Note 2 2 2" xfId="54213" hidden="1"/>
    <cellStyle name="Note 2 2 2" xfId="54231" hidden="1"/>
    <cellStyle name="Note 2 2 2" xfId="54241" hidden="1"/>
    <cellStyle name="Note 2 2 2" xfId="54228" hidden="1"/>
    <cellStyle name="Note 2 2 2" xfId="54216" hidden="1"/>
    <cellStyle name="Note 2 2 2" xfId="54226" hidden="1"/>
    <cellStyle name="Note 2 2 2" xfId="54237" hidden="1"/>
    <cellStyle name="Note 2 2 2" xfId="54246" hidden="1"/>
    <cellStyle name="Note 2 2 2" xfId="54250" hidden="1"/>
    <cellStyle name="Note 2 2 2" xfId="54249" hidden="1"/>
    <cellStyle name="Note 2 2 2" xfId="54257" hidden="1"/>
    <cellStyle name="Note 2 2 2" xfId="54253" hidden="1"/>
    <cellStyle name="Note 2 2 2" xfId="54255" hidden="1"/>
    <cellStyle name="Note 2 2 2" xfId="54258" hidden="1"/>
    <cellStyle name="Note 2 2 2" xfId="54252" hidden="1"/>
    <cellStyle name="Note 2 2 2" xfId="54251" hidden="1"/>
    <cellStyle name="Note 2 2 2" xfId="53426" hidden="1"/>
    <cellStyle name="Note 2 2 2" xfId="54023" hidden="1"/>
    <cellStyle name="Note 2 2 2" xfId="53441" hidden="1"/>
    <cellStyle name="Note 2 2 2" xfId="53029" hidden="1"/>
    <cellStyle name="Note 2 2 2" xfId="53451" hidden="1"/>
    <cellStyle name="Note 2 2 2" xfId="53596" hidden="1"/>
    <cellStyle name="Note 2 2 2" xfId="53314" hidden="1"/>
    <cellStyle name="Note 2 2 2" xfId="53530" hidden="1"/>
    <cellStyle name="Note 2 2 2" xfId="53268" hidden="1"/>
    <cellStyle name="Note 2 2 2" xfId="53395" hidden="1"/>
    <cellStyle name="Note 2 2 2" xfId="53952" hidden="1"/>
    <cellStyle name="Note 2 2 2" xfId="53773" hidden="1"/>
    <cellStyle name="Note 2 2 2" xfId="53178" hidden="1"/>
    <cellStyle name="Note 2 2 2" xfId="54092" hidden="1"/>
    <cellStyle name="Note 2 2 2" xfId="53094" hidden="1"/>
    <cellStyle name="Note 2 2 2" xfId="54134" hidden="1"/>
    <cellStyle name="Note 2 2 2" xfId="53085" hidden="1"/>
    <cellStyle name="Note 2 2 2" xfId="53340" hidden="1"/>
    <cellStyle name="Note 2 2 2" xfId="54096" hidden="1"/>
    <cellStyle name="Note 2 2 2" xfId="53170" hidden="1"/>
    <cellStyle name="Note 2 2 2" xfId="53333" hidden="1"/>
    <cellStyle name="Note 2 2 2" xfId="52999" hidden="1"/>
    <cellStyle name="Note 2 2 2" xfId="53240" hidden="1"/>
    <cellStyle name="Note 2 2 2" xfId="53066" hidden="1"/>
    <cellStyle name="Note 2 2 2" xfId="53252" hidden="1"/>
    <cellStyle name="Note 2 2 2" xfId="53491" hidden="1"/>
    <cellStyle name="Note 2 2 2" xfId="53851" hidden="1"/>
    <cellStyle name="Note 2 2 2" xfId="53458" hidden="1"/>
    <cellStyle name="Note 2 2 2" xfId="53557" hidden="1"/>
    <cellStyle name="Note 2 2 2" xfId="53598" hidden="1"/>
    <cellStyle name="Note 2 2 2" xfId="53026" hidden="1"/>
    <cellStyle name="Note 2 2 2" xfId="54263" hidden="1"/>
    <cellStyle name="Note 2 2 2" xfId="54271" hidden="1"/>
    <cellStyle name="Note 2 2 2" xfId="54305" hidden="1"/>
    <cellStyle name="Note 2 2 2" xfId="54279" hidden="1"/>
    <cellStyle name="Note 2 2 2" xfId="54292" hidden="1"/>
    <cellStyle name="Note 2 2 2" xfId="54291" hidden="1"/>
    <cellStyle name="Note 2 2 2" xfId="54277" hidden="1"/>
    <cellStyle name="Note 2 2 2" xfId="54294" hidden="1"/>
    <cellStyle name="Note 2 2 2" xfId="54302" hidden="1"/>
    <cellStyle name="Note 2 2 2" xfId="54276" hidden="1"/>
    <cellStyle name="Note 2 2 2" xfId="54295" hidden="1"/>
    <cellStyle name="Note 2 2 2" xfId="54296" hidden="1"/>
    <cellStyle name="Note 2 2 2" xfId="54298" hidden="1"/>
    <cellStyle name="Note 2 2 2" xfId="54301" hidden="1"/>
    <cellStyle name="Note 2 2 2" xfId="54297" hidden="1"/>
    <cellStyle name="Note 2 2 2" xfId="54289" hidden="1"/>
    <cellStyle name="Note 2 2 2" xfId="54275" hidden="1"/>
    <cellStyle name="Note 2 2 2" xfId="54285" hidden="1"/>
    <cellStyle name="Note 2 2 2" xfId="54278" hidden="1"/>
    <cellStyle name="Note 2 2 2" xfId="54293" hidden="1"/>
    <cellStyle name="Note 2 2 2" xfId="54303" hidden="1"/>
    <cellStyle name="Note 2 2 2" xfId="54290" hidden="1"/>
    <cellStyle name="Note 2 2 2" xfId="54281" hidden="1"/>
    <cellStyle name="Note 2 2 2" xfId="54288" hidden="1"/>
    <cellStyle name="Note 2 2 2" xfId="54299" hidden="1"/>
    <cellStyle name="Note 2 2 2" xfId="54308" hidden="1"/>
    <cellStyle name="Note 2 2 2" xfId="54312" hidden="1"/>
    <cellStyle name="Note 2 2 2" xfId="54311" hidden="1"/>
    <cellStyle name="Note 2 2 2" xfId="54317" hidden="1"/>
    <cellStyle name="Note 2 2 2" xfId="54315" hidden="1"/>
    <cellStyle name="Note 2 2 2" xfId="54316" hidden="1"/>
    <cellStyle name="Note 2 2 2" xfId="54318" hidden="1"/>
    <cellStyle name="Note 2 2 2" xfId="54314" hidden="1"/>
    <cellStyle name="Note 2 2 2" xfId="54313" hidden="1"/>
    <cellStyle name="Note 2 2 2" xfId="40215" hidden="1"/>
    <cellStyle name="Note 2 2 2" xfId="48845" hidden="1"/>
    <cellStyle name="Note 2 2 2" xfId="28609" hidden="1"/>
    <cellStyle name="Note 2 2 2" xfId="51705" hidden="1"/>
    <cellStyle name="Note 2 2 2" xfId="43050" hidden="1"/>
    <cellStyle name="Note 2 2 2" xfId="50116" hidden="1"/>
    <cellStyle name="Note 2 2 2" xfId="31533" hidden="1"/>
    <cellStyle name="Note 2 2 2" xfId="7215" hidden="1"/>
    <cellStyle name="Note 2 2 2" xfId="5900" hidden="1"/>
    <cellStyle name="Note 2 2 2" xfId="12160" hidden="1"/>
    <cellStyle name="Note 2 2 2" xfId="52290" hidden="1"/>
    <cellStyle name="Note 2 2 2" xfId="43048" hidden="1"/>
    <cellStyle name="Note 2 2 2" xfId="24101" hidden="1"/>
    <cellStyle name="Note 2 2 2" xfId="50161" hidden="1"/>
    <cellStyle name="Note 2 2 2" xfId="6314" hidden="1"/>
    <cellStyle name="Note 2 2 2" xfId="51553" hidden="1"/>
    <cellStyle name="Note 2 2 2" xfId="32966" hidden="1"/>
    <cellStyle name="Note 2 2 2" xfId="37283" hidden="1"/>
    <cellStyle name="Note 2 2 2" xfId="9395" hidden="1"/>
    <cellStyle name="Note 2 2 2" xfId="41599" hidden="1"/>
    <cellStyle name="Note 2 2 2" xfId="44459" hidden="1"/>
    <cellStyle name="Note 2 2 2" xfId="28562" hidden="1"/>
    <cellStyle name="Note 2 2 2" xfId="43179" hidden="1"/>
    <cellStyle name="Note 2 2 2" xfId="34911" hidden="1"/>
    <cellStyle name="Note 2 2 2" xfId="34735" hidden="1"/>
    <cellStyle name="Note 2 2 2" xfId="39141" hidden="1"/>
    <cellStyle name="Note 2 2 2" xfId="13639" hidden="1"/>
    <cellStyle name="Note 2 2 2" xfId="5785" hidden="1"/>
    <cellStyle name="Note 2 2 2" xfId="18093" hidden="1"/>
    <cellStyle name="Note 2 2 2" xfId="21098" hidden="1"/>
    <cellStyle name="Note 2 2 2" xfId="38873" hidden="1"/>
    <cellStyle name="Note 2 2 2" xfId="44643" hidden="1"/>
    <cellStyle name="Note 2 2 2" xfId="54338" hidden="1"/>
    <cellStyle name="Note 2 2 2" xfId="45477" hidden="1"/>
    <cellStyle name="Note 2 2 2" xfId="54327" hidden="1"/>
    <cellStyle name="Note 2 2 2" xfId="54326" hidden="1"/>
    <cellStyle name="Note 2 2 2" xfId="6151" hidden="1"/>
    <cellStyle name="Note 2 2 2" xfId="54329" hidden="1"/>
    <cellStyle name="Note 2 2 2" xfId="54336" hidden="1"/>
    <cellStyle name="Note 2 2 2" xfId="37495" hidden="1"/>
    <cellStyle name="Note 2 2 2" xfId="54330" hidden="1"/>
    <cellStyle name="Note 2 2 2" xfId="54331" hidden="1"/>
    <cellStyle name="Note 2 2 2" xfId="54333" hidden="1"/>
    <cellStyle name="Note 2 2 2" xfId="54335" hidden="1"/>
    <cellStyle name="Note 2 2 2" xfId="54332" hidden="1"/>
    <cellStyle name="Note 2 2 2" xfId="54324" hidden="1"/>
    <cellStyle name="Note 2 2 2" xfId="10048" hidden="1"/>
    <cellStyle name="Note 2 2 2" xfId="54322" hidden="1"/>
    <cellStyle name="Note 2 2 2" xfId="46129" hidden="1"/>
    <cellStyle name="Note 2 2 2" xfId="54328" hidden="1"/>
    <cellStyle name="Note 2 2 2" xfId="54337" hidden="1"/>
    <cellStyle name="Note 2 2 2" xfId="54325" hidden="1"/>
    <cellStyle name="Note 2 2 2" xfId="51953" hidden="1"/>
    <cellStyle name="Note 2 2 2" xfId="54323" hidden="1"/>
    <cellStyle name="Note 2 2 2" xfId="54334" hidden="1"/>
    <cellStyle name="Note 2 2 2" xfId="54339" hidden="1"/>
    <cellStyle name="Note 2 2 2" xfId="54343" hidden="1"/>
    <cellStyle name="Note 2 2 2" xfId="54342" hidden="1"/>
    <cellStyle name="Note 2 2 2" xfId="54348" hidden="1"/>
    <cellStyle name="Note 2 2 2" xfId="54346" hidden="1"/>
    <cellStyle name="Note 2 2 2" xfId="54347" hidden="1"/>
    <cellStyle name="Note 2 2 2" xfId="54349" hidden="1"/>
    <cellStyle name="Note 2 2 2" xfId="54345" hidden="1"/>
    <cellStyle name="Note 2 2 2" xfId="54344" hidden="1"/>
    <cellStyle name="Note 2 2 2" xfId="54674" hidden="1"/>
    <cellStyle name="Note 2 2 2" xfId="54821" hidden="1"/>
    <cellStyle name="Note 2 2 2" xfId="54825" hidden="1"/>
    <cellStyle name="Note 2 2 2" xfId="54826" hidden="1"/>
    <cellStyle name="Note 2 2 2" xfId="54843" hidden="1"/>
    <cellStyle name="Note 2 2 2" xfId="54829" hidden="1"/>
    <cellStyle name="Note 2 2 2" xfId="54830" hidden="1"/>
    <cellStyle name="Note 2 2 2" xfId="54836" hidden="1"/>
    <cellStyle name="Note 2 2 2" xfId="55022" hidden="1"/>
    <cellStyle name="Note 2 2 2" xfId="55058" hidden="1"/>
    <cellStyle name="Note 2 2 2" xfId="54863" hidden="1"/>
    <cellStyle name="Note 2 2 2" xfId="54849" hidden="1"/>
    <cellStyle name="Note 2 2 2" xfId="54853" hidden="1"/>
    <cellStyle name="Note 2 2 2" xfId="55060" hidden="1"/>
    <cellStyle name="Note 2 2 2" xfId="54845" hidden="1"/>
    <cellStyle name="Note 2 2 2" xfId="55052" hidden="1"/>
    <cellStyle name="Note 2 2 2" xfId="55055" hidden="1"/>
    <cellStyle name="Note 2 2 2" xfId="54854" hidden="1"/>
    <cellStyle name="Note 2 2 2" xfId="54848" hidden="1"/>
    <cellStyle name="Note 2 2 2" xfId="55076" hidden="1"/>
    <cellStyle name="Note 2 2 2" xfId="55081" hidden="1"/>
    <cellStyle name="Note 2 2 2" xfId="55078" hidden="1"/>
    <cellStyle name="Note 2 2 2" xfId="55079" hidden="1"/>
    <cellStyle name="Note 2 2 2" xfId="55073" hidden="1"/>
    <cellStyle name="Note 2 2 2" xfId="55068" hidden="1"/>
    <cellStyle name="Note 2 2 2" xfId="55075" hidden="1"/>
    <cellStyle name="Note 2 2 2" xfId="55071" hidden="1"/>
    <cellStyle name="Note 2 2 2" xfId="55067" hidden="1"/>
    <cellStyle name="Note 2 2 2" xfId="55080" hidden="1"/>
    <cellStyle name="Note 2 2 2" xfId="55083" hidden="1"/>
    <cellStyle name="Note 2 2 2" xfId="55086" hidden="1"/>
    <cellStyle name="Note 2 2 2" xfId="55101" hidden="1"/>
    <cellStyle name="Note 2 2 2" xfId="55142" hidden="1"/>
    <cellStyle name="Note 2 2 2" xfId="55110" hidden="1"/>
    <cellStyle name="Note 2 2 2" xfId="55129" hidden="1"/>
    <cellStyle name="Note 2 2 2" xfId="55128" hidden="1"/>
    <cellStyle name="Note 2 2 2" xfId="55108" hidden="1"/>
    <cellStyle name="Note 2 2 2" xfId="55131" hidden="1"/>
    <cellStyle name="Note 2 2 2" xfId="55139" hidden="1"/>
    <cellStyle name="Note 2 2 2" xfId="55107" hidden="1"/>
    <cellStyle name="Note 2 2 2" xfId="55132" hidden="1"/>
    <cellStyle name="Note 2 2 2" xfId="55133" hidden="1"/>
    <cellStyle name="Note 2 2 2" xfId="55135" hidden="1"/>
    <cellStyle name="Note 2 2 2" xfId="55138" hidden="1"/>
    <cellStyle name="Note 2 2 2" xfId="55134" hidden="1"/>
    <cellStyle name="Note 2 2 2" xfId="55126" hidden="1"/>
    <cellStyle name="Note 2 2 2" xfId="55106" hidden="1"/>
    <cellStyle name="Note 2 2 2" xfId="55120" hidden="1"/>
    <cellStyle name="Note 2 2 2" xfId="55109" hidden="1"/>
    <cellStyle name="Note 2 2 2" xfId="55130" hidden="1"/>
    <cellStyle name="Note 2 2 2" xfId="55140" hidden="1"/>
    <cellStyle name="Note 2 2 2" xfId="55127" hidden="1"/>
    <cellStyle name="Note 2 2 2" xfId="55113" hidden="1"/>
    <cellStyle name="Note 2 2 2" xfId="55124" hidden="1"/>
    <cellStyle name="Note 2 2 2" xfId="55136" hidden="1"/>
    <cellStyle name="Note 2 2 2" xfId="55145" hidden="1"/>
    <cellStyle name="Note 2 2 2" xfId="55150" hidden="1"/>
    <cellStyle name="Note 2 2 2" xfId="55149" hidden="1"/>
    <cellStyle name="Note 2 2 2" xfId="55157" hidden="1"/>
    <cellStyle name="Note 2 2 2" xfId="55153" hidden="1"/>
    <cellStyle name="Note 2 2 2" xfId="55154" hidden="1"/>
    <cellStyle name="Note 2 2 2" xfId="55158" hidden="1"/>
    <cellStyle name="Note 2 2 2" xfId="55152" hidden="1"/>
    <cellStyle name="Note 2 2 2" xfId="55151" hidden="1"/>
    <cellStyle name="Note 2 2 2" xfId="54671" hidden="1"/>
    <cellStyle name="Note 2 2 2" xfId="54987" hidden="1"/>
    <cellStyle name="Note 2 2 2" xfId="54955" hidden="1"/>
    <cellStyle name="Note 2 2 2" xfId="55188" hidden="1"/>
    <cellStyle name="Note 2 2 2" xfId="55173" hidden="1"/>
    <cellStyle name="Note 2 2 2" xfId="54434" hidden="1"/>
    <cellStyle name="Note 2 2 2" xfId="55091" hidden="1"/>
    <cellStyle name="Note 2 2 2" xfId="54954" hidden="1"/>
    <cellStyle name="Note 2 2 2" xfId="54421" hidden="1"/>
    <cellStyle name="Note 2 2 2" xfId="54682" hidden="1"/>
    <cellStyle name="Note 2 2 2" xfId="54931" hidden="1"/>
    <cellStyle name="Note 2 2 2" xfId="54649" hidden="1"/>
    <cellStyle name="Note 2 2 2" xfId="54429" hidden="1"/>
    <cellStyle name="Note 2 2 2" xfId="44482" hidden="1"/>
    <cellStyle name="Note 2 2 2" xfId="54497" hidden="1"/>
    <cellStyle name="Note 2 2 2" xfId="54431" hidden="1"/>
    <cellStyle name="Note 2 2 2" xfId="54501" hidden="1"/>
    <cellStyle name="Note 2 2 2" xfId="54932" hidden="1"/>
    <cellStyle name="Note 2 2 2" xfId="54712" hidden="1"/>
    <cellStyle name="Note 2 2 2" xfId="54419" hidden="1"/>
    <cellStyle name="Note 2 2 2" xfId="54490" hidden="1"/>
    <cellStyle name="Note 2 2 2" xfId="54924" hidden="1"/>
    <cellStyle name="Note 2 2 2" xfId="54488" hidden="1"/>
    <cellStyle name="Note 2 2 2" xfId="54925" hidden="1"/>
    <cellStyle name="Note 2 2 2" xfId="54927" hidden="1"/>
    <cellStyle name="Note 2 2 2" xfId="54493" hidden="1"/>
    <cellStyle name="Note 2 2 2" xfId="54491" hidden="1"/>
    <cellStyle name="Note 2 2 2" xfId="54928" hidden="1"/>
    <cellStyle name="Note 2 2 2" xfId="54443" hidden="1"/>
    <cellStyle name="Note 2 2 2" xfId="54489" hidden="1"/>
    <cellStyle name="Note 2 2 2" xfId="54486" hidden="1"/>
    <cellStyle name="Note 2 2 2" xfId="43266" hidden="1"/>
    <cellStyle name="Note 2 2 2" xfId="55203" hidden="1"/>
    <cellStyle name="Note 2 2 2" xfId="55241" hidden="1"/>
    <cellStyle name="Note 2 2 2" xfId="55211" hidden="1"/>
    <cellStyle name="Note 2 2 2" xfId="55228" hidden="1"/>
    <cellStyle name="Note 2 2 2" xfId="55227" hidden="1"/>
    <cellStyle name="Note 2 2 2" xfId="55209" hidden="1"/>
    <cellStyle name="Note 2 2 2" xfId="55230" hidden="1"/>
    <cellStyle name="Note 2 2 2" xfId="55238" hidden="1"/>
    <cellStyle name="Note 2 2 2" xfId="55208" hidden="1"/>
    <cellStyle name="Note 2 2 2" xfId="55231" hidden="1"/>
    <cellStyle name="Note 2 2 2" xfId="55232" hidden="1"/>
    <cellStyle name="Note 2 2 2" xfId="55234" hidden="1"/>
    <cellStyle name="Note 2 2 2" xfId="55237" hidden="1"/>
    <cellStyle name="Note 2 2 2" xfId="55233" hidden="1"/>
    <cellStyle name="Note 2 2 2" xfId="55225" hidden="1"/>
    <cellStyle name="Note 2 2 2" xfId="55207" hidden="1"/>
    <cellStyle name="Note 2 2 2" xfId="55220" hidden="1"/>
    <cellStyle name="Note 2 2 2" xfId="55210" hidden="1"/>
    <cellStyle name="Note 2 2 2" xfId="55229" hidden="1"/>
    <cellStyle name="Note 2 2 2" xfId="55239" hidden="1"/>
    <cellStyle name="Note 2 2 2" xfId="55226" hidden="1"/>
    <cellStyle name="Note 2 2 2" xfId="55213" hidden="1"/>
    <cellStyle name="Note 2 2 2" xfId="55224" hidden="1"/>
    <cellStyle name="Note 2 2 2" xfId="55235" hidden="1"/>
    <cellStyle name="Note 2 2 2" xfId="55244" hidden="1"/>
    <cellStyle name="Note 2 2 2" xfId="55250" hidden="1"/>
    <cellStyle name="Note 2 2 2" xfId="55249" hidden="1"/>
    <cellStyle name="Note 2 2 2" xfId="55257" hidden="1"/>
    <cellStyle name="Note 2 2 2" xfId="55254" hidden="1"/>
    <cellStyle name="Note 2 2 2" xfId="55255" hidden="1"/>
    <cellStyle name="Note 2 2 2" xfId="55259" hidden="1"/>
    <cellStyle name="Note 2 2 2" xfId="55253" hidden="1"/>
    <cellStyle name="Note 2 2 2" xfId="55252" hidden="1"/>
    <cellStyle name="Note 2 2 2" xfId="55027" hidden="1"/>
    <cellStyle name="Note 2 2 2" xfId="54561" hidden="1"/>
    <cellStyle name="Note 2 2 2" xfId="54872" hidden="1"/>
    <cellStyle name="Note 2 2 2" xfId="54762" hidden="1"/>
    <cellStyle name="Note 2 2 2" xfId="54823" hidden="1"/>
    <cellStyle name="Note 2 2 2" xfId="54756" hidden="1"/>
    <cellStyle name="Note 2 2 2" xfId="54873" hidden="1"/>
    <cellStyle name="Note 2 2 2" xfId="55089" hidden="1"/>
    <cellStyle name="Note 2 2 2" xfId="54896" hidden="1"/>
    <cellStyle name="Note 2 2 2" xfId="54912" hidden="1"/>
    <cellStyle name="Note 2 2 2" xfId="54455" hidden="1"/>
    <cellStyle name="Note 2 2 2" xfId="54582" hidden="1"/>
    <cellStyle name="Note 2 2 2" xfId="55051" hidden="1"/>
    <cellStyle name="Note 2 2 2" xfId="54651" hidden="1"/>
    <cellStyle name="Note 2 2 2" xfId="54777" hidden="1"/>
    <cellStyle name="Note 2 2 2" xfId="54903" hidden="1"/>
    <cellStyle name="Note 2 2 2" xfId="54390" hidden="1"/>
    <cellStyle name="Note 2 2 2" xfId="55005" hidden="1"/>
    <cellStyle name="Note 2 2 2" xfId="54534" hidden="1"/>
    <cellStyle name="Note 2 2 2" xfId="54366" hidden="1"/>
    <cellStyle name="Note 2 2 2" xfId="55274" hidden="1"/>
    <cellStyle name="Note 2 2 2" xfId="55183" hidden="1"/>
    <cellStyle name="Note 2 2 2" xfId="54658" hidden="1"/>
    <cellStyle name="Note 2 2 2" xfId="55038" hidden="1"/>
    <cellStyle name="Note 2 2 2" xfId="55264" hidden="1"/>
    <cellStyle name="Note 2 2 2" xfId="54365" hidden="1"/>
    <cellStyle name="Note 2 2 2" xfId="54618" hidden="1"/>
    <cellStyle name="Note 2 2 2" xfId="54538" hidden="1"/>
    <cellStyle name="Note 2 2 2" xfId="54627" hidden="1"/>
    <cellStyle name="Note 2 2 2" xfId="55275" hidden="1"/>
    <cellStyle name="Note 2 2 2" xfId="55278" hidden="1"/>
    <cellStyle name="Note 2 2 2" xfId="55290" hidden="1"/>
    <cellStyle name="Note 2 2 2" xfId="55332" hidden="1"/>
    <cellStyle name="Note 2 2 2" xfId="55299" hidden="1"/>
    <cellStyle name="Note 2 2 2" xfId="55318" hidden="1"/>
    <cellStyle name="Note 2 2 2" xfId="55317" hidden="1"/>
    <cellStyle name="Note 2 2 2" xfId="55297" hidden="1"/>
    <cellStyle name="Note 2 2 2" xfId="55320" hidden="1"/>
    <cellStyle name="Note 2 2 2" xfId="55328" hidden="1"/>
    <cellStyle name="Note 2 2 2" xfId="55296" hidden="1"/>
    <cellStyle name="Note 2 2 2" xfId="55321" hidden="1"/>
    <cellStyle name="Note 2 2 2" xfId="55322" hidden="1"/>
    <cellStyle name="Note 2 2 2" xfId="55324" hidden="1"/>
    <cellStyle name="Note 2 2 2" xfId="55327" hidden="1"/>
    <cellStyle name="Note 2 2 2" xfId="55323" hidden="1"/>
    <cellStyle name="Note 2 2 2" xfId="55313" hidden="1"/>
    <cellStyle name="Note 2 2 2" xfId="55295" hidden="1"/>
    <cellStyle name="Note 2 2 2" xfId="55308" hidden="1"/>
    <cellStyle name="Note 2 2 2" xfId="55298" hidden="1"/>
    <cellStyle name="Note 2 2 2" xfId="55319" hidden="1"/>
    <cellStyle name="Note 2 2 2" xfId="55329" hidden="1"/>
    <cellStyle name="Note 2 2 2" xfId="55314" hidden="1"/>
    <cellStyle name="Note 2 2 2" xfId="55302" hidden="1"/>
    <cellStyle name="Note 2 2 2" xfId="55312" hidden="1"/>
    <cellStyle name="Note 2 2 2" xfId="55325" hidden="1"/>
    <cellStyle name="Note 2 2 2" xfId="55335" hidden="1"/>
    <cellStyle name="Note 2 2 2" xfId="55339" hidden="1"/>
    <cellStyle name="Note 2 2 2" xfId="55338" hidden="1"/>
    <cellStyle name="Note 2 2 2" xfId="55345" hidden="1"/>
    <cellStyle name="Note 2 2 2" xfId="55343" hidden="1"/>
    <cellStyle name="Note 2 2 2" xfId="55344" hidden="1"/>
    <cellStyle name="Note 2 2 2" xfId="55346" hidden="1"/>
    <cellStyle name="Note 2 2 2" xfId="55342" hidden="1"/>
    <cellStyle name="Note 2 2 2" xfId="55341" hidden="1"/>
    <cellStyle name="Note 2 2 2" xfId="54469" hidden="1"/>
    <cellStyle name="Note 2 2 2" xfId="54679" hidden="1"/>
    <cellStyle name="Note 2 2 2" xfId="54890" hidden="1"/>
    <cellStyle name="Note 2 2 2" xfId="54509" hidden="1"/>
    <cellStyle name="Note 2 2 2" xfId="54936" hidden="1"/>
    <cellStyle name="Note 2 2 2" xfId="54426" hidden="1"/>
    <cellStyle name="Note 2 2 2" xfId="55016" hidden="1"/>
    <cellStyle name="Note 2 2 2" xfId="54506" hidden="1"/>
    <cellStyle name="Note 2 2 2" xfId="54894" hidden="1"/>
    <cellStyle name="Note 2 2 2" xfId="54575" hidden="1"/>
    <cellStyle name="Note 2 2 2" xfId="54750" hidden="1"/>
    <cellStyle name="Note 2 2 2" xfId="54574" hidden="1"/>
    <cellStyle name="Note 2 2 2" xfId="54901" hidden="1"/>
    <cellStyle name="Note 2 2 2" xfId="54824" hidden="1"/>
    <cellStyle name="Note 2 2 2" xfId="54567" hidden="1"/>
    <cellStyle name="Note 2 2 2" xfId="54370" hidden="1"/>
    <cellStyle name="Note 2 2 2" xfId="55105" hidden="1"/>
    <cellStyle name="Note 2 2 2" xfId="54652" hidden="1"/>
    <cellStyle name="Note 2 2 2" xfId="55256" hidden="1"/>
    <cellStyle name="Note 2 2 2" xfId="54758" hidden="1"/>
    <cellStyle name="Note 2 2 2" xfId="55167" hidden="1"/>
    <cellStyle name="Note 2 2 2" xfId="54508" hidden="1"/>
    <cellStyle name="Note 2 2 2" xfId="54407" hidden="1"/>
    <cellStyle name="Note 2 2 2" xfId="55074" hidden="1"/>
    <cellStyle name="Note 2 2 2" xfId="54666" hidden="1"/>
    <cellStyle name="Note 2 2 2" xfId="54583" hidden="1"/>
    <cellStyle name="Note 2 2 2" xfId="54708" hidden="1"/>
    <cellStyle name="Note 2 2 2" xfId="54563" hidden="1"/>
    <cellStyle name="Note 2 2 2" xfId="54610" hidden="1"/>
    <cellStyle name="Note 2 2 2" xfId="54934" hidden="1"/>
    <cellStyle name="Note 2 2 2" xfId="54993" hidden="1"/>
    <cellStyle name="Note 2 2 2" xfId="54809" hidden="1"/>
    <cellStyle name="Note 2 2 2" xfId="55369" hidden="1"/>
    <cellStyle name="Note 2 2 2" xfId="55409" hidden="1"/>
    <cellStyle name="Note 2 2 2" xfId="55377" hidden="1"/>
    <cellStyle name="Note 2 2 2" xfId="55395" hidden="1"/>
    <cellStyle name="Note 2 2 2" xfId="55394" hidden="1"/>
    <cellStyle name="Note 2 2 2" xfId="55375" hidden="1"/>
    <cellStyle name="Note 2 2 2" xfId="55397" hidden="1"/>
    <cellStyle name="Note 2 2 2" xfId="55405" hidden="1"/>
    <cellStyle name="Note 2 2 2" xfId="55374" hidden="1"/>
    <cellStyle name="Note 2 2 2" xfId="55398" hidden="1"/>
    <cellStyle name="Note 2 2 2" xfId="55399" hidden="1"/>
    <cellStyle name="Note 2 2 2" xfId="55401" hidden="1"/>
    <cellStyle name="Note 2 2 2" xfId="55404" hidden="1"/>
    <cellStyle name="Note 2 2 2" xfId="55400" hidden="1"/>
    <cellStyle name="Note 2 2 2" xfId="55391" hidden="1"/>
    <cellStyle name="Note 2 2 2" xfId="55373" hidden="1"/>
    <cellStyle name="Note 2 2 2" xfId="55386" hidden="1"/>
    <cellStyle name="Note 2 2 2" xfId="55376" hidden="1"/>
    <cellStyle name="Note 2 2 2" xfId="55396" hidden="1"/>
    <cellStyle name="Note 2 2 2" xfId="55406" hidden="1"/>
    <cellStyle name="Note 2 2 2" xfId="55392" hidden="1"/>
    <cellStyle name="Note 2 2 2" xfId="55380" hidden="1"/>
    <cellStyle name="Note 2 2 2" xfId="55390" hidden="1"/>
    <cellStyle name="Note 2 2 2" xfId="55402" hidden="1"/>
    <cellStyle name="Note 2 2 2" xfId="55412" hidden="1"/>
    <cellStyle name="Note 2 2 2" xfId="55417" hidden="1"/>
    <cellStyle name="Note 2 2 2" xfId="55416" hidden="1"/>
    <cellStyle name="Note 2 2 2" xfId="55425" hidden="1"/>
    <cellStyle name="Note 2 2 2" xfId="55420" hidden="1"/>
    <cellStyle name="Note 2 2 2" xfId="55422" hidden="1"/>
    <cellStyle name="Note 2 2 2" xfId="55426" hidden="1"/>
    <cellStyle name="Note 2 2 2" xfId="55419" hidden="1"/>
    <cellStyle name="Note 2 2 2" xfId="55418" hidden="1"/>
    <cellStyle name="Note 2 2 2" xfId="55353" hidden="1"/>
    <cellStyle name="Note 2 2 2" xfId="55351" hidden="1"/>
    <cellStyle name="Note 2 2 2" xfId="55185" hidden="1"/>
    <cellStyle name="Note 2 2 2" xfId="54363" hidden="1"/>
    <cellStyle name="Note 2 2 2" xfId="54980" hidden="1"/>
    <cellStyle name="Note 2 2 2" xfId="54755" hidden="1"/>
    <cellStyle name="Note 2 2 2" xfId="55011" hidden="1"/>
    <cellStyle name="Note 2 2 2" xfId="55180" hidden="1"/>
    <cellStyle name="Note 2 2 2" xfId="54492" hidden="1"/>
    <cellStyle name="Note 2 2 2" xfId="54395" hidden="1"/>
    <cellStyle name="Note 2 2 2" xfId="54775" hidden="1"/>
    <cellStyle name="Note 2 2 2" xfId="55349" hidden="1"/>
    <cellStyle name="Note 2 2 2" xfId="54720" hidden="1"/>
    <cellStyle name="Note 2 2 2" xfId="55035" hidden="1"/>
    <cellStyle name="Note 2 2 2" xfId="54699" hidden="1"/>
    <cellStyle name="Note 2 2 2" xfId="54877" hidden="1"/>
    <cellStyle name="Note 2 2 2" xfId="54498" hidden="1"/>
    <cellStyle name="Note 2 2 2" xfId="54888" hidden="1"/>
    <cellStyle name="Note 2 2 2" xfId="54626" hidden="1"/>
    <cellStyle name="Note 2 2 2" xfId="54900" hidden="1"/>
    <cellStyle name="Note 2 2 2" xfId="54543" hidden="1"/>
    <cellStyle name="Note 2 2 2" xfId="55279" hidden="1"/>
    <cellStyle name="Note 2 2 2" xfId="54964" hidden="1"/>
    <cellStyle name="Note 2 2 2" xfId="54961" hidden="1"/>
    <cellStyle name="Note 2 2 2" xfId="54624" hidden="1"/>
    <cellStyle name="Note 2 2 2" xfId="54545" hidden="1"/>
    <cellStyle name="Note 2 2 2" xfId="54632" hidden="1"/>
    <cellStyle name="Note 2 2 2" xfId="54893" hidden="1"/>
    <cellStyle name="Note 2 2 2" xfId="55355" hidden="1"/>
    <cellStyle name="Note 2 2 2" xfId="54496" hidden="1"/>
    <cellStyle name="Note 2 2 2" xfId="54906" hidden="1"/>
    <cellStyle name="Note 2 2 2" xfId="55445" hidden="1"/>
    <cellStyle name="Note 2 2 2" xfId="55485" hidden="1"/>
    <cellStyle name="Note 2 2 2" xfId="55453" hidden="1"/>
    <cellStyle name="Note 2 2 2" xfId="55472" hidden="1"/>
    <cellStyle name="Note 2 2 2" xfId="55471" hidden="1"/>
    <cellStyle name="Note 2 2 2" xfId="55451" hidden="1"/>
    <cellStyle name="Note 2 2 2" xfId="55474" hidden="1"/>
    <cellStyle name="Note 2 2 2" xfId="55482" hidden="1"/>
    <cellStyle name="Note 2 2 2" xfId="55450" hidden="1"/>
    <cellStyle name="Note 2 2 2" xfId="55475" hidden="1"/>
    <cellStyle name="Note 2 2 2" xfId="55476" hidden="1"/>
    <cellStyle name="Note 2 2 2" xfId="55478" hidden="1"/>
    <cellStyle name="Note 2 2 2" xfId="55481" hidden="1"/>
    <cellStyle name="Note 2 2 2" xfId="55477" hidden="1"/>
    <cellStyle name="Note 2 2 2" xfId="55468" hidden="1"/>
    <cellStyle name="Note 2 2 2" xfId="55449" hidden="1"/>
    <cellStyle name="Note 2 2 2" xfId="55462" hidden="1"/>
    <cellStyle name="Note 2 2 2" xfId="55452" hidden="1"/>
    <cellStyle name="Note 2 2 2" xfId="55473" hidden="1"/>
    <cellStyle name="Note 2 2 2" xfId="55483" hidden="1"/>
    <cellStyle name="Note 2 2 2" xfId="55469" hidden="1"/>
    <cellStyle name="Note 2 2 2" xfId="55456" hidden="1"/>
    <cellStyle name="Note 2 2 2" xfId="55466" hidden="1"/>
    <cellStyle name="Note 2 2 2" xfId="55479" hidden="1"/>
    <cellStyle name="Note 2 2 2" xfId="55488" hidden="1"/>
    <cellStyle name="Note 2 2 2" xfId="55492" hidden="1"/>
    <cellStyle name="Note 2 2 2" xfId="55491" hidden="1"/>
    <cellStyle name="Note 2 2 2" xfId="55498" hidden="1"/>
    <cellStyle name="Note 2 2 2" xfId="55495" hidden="1"/>
    <cellStyle name="Note 2 2 2" xfId="55496" hidden="1"/>
    <cellStyle name="Note 2 2 2" xfId="55499" hidden="1"/>
    <cellStyle name="Note 2 2 2" xfId="55494" hidden="1"/>
    <cellStyle name="Note 2 2 2" xfId="55493" hidden="1"/>
    <cellStyle name="Note 2 2 2" xfId="54694" hidden="1"/>
    <cellStyle name="Note 2 2 2" xfId="54967" hidden="1"/>
    <cellStyle name="Note 2 2 2" xfId="55014" hidden="1"/>
    <cellStyle name="Note 2 2 2" xfId="55424" hidden="1"/>
    <cellStyle name="Note 2 2 2" xfId="54946" hidden="1"/>
    <cellStyle name="Note 2 2 2" xfId="54937" hidden="1"/>
    <cellStyle name="Note 2 2 2" xfId="54664" hidden="1"/>
    <cellStyle name="Note 2 2 2" xfId="55513" hidden="1"/>
    <cellStyle name="Note 2 2 2" xfId="55280" hidden="1"/>
    <cellStyle name="Note 2 2 2" xfId="54698" hidden="1"/>
    <cellStyle name="Note 2 2 2" xfId="54828" hidden="1"/>
    <cellStyle name="Note 2 2 2" xfId="55508" hidden="1"/>
    <cellStyle name="Note 2 2 2" xfId="54470" hidden="1"/>
    <cellStyle name="Note 2 2 2" xfId="54757" hidden="1"/>
    <cellStyle name="Note 2 2 2" xfId="55047" hidden="1"/>
    <cellStyle name="Note 2 2 2" xfId="54526" hidden="1"/>
    <cellStyle name="Note 2 2 2" xfId="54921" hidden="1"/>
    <cellStyle name="Note 2 2 2" xfId="54518" hidden="1"/>
    <cellStyle name="Note 2 2 2" xfId="55172" hidden="1"/>
    <cellStyle name="Note 2 2 2" xfId="54387" hidden="1"/>
    <cellStyle name="Note 2 2 2" xfId="54500" hidden="1"/>
    <cellStyle name="Note 2 2 2" xfId="54949" hidden="1"/>
    <cellStyle name="Note 2 2 2" xfId="54424" hidden="1"/>
    <cellStyle name="Note 2 2 2" xfId="54409" hidden="1"/>
    <cellStyle name="Note 2 2 2" xfId="55087" hidden="1"/>
    <cellStyle name="Note 2 2 2" xfId="54368" hidden="1"/>
    <cellStyle name="Note 2 2 2" xfId="54892" hidden="1"/>
    <cellStyle name="Note 2 2 2" xfId="55062" hidden="1"/>
    <cellStyle name="Note 2 2 2" xfId="54880" hidden="1"/>
    <cellStyle name="Note 2 2 2" xfId="54774" hidden="1"/>
    <cellStyle name="Note 2 2 2" xfId="54635" hidden="1"/>
    <cellStyle name="Note 2 2 2" xfId="54760" hidden="1"/>
    <cellStyle name="Note 2 2 2" xfId="55528" hidden="1"/>
    <cellStyle name="Note 2 2 2" xfId="55571" hidden="1"/>
    <cellStyle name="Note 2 2 2" xfId="55536" hidden="1"/>
    <cellStyle name="Note 2 2 2" xfId="55555" hidden="1"/>
    <cellStyle name="Note 2 2 2" xfId="55554" hidden="1"/>
    <cellStyle name="Note 2 2 2" xfId="55534" hidden="1"/>
    <cellStyle name="Note 2 2 2" xfId="55558" hidden="1"/>
    <cellStyle name="Note 2 2 2" xfId="55567" hidden="1"/>
    <cellStyle name="Note 2 2 2" xfId="55533" hidden="1"/>
    <cellStyle name="Note 2 2 2" xfId="55559" hidden="1"/>
    <cellStyle name="Note 2 2 2" xfId="55560" hidden="1"/>
    <cellStyle name="Note 2 2 2" xfId="55562" hidden="1"/>
    <cellStyle name="Note 2 2 2" xfId="55566" hidden="1"/>
    <cellStyle name="Note 2 2 2" xfId="55561" hidden="1"/>
    <cellStyle name="Note 2 2 2" xfId="55551" hidden="1"/>
    <cellStyle name="Note 2 2 2" xfId="55532" hidden="1"/>
    <cellStyle name="Note 2 2 2" xfId="55546" hidden="1"/>
    <cellStyle name="Note 2 2 2" xfId="55535" hidden="1"/>
    <cellStyle name="Note 2 2 2" xfId="55556" hidden="1"/>
    <cellStyle name="Note 2 2 2" xfId="55568" hidden="1"/>
    <cellStyle name="Note 2 2 2" xfId="55552" hidden="1"/>
    <cellStyle name="Note 2 2 2" xfId="55539" hidden="1"/>
    <cellStyle name="Note 2 2 2" xfId="55550" hidden="1"/>
    <cellStyle name="Note 2 2 2" xfId="55564" hidden="1"/>
    <cellStyle name="Note 2 2 2" xfId="55574" hidden="1"/>
    <cellStyle name="Note 2 2 2" xfId="55579" hidden="1"/>
    <cellStyle name="Note 2 2 2" xfId="55578" hidden="1"/>
    <cellStyle name="Note 2 2 2" xfId="55585" hidden="1"/>
    <cellStyle name="Note 2 2 2" xfId="55582" hidden="1"/>
    <cellStyle name="Note 2 2 2" xfId="55583" hidden="1"/>
    <cellStyle name="Note 2 2 2" xfId="55586" hidden="1"/>
    <cellStyle name="Note 2 2 2" xfId="55581" hidden="1"/>
    <cellStyle name="Note 2 2 2" xfId="55580" hidden="1"/>
    <cellStyle name="Note 2 2 2" xfId="55008" hidden="1"/>
    <cellStyle name="Note 2 2 2" xfId="55596" hidden="1"/>
    <cellStyle name="Note 2 2 2" xfId="54707" hidden="1"/>
    <cellStyle name="Note 2 2 2" xfId="54474" hidden="1"/>
    <cellStyle name="Note 2 2 2" xfId="54485" hidden="1"/>
    <cellStyle name="Note 2 2 2" xfId="54831" hidden="1"/>
    <cellStyle name="Note 2 2 2" xfId="54962" hidden="1"/>
    <cellStyle name="Note 2 2 2" xfId="54643" hidden="1"/>
    <cellStyle name="Note 2 2 2" xfId="54765" hidden="1"/>
    <cellStyle name="Note 2 2 2" xfId="54868" hidden="1"/>
    <cellStyle name="Note 2 2 2" xfId="54569" hidden="1"/>
    <cellStyle name="Note 2 2 2" xfId="54907" hidden="1"/>
    <cellStyle name="Note 2 2 2" xfId="54514" hidden="1"/>
    <cellStyle name="Note 2 2 2" xfId="54693" hidden="1"/>
    <cellStyle name="Note 2 2 2" xfId="55013" hidden="1"/>
    <cellStyle name="Note 2 2 2" xfId="55282" hidden="1"/>
    <cellStyle name="Note 2 2 2" xfId="54427" hidden="1"/>
    <cellStyle name="Note 2 2 2" xfId="54748" hidden="1"/>
    <cellStyle name="Note 2 2 2" xfId="54516" hidden="1"/>
    <cellStyle name="Note 2 2 2" xfId="55161" hidden="1"/>
    <cellStyle name="Note 2 2 2" xfId="54623" hidden="1"/>
    <cellStyle name="Note 2 2 2" xfId="54957" hidden="1"/>
    <cellStyle name="Note 2 2 2" xfId="54472" hidden="1"/>
    <cellStyle name="Note 2 2 2" xfId="54749" hidden="1"/>
    <cellStyle name="Note 2 2 2" xfId="54398" hidden="1"/>
    <cellStyle name="Note 2 2 2" xfId="54451" hidden="1"/>
    <cellStyle name="Note 2 2 2" xfId="55033" hidden="1"/>
    <cellStyle name="Note 2 2 2" xfId="54951" hidden="1"/>
    <cellStyle name="Note 2 2 2" xfId="54483" hidden="1"/>
    <cellStyle name="Note 2 2 2" xfId="55189" hidden="1"/>
    <cellStyle name="Note 2 2 2" xfId="55599" hidden="1"/>
    <cellStyle name="Note 2 2 2" xfId="55614" hidden="1"/>
    <cellStyle name="Note 2 2 2" xfId="55651" hidden="1"/>
    <cellStyle name="Note 2 2 2" xfId="55622" hidden="1"/>
    <cellStyle name="Note 2 2 2" xfId="55638" hidden="1"/>
    <cellStyle name="Note 2 2 2" xfId="55637" hidden="1"/>
    <cellStyle name="Note 2 2 2" xfId="55620" hidden="1"/>
    <cellStyle name="Note 2 2 2" xfId="55640" hidden="1"/>
    <cellStyle name="Note 2 2 2" xfId="55648" hidden="1"/>
    <cellStyle name="Note 2 2 2" xfId="55619" hidden="1"/>
    <cellStyle name="Note 2 2 2" xfId="55641" hidden="1"/>
    <cellStyle name="Note 2 2 2" xfId="55642" hidden="1"/>
    <cellStyle name="Note 2 2 2" xfId="55644" hidden="1"/>
    <cellStyle name="Note 2 2 2" xfId="55647" hidden="1"/>
    <cellStyle name="Note 2 2 2" xfId="55643" hidden="1"/>
    <cellStyle name="Note 2 2 2" xfId="55635" hidden="1"/>
    <cellStyle name="Note 2 2 2" xfId="55618" hidden="1"/>
    <cellStyle name="Note 2 2 2" xfId="55630" hidden="1"/>
    <cellStyle name="Note 2 2 2" xfId="55621" hidden="1"/>
    <cellStyle name="Note 2 2 2" xfId="55639" hidden="1"/>
    <cellStyle name="Note 2 2 2" xfId="55649" hidden="1"/>
    <cellStyle name="Note 2 2 2" xfId="55636" hidden="1"/>
    <cellStyle name="Note 2 2 2" xfId="55624" hidden="1"/>
    <cellStyle name="Note 2 2 2" xfId="55634" hidden="1"/>
    <cellStyle name="Note 2 2 2" xfId="55645" hidden="1"/>
    <cellStyle name="Note 2 2 2" xfId="55654" hidden="1"/>
    <cellStyle name="Note 2 2 2" xfId="55658" hidden="1"/>
    <cellStyle name="Note 2 2 2" xfId="55657" hidden="1"/>
    <cellStyle name="Note 2 2 2" xfId="55665" hidden="1"/>
    <cellStyle name="Note 2 2 2" xfId="55661" hidden="1"/>
    <cellStyle name="Note 2 2 2" xfId="55663" hidden="1"/>
    <cellStyle name="Note 2 2 2" xfId="55666" hidden="1"/>
    <cellStyle name="Note 2 2 2" xfId="55660" hidden="1"/>
    <cellStyle name="Note 2 2 2" xfId="55659" hidden="1"/>
    <cellStyle name="Note 2 2 2" xfId="54837" hidden="1"/>
    <cellStyle name="Note 2 2 2" xfId="55431" hidden="1"/>
    <cellStyle name="Note 2 2 2" xfId="54852" hidden="1"/>
    <cellStyle name="Note 2 2 2" xfId="54438" hidden="1"/>
    <cellStyle name="Note 2 2 2" xfId="54862" hidden="1"/>
    <cellStyle name="Note 2 2 2" xfId="55007" hidden="1"/>
    <cellStyle name="Note 2 2 2" xfId="54724" hidden="1"/>
    <cellStyle name="Note 2 2 2" xfId="54941" hidden="1"/>
    <cellStyle name="Note 2 2 2" xfId="54678" hidden="1"/>
    <cellStyle name="Note 2 2 2" xfId="54806" hidden="1"/>
    <cellStyle name="Note 2 2 2" xfId="55360" hidden="1"/>
    <cellStyle name="Note 2 2 2" xfId="55182" hidden="1"/>
    <cellStyle name="Note 2 2 2" xfId="54588" hidden="1"/>
    <cellStyle name="Note 2 2 2" xfId="55500" hidden="1"/>
    <cellStyle name="Note 2 2 2" xfId="54505" hidden="1"/>
    <cellStyle name="Note 2 2 2" xfId="55542" hidden="1"/>
    <cellStyle name="Note 2 2 2" xfId="54495" hidden="1"/>
    <cellStyle name="Note 2 2 2" xfId="54751" hidden="1"/>
    <cellStyle name="Note 2 2 2" xfId="55504" hidden="1"/>
    <cellStyle name="Note 2 2 2" xfId="54580" hidden="1"/>
    <cellStyle name="Note 2 2 2" xfId="54743" hidden="1"/>
    <cellStyle name="Note 2 2 2" xfId="54408" hidden="1"/>
    <cellStyle name="Note 2 2 2" xfId="54650" hidden="1"/>
    <cellStyle name="Note 2 2 2" xfId="54476" hidden="1"/>
    <cellStyle name="Note 2 2 2" xfId="54662" hidden="1"/>
    <cellStyle name="Note 2 2 2" xfId="54902" hidden="1"/>
    <cellStyle name="Note 2 2 2" xfId="55260" hidden="1"/>
    <cellStyle name="Note 2 2 2" xfId="54869" hidden="1"/>
    <cellStyle name="Note 2 2 2" xfId="54968" hidden="1"/>
    <cellStyle name="Note 2 2 2" xfId="55009" hidden="1"/>
    <cellStyle name="Note 2 2 2" xfId="54435" hidden="1"/>
    <cellStyle name="Note 2 2 2" xfId="55671" hidden="1"/>
    <cellStyle name="Note 2 2 2" xfId="55679" hidden="1"/>
    <cellStyle name="Note 2 2 2" xfId="55713" hidden="1"/>
    <cellStyle name="Note 2 2 2" xfId="55687" hidden="1"/>
    <cellStyle name="Note 2 2 2" xfId="55700" hidden="1"/>
    <cellStyle name="Note 2 2 2" xfId="55699" hidden="1"/>
    <cellStyle name="Note 2 2 2" xfId="55685" hidden="1"/>
    <cellStyle name="Note 2 2 2" xfId="55702" hidden="1"/>
    <cellStyle name="Note 2 2 2" xfId="55710" hidden="1"/>
    <cellStyle name="Note 2 2 2" xfId="55684" hidden="1"/>
    <cellStyle name="Note 2 2 2" xfId="55703" hidden="1"/>
    <cellStyle name="Note 2 2 2" xfId="55704" hidden="1"/>
    <cellStyle name="Note 2 2 2" xfId="55706" hidden="1"/>
    <cellStyle name="Note 2 2 2" xfId="55709" hidden="1"/>
    <cellStyle name="Note 2 2 2" xfId="55705" hidden="1"/>
    <cellStyle name="Note 2 2 2" xfId="55697" hidden="1"/>
    <cellStyle name="Note 2 2 2" xfId="55683" hidden="1"/>
    <cellStyle name="Note 2 2 2" xfId="55693" hidden="1"/>
    <cellStyle name="Note 2 2 2" xfId="55686" hidden="1"/>
    <cellStyle name="Note 2 2 2" xfId="55701" hidden="1"/>
    <cellStyle name="Note 2 2 2" xfId="55711" hidden="1"/>
    <cellStyle name="Note 2 2 2" xfId="55698" hidden="1"/>
    <cellStyle name="Note 2 2 2" xfId="55689" hidden="1"/>
    <cellStyle name="Note 2 2 2" xfId="55696" hidden="1"/>
    <cellStyle name="Note 2 2 2" xfId="55707" hidden="1"/>
    <cellStyle name="Note 2 2 2" xfId="55716" hidden="1"/>
    <cellStyle name="Note 2 2 2" xfId="55720" hidden="1"/>
    <cellStyle name="Note 2 2 2" xfId="55719" hidden="1"/>
    <cellStyle name="Note 2 2 2" xfId="55725" hidden="1"/>
    <cellStyle name="Note 2 2 2" xfId="55723" hidden="1"/>
    <cellStyle name="Note 2 2 2" xfId="55724" hidden="1"/>
    <cellStyle name="Note 2 2 2" xfId="55726" hidden="1"/>
    <cellStyle name="Note 2 2 2" xfId="55722" hidden="1"/>
    <cellStyle name="Note 2 2 2" xfId="55721" hidden="1"/>
    <cellStyle name="Note 2 2 2" xfId="51550" hidden="1"/>
    <cellStyle name="Note 2 2 2" xfId="54473" hidden="1"/>
    <cellStyle name="Note 2 2 2" xfId="31467" hidden="1"/>
    <cellStyle name="Note 2 2 2" xfId="28529" hidden="1"/>
    <cellStyle name="Note 2 2 2" xfId="32953" hidden="1"/>
    <cellStyle name="Note 2 2 2" xfId="32226" hidden="1"/>
    <cellStyle name="Note 2 2 2" xfId="51552" hidden="1"/>
    <cellStyle name="Note 2 2 2" xfId="52954" hidden="1"/>
    <cellStyle name="Note 2 2 2" xfId="22765" hidden="1"/>
    <cellStyle name="Note 2 2 2" xfId="7216" hidden="1"/>
    <cellStyle name="Note 2 2 2" xfId="34393" hidden="1"/>
    <cellStyle name="Note 2 2 2" xfId="50117" hidden="1"/>
    <cellStyle name="Note 2 2 2" xfId="40149" hidden="1"/>
    <cellStyle name="Note 2 2 2" xfId="24358" hidden="1"/>
    <cellStyle name="Note 2 2 2" xfId="43056" hidden="1"/>
    <cellStyle name="Note 2 2 2" xfId="43034" hidden="1"/>
    <cellStyle name="Note 2 2 2" xfId="6628" hidden="1"/>
    <cellStyle name="Note 2 2 2" xfId="22535" hidden="1"/>
    <cellStyle name="Note 2 2 2" xfId="47296" hidden="1"/>
    <cellStyle name="Note 2 2 2" xfId="50141" hidden="1"/>
    <cellStyle name="Note 2 2 2" xfId="7231" hidden="1"/>
    <cellStyle name="Note 2 2 2" xfId="47827" hidden="1"/>
    <cellStyle name="Note 2 2 2" xfId="47294" hidden="1"/>
    <cellStyle name="Note 2 2 2" xfId="37331" hidden="1"/>
    <cellStyle name="Note 2 2 2" xfId="41691" hidden="1"/>
    <cellStyle name="Note 2 2 2" xfId="44493" hidden="1"/>
    <cellStyle name="Note 2 2 2" xfId="30013" hidden="1"/>
    <cellStyle name="Note 2 2 2" xfId="15158" hidden="1"/>
    <cellStyle name="Note 2 2 2" xfId="50159" hidden="1"/>
    <cellStyle name="Note 2 2 2" xfId="7700" hidden="1"/>
    <cellStyle name="Note 2 2 2" xfId="31695" hidden="1"/>
    <cellStyle name="Note 2 2 2" xfId="43057" hidden="1"/>
    <cellStyle name="Note 2 2 2" xfId="23090" hidden="1"/>
    <cellStyle name="Note 2 2 2" xfId="7780" hidden="1"/>
    <cellStyle name="Note 2 2 2" xfId="6900" hidden="1"/>
    <cellStyle name="Note 2 2 2" xfId="51863" hidden="1"/>
    <cellStyle name="Note 2 2 2" xfId="40118" hidden="1"/>
    <cellStyle name="Note 2 2 2" xfId="16685" hidden="1"/>
    <cellStyle name="Note 2 2 2" xfId="33998" hidden="1"/>
    <cellStyle name="Note 2 2 2" xfId="50148" hidden="1"/>
    <cellStyle name="Note 2 2 2" xfId="40182" hidden="1"/>
    <cellStyle name="Note 2 2 2" xfId="31444" hidden="1"/>
    <cellStyle name="Note 2 2 2" xfId="50158" hidden="1"/>
    <cellStyle name="Note 2 2 2" xfId="6755" hidden="1"/>
    <cellStyle name="Note 2 2 2" xfId="44489" hidden="1"/>
    <cellStyle name="Note 2 2 2" xfId="38748" hidden="1"/>
    <cellStyle name="Note 2 2 2" xfId="49018" hidden="1"/>
    <cellStyle name="Note 2 2 2" xfId="45876" hidden="1"/>
    <cellStyle name="Note 2 2 2" xfId="14731" hidden="1"/>
    <cellStyle name="Note 2 2 2" xfId="33100" hidden="1"/>
    <cellStyle name="Note 2 2 2" xfId="51560" hidden="1"/>
    <cellStyle name="Note 2 2 2" xfId="50119" hidden="1"/>
    <cellStyle name="Note 2 2 2" xfId="52939" hidden="1"/>
    <cellStyle name="Note 2 2 2" xfId="40409" hidden="1"/>
    <cellStyle name="Note 2 2 2" xfId="32998" hidden="1"/>
    <cellStyle name="Note 2 2 2" xfId="5912" hidden="1"/>
    <cellStyle name="Note 2 2 2" xfId="27069" hidden="1"/>
    <cellStyle name="Note 2 2 2" xfId="39808" hidden="1"/>
    <cellStyle name="Note 2 2 2" xfId="6694" hidden="1"/>
    <cellStyle name="Note 2 2 2" xfId="30003" hidden="1"/>
    <cellStyle name="Note 2 2 2" xfId="34416" hidden="1"/>
    <cellStyle name="Note 2 2 2" xfId="8336" hidden="1"/>
    <cellStyle name="Note 2 2 2" xfId="50391" hidden="1"/>
    <cellStyle name="Note 2 2 2" xfId="31536" hidden="1"/>
    <cellStyle name="Note 2 2 2" xfId="6869" hidden="1"/>
    <cellStyle name="Note 2 2 2" xfId="56047" hidden="1"/>
    <cellStyle name="Note 2 2 2" xfId="56193" hidden="1"/>
    <cellStyle name="Note 2 2 2" xfId="56198" hidden="1"/>
    <cellStyle name="Note 2 2 2" xfId="56199" hidden="1"/>
    <cellStyle name="Note 2 2 2" xfId="56215" hidden="1"/>
    <cellStyle name="Note 2 2 2" xfId="56201" hidden="1"/>
    <cellStyle name="Note 2 2 2" xfId="56202" hidden="1"/>
    <cellStyle name="Note 2 2 2" xfId="56208" hidden="1"/>
    <cellStyle name="Note 2 2 2" xfId="56394" hidden="1"/>
    <cellStyle name="Note 2 2 2" xfId="56430" hidden="1"/>
    <cellStyle name="Note 2 2 2" xfId="56235" hidden="1"/>
    <cellStyle name="Note 2 2 2" xfId="56221" hidden="1"/>
    <cellStyle name="Note 2 2 2" xfId="56225" hidden="1"/>
    <cellStyle name="Note 2 2 2" xfId="56432" hidden="1"/>
    <cellStyle name="Note 2 2 2" xfId="56217" hidden="1"/>
    <cellStyle name="Note 2 2 2" xfId="56424" hidden="1"/>
    <cellStyle name="Note 2 2 2" xfId="56427" hidden="1"/>
    <cellStyle name="Note 2 2 2" xfId="56226" hidden="1"/>
    <cellStyle name="Note 2 2 2" xfId="56220" hidden="1"/>
    <cellStyle name="Note 2 2 2" xfId="56448" hidden="1"/>
    <cellStyle name="Note 2 2 2" xfId="56453" hidden="1"/>
    <cellStyle name="Note 2 2 2" xfId="56450" hidden="1"/>
    <cellStyle name="Note 2 2 2" xfId="56451" hidden="1"/>
    <cellStyle name="Note 2 2 2" xfId="56445" hidden="1"/>
    <cellStyle name="Note 2 2 2" xfId="56440" hidden="1"/>
    <cellStyle name="Note 2 2 2" xfId="56447" hidden="1"/>
    <cellStyle name="Note 2 2 2" xfId="56443" hidden="1"/>
    <cellStyle name="Note 2 2 2" xfId="56439" hidden="1"/>
    <cellStyle name="Note 2 2 2" xfId="56452" hidden="1"/>
    <cellStyle name="Note 2 2 2" xfId="56454" hidden="1"/>
    <cellStyle name="Note 2 2 2" xfId="56458" hidden="1"/>
    <cellStyle name="Note 2 2 2" xfId="56473" hidden="1"/>
    <cellStyle name="Note 2 2 2" xfId="56514" hidden="1"/>
    <cellStyle name="Note 2 2 2" xfId="56482" hidden="1"/>
    <cellStyle name="Note 2 2 2" xfId="56501" hidden="1"/>
    <cellStyle name="Note 2 2 2" xfId="56500" hidden="1"/>
    <cellStyle name="Note 2 2 2" xfId="56480" hidden="1"/>
    <cellStyle name="Note 2 2 2" xfId="56503" hidden="1"/>
    <cellStyle name="Note 2 2 2" xfId="56511" hidden="1"/>
    <cellStyle name="Note 2 2 2" xfId="56479" hidden="1"/>
    <cellStyle name="Note 2 2 2" xfId="56504" hidden="1"/>
    <cellStyle name="Note 2 2 2" xfId="56505" hidden="1"/>
    <cellStyle name="Note 2 2 2" xfId="56507" hidden="1"/>
    <cellStyle name="Note 2 2 2" xfId="56510" hidden="1"/>
    <cellStyle name="Note 2 2 2" xfId="56506" hidden="1"/>
    <cellStyle name="Note 2 2 2" xfId="56498" hidden="1"/>
    <cellStyle name="Note 2 2 2" xfId="56478" hidden="1"/>
    <cellStyle name="Note 2 2 2" xfId="56492" hidden="1"/>
    <cellStyle name="Note 2 2 2" xfId="56481" hidden="1"/>
    <cellStyle name="Note 2 2 2" xfId="56502" hidden="1"/>
    <cellStyle name="Note 2 2 2" xfId="56512" hidden="1"/>
    <cellStyle name="Note 2 2 2" xfId="56499" hidden="1"/>
    <cellStyle name="Note 2 2 2" xfId="56485" hidden="1"/>
    <cellStyle name="Note 2 2 2" xfId="56496" hidden="1"/>
    <cellStyle name="Note 2 2 2" xfId="56508" hidden="1"/>
    <cellStyle name="Note 2 2 2" xfId="56517" hidden="1"/>
    <cellStyle name="Note 2 2 2" xfId="56522" hidden="1"/>
    <cellStyle name="Note 2 2 2" xfId="56521" hidden="1"/>
    <cellStyle name="Note 2 2 2" xfId="56529" hidden="1"/>
    <cellStyle name="Note 2 2 2" xfId="56525" hidden="1"/>
    <cellStyle name="Note 2 2 2" xfId="56526" hidden="1"/>
    <cellStyle name="Note 2 2 2" xfId="56530" hidden="1"/>
    <cellStyle name="Note 2 2 2" xfId="56524" hidden="1"/>
    <cellStyle name="Note 2 2 2" xfId="56523" hidden="1"/>
    <cellStyle name="Note 2 2 2" xfId="56044" hidden="1"/>
    <cellStyle name="Note 2 2 2" xfId="56359" hidden="1"/>
    <cellStyle name="Note 2 2 2" xfId="56327" hidden="1"/>
    <cellStyle name="Note 2 2 2" xfId="56561" hidden="1"/>
    <cellStyle name="Note 2 2 2" xfId="56546" hidden="1"/>
    <cellStyle name="Note 2 2 2" xfId="55809" hidden="1"/>
    <cellStyle name="Note 2 2 2" xfId="56463" hidden="1"/>
    <cellStyle name="Note 2 2 2" xfId="56326" hidden="1"/>
    <cellStyle name="Note 2 2 2" xfId="55796" hidden="1"/>
    <cellStyle name="Note 2 2 2" xfId="56055" hidden="1"/>
    <cellStyle name="Note 2 2 2" xfId="56303" hidden="1"/>
    <cellStyle name="Note 2 2 2" xfId="56022" hidden="1"/>
    <cellStyle name="Note 2 2 2" xfId="55804" hidden="1"/>
    <cellStyle name="Note 2 2 2" xfId="37279" hidden="1"/>
    <cellStyle name="Note 2 2 2" xfId="55871" hidden="1"/>
    <cellStyle name="Note 2 2 2" xfId="55806" hidden="1"/>
    <cellStyle name="Note 2 2 2" xfId="55874" hidden="1"/>
    <cellStyle name="Note 2 2 2" xfId="56304" hidden="1"/>
    <cellStyle name="Note 2 2 2" xfId="56085" hidden="1"/>
    <cellStyle name="Note 2 2 2" xfId="55794" hidden="1"/>
    <cellStyle name="Note 2 2 2" xfId="55864" hidden="1"/>
    <cellStyle name="Note 2 2 2" xfId="56296" hidden="1"/>
    <cellStyle name="Note 2 2 2" xfId="55862" hidden="1"/>
    <cellStyle name="Note 2 2 2" xfId="56297" hidden="1"/>
    <cellStyle name="Note 2 2 2" xfId="56299" hidden="1"/>
    <cellStyle name="Note 2 2 2" xfId="55867" hidden="1"/>
    <cellStyle name="Note 2 2 2" xfId="55865" hidden="1"/>
    <cellStyle name="Note 2 2 2" xfId="56300" hidden="1"/>
    <cellStyle name="Note 2 2 2" xfId="55818" hidden="1"/>
    <cellStyle name="Note 2 2 2" xfId="55863" hidden="1"/>
    <cellStyle name="Note 2 2 2" xfId="55860" hidden="1"/>
    <cellStyle name="Note 2 2 2" xfId="54321" hidden="1"/>
    <cellStyle name="Note 2 2 2" xfId="56576" hidden="1"/>
    <cellStyle name="Note 2 2 2" xfId="56614" hidden="1"/>
    <cellStyle name="Note 2 2 2" xfId="56584" hidden="1"/>
    <cellStyle name="Note 2 2 2" xfId="56601" hidden="1"/>
    <cellStyle name="Note 2 2 2" xfId="56600" hidden="1"/>
    <cellStyle name="Note 2 2 2" xfId="56582" hidden="1"/>
    <cellStyle name="Note 2 2 2" xfId="56603" hidden="1"/>
    <cellStyle name="Note 2 2 2" xfId="56611" hidden="1"/>
    <cellStyle name="Note 2 2 2" xfId="56581" hidden="1"/>
    <cellStyle name="Note 2 2 2" xfId="56604" hidden="1"/>
    <cellStyle name="Note 2 2 2" xfId="56605" hidden="1"/>
    <cellStyle name="Note 2 2 2" xfId="56607" hidden="1"/>
    <cellStyle name="Note 2 2 2" xfId="56610" hidden="1"/>
    <cellStyle name="Note 2 2 2" xfId="56606" hidden="1"/>
    <cellStyle name="Note 2 2 2" xfId="56598" hidden="1"/>
    <cellStyle name="Note 2 2 2" xfId="56580" hidden="1"/>
    <cellStyle name="Note 2 2 2" xfId="56593" hidden="1"/>
    <cellStyle name="Note 2 2 2" xfId="56583" hidden="1"/>
    <cellStyle name="Note 2 2 2" xfId="56602" hidden="1"/>
    <cellStyle name="Note 2 2 2" xfId="56612" hidden="1"/>
    <cellStyle name="Note 2 2 2" xfId="56599" hidden="1"/>
    <cellStyle name="Note 2 2 2" xfId="56586" hidden="1"/>
    <cellStyle name="Note 2 2 2" xfId="56597" hidden="1"/>
    <cellStyle name="Note 2 2 2" xfId="56608" hidden="1"/>
    <cellStyle name="Note 2 2 2" xfId="56617" hidden="1"/>
    <cellStyle name="Note 2 2 2" xfId="56623" hidden="1"/>
    <cellStyle name="Note 2 2 2" xfId="56622" hidden="1"/>
    <cellStyle name="Note 2 2 2" xfId="56630" hidden="1"/>
    <cellStyle name="Note 2 2 2" xfId="56627" hidden="1"/>
    <cellStyle name="Note 2 2 2" xfId="56628" hidden="1"/>
    <cellStyle name="Note 2 2 2" xfId="56632" hidden="1"/>
    <cellStyle name="Note 2 2 2" xfId="56626" hidden="1"/>
    <cellStyle name="Note 2 2 2" xfId="56625" hidden="1"/>
    <cellStyle name="Note 2 2 2" xfId="56399" hidden="1"/>
    <cellStyle name="Note 2 2 2" xfId="55934" hidden="1"/>
    <cellStyle name="Note 2 2 2" xfId="56244" hidden="1"/>
    <cellStyle name="Note 2 2 2" xfId="56134" hidden="1"/>
    <cellStyle name="Note 2 2 2" xfId="56196" hidden="1"/>
    <cellStyle name="Note 2 2 2" xfId="56128" hidden="1"/>
    <cellStyle name="Note 2 2 2" xfId="56245" hidden="1"/>
    <cellStyle name="Note 2 2 2" xfId="56461" hidden="1"/>
    <cellStyle name="Note 2 2 2" xfId="56268" hidden="1"/>
    <cellStyle name="Note 2 2 2" xfId="56284" hidden="1"/>
    <cellStyle name="Note 2 2 2" xfId="55830" hidden="1"/>
    <cellStyle name="Note 2 2 2" xfId="55955" hidden="1"/>
    <cellStyle name="Note 2 2 2" xfId="56423" hidden="1"/>
    <cellStyle name="Note 2 2 2" xfId="56024" hidden="1"/>
    <cellStyle name="Note 2 2 2" xfId="56149" hidden="1"/>
    <cellStyle name="Note 2 2 2" xfId="56275" hidden="1"/>
    <cellStyle name="Note 2 2 2" xfId="55765" hidden="1"/>
    <cellStyle name="Note 2 2 2" xfId="56377" hidden="1"/>
    <cellStyle name="Note 2 2 2" xfId="55907" hidden="1"/>
    <cellStyle name="Note 2 2 2" xfId="55741" hidden="1"/>
    <cellStyle name="Note 2 2 2" xfId="56647" hidden="1"/>
    <cellStyle name="Note 2 2 2" xfId="56556" hidden="1"/>
    <cellStyle name="Note 2 2 2" xfId="56031" hidden="1"/>
    <cellStyle name="Note 2 2 2" xfId="56410" hidden="1"/>
    <cellStyle name="Note 2 2 2" xfId="56637" hidden="1"/>
    <cellStyle name="Note 2 2 2" xfId="55740" hidden="1"/>
    <cellStyle name="Note 2 2 2" xfId="55991" hidden="1"/>
    <cellStyle name="Note 2 2 2" xfId="55911" hidden="1"/>
    <cellStyle name="Note 2 2 2" xfId="56000" hidden="1"/>
    <cellStyle name="Note 2 2 2" xfId="56648" hidden="1"/>
    <cellStyle name="Note 2 2 2" xfId="56652" hidden="1"/>
    <cellStyle name="Note 2 2 2" xfId="56664" hidden="1"/>
    <cellStyle name="Note 2 2 2" xfId="56706" hidden="1"/>
    <cellStyle name="Note 2 2 2" xfId="56673" hidden="1"/>
    <cellStyle name="Note 2 2 2" xfId="56692" hidden="1"/>
    <cellStyle name="Note 2 2 2" xfId="56691" hidden="1"/>
    <cellStyle name="Note 2 2 2" xfId="56671" hidden="1"/>
    <cellStyle name="Note 2 2 2" xfId="56694" hidden="1"/>
    <cellStyle name="Note 2 2 2" xfId="56702" hidden="1"/>
    <cellStyle name="Note 2 2 2" xfId="56670" hidden="1"/>
    <cellStyle name="Note 2 2 2" xfId="56695" hidden="1"/>
    <cellStyle name="Note 2 2 2" xfId="56696" hidden="1"/>
    <cellStyle name="Note 2 2 2" xfId="56698" hidden="1"/>
    <cellStyle name="Note 2 2 2" xfId="56701" hidden="1"/>
    <cellStyle name="Note 2 2 2" xfId="56697" hidden="1"/>
    <cellStyle name="Note 2 2 2" xfId="56687" hidden="1"/>
    <cellStyle name="Note 2 2 2" xfId="56669" hidden="1"/>
    <cellStyle name="Note 2 2 2" xfId="56682" hidden="1"/>
    <cellStyle name="Note 2 2 2" xfId="56672" hidden="1"/>
    <cellStyle name="Note 2 2 2" xfId="56693" hidden="1"/>
    <cellStyle name="Note 2 2 2" xfId="56703" hidden="1"/>
    <cellStyle name="Note 2 2 2" xfId="56688" hidden="1"/>
    <cellStyle name="Note 2 2 2" xfId="56676" hidden="1"/>
    <cellStyle name="Note 2 2 2" xfId="56686" hidden="1"/>
    <cellStyle name="Note 2 2 2" xfId="56699" hidden="1"/>
    <cellStyle name="Note 2 2 2" xfId="56709" hidden="1"/>
    <cellStyle name="Note 2 2 2" xfId="56713" hidden="1"/>
    <cellStyle name="Note 2 2 2" xfId="56712" hidden="1"/>
    <cellStyle name="Note 2 2 2" xfId="56719" hidden="1"/>
    <cellStyle name="Note 2 2 2" xfId="56717" hidden="1"/>
    <cellStyle name="Note 2 2 2" xfId="56718" hidden="1"/>
    <cellStyle name="Note 2 2 2" xfId="56720" hidden="1"/>
    <cellStyle name="Note 2 2 2" xfId="56716" hidden="1"/>
    <cellStyle name="Note 2 2 2" xfId="56715" hidden="1"/>
    <cellStyle name="Note 2 2 2" xfId="55844" hidden="1"/>
    <cellStyle name="Note 2 2 2" xfId="56052" hidden="1"/>
    <cellStyle name="Note 2 2 2" xfId="56262" hidden="1"/>
    <cellStyle name="Note 2 2 2" xfId="55882" hidden="1"/>
    <cellStyle name="Note 2 2 2" xfId="56308" hidden="1"/>
    <cellStyle name="Note 2 2 2" xfId="55801" hidden="1"/>
    <cellStyle name="Note 2 2 2" xfId="56388" hidden="1"/>
    <cellStyle name="Note 2 2 2" xfId="55879" hidden="1"/>
    <cellStyle name="Note 2 2 2" xfId="56266" hidden="1"/>
    <cellStyle name="Note 2 2 2" xfId="55948" hidden="1"/>
    <cellStyle name="Note 2 2 2" xfId="56122" hidden="1"/>
    <cellStyle name="Note 2 2 2" xfId="55947" hidden="1"/>
    <cellStyle name="Note 2 2 2" xfId="56273" hidden="1"/>
    <cellStyle name="Note 2 2 2" xfId="56197" hidden="1"/>
    <cellStyle name="Note 2 2 2" xfId="55940" hidden="1"/>
    <cellStyle name="Note 2 2 2" xfId="55745" hidden="1"/>
    <cellStyle name="Note 2 2 2" xfId="56477" hidden="1"/>
    <cellStyle name="Note 2 2 2" xfId="56025" hidden="1"/>
    <cellStyle name="Note 2 2 2" xfId="56629" hidden="1"/>
    <cellStyle name="Note 2 2 2" xfId="56130" hidden="1"/>
    <cellStyle name="Note 2 2 2" xfId="56539" hidden="1"/>
    <cellStyle name="Note 2 2 2" xfId="55881" hidden="1"/>
    <cellStyle name="Note 2 2 2" xfId="55782" hidden="1"/>
    <cellStyle name="Note 2 2 2" xfId="56446" hidden="1"/>
    <cellStyle name="Note 2 2 2" xfId="56039" hidden="1"/>
    <cellStyle name="Note 2 2 2" xfId="55956" hidden="1"/>
    <cellStyle name="Note 2 2 2" xfId="56081" hidden="1"/>
    <cellStyle name="Note 2 2 2" xfId="55936" hidden="1"/>
    <cellStyle name="Note 2 2 2" xfId="55983" hidden="1"/>
    <cellStyle name="Note 2 2 2" xfId="56306" hidden="1"/>
    <cellStyle name="Note 2 2 2" xfId="56365" hidden="1"/>
    <cellStyle name="Note 2 2 2" xfId="56181" hidden="1"/>
    <cellStyle name="Note 2 2 2" xfId="56743" hidden="1"/>
    <cellStyle name="Note 2 2 2" xfId="56783" hidden="1"/>
    <cellStyle name="Note 2 2 2" xfId="56751" hidden="1"/>
    <cellStyle name="Note 2 2 2" xfId="56769" hidden="1"/>
    <cellStyle name="Note 2 2 2" xfId="56768" hidden="1"/>
    <cellStyle name="Note 2 2 2" xfId="56749" hidden="1"/>
    <cellStyle name="Note 2 2 2" xfId="56771" hidden="1"/>
    <cellStyle name="Note 2 2 2" xfId="56779" hidden="1"/>
    <cellStyle name="Note 2 2 2" xfId="56748" hidden="1"/>
    <cellStyle name="Note 2 2 2" xfId="56772" hidden="1"/>
    <cellStyle name="Note 2 2 2" xfId="56773" hidden="1"/>
    <cellStyle name="Note 2 2 2" xfId="56775" hidden="1"/>
    <cellStyle name="Note 2 2 2" xfId="56778" hidden="1"/>
    <cellStyle name="Note 2 2 2" xfId="56774" hidden="1"/>
    <cellStyle name="Note 2 2 2" xfId="56765" hidden="1"/>
    <cellStyle name="Note 2 2 2" xfId="56747" hidden="1"/>
    <cellStyle name="Note 2 2 2" xfId="56760" hidden="1"/>
    <cellStyle name="Note 2 2 2" xfId="56750" hidden="1"/>
    <cellStyle name="Note 2 2 2" xfId="56770" hidden="1"/>
    <cellStyle name="Note 2 2 2" xfId="56780" hidden="1"/>
    <cellStyle name="Note 2 2 2" xfId="56766" hidden="1"/>
    <cellStyle name="Note 2 2 2" xfId="56754" hidden="1"/>
    <cellStyle name="Note 2 2 2" xfId="56764" hidden="1"/>
    <cellStyle name="Note 2 2 2" xfId="56776" hidden="1"/>
    <cellStyle name="Note 2 2 2" xfId="56786" hidden="1"/>
    <cellStyle name="Note 2 2 2" xfId="56791" hidden="1"/>
    <cellStyle name="Note 2 2 2" xfId="56790" hidden="1"/>
    <cellStyle name="Note 2 2 2" xfId="56799" hidden="1"/>
    <cellStyle name="Note 2 2 2" xfId="56794" hidden="1"/>
    <cellStyle name="Note 2 2 2" xfId="56796" hidden="1"/>
    <cellStyle name="Note 2 2 2" xfId="56800" hidden="1"/>
    <cellStyle name="Note 2 2 2" xfId="56793" hidden="1"/>
    <cellStyle name="Note 2 2 2" xfId="56792" hidden="1"/>
    <cellStyle name="Note 2 2 2" xfId="56727" hidden="1"/>
    <cellStyle name="Note 2 2 2" xfId="56725" hidden="1"/>
    <cellStyle name="Note 2 2 2" xfId="56558" hidden="1"/>
    <cellStyle name="Note 2 2 2" xfId="55738" hidden="1"/>
    <cellStyle name="Note 2 2 2" xfId="56352" hidden="1"/>
    <cellStyle name="Note 2 2 2" xfId="56127" hidden="1"/>
    <cellStyle name="Note 2 2 2" xfId="56383" hidden="1"/>
    <cellStyle name="Note 2 2 2" xfId="56553" hidden="1"/>
    <cellStyle name="Note 2 2 2" xfId="55866" hidden="1"/>
    <cellStyle name="Note 2 2 2" xfId="55770" hidden="1"/>
    <cellStyle name="Note 2 2 2" xfId="56147" hidden="1"/>
    <cellStyle name="Note 2 2 2" xfId="56723" hidden="1"/>
    <cellStyle name="Note 2 2 2" xfId="56093" hidden="1"/>
    <cellStyle name="Note 2 2 2" xfId="56407" hidden="1"/>
    <cellStyle name="Note 2 2 2" xfId="56072" hidden="1"/>
    <cellStyle name="Note 2 2 2" xfId="56249" hidden="1"/>
    <cellStyle name="Note 2 2 2" xfId="55872" hidden="1"/>
    <cellStyle name="Note 2 2 2" xfId="56260" hidden="1"/>
    <cellStyle name="Note 2 2 2" xfId="55999" hidden="1"/>
    <cellStyle name="Note 2 2 2" xfId="56272" hidden="1"/>
    <cellStyle name="Note 2 2 2" xfId="55916" hidden="1"/>
    <cellStyle name="Note 2 2 2" xfId="56653" hidden="1"/>
    <cellStyle name="Note 2 2 2" xfId="56336" hidden="1"/>
    <cellStyle name="Note 2 2 2" xfId="56333" hidden="1"/>
    <cellStyle name="Note 2 2 2" xfId="55997" hidden="1"/>
    <cellStyle name="Note 2 2 2" xfId="55918" hidden="1"/>
    <cellStyle name="Note 2 2 2" xfId="56005" hidden="1"/>
    <cellStyle name="Note 2 2 2" xfId="56265" hidden="1"/>
    <cellStyle name="Note 2 2 2" xfId="56729" hidden="1"/>
    <cellStyle name="Note 2 2 2" xfId="55870" hidden="1"/>
    <cellStyle name="Note 2 2 2" xfId="56278" hidden="1"/>
    <cellStyle name="Note 2 2 2" xfId="56819" hidden="1"/>
    <cellStyle name="Note 2 2 2" xfId="56859" hidden="1"/>
    <cellStyle name="Note 2 2 2" xfId="56827" hidden="1"/>
    <cellStyle name="Note 2 2 2" xfId="56846" hidden="1"/>
    <cellStyle name="Note 2 2 2" xfId="56845" hidden="1"/>
    <cellStyle name="Note 2 2 2" xfId="56825" hidden="1"/>
    <cellStyle name="Note 2 2 2" xfId="56848" hidden="1"/>
    <cellStyle name="Note 2 2 2" xfId="56856" hidden="1"/>
    <cellStyle name="Note 2 2 2" xfId="56824" hidden="1"/>
    <cellStyle name="Note 2 2 2" xfId="56849" hidden="1"/>
    <cellStyle name="Note 2 2 2" xfId="56850" hidden="1"/>
    <cellStyle name="Note 2 2 2" xfId="56852" hidden="1"/>
    <cellStyle name="Note 2 2 2" xfId="56855" hidden="1"/>
    <cellStyle name="Note 2 2 2" xfId="56851" hidden="1"/>
    <cellStyle name="Note 2 2 2" xfId="56842" hidden="1"/>
    <cellStyle name="Note 2 2 2" xfId="56823" hidden="1"/>
    <cellStyle name="Note 2 2 2" xfId="56836" hidden="1"/>
    <cellStyle name="Note 2 2 2" xfId="56826" hidden="1"/>
    <cellStyle name="Note 2 2 2" xfId="56847" hidden="1"/>
    <cellStyle name="Note 2 2 2" xfId="56857" hidden="1"/>
    <cellStyle name="Note 2 2 2" xfId="56843" hidden="1"/>
    <cellStyle name="Note 2 2 2" xfId="56830" hidden="1"/>
    <cellStyle name="Note 2 2 2" xfId="56840" hidden="1"/>
    <cellStyle name="Note 2 2 2" xfId="56853" hidden="1"/>
    <cellStyle name="Note 2 2 2" xfId="56862" hidden="1"/>
    <cellStyle name="Note 2 2 2" xfId="56866" hidden="1"/>
    <cellStyle name="Note 2 2 2" xfId="56865" hidden="1"/>
    <cellStyle name="Note 2 2 2" xfId="56872" hidden="1"/>
    <cellStyle name="Note 2 2 2" xfId="56869" hidden="1"/>
    <cellStyle name="Note 2 2 2" xfId="56870" hidden="1"/>
    <cellStyle name="Note 2 2 2" xfId="56873" hidden="1"/>
    <cellStyle name="Note 2 2 2" xfId="56868" hidden="1"/>
    <cellStyle name="Note 2 2 2" xfId="56867" hidden="1"/>
    <cellStyle name="Note 2 2 2" xfId="56067" hidden="1"/>
    <cellStyle name="Note 2 2 2" xfId="56339" hidden="1"/>
    <cellStyle name="Note 2 2 2" xfId="56386" hidden="1"/>
    <cellStyle name="Note 2 2 2" xfId="56798" hidden="1"/>
    <cellStyle name="Note 2 2 2" xfId="56318" hidden="1"/>
    <cellStyle name="Note 2 2 2" xfId="56309" hidden="1"/>
    <cellStyle name="Note 2 2 2" xfId="56037" hidden="1"/>
    <cellStyle name="Note 2 2 2" xfId="56887" hidden="1"/>
    <cellStyle name="Note 2 2 2" xfId="56654" hidden="1"/>
    <cellStyle name="Note 2 2 2" xfId="56071" hidden="1"/>
    <cellStyle name="Note 2 2 2" xfId="56200" hidden="1"/>
    <cellStyle name="Note 2 2 2" xfId="56882" hidden="1"/>
    <cellStyle name="Note 2 2 2" xfId="55845" hidden="1"/>
    <cellStyle name="Note 2 2 2" xfId="56129" hidden="1"/>
    <cellStyle name="Note 2 2 2" xfId="56419" hidden="1"/>
    <cellStyle name="Note 2 2 2" xfId="55899" hidden="1"/>
    <cellStyle name="Note 2 2 2" xfId="56293" hidden="1"/>
    <cellStyle name="Note 2 2 2" xfId="55891" hidden="1"/>
    <cellStyle name="Note 2 2 2" xfId="56545" hidden="1"/>
    <cellStyle name="Note 2 2 2" xfId="55762" hidden="1"/>
    <cellStyle name="Note 2 2 2" xfId="55873" hidden="1"/>
    <cellStyle name="Note 2 2 2" xfId="56321" hidden="1"/>
    <cellStyle name="Note 2 2 2" xfId="55799" hidden="1"/>
    <cellStyle name="Note 2 2 2" xfId="55784" hidden="1"/>
    <cellStyle name="Note 2 2 2" xfId="56459" hidden="1"/>
    <cellStyle name="Note 2 2 2" xfId="55743" hidden="1"/>
    <cellStyle name="Note 2 2 2" xfId="56264" hidden="1"/>
    <cellStyle name="Note 2 2 2" xfId="56434" hidden="1"/>
    <cellStyle name="Note 2 2 2" xfId="56252" hidden="1"/>
    <cellStyle name="Note 2 2 2" xfId="56146" hidden="1"/>
    <cellStyle name="Note 2 2 2" xfId="56008" hidden="1"/>
    <cellStyle name="Note 2 2 2" xfId="56132" hidden="1"/>
    <cellStyle name="Note 2 2 2" xfId="56902" hidden="1"/>
    <cellStyle name="Note 2 2 2" xfId="56945" hidden="1"/>
    <cellStyle name="Note 2 2 2" xfId="56910" hidden="1"/>
    <cellStyle name="Note 2 2 2" xfId="56929" hidden="1"/>
    <cellStyle name="Note 2 2 2" xfId="56928" hidden="1"/>
    <cellStyle name="Note 2 2 2" xfId="56908" hidden="1"/>
    <cellStyle name="Note 2 2 2" xfId="56932" hidden="1"/>
    <cellStyle name="Note 2 2 2" xfId="56941" hidden="1"/>
    <cellStyle name="Note 2 2 2" xfId="56907" hidden="1"/>
    <cellStyle name="Note 2 2 2" xfId="56933" hidden="1"/>
    <cellStyle name="Note 2 2 2" xfId="56934" hidden="1"/>
    <cellStyle name="Note 2 2 2" xfId="56936" hidden="1"/>
    <cellStyle name="Note 2 2 2" xfId="56940" hidden="1"/>
    <cellStyle name="Note 2 2 2" xfId="56935" hidden="1"/>
    <cellStyle name="Note 2 2 2" xfId="56925" hidden="1"/>
    <cellStyle name="Note 2 2 2" xfId="56906" hidden="1"/>
    <cellStyle name="Note 2 2 2" xfId="56920" hidden="1"/>
    <cellStyle name="Note 2 2 2" xfId="56909" hidden="1"/>
    <cellStyle name="Note 2 2 2" xfId="56930" hidden="1"/>
    <cellStyle name="Note 2 2 2" xfId="56942" hidden="1"/>
    <cellStyle name="Note 2 2 2" xfId="56926" hidden="1"/>
    <cellStyle name="Note 2 2 2" xfId="56913" hidden="1"/>
    <cellStyle name="Note 2 2 2" xfId="56924" hidden="1"/>
    <cellStyle name="Note 2 2 2" xfId="56938" hidden="1"/>
    <cellStyle name="Note 2 2 2" xfId="56948" hidden="1"/>
    <cellStyle name="Note 2 2 2" xfId="56953" hidden="1"/>
    <cellStyle name="Note 2 2 2" xfId="56952" hidden="1"/>
    <cellStyle name="Note 2 2 2" xfId="56959" hidden="1"/>
    <cellStyle name="Note 2 2 2" xfId="56956" hidden="1"/>
    <cellStyle name="Note 2 2 2" xfId="56957" hidden="1"/>
    <cellStyle name="Note 2 2 2" xfId="56960" hidden="1"/>
    <cellStyle name="Note 2 2 2" xfId="56955" hidden="1"/>
    <cellStyle name="Note 2 2 2" xfId="56954" hidden="1"/>
    <cellStyle name="Note 2 2 2" xfId="56380" hidden="1"/>
    <cellStyle name="Note 2 2 2" xfId="56970" hidden="1"/>
    <cellStyle name="Note 2 2 2" xfId="56080" hidden="1"/>
    <cellStyle name="Note 2 2 2" xfId="55848" hidden="1"/>
    <cellStyle name="Note 2 2 2" xfId="55859" hidden="1"/>
    <cellStyle name="Note 2 2 2" xfId="56203" hidden="1"/>
    <cellStyle name="Note 2 2 2" xfId="56334" hidden="1"/>
    <cellStyle name="Note 2 2 2" xfId="56016" hidden="1"/>
    <cellStyle name="Note 2 2 2" xfId="56137" hidden="1"/>
    <cellStyle name="Note 2 2 2" xfId="56240" hidden="1"/>
    <cellStyle name="Note 2 2 2" xfId="55942" hidden="1"/>
    <cellStyle name="Note 2 2 2" xfId="56279" hidden="1"/>
    <cellStyle name="Note 2 2 2" xfId="55887" hidden="1"/>
    <cellStyle name="Note 2 2 2" xfId="56066" hidden="1"/>
    <cellStyle name="Note 2 2 2" xfId="56385" hidden="1"/>
    <cellStyle name="Note 2 2 2" xfId="56656" hidden="1"/>
    <cellStyle name="Note 2 2 2" xfId="55802" hidden="1"/>
    <cellStyle name="Note 2 2 2" xfId="56120" hidden="1"/>
    <cellStyle name="Note 2 2 2" xfId="55889" hidden="1"/>
    <cellStyle name="Note 2 2 2" xfId="56533" hidden="1"/>
    <cellStyle name="Note 2 2 2" xfId="55996" hidden="1"/>
    <cellStyle name="Note 2 2 2" xfId="56329" hidden="1"/>
    <cellStyle name="Note 2 2 2" xfId="55847" hidden="1"/>
    <cellStyle name="Note 2 2 2" xfId="56121" hidden="1"/>
    <cellStyle name="Note 2 2 2" xfId="55773" hidden="1"/>
    <cellStyle name="Note 2 2 2" xfId="55826" hidden="1"/>
    <cellStyle name="Note 2 2 2" xfId="56405" hidden="1"/>
    <cellStyle name="Note 2 2 2" xfId="56323" hidden="1"/>
    <cellStyle name="Note 2 2 2" xfId="55857" hidden="1"/>
    <cellStyle name="Note 2 2 2" xfId="56562" hidden="1"/>
    <cellStyle name="Note 2 2 2" xfId="56973" hidden="1"/>
    <cellStyle name="Note 2 2 2" xfId="56988" hidden="1"/>
    <cellStyle name="Note 2 2 2" xfId="57025" hidden="1"/>
    <cellStyle name="Note 2 2 2" xfId="56996" hidden="1"/>
    <cellStyle name="Note 2 2 2" xfId="57012" hidden="1"/>
    <cellStyle name="Note 2 2 2" xfId="57011" hidden="1"/>
    <cellStyle name="Note 2 2 2" xfId="56994" hidden="1"/>
    <cellStyle name="Note 2 2 2" xfId="57014" hidden="1"/>
    <cellStyle name="Note 2 2 2" xfId="57022" hidden="1"/>
    <cellStyle name="Note 2 2 2" xfId="56993" hidden="1"/>
    <cellStyle name="Note 2 2 2" xfId="57015" hidden="1"/>
    <cellStyle name="Note 2 2 2" xfId="57016" hidden="1"/>
    <cellStyle name="Note 2 2 2" xfId="57018" hidden="1"/>
    <cellStyle name="Note 2 2 2" xfId="57021" hidden="1"/>
    <cellStyle name="Note 2 2 2" xfId="57017" hidden="1"/>
    <cellStyle name="Note 2 2 2" xfId="57009" hidden="1"/>
    <cellStyle name="Note 2 2 2" xfId="56992" hidden="1"/>
    <cellStyle name="Note 2 2 2" xfId="57004" hidden="1"/>
    <cellStyle name="Note 2 2 2" xfId="56995" hidden="1"/>
    <cellStyle name="Note 2 2 2" xfId="57013" hidden="1"/>
    <cellStyle name="Note 2 2 2" xfId="57023" hidden="1"/>
    <cellStyle name="Note 2 2 2" xfId="57010" hidden="1"/>
    <cellStyle name="Note 2 2 2" xfId="56998" hidden="1"/>
    <cellStyle name="Note 2 2 2" xfId="57008" hidden="1"/>
    <cellStyle name="Note 2 2 2" xfId="57019" hidden="1"/>
    <cellStyle name="Note 2 2 2" xfId="57028" hidden="1"/>
    <cellStyle name="Note 2 2 2" xfId="57032" hidden="1"/>
    <cellStyle name="Note 2 2 2" xfId="57031" hidden="1"/>
    <cellStyle name="Note 2 2 2" xfId="57039" hidden="1"/>
    <cellStyle name="Note 2 2 2" xfId="57035" hidden="1"/>
    <cellStyle name="Note 2 2 2" xfId="57037" hidden="1"/>
    <cellStyle name="Note 2 2 2" xfId="57040" hidden="1"/>
    <cellStyle name="Note 2 2 2" xfId="57034" hidden="1"/>
    <cellStyle name="Note 2 2 2" xfId="57033" hidden="1"/>
    <cellStyle name="Note 2 2 2" xfId="56209" hidden="1"/>
    <cellStyle name="Note 2 2 2" xfId="56805" hidden="1"/>
    <cellStyle name="Note 2 2 2" xfId="56224" hidden="1"/>
    <cellStyle name="Note 2 2 2" xfId="55813" hidden="1"/>
    <cellStyle name="Note 2 2 2" xfId="56234" hidden="1"/>
    <cellStyle name="Note 2 2 2" xfId="56379" hidden="1"/>
    <cellStyle name="Note 2 2 2" xfId="56097" hidden="1"/>
    <cellStyle name="Note 2 2 2" xfId="56313" hidden="1"/>
    <cellStyle name="Note 2 2 2" xfId="56051" hidden="1"/>
    <cellStyle name="Note 2 2 2" xfId="56178" hidden="1"/>
    <cellStyle name="Note 2 2 2" xfId="56734" hidden="1"/>
    <cellStyle name="Note 2 2 2" xfId="56555" hidden="1"/>
    <cellStyle name="Note 2 2 2" xfId="55961" hidden="1"/>
    <cellStyle name="Note 2 2 2" xfId="56874" hidden="1"/>
    <cellStyle name="Note 2 2 2" xfId="55878" hidden="1"/>
    <cellStyle name="Note 2 2 2" xfId="56916" hidden="1"/>
    <cellStyle name="Note 2 2 2" xfId="55869" hidden="1"/>
    <cellStyle name="Note 2 2 2" xfId="56123" hidden="1"/>
    <cellStyle name="Note 2 2 2" xfId="56878" hidden="1"/>
    <cellStyle name="Note 2 2 2" xfId="55953" hidden="1"/>
    <cellStyle name="Note 2 2 2" xfId="56116" hidden="1"/>
    <cellStyle name="Note 2 2 2" xfId="55783" hidden="1"/>
    <cellStyle name="Note 2 2 2" xfId="56023" hidden="1"/>
    <cellStyle name="Note 2 2 2" xfId="55850" hidden="1"/>
    <cellStyle name="Note 2 2 2" xfId="56035" hidden="1"/>
    <cellStyle name="Note 2 2 2" xfId="56274" hidden="1"/>
    <cellStyle name="Note 2 2 2" xfId="56633" hidden="1"/>
    <cellStyle name="Note 2 2 2" xfId="56241" hidden="1"/>
    <cellStyle name="Note 2 2 2" xfId="56340" hidden="1"/>
    <cellStyle name="Note 2 2 2" xfId="56381" hidden="1"/>
    <cellStyle name="Note 2 2 2" xfId="55810" hidden="1"/>
    <cellStyle name="Note 2 2 2" xfId="57045" hidden="1"/>
    <cellStyle name="Note 2 2 2" xfId="57053" hidden="1"/>
    <cellStyle name="Note 2 2 2" xfId="57087" hidden="1"/>
    <cellStyle name="Note 2 2 2" xfId="57061" hidden="1"/>
    <cellStyle name="Note 2 2 2" xfId="57074" hidden="1"/>
    <cellStyle name="Note 2 2 2" xfId="57073" hidden="1"/>
    <cellStyle name="Note 2 2 2" xfId="57059" hidden="1"/>
    <cellStyle name="Note 2 2 2" xfId="57076" hidden="1"/>
    <cellStyle name="Note 2 2 2" xfId="57084" hidden="1"/>
    <cellStyle name="Note 2 2 2" xfId="57058" hidden="1"/>
    <cellStyle name="Note 2 2 2" xfId="57077" hidden="1"/>
    <cellStyle name="Note 2 2 2" xfId="57078" hidden="1"/>
    <cellStyle name="Note 2 2 2" xfId="57080" hidden="1"/>
    <cellStyle name="Note 2 2 2" xfId="57083" hidden="1"/>
    <cellStyle name="Note 2 2 2" xfId="57079" hidden="1"/>
    <cellStyle name="Note 2 2 2" xfId="57071" hidden="1"/>
    <cellStyle name="Note 2 2 2" xfId="57057" hidden="1"/>
    <cellStyle name="Note 2 2 2" xfId="57067" hidden="1"/>
    <cellStyle name="Note 2 2 2" xfId="57060" hidden="1"/>
    <cellStyle name="Note 2 2 2" xfId="57075" hidden="1"/>
    <cellStyle name="Note 2 2 2" xfId="57085" hidden="1"/>
    <cellStyle name="Note 2 2 2" xfId="57072" hidden="1"/>
    <cellStyle name="Note 2 2 2" xfId="57063" hidden="1"/>
    <cellStyle name="Note 2 2 2" xfId="57070" hidden="1"/>
    <cellStyle name="Note 2 2 2" xfId="57081" hidden="1"/>
    <cellStyle name="Note 2 2 2" xfId="57090" hidden="1"/>
    <cellStyle name="Note 2 2 2" xfId="57094" hidden="1"/>
    <cellStyle name="Note 2 2 2" xfId="57093" hidden="1"/>
    <cellStyle name="Note 2 2 2" xfId="57099" hidden="1"/>
    <cellStyle name="Note 2 2 2" xfId="57097" hidden="1"/>
    <cellStyle name="Note 2 2 2" xfId="57098" hidden="1"/>
    <cellStyle name="Note 2 2 2" xfId="57100" hidden="1"/>
    <cellStyle name="Note 2 2 2" xfId="57096" hidden="1"/>
    <cellStyle name="Note 2 2 2" xfId="57095" hidden="1"/>
    <cellStyle name="Note 2 2 2" xfId="9211" hidden="1"/>
    <cellStyle name="Note 2 2 2" xfId="6396" hidden="1"/>
    <cellStyle name="Note 2 2 2" xfId="33151" hidden="1"/>
    <cellStyle name="Note 2 2 2" xfId="54499" hidden="1"/>
    <cellStyle name="Note 2 2 2" xfId="15424" hidden="1"/>
    <cellStyle name="Note 2 2 2" xfId="19679" hidden="1"/>
    <cellStyle name="Note 2 2 2" xfId="6464" hidden="1"/>
    <cellStyle name="Note 2 2 2" xfId="40155" hidden="1"/>
    <cellStyle name="Note 2 2 2" xfId="16626" hidden="1"/>
    <cellStyle name="Note 2 2 2" xfId="19850" hidden="1"/>
    <cellStyle name="Note 2 2 2" xfId="55082" hidden="1"/>
    <cellStyle name="Note 2 2 2" xfId="45871" hidden="1"/>
    <cellStyle name="Note 2 2 2" xfId="16623" hidden="1"/>
    <cellStyle name="Note 2 2 2" xfId="34649" hidden="1"/>
    <cellStyle name="Note 2 2 2" xfId="35866" hidden="1"/>
    <cellStyle name="Note 2 2 2" xfId="6654" hidden="1"/>
    <cellStyle name="Note 2 2 2" xfId="7038" hidden="1"/>
    <cellStyle name="Note 2 2 2" xfId="6285" hidden="1"/>
    <cellStyle name="Note 2 2 2" xfId="44603" hidden="1"/>
    <cellStyle name="Note 2 2 2" xfId="40515" hidden="1"/>
    <cellStyle name="Note 2 2 2" xfId="52941" hidden="1"/>
    <cellStyle name="Note 2 2 2" xfId="47274" hidden="1"/>
    <cellStyle name="Note 2 2 2" xfId="27073" hidden="1"/>
    <cellStyle name="Note 2 2 2" xfId="18192" hidden="1"/>
    <cellStyle name="Note 2 2 2" xfId="50316" hidden="1"/>
    <cellStyle name="Note 2 2 2" xfId="47836" hidden="1"/>
    <cellStyle name="Note 2 2 2" xfId="51570" hidden="1"/>
    <cellStyle name="Note 2 2 2" xfId="27002" hidden="1"/>
    <cellStyle name="Note 2 2 2" xfId="7301" hidden="1"/>
    <cellStyle name="Note 2 2 2" xfId="7018" hidden="1"/>
    <cellStyle name="Note 2 2 2" xfId="7336" hidden="1"/>
    <cellStyle name="Note 2 2 2" xfId="24084" hidden="1"/>
    <cellStyle name="Note 2 2 2" xfId="57119" hidden="1"/>
    <cellStyle name="Note 2 2 2" xfId="30011" hidden="1"/>
    <cellStyle name="Note 2 2 2" xfId="57108" hidden="1"/>
    <cellStyle name="Note 2 2 2" xfId="57107" hidden="1"/>
    <cellStyle name="Note 2 2 2" xfId="41661" hidden="1"/>
    <cellStyle name="Note 2 2 2" xfId="57110" hidden="1"/>
    <cellStyle name="Note 2 2 2" xfId="57117" hidden="1"/>
    <cellStyle name="Note 2 2 2" xfId="18105" hidden="1"/>
    <cellStyle name="Note 2 2 2" xfId="57111" hidden="1"/>
    <cellStyle name="Note 2 2 2" xfId="57112" hidden="1"/>
    <cellStyle name="Note 2 2 2" xfId="57114" hidden="1"/>
    <cellStyle name="Note 2 2 2" xfId="57116" hidden="1"/>
    <cellStyle name="Note 2 2 2" xfId="57113" hidden="1"/>
    <cellStyle name="Note 2 2 2" xfId="57105" hidden="1"/>
    <cellStyle name="Note 2 2 2" xfId="48738" hidden="1"/>
    <cellStyle name="Note 2 2 2" xfId="57103" hidden="1"/>
    <cellStyle name="Note 2 2 2" xfId="30137" hidden="1"/>
    <cellStyle name="Note 2 2 2" xfId="57109" hidden="1"/>
    <cellStyle name="Note 2 2 2" xfId="57118" hidden="1"/>
    <cellStyle name="Note 2 2 2" xfId="57106" hidden="1"/>
    <cellStyle name="Note 2 2 2" xfId="54745" hidden="1"/>
    <cellStyle name="Note 2 2 2" xfId="57104" hidden="1"/>
    <cellStyle name="Note 2 2 2" xfId="57115" hidden="1"/>
    <cellStyle name="Note 2 2 2" xfId="57120" hidden="1"/>
    <cellStyle name="Note 2 2 2" xfId="57122" hidden="1"/>
    <cellStyle name="Note 2 2 2" xfId="57121" hidden="1"/>
    <cellStyle name="Note 2 2 2" xfId="57127" hidden="1"/>
    <cellStyle name="Note 2 2 2" xfId="57125" hidden="1"/>
    <cellStyle name="Note 2 2 2" xfId="57126" hidden="1"/>
    <cellStyle name="Note 2 2 2" xfId="57128" hidden="1"/>
    <cellStyle name="Note 2 2 2" xfId="57124" hidden="1"/>
    <cellStyle name="Note 2 2 2" xfId="57123" hidden="1"/>
    <cellStyle name="Note 2 2 2" xfId="57446" hidden="1"/>
    <cellStyle name="Note 2 2 2" xfId="57592" hidden="1"/>
    <cellStyle name="Note 2 2 2" xfId="57596" hidden="1"/>
    <cellStyle name="Note 2 2 2" xfId="57597" hidden="1"/>
    <cellStyle name="Note 2 2 2" xfId="57613" hidden="1"/>
    <cellStyle name="Note 2 2 2" xfId="57599" hidden="1"/>
    <cellStyle name="Note 2 2 2" xfId="57600" hidden="1"/>
    <cellStyle name="Note 2 2 2" xfId="57606" hidden="1"/>
    <cellStyle name="Note 2 2 2" xfId="57792" hidden="1"/>
    <cellStyle name="Note 2 2 2" xfId="57828" hidden="1"/>
    <cellStyle name="Note 2 2 2" xfId="57633" hidden="1"/>
    <cellStyle name="Note 2 2 2" xfId="57619" hidden="1"/>
    <cellStyle name="Note 2 2 2" xfId="57623" hidden="1"/>
    <cellStyle name="Note 2 2 2" xfId="57830" hidden="1"/>
    <cellStyle name="Note 2 2 2" xfId="57615" hidden="1"/>
    <cellStyle name="Note 2 2 2" xfId="57822" hidden="1"/>
    <cellStyle name="Note 2 2 2" xfId="57825" hidden="1"/>
    <cellStyle name="Note 2 2 2" xfId="57624" hidden="1"/>
    <cellStyle name="Note 2 2 2" xfId="57618" hidden="1"/>
    <cellStyle name="Note 2 2 2" xfId="57846" hidden="1"/>
    <cellStyle name="Note 2 2 2" xfId="57851" hidden="1"/>
    <cellStyle name="Note 2 2 2" xfId="57848" hidden="1"/>
    <cellStyle name="Note 2 2 2" xfId="57849" hidden="1"/>
    <cellStyle name="Note 2 2 2" xfId="57843" hidden="1"/>
    <cellStyle name="Note 2 2 2" xfId="57838" hidden="1"/>
    <cellStyle name="Note 2 2 2" xfId="57845" hidden="1"/>
    <cellStyle name="Note 2 2 2" xfId="57841" hidden="1"/>
    <cellStyle name="Note 2 2 2" xfId="57837" hidden="1"/>
    <cellStyle name="Note 2 2 2" xfId="57850" hidden="1"/>
    <cellStyle name="Note 2 2 2" xfId="57852" hidden="1"/>
    <cellStyle name="Note 2 2 2" xfId="57855" hidden="1"/>
    <cellStyle name="Note 2 2 2" xfId="57870" hidden="1"/>
    <cellStyle name="Note 2 2 2" xfId="57911" hidden="1"/>
    <cellStyle name="Note 2 2 2" xfId="57879" hidden="1"/>
    <cellStyle name="Note 2 2 2" xfId="57898" hidden="1"/>
    <cellStyle name="Note 2 2 2" xfId="57897" hidden="1"/>
    <cellStyle name="Note 2 2 2" xfId="57877" hidden="1"/>
    <cellStyle name="Note 2 2 2" xfId="57900" hidden="1"/>
    <cellStyle name="Note 2 2 2" xfId="57908" hidden="1"/>
    <cellStyle name="Note 2 2 2" xfId="57876" hidden="1"/>
    <cellStyle name="Note 2 2 2" xfId="57901" hidden="1"/>
    <cellStyle name="Note 2 2 2" xfId="57902" hidden="1"/>
    <cellStyle name="Note 2 2 2" xfId="57904" hidden="1"/>
    <cellStyle name="Note 2 2 2" xfId="57907" hidden="1"/>
    <cellStyle name="Note 2 2 2" xfId="57903" hidden="1"/>
    <cellStyle name="Note 2 2 2" xfId="57895" hidden="1"/>
    <cellStyle name="Note 2 2 2" xfId="57875" hidden="1"/>
    <cellStyle name="Note 2 2 2" xfId="57889" hidden="1"/>
    <cellStyle name="Note 2 2 2" xfId="57878" hidden="1"/>
    <cellStyle name="Note 2 2 2" xfId="57899" hidden="1"/>
    <cellStyle name="Note 2 2 2" xfId="57909" hidden="1"/>
    <cellStyle name="Note 2 2 2" xfId="57896" hidden="1"/>
    <cellStyle name="Note 2 2 2" xfId="57882" hidden="1"/>
    <cellStyle name="Note 2 2 2" xfId="57893" hidden="1"/>
    <cellStyle name="Note 2 2 2" xfId="57905" hidden="1"/>
    <cellStyle name="Note 2 2 2" xfId="57914" hidden="1"/>
    <cellStyle name="Note 2 2 2" xfId="57919" hidden="1"/>
    <cellStyle name="Note 2 2 2" xfId="57918" hidden="1"/>
    <cellStyle name="Note 2 2 2" xfId="57926" hidden="1"/>
    <cellStyle name="Note 2 2 2" xfId="57922" hidden="1"/>
    <cellStyle name="Note 2 2 2" xfId="57923" hidden="1"/>
    <cellStyle name="Note 2 2 2" xfId="57927" hidden="1"/>
    <cellStyle name="Note 2 2 2" xfId="57921" hidden="1"/>
    <cellStyle name="Note 2 2 2" xfId="57920" hidden="1"/>
    <cellStyle name="Note 2 2 2" xfId="57443" hidden="1"/>
    <cellStyle name="Note 2 2 2" xfId="57757" hidden="1"/>
    <cellStyle name="Note 2 2 2" xfId="57725" hidden="1"/>
    <cellStyle name="Note 2 2 2" xfId="57957" hidden="1"/>
    <cellStyle name="Note 2 2 2" xfId="57942" hidden="1"/>
    <cellStyle name="Note 2 2 2" xfId="57208" hidden="1"/>
    <cellStyle name="Note 2 2 2" xfId="57860" hidden="1"/>
    <cellStyle name="Note 2 2 2" xfId="57724" hidden="1"/>
    <cellStyle name="Note 2 2 2" xfId="57195" hidden="1"/>
    <cellStyle name="Note 2 2 2" xfId="57454" hidden="1"/>
    <cellStyle name="Note 2 2 2" xfId="57701" hidden="1"/>
    <cellStyle name="Note 2 2 2" xfId="57421" hidden="1"/>
    <cellStyle name="Note 2 2 2" xfId="57203" hidden="1"/>
    <cellStyle name="Note 2 2 2" xfId="54340" hidden="1"/>
    <cellStyle name="Note 2 2 2" xfId="57270" hidden="1"/>
    <cellStyle name="Note 2 2 2" xfId="57205" hidden="1"/>
    <cellStyle name="Note 2 2 2" xfId="57273" hidden="1"/>
    <cellStyle name="Note 2 2 2" xfId="57702" hidden="1"/>
    <cellStyle name="Note 2 2 2" xfId="57484" hidden="1"/>
    <cellStyle name="Note 2 2 2" xfId="57193" hidden="1"/>
    <cellStyle name="Note 2 2 2" xfId="57263" hidden="1"/>
    <cellStyle name="Note 2 2 2" xfId="57694" hidden="1"/>
    <cellStyle name="Note 2 2 2" xfId="57261" hidden="1"/>
    <cellStyle name="Note 2 2 2" xfId="57695" hidden="1"/>
    <cellStyle name="Note 2 2 2" xfId="57697" hidden="1"/>
    <cellStyle name="Note 2 2 2" xfId="57266" hidden="1"/>
    <cellStyle name="Note 2 2 2" xfId="57264" hidden="1"/>
    <cellStyle name="Note 2 2 2" xfId="57698" hidden="1"/>
    <cellStyle name="Note 2 2 2" xfId="57217" hidden="1"/>
    <cellStyle name="Note 2 2 2" xfId="57262" hidden="1"/>
    <cellStyle name="Note 2 2 2" xfId="57259" hidden="1"/>
    <cellStyle name="Note 2 2 2" xfId="30001" hidden="1"/>
    <cellStyle name="Note 2 2 2" xfId="57972" hidden="1"/>
    <cellStyle name="Note 2 2 2" xfId="58010" hidden="1"/>
    <cellStyle name="Note 2 2 2" xfId="57980" hidden="1"/>
    <cellStyle name="Note 2 2 2" xfId="57997" hidden="1"/>
    <cellStyle name="Note 2 2 2" xfId="57996" hidden="1"/>
    <cellStyle name="Note 2 2 2" xfId="57978" hidden="1"/>
    <cellStyle name="Note 2 2 2" xfId="57999" hidden="1"/>
    <cellStyle name="Note 2 2 2" xfId="58007" hidden="1"/>
    <cellStyle name="Note 2 2 2" xfId="57977" hidden="1"/>
    <cellStyle name="Note 2 2 2" xfId="58000" hidden="1"/>
    <cellStyle name="Note 2 2 2" xfId="58001" hidden="1"/>
    <cellStyle name="Note 2 2 2" xfId="58003" hidden="1"/>
    <cellStyle name="Note 2 2 2" xfId="58006" hidden="1"/>
    <cellStyle name="Note 2 2 2" xfId="58002" hidden="1"/>
    <cellStyle name="Note 2 2 2" xfId="57994" hidden="1"/>
    <cellStyle name="Note 2 2 2" xfId="57976" hidden="1"/>
    <cellStyle name="Note 2 2 2" xfId="57989" hidden="1"/>
    <cellStyle name="Note 2 2 2" xfId="57979" hidden="1"/>
    <cellStyle name="Note 2 2 2" xfId="57998" hidden="1"/>
    <cellStyle name="Note 2 2 2" xfId="58008" hidden="1"/>
    <cellStyle name="Note 2 2 2" xfId="57995" hidden="1"/>
    <cellStyle name="Note 2 2 2" xfId="57982" hidden="1"/>
    <cellStyle name="Note 2 2 2" xfId="57993" hidden="1"/>
    <cellStyle name="Note 2 2 2" xfId="58004" hidden="1"/>
    <cellStyle name="Note 2 2 2" xfId="58013" hidden="1"/>
    <cellStyle name="Note 2 2 2" xfId="58019" hidden="1"/>
    <cellStyle name="Note 2 2 2" xfId="58018" hidden="1"/>
    <cellStyle name="Note 2 2 2" xfId="58026" hidden="1"/>
    <cellStyle name="Note 2 2 2" xfId="58023" hidden="1"/>
    <cellStyle name="Note 2 2 2" xfId="58024" hidden="1"/>
    <cellStyle name="Note 2 2 2" xfId="58028" hidden="1"/>
    <cellStyle name="Note 2 2 2" xfId="58022" hidden="1"/>
    <cellStyle name="Note 2 2 2" xfId="58021" hidden="1"/>
    <cellStyle name="Note 2 2 2" xfId="57797" hidden="1"/>
    <cellStyle name="Note 2 2 2" xfId="57333" hidden="1"/>
    <cellStyle name="Note 2 2 2" xfId="57642" hidden="1"/>
    <cellStyle name="Note 2 2 2" xfId="57533" hidden="1"/>
    <cellStyle name="Note 2 2 2" xfId="57594" hidden="1"/>
    <cellStyle name="Note 2 2 2" xfId="57527" hidden="1"/>
    <cellStyle name="Note 2 2 2" xfId="57643" hidden="1"/>
    <cellStyle name="Note 2 2 2" xfId="57858" hidden="1"/>
    <cellStyle name="Note 2 2 2" xfId="57666" hidden="1"/>
    <cellStyle name="Note 2 2 2" xfId="57682" hidden="1"/>
    <cellStyle name="Note 2 2 2" xfId="57229" hidden="1"/>
    <cellStyle name="Note 2 2 2" xfId="57354" hidden="1"/>
    <cellStyle name="Note 2 2 2" xfId="57821" hidden="1"/>
    <cellStyle name="Note 2 2 2" xfId="57423" hidden="1"/>
    <cellStyle name="Note 2 2 2" xfId="57548" hidden="1"/>
    <cellStyle name="Note 2 2 2" xfId="57673" hidden="1"/>
    <cellStyle name="Note 2 2 2" xfId="57164" hidden="1"/>
    <cellStyle name="Note 2 2 2" xfId="57775" hidden="1"/>
    <cellStyle name="Note 2 2 2" xfId="57306" hidden="1"/>
    <cellStyle name="Note 2 2 2" xfId="57140" hidden="1"/>
    <cellStyle name="Note 2 2 2" xfId="58043" hidden="1"/>
    <cellStyle name="Note 2 2 2" xfId="57952" hidden="1"/>
    <cellStyle name="Note 2 2 2" xfId="57430" hidden="1"/>
    <cellStyle name="Note 2 2 2" xfId="57808" hidden="1"/>
    <cellStyle name="Note 2 2 2" xfId="58033" hidden="1"/>
    <cellStyle name="Note 2 2 2" xfId="57139" hidden="1"/>
    <cellStyle name="Note 2 2 2" xfId="57390" hidden="1"/>
    <cellStyle name="Note 2 2 2" xfId="57310" hidden="1"/>
    <cellStyle name="Note 2 2 2" xfId="57399" hidden="1"/>
    <cellStyle name="Note 2 2 2" xfId="58044" hidden="1"/>
    <cellStyle name="Note 2 2 2" xfId="58047" hidden="1"/>
    <cellStyle name="Note 2 2 2" xfId="58059" hidden="1"/>
    <cellStyle name="Note 2 2 2" xfId="58101" hidden="1"/>
    <cellStyle name="Note 2 2 2" xfId="58068" hidden="1"/>
    <cellStyle name="Note 2 2 2" xfId="58087" hidden="1"/>
    <cellStyle name="Note 2 2 2" xfId="58086" hidden="1"/>
    <cellStyle name="Note 2 2 2" xfId="58066" hidden="1"/>
    <cellStyle name="Note 2 2 2" xfId="58089" hidden="1"/>
    <cellStyle name="Note 2 2 2" xfId="58097" hidden="1"/>
    <cellStyle name="Note 2 2 2" xfId="58065" hidden="1"/>
    <cellStyle name="Note 2 2 2" xfId="58090" hidden="1"/>
    <cellStyle name="Note 2 2 2" xfId="58091" hidden="1"/>
    <cellStyle name="Note 2 2 2" xfId="58093" hidden="1"/>
    <cellStyle name="Note 2 2 2" xfId="58096" hidden="1"/>
    <cellStyle name="Note 2 2 2" xfId="58092" hidden="1"/>
    <cellStyle name="Note 2 2 2" xfId="58082" hidden="1"/>
    <cellStyle name="Note 2 2 2" xfId="58064" hidden="1"/>
    <cellStyle name="Note 2 2 2" xfId="58077" hidden="1"/>
    <cellStyle name="Note 2 2 2" xfId="58067" hidden="1"/>
    <cellStyle name="Note 2 2 2" xfId="58088" hidden="1"/>
    <cellStyle name="Note 2 2 2" xfId="58098" hidden="1"/>
    <cellStyle name="Note 2 2 2" xfId="58083" hidden="1"/>
    <cellStyle name="Note 2 2 2" xfId="58071" hidden="1"/>
    <cellStyle name="Note 2 2 2" xfId="58081" hidden="1"/>
    <cellStyle name="Note 2 2 2" xfId="58094" hidden="1"/>
    <cellStyle name="Note 2 2 2" xfId="58104" hidden="1"/>
    <cellStyle name="Note 2 2 2" xfId="58108" hidden="1"/>
    <cellStyle name="Note 2 2 2" xfId="58107" hidden="1"/>
    <cellStyle name="Note 2 2 2" xfId="58114" hidden="1"/>
    <cellStyle name="Note 2 2 2" xfId="58112" hidden="1"/>
    <cellStyle name="Note 2 2 2" xfId="58113" hidden="1"/>
    <cellStyle name="Note 2 2 2" xfId="58115" hidden="1"/>
    <cellStyle name="Note 2 2 2" xfId="58111" hidden="1"/>
    <cellStyle name="Note 2 2 2" xfId="58110" hidden="1"/>
    <cellStyle name="Note 2 2 2" xfId="57243" hidden="1"/>
    <cellStyle name="Note 2 2 2" xfId="57451" hidden="1"/>
    <cellStyle name="Note 2 2 2" xfId="57660" hidden="1"/>
    <cellStyle name="Note 2 2 2" xfId="57281" hidden="1"/>
    <cellStyle name="Note 2 2 2" xfId="57706" hidden="1"/>
    <cellStyle name="Note 2 2 2" xfId="57200" hidden="1"/>
    <cellStyle name="Note 2 2 2" xfId="57786" hidden="1"/>
    <cellStyle name="Note 2 2 2" xfId="57278" hidden="1"/>
    <cellStyle name="Note 2 2 2" xfId="57664" hidden="1"/>
    <cellStyle name="Note 2 2 2" xfId="57347" hidden="1"/>
    <cellStyle name="Note 2 2 2" xfId="57521" hidden="1"/>
    <cellStyle name="Note 2 2 2" xfId="57346" hidden="1"/>
    <cellStyle name="Note 2 2 2" xfId="57671" hidden="1"/>
    <cellStyle name="Note 2 2 2" xfId="57595" hidden="1"/>
    <cellStyle name="Note 2 2 2" xfId="57339" hidden="1"/>
    <cellStyle name="Note 2 2 2" xfId="57144" hidden="1"/>
    <cellStyle name="Note 2 2 2" xfId="57874" hidden="1"/>
    <cellStyle name="Note 2 2 2" xfId="57424" hidden="1"/>
    <cellStyle name="Note 2 2 2" xfId="58025" hidden="1"/>
    <cellStyle name="Note 2 2 2" xfId="57529" hidden="1"/>
    <cellStyle name="Note 2 2 2" xfId="57936" hidden="1"/>
    <cellStyle name="Note 2 2 2" xfId="57280" hidden="1"/>
    <cellStyle name="Note 2 2 2" xfId="57181" hidden="1"/>
    <cellStyle name="Note 2 2 2" xfId="57844" hidden="1"/>
    <cellStyle name="Note 2 2 2" xfId="57438" hidden="1"/>
    <cellStyle name="Note 2 2 2" xfId="57355" hidden="1"/>
    <cellStyle name="Note 2 2 2" xfId="57480" hidden="1"/>
    <cellStyle name="Note 2 2 2" xfId="57335" hidden="1"/>
    <cellStyle name="Note 2 2 2" xfId="57382" hidden="1"/>
    <cellStyle name="Note 2 2 2" xfId="57704" hidden="1"/>
    <cellStyle name="Note 2 2 2" xfId="57763" hidden="1"/>
    <cellStyle name="Note 2 2 2" xfId="57580" hidden="1"/>
    <cellStyle name="Note 2 2 2" xfId="58138" hidden="1"/>
    <cellStyle name="Note 2 2 2" xfId="58178" hidden="1"/>
    <cellStyle name="Note 2 2 2" xfId="58146" hidden="1"/>
    <cellStyle name="Note 2 2 2" xfId="58164" hidden="1"/>
    <cellStyle name="Note 2 2 2" xfId="58163" hidden="1"/>
    <cellStyle name="Note 2 2 2" xfId="58144" hidden="1"/>
    <cellStyle name="Note 2 2 2" xfId="58166" hidden="1"/>
    <cellStyle name="Note 2 2 2" xfId="58174" hidden="1"/>
    <cellStyle name="Note 2 2 2" xfId="58143" hidden="1"/>
    <cellStyle name="Note 2 2 2" xfId="58167" hidden="1"/>
    <cellStyle name="Note 2 2 2" xfId="58168" hidden="1"/>
    <cellStyle name="Note 2 2 2" xfId="58170" hidden="1"/>
    <cellStyle name="Note 2 2 2" xfId="58173" hidden="1"/>
    <cellStyle name="Note 2 2 2" xfId="58169" hidden="1"/>
    <cellStyle name="Note 2 2 2" xfId="58160" hidden="1"/>
    <cellStyle name="Note 2 2 2" xfId="58142" hidden="1"/>
    <cellStyle name="Note 2 2 2" xfId="58155" hidden="1"/>
    <cellStyle name="Note 2 2 2" xfId="58145" hidden="1"/>
    <cellStyle name="Note 2 2 2" xfId="58165" hidden="1"/>
    <cellStyle name="Note 2 2 2" xfId="58175" hidden="1"/>
    <cellStyle name="Note 2 2 2" xfId="58161" hidden="1"/>
    <cellStyle name="Note 2 2 2" xfId="58149" hidden="1"/>
    <cellStyle name="Note 2 2 2" xfId="58159" hidden="1"/>
    <cellStyle name="Note 2 2 2" xfId="58171" hidden="1"/>
    <cellStyle name="Note 2 2 2" xfId="58181" hidden="1"/>
    <cellStyle name="Note 2 2 2" xfId="58186" hidden="1"/>
    <cellStyle name="Note 2 2 2" xfId="58185" hidden="1"/>
    <cellStyle name="Note 2 2 2" xfId="58194" hidden="1"/>
    <cellStyle name="Note 2 2 2" xfId="58189" hidden="1"/>
    <cellStyle name="Note 2 2 2" xfId="58191" hidden="1"/>
    <cellStyle name="Note 2 2 2" xfId="58195" hidden="1"/>
    <cellStyle name="Note 2 2 2" xfId="58188" hidden="1"/>
    <cellStyle name="Note 2 2 2" xfId="58187" hidden="1"/>
    <cellStyle name="Note 2 2 2" xfId="58122" hidden="1"/>
    <cellStyle name="Note 2 2 2" xfId="58120" hidden="1"/>
    <cellStyle name="Note 2 2 2" xfId="57954" hidden="1"/>
    <cellStyle name="Note 2 2 2" xfId="57137" hidden="1"/>
    <cellStyle name="Note 2 2 2" xfId="57750" hidden="1"/>
    <cellStyle name="Note 2 2 2" xfId="57526" hidden="1"/>
    <cellStyle name="Note 2 2 2" xfId="57781" hidden="1"/>
    <cellStyle name="Note 2 2 2" xfId="57949" hidden="1"/>
    <cellStyle name="Note 2 2 2" xfId="57265" hidden="1"/>
    <cellStyle name="Note 2 2 2" xfId="57169" hidden="1"/>
    <cellStyle name="Note 2 2 2" xfId="57546" hidden="1"/>
    <cellStyle name="Note 2 2 2" xfId="58118" hidden="1"/>
    <cellStyle name="Note 2 2 2" xfId="57492" hidden="1"/>
    <cellStyle name="Note 2 2 2" xfId="57805" hidden="1"/>
    <cellStyle name="Note 2 2 2" xfId="57471" hidden="1"/>
    <cellStyle name="Note 2 2 2" xfId="57647" hidden="1"/>
    <cellStyle name="Note 2 2 2" xfId="57271" hidden="1"/>
    <cellStyle name="Note 2 2 2" xfId="57658" hidden="1"/>
    <cellStyle name="Note 2 2 2" xfId="57398" hidden="1"/>
    <cellStyle name="Note 2 2 2" xfId="57670" hidden="1"/>
    <cellStyle name="Note 2 2 2" xfId="57315" hidden="1"/>
    <cellStyle name="Note 2 2 2" xfId="58048" hidden="1"/>
    <cellStyle name="Note 2 2 2" xfId="57734" hidden="1"/>
    <cellStyle name="Note 2 2 2" xfId="57731" hidden="1"/>
    <cellStyle name="Note 2 2 2" xfId="57396" hidden="1"/>
    <cellStyle name="Note 2 2 2" xfId="57317" hidden="1"/>
    <cellStyle name="Note 2 2 2" xfId="57404" hidden="1"/>
    <cellStyle name="Note 2 2 2" xfId="57663" hidden="1"/>
    <cellStyle name="Note 2 2 2" xfId="58124" hidden="1"/>
    <cellStyle name="Note 2 2 2" xfId="57269" hidden="1"/>
    <cellStyle name="Note 2 2 2" xfId="57676" hidden="1"/>
    <cellStyle name="Note 2 2 2" xfId="58214" hidden="1"/>
    <cellStyle name="Note 2 2 2" xfId="58254" hidden="1"/>
    <cellStyle name="Note 2 2 2" xfId="58222" hidden="1"/>
    <cellStyle name="Note 2 2 2" xfId="58241" hidden="1"/>
    <cellStyle name="Note 2 2 2" xfId="58240" hidden="1"/>
    <cellStyle name="Note 2 2 2" xfId="58220" hidden="1"/>
    <cellStyle name="Note 2 2 2" xfId="58243" hidden="1"/>
    <cellStyle name="Note 2 2 2" xfId="58251" hidden="1"/>
    <cellStyle name="Note 2 2 2" xfId="58219" hidden="1"/>
    <cellStyle name="Note 2 2 2" xfId="58244" hidden="1"/>
    <cellStyle name="Note 2 2 2" xfId="58245" hidden="1"/>
    <cellStyle name="Note 2 2 2" xfId="58247" hidden="1"/>
    <cellStyle name="Note 2 2 2" xfId="58250" hidden="1"/>
    <cellStyle name="Note 2 2 2" xfId="58246" hidden="1"/>
    <cellStyle name="Note 2 2 2" xfId="58237" hidden="1"/>
    <cellStyle name="Note 2 2 2" xfId="58218" hidden="1"/>
    <cellStyle name="Note 2 2 2" xfId="58231" hidden="1"/>
    <cellStyle name="Note 2 2 2" xfId="58221" hidden="1"/>
    <cellStyle name="Note 2 2 2" xfId="58242" hidden="1"/>
    <cellStyle name="Note 2 2 2" xfId="58252" hidden="1"/>
    <cellStyle name="Note 2 2 2" xfId="58238" hidden="1"/>
    <cellStyle name="Note 2 2 2" xfId="58225" hidden="1"/>
    <cellStyle name="Note 2 2 2" xfId="58235" hidden="1"/>
    <cellStyle name="Note 2 2 2" xfId="58248" hidden="1"/>
    <cellStyle name="Note 2 2 2" xfId="58257" hidden="1"/>
    <cellStyle name="Note 2 2 2" xfId="58261" hidden="1"/>
    <cellStyle name="Note 2 2 2" xfId="58260" hidden="1"/>
    <cellStyle name="Note 2 2 2" xfId="58267" hidden="1"/>
    <cellStyle name="Note 2 2 2" xfId="58264" hidden="1"/>
    <cellStyle name="Note 2 2 2" xfId="58265" hidden="1"/>
    <cellStyle name="Note 2 2 2" xfId="58268" hidden="1"/>
    <cellStyle name="Note 2 2 2" xfId="58263" hidden="1"/>
    <cellStyle name="Note 2 2 2" xfId="58262" hidden="1"/>
    <cellStyle name="Note 2 2 2" xfId="57466" hidden="1"/>
    <cellStyle name="Note 2 2 2" xfId="57737" hidden="1"/>
    <cellStyle name="Note 2 2 2" xfId="57784" hidden="1"/>
    <cellStyle name="Note 2 2 2" xfId="58193" hidden="1"/>
    <cellStyle name="Note 2 2 2" xfId="57716" hidden="1"/>
    <cellStyle name="Note 2 2 2" xfId="57707" hidden="1"/>
    <cellStyle name="Note 2 2 2" xfId="57436" hidden="1"/>
    <cellStyle name="Note 2 2 2" xfId="58282" hidden="1"/>
    <cellStyle name="Note 2 2 2" xfId="58049" hidden="1"/>
    <cellStyle name="Note 2 2 2" xfId="57470" hidden="1"/>
    <cellStyle name="Note 2 2 2" xfId="57598" hidden="1"/>
    <cellStyle name="Note 2 2 2" xfId="58277" hidden="1"/>
    <cellStyle name="Note 2 2 2" xfId="57244" hidden="1"/>
    <cellStyle name="Note 2 2 2" xfId="57528" hidden="1"/>
    <cellStyle name="Note 2 2 2" xfId="57817" hidden="1"/>
    <cellStyle name="Note 2 2 2" xfId="57298" hidden="1"/>
    <cellStyle name="Note 2 2 2" xfId="57691" hidden="1"/>
    <cellStyle name="Note 2 2 2" xfId="57290" hidden="1"/>
    <cellStyle name="Note 2 2 2" xfId="57941" hidden="1"/>
    <cellStyle name="Note 2 2 2" xfId="57161" hidden="1"/>
    <cellStyle name="Note 2 2 2" xfId="57272" hidden="1"/>
    <cellStyle name="Note 2 2 2" xfId="57719" hidden="1"/>
    <cellStyle name="Note 2 2 2" xfId="57198" hidden="1"/>
    <cellStyle name="Note 2 2 2" xfId="57183" hidden="1"/>
    <cellStyle name="Note 2 2 2" xfId="57856" hidden="1"/>
    <cellStyle name="Note 2 2 2" xfId="57142" hidden="1"/>
    <cellStyle name="Note 2 2 2" xfId="57662" hidden="1"/>
    <cellStyle name="Note 2 2 2" xfId="57832" hidden="1"/>
    <cellStyle name="Note 2 2 2" xfId="57650" hidden="1"/>
    <cellStyle name="Note 2 2 2" xfId="57545" hidden="1"/>
    <cellStyle name="Note 2 2 2" xfId="57407" hidden="1"/>
    <cellStyle name="Note 2 2 2" xfId="57531" hidden="1"/>
    <cellStyle name="Note 2 2 2" xfId="58297" hidden="1"/>
    <cellStyle name="Note 2 2 2" xfId="58340" hidden="1"/>
    <cellStyle name="Note 2 2 2" xfId="58305" hidden="1"/>
    <cellStyle name="Note 2 2 2" xfId="58324" hidden="1"/>
    <cellStyle name="Note 2 2 2" xfId="58323" hidden="1"/>
    <cellStyle name="Note 2 2 2" xfId="58303" hidden="1"/>
    <cellStyle name="Note 2 2 2" xfId="58327" hidden="1"/>
    <cellStyle name="Note 2 2 2" xfId="58336" hidden="1"/>
    <cellStyle name="Note 2 2 2" xfId="58302" hidden="1"/>
    <cellStyle name="Note 2 2 2" xfId="58328" hidden="1"/>
    <cellStyle name="Note 2 2 2" xfId="58329" hidden="1"/>
    <cellStyle name="Note 2 2 2" xfId="58331" hidden="1"/>
    <cellStyle name="Note 2 2 2" xfId="58335" hidden="1"/>
    <cellStyle name="Note 2 2 2" xfId="58330" hidden="1"/>
    <cellStyle name="Note 2 2 2" xfId="58320" hidden="1"/>
    <cellStyle name="Note 2 2 2" xfId="58301" hidden="1"/>
    <cellStyle name="Note 2 2 2" xfId="58315" hidden="1"/>
    <cellStyle name="Note 2 2 2" xfId="58304" hidden="1"/>
    <cellStyle name="Note 2 2 2" xfId="58325" hidden="1"/>
    <cellStyle name="Note 2 2 2" xfId="58337" hidden="1"/>
    <cellStyle name="Note 2 2 2" xfId="58321" hidden="1"/>
    <cellStyle name="Note 2 2 2" xfId="58308" hidden="1"/>
    <cellStyle name="Note 2 2 2" xfId="58319" hidden="1"/>
    <cellStyle name="Note 2 2 2" xfId="58333" hidden="1"/>
    <cellStyle name="Note 2 2 2" xfId="58343" hidden="1"/>
    <cellStyle name="Note 2 2 2" xfId="58348" hidden="1"/>
    <cellStyle name="Note 2 2 2" xfId="58347" hidden="1"/>
    <cellStyle name="Note 2 2 2" xfId="58354" hidden="1"/>
    <cellStyle name="Note 2 2 2" xfId="58351" hidden="1"/>
    <cellStyle name="Note 2 2 2" xfId="58352" hidden="1"/>
    <cellStyle name="Note 2 2 2" xfId="58355" hidden="1"/>
    <cellStyle name="Note 2 2 2" xfId="58350" hidden="1"/>
    <cellStyle name="Note 2 2 2" xfId="58349" hidden="1"/>
    <cellStyle name="Note 2 2 2" xfId="57778" hidden="1"/>
    <cellStyle name="Note 2 2 2" xfId="58365" hidden="1"/>
    <cellStyle name="Note 2 2 2" xfId="57479" hidden="1"/>
    <cellStyle name="Note 2 2 2" xfId="57247" hidden="1"/>
    <cellStyle name="Note 2 2 2" xfId="57258" hidden="1"/>
    <cellStyle name="Note 2 2 2" xfId="57601" hidden="1"/>
    <cellStyle name="Note 2 2 2" xfId="57732" hidden="1"/>
    <cellStyle name="Note 2 2 2" xfId="57415" hidden="1"/>
    <cellStyle name="Note 2 2 2" xfId="57536" hidden="1"/>
    <cellStyle name="Note 2 2 2" xfId="57638" hidden="1"/>
    <cellStyle name="Note 2 2 2" xfId="57341" hidden="1"/>
    <cellStyle name="Note 2 2 2" xfId="57677" hidden="1"/>
    <cellStyle name="Note 2 2 2" xfId="57286" hidden="1"/>
    <cellStyle name="Note 2 2 2" xfId="57465" hidden="1"/>
    <cellStyle name="Note 2 2 2" xfId="57783" hidden="1"/>
    <cellStyle name="Note 2 2 2" xfId="58051" hidden="1"/>
    <cellStyle name="Note 2 2 2" xfId="57201" hidden="1"/>
    <cellStyle name="Note 2 2 2" xfId="57519" hidden="1"/>
    <cellStyle name="Note 2 2 2" xfId="57288" hidden="1"/>
    <cellStyle name="Note 2 2 2" xfId="57930" hidden="1"/>
    <cellStyle name="Note 2 2 2" xfId="57395" hidden="1"/>
    <cellStyle name="Note 2 2 2" xfId="57727" hidden="1"/>
    <cellStyle name="Note 2 2 2" xfId="57246" hidden="1"/>
    <cellStyle name="Note 2 2 2" xfId="57520" hidden="1"/>
    <cellStyle name="Note 2 2 2" xfId="57172" hidden="1"/>
    <cellStyle name="Note 2 2 2" xfId="57225" hidden="1"/>
    <cellStyle name="Note 2 2 2" xfId="57803" hidden="1"/>
    <cellStyle name="Note 2 2 2" xfId="57721" hidden="1"/>
    <cellStyle name="Note 2 2 2" xfId="57256" hidden="1"/>
    <cellStyle name="Note 2 2 2" xfId="57958" hidden="1"/>
    <cellStyle name="Note 2 2 2" xfId="58368" hidden="1"/>
    <cellStyle name="Note 2 2 2" xfId="58383" hidden="1"/>
    <cellStyle name="Note 2 2 2" xfId="58420" hidden="1"/>
    <cellStyle name="Note 2 2 2" xfId="58391" hidden="1"/>
    <cellStyle name="Note 2 2 2" xfId="58407" hidden="1"/>
    <cellStyle name="Note 2 2 2" xfId="58406" hidden="1"/>
    <cellStyle name="Note 2 2 2" xfId="58389" hidden="1"/>
    <cellStyle name="Note 2 2 2" xfId="58409" hidden="1"/>
    <cellStyle name="Note 2 2 2" xfId="58417" hidden="1"/>
    <cellStyle name="Note 2 2 2" xfId="58388" hidden="1"/>
    <cellStyle name="Note 2 2 2" xfId="58410" hidden="1"/>
    <cellStyle name="Note 2 2 2" xfId="58411" hidden="1"/>
    <cellStyle name="Note 2 2 2" xfId="58413" hidden="1"/>
    <cellStyle name="Note 2 2 2" xfId="58416" hidden="1"/>
    <cellStyle name="Note 2 2 2" xfId="58412" hidden="1"/>
    <cellStyle name="Note 2 2 2" xfId="58404" hidden="1"/>
    <cellStyle name="Note 2 2 2" xfId="58387" hidden="1"/>
    <cellStyle name="Note 2 2 2" xfId="58399" hidden="1"/>
    <cellStyle name="Note 2 2 2" xfId="58390" hidden="1"/>
    <cellStyle name="Note 2 2 2" xfId="58408" hidden="1"/>
    <cellStyle name="Note 2 2 2" xfId="58418" hidden="1"/>
    <cellStyle name="Note 2 2 2" xfId="58405" hidden="1"/>
    <cellStyle name="Note 2 2 2" xfId="58393" hidden="1"/>
    <cellStyle name="Note 2 2 2" xfId="58403" hidden="1"/>
    <cellStyle name="Note 2 2 2" xfId="58414" hidden="1"/>
    <cellStyle name="Note 2 2 2" xfId="58423" hidden="1"/>
    <cellStyle name="Note 2 2 2" xfId="58427" hidden="1"/>
    <cellStyle name="Note 2 2 2" xfId="58426" hidden="1"/>
    <cellStyle name="Note 2 2 2" xfId="58434" hidden="1"/>
    <cellStyle name="Note 2 2 2" xfId="58430" hidden="1"/>
    <cellStyle name="Note 2 2 2" xfId="58432" hidden="1"/>
    <cellStyle name="Note 2 2 2" xfId="58435" hidden="1"/>
    <cellStyle name="Note 2 2 2" xfId="58429" hidden="1"/>
    <cellStyle name="Note 2 2 2" xfId="58428" hidden="1"/>
    <cellStyle name="Note 2 2 2" xfId="57607" hidden="1"/>
    <cellStyle name="Note 2 2 2" xfId="58200" hidden="1"/>
    <cellStyle name="Note 2 2 2" xfId="57622" hidden="1"/>
    <cellStyle name="Note 2 2 2" xfId="57212" hidden="1"/>
    <cellStyle name="Note 2 2 2" xfId="57632" hidden="1"/>
    <cellStyle name="Note 2 2 2" xfId="57777" hidden="1"/>
    <cellStyle name="Note 2 2 2" xfId="57496" hidden="1"/>
    <cellStyle name="Note 2 2 2" xfId="57711" hidden="1"/>
    <cellStyle name="Note 2 2 2" xfId="57450" hidden="1"/>
    <cellStyle name="Note 2 2 2" xfId="57577" hidden="1"/>
    <cellStyle name="Note 2 2 2" xfId="58129" hidden="1"/>
    <cellStyle name="Note 2 2 2" xfId="57951" hidden="1"/>
    <cellStyle name="Note 2 2 2" xfId="57360" hidden="1"/>
    <cellStyle name="Note 2 2 2" xfId="58269" hidden="1"/>
    <cellStyle name="Note 2 2 2" xfId="57277" hidden="1"/>
    <cellStyle name="Note 2 2 2" xfId="58311" hidden="1"/>
    <cellStyle name="Note 2 2 2" xfId="57268" hidden="1"/>
    <cellStyle name="Note 2 2 2" xfId="57522" hidden="1"/>
    <cellStyle name="Note 2 2 2" xfId="58273" hidden="1"/>
    <cellStyle name="Note 2 2 2" xfId="57352" hidden="1"/>
    <cellStyle name="Note 2 2 2" xfId="57515" hidden="1"/>
    <cellStyle name="Note 2 2 2" xfId="57182" hidden="1"/>
    <cellStyle name="Note 2 2 2" xfId="57422" hidden="1"/>
    <cellStyle name="Note 2 2 2" xfId="57249" hidden="1"/>
    <cellStyle name="Note 2 2 2" xfId="57434" hidden="1"/>
    <cellStyle name="Note 2 2 2" xfId="57672" hidden="1"/>
    <cellStyle name="Note 2 2 2" xfId="58029" hidden="1"/>
    <cellStyle name="Note 2 2 2" xfId="57639" hidden="1"/>
    <cellStyle name="Note 2 2 2" xfId="57738" hidden="1"/>
    <cellStyle name="Note 2 2 2" xfId="57779" hidden="1"/>
    <cellStyle name="Note 2 2 2" xfId="57209" hidden="1"/>
    <cellStyle name="Note 2 2 2" xfId="58440" hidden="1"/>
    <cellStyle name="Note 2 2 2" xfId="58448" hidden="1"/>
    <cellStyle name="Note 2 2 2" xfId="58482" hidden="1"/>
    <cellStyle name="Note 2 2 2" xfId="58456" hidden="1"/>
    <cellStyle name="Note 2 2 2" xfId="58469" hidden="1"/>
    <cellStyle name="Note 2 2 2" xfId="58468" hidden="1"/>
    <cellStyle name="Note 2 2 2" xfId="58454" hidden="1"/>
    <cellStyle name="Note 2 2 2" xfId="58471" hidden="1"/>
    <cellStyle name="Note 2 2 2" xfId="58479" hidden="1"/>
    <cellStyle name="Note 2 2 2" xfId="58453" hidden="1"/>
    <cellStyle name="Note 2 2 2" xfId="58472" hidden="1"/>
    <cellStyle name="Note 2 2 2" xfId="58473" hidden="1"/>
    <cellStyle name="Note 2 2 2" xfId="58475" hidden="1"/>
    <cellStyle name="Note 2 2 2" xfId="58478" hidden="1"/>
    <cellStyle name="Note 2 2 2" xfId="58474" hidden="1"/>
    <cellStyle name="Note 2 2 2" xfId="58466" hidden="1"/>
    <cellStyle name="Note 2 2 2" xfId="58452" hidden="1"/>
    <cellStyle name="Note 2 2 2" xfId="58462" hidden="1"/>
    <cellStyle name="Note 2 2 2" xfId="58455" hidden="1"/>
    <cellStyle name="Note 2 2 2" xfId="58470" hidden="1"/>
    <cellStyle name="Note 2 2 2" xfId="58480" hidden="1"/>
    <cellStyle name="Note 2 2 2" xfId="58467" hidden="1"/>
    <cellStyle name="Note 2 2 2" xfId="58458" hidden="1"/>
    <cellStyle name="Note 2 2 2" xfId="58465" hidden="1"/>
    <cellStyle name="Note 2 2 2" xfId="58476" hidden="1"/>
    <cellStyle name="Note 2 2 2" xfId="58485" hidden="1"/>
    <cellStyle name="Note 2 2 2" xfId="58489" hidden="1"/>
    <cellStyle name="Note 2 2 2" xfId="58488" hidden="1"/>
    <cellStyle name="Note 2 2 2" xfId="58494" hidden="1"/>
    <cellStyle name="Note 2 2 2" xfId="58492" hidden="1"/>
    <cellStyle name="Note 2 2 2" xfId="58493" hidden="1"/>
    <cellStyle name="Note 2 2 2" xfId="58495" hidden="1"/>
    <cellStyle name="Note 2 2 2" xfId="58491" hidden="1"/>
    <cellStyle name="Note 2 2 2" xfId="58490" hidden="1"/>
    <cellStyle name="Note 2 2 2" xfId="19628" hidden="1"/>
    <cellStyle name="Note 2 2 2" xfId="58557" hidden="1"/>
    <cellStyle name="Note 2 2 2" xfId="58624" hidden="1"/>
    <cellStyle name="Note 2 2 2" xfId="58625" hidden="1"/>
    <cellStyle name="Note 2 2 2" xfId="58626" hidden="1"/>
    <cellStyle name="Note 2 2 2" xfId="58630" hidden="1"/>
    <cellStyle name="Note 2 2 2" xfId="58627" hidden="1"/>
    <cellStyle name="Note 2 2 2" xfId="58628" hidden="1"/>
    <cellStyle name="Note 2 2 2" xfId="58629" hidden="1"/>
    <cellStyle name="Note 2 2 2" xfId="58642" hidden="1"/>
    <cellStyle name="Note 2 2 2" xfId="58649" hidden="1"/>
    <cellStyle name="Note 2 2 2" xfId="58637" hidden="1"/>
    <cellStyle name="Note 2 2 2" xfId="58634" hidden="1"/>
    <cellStyle name="Note 2 2 2" xfId="58635" hidden="1"/>
    <cellStyle name="Note 2 2 2" xfId="58650" hidden="1"/>
    <cellStyle name="Note 2 2 2" xfId="58631" hidden="1"/>
    <cellStyle name="Note 2 2 2" xfId="58647" hidden="1"/>
    <cellStyle name="Note 2 2 2" xfId="58648" hidden="1"/>
    <cellStyle name="Note 2 2 2" xfId="58636" hidden="1"/>
    <cellStyle name="Note 2 2 2" xfId="58633" hidden="1"/>
    <cellStyle name="Note 2 2 2" xfId="58656" hidden="1"/>
    <cellStyle name="Note 2 2 2" xfId="58660" hidden="1"/>
    <cellStyle name="Note 2 2 2" xfId="58657" hidden="1"/>
    <cellStyle name="Note 2 2 2" xfId="58658" hidden="1"/>
    <cellStyle name="Note 2 2 2" xfId="58654" hidden="1"/>
    <cellStyle name="Note 2 2 2" xfId="58652" hidden="1"/>
    <cellStyle name="Note 2 2 2" xfId="58655" hidden="1"/>
    <cellStyle name="Note 2 2 2" xfId="58653" hidden="1"/>
    <cellStyle name="Note 2 2 2" xfId="58651" hidden="1"/>
    <cellStyle name="Note 2 2 2" xfId="58659" hidden="1"/>
    <cellStyle name="Note 2 2 2" xfId="58661" hidden="1"/>
    <cellStyle name="Note 2 2 2" xfId="58664" hidden="1"/>
    <cellStyle name="Note 2 2 2" xfId="58678" hidden="1"/>
    <cellStyle name="Note 2 2 2" xfId="58712" hidden="1"/>
    <cellStyle name="Note 2 2 2" xfId="58686" hidden="1"/>
    <cellStyle name="Note 2 2 2" xfId="58699" hidden="1"/>
    <cellStyle name="Note 2 2 2" xfId="58698" hidden="1"/>
    <cellStyle name="Note 2 2 2" xfId="58684" hidden="1"/>
    <cellStyle name="Note 2 2 2" xfId="58701" hidden="1"/>
    <cellStyle name="Note 2 2 2" xfId="58709" hidden="1"/>
    <cellStyle name="Note 2 2 2" xfId="58683" hidden="1"/>
    <cellStyle name="Note 2 2 2" xfId="58702" hidden="1"/>
    <cellStyle name="Note 2 2 2" xfId="58703" hidden="1"/>
    <cellStyle name="Note 2 2 2" xfId="58705" hidden="1"/>
    <cellStyle name="Note 2 2 2" xfId="58708" hidden="1"/>
    <cellStyle name="Note 2 2 2" xfId="58704" hidden="1"/>
    <cellStyle name="Note 2 2 2" xfId="58696" hidden="1"/>
    <cellStyle name="Note 2 2 2" xfId="58682" hidden="1"/>
    <cellStyle name="Note 2 2 2" xfId="58692" hidden="1"/>
    <cellStyle name="Note 2 2 2" xfId="58685" hidden="1"/>
    <cellStyle name="Note 2 2 2" xfId="58700" hidden="1"/>
    <cellStyle name="Note 2 2 2" xfId="58710" hidden="1"/>
    <cellStyle name="Note 2 2 2" xfId="58697" hidden="1"/>
    <cellStyle name="Note 2 2 2" xfId="58688" hidden="1"/>
    <cellStyle name="Note 2 2 2" xfId="58695" hidden="1"/>
    <cellStyle name="Note 2 2 2" xfId="58706" hidden="1"/>
    <cellStyle name="Note 2 2 2" xfId="58715" hidden="1"/>
    <cellStyle name="Note 2 2 2" xfId="58719" hidden="1"/>
    <cellStyle name="Note 2 2 2" xfId="58718" hidden="1"/>
    <cellStyle name="Note 2 2 2" xfId="58724" hidden="1"/>
    <cellStyle name="Note 2 2 2" xfId="58722" hidden="1"/>
    <cellStyle name="Note 2 2 2" xfId="58723" hidden="1"/>
    <cellStyle name="Note 2 2 2" xfId="58725" hidden="1"/>
    <cellStyle name="Note 2 2 2" xfId="58721" hidden="1"/>
    <cellStyle name="Note 2 2 2" xfId="58720" hidden="1"/>
    <cellStyle name="Note 2 2 2" xfId="59099" hidden="1"/>
    <cellStyle name="Note 2 2 2" xfId="59586" hidden="1"/>
    <cellStyle name="Note 2 2 2" xfId="59688" hidden="1"/>
    <cellStyle name="Note 2 2 2" xfId="59689" hidden="1"/>
    <cellStyle name="Note 2 2 2" xfId="59759" hidden="1"/>
    <cellStyle name="Note 2 2 2" xfId="59746" hidden="1"/>
    <cellStyle name="Note 2 2 2" xfId="59747" hidden="1"/>
    <cellStyle name="Note 2 2 2" xfId="59750" hidden="1"/>
    <cellStyle name="Note 2 2 2" xfId="59845" hidden="1"/>
    <cellStyle name="Note 2 2 2" xfId="59905" hidden="1"/>
    <cellStyle name="Note 2 2 2" xfId="59785" hidden="1"/>
    <cellStyle name="Note 2 2 2" xfId="59768" hidden="1"/>
    <cellStyle name="Note 2 2 2" xfId="59773" hidden="1"/>
    <cellStyle name="Note 2 2 2" xfId="59906" hidden="1"/>
    <cellStyle name="Note 2 2 2" xfId="59762" hidden="1"/>
    <cellStyle name="Note 2 2 2" xfId="59900" hidden="1"/>
    <cellStyle name="Note 2 2 2" xfId="59903" hidden="1"/>
    <cellStyle name="Note 2 2 2" xfId="59774" hidden="1"/>
    <cellStyle name="Note 2 2 2" xfId="59766" hidden="1"/>
    <cellStyle name="Note 2 2 2" xfId="59925" hidden="1"/>
    <cellStyle name="Note 2 2 2" xfId="59931" hidden="1"/>
    <cellStyle name="Note 2 2 2" xfId="59927" hidden="1"/>
    <cellStyle name="Note 2 2 2" xfId="59928" hidden="1"/>
    <cellStyle name="Note 2 2 2" xfId="59922" hidden="1"/>
    <cellStyle name="Note 2 2 2" xfId="59916" hidden="1"/>
    <cellStyle name="Note 2 2 2" xfId="59924" hidden="1"/>
    <cellStyle name="Note 2 2 2" xfId="59920" hidden="1"/>
    <cellStyle name="Note 2 2 2" xfId="59914" hidden="1"/>
    <cellStyle name="Note 2 2 2" xfId="59929" hidden="1"/>
    <cellStyle name="Note 2 2 2" xfId="59933" hidden="1"/>
    <cellStyle name="Note 2 2 2" xfId="60048" hidden="1"/>
    <cellStyle name="Note 2 2 2" xfId="60105" hidden="1"/>
    <cellStyle name="Note 2 2 2" xfId="60149" hidden="1"/>
    <cellStyle name="Note 2 2 2" xfId="60115" hidden="1"/>
    <cellStyle name="Note 2 2 2" xfId="60131" hidden="1"/>
    <cellStyle name="Note 2 2 2" xfId="60130" hidden="1"/>
    <cellStyle name="Note 2 2 2" xfId="60112" hidden="1"/>
    <cellStyle name="Note 2 2 2" xfId="60133" hidden="1"/>
    <cellStyle name="Note 2 2 2" xfId="60142" hidden="1"/>
    <cellStyle name="Note 2 2 2" xfId="60111" hidden="1"/>
    <cellStyle name="Note 2 2 2" xfId="60134" hidden="1"/>
    <cellStyle name="Note 2 2 2" xfId="60135" hidden="1"/>
    <cellStyle name="Note 2 2 2" xfId="60137" hidden="1"/>
    <cellStyle name="Note 2 2 2" xfId="60141" hidden="1"/>
    <cellStyle name="Note 2 2 2" xfId="60136" hidden="1"/>
    <cellStyle name="Note 2 2 2" xfId="60128" hidden="1"/>
    <cellStyle name="Note 2 2 2" xfId="60110" hidden="1"/>
    <cellStyle name="Note 2 2 2" xfId="60122" hidden="1"/>
    <cellStyle name="Note 2 2 2" xfId="60113" hidden="1"/>
    <cellStyle name="Note 2 2 2" xfId="60132" hidden="1"/>
    <cellStyle name="Note 2 2 2" xfId="60143" hidden="1"/>
    <cellStyle name="Note 2 2 2" xfId="60129" hidden="1"/>
    <cellStyle name="Note 2 2 2" xfId="60117" hidden="1"/>
    <cellStyle name="Note 2 2 2" xfId="60126" hidden="1"/>
    <cellStyle name="Note 2 2 2" xfId="60139" hidden="1"/>
    <cellStyle name="Note 2 2 2" xfId="60152" hidden="1"/>
    <cellStyle name="Note 2 2 2" xfId="60157" hidden="1"/>
    <cellStyle name="Note 2 2 2" xfId="60156" hidden="1"/>
    <cellStyle name="Note 2 2 2" xfId="60165" hidden="1"/>
    <cellStyle name="Note 2 2 2" xfId="60160" hidden="1"/>
    <cellStyle name="Note 2 2 2" xfId="60163" hidden="1"/>
    <cellStyle name="Note 2 2 2" xfId="60166" hidden="1"/>
    <cellStyle name="Note 2 2 2" xfId="60159" hidden="1"/>
    <cellStyle name="Note 2 2 2" xfId="60158" hidden="1"/>
    <cellStyle name="Note 2 2 2" xfId="59097" hidden="1"/>
    <cellStyle name="Note 2 2 2" xfId="59168" hidden="1"/>
    <cellStyle name="Note 2 2 2" xfId="58968" hidden="1"/>
    <cellStyle name="Note 2 2 2" xfId="58982" hidden="1"/>
    <cellStyle name="Note 2 2 2" xfId="58981" hidden="1"/>
    <cellStyle name="Note 2 2 2" xfId="58744" hidden="1"/>
    <cellStyle name="Note 2 2 2" xfId="59119" hidden="1"/>
    <cellStyle name="Note 2 2 2" xfId="59118" hidden="1"/>
    <cellStyle name="Note 2 2 2" xfId="58852" hidden="1"/>
    <cellStyle name="Note 2 2 2" xfId="60243" hidden="1"/>
    <cellStyle name="Note 2 2 2" xfId="60246" hidden="1"/>
    <cellStyle name="Note 2 2 2" xfId="58849" hidden="1"/>
    <cellStyle name="Note 2 2 2" xfId="59115" hidden="1"/>
    <cellStyle name="Note 2 2 2" xfId="59114" hidden="1"/>
    <cellStyle name="Note 2 2 2" xfId="60247" hidden="1"/>
    <cellStyle name="Note 2 2 2" xfId="58850" hidden="1"/>
    <cellStyle name="Note 2 2 2" xfId="60244" hidden="1"/>
    <cellStyle name="Note 2 2 2" xfId="60245" hidden="1"/>
    <cellStyle name="Note 2 2 2" xfId="59113" hidden="1"/>
    <cellStyle name="Note 2 2 2" xfId="59116" hidden="1"/>
    <cellStyle name="Note 2 2 2" xfId="60253" hidden="1"/>
    <cellStyle name="Note 2 2 2" xfId="60257" hidden="1"/>
    <cellStyle name="Note 2 2 2" xfId="60254" hidden="1"/>
    <cellStyle name="Note 2 2 2" xfId="60255" hidden="1"/>
    <cellStyle name="Note 2 2 2" xfId="60251" hidden="1"/>
    <cellStyle name="Note 2 2 2" xfId="60249" hidden="1"/>
    <cellStyle name="Note 2 2 2" xfId="60252" hidden="1"/>
    <cellStyle name="Note 2 2 2" xfId="60250" hidden="1"/>
    <cellStyle name="Note 2 2 2" xfId="60248" hidden="1"/>
    <cellStyle name="Note 2 2 2" xfId="60256" hidden="1"/>
    <cellStyle name="Note 2 2 2" xfId="60258" hidden="1"/>
    <cellStyle name="Note 2 2 2" xfId="60367" hidden="1"/>
    <cellStyle name="Note 2 2 2" xfId="60409" hidden="1"/>
    <cellStyle name="Note 2 2 2" xfId="60432" hidden="1"/>
    <cellStyle name="Note 2 2 2" xfId="60414" hidden="1"/>
    <cellStyle name="Note 2 2 2" xfId="60421" hidden="1"/>
    <cellStyle name="Note 2 2 2" xfId="60420" hidden="1"/>
    <cellStyle name="Note 2 2 2" xfId="60412" hidden="1"/>
    <cellStyle name="Note 2 2 2" xfId="60423" hidden="1"/>
    <cellStyle name="Note 2 2 2" xfId="60430" hidden="1"/>
    <cellStyle name="Note 2 2 2" xfId="60411" hidden="1"/>
    <cellStyle name="Note 2 2 2" xfId="60424" hidden="1"/>
    <cellStyle name="Note 2 2 2" xfId="60425" hidden="1"/>
    <cellStyle name="Note 2 2 2" xfId="60427" hidden="1"/>
    <cellStyle name="Note 2 2 2" xfId="60429" hidden="1"/>
    <cellStyle name="Note 2 2 2" xfId="60426" hidden="1"/>
    <cellStyle name="Note 2 2 2" xfId="60418" hidden="1"/>
    <cellStyle name="Note 2 2 2" xfId="60410" hidden="1"/>
    <cellStyle name="Note 2 2 2" xfId="60416" hidden="1"/>
    <cellStyle name="Note 2 2 2" xfId="60413" hidden="1"/>
    <cellStyle name="Note 2 2 2" xfId="60422" hidden="1"/>
    <cellStyle name="Note 2 2 2" xfId="60431" hidden="1"/>
    <cellStyle name="Note 2 2 2" xfId="60419" hidden="1"/>
    <cellStyle name="Note 2 2 2" xfId="60415" hidden="1"/>
    <cellStyle name="Note 2 2 2" xfId="60417" hidden="1"/>
    <cellStyle name="Note 2 2 2" xfId="60428" hidden="1"/>
    <cellStyle name="Note 2 2 2" xfId="60433" hidden="1"/>
    <cellStyle name="Note 2 2 2" xfId="60435" hidden="1"/>
    <cellStyle name="Note 2 2 2" xfId="60434" hidden="1"/>
    <cellStyle name="Note 2 2 2" xfId="60440" hidden="1"/>
    <cellStyle name="Note 2 2 2" xfId="60438" hidden="1"/>
    <cellStyle name="Note 2 2 2" xfId="60439" hidden="1"/>
    <cellStyle name="Note 2 2 2" xfId="60441" hidden="1"/>
    <cellStyle name="Note 2 2 2" xfId="60437" hidden="1"/>
    <cellStyle name="Note 2 2 2" xfId="60436" hidden="1"/>
    <cellStyle name="Note 2 2 2" xfId="59908" hidden="1"/>
    <cellStyle name="Note 2 2 2" xfId="60624" hidden="1"/>
    <cellStyle name="Note 2 2 2" xfId="60939" hidden="1"/>
    <cellStyle name="Note 2 2 2" xfId="61036" hidden="1"/>
    <cellStyle name="Note 2 2 2" xfId="61037" hidden="1"/>
    <cellStyle name="Note 2 2 2" xfId="61093" hidden="1"/>
    <cellStyle name="Note 2 2 2" xfId="61090" hidden="1"/>
    <cellStyle name="Note 2 2 2" xfId="61091" hidden="1"/>
    <cellStyle name="Note 2 2 2" xfId="61092" hidden="1"/>
    <cellStyle name="Note 2 2 2" xfId="61101" hidden="1"/>
    <cellStyle name="Note 2 2 2" xfId="61104" hidden="1"/>
    <cellStyle name="Note 2 2 2" xfId="61100" hidden="1"/>
    <cellStyle name="Note 2 2 2" xfId="61097" hidden="1"/>
    <cellStyle name="Note 2 2 2" xfId="61098" hidden="1"/>
    <cellStyle name="Note 2 2 2" xfId="61105" hidden="1"/>
    <cellStyle name="Note 2 2 2" xfId="61094" hidden="1"/>
    <cellStyle name="Note 2 2 2" xfId="61102" hidden="1"/>
    <cellStyle name="Note 2 2 2" xfId="61103" hidden="1"/>
    <cellStyle name="Note 2 2 2" xfId="61099" hidden="1"/>
    <cellStyle name="Note 2 2 2" xfId="61096" hidden="1"/>
    <cellStyle name="Note 2 2 2" xfId="61111" hidden="1"/>
    <cellStyle name="Note 2 2 2" xfId="61115" hidden="1"/>
    <cellStyle name="Note 2 2 2" xfId="61112" hidden="1"/>
    <cellStyle name="Note 2 2 2" xfId="61113" hidden="1"/>
    <cellStyle name="Note 2 2 2" xfId="61109" hidden="1"/>
    <cellStyle name="Note 2 2 2" xfId="61107" hidden="1"/>
    <cellStyle name="Note 2 2 2" xfId="61110" hidden="1"/>
    <cellStyle name="Note 2 2 2" xfId="61108" hidden="1"/>
    <cellStyle name="Note 2 2 2" xfId="61106" hidden="1"/>
    <cellStyle name="Note 2 2 2" xfId="61114" hidden="1"/>
    <cellStyle name="Note 2 2 2" xfId="61116" hidden="1"/>
    <cellStyle name="Note 2 2 2" xfId="61223" hidden="1"/>
    <cellStyle name="Note 2 2 2" xfId="61259" hidden="1"/>
    <cellStyle name="Note 2 2 2" xfId="61282" hidden="1"/>
    <cellStyle name="Note 2 2 2" xfId="61264" hidden="1"/>
    <cellStyle name="Note 2 2 2" xfId="61271" hidden="1"/>
    <cellStyle name="Note 2 2 2" xfId="61270" hidden="1"/>
    <cellStyle name="Note 2 2 2" xfId="61262" hidden="1"/>
    <cellStyle name="Note 2 2 2" xfId="61273" hidden="1"/>
    <cellStyle name="Note 2 2 2" xfId="61280" hidden="1"/>
    <cellStyle name="Note 2 2 2" xfId="61261" hidden="1"/>
    <cellStyle name="Note 2 2 2" xfId="61274" hidden="1"/>
    <cellStyle name="Note 2 2 2" xfId="61275" hidden="1"/>
    <cellStyle name="Note 2 2 2" xfId="61277" hidden="1"/>
    <cellStyle name="Note 2 2 2" xfId="61279" hidden="1"/>
    <cellStyle name="Note 2 2 2" xfId="61276" hidden="1"/>
    <cellStyle name="Note 2 2 2" xfId="61268" hidden="1"/>
    <cellStyle name="Note 2 2 2" xfId="61260" hidden="1"/>
    <cellStyle name="Note 2 2 2" xfId="61266" hidden="1"/>
    <cellStyle name="Note 2 2 2" xfId="61263" hidden="1"/>
    <cellStyle name="Note 2 2 2" xfId="61272" hidden="1"/>
    <cellStyle name="Note 2 2 2" xfId="61281" hidden="1"/>
    <cellStyle name="Note 2 2 2" xfId="61269" hidden="1"/>
    <cellStyle name="Note 2 2 2" xfId="61265" hidden="1"/>
    <cellStyle name="Note 2 2 2" xfId="61267" hidden="1"/>
    <cellStyle name="Note 2 2 2" xfId="61278" hidden="1"/>
    <cellStyle name="Note 2 2 2" xfId="61283" hidden="1"/>
    <cellStyle name="Note 2 2 2" xfId="61285" hidden="1"/>
    <cellStyle name="Note 2 2 2" xfId="61284" hidden="1"/>
    <cellStyle name="Note 2 2 2" xfId="61290" hidden="1"/>
    <cellStyle name="Note 2 2 2" xfId="61288" hidden="1"/>
    <cellStyle name="Note 2 2 2" xfId="61289" hidden="1"/>
    <cellStyle name="Note 2 2 2" xfId="61291" hidden="1"/>
    <cellStyle name="Note 2 2 2" xfId="61287" hidden="1"/>
    <cellStyle name="Note 2 2 2" xfId="61286" hidden="1"/>
    <cellStyle name="Note 2 2 2" xfId="60623"/>
    <cellStyle name="Note 2 2 3" xfId="1481" hidden="1"/>
    <cellStyle name="Note 2 2 3" xfId="2662" hidden="1"/>
    <cellStyle name="Note 2 2 3" xfId="3337" hidden="1"/>
    <cellStyle name="Note 2 2 3" xfId="2889" hidden="1"/>
    <cellStyle name="Note 2 2 3" xfId="3470" hidden="1"/>
    <cellStyle name="Note 2 2 3" xfId="3200" hidden="1"/>
    <cellStyle name="Note 2 2 3" xfId="3256" hidden="1"/>
    <cellStyle name="Note 2 2 3" xfId="3258" hidden="1"/>
    <cellStyle name="Note 2 2 3" xfId="3671" hidden="1"/>
    <cellStyle name="Note 2 2 3" xfId="3064" hidden="1"/>
    <cellStyle name="Note 2 2 3" xfId="2512" hidden="1"/>
    <cellStyle name="Note 2 2 3" xfId="4824" hidden="1"/>
    <cellStyle name="Note 2 2 3" xfId="4401" hidden="1"/>
    <cellStyle name="Note 2 2 3" xfId="4954" hidden="1"/>
    <cellStyle name="Note 2 2 3" xfId="4694" hidden="1"/>
    <cellStyle name="Note 2 2 3" xfId="4747" hidden="1"/>
    <cellStyle name="Note 2 2 3" xfId="4749" hidden="1"/>
    <cellStyle name="Note 2 2 3" xfId="5149" hidden="1"/>
    <cellStyle name="Note 2 2 3" xfId="4563" hidden="1"/>
    <cellStyle name="Note 2 2 3" xfId="6975" hidden="1"/>
    <cellStyle name="Note 2 2 3" xfId="8301" hidden="1"/>
    <cellStyle name="Note 2 2 3" xfId="7856" hidden="1"/>
    <cellStyle name="Note 2 2 3" xfId="8434" hidden="1"/>
    <cellStyle name="Note 2 2 3" xfId="8165" hidden="1"/>
    <cellStyle name="Note 2 2 3" xfId="8220" hidden="1"/>
    <cellStyle name="Note 2 2 3" xfId="8222" hidden="1"/>
    <cellStyle name="Note 2 2 3" xfId="8635" hidden="1"/>
    <cellStyle name="Note 2 2 3" xfId="8029" hidden="1"/>
    <cellStyle name="Note 2 2 3" xfId="7177" hidden="1"/>
    <cellStyle name="Note 2 2 3" xfId="9758" hidden="1"/>
    <cellStyle name="Note 2 2 3" xfId="9315" hidden="1"/>
    <cellStyle name="Note 2 2 3" xfId="9891" hidden="1"/>
    <cellStyle name="Note 2 2 3" xfId="9621" hidden="1"/>
    <cellStyle name="Note 2 2 3" xfId="9677" hidden="1"/>
    <cellStyle name="Note 2 2 3" xfId="9679" hidden="1"/>
    <cellStyle name="Note 2 2 3" xfId="10090" hidden="1"/>
    <cellStyle name="Note 2 2 3" xfId="9486" hidden="1"/>
    <cellStyle name="Note 2 2 3" xfId="9240" hidden="1"/>
    <cellStyle name="Note 2 2 3" xfId="11248" hidden="1"/>
    <cellStyle name="Note 2 2 3" xfId="10809" hidden="1"/>
    <cellStyle name="Note 2 2 3" xfId="11380" hidden="1"/>
    <cellStyle name="Note 2 2 3" xfId="11114" hidden="1"/>
    <cellStyle name="Note 2 2 3" xfId="11170" hidden="1"/>
    <cellStyle name="Note 2 2 3" xfId="11172" hidden="1"/>
    <cellStyle name="Note 2 2 3" xfId="11580" hidden="1"/>
    <cellStyle name="Note 2 2 3" xfId="10979" hidden="1"/>
    <cellStyle name="Note 2 2 3" xfId="7042" hidden="1"/>
    <cellStyle name="Note 2 2 3" xfId="12698" hidden="1"/>
    <cellStyle name="Note 2 2 3" xfId="12258" hidden="1"/>
    <cellStyle name="Note 2 2 3" xfId="12831" hidden="1"/>
    <cellStyle name="Note 2 2 3" xfId="12564" hidden="1"/>
    <cellStyle name="Note 2 2 3" xfId="12618" hidden="1"/>
    <cellStyle name="Note 2 2 3" xfId="12620" hidden="1"/>
    <cellStyle name="Note 2 2 3" xfId="13031" hidden="1"/>
    <cellStyle name="Note 2 2 3" xfId="12430" hidden="1"/>
    <cellStyle name="Note 2 2 3" xfId="7437" hidden="1"/>
    <cellStyle name="Note 2 2 3" xfId="14231" hidden="1"/>
    <cellStyle name="Note 2 2 3" xfId="13792" hidden="1"/>
    <cellStyle name="Note 2 2 3" xfId="14364" hidden="1"/>
    <cellStyle name="Note 2 2 3" xfId="14096" hidden="1"/>
    <cellStyle name="Note 2 2 3" xfId="14151" hidden="1"/>
    <cellStyle name="Note 2 2 3" xfId="14153" hidden="1"/>
    <cellStyle name="Note 2 2 3" xfId="14563" hidden="1"/>
    <cellStyle name="Note 2 2 3" xfId="13962" hidden="1"/>
    <cellStyle name="Note 2 2 3" xfId="6131" hidden="1"/>
    <cellStyle name="Note 2 2 3" xfId="15690" hidden="1"/>
    <cellStyle name="Note 2 2 3" xfId="15247" hidden="1"/>
    <cellStyle name="Note 2 2 3" xfId="15822" hidden="1"/>
    <cellStyle name="Note 2 2 3" xfId="15556" hidden="1"/>
    <cellStyle name="Note 2 2 3" xfId="15611" hidden="1"/>
    <cellStyle name="Note 2 2 3" xfId="15613" hidden="1"/>
    <cellStyle name="Note 2 2 3" xfId="16021" hidden="1"/>
    <cellStyle name="Note 2 2 3" xfId="15420" hidden="1"/>
    <cellStyle name="Note 2 2 3" xfId="6481" hidden="1"/>
    <cellStyle name="Note 2 2 3" xfId="17145" hidden="1"/>
    <cellStyle name="Note 2 2 3" xfId="16704" hidden="1"/>
    <cellStyle name="Note 2 2 3" xfId="17277" hidden="1"/>
    <cellStyle name="Note 2 2 3" xfId="17008" hidden="1"/>
    <cellStyle name="Note 2 2 3" xfId="17064" hidden="1"/>
    <cellStyle name="Note 2 2 3" xfId="17066" hidden="1"/>
    <cellStyle name="Note 2 2 3" xfId="17476" hidden="1"/>
    <cellStyle name="Note 2 2 3" xfId="16875" hidden="1"/>
    <cellStyle name="Note 2 2 3" xfId="7579" hidden="1"/>
    <cellStyle name="Note 2 2 3" xfId="18668" hidden="1"/>
    <cellStyle name="Note 2 2 3" xfId="18225" hidden="1"/>
    <cellStyle name="Note 2 2 3" xfId="18800" hidden="1"/>
    <cellStyle name="Note 2 2 3" xfId="18532" hidden="1"/>
    <cellStyle name="Note 2 2 3" xfId="18587" hidden="1"/>
    <cellStyle name="Note 2 2 3" xfId="18589" hidden="1"/>
    <cellStyle name="Note 2 2 3" xfId="19001" hidden="1"/>
    <cellStyle name="Note 2 2 3" xfId="18396" hidden="1"/>
    <cellStyle name="Note 2 2 3" xfId="7353" hidden="1"/>
    <cellStyle name="Note 2 2 3" xfId="20198" hidden="1"/>
    <cellStyle name="Note 2 2 3" xfId="19757" hidden="1"/>
    <cellStyle name="Note 2 2 3" xfId="20330" hidden="1"/>
    <cellStyle name="Note 2 2 3" xfId="20062" hidden="1"/>
    <cellStyle name="Note 2 2 3" xfId="20118" hidden="1"/>
    <cellStyle name="Note 2 2 3" xfId="20120" hidden="1"/>
    <cellStyle name="Note 2 2 3" xfId="20530" hidden="1"/>
    <cellStyle name="Note 2 2 3" xfId="19927" hidden="1"/>
    <cellStyle name="Note 2 2 3" xfId="14824" hidden="1"/>
    <cellStyle name="Note 2 2 3" xfId="21638" hidden="1"/>
    <cellStyle name="Note 2 2 3" xfId="21202" hidden="1"/>
    <cellStyle name="Note 2 2 3" xfId="21768" hidden="1"/>
    <cellStyle name="Note 2 2 3" xfId="21505" hidden="1"/>
    <cellStyle name="Note 2 2 3" xfId="21560" hidden="1"/>
    <cellStyle name="Note 2 2 3" xfId="21562" hidden="1"/>
    <cellStyle name="Note 2 2 3" xfId="21967" hidden="1"/>
    <cellStyle name="Note 2 2 3" xfId="21372" hidden="1"/>
    <cellStyle name="Note 2 2 3" xfId="6305" hidden="1"/>
    <cellStyle name="Note 2 2 3" xfId="23162" hidden="1"/>
    <cellStyle name="Note 2 2 3" xfId="22718" hidden="1"/>
    <cellStyle name="Note 2 2 3" xfId="23295" hidden="1"/>
    <cellStyle name="Note 2 2 3" xfId="23027" hidden="1"/>
    <cellStyle name="Note 2 2 3" xfId="23082" hidden="1"/>
    <cellStyle name="Note 2 2 3" xfId="23084" hidden="1"/>
    <cellStyle name="Note 2 2 3" xfId="23493" hidden="1"/>
    <cellStyle name="Note 2 2 3" xfId="22892" hidden="1"/>
    <cellStyle name="Note 2 2 3" xfId="12144" hidden="1"/>
    <cellStyle name="Note 2 2 3" xfId="24638" hidden="1"/>
    <cellStyle name="Note 2 2 3" xfId="24198" hidden="1"/>
    <cellStyle name="Note 2 2 3" xfId="24770" hidden="1"/>
    <cellStyle name="Note 2 2 3" xfId="24504" hidden="1"/>
    <cellStyle name="Note 2 2 3" xfId="24560" hidden="1"/>
    <cellStyle name="Note 2 2 3" xfId="24562" hidden="1"/>
    <cellStyle name="Note 2 2 3" xfId="24969" hidden="1"/>
    <cellStyle name="Note 2 2 3" xfId="24371" hidden="1"/>
    <cellStyle name="Note 2 2 3" xfId="22602" hidden="1"/>
    <cellStyle name="Note 2 2 3" xfId="26083" hidden="1"/>
    <cellStyle name="Note 2 2 3" xfId="25645" hidden="1"/>
    <cellStyle name="Note 2 2 3" xfId="26214" hidden="1"/>
    <cellStyle name="Note 2 2 3" xfId="25949" hidden="1"/>
    <cellStyle name="Note 2 2 3" xfId="26004" hidden="1"/>
    <cellStyle name="Note 2 2 3" xfId="26006" hidden="1"/>
    <cellStyle name="Note 2 2 3" xfId="26412" hidden="1"/>
    <cellStyle name="Note 2 2 3" xfId="25816" hidden="1"/>
    <cellStyle name="Note 2 2 3" xfId="14580" hidden="1"/>
    <cellStyle name="Note 2 2 3" xfId="27589" hidden="1"/>
    <cellStyle name="Note 2 2 3" xfId="27152" hidden="1"/>
    <cellStyle name="Note 2 2 3" xfId="27722" hidden="1"/>
    <cellStyle name="Note 2 2 3" xfId="27454" hidden="1"/>
    <cellStyle name="Note 2 2 3" xfId="27510" hidden="1"/>
    <cellStyle name="Note 2 2 3" xfId="27512" hidden="1"/>
    <cellStyle name="Note 2 2 3" xfId="27921" hidden="1"/>
    <cellStyle name="Note 2 2 3" xfId="27319" hidden="1"/>
    <cellStyle name="Note 2 2 3" xfId="27048" hidden="1"/>
    <cellStyle name="Note 2 2 3" xfId="29097" hidden="1"/>
    <cellStyle name="Note 2 2 3" xfId="28658" hidden="1"/>
    <cellStyle name="Note 2 2 3" xfId="29229" hidden="1"/>
    <cellStyle name="Note 2 2 3" xfId="28965" hidden="1"/>
    <cellStyle name="Note 2 2 3" xfId="29020" hidden="1"/>
    <cellStyle name="Note 2 2 3" xfId="29022" hidden="1"/>
    <cellStyle name="Note 2 2 3" xfId="29426" hidden="1"/>
    <cellStyle name="Note 2 2 3" xfId="28829" hidden="1"/>
    <cellStyle name="Note 2 2 3" xfId="24126" hidden="1"/>
    <cellStyle name="Note 2 2 3" xfId="30530" hidden="1"/>
    <cellStyle name="Note 2 2 3" xfId="30092" hidden="1"/>
    <cellStyle name="Note 2 2 3" xfId="30662" hidden="1"/>
    <cellStyle name="Note 2 2 3" xfId="30396" hidden="1"/>
    <cellStyle name="Note 2 2 3" xfId="30451" hidden="1"/>
    <cellStyle name="Note 2 2 3" xfId="30453" hidden="1"/>
    <cellStyle name="Note 2 2 3" xfId="30862" hidden="1"/>
    <cellStyle name="Note 2 2 3" xfId="30262" hidden="1"/>
    <cellStyle name="Note 2 2 3" xfId="27514" hidden="1"/>
    <cellStyle name="Note 2 2 3" xfId="32039" hidden="1"/>
    <cellStyle name="Note 2 2 3" xfId="31600" hidden="1"/>
    <cellStyle name="Note 2 2 3" xfId="32171" hidden="1"/>
    <cellStyle name="Note 2 2 3" xfId="31904" hidden="1"/>
    <cellStyle name="Note 2 2 3" xfId="31959" hidden="1"/>
    <cellStyle name="Note 2 2 3" xfId="31961" hidden="1"/>
    <cellStyle name="Note 2 2 3" xfId="32368" hidden="1"/>
    <cellStyle name="Note 2 2 3" xfId="31771" hidden="1"/>
    <cellStyle name="Note 2 2 3" xfId="6951" hidden="1"/>
    <cellStyle name="Note 2 2 3" xfId="33490" hidden="1"/>
    <cellStyle name="Note 2 2 3" xfId="33055" hidden="1"/>
    <cellStyle name="Note 2 2 3" xfId="33623" hidden="1"/>
    <cellStyle name="Note 2 2 3" xfId="33357" hidden="1"/>
    <cellStyle name="Note 2 2 3" xfId="33412" hidden="1"/>
    <cellStyle name="Note 2 2 3" xfId="33414" hidden="1"/>
    <cellStyle name="Note 2 2 3" xfId="33821" hidden="1"/>
    <cellStyle name="Note 2 2 3" xfId="33225" hidden="1"/>
    <cellStyle name="Note 2 2 3" xfId="31487" hidden="1"/>
    <cellStyle name="Note 2 2 3" xfId="34932" hidden="1"/>
    <cellStyle name="Note 2 2 3" xfId="34494" hidden="1"/>
    <cellStyle name="Note 2 2 3" xfId="35064" hidden="1"/>
    <cellStyle name="Note 2 2 3" xfId="34797" hidden="1"/>
    <cellStyle name="Note 2 2 3" xfId="34852" hidden="1"/>
    <cellStyle name="Note 2 2 3" xfId="34854" hidden="1"/>
    <cellStyle name="Note 2 2 3" xfId="35263" hidden="1"/>
    <cellStyle name="Note 2 2 3" xfId="34662" hidden="1"/>
    <cellStyle name="Note 2 2 3" xfId="20123" hidden="1"/>
    <cellStyle name="Note 2 2 3" xfId="36362" hidden="1"/>
    <cellStyle name="Note 2 2 3" xfId="35928" hidden="1"/>
    <cellStyle name="Note 2 2 3" xfId="36494" hidden="1"/>
    <cellStyle name="Note 2 2 3" xfId="36228" hidden="1"/>
    <cellStyle name="Note 2 2 3" xfId="36282" hidden="1"/>
    <cellStyle name="Note 2 2 3" xfId="36284" hidden="1"/>
    <cellStyle name="Note 2 2 3" xfId="36693" hidden="1"/>
    <cellStyle name="Note 2 2 3" xfId="36096" hidden="1"/>
    <cellStyle name="Note 2 2 3" xfId="27204" hidden="1"/>
    <cellStyle name="Note 2 2 3" xfId="37794" hidden="1"/>
    <cellStyle name="Note 2 2 3" xfId="37361" hidden="1"/>
    <cellStyle name="Note 2 2 3" xfId="37924" hidden="1"/>
    <cellStyle name="Note 2 2 3" xfId="37662" hidden="1"/>
    <cellStyle name="Note 2 2 3" xfId="37716" hidden="1"/>
    <cellStyle name="Note 2 2 3" xfId="37718" hidden="1"/>
    <cellStyle name="Note 2 2 3" xfId="38123" hidden="1"/>
    <cellStyle name="Note 2 2 3" xfId="37531" hidden="1"/>
    <cellStyle name="Note 2 2 3" xfId="22632" hidden="1"/>
    <cellStyle name="Note 2 2 3" xfId="39217" hidden="1"/>
    <cellStyle name="Note 2 2 3" xfId="38778" hidden="1"/>
    <cellStyle name="Note 2 2 3" xfId="39348" hidden="1"/>
    <cellStyle name="Note 2 2 3" xfId="39082" hidden="1"/>
    <cellStyle name="Note 2 2 3" xfId="39136" hidden="1"/>
    <cellStyle name="Note 2 2 3" xfId="39138" hidden="1"/>
    <cellStyle name="Note 2 2 3" xfId="39546" hidden="1"/>
    <cellStyle name="Note 2 2 3" xfId="38949" hidden="1"/>
    <cellStyle name="Note 2 2 3" xfId="23136" hidden="1"/>
    <cellStyle name="Note 2 2 3" xfId="40708" hidden="1"/>
    <cellStyle name="Note 2 2 3" xfId="40279" hidden="1"/>
    <cellStyle name="Note 2 2 3" xfId="40839" hidden="1"/>
    <cellStyle name="Note 2 2 3" xfId="40577" hidden="1"/>
    <cellStyle name="Note 2 2 3" xfId="40630" hidden="1"/>
    <cellStyle name="Note 2 2 3" xfId="40632" hidden="1"/>
    <cellStyle name="Note 2 2 3" xfId="41034" hidden="1"/>
    <cellStyle name="Note 2 2 3" xfId="40444" hidden="1"/>
    <cellStyle name="Note 2 2 3" xfId="6668" hidden="1"/>
    <cellStyle name="Note 2 2 3" xfId="42144" hidden="1"/>
    <cellStyle name="Note 2 2 3" xfId="41710" hidden="1"/>
    <cellStyle name="Note 2 2 3" xfId="42276" hidden="1"/>
    <cellStyle name="Note 2 2 3" xfId="42011" hidden="1"/>
    <cellStyle name="Note 2 2 3" xfId="42065" hidden="1"/>
    <cellStyle name="Note 2 2 3" xfId="42067" hidden="1"/>
    <cellStyle name="Note 2 2 3" xfId="42473" hidden="1"/>
    <cellStyle name="Note 2 2 3" xfId="41878" hidden="1"/>
    <cellStyle name="Note 2 2 3" xfId="40165" hidden="1"/>
    <cellStyle name="Note 2 2 3" xfId="43566" hidden="1"/>
    <cellStyle name="Note 2 2 3" xfId="43134" hidden="1"/>
    <cellStyle name="Note 2 2 3" xfId="43698" hidden="1"/>
    <cellStyle name="Note 2 2 3" xfId="43433" hidden="1"/>
    <cellStyle name="Note 2 2 3" xfId="43488" hidden="1"/>
    <cellStyle name="Note 2 2 3" xfId="43490" hidden="1"/>
    <cellStyle name="Note 2 2 3" xfId="43897" hidden="1"/>
    <cellStyle name="Note 2 2 3" xfId="43301" hidden="1"/>
    <cellStyle name="Note 2 2 3" xfId="28534" hidden="1"/>
    <cellStyle name="Note 2 2 3" xfId="44980" hidden="1"/>
    <cellStyle name="Note 2 2 3" xfId="44552" hidden="1"/>
    <cellStyle name="Note 2 2 3" xfId="45111" hidden="1"/>
    <cellStyle name="Note 2 2 3" xfId="44849" hidden="1"/>
    <cellStyle name="Note 2 2 3" xfId="44902" hidden="1"/>
    <cellStyle name="Note 2 2 3" xfId="44904" hidden="1"/>
    <cellStyle name="Note 2 2 3" xfId="45309" hidden="1"/>
    <cellStyle name="Note 2 2 3" xfId="44717" hidden="1"/>
    <cellStyle name="Note 2 2 3" xfId="19675" hidden="1"/>
    <cellStyle name="Note 2 2 3" xfId="46389" hidden="1"/>
    <cellStyle name="Note 2 2 3" xfId="45960" hidden="1"/>
    <cellStyle name="Note 2 2 3" xfId="46519" hidden="1"/>
    <cellStyle name="Note 2 2 3" xfId="46259" hidden="1"/>
    <cellStyle name="Note 2 2 3" xfId="46314" hidden="1"/>
    <cellStyle name="Note 2 2 3" xfId="46316" hidden="1"/>
    <cellStyle name="Note 2 2 3" xfId="46714" hidden="1"/>
    <cellStyle name="Note 2 2 3" xfId="46125" hidden="1"/>
    <cellStyle name="Note 2 2 3" xfId="36100" hidden="1"/>
    <cellStyle name="Note 2 2 3" xfId="47792" hidden="1"/>
    <cellStyle name="Note 2 2 3" xfId="47366" hidden="1"/>
    <cellStyle name="Note 2 2 3" xfId="47925" hidden="1"/>
    <cellStyle name="Note 2 2 3" xfId="47663" hidden="1"/>
    <cellStyle name="Note 2 2 3" xfId="47716" hidden="1"/>
    <cellStyle name="Note 2 2 3" xfId="47718" hidden="1"/>
    <cellStyle name="Note 2 2 3" xfId="48120" hidden="1"/>
    <cellStyle name="Note 2 2 3" xfId="47530" hidden="1"/>
    <cellStyle name="Note 2 2 3" xfId="37267" hidden="1"/>
    <cellStyle name="Note 2 2 3" xfId="49233" hidden="1"/>
    <cellStyle name="Note 2 2 3" xfId="48807" hidden="1"/>
    <cellStyle name="Note 2 2 3" xfId="49363" hidden="1"/>
    <cellStyle name="Note 2 2 3" xfId="49104" hidden="1"/>
    <cellStyle name="Note 2 2 3" xfId="49158" hidden="1"/>
    <cellStyle name="Note 2 2 3" xfId="49160" hidden="1"/>
    <cellStyle name="Note 2 2 3" xfId="49557" hidden="1"/>
    <cellStyle name="Note 2 2 3" xfId="48972" hidden="1"/>
    <cellStyle name="Note 2 2 3" xfId="30565" hidden="1"/>
    <cellStyle name="Note 2 2 3" xfId="50665" hidden="1"/>
    <cellStyle name="Note 2 2 3" xfId="50239" hidden="1"/>
    <cellStyle name="Note 2 2 3" xfId="50795" hidden="1"/>
    <cellStyle name="Note 2 2 3" xfId="50535" hidden="1"/>
    <cellStyle name="Note 2 2 3" xfId="50589" hidden="1"/>
    <cellStyle name="Note 2 2 3" xfId="50591" hidden="1"/>
    <cellStyle name="Note 2 2 3" xfId="50990" hidden="1"/>
    <cellStyle name="Note 2 2 3" xfId="50404" hidden="1"/>
    <cellStyle name="Note 2 2 3" xfId="38923" hidden="1"/>
    <cellStyle name="Note 2 2 3" xfId="52055" hidden="1"/>
    <cellStyle name="Note 2 2 3" xfId="51627" hidden="1"/>
    <cellStyle name="Note 2 2 3" xfId="52185" hidden="1"/>
    <cellStyle name="Note 2 2 3" xfId="51925" hidden="1"/>
    <cellStyle name="Note 2 2 3" xfId="51979" hidden="1"/>
    <cellStyle name="Note 2 2 3" xfId="51981" hidden="1"/>
    <cellStyle name="Note 2 2 3" xfId="52379" hidden="1"/>
    <cellStyle name="Note 2 2 3" xfId="51792" hidden="1"/>
    <cellStyle name="Note 2 2 3" xfId="37255" hidden="1"/>
    <cellStyle name="Note 2 2 3" xfId="53436" hidden="1"/>
    <cellStyle name="Note 2 2 3" xfId="53013" hidden="1"/>
    <cellStyle name="Note 2 2 3" xfId="53566" hidden="1"/>
    <cellStyle name="Note 2 2 3" xfId="53307" hidden="1"/>
    <cellStyle name="Note 2 2 3" xfId="53360" hidden="1"/>
    <cellStyle name="Note 2 2 3" xfId="53362" hidden="1"/>
    <cellStyle name="Note 2 2 3" xfId="53762" hidden="1"/>
    <cellStyle name="Note 2 2 3" xfId="53176" hidden="1"/>
    <cellStyle name="Note 2 2 3" xfId="6899" hidden="1"/>
    <cellStyle name="Note 2 2 3" xfId="54847" hidden="1"/>
    <cellStyle name="Note 2 2 3" xfId="54422" hidden="1"/>
    <cellStyle name="Note 2 2 3" xfId="54977" hidden="1"/>
    <cellStyle name="Note 2 2 3" xfId="54717" hidden="1"/>
    <cellStyle name="Note 2 2 3" xfId="54771" hidden="1"/>
    <cellStyle name="Note 2 2 3" xfId="54773" hidden="1"/>
    <cellStyle name="Note 2 2 3" xfId="55171" hidden="1"/>
    <cellStyle name="Note 2 2 3" xfId="54586" hidden="1"/>
    <cellStyle name="Note 2 2 3" xfId="6784" hidden="1"/>
    <cellStyle name="Note 2 2 3" xfId="56219" hidden="1"/>
    <cellStyle name="Note 2 2 3" xfId="55797" hidden="1"/>
    <cellStyle name="Note 2 2 3" xfId="56349" hidden="1"/>
    <cellStyle name="Note 2 2 3" xfId="56090" hidden="1"/>
    <cellStyle name="Note 2 2 3" xfId="56143" hidden="1"/>
    <cellStyle name="Note 2 2 3" xfId="56145" hidden="1"/>
    <cellStyle name="Note 2 2 3" xfId="56544" hidden="1"/>
    <cellStyle name="Note 2 2 3" xfId="55959" hidden="1"/>
    <cellStyle name="Note 2 2 3" xfId="41614" hidden="1"/>
    <cellStyle name="Note 2 2 3" xfId="57617" hidden="1"/>
    <cellStyle name="Note 2 2 3" xfId="57196" hidden="1"/>
    <cellStyle name="Note 2 2 3" xfId="57747" hidden="1"/>
    <cellStyle name="Note 2 2 3" xfId="57489" hidden="1"/>
    <cellStyle name="Note 2 2 3" xfId="57542" hidden="1"/>
    <cellStyle name="Note 2 2 3" xfId="57544" hidden="1"/>
    <cellStyle name="Note 2 2 3" xfId="57940" hidden="1"/>
    <cellStyle name="Note 2 2 3" xfId="57358" hidden="1"/>
    <cellStyle name="Note 2 2 3" xfId="58632" hidden="1"/>
    <cellStyle name="Note 2 2 3" xfId="59763" hidden="1"/>
    <cellStyle name="Note 2 2 3" xfId="59117" hidden="1"/>
    <cellStyle name="Note 2 2 3" xfId="61095" hidden="1"/>
    <cellStyle name="Note 2 20" xfId="6408"/>
    <cellStyle name="Note 2 21" xfId="7455"/>
    <cellStyle name="Note 2 22" xfId="6191"/>
    <cellStyle name="Note 2 23" xfId="6274"/>
    <cellStyle name="Note 2 24" xfId="6590"/>
    <cellStyle name="Note 2 25" xfId="5957"/>
    <cellStyle name="Note 2 26" xfId="28486"/>
    <cellStyle name="Note 2 27" xfId="30016"/>
    <cellStyle name="Note 2 28" xfId="21281"/>
    <cellStyle name="Note 2 29" xfId="44462"/>
    <cellStyle name="Note 2 3" xfId="2249"/>
    <cellStyle name="Note 2 30" xfId="40250"/>
    <cellStyle name="Note 2 31" xfId="35830"/>
    <cellStyle name="Note 2 32" xfId="58542"/>
    <cellStyle name="Note 2 4" xfId="352" hidden="1"/>
    <cellStyle name="Note 2 4" xfId="58726" hidden="1"/>
    <cellStyle name="Note 2 4" xfId="58729" hidden="1"/>
    <cellStyle name="Note 2 4" xfId="59411" hidden="1"/>
    <cellStyle name="Note 2 4" xfId="58862" hidden="1"/>
    <cellStyle name="Note 2 4" xfId="60777"/>
    <cellStyle name="Note 2 5" xfId="361" hidden="1"/>
    <cellStyle name="Note 2 5" xfId="58727" hidden="1"/>
    <cellStyle name="Note 2 5" xfId="59485" hidden="1"/>
    <cellStyle name="Note 2 5" xfId="60339" hidden="1"/>
    <cellStyle name="Note 2 5" xfId="60849"/>
    <cellStyle name="Note 2 6" xfId="1397" hidden="1"/>
    <cellStyle name="Note 2 6" xfId="58742" hidden="1"/>
    <cellStyle name="Note 2 6" xfId="59550" hidden="1"/>
    <cellStyle name="Note 2 6" xfId="60907"/>
    <cellStyle name="Note 2 7" xfId="1398" hidden="1"/>
    <cellStyle name="Note 2 7" xfId="59603" hidden="1"/>
    <cellStyle name="Note 2 7" xfId="60956"/>
    <cellStyle name="Note 2 8" xfId="1405" hidden="1"/>
    <cellStyle name="Note 2 8" xfId="59716" hidden="1"/>
    <cellStyle name="Note 2 8" xfId="61064"/>
    <cellStyle name="Note 2 9" xfId="1416" hidden="1"/>
    <cellStyle name="Note 2 9" xfId="60014" hidden="1"/>
    <cellStyle name="Note 2 9" xfId="61197"/>
    <cellStyle name="Note 3" xfId="317"/>
    <cellStyle name="Note 3 10" xfId="3489"/>
    <cellStyle name="Note 3 10 10" xfId="18819"/>
    <cellStyle name="Note 3 10 11" xfId="20349"/>
    <cellStyle name="Note 3 10 12" xfId="21787"/>
    <cellStyle name="Note 3 10 13" xfId="23314"/>
    <cellStyle name="Note 3 10 14" xfId="24789"/>
    <cellStyle name="Note 3 10 15" xfId="26233"/>
    <cellStyle name="Note 3 10 16" xfId="27741"/>
    <cellStyle name="Note 3 10 17" xfId="29248"/>
    <cellStyle name="Note 3 10 18" xfId="30681"/>
    <cellStyle name="Note 3 10 19" xfId="32190"/>
    <cellStyle name="Note 3 10 2" xfId="4973"/>
    <cellStyle name="Note 3 10 20" xfId="33642"/>
    <cellStyle name="Note 3 10 21" xfId="35083"/>
    <cellStyle name="Note 3 10 22" xfId="36513"/>
    <cellStyle name="Note 3 10 23" xfId="37943"/>
    <cellStyle name="Note 3 10 24" xfId="39367"/>
    <cellStyle name="Note 3 10 25" xfId="40858"/>
    <cellStyle name="Note 3 10 26" xfId="42295"/>
    <cellStyle name="Note 3 10 27" xfId="43717"/>
    <cellStyle name="Note 3 10 28" xfId="45130"/>
    <cellStyle name="Note 3 10 29" xfId="46538"/>
    <cellStyle name="Note 3 10 3" xfId="8453"/>
    <cellStyle name="Note 3 10 30" xfId="47944"/>
    <cellStyle name="Note 3 10 31" xfId="49382"/>
    <cellStyle name="Note 3 10 32" xfId="50814"/>
    <cellStyle name="Note 3 10 33" xfId="52204"/>
    <cellStyle name="Note 3 10 34" xfId="53585"/>
    <cellStyle name="Note 3 10 35" xfId="54996"/>
    <cellStyle name="Note 3 10 36" xfId="56368"/>
    <cellStyle name="Note 3 10 37" xfId="57766"/>
    <cellStyle name="Note 3 10 4" xfId="9910"/>
    <cellStyle name="Note 3 10 5" xfId="11399"/>
    <cellStyle name="Note 3 10 6" xfId="12850"/>
    <cellStyle name="Note 3 10 7" xfId="14383"/>
    <cellStyle name="Note 3 10 8" xfId="15841"/>
    <cellStyle name="Note 3 10 9" xfId="17296"/>
    <cellStyle name="Note 3 11" xfId="3431"/>
    <cellStyle name="Note 3 11 10" xfId="18761"/>
    <cellStyle name="Note 3 11 11" xfId="20291"/>
    <cellStyle name="Note 3 11 12" xfId="21729"/>
    <cellStyle name="Note 3 11 13" xfId="23256"/>
    <cellStyle name="Note 3 11 14" xfId="24731"/>
    <cellStyle name="Note 3 11 15" xfId="26175"/>
    <cellStyle name="Note 3 11 16" xfId="27683"/>
    <cellStyle name="Note 3 11 17" xfId="29190"/>
    <cellStyle name="Note 3 11 18" xfId="30623"/>
    <cellStyle name="Note 3 11 19" xfId="32132"/>
    <cellStyle name="Note 3 11 2" xfId="4915"/>
    <cellStyle name="Note 3 11 20" xfId="33584"/>
    <cellStyle name="Note 3 11 21" xfId="35025"/>
    <cellStyle name="Note 3 11 22" xfId="36455"/>
    <cellStyle name="Note 3 11 23" xfId="37885"/>
    <cellStyle name="Note 3 11 24" xfId="39309"/>
    <cellStyle name="Note 3 11 25" xfId="40800"/>
    <cellStyle name="Note 3 11 26" xfId="42237"/>
    <cellStyle name="Note 3 11 27" xfId="43659"/>
    <cellStyle name="Note 3 11 28" xfId="45072"/>
    <cellStyle name="Note 3 11 29" xfId="46480"/>
    <cellStyle name="Note 3 11 3" xfId="8395"/>
    <cellStyle name="Note 3 11 30" xfId="47886"/>
    <cellStyle name="Note 3 11 31" xfId="49324"/>
    <cellStyle name="Note 3 11 32" xfId="50756"/>
    <cellStyle name="Note 3 11 33" xfId="52146"/>
    <cellStyle name="Note 3 11 34" xfId="53527"/>
    <cellStyle name="Note 3 11 35" xfId="54938"/>
    <cellStyle name="Note 3 11 36" xfId="56310"/>
    <cellStyle name="Note 3 11 37" xfId="57708"/>
    <cellStyle name="Note 3 11 4" xfId="9852"/>
    <cellStyle name="Note 3 11 5" xfId="11341"/>
    <cellStyle name="Note 3 11 6" xfId="12792"/>
    <cellStyle name="Note 3 11 7" xfId="14325"/>
    <cellStyle name="Note 3 11 8" xfId="15783"/>
    <cellStyle name="Note 3 11 9" xfId="17238"/>
    <cellStyle name="Note 3 12" xfId="4051"/>
    <cellStyle name="Note 3 12 10" xfId="19379"/>
    <cellStyle name="Note 3 12 11" xfId="20909"/>
    <cellStyle name="Note 3 12 12" xfId="22345"/>
    <cellStyle name="Note 3 12 13" xfId="23871"/>
    <cellStyle name="Note 3 12 14" xfId="25348"/>
    <cellStyle name="Note 3 12 15" xfId="26790"/>
    <cellStyle name="Note 3 12 16" xfId="28300"/>
    <cellStyle name="Note 3 12 17" xfId="29805"/>
    <cellStyle name="Note 3 12 18" xfId="31242"/>
    <cellStyle name="Note 3 12 19" xfId="32748"/>
    <cellStyle name="Note 3 12 2" xfId="5525"/>
    <cellStyle name="Note 3 12 20" xfId="34200"/>
    <cellStyle name="Note 3 12 21" xfId="35641"/>
    <cellStyle name="Note 3 12 22" xfId="37070"/>
    <cellStyle name="Note 3 12 23" xfId="38501"/>
    <cellStyle name="Note 3 12 24" xfId="39926"/>
    <cellStyle name="Note 3 12 25" xfId="41409"/>
    <cellStyle name="Note 3 12 26" xfId="42850"/>
    <cellStyle name="Note 3 12 27" xfId="44273"/>
    <cellStyle name="Note 3 12 28" xfId="45685"/>
    <cellStyle name="Note 3 12 29" xfId="47090"/>
    <cellStyle name="Note 3 12 3" xfId="9014"/>
    <cellStyle name="Note 3 12 30" xfId="48498"/>
    <cellStyle name="Note 3 12 31" xfId="49932"/>
    <cellStyle name="Note 3 12 32" xfId="51366"/>
    <cellStyle name="Note 3 12 33" xfId="52753"/>
    <cellStyle name="Note 3 12 34" xfId="54137"/>
    <cellStyle name="Note 3 12 35" xfId="55545"/>
    <cellStyle name="Note 3 12 36" xfId="56919"/>
    <cellStyle name="Note 3 12 37" xfId="58314"/>
    <cellStyle name="Note 3 12 4" xfId="10467"/>
    <cellStyle name="Note 3 12 5" xfId="11960"/>
    <cellStyle name="Note 3 12 6" xfId="13408"/>
    <cellStyle name="Note 3 12 7" xfId="14942"/>
    <cellStyle name="Note 3 12 8" xfId="16400"/>
    <cellStyle name="Note 3 12 9" xfId="17854"/>
    <cellStyle name="Note 3 13" xfId="2520"/>
    <cellStyle name="Note 3 14" xfId="2501"/>
    <cellStyle name="Note 3 15" xfId="10654"/>
    <cellStyle name="Note 3 16" xfId="13607"/>
    <cellStyle name="Note 3 17" xfId="7774"/>
    <cellStyle name="Note 3 18" xfId="12303"/>
    <cellStyle name="Note 3 19" xfId="11538"/>
    <cellStyle name="Note 3 2" xfId="895"/>
    <cellStyle name="Note 3 2 2" xfId="2058"/>
    <cellStyle name="Note 3 20" xfId="19567"/>
    <cellStyle name="Note 3 21" xfId="25551"/>
    <cellStyle name="Note 3 22" xfId="22144"/>
    <cellStyle name="Note 3 23" xfId="40637"/>
    <cellStyle name="Note 3 24" xfId="34422"/>
    <cellStyle name="Note 3 25" xfId="13975"/>
    <cellStyle name="Note 3 26" xfId="13830"/>
    <cellStyle name="Note 3 27" xfId="58541"/>
    <cellStyle name="Note 3 3" xfId="2059"/>
    <cellStyle name="Note 3 4" xfId="676"/>
    <cellStyle name="Note 3 5" xfId="2924"/>
    <cellStyle name="Note 3 5 10" xfId="18260"/>
    <cellStyle name="Note 3 5 11" xfId="19792"/>
    <cellStyle name="Note 3 5 12" xfId="21237"/>
    <cellStyle name="Note 3 5 13" xfId="22753"/>
    <cellStyle name="Note 3 5 14" xfId="24233"/>
    <cellStyle name="Note 3 5 15" xfId="25680"/>
    <cellStyle name="Note 3 5 16" xfId="27187"/>
    <cellStyle name="Note 3 5 17" xfId="28693"/>
    <cellStyle name="Note 3 5 18" xfId="30127"/>
    <cellStyle name="Note 3 5 19" xfId="31635"/>
    <cellStyle name="Note 3 5 2" xfId="4436"/>
    <cellStyle name="Note 3 5 20" xfId="33090"/>
    <cellStyle name="Note 3 5 21" xfId="34529"/>
    <cellStyle name="Note 3 5 22" xfId="35963"/>
    <cellStyle name="Note 3 5 23" xfId="37396"/>
    <cellStyle name="Note 3 5 24" xfId="38813"/>
    <cellStyle name="Note 3 5 25" xfId="40314"/>
    <cellStyle name="Note 3 5 26" xfId="41745"/>
    <cellStyle name="Note 3 5 27" xfId="43169"/>
    <cellStyle name="Note 3 5 28" xfId="44587"/>
    <cellStyle name="Note 3 5 29" xfId="45995"/>
    <cellStyle name="Note 3 5 3" xfId="7891"/>
    <cellStyle name="Note 3 5 30" xfId="47401"/>
    <cellStyle name="Note 3 5 31" xfId="48842"/>
    <cellStyle name="Note 3 5 32" xfId="50274"/>
    <cellStyle name="Note 3 5 33" xfId="51662"/>
    <cellStyle name="Note 3 5 34" xfId="53048"/>
    <cellStyle name="Note 3 5 35" xfId="54457"/>
    <cellStyle name="Note 3 5 36" xfId="55832"/>
    <cellStyle name="Note 3 5 37" xfId="57231"/>
    <cellStyle name="Note 3 5 4" xfId="9350"/>
    <cellStyle name="Note 3 5 5" xfId="10844"/>
    <cellStyle name="Note 3 5 6" xfId="12293"/>
    <cellStyle name="Note 3 5 7" xfId="13827"/>
    <cellStyle name="Note 3 5 8" xfId="15282"/>
    <cellStyle name="Note 3 5 9" xfId="16739"/>
    <cellStyle name="Note 3 6" xfId="3087"/>
    <cellStyle name="Note 3 6 10" xfId="18419"/>
    <cellStyle name="Note 3 6 11" xfId="19949"/>
    <cellStyle name="Note 3 6 12" xfId="21392"/>
    <cellStyle name="Note 3 6 13" xfId="22915"/>
    <cellStyle name="Note 3 6 14" xfId="24392"/>
    <cellStyle name="Note 3 6 15" xfId="25837"/>
    <cellStyle name="Note 3 6 16" xfId="27342"/>
    <cellStyle name="Note 3 6 17" xfId="28852"/>
    <cellStyle name="Note 3 6 18" xfId="30283"/>
    <cellStyle name="Note 3 6 19" xfId="31793"/>
    <cellStyle name="Note 3 6 2" xfId="4583"/>
    <cellStyle name="Note 3 6 20" xfId="33245"/>
    <cellStyle name="Note 3 6 21" xfId="34685"/>
    <cellStyle name="Note 3 6 22" xfId="36117"/>
    <cellStyle name="Note 3 6 23" xfId="37551"/>
    <cellStyle name="Note 3 6 24" xfId="38969"/>
    <cellStyle name="Note 3 6 25" xfId="40464"/>
    <cellStyle name="Note 3 6 26" xfId="41899"/>
    <cellStyle name="Note 3 6 27" xfId="43322"/>
    <cellStyle name="Note 3 6 28" xfId="44738"/>
    <cellStyle name="Note 3 6 29" xfId="46146"/>
    <cellStyle name="Note 3 6 3" xfId="8052"/>
    <cellStyle name="Note 3 6 30" xfId="47551"/>
    <cellStyle name="Note 3 6 31" xfId="48992"/>
    <cellStyle name="Note 3 6 32" xfId="50424"/>
    <cellStyle name="Note 3 6 33" xfId="51813"/>
    <cellStyle name="Note 3 6 34" xfId="53196"/>
    <cellStyle name="Note 3 6 35" xfId="54606"/>
    <cellStyle name="Note 3 6 36" xfId="55979"/>
    <cellStyle name="Note 3 6 37" xfId="57378"/>
    <cellStyle name="Note 3 6 4" xfId="9508"/>
    <cellStyle name="Note 3 6 5" xfId="11002"/>
    <cellStyle name="Note 3 6 6" xfId="12451"/>
    <cellStyle name="Note 3 6 7" xfId="13985"/>
    <cellStyle name="Note 3 6 8" xfId="15443"/>
    <cellStyle name="Note 3 6 9" xfId="16896"/>
    <cellStyle name="Note 3 7" xfId="3664"/>
    <cellStyle name="Note 3 7 10" xfId="18994"/>
    <cellStyle name="Note 3 7 11" xfId="20523"/>
    <cellStyle name="Note 3 7 12" xfId="21960"/>
    <cellStyle name="Note 3 7 13" xfId="23486"/>
    <cellStyle name="Note 3 7 14" xfId="24962"/>
    <cellStyle name="Note 3 7 15" xfId="26406"/>
    <cellStyle name="Note 3 7 16" xfId="27914"/>
    <cellStyle name="Note 3 7 17" xfId="29420"/>
    <cellStyle name="Note 3 7 18" xfId="30855"/>
    <cellStyle name="Note 3 7 19" xfId="32362"/>
    <cellStyle name="Note 3 7 2" xfId="5142"/>
    <cellStyle name="Note 3 7 20" xfId="33814"/>
    <cellStyle name="Note 3 7 21" xfId="35256"/>
    <cellStyle name="Note 3 7 22" xfId="36686"/>
    <cellStyle name="Note 3 7 23" xfId="38116"/>
    <cellStyle name="Note 3 7 24" xfId="39539"/>
    <cellStyle name="Note 3 7 25" xfId="41028"/>
    <cellStyle name="Note 3 7 26" xfId="42466"/>
    <cellStyle name="Note 3 7 27" xfId="43890"/>
    <cellStyle name="Note 3 7 28" xfId="45302"/>
    <cellStyle name="Note 3 7 29" xfId="46708"/>
    <cellStyle name="Note 3 7 3" xfId="8628"/>
    <cellStyle name="Note 3 7 30" xfId="48113"/>
    <cellStyle name="Note 3 7 31" xfId="49551"/>
    <cellStyle name="Note 3 7 32" xfId="50983"/>
    <cellStyle name="Note 3 7 33" xfId="52373"/>
    <cellStyle name="Note 3 7 34" xfId="53755"/>
    <cellStyle name="Note 3 7 35" xfId="55165"/>
    <cellStyle name="Note 3 7 36" xfId="56537"/>
    <cellStyle name="Note 3 7 37" xfId="57934"/>
    <cellStyle name="Note 3 7 4" xfId="10083"/>
    <cellStyle name="Note 3 7 5" xfId="11573"/>
    <cellStyle name="Note 3 7 6" xfId="13024"/>
    <cellStyle name="Note 3 7 7" xfId="14556"/>
    <cellStyle name="Note 3 7 8" xfId="16014"/>
    <cellStyle name="Note 3 7 9" xfId="17469"/>
    <cellStyle name="Note 3 8" xfId="3187"/>
    <cellStyle name="Note 3 8 10" xfId="18519"/>
    <cellStyle name="Note 3 8 11" xfId="20049"/>
    <cellStyle name="Note 3 8 12" xfId="21492"/>
    <cellStyle name="Note 3 8 13" xfId="23014"/>
    <cellStyle name="Note 3 8 14" xfId="24491"/>
    <cellStyle name="Note 3 8 15" xfId="25936"/>
    <cellStyle name="Note 3 8 16" xfId="27441"/>
    <cellStyle name="Note 3 8 17" xfId="28952"/>
    <cellStyle name="Note 3 8 18" xfId="30383"/>
    <cellStyle name="Note 3 8 19" xfId="31891"/>
    <cellStyle name="Note 3 8 2" xfId="4681"/>
    <cellStyle name="Note 3 8 20" xfId="33344"/>
    <cellStyle name="Note 3 8 21" xfId="34784"/>
    <cellStyle name="Note 3 8 22" xfId="36215"/>
    <cellStyle name="Note 3 8 23" xfId="37649"/>
    <cellStyle name="Note 3 8 24" xfId="39069"/>
    <cellStyle name="Note 3 8 25" xfId="40564"/>
    <cellStyle name="Note 3 8 26" xfId="41998"/>
    <cellStyle name="Note 3 8 27" xfId="43420"/>
    <cellStyle name="Note 3 8 28" xfId="44836"/>
    <cellStyle name="Note 3 8 29" xfId="46246"/>
    <cellStyle name="Note 3 8 3" xfId="8152"/>
    <cellStyle name="Note 3 8 30" xfId="47650"/>
    <cellStyle name="Note 3 8 31" xfId="49091"/>
    <cellStyle name="Note 3 8 32" xfId="50522"/>
    <cellStyle name="Note 3 8 33" xfId="51912"/>
    <cellStyle name="Note 3 8 34" xfId="53294"/>
    <cellStyle name="Note 3 8 35" xfId="54704"/>
    <cellStyle name="Note 3 8 36" xfId="56077"/>
    <cellStyle name="Note 3 8 37" xfId="57476"/>
    <cellStyle name="Note 3 8 4" xfId="9608"/>
    <cellStyle name="Note 3 8 5" xfId="11101"/>
    <cellStyle name="Note 3 8 6" xfId="12551"/>
    <cellStyle name="Note 3 8 7" xfId="14083"/>
    <cellStyle name="Note 3 8 8" xfId="15543"/>
    <cellStyle name="Note 3 8 9" xfId="16995"/>
    <cellStyle name="Note 3 9" xfId="3078"/>
    <cellStyle name="Note 3 9 10" xfId="18410"/>
    <cellStyle name="Note 3 9 11" xfId="19940"/>
    <cellStyle name="Note 3 9 12" xfId="21383"/>
    <cellStyle name="Note 3 9 13" xfId="22906"/>
    <cellStyle name="Note 3 9 14" xfId="24383"/>
    <cellStyle name="Note 3 9 15" xfId="25828"/>
    <cellStyle name="Note 3 9 16" xfId="27333"/>
    <cellStyle name="Note 3 9 17" xfId="28843"/>
    <cellStyle name="Note 3 9 18" xfId="30274"/>
    <cellStyle name="Note 3 9 19" xfId="31784"/>
    <cellStyle name="Note 3 9 2" xfId="4574"/>
    <cellStyle name="Note 3 9 20" xfId="33236"/>
    <cellStyle name="Note 3 9 21" xfId="34676"/>
    <cellStyle name="Note 3 9 22" xfId="36108"/>
    <cellStyle name="Note 3 9 23" xfId="37542"/>
    <cellStyle name="Note 3 9 24" xfId="38960"/>
    <cellStyle name="Note 3 9 25" xfId="40455"/>
    <cellStyle name="Note 3 9 26" xfId="41890"/>
    <cellStyle name="Note 3 9 27" xfId="43313"/>
    <cellStyle name="Note 3 9 28" xfId="44729"/>
    <cellStyle name="Note 3 9 29" xfId="46137"/>
    <cellStyle name="Note 3 9 3" xfId="8043"/>
    <cellStyle name="Note 3 9 30" xfId="47542"/>
    <cellStyle name="Note 3 9 31" xfId="48983"/>
    <cellStyle name="Note 3 9 32" xfId="50415"/>
    <cellStyle name="Note 3 9 33" xfId="51804"/>
    <cellStyle name="Note 3 9 34" xfId="53187"/>
    <cellStyle name="Note 3 9 35" xfId="54597"/>
    <cellStyle name="Note 3 9 36" xfId="55970"/>
    <cellStyle name="Note 3 9 37" xfId="57369"/>
    <cellStyle name="Note 3 9 4" xfId="9499"/>
    <cellStyle name="Note 3 9 5" xfId="10993"/>
    <cellStyle name="Note 3 9 6" xfId="12442"/>
    <cellStyle name="Note 3 9 7" xfId="13976"/>
    <cellStyle name="Note 3 9 8" xfId="15434"/>
    <cellStyle name="Note 3 9 9" xfId="16887"/>
    <cellStyle name="Note 4" xfId="674"/>
    <cellStyle name="Note 4 10" xfId="2897"/>
    <cellStyle name="Note 4 10 10" xfId="18233"/>
    <cellStyle name="Note 4 10 11" xfId="19765"/>
    <cellStyle name="Note 4 10 12" xfId="21210"/>
    <cellStyle name="Note 4 10 13" xfId="22726"/>
    <cellStyle name="Note 4 10 14" xfId="24206"/>
    <cellStyle name="Note 4 10 15" xfId="25653"/>
    <cellStyle name="Note 4 10 16" xfId="27160"/>
    <cellStyle name="Note 4 10 17" xfId="28666"/>
    <cellStyle name="Note 4 10 18" xfId="30100"/>
    <cellStyle name="Note 4 10 19" xfId="31608"/>
    <cellStyle name="Note 4 10 2" xfId="4409"/>
    <cellStyle name="Note 4 10 20" xfId="33063"/>
    <cellStyle name="Note 4 10 21" xfId="34502"/>
    <cellStyle name="Note 4 10 22" xfId="35936"/>
    <cellStyle name="Note 4 10 23" xfId="37369"/>
    <cellStyle name="Note 4 10 24" xfId="38786"/>
    <cellStyle name="Note 4 10 25" xfId="40287"/>
    <cellStyle name="Note 4 10 26" xfId="41718"/>
    <cellStyle name="Note 4 10 27" xfId="43142"/>
    <cellStyle name="Note 4 10 28" xfId="44560"/>
    <cellStyle name="Note 4 10 29" xfId="45968"/>
    <cellStyle name="Note 4 10 3" xfId="7864"/>
    <cellStyle name="Note 4 10 30" xfId="47374"/>
    <cellStyle name="Note 4 10 31" xfId="48815"/>
    <cellStyle name="Note 4 10 32" xfId="50247"/>
    <cellStyle name="Note 4 10 33" xfId="51635"/>
    <cellStyle name="Note 4 10 34" xfId="53021"/>
    <cellStyle name="Note 4 10 35" xfId="54430"/>
    <cellStyle name="Note 4 10 36" xfId="55805"/>
    <cellStyle name="Note 4 10 37" xfId="57204"/>
    <cellStyle name="Note 4 10 4" xfId="9323"/>
    <cellStyle name="Note 4 10 5" xfId="10817"/>
    <cellStyle name="Note 4 10 6" xfId="12266"/>
    <cellStyle name="Note 4 10 7" xfId="13800"/>
    <cellStyle name="Note 4 10 8" xfId="15255"/>
    <cellStyle name="Note 4 10 9" xfId="16712"/>
    <cellStyle name="Note 4 11" xfId="4106"/>
    <cellStyle name="Note 4 11 10" xfId="19434"/>
    <cellStyle name="Note 4 11 11" xfId="20964"/>
    <cellStyle name="Note 4 11 12" xfId="22400"/>
    <cellStyle name="Note 4 11 13" xfId="23926"/>
    <cellStyle name="Note 4 11 14" xfId="25403"/>
    <cellStyle name="Note 4 11 15" xfId="26845"/>
    <cellStyle name="Note 4 11 16" xfId="28355"/>
    <cellStyle name="Note 4 11 17" xfId="29860"/>
    <cellStyle name="Note 4 11 18" xfId="31297"/>
    <cellStyle name="Note 4 11 19" xfId="32803"/>
    <cellStyle name="Note 4 11 2" xfId="5580"/>
    <cellStyle name="Note 4 11 20" xfId="34255"/>
    <cellStyle name="Note 4 11 21" xfId="35696"/>
    <cellStyle name="Note 4 11 22" xfId="37125"/>
    <cellStyle name="Note 4 11 23" xfId="38556"/>
    <cellStyle name="Note 4 11 24" xfId="39981"/>
    <cellStyle name="Note 4 11 25" xfId="41464"/>
    <cellStyle name="Note 4 11 26" xfId="42905"/>
    <cellStyle name="Note 4 11 27" xfId="44328"/>
    <cellStyle name="Note 4 11 28" xfId="45740"/>
    <cellStyle name="Note 4 11 29" xfId="47145"/>
    <cellStyle name="Note 4 11 3" xfId="9069"/>
    <cellStyle name="Note 4 11 30" xfId="48553"/>
    <cellStyle name="Note 4 11 31" xfId="49987"/>
    <cellStyle name="Note 4 11 32" xfId="51421"/>
    <cellStyle name="Note 4 11 33" xfId="52808"/>
    <cellStyle name="Note 4 11 34" xfId="54192"/>
    <cellStyle name="Note 4 11 35" xfId="55600"/>
    <cellStyle name="Note 4 11 36" xfId="56974"/>
    <cellStyle name="Note 4 11 37" xfId="58369"/>
    <cellStyle name="Note 4 11 4" xfId="10522"/>
    <cellStyle name="Note 4 11 5" xfId="12015"/>
    <cellStyle name="Note 4 11 6" xfId="13463"/>
    <cellStyle name="Note 4 11 7" xfId="14997"/>
    <cellStyle name="Note 4 11 8" xfId="16455"/>
    <cellStyle name="Note 4 11 9" xfId="17909"/>
    <cellStyle name="Note 4 12" xfId="2552"/>
    <cellStyle name="Note 4 13" xfId="2802"/>
    <cellStyle name="Note 4 14" xfId="12156"/>
    <cellStyle name="Note 4 15" xfId="6539"/>
    <cellStyle name="Note 4 16" xfId="6564"/>
    <cellStyle name="Note 4 17" xfId="19626"/>
    <cellStyle name="Note 4 18" xfId="24076"/>
    <cellStyle name="Note 4 19" xfId="6712"/>
    <cellStyle name="Note 4 2" xfId="2060"/>
    <cellStyle name="Note 4 2 10" xfId="3112"/>
    <cellStyle name="Note 4 2 10 10" xfId="18444"/>
    <cellStyle name="Note 4 2 10 11" xfId="19974"/>
    <cellStyle name="Note 4 2 10 12" xfId="21417"/>
    <cellStyle name="Note 4 2 10 13" xfId="22940"/>
    <cellStyle name="Note 4 2 10 14" xfId="24417"/>
    <cellStyle name="Note 4 2 10 15" xfId="25862"/>
    <cellStyle name="Note 4 2 10 16" xfId="27367"/>
    <cellStyle name="Note 4 2 10 17" xfId="28877"/>
    <cellStyle name="Note 4 2 10 18" xfId="30308"/>
    <cellStyle name="Note 4 2 10 19" xfId="31818"/>
    <cellStyle name="Note 4 2 10 2" xfId="4608"/>
    <cellStyle name="Note 4 2 10 20" xfId="33270"/>
    <cellStyle name="Note 4 2 10 21" xfId="34710"/>
    <cellStyle name="Note 4 2 10 22" xfId="36142"/>
    <cellStyle name="Note 4 2 10 23" xfId="37576"/>
    <cellStyle name="Note 4 2 10 24" xfId="38994"/>
    <cellStyle name="Note 4 2 10 25" xfId="40489"/>
    <cellStyle name="Note 4 2 10 26" xfId="41924"/>
    <cellStyle name="Note 4 2 10 27" xfId="43347"/>
    <cellStyle name="Note 4 2 10 28" xfId="44763"/>
    <cellStyle name="Note 4 2 10 29" xfId="46171"/>
    <cellStyle name="Note 4 2 10 3" xfId="8077"/>
    <cellStyle name="Note 4 2 10 30" xfId="47576"/>
    <cellStyle name="Note 4 2 10 31" xfId="49017"/>
    <cellStyle name="Note 4 2 10 32" xfId="50449"/>
    <cellStyle name="Note 4 2 10 33" xfId="51838"/>
    <cellStyle name="Note 4 2 10 34" xfId="53221"/>
    <cellStyle name="Note 4 2 10 35" xfId="54631"/>
    <cellStyle name="Note 4 2 10 36" xfId="56004"/>
    <cellStyle name="Note 4 2 10 37" xfId="57403"/>
    <cellStyle name="Note 4 2 10 4" xfId="9533"/>
    <cellStyle name="Note 4 2 10 5" xfId="11027"/>
    <cellStyle name="Note 4 2 10 6" xfId="12476"/>
    <cellStyle name="Note 4 2 10 7" xfId="14010"/>
    <cellStyle name="Note 4 2 10 8" xfId="15468"/>
    <cellStyle name="Note 4 2 10 9" xfId="16921"/>
    <cellStyle name="Note 4 2 11" xfId="2709"/>
    <cellStyle name="Note 4 2 12" xfId="2684"/>
    <cellStyle name="Note 4 2 13" xfId="9651"/>
    <cellStyle name="Note 4 2 14" xfId="6722"/>
    <cellStyle name="Note 4 2 15" xfId="9449"/>
    <cellStyle name="Note 4 2 16" xfId="9231"/>
    <cellStyle name="Note 4 2 17" xfId="7485"/>
    <cellStyle name="Note 4 2 18" xfId="22656"/>
    <cellStyle name="Note 4 2 19" xfId="7523"/>
    <cellStyle name="Note 4 2 2" xfId="2338"/>
    <cellStyle name="Note 4 2 2 10" xfId="2789"/>
    <cellStyle name="Note 4 2 2 11" xfId="4321"/>
    <cellStyle name="Note 4 2 2 12" xfId="7302"/>
    <cellStyle name="Note 4 2 2 13" xfId="7599"/>
    <cellStyle name="Note 4 2 2 14" xfId="18079"/>
    <cellStyle name="Note 4 2 2 15" xfId="6622"/>
    <cellStyle name="Note 4 2 2 16" xfId="6154"/>
    <cellStyle name="Note 4 2 2 17" xfId="27015"/>
    <cellStyle name="Note 4 2 2 18" xfId="6750"/>
    <cellStyle name="Note 4 2 2 19" xfId="28548"/>
    <cellStyle name="Note 4 2 2 2" xfId="3642"/>
    <cellStyle name="Note 4 2 2 2 10" xfId="18972"/>
    <cellStyle name="Note 4 2 2 2 11" xfId="20501"/>
    <cellStyle name="Note 4 2 2 2 12" xfId="21938"/>
    <cellStyle name="Note 4 2 2 2 13" xfId="23464"/>
    <cellStyle name="Note 4 2 2 2 14" xfId="24940"/>
    <cellStyle name="Note 4 2 2 2 15" xfId="26384"/>
    <cellStyle name="Note 4 2 2 2 16" xfId="27892"/>
    <cellStyle name="Note 4 2 2 2 17" xfId="29398"/>
    <cellStyle name="Note 4 2 2 2 18" xfId="30833"/>
    <cellStyle name="Note 4 2 2 2 19" xfId="32340"/>
    <cellStyle name="Note 4 2 2 2 2" xfId="5120"/>
    <cellStyle name="Note 4 2 2 2 20" xfId="33792"/>
    <cellStyle name="Note 4 2 2 2 21" xfId="35234"/>
    <cellStyle name="Note 4 2 2 2 22" xfId="36664"/>
    <cellStyle name="Note 4 2 2 2 23" xfId="38094"/>
    <cellStyle name="Note 4 2 2 2 24" xfId="39517"/>
    <cellStyle name="Note 4 2 2 2 25" xfId="41006"/>
    <cellStyle name="Note 4 2 2 2 26" xfId="42444"/>
    <cellStyle name="Note 4 2 2 2 27" xfId="43868"/>
    <cellStyle name="Note 4 2 2 2 28" xfId="45280"/>
    <cellStyle name="Note 4 2 2 2 29" xfId="46686"/>
    <cellStyle name="Note 4 2 2 2 3" xfId="8606"/>
    <cellStyle name="Note 4 2 2 2 30" xfId="48091"/>
    <cellStyle name="Note 4 2 2 2 31" xfId="49529"/>
    <cellStyle name="Note 4 2 2 2 32" xfId="50961"/>
    <cellStyle name="Note 4 2 2 2 33" xfId="52351"/>
    <cellStyle name="Note 4 2 2 2 34" xfId="53733"/>
    <cellStyle name="Note 4 2 2 2 35" xfId="55143"/>
    <cellStyle name="Note 4 2 2 2 36" xfId="56515"/>
    <cellStyle name="Note 4 2 2 2 37" xfId="57912"/>
    <cellStyle name="Note 4 2 2 2 38" xfId="60150"/>
    <cellStyle name="Note 4 2 2 2 4" xfId="10061"/>
    <cellStyle name="Note 4 2 2 2 5" xfId="11551"/>
    <cellStyle name="Note 4 2 2 2 6" xfId="13002"/>
    <cellStyle name="Note 4 2 2 2 7" xfId="14534"/>
    <cellStyle name="Note 4 2 2 2 8" xfId="15992"/>
    <cellStyle name="Note 4 2 2 2 9" xfId="17447"/>
    <cellStyle name="Note 4 2 2 20" xfId="32947"/>
    <cellStyle name="Note 4 2 2 21" xfId="48707"/>
    <cellStyle name="Note 4 2 2 22" xfId="32954"/>
    <cellStyle name="Note 4 2 2 23" xfId="44475"/>
    <cellStyle name="Note 4 2 2 24" xfId="58713"/>
    <cellStyle name="Note 4 2 2 3" xfId="3743"/>
    <cellStyle name="Note 4 2 2 3 10" xfId="19073"/>
    <cellStyle name="Note 4 2 2 3 11" xfId="20602"/>
    <cellStyle name="Note 4 2 2 3 12" xfId="22039"/>
    <cellStyle name="Note 4 2 2 3 13" xfId="23565"/>
    <cellStyle name="Note 4 2 2 3 14" xfId="25041"/>
    <cellStyle name="Note 4 2 2 3 15" xfId="26484"/>
    <cellStyle name="Note 4 2 2 3 16" xfId="27993"/>
    <cellStyle name="Note 4 2 2 3 17" xfId="29498"/>
    <cellStyle name="Note 4 2 2 3 18" xfId="30934"/>
    <cellStyle name="Note 4 2 2 3 19" xfId="32440"/>
    <cellStyle name="Note 4 2 2 3 2" xfId="5221"/>
    <cellStyle name="Note 4 2 2 3 20" xfId="33892"/>
    <cellStyle name="Note 4 2 2 3 21" xfId="35335"/>
    <cellStyle name="Note 4 2 2 3 22" xfId="36765"/>
    <cellStyle name="Note 4 2 2 3 23" xfId="38195"/>
    <cellStyle name="Note 4 2 2 3 24" xfId="39618"/>
    <cellStyle name="Note 4 2 2 3 25" xfId="41105"/>
    <cellStyle name="Note 4 2 2 3 26" xfId="42544"/>
    <cellStyle name="Note 4 2 2 3 27" xfId="43968"/>
    <cellStyle name="Note 4 2 2 3 28" xfId="45380"/>
    <cellStyle name="Note 4 2 2 3 29" xfId="46785"/>
    <cellStyle name="Note 4 2 2 3 3" xfId="8707"/>
    <cellStyle name="Note 4 2 2 3 30" xfId="48192"/>
    <cellStyle name="Note 4 2 2 3 31" xfId="49628"/>
    <cellStyle name="Note 4 2 2 3 32" xfId="51061"/>
    <cellStyle name="Note 4 2 2 3 33" xfId="52450"/>
    <cellStyle name="Note 4 2 2 3 34" xfId="53833"/>
    <cellStyle name="Note 4 2 2 3 35" xfId="55242"/>
    <cellStyle name="Note 4 2 2 3 36" xfId="56615"/>
    <cellStyle name="Note 4 2 2 3 37" xfId="58011"/>
    <cellStyle name="Note 4 2 2 3 4" xfId="10162"/>
    <cellStyle name="Note 4 2 2 3 5" xfId="11652"/>
    <cellStyle name="Note 4 2 2 3 6" xfId="13102"/>
    <cellStyle name="Note 4 2 2 3 7" xfId="14635"/>
    <cellStyle name="Note 4 2 2 3 8" xfId="16093"/>
    <cellStyle name="Note 4 2 2 3 9" xfId="17548"/>
    <cellStyle name="Note 4 2 2 4" xfId="3835"/>
    <cellStyle name="Note 4 2 2 4 10" xfId="19165"/>
    <cellStyle name="Note 4 2 2 4 11" xfId="20694"/>
    <cellStyle name="Note 4 2 2 4 12" xfId="22131"/>
    <cellStyle name="Note 4 2 2 4 13" xfId="23657"/>
    <cellStyle name="Note 4 2 2 4 14" xfId="25133"/>
    <cellStyle name="Note 4 2 2 4 15" xfId="26576"/>
    <cellStyle name="Note 4 2 2 4 16" xfId="28085"/>
    <cellStyle name="Note 4 2 2 4 17" xfId="29590"/>
    <cellStyle name="Note 4 2 2 4 18" xfId="31026"/>
    <cellStyle name="Note 4 2 2 4 19" xfId="32532"/>
    <cellStyle name="Note 4 2 2 4 2" xfId="5313"/>
    <cellStyle name="Note 4 2 2 4 20" xfId="33984"/>
    <cellStyle name="Note 4 2 2 4 21" xfId="35426"/>
    <cellStyle name="Note 4 2 2 4 22" xfId="36857"/>
    <cellStyle name="Note 4 2 2 4 23" xfId="38286"/>
    <cellStyle name="Note 4 2 2 4 24" xfId="39710"/>
    <cellStyle name="Note 4 2 2 4 25" xfId="41196"/>
    <cellStyle name="Note 4 2 2 4 26" xfId="42636"/>
    <cellStyle name="Note 4 2 2 4 27" xfId="44059"/>
    <cellStyle name="Note 4 2 2 4 28" xfId="45472"/>
    <cellStyle name="Note 4 2 2 4 29" xfId="46876"/>
    <cellStyle name="Note 4 2 2 4 3" xfId="8798"/>
    <cellStyle name="Note 4 2 2 4 30" xfId="48284"/>
    <cellStyle name="Note 4 2 2 4 31" xfId="49720"/>
    <cellStyle name="Note 4 2 2 4 32" xfId="51153"/>
    <cellStyle name="Note 4 2 2 4 33" xfId="52541"/>
    <cellStyle name="Note 4 2 2 4 34" xfId="53925"/>
    <cellStyle name="Note 4 2 2 4 35" xfId="55333"/>
    <cellStyle name="Note 4 2 2 4 36" xfId="56707"/>
    <cellStyle name="Note 4 2 2 4 37" xfId="58102"/>
    <cellStyle name="Note 4 2 2 4 4" xfId="10254"/>
    <cellStyle name="Note 4 2 2 4 5" xfId="11744"/>
    <cellStyle name="Note 4 2 2 4 6" xfId="13194"/>
    <cellStyle name="Note 4 2 2 4 7" xfId="14726"/>
    <cellStyle name="Note 4 2 2 4 8" xfId="16185"/>
    <cellStyle name="Note 4 2 2 4 9" xfId="17640"/>
    <cellStyle name="Note 4 2 2 5" xfId="3914"/>
    <cellStyle name="Note 4 2 2 5 10" xfId="19243"/>
    <cellStyle name="Note 4 2 2 5 11" xfId="20773"/>
    <cellStyle name="Note 4 2 2 5 12" xfId="22209"/>
    <cellStyle name="Note 4 2 2 5 13" xfId="23735"/>
    <cellStyle name="Note 4 2 2 5 14" xfId="25211"/>
    <cellStyle name="Note 4 2 2 5 15" xfId="26654"/>
    <cellStyle name="Note 4 2 2 5 16" xfId="28164"/>
    <cellStyle name="Note 4 2 2 5 17" xfId="29669"/>
    <cellStyle name="Note 4 2 2 5 18" xfId="31105"/>
    <cellStyle name="Note 4 2 2 5 19" xfId="32611"/>
    <cellStyle name="Note 4 2 2 5 2" xfId="5390"/>
    <cellStyle name="Note 4 2 2 5 20" xfId="34063"/>
    <cellStyle name="Note 4 2 2 5 21" xfId="35505"/>
    <cellStyle name="Note 4 2 2 5 22" xfId="36934"/>
    <cellStyle name="Note 4 2 2 5 23" xfId="38364"/>
    <cellStyle name="Note 4 2 2 5 24" xfId="39789"/>
    <cellStyle name="Note 4 2 2 5 25" xfId="41274"/>
    <cellStyle name="Note 4 2 2 5 26" xfId="42714"/>
    <cellStyle name="Note 4 2 2 5 27" xfId="44137"/>
    <cellStyle name="Note 4 2 2 5 28" xfId="45550"/>
    <cellStyle name="Note 4 2 2 5 29" xfId="46953"/>
    <cellStyle name="Note 4 2 2 5 3" xfId="8877"/>
    <cellStyle name="Note 4 2 2 5 30" xfId="48363"/>
    <cellStyle name="Note 4 2 2 5 31" xfId="49797"/>
    <cellStyle name="Note 4 2 2 5 32" xfId="51230"/>
    <cellStyle name="Note 4 2 2 5 33" xfId="52618"/>
    <cellStyle name="Note 4 2 2 5 34" xfId="54002"/>
    <cellStyle name="Note 4 2 2 5 35" xfId="55410"/>
    <cellStyle name="Note 4 2 2 5 36" xfId="56784"/>
    <cellStyle name="Note 4 2 2 5 37" xfId="58179"/>
    <cellStyle name="Note 4 2 2 5 4" xfId="10332"/>
    <cellStyle name="Note 4 2 2 5 5" xfId="11823"/>
    <cellStyle name="Note 4 2 2 5 6" xfId="13273"/>
    <cellStyle name="Note 4 2 2 5 7" xfId="14805"/>
    <cellStyle name="Note 4 2 2 5 8" xfId="16264"/>
    <cellStyle name="Note 4 2 2 5 9" xfId="17719"/>
    <cellStyle name="Note 4 2 2 6" xfId="3992"/>
    <cellStyle name="Note 4 2 2 6 10" xfId="19320"/>
    <cellStyle name="Note 4 2 2 6 11" xfId="20850"/>
    <cellStyle name="Note 4 2 2 6 12" xfId="22286"/>
    <cellStyle name="Note 4 2 2 6 13" xfId="23812"/>
    <cellStyle name="Note 4 2 2 6 14" xfId="25289"/>
    <cellStyle name="Note 4 2 2 6 15" xfId="26731"/>
    <cellStyle name="Note 4 2 2 6 16" xfId="28241"/>
    <cellStyle name="Note 4 2 2 6 17" xfId="29746"/>
    <cellStyle name="Note 4 2 2 6 18" xfId="31183"/>
    <cellStyle name="Note 4 2 2 6 19" xfId="32689"/>
    <cellStyle name="Note 4 2 2 6 2" xfId="5466"/>
    <cellStyle name="Note 4 2 2 6 20" xfId="34141"/>
    <cellStyle name="Note 4 2 2 6 21" xfId="35582"/>
    <cellStyle name="Note 4 2 2 6 22" xfId="37011"/>
    <cellStyle name="Note 4 2 2 6 23" xfId="38442"/>
    <cellStyle name="Note 4 2 2 6 24" xfId="39867"/>
    <cellStyle name="Note 4 2 2 6 25" xfId="41350"/>
    <cellStyle name="Note 4 2 2 6 26" xfId="42791"/>
    <cellStyle name="Note 4 2 2 6 27" xfId="44214"/>
    <cellStyle name="Note 4 2 2 6 28" xfId="45626"/>
    <cellStyle name="Note 4 2 2 6 29" xfId="47031"/>
    <cellStyle name="Note 4 2 2 6 3" xfId="8955"/>
    <cellStyle name="Note 4 2 2 6 30" xfId="48439"/>
    <cellStyle name="Note 4 2 2 6 31" xfId="49873"/>
    <cellStyle name="Note 4 2 2 6 32" xfId="51307"/>
    <cellStyle name="Note 4 2 2 6 33" xfId="52694"/>
    <cellStyle name="Note 4 2 2 6 34" xfId="54078"/>
    <cellStyle name="Note 4 2 2 6 35" xfId="55486"/>
    <cellStyle name="Note 4 2 2 6 36" xfId="56860"/>
    <cellStyle name="Note 4 2 2 6 37" xfId="58255"/>
    <cellStyle name="Note 4 2 2 6 4" xfId="10408"/>
    <cellStyle name="Note 4 2 2 6 5" xfId="11901"/>
    <cellStyle name="Note 4 2 2 6 6" xfId="13349"/>
    <cellStyle name="Note 4 2 2 6 7" xfId="14883"/>
    <cellStyle name="Note 4 2 2 6 8" xfId="16341"/>
    <cellStyle name="Note 4 2 2 6 9" xfId="17795"/>
    <cellStyle name="Note 4 2 2 7" xfId="4078"/>
    <cellStyle name="Note 4 2 2 7 10" xfId="19406"/>
    <cellStyle name="Note 4 2 2 7 11" xfId="20936"/>
    <cellStyle name="Note 4 2 2 7 12" xfId="22372"/>
    <cellStyle name="Note 4 2 2 7 13" xfId="23898"/>
    <cellStyle name="Note 4 2 2 7 14" xfId="25375"/>
    <cellStyle name="Note 4 2 2 7 15" xfId="26817"/>
    <cellStyle name="Note 4 2 2 7 16" xfId="28327"/>
    <cellStyle name="Note 4 2 2 7 17" xfId="29832"/>
    <cellStyle name="Note 4 2 2 7 18" xfId="31269"/>
    <cellStyle name="Note 4 2 2 7 19" xfId="32775"/>
    <cellStyle name="Note 4 2 2 7 2" xfId="5552"/>
    <cellStyle name="Note 4 2 2 7 20" xfId="34227"/>
    <cellStyle name="Note 4 2 2 7 21" xfId="35668"/>
    <cellStyle name="Note 4 2 2 7 22" xfId="37097"/>
    <cellStyle name="Note 4 2 2 7 23" xfId="38528"/>
    <cellStyle name="Note 4 2 2 7 24" xfId="39953"/>
    <cellStyle name="Note 4 2 2 7 25" xfId="41436"/>
    <cellStyle name="Note 4 2 2 7 26" xfId="42877"/>
    <cellStyle name="Note 4 2 2 7 27" xfId="44300"/>
    <cellStyle name="Note 4 2 2 7 28" xfId="45712"/>
    <cellStyle name="Note 4 2 2 7 29" xfId="47117"/>
    <cellStyle name="Note 4 2 2 7 3" xfId="9041"/>
    <cellStyle name="Note 4 2 2 7 30" xfId="48525"/>
    <cellStyle name="Note 4 2 2 7 31" xfId="49959"/>
    <cellStyle name="Note 4 2 2 7 32" xfId="51393"/>
    <cellStyle name="Note 4 2 2 7 33" xfId="52780"/>
    <cellStyle name="Note 4 2 2 7 34" xfId="54164"/>
    <cellStyle name="Note 4 2 2 7 35" xfId="55572"/>
    <cellStyle name="Note 4 2 2 7 36" xfId="56946"/>
    <cellStyle name="Note 4 2 2 7 37" xfId="58341"/>
    <cellStyle name="Note 4 2 2 7 4" xfId="10494"/>
    <cellStyle name="Note 4 2 2 7 5" xfId="11987"/>
    <cellStyle name="Note 4 2 2 7 6" xfId="13435"/>
    <cellStyle name="Note 4 2 2 7 7" xfId="14969"/>
    <cellStyle name="Note 4 2 2 7 8" xfId="16427"/>
    <cellStyle name="Note 4 2 2 7 9" xfId="17881"/>
    <cellStyle name="Note 4 2 2 8" xfId="4158"/>
    <cellStyle name="Note 4 2 2 8 10" xfId="19486"/>
    <cellStyle name="Note 4 2 2 8 11" xfId="21016"/>
    <cellStyle name="Note 4 2 2 8 12" xfId="22452"/>
    <cellStyle name="Note 4 2 2 8 13" xfId="23978"/>
    <cellStyle name="Note 4 2 2 8 14" xfId="25455"/>
    <cellStyle name="Note 4 2 2 8 15" xfId="26897"/>
    <cellStyle name="Note 4 2 2 8 16" xfId="28407"/>
    <cellStyle name="Note 4 2 2 8 17" xfId="29912"/>
    <cellStyle name="Note 4 2 2 8 18" xfId="31349"/>
    <cellStyle name="Note 4 2 2 8 19" xfId="32855"/>
    <cellStyle name="Note 4 2 2 8 2" xfId="5632"/>
    <cellStyle name="Note 4 2 2 8 20" xfId="34307"/>
    <cellStyle name="Note 4 2 2 8 21" xfId="35748"/>
    <cellStyle name="Note 4 2 2 8 22" xfId="37177"/>
    <cellStyle name="Note 4 2 2 8 23" xfId="38608"/>
    <cellStyle name="Note 4 2 2 8 24" xfId="40033"/>
    <cellStyle name="Note 4 2 2 8 25" xfId="41516"/>
    <cellStyle name="Note 4 2 2 8 26" xfId="42957"/>
    <cellStyle name="Note 4 2 2 8 27" xfId="44380"/>
    <cellStyle name="Note 4 2 2 8 28" xfId="45792"/>
    <cellStyle name="Note 4 2 2 8 29" xfId="47197"/>
    <cellStyle name="Note 4 2 2 8 3" xfId="9121"/>
    <cellStyle name="Note 4 2 2 8 30" xfId="48605"/>
    <cellStyle name="Note 4 2 2 8 31" xfId="50039"/>
    <cellStyle name="Note 4 2 2 8 32" xfId="51473"/>
    <cellStyle name="Note 4 2 2 8 33" xfId="52860"/>
    <cellStyle name="Note 4 2 2 8 34" xfId="54244"/>
    <cellStyle name="Note 4 2 2 8 35" xfId="55652"/>
    <cellStyle name="Note 4 2 2 8 36" xfId="57026"/>
    <cellStyle name="Note 4 2 2 8 37" xfId="58421"/>
    <cellStyle name="Note 4 2 2 8 4" xfId="10574"/>
    <cellStyle name="Note 4 2 2 8 5" xfId="12067"/>
    <cellStyle name="Note 4 2 2 8 6" xfId="13515"/>
    <cellStyle name="Note 4 2 2 8 7" xfId="15049"/>
    <cellStyle name="Note 4 2 2 8 8" xfId="16507"/>
    <cellStyle name="Note 4 2 2 8 9" xfId="17961"/>
    <cellStyle name="Note 4 2 2 9" xfId="4220"/>
    <cellStyle name="Note 4 2 2 9 10" xfId="19548"/>
    <cellStyle name="Note 4 2 2 9 11" xfId="21078"/>
    <cellStyle name="Note 4 2 2 9 12" xfId="22514"/>
    <cellStyle name="Note 4 2 2 9 13" xfId="24040"/>
    <cellStyle name="Note 4 2 2 9 14" xfId="25517"/>
    <cellStyle name="Note 4 2 2 9 15" xfId="26959"/>
    <cellStyle name="Note 4 2 2 9 16" xfId="28469"/>
    <cellStyle name="Note 4 2 2 9 17" xfId="29974"/>
    <cellStyle name="Note 4 2 2 9 18" xfId="31411"/>
    <cellStyle name="Note 4 2 2 9 19" xfId="32917"/>
    <cellStyle name="Note 4 2 2 9 2" xfId="5694"/>
    <cellStyle name="Note 4 2 2 9 20" xfId="34369"/>
    <cellStyle name="Note 4 2 2 9 21" xfId="35810"/>
    <cellStyle name="Note 4 2 2 9 22" xfId="37239"/>
    <cellStyle name="Note 4 2 2 9 23" xfId="38670"/>
    <cellStyle name="Note 4 2 2 9 24" xfId="40095"/>
    <cellStyle name="Note 4 2 2 9 25" xfId="41578"/>
    <cellStyle name="Note 4 2 2 9 26" xfId="43019"/>
    <cellStyle name="Note 4 2 2 9 27" xfId="44442"/>
    <cellStyle name="Note 4 2 2 9 28" xfId="45854"/>
    <cellStyle name="Note 4 2 2 9 29" xfId="47259"/>
    <cellStyle name="Note 4 2 2 9 3" xfId="9183"/>
    <cellStyle name="Note 4 2 2 9 30" xfId="48667"/>
    <cellStyle name="Note 4 2 2 9 31" xfId="50101"/>
    <cellStyle name="Note 4 2 2 9 32" xfId="51535"/>
    <cellStyle name="Note 4 2 2 9 33" xfId="52922"/>
    <cellStyle name="Note 4 2 2 9 34" xfId="54306"/>
    <cellStyle name="Note 4 2 2 9 35" xfId="55714"/>
    <cellStyle name="Note 4 2 2 9 36" xfId="57088"/>
    <cellStyle name="Note 4 2 2 9 37" xfId="58483"/>
    <cellStyle name="Note 4 2 2 9 4" xfId="10636"/>
    <cellStyle name="Note 4 2 2 9 5" xfId="12129"/>
    <cellStyle name="Note 4 2 2 9 6" xfId="13577"/>
    <cellStyle name="Note 4 2 2 9 7" xfId="15111"/>
    <cellStyle name="Note 4 2 2 9 8" xfId="16569"/>
    <cellStyle name="Note 4 2 2 9 9" xfId="18023"/>
    <cellStyle name="Note 4 2 20" xfId="37256"/>
    <cellStyle name="Note 4 2 21" xfId="6807"/>
    <cellStyle name="Note 4 2 22" xfId="24087"/>
    <cellStyle name="Note 4 2 23" xfId="51551"/>
    <cellStyle name="Note 4 2 24" xfId="27033"/>
    <cellStyle name="Note 4 2 25" xfId="58643"/>
    <cellStyle name="Note 4 2 3" xfId="3516"/>
    <cellStyle name="Note 4 2 3 10" xfId="18846"/>
    <cellStyle name="Note 4 2 3 11" xfId="20376"/>
    <cellStyle name="Note 4 2 3 12" xfId="21814"/>
    <cellStyle name="Note 4 2 3 13" xfId="23341"/>
    <cellStyle name="Note 4 2 3 14" xfId="24816"/>
    <cellStyle name="Note 4 2 3 15" xfId="26260"/>
    <cellStyle name="Note 4 2 3 16" xfId="27768"/>
    <cellStyle name="Note 4 2 3 17" xfId="29275"/>
    <cellStyle name="Note 4 2 3 18" xfId="30708"/>
    <cellStyle name="Note 4 2 3 19" xfId="32217"/>
    <cellStyle name="Note 4 2 3 2" xfId="5000"/>
    <cellStyle name="Note 4 2 3 20" xfId="33669"/>
    <cellStyle name="Note 4 2 3 21" xfId="35110"/>
    <cellStyle name="Note 4 2 3 22" xfId="36540"/>
    <cellStyle name="Note 4 2 3 23" xfId="37970"/>
    <cellStyle name="Note 4 2 3 24" xfId="39394"/>
    <cellStyle name="Note 4 2 3 25" xfId="40885"/>
    <cellStyle name="Note 4 2 3 26" xfId="42322"/>
    <cellStyle name="Note 4 2 3 27" xfId="43744"/>
    <cellStyle name="Note 4 2 3 28" xfId="45157"/>
    <cellStyle name="Note 4 2 3 29" xfId="46565"/>
    <cellStyle name="Note 4 2 3 3" xfId="8480"/>
    <cellStyle name="Note 4 2 3 30" xfId="47971"/>
    <cellStyle name="Note 4 2 3 31" xfId="49409"/>
    <cellStyle name="Note 4 2 3 32" xfId="50841"/>
    <cellStyle name="Note 4 2 3 33" xfId="52231"/>
    <cellStyle name="Note 4 2 3 34" xfId="53612"/>
    <cellStyle name="Note 4 2 3 35" xfId="55023"/>
    <cellStyle name="Note 4 2 3 36" xfId="56395"/>
    <cellStyle name="Note 4 2 3 37" xfId="57793"/>
    <cellStyle name="Note 4 2 3 38" xfId="59846"/>
    <cellStyle name="Note 4 2 3 4" xfId="9937"/>
    <cellStyle name="Note 4 2 3 5" xfId="11426"/>
    <cellStyle name="Note 4 2 3 6" xfId="12877"/>
    <cellStyle name="Note 4 2 3 7" xfId="14410"/>
    <cellStyle name="Note 4 2 3 8" xfId="15868"/>
    <cellStyle name="Note 4 2 3 9" xfId="17323"/>
    <cellStyle name="Note 4 2 4" xfId="3164"/>
    <cellStyle name="Note 4 2 4 10" xfId="18496"/>
    <cellStyle name="Note 4 2 4 11" xfId="20026"/>
    <cellStyle name="Note 4 2 4 12" xfId="21469"/>
    <cellStyle name="Note 4 2 4 13" xfId="22991"/>
    <cellStyle name="Note 4 2 4 14" xfId="24468"/>
    <cellStyle name="Note 4 2 4 15" xfId="25913"/>
    <cellStyle name="Note 4 2 4 16" xfId="27418"/>
    <cellStyle name="Note 4 2 4 17" xfId="28929"/>
    <cellStyle name="Note 4 2 4 18" xfId="30360"/>
    <cellStyle name="Note 4 2 4 19" xfId="31868"/>
    <cellStyle name="Note 4 2 4 2" xfId="4658"/>
    <cellStyle name="Note 4 2 4 20" xfId="33321"/>
    <cellStyle name="Note 4 2 4 21" xfId="34761"/>
    <cellStyle name="Note 4 2 4 22" xfId="36192"/>
    <cellStyle name="Note 4 2 4 23" xfId="37626"/>
    <cellStyle name="Note 4 2 4 24" xfId="39046"/>
    <cellStyle name="Note 4 2 4 25" xfId="40541"/>
    <cellStyle name="Note 4 2 4 26" xfId="41975"/>
    <cellStyle name="Note 4 2 4 27" xfId="43397"/>
    <cellStyle name="Note 4 2 4 28" xfId="44813"/>
    <cellStyle name="Note 4 2 4 29" xfId="46223"/>
    <cellStyle name="Note 4 2 4 3" xfId="8129"/>
    <cellStyle name="Note 4 2 4 30" xfId="47627"/>
    <cellStyle name="Note 4 2 4 31" xfId="49068"/>
    <cellStyle name="Note 4 2 4 32" xfId="50499"/>
    <cellStyle name="Note 4 2 4 33" xfId="51889"/>
    <cellStyle name="Note 4 2 4 34" xfId="53271"/>
    <cellStyle name="Note 4 2 4 35" xfId="54681"/>
    <cellStyle name="Note 4 2 4 36" xfId="56054"/>
    <cellStyle name="Note 4 2 4 37" xfId="57453"/>
    <cellStyle name="Note 4 2 4 4" xfId="9585"/>
    <cellStyle name="Note 4 2 4 5" xfId="11078"/>
    <cellStyle name="Note 4 2 4 6" xfId="12528"/>
    <cellStyle name="Note 4 2 4 7" xfId="14060"/>
    <cellStyle name="Note 4 2 4 8" xfId="15520"/>
    <cellStyle name="Note 4 2 4 9" xfId="16972"/>
    <cellStyle name="Note 4 2 5" xfId="3332"/>
    <cellStyle name="Note 4 2 5 10" xfId="18663"/>
    <cellStyle name="Note 4 2 5 11" xfId="20193"/>
    <cellStyle name="Note 4 2 5 12" xfId="21633"/>
    <cellStyle name="Note 4 2 5 13" xfId="23157"/>
    <cellStyle name="Note 4 2 5 14" xfId="24633"/>
    <cellStyle name="Note 4 2 5 15" xfId="26078"/>
    <cellStyle name="Note 4 2 5 16" xfId="27584"/>
    <cellStyle name="Note 4 2 5 17" xfId="29092"/>
    <cellStyle name="Note 4 2 5 18" xfId="30525"/>
    <cellStyle name="Note 4 2 5 19" xfId="32034"/>
    <cellStyle name="Note 4 2 5 2" xfId="4819"/>
    <cellStyle name="Note 4 2 5 20" xfId="33485"/>
    <cellStyle name="Note 4 2 5 21" xfId="34927"/>
    <cellStyle name="Note 4 2 5 22" xfId="36357"/>
    <cellStyle name="Note 4 2 5 23" xfId="37789"/>
    <cellStyle name="Note 4 2 5 24" xfId="39212"/>
    <cellStyle name="Note 4 2 5 25" xfId="40703"/>
    <cellStyle name="Note 4 2 5 26" xfId="42139"/>
    <cellStyle name="Note 4 2 5 27" xfId="43561"/>
    <cellStyle name="Note 4 2 5 28" xfId="44975"/>
    <cellStyle name="Note 4 2 5 29" xfId="46384"/>
    <cellStyle name="Note 4 2 5 3" xfId="8296"/>
    <cellStyle name="Note 4 2 5 30" xfId="47787"/>
    <cellStyle name="Note 4 2 5 31" xfId="49228"/>
    <cellStyle name="Note 4 2 5 32" xfId="50660"/>
    <cellStyle name="Note 4 2 5 33" xfId="52050"/>
    <cellStyle name="Note 4 2 5 34" xfId="53431"/>
    <cellStyle name="Note 4 2 5 35" xfId="54842"/>
    <cellStyle name="Note 4 2 5 36" xfId="56214"/>
    <cellStyle name="Note 4 2 5 37" xfId="57612"/>
    <cellStyle name="Note 4 2 5 4" xfId="9753"/>
    <cellStyle name="Note 4 2 5 5" xfId="11243"/>
    <cellStyle name="Note 4 2 5 6" xfId="12693"/>
    <cellStyle name="Note 4 2 5 7" xfId="14226"/>
    <cellStyle name="Note 4 2 5 8" xfId="15685"/>
    <cellStyle name="Note 4 2 5 9" xfId="17140"/>
    <cellStyle name="Note 4 2 6" xfId="2920"/>
    <cellStyle name="Note 4 2 6 10" xfId="18256"/>
    <cellStyle name="Note 4 2 6 11" xfId="19788"/>
    <cellStyle name="Note 4 2 6 12" xfId="21233"/>
    <cellStyle name="Note 4 2 6 13" xfId="22749"/>
    <cellStyle name="Note 4 2 6 14" xfId="24229"/>
    <cellStyle name="Note 4 2 6 15" xfId="25676"/>
    <cellStyle name="Note 4 2 6 16" xfId="27183"/>
    <cellStyle name="Note 4 2 6 17" xfId="28689"/>
    <cellStyle name="Note 4 2 6 18" xfId="30123"/>
    <cellStyle name="Note 4 2 6 19" xfId="31631"/>
    <cellStyle name="Note 4 2 6 2" xfId="4432"/>
    <cellStyle name="Note 4 2 6 20" xfId="33086"/>
    <cellStyle name="Note 4 2 6 21" xfId="34525"/>
    <cellStyle name="Note 4 2 6 22" xfId="35959"/>
    <cellStyle name="Note 4 2 6 23" xfId="37392"/>
    <cellStyle name="Note 4 2 6 24" xfId="38809"/>
    <cellStyle name="Note 4 2 6 25" xfId="40310"/>
    <cellStyle name="Note 4 2 6 26" xfId="41741"/>
    <cellStyle name="Note 4 2 6 27" xfId="43165"/>
    <cellStyle name="Note 4 2 6 28" xfId="44583"/>
    <cellStyle name="Note 4 2 6 29" xfId="45991"/>
    <cellStyle name="Note 4 2 6 3" xfId="7887"/>
    <cellStyle name="Note 4 2 6 30" xfId="47397"/>
    <cellStyle name="Note 4 2 6 31" xfId="48838"/>
    <cellStyle name="Note 4 2 6 32" xfId="50270"/>
    <cellStyle name="Note 4 2 6 33" xfId="51658"/>
    <cellStyle name="Note 4 2 6 34" xfId="53044"/>
    <cellStyle name="Note 4 2 6 35" xfId="54453"/>
    <cellStyle name="Note 4 2 6 36" xfId="55828"/>
    <cellStyle name="Note 4 2 6 37" xfId="57227"/>
    <cellStyle name="Note 4 2 6 4" xfId="9346"/>
    <cellStyle name="Note 4 2 6 5" xfId="10840"/>
    <cellStyle name="Note 4 2 6 6" xfId="12289"/>
    <cellStyle name="Note 4 2 6 7" xfId="13823"/>
    <cellStyle name="Note 4 2 6 8" xfId="15278"/>
    <cellStyle name="Note 4 2 6 9" xfId="16735"/>
    <cellStyle name="Note 4 2 7" xfId="3144"/>
    <cellStyle name="Note 4 2 7 10" xfId="18476"/>
    <cellStyle name="Note 4 2 7 11" xfId="20006"/>
    <cellStyle name="Note 4 2 7 12" xfId="21449"/>
    <cellStyle name="Note 4 2 7 13" xfId="22971"/>
    <cellStyle name="Note 4 2 7 14" xfId="24448"/>
    <cellStyle name="Note 4 2 7 15" xfId="25893"/>
    <cellStyle name="Note 4 2 7 16" xfId="27398"/>
    <cellStyle name="Note 4 2 7 17" xfId="28909"/>
    <cellStyle name="Note 4 2 7 18" xfId="30340"/>
    <cellStyle name="Note 4 2 7 19" xfId="31848"/>
    <cellStyle name="Note 4 2 7 2" xfId="4638"/>
    <cellStyle name="Note 4 2 7 20" xfId="33301"/>
    <cellStyle name="Note 4 2 7 21" xfId="34741"/>
    <cellStyle name="Note 4 2 7 22" xfId="36172"/>
    <cellStyle name="Note 4 2 7 23" xfId="37606"/>
    <cellStyle name="Note 4 2 7 24" xfId="39026"/>
    <cellStyle name="Note 4 2 7 25" xfId="40521"/>
    <cellStyle name="Note 4 2 7 26" xfId="41955"/>
    <cellStyle name="Note 4 2 7 27" xfId="43377"/>
    <cellStyle name="Note 4 2 7 28" xfId="44793"/>
    <cellStyle name="Note 4 2 7 29" xfId="46203"/>
    <cellStyle name="Note 4 2 7 3" xfId="8109"/>
    <cellStyle name="Note 4 2 7 30" xfId="47607"/>
    <cellStyle name="Note 4 2 7 31" xfId="49048"/>
    <cellStyle name="Note 4 2 7 32" xfId="50479"/>
    <cellStyle name="Note 4 2 7 33" xfId="51869"/>
    <cellStyle name="Note 4 2 7 34" xfId="53251"/>
    <cellStyle name="Note 4 2 7 35" xfId="54661"/>
    <cellStyle name="Note 4 2 7 36" xfId="56034"/>
    <cellStyle name="Note 4 2 7 37" xfId="57433"/>
    <cellStyle name="Note 4 2 7 4" xfId="9565"/>
    <cellStyle name="Note 4 2 7 5" xfId="11058"/>
    <cellStyle name="Note 4 2 7 6" xfId="12508"/>
    <cellStyle name="Note 4 2 7 7" xfId="14040"/>
    <cellStyle name="Note 4 2 7 8" xfId="15500"/>
    <cellStyle name="Note 4 2 7 9" xfId="16952"/>
    <cellStyle name="Note 4 2 8" xfId="3056"/>
    <cellStyle name="Note 4 2 8 10" xfId="18388"/>
    <cellStyle name="Note 4 2 8 11" xfId="19919"/>
    <cellStyle name="Note 4 2 8 12" xfId="21364"/>
    <cellStyle name="Note 4 2 8 13" xfId="22884"/>
    <cellStyle name="Note 4 2 8 14" xfId="24363"/>
    <cellStyle name="Note 4 2 8 15" xfId="25808"/>
    <cellStyle name="Note 4 2 8 16" xfId="27311"/>
    <cellStyle name="Note 4 2 8 17" xfId="28821"/>
    <cellStyle name="Note 4 2 8 18" xfId="30254"/>
    <cellStyle name="Note 4 2 8 19" xfId="31763"/>
    <cellStyle name="Note 4 2 8 2" xfId="4555"/>
    <cellStyle name="Note 4 2 8 20" xfId="33217"/>
    <cellStyle name="Note 4 2 8 21" xfId="34654"/>
    <cellStyle name="Note 4 2 8 22" xfId="36088"/>
    <cellStyle name="Note 4 2 8 23" xfId="37523"/>
    <cellStyle name="Note 4 2 8 24" xfId="38941"/>
    <cellStyle name="Note 4 2 8 25" xfId="40436"/>
    <cellStyle name="Note 4 2 8 26" xfId="41870"/>
    <cellStyle name="Note 4 2 8 27" xfId="43293"/>
    <cellStyle name="Note 4 2 8 28" xfId="44709"/>
    <cellStyle name="Note 4 2 8 29" xfId="46117"/>
    <cellStyle name="Note 4 2 8 3" xfId="8021"/>
    <cellStyle name="Note 4 2 8 30" xfId="47522"/>
    <cellStyle name="Note 4 2 8 31" xfId="48964"/>
    <cellStyle name="Note 4 2 8 32" xfId="50396"/>
    <cellStyle name="Note 4 2 8 33" xfId="51784"/>
    <cellStyle name="Note 4 2 8 34" xfId="53168"/>
    <cellStyle name="Note 4 2 8 35" xfId="54578"/>
    <cellStyle name="Note 4 2 8 36" xfId="55951"/>
    <cellStyle name="Note 4 2 8 37" xfId="57350"/>
    <cellStyle name="Note 4 2 8 4" xfId="9478"/>
    <cellStyle name="Note 4 2 8 5" xfId="10971"/>
    <cellStyle name="Note 4 2 8 6" xfId="12422"/>
    <cellStyle name="Note 4 2 8 7" xfId="13954"/>
    <cellStyle name="Note 4 2 8 8" xfId="15412"/>
    <cellStyle name="Note 4 2 8 9" xfId="16867"/>
    <cellStyle name="Note 4 2 9" xfId="3778"/>
    <cellStyle name="Note 4 2 9 10" xfId="19108"/>
    <cellStyle name="Note 4 2 9 11" xfId="20637"/>
    <cellStyle name="Note 4 2 9 12" xfId="22074"/>
    <cellStyle name="Note 4 2 9 13" xfId="23600"/>
    <cellStyle name="Note 4 2 9 14" xfId="25076"/>
    <cellStyle name="Note 4 2 9 15" xfId="26519"/>
    <cellStyle name="Note 4 2 9 16" xfId="28028"/>
    <cellStyle name="Note 4 2 9 17" xfId="29533"/>
    <cellStyle name="Note 4 2 9 18" xfId="30969"/>
    <cellStyle name="Note 4 2 9 19" xfId="32475"/>
    <cellStyle name="Note 4 2 9 2" xfId="5256"/>
    <cellStyle name="Note 4 2 9 20" xfId="33927"/>
    <cellStyle name="Note 4 2 9 21" xfId="35369"/>
    <cellStyle name="Note 4 2 9 22" xfId="36800"/>
    <cellStyle name="Note 4 2 9 23" xfId="38229"/>
    <cellStyle name="Note 4 2 9 24" xfId="39653"/>
    <cellStyle name="Note 4 2 9 25" xfId="41139"/>
    <cellStyle name="Note 4 2 9 26" xfId="42579"/>
    <cellStyle name="Note 4 2 9 27" xfId="44002"/>
    <cellStyle name="Note 4 2 9 28" xfId="45415"/>
    <cellStyle name="Note 4 2 9 29" xfId="46819"/>
    <cellStyle name="Note 4 2 9 3" xfId="8741"/>
    <cellStyle name="Note 4 2 9 30" xfId="48227"/>
    <cellStyle name="Note 4 2 9 31" xfId="49663"/>
    <cellStyle name="Note 4 2 9 32" xfId="51096"/>
    <cellStyle name="Note 4 2 9 33" xfId="52484"/>
    <cellStyle name="Note 4 2 9 34" xfId="53868"/>
    <cellStyle name="Note 4 2 9 35" xfId="55276"/>
    <cellStyle name="Note 4 2 9 36" xfId="56650"/>
    <cellStyle name="Note 4 2 9 37" xfId="58045"/>
    <cellStyle name="Note 4 2 9 4" xfId="10197"/>
    <cellStyle name="Note 4 2 9 5" xfId="11687"/>
    <cellStyle name="Note 4 2 9 6" xfId="13137"/>
    <cellStyle name="Note 4 2 9 7" xfId="14669"/>
    <cellStyle name="Note 4 2 9 8" xfId="16128"/>
    <cellStyle name="Note 4 2 9 9" xfId="17583"/>
    <cellStyle name="Note 4 20" xfId="29997"/>
    <cellStyle name="Note 4 21" xfId="37278"/>
    <cellStyle name="Note 4 22" xfId="45888"/>
    <cellStyle name="Note 4 23" xfId="40120"/>
    <cellStyle name="Note 4 24" xfId="51559"/>
    <cellStyle name="Note 4 25" xfId="54357"/>
    <cellStyle name="Note 4 26" xfId="58553"/>
    <cellStyle name="Note 4 3" xfId="2301"/>
    <cellStyle name="Note 4 3 10" xfId="2764"/>
    <cellStyle name="Note 4 3 11" xfId="4298"/>
    <cellStyle name="Note 4 3 12" xfId="5804"/>
    <cellStyle name="Note 4 3 13" xfId="13690"/>
    <cellStyle name="Note 4 3 14" xfId="7901"/>
    <cellStyle name="Note 4 3 15" xfId="6209"/>
    <cellStyle name="Note 4 3 16" xfId="6391"/>
    <cellStyle name="Note 4 3 17" xfId="5762"/>
    <cellStyle name="Note 4 3 18" xfId="6984"/>
    <cellStyle name="Note 4 3 19" xfId="29999"/>
    <cellStyle name="Note 4 3 2" xfId="3615"/>
    <cellStyle name="Note 4 3 2 10" xfId="18945"/>
    <cellStyle name="Note 4 3 2 11" xfId="20474"/>
    <cellStyle name="Note 4 3 2 12" xfId="21912"/>
    <cellStyle name="Note 4 3 2 13" xfId="23438"/>
    <cellStyle name="Note 4 3 2 14" xfId="24913"/>
    <cellStyle name="Note 4 3 2 15" xfId="26357"/>
    <cellStyle name="Note 4 3 2 16" xfId="27866"/>
    <cellStyle name="Note 4 3 2 17" xfId="29371"/>
    <cellStyle name="Note 4 3 2 18" xfId="30806"/>
    <cellStyle name="Note 4 3 2 19" xfId="32313"/>
    <cellStyle name="Note 4 3 2 2" xfId="5094"/>
    <cellStyle name="Note 4 3 2 20" xfId="33766"/>
    <cellStyle name="Note 4 3 2 21" xfId="35208"/>
    <cellStyle name="Note 4 3 2 22" xfId="36637"/>
    <cellStyle name="Note 4 3 2 23" xfId="38068"/>
    <cellStyle name="Note 4 3 2 24" xfId="39491"/>
    <cellStyle name="Note 4 3 2 25" xfId="40979"/>
    <cellStyle name="Note 4 3 2 26" xfId="42418"/>
    <cellStyle name="Note 4 3 2 27" xfId="43841"/>
    <cellStyle name="Note 4 3 2 28" xfId="45253"/>
    <cellStyle name="Note 4 3 2 29" xfId="46660"/>
    <cellStyle name="Note 4 3 2 3" xfId="8579"/>
    <cellStyle name="Note 4 3 2 30" xfId="48065"/>
    <cellStyle name="Note 4 3 2 31" xfId="49503"/>
    <cellStyle name="Note 4 3 2 32" xfId="50935"/>
    <cellStyle name="Note 4 3 2 33" xfId="52325"/>
    <cellStyle name="Note 4 3 2 34" xfId="53707"/>
    <cellStyle name="Note 4 3 2 35" xfId="55117"/>
    <cellStyle name="Note 4 3 2 36" xfId="56489"/>
    <cellStyle name="Note 4 3 2 37" xfId="57886"/>
    <cellStyle name="Note 4 3 2 38" xfId="60120"/>
    <cellStyle name="Note 4 3 2 4" xfId="10034"/>
    <cellStyle name="Note 4 3 2 5" xfId="11524"/>
    <cellStyle name="Note 4 3 2 6" xfId="12975"/>
    <cellStyle name="Note 4 3 2 7" xfId="14508"/>
    <cellStyle name="Note 4 3 2 8" xfId="15965"/>
    <cellStyle name="Note 4 3 2 9" xfId="17421"/>
    <cellStyle name="Note 4 3 20" xfId="40153"/>
    <cellStyle name="Note 4 3 21" xfId="32074"/>
    <cellStyle name="Note 4 3 22" xfId="45881"/>
    <cellStyle name="Note 4 3 23" xfId="30186"/>
    <cellStyle name="Note 4 3 24" xfId="58690"/>
    <cellStyle name="Note 4 3 3" xfId="3718"/>
    <cellStyle name="Note 4 3 3 10" xfId="19048"/>
    <cellStyle name="Note 4 3 3 11" xfId="20577"/>
    <cellStyle name="Note 4 3 3 12" xfId="22014"/>
    <cellStyle name="Note 4 3 3 13" xfId="23540"/>
    <cellStyle name="Note 4 3 3 14" xfId="25016"/>
    <cellStyle name="Note 4 3 3 15" xfId="26459"/>
    <cellStyle name="Note 4 3 3 16" xfId="27968"/>
    <cellStyle name="Note 4 3 3 17" xfId="29473"/>
    <cellStyle name="Note 4 3 3 18" xfId="30909"/>
    <cellStyle name="Note 4 3 3 19" xfId="32415"/>
    <cellStyle name="Note 4 3 3 2" xfId="5196"/>
    <cellStyle name="Note 4 3 3 20" xfId="33867"/>
    <cellStyle name="Note 4 3 3 21" xfId="35310"/>
    <cellStyle name="Note 4 3 3 22" xfId="36740"/>
    <cellStyle name="Note 4 3 3 23" xfId="38170"/>
    <cellStyle name="Note 4 3 3 24" xfId="39593"/>
    <cellStyle name="Note 4 3 3 25" xfId="41080"/>
    <cellStyle name="Note 4 3 3 26" xfId="42519"/>
    <cellStyle name="Note 4 3 3 27" xfId="43943"/>
    <cellStyle name="Note 4 3 3 28" xfId="45355"/>
    <cellStyle name="Note 4 3 3 29" xfId="46760"/>
    <cellStyle name="Note 4 3 3 3" xfId="8682"/>
    <cellStyle name="Note 4 3 3 30" xfId="48167"/>
    <cellStyle name="Note 4 3 3 31" xfId="49603"/>
    <cellStyle name="Note 4 3 3 32" xfId="51036"/>
    <cellStyle name="Note 4 3 3 33" xfId="52425"/>
    <cellStyle name="Note 4 3 3 34" xfId="53808"/>
    <cellStyle name="Note 4 3 3 35" xfId="55217"/>
    <cellStyle name="Note 4 3 3 36" xfId="56590"/>
    <cellStyle name="Note 4 3 3 37" xfId="57986"/>
    <cellStyle name="Note 4 3 3 4" xfId="10137"/>
    <cellStyle name="Note 4 3 3 5" xfId="11627"/>
    <cellStyle name="Note 4 3 3 6" xfId="13077"/>
    <cellStyle name="Note 4 3 3 7" xfId="14610"/>
    <cellStyle name="Note 4 3 3 8" xfId="16068"/>
    <cellStyle name="Note 4 3 3 9" xfId="17523"/>
    <cellStyle name="Note 4 3 4" xfId="3808"/>
    <cellStyle name="Note 4 3 4 10" xfId="19138"/>
    <cellStyle name="Note 4 3 4 11" xfId="20667"/>
    <cellStyle name="Note 4 3 4 12" xfId="22104"/>
    <cellStyle name="Note 4 3 4 13" xfId="23630"/>
    <cellStyle name="Note 4 3 4 14" xfId="25106"/>
    <cellStyle name="Note 4 3 4 15" xfId="26549"/>
    <cellStyle name="Note 4 3 4 16" xfId="28058"/>
    <cellStyle name="Note 4 3 4 17" xfId="29563"/>
    <cellStyle name="Note 4 3 4 18" xfId="30999"/>
    <cellStyle name="Note 4 3 4 19" xfId="32505"/>
    <cellStyle name="Note 4 3 4 2" xfId="5286"/>
    <cellStyle name="Note 4 3 4 20" xfId="33957"/>
    <cellStyle name="Note 4 3 4 21" xfId="35399"/>
    <cellStyle name="Note 4 3 4 22" xfId="36830"/>
    <cellStyle name="Note 4 3 4 23" xfId="38259"/>
    <cellStyle name="Note 4 3 4 24" xfId="39683"/>
    <cellStyle name="Note 4 3 4 25" xfId="41169"/>
    <cellStyle name="Note 4 3 4 26" xfId="42609"/>
    <cellStyle name="Note 4 3 4 27" xfId="44032"/>
    <cellStyle name="Note 4 3 4 28" xfId="45445"/>
    <cellStyle name="Note 4 3 4 29" xfId="46849"/>
    <cellStyle name="Note 4 3 4 3" xfId="8771"/>
    <cellStyle name="Note 4 3 4 30" xfId="48257"/>
    <cellStyle name="Note 4 3 4 31" xfId="49693"/>
    <cellStyle name="Note 4 3 4 32" xfId="51126"/>
    <cellStyle name="Note 4 3 4 33" xfId="52514"/>
    <cellStyle name="Note 4 3 4 34" xfId="53898"/>
    <cellStyle name="Note 4 3 4 35" xfId="55306"/>
    <cellStyle name="Note 4 3 4 36" xfId="56680"/>
    <cellStyle name="Note 4 3 4 37" xfId="58075"/>
    <cellStyle name="Note 4 3 4 4" xfId="10227"/>
    <cellStyle name="Note 4 3 4 5" xfId="11717"/>
    <cellStyle name="Note 4 3 4 6" xfId="13167"/>
    <cellStyle name="Note 4 3 4 7" xfId="14699"/>
    <cellStyle name="Note 4 3 4 8" xfId="16158"/>
    <cellStyle name="Note 4 3 4 9" xfId="17613"/>
    <cellStyle name="Note 4 3 5" xfId="3888"/>
    <cellStyle name="Note 4 3 5 10" xfId="19217"/>
    <cellStyle name="Note 4 3 5 11" xfId="20747"/>
    <cellStyle name="Note 4 3 5 12" xfId="22183"/>
    <cellStyle name="Note 4 3 5 13" xfId="23709"/>
    <cellStyle name="Note 4 3 5 14" xfId="25185"/>
    <cellStyle name="Note 4 3 5 15" xfId="26628"/>
    <cellStyle name="Note 4 3 5 16" xfId="28138"/>
    <cellStyle name="Note 4 3 5 17" xfId="29643"/>
    <cellStyle name="Note 4 3 5 18" xfId="31079"/>
    <cellStyle name="Note 4 3 5 19" xfId="32585"/>
    <cellStyle name="Note 4 3 5 2" xfId="5364"/>
    <cellStyle name="Note 4 3 5 20" xfId="34037"/>
    <cellStyle name="Note 4 3 5 21" xfId="35479"/>
    <cellStyle name="Note 4 3 5 22" xfId="36908"/>
    <cellStyle name="Note 4 3 5 23" xfId="38338"/>
    <cellStyle name="Note 4 3 5 24" xfId="39763"/>
    <cellStyle name="Note 4 3 5 25" xfId="41248"/>
    <cellStyle name="Note 4 3 5 26" xfId="42688"/>
    <cellStyle name="Note 4 3 5 27" xfId="44111"/>
    <cellStyle name="Note 4 3 5 28" xfId="45524"/>
    <cellStyle name="Note 4 3 5 29" xfId="46927"/>
    <cellStyle name="Note 4 3 5 3" xfId="8851"/>
    <cellStyle name="Note 4 3 5 30" xfId="48337"/>
    <cellStyle name="Note 4 3 5 31" xfId="49771"/>
    <cellStyle name="Note 4 3 5 32" xfId="51204"/>
    <cellStyle name="Note 4 3 5 33" xfId="52592"/>
    <cellStyle name="Note 4 3 5 34" xfId="53976"/>
    <cellStyle name="Note 4 3 5 35" xfId="55384"/>
    <cellStyle name="Note 4 3 5 36" xfId="56758"/>
    <cellStyle name="Note 4 3 5 37" xfId="58153"/>
    <cellStyle name="Note 4 3 5 4" xfId="10306"/>
    <cellStyle name="Note 4 3 5 5" xfId="11797"/>
    <cellStyle name="Note 4 3 5 6" xfId="13247"/>
    <cellStyle name="Note 4 3 5 7" xfId="14779"/>
    <cellStyle name="Note 4 3 5 8" xfId="16238"/>
    <cellStyle name="Note 4 3 5 9" xfId="17693"/>
    <cellStyle name="Note 4 3 6" xfId="3966"/>
    <cellStyle name="Note 4 3 6 10" xfId="19294"/>
    <cellStyle name="Note 4 3 6 11" xfId="20824"/>
    <cellStyle name="Note 4 3 6 12" xfId="22260"/>
    <cellStyle name="Note 4 3 6 13" xfId="23786"/>
    <cellStyle name="Note 4 3 6 14" xfId="25263"/>
    <cellStyle name="Note 4 3 6 15" xfId="26705"/>
    <cellStyle name="Note 4 3 6 16" xfId="28215"/>
    <cellStyle name="Note 4 3 6 17" xfId="29720"/>
    <cellStyle name="Note 4 3 6 18" xfId="31157"/>
    <cellStyle name="Note 4 3 6 19" xfId="32663"/>
    <cellStyle name="Note 4 3 6 2" xfId="5440"/>
    <cellStyle name="Note 4 3 6 20" xfId="34115"/>
    <cellStyle name="Note 4 3 6 21" xfId="35556"/>
    <cellStyle name="Note 4 3 6 22" xfId="36985"/>
    <cellStyle name="Note 4 3 6 23" xfId="38416"/>
    <cellStyle name="Note 4 3 6 24" xfId="39841"/>
    <cellStyle name="Note 4 3 6 25" xfId="41324"/>
    <cellStyle name="Note 4 3 6 26" xfId="42765"/>
    <cellStyle name="Note 4 3 6 27" xfId="44188"/>
    <cellStyle name="Note 4 3 6 28" xfId="45600"/>
    <cellStyle name="Note 4 3 6 29" xfId="47005"/>
    <cellStyle name="Note 4 3 6 3" xfId="8929"/>
    <cellStyle name="Note 4 3 6 30" xfId="48413"/>
    <cellStyle name="Note 4 3 6 31" xfId="49847"/>
    <cellStyle name="Note 4 3 6 32" xfId="51281"/>
    <cellStyle name="Note 4 3 6 33" xfId="52668"/>
    <cellStyle name="Note 4 3 6 34" xfId="54052"/>
    <cellStyle name="Note 4 3 6 35" xfId="55460"/>
    <cellStyle name="Note 4 3 6 36" xfId="56834"/>
    <cellStyle name="Note 4 3 6 37" xfId="58229"/>
    <cellStyle name="Note 4 3 6 4" xfId="10382"/>
    <cellStyle name="Note 4 3 6 5" xfId="11875"/>
    <cellStyle name="Note 4 3 6 6" xfId="13323"/>
    <cellStyle name="Note 4 3 6 7" xfId="14857"/>
    <cellStyle name="Note 4 3 6 8" xfId="16315"/>
    <cellStyle name="Note 4 3 6 9" xfId="17769"/>
    <cellStyle name="Note 4 3 7" xfId="4049"/>
    <cellStyle name="Note 4 3 7 10" xfId="19377"/>
    <cellStyle name="Note 4 3 7 11" xfId="20907"/>
    <cellStyle name="Note 4 3 7 12" xfId="22343"/>
    <cellStyle name="Note 4 3 7 13" xfId="23869"/>
    <cellStyle name="Note 4 3 7 14" xfId="25346"/>
    <cellStyle name="Note 4 3 7 15" xfId="26788"/>
    <cellStyle name="Note 4 3 7 16" xfId="28298"/>
    <cellStyle name="Note 4 3 7 17" xfId="29803"/>
    <cellStyle name="Note 4 3 7 18" xfId="31240"/>
    <cellStyle name="Note 4 3 7 19" xfId="32746"/>
    <cellStyle name="Note 4 3 7 2" xfId="5523"/>
    <cellStyle name="Note 4 3 7 20" xfId="34198"/>
    <cellStyle name="Note 4 3 7 21" xfId="35639"/>
    <cellStyle name="Note 4 3 7 22" xfId="37068"/>
    <cellStyle name="Note 4 3 7 23" xfId="38499"/>
    <cellStyle name="Note 4 3 7 24" xfId="39924"/>
    <cellStyle name="Note 4 3 7 25" xfId="41407"/>
    <cellStyle name="Note 4 3 7 26" xfId="42848"/>
    <cellStyle name="Note 4 3 7 27" xfId="44271"/>
    <cellStyle name="Note 4 3 7 28" xfId="45683"/>
    <cellStyle name="Note 4 3 7 29" xfId="47088"/>
    <cellStyle name="Note 4 3 7 3" xfId="9012"/>
    <cellStyle name="Note 4 3 7 30" xfId="48496"/>
    <cellStyle name="Note 4 3 7 31" xfId="49930"/>
    <cellStyle name="Note 4 3 7 32" xfId="51364"/>
    <cellStyle name="Note 4 3 7 33" xfId="52751"/>
    <cellStyle name="Note 4 3 7 34" xfId="54135"/>
    <cellStyle name="Note 4 3 7 35" xfId="55543"/>
    <cellStyle name="Note 4 3 7 36" xfId="56917"/>
    <cellStyle name="Note 4 3 7 37" xfId="58312"/>
    <cellStyle name="Note 4 3 7 4" xfId="10465"/>
    <cellStyle name="Note 4 3 7 5" xfId="11958"/>
    <cellStyle name="Note 4 3 7 6" xfId="13406"/>
    <cellStyle name="Note 4 3 7 7" xfId="14940"/>
    <cellStyle name="Note 4 3 7 8" xfId="16398"/>
    <cellStyle name="Note 4 3 7 9" xfId="17852"/>
    <cellStyle name="Note 4 3 8" xfId="4134"/>
    <cellStyle name="Note 4 3 8 10" xfId="19462"/>
    <cellStyle name="Note 4 3 8 11" xfId="20992"/>
    <cellStyle name="Note 4 3 8 12" xfId="22428"/>
    <cellStyle name="Note 4 3 8 13" xfId="23954"/>
    <cellStyle name="Note 4 3 8 14" xfId="25431"/>
    <cellStyle name="Note 4 3 8 15" xfId="26873"/>
    <cellStyle name="Note 4 3 8 16" xfId="28383"/>
    <cellStyle name="Note 4 3 8 17" xfId="29888"/>
    <cellStyle name="Note 4 3 8 18" xfId="31325"/>
    <cellStyle name="Note 4 3 8 19" xfId="32831"/>
    <cellStyle name="Note 4 3 8 2" xfId="5608"/>
    <cellStyle name="Note 4 3 8 20" xfId="34283"/>
    <cellStyle name="Note 4 3 8 21" xfId="35724"/>
    <cellStyle name="Note 4 3 8 22" xfId="37153"/>
    <cellStyle name="Note 4 3 8 23" xfId="38584"/>
    <cellStyle name="Note 4 3 8 24" xfId="40009"/>
    <cellStyle name="Note 4 3 8 25" xfId="41492"/>
    <cellStyle name="Note 4 3 8 26" xfId="42933"/>
    <cellStyle name="Note 4 3 8 27" xfId="44356"/>
    <cellStyle name="Note 4 3 8 28" xfId="45768"/>
    <cellStyle name="Note 4 3 8 29" xfId="47173"/>
    <cellStyle name="Note 4 3 8 3" xfId="9097"/>
    <cellStyle name="Note 4 3 8 30" xfId="48581"/>
    <cellStyle name="Note 4 3 8 31" xfId="50015"/>
    <cellStyle name="Note 4 3 8 32" xfId="51449"/>
    <cellStyle name="Note 4 3 8 33" xfId="52836"/>
    <cellStyle name="Note 4 3 8 34" xfId="54220"/>
    <cellStyle name="Note 4 3 8 35" xfId="55628"/>
    <cellStyle name="Note 4 3 8 36" xfId="57002"/>
    <cellStyle name="Note 4 3 8 37" xfId="58397"/>
    <cellStyle name="Note 4 3 8 4" xfId="10550"/>
    <cellStyle name="Note 4 3 8 5" xfId="12043"/>
    <cellStyle name="Note 4 3 8 6" xfId="13491"/>
    <cellStyle name="Note 4 3 8 7" xfId="15025"/>
    <cellStyle name="Note 4 3 8 8" xfId="16483"/>
    <cellStyle name="Note 4 3 8 9" xfId="17937"/>
    <cellStyle name="Note 4 3 9" xfId="4197"/>
    <cellStyle name="Note 4 3 9 10" xfId="19525"/>
    <cellStyle name="Note 4 3 9 11" xfId="21055"/>
    <cellStyle name="Note 4 3 9 12" xfId="22491"/>
    <cellStyle name="Note 4 3 9 13" xfId="24017"/>
    <cellStyle name="Note 4 3 9 14" xfId="25494"/>
    <cellStyle name="Note 4 3 9 15" xfId="26936"/>
    <cellStyle name="Note 4 3 9 16" xfId="28446"/>
    <cellStyle name="Note 4 3 9 17" xfId="29951"/>
    <cellStyle name="Note 4 3 9 18" xfId="31388"/>
    <cellStyle name="Note 4 3 9 19" xfId="32894"/>
    <cellStyle name="Note 4 3 9 2" xfId="5671"/>
    <cellStyle name="Note 4 3 9 20" xfId="34346"/>
    <cellStyle name="Note 4 3 9 21" xfId="35787"/>
    <cellStyle name="Note 4 3 9 22" xfId="37216"/>
    <cellStyle name="Note 4 3 9 23" xfId="38647"/>
    <cellStyle name="Note 4 3 9 24" xfId="40072"/>
    <cellStyle name="Note 4 3 9 25" xfId="41555"/>
    <cellStyle name="Note 4 3 9 26" xfId="42996"/>
    <cellStyle name="Note 4 3 9 27" xfId="44419"/>
    <cellStyle name="Note 4 3 9 28" xfId="45831"/>
    <cellStyle name="Note 4 3 9 29" xfId="47236"/>
    <cellStyle name="Note 4 3 9 3" xfId="9160"/>
    <cellStyle name="Note 4 3 9 30" xfId="48644"/>
    <cellStyle name="Note 4 3 9 31" xfId="50078"/>
    <cellStyle name="Note 4 3 9 32" xfId="51512"/>
    <cellStyle name="Note 4 3 9 33" xfId="52899"/>
    <cellStyle name="Note 4 3 9 34" xfId="54283"/>
    <cellStyle name="Note 4 3 9 35" xfId="55691"/>
    <cellStyle name="Note 4 3 9 36" xfId="57065"/>
    <cellStyle name="Note 4 3 9 37" xfId="58460"/>
    <cellStyle name="Note 4 3 9 4" xfId="10613"/>
    <cellStyle name="Note 4 3 9 5" xfId="12106"/>
    <cellStyle name="Note 4 3 9 6" xfId="13554"/>
    <cellStyle name="Note 4 3 9 7" xfId="15088"/>
    <cellStyle name="Note 4 3 9 8" xfId="16546"/>
    <cellStyle name="Note 4 3 9 9" xfId="18000"/>
    <cellStyle name="Note 4 4" xfId="3054"/>
    <cellStyle name="Note 4 4 10" xfId="18386"/>
    <cellStyle name="Note 4 4 11" xfId="19917"/>
    <cellStyle name="Note 4 4 12" xfId="21362"/>
    <cellStyle name="Note 4 4 13" xfId="22882"/>
    <cellStyle name="Note 4 4 14" xfId="24361"/>
    <cellStyle name="Note 4 4 15" xfId="25806"/>
    <cellStyle name="Note 4 4 16" xfId="27309"/>
    <cellStyle name="Note 4 4 17" xfId="28819"/>
    <cellStyle name="Note 4 4 18" xfId="30252"/>
    <cellStyle name="Note 4 4 19" xfId="31761"/>
    <cellStyle name="Note 4 4 2" xfId="4553"/>
    <cellStyle name="Note 4 4 20" xfId="33215"/>
    <cellStyle name="Note 4 4 21" xfId="34652"/>
    <cellStyle name="Note 4 4 22" xfId="36086"/>
    <cellStyle name="Note 4 4 23" xfId="37521"/>
    <cellStyle name="Note 4 4 24" xfId="38939"/>
    <cellStyle name="Note 4 4 25" xfId="40434"/>
    <cellStyle name="Note 4 4 26" xfId="41868"/>
    <cellStyle name="Note 4 4 27" xfId="43291"/>
    <cellStyle name="Note 4 4 28" xfId="44707"/>
    <cellStyle name="Note 4 4 29" xfId="46115"/>
    <cellStyle name="Note 4 4 3" xfId="8019"/>
    <cellStyle name="Note 4 4 30" xfId="47520"/>
    <cellStyle name="Note 4 4 31" xfId="48962"/>
    <cellStyle name="Note 4 4 32" xfId="50394"/>
    <cellStyle name="Note 4 4 33" xfId="51782"/>
    <cellStyle name="Note 4 4 34" xfId="53166"/>
    <cellStyle name="Note 4 4 35" xfId="54576"/>
    <cellStyle name="Note 4 4 36" xfId="55949"/>
    <cellStyle name="Note 4 4 37" xfId="57348"/>
    <cellStyle name="Note 4 4 38" xfId="58918"/>
    <cellStyle name="Note 4 4 4" xfId="9476"/>
    <cellStyle name="Note 4 4 5" xfId="10969"/>
    <cellStyle name="Note 4 4 6" xfId="12420"/>
    <cellStyle name="Note 4 4 7" xfId="13952"/>
    <cellStyle name="Note 4 4 8" xfId="15410"/>
    <cellStyle name="Note 4 4 9" xfId="16865"/>
    <cellStyle name="Note 4 5" xfId="3586"/>
    <cellStyle name="Note 4 5 10" xfId="18916"/>
    <cellStyle name="Note 4 5 11" xfId="20445"/>
    <cellStyle name="Note 4 5 12" xfId="21883"/>
    <cellStyle name="Note 4 5 13" xfId="23409"/>
    <cellStyle name="Note 4 5 14" xfId="24884"/>
    <cellStyle name="Note 4 5 15" xfId="26328"/>
    <cellStyle name="Note 4 5 16" xfId="27837"/>
    <cellStyle name="Note 4 5 17" xfId="29342"/>
    <cellStyle name="Note 4 5 18" xfId="30777"/>
    <cellStyle name="Note 4 5 19" xfId="32284"/>
    <cellStyle name="Note 4 5 2" xfId="5065"/>
    <cellStyle name="Note 4 5 20" xfId="33737"/>
    <cellStyle name="Note 4 5 21" xfId="35179"/>
    <cellStyle name="Note 4 5 22" xfId="36608"/>
    <cellStyle name="Note 4 5 23" xfId="38039"/>
    <cellStyle name="Note 4 5 24" xfId="39462"/>
    <cellStyle name="Note 4 5 25" xfId="40950"/>
    <cellStyle name="Note 4 5 26" xfId="42389"/>
    <cellStyle name="Note 4 5 27" xfId="43812"/>
    <cellStyle name="Note 4 5 28" xfId="45224"/>
    <cellStyle name="Note 4 5 29" xfId="46631"/>
    <cellStyle name="Note 4 5 3" xfId="8550"/>
    <cellStyle name="Note 4 5 30" xfId="48036"/>
    <cellStyle name="Note 4 5 31" xfId="49474"/>
    <cellStyle name="Note 4 5 32" xfId="50906"/>
    <cellStyle name="Note 4 5 33" xfId="52296"/>
    <cellStyle name="Note 4 5 34" xfId="53678"/>
    <cellStyle name="Note 4 5 35" xfId="55088"/>
    <cellStyle name="Note 4 5 36" xfId="56460"/>
    <cellStyle name="Note 4 5 37" xfId="57857"/>
    <cellStyle name="Note 4 5 4" xfId="10005"/>
    <cellStyle name="Note 4 5 5" xfId="11495"/>
    <cellStyle name="Note 4 5 6" xfId="12946"/>
    <cellStyle name="Note 4 5 7" xfId="14479"/>
    <cellStyle name="Note 4 5 8" xfId="15936"/>
    <cellStyle name="Note 4 5 9" xfId="17392"/>
    <cellStyle name="Note 4 6" xfId="2812"/>
    <cellStyle name="Note 4 6 10" xfId="18148"/>
    <cellStyle name="Note 4 6 11" xfId="19685"/>
    <cellStyle name="Note 4 6 12" xfId="21131"/>
    <cellStyle name="Note 4 6 13" xfId="22645"/>
    <cellStyle name="Note 4 6 14" xfId="24128"/>
    <cellStyle name="Note 4 6 15" xfId="25575"/>
    <cellStyle name="Note 4 6 16" xfId="27079"/>
    <cellStyle name="Note 4 6 17" xfId="28590"/>
    <cellStyle name="Note 4 6 18" xfId="30020"/>
    <cellStyle name="Note 4 6 19" xfId="31525"/>
    <cellStyle name="Note 4 6 2" xfId="4339"/>
    <cellStyle name="Note 4 6 20" xfId="32983"/>
    <cellStyle name="Note 4 6 21" xfId="34424"/>
    <cellStyle name="Note 4 6 22" xfId="35856"/>
    <cellStyle name="Note 4 6 23" xfId="37286"/>
    <cellStyle name="Note 4 6 24" xfId="38706"/>
    <cellStyle name="Note 4 6 25" xfId="40211"/>
    <cellStyle name="Note 4 6 26" xfId="41640"/>
    <cellStyle name="Note 4 6 27" xfId="43066"/>
    <cellStyle name="Note 4 6 28" xfId="44484"/>
    <cellStyle name="Note 4 6 29" xfId="45894"/>
    <cellStyle name="Note 4 6 3" xfId="7782"/>
    <cellStyle name="Note 4 6 30" xfId="47299"/>
    <cellStyle name="Note 4 6 31" xfId="48742"/>
    <cellStyle name="Note 4 6 32" xfId="50171"/>
    <cellStyle name="Note 4 6 33" xfId="51564"/>
    <cellStyle name="Note 4 6 34" xfId="52949"/>
    <cellStyle name="Note 4 6 35" xfId="54360"/>
    <cellStyle name="Note 4 6 36" xfId="55735"/>
    <cellStyle name="Note 4 6 37" xfId="57134"/>
    <cellStyle name="Note 4 6 4" xfId="9242"/>
    <cellStyle name="Note 4 6 5" xfId="10734"/>
    <cellStyle name="Note 4 6 6" xfId="12183"/>
    <cellStyle name="Note 4 6 7" xfId="13717"/>
    <cellStyle name="Note 4 6 8" xfId="15172"/>
    <cellStyle name="Note 4 6 9" xfId="16631"/>
    <cellStyle name="Note 4 7" xfId="3098"/>
    <cellStyle name="Note 4 7 10" xfId="18430"/>
    <cellStyle name="Note 4 7 11" xfId="19960"/>
    <cellStyle name="Note 4 7 12" xfId="21403"/>
    <cellStyle name="Note 4 7 13" xfId="22926"/>
    <cellStyle name="Note 4 7 14" xfId="24403"/>
    <cellStyle name="Note 4 7 15" xfId="25848"/>
    <cellStyle name="Note 4 7 16" xfId="27353"/>
    <cellStyle name="Note 4 7 17" xfId="28863"/>
    <cellStyle name="Note 4 7 18" xfId="30294"/>
    <cellStyle name="Note 4 7 19" xfId="31804"/>
    <cellStyle name="Note 4 7 2" xfId="4594"/>
    <cellStyle name="Note 4 7 20" xfId="33256"/>
    <cellStyle name="Note 4 7 21" xfId="34696"/>
    <cellStyle name="Note 4 7 22" xfId="36128"/>
    <cellStyle name="Note 4 7 23" xfId="37562"/>
    <cellStyle name="Note 4 7 24" xfId="38980"/>
    <cellStyle name="Note 4 7 25" xfId="40475"/>
    <cellStyle name="Note 4 7 26" xfId="41910"/>
    <cellStyle name="Note 4 7 27" xfId="43333"/>
    <cellStyle name="Note 4 7 28" xfId="44749"/>
    <cellStyle name="Note 4 7 29" xfId="46157"/>
    <cellStyle name="Note 4 7 3" xfId="8063"/>
    <cellStyle name="Note 4 7 30" xfId="47562"/>
    <cellStyle name="Note 4 7 31" xfId="49003"/>
    <cellStyle name="Note 4 7 32" xfId="50435"/>
    <cellStyle name="Note 4 7 33" xfId="51824"/>
    <cellStyle name="Note 4 7 34" xfId="53207"/>
    <cellStyle name="Note 4 7 35" xfId="54617"/>
    <cellStyle name="Note 4 7 36" xfId="55990"/>
    <cellStyle name="Note 4 7 37" xfId="57389"/>
    <cellStyle name="Note 4 7 4" xfId="9519"/>
    <cellStyle name="Note 4 7 5" xfId="11013"/>
    <cellStyle name="Note 4 7 6" xfId="12462"/>
    <cellStyle name="Note 4 7 7" xfId="13996"/>
    <cellStyle name="Note 4 7 8" xfId="15454"/>
    <cellStyle name="Note 4 7 9" xfId="16907"/>
    <cellStyle name="Note 4 8" xfId="3156"/>
    <cellStyle name="Note 4 8 10" xfId="18488"/>
    <cellStyle name="Note 4 8 11" xfId="20018"/>
    <cellStyle name="Note 4 8 12" xfId="21461"/>
    <cellStyle name="Note 4 8 13" xfId="22983"/>
    <cellStyle name="Note 4 8 14" xfId="24460"/>
    <cellStyle name="Note 4 8 15" xfId="25905"/>
    <cellStyle name="Note 4 8 16" xfId="27410"/>
    <cellStyle name="Note 4 8 17" xfId="28921"/>
    <cellStyle name="Note 4 8 18" xfId="30352"/>
    <cellStyle name="Note 4 8 19" xfId="31860"/>
    <cellStyle name="Note 4 8 2" xfId="4650"/>
    <cellStyle name="Note 4 8 20" xfId="33313"/>
    <cellStyle name="Note 4 8 21" xfId="34753"/>
    <cellStyle name="Note 4 8 22" xfId="36184"/>
    <cellStyle name="Note 4 8 23" xfId="37618"/>
    <cellStyle name="Note 4 8 24" xfId="39038"/>
    <cellStyle name="Note 4 8 25" xfId="40533"/>
    <cellStyle name="Note 4 8 26" xfId="41967"/>
    <cellStyle name="Note 4 8 27" xfId="43389"/>
    <cellStyle name="Note 4 8 28" xfId="44805"/>
    <cellStyle name="Note 4 8 29" xfId="46215"/>
    <cellStyle name="Note 4 8 3" xfId="8121"/>
    <cellStyle name="Note 4 8 30" xfId="47619"/>
    <cellStyle name="Note 4 8 31" xfId="49060"/>
    <cellStyle name="Note 4 8 32" xfId="50491"/>
    <cellStyle name="Note 4 8 33" xfId="51881"/>
    <cellStyle name="Note 4 8 34" xfId="53263"/>
    <cellStyle name="Note 4 8 35" xfId="54673"/>
    <cellStyle name="Note 4 8 36" xfId="56046"/>
    <cellStyle name="Note 4 8 37" xfId="57445"/>
    <cellStyle name="Note 4 8 4" xfId="9577"/>
    <cellStyle name="Note 4 8 5" xfId="11070"/>
    <cellStyle name="Note 4 8 6" xfId="12520"/>
    <cellStyle name="Note 4 8 7" xfId="14052"/>
    <cellStyle name="Note 4 8 8" xfId="15512"/>
    <cellStyle name="Note 4 8 9" xfId="16964"/>
    <cellStyle name="Note 4 9" xfId="3667"/>
    <cellStyle name="Note 4 9 10" xfId="18997"/>
    <cellStyle name="Note 4 9 11" xfId="20526"/>
    <cellStyle name="Note 4 9 12" xfId="21963"/>
    <cellStyle name="Note 4 9 13" xfId="23489"/>
    <cellStyle name="Note 4 9 14" xfId="24965"/>
    <cellStyle name="Note 4 9 15" xfId="26409"/>
    <cellStyle name="Note 4 9 16" xfId="27917"/>
    <cellStyle name="Note 4 9 17" xfId="29423"/>
    <cellStyle name="Note 4 9 18" xfId="30858"/>
    <cellStyle name="Note 4 9 19" xfId="32365"/>
    <cellStyle name="Note 4 9 2" xfId="5145"/>
    <cellStyle name="Note 4 9 20" xfId="33817"/>
    <cellStyle name="Note 4 9 21" xfId="35259"/>
    <cellStyle name="Note 4 9 22" xfId="36689"/>
    <cellStyle name="Note 4 9 23" xfId="38119"/>
    <cellStyle name="Note 4 9 24" xfId="39542"/>
    <cellStyle name="Note 4 9 25" xfId="41031"/>
    <cellStyle name="Note 4 9 26" xfId="42469"/>
    <cellStyle name="Note 4 9 27" xfId="43893"/>
    <cellStyle name="Note 4 9 28" xfId="45305"/>
    <cellStyle name="Note 4 9 29" xfId="46711"/>
    <cellStyle name="Note 4 9 3" xfId="8631"/>
    <cellStyle name="Note 4 9 30" xfId="48116"/>
    <cellStyle name="Note 4 9 31" xfId="49554"/>
    <cellStyle name="Note 4 9 32" xfId="50986"/>
    <cellStyle name="Note 4 9 33" xfId="52376"/>
    <cellStyle name="Note 4 9 34" xfId="53758"/>
    <cellStyle name="Note 4 9 35" xfId="55168"/>
    <cellStyle name="Note 4 9 36" xfId="56540"/>
    <cellStyle name="Note 4 9 37" xfId="57937"/>
    <cellStyle name="Note 4 9 4" xfId="10086"/>
    <cellStyle name="Note 4 9 5" xfId="11576"/>
    <cellStyle name="Note 4 9 6" xfId="13027"/>
    <cellStyle name="Note 4 9 7" xfId="14559"/>
    <cellStyle name="Note 4 9 8" xfId="16017"/>
    <cellStyle name="Note 4 9 9" xfId="17472"/>
    <cellStyle name="number" xfId="2417"/>
    <cellStyle name="Number." xfId="986"/>
    <cellStyle name="Number. 2" xfId="991"/>
    <cellStyle name="O.OO" xfId="33"/>
    <cellStyle name="Output" xfId="58509" builtinId="21" hidden="1"/>
    <cellStyle name="Output" xfId="58771" builtinId="21" hidden="1"/>
    <cellStyle name="Output" xfId="58807" builtinId="21" hidden="1"/>
    <cellStyle name="Output" xfId="59264" builtinId="21" hidden="1"/>
    <cellStyle name="Output" xfId="59301" builtinId="21" hidden="1"/>
    <cellStyle name="Output" xfId="59336" builtinId="21" hidden="1"/>
    <cellStyle name="Output" xfId="59371" builtinId="21" hidden="1"/>
    <cellStyle name="Output" xfId="59406" builtinId="21" hidden="1"/>
    <cellStyle name="Output" xfId="59444" builtinId="21" hidden="1"/>
    <cellStyle name="Output" xfId="59480" builtinId="21" hidden="1"/>
    <cellStyle name="Output" xfId="59553" builtinId="21" hidden="1"/>
    <cellStyle name="Output" xfId="59529" builtinId="21" hidden="1"/>
    <cellStyle name="Output" xfId="59671" builtinId="21" hidden="1"/>
    <cellStyle name="Output" xfId="59657" builtinId="21" hidden="1"/>
    <cellStyle name="Output" xfId="59684" builtinId="21" hidden="1"/>
    <cellStyle name="Output" xfId="59711" builtinId="21" hidden="1"/>
    <cellStyle name="Output" xfId="59939" builtinId="21" hidden="1"/>
    <cellStyle name="Output" xfId="59974" builtinId="21" hidden="1"/>
    <cellStyle name="Output" xfId="60009" builtinId="21" hidden="1"/>
    <cellStyle name="Output" xfId="60054" builtinId="21" hidden="1"/>
    <cellStyle name="Output" xfId="60176" builtinId="21" hidden="1"/>
    <cellStyle name="Output" xfId="60211" builtinId="21" hidden="1"/>
    <cellStyle name="Output" xfId="59214" builtinId="21" hidden="1"/>
    <cellStyle name="Output" xfId="58935" builtinId="21" hidden="1"/>
    <cellStyle name="Output" xfId="59851" builtinId="21" hidden="1"/>
    <cellStyle name="Output" xfId="59777" builtinId="21" hidden="1"/>
    <cellStyle name="Output" xfId="59839" builtinId="21" hidden="1"/>
    <cellStyle name="Output" xfId="59826" builtinId="21" hidden="1"/>
    <cellStyle name="Output" xfId="59143" builtinId="21" hidden="1"/>
    <cellStyle name="Output" xfId="58903" builtinId="21" hidden="1"/>
    <cellStyle name="Output" xfId="59911" builtinId="21" hidden="1"/>
    <cellStyle name="Output" xfId="59743" builtinId="21" hidden="1"/>
    <cellStyle name="Output" xfId="60085" builtinId="21" hidden="1"/>
    <cellStyle name="Output" xfId="59043" builtinId="21" hidden="1"/>
    <cellStyle name="Output" xfId="59069" builtinId="21" hidden="1"/>
    <cellStyle name="Output" xfId="58995" builtinId="21" hidden="1"/>
    <cellStyle name="Output" xfId="58840" builtinId="21" hidden="1"/>
    <cellStyle name="Output" xfId="59913" builtinId="21" hidden="1"/>
    <cellStyle name="Output" xfId="60264" builtinId="21" hidden="1"/>
    <cellStyle name="Output" xfId="60299" builtinId="21" hidden="1"/>
    <cellStyle name="Output" xfId="60334" builtinId="21" hidden="1"/>
    <cellStyle name="Output" xfId="60373" builtinId="21" hidden="1"/>
    <cellStyle name="Output" xfId="60447" builtinId="21" hidden="1"/>
    <cellStyle name="Output" xfId="60482" builtinId="21" hidden="1"/>
    <cellStyle name="Output" xfId="60517" builtinId="21" hidden="1"/>
    <cellStyle name="Output" xfId="60554" builtinId="21" hidden="1"/>
    <cellStyle name="Output" xfId="60589" builtinId="21" hidden="1"/>
    <cellStyle name="Output" xfId="60632" builtinId="21" hidden="1"/>
    <cellStyle name="Output" xfId="60667" builtinId="21" hidden="1"/>
    <cellStyle name="Output" xfId="60702" builtinId="21" hidden="1"/>
    <cellStyle name="Output" xfId="60737" builtinId="21" hidden="1"/>
    <cellStyle name="Output" xfId="60772" builtinId="21" hidden="1"/>
    <cellStyle name="Output" xfId="60808" builtinId="21" hidden="1"/>
    <cellStyle name="Output" xfId="60844" builtinId="21" hidden="1"/>
    <cellStyle name="Output" xfId="60910" builtinId="21" hidden="1"/>
    <cellStyle name="Output" xfId="60886" builtinId="21" hidden="1"/>
    <cellStyle name="Output" xfId="61020" builtinId="21" hidden="1"/>
    <cellStyle name="Output" xfId="61007" builtinId="21" hidden="1"/>
    <cellStyle name="Output" xfId="61032" builtinId="21" hidden="1"/>
    <cellStyle name="Output" xfId="61059" builtinId="21" hidden="1"/>
    <cellStyle name="Output" xfId="61122" builtinId="21" hidden="1"/>
    <cellStyle name="Output" xfId="61157" builtinId="21" hidden="1"/>
    <cellStyle name="Output" xfId="61192" builtinId="21" hidden="1"/>
    <cellStyle name="Output" xfId="61229" builtinId="21" hidden="1"/>
    <cellStyle name="Output" xfId="61297" builtinId="21" hidden="1"/>
    <cellStyle name="Output" xfId="61332" builtinId="21" hidden="1"/>
    <cellStyle name="Output 2" xfId="319"/>
    <cellStyle name="Output 2 10" xfId="3443"/>
    <cellStyle name="Output 2 10 10" xfId="18773"/>
    <cellStyle name="Output 2 10 11" xfId="20303"/>
    <cellStyle name="Output 2 10 12" xfId="21741"/>
    <cellStyle name="Output 2 10 13" xfId="23268"/>
    <cellStyle name="Output 2 10 14" xfId="24743"/>
    <cellStyle name="Output 2 10 15" xfId="26187"/>
    <cellStyle name="Output 2 10 16" xfId="27695"/>
    <cellStyle name="Output 2 10 17" xfId="29202"/>
    <cellStyle name="Output 2 10 18" xfId="30635"/>
    <cellStyle name="Output 2 10 19" xfId="32144"/>
    <cellStyle name="Output 2 10 2" xfId="4927"/>
    <cellStyle name="Output 2 10 20" xfId="33596"/>
    <cellStyle name="Output 2 10 21" xfId="35037"/>
    <cellStyle name="Output 2 10 22" xfId="36467"/>
    <cellStyle name="Output 2 10 23" xfId="37897"/>
    <cellStyle name="Output 2 10 24" xfId="39321"/>
    <cellStyle name="Output 2 10 25" xfId="40812"/>
    <cellStyle name="Output 2 10 26" xfId="42249"/>
    <cellStyle name="Output 2 10 27" xfId="43671"/>
    <cellStyle name="Output 2 10 28" xfId="45084"/>
    <cellStyle name="Output 2 10 29" xfId="46492"/>
    <cellStyle name="Output 2 10 3" xfId="8407"/>
    <cellStyle name="Output 2 10 30" xfId="47898"/>
    <cellStyle name="Output 2 10 31" xfId="49336"/>
    <cellStyle name="Output 2 10 32" xfId="50768"/>
    <cellStyle name="Output 2 10 33" xfId="52158"/>
    <cellStyle name="Output 2 10 34" xfId="53539"/>
    <cellStyle name="Output 2 10 35" xfId="54950"/>
    <cellStyle name="Output 2 10 36" xfId="56322"/>
    <cellStyle name="Output 2 10 37" xfId="57720"/>
    <cellStyle name="Output 2 10 4" xfId="9864"/>
    <cellStyle name="Output 2 10 5" xfId="11353"/>
    <cellStyle name="Output 2 10 6" xfId="12804"/>
    <cellStyle name="Output 2 10 7" xfId="14337"/>
    <cellStyle name="Output 2 10 8" xfId="15795"/>
    <cellStyle name="Output 2 10 9" xfId="17250"/>
    <cellStyle name="Output 2 11" xfId="4069"/>
    <cellStyle name="Output 2 11 10" xfId="19397"/>
    <cellStyle name="Output 2 11 11" xfId="20927"/>
    <cellStyle name="Output 2 11 12" xfId="22363"/>
    <cellStyle name="Output 2 11 13" xfId="23889"/>
    <cellStyle name="Output 2 11 14" xfId="25366"/>
    <cellStyle name="Output 2 11 15" xfId="26808"/>
    <cellStyle name="Output 2 11 16" xfId="28318"/>
    <cellStyle name="Output 2 11 17" xfId="29823"/>
    <cellStyle name="Output 2 11 18" xfId="31260"/>
    <cellStyle name="Output 2 11 19" xfId="32766"/>
    <cellStyle name="Output 2 11 2" xfId="5543"/>
    <cellStyle name="Output 2 11 20" xfId="34218"/>
    <cellStyle name="Output 2 11 21" xfId="35659"/>
    <cellStyle name="Output 2 11 22" xfId="37088"/>
    <cellStyle name="Output 2 11 23" xfId="38519"/>
    <cellStyle name="Output 2 11 24" xfId="39944"/>
    <cellStyle name="Output 2 11 25" xfId="41427"/>
    <cellStyle name="Output 2 11 26" xfId="42868"/>
    <cellStyle name="Output 2 11 27" xfId="44291"/>
    <cellStyle name="Output 2 11 28" xfId="45703"/>
    <cellStyle name="Output 2 11 29" xfId="47108"/>
    <cellStyle name="Output 2 11 3" xfId="9032"/>
    <cellStyle name="Output 2 11 30" xfId="48516"/>
    <cellStyle name="Output 2 11 31" xfId="49950"/>
    <cellStyle name="Output 2 11 32" xfId="51384"/>
    <cellStyle name="Output 2 11 33" xfId="52771"/>
    <cellStyle name="Output 2 11 34" xfId="54155"/>
    <cellStyle name="Output 2 11 35" xfId="55563"/>
    <cellStyle name="Output 2 11 36" xfId="56937"/>
    <cellStyle name="Output 2 11 37" xfId="58332"/>
    <cellStyle name="Output 2 11 4" xfId="10485"/>
    <cellStyle name="Output 2 11 5" xfId="11978"/>
    <cellStyle name="Output 2 11 6" xfId="13426"/>
    <cellStyle name="Output 2 11 7" xfId="14960"/>
    <cellStyle name="Output 2 11 8" xfId="16418"/>
    <cellStyle name="Output 2 11 9" xfId="17872"/>
    <cellStyle name="Output 2 12" xfId="2522"/>
    <cellStyle name="Output 2 13" xfId="2561"/>
    <cellStyle name="Output 2 14" xfId="10668"/>
    <cellStyle name="Output 2 15" xfId="6921"/>
    <cellStyle name="Output 2 16" xfId="8523"/>
    <cellStyle name="Output 2 17" xfId="13643"/>
    <cellStyle name="Output 2 18" xfId="20090"/>
    <cellStyle name="Output 2 19" xfId="26992"/>
    <cellStyle name="Output 2 2" xfId="2061"/>
    <cellStyle name="Output 2 20" xfId="26986"/>
    <cellStyle name="Output 2 21" xfId="22598"/>
    <cellStyle name="Output 2 22" xfId="28527"/>
    <cellStyle name="Output 2 23" xfId="16627"/>
    <cellStyle name="Output 2 24" xfId="58543"/>
    <cellStyle name="Output 2 3" xfId="678"/>
    <cellStyle name="Output 2 4" xfId="2926"/>
    <cellStyle name="Output 2 4 10" xfId="18262"/>
    <cellStyle name="Output 2 4 11" xfId="19794"/>
    <cellStyle name="Output 2 4 12" xfId="21239"/>
    <cellStyle name="Output 2 4 13" xfId="22755"/>
    <cellStyle name="Output 2 4 14" xfId="24235"/>
    <cellStyle name="Output 2 4 15" xfId="25682"/>
    <cellStyle name="Output 2 4 16" xfId="27189"/>
    <cellStyle name="Output 2 4 17" xfId="28695"/>
    <cellStyle name="Output 2 4 18" xfId="30129"/>
    <cellStyle name="Output 2 4 19" xfId="31637"/>
    <cellStyle name="Output 2 4 2" xfId="4438"/>
    <cellStyle name="Output 2 4 20" xfId="33092"/>
    <cellStyle name="Output 2 4 21" xfId="34531"/>
    <cellStyle name="Output 2 4 22" xfId="35965"/>
    <cellStyle name="Output 2 4 23" xfId="37398"/>
    <cellStyle name="Output 2 4 24" xfId="38815"/>
    <cellStyle name="Output 2 4 25" xfId="40316"/>
    <cellStyle name="Output 2 4 26" xfId="41747"/>
    <cellStyle name="Output 2 4 27" xfId="43171"/>
    <cellStyle name="Output 2 4 28" xfId="44589"/>
    <cellStyle name="Output 2 4 29" xfId="45997"/>
    <cellStyle name="Output 2 4 3" xfId="7893"/>
    <cellStyle name="Output 2 4 30" xfId="47403"/>
    <cellStyle name="Output 2 4 31" xfId="48844"/>
    <cellStyle name="Output 2 4 32" xfId="50276"/>
    <cellStyle name="Output 2 4 33" xfId="51664"/>
    <cellStyle name="Output 2 4 34" xfId="53050"/>
    <cellStyle name="Output 2 4 35" xfId="54459"/>
    <cellStyle name="Output 2 4 36" xfId="55834"/>
    <cellStyle name="Output 2 4 37" xfId="57233"/>
    <cellStyle name="Output 2 4 4" xfId="9352"/>
    <cellStyle name="Output 2 4 5" xfId="10846"/>
    <cellStyle name="Output 2 4 6" xfId="12295"/>
    <cellStyle name="Output 2 4 7" xfId="13829"/>
    <cellStyle name="Output 2 4 8" xfId="15284"/>
    <cellStyle name="Output 2 4 9" xfId="16741"/>
    <cellStyle name="Output 2 5" xfId="3086"/>
    <cellStyle name="Output 2 5 10" xfId="18418"/>
    <cellStyle name="Output 2 5 11" xfId="19948"/>
    <cellStyle name="Output 2 5 12" xfId="21391"/>
    <cellStyle name="Output 2 5 13" xfId="22914"/>
    <cellStyle name="Output 2 5 14" xfId="24391"/>
    <cellStyle name="Output 2 5 15" xfId="25836"/>
    <cellStyle name="Output 2 5 16" xfId="27341"/>
    <cellStyle name="Output 2 5 17" xfId="28851"/>
    <cellStyle name="Output 2 5 18" xfId="30282"/>
    <cellStyle name="Output 2 5 19" xfId="31792"/>
    <cellStyle name="Output 2 5 2" xfId="4582"/>
    <cellStyle name="Output 2 5 20" xfId="33244"/>
    <cellStyle name="Output 2 5 21" xfId="34684"/>
    <cellStyle name="Output 2 5 22" xfId="36116"/>
    <cellStyle name="Output 2 5 23" xfId="37550"/>
    <cellStyle name="Output 2 5 24" xfId="38968"/>
    <cellStyle name="Output 2 5 25" xfId="40463"/>
    <cellStyle name="Output 2 5 26" xfId="41898"/>
    <cellStyle name="Output 2 5 27" xfId="43321"/>
    <cellStyle name="Output 2 5 28" xfId="44737"/>
    <cellStyle name="Output 2 5 29" xfId="46145"/>
    <cellStyle name="Output 2 5 3" xfId="8051"/>
    <cellStyle name="Output 2 5 30" xfId="47550"/>
    <cellStyle name="Output 2 5 31" xfId="48991"/>
    <cellStyle name="Output 2 5 32" xfId="50423"/>
    <cellStyle name="Output 2 5 33" xfId="51812"/>
    <cellStyle name="Output 2 5 34" xfId="53195"/>
    <cellStyle name="Output 2 5 35" xfId="54605"/>
    <cellStyle name="Output 2 5 36" xfId="55978"/>
    <cellStyle name="Output 2 5 37" xfId="57377"/>
    <cellStyle name="Output 2 5 4" xfId="9507"/>
    <cellStyle name="Output 2 5 5" xfId="11001"/>
    <cellStyle name="Output 2 5 6" xfId="12450"/>
    <cellStyle name="Output 2 5 7" xfId="13984"/>
    <cellStyle name="Output 2 5 8" xfId="15442"/>
    <cellStyle name="Output 2 5 9" xfId="16895"/>
    <cellStyle name="Output 2 6" xfId="3654"/>
    <cellStyle name="Output 2 6 10" xfId="18984"/>
    <cellStyle name="Output 2 6 11" xfId="20513"/>
    <cellStyle name="Output 2 6 12" xfId="21950"/>
    <cellStyle name="Output 2 6 13" xfId="23476"/>
    <cellStyle name="Output 2 6 14" xfId="24952"/>
    <cellStyle name="Output 2 6 15" xfId="26396"/>
    <cellStyle name="Output 2 6 16" xfId="27904"/>
    <cellStyle name="Output 2 6 17" xfId="29410"/>
    <cellStyle name="Output 2 6 18" xfId="30845"/>
    <cellStyle name="Output 2 6 19" xfId="32352"/>
    <cellStyle name="Output 2 6 2" xfId="5132"/>
    <cellStyle name="Output 2 6 20" xfId="33804"/>
    <cellStyle name="Output 2 6 21" xfId="35246"/>
    <cellStyle name="Output 2 6 22" xfId="36676"/>
    <cellStyle name="Output 2 6 23" xfId="38106"/>
    <cellStyle name="Output 2 6 24" xfId="39529"/>
    <cellStyle name="Output 2 6 25" xfId="41018"/>
    <cellStyle name="Output 2 6 26" xfId="42456"/>
    <cellStyle name="Output 2 6 27" xfId="43880"/>
    <cellStyle name="Output 2 6 28" xfId="45292"/>
    <cellStyle name="Output 2 6 29" xfId="46698"/>
    <cellStyle name="Output 2 6 3" xfId="8618"/>
    <cellStyle name="Output 2 6 30" xfId="48103"/>
    <cellStyle name="Output 2 6 31" xfId="49541"/>
    <cellStyle name="Output 2 6 32" xfId="50973"/>
    <cellStyle name="Output 2 6 33" xfId="52363"/>
    <cellStyle name="Output 2 6 34" xfId="53745"/>
    <cellStyle name="Output 2 6 35" xfId="55155"/>
    <cellStyle name="Output 2 6 36" xfId="56527"/>
    <cellStyle name="Output 2 6 37" xfId="57924"/>
    <cellStyle name="Output 2 6 4" xfId="10073"/>
    <cellStyle name="Output 2 6 5" xfId="11563"/>
    <cellStyle name="Output 2 6 6" xfId="13014"/>
    <cellStyle name="Output 2 6 7" xfId="14546"/>
    <cellStyle name="Output 2 6 8" xfId="16004"/>
    <cellStyle name="Output 2 6 9" xfId="17459"/>
    <cellStyle name="Output 2 7" xfId="3553"/>
    <cellStyle name="Output 2 7 10" xfId="18883"/>
    <cellStyle name="Output 2 7 11" xfId="20412"/>
    <cellStyle name="Output 2 7 12" xfId="21851"/>
    <cellStyle name="Output 2 7 13" xfId="23378"/>
    <cellStyle name="Output 2 7 14" xfId="24851"/>
    <cellStyle name="Output 2 7 15" xfId="26296"/>
    <cellStyle name="Output 2 7 16" xfId="27804"/>
    <cellStyle name="Output 2 7 17" xfId="29310"/>
    <cellStyle name="Output 2 7 18" xfId="30745"/>
    <cellStyle name="Output 2 7 19" xfId="32253"/>
    <cellStyle name="Output 2 7 2" xfId="5034"/>
    <cellStyle name="Output 2 7 20" xfId="33704"/>
    <cellStyle name="Output 2 7 21" xfId="35146"/>
    <cellStyle name="Output 2 7 22" xfId="36577"/>
    <cellStyle name="Output 2 7 23" xfId="38007"/>
    <cellStyle name="Output 2 7 24" xfId="39429"/>
    <cellStyle name="Output 2 7 25" xfId="40920"/>
    <cellStyle name="Output 2 7 26" xfId="42357"/>
    <cellStyle name="Output 2 7 27" xfId="43781"/>
    <cellStyle name="Output 2 7 28" xfId="45191"/>
    <cellStyle name="Output 2 7 29" xfId="46599"/>
    <cellStyle name="Output 2 7 3" xfId="8517"/>
    <cellStyle name="Output 2 7 30" xfId="48005"/>
    <cellStyle name="Output 2 7 31" xfId="49444"/>
    <cellStyle name="Output 2 7 32" xfId="50875"/>
    <cellStyle name="Output 2 7 33" xfId="52265"/>
    <cellStyle name="Output 2 7 34" xfId="53646"/>
    <cellStyle name="Output 2 7 35" xfId="55057"/>
    <cellStyle name="Output 2 7 36" xfId="56429"/>
    <cellStyle name="Output 2 7 37" xfId="57827"/>
    <cellStyle name="Output 2 7 4" xfId="9973"/>
    <cellStyle name="Output 2 7 5" xfId="11463"/>
    <cellStyle name="Output 2 7 6" xfId="12913"/>
    <cellStyle name="Output 2 7 7" xfId="14446"/>
    <cellStyle name="Output 2 7 8" xfId="15904"/>
    <cellStyle name="Output 2 7 9" xfId="17359"/>
    <cellStyle name="Output 2 8" xfId="3365"/>
    <cellStyle name="Output 2 8 10" xfId="18696"/>
    <cellStyle name="Output 2 8 11" xfId="20226"/>
    <cellStyle name="Output 2 8 12" xfId="21666"/>
    <cellStyle name="Output 2 8 13" xfId="23190"/>
    <cellStyle name="Output 2 8 14" xfId="24666"/>
    <cellStyle name="Output 2 8 15" xfId="26111"/>
    <cellStyle name="Output 2 8 16" xfId="27617"/>
    <cellStyle name="Output 2 8 17" xfId="29125"/>
    <cellStyle name="Output 2 8 18" xfId="30558"/>
    <cellStyle name="Output 2 8 19" xfId="32067"/>
    <cellStyle name="Output 2 8 2" xfId="4852"/>
    <cellStyle name="Output 2 8 20" xfId="33518"/>
    <cellStyle name="Output 2 8 21" xfId="34960"/>
    <cellStyle name="Output 2 8 22" xfId="36390"/>
    <cellStyle name="Output 2 8 23" xfId="37822"/>
    <cellStyle name="Output 2 8 24" xfId="39245"/>
    <cellStyle name="Output 2 8 25" xfId="40736"/>
    <cellStyle name="Output 2 8 26" xfId="42172"/>
    <cellStyle name="Output 2 8 27" xfId="43594"/>
    <cellStyle name="Output 2 8 28" xfId="45008"/>
    <cellStyle name="Output 2 8 29" xfId="46417"/>
    <cellStyle name="Output 2 8 3" xfId="8329"/>
    <cellStyle name="Output 2 8 30" xfId="47820"/>
    <cellStyle name="Output 2 8 31" xfId="49261"/>
    <cellStyle name="Output 2 8 32" xfId="50693"/>
    <cellStyle name="Output 2 8 33" xfId="52083"/>
    <cellStyle name="Output 2 8 34" xfId="53464"/>
    <cellStyle name="Output 2 8 35" xfId="54875"/>
    <cellStyle name="Output 2 8 36" xfId="56247"/>
    <cellStyle name="Output 2 8 37" xfId="57645"/>
    <cellStyle name="Output 2 8 4" xfId="9786"/>
    <cellStyle name="Output 2 8 5" xfId="11276"/>
    <cellStyle name="Output 2 8 6" xfId="12726"/>
    <cellStyle name="Output 2 8 7" xfId="14259"/>
    <cellStyle name="Output 2 8 8" xfId="15718"/>
    <cellStyle name="Output 2 8 9" xfId="17173"/>
    <cellStyle name="Output 2 9" xfId="3465"/>
    <cellStyle name="Output 2 9 10" xfId="18795"/>
    <cellStyle name="Output 2 9 11" xfId="20325"/>
    <cellStyle name="Output 2 9 12" xfId="21763"/>
    <cellStyle name="Output 2 9 13" xfId="23290"/>
    <cellStyle name="Output 2 9 14" xfId="24765"/>
    <cellStyle name="Output 2 9 15" xfId="26209"/>
    <cellStyle name="Output 2 9 16" xfId="27717"/>
    <cellStyle name="Output 2 9 17" xfId="29224"/>
    <cellStyle name="Output 2 9 18" xfId="30657"/>
    <cellStyle name="Output 2 9 19" xfId="32166"/>
    <cellStyle name="Output 2 9 2" xfId="4949"/>
    <cellStyle name="Output 2 9 20" xfId="33618"/>
    <cellStyle name="Output 2 9 21" xfId="35059"/>
    <cellStyle name="Output 2 9 22" xfId="36489"/>
    <cellStyle name="Output 2 9 23" xfId="37919"/>
    <cellStyle name="Output 2 9 24" xfId="39343"/>
    <cellStyle name="Output 2 9 25" xfId="40834"/>
    <cellStyle name="Output 2 9 26" xfId="42271"/>
    <cellStyle name="Output 2 9 27" xfId="43693"/>
    <cellStyle name="Output 2 9 28" xfId="45106"/>
    <cellStyle name="Output 2 9 29" xfId="46514"/>
    <cellStyle name="Output 2 9 3" xfId="8429"/>
    <cellStyle name="Output 2 9 30" xfId="47920"/>
    <cellStyle name="Output 2 9 31" xfId="49358"/>
    <cellStyle name="Output 2 9 32" xfId="50790"/>
    <cellStyle name="Output 2 9 33" xfId="52180"/>
    <cellStyle name="Output 2 9 34" xfId="53561"/>
    <cellStyle name="Output 2 9 35" xfId="54972"/>
    <cellStyle name="Output 2 9 36" xfId="56344"/>
    <cellStyle name="Output 2 9 37" xfId="57742"/>
    <cellStyle name="Output 2 9 4" xfId="9886"/>
    <cellStyle name="Output 2 9 5" xfId="11375"/>
    <cellStyle name="Output 2 9 6" xfId="12826"/>
    <cellStyle name="Output 2 9 7" xfId="14359"/>
    <cellStyle name="Output 2 9 8" xfId="15817"/>
    <cellStyle name="Output 2 9 9" xfId="17272"/>
    <cellStyle name="Output 3" xfId="679"/>
    <cellStyle name="Output 3 2" xfId="2062"/>
    <cellStyle name="Output 4" xfId="677"/>
    <cellStyle name="Output 4 10" xfId="3196"/>
    <cellStyle name="Output 4 10 10" xfId="18528"/>
    <cellStyle name="Output 4 10 11" xfId="20058"/>
    <cellStyle name="Output 4 10 12" xfId="21501"/>
    <cellStyle name="Output 4 10 13" xfId="23023"/>
    <cellStyle name="Output 4 10 14" xfId="24500"/>
    <cellStyle name="Output 4 10 15" xfId="25945"/>
    <cellStyle name="Output 4 10 16" xfId="27450"/>
    <cellStyle name="Output 4 10 17" xfId="28961"/>
    <cellStyle name="Output 4 10 18" xfId="30392"/>
    <cellStyle name="Output 4 10 19" xfId="31900"/>
    <cellStyle name="Output 4 10 2" xfId="4690"/>
    <cellStyle name="Output 4 10 20" xfId="33353"/>
    <cellStyle name="Output 4 10 21" xfId="34793"/>
    <cellStyle name="Output 4 10 22" xfId="36224"/>
    <cellStyle name="Output 4 10 23" xfId="37658"/>
    <cellStyle name="Output 4 10 24" xfId="39078"/>
    <cellStyle name="Output 4 10 25" xfId="40573"/>
    <cellStyle name="Output 4 10 26" xfId="42007"/>
    <cellStyle name="Output 4 10 27" xfId="43429"/>
    <cellStyle name="Output 4 10 28" xfId="44845"/>
    <cellStyle name="Output 4 10 29" xfId="46255"/>
    <cellStyle name="Output 4 10 3" xfId="8161"/>
    <cellStyle name="Output 4 10 30" xfId="47659"/>
    <cellStyle name="Output 4 10 31" xfId="49100"/>
    <cellStyle name="Output 4 10 32" xfId="50531"/>
    <cellStyle name="Output 4 10 33" xfId="51921"/>
    <cellStyle name="Output 4 10 34" xfId="53303"/>
    <cellStyle name="Output 4 10 35" xfId="54713"/>
    <cellStyle name="Output 4 10 36" xfId="56086"/>
    <cellStyle name="Output 4 10 37" xfId="57485"/>
    <cellStyle name="Output 4 10 4" xfId="9617"/>
    <cellStyle name="Output 4 10 5" xfId="11110"/>
    <cellStyle name="Output 4 10 6" xfId="12560"/>
    <cellStyle name="Output 4 10 7" xfId="14092"/>
    <cellStyle name="Output 4 10 8" xfId="15552"/>
    <cellStyle name="Output 4 10 9" xfId="17004"/>
    <cellStyle name="Output 4 11" xfId="3938"/>
    <cellStyle name="Output 4 11 10" xfId="19266"/>
    <cellStyle name="Output 4 11 11" xfId="20796"/>
    <cellStyle name="Output 4 11 12" xfId="22232"/>
    <cellStyle name="Output 4 11 13" xfId="23758"/>
    <cellStyle name="Output 4 11 14" xfId="25235"/>
    <cellStyle name="Output 4 11 15" xfId="26677"/>
    <cellStyle name="Output 4 11 16" xfId="28187"/>
    <cellStyle name="Output 4 11 17" xfId="29692"/>
    <cellStyle name="Output 4 11 18" xfId="31129"/>
    <cellStyle name="Output 4 11 19" xfId="32635"/>
    <cellStyle name="Output 4 11 2" xfId="5412"/>
    <cellStyle name="Output 4 11 20" xfId="34087"/>
    <cellStyle name="Output 4 11 21" xfId="35528"/>
    <cellStyle name="Output 4 11 22" xfId="36957"/>
    <cellStyle name="Output 4 11 23" xfId="38388"/>
    <cellStyle name="Output 4 11 24" xfId="39813"/>
    <cellStyle name="Output 4 11 25" xfId="41296"/>
    <cellStyle name="Output 4 11 26" xfId="42737"/>
    <cellStyle name="Output 4 11 27" xfId="44160"/>
    <cellStyle name="Output 4 11 28" xfId="45572"/>
    <cellStyle name="Output 4 11 29" xfId="46977"/>
    <cellStyle name="Output 4 11 3" xfId="8901"/>
    <cellStyle name="Output 4 11 30" xfId="48385"/>
    <cellStyle name="Output 4 11 31" xfId="49819"/>
    <cellStyle name="Output 4 11 32" xfId="51253"/>
    <cellStyle name="Output 4 11 33" xfId="52640"/>
    <cellStyle name="Output 4 11 34" xfId="54024"/>
    <cellStyle name="Output 4 11 35" xfId="55432"/>
    <cellStyle name="Output 4 11 36" xfId="56806"/>
    <cellStyle name="Output 4 11 37" xfId="58201"/>
    <cellStyle name="Output 4 11 4" xfId="10354"/>
    <cellStyle name="Output 4 11 5" xfId="11847"/>
    <cellStyle name="Output 4 11 6" xfId="13295"/>
    <cellStyle name="Output 4 11 7" xfId="14829"/>
    <cellStyle name="Output 4 11 8" xfId="16287"/>
    <cellStyle name="Output 4 11 9" xfId="17741"/>
    <cellStyle name="Output 4 12" xfId="3199"/>
    <cellStyle name="Output 4 12 10" xfId="18531"/>
    <cellStyle name="Output 4 12 11" xfId="20061"/>
    <cellStyle name="Output 4 12 12" xfId="21504"/>
    <cellStyle name="Output 4 12 13" xfId="23026"/>
    <cellStyle name="Output 4 12 14" xfId="24503"/>
    <cellStyle name="Output 4 12 15" xfId="25948"/>
    <cellStyle name="Output 4 12 16" xfId="27453"/>
    <cellStyle name="Output 4 12 17" xfId="28964"/>
    <cellStyle name="Output 4 12 18" xfId="30395"/>
    <cellStyle name="Output 4 12 19" xfId="31903"/>
    <cellStyle name="Output 4 12 2" xfId="4693"/>
    <cellStyle name="Output 4 12 20" xfId="33356"/>
    <cellStyle name="Output 4 12 21" xfId="34796"/>
    <cellStyle name="Output 4 12 22" xfId="36227"/>
    <cellStyle name="Output 4 12 23" xfId="37661"/>
    <cellStyle name="Output 4 12 24" xfId="39081"/>
    <cellStyle name="Output 4 12 25" xfId="40576"/>
    <cellStyle name="Output 4 12 26" xfId="42010"/>
    <cellStyle name="Output 4 12 27" xfId="43432"/>
    <cellStyle name="Output 4 12 28" xfId="44848"/>
    <cellStyle name="Output 4 12 29" xfId="46258"/>
    <cellStyle name="Output 4 12 3" xfId="8164"/>
    <cellStyle name="Output 4 12 30" xfId="47662"/>
    <cellStyle name="Output 4 12 31" xfId="49103"/>
    <cellStyle name="Output 4 12 32" xfId="50534"/>
    <cellStyle name="Output 4 12 33" xfId="51924"/>
    <cellStyle name="Output 4 12 34" xfId="53306"/>
    <cellStyle name="Output 4 12 35" xfId="54716"/>
    <cellStyle name="Output 4 12 36" xfId="56089"/>
    <cellStyle name="Output 4 12 37" xfId="57488"/>
    <cellStyle name="Output 4 12 4" xfId="9620"/>
    <cellStyle name="Output 4 12 5" xfId="11113"/>
    <cellStyle name="Output 4 12 6" xfId="12563"/>
    <cellStyle name="Output 4 12 7" xfId="14095"/>
    <cellStyle name="Output 4 12 8" xfId="15555"/>
    <cellStyle name="Output 4 12 9" xfId="17007"/>
    <cellStyle name="Output 4 13" xfId="2553"/>
    <cellStyle name="Output 4 14" xfId="2766"/>
    <cellStyle name="Output 4 15" xfId="10744"/>
    <cellStyle name="Output 4 16" xfId="9685"/>
    <cellStyle name="Output 4 17" xfId="7535"/>
    <cellStyle name="Output 4 18" xfId="7692"/>
    <cellStyle name="Output 4 19" xfId="6039"/>
    <cellStyle name="Output 4 2" xfId="2063"/>
    <cellStyle name="Output 4 2 10" xfId="3582"/>
    <cellStyle name="Output 4 2 10 10" xfId="18912"/>
    <cellStyle name="Output 4 2 10 11" xfId="20441"/>
    <cellStyle name="Output 4 2 10 12" xfId="21879"/>
    <cellStyle name="Output 4 2 10 13" xfId="23405"/>
    <cellStyle name="Output 4 2 10 14" xfId="24880"/>
    <cellStyle name="Output 4 2 10 15" xfId="26324"/>
    <cellStyle name="Output 4 2 10 16" xfId="27833"/>
    <cellStyle name="Output 4 2 10 17" xfId="29338"/>
    <cellStyle name="Output 4 2 10 18" xfId="30773"/>
    <cellStyle name="Output 4 2 10 19" xfId="32280"/>
    <cellStyle name="Output 4 2 10 2" xfId="5061"/>
    <cellStyle name="Output 4 2 10 20" xfId="33733"/>
    <cellStyle name="Output 4 2 10 21" xfId="35175"/>
    <cellStyle name="Output 4 2 10 22" xfId="36604"/>
    <cellStyle name="Output 4 2 10 23" xfId="38035"/>
    <cellStyle name="Output 4 2 10 24" xfId="39458"/>
    <cellStyle name="Output 4 2 10 25" xfId="40946"/>
    <cellStyle name="Output 4 2 10 26" xfId="42385"/>
    <cellStyle name="Output 4 2 10 27" xfId="43808"/>
    <cellStyle name="Output 4 2 10 28" xfId="45220"/>
    <cellStyle name="Output 4 2 10 29" xfId="46627"/>
    <cellStyle name="Output 4 2 10 3" xfId="8546"/>
    <cellStyle name="Output 4 2 10 30" xfId="48032"/>
    <cellStyle name="Output 4 2 10 31" xfId="49470"/>
    <cellStyle name="Output 4 2 10 32" xfId="50902"/>
    <cellStyle name="Output 4 2 10 33" xfId="52292"/>
    <cellStyle name="Output 4 2 10 34" xfId="53674"/>
    <cellStyle name="Output 4 2 10 35" xfId="55084"/>
    <cellStyle name="Output 4 2 10 36" xfId="56456"/>
    <cellStyle name="Output 4 2 10 37" xfId="57853"/>
    <cellStyle name="Output 4 2 10 4" xfId="10001"/>
    <cellStyle name="Output 4 2 10 5" xfId="11491"/>
    <cellStyle name="Output 4 2 10 6" xfId="12942"/>
    <cellStyle name="Output 4 2 10 7" xfId="14475"/>
    <cellStyle name="Output 4 2 10 8" xfId="15932"/>
    <cellStyle name="Output 4 2 10 9" xfId="17388"/>
    <cellStyle name="Output 4 2 11" xfId="3562"/>
    <cellStyle name="Output 4 2 11 10" xfId="18892"/>
    <cellStyle name="Output 4 2 11 11" xfId="20421"/>
    <cellStyle name="Output 4 2 11 12" xfId="21859"/>
    <cellStyle name="Output 4 2 11 13" xfId="23386"/>
    <cellStyle name="Output 4 2 11 14" xfId="24860"/>
    <cellStyle name="Output 4 2 11 15" xfId="26305"/>
    <cellStyle name="Output 4 2 11 16" xfId="27813"/>
    <cellStyle name="Output 4 2 11 17" xfId="29318"/>
    <cellStyle name="Output 4 2 11 18" xfId="30753"/>
    <cellStyle name="Output 4 2 11 19" xfId="32262"/>
    <cellStyle name="Output 4 2 11 2" xfId="5042"/>
    <cellStyle name="Output 4 2 11 20" xfId="33713"/>
    <cellStyle name="Output 4 2 11 21" xfId="35155"/>
    <cellStyle name="Output 4 2 11 22" xfId="36585"/>
    <cellStyle name="Output 4 2 11 23" xfId="38015"/>
    <cellStyle name="Output 4 2 11 24" xfId="39438"/>
    <cellStyle name="Output 4 2 11 25" xfId="40928"/>
    <cellStyle name="Output 4 2 11 26" xfId="42366"/>
    <cellStyle name="Output 4 2 11 27" xfId="43790"/>
    <cellStyle name="Output 4 2 11 28" xfId="45200"/>
    <cellStyle name="Output 4 2 11 29" xfId="46608"/>
    <cellStyle name="Output 4 2 11 3" xfId="8526"/>
    <cellStyle name="Output 4 2 11 30" xfId="48013"/>
    <cellStyle name="Output 4 2 11 31" xfId="49452"/>
    <cellStyle name="Output 4 2 11 32" xfId="50883"/>
    <cellStyle name="Output 4 2 11 33" xfId="52273"/>
    <cellStyle name="Output 4 2 11 34" xfId="53654"/>
    <cellStyle name="Output 4 2 11 35" xfId="55065"/>
    <cellStyle name="Output 4 2 11 36" xfId="56437"/>
    <cellStyle name="Output 4 2 11 37" xfId="57835"/>
    <cellStyle name="Output 4 2 11 4" xfId="9982"/>
    <cellStyle name="Output 4 2 11 5" xfId="11472"/>
    <cellStyle name="Output 4 2 11 6" xfId="12922"/>
    <cellStyle name="Output 4 2 11 7" xfId="14455"/>
    <cellStyle name="Output 4 2 11 8" xfId="15912"/>
    <cellStyle name="Output 4 2 11 9" xfId="17368"/>
    <cellStyle name="Output 4 2 12" xfId="2710"/>
    <cellStyle name="Output 4 2 13" xfId="2683"/>
    <cellStyle name="Output 4 2 14" xfId="5724"/>
    <cellStyle name="Output 4 2 15" xfId="6291"/>
    <cellStyle name="Output 4 2 16" xfId="6695"/>
    <cellStyle name="Output 4 2 17" xfId="19617"/>
    <cellStyle name="Output 4 2 18" xfId="7415"/>
    <cellStyle name="Output 4 2 19" xfId="18154"/>
    <cellStyle name="Output 4 2 2" xfId="2284"/>
    <cellStyle name="Output 4 2 2 10" xfId="2753"/>
    <cellStyle name="Output 4 2 2 11" xfId="4287"/>
    <cellStyle name="Output 4 2 2 12" xfId="6041"/>
    <cellStyle name="Output 4 2 2 13" xfId="6630"/>
    <cellStyle name="Output 4 2 2 14" xfId="6787"/>
    <cellStyle name="Output 4 2 2 15" xfId="13709"/>
    <cellStyle name="Output 4 2 2 16" xfId="24117"/>
    <cellStyle name="Output 4 2 2 17" xfId="9361"/>
    <cellStyle name="Output 4 2 2 18" xfId="25566"/>
    <cellStyle name="Output 4 2 2 19" xfId="19738"/>
    <cellStyle name="Output 4 2 2 2" xfId="3600"/>
    <cellStyle name="Output 4 2 2 2 10" xfId="18930"/>
    <cellStyle name="Output 4 2 2 2 11" xfId="20459"/>
    <cellStyle name="Output 4 2 2 2 12" xfId="21897"/>
    <cellStyle name="Output 4 2 2 2 13" xfId="23423"/>
    <cellStyle name="Output 4 2 2 2 14" xfId="24898"/>
    <cellStyle name="Output 4 2 2 2 15" xfId="26342"/>
    <cellStyle name="Output 4 2 2 2 16" xfId="27851"/>
    <cellStyle name="Output 4 2 2 2 17" xfId="29356"/>
    <cellStyle name="Output 4 2 2 2 18" xfId="30791"/>
    <cellStyle name="Output 4 2 2 2 19" xfId="32298"/>
    <cellStyle name="Output 4 2 2 2 2" xfId="5079"/>
    <cellStyle name="Output 4 2 2 2 20" xfId="33751"/>
    <cellStyle name="Output 4 2 2 2 21" xfId="35193"/>
    <cellStyle name="Output 4 2 2 2 22" xfId="36622"/>
    <cellStyle name="Output 4 2 2 2 23" xfId="38053"/>
    <cellStyle name="Output 4 2 2 2 24" xfId="39476"/>
    <cellStyle name="Output 4 2 2 2 25" xfId="40964"/>
    <cellStyle name="Output 4 2 2 2 26" xfId="42403"/>
    <cellStyle name="Output 4 2 2 2 27" xfId="43826"/>
    <cellStyle name="Output 4 2 2 2 28" xfId="45238"/>
    <cellStyle name="Output 4 2 2 2 29" xfId="46645"/>
    <cellStyle name="Output 4 2 2 2 3" xfId="8564"/>
    <cellStyle name="Output 4 2 2 2 30" xfId="48050"/>
    <cellStyle name="Output 4 2 2 2 31" xfId="49488"/>
    <cellStyle name="Output 4 2 2 2 32" xfId="50920"/>
    <cellStyle name="Output 4 2 2 2 33" xfId="52310"/>
    <cellStyle name="Output 4 2 2 2 34" xfId="53692"/>
    <cellStyle name="Output 4 2 2 2 35" xfId="55102"/>
    <cellStyle name="Output 4 2 2 2 36" xfId="56474"/>
    <cellStyle name="Output 4 2 2 2 37" xfId="57871"/>
    <cellStyle name="Output 4 2 2 2 38" xfId="60106"/>
    <cellStyle name="Output 4 2 2 2 4" xfId="10019"/>
    <cellStyle name="Output 4 2 2 2 5" xfId="11509"/>
    <cellStyle name="Output 4 2 2 2 6" xfId="12960"/>
    <cellStyle name="Output 4 2 2 2 7" xfId="14493"/>
    <cellStyle name="Output 4 2 2 2 8" xfId="15950"/>
    <cellStyle name="Output 4 2 2 2 9" xfId="17406"/>
    <cellStyle name="Output 4 2 2 20" xfId="6171"/>
    <cellStyle name="Output 4 2 2 21" xfId="48852"/>
    <cellStyle name="Output 4 2 2 22" xfId="58679"/>
    <cellStyle name="Output 4 2 2 3" xfId="3705"/>
    <cellStyle name="Output 4 2 2 3 10" xfId="19035"/>
    <cellStyle name="Output 4 2 2 3 11" xfId="20564"/>
    <cellStyle name="Output 4 2 2 3 12" xfId="22001"/>
    <cellStyle name="Output 4 2 2 3 13" xfId="23527"/>
    <cellStyle name="Output 4 2 2 3 14" xfId="25003"/>
    <cellStyle name="Output 4 2 2 3 15" xfId="26446"/>
    <cellStyle name="Output 4 2 2 3 16" xfId="27955"/>
    <cellStyle name="Output 4 2 2 3 17" xfId="29460"/>
    <cellStyle name="Output 4 2 2 3 18" xfId="30896"/>
    <cellStyle name="Output 4 2 2 3 19" xfId="32402"/>
    <cellStyle name="Output 4 2 2 3 2" xfId="5183"/>
    <cellStyle name="Output 4 2 2 3 20" xfId="33854"/>
    <cellStyle name="Output 4 2 2 3 21" xfId="35297"/>
    <cellStyle name="Output 4 2 2 3 22" xfId="36727"/>
    <cellStyle name="Output 4 2 2 3 23" xfId="38157"/>
    <cellStyle name="Output 4 2 2 3 24" xfId="39580"/>
    <cellStyle name="Output 4 2 2 3 25" xfId="41067"/>
    <cellStyle name="Output 4 2 2 3 26" xfId="42506"/>
    <cellStyle name="Output 4 2 2 3 27" xfId="43930"/>
    <cellStyle name="Output 4 2 2 3 28" xfId="45342"/>
    <cellStyle name="Output 4 2 2 3 29" xfId="46747"/>
    <cellStyle name="Output 4 2 2 3 3" xfId="8669"/>
    <cellStyle name="Output 4 2 2 3 30" xfId="48154"/>
    <cellStyle name="Output 4 2 2 3 31" xfId="49590"/>
    <cellStyle name="Output 4 2 2 3 32" xfId="51023"/>
    <cellStyle name="Output 4 2 2 3 33" xfId="52412"/>
    <cellStyle name="Output 4 2 2 3 34" xfId="53795"/>
    <cellStyle name="Output 4 2 2 3 35" xfId="55204"/>
    <cellStyle name="Output 4 2 2 3 36" xfId="56577"/>
    <cellStyle name="Output 4 2 2 3 37" xfId="57973"/>
    <cellStyle name="Output 4 2 2 3 4" xfId="10124"/>
    <cellStyle name="Output 4 2 2 3 5" xfId="11614"/>
    <cellStyle name="Output 4 2 2 3 6" xfId="13064"/>
    <cellStyle name="Output 4 2 2 3 7" xfId="14597"/>
    <cellStyle name="Output 4 2 2 3 8" xfId="16055"/>
    <cellStyle name="Output 4 2 2 3 9" xfId="17510"/>
    <cellStyle name="Output 4 2 2 4" xfId="3793"/>
    <cellStyle name="Output 4 2 2 4 10" xfId="19123"/>
    <cellStyle name="Output 4 2 2 4 11" xfId="20652"/>
    <cellStyle name="Output 4 2 2 4 12" xfId="22089"/>
    <cellStyle name="Output 4 2 2 4 13" xfId="23615"/>
    <cellStyle name="Output 4 2 2 4 14" xfId="25091"/>
    <cellStyle name="Output 4 2 2 4 15" xfId="26534"/>
    <cellStyle name="Output 4 2 2 4 16" xfId="28043"/>
    <cellStyle name="Output 4 2 2 4 17" xfId="29548"/>
    <cellStyle name="Output 4 2 2 4 18" xfId="30984"/>
    <cellStyle name="Output 4 2 2 4 19" xfId="32490"/>
    <cellStyle name="Output 4 2 2 4 2" xfId="5271"/>
    <cellStyle name="Output 4 2 2 4 20" xfId="33942"/>
    <cellStyle name="Output 4 2 2 4 21" xfId="35384"/>
    <cellStyle name="Output 4 2 2 4 22" xfId="36815"/>
    <cellStyle name="Output 4 2 2 4 23" xfId="38244"/>
    <cellStyle name="Output 4 2 2 4 24" xfId="39668"/>
    <cellStyle name="Output 4 2 2 4 25" xfId="41154"/>
    <cellStyle name="Output 4 2 2 4 26" xfId="42594"/>
    <cellStyle name="Output 4 2 2 4 27" xfId="44017"/>
    <cellStyle name="Output 4 2 2 4 28" xfId="45430"/>
    <cellStyle name="Output 4 2 2 4 29" xfId="46834"/>
    <cellStyle name="Output 4 2 2 4 3" xfId="8756"/>
    <cellStyle name="Output 4 2 2 4 30" xfId="48242"/>
    <cellStyle name="Output 4 2 2 4 31" xfId="49678"/>
    <cellStyle name="Output 4 2 2 4 32" xfId="51111"/>
    <cellStyle name="Output 4 2 2 4 33" xfId="52499"/>
    <cellStyle name="Output 4 2 2 4 34" xfId="53883"/>
    <cellStyle name="Output 4 2 2 4 35" xfId="55291"/>
    <cellStyle name="Output 4 2 2 4 36" xfId="56665"/>
    <cellStyle name="Output 4 2 2 4 37" xfId="58060"/>
    <cellStyle name="Output 4 2 2 4 4" xfId="10212"/>
    <cellStyle name="Output 4 2 2 4 5" xfId="11702"/>
    <cellStyle name="Output 4 2 2 4 6" xfId="13152"/>
    <cellStyle name="Output 4 2 2 4 7" xfId="14684"/>
    <cellStyle name="Output 4 2 2 4 8" xfId="16143"/>
    <cellStyle name="Output 4 2 2 4 9" xfId="17598"/>
    <cellStyle name="Output 4 2 2 5" xfId="3874"/>
    <cellStyle name="Output 4 2 2 5 10" xfId="19203"/>
    <cellStyle name="Output 4 2 2 5 11" xfId="20733"/>
    <cellStyle name="Output 4 2 2 5 12" xfId="22169"/>
    <cellStyle name="Output 4 2 2 5 13" xfId="23695"/>
    <cellStyle name="Output 4 2 2 5 14" xfId="25171"/>
    <cellStyle name="Output 4 2 2 5 15" xfId="26614"/>
    <cellStyle name="Output 4 2 2 5 16" xfId="28124"/>
    <cellStyle name="Output 4 2 2 5 17" xfId="29629"/>
    <cellStyle name="Output 4 2 2 5 18" xfId="31065"/>
    <cellStyle name="Output 4 2 2 5 19" xfId="32571"/>
    <cellStyle name="Output 4 2 2 5 2" xfId="5350"/>
    <cellStyle name="Output 4 2 2 5 20" xfId="34023"/>
    <cellStyle name="Output 4 2 2 5 21" xfId="35465"/>
    <cellStyle name="Output 4 2 2 5 22" xfId="36894"/>
    <cellStyle name="Output 4 2 2 5 23" xfId="38324"/>
    <cellStyle name="Output 4 2 2 5 24" xfId="39749"/>
    <cellStyle name="Output 4 2 2 5 25" xfId="41234"/>
    <cellStyle name="Output 4 2 2 5 26" xfId="42674"/>
    <cellStyle name="Output 4 2 2 5 27" xfId="44097"/>
    <cellStyle name="Output 4 2 2 5 28" xfId="45510"/>
    <cellStyle name="Output 4 2 2 5 29" xfId="46913"/>
    <cellStyle name="Output 4 2 2 5 3" xfId="8837"/>
    <cellStyle name="Output 4 2 2 5 30" xfId="48323"/>
    <cellStyle name="Output 4 2 2 5 31" xfId="49757"/>
    <cellStyle name="Output 4 2 2 5 32" xfId="51190"/>
    <cellStyle name="Output 4 2 2 5 33" xfId="52578"/>
    <cellStyle name="Output 4 2 2 5 34" xfId="53962"/>
    <cellStyle name="Output 4 2 2 5 35" xfId="55370"/>
    <cellStyle name="Output 4 2 2 5 36" xfId="56744"/>
    <cellStyle name="Output 4 2 2 5 37" xfId="58139"/>
    <cellStyle name="Output 4 2 2 5 4" xfId="10292"/>
    <cellStyle name="Output 4 2 2 5 5" xfId="11783"/>
    <cellStyle name="Output 4 2 2 5 6" xfId="13233"/>
    <cellStyle name="Output 4 2 2 5 7" xfId="14765"/>
    <cellStyle name="Output 4 2 2 5 8" xfId="16224"/>
    <cellStyle name="Output 4 2 2 5 9" xfId="17679"/>
    <cellStyle name="Output 4 2 2 6" xfId="3952"/>
    <cellStyle name="Output 4 2 2 6 10" xfId="19280"/>
    <cellStyle name="Output 4 2 2 6 11" xfId="20810"/>
    <cellStyle name="Output 4 2 2 6 12" xfId="22246"/>
    <cellStyle name="Output 4 2 2 6 13" xfId="23772"/>
    <cellStyle name="Output 4 2 2 6 14" xfId="25249"/>
    <cellStyle name="Output 4 2 2 6 15" xfId="26691"/>
    <cellStyle name="Output 4 2 2 6 16" xfId="28201"/>
    <cellStyle name="Output 4 2 2 6 17" xfId="29706"/>
    <cellStyle name="Output 4 2 2 6 18" xfId="31143"/>
    <cellStyle name="Output 4 2 2 6 19" xfId="32649"/>
    <cellStyle name="Output 4 2 2 6 2" xfId="5426"/>
    <cellStyle name="Output 4 2 2 6 20" xfId="34101"/>
    <cellStyle name="Output 4 2 2 6 21" xfId="35542"/>
    <cellStyle name="Output 4 2 2 6 22" xfId="36971"/>
    <cellStyle name="Output 4 2 2 6 23" xfId="38402"/>
    <cellStyle name="Output 4 2 2 6 24" xfId="39827"/>
    <cellStyle name="Output 4 2 2 6 25" xfId="41310"/>
    <cellStyle name="Output 4 2 2 6 26" xfId="42751"/>
    <cellStyle name="Output 4 2 2 6 27" xfId="44174"/>
    <cellStyle name="Output 4 2 2 6 28" xfId="45586"/>
    <cellStyle name="Output 4 2 2 6 29" xfId="46991"/>
    <cellStyle name="Output 4 2 2 6 3" xfId="8915"/>
    <cellStyle name="Output 4 2 2 6 30" xfId="48399"/>
    <cellStyle name="Output 4 2 2 6 31" xfId="49833"/>
    <cellStyle name="Output 4 2 2 6 32" xfId="51267"/>
    <cellStyle name="Output 4 2 2 6 33" xfId="52654"/>
    <cellStyle name="Output 4 2 2 6 34" xfId="54038"/>
    <cellStyle name="Output 4 2 2 6 35" xfId="55446"/>
    <cellStyle name="Output 4 2 2 6 36" xfId="56820"/>
    <cellStyle name="Output 4 2 2 6 37" xfId="58215"/>
    <cellStyle name="Output 4 2 2 6 4" xfId="10368"/>
    <cellStyle name="Output 4 2 2 6 5" xfId="11861"/>
    <cellStyle name="Output 4 2 2 6 6" xfId="13309"/>
    <cellStyle name="Output 4 2 2 6 7" xfId="14843"/>
    <cellStyle name="Output 4 2 2 6 8" xfId="16301"/>
    <cellStyle name="Output 4 2 2 6 9" xfId="17755"/>
    <cellStyle name="Output 4 2 2 7" xfId="4035"/>
    <cellStyle name="Output 4 2 2 7 10" xfId="19363"/>
    <cellStyle name="Output 4 2 2 7 11" xfId="20893"/>
    <cellStyle name="Output 4 2 2 7 12" xfId="22329"/>
    <cellStyle name="Output 4 2 2 7 13" xfId="23855"/>
    <cellStyle name="Output 4 2 2 7 14" xfId="25332"/>
    <cellStyle name="Output 4 2 2 7 15" xfId="26774"/>
    <cellStyle name="Output 4 2 2 7 16" xfId="28284"/>
    <cellStyle name="Output 4 2 2 7 17" xfId="29789"/>
    <cellStyle name="Output 4 2 2 7 18" xfId="31226"/>
    <cellStyle name="Output 4 2 2 7 19" xfId="32732"/>
    <cellStyle name="Output 4 2 2 7 2" xfId="5509"/>
    <cellStyle name="Output 4 2 2 7 20" xfId="34184"/>
    <cellStyle name="Output 4 2 2 7 21" xfId="35625"/>
    <cellStyle name="Output 4 2 2 7 22" xfId="37054"/>
    <cellStyle name="Output 4 2 2 7 23" xfId="38485"/>
    <cellStyle name="Output 4 2 2 7 24" xfId="39910"/>
    <cellStyle name="Output 4 2 2 7 25" xfId="41393"/>
    <cellStyle name="Output 4 2 2 7 26" xfId="42834"/>
    <cellStyle name="Output 4 2 2 7 27" xfId="44257"/>
    <cellStyle name="Output 4 2 2 7 28" xfId="45669"/>
    <cellStyle name="Output 4 2 2 7 29" xfId="47074"/>
    <cellStyle name="Output 4 2 2 7 3" xfId="8998"/>
    <cellStyle name="Output 4 2 2 7 30" xfId="48482"/>
    <cellStyle name="Output 4 2 2 7 31" xfId="49916"/>
    <cellStyle name="Output 4 2 2 7 32" xfId="51350"/>
    <cellStyle name="Output 4 2 2 7 33" xfId="52737"/>
    <cellStyle name="Output 4 2 2 7 34" xfId="54121"/>
    <cellStyle name="Output 4 2 2 7 35" xfId="55529"/>
    <cellStyle name="Output 4 2 2 7 36" xfId="56903"/>
    <cellStyle name="Output 4 2 2 7 37" xfId="58298"/>
    <cellStyle name="Output 4 2 2 7 4" xfId="10451"/>
    <cellStyle name="Output 4 2 2 7 5" xfId="11944"/>
    <cellStyle name="Output 4 2 2 7 6" xfId="13392"/>
    <cellStyle name="Output 4 2 2 7 7" xfId="14926"/>
    <cellStyle name="Output 4 2 2 7 8" xfId="16384"/>
    <cellStyle name="Output 4 2 2 7 9" xfId="17838"/>
    <cellStyle name="Output 4 2 2 8" xfId="4121"/>
    <cellStyle name="Output 4 2 2 8 10" xfId="19449"/>
    <cellStyle name="Output 4 2 2 8 11" xfId="20979"/>
    <cellStyle name="Output 4 2 2 8 12" xfId="22415"/>
    <cellStyle name="Output 4 2 2 8 13" xfId="23941"/>
    <cellStyle name="Output 4 2 2 8 14" xfId="25418"/>
    <cellStyle name="Output 4 2 2 8 15" xfId="26860"/>
    <cellStyle name="Output 4 2 2 8 16" xfId="28370"/>
    <cellStyle name="Output 4 2 2 8 17" xfId="29875"/>
    <cellStyle name="Output 4 2 2 8 18" xfId="31312"/>
    <cellStyle name="Output 4 2 2 8 19" xfId="32818"/>
    <cellStyle name="Output 4 2 2 8 2" xfId="5595"/>
    <cellStyle name="Output 4 2 2 8 20" xfId="34270"/>
    <cellStyle name="Output 4 2 2 8 21" xfId="35711"/>
    <cellStyle name="Output 4 2 2 8 22" xfId="37140"/>
    <cellStyle name="Output 4 2 2 8 23" xfId="38571"/>
    <cellStyle name="Output 4 2 2 8 24" xfId="39996"/>
    <cellStyle name="Output 4 2 2 8 25" xfId="41479"/>
    <cellStyle name="Output 4 2 2 8 26" xfId="42920"/>
    <cellStyle name="Output 4 2 2 8 27" xfId="44343"/>
    <cellStyle name="Output 4 2 2 8 28" xfId="45755"/>
    <cellStyle name="Output 4 2 2 8 29" xfId="47160"/>
    <cellStyle name="Output 4 2 2 8 3" xfId="9084"/>
    <cellStyle name="Output 4 2 2 8 30" xfId="48568"/>
    <cellStyle name="Output 4 2 2 8 31" xfId="50002"/>
    <cellStyle name="Output 4 2 2 8 32" xfId="51436"/>
    <cellStyle name="Output 4 2 2 8 33" xfId="52823"/>
    <cellStyle name="Output 4 2 2 8 34" xfId="54207"/>
    <cellStyle name="Output 4 2 2 8 35" xfId="55615"/>
    <cellStyle name="Output 4 2 2 8 36" xfId="56989"/>
    <cellStyle name="Output 4 2 2 8 37" xfId="58384"/>
    <cellStyle name="Output 4 2 2 8 4" xfId="10537"/>
    <cellStyle name="Output 4 2 2 8 5" xfId="12030"/>
    <cellStyle name="Output 4 2 2 8 6" xfId="13478"/>
    <cellStyle name="Output 4 2 2 8 7" xfId="15012"/>
    <cellStyle name="Output 4 2 2 8 8" xfId="16470"/>
    <cellStyle name="Output 4 2 2 8 9" xfId="17924"/>
    <cellStyle name="Output 4 2 2 9" xfId="4186"/>
    <cellStyle name="Output 4 2 2 9 10" xfId="19514"/>
    <cellStyle name="Output 4 2 2 9 11" xfId="21044"/>
    <cellStyle name="Output 4 2 2 9 12" xfId="22480"/>
    <cellStyle name="Output 4 2 2 9 13" xfId="24006"/>
    <cellStyle name="Output 4 2 2 9 14" xfId="25483"/>
    <cellStyle name="Output 4 2 2 9 15" xfId="26925"/>
    <cellStyle name="Output 4 2 2 9 16" xfId="28435"/>
    <cellStyle name="Output 4 2 2 9 17" xfId="29940"/>
    <cellStyle name="Output 4 2 2 9 18" xfId="31377"/>
    <cellStyle name="Output 4 2 2 9 19" xfId="32883"/>
    <cellStyle name="Output 4 2 2 9 2" xfId="5660"/>
    <cellStyle name="Output 4 2 2 9 20" xfId="34335"/>
    <cellStyle name="Output 4 2 2 9 21" xfId="35776"/>
    <cellStyle name="Output 4 2 2 9 22" xfId="37205"/>
    <cellStyle name="Output 4 2 2 9 23" xfId="38636"/>
    <cellStyle name="Output 4 2 2 9 24" xfId="40061"/>
    <cellStyle name="Output 4 2 2 9 25" xfId="41544"/>
    <cellStyle name="Output 4 2 2 9 26" xfId="42985"/>
    <cellStyle name="Output 4 2 2 9 27" xfId="44408"/>
    <cellStyle name="Output 4 2 2 9 28" xfId="45820"/>
    <cellStyle name="Output 4 2 2 9 29" xfId="47225"/>
    <cellStyle name="Output 4 2 2 9 3" xfId="9149"/>
    <cellStyle name="Output 4 2 2 9 30" xfId="48633"/>
    <cellStyle name="Output 4 2 2 9 31" xfId="50067"/>
    <cellStyle name="Output 4 2 2 9 32" xfId="51501"/>
    <cellStyle name="Output 4 2 2 9 33" xfId="52888"/>
    <cellStyle name="Output 4 2 2 9 34" xfId="54272"/>
    <cellStyle name="Output 4 2 2 9 35" xfId="55680"/>
    <cellStyle name="Output 4 2 2 9 36" xfId="57054"/>
    <cellStyle name="Output 4 2 2 9 37" xfId="58449"/>
    <cellStyle name="Output 4 2 2 9 4" xfId="10602"/>
    <cellStyle name="Output 4 2 2 9 5" xfId="12095"/>
    <cellStyle name="Output 4 2 2 9 6" xfId="13543"/>
    <cellStyle name="Output 4 2 2 9 7" xfId="15077"/>
    <cellStyle name="Output 4 2 2 9 8" xfId="16535"/>
    <cellStyle name="Output 4 2 2 9 9" xfId="17989"/>
    <cellStyle name="Output 4 2 20" xfId="14205"/>
    <cellStyle name="Output 4 2 21" xfId="37275"/>
    <cellStyle name="Output 4 2 22" xfId="32937"/>
    <cellStyle name="Output 4 2 23" xfId="47517"/>
    <cellStyle name="Output 4 2 24" xfId="58644"/>
    <cellStyle name="Output 4 2 3" xfId="2339"/>
    <cellStyle name="Output 4 2 3 10" xfId="2790"/>
    <cellStyle name="Output 4 2 3 11" xfId="4322"/>
    <cellStyle name="Output 4 2 3 12" xfId="7378"/>
    <cellStyle name="Output 4 2 3 13" xfId="10682"/>
    <cellStyle name="Output 4 2 3 14" xfId="18080"/>
    <cellStyle name="Output 4 2 3 15" xfId="10711"/>
    <cellStyle name="Output 4 2 3 16" xfId="27016"/>
    <cellStyle name="Output 4 2 3 17" xfId="15429"/>
    <cellStyle name="Output 4 2 3 18" xfId="6161"/>
    <cellStyle name="Output 4 2 3 19" xfId="48708"/>
    <cellStyle name="Output 4 2 3 2" xfId="3643"/>
    <cellStyle name="Output 4 2 3 2 10" xfId="18973"/>
    <cellStyle name="Output 4 2 3 2 11" xfId="20502"/>
    <cellStyle name="Output 4 2 3 2 12" xfId="21939"/>
    <cellStyle name="Output 4 2 3 2 13" xfId="23465"/>
    <cellStyle name="Output 4 2 3 2 14" xfId="24941"/>
    <cellStyle name="Output 4 2 3 2 15" xfId="26385"/>
    <cellStyle name="Output 4 2 3 2 16" xfId="27893"/>
    <cellStyle name="Output 4 2 3 2 17" xfId="29399"/>
    <cellStyle name="Output 4 2 3 2 18" xfId="30834"/>
    <cellStyle name="Output 4 2 3 2 19" xfId="32341"/>
    <cellStyle name="Output 4 2 3 2 2" xfId="5121"/>
    <cellStyle name="Output 4 2 3 2 20" xfId="33793"/>
    <cellStyle name="Output 4 2 3 2 21" xfId="35235"/>
    <cellStyle name="Output 4 2 3 2 22" xfId="36665"/>
    <cellStyle name="Output 4 2 3 2 23" xfId="38095"/>
    <cellStyle name="Output 4 2 3 2 24" xfId="39518"/>
    <cellStyle name="Output 4 2 3 2 25" xfId="41007"/>
    <cellStyle name="Output 4 2 3 2 26" xfId="42445"/>
    <cellStyle name="Output 4 2 3 2 27" xfId="43869"/>
    <cellStyle name="Output 4 2 3 2 28" xfId="45281"/>
    <cellStyle name="Output 4 2 3 2 29" xfId="46687"/>
    <cellStyle name="Output 4 2 3 2 3" xfId="8607"/>
    <cellStyle name="Output 4 2 3 2 30" xfId="48092"/>
    <cellStyle name="Output 4 2 3 2 31" xfId="49530"/>
    <cellStyle name="Output 4 2 3 2 32" xfId="50962"/>
    <cellStyle name="Output 4 2 3 2 33" xfId="52352"/>
    <cellStyle name="Output 4 2 3 2 34" xfId="53734"/>
    <cellStyle name="Output 4 2 3 2 35" xfId="55144"/>
    <cellStyle name="Output 4 2 3 2 36" xfId="56516"/>
    <cellStyle name="Output 4 2 3 2 37" xfId="57913"/>
    <cellStyle name="Output 4 2 3 2 38" xfId="60151"/>
    <cellStyle name="Output 4 2 3 2 4" xfId="10062"/>
    <cellStyle name="Output 4 2 3 2 5" xfId="11552"/>
    <cellStyle name="Output 4 2 3 2 6" xfId="13003"/>
    <cellStyle name="Output 4 2 3 2 7" xfId="14535"/>
    <cellStyle name="Output 4 2 3 2 8" xfId="15993"/>
    <cellStyle name="Output 4 2 3 2 9" xfId="17448"/>
    <cellStyle name="Output 4 2 3 20" xfId="48732"/>
    <cellStyle name="Output 4 2 3 21" xfId="22640"/>
    <cellStyle name="Output 4 2 3 22" xfId="58714"/>
    <cellStyle name="Output 4 2 3 3" xfId="3744"/>
    <cellStyle name="Output 4 2 3 3 10" xfId="19074"/>
    <cellStyle name="Output 4 2 3 3 11" xfId="20603"/>
    <cellStyle name="Output 4 2 3 3 12" xfId="22040"/>
    <cellStyle name="Output 4 2 3 3 13" xfId="23566"/>
    <cellStyle name="Output 4 2 3 3 14" xfId="25042"/>
    <cellStyle name="Output 4 2 3 3 15" xfId="26485"/>
    <cellStyle name="Output 4 2 3 3 16" xfId="27994"/>
    <cellStyle name="Output 4 2 3 3 17" xfId="29499"/>
    <cellStyle name="Output 4 2 3 3 18" xfId="30935"/>
    <cellStyle name="Output 4 2 3 3 19" xfId="32441"/>
    <cellStyle name="Output 4 2 3 3 2" xfId="5222"/>
    <cellStyle name="Output 4 2 3 3 20" xfId="33893"/>
    <cellStyle name="Output 4 2 3 3 21" xfId="35336"/>
    <cellStyle name="Output 4 2 3 3 22" xfId="36766"/>
    <cellStyle name="Output 4 2 3 3 23" xfId="38196"/>
    <cellStyle name="Output 4 2 3 3 24" xfId="39619"/>
    <cellStyle name="Output 4 2 3 3 25" xfId="41106"/>
    <cellStyle name="Output 4 2 3 3 26" xfId="42545"/>
    <cellStyle name="Output 4 2 3 3 27" xfId="43969"/>
    <cellStyle name="Output 4 2 3 3 28" xfId="45381"/>
    <cellStyle name="Output 4 2 3 3 29" xfId="46786"/>
    <cellStyle name="Output 4 2 3 3 3" xfId="8708"/>
    <cellStyle name="Output 4 2 3 3 30" xfId="48193"/>
    <cellStyle name="Output 4 2 3 3 31" xfId="49629"/>
    <cellStyle name="Output 4 2 3 3 32" xfId="51062"/>
    <cellStyle name="Output 4 2 3 3 33" xfId="52451"/>
    <cellStyle name="Output 4 2 3 3 34" xfId="53834"/>
    <cellStyle name="Output 4 2 3 3 35" xfId="55243"/>
    <cellStyle name="Output 4 2 3 3 36" xfId="56616"/>
    <cellStyle name="Output 4 2 3 3 37" xfId="58012"/>
    <cellStyle name="Output 4 2 3 3 4" xfId="10163"/>
    <cellStyle name="Output 4 2 3 3 5" xfId="11653"/>
    <cellStyle name="Output 4 2 3 3 6" xfId="13103"/>
    <cellStyle name="Output 4 2 3 3 7" xfId="14636"/>
    <cellStyle name="Output 4 2 3 3 8" xfId="16094"/>
    <cellStyle name="Output 4 2 3 3 9" xfId="17549"/>
    <cellStyle name="Output 4 2 3 4" xfId="3836"/>
    <cellStyle name="Output 4 2 3 4 10" xfId="19166"/>
    <cellStyle name="Output 4 2 3 4 11" xfId="20695"/>
    <cellStyle name="Output 4 2 3 4 12" xfId="22132"/>
    <cellStyle name="Output 4 2 3 4 13" xfId="23658"/>
    <cellStyle name="Output 4 2 3 4 14" xfId="25134"/>
    <cellStyle name="Output 4 2 3 4 15" xfId="26577"/>
    <cellStyle name="Output 4 2 3 4 16" xfId="28086"/>
    <cellStyle name="Output 4 2 3 4 17" xfId="29591"/>
    <cellStyle name="Output 4 2 3 4 18" xfId="31027"/>
    <cellStyle name="Output 4 2 3 4 19" xfId="32533"/>
    <cellStyle name="Output 4 2 3 4 2" xfId="5314"/>
    <cellStyle name="Output 4 2 3 4 20" xfId="33985"/>
    <cellStyle name="Output 4 2 3 4 21" xfId="35427"/>
    <cellStyle name="Output 4 2 3 4 22" xfId="36858"/>
    <cellStyle name="Output 4 2 3 4 23" xfId="38287"/>
    <cellStyle name="Output 4 2 3 4 24" xfId="39711"/>
    <cellStyle name="Output 4 2 3 4 25" xfId="41197"/>
    <cellStyle name="Output 4 2 3 4 26" xfId="42637"/>
    <cellStyle name="Output 4 2 3 4 27" xfId="44060"/>
    <cellStyle name="Output 4 2 3 4 28" xfId="45473"/>
    <cellStyle name="Output 4 2 3 4 29" xfId="46877"/>
    <cellStyle name="Output 4 2 3 4 3" xfId="8799"/>
    <cellStyle name="Output 4 2 3 4 30" xfId="48285"/>
    <cellStyle name="Output 4 2 3 4 31" xfId="49721"/>
    <cellStyle name="Output 4 2 3 4 32" xfId="51154"/>
    <cellStyle name="Output 4 2 3 4 33" xfId="52542"/>
    <cellStyle name="Output 4 2 3 4 34" xfId="53926"/>
    <cellStyle name="Output 4 2 3 4 35" xfId="55334"/>
    <cellStyle name="Output 4 2 3 4 36" xfId="56708"/>
    <cellStyle name="Output 4 2 3 4 37" xfId="58103"/>
    <cellStyle name="Output 4 2 3 4 4" xfId="10255"/>
    <cellStyle name="Output 4 2 3 4 5" xfId="11745"/>
    <cellStyle name="Output 4 2 3 4 6" xfId="13195"/>
    <cellStyle name="Output 4 2 3 4 7" xfId="14727"/>
    <cellStyle name="Output 4 2 3 4 8" xfId="16186"/>
    <cellStyle name="Output 4 2 3 4 9" xfId="17641"/>
    <cellStyle name="Output 4 2 3 5" xfId="3915"/>
    <cellStyle name="Output 4 2 3 5 10" xfId="19244"/>
    <cellStyle name="Output 4 2 3 5 11" xfId="20774"/>
    <cellStyle name="Output 4 2 3 5 12" xfId="22210"/>
    <cellStyle name="Output 4 2 3 5 13" xfId="23736"/>
    <cellStyle name="Output 4 2 3 5 14" xfId="25212"/>
    <cellStyle name="Output 4 2 3 5 15" xfId="26655"/>
    <cellStyle name="Output 4 2 3 5 16" xfId="28165"/>
    <cellStyle name="Output 4 2 3 5 17" xfId="29670"/>
    <cellStyle name="Output 4 2 3 5 18" xfId="31106"/>
    <cellStyle name="Output 4 2 3 5 19" xfId="32612"/>
    <cellStyle name="Output 4 2 3 5 2" xfId="5391"/>
    <cellStyle name="Output 4 2 3 5 20" xfId="34064"/>
    <cellStyle name="Output 4 2 3 5 21" xfId="35506"/>
    <cellStyle name="Output 4 2 3 5 22" xfId="36935"/>
    <cellStyle name="Output 4 2 3 5 23" xfId="38365"/>
    <cellStyle name="Output 4 2 3 5 24" xfId="39790"/>
    <cellStyle name="Output 4 2 3 5 25" xfId="41275"/>
    <cellStyle name="Output 4 2 3 5 26" xfId="42715"/>
    <cellStyle name="Output 4 2 3 5 27" xfId="44138"/>
    <cellStyle name="Output 4 2 3 5 28" xfId="45551"/>
    <cellStyle name="Output 4 2 3 5 29" xfId="46954"/>
    <cellStyle name="Output 4 2 3 5 3" xfId="8878"/>
    <cellStyle name="Output 4 2 3 5 30" xfId="48364"/>
    <cellStyle name="Output 4 2 3 5 31" xfId="49798"/>
    <cellStyle name="Output 4 2 3 5 32" xfId="51231"/>
    <cellStyle name="Output 4 2 3 5 33" xfId="52619"/>
    <cellStyle name="Output 4 2 3 5 34" xfId="54003"/>
    <cellStyle name="Output 4 2 3 5 35" xfId="55411"/>
    <cellStyle name="Output 4 2 3 5 36" xfId="56785"/>
    <cellStyle name="Output 4 2 3 5 37" xfId="58180"/>
    <cellStyle name="Output 4 2 3 5 4" xfId="10333"/>
    <cellStyle name="Output 4 2 3 5 5" xfId="11824"/>
    <cellStyle name="Output 4 2 3 5 6" xfId="13274"/>
    <cellStyle name="Output 4 2 3 5 7" xfId="14806"/>
    <cellStyle name="Output 4 2 3 5 8" xfId="16265"/>
    <cellStyle name="Output 4 2 3 5 9" xfId="17720"/>
    <cellStyle name="Output 4 2 3 6" xfId="3993"/>
    <cellStyle name="Output 4 2 3 6 10" xfId="19321"/>
    <cellStyle name="Output 4 2 3 6 11" xfId="20851"/>
    <cellStyle name="Output 4 2 3 6 12" xfId="22287"/>
    <cellStyle name="Output 4 2 3 6 13" xfId="23813"/>
    <cellStyle name="Output 4 2 3 6 14" xfId="25290"/>
    <cellStyle name="Output 4 2 3 6 15" xfId="26732"/>
    <cellStyle name="Output 4 2 3 6 16" xfId="28242"/>
    <cellStyle name="Output 4 2 3 6 17" xfId="29747"/>
    <cellStyle name="Output 4 2 3 6 18" xfId="31184"/>
    <cellStyle name="Output 4 2 3 6 19" xfId="32690"/>
    <cellStyle name="Output 4 2 3 6 2" xfId="5467"/>
    <cellStyle name="Output 4 2 3 6 20" xfId="34142"/>
    <cellStyle name="Output 4 2 3 6 21" xfId="35583"/>
    <cellStyle name="Output 4 2 3 6 22" xfId="37012"/>
    <cellStyle name="Output 4 2 3 6 23" xfId="38443"/>
    <cellStyle name="Output 4 2 3 6 24" xfId="39868"/>
    <cellStyle name="Output 4 2 3 6 25" xfId="41351"/>
    <cellStyle name="Output 4 2 3 6 26" xfId="42792"/>
    <cellStyle name="Output 4 2 3 6 27" xfId="44215"/>
    <cellStyle name="Output 4 2 3 6 28" xfId="45627"/>
    <cellStyle name="Output 4 2 3 6 29" xfId="47032"/>
    <cellStyle name="Output 4 2 3 6 3" xfId="8956"/>
    <cellStyle name="Output 4 2 3 6 30" xfId="48440"/>
    <cellStyle name="Output 4 2 3 6 31" xfId="49874"/>
    <cellStyle name="Output 4 2 3 6 32" xfId="51308"/>
    <cellStyle name="Output 4 2 3 6 33" xfId="52695"/>
    <cellStyle name="Output 4 2 3 6 34" xfId="54079"/>
    <cellStyle name="Output 4 2 3 6 35" xfId="55487"/>
    <cellStyle name="Output 4 2 3 6 36" xfId="56861"/>
    <cellStyle name="Output 4 2 3 6 37" xfId="58256"/>
    <cellStyle name="Output 4 2 3 6 4" xfId="10409"/>
    <cellStyle name="Output 4 2 3 6 5" xfId="11902"/>
    <cellStyle name="Output 4 2 3 6 6" xfId="13350"/>
    <cellStyle name="Output 4 2 3 6 7" xfId="14884"/>
    <cellStyle name="Output 4 2 3 6 8" xfId="16342"/>
    <cellStyle name="Output 4 2 3 6 9" xfId="17796"/>
    <cellStyle name="Output 4 2 3 7" xfId="4079"/>
    <cellStyle name="Output 4 2 3 7 10" xfId="19407"/>
    <cellStyle name="Output 4 2 3 7 11" xfId="20937"/>
    <cellStyle name="Output 4 2 3 7 12" xfId="22373"/>
    <cellStyle name="Output 4 2 3 7 13" xfId="23899"/>
    <cellStyle name="Output 4 2 3 7 14" xfId="25376"/>
    <cellStyle name="Output 4 2 3 7 15" xfId="26818"/>
    <cellStyle name="Output 4 2 3 7 16" xfId="28328"/>
    <cellStyle name="Output 4 2 3 7 17" xfId="29833"/>
    <cellStyle name="Output 4 2 3 7 18" xfId="31270"/>
    <cellStyle name="Output 4 2 3 7 19" xfId="32776"/>
    <cellStyle name="Output 4 2 3 7 2" xfId="5553"/>
    <cellStyle name="Output 4 2 3 7 20" xfId="34228"/>
    <cellStyle name="Output 4 2 3 7 21" xfId="35669"/>
    <cellStyle name="Output 4 2 3 7 22" xfId="37098"/>
    <cellStyle name="Output 4 2 3 7 23" xfId="38529"/>
    <cellStyle name="Output 4 2 3 7 24" xfId="39954"/>
    <cellStyle name="Output 4 2 3 7 25" xfId="41437"/>
    <cellStyle name="Output 4 2 3 7 26" xfId="42878"/>
    <cellStyle name="Output 4 2 3 7 27" xfId="44301"/>
    <cellStyle name="Output 4 2 3 7 28" xfId="45713"/>
    <cellStyle name="Output 4 2 3 7 29" xfId="47118"/>
    <cellStyle name="Output 4 2 3 7 3" xfId="9042"/>
    <cellStyle name="Output 4 2 3 7 30" xfId="48526"/>
    <cellStyle name="Output 4 2 3 7 31" xfId="49960"/>
    <cellStyle name="Output 4 2 3 7 32" xfId="51394"/>
    <cellStyle name="Output 4 2 3 7 33" xfId="52781"/>
    <cellStyle name="Output 4 2 3 7 34" xfId="54165"/>
    <cellStyle name="Output 4 2 3 7 35" xfId="55573"/>
    <cellStyle name="Output 4 2 3 7 36" xfId="56947"/>
    <cellStyle name="Output 4 2 3 7 37" xfId="58342"/>
    <cellStyle name="Output 4 2 3 7 4" xfId="10495"/>
    <cellStyle name="Output 4 2 3 7 5" xfId="11988"/>
    <cellStyle name="Output 4 2 3 7 6" xfId="13436"/>
    <cellStyle name="Output 4 2 3 7 7" xfId="14970"/>
    <cellStyle name="Output 4 2 3 7 8" xfId="16428"/>
    <cellStyle name="Output 4 2 3 7 9" xfId="17882"/>
    <cellStyle name="Output 4 2 3 8" xfId="4159"/>
    <cellStyle name="Output 4 2 3 8 10" xfId="19487"/>
    <cellStyle name="Output 4 2 3 8 11" xfId="21017"/>
    <cellStyle name="Output 4 2 3 8 12" xfId="22453"/>
    <cellStyle name="Output 4 2 3 8 13" xfId="23979"/>
    <cellStyle name="Output 4 2 3 8 14" xfId="25456"/>
    <cellStyle name="Output 4 2 3 8 15" xfId="26898"/>
    <cellStyle name="Output 4 2 3 8 16" xfId="28408"/>
    <cellStyle name="Output 4 2 3 8 17" xfId="29913"/>
    <cellStyle name="Output 4 2 3 8 18" xfId="31350"/>
    <cellStyle name="Output 4 2 3 8 19" xfId="32856"/>
    <cellStyle name="Output 4 2 3 8 2" xfId="5633"/>
    <cellStyle name="Output 4 2 3 8 20" xfId="34308"/>
    <cellStyle name="Output 4 2 3 8 21" xfId="35749"/>
    <cellStyle name="Output 4 2 3 8 22" xfId="37178"/>
    <cellStyle name="Output 4 2 3 8 23" xfId="38609"/>
    <cellStyle name="Output 4 2 3 8 24" xfId="40034"/>
    <cellStyle name="Output 4 2 3 8 25" xfId="41517"/>
    <cellStyle name="Output 4 2 3 8 26" xfId="42958"/>
    <cellStyle name="Output 4 2 3 8 27" xfId="44381"/>
    <cellStyle name="Output 4 2 3 8 28" xfId="45793"/>
    <cellStyle name="Output 4 2 3 8 29" xfId="47198"/>
    <cellStyle name="Output 4 2 3 8 3" xfId="9122"/>
    <cellStyle name="Output 4 2 3 8 30" xfId="48606"/>
    <cellStyle name="Output 4 2 3 8 31" xfId="50040"/>
    <cellStyle name="Output 4 2 3 8 32" xfId="51474"/>
    <cellStyle name="Output 4 2 3 8 33" xfId="52861"/>
    <cellStyle name="Output 4 2 3 8 34" xfId="54245"/>
    <cellStyle name="Output 4 2 3 8 35" xfId="55653"/>
    <cellStyle name="Output 4 2 3 8 36" xfId="57027"/>
    <cellStyle name="Output 4 2 3 8 37" xfId="58422"/>
    <cellStyle name="Output 4 2 3 8 4" xfId="10575"/>
    <cellStyle name="Output 4 2 3 8 5" xfId="12068"/>
    <cellStyle name="Output 4 2 3 8 6" xfId="13516"/>
    <cellStyle name="Output 4 2 3 8 7" xfId="15050"/>
    <cellStyle name="Output 4 2 3 8 8" xfId="16508"/>
    <cellStyle name="Output 4 2 3 8 9" xfId="17962"/>
    <cellStyle name="Output 4 2 3 9" xfId="4221"/>
    <cellStyle name="Output 4 2 3 9 10" xfId="19549"/>
    <cellStyle name="Output 4 2 3 9 11" xfId="21079"/>
    <cellStyle name="Output 4 2 3 9 12" xfId="22515"/>
    <cellStyle name="Output 4 2 3 9 13" xfId="24041"/>
    <cellStyle name="Output 4 2 3 9 14" xfId="25518"/>
    <cellStyle name="Output 4 2 3 9 15" xfId="26960"/>
    <cellStyle name="Output 4 2 3 9 16" xfId="28470"/>
    <cellStyle name="Output 4 2 3 9 17" xfId="29975"/>
    <cellStyle name="Output 4 2 3 9 18" xfId="31412"/>
    <cellStyle name="Output 4 2 3 9 19" xfId="32918"/>
    <cellStyle name="Output 4 2 3 9 2" xfId="5695"/>
    <cellStyle name="Output 4 2 3 9 20" xfId="34370"/>
    <cellStyle name="Output 4 2 3 9 21" xfId="35811"/>
    <cellStyle name="Output 4 2 3 9 22" xfId="37240"/>
    <cellStyle name="Output 4 2 3 9 23" xfId="38671"/>
    <cellStyle name="Output 4 2 3 9 24" xfId="40096"/>
    <cellStyle name="Output 4 2 3 9 25" xfId="41579"/>
    <cellStyle name="Output 4 2 3 9 26" xfId="43020"/>
    <cellStyle name="Output 4 2 3 9 27" xfId="44443"/>
    <cellStyle name="Output 4 2 3 9 28" xfId="45855"/>
    <cellStyle name="Output 4 2 3 9 29" xfId="47260"/>
    <cellStyle name="Output 4 2 3 9 3" xfId="9184"/>
    <cellStyle name="Output 4 2 3 9 30" xfId="48668"/>
    <cellStyle name="Output 4 2 3 9 31" xfId="50102"/>
    <cellStyle name="Output 4 2 3 9 32" xfId="51536"/>
    <cellStyle name="Output 4 2 3 9 33" xfId="52923"/>
    <cellStyle name="Output 4 2 3 9 34" xfId="54307"/>
    <cellStyle name="Output 4 2 3 9 35" xfId="55715"/>
    <cellStyle name="Output 4 2 3 9 36" xfId="57089"/>
    <cellStyle name="Output 4 2 3 9 37" xfId="58484"/>
    <cellStyle name="Output 4 2 3 9 4" xfId="10637"/>
    <cellStyle name="Output 4 2 3 9 5" xfId="12130"/>
    <cellStyle name="Output 4 2 3 9 6" xfId="13578"/>
    <cellStyle name="Output 4 2 3 9 7" xfId="15112"/>
    <cellStyle name="Output 4 2 3 9 8" xfId="16570"/>
    <cellStyle name="Output 4 2 3 9 9" xfId="18024"/>
    <cellStyle name="Output 4 2 4" xfId="3517"/>
    <cellStyle name="Output 4 2 4 10" xfId="18847"/>
    <cellStyle name="Output 4 2 4 11" xfId="20377"/>
    <cellStyle name="Output 4 2 4 12" xfId="21815"/>
    <cellStyle name="Output 4 2 4 13" xfId="23342"/>
    <cellStyle name="Output 4 2 4 14" xfId="24817"/>
    <cellStyle name="Output 4 2 4 15" xfId="26261"/>
    <cellStyle name="Output 4 2 4 16" xfId="27769"/>
    <cellStyle name="Output 4 2 4 17" xfId="29276"/>
    <cellStyle name="Output 4 2 4 18" xfId="30709"/>
    <cellStyle name="Output 4 2 4 19" xfId="32218"/>
    <cellStyle name="Output 4 2 4 2" xfId="5001"/>
    <cellStyle name="Output 4 2 4 20" xfId="33670"/>
    <cellStyle name="Output 4 2 4 21" xfId="35111"/>
    <cellStyle name="Output 4 2 4 22" xfId="36541"/>
    <cellStyle name="Output 4 2 4 23" xfId="37971"/>
    <cellStyle name="Output 4 2 4 24" xfId="39395"/>
    <cellStyle name="Output 4 2 4 25" xfId="40886"/>
    <cellStyle name="Output 4 2 4 26" xfId="42323"/>
    <cellStyle name="Output 4 2 4 27" xfId="43745"/>
    <cellStyle name="Output 4 2 4 28" xfId="45158"/>
    <cellStyle name="Output 4 2 4 29" xfId="46566"/>
    <cellStyle name="Output 4 2 4 3" xfId="8481"/>
    <cellStyle name="Output 4 2 4 30" xfId="47972"/>
    <cellStyle name="Output 4 2 4 31" xfId="49410"/>
    <cellStyle name="Output 4 2 4 32" xfId="50842"/>
    <cellStyle name="Output 4 2 4 33" xfId="52232"/>
    <cellStyle name="Output 4 2 4 34" xfId="53613"/>
    <cellStyle name="Output 4 2 4 35" xfId="55024"/>
    <cellStyle name="Output 4 2 4 36" xfId="56396"/>
    <cellStyle name="Output 4 2 4 37" xfId="57794"/>
    <cellStyle name="Output 4 2 4 38" xfId="59847"/>
    <cellStyle name="Output 4 2 4 4" xfId="9938"/>
    <cellStyle name="Output 4 2 4 5" xfId="11427"/>
    <cellStyle name="Output 4 2 4 6" xfId="12878"/>
    <cellStyle name="Output 4 2 4 7" xfId="14411"/>
    <cellStyle name="Output 4 2 4 8" xfId="15869"/>
    <cellStyle name="Output 4 2 4 9" xfId="17324"/>
    <cellStyle name="Output 4 2 5" xfId="3163"/>
    <cellStyle name="Output 4 2 5 10" xfId="18495"/>
    <cellStyle name="Output 4 2 5 11" xfId="20025"/>
    <cellStyle name="Output 4 2 5 12" xfId="21468"/>
    <cellStyle name="Output 4 2 5 13" xfId="22990"/>
    <cellStyle name="Output 4 2 5 14" xfId="24467"/>
    <cellStyle name="Output 4 2 5 15" xfId="25912"/>
    <cellStyle name="Output 4 2 5 16" xfId="27417"/>
    <cellStyle name="Output 4 2 5 17" xfId="28928"/>
    <cellStyle name="Output 4 2 5 18" xfId="30359"/>
    <cellStyle name="Output 4 2 5 19" xfId="31867"/>
    <cellStyle name="Output 4 2 5 2" xfId="4657"/>
    <cellStyle name="Output 4 2 5 20" xfId="33320"/>
    <cellStyle name="Output 4 2 5 21" xfId="34760"/>
    <cellStyle name="Output 4 2 5 22" xfId="36191"/>
    <cellStyle name="Output 4 2 5 23" xfId="37625"/>
    <cellStyle name="Output 4 2 5 24" xfId="39045"/>
    <cellStyle name="Output 4 2 5 25" xfId="40540"/>
    <cellStyle name="Output 4 2 5 26" xfId="41974"/>
    <cellStyle name="Output 4 2 5 27" xfId="43396"/>
    <cellStyle name="Output 4 2 5 28" xfId="44812"/>
    <cellStyle name="Output 4 2 5 29" xfId="46222"/>
    <cellStyle name="Output 4 2 5 3" xfId="8128"/>
    <cellStyle name="Output 4 2 5 30" xfId="47626"/>
    <cellStyle name="Output 4 2 5 31" xfId="49067"/>
    <cellStyle name="Output 4 2 5 32" xfId="50498"/>
    <cellStyle name="Output 4 2 5 33" xfId="51888"/>
    <cellStyle name="Output 4 2 5 34" xfId="53270"/>
    <cellStyle name="Output 4 2 5 35" xfId="54680"/>
    <cellStyle name="Output 4 2 5 36" xfId="56053"/>
    <cellStyle name="Output 4 2 5 37" xfId="57452"/>
    <cellStyle name="Output 4 2 5 4" xfId="9584"/>
    <cellStyle name="Output 4 2 5 5" xfId="11077"/>
    <cellStyle name="Output 4 2 5 6" xfId="12527"/>
    <cellStyle name="Output 4 2 5 7" xfId="14059"/>
    <cellStyle name="Output 4 2 5 8" xfId="15519"/>
    <cellStyle name="Output 4 2 5 9" xfId="16971"/>
    <cellStyle name="Output 4 2 6" xfId="3305"/>
    <cellStyle name="Output 4 2 6 10" xfId="18636"/>
    <cellStyle name="Output 4 2 6 11" xfId="20166"/>
    <cellStyle name="Output 4 2 6 12" xfId="21607"/>
    <cellStyle name="Output 4 2 6 13" xfId="23131"/>
    <cellStyle name="Output 4 2 6 14" xfId="24607"/>
    <cellStyle name="Output 4 2 6 15" xfId="26052"/>
    <cellStyle name="Output 4 2 6 16" xfId="27558"/>
    <cellStyle name="Output 4 2 6 17" xfId="29068"/>
    <cellStyle name="Output 4 2 6 18" xfId="30499"/>
    <cellStyle name="Output 4 2 6 19" xfId="32007"/>
    <cellStyle name="Output 4 2 6 2" xfId="4793"/>
    <cellStyle name="Output 4 2 6 20" xfId="33459"/>
    <cellStyle name="Output 4 2 6 21" xfId="34900"/>
    <cellStyle name="Output 4 2 6 22" xfId="36331"/>
    <cellStyle name="Output 4 2 6 23" xfId="37764"/>
    <cellStyle name="Output 4 2 6 24" xfId="39185"/>
    <cellStyle name="Output 4 2 6 25" xfId="40678"/>
    <cellStyle name="Output 4 2 6 26" xfId="42113"/>
    <cellStyle name="Output 4 2 6 27" xfId="43536"/>
    <cellStyle name="Output 4 2 6 28" xfId="44949"/>
    <cellStyle name="Output 4 2 6 29" xfId="46360"/>
    <cellStyle name="Output 4 2 6 3" xfId="8269"/>
    <cellStyle name="Output 4 2 6 30" xfId="47762"/>
    <cellStyle name="Output 4 2 6 31" xfId="49204"/>
    <cellStyle name="Output 4 2 6 32" xfId="50635"/>
    <cellStyle name="Output 4 2 6 33" xfId="52025"/>
    <cellStyle name="Output 4 2 6 34" xfId="53406"/>
    <cellStyle name="Output 4 2 6 35" xfId="54817"/>
    <cellStyle name="Output 4 2 6 36" xfId="56189"/>
    <cellStyle name="Output 4 2 6 37" xfId="57588"/>
    <cellStyle name="Output 4 2 6 4" xfId="9726"/>
    <cellStyle name="Output 4 2 6 5" xfId="11217"/>
    <cellStyle name="Output 4 2 6 6" xfId="12666"/>
    <cellStyle name="Output 4 2 6 7" xfId="14200"/>
    <cellStyle name="Output 4 2 6 8" xfId="15659"/>
    <cellStyle name="Output 4 2 6 9" xfId="17113"/>
    <cellStyle name="Output 4 2 7" xfId="3462"/>
    <cellStyle name="Output 4 2 7 10" xfId="18792"/>
    <cellStyle name="Output 4 2 7 11" xfId="20322"/>
    <cellStyle name="Output 4 2 7 12" xfId="21760"/>
    <cellStyle name="Output 4 2 7 13" xfId="23287"/>
    <cellStyle name="Output 4 2 7 14" xfId="24762"/>
    <cellStyle name="Output 4 2 7 15" xfId="26206"/>
    <cellStyle name="Output 4 2 7 16" xfId="27714"/>
    <cellStyle name="Output 4 2 7 17" xfId="29221"/>
    <cellStyle name="Output 4 2 7 18" xfId="30654"/>
    <cellStyle name="Output 4 2 7 19" xfId="32163"/>
    <cellStyle name="Output 4 2 7 2" xfId="4946"/>
    <cellStyle name="Output 4 2 7 20" xfId="33615"/>
    <cellStyle name="Output 4 2 7 21" xfId="35056"/>
    <cellStyle name="Output 4 2 7 22" xfId="36486"/>
    <cellStyle name="Output 4 2 7 23" xfId="37916"/>
    <cellStyle name="Output 4 2 7 24" xfId="39340"/>
    <cellStyle name="Output 4 2 7 25" xfId="40831"/>
    <cellStyle name="Output 4 2 7 26" xfId="42268"/>
    <cellStyle name="Output 4 2 7 27" xfId="43690"/>
    <cellStyle name="Output 4 2 7 28" xfId="45103"/>
    <cellStyle name="Output 4 2 7 29" xfId="46511"/>
    <cellStyle name="Output 4 2 7 3" xfId="8426"/>
    <cellStyle name="Output 4 2 7 30" xfId="47917"/>
    <cellStyle name="Output 4 2 7 31" xfId="49355"/>
    <cellStyle name="Output 4 2 7 32" xfId="50787"/>
    <cellStyle name="Output 4 2 7 33" xfId="52177"/>
    <cellStyle name="Output 4 2 7 34" xfId="53558"/>
    <cellStyle name="Output 4 2 7 35" xfId="54969"/>
    <cellStyle name="Output 4 2 7 36" xfId="56341"/>
    <cellStyle name="Output 4 2 7 37" xfId="57739"/>
    <cellStyle name="Output 4 2 7 4" xfId="9883"/>
    <cellStyle name="Output 4 2 7 5" xfId="11372"/>
    <cellStyle name="Output 4 2 7 6" xfId="12823"/>
    <cellStyle name="Output 4 2 7 7" xfId="14356"/>
    <cellStyle name="Output 4 2 7 8" xfId="15814"/>
    <cellStyle name="Output 4 2 7 9" xfId="17269"/>
    <cellStyle name="Output 4 2 8" xfId="3189"/>
    <cellStyle name="Output 4 2 8 10" xfId="18521"/>
    <cellStyle name="Output 4 2 8 11" xfId="20051"/>
    <cellStyle name="Output 4 2 8 12" xfId="21494"/>
    <cellStyle name="Output 4 2 8 13" xfId="23016"/>
    <cellStyle name="Output 4 2 8 14" xfId="24493"/>
    <cellStyle name="Output 4 2 8 15" xfId="25938"/>
    <cellStyle name="Output 4 2 8 16" xfId="27443"/>
    <cellStyle name="Output 4 2 8 17" xfId="28954"/>
    <cellStyle name="Output 4 2 8 18" xfId="30385"/>
    <cellStyle name="Output 4 2 8 19" xfId="31893"/>
    <cellStyle name="Output 4 2 8 2" xfId="4683"/>
    <cellStyle name="Output 4 2 8 20" xfId="33346"/>
    <cellStyle name="Output 4 2 8 21" xfId="34786"/>
    <cellStyle name="Output 4 2 8 22" xfId="36217"/>
    <cellStyle name="Output 4 2 8 23" xfId="37651"/>
    <cellStyle name="Output 4 2 8 24" xfId="39071"/>
    <cellStyle name="Output 4 2 8 25" xfId="40566"/>
    <cellStyle name="Output 4 2 8 26" xfId="42000"/>
    <cellStyle name="Output 4 2 8 27" xfId="43422"/>
    <cellStyle name="Output 4 2 8 28" xfId="44838"/>
    <cellStyle name="Output 4 2 8 29" xfId="46248"/>
    <cellStyle name="Output 4 2 8 3" xfId="8154"/>
    <cellStyle name="Output 4 2 8 30" xfId="47652"/>
    <cellStyle name="Output 4 2 8 31" xfId="49093"/>
    <cellStyle name="Output 4 2 8 32" xfId="50524"/>
    <cellStyle name="Output 4 2 8 33" xfId="51914"/>
    <cellStyle name="Output 4 2 8 34" xfId="53296"/>
    <cellStyle name="Output 4 2 8 35" xfId="54706"/>
    <cellStyle name="Output 4 2 8 36" xfId="56079"/>
    <cellStyle name="Output 4 2 8 37" xfId="57478"/>
    <cellStyle name="Output 4 2 8 4" xfId="9610"/>
    <cellStyle name="Output 4 2 8 5" xfId="11103"/>
    <cellStyle name="Output 4 2 8 6" xfId="12553"/>
    <cellStyle name="Output 4 2 8 7" xfId="14085"/>
    <cellStyle name="Output 4 2 8 8" xfId="15545"/>
    <cellStyle name="Output 4 2 8 9" xfId="16997"/>
    <cellStyle name="Output 4 2 9" xfId="3266"/>
    <cellStyle name="Output 4 2 9 10" xfId="18597"/>
    <cellStyle name="Output 4 2 9 11" xfId="20127"/>
    <cellStyle name="Output 4 2 9 12" xfId="21568"/>
    <cellStyle name="Output 4 2 9 13" xfId="23092"/>
    <cellStyle name="Output 4 2 9 14" xfId="24568"/>
    <cellStyle name="Output 4 2 9 15" xfId="26013"/>
    <cellStyle name="Output 4 2 9 16" xfId="27519"/>
    <cellStyle name="Output 4 2 9 17" xfId="29029"/>
    <cellStyle name="Output 4 2 9 18" xfId="30460"/>
    <cellStyle name="Output 4 2 9 19" xfId="31968"/>
    <cellStyle name="Output 4 2 9 2" xfId="4754"/>
    <cellStyle name="Output 4 2 9 20" xfId="33420"/>
    <cellStyle name="Output 4 2 9 21" xfId="34861"/>
    <cellStyle name="Output 4 2 9 22" xfId="36292"/>
    <cellStyle name="Output 4 2 9 23" xfId="37725"/>
    <cellStyle name="Output 4 2 9 24" xfId="39146"/>
    <cellStyle name="Output 4 2 9 25" xfId="40639"/>
    <cellStyle name="Output 4 2 9 26" xfId="42074"/>
    <cellStyle name="Output 4 2 9 27" xfId="43497"/>
    <cellStyle name="Output 4 2 9 28" xfId="44910"/>
    <cellStyle name="Output 4 2 9 29" xfId="46321"/>
    <cellStyle name="Output 4 2 9 3" xfId="8230"/>
    <cellStyle name="Output 4 2 9 30" xfId="47723"/>
    <cellStyle name="Output 4 2 9 31" xfId="49165"/>
    <cellStyle name="Output 4 2 9 32" xfId="50596"/>
    <cellStyle name="Output 4 2 9 33" xfId="51986"/>
    <cellStyle name="Output 4 2 9 34" xfId="53367"/>
    <cellStyle name="Output 4 2 9 35" xfId="54778"/>
    <cellStyle name="Output 4 2 9 36" xfId="56150"/>
    <cellStyle name="Output 4 2 9 37" xfId="57549"/>
    <cellStyle name="Output 4 2 9 4" xfId="9687"/>
    <cellStyle name="Output 4 2 9 5" xfId="11178"/>
    <cellStyle name="Output 4 2 9 6" xfId="12627"/>
    <cellStyle name="Output 4 2 9 7" xfId="14161"/>
    <cellStyle name="Output 4 2 9 8" xfId="15620"/>
    <cellStyle name="Output 4 2 9 9" xfId="17074"/>
    <cellStyle name="Output 4 20" xfId="28598"/>
    <cellStyle name="Output 4 21" xfId="9254"/>
    <cellStyle name="Output 4 22" xfId="5782"/>
    <cellStyle name="Output 4 23" xfId="47541"/>
    <cellStyle name="Output 4 24" xfId="54350"/>
    <cellStyle name="Output 4 25" xfId="58554"/>
    <cellStyle name="Output 4 3" xfId="2276"/>
    <cellStyle name="Output 4 3 10" xfId="2745"/>
    <cellStyle name="Output 4 3 11" xfId="4279"/>
    <cellStyle name="Output 4 3 12" xfId="6290"/>
    <cellStyle name="Output 4 3 13" xfId="6506"/>
    <cellStyle name="Output 4 3 14" xfId="9534"/>
    <cellStyle name="Output 4 3 15" xfId="7513"/>
    <cellStyle name="Output 4 3 16" xfId="24080"/>
    <cellStyle name="Output 4 3 17" xfId="24062"/>
    <cellStyle name="Output 4 3 18" xfId="34434"/>
    <cellStyle name="Output 4 3 19" xfId="40683"/>
    <cellStyle name="Output 4 3 2" xfId="3594"/>
    <cellStyle name="Output 4 3 2 10" xfId="18924"/>
    <cellStyle name="Output 4 3 2 11" xfId="20453"/>
    <cellStyle name="Output 4 3 2 12" xfId="21891"/>
    <cellStyle name="Output 4 3 2 13" xfId="23417"/>
    <cellStyle name="Output 4 3 2 14" xfId="24892"/>
    <cellStyle name="Output 4 3 2 15" xfId="26336"/>
    <cellStyle name="Output 4 3 2 16" xfId="27845"/>
    <cellStyle name="Output 4 3 2 17" xfId="29350"/>
    <cellStyle name="Output 4 3 2 18" xfId="30785"/>
    <cellStyle name="Output 4 3 2 19" xfId="32292"/>
    <cellStyle name="Output 4 3 2 2" xfId="5073"/>
    <cellStyle name="Output 4 3 2 20" xfId="33745"/>
    <cellStyle name="Output 4 3 2 21" xfId="35187"/>
    <cellStyle name="Output 4 3 2 22" xfId="36616"/>
    <cellStyle name="Output 4 3 2 23" xfId="38047"/>
    <cellStyle name="Output 4 3 2 24" xfId="39470"/>
    <cellStyle name="Output 4 3 2 25" xfId="40958"/>
    <cellStyle name="Output 4 3 2 26" xfId="42397"/>
    <cellStyle name="Output 4 3 2 27" xfId="43820"/>
    <cellStyle name="Output 4 3 2 28" xfId="45232"/>
    <cellStyle name="Output 4 3 2 29" xfId="46639"/>
    <cellStyle name="Output 4 3 2 3" xfId="8558"/>
    <cellStyle name="Output 4 3 2 30" xfId="48044"/>
    <cellStyle name="Output 4 3 2 31" xfId="49482"/>
    <cellStyle name="Output 4 3 2 32" xfId="50914"/>
    <cellStyle name="Output 4 3 2 33" xfId="52304"/>
    <cellStyle name="Output 4 3 2 34" xfId="53686"/>
    <cellStyle name="Output 4 3 2 35" xfId="55096"/>
    <cellStyle name="Output 4 3 2 36" xfId="56468"/>
    <cellStyle name="Output 4 3 2 37" xfId="57865"/>
    <cellStyle name="Output 4 3 2 38" xfId="60098"/>
    <cellStyle name="Output 4 3 2 4" xfId="10013"/>
    <cellStyle name="Output 4 3 2 5" xfId="11503"/>
    <cellStyle name="Output 4 3 2 6" xfId="12954"/>
    <cellStyle name="Output 4 3 2 7" xfId="14487"/>
    <cellStyle name="Output 4 3 2 8" xfId="15944"/>
    <cellStyle name="Output 4 3 2 9" xfId="17400"/>
    <cellStyle name="Output 4 3 20" xfId="7674"/>
    <cellStyle name="Output 4 3 21" xfId="26987"/>
    <cellStyle name="Output 4 3 22" xfId="58671"/>
    <cellStyle name="Output 4 3 3" xfId="3697"/>
    <cellStyle name="Output 4 3 3 10" xfId="19027"/>
    <cellStyle name="Output 4 3 3 11" xfId="20556"/>
    <cellStyle name="Output 4 3 3 12" xfId="21993"/>
    <cellStyle name="Output 4 3 3 13" xfId="23519"/>
    <cellStyle name="Output 4 3 3 14" xfId="24995"/>
    <cellStyle name="Output 4 3 3 15" xfId="26438"/>
    <cellStyle name="Output 4 3 3 16" xfId="27947"/>
    <cellStyle name="Output 4 3 3 17" xfId="29452"/>
    <cellStyle name="Output 4 3 3 18" xfId="30888"/>
    <cellStyle name="Output 4 3 3 19" xfId="32394"/>
    <cellStyle name="Output 4 3 3 2" xfId="5175"/>
    <cellStyle name="Output 4 3 3 20" xfId="33846"/>
    <cellStyle name="Output 4 3 3 21" xfId="35289"/>
    <cellStyle name="Output 4 3 3 22" xfId="36719"/>
    <cellStyle name="Output 4 3 3 23" xfId="38149"/>
    <cellStyle name="Output 4 3 3 24" xfId="39572"/>
    <cellStyle name="Output 4 3 3 25" xfId="41059"/>
    <cellStyle name="Output 4 3 3 26" xfId="42498"/>
    <cellStyle name="Output 4 3 3 27" xfId="43922"/>
    <cellStyle name="Output 4 3 3 28" xfId="45334"/>
    <cellStyle name="Output 4 3 3 29" xfId="46739"/>
    <cellStyle name="Output 4 3 3 3" xfId="8661"/>
    <cellStyle name="Output 4 3 3 30" xfId="48146"/>
    <cellStyle name="Output 4 3 3 31" xfId="49582"/>
    <cellStyle name="Output 4 3 3 32" xfId="51015"/>
    <cellStyle name="Output 4 3 3 33" xfId="52404"/>
    <cellStyle name="Output 4 3 3 34" xfId="53787"/>
    <cellStyle name="Output 4 3 3 35" xfId="55196"/>
    <cellStyle name="Output 4 3 3 36" xfId="56569"/>
    <cellStyle name="Output 4 3 3 37" xfId="57965"/>
    <cellStyle name="Output 4 3 3 4" xfId="10116"/>
    <cellStyle name="Output 4 3 3 5" xfId="11606"/>
    <cellStyle name="Output 4 3 3 6" xfId="13056"/>
    <cellStyle name="Output 4 3 3 7" xfId="14589"/>
    <cellStyle name="Output 4 3 3 8" xfId="16047"/>
    <cellStyle name="Output 4 3 3 9" xfId="17502"/>
    <cellStyle name="Output 4 3 4" xfId="3787"/>
    <cellStyle name="Output 4 3 4 10" xfId="19117"/>
    <cellStyle name="Output 4 3 4 11" xfId="20646"/>
    <cellStyle name="Output 4 3 4 12" xfId="22083"/>
    <cellStyle name="Output 4 3 4 13" xfId="23609"/>
    <cellStyle name="Output 4 3 4 14" xfId="25085"/>
    <cellStyle name="Output 4 3 4 15" xfId="26528"/>
    <cellStyle name="Output 4 3 4 16" xfId="28037"/>
    <cellStyle name="Output 4 3 4 17" xfId="29542"/>
    <cellStyle name="Output 4 3 4 18" xfId="30978"/>
    <cellStyle name="Output 4 3 4 19" xfId="32484"/>
    <cellStyle name="Output 4 3 4 2" xfId="5265"/>
    <cellStyle name="Output 4 3 4 20" xfId="33936"/>
    <cellStyle name="Output 4 3 4 21" xfId="35378"/>
    <cellStyle name="Output 4 3 4 22" xfId="36809"/>
    <cellStyle name="Output 4 3 4 23" xfId="38238"/>
    <cellStyle name="Output 4 3 4 24" xfId="39662"/>
    <cellStyle name="Output 4 3 4 25" xfId="41148"/>
    <cellStyle name="Output 4 3 4 26" xfId="42588"/>
    <cellStyle name="Output 4 3 4 27" xfId="44011"/>
    <cellStyle name="Output 4 3 4 28" xfId="45424"/>
    <cellStyle name="Output 4 3 4 29" xfId="46828"/>
    <cellStyle name="Output 4 3 4 3" xfId="8750"/>
    <cellStyle name="Output 4 3 4 30" xfId="48236"/>
    <cellStyle name="Output 4 3 4 31" xfId="49672"/>
    <cellStyle name="Output 4 3 4 32" xfId="51105"/>
    <cellStyle name="Output 4 3 4 33" xfId="52493"/>
    <cellStyle name="Output 4 3 4 34" xfId="53877"/>
    <cellStyle name="Output 4 3 4 35" xfId="55285"/>
    <cellStyle name="Output 4 3 4 36" xfId="56659"/>
    <cellStyle name="Output 4 3 4 37" xfId="58054"/>
    <cellStyle name="Output 4 3 4 4" xfId="10206"/>
    <cellStyle name="Output 4 3 4 5" xfId="11696"/>
    <cellStyle name="Output 4 3 4 6" xfId="13146"/>
    <cellStyle name="Output 4 3 4 7" xfId="14678"/>
    <cellStyle name="Output 4 3 4 8" xfId="16137"/>
    <cellStyle name="Output 4 3 4 9" xfId="17592"/>
    <cellStyle name="Output 4 3 5" xfId="3867"/>
    <cellStyle name="Output 4 3 5 10" xfId="19196"/>
    <cellStyle name="Output 4 3 5 11" xfId="20726"/>
    <cellStyle name="Output 4 3 5 12" xfId="22162"/>
    <cellStyle name="Output 4 3 5 13" xfId="23688"/>
    <cellStyle name="Output 4 3 5 14" xfId="25164"/>
    <cellStyle name="Output 4 3 5 15" xfId="26607"/>
    <cellStyle name="Output 4 3 5 16" xfId="28117"/>
    <cellStyle name="Output 4 3 5 17" xfId="29622"/>
    <cellStyle name="Output 4 3 5 18" xfId="31058"/>
    <cellStyle name="Output 4 3 5 19" xfId="32564"/>
    <cellStyle name="Output 4 3 5 2" xfId="5343"/>
    <cellStyle name="Output 4 3 5 20" xfId="34016"/>
    <cellStyle name="Output 4 3 5 21" xfId="35458"/>
    <cellStyle name="Output 4 3 5 22" xfId="36887"/>
    <cellStyle name="Output 4 3 5 23" xfId="38317"/>
    <cellStyle name="Output 4 3 5 24" xfId="39742"/>
    <cellStyle name="Output 4 3 5 25" xfId="41227"/>
    <cellStyle name="Output 4 3 5 26" xfId="42667"/>
    <cellStyle name="Output 4 3 5 27" xfId="44090"/>
    <cellStyle name="Output 4 3 5 28" xfId="45503"/>
    <cellStyle name="Output 4 3 5 29" xfId="46906"/>
    <cellStyle name="Output 4 3 5 3" xfId="8830"/>
    <cellStyle name="Output 4 3 5 30" xfId="48316"/>
    <cellStyle name="Output 4 3 5 31" xfId="49750"/>
    <cellStyle name="Output 4 3 5 32" xfId="51183"/>
    <cellStyle name="Output 4 3 5 33" xfId="52571"/>
    <cellStyle name="Output 4 3 5 34" xfId="53955"/>
    <cellStyle name="Output 4 3 5 35" xfId="55363"/>
    <cellStyle name="Output 4 3 5 36" xfId="56737"/>
    <cellStyle name="Output 4 3 5 37" xfId="58132"/>
    <cellStyle name="Output 4 3 5 4" xfId="10285"/>
    <cellStyle name="Output 4 3 5 5" xfId="11776"/>
    <cellStyle name="Output 4 3 5 6" xfId="13226"/>
    <cellStyle name="Output 4 3 5 7" xfId="14758"/>
    <cellStyle name="Output 4 3 5 8" xfId="16217"/>
    <cellStyle name="Output 4 3 5 9" xfId="17672"/>
    <cellStyle name="Output 4 3 6" xfId="3946"/>
    <cellStyle name="Output 4 3 6 10" xfId="19274"/>
    <cellStyle name="Output 4 3 6 11" xfId="20804"/>
    <cellStyle name="Output 4 3 6 12" xfId="22240"/>
    <cellStyle name="Output 4 3 6 13" xfId="23766"/>
    <cellStyle name="Output 4 3 6 14" xfId="25243"/>
    <cellStyle name="Output 4 3 6 15" xfId="26685"/>
    <cellStyle name="Output 4 3 6 16" xfId="28195"/>
    <cellStyle name="Output 4 3 6 17" xfId="29700"/>
    <cellStyle name="Output 4 3 6 18" xfId="31137"/>
    <cellStyle name="Output 4 3 6 19" xfId="32643"/>
    <cellStyle name="Output 4 3 6 2" xfId="5420"/>
    <cellStyle name="Output 4 3 6 20" xfId="34095"/>
    <cellStyle name="Output 4 3 6 21" xfId="35536"/>
    <cellStyle name="Output 4 3 6 22" xfId="36965"/>
    <cellStyle name="Output 4 3 6 23" xfId="38396"/>
    <cellStyle name="Output 4 3 6 24" xfId="39821"/>
    <cellStyle name="Output 4 3 6 25" xfId="41304"/>
    <cellStyle name="Output 4 3 6 26" xfId="42745"/>
    <cellStyle name="Output 4 3 6 27" xfId="44168"/>
    <cellStyle name="Output 4 3 6 28" xfId="45580"/>
    <cellStyle name="Output 4 3 6 29" xfId="46985"/>
    <cellStyle name="Output 4 3 6 3" xfId="8909"/>
    <cellStyle name="Output 4 3 6 30" xfId="48393"/>
    <cellStyle name="Output 4 3 6 31" xfId="49827"/>
    <cellStyle name="Output 4 3 6 32" xfId="51261"/>
    <cellStyle name="Output 4 3 6 33" xfId="52648"/>
    <cellStyle name="Output 4 3 6 34" xfId="54032"/>
    <cellStyle name="Output 4 3 6 35" xfId="55440"/>
    <cellStyle name="Output 4 3 6 36" xfId="56814"/>
    <cellStyle name="Output 4 3 6 37" xfId="58209"/>
    <cellStyle name="Output 4 3 6 4" xfId="10362"/>
    <cellStyle name="Output 4 3 6 5" xfId="11855"/>
    <cellStyle name="Output 4 3 6 6" xfId="13303"/>
    <cellStyle name="Output 4 3 6 7" xfId="14837"/>
    <cellStyle name="Output 4 3 6 8" xfId="16295"/>
    <cellStyle name="Output 4 3 6 9" xfId="17749"/>
    <cellStyle name="Output 4 3 7" xfId="4027"/>
    <cellStyle name="Output 4 3 7 10" xfId="19355"/>
    <cellStyle name="Output 4 3 7 11" xfId="20885"/>
    <cellStyle name="Output 4 3 7 12" xfId="22321"/>
    <cellStyle name="Output 4 3 7 13" xfId="23847"/>
    <cellStyle name="Output 4 3 7 14" xfId="25324"/>
    <cellStyle name="Output 4 3 7 15" xfId="26766"/>
    <cellStyle name="Output 4 3 7 16" xfId="28276"/>
    <cellStyle name="Output 4 3 7 17" xfId="29781"/>
    <cellStyle name="Output 4 3 7 18" xfId="31218"/>
    <cellStyle name="Output 4 3 7 19" xfId="32724"/>
    <cellStyle name="Output 4 3 7 2" xfId="5501"/>
    <cellStyle name="Output 4 3 7 20" xfId="34176"/>
    <cellStyle name="Output 4 3 7 21" xfId="35617"/>
    <cellStyle name="Output 4 3 7 22" xfId="37046"/>
    <cellStyle name="Output 4 3 7 23" xfId="38477"/>
    <cellStyle name="Output 4 3 7 24" xfId="39902"/>
    <cellStyle name="Output 4 3 7 25" xfId="41385"/>
    <cellStyle name="Output 4 3 7 26" xfId="42826"/>
    <cellStyle name="Output 4 3 7 27" xfId="44249"/>
    <cellStyle name="Output 4 3 7 28" xfId="45661"/>
    <cellStyle name="Output 4 3 7 29" xfId="47066"/>
    <cellStyle name="Output 4 3 7 3" xfId="8990"/>
    <cellStyle name="Output 4 3 7 30" xfId="48474"/>
    <cellStyle name="Output 4 3 7 31" xfId="49908"/>
    <cellStyle name="Output 4 3 7 32" xfId="51342"/>
    <cellStyle name="Output 4 3 7 33" xfId="52729"/>
    <cellStyle name="Output 4 3 7 34" xfId="54113"/>
    <cellStyle name="Output 4 3 7 35" xfId="55521"/>
    <cellStyle name="Output 4 3 7 36" xfId="56895"/>
    <cellStyle name="Output 4 3 7 37" xfId="58290"/>
    <cellStyle name="Output 4 3 7 4" xfId="10443"/>
    <cellStyle name="Output 4 3 7 5" xfId="11936"/>
    <cellStyle name="Output 4 3 7 6" xfId="13384"/>
    <cellStyle name="Output 4 3 7 7" xfId="14918"/>
    <cellStyle name="Output 4 3 7 8" xfId="16376"/>
    <cellStyle name="Output 4 3 7 9" xfId="17830"/>
    <cellStyle name="Output 4 3 8" xfId="4113"/>
    <cellStyle name="Output 4 3 8 10" xfId="19441"/>
    <cellStyle name="Output 4 3 8 11" xfId="20971"/>
    <cellStyle name="Output 4 3 8 12" xfId="22407"/>
    <cellStyle name="Output 4 3 8 13" xfId="23933"/>
    <cellStyle name="Output 4 3 8 14" xfId="25410"/>
    <cellStyle name="Output 4 3 8 15" xfId="26852"/>
    <cellStyle name="Output 4 3 8 16" xfId="28362"/>
    <cellStyle name="Output 4 3 8 17" xfId="29867"/>
    <cellStyle name="Output 4 3 8 18" xfId="31304"/>
    <cellStyle name="Output 4 3 8 19" xfId="32810"/>
    <cellStyle name="Output 4 3 8 2" xfId="5587"/>
    <cellStyle name="Output 4 3 8 20" xfId="34262"/>
    <cellStyle name="Output 4 3 8 21" xfId="35703"/>
    <cellStyle name="Output 4 3 8 22" xfId="37132"/>
    <cellStyle name="Output 4 3 8 23" xfId="38563"/>
    <cellStyle name="Output 4 3 8 24" xfId="39988"/>
    <cellStyle name="Output 4 3 8 25" xfId="41471"/>
    <cellStyle name="Output 4 3 8 26" xfId="42912"/>
    <cellStyle name="Output 4 3 8 27" xfId="44335"/>
    <cellStyle name="Output 4 3 8 28" xfId="45747"/>
    <cellStyle name="Output 4 3 8 29" xfId="47152"/>
    <cellStyle name="Output 4 3 8 3" xfId="9076"/>
    <cellStyle name="Output 4 3 8 30" xfId="48560"/>
    <cellStyle name="Output 4 3 8 31" xfId="49994"/>
    <cellStyle name="Output 4 3 8 32" xfId="51428"/>
    <cellStyle name="Output 4 3 8 33" xfId="52815"/>
    <cellStyle name="Output 4 3 8 34" xfId="54199"/>
    <cellStyle name="Output 4 3 8 35" xfId="55607"/>
    <cellStyle name="Output 4 3 8 36" xfId="56981"/>
    <cellStyle name="Output 4 3 8 37" xfId="58376"/>
    <cellStyle name="Output 4 3 8 4" xfId="10529"/>
    <cellStyle name="Output 4 3 8 5" xfId="12022"/>
    <cellStyle name="Output 4 3 8 6" xfId="13470"/>
    <cellStyle name="Output 4 3 8 7" xfId="15004"/>
    <cellStyle name="Output 4 3 8 8" xfId="16462"/>
    <cellStyle name="Output 4 3 8 9" xfId="17916"/>
    <cellStyle name="Output 4 3 9" xfId="4180"/>
    <cellStyle name="Output 4 3 9 10" xfId="19508"/>
    <cellStyle name="Output 4 3 9 11" xfId="21038"/>
    <cellStyle name="Output 4 3 9 12" xfId="22474"/>
    <cellStyle name="Output 4 3 9 13" xfId="24000"/>
    <cellStyle name="Output 4 3 9 14" xfId="25477"/>
    <cellStyle name="Output 4 3 9 15" xfId="26919"/>
    <cellStyle name="Output 4 3 9 16" xfId="28429"/>
    <cellStyle name="Output 4 3 9 17" xfId="29934"/>
    <cellStyle name="Output 4 3 9 18" xfId="31371"/>
    <cellStyle name="Output 4 3 9 19" xfId="32877"/>
    <cellStyle name="Output 4 3 9 2" xfId="5654"/>
    <cellStyle name="Output 4 3 9 20" xfId="34329"/>
    <cellStyle name="Output 4 3 9 21" xfId="35770"/>
    <cellStyle name="Output 4 3 9 22" xfId="37199"/>
    <cellStyle name="Output 4 3 9 23" xfId="38630"/>
    <cellStyle name="Output 4 3 9 24" xfId="40055"/>
    <cellStyle name="Output 4 3 9 25" xfId="41538"/>
    <cellStyle name="Output 4 3 9 26" xfId="42979"/>
    <cellStyle name="Output 4 3 9 27" xfId="44402"/>
    <cellStyle name="Output 4 3 9 28" xfId="45814"/>
    <cellStyle name="Output 4 3 9 29" xfId="47219"/>
    <cellStyle name="Output 4 3 9 3" xfId="9143"/>
    <cellStyle name="Output 4 3 9 30" xfId="48627"/>
    <cellStyle name="Output 4 3 9 31" xfId="50061"/>
    <cellStyle name="Output 4 3 9 32" xfId="51495"/>
    <cellStyle name="Output 4 3 9 33" xfId="52882"/>
    <cellStyle name="Output 4 3 9 34" xfId="54266"/>
    <cellStyle name="Output 4 3 9 35" xfId="55674"/>
    <cellStyle name="Output 4 3 9 36" xfId="57048"/>
    <cellStyle name="Output 4 3 9 37" xfId="58443"/>
    <cellStyle name="Output 4 3 9 4" xfId="10596"/>
    <cellStyle name="Output 4 3 9 5" xfId="12089"/>
    <cellStyle name="Output 4 3 9 6" xfId="13537"/>
    <cellStyle name="Output 4 3 9 7" xfId="15071"/>
    <cellStyle name="Output 4 3 9 8" xfId="16529"/>
    <cellStyle name="Output 4 3 9 9" xfId="17983"/>
    <cellStyle name="Output 4 4" xfId="2302"/>
    <cellStyle name="Output 4 4 10" xfId="2765"/>
    <cellStyle name="Output 4 4 11" xfId="4299"/>
    <cellStyle name="Output 4 4 12" xfId="5933"/>
    <cellStyle name="Output 4 4 13" xfId="7710"/>
    <cellStyle name="Output 4 4 14" xfId="6764"/>
    <cellStyle name="Output 4 4 15" xfId="5844"/>
    <cellStyle name="Output 4 4 16" xfId="5838"/>
    <cellStyle name="Output 4 4 17" xfId="6248"/>
    <cellStyle name="Output 4 4 18" xfId="6680"/>
    <cellStyle name="Output 4 4 19" xfId="22905"/>
    <cellStyle name="Output 4 4 2" xfId="3616"/>
    <cellStyle name="Output 4 4 2 10" xfId="18946"/>
    <cellStyle name="Output 4 4 2 11" xfId="20475"/>
    <cellStyle name="Output 4 4 2 12" xfId="21913"/>
    <cellStyle name="Output 4 4 2 13" xfId="23439"/>
    <cellStyle name="Output 4 4 2 14" xfId="24914"/>
    <cellStyle name="Output 4 4 2 15" xfId="26358"/>
    <cellStyle name="Output 4 4 2 16" xfId="27867"/>
    <cellStyle name="Output 4 4 2 17" xfId="29372"/>
    <cellStyle name="Output 4 4 2 18" xfId="30807"/>
    <cellStyle name="Output 4 4 2 19" xfId="32314"/>
    <cellStyle name="Output 4 4 2 2" xfId="5095"/>
    <cellStyle name="Output 4 4 2 20" xfId="33767"/>
    <cellStyle name="Output 4 4 2 21" xfId="35209"/>
    <cellStyle name="Output 4 4 2 22" xfId="36638"/>
    <cellStyle name="Output 4 4 2 23" xfId="38069"/>
    <cellStyle name="Output 4 4 2 24" xfId="39492"/>
    <cellStyle name="Output 4 4 2 25" xfId="40980"/>
    <cellStyle name="Output 4 4 2 26" xfId="42419"/>
    <cellStyle name="Output 4 4 2 27" xfId="43842"/>
    <cellStyle name="Output 4 4 2 28" xfId="45254"/>
    <cellStyle name="Output 4 4 2 29" xfId="46661"/>
    <cellStyle name="Output 4 4 2 3" xfId="8580"/>
    <cellStyle name="Output 4 4 2 30" xfId="48066"/>
    <cellStyle name="Output 4 4 2 31" xfId="49504"/>
    <cellStyle name="Output 4 4 2 32" xfId="50936"/>
    <cellStyle name="Output 4 4 2 33" xfId="52326"/>
    <cellStyle name="Output 4 4 2 34" xfId="53708"/>
    <cellStyle name="Output 4 4 2 35" xfId="55118"/>
    <cellStyle name="Output 4 4 2 36" xfId="56490"/>
    <cellStyle name="Output 4 4 2 37" xfId="57887"/>
    <cellStyle name="Output 4 4 2 38" xfId="60121"/>
    <cellStyle name="Output 4 4 2 4" xfId="10035"/>
    <cellStyle name="Output 4 4 2 5" xfId="11525"/>
    <cellStyle name="Output 4 4 2 6" xfId="12976"/>
    <cellStyle name="Output 4 4 2 7" xfId="14509"/>
    <cellStyle name="Output 4 4 2 8" xfId="15966"/>
    <cellStyle name="Output 4 4 2 9" xfId="17422"/>
    <cellStyle name="Output 4 4 20" xfId="30002"/>
    <cellStyle name="Output 4 4 21" xfId="37257"/>
    <cellStyle name="Output 4 4 22" xfId="58691"/>
    <cellStyle name="Output 4 4 3" xfId="3719"/>
    <cellStyle name="Output 4 4 3 10" xfId="19049"/>
    <cellStyle name="Output 4 4 3 11" xfId="20578"/>
    <cellStyle name="Output 4 4 3 12" xfId="22015"/>
    <cellStyle name="Output 4 4 3 13" xfId="23541"/>
    <cellStyle name="Output 4 4 3 14" xfId="25017"/>
    <cellStyle name="Output 4 4 3 15" xfId="26460"/>
    <cellStyle name="Output 4 4 3 16" xfId="27969"/>
    <cellStyle name="Output 4 4 3 17" xfId="29474"/>
    <cellStyle name="Output 4 4 3 18" xfId="30910"/>
    <cellStyle name="Output 4 4 3 19" xfId="32416"/>
    <cellStyle name="Output 4 4 3 2" xfId="5197"/>
    <cellStyle name="Output 4 4 3 20" xfId="33868"/>
    <cellStyle name="Output 4 4 3 21" xfId="35311"/>
    <cellStyle name="Output 4 4 3 22" xfId="36741"/>
    <cellStyle name="Output 4 4 3 23" xfId="38171"/>
    <cellStyle name="Output 4 4 3 24" xfId="39594"/>
    <cellStyle name="Output 4 4 3 25" xfId="41081"/>
    <cellStyle name="Output 4 4 3 26" xfId="42520"/>
    <cellStyle name="Output 4 4 3 27" xfId="43944"/>
    <cellStyle name="Output 4 4 3 28" xfId="45356"/>
    <cellStyle name="Output 4 4 3 29" xfId="46761"/>
    <cellStyle name="Output 4 4 3 3" xfId="8683"/>
    <cellStyle name="Output 4 4 3 30" xfId="48168"/>
    <cellStyle name="Output 4 4 3 31" xfId="49604"/>
    <cellStyle name="Output 4 4 3 32" xfId="51037"/>
    <cellStyle name="Output 4 4 3 33" xfId="52426"/>
    <cellStyle name="Output 4 4 3 34" xfId="53809"/>
    <cellStyle name="Output 4 4 3 35" xfId="55218"/>
    <cellStyle name="Output 4 4 3 36" xfId="56591"/>
    <cellStyle name="Output 4 4 3 37" xfId="57987"/>
    <cellStyle name="Output 4 4 3 4" xfId="10138"/>
    <cellStyle name="Output 4 4 3 5" xfId="11628"/>
    <cellStyle name="Output 4 4 3 6" xfId="13078"/>
    <cellStyle name="Output 4 4 3 7" xfId="14611"/>
    <cellStyle name="Output 4 4 3 8" xfId="16069"/>
    <cellStyle name="Output 4 4 3 9" xfId="17524"/>
    <cellStyle name="Output 4 4 4" xfId="3809"/>
    <cellStyle name="Output 4 4 4 10" xfId="19139"/>
    <cellStyle name="Output 4 4 4 11" xfId="20668"/>
    <cellStyle name="Output 4 4 4 12" xfId="22105"/>
    <cellStyle name="Output 4 4 4 13" xfId="23631"/>
    <cellStyle name="Output 4 4 4 14" xfId="25107"/>
    <cellStyle name="Output 4 4 4 15" xfId="26550"/>
    <cellStyle name="Output 4 4 4 16" xfId="28059"/>
    <cellStyle name="Output 4 4 4 17" xfId="29564"/>
    <cellStyle name="Output 4 4 4 18" xfId="31000"/>
    <cellStyle name="Output 4 4 4 19" xfId="32506"/>
    <cellStyle name="Output 4 4 4 2" xfId="5287"/>
    <cellStyle name="Output 4 4 4 20" xfId="33958"/>
    <cellStyle name="Output 4 4 4 21" xfId="35400"/>
    <cellStyle name="Output 4 4 4 22" xfId="36831"/>
    <cellStyle name="Output 4 4 4 23" xfId="38260"/>
    <cellStyle name="Output 4 4 4 24" xfId="39684"/>
    <cellStyle name="Output 4 4 4 25" xfId="41170"/>
    <cellStyle name="Output 4 4 4 26" xfId="42610"/>
    <cellStyle name="Output 4 4 4 27" xfId="44033"/>
    <cellStyle name="Output 4 4 4 28" xfId="45446"/>
    <cellStyle name="Output 4 4 4 29" xfId="46850"/>
    <cellStyle name="Output 4 4 4 3" xfId="8772"/>
    <cellStyle name="Output 4 4 4 30" xfId="48258"/>
    <cellStyle name="Output 4 4 4 31" xfId="49694"/>
    <cellStyle name="Output 4 4 4 32" xfId="51127"/>
    <cellStyle name="Output 4 4 4 33" xfId="52515"/>
    <cellStyle name="Output 4 4 4 34" xfId="53899"/>
    <cellStyle name="Output 4 4 4 35" xfId="55307"/>
    <cellStyle name="Output 4 4 4 36" xfId="56681"/>
    <cellStyle name="Output 4 4 4 37" xfId="58076"/>
    <cellStyle name="Output 4 4 4 4" xfId="10228"/>
    <cellStyle name="Output 4 4 4 5" xfId="11718"/>
    <cellStyle name="Output 4 4 4 6" xfId="13168"/>
    <cellStyle name="Output 4 4 4 7" xfId="14700"/>
    <cellStyle name="Output 4 4 4 8" xfId="16159"/>
    <cellStyle name="Output 4 4 4 9" xfId="17614"/>
    <cellStyle name="Output 4 4 5" xfId="3889"/>
    <cellStyle name="Output 4 4 5 10" xfId="19218"/>
    <cellStyle name="Output 4 4 5 11" xfId="20748"/>
    <cellStyle name="Output 4 4 5 12" xfId="22184"/>
    <cellStyle name="Output 4 4 5 13" xfId="23710"/>
    <cellStyle name="Output 4 4 5 14" xfId="25186"/>
    <cellStyle name="Output 4 4 5 15" xfId="26629"/>
    <cellStyle name="Output 4 4 5 16" xfId="28139"/>
    <cellStyle name="Output 4 4 5 17" xfId="29644"/>
    <cellStyle name="Output 4 4 5 18" xfId="31080"/>
    <cellStyle name="Output 4 4 5 19" xfId="32586"/>
    <cellStyle name="Output 4 4 5 2" xfId="5365"/>
    <cellStyle name="Output 4 4 5 20" xfId="34038"/>
    <cellStyle name="Output 4 4 5 21" xfId="35480"/>
    <cellStyle name="Output 4 4 5 22" xfId="36909"/>
    <cellStyle name="Output 4 4 5 23" xfId="38339"/>
    <cellStyle name="Output 4 4 5 24" xfId="39764"/>
    <cellStyle name="Output 4 4 5 25" xfId="41249"/>
    <cellStyle name="Output 4 4 5 26" xfId="42689"/>
    <cellStyle name="Output 4 4 5 27" xfId="44112"/>
    <cellStyle name="Output 4 4 5 28" xfId="45525"/>
    <cellStyle name="Output 4 4 5 29" xfId="46928"/>
    <cellStyle name="Output 4 4 5 3" xfId="8852"/>
    <cellStyle name="Output 4 4 5 30" xfId="48338"/>
    <cellStyle name="Output 4 4 5 31" xfId="49772"/>
    <cellStyle name="Output 4 4 5 32" xfId="51205"/>
    <cellStyle name="Output 4 4 5 33" xfId="52593"/>
    <cellStyle name="Output 4 4 5 34" xfId="53977"/>
    <cellStyle name="Output 4 4 5 35" xfId="55385"/>
    <cellStyle name="Output 4 4 5 36" xfId="56759"/>
    <cellStyle name="Output 4 4 5 37" xfId="58154"/>
    <cellStyle name="Output 4 4 5 4" xfId="10307"/>
    <cellStyle name="Output 4 4 5 5" xfId="11798"/>
    <cellStyle name="Output 4 4 5 6" xfId="13248"/>
    <cellStyle name="Output 4 4 5 7" xfId="14780"/>
    <cellStyle name="Output 4 4 5 8" xfId="16239"/>
    <cellStyle name="Output 4 4 5 9" xfId="17694"/>
    <cellStyle name="Output 4 4 6" xfId="3967"/>
    <cellStyle name="Output 4 4 6 10" xfId="19295"/>
    <cellStyle name="Output 4 4 6 11" xfId="20825"/>
    <cellStyle name="Output 4 4 6 12" xfId="22261"/>
    <cellStyle name="Output 4 4 6 13" xfId="23787"/>
    <cellStyle name="Output 4 4 6 14" xfId="25264"/>
    <cellStyle name="Output 4 4 6 15" xfId="26706"/>
    <cellStyle name="Output 4 4 6 16" xfId="28216"/>
    <cellStyle name="Output 4 4 6 17" xfId="29721"/>
    <cellStyle name="Output 4 4 6 18" xfId="31158"/>
    <cellStyle name="Output 4 4 6 19" xfId="32664"/>
    <cellStyle name="Output 4 4 6 2" xfId="5441"/>
    <cellStyle name="Output 4 4 6 20" xfId="34116"/>
    <cellStyle name="Output 4 4 6 21" xfId="35557"/>
    <cellStyle name="Output 4 4 6 22" xfId="36986"/>
    <cellStyle name="Output 4 4 6 23" xfId="38417"/>
    <cellStyle name="Output 4 4 6 24" xfId="39842"/>
    <cellStyle name="Output 4 4 6 25" xfId="41325"/>
    <cellStyle name="Output 4 4 6 26" xfId="42766"/>
    <cellStyle name="Output 4 4 6 27" xfId="44189"/>
    <cellStyle name="Output 4 4 6 28" xfId="45601"/>
    <cellStyle name="Output 4 4 6 29" xfId="47006"/>
    <cellStyle name="Output 4 4 6 3" xfId="8930"/>
    <cellStyle name="Output 4 4 6 30" xfId="48414"/>
    <cellStyle name="Output 4 4 6 31" xfId="49848"/>
    <cellStyle name="Output 4 4 6 32" xfId="51282"/>
    <cellStyle name="Output 4 4 6 33" xfId="52669"/>
    <cellStyle name="Output 4 4 6 34" xfId="54053"/>
    <cellStyle name="Output 4 4 6 35" xfId="55461"/>
    <cellStyle name="Output 4 4 6 36" xfId="56835"/>
    <cellStyle name="Output 4 4 6 37" xfId="58230"/>
    <cellStyle name="Output 4 4 6 4" xfId="10383"/>
    <cellStyle name="Output 4 4 6 5" xfId="11876"/>
    <cellStyle name="Output 4 4 6 6" xfId="13324"/>
    <cellStyle name="Output 4 4 6 7" xfId="14858"/>
    <cellStyle name="Output 4 4 6 8" xfId="16316"/>
    <cellStyle name="Output 4 4 6 9" xfId="17770"/>
    <cellStyle name="Output 4 4 7" xfId="4050"/>
    <cellStyle name="Output 4 4 7 10" xfId="19378"/>
    <cellStyle name="Output 4 4 7 11" xfId="20908"/>
    <cellStyle name="Output 4 4 7 12" xfId="22344"/>
    <cellStyle name="Output 4 4 7 13" xfId="23870"/>
    <cellStyle name="Output 4 4 7 14" xfId="25347"/>
    <cellStyle name="Output 4 4 7 15" xfId="26789"/>
    <cellStyle name="Output 4 4 7 16" xfId="28299"/>
    <cellStyle name="Output 4 4 7 17" xfId="29804"/>
    <cellStyle name="Output 4 4 7 18" xfId="31241"/>
    <cellStyle name="Output 4 4 7 19" xfId="32747"/>
    <cellStyle name="Output 4 4 7 2" xfId="5524"/>
    <cellStyle name="Output 4 4 7 20" xfId="34199"/>
    <cellStyle name="Output 4 4 7 21" xfId="35640"/>
    <cellStyle name="Output 4 4 7 22" xfId="37069"/>
    <cellStyle name="Output 4 4 7 23" xfId="38500"/>
    <cellStyle name="Output 4 4 7 24" xfId="39925"/>
    <cellStyle name="Output 4 4 7 25" xfId="41408"/>
    <cellStyle name="Output 4 4 7 26" xfId="42849"/>
    <cellStyle name="Output 4 4 7 27" xfId="44272"/>
    <cellStyle name="Output 4 4 7 28" xfId="45684"/>
    <cellStyle name="Output 4 4 7 29" xfId="47089"/>
    <cellStyle name="Output 4 4 7 3" xfId="9013"/>
    <cellStyle name="Output 4 4 7 30" xfId="48497"/>
    <cellStyle name="Output 4 4 7 31" xfId="49931"/>
    <cellStyle name="Output 4 4 7 32" xfId="51365"/>
    <cellStyle name="Output 4 4 7 33" xfId="52752"/>
    <cellStyle name="Output 4 4 7 34" xfId="54136"/>
    <cellStyle name="Output 4 4 7 35" xfId="55544"/>
    <cellStyle name="Output 4 4 7 36" xfId="56918"/>
    <cellStyle name="Output 4 4 7 37" xfId="58313"/>
    <cellStyle name="Output 4 4 7 4" xfId="10466"/>
    <cellStyle name="Output 4 4 7 5" xfId="11959"/>
    <cellStyle name="Output 4 4 7 6" xfId="13407"/>
    <cellStyle name="Output 4 4 7 7" xfId="14941"/>
    <cellStyle name="Output 4 4 7 8" xfId="16399"/>
    <cellStyle name="Output 4 4 7 9" xfId="17853"/>
    <cellStyle name="Output 4 4 8" xfId="4135"/>
    <cellStyle name="Output 4 4 8 10" xfId="19463"/>
    <cellStyle name="Output 4 4 8 11" xfId="20993"/>
    <cellStyle name="Output 4 4 8 12" xfId="22429"/>
    <cellStyle name="Output 4 4 8 13" xfId="23955"/>
    <cellStyle name="Output 4 4 8 14" xfId="25432"/>
    <cellStyle name="Output 4 4 8 15" xfId="26874"/>
    <cellStyle name="Output 4 4 8 16" xfId="28384"/>
    <cellStyle name="Output 4 4 8 17" xfId="29889"/>
    <cellStyle name="Output 4 4 8 18" xfId="31326"/>
    <cellStyle name="Output 4 4 8 19" xfId="32832"/>
    <cellStyle name="Output 4 4 8 2" xfId="5609"/>
    <cellStyle name="Output 4 4 8 20" xfId="34284"/>
    <cellStyle name="Output 4 4 8 21" xfId="35725"/>
    <cellStyle name="Output 4 4 8 22" xfId="37154"/>
    <cellStyle name="Output 4 4 8 23" xfId="38585"/>
    <cellStyle name="Output 4 4 8 24" xfId="40010"/>
    <cellStyle name="Output 4 4 8 25" xfId="41493"/>
    <cellStyle name="Output 4 4 8 26" xfId="42934"/>
    <cellStyle name="Output 4 4 8 27" xfId="44357"/>
    <cellStyle name="Output 4 4 8 28" xfId="45769"/>
    <cellStyle name="Output 4 4 8 29" xfId="47174"/>
    <cellStyle name="Output 4 4 8 3" xfId="9098"/>
    <cellStyle name="Output 4 4 8 30" xfId="48582"/>
    <cellStyle name="Output 4 4 8 31" xfId="50016"/>
    <cellStyle name="Output 4 4 8 32" xfId="51450"/>
    <cellStyle name="Output 4 4 8 33" xfId="52837"/>
    <cellStyle name="Output 4 4 8 34" xfId="54221"/>
    <cellStyle name="Output 4 4 8 35" xfId="55629"/>
    <cellStyle name="Output 4 4 8 36" xfId="57003"/>
    <cellStyle name="Output 4 4 8 37" xfId="58398"/>
    <cellStyle name="Output 4 4 8 4" xfId="10551"/>
    <cellStyle name="Output 4 4 8 5" xfId="12044"/>
    <cellStyle name="Output 4 4 8 6" xfId="13492"/>
    <cellStyle name="Output 4 4 8 7" xfId="15026"/>
    <cellStyle name="Output 4 4 8 8" xfId="16484"/>
    <cellStyle name="Output 4 4 8 9" xfId="17938"/>
    <cellStyle name="Output 4 4 9" xfId="4198"/>
    <cellStyle name="Output 4 4 9 10" xfId="19526"/>
    <cellStyle name="Output 4 4 9 11" xfId="21056"/>
    <cellStyle name="Output 4 4 9 12" xfId="22492"/>
    <cellStyle name="Output 4 4 9 13" xfId="24018"/>
    <cellStyle name="Output 4 4 9 14" xfId="25495"/>
    <cellStyle name="Output 4 4 9 15" xfId="26937"/>
    <cellStyle name="Output 4 4 9 16" xfId="28447"/>
    <cellStyle name="Output 4 4 9 17" xfId="29952"/>
    <cellStyle name="Output 4 4 9 18" xfId="31389"/>
    <cellStyle name="Output 4 4 9 19" xfId="32895"/>
    <cellStyle name="Output 4 4 9 2" xfId="5672"/>
    <cellStyle name="Output 4 4 9 20" xfId="34347"/>
    <cellStyle name="Output 4 4 9 21" xfId="35788"/>
    <cellStyle name="Output 4 4 9 22" xfId="37217"/>
    <cellStyle name="Output 4 4 9 23" xfId="38648"/>
    <cellStyle name="Output 4 4 9 24" xfId="40073"/>
    <cellStyle name="Output 4 4 9 25" xfId="41556"/>
    <cellStyle name="Output 4 4 9 26" xfId="42997"/>
    <cellStyle name="Output 4 4 9 27" xfId="44420"/>
    <cellStyle name="Output 4 4 9 28" xfId="45832"/>
    <cellStyle name="Output 4 4 9 29" xfId="47237"/>
    <cellStyle name="Output 4 4 9 3" xfId="9161"/>
    <cellStyle name="Output 4 4 9 30" xfId="48645"/>
    <cellStyle name="Output 4 4 9 31" xfId="50079"/>
    <cellStyle name="Output 4 4 9 32" xfId="51513"/>
    <cellStyle name="Output 4 4 9 33" xfId="52900"/>
    <cellStyle name="Output 4 4 9 34" xfId="54284"/>
    <cellStyle name="Output 4 4 9 35" xfId="55692"/>
    <cellStyle name="Output 4 4 9 36" xfId="57066"/>
    <cellStyle name="Output 4 4 9 37" xfId="58461"/>
    <cellStyle name="Output 4 4 9 4" xfId="10614"/>
    <cellStyle name="Output 4 4 9 5" xfId="12107"/>
    <cellStyle name="Output 4 4 9 6" xfId="13555"/>
    <cellStyle name="Output 4 4 9 7" xfId="15089"/>
    <cellStyle name="Output 4 4 9 8" xfId="16547"/>
    <cellStyle name="Output 4 4 9 9" xfId="18001"/>
    <cellStyle name="Output 4 5" xfId="3055"/>
    <cellStyle name="Output 4 5 10" xfId="18387"/>
    <cellStyle name="Output 4 5 11" xfId="19918"/>
    <cellStyle name="Output 4 5 12" xfId="21363"/>
    <cellStyle name="Output 4 5 13" xfId="22883"/>
    <cellStyle name="Output 4 5 14" xfId="24362"/>
    <cellStyle name="Output 4 5 15" xfId="25807"/>
    <cellStyle name="Output 4 5 16" xfId="27310"/>
    <cellStyle name="Output 4 5 17" xfId="28820"/>
    <cellStyle name="Output 4 5 18" xfId="30253"/>
    <cellStyle name="Output 4 5 19" xfId="31762"/>
    <cellStyle name="Output 4 5 2" xfId="4554"/>
    <cellStyle name="Output 4 5 20" xfId="33216"/>
    <cellStyle name="Output 4 5 21" xfId="34653"/>
    <cellStyle name="Output 4 5 22" xfId="36087"/>
    <cellStyle name="Output 4 5 23" xfId="37522"/>
    <cellStyle name="Output 4 5 24" xfId="38940"/>
    <cellStyle name="Output 4 5 25" xfId="40435"/>
    <cellStyle name="Output 4 5 26" xfId="41869"/>
    <cellStyle name="Output 4 5 27" xfId="43292"/>
    <cellStyle name="Output 4 5 28" xfId="44708"/>
    <cellStyle name="Output 4 5 29" xfId="46116"/>
    <cellStyle name="Output 4 5 3" xfId="8020"/>
    <cellStyle name="Output 4 5 30" xfId="47521"/>
    <cellStyle name="Output 4 5 31" xfId="48963"/>
    <cellStyle name="Output 4 5 32" xfId="50395"/>
    <cellStyle name="Output 4 5 33" xfId="51783"/>
    <cellStyle name="Output 4 5 34" xfId="53167"/>
    <cellStyle name="Output 4 5 35" xfId="54577"/>
    <cellStyle name="Output 4 5 36" xfId="55950"/>
    <cellStyle name="Output 4 5 37" xfId="57349"/>
    <cellStyle name="Output 4 5 38" xfId="58919"/>
    <cellStyle name="Output 4 5 4" xfId="9477"/>
    <cellStyle name="Output 4 5 5" xfId="10970"/>
    <cellStyle name="Output 4 5 6" xfId="12421"/>
    <cellStyle name="Output 4 5 7" xfId="13953"/>
    <cellStyle name="Output 4 5 8" xfId="15411"/>
    <cellStyle name="Output 4 5 9" xfId="16866"/>
    <cellStyle name="Output 4 6" xfId="3508"/>
    <cellStyle name="Output 4 6 10" xfId="18838"/>
    <cellStyle name="Output 4 6 11" xfId="20368"/>
    <cellStyle name="Output 4 6 12" xfId="21806"/>
    <cellStyle name="Output 4 6 13" xfId="23333"/>
    <cellStyle name="Output 4 6 14" xfId="24808"/>
    <cellStyle name="Output 4 6 15" xfId="26252"/>
    <cellStyle name="Output 4 6 16" xfId="27760"/>
    <cellStyle name="Output 4 6 17" xfId="29267"/>
    <cellStyle name="Output 4 6 18" xfId="30700"/>
    <cellStyle name="Output 4 6 19" xfId="32209"/>
    <cellStyle name="Output 4 6 2" xfId="4992"/>
    <cellStyle name="Output 4 6 20" xfId="33661"/>
    <cellStyle name="Output 4 6 21" xfId="35102"/>
    <cellStyle name="Output 4 6 22" xfId="36532"/>
    <cellStyle name="Output 4 6 23" xfId="37962"/>
    <cellStyle name="Output 4 6 24" xfId="39386"/>
    <cellStyle name="Output 4 6 25" xfId="40877"/>
    <cellStyle name="Output 4 6 26" xfId="42314"/>
    <cellStyle name="Output 4 6 27" xfId="43736"/>
    <cellStyle name="Output 4 6 28" xfId="45149"/>
    <cellStyle name="Output 4 6 29" xfId="46557"/>
    <cellStyle name="Output 4 6 3" xfId="8472"/>
    <cellStyle name="Output 4 6 30" xfId="47963"/>
    <cellStyle name="Output 4 6 31" xfId="49401"/>
    <cellStyle name="Output 4 6 32" xfId="50833"/>
    <cellStyle name="Output 4 6 33" xfId="52223"/>
    <cellStyle name="Output 4 6 34" xfId="53604"/>
    <cellStyle name="Output 4 6 35" xfId="55015"/>
    <cellStyle name="Output 4 6 36" xfId="56387"/>
    <cellStyle name="Output 4 6 37" xfId="57785"/>
    <cellStyle name="Output 4 6 4" xfId="9929"/>
    <cellStyle name="Output 4 6 5" xfId="11418"/>
    <cellStyle name="Output 4 6 6" xfId="12869"/>
    <cellStyle name="Output 4 6 7" xfId="14402"/>
    <cellStyle name="Output 4 6 8" xfId="15860"/>
    <cellStyle name="Output 4 6 9" xfId="17315"/>
    <cellStyle name="Output 4 7" xfId="3440"/>
    <cellStyle name="Output 4 7 10" xfId="18770"/>
    <cellStyle name="Output 4 7 11" xfId="20300"/>
    <cellStyle name="Output 4 7 12" xfId="21738"/>
    <cellStyle name="Output 4 7 13" xfId="23265"/>
    <cellStyle name="Output 4 7 14" xfId="24740"/>
    <cellStyle name="Output 4 7 15" xfId="26184"/>
    <cellStyle name="Output 4 7 16" xfId="27692"/>
    <cellStyle name="Output 4 7 17" xfId="29199"/>
    <cellStyle name="Output 4 7 18" xfId="30632"/>
    <cellStyle name="Output 4 7 19" xfId="32141"/>
    <cellStyle name="Output 4 7 2" xfId="4924"/>
    <cellStyle name="Output 4 7 20" xfId="33593"/>
    <cellStyle name="Output 4 7 21" xfId="35034"/>
    <cellStyle name="Output 4 7 22" xfId="36464"/>
    <cellStyle name="Output 4 7 23" xfId="37894"/>
    <cellStyle name="Output 4 7 24" xfId="39318"/>
    <cellStyle name="Output 4 7 25" xfId="40809"/>
    <cellStyle name="Output 4 7 26" xfId="42246"/>
    <cellStyle name="Output 4 7 27" xfId="43668"/>
    <cellStyle name="Output 4 7 28" xfId="45081"/>
    <cellStyle name="Output 4 7 29" xfId="46489"/>
    <cellStyle name="Output 4 7 3" xfId="8404"/>
    <cellStyle name="Output 4 7 30" xfId="47895"/>
    <cellStyle name="Output 4 7 31" xfId="49333"/>
    <cellStyle name="Output 4 7 32" xfId="50765"/>
    <cellStyle name="Output 4 7 33" xfId="52155"/>
    <cellStyle name="Output 4 7 34" xfId="53536"/>
    <cellStyle name="Output 4 7 35" xfId="54947"/>
    <cellStyle name="Output 4 7 36" xfId="56319"/>
    <cellStyle name="Output 4 7 37" xfId="57717"/>
    <cellStyle name="Output 4 7 4" xfId="9861"/>
    <cellStyle name="Output 4 7 5" xfId="11350"/>
    <cellStyle name="Output 4 7 6" xfId="12801"/>
    <cellStyle name="Output 4 7 7" xfId="14334"/>
    <cellStyle name="Output 4 7 8" xfId="15792"/>
    <cellStyle name="Output 4 7 9" xfId="17247"/>
    <cellStyle name="Output 4 8" xfId="3109"/>
    <cellStyle name="Output 4 8 10" xfId="18441"/>
    <cellStyle name="Output 4 8 11" xfId="19971"/>
    <cellStyle name="Output 4 8 12" xfId="21414"/>
    <cellStyle name="Output 4 8 13" xfId="22937"/>
    <cellStyle name="Output 4 8 14" xfId="24414"/>
    <cellStyle name="Output 4 8 15" xfId="25859"/>
    <cellStyle name="Output 4 8 16" xfId="27364"/>
    <cellStyle name="Output 4 8 17" xfId="28874"/>
    <cellStyle name="Output 4 8 18" xfId="30305"/>
    <cellStyle name="Output 4 8 19" xfId="31815"/>
    <cellStyle name="Output 4 8 2" xfId="4605"/>
    <cellStyle name="Output 4 8 20" xfId="33267"/>
    <cellStyle name="Output 4 8 21" xfId="34707"/>
    <cellStyle name="Output 4 8 22" xfId="36139"/>
    <cellStyle name="Output 4 8 23" xfId="37573"/>
    <cellStyle name="Output 4 8 24" xfId="38991"/>
    <cellStyle name="Output 4 8 25" xfId="40486"/>
    <cellStyle name="Output 4 8 26" xfId="41921"/>
    <cellStyle name="Output 4 8 27" xfId="43344"/>
    <cellStyle name="Output 4 8 28" xfId="44760"/>
    <cellStyle name="Output 4 8 29" xfId="46168"/>
    <cellStyle name="Output 4 8 3" xfId="8074"/>
    <cellStyle name="Output 4 8 30" xfId="47573"/>
    <cellStyle name="Output 4 8 31" xfId="49014"/>
    <cellStyle name="Output 4 8 32" xfId="50446"/>
    <cellStyle name="Output 4 8 33" xfId="51835"/>
    <cellStyle name="Output 4 8 34" xfId="53218"/>
    <cellStyle name="Output 4 8 35" xfId="54628"/>
    <cellStyle name="Output 4 8 36" xfId="56001"/>
    <cellStyle name="Output 4 8 37" xfId="57400"/>
    <cellStyle name="Output 4 8 4" xfId="9530"/>
    <cellStyle name="Output 4 8 5" xfId="11024"/>
    <cellStyle name="Output 4 8 6" xfId="12473"/>
    <cellStyle name="Output 4 8 7" xfId="14007"/>
    <cellStyle name="Output 4 8 8" xfId="15465"/>
    <cellStyle name="Output 4 8 9" xfId="16918"/>
    <cellStyle name="Output 4 9" xfId="3590"/>
    <cellStyle name="Output 4 9 10" xfId="18920"/>
    <cellStyle name="Output 4 9 11" xfId="20449"/>
    <cellStyle name="Output 4 9 12" xfId="21887"/>
    <cellStyle name="Output 4 9 13" xfId="23413"/>
    <cellStyle name="Output 4 9 14" xfId="24888"/>
    <cellStyle name="Output 4 9 15" xfId="26332"/>
    <cellStyle name="Output 4 9 16" xfId="27841"/>
    <cellStyle name="Output 4 9 17" xfId="29346"/>
    <cellStyle name="Output 4 9 18" xfId="30781"/>
    <cellStyle name="Output 4 9 19" xfId="32288"/>
    <cellStyle name="Output 4 9 2" xfId="5069"/>
    <cellStyle name="Output 4 9 20" xfId="33741"/>
    <cellStyle name="Output 4 9 21" xfId="35183"/>
    <cellStyle name="Output 4 9 22" xfId="36612"/>
    <cellStyle name="Output 4 9 23" xfId="38043"/>
    <cellStyle name="Output 4 9 24" xfId="39466"/>
    <cellStyle name="Output 4 9 25" xfId="40954"/>
    <cellStyle name="Output 4 9 26" xfId="42393"/>
    <cellStyle name="Output 4 9 27" xfId="43816"/>
    <cellStyle name="Output 4 9 28" xfId="45228"/>
    <cellStyle name="Output 4 9 29" xfId="46635"/>
    <cellStyle name="Output 4 9 3" xfId="8554"/>
    <cellStyle name="Output 4 9 30" xfId="48040"/>
    <cellStyle name="Output 4 9 31" xfId="49478"/>
    <cellStyle name="Output 4 9 32" xfId="50910"/>
    <cellStyle name="Output 4 9 33" xfId="52300"/>
    <cellStyle name="Output 4 9 34" xfId="53682"/>
    <cellStyle name="Output 4 9 35" xfId="55092"/>
    <cellStyle name="Output 4 9 36" xfId="56464"/>
    <cellStyle name="Output 4 9 37" xfId="57861"/>
    <cellStyle name="Output 4 9 4" xfId="10009"/>
    <cellStyle name="Output 4 9 5" xfId="11499"/>
    <cellStyle name="Output 4 9 6" xfId="12950"/>
    <cellStyle name="Output 4 9 7" xfId="14483"/>
    <cellStyle name="Output 4 9 8" xfId="15940"/>
    <cellStyle name="Output 4 9 9" xfId="17396"/>
    <cellStyle name="Output Company Name" xfId="1204"/>
    <cellStyle name="Output Forecast Currency" xfId="1205"/>
    <cellStyle name="Output Forecast Date" xfId="1206"/>
    <cellStyle name="Output Forecast Multiple" xfId="1207"/>
    <cellStyle name="Output Forecast Number" xfId="1208"/>
    <cellStyle name="Output Forecast Percentage" xfId="1209"/>
    <cellStyle name="Output Forecast Period Title" xfId="1210"/>
    <cellStyle name="Output Forecast Year" xfId="1211"/>
    <cellStyle name="Output Heading 1" xfId="1212"/>
    <cellStyle name="Output Heading 2" xfId="1213"/>
    <cellStyle name="Output Heading 3" xfId="1214"/>
    <cellStyle name="Output Heading 4" xfId="1215"/>
    <cellStyle name="Output Middle Currency" xfId="1216"/>
    <cellStyle name="Output Middle Date" xfId="1217"/>
    <cellStyle name="Output Middle Multiple" xfId="1218"/>
    <cellStyle name="Output Middle Number" xfId="1219"/>
    <cellStyle name="Output Middle Percentage" xfId="1220"/>
    <cellStyle name="Output Middle Title / Name" xfId="1221"/>
    <cellStyle name="Output Middle Year" xfId="1222"/>
    <cellStyle name="Output Sheet Title" xfId="1223"/>
    <cellStyle name="Page Number" xfId="155"/>
    <cellStyle name="Page Number 2" xfId="388"/>
    <cellStyle name="Page Number 3" xfId="389"/>
    <cellStyle name="Pattern" xfId="34"/>
    <cellStyle name="pb_page_heading_LS" xfId="1224"/>
    <cellStyle name="Percent" xfId="1" builtinId="5"/>
    <cellStyle name="Percent [0]" xfId="157"/>
    <cellStyle name="Percent [0] 2" xfId="1225"/>
    <cellStyle name="Percent [0] 2 10" xfId="7312"/>
    <cellStyle name="Percent [0] 2 11" xfId="6086"/>
    <cellStyle name="Percent [0] 2 12" xfId="6912"/>
    <cellStyle name="Percent [0] 2 13" xfId="5713"/>
    <cellStyle name="Percent [0] 2 14" xfId="5901"/>
    <cellStyle name="Percent [0] 2 15" xfId="6306"/>
    <cellStyle name="Percent [0] 2 16" xfId="6877"/>
    <cellStyle name="Percent [0] 2 17" xfId="6241"/>
    <cellStyle name="Percent [0] 2 18" xfId="17036"/>
    <cellStyle name="Percent [0] 2 19" xfId="23374"/>
    <cellStyle name="Percent [0] 2 2" xfId="3453"/>
    <cellStyle name="Percent [0] 2 2 10" xfId="18783"/>
    <cellStyle name="Percent [0] 2 2 11" xfId="20313"/>
    <cellStyle name="Percent [0] 2 2 12" xfId="21751"/>
    <cellStyle name="Percent [0] 2 2 13" xfId="23278"/>
    <cellStyle name="Percent [0] 2 2 14" xfId="24753"/>
    <cellStyle name="Percent [0] 2 2 15" xfId="26197"/>
    <cellStyle name="Percent [0] 2 2 16" xfId="27705"/>
    <cellStyle name="Percent [0] 2 2 17" xfId="29212"/>
    <cellStyle name="Percent [0] 2 2 18" xfId="30645"/>
    <cellStyle name="Percent [0] 2 2 19" xfId="32154"/>
    <cellStyle name="Percent [0] 2 2 2" xfId="4937"/>
    <cellStyle name="Percent [0] 2 2 20" xfId="33606"/>
    <cellStyle name="Percent [0] 2 2 21" xfId="35047"/>
    <cellStyle name="Percent [0] 2 2 22" xfId="36477"/>
    <cellStyle name="Percent [0] 2 2 23" xfId="37907"/>
    <cellStyle name="Percent [0] 2 2 24" xfId="39331"/>
    <cellStyle name="Percent [0] 2 2 25" xfId="40822"/>
    <cellStyle name="Percent [0] 2 2 26" xfId="42259"/>
    <cellStyle name="Percent [0] 2 2 27" xfId="43681"/>
    <cellStyle name="Percent [0] 2 2 28" xfId="45094"/>
    <cellStyle name="Percent [0] 2 2 29" xfId="46502"/>
    <cellStyle name="Percent [0] 2 2 3" xfId="8417"/>
    <cellStyle name="Percent [0] 2 2 30" xfId="47908"/>
    <cellStyle name="Percent [0] 2 2 31" xfId="49346"/>
    <cellStyle name="Percent [0] 2 2 32" xfId="50778"/>
    <cellStyle name="Percent [0] 2 2 33" xfId="52168"/>
    <cellStyle name="Percent [0] 2 2 34" xfId="53549"/>
    <cellStyle name="Percent [0] 2 2 35" xfId="54960"/>
    <cellStyle name="Percent [0] 2 2 36" xfId="56332"/>
    <cellStyle name="Percent [0] 2 2 37" xfId="57730"/>
    <cellStyle name="Percent [0] 2 2 38" xfId="59841"/>
    <cellStyle name="Percent [0] 2 2 4" xfId="9874"/>
    <cellStyle name="Percent [0] 2 2 5" xfId="11363"/>
    <cellStyle name="Percent [0] 2 2 6" xfId="12814"/>
    <cellStyle name="Percent [0] 2 2 7" xfId="14347"/>
    <cellStyle name="Percent [0] 2 2 8" xfId="15805"/>
    <cellStyle name="Percent [0] 2 2 9" xfId="17260"/>
    <cellStyle name="Percent [0] 2 20" xfId="6406"/>
    <cellStyle name="Percent [0] 2 21" xfId="14266"/>
    <cellStyle name="Percent [0] 2 22" xfId="9559"/>
    <cellStyle name="Percent [0] 2 23" xfId="15129"/>
    <cellStyle name="Percent [0] 2 24" xfId="13647"/>
    <cellStyle name="Percent [0] 2 25" xfId="32249"/>
    <cellStyle name="Percent [0] 2 26" xfId="34387"/>
    <cellStyle name="Percent [0] 2 27" xfId="32932"/>
    <cellStyle name="Percent [0] 2 28" xfId="18128"/>
    <cellStyle name="Percent [0] 2 29" xfId="29990"/>
    <cellStyle name="Percent [0] 2 3" xfId="3388"/>
    <cellStyle name="Percent [0] 2 3 10" xfId="18718"/>
    <cellStyle name="Percent [0] 2 3 11" xfId="20248"/>
    <cellStyle name="Percent [0] 2 3 12" xfId="21686"/>
    <cellStyle name="Percent [0] 2 3 13" xfId="23213"/>
    <cellStyle name="Percent [0] 2 3 14" xfId="24688"/>
    <cellStyle name="Percent [0] 2 3 15" xfId="26132"/>
    <cellStyle name="Percent [0] 2 3 16" xfId="27640"/>
    <cellStyle name="Percent [0] 2 3 17" xfId="29147"/>
    <cellStyle name="Percent [0] 2 3 18" xfId="30580"/>
    <cellStyle name="Percent [0] 2 3 19" xfId="32089"/>
    <cellStyle name="Percent [0] 2 3 2" xfId="4872"/>
    <cellStyle name="Percent [0] 2 3 20" xfId="33541"/>
    <cellStyle name="Percent [0] 2 3 21" xfId="34982"/>
    <cellStyle name="Percent [0] 2 3 22" xfId="36412"/>
    <cellStyle name="Percent [0] 2 3 23" xfId="37842"/>
    <cellStyle name="Percent [0] 2 3 24" xfId="39266"/>
    <cellStyle name="Percent [0] 2 3 25" xfId="40757"/>
    <cellStyle name="Percent [0] 2 3 26" xfId="42194"/>
    <cellStyle name="Percent [0] 2 3 27" xfId="43616"/>
    <cellStyle name="Percent [0] 2 3 28" xfId="45029"/>
    <cellStyle name="Percent [0] 2 3 29" xfId="46437"/>
    <cellStyle name="Percent [0] 2 3 3" xfId="8352"/>
    <cellStyle name="Percent [0] 2 3 30" xfId="47843"/>
    <cellStyle name="Percent [0] 2 3 31" xfId="49281"/>
    <cellStyle name="Percent [0] 2 3 32" xfId="50713"/>
    <cellStyle name="Percent [0] 2 3 33" xfId="52103"/>
    <cellStyle name="Percent [0] 2 3 34" xfId="53484"/>
    <cellStyle name="Percent [0] 2 3 35" xfId="54895"/>
    <cellStyle name="Percent [0] 2 3 36" xfId="56267"/>
    <cellStyle name="Percent [0] 2 3 37" xfId="57665"/>
    <cellStyle name="Percent [0] 2 3 4" xfId="9809"/>
    <cellStyle name="Percent [0] 2 3 5" xfId="11298"/>
    <cellStyle name="Percent [0] 2 3 6" xfId="12749"/>
    <cellStyle name="Percent [0] 2 3 7" xfId="14282"/>
    <cellStyle name="Percent [0] 2 3 8" xfId="15740"/>
    <cellStyle name="Percent [0] 2 3 9" xfId="17195"/>
    <cellStyle name="Percent [0] 2 30" xfId="37296"/>
    <cellStyle name="Percent [0] 2 31" xfId="40634"/>
    <cellStyle name="Percent [0] 2 32" xfId="31515"/>
    <cellStyle name="Percent [0] 2 33" xfId="28526"/>
    <cellStyle name="Percent [0] 2 34" xfId="43305"/>
    <cellStyle name="Percent [0] 2 35" xfId="28555"/>
    <cellStyle name="Percent [0] 2 36" xfId="13678"/>
    <cellStyle name="Percent [0] 2 37" xfId="37263"/>
    <cellStyle name="Percent [0] 2 38" xfId="47320"/>
    <cellStyle name="Percent [0] 2 39" xfId="6437"/>
    <cellStyle name="Percent [0] 2 4" xfId="2914"/>
    <cellStyle name="Percent [0] 2 4 10" xfId="18250"/>
    <cellStyle name="Percent [0] 2 4 11" xfId="19782"/>
    <cellStyle name="Percent [0] 2 4 12" xfId="21227"/>
    <cellStyle name="Percent [0] 2 4 13" xfId="22743"/>
    <cellStyle name="Percent [0] 2 4 14" xfId="24223"/>
    <cellStyle name="Percent [0] 2 4 15" xfId="25670"/>
    <cellStyle name="Percent [0] 2 4 16" xfId="27177"/>
    <cellStyle name="Percent [0] 2 4 17" xfId="28683"/>
    <cellStyle name="Percent [0] 2 4 18" xfId="30117"/>
    <cellStyle name="Percent [0] 2 4 19" xfId="31625"/>
    <cellStyle name="Percent [0] 2 4 2" xfId="4426"/>
    <cellStyle name="Percent [0] 2 4 20" xfId="33080"/>
    <cellStyle name="Percent [0] 2 4 21" xfId="34519"/>
    <cellStyle name="Percent [0] 2 4 22" xfId="35953"/>
    <cellStyle name="Percent [0] 2 4 23" xfId="37386"/>
    <cellStyle name="Percent [0] 2 4 24" xfId="38803"/>
    <cellStyle name="Percent [0] 2 4 25" xfId="40304"/>
    <cellStyle name="Percent [0] 2 4 26" xfId="41735"/>
    <cellStyle name="Percent [0] 2 4 27" xfId="43159"/>
    <cellStyle name="Percent [0] 2 4 28" xfId="44577"/>
    <cellStyle name="Percent [0] 2 4 29" xfId="45985"/>
    <cellStyle name="Percent [0] 2 4 3" xfId="7881"/>
    <cellStyle name="Percent [0] 2 4 30" xfId="47391"/>
    <cellStyle name="Percent [0] 2 4 31" xfId="48832"/>
    <cellStyle name="Percent [0] 2 4 32" xfId="50264"/>
    <cellStyle name="Percent [0] 2 4 33" xfId="51652"/>
    <cellStyle name="Percent [0] 2 4 34" xfId="53038"/>
    <cellStyle name="Percent [0] 2 4 35" xfId="54447"/>
    <cellStyle name="Percent [0] 2 4 36" xfId="55822"/>
    <cellStyle name="Percent [0] 2 4 37" xfId="57221"/>
    <cellStyle name="Percent [0] 2 4 4" xfId="9340"/>
    <cellStyle name="Percent [0] 2 4 5" xfId="10834"/>
    <cellStyle name="Percent [0] 2 4 6" xfId="12283"/>
    <cellStyle name="Percent [0] 2 4 7" xfId="13817"/>
    <cellStyle name="Percent [0] 2 4 8" xfId="15272"/>
    <cellStyle name="Percent [0] 2 4 9" xfId="16729"/>
    <cellStyle name="Percent [0] 2 40" xfId="46956"/>
    <cellStyle name="Percent [0] 2 41" xfId="47317"/>
    <cellStyle name="Percent [0] 2 42" xfId="58582"/>
    <cellStyle name="Percent [0] 2 5" xfId="2610"/>
    <cellStyle name="Percent [0] 2 6" xfId="2672"/>
    <cellStyle name="Percent [0] 2 7" xfId="6760"/>
    <cellStyle name="Percent [0] 2 8" xfId="5774"/>
    <cellStyle name="Percent [0] 2 9" xfId="6260"/>
    <cellStyle name="Percent [0] 3" xfId="1356"/>
    <cellStyle name="Percent [0] 3 10" xfId="2626"/>
    <cellStyle name="Percent [0] 3 11" xfId="2810"/>
    <cellStyle name="Percent [0] 3 12" xfId="7129"/>
    <cellStyle name="Percent [0] 3 13" xfId="9205"/>
    <cellStyle name="Percent [0] 3 14" xfId="6232"/>
    <cellStyle name="Percent [0] 3 15" xfId="5787"/>
    <cellStyle name="Percent [0] 3 16" xfId="10710"/>
    <cellStyle name="Percent [0] 3 17" xfId="15140"/>
    <cellStyle name="Percent [0] 3 18" xfId="21172"/>
    <cellStyle name="Percent [0] 3 19" xfId="6675"/>
    <cellStyle name="Percent [0] 3 2" xfId="3276"/>
    <cellStyle name="Percent [0] 3 2 10" xfId="18607"/>
    <cellStyle name="Percent [0] 3 2 11" xfId="20137"/>
    <cellStyle name="Percent [0] 3 2 12" xfId="21578"/>
    <cellStyle name="Percent [0] 3 2 13" xfId="23102"/>
    <cellStyle name="Percent [0] 3 2 14" xfId="24578"/>
    <cellStyle name="Percent [0] 3 2 15" xfId="26023"/>
    <cellStyle name="Percent [0] 3 2 16" xfId="27529"/>
    <cellStyle name="Percent [0] 3 2 17" xfId="29039"/>
    <cellStyle name="Percent [0] 3 2 18" xfId="30470"/>
    <cellStyle name="Percent [0] 3 2 19" xfId="31978"/>
    <cellStyle name="Percent [0] 3 2 2" xfId="4764"/>
    <cellStyle name="Percent [0] 3 2 20" xfId="33430"/>
    <cellStyle name="Percent [0] 3 2 21" xfId="34871"/>
    <cellStyle name="Percent [0] 3 2 22" xfId="36302"/>
    <cellStyle name="Percent [0] 3 2 23" xfId="37735"/>
    <cellStyle name="Percent [0] 3 2 24" xfId="39156"/>
    <cellStyle name="Percent [0] 3 2 25" xfId="40649"/>
    <cellStyle name="Percent [0] 3 2 26" xfId="42084"/>
    <cellStyle name="Percent [0] 3 2 27" xfId="43507"/>
    <cellStyle name="Percent [0] 3 2 28" xfId="44920"/>
    <cellStyle name="Percent [0] 3 2 29" xfId="46331"/>
    <cellStyle name="Percent [0] 3 2 3" xfId="8240"/>
    <cellStyle name="Percent [0] 3 2 30" xfId="47733"/>
    <cellStyle name="Percent [0] 3 2 31" xfId="49175"/>
    <cellStyle name="Percent [0] 3 2 32" xfId="50606"/>
    <cellStyle name="Percent [0] 3 2 33" xfId="51996"/>
    <cellStyle name="Percent [0] 3 2 34" xfId="53377"/>
    <cellStyle name="Percent [0] 3 2 35" xfId="54788"/>
    <cellStyle name="Percent [0] 3 2 36" xfId="56160"/>
    <cellStyle name="Percent [0] 3 2 37" xfId="57559"/>
    <cellStyle name="Percent [0] 3 2 38" xfId="59226"/>
    <cellStyle name="Percent [0] 3 2 4" xfId="9697"/>
    <cellStyle name="Percent [0] 3 2 5" xfId="11188"/>
    <cellStyle name="Percent [0] 3 2 6" xfId="12637"/>
    <cellStyle name="Percent [0] 3 2 7" xfId="14171"/>
    <cellStyle name="Percent [0] 3 2 8" xfId="15630"/>
    <cellStyle name="Percent [0] 3 2 9" xfId="17084"/>
    <cellStyle name="Percent [0] 3 20" xfId="23357"/>
    <cellStyle name="Percent [0] 3 21" xfId="27026"/>
    <cellStyle name="Percent [0] 3 22" xfId="6605"/>
    <cellStyle name="Percent [0] 3 23" xfId="21283"/>
    <cellStyle name="Percent [0] 3 24" xfId="6365"/>
    <cellStyle name="Percent [0] 3 25" xfId="32537"/>
    <cellStyle name="Percent [0] 3 26" xfId="47280"/>
    <cellStyle name="Percent [0] 3 27" xfId="41601"/>
    <cellStyle name="Percent [0] 3 28" xfId="58596"/>
    <cellStyle name="Percent [0] 3 3" xfId="3655"/>
    <cellStyle name="Percent [0] 3 3 10" xfId="18985"/>
    <cellStyle name="Percent [0] 3 3 11" xfId="20514"/>
    <cellStyle name="Percent [0] 3 3 12" xfId="21951"/>
    <cellStyle name="Percent [0] 3 3 13" xfId="23477"/>
    <cellStyle name="Percent [0] 3 3 14" xfId="24953"/>
    <cellStyle name="Percent [0] 3 3 15" xfId="26397"/>
    <cellStyle name="Percent [0] 3 3 16" xfId="27905"/>
    <cellStyle name="Percent [0] 3 3 17" xfId="29411"/>
    <cellStyle name="Percent [0] 3 3 18" xfId="30846"/>
    <cellStyle name="Percent [0] 3 3 19" xfId="32353"/>
    <cellStyle name="Percent [0] 3 3 2" xfId="5133"/>
    <cellStyle name="Percent [0] 3 3 20" xfId="33805"/>
    <cellStyle name="Percent [0] 3 3 21" xfId="35247"/>
    <cellStyle name="Percent [0] 3 3 22" xfId="36677"/>
    <cellStyle name="Percent [0] 3 3 23" xfId="38107"/>
    <cellStyle name="Percent [0] 3 3 24" xfId="39530"/>
    <cellStyle name="Percent [0] 3 3 25" xfId="41019"/>
    <cellStyle name="Percent [0] 3 3 26" xfId="42457"/>
    <cellStyle name="Percent [0] 3 3 27" xfId="43881"/>
    <cellStyle name="Percent [0] 3 3 28" xfId="45293"/>
    <cellStyle name="Percent [0] 3 3 29" xfId="46699"/>
    <cellStyle name="Percent [0] 3 3 3" xfId="8619"/>
    <cellStyle name="Percent [0] 3 3 30" xfId="48104"/>
    <cellStyle name="Percent [0] 3 3 31" xfId="49542"/>
    <cellStyle name="Percent [0] 3 3 32" xfId="50974"/>
    <cellStyle name="Percent [0] 3 3 33" xfId="52364"/>
    <cellStyle name="Percent [0] 3 3 34" xfId="53746"/>
    <cellStyle name="Percent [0] 3 3 35" xfId="55156"/>
    <cellStyle name="Percent [0] 3 3 36" xfId="56528"/>
    <cellStyle name="Percent [0] 3 3 37" xfId="57925"/>
    <cellStyle name="Percent [0] 3 3 4" xfId="10074"/>
    <cellStyle name="Percent [0] 3 3 5" xfId="11564"/>
    <cellStyle name="Percent [0] 3 3 6" xfId="13015"/>
    <cellStyle name="Percent [0] 3 3 7" xfId="14547"/>
    <cellStyle name="Percent [0] 3 3 8" xfId="16005"/>
    <cellStyle name="Percent [0] 3 3 9" xfId="17460"/>
    <cellStyle name="Percent [0] 3 4" xfId="2909"/>
    <cellStyle name="Percent [0] 3 4 10" xfId="18245"/>
    <cellStyle name="Percent [0] 3 4 11" xfId="19777"/>
    <cellStyle name="Percent [0] 3 4 12" xfId="21222"/>
    <cellStyle name="Percent [0] 3 4 13" xfId="22738"/>
    <cellStyle name="Percent [0] 3 4 14" xfId="24218"/>
    <cellStyle name="Percent [0] 3 4 15" xfId="25665"/>
    <cellStyle name="Percent [0] 3 4 16" xfId="27172"/>
    <cellStyle name="Percent [0] 3 4 17" xfId="28678"/>
    <cellStyle name="Percent [0] 3 4 18" xfId="30112"/>
    <cellStyle name="Percent [0] 3 4 19" xfId="31620"/>
    <cellStyle name="Percent [0] 3 4 2" xfId="4421"/>
    <cellStyle name="Percent [0] 3 4 20" xfId="33075"/>
    <cellStyle name="Percent [0] 3 4 21" xfId="34514"/>
    <cellStyle name="Percent [0] 3 4 22" xfId="35948"/>
    <cellStyle name="Percent [0] 3 4 23" xfId="37381"/>
    <cellStyle name="Percent [0] 3 4 24" xfId="38798"/>
    <cellStyle name="Percent [0] 3 4 25" xfId="40299"/>
    <cellStyle name="Percent [0] 3 4 26" xfId="41730"/>
    <cellStyle name="Percent [0] 3 4 27" xfId="43154"/>
    <cellStyle name="Percent [0] 3 4 28" xfId="44572"/>
    <cellStyle name="Percent [0] 3 4 29" xfId="45980"/>
    <cellStyle name="Percent [0] 3 4 3" xfId="7876"/>
    <cellStyle name="Percent [0] 3 4 30" xfId="47386"/>
    <cellStyle name="Percent [0] 3 4 31" xfId="48827"/>
    <cellStyle name="Percent [0] 3 4 32" xfId="50259"/>
    <cellStyle name="Percent [0] 3 4 33" xfId="51647"/>
    <cellStyle name="Percent [0] 3 4 34" xfId="53033"/>
    <cellStyle name="Percent [0] 3 4 35" xfId="54442"/>
    <cellStyle name="Percent [0] 3 4 36" xfId="55817"/>
    <cellStyle name="Percent [0] 3 4 37" xfId="57216"/>
    <cellStyle name="Percent [0] 3 4 4" xfId="9335"/>
    <cellStyle name="Percent [0] 3 4 5" xfId="10829"/>
    <cellStyle name="Percent [0] 3 4 6" xfId="12278"/>
    <cellStyle name="Percent [0] 3 4 7" xfId="13812"/>
    <cellStyle name="Percent [0] 3 4 8" xfId="15267"/>
    <cellStyle name="Percent [0] 3 4 9" xfId="16724"/>
    <cellStyle name="Percent [0] 3 5" xfId="3854"/>
    <cellStyle name="Percent [0] 3 5 10" xfId="19183"/>
    <cellStyle name="Percent [0] 3 5 11" xfId="20713"/>
    <cellStyle name="Percent [0] 3 5 12" xfId="22149"/>
    <cellStyle name="Percent [0] 3 5 13" xfId="23675"/>
    <cellStyle name="Percent [0] 3 5 14" xfId="25151"/>
    <cellStyle name="Percent [0] 3 5 15" xfId="26594"/>
    <cellStyle name="Percent [0] 3 5 16" xfId="28104"/>
    <cellStyle name="Percent [0] 3 5 17" xfId="29609"/>
    <cellStyle name="Percent [0] 3 5 18" xfId="31045"/>
    <cellStyle name="Percent [0] 3 5 19" xfId="32551"/>
    <cellStyle name="Percent [0] 3 5 2" xfId="5330"/>
    <cellStyle name="Percent [0] 3 5 20" xfId="34003"/>
    <cellStyle name="Percent [0] 3 5 21" xfId="35445"/>
    <cellStyle name="Percent [0] 3 5 22" xfId="36874"/>
    <cellStyle name="Percent [0] 3 5 23" xfId="38304"/>
    <cellStyle name="Percent [0] 3 5 24" xfId="39729"/>
    <cellStyle name="Percent [0] 3 5 25" xfId="41214"/>
    <cellStyle name="Percent [0] 3 5 26" xfId="42654"/>
    <cellStyle name="Percent [0] 3 5 27" xfId="44077"/>
    <cellStyle name="Percent [0] 3 5 28" xfId="45490"/>
    <cellStyle name="Percent [0] 3 5 29" xfId="46893"/>
    <cellStyle name="Percent [0] 3 5 3" xfId="8817"/>
    <cellStyle name="Percent [0] 3 5 30" xfId="48303"/>
    <cellStyle name="Percent [0] 3 5 31" xfId="49737"/>
    <cellStyle name="Percent [0] 3 5 32" xfId="51170"/>
    <cellStyle name="Percent [0] 3 5 33" xfId="52558"/>
    <cellStyle name="Percent [0] 3 5 34" xfId="53942"/>
    <cellStyle name="Percent [0] 3 5 35" xfId="55350"/>
    <cellStyle name="Percent [0] 3 5 36" xfId="56724"/>
    <cellStyle name="Percent [0] 3 5 37" xfId="58119"/>
    <cellStyle name="Percent [0] 3 5 4" xfId="10272"/>
    <cellStyle name="Percent [0] 3 5 5" xfId="11763"/>
    <cellStyle name="Percent [0] 3 5 6" xfId="13213"/>
    <cellStyle name="Percent [0] 3 5 7" xfId="14745"/>
    <cellStyle name="Percent [0] 3 5 8" xfId="16204"/>
    <cellStyle name="Percent [0] 3 5 9" xfId="17659"/>
    <cellStyle name="Percent [0] 3 6" xfId="2996"/>
    <cellStyle name="Percent [0] 3 6 10" xfId="18328"/>
    <cellStyle name="Percent [0] 3 6 11" xfId="19860"/>
    <cellStyle name="Percent [0] 3 6 12" xfId="21306"/>
    <cellStyle name="Percent [0] 3 6 13" xfId="22824"/>
    <cellStyle name="Percent [0] 3 6 14" xfId="24303"/>
    <cellStyle name="Percent [0] 3 6 15" xfId="25748"/>
    <cellStyle name="Percent [0] 3 6 16" xfId="27253"/>
    <cellStyle name="Percent [0] 3 6 17" xfId="28761"/>
    <cellStyle name="Percent [0] 3 6 18" xfId="30194"/>
    <cellStyle name="Percent [0] 3 6 19" xfId="31705"/>
    <cellStyle name="Percent [0] 3 6 2" xfId="4498"/>
    <cellStyle name="Percent [0] 3 6 20" xfId="33159"/>
    <cellStyle name="Percent [0] 3 6 21" xfId="34596"/>
    <cellStyle name="Percent [0] 3 6 22" xfId="36031"/>
    <cellStyle name="Percent [0] 3 6 23" xfId="37464"/>
    <cellStyle name="Percent [0] 3 6 24" xfId="38881"/>
    <cellStyle name="Percent [0] 3 6 25" xfId="40378"/>
    <cellStyle name="Percent [0] 3 6 26" xfId="41810"/>
    <cellStyle name="Percent [0] 3 6 27" xfId="43235"/>
    <cellStyle name="Percent [0] 3 6 28" xfId="44651"/>
    <cellStyle name="Percent [0] 3 6 29" xfId="46060"/>
    <cellStyle name="Percent [0] 3 6 3" xfId="7962"/>
    <cellStyle name="Percent [0] 3 6 30" xfId="47464"/>
    <cellStyle name="Percent [0] 3 6 31" xfId="48907"/>
    <cellStyle name="Percent [0] 3 6 32" xfId="50338"/>
    <cellStyle name="Percent [0] 3 6 33" xfId="51727"/>
    <cellStyle name="Percent [0] 3 6 34" xfId="53111"/>
    <cellStyle name="Percent [0] 3 6 35" xfId="54521"/>
    <cellStyle name="Percent [0] 3 6 36" xfId="55894"/>
    <cellStyle name="Percent [0] 3 6 37" xfId="57293"/>
    <cellStyle name="Percent [0] 3 6 4" xfId="9418"/>
    <cellStyle name="Percent [0] 3 6 5" xfId="10912"/>
    <cellStyle name="Percent [0] 3 6 6" xfId="12364"/>
    <cellStyle name="Percent [0] 3 6 7" xfId="13896"/>
    <cellStyle name="Percent [0] 3 6 8" xfId="15353"/>
    <cellStyle name="Percent [0] 3 6 9" xfId="16808"/>
    <cellStyle name="Percent [0] 3 7" xfId="3232"/>
    <cellStyle name="Percent [0] 3 7 10" xfId="18563"/>
    <cellStyle name="Percent [0] 3 7 11" xfId="20094"/>
    <cellStyle name="Percent [0] 3 7 12" xfId="21536"/>
    <cellStyle name="Percent [0] 3 7 13" xfId="23058"/>
    <cellStyle name="Percent [0] 3 7 14" xfId="24536"/>
    <cellStyle name="Percent [0] 3 7 15" xfId="25980"/>
    <cellStyle name="Percent [0] 3 7 16" xfId="27486"/>
    <cellStyle name="Percent [0] 3 7 17" xfId="28996"/>
    <cellStyle name="Percent [0] 3 7 18" xfId="30427"/>
    <cellStyle name="Percent [0] 3 7 19" xfId="31935"/>
    <cellStyle name="Percent [0] 3 7 2" xfId="4723"/>
    <cellStyle name="Percent [0] 3 7 20" xfId="33388"/>
    <cellStyle name="Percent [0] 3 7 21" xfId="34828"/>
    <cellStyle name="Percent [0] 3 7 22" xfId="36258"/>
    <cellStyle name="Percent [0] 3 7 23" xfId="37692"/>
    <cellStyle name="Percent [0] 3 7 24" xfId="39112"/>
    <cellStyle name="Percent [0] 3 7 25" xfId="40606"/>
    <cellStyle name="Percent [0] 3 7 26" xfId="42041"/>
    <cellStyle name="Percent [0] 3 7 27" xfId="43464"/>
    <cellStyle name="Percent [0] 3 7 28" xfId="44878"/>
    <cellStyle name="Percent [0] 3 7 29" xfId="46290"/>
    <cellStyle name="Percent [0] 3 7 3" xfId="8196"/>
    <cellStyle name="Percent [0] 3 7 30" xfId="47692"/>
    <cellStyle name="Percent [0] 3 7 31" xfId="49134"/>
    <cellStyle name="Percent [0] 3 7 32" xfId="50565"/>
    <cellStyle name="Percent [0] 3 7 33" xfId="51955"/>
    <cellStyle name="Percent [0] 3 7 34" xfId="53336"/>
    <cellStyle name="Percent [0] 3 7 35" xfId="54747"/>
    <cellStyle name="Percent [0] 3 7 36" xfId="56119"/>
    <cellStyle name="Percent [0] 3 7 37" xfId="57518"/>
    <cellStyle name="Percent [0] 3 7 4" xfId="9653"/>
    <cellStyle name="Percent [0] 3 7 5" xfId="11146"/>
    <cellStyle name="Percent [0] 3 7 6" xfId="12594"/>
    <cellStyle name="Percent [0] 3 7 7" xfId="14127"/>
    <cellStyle name="Percent [0] 3 7 8" xfId="15587"/>
    <cellStyle name="Percent [0] 3 7 9" xfId="17040"/>
    <cellStyle name="Percent [0] 3 8" xfId="3541"/>
    <cellStyle name="Percent [0] 3 8 10" xfId="18871"/>
    <cellStyle name="Percent [0] 3 8 11" xfId="20400"/>
    <cellStyle name="Percent [0] 3 8 12" xfId="21839"/>
    <cellStyle name="Percent [0] 3 8 13" xfId="23366"/>
    <cellStyle name="Percent [0] 3 8 14" xfId="24840"/>
    <cellStyle name="Percent [0] 3 8 15" xfId="26284"/>
    <cellStyle name="Percent [0] 3 8 16" xfId="27792"/>
    <cellStyle name="Percent [0] 3 8 17" xfId="29298"/>
    <cellStyle name="Percent [0] 3 8 18" xfId="30733"/>
    <cellStyle name="Percent [0] 3 8 19" xfId="32241"/>
    <cellStyle name="Percent [0] 3 8 2" xfId="5023"/>
    <cellStyle name="Percent [0] 3 8 20" xfId="33692"/>
    <cellStyle name="Percent [0] 3 8 21" xfId="35135"/>
    <cellStyle name="Percent [0] 3 8 22" xfId="36565"/>
    <cellStyle name="Percent [0] 3 8 23" xfId="37995"/>
    <cellStyle name="Percent [0] 3 8 24" xfId="39418"/>
    <cellStyle name="Percent [0] 3 8 25" xfId="40909"/>
    <cellStyle name="Percent [0] 3 8 26" xfId="42345"/>
    <cellStyle name="Percent [0] 3 8 27" xfId="43769"/>
    <cellStyle name="Percent [0] 3 8 28" xfId="45180"/>
    <cellStyle name="Percent [0] 3 8 29" xfId="46588"/>
    <cellStyle name="Percent [0] 3 8 3" xfId="8505"/>
    <cellStyle name="Percent [0] 3 8 30" xfId="47994"/>
    <cellStyle name="Percent [0] 3 8 31" xfId="49433"/>
    <cellStyle name="Percent [0] 3 8 32" xfId="50864"/>
    <cellStyle name="Percent [0] 3 8 33" xfId="52254"/>
    <cellStyle name="Percent [0] 3 8 34" xfId="53635"/>
    <cellStyle name="Percent [0] 3 8 35" xfId="55046"/>
    <cellStyle name="Percent [0] 3 8 36" xfId="56418"/>
    <cellStyle name="Percent [0] 3 8 37" xfId="57816"/>
    <cellStyle name="Percent [0] 3 8 4" xfId="9961"/>
    <cellStyle name="Percent [0] 3 8 5" xfId="11451"/>
    <cellStyle name="Percent [0] 3 8 6" xfId="12901"/>
    <cellStyle name="Percent [0] 3 8 7" xfId="14434"/>
    <cellStyle name="Percent [0] 3 8 8" xfId="15892"/>
    <cellStyle name="Percent [0] 3 8 9" xfId="17347"/>
    <cellStyle name="Percent [0] 3 9" xfId="4170"/>
    <cellStyle name="Percent [0] 3 9 10" xfId="19498"/>
    <cellStyle name="Percent [0] 3 9 11" xfId="21028"/>
    <cellStyle name="Percent [0] 3 9 12" xfId="22464"/>
    <cellStyle name="Percent [0] 3 9 13" xfId="23990"/>
    <cellStyle name="Percent [0] 3 9 14" xfId="25467"/>
    <cellStyle name="Percent [0] 3 9 15" xfId="26909"/>
    <cellStyle name="Percent [0] 3 9 16" xfId="28419"/>
    <cellStyle name="Percent [0] 3 9 17" xfId="29924"/>
    <cellStyle name="Percent [0] 3 9 18" xfId="31361"/>
    <cellStyle name="Percent [0] 3 9 19" xfId="32867"/>
    <cellStyle name="Percent [0] 3 9 2" xfId="5644"/>
    <cellStyle name="Percent [0] 3 9 20" xfId="34319"/>
    <cellStyle name="Percent [0] 3 9 21" xfId="35760"/>
    <cellStyle name="Percent [0] 3 9 22" xfId="37189"/>
    <cellStyle name="Percent [0] 3 9 23" xfId="38620"/>
    <cellStyle name="Percent [0] 3 9 24" xfId="40045"/>
    <cellStyle name="Percent [0] 3 9 25" xfId="41528"/>
    <cellStyle name="Percent [0] 3 9 26" xfId="42969"/>
    <cellStyle name="Percent [0] 3 9 27" xfId="44392"/>
    <cellStyle name="Percent [0] 3 9 28" xfId="45804"/>
    <cellStyle name="Percent [0] 3 9 29" xfId="47209"/>
    <cellStyle name="Percent [0] 3 9 3" xfId="9133"/>
    <cellStyle name="Percent [0] 3 9 30" xfId="48617"/>
    <cellStyle name="Percent [0] 3 9 31" xfId="50051"/>
    <cellStyle name="Percent [0] 3 9 32" xfId="51485"/>
    <cellStyle name="Percent [0] 3 9 33" xfId="52872"/>
    <cellStyle name="Percent [0] 3 9 34" xfId="54256"/>
    <cellStyle name="Percent [0] 3 9 35" xfId="55664"/>
    <cellStyle name="Percent [0] 3 9 36" xfId="57038"/>
    <cellStyle name="Percent [0] 3 9 37" xfId="58433"/>
    <cellStyle name="Percent [0] 3 9 4" xfId="10586"/>
    <cellStyle name="Percent [0] 3 9 5" xfId="12079"/>
    <cellStyle name="Percent [0] 3 9 6" xfId="13527"/>
    <cellStyle name="Percent [0] 3 9 7" xfId="15061"/>
    <cellStyle name="Percent [0] 3 9 8" xfId="16519"/>
    <cellStyle name="Percent [0] 3 9 9" xfId="17973"/>
    <cellStyle name="Percent [1]" xfId="158"/>
    <cellStyle name="Percent [1] 2" xfId="1226"/>
    <cellStyle name="Percent [1] 2 10" xfId="7224"/>
    <cellStyle name="Percent [1] 2 11" xfId="6525"/>
    <cellStyle name="Percent [1] 2 12" xfId="10702"/>
    <cellStyle name="Percent [1] 2 13" xfId="12147"/>
    <cellStyle name="Percent [1] 2 14" xfId="7737"/>
    <cellStyle name="Percent [1] 2 15" xfId="7317"/>
    <cellStyle name="Percent [1] 2 16" xfId="7165"/>
    <cellStyle name="Percent [1] 2 17" xfId="16594"/>
    <cellStyle name="Percent [1] 2 18" xfId="20088"/>
    <cellStyle name="Percent [1] 2 19" xfId="7619"/>
    <cellStyle name="Percent [1] 2 2" xfId="3452"/>
    <cellStyle name="Percent [1] 2 2 10" xfId="18782"/>
    <cellStyle name="Percent [1] 2 2 11" xfId="20312"/>
    <cellStyle name="Percent [1] 2 2 12" xfId="21750"/>
    <cellStyle name="Percent [1] 2 2 13" xfId="23277"/>
    <cellStyle name="Percent [1] 2 2 14" xfId="24752"/>
    <cellStyle name="Percent [1] 2 2 15" xfId="26196"/>
    <cellStyle name="Percent [1] 2 2 16" xfId="27704"/>
    <cellStyle name="Percent [1] 2 2 17" xfId="29211"/>
    <cellStyle name="Percent [1] 2 2 18" xfId="30644"/>
    <cellStyle name="Percent [1] 2 2 19" xfId="32153"/>
    <cellStyle name="Percent [1] 2 2 2" xfId="4936"/>
    <cellStyle name="Percent [1] 2 2 20" xfId="33605"/>
    <cellStyle name="Percent [1] 2 2 21" xfId="35046"/>
    <cellStyle name="Percent [1] 2 2 22" xfId="36476"/>
    <cellStyle name="Percent [1] 2 2 23" xfId="37906"/>
    <cellStyle name="Percent [1] 2 2 24" xfId="39330"/>
    <cellStyle name="Percent [1] 2 2 25" xfId="40821"/>
    <cellStyle name="Percent [1] 2 2 26" xfId="42258"/>
    <cellStyle name="Percent [1] 2 2 27" xfId="43680"/>
    <cellStyle name="Percent [1] 2 2 28" xfId="45093"/>
    <cellStyle name="Percent [1] 2 2 29" xfId="46501"/>
    <cellStyle name="Percent [1] 2 2 3" xfId="8416"/>
    <cellStyle name="Percent [1] 2 2 30" xfId="47907"/>
    <cellStyle name="Percent [1] 2 2 31" xfId="49345"/>
    <cellStyle name="Percent [1] 2 2 32" xfId="50777"/>
    <cellStyle name="Percent [1] 2 2 33" xfId="52167"/>
    <cellStyle name="Percent [1] 2 2 34" xfId="53548"/>
    <cellStyle name="Percent [1] 2 2 35" xfId="54959"/>
    <cellStyle name="Percent [1] 2 2 36" xfId="56331"/>
    <cellStyle name="Percent [1] 2 2 37" xfId="57729"/>
    <cellStyle name="Percent [1] 2 2 38" xfId="59022"/>
    <cellStyle name="Percent [1] 2 2 4" xfId="9873"/>
    <cellStyle name="Percent [1] 2 2 5" xfId="11362"/>
    <cellStyle name="Percent [1] 2 2 6" xfId="12813"/>
    <cellStyle name="Percent [1] 2 2 7" xfId="14346"/>
    <cellStyle name="Percent [1] 2 2 8" xfId="15804"/>
    <cellStyle name="Percent [1] 2 2 9" xfId="17259"/>
    <cellStyle name="Percent [1] 2 20" xfId="7359"/>
    <cellStyle name="Percent [1] 2 21" xfId="24245"/>
    <cellStyle name="Percent [1] 2 22" xfId="15302"/>
    <cellStyle name="Percent [1] 2 23" xfId="26980"/>
    <cellStyle name="Percent [1] 2 24" xfId="5983"/>
    <cellStyle name="Percent [1] 2 25" xfId="19672"/>
    <cellStyle name="Percent [1] 2 26" xfId="5745"/>
    <cellStyle name="Percent [1] 2 27" xfId="5850"/>
    <cellStyle name="Percent [1] 2 28" xfId="19629"/>
    <cellStyle name="Percent [1] 2 29" xfId="21533"/>
    <cellStyle name="Percent [1] 2 3" xfId="3376"/>
    <cellStyle name="Percent [1] 2 3 10" xfId="18706"/>
    <cellStyle name="Percent [1] 2 3 11" xfId="20237"/>
    <cellStyle name="Percent [1] 2 3 12" xfId="21675"/>
    <cellStyle name="Percent [1] 2 3 13" xfId="23201"/>
    <cellStyle name="Percent [1] 2 3 14" xfId="24677"/>
    <cellStyle name="Percent [1] 2 3 15" xfId="26121"/>
    <cellStyle name="Percent [1] 2 3 16" xfId="27628"/>
    <cellStyle name="Percent [1] 2 3 17" xfId="29136"/>
    <cellStyle name="Percent [1] 2 3 18" xfId="30569"/>
    <cellStyle name="Percent [1] 2 3 19" xfId="32077"/>
    <cellStyle name="Percent [1] 2 3 2" xfId="4861"/>
    <cellStyle name="Percent [1] 2 3 20" xfId="33529"/>
    <cellStyle name="Percent [1] 2 3 21" xfId="34970"/>
    <cellStyle name="Percent [1] 2 3 22" xfId="36401"/>
    <cellStyle name="Percent [1] 2 3 23" xfId="37831"/>
    <cellStyle name="Percent [1] 2 3 24" xfId="39255"/>
    <cellStyle name="Percent [1] 2 3 25" xfId="40745"/>
    <cellStyle name="Percent [1] 2 3 26" xfId="42182"/>
    <cellStyle name="Percent [1] 2 3 27" xfId="43605"/>
    <cellStyle name="Percent [1] 2 3 28" xfId="45018"/>
    <cellStyle name="Percent [1] 2 3 29" xfId="46426"/>
    <cellStyle name="Percent [1] 2 3 3" xfId="8340"/>
    <cellStyle name="Percent [1] 2 3 30" xfId="47831"/>
    <cellStyle name="Percent [1] 2 3 31" xfId="49270"/>
    <cellStyle name="Percent [1] 2 3 32" xfId="50702"/>
    <cellStyle name="Percent [1] 2 3 33" xfId="52092"/>
    <cellStyle name="Percent [1] 2 3 34" xfId="53473"/>
    <cellStyle name="Percent [1] 2 3 35" xfId="54884"/>
    <cellStyle name="Percent [1] 2 3 36" xfId="56256"/>
    <cellStyle name="Percent [1] 2 3 37" xfId="57654"/>
    <cellStyle name="Percent [1] 2 3 4" xfId="9797"/>
    <cellStyle name="Percent [1] 2 3 5" xfId="11286"/>
    <cellStyle name="Percent [1] 2 3 6" xfId="12737"/>
    <cellStyle name="Percent [1] 2 3 7" xfId="14270"/>
    <cellStyle name="Percent [1] 2 3 8" xfId="15728"/>
    <cellStyle name="Percent [1] 2 3 9" xfId="17183"/>
    <cellStyle name="Percent [1] 2 30" xfId="38689"/>
    <cellStyle name="Percent [1] 2 31" xfId="10659"/>
    <cellStyle name="Percent [1] 2 32" xfId="19658"/>
    <cellStyle name="Percent [1] 2 33" xfId="41630"/>
    <cellStyle name="Percent [1] 2 34" xfId="18055"/>
    <cellStyle name="Percent [1] 2 35" xfId="18909"/>
    <cellStyle name="Percent [1] 2 36" xfId="15163"/>
    <cellStyle name="Percent [1] 2 37" xfId="6022"/>
    <cellStyle name="Percent [1] 2 38" xfId="31442"/>
    <cellStyle name="Percent [1] 2 39" xfId="28500"/>
    <cellStyle name="Percent [1] 2 4" xfId="3485"/>
    <cellStyle name="Percent [1] 2 4 10" xfId="18815"/>
    <cellStyle name="Percent [1] 2 4 11" xfId="20345"/>
    <cellStyle name="Percent [1] 2 4 12" xfId="21783"/>
    <cellStyle name="Percent [1] 2 4 13" xfId="23310"/>
    <cellStyle name="Percent [1] 2 4 14" xfId="24785"/>
    <cellStyle name="Percent [1] 2 4 15" xfId="26229"/>
    <cellStyle name="Percent [1] 2 4 16" xfId="27737"/>
    <cellStyle name="Percent [1] 2 4 17" xfId="29244"/>
    <cellStyle name="Percent [1] 2 4 18" xfId="30677"/>
    <cellStyle name="Percent [1] 2 4 19" xfId="32186"/>
    <cellStyle name="Percent [1] 2 4 2" xfId="4969"/>
    <cellStyle name="Percent [1] 2 4 20" xfId="33638"/>
    <cellStyle name="Percent [1] 2 4 21" xfId="35079"/>
    <cellStyle name="Percent [1] 2 4 22" xfId="36509"/>
    <cellStyle name="Percent [1] 2 4 23" xfId="37939"/>
    <cellStyle name="Percent [1] 2 4 24" xfId="39363"/>
    <cellStyle name="Percent [1] 2 4 25" xfId="40854"/>
    <cellStyle name="Percent [1] 2 4 26" xfId="42291"/>
    <cellStyle name="Percent [1] 2 4 27" xfId="43713"/>
    <cellStyle name="Percent [1] 2 4 28" xfId="45126"/>
    <cellStyle name="Percent [1] 2 4 29" xfId="46534"/>
    <cellStyle name="Percent [1] 2 4 3" xfId="8449"/>
    <cellStyle name="Percent [1] 2 4 30" xfId="47940"/>
    <cellStyle name="Percent [1] 2 4 31" xfId="49378"/>
    <cellStyle name="Percent [1] 2 4 32" xfId="50810"/>
    <cellStyle name="Percent [1] 2 4 33" xfId="52200"/>
    <cellStyle name="Percent [1] 2 4 34" xfId="53581"/>
    <cellStyle name="Percent [1] 2 4 35" xfId="54992"/>
    <cellStyle name="Percent [1] 2 4 36" xfId="56364"/>
    <cellStyle name="Percent [1] 2 4 37" xfId="57762"/>
    <cellStyle name="Percent [1] 2 4 4" xfId="9906"/>
    <cellStyle name="Percent [1] 2 4 5" xfId="11395"/>
    <cellStyle name="Percent [1] 2 4 6" xfId="12846"/>
    <cellStyle name="Percent [1] 2 4 7" xfId="14379"/>
    <cellStyle name="Percent [1] 2 4 8" xfId="15837"/>
    <cellStyle name="Percent [1] 2 4 9" xfId="17292"/>
    <cellStyle name="Percent [1] 2 40" xfId="52938"/>
    <cellStyle name="Percent [1] 2 41" xfId="19641"/>
    <cellStyle name="Percent [1] 2 42" xfId="58583"/>
    <cellStyle name="Percent [1] 2 5" xfId="2611"/>
    <cellStyle name="Percent [1] 2 6" xfId="2671"/>
    <cellStyle name="Percent [1] 2 7" xfId="6761"/>
    <cellStyle name="Percent [1] 2 8" xfId="5750"/>
    <cellStyle name="Percent [1] 2 9" xfId="6185"/>
    <cellStyle name="Percent [1] 3" xfId="1355"/>
    <cellStyle name="Percent [1] 3 10" xfId="2625"/>
    <cellStyle name="Percent [1] 3 11" xfId="2589"/>
    <cellStyle name="Percent [1] 3 12" xfId="7116"/>
    <cellStyle name="Percent [1] 3 13" xfId="5765"/>
    <cellStyle name="Percent [1] 3 14" xfId="6716"/>
    <cellStyle name="Percent [1] 3 15" xfId="15164"/>
    <cellStyle name="Percent [1] 3 16" xfId="6003"/>
    <cellStyle name="Percent [1] 3 17" xfId="6993"/>
    <cellStyle name="Percent [1] 3 18" xfId="6349"/>
    <cellStyle name="Percent [1] 3 19" xfId="24137"/>
    <cellStyle name="Percent [1] 3 2" xfId="3275"/>
    <cellStyle name="Percent [1] 3 2 10" xfId="18606"/>
    <cellStyle name="Percent [1] 3 2 11" xfId="20136"/>
    <cellStyle name="Percent [1] 3 2 12" xfId="21577"/>
    <cellStyle name="Percent [1] 3 2 13" xfId="23101"/>
    <cellStyle name="Percent [1] 3 2 14" xfId="24577"/>
    <cellStyle name="Percent [1] 3 2 15" xfId="26022"/>
    <cellStyle name="Percent [1] 3 2 16" xfId="27528"/>
    <cellStyle name="Percent [1] 3 2 17" xfId="29038"/>
    <cellStyle name="Percent [1] 3 2 18" xfId="30469"/>
    <cellStyle name="Percent [1] 3 2 19" xfId="31977"/>
    <cellStyle name="Percent [1] 3 2 2" xfId="4763"/>
    <cellStyle name="Percent [1] 3 2 20" xfId="33429"/>
    <cellStyle name="Percent [1] 3 2 21" xfId="34870"/>
    <cellStyle name="Percent [1] 3 2 22" xfId="36301"/>
    <cellStyle name="Percent [1] 3 2 23" xfId="37734"/>
    <cellStyle name="Percent [1] 3 2 24" xfId="39155"/>
    <cellStyle name="Percent [1] 3 2 25" xfId="40648"/>
    <cellStyle name="Percent [1] 3 2 26" xfId="42083"/>
    <cellStyle name="Percent [1] 3 2 27" xfId="43506"/>
    <cellStyle name="Percent [1] 3 2 28" xfId="44919"/>
    <cellStyle name="Percent [1] 3 2 29" xfId="46330"/>
    <cellStyle name="Percent [1] 3 2 3" xfId="8239"/>
    <cellStyle name="Percent [1] 3 2 30" xfId="47732"/>
    <cellStyle name="Percent [1] 3 2 31" xfId="49174"/>
    <cellStyle name="Percent [1] 3 2 32" xfId="50605"/>
    <cellStyle name="Percent [1] 3 2 33" xfId="51995"/>
    <cellStyle name="Percent [1] 3 2 34" xfId="53376"/>
    <cellStyle name="Percent [1] 3 2 35" xfId="54787"/>
    <cellStyle name="Percent [1] 3 2 36" xfId="56159"/>
    <cellStyle name="Percent [1] 3 2 37" xfId="57558"/>
    <cellStyle name="Percent [1] 3 2 38" xfId="59225"/>
    <cellStyle name="Percent [1] 3 2 4" xfId="9696"/>
    <cellStyle name="Percent [1] 3 2 5" xfId="11187"/>
    <cellStyle name="Percent [1] 3 2 6" xfId="12636"/>
    <cellStyle name="Percent [1] 3 2 7" xfId="14170"/>
    <cellStyle name="Percent [1] 3 2 8" xfId="15629"/>
    <cellStyle name="Percent [1] 3 2 9" xfId="17083"/>
    <cellStyle name="Percent [1] 3 20" xfId="20488"/>
    <cellStyle name="Percent [1] 3 21" xfId="6243"/>
    <cellStyle name="Percent [1] 3 22" xfId="13739"/>
    <cellStyle name="Percent [1] 3 23" xfId="31531"/>
    <cellStyle name="Percent [1] 3 24" xfId="6612"/>
    <cellStyle name="Percent [1] 3 25" xfId="42180"/>
    <cellStyle name="Percent [1] 3 26" xfId="46286"/>
    <cellStyle name="Percent [1] 3 27" xfId="44155"/>
    <cellStyle name="Percent [1] 3 28" xfId="58595"/>
    <cellStyle name="Percent [1] 3 3" xfId="3662"/>
    <cellStyle name="Percent [1] 3 3 10" xfId="18992"/>
    <cellStyle name="Percent [1] 3 3 11" xfId="20521"/>
    <cellStyle name="Percent [1] 3 3 12" xfId="21958"/>
    <cellStyle name="Percent [1] 3 3 13" xfId="23484"/>
    <cellStyle name="Percent [1] 3 3 14" xfId="24960"/>
    <cellStyle name="Percent [1] 3 3 15" xfId="26404"/>
    <cellStyle name="Percent [1] 3 3 16" xfId="27912"/>
    <cellStyle name="Percent [1] 3 3 17" xfId="29418"/>
    <cellStyle name="Percent [1] 3 3 18" xfId="30853"/>
    <cellStyle name="Percent [1] 3 3 19" xfId="32360"/>
    <cellStyle name="Percent [1] 3 3 2" xfId="5140"/>
    <cellStyle name="Percent [1] 3 3 20" xfId="33812"/>
    <cellStyle name="Percent [1] 3 3 21" xfId="35254"/>
    <cellStyle name="Percent [1] 3 3 22" xfId="36684"/>
    <cellStyle name="Percent [1] 3 3 23" xfId="38114"/>
    <cellStyle name="Percent [1] 3 3 24" xfId="39537"/>
    <cellStyle name="Percent [1] 3 3 25" xfId="41026"/>
    <cellStyle name="Percent [1] 3 3 26" xfId="42464"/>
    <cellStyle name="Percent [1] 3 3 27" xfId="43888"/>
    <cellStyle name="Percent [1] 3 3 28" xfId="45300"/>
    <cellStyle name="Percent [1] 3 3 29" xfId="46706"/>
    <cellStyle name="Percent [1] 3 3 3" xfId="8626"/>
    <cellStyle name="Percent [1] 3 3 30" xfId="48111"/>
    <cellStyle name="Percent [1] 3 3 31" xfId="49549"/>
    <cellStyle name="Percent [1] 3 3 32" xfId="50981"/>
    <cellStyle name="Percent [1] 3 3 33" xfId="52371"/>
    <cellStyle name="Percent [1] 3 3 34" xfId="53753"/>
    <cellStyle name="Percent [1] 3 3 35" xfId="55163"/>
    <cellStyle name="Percent [1] 3 3 36" xfId="56535"/>
    <cellStyle name="Percent [1] 3 3 37" xfId="57932"/>
    <cellStyle name="Percent [1] 3 3 4" xfId="10081"/>
    <cellStyle name="Percent [1] 3 3 5" xfId="11571"/>
    <cellStyle name="Percent [1] 3 3 6" xfId="13022"/>
    <cellStyle name="Percent [1] 3 3 7" xfId="14554"/>
    <cellStyle name="Percent [1] 3 3 8" xfId="16012"/>
    <cellStyle name="Percent [1] 3 3 9" xfId="17467"/>
    <cellStyle name="Percent [1] 3 4" xfId="3716"/>
    <cellStyle name="Percent [1] 3 4 10" xfId="19046"/>
    <cellStyle name="Percent [1] 3 4 11" xfId="20575"/>
    <cellStyle name="Percent [1] 3 4 12" xfId="22012"/>
    <cellStyle name="Percent [1] 3 4 13" xfId="23538"/>
    <cellStyle name="Percent [1] 3 4 14" xfId="25014"/>
    <cellStyle name="Percent [1] 3 4 15" xfId="26457"/>
    <cellStyle name="Percent [1] 3 4 16" xfId="27966"/>
    <cellStyle name="Percent [1] 3 4 17" xfId="29471"/>
    <cellStyle name="Percent [1] 3 4 18" xfId="30907"/>
    <cellStyle name="Percent [1] 3 4 19" xfId="32413"/>
    <cellStyle name="Percent [1] 3 4 2" xfId="5194"/>
    <cellStyle name="Percent [1] 3 4 20" xfId="33865"/>
    <cellStyle name="Percent [1] 3 4 21" xfId="35308"/>
    <cellStyle name="Percent [1] 3 4 22" xfId="36738"/>
    <cellStyle name="Percent [1] 3 4 23" xfId="38168"/>
    <cellStyle name="Percent [1] 3 4 24" xfId="39591"/>
    <cellStyle name="Percent [1] 3 4 25" xfId="41078"/>
    <cellStyle name="Percent [1] 3 4 26" xfId="42517"/>
    <cellStyle name="Percent [1] 3 4 27" xfId="43941"/>
    <cellStyle name="Percent [1] 3 4 28" xfId="45353"/>
    <cellStyle name="Percent [1] 3 4 29" xfId="46758"/>
    <cellStyle name="Percent [1] 3 4 3" xfId="8680"/>
    <cellStyle name="Percent [1] 3 4 30" xfId="48165"/>
    <cellStyle name="Percent [1] 3 4 31" xfId="49601"/>
    <cellStyle name="Percent [1] 3 4 32" xfId="51034"/>
    <cellStyle name="Percent [1] 3 4 33" xfId="52423"/>
    <cellStyle name="Percent [1] 3 4 34" xfId="53806"/>
    <cellStyle name="Percent [1] 3 4 35" xfId="55215"/>
    <cellStyle name="Percent [1] 3 4 36" xfId="56588"/>
    <cellStyle name="Percent [1] 3 4 37" xfId="57984"/>
    <cellStyle name="Percent [1] 3 4 4" xfId="10135"/>
    <cellStyle name="Percent [1] 3 4 5" xfId="11625"/>
    <cellStyle name="Percent [1] 3 4 6" xfId="13075"/>
    <cellStyle name="Percent [1] 3 4 7" xfId="14608"/>
    <cellStyle name="Percent [1] 3 4 8" xfId="16066"/>
    <cellStyle name="Percent [1] 3 4 9" xfId="17521"/>
    <cellStyle name="Percent [1] 3 5" xfId="3257"/>
    <cellStyle name="Percent [1] 3 5 10" xfId="18588"/>
    <cellStyle name="Percent [1] 3 5 11" xfId="20119"/>
    <cellStyle name="Percent [1] 3 5 12" xfId="21561"/>
    <cellStyle name="Percent [1] 3 5 13" xfId="23083"/>
    <cellStyle name="Percent [1] 3 5 14" xfId="24561"/>
    <cellStyle name="Percent [1] 3 5 15" xfId="26005"/>
    <cellStyle name="Percent [1] 3 5 16" xfId="27511"/>
    <cellStyle name="Percent [1] 3 5 17" xfId="29021"/>
    <cellStyle name="Percent [1] 3 5 18" xfId="30452"/>
    <cellStyle name="Percent [1] 3 5 19" xfId="31960"/>
    <cellStyle name="Percent [1] 3 5 2" xfId="4748"/>
    <cellStyle name="Percent [1] 3 5 20" xfId="33413"/>
    <cellStyle name="Percent [1] 3 5 21" xfId="34853"/>
    <cellStyle name="Percent [1] 3 5 22" xfId="36283"/>
    <cellStyle name="Percent [1] 3 5 23" xfId="37717"/>
    <cellStyle name="Percent [1] 3 5 24" xfId="39137"/>
    <cellStyle name="Percent [1] 3 5 25" xfId="40631"/>
    <cellStyle name="Percent [1] 3 5 26" xfId="42066"/>
    <cellStyle name="Percent [1] 3 5 27" xfId="43489"/>
    <cellStyle name="Percent [1] 3 5 28" xfId="44903"/>
    <cellStyle name="Percent [1] 3 5 29" xfId="46315"/>
    <cellStyle name="Percent [1] 3 5 3" xfId="8221"/>
    <cellStyle name="Percent [1] 3 5 30" xfId="47717"/>
    <cellStyle name="Percent [1] 3 5 31" xfId="49159"/>
    <cellStyle name="Percent [1] 3 5 32" xfId="50590"/>
    <cellStyle name="Percent [1] 3 5 33" xfId="51980"/>
    <cellStyle name="Percent [1] 3 5 34" xfId="53361"/>
    <cellStyle name="Percent [1] 3 5 35" xfId="54772"/>
    <cellStyle name="Percent [1] 3 5 36" xfId="56144"/>
    <cellStyle name="Percent [1] 3 5 37" xfId="57543"/>
    <cellStyle name="Percent [1] 3 5 4" xfId="9678"/>
    <cellStyle name="Percent [1] 3 5 5" xfId="11171"/>
    <cellStyle name="Percent [1] 3 5 6" xfId="12619"/>
    <cellStyle name="Percent [1] 3 5 7" xfId="14152"/>
    <cellStyle name="Percent [1] 3 5 8" xfId="15612"/>
    <cellStyle name="Percent [1] 3 5 9" xfId="17065"/>
    <cellStyle name="Percent [1] 3 6" xfId="3678"/>
    <cellStyle name="Percent [1] 3 6 10" xfId="19008"/>
    <cellStyle name="Percent [1] 3 6 11" xfId="20537"/>
    <cellStyle name="Percent [1] 3 6 12" xfId="21974"/>
    <cellStyle name="Percent [1] 3 6 13" xfId="23500"/>
    <cellStyle name="Percent [1] 3 6 14" xfId="24976"/>
    <cellStyle name="Percent [1] 3 6 15" xfId="26419"/>
    <cellStyle name="Percent [1] 3 6 16" xfId="27928"/>
    <cellStyle name="Percent [1] 3 6 17" xfId="29433"/>
    <cellStyle name="Percent [1] 3 6 18" xfId="30869"/>
    <cellStyle name="Percent [1] 3 6 19" xfId="32375"/>
    <cellStyle name="Percent [1] 3 6 2" xfId="5156"/>
    <cellStyle name="Percent [1] 3 6 20" xfId="33828"/>
    <cellStyle name="Percent [1] 3 6 21" xfId="35270"/>
    <cellStyle name="Percent [1] 3 6 22" xfId="36700"/>
    <cellStyle name="Percent [1] 3 6 23" xfId="38130"/>
    <cellStyle name="Percent [1] 3 6 24" xfId="39553"/>
    <cellStyle name="Percent [1] 3 6 25" xfId="41041"/>
    <cellStyle name="Percent [1] 3 6 26" xfId="42480"/>
    <cellStyle name="Percent [1] 3 6 27" xfId="43904"/>
    <cellStyle name="Percent [1] 3 6 28" xfId="45316"/>
    <cellStyle name="Percent [1] 3 6 29" xfId="46721"/>
    <cellStyle name="Percent [1] 3 6 3" xfId="8642"/>
    <cellStyle name="Percent [1] 3 6 30" xfId="48127"/>
    <cellStyle name="Percent [1] 3 6 31" xfId="49564"/>
    <cellStyle name="Percent [1] 3 6 32" xfId="50997"/>
    <cellStyle name="Percent [1] 3 6 33" xfId="52386"/>
    <cellStyle name="Percent [1] 3 6 34" xfId="53769"/>
    <cellStyle name="Percent [1] 3 6 35" xfId="55178"/>
    <cellStyle name="Percent [1] 3 6 36" xfId="56551"/>
    <cellStyle name="Percent [1] 3 6 37" xfId="57947"/>
    <cellStyle name="Percent [1] 3 6 4" xfId="10097"/>
    <cellStyle name="Percent [1] 3 6 5" xfId="11587"/>
    <cellStyle name="Percent [1] 3 6 6" xfId="13038"/>
    <cellStyle name="Percent [1] 3 6 7" xfId="14570"/>
    <cellStyle name="Percent [1] 3 6 8" xfId="16028"/>
    <cellStyle name="Percent [1] 3 6 9" xfId="17483"/>
    <cellStyle name="Percent [1] 3 7" xfId="3102"/>
    <cellStyle name="Percent [1] 3 7 10" xfId="18434"/>
    <cellStyle name="Percent [1] 3 7 11" xfId="19964"/>
    <cellStyle name="Percent [1] 3 7 12" xfId="21407"/>
    <cellStyle name="Percent [1] 3 7 13" xfId="22930"/>
    <cellStyle name="Percent [1] 3 7 14" xfId="24407"/>
    <cellStyle name="Percent [1] 3 7 15" xfId="25852"/>
    <cellStyle name="Percent [1] 3 7 16" xfId="27357"/>
    <cellStyle name="Percent [1] 3 7 17" xfId="28867"/>
    <cellStyle name="Percent [1] 3 7 18" xfId="30298"/>
    <cellStyle name="Percent [1] 3 7 19" xfId="31808"/>
    <cellStyle name="Percent [1] 3 7 2" xfId="4598"/>
    <cellStyle name="Percent [1] 3 7 20" xfId="33260"/>
    <cellStyle name="Percent [1] 3 7 21" xfId="34700"/>
    <cellStyle name="Percent [1] 3 7 22" xfId="36132"/>
    <cellStyle name="Percent [1] 3 7 23" xfId="37566"/>
    <cellStyle name="Percent [1] 3 7 24" xfId="38984"/>
    <cellStyle name="Percent [1] 3 7 25" xfId="40479"/>
    <cellStyle name="Percent [1] 3 7 26" xfId="41914"/>
    <cellStyle name="Percent [1] 3 7 27" xfId="43337"/>
    <cellStyle name="Percent [1] 3 7 28" xfId="44753"/>
    <cellStyle name="Percent [1] 3 7 29" xfId="46161"/>
    <cellStyle name="Percent [1] 3 7 3" xfId="8067"/>
    <cellStyle name="Percent [1] 3 7 30" xfId="47566"/>
    <cellStyle name="Percent [1] 3 7 31" xfId="49007"/>
    <cellStyle name="Percent [1] 3 7 32" xfId="50439"/>
    <cellStyle name="Percent [1] 3 7 33" xfId="51828"/>
    <cellStyle name="Percent [1] 3 7 34" xfId="53211"/>
    <cellStyle name="Percent [1] 3 7 35" xfId="54621"/>
    <cellStyle name="Percent [1] 3 7 36" xfId="55994"/>
    <cellStyle name="Percent [1] 3 7 37" xfId="57393"/>
    <cellStyle name="Percent [1] 3 7 4" xfId="9523"/>
    <cellStyle name="Percent [1] 3 7 5" xfId="11017"/>
    <cellStyle name="Percent [1] 3 7 6" xfId="12466"/>
    <cellStyle name="Percent [1] 3 7 7" xfId="14000"/>
    <cellStyle name="Percent [1] 3 7 8" xfId="15458"/>
    <cellStyle name="Percent [1] 3 7 9" xfId="16911"/>
    <cellStyle name="Percent [1] 3 8" xfId="4059"/>
    <cellStyle name="Percent [1] 3 8 10" xfId="19387"/>
    <cellStyle name="Percent [1] 3 8 11" xfId="20917"/>
    <cellStyle name="Percent [1] 3 8 12" xfId="22353"/>
    <cellStyle name="Percent [1] 3 8 13" xfId="23879"/>
    <cellStyle name="Percent [1] 3 8 14" xfId="25356"/>
    <cellStyle name="Percent [1] 3 8 15" xfId="26798"/>
    <cellStyle name="Percent [1] 3 8 16" xfId="28308"/>
    <cellStyle name="Percent [1] 3 8 17" xfId="29813"/>
    <cellStyle name="Percent [1] 3 8 18" xfId="31250"/>
    <cellStyle name="Percent [1] 3 8 19" xfId="32756"/>
    <cellStyle name="Percent [1] 3 8 2" xfId="5533"/>
    <cellStyle name="Percent [1] 3 8 20" xfId="34208"/>
    <cellStyle name="Percent [1] 3 8 21" xfId="35649"/>
    <cellStyle name="Percent [1] 3 8 22" xfId="37078"/>
    <cellStyle name="Percent [1] 3 8 23" xfId="38509"/>
    <cellStyle name="Percent [1] 3 8 24" xfId="39934"/>
    <cellStyle name="Percent [1] 3 8 25" xfId="41417"/>
    <cellStyle name="Percent [1] 3 8 26" xfId="42858"/>
    <cellStyle name="Percent [1] 3 8 27" xfId="44281"/>
    <cellStyle name="Percent [1] 3 8 28" xfId="45693"/>
    <cellStyle name="Percent [1] 3 8 29" xfId="47098"/>
    <cellStyle name="Percent [1] 3 8 3" xfId="9022"/>
    <cellStyle name="Percent [1] 3 8 30" xfId="48506"/>
    <cellStyle name="Percent [1] 3 8 31" xfId="49940"/>
    <cellStyle name="Percent [1] 3 8 32" xfId="51374"/>
    <cellStyle name="Percent [1] 3 8 33" xfId="52761"/>
    <cellStyle name="Percent [1] 3 8 34" xfId="54145"/>
    <cellStyle name="Percent [1] 3 8 35" xfId="55553"/>
    <cellStyle name="Percent [1] 3 8 36" xfId="56927"/>
    <cellStyle name="Percent [1] 3 8 37" xfId="58322"/>
    <cellStyle name="Percent [1] 3 8 4" xfId="10475"/>
    <cellStyle name="Percent [1] 3 8 5" xfId="11968"/>
    <cellStyle name="Percent [1] 3 8 6" xfId="13416"/>
    <cellStyle name="Percent [1] 3 8 7" xfId="14950"/>
    <cellStyle name="Percent [1] 3 8 8" xfId="16408"/>
    <cellStyle name="Percent [1] 3 8 9" xfId="17862"/>
    <cellStyle name="Percent [1] 3 9" xfId="4173"/>
    <cellStyle name="Percent [1] 3 9 10" xfId="19501"/>
    <cellStyle name="Percent [1] 3 9 11" xfId="21031"/>
    <cellStyle name="Percent [1] 3 9 12" xfId="22467"/>
    <cellStyle name="Percent [1] 3 9 13" xfId="23993"/>
    <cellStyle name="Percent [1] 3 9 14" xfId="25470"/>
    <cellStyle name="Percent [1] 3 9 15" xfId="26912"/>
    <cellStyle name="Percent [1] 3 9 16" xfId="28422"/>
    <cellStyle name="Percent [1] 3 9 17" xfId="29927"/>
    <cellStyle name="Percent [1] 3 9 18" xfId="31364"/>
    <cellStyle name="Percent [1] 3 9 19" xfId="32870"/>
    <cellStyle name="Percent [1] 3 9 2" xfId="5647"/>
    <cellStyle name="Percent [1] 3 9 20" xfId="34322"/>
    <cellStyle name="Percent [1] 3 9 21" xfId="35763"/>
    <cellStyle name="Percent [1] 3 9 22" xfId="37192"/>
    <cellStyle name="Percent [1] 3 9 23" xfId="38623"/>
    <cellStyle name="Percent [1] 3 9 24" xfId="40048"/>
    <cellStyle name="Percent [1] 3 9 25" xfId="41531"/>
    <cellStyle name="Percent [1] 3 9 26" xfId="42972"/>
    <cellStyle name="Percent [1] 3 9 27" xfId="44395"/>
    <cellStyle name="Percent [1] 3 9 28" xfId="45807"/>
    <cellStyle name="Percent [1] 3 9 29" xfId="47212"/>
    <cellStyle name="Percent [1] 3 9 3" xfId="9136"/>
    <cellStyle name="Percent [1] 3 9 30" xfId="48620"/>
    <cellStyle name="Percent [1] 3 9 31" xfId="50054"/>
    <cellStyle name="Percent [1] 3 9 32" xfId="51488"/>
    <cellStyle name="Percent [1] 3 9 33" xfId="52875"/>
    <cellStyle name="Percent [1] 3 9 34" xfId="54259"/>
    <cellStyle name="Percent [1] 3 9 35" xfId="55667"/>
    <cellStyle name="Percent [1] 3 9 36" xfId="57041"/>
    <cellStyle name="Percent [1] 3 9 37" xfId="58436"/>
    <cellStyle name="Percent [1] 3 9 4" xfId="10589"/>
    <cellStyle name="Percent [1] 3 9 5" xfId="12082"/>
    <cellStyle name="Percent [1] 3 9 6" xfId="13530"/>
    <cellStyle name="Percent [1] 3 9 7" xfId="15064"/>
    <cellStyle name="Percent [1] 3 9 8" xfId="16522"/>
    <cellStyle name="Percent [1] 3 9 9" xfId="17976"/>
    <cellStyle name="Percent [2]" xfId="159"/>
    <cellStyle name="Percent [2] 2" xfId="1227"/>
    <cellStyle name="Percent [2] 2 10" xfId="6531"/>
    <cellStyle name="Percent [2] 2 11" xfId="7634"/>
    <cellStyle name="Percent [2] 2 12" xfId="6669"/>
    <cellStyle name="Percent [2] 2 13" xfId="12338"/>
    <cellStyle name="Percent [2] 2 14" xfId="7207"/>
    <cellStyle name="Percent [2] 2 15" xfId="5974"/>
    <cellStyle name="Percent [2] 2 16" xfId="14808"/>
    <cellStyle name="Percent [2] 2 17" xfId="10698"/>
    <cellStyle name="Percent [2] 2 18" xfId="13705"/>
    <cellStyle name="Percent [2] 2 19" xfId="6745"/>
    <cellStyle name="Percent [2] 2 2" xfId="3116"/>
    <cellStyle name="Percent [2] 2 2 10" xfId="18448"/>
    <cellStyle name="Percent [2] 2 2 11" xfId="19978"/>
    <cellStyle name="Percent [2] 2 2 12" xfId="21421"/>
    <cellStyle name="Percent [2] 2 2 13" xfId="22943"/>
    <cellStyle name="Percent [2] 2 2 14" xfId="24421"/>
    <cellStyle name="Percent [2] 2 2 15" xfId="25866"/>
    <cellStyle name="Percent [2] 2 2 16" xfId="27370"/>
    <cellStyle name="Percent [2] 2 2 17" xfId="28881"/>
    <cellStyle name="Percent [2] 2 2 18" xfId="30312"/>
    <cellStyle name="Percent [2] 2 2 19" xfId="31821"/>
    <cellStyle name="Percent [2] 2 2 2" xfId="4611"/>
    <cellStyle name="Percent [2] 2 2 20" xfId="33274"/>
    <cellStyle name="Percent [2] 2 2 21" xfId="34713"/>
    <cellStyle name="Percent [2] 2 2 22" xfId="36145"/>
    <cellStyle name="Percent [2] 2 2 23" xfId="37579"/>
    <cellStyle name="Percent [2] 2 2 24" xfId="38998"/>
    <cellStyle name="Percent [2] 2 2 25" xfId="40493"/>
    <cellStyle name="Percent [2] 2 2 26" xfId="41928"/>
    <cellStyle name="Percent [2] 2 2 27" xfId="43350"/>
    <cellStyle name="Percent [2] 2 2 28" xfId="44766"/>
    <cellStyle name="Percent [2] 2 2 29" xfId="46175"/>
    <cellStyle name="Percent [2] 2 2 3" xfId="8081"/>
    <cellStyle name="Percent [2] 2 2 30" xfId="47579"/>
    <cellStyle name="Percent [2] 2 2 31" xfId="49021"/>
    <cellStyle name="Percent [2] 2 2 32" xfId="50452"/>
    <cellStyle name="Percent [2] 2 2 33" xfId="51841"/>
    <cellStyle name="Percent [2] 2 2 34" xfId="53224"/>
    <cellStyle name="Percent [2] 2 2 35" xfId="54634"/>
    <cellStyle name="Percent [2] 2 2 36" xfId="56007"/>
    <cellStyle name="Percent [2] 2 2 37" xfId="57406"/>
    <cellStyle name="Percent [2] 2 2 38" xfId="59840"/>
    <cellStyle name="Percent [2] 2 2 4" xfId="9537"/>
    <cellStyle name="Percent [2] 2 2 5" xfId="11031"/>
    <cellStyle name="Percent [2] 2 2 6" xfId="12480"/>
    <cellStyle name="Percent [2] 2 2 7" xfId="14013"/>
    <cellStyle name="Percent [2] 2 2 8" xfId="15472"/>
    <cellStyle name="Percent [2] 2 2 9" xfId="16924"/>
    <cellStyle name="Percent [2] 2 20" xfId="22631"/>
    <cellStyle name="Percent [2] 2 21" xfId="24151"/>
    <cellStyle name="Percent [2] 2 22" xfId="6746"/>
    <cellStyle name="Percent [2] 2 23" xfId="22539"/>
    <cellStyle name="Percent [2] 2 24" xfId="6438"/>
    <cellStyle name="Percent [2] 2 25" xfId="22561"/>
    <cellStyle name="Percent [2] 2 26" xfId="25549"/>
    <cellStyle name="Percent [2] 2 27" xfId="22542"/>
    <cellStyle name="Percent [2] 2 28" xfId="7029"/>
    <cellStyle name="Percent [2] 2 29" xfId="37774"/>
    <cellStyle name="Percent [2] 2 3" xfId="3856"/>
    <cellStyle name="Percent [2] 2 3 10" xfId="19185"/>
    <cellStyle name="Percent [2] 2 3 11" xfId="20715"/>
    <cellStyle name="Percent [2] 2 3 12" xfId="22151"/>
    <cellStyle name="Percent [2] 2 3 13" xfId="23677"/>
    <cellStyle name="Percent [2] 2 3 14" xfId="25153"/>
    <cellStyle name="Percent [2] 2 3 15" xfId="26596"/>
    <cellStyle name="Percent [2] 2 3 16" xfId="28106"/>
    <cellStyle name="Percent [2] 2 3 17" xfId="29611"/>
    <cellStyle name="Percent [2] 2 3 18" xfId="31047"/>
    <cellStyle name="Percent [2] 2 3 19" xfId="32553"/>
    <cellStyle name="Percent [2] 2 3 2" xfId="5332"/>
    <cellStyle name="Percent [2] 2 3 20" xfId="34005"/>
    <cellStyle name="Percent [2] 2 3 21" xfId="35447"/>
    <cellStyle name="Percent [2] 2 3 22" xfId="36876"/>
    <cellStyle name="Percent [2] 2 3 23" xfId="38306"/>
    <cellStyle name="Percent [2] 2 3 24" xfId="39731"/>
    <cellStyle name="Percent [2] 2 3 25" xfId="41216"/>
    <cellStyle name="Percent [2] 2 3 26" xfId="42656"/>
    <cellStyle name="Percent [2] 2 3 27" xfId="44079"/>
    <cellStyle name="Percent [2] 2 3 28" xfId="45492"/>
    <cellStyle name="Percent [2] 2 3 29" xfId="46895"/>
    <cellStyle name="Percent [2] 2 3 3" xfId="8819"/>
    <cellStyle name="Percent [2] 2 3 30" xfId="48305"/>
    <cellStyle name="Percent [2] 2 3 31" xfId="49739"/>
    <cellStyle name="Percent [2] 2 3 32" xfId="51172"/>
    <cellStyle name="Percent [2] 2 3 33" xfId="52560"/>
    <cellStyle name="Percent [2] 2 3 34" xfId="53944"/>
    <cellStyle name="Percent [2] 2 3 35" xfId="55352"/>
    <cellStyle name="Percent [2] 2 3 36" xfId="56726"/>
    <cellStyle name="Percent [2] 2 3 37" xfId="58121"/>
    <cellStyle name="Percent [2] 2 3 4" xfId="10274"/>
    <cellStyle name="Percent [2] 2 3 5" xfId="11765"/>
    <cellStyle name="Percent [2] 2 3 6" xfId="13215"/>
    <cellStyle name="Percent [2] 2 3 7" xfId="14747"/>
    <cellStyle name="Percent [2] 2 3 8" xfId="16206"/>
    <cellStyle name="Percent [2] 2 3 9" xfId="17661"/>
    <cellStyle name="Percent [2] 2 30" xfId="31439"/>
    <cellStyle name="Percent [2] 2 31" xfId="19835"/>
    <cellStyle name="Percent [2] 2 32" xfId="35860"/>
    <cellStyle name="Percent [2] 2 33" xfId="12195"/>
    <cellStyle name="Percent [2] 2 34" xfId="6005"/>
    <cellStyle name="Percent [2] 2 35" xfId="25547"/>
    <cellStyle name="Percent [2] 2 36" xfId="15157"/>
    <cellStyle name="Percent [2] 2 37" xfId="27043"/>
    <cellStyle name="Percent [2] 2 38" xfId="41886"/>
    <cellStyle name="Percent [2] 2 39" xfId="52035"/>
    <cellStyle name="Percent [2] 2 4" xfId="2999"/>
    <cellStyle name="Percent [2] 2 4 10" xfId="18331"/>
    <cellStyle name="Percent [2] 2 4 11" xfId="19863"/>
    <cellStyle name="Percent [2] 2 4 12" xfId="21309"/>
    <cellStyle name="Percent [2] 2 4 13" xfId="22827"/>
    <cellStyle name="Percent [2] 2 4 14" xfId="24306"/>
    <cellStyle name="Percent [2] 2 4 15" xfId="25751"/>
    <cellStyle name="Percent [2] 2 4 16" xfId="27256"/>
    <cellStyle name="Percent [2] 2 4 17" xfId="28764"/>
    <cellStyle name="Percent [2] 2 4 18" xfId="30197"/>
    <cellStyle name="Percent [2] 2 4 19" xfId="31708"/>
    <cellStyle name="Percent [2] 2 4 2" xfId="4501"/>
    <cellStyle name="Percent [2] 2 4 20" xfId="33162"/>
    <cellStyle name="Percent [2] 2 4 21" xfId="34599"/>
    <cellStyle name="Percent [2] 2 4 22" xfId="36034"/>
    <cellStyle name="Percent [2] 2 4 23" xfId="37467"/>
    <cellStyle name="Percent [2] 2 4 24" xfId="38884"/>
    <cellStyle name="Percent [2] 2 4 25" xfId="40381"/>
    <cellStyle name="Percent [2] 2 4 26" xfId="41813"/>
    <cellStyle name="Percent [2] 2 4 27" xfId="43238"/>
    <cellStyle name="Percent [2] 2 4 28" xfId="44654"/>
    <cellStyle name="Percent [2] 2 4 29" xfId="46063"/>
    <cellStyle name="Percent [2] 2 4 3" xfId="7965"/>
    <cellStyle name="Percent [2] 2 4 30" xfId="47467"/>
    <cellStyle name="Percent [2] 2 4 31" xfId="48910"/>
    <cellStyle name="Percent [2] 2 4 32" xfId="50341"/>
    <cellStyle name="Percent [2] 2 4 33" xfId="51730"/>
    <cellStyle name="Percent [2] 2 4 34" xfId="53114"/>
    <cellStyle name="Percent [2] 2 4 35" xfId="54524"/>
    <cellStyle name="Percent [2] 2 4 36" xfId="55897"/>
    <cellStyle name="Percent [2] 2 4 37" xfId="57296"/>
    <cellStyle name="Percent [2] 2 4 4" xfId="9421"/>
    <cellStyle name="Percent [2] 2 4 5" xfId="10915"/>
    <cellStyle name="Percent [2] 2 4 6" xfId="12367"/>
    <cellStyle name="Percent [2] 2 4 7" xfId="13899"/>
    <cellStyle name="Percent [2] 2 4 8" xfId="15356"/>
    <cellStyle name="Percent [2] 2 4 9" xfId="16811"/>
    <cellStyle name="Percent [2] 2 40" xfId="41609"/>
    <cellStyle name="Percent [2] 2 41" xfId="54827"/>
    <cellStyle name="Percent [2] 2 42" xfId="58584"/>
    <cellStyle name="Percent [2] 2 5" xfId="2612"/>
    <cellStyle name="Percent [2] 2 6" xfId="2670"/>
    <cellStyle name="Percent [2] 2 7" xfId="6762"/>
    <cellStyle name="Percent [2] 2 8" xfId="6568"/>
    <cellStyle name="Percent [2] 2 9" xfId="7554"/>
    <cellStyle name="Percent [2] 3" xfId="1354"/>
    <cellStyle name="Percent [2] 3 10" xfId="2624"/>
    <cellStyle name="Percent [2] 3 11" xfId="2590"/>
    <cellStyle name="Percent [2] 3 12" xfId="7127"/>
    <cellStyle name="Percent [2] 3 13" xfId="7496"/>
    <cellStyle name="Percent [2] 3 14" xfId="7017"/>
    <cellStyle name="Percent [2] 3 15" xfId="6393"/>
    <cellStyle name="Percent [2] 3 16" xfId="6165"/>
    <cellStyle name="Percent [2] 3 17" xfId="15195"/>
    <cellStyle name="Percent [2] 3 18" xfId="6855"/>
    <cellStyle name="Percent [2] 3 19" xfId="13721"/>
    <cellStyle name="Percent [2] 3 2" xfId="3274"/>
    <cellStyle name="Percent [2] 3 2 10" xfId="18605"/>
    <cellStyle name="Percent [2] 3 2 11" xfId="20135"/>
    <cellStyle name="Percent [2] 3 2 12" xfId="21576"/>
    <cellStyle name="Percent [2] 3 2 13" xfId="23100"/>
    <cellStyle name="Percent [2] 3 2 14" xfId="24576"/>
    <cellStyle name="Percent [2] 3 2 15" xfId="26021"/>
    <cellStyle name="Percent [2] 3 2 16" xfId="27527"/>
    <cellStyle name="Percent [2] 3 2 17" xfId="29037"/>
    <cellStyle name="Percent [2] 3 2 18" xfId="30468"/>
    <cellStyle name="Percent [2] 3 2 19" xfId="31976"/>
    <cellStyle name="Percent [2] 3 2 2" xfId="4762"/>
    <cellStyle name="Percent [2] 3 2 20" xfId="33428"/>
    <cellStyle name="Percent [2] 3 2 21" xfId="34869"/>
    <cellStyle name="Percent [2] 3 2 22" xfId="36300"/>
    <cellStyle name="Percent [2] 3 2 23" xfId="37733"/>
    <cellStyle name="Percent [2] 3 2 24" xfId="39154"/>
    <cellStyle name="Percent [2] 3 2 25" xfId="40647"/>
    <cellStyle name="Percent [2] 3 2 26" xfId="42082"/>
    <cellStyle name="Percent [2] 3 2 27" xfId="43505"/>
    <cellStyle name="Percent [2] 3 2 28" xfId="44918"/>
    <cellStyle name="Percent [2] 3 2 29" xfId="46329"/>
    <cellStyle name="Percent [2] 3 2 3" xfId="8238"/>
    <cellStyle name="Percent [2] 3 2 30" xfId="47731"/>
    <cellStyle name="Percent [2] 3 2 31" xfId="49173"/>
    <cellStyle name="Percent [2] 3 2 32" xfId="50604"/>
    <cellStyle name="Percent [2] 3 2 33" xfId="51994"/>
    <cellStyle name="Percent [2] 3 2 34" xfId="53375"/>
    <cellStyle name="Percent [2] 3 2 35" xfId="54786"/>
    <cellStyle name="Percent [2] 3 2 36" xfId="56158"/>
    <cellStyle name="Percent [2] 3 2 37" xfId="57557"/>
    <cellStyle name="Percent [2] 3 2 38" xfId="59224"/>
    <cellStyle name="Percent [2] 3 2 4" xfId="9695"/>
    <cellStyle name="Percent [2] 3 2 5" xfId="11186"/>
    <cellStyle name="Percent [2] 3 2 6" xfId="12635"/>
    <cellStyle name="Percent [2] 3 2 7" xfId="14169"/>
    <cellStyle name="Percent [2] 3 2 8" xfId="15628"/>
    <cellStyle name="Percent [2] 3 2 9" xfId="17082"/>
    <cellStyle name="Percent [2] 3 20" xfId="7645"/>
    <cellStyle name="Percent [2] 3 21" xfId="21129"/>
    <cellStyle name="Percent [2] 3 22" xfId="6229"/>
    <cellStyle name="Percent [2] 3 23" xfId="7315"/>
    <cellStyle name="Percent [2] 3 24" xfId="6952"/>
    <cellStyle name="Percent [2] 3 25" xfId="45217"/>
    <cellStyle name="Percent [2] 3 26" xfId="37260"/>
    <cellStyle name="Percent [2] 3 27" xfId="41612"/>
    <cellStyle name="Percent [2] 3 28" xfId="58594"/>
    <cellStyle name="Percent [2] 3 3" xfId="3663"/>
    <cellStyle name="Percent [2] 3 3 10" xfId="18993"/>
    <cellStyle name="Percent [2] 3 3 11" xfId="20522"/>
    <cellStyle name="Percent [2] 3 3 12" xfId="21959"/>
    <cellStyle name="Percent [2] 3 3 13" xfId="23485"/>
    <cellStyle name="Percent [2] 3 3 14" xfId="24961"/>
    <cellStyle name="Percent [2] 3 3 15" xfId="26405"/>
    <cellStyle name="Percent [2] 3 3 16" xfId="27913"/>
    <cellStyle name="Percent [2] 3 3 17" xfId="29419"/>
    <cellStyle name="Percent [2] 3 3 18" xfId="30854"/>
    <cellStyle name="Percent [2] 3 3 19" xfId="32361"/>
    <cellStyle name="Percent [2] 3 3 2" xfId="5141"/>
    <cellStyle name="Percent [2] 3 3 20" xfId="33813"/>
    <cellStyle name="Percent [2] 3 3 21" xfId="35255"/>
    <cellStyle name="Percent [2] 3 3 22" xfId="36685"/>
    <cellStyle name="Percent [2] 3 3 23" xfId="38115"/>
    <cellStyle name="Percent [2] 3 3 24" xfId="39538"/>
    <cellStyle name="Percent [2] 3 3 25" xfId="41027"/>
    <cellStyle name="Percent [2] 3 3 26" xfId="42465"/>
    <cellStyle name="Percent [2] 3 3 27" xfId="43889"/>
    <cellStyle name="Percent [2] 3 3 28" xfId="45301"/>
    <cellStyle name="Percent [2] 3 3 29" xfId="46707"/>
    <cellStyle name="Percent [2] 3 3 3" xfId="8627"/>
    <cellStyle name="Percent [2] 3 3 30" xfId="48112"/>
    <cellStyle name="Percent [2] 3 3 31" xfId="49550"/>
    <cellStyle name="Percent [2] 3 3 32" xfId="50982"/>
    <cellStyle name="Percent [2] 3 3 33" xfId="52372"/>
    <cellStyle name="Percent [2] 3 3 34" xfId="53754"/>
    <cellStyle name="Percent [2] 3 3 35" xfId="55164"/>
    <cellStyle name="Percent [2] 3 3 36" xfId="56536"/>
    <cellStyle name="Percent [2] 3 3 37" xfId="57933"/>
    <cellStyle name="Percent [2] 3 3 4" xfId="10082"/>
    <cellStyle name="Percent [2] 3 3 5" xfId="11572"/>
    <cellStyle name="Percent [2] 3 3 6" xfId="13023"/>
    <cellStyle name="Percent [2] 3 3 7" xfId="14555"/>
    <cellStyle name="Percent [2] 3 3 8" xfId="16013"/>
    <cellStyle name="Percent [2] 3 3 9" xfId="17468"/>
    <cellStyle name="Percent [2] 3 4" xfId="3724"/>
    <cellStyle name="Percent [2] 3 4 10" xfId="19054"/>
    <cellStyle name="Percent [2] 3 4 11" xfId="20583"/>
    <cellStyle name="Percent [2] 3 4 12" xfId="22020"/>
    <cellStyle name="Percent [2] 3 4 13" xfId="23546"/>
    <cellStyle name="Percent [2] 3 4 14" xfId="25022"/>
    <cellStyle name="Percent [2] 3 4 15" xfId="26465"/>
    <cellStyle name="Percent [2] 3 4 16" xfId="27974"/>
    <cellStyle name="Percent [2] 3 4 17" xfId="29479"/>
    <cellStyle name="Percent [2] 3 4 18" xfId="30915"/>
    <cellStyle name="Percent [2] 3 4 19" xfId="32421"/>
    <cellStyle name="Percent [2] 3 4 2" xfId="5202"/>
    <cellStyle name="Percent [2] 3 4 20" xfId="33873"/>
    <cellStyle name="Percent [2] 3 4 21" xfId="35316"/>
    <cellStyle name="Percent [2] 3 4 22" xfId="36746"/>
    <cellStyle name="Percent [2] 3 4 23" xfId="38176"/>
    <cellStyle name="Percent [2] 3 4 24" xfId="39599"/>
    <cellStyle name="Percent [2] 3 4 25" xfId="41086"/>
    <cellStyle name="Percent [2] 3 4 26" xfId="42525"/>
    <cellStyle name="Percent [2] 3 4 27" xfId="43949"/>
    <cellStyle name="Percent [2] 3 4 28" xfId="45361"/>
    <cellStyle name="Percent [2] 3 4 29" xfId="46766"/>
    <cellStyle name="Percent [2] 3 4 3" xfId="8688"/>
    <cellStyle name="Percent [2] 3 4 30" xfId="48173"/>
    <cellStyle name="Percent [2] 3 4 31" xfId="49609"/>
    <cellStyle name="Percent [2] 3 4 32" xfId="51042"/>
    <cellStyle name="Percent [2] 3 4 33" xfId="52431"/>
    <cellStyle name="Percent [2] 3 4 34" xfId="53814"/>
    <cellStyle name="Percent [2] 3 4 35" xfId="55223"/>
    <cellStyle name="Percent [2] 3 4 36" xfId="56596"/>
    <cellStyle name="Percent [2] 3 4 37" xfId="57992"/>
    <cellStyle name="Percent [2] 3 4 4" xfId="10143"/>
    <cellStyle name="Percent [2] 3 4 5" xfId="11633"/>
    <cellStyle name="Percent [2] 3 4 6" xfId="13083"/>
    <cellStyle name="Percent [2] 3 4 7" xfId="14616"/>
    <cellStyle name="Percent [2] 3 4 8" xfId="16074"/>
    <cellStyle name="Percent [2] 3 4 9" xfId="17529"/>
    <cellStyle name="Percent [2] 3 5" xfId="3523"/>
    <cellStyle name="Percent [2] 3 5 10" xfId="18853"/>
    <cellStyle name="Percent [2] 3 5 11" xfId="20383"/>
    <cellStyle name="Percent [2] 3 5 12" xfId="21821"/>
    <cellStyle name="Percent [2] 3 5 13" xfId="23348"/>
    <cellStyle name="Percent [2] 3 5 14" xfId="24823"/>
    <cellStyle name="Percent [2] 3 5 15" xfId="26267"/>
    <cellStyle name="Percent [2] 3 5 16" xfId="27775"/>
    <cellStyle name="Percent [2] 3 5 17" xfId="29282"/>
    <cellStyle name="Percent [2] 3 5 18" xfId="30715"/>
    <cellStyle name="Percent [2] 3 5 19" xfId="32224"/>
    <cellStyle name="Percent [2] 3 5 2" xfId="5007"/>
    <cellStyle name="Percent [2] 3 5 20" xfId="33676"/>
    <cellStyle name="Percent [2] 3 5 21" xfId="35117"/>
    <cellStyle name="Percent [2] 3 5 22" xfId="36547"/>
    <cellStyle name="Percent [2] 3 5 23" xfId="37977"/>
    <cellStyle name="Percent [2] 3 5 24" xfId="39401"/>
    <cellStyle name="Percent [2] 3 5 25" xfId="40892"/>
    <cellStyle name="Percent [2] 3 5 26" xfId="42329"/>
    <cellStyle name="Percent [2] 3 5 27" xfId="43751"/>
    <cellStyle name="Percent [2] 3 5 28" xfId="45164"/>
    <cellStyle name="Percent [2] 3 5 29" xfId="46572"/>
    <cellStyle name="Percent [2] 3 5 3" xfId="8487"/>
    <cellStyle name="Percent [2] 3 5 30" xfId="47978"/>
    <cellStyle name="Percent [2] 3 5 31" xfId="49416"/>
    <cellStyle name="Percent [2] 3 5 32" xfId="50848"/>
    <cellStyle name="Percent [2] 3 5 33" xfId="52238"/>
    <cellStyle name="Percent [2] 3 5 34" xfId="53619"/>
    <cellStyle name="Percent [2] 3 5 35" xfId="55030"/>
    <cellStyle name="Percent [2] 3 5 36" xfId="56402"/>
    <cellStyle name="Percent [2] 3 5 37" xfId="57800"/>
    <cellStyle name="Percent [2] 3 5 4" xfId="9944"/>
    <cellStyle name="Percent [2] 3 5 5" xfId="11433"/>
    <cellStyle name="Percent [2] 3 5 6" xfId="12884"/>
    <cellStyle name="Percent [2] 3 5 7" xfId="14417"/>
    <cellStyle name="Percent [2] 3 5 8" xfId="15875"/>
    <cellStyle name="Percent [2] 3 5 9" xfId="17330"/>
    <cellStyle name="Percent [2] 3 6" xfId="3248"/>
    <cellStyle name="Percent [2] 3 6 10" xfId="18579"/>
    <cellStyle name="Percent [2] 3 6 11" xfId="20110"/>
    <cellStyle name="Percent [2] 3 6 12" xfId="21552"/>
    <cellStyle name="Percent [2] 3 6 13" xfId="23074"/>
    <cellStyle name="Percent [2] 3 6 14" xfId="24552"/>
    <cellStyle name="Percent [2] 3 6 15" xfId="25996"/>
    <cellStyle name="Percent [2] 3 6 16" xfId="27502"/>
    <cellStyle name="Percent [2] 3 6 17" xfId="29012"/>
    <cellStyle name="Percent [2] 3 6 18" xfId="30443"/>
    <cellStyle name="Percent [2] 3 6 19" xfId="31951"/>
    <cellStyle name="Percent [2] 3 6 2" xfId="4739"/>
    <cellStyle name="Percent [2] 3 6 20" xfId="33404"/>
    <cellStyle name="Percent [2] 3 6 21" xfId="34844"/>
    <cellStyle name="Percent [2] 3 6 22" xfId="36274"/>
    <cellStyle name="Percent [2] 3 6 23" xfId="37708"/>
    <cellStyle name="Percent [2] 3 6 24" xfId="39128"/>
    <cellStyle name="Percent [2] 3 6 25" xfId="40622"/>
    <cellStyle name="Percent [2] 3 6 26" xfId="42057"/>
    <cellStyle name="Percent [2] 3 6 27" xfId="43480"/>
    <cellStyle name="Percent [2] 3 6 28" xfId="44894"/>
    <cellStyle name="Percent [2] 3 6 29" xfId="46306"/>
    <cellStyle name="Percent [2] 3 6 3" xfId="8212"/>
    <cellStyle name="Percent [2] 3 6 30" xfId="47708"/>
    <cellStyle name="Percent [2] 3 6 31" xfId="49150"/>
    <cellStyle name="Percent [2] 3 6 32" xfId="50581"/>
    <cellStyle name="Percent [2] 3 6 33" xfId="51971"/>
    <cellStyle name="Percent [2] 3 6 34" xfId="53352"/>
    <cellStyle name="Percent [2] 3 6 35" xfId="54763"/>
    <cellStyle name="Percent [2] 3 6 36" xfId="56135"/>
    <cellStyle name="Percent [2] 3 6 37" xfId="57534"/>
    <cellStyle name="Percent [2] 3 6 4" xfId="9669"/>
    <cellStyle name="Percent [2] 3 6 5" xfId="11162"/>
    <cellStyle name="Percent [2] 3 6 6" xfId="12610"/>
    <cellStyle name="Percent [2] 3 6 7" xfId="14143"/>
    <cellStyle name="Percent [2] 3 6 8" xfId="15603"/>
    <cellStyle name="Percent [2] 3 6 9" xfId="17056"/>
    <cellStyle name="Percent [2] 3 7" xfId="2877"/>
    <cellStyle name="Percent [2] 3 7 10" xfId="18213"/>
    <cellStyle name="Percent [2] 3 7 11" xfId="19745"/>
    <cellStyle name="Percent [2] 3 7 12" xfId="21190"/>
    <cellStyle name="Percent [2] 3 7 13" xfId="22706"/>
    <cellStyle name="Percent [2] 3 7 14" xfId="24186"/>
    <cellStyle name="Percent [2] 3 7 15" xfId="25633"/>
    <cellStyle name="Percent [2] 3 7 16" xfId="27140"/>
    <cellStyle name="Percent [2] 3 7 17" xfId="28646"/>
    <cellStyle name="Percent [2] 3 7 18" xfId="30080"/>
    <cellStyle name="Percent [2] 3 7 19" xfId="31588"/>
    <cellStyle name="Percent [2] 3 7 2" xfId="4389"/>
    <cellStyle name="Percent [2] 3 7 20" xfId="33043"/>
    <cellStyle name="Percent [2] 3 7 21" xfId="34482"/>
    <cellStyle name="Percent [2] 3 7 22" xfId="35916"/>
    <cellStyle name="Percent [2] 3 7 23" xfId="37349"/>
    <cellStyle name="Percent [2] 3 7 24" xfId="38766"/>
    <cellStyle name="Percent [2] 3 7 25" xfId="40267"/>
    <cellStyle name="Percent [2] 3 7 26" xfId="41698"/>
    <cellStyle name="Percent [2] 3 7 27" xfId="43122"/>
    <cellStyle name="Percent [2] 3 7 28" xfId="44540"/>
    <cellStyle name="Percent [2] 3 7 29" xfId="45948"/>
    <cellStyle name="Percent [2] 3 7 3" xfId="7844"/>
    <cellStyle name="Percent [2] 3 7 30" xfId="47354"/>
    <cellStyle name="Percent [2] 3 7 31" xfId="48795"/>
    <cellStyle name="Percent [2] 3 7 32" xfId="50227"/>
    <cellStyle name="Percent [2] 3 7 33" xfId="51615"/>
    <cellStyle name="Percent [2] 3 7 34" xfId="53001"/>
    <cellStyle name="Percent [2] 3 7 35" xfId="54410"/>
    <cellStyle name="Percent [2] 3 7 36" xfId="55785"/>
    <cellStyle name="Percent [2] 3 7 37" xfId="57184"/>
    <cellStyle name="Percent [2] 3 7 4" xfId="9303"/>
    <cellStyle name="Percent [2] 3 7 5" xfId="10797"/>
    <cellStyle name="Percent [2] 3 7 6" xfId="12246"/>
    <cellStyle name="Percent [2] 3 7 7" xfId="13780"/>
    <cellStyle name="Percent [2] 3 7 8" xfId="15235"/>
    <cellStyle name="Percent [2] 3 7 9" xfId="16692"/>
    <cellStyle name="Percent [2] 3 8" xfId="4090"/>
    <cellStyle name="Percent [2] 3 8 10" xfId="19418"/>
    <cellStyle name="Percent [2] 3 8 11" xfId="20948"/>
    <cellStyle name="Percent [2] 3 8 12" xfId="22384"/>
    <cellStyle name="Percent [2] 3 8 13" xfId="23910"/>
    <cellStyle name="Percent [2] 3 8 14" xfId="25387"/>
    <cellStyle name="Percent [2] 3 8 15" xfId="26829"/>
    <cellStyle name="Percent [2] 3 8 16" xfId="28339"/>
    <cellStyle name="Percent [2] 3 8 17" xfId="29844"/>
    <cellStyle name="Percent [2] 3 8 18" xfId="31281"/>
    <cellStyle name="Percent [2] 3 8 19" xfId="32787"/>
    <cellStyle name="Percent [2] 3 8 2" xfId="5564"/>
    <cellStyle name="Percent [2] 3 8 20" xfId="34239"/>
    <cellStyle name="Percent [2] 3 8 21" xfId="35680"/>
    <cellStyle name="Percent [2] 3 8 22" xfId="37109"/>
    <cellStyle name="Percent [2] 3 8 23" xfId="38540"/>
    <cellStyle name="Percent [2] 3 8 24" xfId="39965"/>
    <cellStyle name="Percent [2] 3 8 25" xfId="41448"/>
    <cellStyle name="Percent [2] 3 8 26" xfId="42889"/>
    <cellStyle name="Percent [2] 3 8 27" xfId="44312"/>
    <cellStyle name="Percent [2] 3 8 28" xfId="45724"/>
    <cellStyle name="Percent [2] 3 8 29" xfId="47129"/>
    <cellStyle name="Percent [2] 3 8 3" xfId="9053"/>
    <cellStyle name="Percent [2] 3 8 30" xfId="48537"/>
    <cellStyle name="Percent [2] 3 8 31" xfId="49971"/>
    <cellStyle name="Percent [2] 3 8 32" xfId="51405"/>
    <cellStyle name="Percent [2] 3 8 33" xfId="52792"/>
    <cellStyle name="Percent [2] 3 8 34" xfId="54176"/>
    <cellStyle name="Percent [2] 3 8 35" xfId="55584"/>
    <cellStyle name="Percent [2] 3 8 36" xfId="56958"/>
    <cellStyle name="Percent [2] 3 8 37" xfId="58353"/>
    <cellStyle name="Percent [2] 3 8 4" xfId="10506"/>
    <cellStyle name="Percent [2] 3 8 5" xfId="11999"/>
    <cellStyle name="Percent [2] 3 8 6" xfId="13447"/>
    <cellStyle name="Percent [2] 3 8 7" xfId="14981"/>
    <cellStyle name="Percent [2] 3 8 8" xfId="16439"/>
    <cellStyle name="Percent [2] 3 8 9" xfId="17893"/>
    <cellStyle name="Percent [2] 3 9" xfId="4174"/>
    <cellStyle name="Percent [2] 3 9 10" xfId="19502"/>
    <cellStyle name="Percent [2] 3 9 11" xfId="21032"/>
    <cellStyle name="Percent [2] 3 9 12" xfId="22468"/>
    <cellStyle name="Percent [2] 3 9 13" xfId="23994"/>
    <cellStyle name="Percent [2] 3 9 14" xfId="25471"/>
    <cellStyle name="Percent [2] 3 9 15" xfId="26913"/>
    <cellStyle name="Percent [2] 3 9 16" xfId="28423"/>
    <cellStyle name="Percent [2] 3 9 17" xfId="29928"/>
    <cellStyle name="Percent [2] 3 9 18" xfId="31365"/>
    <cellStyle name="Percent [2] 3 9 19" xfId="32871"/>
    <cellStyle name="Percent [2] 3 9 2" xfId="5648"/>
    <cellStyle name="Percent [2] 3 9 20" xfId="34323"/>
    <cellStyle name="Percent [2] 3 9 21" xfId="35764"/>
    <cellStyle name="Percent [2] 3 9 22" xfId="37193"/>
    <cellStyle name="Percent [2] 3 9 23" xfId="38624"/>
    <cellStyle name="Percent [2] 3 9 24" xfId="40049"/>
    <cellStyle name="Percent [2] 3 9 25" xfId="41532"/>
    <cellStyle name="Percent [2] 3 9 26" xfId="42973"/>
    <cellStyle name="Percent [2] 3 9 27" xfId="44396"/>
    <cellStyle name="Percent [2] 3 9 28" xfId="45808"/>
    <cellStyle name="Percent [2] 3 9 29" xfId="47213"/>
    <cellStyle name="Percent [2] 3 9 3" xfId="9137"/>
    <cellStyle name="Percent [2] 3 9 30" xfId="48621"/>
    <cellStyle name="Percent [2] 3 9 31" xfId="50055"/>
    <cellStyle name="Percent [2] 3 9 32" xfId="51489"/>
    <cellStyle name="Percent [2] 3 9 33" xfId="52876"/>
    <cellStyle name="Percent [2] 3 9 34" xfId="54260"/>
    <cellStyle name="Percent [2] 3 9 35" xfId="55668"/>
    <cellStyle name="Percent [2] 3 9 36" xfId="57042"/>
    <cellStyle name="Percent [2] 3 9 37" xfId="58437"/>
    <cellStyle name="Percent [2] 3 9 4" xfId="10590"/>
    <cellStyle name="Percent [2] 3 9 5" xfId="12083"/>
    <cellStyle name="Percent [2] 3 9 6" xfId="13531"/>
    <cellStyle name="Percent [2] 3 9 7" xfId="15065"/>
    <cellStyle name="Percent [2] 3 9 8" xfId="16523"/>
    <cellStyle name="Percent [2] 3 9 9" xfId="17977"/>
    <cellStyle name="Percent [2] U" xfId="1228"/>
    <cellStyle name="Percent [2]_SGV" xfId="1229"/>
    <cellStyle name="Percent 10" xfId="193"/>
    <cellStyle name="Percent 100" xfId="1580"/>
    <cellStyle name="Percent 101" xfId="1549"/>
    <cellStyle name="Percent 102" xfId="1581"/>
    <cellStyle name="Percent 103" xfId="1550"/>
    <cellStyle name="Percent 104" xfId="1582"/>
    <cellStyle name="Percent 105" xfId="1551"/>
    <cellStyle name="Percent 106" xfId="1583"/>
    <cellStyle name="Percent 107" xfId="1552"/>
    <cellStyle name="Percent 108" xfId="1584"/>
    <cellStyle name="Percent 109" xfId="1553"/>
    <cellStyle name="Percent 11" xfId="202"/>
    <cellStyle name="Percent 110" xfId="1586"/>
    <cellStyle name="Percent 111" xfId="1554"/>
    <cellStyle name="Percent 112" xfId="1588"/>
    <cellStyle name="Percent 113" xfId="1555"/>
    <cellStyle name="Percent 114" xfId="1590"/>
    <cellStyle name="Percent 115" xfId="1556"/>
    <cellStyle name="Percent 116" xfId="1592"/>
    <cellStyle name="Percent 117" xfId="1557"/>
    <cellStyle name="Percent 118" xfId="1594"/>
    <cellStyle name="Percent 119" xfId="1559"/>
    <cellStyle name="Percent 12" xfId="196"/>
    <cellStyle name="Percent 120" xfId="1596"/>
    <cellStyle name="Percent 121" xfId="1561"/>
    <cellStyle name="Percent 122" xfId="1600"/>
    <cellStyle name="Percent 123" xfId="1565"/>
    <cellStyle name="Percent 124" xfId="1602"/>
    <cellStyle name="Percent 125" xfId="1567"/>
    <cellStyle name="Percent 126" xfId="1603"/>
    <cellStyle name="Percent 127" xfId="1548"/>
    <cellStyle name="Percent 128" xfId="1605"/>
    <cellStyle name="Percent 129" xfId="1569"/>
    <cellStyle name="Percent 13" xfId="203"/>
    <cellStyle name="Percent 130" xfId="1607"/>
    <cellStyle name="Percent 131" xfId="1570"/>
    <cellStyle name="Percent 132" xfId="1610"/>
    <cellStyle name="Percent 133" xfId="1571"/>
    <cellStyle name="Percent 134" xfId="1612"/>
    <cellStyle name="Percent 135" xfId="1651"/>
    <cellStyle name="Percent 136" xfId="1657"/>
    <cellStyle name="Percent 137" xfId="1614"/>
    <cellStyle name="Percent 138" xfId="1658"/>
    <cellStyle name="Percent 139" xfId="1616"/>
    <cellStyle name="Percent 14" xfId="195"/>
    <cellStyle name="Percent 140" xfId="1659"/>
    <cellStyle name="Percent 141" xfId="1618"/>
    <cellStyle name="Percent 142" xfId="1660"/>
    <cellStyle name="Percent 143" xfId="1620"/>
    <cellStyle name="Percent 144" xfId="1655"/>
    <cellStyle name="Percent 145" xfId="1626"/>
    <cellStyle name="Percent 146" xfId="1656"/>
    <cellStyle name="Percent 147" xfId="1632"/>
    <cellStyle name="Percent 148" xfId="1661"/>
    <cellStyle name="Percent 149" xfId="1654"/>
    <cellStyle name="Percent 15" xfId="191"/>
    <cellStyle name="Percent 150" xfId="1687"/>
    <cellStyle name="Percent 151" xfId="1695"/>
    <cellStyle name="Percent 152" xfId="1672"/>
    <cellStyle name="Percent 153" xfId="1696"/>
    <cellStyle name="Percent 154" xfId="1691"/>
    <cellStyle name="Percent 155" xfId="1700"/>
    <cellStyle name="Percent 156" xfId="1673"/>
    <cellStyle name="Percent 157" xfId="1701"/>
    <cellStyle name="Percent 158" xfId="1674"/>
    <cellStyle name="Percent 159" xfId="1702"/>
    <cellStyle name="Percent 16" xfId="173"/>
    <cellStyle name="Percent 160" xfId="1675"/>
    <cellStyle name="Percent 161" xfId="1697"/>
    <cellStyle name="Percent 162" xfId="1678"/>
    <cellStyle name="Percent 163" xfId="1698"/>
    <cellStyle name="Percent 164" xfId="1679"/>
    <cellStyle name="Percent 165" xfId="1699"/>
    <cellStyle name="Percent 166" xfId="1680"/>
    <cellStyle name="Percent 167" xfId="1685"/>
    <cellStyle name="Percent 168" xfId="1715"/>
    <cellStyle name="Percent 169" xfId="1676"/>
    <cellStyle name="Percent 17" xfId="192"/>
    <cellStyle name="Percent 170" xfId="1714"/>
    <cellStyle name="Percent 171" xfId="1682"/>
    <cellStyle name="Percent 172" xfId="1671"/>
    <cellStyle name="Percent 173" xfId="1689"/>
    <cellStyle name="Percent 174" xfId="1692"/>
    <cellStyle name="Percent 175" xfId="1690"/>
    <cellStyle name="Percent 176" xfId="1731"/>
    <cellStyle name="Percent 177" xfId="1734"/>
    <cellStyle name="Percent 178" xfId="1722"/>
    <cellStyle name="Percent 179" xfId="1735"/>
    <cellStyle name="Percent 18" xfId="174"/>
    <cellStyle name="Percent 180" xfId="1723"/>
    <cellStyle name="Percent 181" xfId="1736"/>
    <cellStyle name="Percent 182" xfId="1724"/>
    <cellStyle name="Percent 183" xfId="1737"/>
    <cellStyle name="Percent 184" xfId="1733"/>
    <cellStyle name="Percent 185" xfId="1738"/>
    <cellStyle name="Percent 186" xfId="1725"/>
    <cellStyle name="Percent 187" xfId="2131"/>
    <cellStyle name="Percent 188" xfId="2132"/>
    <cellStyle name="Percent 189" xfId="2146"/>
    <cellStyle name="Percent 19" xfId="197"/>
    <cellStyle name="Percent 190" xfId="2137"/>
    <cellStyle name="Percent 191" xfId="2136"/>
    <cellStyle name="Percent 192" xfId="2143"/>
    <cellStyle name="Percent 193" xfId="2138"/>
    <cellStyle name="Percent 194" xfId="2149"/>
    <cellStyle name="Percent 195" xfId="2195"/>
    <cellStyle name="Percent 196" xfId="2193"/>
    <cellStyle name="Percent 197" xfId="2159"/>
    <cellStyle name="Percent 198" xfId="1520"/>
    <cellStyle name="Percent 199" xfId="2185"/>
    <cellStyle name="Percent 2" xfId="35"/>
    <cellStyle name="Percent 2 2" xfId="160"/>
    <cellStyle name="Percent 2 2 2" xfId="680"/>
    <cellStyle name="Percent 2 2 3" xfId="681"/>
    <cellStyle name="Percent 2 2 4" xfId="391"/>
    <cellStyle name="Percent 2 2 5" xfId="1230"/>
    <cellStyle name="Percent 2 3" xfId="682"/>
    <cellStyle name="Percent 2 3 2" xfId="1231"/>
    <cellStyle name="Percent 2 4" xfId="683"/>
    <cellStyle name="Percent 2 4 2" xfId="684"/>
    <cellStyle name="Percent 2 4 2 2" xfId="896"/>
    <cellStyle name="Percent 2 5" xfId="685"/>
    <cellStyle name="Percent 2 6" xfId="686"/>
    <cellStyle name="Percent 2 7" xfId="842"/>
    <cellStyle name="Percent 2 8" xfId="350"/>
    <cellStyle name="Percent 2 9" xfId="2463"/>
    <cellStyle name="Percent 20" xfId="172"/>
    <cellStyle name="Percent 200" xfId="1528"/>
    <cellStyle name="Percent 201" xfId="2223"/>
    <cellStyle name="Percent 202" xfId="2345"/>
    <cellStyle name="Percent 203" xfId="2318"/>
    <cellStyle name="Percent 204" xfId="2295"/>
    <cellStyle name="Percent 205" xfId="2313"/>
    <cellStyle name="Percent 206" xfId="2360"/>
    <cellStyle name="Percent 207" xfId="2375"/>
    <cellStyle name="Percent 208" xfId="2369"/>
    <cellStyle name="Percent 209" xfId="2425"/>
    <cellStyle name="Percent 21" xfId="199"/>
    <cellStyle name="Percent 210" xfId="2818"/>
    <cellStyle name="Percent 211" xfId="2829"/>
    <cellStyle name="Percent 212" xfId="4237"/>
    <cellStyle name="Percent 213" xfId="4243"/>
    <cellStyle name="Percent 214" xfId="4246"/>
    <cellStyle name="Percent 215" xfId="4242"/>
    <cellStyle name="Percent 216" xfId="4238"/>
    <cellStyle name="Percent 217" xfId="4254"/>
    <cellStyle name="Percent 218" xfId="58501"/>
    <cellStyle name="Percent 22" xfId="175"/>
    <cellStyle name="Percent 23" xfId="200"/>
    <cellStyle name="Percent 24" xfId="176"/>
    <cellStyle name="Percent 25" xfId="233"/>
    <cellStyle name="Percent 26" xfId="177"/>
    <cellStyle name="Percent 27" xfId="254"/>
    <cellStyle name="Percent 28" xfId="178"/>
    <cellStyle name="Percent 29" xfId="258"/>
    <cellStyle name="Percent 3" xfId="50"/>
    <cellStyle name="Percent 3 2" xfId="161"/>
    <cellStyle name="Percent 3 2 2" xfId="687"/>
    <cellStyle name="Percent 3 2 2 2" xfId="2264"/>
    <cellStyle name="Percent 3 2 3" xfId="2250"/>
    <cellStyle name="Percent 3 2 4" xfId="2418"/>
    <cellStyle name="Percent 3 2 5" xfId="2498"/>
    <cellStyle name="Percent 3 3" xfId="844"/>
    <cellStyle name="Percent 3 3 2" xfId="1232"/>
    <cellStyle name="Percent 3 4" xfId="358"/>
    <cellStyle name="Percent 3 5" xfId="103"/>
    <cellStyle name="Percent 3 6" xfId="2468"/>
    <cellStyle name="Percent 3 7" xfId="2450"/>
    <cellStyle name="Percent 30" xfId="251"/>
    <cellStyle name="Percent 31" xfId="201"/>
    <cellStyle name="Percent 32" xfId="320"/>
    <cellStyle name="Percent 33" xfId="334"/>
    <cellStyle name="Percent 33 2" xfId="906"/>
    <cellStyle name="Percent 33 3" xfId="1453"/>
    <cellStyle name="Percent 34" xfId="328"/>
    <cellStyle name="Percent 35" xfId="335"/>
    <cellStyle name="Percent 36" xfId="327"/>
    <cellStyle name="Percent 37" xfId="336"/>
    <cellStyle name="Percent 38" xfId="742"/>
    <cellStyle name="Percent 38 2" xfId="908"/>
    <cellStyle name="Percent 38 3" xfId="1455"/>
    <cellStyle name="Percent 39" xfId="723"/>
    <cellStyle name="Percent 39 2" xfId="898"/>
    <cellStyle name="Percent 39 3" xfId="1445"/>
    <cellStyle name="Percent 4" xfId="53"/>
    <cellStyle name="Percent 4 2" xfId="162"/>
    <cellStyle name="Percent 4 2 2" xfId="76"/>
    <cellStyle name="Percent 4 2 3" xfId="2499"/>
    <cellStyle name="Percent 4 2 4" xfId="2455"/>
    <cellStyle name="Percent 4 3" xfId="688"/>
    <cellStyle name="Percent 4 4" xfId="845"/>
    <cellStyle name="Percent 4 5" xfId="362"/>
    <cellStyle name="Percent 4 6" xfId="81"/>
    <cellStyle name="Percent 4 7" xfId="2471"/>
    <cellStyle name="Percent 40" xfId="777"/>
    <cellStyle name="Percent 41" xfId="745"/>
    <cellStyle name="Percent 42" xfId="776"/>
    <cellStyle name="Percent 43" xfId="744"/>
    <cellStyle name="Percent 44" xfId="778"/>
    <cellStyle name="Percent 45" xfId="743"/>
    <cellStyle name="Percent 46" xfId="779"/>
    <cellStyle name="Percent 47" xfId="783"/>
    <cellStyle name="Percent 48" xfId="780"/>
    <cellStyle name="Percent 49" xfId="784"/>
    <cellStyle name="Percent 5" xfId="57"/>
    <cellStyle name="Percent 5 2" xfId="163"/>
    <cellStyle name="Percent 5 2 2" xfId="1411"/>
    <cellStyle name="Percent 5 2 2 2" xfId="2265"/>
    <cellStyle name="Percent 5 2 3" xfId="1402"/>
    <cellStyle name="Percent 5 2 4" xfId="689"/>
    <cellStyle name="Percent 5 3" xfId="855"/>
    <cellStyle name="Percent 5 4" xfId="390"/>
    <cellStyle name="Percent 5 5" xfId="2419"/>
    <cellStyle name="Percent 5 6" xfId="2474"/>
    <cellStyle name="Percent 5 7" xfId="2449"/>
    <cellStyle name="Percent 50" xfId="781"/>
    <cellStyle name="Percent 51" xfId="825"/>
    <cellStyle name="Percent 51 2" xfId="917"/>
    <cellStyle name="Percent 51 3" xfId="1465"/>
    <cellStyle name="Percent 52" xfId="828"/>
    <cellStyle name="Percent 52 2" xfId="920"/>
    <cellStyle name="Percent 52 3" xfId="1468"/>
    <cellStyle name="Percent 53" xfId="824"/>
    <cellStyle name="Percent 53 2" xfId="916"/>
    <cellStyle name="Percent 53 3" xfId="1464"/>
    <cellStyle name="Percent 54" xfId="829"/>
    <cellStyle name="Percent 54 2" xfId="921"/>
    <cellStyle name="Percent 54 3" xfId="1469"/>
    <cellStyle name="Percent 55" xfId="823"/>
    <cellStyle name="Percent 55 2" xfId="915"/>
    <cellStyle name="Percent 55 3" xfId="1463"/>
    <cellStyle name="Percent 56" xfId="858"/>
    <cellStyle name="Percent 57" xfId="830"/>
    <cellStyle name="Percent 58" xfId="848"/>
    <cellStyle name="Percent 59" xfId="786"/>
    <cellStyle name="Percent 6" xfId="110"/>
    <cellStyle name="Percent 6 2" xfId="164"/>
    <cellStyle name="Percent 6 2 2" xfId="2237"/>
    <cellStyle name="Percent 6 3" xfId="360"/>
    <cellStyle name="Percent 60" xfId="887"/>
    <cellStyle name="Percent 61" xfId="924"/>
    <cellStyle name="Percent 62" xfId="925"/>
    <cellStyle name="Percent 63" xfId="859"/>
    <cellStyle name="Percent 64" xfId="910"/>
    <cellStyle name="Percent 65" xfId="927"/>
    <cellStyle name="Percent 66" xfId="826"/>
    <cellStyle name="Percent 67" xfId="928"/>
    <cellStyle name="Percent 68" xfId="789"/>
    <cellStyle name="Percent 69" xfId="847"/>
    <cellStyle name="Percent 7" xfId="156"/>
    <cellStyle name="Percent 70" xfId="788"/>
    <cellStyle name="Percent 71" xfId="965"/>
    <cellStyle name="Percent 72" xfId="930"/>
    <cellStyle name="Percent 73" xfId="964"/>
    <cellStyle name="Percent 74" xfId="929"/>
    <cellStyle name="Percent 75" xfId="966"/>
    <cellStyle name="Percent 76" xfId="1331"/>
    <cellStyle name="Percent 76 2" xfId="1415"/>
    <cellStyle name="Percent 77" xfId="1343"/>
    <cellStyle name="Percent 77 2" xfId="1404"/>
    <cellStyle name="Percent 78" xfId="1344"/>
    <cellStyle name="Percent 78 2" xfId="1431"/>
    <cellStyle name="Percent 79" xfId="1345"/>
    <cellStyle name="Percent 79 2" xfId="1433"/>
    <cellStyle name="Percent 8" xfId="194"/>
    <cellStyle name="Percent 80" xfId="1346"/>
    <cellStyle name="Percent 80 2" xfId="1425"/>
    <cellStyle name="Percent 81" xfId="1347"/>
    <cellStyle name="Percent 81 2" xfId="1429"/>
    <cellStyle name="Percent 82" xfId="1348"/>
    <cellStyle name="Percent 82 2" xfId="1479"/>
    <cellStyle name="Percent 83" xfId="1349"/>
    <cellStyle name="Percent 83 2" xfId="1482"/>
    <cellStyle name="Percent 84" xfId="1379"/>
    <cellStyle name="Percent 84 2" xfId="1480"/>
    <cellStyle name="Percent 85" xfId="1382"/>
    <cellStyle name="Percent 85 2" xfId="1541"/>
    <cellStyle name="Percent 86" xfId="1383"/>
    <cellStyle name="Percent 86 2" xfId="1573"/>
    <cellStyle name="Percent 87" xfId="1394"/>
    <cellStyle name="Percent 87 2" xfId="1542"/>
    <cellStyle name="Percent 88" xfId="1574"/>
    <cellStyle name="Percent 89" xfId="1543"/>
    <cellStyle name="Percent 9" xfId="198"/>
    <cellStyle name="Percent 90" xfId="1575"/>
    <cellStyle name="Percent 91" xfId="1544"/>
    <cellStyle name="Percent 92" xfId="1576"/>
    <cellStyle name="Percent 93" xfId="1545"/>
    <cellStyle name="Percent 94" xfId="1577"/>
    <cellStyle name="Percent 95" xfId="1546"/>
    <cellStyle name="Percent 96" xfId="1578"/>
    <cellStyle name="Percent 97" xfId="1547"/>
    <cellStyle name="Percent 98" xfId="1579"/>
    <cellStyle name="Percent 99" xfId="1540"/>
    <cellStyle name="Percentage." xfId="988"/>
    <cellStyle name="Period Title" xfId="1233"/>
    <cellStyle name="Period Title." xfId="982"/>
    <cellStyle name="PhoneFax" xfId="342"/>
    <cellStyle name="Presentation Currency" xfId="1234"/>
    <cellStyle name="Presentation Currency." xfId="1235"/>
    <cellStyle name="Presentation Date" xfId="1236"/>
    <cellStyle name="Presentation Date." xfId="1237"/>
    <cellStyle name="Presentation Heading 1" xfId="1238"/>
    <cellStyle name="Presentation Heading 1." xfId="1239"/>
    <cellStyle name="Presentation Heading 1_Merger Overview (A3 Landscape) DEF" xfId="1240"/>
    <cellStyle name="Presentation Heading 2" xfId="1241"/>
    <cellStyle name="Presentation Heading 2." xfId="1242"/>
    <cellStyle name="Presentation Heading 2_Merger Overview (A3 Landscape) DEF" xfId="1243"/>
    <cellStyle name="Presentation Heading 3" xfId="1244"/>
    <cellStyle name="Presentation Heading 3." xfId="1245"/>
    <cellStyle name="Presentation Heading 3_Merger Overview (A3 Landscape) DEF" xfId="1246"/>
    <cellStyle name="Presentation Heading 4" xfId="1247"/>
    <cellStyle name="Presentation Heading 4." xfId="1248"/>
    <cellStyle name="Presentation Heading 4_Merger Overview (A3 Landscape) DEF" xfId="1249"/>
    <cellStyle name="Presentation Hyperlink Arrow" xfId="1250"/>
    <cellStyle name="Presentation Hyperlink Arrow." xfId="1251"/>
    <cellStyle name="Presentation Hyperlink Check" xfId="1252"/>
    <cellStyle name="Presentation Hyperlink Check." xfId="1253"/>
    <cellStyle name="Presentation Hyperlink Text" xfId="1254"/>
    <cellStyle name="Presentation Hyperlink Text." xfId="1255"/>
    <cellStyle name="Presentation Model Name" xfId="1256"/>
    <cellStyle name="Presentation Model Name." xfId="1257"/>
    <cellStyle name="Presentation Model Name_Merger Overview (A3 Landscape) DEF" xfId="1258"/>
    <cellStyle name="Presentation Multiple" xfId="1259"/>
    <cellStyle name="Presentation Multiple." xfId="1260"/>
    <cellStyle name="Presentation Multiple_Merger Overview (A3 Landscape) DEF" xfId="1261"/>
    <cellStyle name="Presentation Normal" xfId="1262"/>
    <cellStyle name="Presentation Normal." xfId="1263"/>
    <cellStyle name="Presentation Normal_Merger Overview (A3 Landscape) DEF" xfId="1264"/>
    <cellStyle name="Presentation Number" xfId="1265"/>
    <cellStyle name="Presentation Number." xfId="1266"/>
    <cellStyle name="Presentation Number_Merger Overview (A3 Landscape) DEF" xfId="1267"/>
    <cellStyle name="Presentation Percentage" xfId="1268"/>
    <cellStyle name="Presentation Percentage." xfId="1269"/>
    <cellStyle name="Presentation Percentage_Merger Overview (A3 Landscape) DEF" xfId="1270"/>
    <cellStyle name="Presentation Period Title" xfId="1271"/>
    <cellStyle name="Presentation Period Title." xfId="1272"/>
    <cellStyle name="Presentation Section Number" xfId="1273"/>
    <cellStyle name="Presentation Section Number." xfId="1274"/>
    <cellStyle name="Presentation Sheet Title" xfId="1275"/>
    <cellStyle name="Presentation Sheet Title." xfId="1276"/>
    <cellStyle name="Presentation Sheet Title_Merger Overview (A3 Landscape) DEF" xfId="1277"/>
    <cellStyle name="Presentation Sub Total." xfId="1278"/>
    <cellStyle name="Presentation TOC 1." xfId="1279"/>
    <cellStyle name="Presentation TOC 2." xfId="1280"/>
    <cellStyle name="Presentation TOC 3." xfId="1281"/>
    <cellStyle name="Presentation TOC 4." xfId="1282"/>
    <cellStyle name="Presentation Year" xfId="1283"/>
    <cellStyle name="Presentation Year." xfId="1284"/>
    <cellStyle name="Presentation Year_Merger Overview (A3 Landscape) DEF" xfId="1285"/>
    <cellStyle name="PwC Normal" xfId="2420"/>
    <cellStyle name="Right Currency" xfId="1286"/>
    <cellStyle name="Right Date" xfId="1287"/>
    <cellStyle name="Right Multiple" xfId="1288"/>
    <cellStyle name="Right Number" xfId="1289"/>
    <cellStyle name="Right Percentage" xfId="1290"/>
    <cellStyle name="Right Year" xfId="1291"/>
    <cellStyle name="secondary" xfId="1292"/>
    <cellStyle name="secondary 2" xfId="1353"/>
    <cellStyle name="secondary 2 10" xfId="2623"/>
    <cellStyle name="secondary 2 11" xfId="2591"/>
    <cellStyle name="secondary 2 12" xfId="5905"/>
    <cellStyle name="secondary 2 13" xfId="6577"/>
    <cellStyle name="secondary 2 14" xfId="7352"/>
    <cellStyle name="secondary 2 15" xfId="6569"/>
    <cellStyle name="secondary 2 16" xfId="7212"/>
    <cellStyle name="secondary 2 17" xfId="18052"/>
    <cellStyle name="secondary 2 18" xfId="13636"/>
    <cellStyle name="secondary 2 19" xfId="19621"/>
    <cellStyle name="secondary 2 2" xfId="3273"/>
    <cellStyle name="secondary 2 2 10" xfId="18604"/>
    <cellStyle name="secondary 2 2 11" xfId="20134"/>
    <cellStyle name="secondary 2 2 12" xfId="21575"/>
    <cellStyle name="secondary 2 2 13" xfId="23099"/>
    <cellStyle name="secondary 2 2 14" xfId="24575"/>
    <cellStyle name="secondary 2 2 15" xfId="26020"/>
    <cellStyle name="secondary 2 2 16" xfId="27526"/>
    <cellStyle name="secondary 2 2 17" xfId="29036"/>
    <cellStyle name="secondary 2 2 18" xfId="30467"/>
    <cellStyle name="secondary 2 2 19" xfId="31975"/>
    <cellStyle name="secondary 2 2 2" xfId="4761"/>
    <cellStyle name="secondary 2 2 20" xfId="33427"/>
    <cellStyle name="secondary 2 2 21" xfId="34868"/>
    <cellStyle name="secondary 2 2 22" xfId="36299"/>
    <cellStyle name="secondary 2 2 23" xfId="37732"/>
    <cellStyle name="secondary 2 2 24" xfId="39153"/>
    <cellStyle name="secondary 2 2 25" xfId="40646"/>
    <cellStyle name="secondary 2 2 26" xfId="42081"/>
    <cellStyle name="secondary 2 2 27" xfId="43504"/>
    <cellStyle name="secondary 2 2 28" xfId="44917"/>
    <cellStyle name="secondary 2 2 29" xfId="46328"/>
    <cellStyle name="secondary 2 2 3" xfId="8237"/>
    <cellStyle name="secondary 2 2 30" xfId="47730"/>
    <cellStyle name="secondary 2 2 31" xfId="49172"/>
    <cellStyle name="secondary 2 2 32" xfId="50603"/>
    <cellStyle name="secondary 2 2 33" xfId="51993"/>
    <cellStyle name="secondary 2 2 34" xfId="53374"/>
    <cellStyle name="secondary 2 2 35" xfId="54785"/>
    <cellStyle name="secondary 2 2 36" xfId="56157"/>
    <cellStyle name="secondary 2 2 37" xfId="57556"/>
    <cellStyle name="secondary 2 2 38" xfId="59223"/>
    <cellStyle name="secondary 2 2 4" xfId="9694"/>
    <cellStyle name="secondary 2 2 5" xfId="11185"/>
    <cellStyle name="secondary 2 2 6" xfId="12634"/>
    <cellStyle name="secondary 2 2 7" xfId="14168"/>
    <cellStyle name="secondary 2 2 8" xfId="15627"/>
    <cellStyle name="secondary 2 2 9" xfId="17081"/>
    <cellStyle name="secondary 2 20" xfId="22592"/>
    <cellStyle name="secondary 2 21" xfId="6895"/>
    <cellStyle name="secondary 2 22" xfId="7077"/>
    <cellStyle name="secondary 2 23" xfId="27056"/>
    <cellStyle name="secondary 2 24" xfId="23350"/>
    <cellStyle name="secondary 2 25" xfId="32952"/>
    <cellStyle name="secondary 2 26" xfId="24334"/>
    <cellStyle name="secondary 2 27" xfId="52967"/>
    <cellStyle name="secondary 2 28" xfId="58593"/>
    <cellStyle name="secondary 2 3" xfId="2930"/>
    <cellStyle name="secondary 2 3 10" xfId="18266"/>
    <cellStyle name="secondary 2 3 11" xfId="19797"/>
    <cellStyle name="secondary 2 3 12" xfId="21243"/>
    <cellStyle name="secondary 2 3 13" xfId="22759"/>
    <cellStyle name="secondary 2 3 14" xfId="24239"/>
    <cellStyle name="secondary 2 3 15" xfId="25686"/>
    <cellStyle name="secondary 2 3 16" xfId="27192"/>
    <cellStyle name="secondary 2 3 17" xfId="28699"/>
    <cellStyle name="secondary 2 3 18" xfId="30133"/>
    <cellStyle name="secondary 2 3 19" xfId="31641"/>
    <cellStyle name="secondary 2 3 2" xfId="4441"/>
    <cellStyle name="secondary 2 3 20" xfId="33095"/>
    <cellStyle name="secondary 2 3 21" xfId="34535"/>
    <cellStyle name="secondary 2 3 22" xfId="35968"/>
    <cellStyle name="secondary 2 3 23" xfId="37401"/>
    <cellStyle name="secondary 2 3 24" xfId="38819"/>
    <cellStyle name="secondary 2 3 25" xfId="40319"/>
    <cellStyle name="secondary 2 3 26" xfId="41750"/>
    <cellStyle name="secondary 2 3 27" xfId="43174"/>
    <cellStyle name="secondary 2 3 28" xfId="44592"/>
    <cellStyle name="secondary 2 3 29" xfId="46000"/>
    <cellStyle name="secondary 2 3 3" xfId="7897"/>
    <cellStyle name="secondary 2 3 30" xfId="47407"/>
    <cellStyle name="secondary 2 3 31" xfId="48848"/>
    <cellStyle name="secondary 2 3 32" xfId="50279"/>
    <cellStyle name="secondary 2 3 33" xfId="51667"/>
    <cellStyle name="secondary 2 3 34" xfId="53053"/>
    <cellStyle name="secondary 2 3 35" xfId="54462"/>
    <cellStyle name="secondary 2 3 36" xfId="55837"/>
    <cellStyle name="secondary 2 3 37" xfId="57236"/>
    <cellStyle name="secondary 2 3 4" xfId="9355"/>
    <cellStyle name="secondary 2 3 5" xfId="10849"/>
    <cellStyle name="secondary 2 3 6" xfId="12299"/>
    <cellStyle name="secondary 2 3 7" xfId="13833"/>
    <cellStyle name="secondary 2 3 8" xfId="15288"/>
    <cellStyle name="secondary 2 3 9" xfId="16744"/>
    <cellStyle name="secondary 2 4" xfId="3717"/>
    <cellStyle name="secondary 2 4 10" xfId="19047"/>
    <cellStyle name="secondary 2 4 11" xfId="20576"/>
    <cellStyle name="secondary 2 4 12" xfId="22013"/>
    <cellStyle name="secondary 2 4 13" xfId="23539"/>
    <cellStyle name="secondary 2 4 14" xfId="25015"/>
    <cellStyle name="secondary 2 4 15" xfId="26458"/>
    <cellStyle name="secondary 2 4 16" xfId="27967"/>
    <cellStyle name="secondary 2 4 17" xfId="29472"/>
    <cellStyle name="secondary 2 4 18" xfId="30908"/>
    <cellStyle name="secondary 2 4 19" xfId="32414"/>
    <cellStyle name="secondary 2 4 2" xfId="5195"/>
    <cellStyle name="secondary 2 4 20" xfId="33866"/>
    <cellStyle name="secondary 2 4 21" xfId="35309"/>
    <cellStyle name="secondary 2 4 22" xfId="36739"/>
    <cellStyle name="secondary 2 4 23" xfId="38169"/>
    <cellStyle name="secondary 2 4 24" xfId="39592"/>
    <cellStyle name="secondary 2 4 25" xfId="41079"/>
    <cellStyle name="secondary 2 4 26" xfId="42518"/>
    <cellStyle name="secondary 2 4 27" xfId="43942"/>
    <cellStyle name="secondary 2 4 28" xfId="45354"/>
    <cellStyle name="secondary 2 4 29" xfId="46759"/>
    <cellStyle name="secondary 2 4 3" xfId="8681"/>
    <cellStyle name="secondary 2 4 30" xfId="48166"/>
    <cellStyle name="secondary 2 4 31" xfId="49602"/>
    <cellStyle name="secondary 2 4 32" xfId="51035"/>
    <cellStyle name="secondary 2 4 33" xfId="52424"/>
    <cellStyle name="secondary 2 4 34" xfId="53807"/>
    <cellStyle name="secondary 2 4 35" xfId="55216"/>
    <cellStyle name="secondary 2 4 36" xfId="56589"/>
    <cellStyle name="secondary 2 4 37" xfId="57985"/>
    <cellStyle name="secondary 2 4 4" xfId="10136"/>
    <cellStyle name="secondary 2 4 5" xfId="11626"/>
    <cellStyle name="secondary 2 4 6" xfId="13076"/>
    <cellStyle name="secondary 2 4 7" xfId="14609"/>
    <cellStyle name="secondary 2 4 8" xfId="16067"/>
    <cellStyle name="secondary 2 4 9" xfId="17522"/>
    <cellStyle name="secondary 2 5" xfId="2878"/>
    <cellStyle name="secondary 2 5 10" xfId="18214"/>
    <cellStyle name="secondary 2 5 11" xfId="19746"/>
    <cellStyle name="secondary 2 5 12" xfId="21191"/>
    <cellStyle name="secondary 2 5 13" xfId="22707"/>
    <cellStyle name="secondary 2 5 14" xfId="24187"/>
    <cellStyle name="secondary 2 5 15" xfId="25634"/>
    <cellStyle name="secondary 2 5 16" xfId="27141"/>
    <cellStyle name="secondary 2 5 17" xfId="28647"/>
    <cellStyle name="secondary 2 5 18" xfId="30081"/>
    <cellStyle name="secondary 2 5 19" xfId="31589"/>
    <cellStyle name="secondary 2 5 2" xfId="4390"/>
    <cellStyle name="secondary 2 5 20" xfId="33044"/>
    <cellStyle name="secondary 2 5 21" xfId="34483"/>
    <cellStyle name="secondary 2 5 22" xfId="35917"/>
    <cellStyle name="secondary 2 5 23" xfId="37350"/>
    <cellStyle name="secondary 2 5 24" xfId="38767"/>
    <cellStyle name="secondary 2 5 25" xfId="40268"/>
    <cellStyle name="secondary 2 5 26" xfId="41699"/>
    <cellStyle name="secondary 2 5 27" xfId="43123"/>
    <cellStyle name="secondary 2 5 28" xfId="44541"/>
    <cellStyle name="secondary 2 5 29" xfId="45949"/>
    <cellStyle name="secondary 2 5 3" xfId="7845"/>
    <cellStyle name="secondary 2 5 30" xfId="47355"/>
    <cellStyle name="secondary 2 5 31" xfId="48796"/>
    <cellStyle name="secondary 2 5 32" xfId="50228"/>
    <cellStyle name="secondary 2 5 33" xfId="51616"/>
    <cellStyle name="secondary 2 5 34" xfId="53002"/>
    <cellStyle name="secondary 2 5 35" xfId="54411"/>
    <cellStyle name="secondary 2 5 36" xfId="55786"/>
    <cellStyle name="secondary 2 5 37" xfId="57185"/>
    <cellStyle name="secondary 2 5 4" xfId="9304"/>
    <cellStyle name="secondary 2 5 5" xfId="10798"/>
    <cellStyle name="secondary 2 5 6" xfId="12247"/>
    <cellStyle name="secondary 2 5 7" xfId="13781"/>
    <cellStyle name="secondary 2 5 8" xfId="15236"/>
    <cellStyle name="secondary 2 5 9" xfId="16693"/>
    <cellStyle name="secondary 2 6" xfId="3783"/>
    <cellStyle name="secondary 2 6 10" xfId="19113"/>
    <cellStyle name="secondary 2 6 11" xfId="20642"/>
    <cellStyle name="secondary 2 6 12" xfId="22079"/>
    <cellStyle name="secondary 2 6 13" xfId="23605"/>
    <cellStyle name="secondary 2 6 14" xfId="25081"/>
    <cellStyle name="secondary 2 6 15" xfId="26524"/>
    <cellStyle name="secondary 2 6 16" xfId="28033"/>
    <cellStyle name="secondary 2 6 17" xfId="29538"/>
    <cellStyle name="secondary 2 6 18" xfId="30974"/>
    <cellStyle name="secondary 2 6 19" xfId="32480"/>
    <cellStyle name="secondary 2 6 2" xfId="5261"/>
    <cellStyle name="secondary 2 6 20" xfId="33932"/>
    <cellStyle name="secondary 2 6 21" xfId="35374"/>
    <cellStyle name="secondary 2 6 22" xfId="36805"/>
    <cellStyle name="secondary 2 6 23" xfId="38234"/>
    <cellStyle name="secondary 2 6 24" xfId="39658"/>
    <cellStyle name="secondary 2 6 25" xfId="41144"/>
    <cellStyle name="secondary 2 6 26" xfId="42584"/>
    <cellStyle name="secondary 2 6 27" xfId="44007"/>
    <cellStyle name="secondary 2 6 28" xfId="45420"/>
    <cellStyle name="secondary 2 6 29" xfId="46824"/>
    <cellStyle name="secondary 2 6 3" xfId="8746"/>
    <cellStyle name="secondary 2 6 30" xfId="48232"/>
    <cellStyle name="secondary 2 6 31" xfId="49668"/>
    <cellStyle name="secondary 2 6 32" xfId="51101"/>
    <cellStyle name="secondary 2 6 33" xfId="52489"/>
    <cellStyle name="secondary 2 6 34" xfId="53873"/>
    <cellStyle name="secondary 2 6 35" xfId="55281"/>
    <cellStyle name="secondary 2 6 36" xfId="56655"/>
    <cellStyle name="secondary 2 6 37" xfId="58050"/>
    <cellStyle name="secondary 2 6 4" xfId="10202"/>
    <cellStyle name="secondary 2 6 5" xfId="11692"/>
    <cellStyle name="secondary 2 6 6" xfId="13142"/>
    <cellStyle name="secondary 2 6 7" xfId="14674"/>
    <cellStyle name="secondary 2 6 8" xfId="16133"/>
    <cellStyle name="secondary 2 6 9" xfId="17588"/>
    <cellStyle name="secondary 2 7" xfId="3883"/>
    <cellStyle name="secondary 2 7 10" xfId="19212"/>
    <cellStyle name="secondary 2 7 11" xfId="20742"/>
    <cellStyle name="secondary 2 7 12" xfId="22178"/>
    <cellStyle name="secondary 2 7 13" xfId="23704"/>
    <cellStyle name="secondary 2 7 14" xfId="25180"/>
    <cellStyle name="secondary 2 7 15" xfId="26623"/>
    <cellStyle name="secondary 2 7 16" xfId="28133"/>
    <cellStyle name="secondary 2 7 17" xfId="29638"/>
    <cellStyle name="secondary 2 7 18" xfId="31074"/>
    <cellStyle name="secondary 2 7 19" xfId="32580"/>
    <cellStyle name="secondary 2 7 2" xfId="5359"/>
    <cellStyle name="secondary 2 7 20" xfId="34032"/>
    <cellStyle name="secondary 2 7 21" xfId="35474"/>
    <cellStyle name="secondary 2 7 22" xfId="36903"/>
    <cellStyle name="secondary 2 7 23" xfId="38333"/>
    <cellStyle name="secondary 2 7 24" xfId="39758"/>
    <cellStyle name="secondary 2 7 25" xfId="41243"/>
    <cellStyle name="secondary 2 7 26" xfId="42683"/>
    <cellStyle name="secondary 2 7 27" xfId="44106"/>
    <cellStyle name="secondary 2 7 28" xfId="45519"/>
    <cellStyle name="secondary 2 7 29" xfId="46922"/>
    <cellStyle name="secondary 2 7 3" xfId="8846"/>
    <cellStyle name="secondary 2 7 30" xfId="48332"/>
    <cellStyle name="secondary 2 7 31" xfId="49766"/>
    <cellStyle name="secondary 2 7 32" xfId="51199"/>
    <cellStyle name="secondary 2 7 33" xfId="52587"/>
    <cellStyle name="secondary 2 7 34" xfId="53971"/>
    <cellStyle name="secondary 2 7 35" xfId="55379"/>
    <cellStyle name="secondary 2 7 36" xfId="56753"/>
    <cellStyle name="secondary 2 7 37" xfId="58148"/>
    <cellStyle name="secondary 2 7 4" xfId="10301"/>
    <cellStyle name="secondary 2 7 5" xfId="11792"/>
    <cellStyle name="secondary 2 7 6" xfId="13242"/>
    <cellStyle name="secondary 2 7 7" xfId="14774"/>
    <cellStyle name="secondary 2 7 8" xfId="16233"/>
    <cellStyle name="secondary 2 7 9" xfId="17688"/>
    <cellStyle name="secondary 2 8" xfId="4094"/>
    <cellStyle name="secondary 2 8 10" xfId="19422"/>
    <cellStyle name="secondary 2 8 11" xfId="20952"/>
    <cellStyle name="secondary 2 8 12" xfId="22388"/>
    <cellStyle name="secondary 2 8 13" xfId="23914"/>
    <cellStyle name="secondary 2 8 14" xfId="25391"/>
    <cellStyle name="secondary 2 8 15" xfId="26833"/>
    <cellStyle name="secondary 2 8 16" xfId="28343"/>
    <cellStyle name="secondary 2 8 17" xfId="29848"/>
    <cellStyle name="secondary 2 8 18" xfId="31285"/>
    <cellStyle name="secondary 2 8 19" xfId="32791"/>
    <cellStyle name="secondary 2 8 2" xfId="5568"/>
    <cellStyle name="secondary 2 8 20" xfId="34243"/>
    <cellStyle name="secondary 2 8 21" xfId="35684"/>
    <cellStyle name="secondary 2 8 22" xfId="37113"/>
    <cellStyle name="secondary 2 8 23" xfId="38544"/>
    <cellStyle name="secondary 2 8 24" xfId="39969"/>
    <cellStyle name="secondary 2 8 25" xfId="41452"/>
    <cellStyle name="secondary 2 8 26" xfId="42893"/>
    <cellStyle name="secondary 2 8 27" xfId="44316"/>
    <cellStyle name="secondary 2 8 28" xfId="45728"/>
    <cellStyle name="secondary 2 8 29" xfId="47133"/>
    <cellStyle name="secondary 2 8 3" xfId="9057"/>
    <cellStyle name="secondary 2 8 30" xfId="48541"/>
    <cellStyle name="secondary 2 8 31" xfId="49975"/>
    <cellStyle name="secondary 2 8 32" xfId="51409"/>
    <cellStyle name="secondary 2 8 33" xfId="52796"/>
    <cellStyle name="secondary 2 8 34" xfId="54180"/>
    <cellStyle name="secondary 2 8 35" xfId="55588"/>
    <cellStyle name="secondary 2 8 36" xfId="56962"/>
    <cellStyle name="secondary 2 8 37" xfId="58357"/>
    <cellStyle name="secondary 2 8 4" xfId="10510"/>
    <cellStyle name="secondary 2 8 5" xfId="12003"/>
    <cellStyle name="secondary 2 8 6" xfId="13451"/>
    <cellStyle name="secondary 2 8 7" xfId="14985"/>
    <cellStyle name="secondary 2 8 8" xfId="16443"/>
    <cellStyle name="secondary 2 8 9" xfId="17897"/>
    <cellStyle name="secondary 2 9" xfId="4018"/>
    <cellStyle name="secondary 2 9 10" xfId="19346"/>
    <cellStyle name="secondary 2 9 11" xfId="20876"/>
    <cellStyle name="secondary 2 9 12" xfId="22312"/>
    <cellStyle name="secondary 2 9 13" xfId="23838"/>
    <cellStyle name="secondary 2 9 14" xfId="25315"/>
    <cellStyle name="secondary 2 9 15" xfId="26757"/>
    <cellStyle name="secondary 2 9 16" xfId="28267"/>
    <cellStyle name="secondary 2 9 17" xfId="29772"/>
    <cellStyle name="secondary 2 9 18" xfId="31209"/>
    <cellStyle name="secondary 2 9 19" xfId="32715"/>
    <cellStyle name="secondary 2 9 2" xfId="5492"/>
    <cellStyle name="secondary 2 9 20" xfId="34167"/>
    <cellStyle name="secondary 2 9 21" xfId="35608"/>
    <cellStyle name="secondary 2 9 22" xfId="37037"/>
    <cellStyle name="secondary 2 9 23" xfId="38468"/>
    <cellStyle name="secondary 2 9 24" xfId="39893"/>
    <cellStyle name="secondary 2 9 25" xfId="41376"/>
    <cellStyle name="secondary 2 9 26" xfId="42817"/>
    <cellStyle name="secondary 2 9 27" xfId="44240"/>
    <cellStyle name="secondary 2 9 28" xfId="45652"/>
    <cellStyle name="secondary 2 9 29" xfId="47057"/>
    <cellStyle name="secondary 2 9 3" xfId="8981"/>
    <cellStyle name="secondary 2 9 30" xfId="48465"/>
    <cellStyle name="secondary 2 9 31" xfId="49899"/>
    <cellStyle name="secondary 2 9 32" xfId="51333"/>
    <cellStyle name="secondary 2 9 33" xfId="52720"/>
    <cellStyle name="secondary 2 9 34" xfId="54104"/>
    <cellStyle name="secondary 2 9 35" xfId="55512"/>
    <cellStyle name="secondary 2 9 36" xfId="56886"/>
    <cellStyle name="secondary 2 9 37" xfId="58281"/>
    <cellStyle name="secondary 2 9 4" xfId="10434"/>
    <cellStyle name="secondary 2 9 5" xfId="11927"/>
    <cellStyle name="secondary 2 9 6" xfId="13375"/>
    <cellStyle name="secondary 2 9 7" xfId="14909"/>
    <cellStyle name="secondary 2 9 8" xfId="16367"/>
    <cellStyle name="secondary 2 9 9" xfId="17821"/>
    <cellStyle name="Section Number" xfId="1293"/>
    <cellStyle name="Section Number." xfId="1294"/>
    <cellStyle name="sh0 -SideHeading" xfId="690"/>
    <cellStyle name="sh0 -SideHeading 2" xfId="691"/>
    <cellStyle name="sh0 -SideHeading 2 2" xfId="2064"/>
    <cellStyle name="sh0 -SideHeading 2_Sheet3" xfId="2065"/>
    <cellStyle name="sh0 -SideHeading 3" xfId="2066"/>
    <cellStyle name="sh0 -SideHeading_Sheet3" xfId="2067"/>
    <cellStyle name="sh1 -SideHeading" xfId="692"/>
    <cellStyle name="sh1 -SideHeading 2" xfId="693"/>
    <cellStyle name="sh1 -SideHeading 2 2" xfId="2068"/>
    <cellStyle name="sh1 -SideHeading 2_Sheet3" xfId="2069"/>
    <cellStyle name="sh1 -SideHeading 3" xfId="2070"/>
    <cellStyle name="sh1 -SideHeading_Sheet3" xfId="2071"/>
    <cellStyle name="sh2 -SideHeading" xfId="694"/>
    <cellStyle name="sh2 -SideHeading 2" xfId="695"/>
    <cellStyle name="sh2 -SideHeading 2 2" xfId="2072"/>
    <cellStyle name="sh2 -SideHeading 2_Sheet3" xfId="2073"/>
    <cellStyle name="sh2 -SideHeading 3" xfId="2074"/>
    <cellStyle name="sh2 -SideHeading_Sheet3" xfId="2075"/>
    <cellStyle name="sh3 -SideHeading" xfId="696"/>
    <cellStyle name="sh3 -SideHeading 2" xfId="697"/>
    <cellStyle name="sh3 -SideHeading 2 2" xfId="2076"/>
    <cellStyle name="sh3 -SideHeading 2_Sheet3" xfId="2077"/>
    <cellStyle name="sh3 -SideHeading 3" xfId="2078"/>
    <cellStyle name="sh3 -SideHeading_Sheet3" xfId="2079"/>
    <cellStyle name="Sheet Title" xfId="1295"/>
    <cellStyle name="Sheet Title." xfId="977"/>
    <cellStyle name="st0 -SideText" xfId="698"/>
    <cellStyle name="st0 -SideText 2" xfId="699"/>
    <cellStyle name="st0 -SideText 2 2" xfId="2080"/>
    <cellStyle name="st0 -SideText 2_Sheet3" xfId="2081"/>
    <cellStyle name="st0 -SideText 3" xfId="2082"/>
    <cellStyle name="st0 -SideText_Sheet3" xfId="2083"/>
    <cellStyle name="st1 -SideText" xfId="700"/>
    <cellStyle name="st1 -SideText 2" xfId="701"/>
    <cellStyle name="st1 -SideText 2 2" xfId="2084"/>
    <cellStyle name="st1 -SideText 2_Sheet3" xfId="2085"/>
    <cellStyle name="st1 -SideText 3" xfId="2086"/>
    <cellStyle name="st1 -SideText_Sheet3" xfId="2087"/>
    <cellStyle name="st2 -SideText" xfId="702"/>
    <cellStyle name="st2 -SideText 2" xfId="703"/>
    <cellStyle name="st2 -SideText 2 2" xfId="2088"/>
    <cellStyle name="st2 -SideText 2_Sheet3" xfId="2089"/>
    <cellStyle name="st2 -SideText 3" xfId="2090"/>
    <cellStyle name="st2 -SideText_Sheet3" xfId="2091"/>
    <cellStyle name="st3 -SideText" xfId="704"/>
    <cellStyle name="st3 -SideText 2" xfId="705"/>
    <cellStyle name="st3 -SideText 2 2" xfId="2092"/>
    <cellStyle name="st3 -SideText 2_Sheet3" xfId="2093"/>
    <cellStyle name="st3 -SideText 3" xfId="2094"/>
    <cellStyle name="st3 -SideText_Sheet3" xfId="2095"/>
    <cellStyle name="st4 -SideText" xfId="706"/>
    <cellStyle name="st4 -SideText 2" xfId="707"/>
    <cellStyle name="st4 -SideText 2 2" xfId="2096"/>
    <cellStyle name="st4 -SideText 2_Sheet3" xfId="2097"/>
    <cellStyle name="st4 -SideText 3" xfId="2098"/>
    <cellStyle name="st4 -SideText_Sheet3" xfId="2099"/>
    <cellStyle name="Style 1" xfId="322"/>
    <cellStyle name="Style 1 2" xfId="323"/>
    <cellStyle name="Style 1 2 2" xfId="709"/>
    <cellStyle name="Style 1 3" xfId="708"/>
    <cellStyle name="Style 1 4" xfId="782"/>
    <cellStyle name="Style 1 5" xfId="827"/>
    <cellStyle name="Style 1 6" xfId="967"/>
    <cellStyle name="Style 1 7" xfId="392"/>
    <cellStyle name="Style 1 8" xfId="100"/>
    <cellStyle name="Sub Total." xfId="1296"/>
    <cellStyle name="SUBMINOR ROW HEADING" xfId="1297"/>
    <cellStyle name="Sum" xfId="165"/>
    <cellStyle name="Sum 2" xfId="393"/>
    <cellStyle name="Sum 2 2" xfId="2100"/>
    <cellStyle name="Sum 3" xfId="2101"/>
    <cellStyle name="Switch" xfId="1298"/>
    <cellStyle name="Table Head" xfId="1299"/>
    <cellStyle name="Table Head Aligned" xfId="1300"/>
    <cellStyle name="Table Head Blue" xfId="1301"/>
    <cellStyle name="Table Head Green" xfId="1302"/>
    <cellStyle name="Table Heading" xfId="36"/>
    <cellStyle name="Table Heading 2" xfId="1303"/>
    <cellStyle name="Table Title" xfId="1304"/>
    <cellStyle name="Table Units" xfId="1305"/>
    <cellStyle name="Tech_Input" xfId="1306"/>
    <cellStyle name="TenderLocation" xfId="341"/>
    <cellStyle name="TenderLocation 10" xfId="2528"/>
    <cellStyle name="TenderLocation 11" xfId="2718"/>
    <cellStyle name="TenderLocation 12" xfId="5922"/>
    <cellStyle name="TenderLocation 13" xfId="7540"/>
    <cellStyle name="TenderLocation 14" xfId="16589"/>
    <cellStyle name="TenderLocation 15" xfId="6671"/>
    <cellStyle name="TenderLocation 16" xfId="21094"/>
    <cellStyle name="TenderLocation 17" xfId="7023"/>
    <cellStyle name="TenderLocation 18" xfId="7154"/>
    <cellStyle name="TenderLocation 19" xfId="6122"/>
    <cellStyle name="TenderLocation 2" xfId="2938"/>
    <cellStyle name="TenderLocation 2 10" xfId="18271"/>
    <cellStyle name="TenderLocation 2 11" xfId="19804"/>
    <cellStyle name="TenderLocation 2 12" xfId="21249"/>
    <cellStyle name="TenderLocation 2 13" xfId="22767"/>
    <cellStyle name="TenderLocation 2 14" xfId="24246"/>
    <cellStyle name="TenderLocation 2 15" xfId="25692"/>
    <cellStyle name="TenderLocation 2 16" xfId="27197"/>
    <cellStyle name="TenderLocation 2 17" xfId="28705"/>
    <cellStyle name="TenderLocation 2 18" xfId="30138"/>
    <cellStyle name="TenderLocation 2 19" xfId="31649"/>
    <cellStyle name="TenderLocation 2 2" xfId="4445"/>
    <cellStyle name="TenderLocation 2 20" xfId="33102"/>
    <cellStyle name="TenderLocation 2 21" xfId="34541"/>
    <cellStyle name="TenderLocation 2 22" xfId="35975"/>
    <cellStyle name="TenderLocation 2 23" xfId="37408"/>
    <cellStyle name="TenderLocation 2 24" xfId="38824"/>
    <cellStyle name="TenderLocation 2 25" xfId="40324"/>
    <cellStyle name="TenderLocation 2 26" xfId="41755"/>
    <cellStyle name="TenderLocation 2 27" xfId="43180"/>
    <cellStyle name="TenderLocation 2 28" xfId="44596"/>
    <cellStyle name="TenderLocation 2 29" xfId="46005"/>
    <cellStyle name="TenderLocation 2 3" xfId="7904"/>
    <cellStyle name="TenderLocation 2 30" xfId="47411"/>
    <cellStyle name="TenderLocation 2 31" xfId="48853"/>
    <cellStyle name="TenderLocation 2 32" xfId="50283"/>
    <cellStyle name="TenderLocation 2 33" xfId="51672"/>
    <cellStyle name="TenderLocation 2 34" xfId="53057"/>
    <cellStyle name="TenderLocation 2 35" xfId="54466"/>
    <cellStyle name="TenderLocation 2 36" xfId="55841"/>
    <cellStyle name="TenderLocation 2 37" xfId="57240"/>
    <cellStyle name="TenderLocation 2 4" xfId="9362"/>
    <cellStyle name="TenderLocation 2 5" xfId="10857"/>
    <cellStyle name="TenderLocation 2 6" xfId="12306"/>
    <cellStyle name="TenderLocation 2 7" xfId="13839"/>
    <cellStyle name="TenderLocation 2 8" xfId="15295"/>
    <cellStyle name="TenderLocation 2 9" xfId="16752"/>
    <cellStyle name="TenderLocation 20" xfId="25820"/>
    <cellStyle name="TenderLocation 21" xfId="19635"/>
    <cellStyle name="TenderLocation 22" xfId="31551"/>
    <cellStyle name="TenderLocation 23" xfId="8042"/>
    <cellStyle name="TenderLocation 24" xfId="22621"/>
    <cellStyle name="TenderLocation 25" xfId="41618"/>
    <cellStyle name="TenderLocation 26" xfId="22534"/>
    <cellStyle name="TenderLocation 27" xfId="7387"/>
    <cellStyle name="TenderLocation 3" xfId="2933"/>
    <cellStyle name="TenderLocation 3 10" xfId="18269"/>
    <cellStyle name="TenderLocation 3 11" xfId="19800"/>
    <cellStyle name="TenderLocation 3 12" xfId="21246"/>
    <cellStyle name="TenderLocation 3 13" xfId="22762"/>
    <cellStyle name="TenderLocation 3 14" xfId="24242"/>
    <cellStyle name="TenderLocation 3 15" xfId="25689"/>
    <cellStyle name="TenderLocation 3 16" xfId="27195"/>
    <cellStyle name="TenderLocation 3 17" xfId="28702"/>
    <cellStyle name="TenderLocation 3 18" xfId="30136"/>
    <cellStyle name="TenderLocation 3 19" xfId="31644"/>
    <cellStyle name="TenderLocation 3 2" xfId="4444"/>
    <cellStyle name="TenderLocation 3 20" xfId="33098"/>
    <cellStyle name="TenderLocation 3 21" xfId="34538"/>
    <cellStyle name="TenderLocation 3 22" xfId="35971"/>
    <cellStyle name="TenderLocation 3 23" xfId="37404"/>
    <cellStyle name="TenderLocation 3 24" xfId="38822"/>
    <cellStyle name="TenderLocation 3 25" xfId="40322"/>
    <cellStyle name="TenderLocation 3 26" xfId="41753"/>
    <cellStyle name="TenderLocation 3 27" xfId="43177"/>
    <cellStyle name="TenderLocation 3 28" xfId="44595"/>
    <cellStyle name="TenderLocation 3 29" xfId="46003"/>
    <cellStyle name="TenderLocation 3 3" xfId="7900"/>
    <cellStyle name="TenderLocation 3 30" xfId="47410"/>
    <cellStyle name="TenderLocation 3 31" xfId="48851"/>
    <cellStyle name="TenderLocation 3 32" xfId="50282"/>
    <cellStyle name="TenderLocation 3 33" xfId="51670"/>
    <cellStyle name="TenderLocation 3 34" xfId="53056"/>
    <cellStyle name="TenderLocation 3 35" xfId="54465"/>
    <cellStyle name="TenderLocation 3 36" xfId="55840"/>
    <cellStyle name="TenderLocation 3 37" xfId="57239"/>
    <cellStyle name="TenderLocation 3 4" xfId="9358"/>
    <cellStyle name="TenderLocation 3 5" xfId="10852"/>
    <cellStyle name="TenderLocation 3 6" xfId="12302"/>
    <cellStyle name="TenderLocation 3 7" xfId="13836"/>
    <cellStyle name="TenderLocation 3 8" xfId="15291"/>
    <cellStyle name="TenderLocation 3 9" xfId="16747"/>
    <cellStyle name="TenderLocation 4" xfId="3677"/>
    <cellStyle name="TenderLocation 4 10" xfId="19007"/>
    <cellStyle name="TenderLocation 4 11" xfId="20536"/>
    <cellStyle name="TenderLocation 4 12" xfId="21973"/>
    <cellStyle name="TenderLocation 4 13" xfId="23499"/>
    <cellStyle name="TenderLocation 4 14" xfId="24975"/>
    <cellStyle name="TenderLocation 4 15" xfId="26418"/>
    <cellStyle name="TenderLocation 4 16" xfId="27927"/>
    <cellStyle name="TenderLocation 4 17" xfId="29432"/>
    <cellStyle name="TenderLocation 4 18" xfId="30868"/>
    <cellStyle name="TenderLocation 4 19" xfId="32374"/>
    <cellStyle name="TenderLocation 4 2" xfId="5155"/>
    <cellStyle name="TenderLocation 4 20" xfId="33827"/>
    <cellStyle name="TenderLocation 4 21" xfId="35269"/>
    <cellStyle name="TenderLocation 4 22" xfId="36699"/>
    <cellStyle name="TenderLocation 4 23" xfId="38129"/>
    <cellStyle name="TenderLocation 4 24" xfId="39552"/>
    <cellStyle name="TenderLocation 4 25" xfId="41040"/>
    <cellStyle name="TenderLocation 4 26" xfId="42479"/>
    <cellStyle name="TenderLocation 4 27" xfId="43903"/>
    <cellStyle name="TenderLocation 4 28" xfId="45315"/>
    <cellStyle name="TenderLocation 4 29" xfId="46720"/>
    <cellStyle name="TenderLocation 4 3" xfId="8641"/>
    <cellStyle name="TenderLocation 4 30" xfId="48126"/>
    <cellStyle name="TenderLocation 4 31" xfId="49563"/>
    <cellStyle name="TenderLocation 4 32" xfId="50996"/>
    <cellStyle name="TenderLocation 4 33" xfId="52385"/>
    <cellStyle name="TenderLocation 4 34" xfId="53768"/>
    <cellStyle name="TenderLocation 4 35" xfId="55177"/>
    <cellStyle name="TenderLocation 4 36" xfId="56550"/>
    <cellStyle name="TenderLocation 4 37" xfId="57946"/>
    <cellStyle name="TenderLocation 4 4" xfId="10096"/>
    <cellStyle name="TenderLocation 4 5" xfId="11586"/>
    <cellStyle name="TenderLocation 4 6" xfId="13037"/>
    <cellStyle name="TenderLocation 4 7" xfId="14569"/>
    <cellStyle name="TenderLocation 4 8" xfId="16027"/>
    <cellStyle name="TenderLocation 4 9" xfId="17482"/>
    <cellStyle name="TenderLocation 5" xfId="3661"/>
    <cellStyle name="TenderLocation 5 10" xfId="18991"/>
    <cellStyle name="TenderLocation 5 11" xfId="20520"/>
    <cellStyle name="TenderLocation 5 12" xfId="21957"/>
    <cellStyle name="TenderLocation 5 13" xfId="23483"/>
    <cellStyle name="TenderLocation 5 14" xfId="24959"/>
    <cellStyle name="TenderLocation 5 15" xfId="26403"/>
    <cellStyle name="TenderLocation 5 16" xfId="27911"/>
    <cellStyle name="TenderLocation 5 17" xfId="29417"/>
    <cellStyle name="TenderLocation 5 18" xfId="30852"/>
    <cellStyle name="TenderLocation 5 19" xfId="32359"/>
    <cellStyle name="TenderLocation 5 2" xfId="5139"/>
    <cellStyle name="TenderLocation 5 20" xfId="33811"/>
    <cellStyle name="TenderLocation 5 21" xfId="35253"/>
    <cellStyle name="TenderLocation 5 22" xfId="36683"/>
    <cellStyle name="TenderLocation 5 23" xfId="38113"/>
    <cellStyle name="TenderLocation 5 24" xfId="39536"/>
    <cellStyle name="TenderLocation 5 25" xfId="41025"/>
    <cellStyle name="TenderLocation 5 26" xfId="42463"/>
    <cellStyle name="TenderLocation 5 27" xfId="43887"/>
    <cellStyle name="TenderLocation 5 28" xfId="45299"/>
    <cellStyle name="TenderLocation 5 29" xfId="46705"/>
    <cellStyle name="TenderLocation 5 3" xfId="8625"/>
    <cellStyle name="TenderLocation 5 30" xfId="48110"/>
    <cellStyle name="TenderLocation 5 31" xfId="49548"/>
    <cellStyle name="TenderLocation 5 32" xfId="50980"/>
    <cellStyle name="TenderLocation 5 33" xfId="52370"/>
    <cellStyle name="TenderLocation 5 34" xfId="53752"/>
    <cellStyle name="TenderLocation 5 35" xfId="55162"/>
    <cellStyle name="TenderLocation 5 36" xfId="56534"/>
    <cellStyle name="TenderLocation 5 37" xfId="57931"/>
    <cellStyle name="TenderLocation 5 4" xfId="10080"/>
    <cellStyle name="TenderLocation 5 5" xfId="11570"/>
    <cellStyle name="TenderLocation 5 6" xfId="13021"/>
    <cellStyle name="TenderLocation 5 7" xfId="14553"/>
    <cellStyle name="TenderLocation 5 8" xfId="16011"/>
    <cellStyle name="TenderLocation 5 9" xfId="17466"/>
    <cellStyle name="TenderLocation 6" xfId="3391"/>
    <cellStyle name="TenderLocation 6 10" xfId="18721"/>
    <cellStyle name="TenderLocation 6 11" xfId="20251"/>
    <cellStyle name="TenderLocation 6 12" xfId="21689"/>
    <cellStyle name="TenderLocation 6 13" xfId="23216"/>
    <cellStyle name="TenderLocation 6 14" xfId="24691"/>
    <cellStyle name="TenderLocation 6 15" xfId="26135"/>
    <cellStyle name="TenderLocation 6 16" xfId="27643"/>
    <cellStyle name="TenderLocation 6 17" xfId="29150"/>
    <cellStyle name="TenderLocation 6 18" xfId="30583"/>
    <cellStyle name="TenderLocation 6 19" xfId="32092"/>
    <cellStyle name="TenderLocation 6 2" xfId="4875"/>
    <cellStyle name="TenderLocation 6 20" xfId="33544"/>
    <cellStyle name="TenderLocation 6 21" xfId="34985"/>
    <cellStyle name="TenderLocation 6 22" xfId="36415"/>
    <cellStyle name="TenderLocation 6 23" xfId="37845"/>
    <cellStyle name="TenderLocation 6 24" xfId="39269"/>
    <cellStyle name="TenderLocation 6 25" xfId="40760"/>
    <cellStyle name="TenderLocation 6 26" xfId="42197"/>
    <cellStyle name="TenderLocation 6 27" xfId="43619"/>
    <cellStyle name="TenderLocation 6 28" xfId="45032"/>
    <cellStyle name="TenderLocation 6 29" xfId="46440"/>
    <cellStyle name="TenderLocation 6 3" xfId="8355"/>
    <cellStyle name="TenderLocation 6 30" xfId="47846"/>
    <cellStyle name="TenderLocation 6 31" xfId="49284"/>
    <cellStyle name="TenderLocation 6 32" xfId="50716"/>
    <cellStyle name="TenderLocation 6 33" xfId="52106"/>
    <cellStyle name="TenderLocation 6 34" xfId="53487"/>
    <cellStyle name="TenderLocation 6 35" xfId="54898"/>
    <cellStyle name="TenderLocation 6 36" xfId="56270"/>
    <cellStyle name="TenderLocation 6 37" xfId="57668"/>
    <cellStyle name="TenderLocation 6 4" xfId="9812"/>
    <cellStyle name="TenderLocation 6 5" xfId="11301"/>
    <cellStyle name="TenderLocation 6 6" xfId="12752"/>
    <cellStyle name="TenderLocation 6 7" xfId="14285"/>
    <cellStyle name="TenderLocation 6 8" xfId="15743"/>
    <cellStyle name="TenderLocation 6 9" xfId="17198"/>
    <cellStyle name="TenderLocation 7" xfId="3863"/>
    <cellStyle name="TenderLocation 7 10" xfId="19192"/>
    <cellStyle name="TenderLocation 7 11" xfId="20722"/>
    <cellStyle name="TenderLocation 7 12" xfId="22158"/>
    <cellStyle name="TenderLocation 7 13" xfId="23684"/>
    <cellStyle name="TenderLocation 7 14" xfId="25160"/>
    <cellStyle name="TenderLocation 7 15" xfId="26603"/>
    <cellStyle name="TenderLocation 7 16" xfId="28113"/>
    <cellStyle name="TenderLocation 7 17" xfId="29618"/>
    <cellStyle name="TenderLocation 7 18" xfId="31054"/>
    <cellStyle name="TenderLocation 7 19" xfId="32560"/>
    <cellStyle name="TenderLocation 7 2" xfId="5339"/>
    <cellStyle name="TenderLocation 7 20" xfId="34012"/>
    <cellStyle name="TenderLocation 7 21" xfId="35454"/>
    <cellStyle name="TenderLocation 7 22" xfId="36883"/>
    <cellStyle name="TenderLocation 7 23" xfId="38313"/>
    <cellStyle name="TenderLocation 7 24" xfId="39738"/>
    <cellStyle name="TenderLocation 7 25" xfId="41223"/>
    <cellStyle name="TenderLocation 7 26" xfId="42663"/>
    <cellStyle name="TenderLocation 7 27" xfId="44086"/>
    <cellStyle name="TenderLocation 7 28" xfId="45499"/>
    <cellStyle name="TenderLocation 7 29" xfId="46902"/>
    <cellStyle name="TenderLocation 7 3" xfId="8826"/>
    <cellStyle name="TenderLocation 7 30" xfId="48312"/>
    <cellStyle name="TenderLocation 7 31" xfId="49746"/>
    <cellStyle name="TenderLocation 7 32" xfId="51179"/>
    <cellStyle name="TenderLocation 7 33" xfId="52567"/>
    <cellStyle name="TenderLocation 7 34" xfId="53951"/>
    <cellStyle name="TenderLocation 7 35" xfId="55359"/>
    <cellStyle name="TenderLocation 7 36" xfId="56733"/>
    <cellStyle name="TenderLocation 7 37" xfId="58128"/>
    <cellStyle name="TenderLocation 7 4" xfId="10281"/>
    <cellStyle name="TenderLocation 7 5" xfId="11772"/>
    <cellStyle name="TenderLocation 7 6" xfId="13222"/>
    <cellStyle name="TenderLocation 7 7" xfId="14754"/>
    <cellStyle name="TenderLocation 7 8" xfId="16213"/>
    <cellStyle name="TenderLocation 7 9" xfId="17668"/>
    <cellStyle name="TenderLocation 8" xfId="3423"/>
    <cellStyle name="TenderLocation 8 10" xfId="18753"/>
    <cellStyle name="TenderLocation 8 11" xfId="20283"/>
    <cellStyle name="TenderLocation 8 12" xfId="21721"/>
    <cellStyle name="TenderLocation 8 13" xfId="23248"/>
    <cellStyle name="TenderLocation 8 14" xfId="24723"/>
    <cellStyle name="TenderLocation 8 15" xfId="26167"/>
    <cellStyle name="TenderLocation 8 16" xfId="27675"/>
    <cellStyle name="TenderLocation 8 17" xfId="29182"/>
    <cellStyle name="TenderLocation 8 18" xfId="30615"/>
    <cellStyle name="TenderLocation 8 19" xfId="32124"/>
    <cellStyle name="TenderLocation 8 2" xfId="4907"/>
    <cellStyle name="TenderLocation 8 20" xfId="33576"/>
    <cellStyle name="TenderLocation 8 21" xfId="35017"/>
    <cellStyle name="TenderLocation 8 22" xfId="36447"/>
    <cellStyle name="TenderLocation 8 23" xfId="37877"/>
    <cellStyle name="TenderLocation 8 24" xfId="39301"/>
    <cellStyle name="TenderLocation 8 25" xfId="40792"/>
    <cellStyle name="TenderLocation 8 26" xfId="42229"/>
    <cellStyle name="TenderLocation 8 27" xfId="43651"/>
    <cellStyle name="TenderLocation 8 28" xfId="45064"/>
    <cellStyle name="TenderLocation 8 29" xfId="46472"/>
    <cellStyle name="TenderLocation 8 3" xfId="8387"/>
    <cellStyle name="TenderLocation 8 30" xfId="47878"/>
    <cellStyle name="TenderLocation 8 31" xfId="49316"/>
    <cellStyle name="TenderLocation 8 32" xfId="50748"/>
    <cellStyle name="TenderLocation 8 33" xfId="52138"/>
    <cellStyle name="TenderLocation 8 34" xfId="53519"/>
    <cellStyle name="TenderLocation 8 35" xfId="54930"/>
    <cellStyle name="TenderLocation 8 36" xfId="56302"/>
    <cellStyle name="TenderLocation 8 37" xfId="57700"/>
    <cellStyle name="TenderLocation 8 4" xfId="9844"/>
    <cellStyle name="TenderLocation 8 5" xfId="11333"/>
    <cellStyle name="TenderLocation 8 6" xfId="12784"/>
    <cellStyle name="TenderLocation 8 7" xfId="14317"/>
    <cellStyle name="TenderLocation 8 8" xfId="15775"/>
    <cellStyle name="TenderLocation 8 9" xfId="17230"/>
    <cellStyle name="TenderLocation 9" xfId="4099"/>
    <cellStyle name="TenderLocation 9 10" xfId="19427"/>
    <cellStyle name="TenderLocation 9 11" xfId="20957"/>
    <cellStyle name="TenderLocation 9 12" xfId="22393"/>
    <cellStyle name="TenderLocation 9 13" xfId="23919"/>
    <cellStyle name="TenderLocation 9 14" xfId="25396"/>
    <cellStyle name="TenderLocation 9 15" xfId="26838"/>
    <cellStyle name="TenderLocation 9 16" xfId="28348"/>
    <cellStyle name="TenderLocation 9 17" xfId="29853"/>
    <cellStyle name="TenderLocation 9 18" xfId="31290"/>
    <cellStyle name="TenderLocation 9 19" xfId="32796"/>
    <cellStyle name="TenderLocation 9 2" xfId="5573"/>
    <cellStyle name="TenderLocation 9 20" xfId="34248"/>
    <cellStyle name="TenderLocation 9 21" xfId="35689"/>
    <cellStyle name="TenderLocation 9 22" xfId="37118"/>
    <cellStyle name="TenderLocation 9 23" xfId="38549"/>
    <cellStyle name="TenderLocation 9 24" xfId="39974"/>
    <cellStyle name="TenderLocation 9 25" xfId="41457"/>
    <cellStyle name="TenderLocation 9 26" xfId="42898"/>
    <cellStyle name="TenderLocation 9 27" xfId="44321"/>
    <cellStyle name="TenderLocation 9 28" xfId="45733"/>
    <cellStyle name="TenderLocation 9 29" xfId="47138"/>
    <cellStyle name="TenderLocation 9 3" xfId="9062"/>
    <cellStyle name="TenderLocation 9 30" xfId="48546"/>
    <cellStyle name="TenderLocation 9 31" xfId="49980"/>
    <cellStyle name="TenderLocation 9 32" xfId="51414"/>
    <cellStyle name="TenderLocation 9 33" xfId="52801"/>
    <cellStyle name="TenderLocation 9 34" xfId="54185"/>
    <cellStyle name="TenderLocation 9 35" xfId="55593"/>
    <cellStyle name="TenderLocation 9 36" xfId="56967"/>
    <cellStyle name="TenderLocation 9 37" xfId="58362"/>
    <cellStyle name="TenderLocation 9 4" xfId="10515"/>
    <cellStyle name="TenderLocation 9 5" xfId="12008"/>
    <cellStyle name="TenderLocation 9 6" xfId="13456"/>
    <cellStyle name="TenderLocation 9 7" xfId="14990"/>
    <cellStyle name="TenderLocation 9 8" xfId="16448"/>
    <cellStyle name="TenderLocation 9 9" xfId="17902"/>
    <cellStyle name="test a style" xfId="1307"/>
    <cellStyle name="Text" xfId="166"/>
    <cellStyle name="Text 2" xfId="394"/>
    <cellStyle name="Text 2 10" xfId="7575"/>
    <cellStyle name="Text 2 11" xfId="6282"/>
    <cellStyle name="Text 2 12" xfId="6845"/>
    <cellStyle name="Text 2 13" xfId="5786"/>
    <cellStyle name="Text 2 14" xfId="6178"/>
    <cellStyle name="Text 2 15" xfId="6221"/>
    <cellStyle name="Text 2 16" xfId="7529"/>
    <cellStyle name="Text 2 17" xfId="7546"/>
    <cellStyle name="Text 2 18" xfId="18086"/>
    <cellStyle name="Text 2 19" xfId="19668"/>
    <cellStyle name="Text 2 2" xfId="2272"/>
    <cellStyle name="Text 2 2 10" xfId="6219"/>
    <cellStyle name="Text 2 2 11" xfId="7411"/>
    <cellStyle name="Text 2 2 12" xfId="6148"/>
    <cellStyle name="Text 2 2 13" xfId="5883"/>
    <cellStyle name="Text 2 2 14" xfId="11686"/>
    <cellStyle name="Text 2 2 15" xfId="7792"/>
    <cellStyle name="Text 2 2 16" xfId="6347"/>
    <cellStyle name="Text 2 2 17" xfId="13655"/>
    <cellStyle name="Text 2 2 18" xfId="13725"/>
    <cellStyle name="Text 2 2 19" xfId="6344"/>
    <cellStyle name="Text 2 2 2" xfId="3693"/>
    <cellStyle name="Text 2 2 2 10" xfId="19023"/>
    <cellStyle name="Text 2 2 2 11" xfId="20552"/>
    <cellStyle name="Text 2 2 2 12" xfId="21989"/>
    <cellStyle name="Text 2 2 2 13" xfId="23515"/>
    <cellStyle name="Text 2 2 2 14" xfId="24991"/>
    <cellStyle name="Text 2 2 2 15" xfId="26434"/>
    <cellStyle name="Text 2 2 2 16" xfId="27943"/>
    <cellStyle name="Text 2 2 2 17" xfId="29448"/>
    <cellStyle name="Text 2 2 2 18" xfId="30884"/>
    <cellStyle name="Text 2 2 2 19" xfId="32390"/>
    <cellStyle name="Text 2 2 2 2" xfId="5171"/>
    <cellStyle name="Text 2 2 2 20" xfId="33842"/>
    <cellStyle name="Text 2 2 2 21" xfId="35285"/>
    <cellStyle name="Text 2 2 2 22" xfId="36715"/>
    <cellStyle name="Text 2 2 2 23" xfId="38145"/>
    <cellStyle name="Text 2 2 2 24" xfId="39568"/>
    <cellStyle name="Text 2 2 2 25" xfId="41055"/>
    <cellStyle name="Text 2 2 2 26" xfId="42494"/>
    <cellStyle name="Text 2 2 2 27" xfId="43918"/>
    <cellStyle name="Text 2 2 2 28" xfId="45330"/>
    <cellStyle name="Text 2 2 2 29" xfId="46735"/>
    <cellStyle name="Text 2 2 2 3" xfId="8657"/>
    <cellStyle name="Text 2 2 2 30" xfId="48142"/>
    <cellStyle name="Text 2 2 2 31" xfId="49578"/>
    <cellStyle name="Text 2 2 2 32" xfId="51011"/>
    <cellStyle name="Text 2 2 2 33" xfId="52400"/>
    <cellStyle name="Text 2 2 2 34" xfId="53783"/>
    <cellStyle name="Text 2 2 2 35" xfId="55192"/>
    <cellStyle name="Text 2 2 2 36" xfId="56565"/>
    <cellStyle name="Text 2 2 2 37" xfId="57961"/>
    <cellStyle name="Text 2 2 2 38" xfId="60405"/>
    <cellStyle name="Text 2 2 2 4" xfId="10112"/>
    <cellStyle name="Text 2 2 2 5" xfId="11602"/>
    <cellStyle name="Text 2 2 2 6" xfId="13052"/>
    <cellStyle name="Text 2 2 2 7" xfId="14585"/>
    <cellStyle name="Text 2 2 2 8" xfId="16043"/>
    <cellStyle name="Text 2 2 2 9" xfId="17498"/>
    <cellStyle name="Text 2 2 20" xfId="12174"/>
    <cellStyle name="Text 2 2 21" xfId="23404"/>
    <cellStyle name="Text 2 2 22" xfId="19678"/>
    <cellStyle name="Text 2 2 23" xfId="25976"/>
    <cellStyle name="Text 2 2 24" xfId="24530"/>
    <cellStyle name="Text 2 2 25" xfId="5915"/>
    <cellStyle name="Text 2 2 26" xfId="6546"/>
    <cellStyle name="Text 2 2 27" xfId="22536"/>
    <cellStyle name="Text 2 2 28" xfId="7037"/>
    <cellStyle name="Text 2 2 29" xfId="16635"/>
    <cellStyle name="Text 2 2 3" xfId="4023"/>
    <cellStyle name="Text 2 2 3 10" xfId="19351"/>
    <cellStyle name="Text 2 2 3 11" xfId="20881"/>
    <cellStyle name="Text 2 2 3 12" xfId="22317"/>
    <cellStyle name="Text 2 2 3 13" xfId="23843"/>
    <cellStyle name="Text 2 2 3 14" xfId="25320"/>
    <cellStyle name="Text 2 2 3 15" xfId="26762"/>
    <cellStyle name="Text 2 2 3 16" xfId="28272"/>
    <cellStyle name="Text 2 2 3 17" xfId="29777"/>
    <cellStyle name="Text 2 2 3 18" xfId="31214"/>
    <cellStyle name="Text 2 2 3 19" xfId="32720"/>
    <cellStyle name="Text 2 2 3 2" xfId="5497"/>
    <cellStyle name="Text 2 2 3 20" xfId="34172"/>
    <cellStyle name="Text 2 2 3 21" xfId="35613"/>
    <cellStyle name="Text 2 2 3 22" xfId="37042"/>
    <cellStyle name="Text 2 2 3 23" xfId="38473"/>
    <cellStyle name="Text 2 2 3 24" xfId="39898"/>
    <cellStyle name="Text 2 2 3 25" xfId="41381"/>
    <cellStyle name="Text 2 2 3 26" xfId="42822"/>
    <cellStyle name="Text 2 2 3 27" xfId="44245"/>
    <cellStyle name="Text 2 2 3 28" xfId="45657"/>
    <cellStyle name="Text 2 2 3 29" xfId="47062"/>
    <cellStyle name="Text 2 2 3 3" xfId="8986"/>
    <cellStyle name="Text 2 2 3 30" xfId="48470"/>
    <cellStyle name="Text 2 2 3 31" xfId="49904"/>
    <cellStyle name="Text 2 2 3 32" xfId="51338"/>
    <cellStyle name="Text 2 2 3 33" xfId="52725"/>
    <cellStyle name="Text 2 2 3 34" xfId="54109"/>
    <cellStyle name="Text 2 2 3 35" xfId="55517"/>
    <cellStyle name="Text 2 2 3 36" xfId="56891"/>
    <cellStyle name="Text 2 2 3 37" xfId="58286"/>
    <cellStyle name="Text 2 2 3 4" xfId="10439"/>
    <cellStyle name="Text 2 2 3 5" xfId="11932"/>
    <cellStyle name="Text 2 2 3 6" xfId="13380"/>
    <cellStyle name="Text 2 2 3 7" xfId="14914"/>
    <cellStyle name="Text 2 2 3 8" xfId="16372"/>
    <cellStyle name="Text 2 2 3 9" xfId="17826"/>
    <cellStyle name="Text 2 2 30" xfId="38690"/>
    <cellStyle name="Text 2 2 31" xfId="7003"/>
    <cellStyle name="Text 2 2 32" xfId="18470"/>
    <cellStyle name="Text 2 2 33" xfId="41654"/>
    <cellStyle name="Text 2 2 34" xfId="23670"/>
    <cellStyle name="Text 2 2 35" xfId="40189"/>
    <cellStyle name="Text 2 2 36" xfId="24081"/>
    <cellStyle name="Text 2 2 37" xfId="45870"/>
    <cellStyle name="Text 2 2 38" xfId="38831"/>
    <cellStyle name="Text 2 2 39" xfId="48724"/>
    <cellStyle name="Text 2 2 4" xfId="4109"/>
    <cellStyle name="Text 2 2 4 10" xfId="19437"/>
    <cellStyle name="Text 2 2 4 11" xfId="20967"/>
    <cellStyle name="Text 2 2 4 12" xfId="22403"/>
    <cellStyle name="Text 2 2 4 13" xfId="23929"/>
    <cellStyle name="Text 2 2 4 14" xfId="25406"/>
    <cellStyle name="Text 2 2 4 15" xfId="26848"/>
    <cellStyle name="Text 2 2 4 16" xfId="28358"/>
    <cellStyle name="Text 2 2 4 17" xfId="29863"/>
    <cellStyle name="Text 2 2 4 18" xfId="31300"/>
    <cellStyle name="Text 2 2 4 19" xfId="32806"/>
    <cellStyle name="Text 2 2 4 2" xfId="5583"/>
    <cellStyle name="Text 2 2 4 20" xfId="34258"/>
    <cellStyle name="Text 2 2 4 21" xfId="35699"/>
    <cellStyle name="Text 2 2 4 22" xfId="37128"/>
    <cellStyle name="Text 2 2 4 23" xfId="38559"/>
    <cellStyle name="Text 2 2 4 24" xfId="39984"/>
    <cellStyle name="Text 2 2 4 25" xfId="41467"/>
    <cellStyle name="Text 2 2 4 26" xfId="42908"/>
    <cellStyle name="Text 2 2 4 27" xfId="44331"/>
    <cellStyle name="Text 2 2 4 28" xfId="45743"/>
    <cellStyle name="Text 2 2 4 29" xfId="47148"/>
    <cellStyle name="Text 2 2 4 3" xfId="9072"/>
    <cellStyle name="Text 2 2 4 30" xfId="48556"/>
    <cellStyle name="Text 2 2 4 31" xfId="49990"/>
    <cellStyle name="Text 2 2 4 32" xfId="51424"/>
    <cellStyle name="Text 2 2 4 33" xfId="52811"/>
    <cellStyle name="Text 2 2 4 34" xfId="54195"/>
    <cellStyle name="Text 2 2 4 35" xfId="55603"/>
    <cellStyle name="Text 2 2 4 36" xfId="56977"/>
    <cellStyle name="Text 2 2 4 37" xfId="58372"/>
    <cellStyle name="Text 2 2 4 4" xfId="10525"/>
    <cellStyle name="Text 2 2 4 5" xfId="12018"/>
    <cellStyle name="Text 2 2 4 6" xfId="13466"/>
    <cellStyle name="Text 2 2 4 7" xfId="15000"/>
    <cellStyle name="Text 2 2 4 8" xfId="16458"/>
    <cellStyle name="Text 2 2 4 9" xfId="17912"/>
    <cellStyle name="Text 2 2 40" xfId="50139"/>
    <cellStyle name="Text 2 2 41" xfId="50156"/>
    <cellStyle name="Text 2 2 42" xfId="58667"/>
    <cellStyle name="Text 2 2 5" xfId="2741"/>
    <cellStyle name="Text 2 2 6" xfId="4275"/>
    <cellStyle name="Text 2 2 7" xfId="7643"/>
    <cellStyle name="Text 2 2 8" xfId="7239"/>
    <cellStyle name="Text 2 2 9" xfId="6200"/>
    <cellStyle name="Text 2 20" xfId="7322"/>
    <cellStyle name="Text 2 21" xfId="6518"/>
    <cellStyle name="Text 2 22" xfId="16624"/>
    <cellStyle name="Text 2 23" xfId="24124"/>
    <cellStyle name="Text 2 24" xfId="24118"/>
    <cellStyle name="Text 2 25" xfId="13652"/>
    <cellStyle name="Text 2 26" xfId="9223"/>
    <cellStyle name="Text 2 27" xfId="7001"/>
    <cellStyle name="Text 2 28" xfId="26672"/>
    <cellStyle name="Text 2 29" xfId="6516"/>
    <cellStyle name="Text 2 3" xfId="3557"/>
    <cellStyle name="Text 2 3 10" xfId="18887"/>
    <cellStyle name="Text 2 3 11" xfId="20416"/>
    <cellStyle name="Text 2 3 12" xfId="21855"/>
    <cellStyle name="Text 2 3 13" xfId="23382"/>
    <cellStyle name="Text 2 3 14" xfId="24855"/>
    <cellStyle name="Text 2 3 15" xfId="26300"/>
    <cellStyle name="Text 2 3 16" xfId="27808"/>
    <cellStyle name="Text 2 3 17" xfId="29314"/>
    <cellStyle name="Text 2 3 18" xfId="30749"/>
    <cellStyle name="Text 2 3 19" xfId="32257"/>
    <cellStyle name="Text 2 3 2" xfId="5038"/>
    <cellStyle name="Text 2 3 20" xfId="33708"/>
    <cellStyle name="Text 2 3 21" xfId="35150"/>
    <cellStyle name="Text 2 3 22" xfId="36581"/>
    <cellStyle name="Text 2 3 23" xfId="38011"/>
    <cellStyle name="Text 2 3 24" xfId="39433"/>
    <cellStyle name="Text 2 3 25" xfId="40924"/>
    <cellStyle name="Text 2 3 26" xfId="42361"/>
    <cellStyle name="Text 2 3 27" xfId="43785"/>
    <cellStyle name="Text 2 3 28" xfId="45195"/>
    <cellStyle name="Text 2 3 29" xfId="46603"/>
    <cellStyle name="Text 2 3 3" xfId="8521"/>
    <cellStyle name="Text 2 3 30" xfId="48009"/>
    <cellStyle name="Text 2 3 31" xfId="49448"/>
    <cellStyle name="Text 2 3 32" xfId="50879"/>
    <cellStyle name="Text 2 3 33" xfId="52269"/>
    <cellStyle name="Text 2 3 34" xfId="53650"/>
    <cellStyle name="Text 2 3 35" xfId="55061"/>
    <cellStyle name="Text 2 3 36" xfId="56433"/>
    <cellStyle name="Text 2 3 37" xfId="57831"/>
    <cellStyle name="Text 2 3 38" xfId="59786"/>
    <cellStyle name="Text 2 3 4" xfId="9977"/>
    <cellStyle name="Text 2 3 5" xfId="11467"/>
    <cellStyle name="Text 2 3 6" xfId="12917"/>
    <cellStyle name="Text 2 3 7" xfId="14450"/>
    <cellStyle name="Text 2 3 8" xfId="15908"/>
    <cellStyle name="Text 2 3 9" xfId="17363"/>
    <cellStyle name="Text 2 30" xfId="33700"/>
    <cellStyle name="Text 2 31" xfId="13675"/>
    <cellStyle name="Text 2 32" xfId="21113"/>
    <cellStyle name="Text 2 33" xfId="10690"/>
    <cellStyle name="Text 2 34" xfId="6524"/>
    <cellStyle name="Text 2 35" xfId="28712"/>
    <cellStyle name="Text 2 36" xfId="6310"/>
    <cellStyle name="Text 2 37" xfId="30225"/>
    <cellStyle name="Text 2 38" xfId="19605"/>
    <cellStyle name="Text 2 39" xfId="27071"/>
    <cellStyle name="Text 2 4" xfId="3763"/>
    <cellStyle name="Text 2 4 10" xfId="19093"/>
    <cellStyle name="Text 2 4 11" xfId="20622"/>
    <cellStyle name="Text 2 4 12" xfId="22059"/>
    <cellStyle name="Text 2 4 13" xfId="23585"/>
    <cellStyle name="Text 2 4 14" xfId="25061"/>
    <cellStyle name="Text 2 4 15" xfId="26504"/>
    <cellStyle name="Text 2 4 16" xfId="28013"/>
    <cellStyle name="Text 2 4 17" xfId="29518"/>
    <cellStyle name="Text 2 4 18" xfId="30954"/>
    <cellStyle name="Text 2 4 19" xfId="32460"/>
    <cellStyle name="Text 2 4 2" xfId="5241"/>
    <cellStyle name="Text 2 4 20" xfId="33912"/>
    <cellStyle name="Text 2 4 21" xfId="35355"/>
    <cellStyle name="Text 2 4 22" xfId="36785"/>
    <cellStyle name="Text 2 4 23" xfId="38215"/>
    <cellStyle name="Text 2 4 24" xfId="39638"/>
    <cellStyle name="Text 2 4 25" xfId="41125"/>
    <cellStyle name="Text 2 4 26" xfId="42564"/>
    <cellStyle name="Text 2 4 27" xfId="43988"/>
    <cellStyle name="Text 2 4 28" xfId="45400"/>
    <cellStyle name="Text 2 4 29" xfId="46805"/>
    <cellStyle name="Text 2 4 3" xfId="8727"/>
    <cellStyle name="Text 2 4 30" xfId="48212"/>
    <cellStyle name="Text 2 4 31" xfId="49648"/>
    <cellStyle name="Text 2 4 32" xfId="51081"/>
    <cellStyle name="Text 2 4 33" xfId="52470"/>
    <cellStyle name="Text 2 4 34" xfId="53853"/>
    <cellStyle name="Text 2 4 35" xfId="55262"/>
    <cellStyle name="Text 2 4 36" xfId="56635"/>
    <cellStyle name="Text 2 4 37" xfId="58031"/>
    <cellStyle name="Text 2 4 4" xfId="10182"/>
    <cellStyle name="Text 2 4 5" xfId="11672"/>
    <cellStyle name="Text 2 4 6" xfId="13122"/>
    <cellStyle name="Text 2 4 7" xfId="14655"/>
    <cellStyle name="Text 2 4 8" xfId="16113"/>
    <cellStyle name="Text 2 4 9" xfId="17568"/>
    <cellStyle name="Text 2 40" xfId="32936"/>
    <cellStyle name="Text 2 41" xfId="31507"/>
    <cellStyle name="Text 2 42" xfId="50153"/>
    <cellStyle name="Text 2 43" xfId="58549"/>
    <cellStyle name="Text 2 5" xfId="2871"/>
    <cellStyle name="Text 2 5 10" xfId="18207"/>
    <cellStyle name="Text 2 5 11" xfId="19739"/>
    <cellStyle name="Text 2 5 12" xfId="21184"/>
    <cellStyle name="Text 2 5 13" xfId="22700"/>
    <cellStyle name="Text 2 5 14" xfId="24180"/>
    <cellStyle name="Text 2 5 15" xfId="25627"/>
    <cellStyle name="Text 2 5 16" xfId="27134"/>
    <cellStyle name="Text 2 5 17" xfId="28640"/>
    <cellStyle name="Text 2 5 18" xfId="30074"/>
    <cellStyle name="Text 2 5 19" xfId="31582"/>
    <cellStyle name="Text 2 5 2" xfId="4383"/>
    <cellStyle name="Text 2 5 20" xfId="33037"/>
    <cellStyle name="Text 2 5 21" xfId="34476"/>
    <cellStyle name="Text 2 5 22" xfId="35910"/>
    <cellStyle name="Text 2 5 23" xfId="37343"/>
    <cellStyle name="Text 2 5 24" xfId="38760"/>
    <cellStyle name="Text 2 5 25" xfId="40261"/>
    <cellStyle name="Text 2 5 26" xfId="41692"/>
    <cellStyle name="Text 2 5 27" xfId="43116"/>
    <cellStyle name="Text 2 5 28" xfId="44534"/>
    <cellStyle name="Text 2 5 29" xfId="45942"/>
    <cellStyle name="Text 2 5 3" xfId="7838"/>
    <cellStyle name="Text 2 5 30" xfId="47348"/>
    <cellStyle name="Text 2 5 31" xfId="48789"/>
    <cellStyle name="Text 2 5 32" xfId="50221"/>
    <cellStyle name="Text 2 5 33" xfId="51609"/>
    <cellStyle name="Text 2 5 34" xfId="52995"/>
    <cellStyle name="Text 2 5 35" xfId="54404"/>
    <cellStyle name="Text 2 5 36" xfId="55779"/>
    <cellStyle name="Text 2 5 37" xfId="57178"/>
    <cellStyle name="Text 2 5 4" xfId="9297"/>
    <cellStyle name="Text 2 5 5" xfId="10791"/>
    <cellStyle name="Text 2 5 6" xfId="12240"/>
    <cellStyle name="Text 2 5 7" xfId="13774"/>
    <cellStyle name="Text 2 5 8" xfId="15229"/>
    <cellStyle name="Text 2 5 9" xfId="16686"/>
    <cellStyle name="Text 2 6" xfId="2538"/>
    <cellStyle name="Text 2 7" xfId="2669"/>
    <cellStyle name="Text 2 8" xfId="6084"/>
    <cellStyle name="Text 2 9" xfId="7192"/>
    <cellStyle name="Text 3" xfId="1384"/>
    <cellStyle name="Text 3 10" xfId="2644"/>
    <cellStyle name="Text 3 11" xfId="2687"/>
    <cellStyle name="Text 3 12" xfId="7097"/>
    <cellStyle name="Text 3 13" xfId="6507"/>
    <cellStyle name="Text 3 14" xfId="10725"/>
    <cellStyle name="Text 3 15" xfId="5797"/>
    <cellStyle name="Text 3 16" xfId="7191"/>
    <cellStyle name="Text 3 17" xfId="7604"/>
    <cellStyle name="Text 3 18" xfId="6157"/>
    <cellStyle name="Text 3 19" xfId="13702"/>
    <cellStyle name="Text 3 2" xfId="3295"/>
    <cellStyle name="Text 3 2 10" xfId="18626"/>
    <cellStyle name="Text 3 2 11" xfId="20156"/>
    <cellStyle name="Text 3 2 12" xfId="21597"/>
    <cellStyle name="Text 3 2 13" xfId="23121"/>
    <cellStyle name="Text 3 2 14" xfId="24597"/>
    <cellStyle name="Text 3 2 15" xfId="26042"/>
    <cellStyle name="Text 3 2 16" xfId="27548"/>
    <cellStyle name="Text 3 2 17" xfId="29058"/>
    <cellStyle name="Text 3 2 18" xfId="30489"/>
    <cellStyle name="Text 3 2 19" xfId="31997"/>
    <cellStyle name="Text 3 2 2" xfId="4783"/>
    <cellStyle name="Text 3 2 20" xfId="33449"/>
    <cellStyle name="Text 3 2 21" xfId="34890"/>
    <cellStyle name="Text 3 2 22" xfId="36321"/>
    <cellStyle name="Text 3 2 23" xfId="37754"/>
    <cellStyle name="Text 3 2 24" xfId="39175"/>
    <cellStyle name="Text 3 2 25" xfId="40668"/>
    <cellStyle name="Text 3 2 26" xfId="42103"/>
    <cellStyle name="Text 3 2 27" xfId="43526"/>
    <cellStyle name="Text 3 2 28" xfId="44939"/>
    <cellStyle name="Text 3 2 29" xfId="46350"/>
    <cellStyle name="Text 3 2 3" xfId="8259"/>
    <cellStyle name="Text 3 2 30" xfId="47752"/>
    <cellStyle name="Text 3 2 31" xfId="49194"/>
    <cellStyle name="Text 3 2 32" xfId="50625"/>
    <cellStyle name="Text 3 2 33" xfId="52015"/>
    <cellStyle name="Text 3 2 34" xfId="53396"/>
    <cellStyle name="Text 3 2 35" xfId="54807"/>
    <cellStyle name="Text 3 2 36" xfId="56179"/>
    <cellStyle name="Text 3 2 37" xfId="57578"/>
    <cellStyle name="Text 3 2 38" xfId="59248"/>
    <cellStyle name="Text 3 2 4" xfId="9716"/>
    <cellStyle name="Text 3 2 5" xfId="11207"/>
    <cellStyle name="Text 3 2 6" xfId="12656"/>
    <cellStyle name="Text 3 2 7" xfId="14190"/>
    <cellStyle name="Text 3 2 8" xfId="15649"/>
    <cellStyle name="Text 3 2 9" xfId="17103"/>
    <cellStyle name="Text 3 20" xfId="7392"/>
    <cellStyle name="Text 3 21" xfId="20233"/>
    <cellStyle name="Text 3 22" xfId="6008"/>
    <cellStyle name="Text 3 23" xfId="6796"/>
    <cellStyle name="Text 3 24" xfId="39144"/>
    <cellStyle name="Text 3 25" xfId="19610"/>
    <cellStyle name="Text 3 26" xfId="6673"/>
    <cellStyle name="Text 3 27" xfId="33478"/>
    <cellStyle name="Text 3 28" xfId="58614"/>
    <cellStyle name="Text 3 3" xfId="3407"/>
    <cellStyle name="Text 3 3 10" xfId="18737"/>
    <cellStyle name="Text 3 3 11" xfId="20267"/>
    <cellStyle name="Text 3 3 12" xfId="21705"/>
    <cellStyle name="Text 3 3 13" xfId="23232"/>
    <cellStyle name="Text 3 3 14" xfId="24707"/>
    <cellStyle name="Text 3 3 15" xfId="26151"/>
    <cellStyle name="Text 3 3 16" xfId="27659"/>
    <cellStyle name="Text 3 3 17" xfId="29166"/>
    <cellStyle name="Text 3 3 18" xfId="30599"/>
    <cellStyle name="Text 3 3 19" xfId="32108"/>
    <cellStyle name="Text 3 3 2" xfId="4891"/>
    <cellStyle name="Text 3 3 20" xfId="33560"/>
    <cellStyle name="Text 3 3 21" xfId="35001"/>
    <cellStyle name="Text 3 3 22" xfId="36431"/>
    <cellStyle name="Text 3 3 23" xfId="37861"/>
    <cellStyle name="Text 3 3 24" xfId="39285"/>
    <cellStyle name="Text 3 3 25" xfId="40776"/>
    <cellStyle name="Text 3 3 26" xfId="42213"/>
    <cellStyle name="Text 3 3 27" xfId="43635"/>
    <cellStyle name="Text 3 3 28" xfId="45048"/>
    <cellStyle name="Text 3 3 29" xfId="46456"/>
    <cellStyle name="Text 3 3 3" xfId="8371"/>
    <cellStyle name="Text 3 3 30" xfId="47862"/>
    <cellStyle name="Text 3 3 31" xfId="49300"/>
    <cellStyle name="Text 3 3 32" xfId="50732"/>
    <cellStyle name="Text 3 3 33" xfId="52122"/>
    <cellStyle name="Text 3 3 34" xfId="53503"/>
    <cellStyle name="Text 3 3 35" xfId="54914"/>
    <cellStyle name="Text 3 3 36" xfId="56286"/>
    <cellStyle name="Text 3 3 37" xfId="57684"/>
    <cellStyle name="Text 3 3 4" xfId="9828"/>
    <cellStyle name="Text 3 3 5" xfId="11317"/>
    <cellStyle name="Text 3 3 6" xfId="12768"/>
    <cellStyle name="Text 3 3 7" xfId="14301"/>
    <cellStyle name="Text 3 3 8" xfId="15759"/>
    <cellStyle name="Text 3 3 9" xfId="17214"/>
    <cellStyle name="Text 3 4" xfId="3081"/>
    <cellStyle name="Text 3 4 10" xfId="18413"/>
    <cellStyle name="Text 3 4 11" xfId="19943"/>
    <cellStyle name="Text 3 4 12" xfId="21386"/>
    <cellStyle name="Text 3 4 13" xfId="22909"/>
    <cellStyle name="Text 3 4 14" xfId="24386"/>
    <cellStyle name="Text 3 4 15" xfId="25831"/>
    <cellStyle name="Text 3 4 16" xfId="27336"/>
    <cellStyle name="Text 3 4 17" xfId="28846"/>
    <cellStyle name="Text 3 4 18" xfId="30277"/>
    <cellStyle name="Text 3 4 19" xfId="31787"/>
    <cellStyle name="Text 3 4 2" xfId="4577"/>
    <cellStyle name="Text 3 4 20" xfId="33239"/>
    <cellStyle name="Text 3 4 21" xfId="34679"/>
    <cellStyle name="Text 3 4 22" xfId="36111"/>
    <cellStyle name="Text 3 4 23" xfId="37545"/>
    <cellStyle name="Text 3 4 24" xfId="38963"/>
    <cellStyle name="Text 3 4 25" xfId="40458"/>
    <cellStyle name="Text 3 4 26" xfId="41893"/>
    <cellStyle name="Text 3 4 27" xfId="43316"/>
    <cellStyle name="Text 3 4 28" xfId="44732"/>
    <cellStyle name="Text 3 4 29" xfId="46140"/>
    <cellStyle name="Text 3 4 3" xfId="8046"/>
    <cellStyle name="Text 3 4 30" xfId="47545"/>
    <cellStyle name="Text 3 4 31" xfId="48986"/>
    <cellStyle name="Text 3 4 32" xfId="50418"/>
    <cellStyle name="Text 3 4 33" xfId="51807"/>
    <cellStyle name="Text 3 4 34" xfId="53190"/>
    <cellStyle name="Text 3 4 35" xfId="54600"/>
    <cellStyle name="Text 3 4 36" xfId="55973"/>
    <cellStyle name="Text 3 4 37" xfId="57372"/>
    <cellStyle name="Text 3 4 4" xfId="9502"/>
    <cellStyle name="Text 3 4 5" xfId="10996"/>
    <cellStyle name="Text 3 4 6" xfId="12445"/>
    <cellStyle name="Text 3 4 7" xfId="13979"/>
    <cellStyle name="Text 3 4 8" xfId="15437"/>
    <cellStyle name="Text 3 4 9" xfId="16890"/>
    <cellStyle name="Text 3 5" xfId="3769"/>
    <cellStyle name="Text 3 5 10" xfId="19099"/>
    <cellStyle name="Text 3 5 11" xfId="20628"/>
    <cellStyle name="Text 3 5 12" xfId="22065"/>
    <cellStyle name="Text 3 5 13" xfId="23591"/>
    <cellStyle name="Text 3 5 14" xfId="25067"/>
    <cellStyle name="Text 3 5 15" xfId="26510"/>
    <cellStyle name="Text 3 5 16" xfId="28019"/>
    <cellStyle name="Text 3 5 17" xfId="29524"/>
    <cellStyle name="Text 3 5 18" xfId="30960"/>
    <cellStyle name="Text 3 5 19" xfId="32466"/>
    <cellStyle name="Text 3 5 2" xfId="5247"/>
    <cellStyle name="Text 3 5 20" xfId="33918"/>
    <cellStyle name="Text 3 5 21" xfId="35361"/>
    <cellStyle name="Text 3 5 22" xfId="36791"/>
    <cellStyle name="Text 3 5 23" xfId="38221"/>
    <cellStyle name="Text 3 5 24" xfId="39644"/>
    <cellStyle name="Text 3 5 25" xfId="41131"/>
    <cellStyle name="Text 3 5 26" xfId="42570"/>
    <cellStyle name="Text 3 5 27" xfId="43994"/>
    <cellStyle name="Text 3 5 28" xfId="45406"/>
    <cellStyle name="Text 3 5 29" xfId="46811"/>
    <cellStyle name="Text 3 5 3" xfId="8733"/>
    <cellStyle name="Text 3 5 30" xfId="48218"/>
    <cellStyle name="Text 3 5 31" xfId="49654"/>
    <cellStyle name="Text 3 5 32" xfId="51087"/>
    <cellStyle name="Text 3 5 33" xfId="52476"/>
    <cellStyle name="Text 3 5 34" xfId="53859"/>
    <cellStyle name="Text 3 5 35" xfId="55268"/>
    <cellStyle name="Text 3 5 36" xfId="56641"/>
    <cellStyle name="Text 3 5 37" xfId="58037"/>
    <cellStyle name="Text 3 5 4" xfId="10188"/>
    <cellStyle name="Text 3 5 5" xfId="11678"/>
    <cellStyle name="Text 3 5 6" xfId="13128"/>
    <cellStyle name="Text 3 5 7" xfId="14661"/>
    <cellStyle name="Text 3 5 8" xfId="16119"/>
    <cellStyle name="Text 3 5 9" xfId="17574"/>
    <cellStyle name="Text 3 6" xfId="2953"/>
    <cellStyle name="Text 3 6 10" xfId="18285"/>
    <cellStyle name="Text 3 6 11" xfId="19818"/>
    <cellStyle name="Text 3 6 12" xfId="21264"/>
    <cellStyle name="Text 3 6 13" xfId="22782"/>
    <cellStyle name="Text 3 6 14" xfId="24261"/>
    <cellStyle name="Text 3 6 15" xfId="25707"/>
    <cellStyle name="Text 3 6 16" xfId="27212"/>
    <cellStyle name="Text 3 6 17" xfId="28720"/>
    <cellStyle name="Text 3 6 18" xfId="30152"/>
    <cellStyle name="Text 3 6 19" xfId="31663"/>
    <cellStyle name="Text 3 6 2" xfId="4459"/>
    <cellStyle name="Text 3 6 20" xfId="33117"/>
    <cellStyle name="Text 3 6 21" xfId="34555"/>
    <cellStyle name="Text 3 6 22" xfId="35990"/>
    <cellStyle name="Text 3 6 23" xfId="37423"/>
    <cellStyle name="Text 3 6 24" xfId="38839"/>
    <cellStyle name="Text 3 6 25" xfId="40338"/>
    <cellStyle name="Text 3 6 26" xfId="41770"/>
    <cellStyle name="Text 3 6 27" xfId="43195"/>
    <cellStyle name="Text 3 6 28" xfId="44611"/>
    <cellStyle name="Text 3 6 29" xfId="46020"/>
    <cellStyle name="Text 3 6 3" xfId="7919"/>
    <cellStyle name="Text 3 6 30" xfId="47425"/>
    <cellStyle name="Text 3 6 31" xfId="48867"/>
    <cellStyle name="Text 3 6 32" xfId="50298"/>
    <cellStyle name="Text 3 6 33" xfId="51687"/>
    <cellStyle name="Text 3 6 34" xfId="53071"/>
    <cellStyle name="Text 3 6 35" xfId="54481"/>
    <cellStyle name="Text 3 6 36" xfId="55855"/>
    <cellStyle name="Text 3 6 37" xfId="57254"/>
    <cellStyle name="Text 3 6 4" xfId="9377"/>
    <cellStyle name="Text 3 6 5" xfId="10872"/>
    <cellStyle name="Text 3 6 6" xfId="12321"/>
    <cellStyle name="Text 3 6 7" xfId="13854"/>
    <cellStyle name="Text 3 6 8" xfId="15310"/>
    <cellStyle name="Text 3 6 9" xfId="16767"/>
    <cellStyle name="Text 3 7" xfId="3494"/>
    <cellStyle name="Text 3 7 10" xfId="18824"/>
    <cellStyle name="Text 3 7 11" xfId="20354"/>
    <cellStyle name="Text 3 7 12" xfId="21792"/>
    <cellStyle name="Text 3 7 13" xfId="23319"/>
    <cellStyle name="Text 3 7 14" xfId="24794"/>
    <cellStyle name="Text 3 7 15" xfId="26238"/>
    <cellStyle name="Text 3 7 16" xfId="27746"/>
    <cellStyle name="Text 3 7 17" xfId="29253"/>
    <cellStyle name="Text 3 7 18" xfId="30686"/>
    <cellStyle name="Text 3 7 19" xfId="32195"/>
    <cellStyle name="Text 3 7 2" xfId="4978"/>
    <cellStyle name="Text 3 7 20" xfId="33647"/>
    <cellStyle name="Text 3 7 21" xfId="35088"/>
    <cellStyle name="Text 3 7 22" xfId="36518"/>
    <cellStyle name="Text 3 7 23" xfId="37948"/>
    <cellStyle name="Text 3 7 24" xfId="39372"/>
    <cellStyle name="Text 3 7 25" xfId="40863"/>
    <cellStyle name="Text 3 7 26" xfId="42300"/>
    <cellStyle name="Text 3 7 27" xfId="43722"/>
    <cellStyle name="Text 3 7 28" xfId="45135"/>
    <cellStyle name="Text 3 7 29" xfId="46543"/>
    <cellStyle name="Text 3 7 3" xfId="8458"/>
    <cellStyle name="Text 3 7 30" xfId="47949"/>
    <cellStyle name="Text 3 7 31" xfId="49387"/>
    <cellStyle name="Text 3 7 32" xfId="50819"/>
    <cellStyle name="Text 3 7 33" xfId="52209"/>
    <cellStyle name="Text 3 7 34" xfId="53590"/>
    <cellStyle name="Text 3 7 35" xfId="55001"/>
    <cellStyle name="Text 3 7 36" xfId="56373"/>
    <cellStyle name="Text 3 7 37" xfId="57771"/>
    <cellStyle name="Text 3 7 4" xfId="9915"/>
    <cellStyle name="Text 3 7 5" xfId="11404"/>
    <cellStyle name="Text 3 7 6" xfId="12855"/>
    <cellStyle name="Text 3 7 7" xfId="14388"/>
    <cellStyle name="Text 3 7 8" xfId="15846"/>
    <cellStyle name="Text 3 7 9" xfId="17301"/>
    <cellStyle name="Text 3 8" xfId="3324"/>
    <cellStyle name="Text 3 8 10" xfId="18655"/>
    <cellStyle name="Text 3 8 11" xfId="20185"/>
    <cellStyle name="Text 3 8 12" xfId="21626"/>
    <cellStyle name="Text 3 8 13" xfId="23150"/>
    <cellStyle name="Text 3 8 14" xfId="24625"/>
    <cellStyle name="Text 3 8 15" xfId="26070"/>
    <cellStyle name="Text 3 8 16" xfId="27577"/>
    <cellStyle name="Text 3 8 17" xfId="29085"/>
    <cellStyle name="Text 3 8 18" xfId="30518"/>
    <cellStyle name="Text 3 8 19" xfId="32026"/>
    <cellStyle name="Text 3 8 2" xfId="4812"/>
    <cellStyle name="Text 3 8 20" xfId="33477"/>
    <cellStyle name="Text 3 8 21" xfId="34919"/>
    <cellStyle name="Text 3 8 22" xfId="36350"/>
    <cellStyle name="Text 3 8 23" xfId="37782"/>
    <cellStyle name="Text 3 8 24" xfId="39204"/>
    <cellStyle name="Text 3 8 25" xfId="40696"/>
    <cellStyle name="Text 3 8 26" xfId="42131"/>
    <cellStyle name="Text 3 8 27" xfId="43554"/>
    <cellStyle name="Text 3 8 28" xfId="44968"/>
    <cellStyle name="Text 3 8 29" xfId="46377"/>
    <cellStyle name="Text 3 8 3" xfId="8288"/>
    <cellStyle name="Text 3 8 30" xfId="47780"/>
    <cellStyle name="Text 3 8 31" xfId="49221"/>
    <cellStyle name="Text 3 8 32" xfId="50653"/>
    <cellStyle name="Text 3 8 33" xfId="52043"/>
    <cellStyle name="Text 3 8 34" xfId="53424"/>
    <cellStyle name="Text 3 8 35" xfId="54835"/>
    <cellStyle name="Text 3 8 36" xfId="56207"/>
    <cellStyle name="Text 3 8 37" xfId="57605"/>
    <cellStyle name="Text 3 8 4" xfId="9745"/>
    <cellStyle name="Text 3 8 5" xfId="11235"/>
    <cellStyle name="Text 3 8 6" xfId="12685"/>
    <cellStyle name="Text 3 8 7" xfId="14219"/>
    <cellStyle name="Text 3 8 8" xfId="15677"/>
    <cellStyle name="Text 3 8 9" xfId="17132"/>
    <cellStyle name="Text 3 9" xfId="3036"/>
    <cellStyle name="Text 3 9 10" xfId="18368"/>
    <cellStyle name="Text 3 9 11" xfId="19900"/>
    <cellStyle name="Text 3 9 12" xfId="21345"/>
    <cellStyle name="Text 3 9 13" xfId="22864"/>
    <cellStyle name="Text 3 9 14" xfId="24343"/>
    <cellStyle name="Text 3 9 15" xfId="25788"/>
    <cellStyle name="Text 3 9 16" xfId="27292"/>
    <cellStyle name="Text 3 9 17" xfId="28801"/>
    <cellStyle name="Text 3 9 18" xfId="30234"/>
    <cellStyle name="Text 3 9 19" xfId="31745"/>
    <cellStyle name="Text 3 9 2" xfId="4537"/>
    <cellStyle name="Text 3 9 20" xfId="33199"/>
    <cellStyle name="Text 3 9 21" xfId="34635"/>
    <cellStyle name="Text 3 9 22" xfId="36070"/>
    <cellStyle name="Text 3 9 23" xfId="37504"/>
    <cellStyle name="Text 3 9 24" xfId="38921"/>
    <cellStyle name="Text 3 9 25" xfId="40418"/>
    <cellStyle name="Text 3 9 26" xfId="41850"/>
    <cellStyle name="Text 3 9 27" xfId="43275"/>
    <cellStyle name="Text 3 9 28" xfId="44690"/>
    <cellStyle name="Text 3 9 29" xfId="46099"/>
    <cellStyle name="Text 3 9 3" xfId="8002"/>
    <cellStyle name="Text 3 9 30" xfId="47503"/>
    <cellStyle name="Text 3 9 31" xfId="48946"/>
    <cellStyle name="Text 3 9 32" xfId="50377"/>
    <cellStyle name="Text 3 9 33" xfId="51766"/>
    <cellStyle name="Text 3 9 34" xfId="53150"/>
    <cellStyle name="Text 3 9 35" xfId="54560"/>
    <cellStyle name="Text 3 9 36" xfId="55933"/>
    <cellStyle name="Text 3 9 37" xfId="57332"/>
    <cellStyle name="Text 3 9 4" xfId="9458"/>
    <cellStyle name="Text 3 9 5" xfId="10952"/>
    <cellStyle name="Text 3 9 6" xfId="12404"/>
    <cellStyle name="Text 3 9 7" xfId="13935"/>
    <cellStyle name="Text 3 9 8" xfId="15392"/>
    <cellStyle name="Text 3 9 9" xfId="16848"/>
    <cellStyle name="Text rjustify" xfId="167"/>
    <cellStyle name="Text rjustify 2" xfId="395"/>
    <cellStyle name="Text rjustify 2 10" xfId="6987"/>
    <cellStyle name="Text rjustify 2 11" xfId="6875"/>
    <cellStyle name="Text rjustify 2 12" xfId="6463"/>
    <cellStyle name="Text rjustify 2 13" xfId="5916"/>
    <cellStyle name="Text rjustify 2 14" xfId="6573"/>
    <cellStyle name="Text rjustify 2 15" xfId="6850"/>
    <cellStyle name="Text rjustify 2 16" xfId="10672"/>
    <cellStyle name="Text rjustify 2 17" xfId="18116"/>
    <cellStyle name="Text rjustify 2 18" xfId="15150"/>
    <cellStyle name="Text rjustify 2 19" xfId="7274"/>
    <cellStyle name="Text rjustify 2 2" xfId="2273"/>
    <cellStyle name="Text rjustify 2 2 10" xfId="5926"/>
    <cellStyle name="Text rjustify 2 2 11" xfId="7564"/>
    <cellStyle name="Text rjustify 2 2 12" xfId="5904"/>
    <cellStyle name="Text rjustify 2 2 13" xfId="7445"/>
    <cellStyle name="Text rjustify 2 2 14" xfId="6018"/>
    <cellStyle name="Text rjustify 2 2 15" xfId="6377"/>
    <cellStyle name="Text rjustify 2 2 16" xfId="6816"/>
    <cellStyle name="Text rjustify 2 2 17" xfId="6867"/>
    <cellStyle name="Text rjustify 2 2 18" xfId="7323"/>
    <cellStyle name="Text rjustify 2 2 19" xfId="15162"/>
    <cellStyle name="Text rjustify 2 2 2" xfId="3694"/>
    <cellStyle name="Text rjustify 2 2 2 10" xfId="19024"/>
    <cellStyle name="Text rjustify 2 2 2 11" xfId="20553"/>
    <cellStyle name="Text rjustify 2 2 2 12" xfId="21990"/>
    <cellStyle name="Text rjustify 2 2 2 13" xfId="23516"/>
    <cellStyle name="Text rjustify 2 2 2 14" xfId="24992"/>
    <cellStyle name="Text rjustify 2 2 2 15" xfId="26435"/>
    <cellStyle name="Text rjustify 2 2 2 16" xfId="27944"/>
    <cellStyle name="Text rjustify 2 2 2 17" xfId="29449"/>
    <cellStyle name="Text rjustify 2 2 2 18" xfId="30885"/>
    <cellStyle name="Text rjustify 2 2 2 19" xfId="32391"/>
    <cellStyle name="Text rjustify 2 2 2 2" xfId="5172"/>
    <cellStyle name="Text rjustify 2 2 2 20" xfId="33843"/>
    <cellStyle name="Text rjustify 2 2 2 21" xfId="35286"/>
    <cellStyle name="Text rjustify 2 2 2 22" xfId="36716"/>
    <cellStyle name="Text rjustify 2 2 2 23" xfId="38146"/>
    <cellStyle name="Text rjustify 2 2 2 24" xfId="39569"/>
    <cellStyle name="Text rjustify 2 2 2 25" xfId="41056"/>
    <cellStyle name="Text rjustify 2 2 2 26" xfId="42495"/>
    <cellStyle name="Text rjustify 2 2 2 27" xfId="43919"/>
    <cellStyle name="Text rjustify 2 2 2 28" xfId="45331"/>
    <cellStyle name="Text rjustify 2 2 2 29" xfId="46736"/>
    <cellStyle name="Text rjustify 2 2 2 3" xfId="8658"/>
    <cellStyle name="Text rjustify 2 2 2 30" xfId="48143"/>
    <cellStyle name="Text rjustify 2 2 2 31" xfId="49579"/>
    <cellStyle name="Text rjustify 2 2 2 32" xfId="51012"/>
    <cellStyle name="Text rjustify 2 2 2 33" xfId="52401"/>
    <cellStyle name="Text rjustify 2 2 2 34" xfId="53784"/>
    <cellStyle name="Text rjustify 2 2 2 35" xfId="55193"/>
    <cellStyle name="Text rjustify 2 2 2 36" xfId="56566"/>
    <cellStyle name="Text rjustify 2 2 2 37" xfId="57962"/>
    <cellStyle name="Text rjustify 2 2 2 38" xfId="60406"/>
    <cellStyle name="Text rjustify 2 2 2 4" xfId="10113"/>
    <cellStyle name="Text rjustify 2 2 2 5" xfId="11603"/>
    <cellStyle name="Text rjustify 2 2 2 6" xfId="13053"/>
    <cellStyle name="Text rjustify 2 2 2 7" xfId="14586"/>
    <cellStyle name="Text rjustify 2 2 2 8" xfId="16044"/>
    <cellStyle name="Text rjustify 2 2 2 9" xfId="17499"/>
    <cellStyle name="Text rjustify 2 2 20" xfId="9793"/>
    <cellStyle name="Text rjustify 2 2 21" xfId="6772"/>
    <cellStyle name="Text rjustify 2 2 22" xfId="5906"/>
    <cellStyle name="Text rjustify 2 2 23" xfId="7538"/>
    <cellStyle name="Text rjustify 2 2 24" xfId="6309"/>
    <cellStyle name="Text rjustify 2 2 25" xfId="22576"/>
    <cellStyle name="Text rjustify 2 2 26" xfId="7022"/>
    <cellStyle name="Text rjustify 2 2 27" xfId="15394"/>
    <cellStyle name="Text rjustify 2 2 28" xfId="33527"/>
    <cellStyle name="Text rjustify 2 2 29" xfId="37269"/>
    <cellStyle name="Text rjustify 2 2 3" xfId="4024"/>
    <cellStyle name="Text rjustify 2 2 3 10" xfId="19352"/>
    <cellStyle name="Text rjustify 2 2 3 11" xfId="20882"/>
    <cellStyle name="Text rjustify 2 2 3 12" xfId="22318"/>
    <cellStyle name="Text rjustify 2 2 3 13" xfId="23844"/>
    <cellStyle name="Text rjustify 2 2 3 14" xfId="25321"/>
    <cellStyle name="Text rjustify 2 2 3 15" xfId="26763"/>
    <cellStyle name="Text rjustify 2 2 3 16" xfId="28273"/>
    <cellStyle name="Text rjustify 2 2 3 17" xfId="29778"/>
    <cellStyle name="Text rjustify 2 2 3 18" xfId="31215"/>
    <cellStyle name="Text rjustify 2 2 3 19" xfId="32721"/>
    <cellStyle name="Text rjustify 2 2 3 2" xfId="5498"/>
    <cellStyle name="Text rjustify 2 2 3 20" xfId="34173"/>
    <cellStyle name="Text rjustify 2 2 3 21" xfId="35614"/>
    <cellStyle name="Text rjustify 2 2 3 22" xfId="37043"/>
    <cellStyle name="Text rjustify 2 2 3 23" xfId="38474"/>
    <cellStyle name="Text rjustify 2 2 3 24" xfId="39899"/>
    <cellStyle name="Text rjustify 2 2 3 25" xfId="41382"/>
    <cellStyle name="Text rjustify 2 2 3 26" xfId="42823"/>
    <cellStyle name="Text rjustify 2 2 3 27" xfId="44246"/>
    <cellStyle name="Text rjustify 2 2 3 28" xfId="45658"/>
    <cellStyle name="Text rjustify 2 2 3 29" xfId="47063"/>
    <cellStyle name="Text rjustify 2 2 3 3" xfId="8987"/>
    <cellStyle name="Text rjustify 2 2 3 30" xfId="48471"/>
    <cellStyle name="Text rjustify 2 2 3 31" xfId="49905"/>
    <cellStyle name="Text rjustify 2 2 3 32" xfId="51339"/>
    <cellStyle name="Text rjustify 2 2 3 33" xfId="52726"/>
    <cellStyle name="Text rjustify 2 2 3 34" xfId="54110"/>
    <cellStyle name="Text rjustify 2 2 3 35" xfId="55518"/>
    <cellStyle name="Text rjustify 2 2 3 36" xfId="56892"/>
    <cellStyle name="Text rjustify 2 2 3 37" xfId="58287"/>
    <cellStyle name="Text rjustify 2 2 3 4" xfId="10440"/>
    <cellStyle name="Text rjustify 2 2 3 5" xfId="11933"/>
    <cellStyle name="Text rjustify 2 2 3 6" xfId="13381"/>
    <cellStyle name="Text rjustify 2 2 3 7" xfId="14915"/>
    <cellStyle name="Text rjustify 2 2 3 8" xfId="16373"/>
    <cellStyle name="Text rjustify 2 2 3 9" xfId="17827"/>
    <cellStyle name="Text rjustify 2 2 30" xfId="31483"/>
    <cellStyle name="Text rjustify 2 2 31" xfId="34390"/>
    <cellStyle name="Text rjustify 2 2 32" xfId="6395"/>
    <cellStyle name="Text rjustify 2 2 33" xfId="19652"/>
    <cellStyle name="Text rjustify 2 2 34" xfId="40121"/>
    <cellStyle name="Text rjustify 2 2 35" xfId="32949"/>
    <cellStyle name="Text rjustify 2 2 36" xfId="38710"/>
    <cellStyle name="Text rjustify 2 2 37" xfId="44461"/>
    <cellStyle name="Text rjustify 2 2 38" xfId="30062"/>
    <cellStyle name="Text rjustify 2 2 39" xfId="51554"/>
    <cellStyle name="Text rjustify 2 2 4" xfId="4110"/>
    <cellStyle name="Text rjustify 2 2 4 10" xfId="19438"/>
    <cellStyle name="Text rjustify 2 2 4 11" xfId="20968"/>
    <cellStyle name="Text rjustify 2 2 4 12" xfId="22404"/>
    <cellStyle name="Text rjustify 2 2 4 13" xfId="23930"/>
    <cellStyle name="Text rjustify 2 2 4 14" xfId="25407"/>
    <cellStyle name="Text rjustify 2 2 4 15" xfId="26849"/>
    <cellStyle name="Text rjustify 2 2 4 16" xfId="28359"/>
    <cellStyle name="Text rjustify 2 2 4 17" xfId="29864"/>
    <cellStyle name="Text rjustify 2 2 4 18" xfId="31301"/>
    <cellStyle name="Text rjustify 2 2 4 19" xfId="32807"/>
    <cellStyle name="Text rjustify 2 2 4 2" xfId="5584"/>
    <cellStyle name="Text rjustify 2 2 4 20" xfId="34259"/>
    <cellStyle name="Text rjustify 2 2 4 21" xfId="35700"/>
    <cellStyle name="Text rjustify 2 2 4 22" xfId="37129"/>
    <cellStyle name="Text rjustify 2 2 4 23" xfId="38560"/>
    <cellStyle name="Text rjustify 2 2 4 24" xfId="39985"/>
    <cellStyle name="Text rjustify 2 2 4 25" xfId="41468"/>
    <cellStyle name="Text rjustify 2 2 4 26" xfId="42909"/>
    <cellStyle name="Text rjustify 2 2 4 27" xfId="44332"/>
    <cellStyle name="Text rjustify 2 2 4 28" xfId="45744"/>
    <cellStyle name="Text rjustify 2 2 4 29" xfId="47149"/>
    <cellStyle name="Text rjustify 2 2 4 3" xfId="9073"/>
    <cellStyle name="Text rjustify 2 2 4 30" xfId="48557"/>
    <cellStyle name="Text rjustify 2 2 4 31" xfId="49991"/>
    <cellStyle name="Text rjustify 2 2 4 32" xfId="51425"/>
    <cellStyle name="Text rjustify 2 2 4 33" xfId="52812"/>
    <cellStyle name="Text rjustify 2 2 4 34" xfId="54196"/>
    <cellStyle name="Text rjustify 2 2 4 35" xfId="55604"/>
    <cellStyle name="Text rjustify 2 2 4 36" xfId="56978"/>
    <cellStyle name="Text rjustify 2 2 4 37" xfId="58373"/>
    <cellStyle name="Text rjustify 2 2 4 4" xfId="10526"/>
    <cellStyle name="Text rjustify 2 2 4 5" xfId="12019"/>
    <cellStyle name="Text rjustify 2 2 4 6" xfId="13467"/>
    <cellStyle name="Text rjustify 2 2 4 7" xfId="15001"/>
    <cellStyle name="Text rjustify 2 2 4 8" xfId="16459"/>
    <cellStyle name="Text rjustify 2 2 4 9" xfId="17913"/>
    <cellStyle name="Text rjustify 2 2 40" xfId="44465"/>
    <cellStyle name="Text rjustify 2 2 41" xfId="54352"/>
    <cellStyle name="Text rjustify 2 2 42" xfId="58668"/>
    <cellStyle name="Text rjustify 2 2 5" xfId="2742"/>
    <cellStyle name="Text rjustify 2 2 6" xfId="4276"/>
    <cellStyle name="Text rjustify 2 2 7" xfId="7644"/>
    <cellStyle name="Text rjustify 2 2 8" xfId="6123"/>
    <cellStyle name="Text rjustify 2 2 9" xfId="7161"/>
    <cellStyle name="Text rjustify 2 20" xfId="9232"/>
    <cellStyle name="Text rjustify 2 21" xfId="6235"/>
    <cellStyle name="Text rjustify 2 22" xfId="6901"/>
    <cellStyle name="Text rjustify 2 23" xfId="6252"/>
    <cellStyle name="Text rjustify 2 24" xfId="25563"/>
    <cellStyle name="Text rjustify 2 25" xfId="18129"/>
    <cellStyle name="Text rjustify 2 26" xfId="5831"/>
    <cellStyle name="Text rjustify 2 27" xfId="28833"/>
    <cellStyle name="Text rjustify 2 28" xfId="7447"/>
    <cellStyle name="Text rjustify 2 29" xfId="19632"/>
    <cellStyle name="Text rjustify 2 3" xfId="3348"/>
    <cellStyle name="Text rjustify 2 3 10" xfId="18679"/>
    <cellStyle name="Text rjustify 2 3 11" xfId="20209"/>
    <cellStyle name="Text rjustify 2 3 12" xfId="21649"/>
    <cellStyle name="Text rjustify 2 3 13" xfId="23173"/>
    <cellStyle name="Text rjustify 2 3 14" xfId="24649"/>
    <cellStyle name="Text rjustify 2 3 15" xfId="26094"/>
    <cellStyle name="Text rjustify 2 3 16" xfId="27600"/>
    <cellStyle name="Text rjustify 2 3 17" xfId="29108"/>
    <cellStyle name="Text rjustify 2 3 18" xfId="30541"/>
    <cellStyle name="Text rjustify 2 3 19" xfId="32050"/>
    <cellStyle name="Text rjustify 2 3 2" xfId="4835"/>
    <cellStyle name="Text rjustify 2 3 20" xfId="33501"/>
    <cellStyle name="Text rjustify 2 3 21" xfId="34943"/>
    <cellStyle name="Text rjustify 2 3 22" xfId="36373"/>
    <cellStyle name="Text rjustify 2 3 23" xfId="37805"/>
    <cellStyle name="Text rjustify 2 3 24" xfId="39228"/>
    <cellStyle name="Text rjustify 2 3 25" xfId="40719"/>
    <cellStyle name="Text rjustify 2 3 26" xfId="42155"/>
    <cellStyle name="Text rjustify 2 3 27" xfId="43577"/>
    <cellStyle name="Text rjustify 2 3 28" xfId="44991"/>
    <cellStyle name="Text rjustify 2 3 29" xfId="46400"/>
    <cellStyle name="Text rjustify 2 3 3" xfId="8312"/>
    <cellStyle name="Text rjustify 2 3 30" xfId="47803"/>
    <cellStyle name="Text rjustify 2 3 31" xfId="49244"/>
    <cellStyle name="Text rjustify 2 3 32" xfId="50676"/>
    <cellStyle name="Text rjustify 2 3 33" xfId="52066"/>
    <cellStyle name="Text rjustify 2 3 34" xfId="53447"/>
    <cellStyle name="Text rjustify 2 3 35" xfId="54858"/>
    <cellStyle name="Text rjustify 2 3 36" xfId="56230"/>
    <cellStyle name="Text rjustify 2 3 37" xfId="57628"/>
    <cellStyle name="Text rjustify 2 3 38" xfId="59788"/>
    <cellStyle name="Text rjustify 2 3 4" xfId="9769"/>
    <cellStyle name="Text rjustify 2 3 5" xfId="11259"/>
    <cellStyle name="Text rjustify 2 3 6" xfId="12709"/>
    <cellStyle name="Text rjustify 2 3 7" xfId="14242"/>
    <cellStyle name="Text rjustify 2 3 8" xfId="15701"/>
    <cellStyle name="Text rjustify 2 3 9" xfId="17156"/>
    <cellStyle name="Text rjustify 2 30" xfId="22643"/>
    <cellStyle name="Text rjustify 2 31" xfId="7244"/>
    <cellStyle name="Text rjustify 2 32" xfId="6029"/>
    <cellStyle name="Text rjustify 2 33" xfId="5814"/>
    <cellStyle name="Text rjustify 2 34" xfId="31485"/>
    <cellStyle name="Text rjustify 2 35" xfId="31504"/>
    <cellStyle name="Text rjustify 2 36" xfId="45873"/>
    <cellStyle name="Text rjustify 2 37" xfId="44476"/>
    <cellStyle name="Text rjustify 2 38" xfId="6916"/>
    <cellStyle name="Text rjustify 2 39" xfId="7754"/>
    <cellStyle name="Text rjustify 2 4" xfId="2881"/>
    <cellStyle name="Text rjustify 2 4 10" xfId="18217"/>
    <cellStyle name="Text rjustify 2 4 11" xfId="19749"/>
    <cellStyle name="Text rjustify 2 4 12" xfId="21194"/>
    <cellStyle name="Text rjustify 2 4 13" xfId="22710"/>
    <cellStyle name="Text rjustify 2 4 14" xfId="24190"/>
    <cellStyle name="Text rjustify 2 4 15" xfId="25637"/>
    <cellStyle name="Text rjustify 2 4 16" xfId="27144"/>
    <cellStyle name="Text rjustify 2 4 17" xfId="28650"/>
    <cellStyle name="Text rjustify 2 4 18" xfId="30084"/>
    <cellStyle name="Text rjustify 2 4 19" xfId="31592"/>
    <cellStyle name="Text rjustify 2 4 2" xfId="4393"/>
    <cellStyle name="Text rjustify 2 4 20" xfId="33047"/>
    <cellStyle name="Text rjustify 2 4 21" xfId="34486"/>
    <cellStyle name="Text rjustify 2 4 22" xfId="35920"/>
    <cellStyle name="Text rjustify 2 4 23" xfId="37353"/>
    <cellStyle name="Text rjustify 2 4 24" xfId="38770"/>
    <cellStyle name="Text rjustify 2 4 25" xfId="40271"/>
    <cellStyle name="Text rjustify 2 4 26" xfId="41702"/>
    <cellStyle name="Text rjustify 2 4 27" xfId="43126"/>
    <cellStyle name="Text rjustify 2 4 28" xfId="44544"/>
    <cellStyle name="Text rjustify 2 4 29" xfId="45952"/>
    <cellStyle name="Text rjustify 2 4 3" xfId="7848"/>
    <cellStyle name="Text rjustify 2 4 30" xfId="47358"/>
    <cellStyle name="Text rjustify 2 4 31" xfId="48799"/>
    <cellStyle name="Text rjustify 2 4 32" xfId="50231"/>
    <cellStyle name="Text rjustify 2 4 33" xfId="51619"/>
    <cellStyle name="Text rjustify 2 4 34" xfId="53005"/>
    <cellStyle name="Text rjustify 2 4 35" xfId="54414"/>
    <cellStyle name="Text rjustify 2 4 36" xfId="55789"/>
    <cellStyle name="Text rjustify 2 4 37" xfId="57188"/>
    <cellStyle name="Text rjustify 2 4 4" xfId="9307"/>
    <cellStyle name="Text rjustify 2 4 5" xfId="10801"/>
    <cellStyle name="Text rjustify 2 4 6" xfId="12250"/>
    <cellStyle name="Text rjustify 2 4 7" xfId="13784"/>
    <cellStyle name="Text rjustify 2 4 8" xfId="15239"/>
    <cellStyle name="Text rjustify 2 4 9" xfId="16696"/>
    <cellStyle name="Text rjustify 2 40" xfId="6458"/>
    <cellStyle name="Text rjustify 2 41" xfId="24236"/>
    <cellStyle name="Text rjustify 2 42" xfId="50155"/>
    <cellStyle name="Text rjustify 2 43" xfId="58550"/>
    <cellStyle name="Text rjustify 2 5" xfId="3796"/>
    <cellStyle name="Text rjustify 2 5 10" xfId="19126"/>
    <cellStyle name="Text rjustify 2 5 11" xfId="20655"/>
    <cellStyle name="Text rjustify 2 5 12" xfId="22092"/>
    <cellStyle name="Text rjustify 2 5 13" xfId="23618"/>
    <cellStyle name="Text rjustify 2 5 14" xfId="25094"/>
    <cellStyle name="Text rjustify 2 5 15" xfId="26537"/>
    <cellStyle name="Text rjustify 2 5 16" xfId="28046"/>
    <cellStyle name="Text rjustify 2 5 17" xfId="29551"/>
    <cellStyle name="Text rjustify 2 5 18" xfId="30987"/>
    <cellStyle name="Text rjustify 2 5 19" xfId="32493"/>
    <cellStyle name="Text rjustify 2 5 2" xfId="5274"/>
    <cellStyle name="Text rjustify 2 5 20" xfId="33945"/>
    <cellStyle name="Text rjustify 2 5 21" xfId="35387"/>
    <cellStyle name="Text rjustify 2 5 22" xfId="36818"/>
    <cellStyle name="Text rjustify 2 5 23" xfId="38247"/>
    <cellStyle name="Text rjustify 2 5 24" xfId="39671"/>
    <cellStyle name="Text rjustify 2 5 25" xfId="41157"/>
    <cellStyle name="Text rjustify 2 5 26" xfId="42597"/>
    <cellStyle name="Text rjustify 2 5 27" xfId="44020"/>
    <cellStyle name="Text rjustify 2 5 28" xfId="45433"/>
    <cellStyle name="Text rjustify 2 5 29" xfId="46837"/>
    <cellStyle name="Text rjustify 2 5 3" xfId="8759"/>
    <cellStyle name="Text rjustify 2 5 30" xfId="48245"/>
    <cellStyle name="Text rjustify 2 5 31" xfId="49681"/>
    <cellStyle name="Text rjustify 2 5 32" xfId="51114"/>
    <cellStyle name="Text rjustify 2 5 33" xfId="52502"/>
    <cellStyle name="Text rjustify 2 5 34" xfId="53886"/>
    <cellStyle name="Text rjustify 2 5 35" xfId="55294"/>
    <cellStyle name="Text rjustify 2 5 36" xfId="56668"/>
    <cellStyle name="Text rjustify 2 5 37" xfId="58063"/>
    <cellStyle name="Text rjustify 2 5 4" xfId="10215"/>
    <cellStyle name="Text rjustify 2 5 5" xfId="11705"/>
    <cellStyle name="Text rjustify 2 5 6" xfId="13155"/>
    <cellStyle name="Text rjustify 2 5 7" xfId="14687"/>
    <cellStyle name="Text rjustify 2 5 8" xfId="16146"/>
    <cellStyle name="Text rjustify 2 5 9" xfId="17601"/>
    <cellStyle name="Text rjustify 2 6" xfId="2539"/>
    <cellStyle name="Text rjustify 2 7" xfId="2673"/>
    <cellStyle name="Text rjustify 2 8" xfId="6085"/>
    <cellStyle name="Text rjustify 2 9" xfId="7187"/>
    <cellStyle name="Time" xfId="168"/>
    <cellStyle name="Time 2" xfId="169"/>
    <cellStyle name="Time 2 2" xfId="2102"/>
    <cellStyle name="Time 2_Sheet3" xfId="2103"/>
    <cellStyle name="Time 3" xfId="2104"/>
    <cellStyle name="Time_Sheet3" xfId="2105"/>
    <cellStyle name="times" xfId="37"/>
    <cellStyle name="Title" xfId="58504" builtinId="15" hidden="1"/>
    <cellStyle name="Title" xfId="58766" builtinId="15" hidden="1"/>
    <cellStyle name="Title" xfId="58802" builtinId="15" hidden="1"/>
    <cellStyle name="Title" xfId="59259" builtinId="15" hidden="1"/>
    <cellStyle name="Title" xfId="59296" builtinId="15" hidden="1"/>
    <cellStyle name="Title" xfId="59331" builtinId="15" hidden="1"/>
    <cellStyle name="Title" xfId="59366" builtinId="15" hidden="1"/>
    <cellStyle name="Title" xfId="59401" builtinId="15" hidden="1"/>
    <cellStyle name="Title" xfId="59439" builtinId="15" hidden="1"/>
    <cellStyle name="Title" xfId="59475" builtinId="15" hidden="1"/>
    <cellStyle name="Title" xfId="59555" builtinId="15" hidden="1"/>
    <cellStyle name="Title" xfId="59536" builtinId="15" hidden="1"/>
    <cellStyle name="Title" xfId="59523" builtinId="15" hidden="1"/>
    <cellStyle name="Title" xfId="59668" builtinId="15" hidden="1"/>
    <cellStyle name="Title" xfId="59683" builtinId="15" hidden="1"/>
    <cellStyle name="Title" xfId="59706" builtinId="15" hidden="1"/>
    <cellStyle name="Title" xfId="59934" builtinId="15" hidden="1"/>
    <cellStyle name="Title" xfId="59969" builtinId="15" hidden="1"/>
    <cellStyle name="Title" xfId="60004" builtinId="15" hidden="1"/>
    <cellStyle name="Title" xfId="60049" builtinId="15" hidden="1"/>
    <cellStyle name="Title" xfId="60171" builtinId="15" hidden="1"/>
    <cellStyle name="Title" xfId="60206" builtinId="15" hidden="1"/>
    <cellStyle name="Title" xfId="59891" builtinId="15" hidden="1"/>
    <cellStyle name="Title" xfId="58847" builtinId="15" hidden="1"/>
    <cellStyle name="Title" xfId="58925" builtinId="15" hidden="1"/>
    <cellStyle name="Title" xfId="60125" builtinId="15" hidden="1"/>
    <cellStyle name="Title" xfId="59791" builtinId="15" hidden="1"/>
    <cellStyle name="Title" xfId="59151" builtinId="15" hidden="1"/>
    <cellStyle name="Title" xfId="59817" builtinId="15" hidden="1"/>
    <cellStyle name="Title" xfId="59138" builtinId="15" hidden="1"/>
    <cellStyle name="Title" xfId="59515" builtinId="15" hidden="1"/>
    <cellStyle name="Title" xfId="59742" builtinId="15" hidden="1"/>
    <cellStyle name="Title" xfId="58878" builtinId="15" hidden="1"/>
    <cellStyle name="Title" xfId="58973" builtinId="15" hidden="1"/>
    <cellStyle name="Title" xfId="59023" builtinId="15" hidden="1"/>
    <cellStyle name="Title" xfId="59027" builtinId="15" hidden="1"/>
    <cellStyle name="Title" xfId="60086" builtinId="15" hidden="1"/>
    <cellStyle name="Title" xfId="60155" builtinId="15" hidden="1"/>
    <cellStyle name="Title" xfId="60259" builtinId="15" hidden="1"/>
    <cellStyle name="Title" xfId="60294" builtinId="15" hidden="1"/>
    <cellStyle name="Title" xfId="60329" builtinId="15" hidden="1"/>
    <cellStyle name="Title" xfId="60368" builtinId="15" hidden="1"/>
    <cellStyle name="Title" xfId="60442" builtinId="15" hidden="1"/>
    <cellStyle name="Title" xfId="60477" builtinId="15" hidden="1"/>
    <cellStyle name="Title" xfId="60512" builtinId="15" hidden="1"/>
    <cellStyle name="Title" xfId="60549" builtinId="15" hidden="1"/>
    <cellStyle name="Title" xfId="60584" builtinId="15" hidden="1"/>
    <cellStyle name="Title" xfId="60627" builtinId="15" hidden="1"/>
    <cellStyle name="Title" xfId="60662" builtinId="15" hidden="1"/>
    <cellStyle name="Title" xfId="60697" builtinId="15" hidden="1"/>
    <cellStyle name="Title" xfId="60732" builtinId="15" hidden="1"/>
    <cellStyle name="Title" xfId="60767" builtinId="15" hidden="1"/>
    <cellStyle name="Title" xfId="60803" builtinId="15" hidden="1"/>
    <cellStyle name="Title" xfId="60839" builtinId="15" hidden="1"/>
    <cellStyle name="Title" xfId="60912" builtinId="15" hidden="1"/>
    <cellStyle name="Title" xfId="60893" builtinId="15" hidden="1"/>
    <cellStyle name="Title" xfId="60880" builtinId="15" hidden="1"/>
    <cellStyle name="Title" xfId="61017" builtinId="15" hidden="1"/>
    <cellStyle name="Title" xfId="61031" builtinId="15" hidden="1"/>
    <cellStyle name="Title" xfId="61054" builtinId="15" hidden="1"/>
    <cellStyle name="Title" xfId="61117" builtinId="15" hidden="1"/>
    <cellStyle name="Title" xfId="61152" builtinId="15" hidden="1"/>
    <cellStyle name="Title" xfId="61187" builtinId="15" hidden="1"/>
    <cellStyle name="Title" xfId="61224" builtinId="15" hidden="1"/>
    <cellStyle name="Title" xfId="61292" builtinId="15" hidden="1"/>
    <cellStyle name="Title" xfId="61327" builtinId="15" hidden="1"/>
    <cellStyle name="Title 2" xfId="324"/>
    <cellStyle name="Title 2 2" xfId="711"/>
    <cellStyle name="Title 2 2 2" xfId="2106"/>
    <cellStyle name="Title 2 3" xfId="856"/>
    <cellStyle name="Title 2 3 2" xfId="2107"/>
    <cellStyle name="Title 2 4" xfId="2108"/>
    <cellStyle name="Title 2 5" xfId="396"/>
    <cellStyle name="Title 3" xfId="712"/>
    <cellStyle name="Title 3 2" xfId="2109"/>
    <cellStyle name="Title 4" xfId="710"/>
    <cellStyle name="Title 4 2" xfId="2110"/>
    <cellStyle name="TitleBars" xfId="1309"/>
    <cellStyle name="TOC 1" xfId="1310"/>
    <cellStyle name="TOC 2" xfId="1311"/>
    <cellStyle name="TOC 3" xfId="1312"/>
    <cellStyle name="TOC 4" xfId="1313"/>
    <cellStyle name="Top rows" xfId="170"/>
    <cellStyle name="Top rows 2" xfId="397"/>
    <cellStyle name="Top rows 2 2" xfId="2111"/>
    <cellStyle name="Top rows 2_Sheet3" xfId="2112"/>
    <cellStyle name="Top rows 3" xfId="1314"/>
    <cellStyle name="Top rows 3 2" xfId="2113"/>
    <cellStyle name="Top rows_Sheet3" xfId="2114"/>
    <cellStyle name="Total" xfId="58514" builtinId="25" hidden="1"/>
    <cellStyle name="Total" xfId="58777" builtinId="25" hidden="1"/>
    <cellStyle name="Total" xfId="58812" builtinId="25" hidden="1"/>
    <cellStyle name="Total" xfId="59269" builtinId="25" hidden="1"/>
    <cellStyle name="Total" xfId="59306" builtinId="25" hidden="1"/>
    <cellStyle name="Total" xfId="59341" builtinId="25" hidden="1"/>
    <cellStyle name="Total" xfId="59376" builtinId="25" hidden="1"/>
    <cellStyle name="Total" xfId="59412" builtinId="25" hidden="1"/>
    <cellStyle name="Total" xfId="59449" builtinId="25" hidden="1"/>
    <cellStyle name="Total" xfId="59486" builtinId="25" hidden="1"/>
    <cellStyle name="Total" xfId="59552" builtinId="25" hidden="1"/>
    <cellStyle name="Total" xfId="59516" builtinId="25" hidden="1"/>
    <cellStyle name="Total" xfId="59624" builtinId="25" hidden="1"/>
    <cellStyle name="Total" xfId="59656" builtinId="25" hidden="1"/>
    <cellStyle name="Total" xfId="59676" builtinId="25" hidden="1"/>
    <cellStyle name="Total" xfId="59717" builtinId="25" hidden="1"/>
    <cellStyle name="Total" xfId="59944" builtinId="25" hidden="1"/>
    <cellStyle name="Total" xfId="59979" builtinId="25" hidden="1"/>
    <cellStyle name="Total" xfId="60015" builtinId="25" hidden="1"/>
    <cellStyle name="Total" xfId="60059" builtinId="25" hidden="1"/>
    <cellStyle name="Total" xfId="60181" builtinId="25" hidden="1"/>
    <cellStyle name="Total" xfId="60216" builtinId="25" hidden="1"/>
    <cellStyle name="Total" xfId="59209" builtinId="25" hidden="1"/>
    <cellStyle name="Total" xfId="58933" builtinId="25" hidden="1"/>
    <cellStyle name="Total" xfId="59848" builtinId="25" hidden="1"/>
    <cellStyle name="Total" xfId="59896" builtinId="25" hidden="1"/>
    <cellStyle name="Total" xfId="59837" builtinId="25" hidden="1"/>
    <cellStyle name="Total" xfId="59217" builtinId="25" hidden="1"/>
    <cellStyle name="Total" xfId="59093" builtinId="25" hidden="1"/>
    <cellStyle name="Total" xfId="58898" builtinId="25" hidden="1"/>
    <cellStyle name="Total" xfId="59910" builtinId="25" hidden="1"/>
    <cellStyle name="Total" xfId="60089" builtinId="25" hidden="1"/>
    <cellStyle name="Total" xfId="58880" builtinId="25" hidden="1"/>
    <cellStyle name="Total" xfId="58763" builtinId="25" hidden="1"/>
    <cellStyle name="Total" xfId="58776" builtinId="25" hidden="1"/>
    <cellStyle name="Total" xfId="59029" builtinId="25" hidden="1"/>
    <cellStyle name="Total" xfId="58865" builtinId="25" hidden="1"/>
    <cellStyle name="Total" xfId="58837" builtinId="25" hidden="1"/>
    <cellStyle name="Total" xfId="60269" builtinId="25" hidden="1"/>
    <cellStyle name="Total" xfId="60304" builtinId="25" hidden="1"/>
    <cellStyle name="Total" xfId="60340" builtinId="25" hidden="1"/>
    <cellStyle name="Total" xfId="60378" builtinId="25" hidden="1"/>
    <cellStyle name="Total" xfId="60452" builtinId="25" hidden="1"/>
    <cellStyle name="Total" xfId="60487" builtinId="25" hidden="1"/>
    <cellStyle name="Total" xfId="60522" builtinId="25" hidden="1"/>
    <cellStyle name="Total" xfId="60559" builtinId="25" hidden="1"/>
    <cellStyle name="Total" xfId="60594" builtinId="25" hidden="1"/>
    <cellStyle name="Total" xfId="60637" builtinId="25" hidden="1"/>
    <cellStyle name="Total" xfId="60672" builtinId="25" hidden="1"/>
    <cellStyle name="Total" xfId="60707" builtinId="25" hidden="1"/>
    <cellStyle name="Total" xfId="60742" builtinId="25" hidden="1"/>
    <cellStyle name="Total" xfId="60778" builtinId="25" hidden="1"/>
    <cellStyle name="Total" xfId="60813" builtinId="25" hidden="1"/>
    <cellStyle name="Total" xfId="60850" builtinId="25" hidden="1"/>
    <cellStyle name="Total" xfId="60909" builtinId="25" hidden="1"/>
    <cellStyle name="Total" xfId="60875" builtinId="25" hidden="1"/>
    <cellStyle name="Total" xfId="60975" builtinId="25" hidden="1"/>
    <cellStyle name="Total" xfId="61006" builtinId="25" hidden="1"/>
    <cellStyle name="Total" xfId="61025" builtinId="25" hidden="1"/>
    <cellStyle name="Total" xfId="61065" builtinId="25" hidden="1"/>
    <cellStyle name="Total" xfId="61127" builtinId="25" hidden="1"/>
    <cellStyle name="Total" xfId="61162" builtinId="25" hidden="1"/>
    <cellStyle name="Total" xfId="61198" builtinId="25" hidden="1"/>
    <cellStyle name="Total" xfId="61234" builtinId="25" hidden="1"/>
    <cellStyle name="Total" xfId="61302" builtinId="25" hidden="1"/>
    <cellStyle name="Total" xfId="61337" builtinId="25" hidden="1"/>
    <cellStyle name="Total 1" xfId="1315"/>
    <cellStyle name="Total 1 2" xfId="1385"/>
    <cellStyle name="Total 1 2 10" xfId="2645"/>
    <cellStyle name="Total 1 2 11" xfId="2503"/>
    <cellStyle name="Total 1 2 12" xfId="7096"/>
    <cellStyle name="Total 1 2 13" xfId="5870"/>
    <cellStyle name="Total 1 2 14" xfId="6725"/>
    <cellStyle name="Total 1 2 15" xfId="7723"/>
    <cellStyle name="Total 1 2 16" xfId="13671"/>
    <cellStyle name="Total 1 2 17" xfId="5874"/>
    <cellStyle name="Total 1 2 18" xfId="18144"/>
    <cellStyle name="Total 1 2 19" xfId="22613"/>
    <cellStyle name="Total 1 2 2" xfId="3296"/>
    <cellStyle name="Total 1 2 2 10" xfId="18627"/>
    <cellStyle name="Total 1 2 2 11" xfId="20157"/>
    <cellStyle name="Total 1 2 2 12" xfId="21598"/>
    <cellStyle name="Total 1 2 2 13" xfId="23122"/>
    <cellStyle name="Total 1 2 2 14" xfId="24598"/>
    <cellStyle name="Total 1 2 2 15" xfId="26043"/>
    <cellStyle name="Total 1 2 2 16" xfId="27549"/>
    <cellStyle name="Total 1 2 2 17" xfId="29059"/>
    <cellStyle name="Total 1 2 2 18" xfId="30490"/>
    <cellStyle name="Total 1 2 2 19" xfId="31998"/>
    <cellStyle name="Total 1 2 2 2" xfId="4784"/>
    <cellStyle name="Total 1 2 2 20" xfId="33450"/>
    <cellStyle name="Total 1 2 2 21" xfId="34891"/>
    <cellStyle name="Total 1 2 2 22" xfId="36322"/>
    <cellStyle name="Total 1 2 2 23" xfId="37755"/>
    <cellStyle name="Total 1 2 2 24" xfId="39176"/>
    <cellStyle name="Total 1 2 2 25" xfId="40669"/>
    <cellStyle name="Total 1 2 2 26" xfId="42104"/>
    <cellStyle name="Total 1 2 2 27" xfId="43527"/>
    <cellStyle name="Total 1 2 2 28" xfId="44940"/>
    <cellStyle name="Total 1 2 2 29" xfId="46351"/>
    <cellStyle name="Total 1 2 2 3" xfId="8260"/>
    <cellStyle name="Total 1 2 2 30" xfId="47753"/>
    <cellStyle name="Total 1 2 2 31" xfId="49195"/>
    <cellStyle name="Total 1 2 2 32" xfId="50626"/>
    <cellStyle name="Total 1 2 2 33" xfId="52016"/>
    <cellStyle name="Total 1 2 2 34" xfId="53397"/>
    <cellStyle name="Total 1 2 2 35" xfId="54808"/>
    <cellStyle name="Total 1 2 2 36" xfId="56180"/>
    <cellStyle name="Total 1 2 2 37" xfId="57579"/>
    <cellStyle name="Total 1 2 2 38" xfId="59249"/>
    <cellStyle name="Total 1 2 2 4" xfId="9717"/>
    <cellStyle name="Total 1 2 2 5" xfId="11208"/>
    <cellStyle name="Total 1 2 2 6" xfId="12657"/>
    <cellStyle name="Total 1 2 2 7" xfId="14191"/>
    <cellStyle name="Total 1 2 2 8" xfId="15650"/>
    <cellStyle name="Total 1 2 2 9" xfId="17104"/>
    <cellStyle name="Total 1 2 20" xfId="6996"/>
    <cellStyle name="Total 1 2 21" xfId="5711"/>
    <cellStyle name="Total 1 2 22" xfId="21531"/>
    <cellStyle name="Total 1 2 23" xfId="27332"/>
    <cellStyle name="Total 1 2 24" xfId="7509"/>
    <cellStyle name="Total 1 2 25" xfId="30741"/>
    <cellStyle name="Total 1 2 26" xfId="40171"/>
    <cellStyle name="Total 1 2 27" xfId="18121"/>
    <cellStyle name="Total 1 2 28" xfId="58615"/>
    <cellStyle name="Total 1 2 3" xfId="3411"/>
    <cellStyle name="Total 1 2 3 10" xfId="18741"/>
    <cellStyle name="Total 1 2 3 11" xfId="20271"/>
    <cellStyle name="Total 1 2 3 12" xfId="21709"/>
    <cellStyle name="Total 1 2 3 13" xfId="23236"/>
    <cellStyle name="Total 1 2 3 14" xfId="24711"/>
    <cellStyle name="Total 1 2 3 15" xfId="26155"/>
    <cellStyle name="Total 1 2 3 16" xfId="27663"/>
    <cellStyle name="Total 1 2 3 17" xfId="29170"/>
    <cellStyle name="Total 1 2 3 18" xfId="30603"/>
    <cellStyle name="Total 1 2 3 19" xfId="32112"/>
    <cellStyle name="Total 1 2 3 2" xfId="4895"/>
    <cellStyle name="Total 1 2 3 20" xfId="33564"/>
    <cellStyle name="Total 1 2 3 21" xfId="35005"/>
    <cellStyle name="Total 1 2 3 22" xfId="36435"/>
    <cellStyle name="Total 1 2 3 23" xfId="37865"/>
    <cellStyle name="Total 1 2 3 24" xfId="39289"/>
    <cellStyle name="Total 1 2 3 25" xfId="40780"/>
    <cellStyle name="Total 1 2 3 26" xfId="42217"/>
    <cellStyle name="Total 1 2 3 27" xfId="43639"/>
    <cellStyle name="Total 1 2 3 28" xfId="45052"/>
    <cellStyle name="Total 1 2 3 29" xfId="46460"/>
    <cellStyle name="Total 1 2 3 3" xfId="8375"/>
    <cellStyle name="Total 1 2 3 30" xfId="47866"/>
    <cellStyle name="Total 1 2 3 31" xfId="49304"/>
    <cellStyle name="Total 1 2 3 32" xfId="50736"/>
    <cellStyle name="Total 1 2 3 33" xfId="52126"/>
    <cellStyle name="Total 1 2 3 34" xfId="53507"/>
    <cellStyle name="Total 1 2 3 35" xfId="54918"/>
    <cellStyle name="Total 1 2 3 36" xfId="56290"/>
    <cellStyle name="Total 1 2 3 37" xfId="57688"/>
    <cellStyle name="Total 1 2 3 4" xfId="9832"/>
    <cellStyle name="Total 1 2 3 5" xfId="11321"/>
    <cellStyle name="Total 1 2 3 6" xfId="12772"/>
    <cellStyle name="Total 1 2 3 7" xfId="14305"/>
    <cellStyle name="Total 1 2 3 8" xfId="15763"/>
    <cellStyle name="Total 1 2 3 9" xfId="17218"/>
    <cellStyle name="Total 1 2 4" xfId="3150"/>
    <cellStyle name="Total 1 2 4 10" xfId="18482"/>
    <cellStyle name="Total 1 2 4 11" xfId="20012"/>
    <cellStyle name="Total 1 2 4 12" xfId="21455"/>
    <cellStyle name="Total 1 2 4 13" xfId="22977"/>
    <cellStyle name="Total 1 2 4 14" xfId="24454"/>
    <cellStyle name="Total 1 2 4 15" xfId="25899"/>
    <cellStyle name="Total 1 2 4 16" xfId="27404"/>
    <cellStyle name="Total 1 2 4 17" xfId="28915"/>
    <cellStyle name="Total 1 2 4 18" xfId="30346"/>
    <cellStyle name="Total 1 2 4 19" xfId="31854"/>
    <cellStyle name="Total 1 2 4 2" xfId="4644"/>
    <cellStyle name="Total 1 2 4 20" xfId="33307"/>
    <cellStyle name="Total 1 2 4 21" xfId="34747"/>
    <cellStyle name="Total 1 2 4 22" xfId="36178"/>
    <cellStyle name="Total 1 2 4 23" xfId="37612"/>
    <cellStyle name="Total 1 2 4 24" xfId="39032"/>
    <cellStyle name="Total 1 2 4 25" xfId="40527"/>
    <cellStyle name="Total 1 2 4 26" xfId="41961"/>
    <cellStyle name="Total 1 2 4 27" xfId="43383"/>
    <cellStyle name="Total 1 2 4 28" xfId="44799"/>
    <cellStyle name="Total 1 2 4 29" xfId="46209"/>
    <cellStyle name="Total 1 2 4 3" xfId="8115"/>
    <cellStyle name="Total 1 2 4 30" xfId="47613"/>
    <cellStyle name="Total 1 2 4 31" xfId="49054"/>
    <cellStyle name="Total 1 2 4 32" xfId="50485"/>
    <cellStyle name="Total 1 2 4 33" xfId="51875"/>
    <cellStyle name="Total 1 2 4 34" xfId="53257"/>
    <cellStyle name="Total 1 2 4 35" xfId="54667"/>
    <cellStyle name="Total 1 2 4 36" xfId="56040"/>
    <cellStyle name="Total 1 2 4 37" xfId="57439"/>
    <cellStyle name="Total 1 2 4 4" xfId="9571"/>
    <cellStyle name="Total 1 2 4 5" xfId="11064"/>
    <cellStyle name="Total 1 2 4 6" xfId="12514"/>
    <cellStyle name="Total 1 2 4 7" xfId="14046"/>
    <cellStyle name="Total 1 2 4 8" xfId="15506"/>
    <cellStyle name="Total 1 2 4 9" xfId="16958"/>
    <cellStyle name="Total 1 2 5" xfId="3552"/>
    <cellStyle name="Total 1 2 5 10" xfId="18882"/>
    <cellStyle name="Total 1 2 5 11" xfId="20411"/>
    <cellStyle name="Total 1 2 5 12" xfId="21850"/>
    <cellStyle name="Total 1 2 5 13" xfId="23377"/>
    <cellStyle name="Total 1 2 5 14" xfId="24850"/>
    <cellStyle name="Total 1 2 5 15" xfId="26295"/>
    <cellStyle name="Total 1 2 5 16" xfId="27803"/>
    <cellStyle name="Total 1 2 5 17" xfId="29309"/>
    <cellStyle name="Total 1 2 5 18" xfId="30744"/>
    <cellStyle name="Total 1 2 5 19" xfId="32252"/>
    <cellStyle name="Total 1 2 5 2" xfId="5033"/>
    <cellStyle name="Total 1 2 5 20" xfId="33703"/>
    <cellStyle name="Total 1 2 5 21" xfId="35145"/>
    <cellStyle name="Total 1 2 5 22" xfId="36576"/>
    <cellStyle name="Total 1 2 5 23" xfId="38006"/>
    <cellStyle name="Total 1 2 5 24" xfId="39428"/>
    <cellStyle name="Total 1 2 5 25" xfId="40919"/>
    <cellStyle name="Total 1 2 5 26" xfId="42356"/>
    <cellStyle name="Total 1 2 5 27" xfId="43780"/>
    <cellStyle name="Total 1 2 5 28" xfId="45190"/>
    <cellStyle name="Total 1 2 5 29" xfId="46598"/>
    <cellStyle name="Total 1 2 5 3" xfId="8516"/>
    <cellStyle name="Total 1 2 5 30" xfId="48004"/>
    <cellStyle name="Total 1 2 5 31" xfId="49443"/>
    <cellStyle name="Total 1 2 5 32" xfId="50874"/>
    <cellStyle name="Total 1 2 5 33" xfId="52264"/>
    <cellStyle name="Total 1 2 5 34" xfId="53645"/>
    <cellStyle name="Total 1 2 5 35" xfId="55056"/>
    <cellStyle name="Total 1 2 5 36" xfId="56428"/>
    <cellStyle name="Total 1 2 5 37" xfId="57826"/>
    <cellStyle name="Total 1 2 5 4" xfId="9972"/>
    <cellStyle name="Total 1 2 5 5" xfId="11462"/>
    <cellStyle name="Total 1 2 5 6" xfId="12912"/>
    <cellStyle name="Total 1 2 5 7" xfId="14445"/>
    <cellStyle name="Total 1 2 5 8" xfId="15903"/>
    <cellStyle name="Total 1 2 5 9" xfId="17358"/>
    <cellStyle name="Total 1 2 6" xfId="3483"/>
    <cellStyle name="Total 1 2 6 10" xfId="18813"/>
    <cellStyle name="Total 1 2 6 11" xfId="20343"/>
    <cellStyle name="Total 1 2 6 12" xfId="21781"/>
    <cellStyle name="Total 1 2 6 13" xfId="23308"/>
    <cellStyle name="Total 1 2 6 14" xfId="24783"/>
    <cellStyle name="Total 1 2 6 15" xfId="26227"/>
    <cellStyle name="Total 1 2 6 16" xfId="27735"/>
    <cellStyle name="Total 1 2 6 17" xfId="29242"/>
    <cellStyle name="Total 1 2 6 18" xfId="30675"/>
    <cellStyle name="Total 1 2 6 19" xfId="32184"/>
    <cellStyle name="Total 1 2 6 2" xfId="4967"/>
    <cellStyle name="Total 1 2 6 20" xfId="33636"/>
    <cellStyle name="Total 1 2 6 21" xfId="35077"/>
    <cellStyle name="Total 1 2 6 22" xfId="36507"/>
    <cellStyle name="Total 1 2 6 23" xfId="37937"/>
    <cellStyle name="Total 1 2 6 24" xfId="39361"/>
    <cellStyle name="Total 1 2 6 25" xfId="40852"/>
    <cellStyle name="Total 1 2 6 26" xfId="42289"/>
    <cellStyle name="Total 1 2 6 27" xfId="43711"/>
    <cellStyle name="Total 1 2 6 28" xfId="45124"/>
    <cellStyle name="Total 1 2 6 29" xfId="46532"/>
    <cellStyle name="Total 1 2 6 3" xfId="8447"/>
    <cellStyle name="Total 1 2 6 30" xfId="47938"/>
    <cellStyle name="Total 1 2 6 31" xfId="49376"/>
    <cellStyle name="Total 1 2 6 32" xfId="50808"/>
    <cellStyle name="Total 1 2 6 33" xfId="52198"/>
    <cellStyle name="Total 1 2 6 34" xfId="53579"/>
    <cellStyle name="Total 1 2 6 35" xfId="54990"/>
    <cellStyle name="Total 1 2 6 36" xfId="56362"/>
    <cellStyle name="Total 1 2 6 37" xfId="57760"/>
    <cellStyle name="Total 1 2 6 4" xfId="9904"/>
    <cellStyle name="Total 1 2 6 5" xfId="11393"/>
    <cellStyle name="Total 1 2 6 6" xfId="12844"/>
    <cellStyle name="Total 1 2 6 7" xfId="14377"/>
    <cellStyle name="Total 1 2 6 8" xfId="15835"/>
    <cellStyle name="Total 1 2 6 9" xfId="17290"/>
    <cellStyle name="Total 1 2 7" xfId="3019"/>
    <cellStyle name="Total 1 2 7 10" xfId="18351"/>
    <cellStyle name="Total 1 2 7 11" xfId="19883"/>
    <cellStyle name="Total 1 2 7 12" xfId="21329"/>
    <cellStyle name="Total 1 2 7 13" xfId="22847"/>
    <cellStyle name="Total 1 2 7 14" xfId="24326"/>
    <cellStyle name="Total 1 2 7 15" xfId="25771"/>
    <cellStyle name="Total 1 2 7 16" xfId="27276"/>
    <cellStyle name="Total 1 2 7 17" xfId="28784"/>
    <cellStyle name="Total 1 2 7 18" xfId="30217"/>
    <cellStyle name="Total 1 2 7 19" xfId="31728"/>
    <cellStyle name="Total 1 2 7 2" xfId="4521"/>
    <cellStyle name="Total 1 2 7 20" xfId="33182"/>
    <cellStyle name="Total 1 2 7 21" xfId="34619"/>
    <cellStyle name="Total 1 2 7 22" xfId="36054"/>
    <cellStyle name="Total 1 2 7 23" xfId="37487"/>
    <cellStyle name="Total 1 2 7 24" xfId="38904"/>
    <cellStyle name="Total 1 2 7 25" xfId="40401"/>
    <cellStyle name="Total 1 2 7 26" xfId="41833"/>
    <cellStyle name="Total 1 2 7 27" xfId="43258"/>
    <cellStyle name="Total 1 2 7 28" xfId="44674"/>
    <cellStyle name="Total 1 2 7 29" xfId="46083"/>
    <cellStyle name="Total 1 2 7 3" xfId="7985"/>
    <cellStyle name="Total 1 2 7 30" xfId="47487"/>
    <cellStyle name="Total 1 2 7 31" xfId="48930"/>
    <cellStyle name="Total 1 2 7 32" xfId="50361"/>
    <cellStyle name="Total 1 2 7 33" xfId="51750"/>
    <cellStyle name="Total 1 2 7 34" xfId="53134"/>
    <cellStyle name="Total 1 2 7 35" xfId="54544"/>
    <cellStyle name="Total 1 2 7 36" xfId="55917"/>
    <cellStyle name="Total 1 2 7 37" xfId="57316"/>
    <cellStyle name="Total 1 2 7 4" xfId="9441"/>
    <cellStyle name="Total 1 2 7 5" xfId="10935"/>
    <cellStyle name="Total 1 2 7 6" xfId="12387"/>
    <cellStyle name="Total 1 2 7 7" xfId="13919"/>
    <cellStyle name="Total 1 2 7 8" xfId="15376"/>
    <cellStyle name="Total 1 2 7 9" xfId="16831"/>
    <cellStyle name="Total 1 2 8" xfId="3269"/>
    <cellStyle name="Total 1 2 8 10" xfId="18600"/>
    <cellStyle name="Total 1 2 8 11" xfId="20130"/>
    <cellStyle name="Total 1 2 8 12" xfId="21571"/>
    <cellStyle name="Total 1 2 8 13" xfId="23095"/>
    <cellStyle name="Total 1 2 8 14" xfId="24571"/>
    <cellStyle name="Total 1 2 8 15" xfId="26016"/>
    <cellStyle name="Total 1 2 8 16" xfId="27522"/>
    <cellStyle name="Total 1 2 8 17" xfId="29032"/>
    <cellStyle name="Total 1 2 8 18" xfId="30463"/>
    <cellStyle name="Total 1 2 8 19" xfId="31971"/>
    <cellStyle name="Total 1 2 8 2" xfId="4757"/>
    <cellStyle name="Total 1 2 8 20" xfId="33423"/>
    <cellStyle name="Total 1 2 8 21" xfId="34864"/>
    <cellStyle name="Total 1 2 8 22" xfId="36295"/>
    <cellStyle name="Total 1 2 8 23" xfId="37728"/>
    <cellStyle name="Total 1 2 8 24" xfId="39149"/>
    <cellStyle name="Total 1 2 8 25" xfId="40642"/>
    <cellStyle name="Total 1 2 8 26" xfId="42077"/>
    <cellStyle name="Total 1 2 8 27" xfId="43500"/>
    <cellStyle name="Total 1 2 8 28" xfId="44913"/>
    <cellStyle name="Total 1 2 8 29" xfId="46324"/>
    <cellStyle name="Total 1 2 8 3" xfId="8233"/>
    <cellStyle name="Total 1 2 8 30" xfId="47726"/>
    <cellStyle name="Total 1 2 8 31" xfId="49168"/>
    <cellStyle name="Total 1 2 8 32" xfId="50599"/>
    <cellStyle name="Total 1 2 8 33" xfId="51989"/>
    <cellStyle name="Total 1 2 8 34" xfId="53370"/>
    <cellStyle name="Total 1 2 8 35" xfId="54781"/>
    <cellStyle name="Total 1 2 8 36" xfId="56153"/>
    <cellStyle name="Total 1 2 8 37" xfId="57552"/>
    <cellStyle name="Total 1 2 8 4" xfId="9690"/>
    <cellStyle name="Total 1 2 8 5" xfId="11181"/>
    <cellStyle name="Total 1 2 8 6" xfId="12630"/>
    <cellStyle name="Total 1 2 8 7" xfId="14164"/>
    <cellStyle name="Total 1 2 8 8" xfId="15623"/>
    <cellStyle name="Total 1 2 8 9" xfId="17077"/>
    <cellStyle name="Total 1 2 9" xfId="3932"/>
    <cellStyle name="Total 1 2 9 10" xfId="19261"/>
    <cellStyle name="Total 1 2 9 11" xfId="20790"/>
    <cellStyle name="Total 1 2 9 12" xfId="22226"/>
    <cellStyle name="Total 1 2 9 13" xfId="23752"/>
    <cellStyle name="Total 1 2 9 14" xfId="25229"/>
    <cellStyle name="Total 1 2 9 15" xfId="26671"/>
    <cellStyle name="Total 1 2 9 16" xfId="28182"/>
    <cellStyle name="Total 1 2 9 17" xfId="29686"/>
    <cellStyle name="Total 1 2 9 18" xfId="31123"/>
    <cellStyle name="Total 1 2 9 19" xfId="32629"/>
    <cellStyle name="Total 1 2 9 2" xfId="5407"/>
    <cellStyle name="Total 1 2 9 20" xfId="34081"/>
    <cellStyle name="Total 1 2 9 21" xfId="35523"/>
    <cellStyle name="Total 1 2 9 22" xfId="36952"/>
    <cellStyle name="Total 1 2 9 23" xfId="38382"/>
    <cellStyle name="Total 1 2 9 24" xfId="39807"/>
    <cellStyle name="Total 1 2 9 25" xfId="41291"/>
    <cellStyle name="Total 1 2 9 26" xfId="42732"/>
    <cellStyle name="Total 1 2 9 27" xfId="44154"/>
    <cellStyle name="Total 1 2 9 28" xfId="45567"/>
    <cellStyle name="Total 1 2 9 29" xfId="46971"/>
    <cellStyle name="Total 1 2 9 3" xfId="8895"/>
    <cellStyle name="Total 1 2 9 30" xfId="48380"/>
    <cellStyle name="Total 1 2 9 31" xfId="49814"/>
    <cellStyle name="Total 1 2 9 32" xfId="51248"/>
    <cellStyle name="Total 1 2 9 33" xfId="52635"/>
    <cellStyle name="Total 1 2 9 34" xfId="54019"/>
    <cellStyle name="Total 1 2 9 35" xfId="55427"/>
    <cellStyle name="Total 1 2 9 36" xfId="56801"/>
    <cellStyle name="Total 1 2 9 37" xfId="58196"/>
    <cellStyle name="Total 1 2 9 4" xfId="10349"/>
    <cellStyle name="Total 1 2 9 5" xfId="11841"/>
    <cellStyle name="Total 1 2 9 6" xfId="13290"/>
    <cellStyle name="Total 1 2 9 7" xfId="14823"/>
    <cellStyle name="Total 1 2 9 8" xfId="16281"/>
    <cellStyle name="Total 1 2 9 9" xfId="17736"/>
    <cellStyle name="Total 2" xfId="325"/>
    <cellStyle name="Total 2 10" xfId="3451"/>
    <cellStyle name="Total 2 10 10" xfId="18781"/>
    <cellStyle name="Total 2 10 11" xfId="20311"/>
    <cellStyle name="Total 2 10 12" xfId="21749"/>
    <cellStyle name="Total 2 10 13" xfId="23276"/>
    <cellStyle name="Total 2 10 14" xfId="24751"/>
    <cellStyle name="Total 2 10 15" xfId="26195"/>
    <cellStyle name="Total 2 10 16" xfId="27703"/>
    <cellStyle name="Total 2 10 17" xfId="29210"/>
    <cellStyle name="Total 2 10 18" xfId="30643"/>
    <cellStyle name="Total 2 10 19" xfId="32152"/>
    <cellStyle name="Total 2 10 2" xfId="4935"/>
    <cellStyle name="Total 2 10 20" xfId="33604"/>
    <cellStyle name="Total 2 10 21" xfId="35045"/>
    <cellStyle name="Total 2 10 22" xfId="36475"/>
    <cellStyle name="Total 2 10 23" xfId="37905"/>
    <cellStyle name="Total 2 10 24" xfId="39329"/>
    <cellStyle name="Total 2 10 25" xfId="40820"/>
    <cellStyle name="Total 2 10 26" xfId="42257"/>
    <cellStyle name="Total 2 10 27" xfId="43679"/>
    <cellStyle name="Total 2 10 28" xfId="45092"/>
    <cellStyle name="Total 2 10 29" xfId="46500"/>
    <cellStyle name="Total 2 10 3" xfId="8415"/>
    <cellStyle name="Total 2 10 30" xfId="47906"/>
    <cellStyle name="Total 2 10 31" xfId="49344"/>
    <cellStyle name="Total 2 10 32" xfId="50776"/>
    <cellStyle name="Total 2 10 33" xfId="52166"/>
    <cellStyle name="Total 2 10 34" xfId="53547"/>
    <cellStyle name="Total 2 10 35" xfId="54958"/>
    <cellStyle name="Total 2 10 36" xfId="56330"/>
    <cellStyle name="Total 2 10 37" xfId="57728"/>
    <cellStyle name="Total 2 10 4" xfId="9872"/>
    <cellStyle name="Total 2 10 5" xfId="11361"/>
    <cellStyle name="Total 2 10 6" xfId="12812"/>
    <cellStyle name="Total 2 10 7" xfId="14345"/>
    <cellStyle name="Total 2 10 8" xfId="15803"/>
    <cellStyle name="Total 2 10 9" xfId="17258"/>
    <cellStyle name="Total 2 11" xfId="3567"/>
    <cellStyle name="Total 2 11 10" xfId="18897"/>
    <cellStyle name="Total 2 11 11" xfId="20426"/>
    <cellStyle name="Total 2 11 12" xfId="21864"/>
    <cellStyle name="Total 2 11 13" xfId="23391"/>
    <cellStyle name="Total 2 11 14" xfId="24865"/>
    <cellStyle name="Total 2 11 15" xfId="26310"/>
    <cellStyle name="Total 2 11 16" xfId="27818"/>
    <cellStyle name="Total 2 11 17" xfId="29323"/>
    <cellStyle name="Total 2 11 18" xfId="30758"/>
    <cellStyle name="Total 2 11 19" xfId="32267"/>
    <cellStyle name="Total 2 11 2" xfId="5047"/>
    <cellStyle name="Total 2 11 20" xfId="33718"/>
    <cellStyle name="Total 2 11 21" xfId="35160"/>
    <cellStyle name="Total 2 11 22" xfId="36590"/>
    <cellStyle name="Total 2 11 23" xfId="38020"/>
    <cellStyle name="Total 2 11 24" xfId="39443"/>
    <cellStyle name="Total 2 11 25" xfId="40933"/>
    <cellStyle name="Total 2 11 26" xfId="42371"/>
    <cellStyle name="Total 2 11 27" xfId="43795"/>
    <cellStyle name="Total 2 11 28" xfId="45205"/>
    <cellStyle name="Total 2 11 29" xfId="46613"/>
    <cellStyle name="Total 2 11 3" xfId="8531"/>
    <cellStyle name="Total 2 11 30" xfId="48018"/>
    <cellStyle name="Total 2 11 31" xfId="49457"/>
    <cellStyle name="Total 2 11 32" xfId="50888"/>
    <cellStyle name="Total 2 11 33" xfId="52278"/>
    <cellStyle name="Total 2 11 34" xfId="53659"/>
    <cellStyle name="Total 2 11 35" xfId="55070"/>
    <cellStyle name="Total 2 11 36" xfId="56442"/>
    <cellStyle name="Total 2 11 37" xfId="57840"/>
    <cellStyle name="Total 2 11 4" xfId="9987"/>
    <cellStyle name="Total 2 11 5" xfId="11477"/>
    <cellStyle name="Total 2 11 6" xfId="12927"/>
    <cellStyle name="Total 2 11 7" xfId="14460"/>
    <cellStyle name="Total 2 11 8" xfId="15917"/>
    <cellStyle name="Total 2 11 9" xfId="17373"/>
    <cellStyle name="Total 2 12" xfId="3050"/>
    <cellStyle name="Total 2 12 10" xfId="18382"/>
    <cellStyle name="Total 2 12 11" xfId="19913"/>
    <cellStyle name="Total 2 12 12" xfId="21358"/>
    <cellStyle name="Total 2 12 13" xfId="22878"/>
    <cellStyle name="Total 2 12 14" xfId="24357"/>
    <cellStyle name="Total 2 12 15" xfId="25802"/>
    <cellStyle name="Total 2 12 16" xfId="27305"/>
    <cellStyle name="Total 2 12 17" xfId="28815"/>
    <cellStyle name="Total 2 12 18" xfId="30248"/>
    <cellStyle name="Total 2 12 19" xfId="31758"/>
    <cellStyle name="Total 2 12 2" xfId="4550"/>
    <cellStyle name="Total 2 12 20" xfId="33212"/>
    <cellStyle name="Total 2 12 21" xfId="34648"/>
    <cellStyle name="Total 2 12 22" xfId="36083"/>
    <cellStyle name="Total 2 12 23" xfId="37517"/>
    <cellStyle name="Total 2 12 24" xfId="38935"/>
    <cellStyle name="Total 2 12 25" xfId="40431"/>
    <cellStyle name="Total 2 12 26" xfId="41864"/>
    <cellStyle name="Total 2 12 27" xfId="43288"/>
    <cellStyle name="Total 2 12 28" xfId="44704"/>
    <cellStyle name="Total 2 12 29" xfId="46112"/>
    <cellStyle name="Total 2 12 3" xfId="8015"/>
    <cellStyle name="Total 2 12 30" xfId="47516"/>
    <cellStyle name="Total 2 12 31" xfId="48959"/>
    <cellStyle name="Total 2 12 32" xfId="50390"/>
    <cellStyle name="Total 2 12 33" xfId="51779"/>
    <cellStyle name="Total 2 12 34" xfId="53163"/>
    <cellStyle name="Total 2 12 35" xfId="54573"/>
    <cellStyle name="Total 2 12 36" xfId="55946"/>
    <cellStyle name="Total 2 12 37" xfId="57345"/>
    <cellStyle name="Total 2 12 4" xfId="9472"/>
    <cellStyle name="Total 2 12 5" xfId="10965"/>
    <cellStyle name="Total 2 12 6" xfId="12417"/>
    <cellStyle name="Total 2 12 7" xfId="13948"/>
    <cellStyle name="Total 2 12 8" xfId="15406"/>
    <cellStyle name="Total 2 12 9" xfId="16861"/>
    <cellStyle name="Total 2 13" xfId="3766"/>
    <cellStyle name="Total 2 13 10" xfId="19096"/>
    <cellStyle name="Total 2 13 11" xfId="20625"/>
    <cellStyle name="Total 2 13 12" xfId="22062"/>
    <cellStyle name="Total 2 13 13" xfId="23588"/>
    <cellStyle name="Total 2 13 14" xfId="25064"/>
    <cellStyle name="Total 2 13 15" xfId="26507"/>
    <cellStyle name="Total 2 13 16" xfId="28016"/>
    <cellStyle name="Total 2 13 17" xfId="29521"/>
    <cellStyle name="Total 2 13 18" xfId="30957"/>
    <cellStyle name="Total 2 13 19" xfId="32463"/>
    <cellStyle name="Total 2 13 2" xfId="5244"/>
    <cellStyle name="Total 2 13 20" xfId="33915"/>
    <cellStyle name="Total 2 13 21" xfId="35358"/>
    <cellStyle name="Total 2 13 22" xfId="36788"/>
    <cellStyle name="Total 2 13 23" xfId="38218"/>
    <cellStyle name="Total 2 13 24" xfId="39641"/>
    <cellStyle name="Total 2 13 25" xfId="41128"/>
    <cellStyle name="Total 2 13 26" xfId="42567"/>
    <cellStyle name="Total 2 13 27" xfId="43991"/>
    <cellStyle name="Total 2 13 28" xfId="45403"/>
    <cellStyle name="Total 2 13 29" xfId="46808"/>
    <cellStyle name="Total 2 13 3" xfId="8730"/>
    <cellStyle name="Total 2 13 30" xfId="48215"/>
    <cellStyle name="Total 2 13 31" xfId="49651"/>
    <cellStyle name="Total 2 13 32" xfId="51084"/>
    <cellStyle name="Total 2 13 33" xfId="52473"/>
    <cellStyle name="Total 2 13 34" xfId="53856"/>
    <cellStyle name="Total 2 13 35" xfId="55265"/>
    <cellStyle name="Total 2 13 36" xfId="56638"/>
    <cellStyle name="Total 2 13 37" xfId="58034"/>
    <cellStyle name="Total 2 13 4" xfId="10185"/>
    <cellStyle name="Total 2 13 5" xfId="11675"/>
    <cellStyle name="Total 2 13 6" xfId="13125"/>
    <cellStyle name="Total 2 13 7" xfId="14658"/>
    <cellStyle name="Total 2 13 8" xfId="16116"/>
    <cellStyle name="Total 2 13 9" xfId="17571"/>
    <cellStyle name="Total 2 14" xfId="2524"/>
    <cellStyle name="Total 2 15" xfId="2613"/>
    <cellStyle name="Total 2 16" xfId="6567"/>
    <cellStyle name="Total 2 17" xfId="15160"/>
    <cellStyle name="Total 2 18" xfId="7420"/>
    <cellStyle name="Total 2 19" xfId="6860"/>
    <cellStyle name="Total 2 2" xfId="1317"/>
    <cellStyle name="Total 2 2 10" xfId="6227"/>
    <cellStyle name="Total 2 2 11" xfId="6556"/>
    <cellStyle name="Total 2 2 12" xfId="19662"/>
    <cellStyle name="Total 2 2 13" xfId="6392"/>
    <cellStyle name="Total 2 2 14" xfId="6078"/>
    <cellStyle name="Total 2 2 15" xfId="6719"/>
    <cellStyle name="Total 2 2 16" xfId="5853"/>
    <cellStyle name="Total 2 2 17" xfId="16862"/>
    <cellStyle name="Total 2 2 18" xfId="19914"/>
    <cellStyle name="Total 2 2 19" xfId="6982"/>
    <cellStyle name="Total 2 2 2" xfId="1387"/>
    <cellStyle name="Total 2 2 2 2" xfId="2285"/>
    <cellStyle name="Total 2 2 2 2 10" xfId="2754"/>
    <cellStyle name="Total 2 2 2 2 11" xfId="4288"/>
    <cellStyle name="Total 2 2 2 2 12" xfId="7424"/>
    <cellStyle name="Total 2 2 2 2 13" xfId="12625"/>
    <cellStyle name="Total 2 2 2 2 14" xfId="6079"/>
    <cellStyle name="Total 2 2 2 2 15" xfId="15133"/>
    <cellStyle name="Total 2 2 2 2 16" xfId="19682"/>
    <cellStyle name="Total 2 2 2 2 17" xfId="6809"/>
    <cellStyle name="Total 2 2 2 2 18" xfId="22612"/>
    <cellStyle name="Total 2 2 2 2 19" xfId="34968"/>
    <cellStyle name="Total 2 2 2 2 2" xfId="3601"/>
    <cellStyle name="Total 2 2 2 2 2 10" xfId="18931"/>
    <cellStyle name="Total 2 2 2 2 2 11" xfId="20460"/>
    <cellStyle name="Total 2 2 2 2 2 12" xfId="21898"/>
    <cellStyle name="Total 2 2 2 2 2 13" xfId="23424"/>
    <cellStyle name="Total 2 2 2 2 2 14" xfId="24899"/>
    <cellStyle name="Total 2 2 2 2 2 15" xfId="26343"/>
    <cellStyle name="Total 2 2 2 2 2 16" xfId="27852"/>
    <cellStyle name="Total 2 2 2 2 2 17" xfId="29357"/>
    <cellStyle name="Total 2 2 2 2 2 18" xfId="30792"/>
    <cellStyle name="Total 2 2 2 2 2 19" xfId="32299"/>
    <cellStyle name="Total 2 2 2 2 2 2" xfId="5080"/>
    <cellStyle name="Total 2 2 2 2 2 20" xfId="33752"/>
    <cellStyle name="Total 2 2 2 2 2 21" xfId="35194"/>
    <cellStyle name="Total 2 2 2 2 2 22" xfId="36623"/>
    <cellStyle name="Total 2 2 2 2 2 23" xfId="38054"/>
    <cellStyle name="Total 2 2 2 2 2 24" xfId="39477"/>
    <cellStyle name="Total 2 2 2 2 2 25" xfId="40965"/>
    <cellStyle name="Total 2 2 2 2 2 26" xfId="42404"/>
    <cellStyle name="Total 2 2 2 2 2 27" xfId="43827"/>
    <cellStyle name="Total 2 2 2 2 2 28" xfId="45239"/>
    <cellStyle name="Total 2 2 2 2 2 29" xfId="46646"/>
    <cellStyle name="Total 2 2 2 2 2 3" xfId="8565"/>
    <cellStyle name="Total 2 2 2 2 2 30" xfId="48051"/>
    <cellStyle name="Total 2 2 2 2 2 31" xfId="49489"/>
    <cellStyle name="Total 2 2 2 2 2 32" xfId="50921"/>
    <cellStyle name="Total 2 2 2 2 2 33" xfId="52311"/>
    <cellStyle name="Total 2 2 2 2 2 34" xfId="53693"/>
    <cellStyle name="Total 2 2 2 2 2 35" xfId="55103"/>
    <cellStyle name="Total 2 2 2 2 2 36" xfId="56475"/>
    <cellStyle name="Total 2 2 2 2 2 37" xfId="57872"/>
    <cellStyle name="Total 2 2 2 2 2 38" xfId="60107"/>
    <cellStyle name="Total 2 2 2 2 2 4" xfId="10020"/>
    <cellStyle name="Total 2 2 2 2 2 5" xfId="11510"/>
    <cellStyle name="Total 2 2 2 2 2 6" xfId="12961"/>
    <cellStyle name="Total 2 2 2 2 2 7" xfId="14494"/>
    <cellStyle name="Total 2 2 2 2 2 8" xfId="15951"/>
    <cellStyle name="Total 2 2 2 2 2 9" xfId="17407"/>
    <cellStyle name="Total 2 2 2 2 20" xfId="41596"/>
    <cellStyle name="Total 2 2 2 2 21" xfId="47284"/>
    <cellStyle name="Total 2 2 2 2 22" xfId="48688"/>
    <cellStyle name="Total 2 2 2 2 23" xfId="7758"/>
    <cellStyle name="Total 2 2 2 2 24" xfId="58680"/>
    <cellStyle name="Total 2 2 2 2 3" xfId="3706"/>
    <cellStyle name="Total 2 2 2 2 3 10" xfId="19036"/>
    <cellStyle name="Total 2 2 2 2 3 11" xfId="20565"/>
    <cellStyle name="Total 2 2 2 2 3 12" xfId="22002"/>
    <cellStyle name="Total 2 2 2 2 3 13" xfId="23528"/>
    <cellStyle name="Total 2 2 2 2 3 14" xfId="25004"/>
    <cellStyle name="Total 2 2 2 2 3 15" xfId="26447"/>
    <cellStyle name="Total 2 2 2 2 3 16" xfId="27956"/>
    <cellStyle name="Total 2 2 2 2 3 17" xfId="29461"/>
    <cellStyle name="Total 2 2 2 2 3 18" xfId="30897"/>
    <cellStyle name="Total 2 2 2 2 3 19" xfId="32403"/>
    <cellStyle name="Total 2 2 2 2 3 2" xfId="5184"/>
    <cellStyle name="Total 2 2 2 2 3 20" xfId="33855"/>
    <cellStyle name="Total 2 2 2 2 3 21" xfId="35298"/>
    <cellStyle name="Total 2 2 2 2 3 22" xfId="36728"/>
    <cellStyle name="Total 2 2 2 2 3 23" xfId="38158"/>
    <cellStyle name="Total 2 2 2 2 3 24" xfId="39581"/>
    <cellStyle name="Total 2 2 2 2 3 25" xfId="41068"/>
    <cellStyle name="Total 2 2 2 2 3 26" xfId="42507"/>
    <cellStyle name="Total 2 2 2 2 3 27" xfId="43931"/>
    <cellStyle name="Total 2 2 2 2 3 28" xfId="45343"/>
    <cellStyle name="Total 2 2 2 2 3 29" xfId="46748"/>
    <cellStyle name="Total 2 2 2 2 3 3" xfId="8670"/>
    <cellStyle name="Total 2 2 2 2 3 30" xfId="48155"/>
    <cellStyle name="Total 2 2 2 2 3 31" xfId="49591"/>
    <cellStyle name="Total 2 2 2 2 3 32" xfId="51024"/>
    <cellStyle name="Total 2 2 2 2 3 33" xfId="52413"/>
    <cellStyle name="Total 2 2 2 2 3 34" xfId="53796"/>
    <cellStyle name="Total 2 2 2 2 3 35" xfId="55205"/>
    <cellStyle name="Total 2 2 2 2 3 36" xfId="56578"/>
    <cellStyle name="Total 2 2 2 2 3 37" xfId="57974"/>
    <cellStyle name="Total 2 2 2 2 3 4" xfId="10125"/>
    <cellStyle name="Total 2 2 2 2 3 5" xfId="11615"/>
    <cellStyle name="Total 2 2 2 2 3 6" xfId="13065"/>
    <cellStyle name="Total 2 2 2 2 3 7" xfId="14598"/>
    <cellStyle name="Total 2 2 2 2 3 8" xfId="16056"/>
    <cellStyle name="Total 2 2 2 2 3 9" xfId="17511"/>
    <cellStyle name="Total 2 2 2 2 4" xfId="3794"/>
    <cellStyle name="Total 2 2 2 2 4 10" xfId="19124"/>
    <cellStyle name="Total 2 2 2 2 4 11" xfId="20653"/>
    <cellStyle name="Total 2 2 2 2 4 12" xfId="22090"/>
    <cellStyle name="Total 2 2 2 2 4 13" xfId="23616"/>
    <cellStyle name="Total 2 2 2 2 4 14" xfId="25092"/>
    <cellStyle name="Total 2 2 2 2 4 15" xfId="26535"/>
    <cellStyle name="Total 2 2 2 2 4 16" xfId="28044"/>
    <cellStyle name="Total 2 2 2 2 4 17" xfId="29549"/>
    <cellStyle name="Total 2 2 2 2 4 18" xfId="30985"/>
    <cellStyle name="Total 2 2 2 2 4 19" xfId="32491"/>
    <cellStyle name="Total 2 2 2 2 4 2" xfId="5272"/>
    <cellStyle name="Total 2 2 2 2 4 20" xfId="33943"/>
    <cellStyle name="Total 2 2 2 2 4 21" xfId="35385"/>
    <cellStyle name="Total 2 2 2 2 4 22" xfId="36816"/>
    <cellStyle name="Total 2 2 2 2 4 23" xfId="38245"/>
    <cellStyle name="Total 2 2 2 2 4 24" xfId="39669"/>
    <cellStyle name="Total 2 2 2 2 4 25" xfId="41155"/>
    <cellStyle name="Total 2 2 2 2 4 26" xfId="42595"/>
    <cellStyle name="Total 2 2 2 2 4 27" xfId="44018"/>
    <cellStyle name="Total 2 2 2 2 4 28" xfId="45431"/>
    <cellStyle name="Total 2 2 2 2 4 29" xfId="46835"/>
    <cellStyle name="Total 2 2 2 2 4 3" xfId="8757"/>
    <cellStyle name="Total 2 2 2 2 4 30" xfId="48243"/>
    <cellStyle name="Total 2 2 2 2 4 31" xfId="49679"/>
    <cellStyle name="Total 2 2 2 2 4 32" xfId="51112"/>
    <cellStyle name="Total 2 2 2 2 4 33" xfId="52500"/>
    <cellStyle name="Total 2 2 2 2 4 34" xfId="53884"/>
    <cellStyle name="Total 2 2 2 2 4 35" xfId="55292"/>
    <cellStyle name="Total 2 2 2 2 4 36" xfId="56666"/>
    <cellStyle name="Total 2 2 2 2 4 37" xfId="58061"/>
    <cellStyle name="Total 2 2 2 2 4 4" xfId="10213"/>
    <cellStyle name="Total 2 2 2 2 4 5" xfId="11703"/>
    <cellStyle name="Total 2 2 2 2 4 6" xfId="13153"/>
    <cellStyle name="Total 2 2 2 2 4 7" xfId="14685"/>
    <cellStyle name="Total 2 2 2 2 4 8" xfId="16144"/>
    <cellStyle name="Total 2 2 2 2 4 9" xfId="17599"/>
    <cellStyle name="Total 2 2 2 2 5" xfId="3875"/>
    <cellStyle name="Total 2 2 2 2 5 10" xfId="19204"/>
    <cellStyle name="Total 2 2 2 2 5 11" xfId="20734"/>
    <cellStyle name="Total 2 2 2 2 5 12" xfId="22170"/>
    <cellStyle name="Total 2 2 2 2 5 13" xfId="23696"/>
    <cellStyle name="Total 2 2 2 2 5 14" xfId="25172"/>
    <cellStyle name="Total 2 2 2 2 5 15" xfId="26615"/>
    <cellStyle name="Total 2 2 2 2 5 16" xfId="28125"/>
    <cellStyle name="Total 2 2 2 2 5 17" xfId="29630"/>
    <cellStyle name="Total 2 2 2 2 5 18" xfId="31066"/>
    <cellStyle name="Total 2 2 2 2 5 19" xfId="32572"/>
    <cellStyle name="Total 2 2 2 2 5 2" xfId="5351"/>
    <cellStyle name="Total 2 2 2 2 5 20" xfId="34024"/>
    <cellStyle name="Total 2 2 2 2 5 21" xfId="35466"/>
    <cellStyle name="Total 2 2 2 2 5 22" xfId="36895"/>
    <cellStyle name="Total 2 2 2 2 5 23" xfId="38325"/>
    <cellStyle name="Total 2 2 2 2 5 24" xfId="39750"/>
    <cellStyle name="Total 2 2 2 2 5 25" xfId="41235"/>
    <cellStyle name="Total 2 2 2 2 5 26" xfId="42675"/>
    <cellStyle name="Total 2 2 2 2 5 27" xfId="44098"/>
    <cellStyle name="Total 2 2 2 2 5 28" xfId="45511"/>
    <cellStyle name="Total 2 2 2 2 5 29" xfId="46914"/>
    <cellStyle name="Total 2 2 2 2 5 3" xfId="8838"/>
    <cellStyle name="Total 2 2 2 2 5 30" xfId="48324"/>
    <cellStyle name="Total 2 2 2 2 5 31" xfId="49758"/>
    <cellStyle name="Total 2 2 2 2 5 32" xfId="51191"/>
    <cellStyle name="Total 2 2 2 2 5 33" xfId="52579"/>
    <cellStyle name="Total 2 2 2 2 5 34" xfId="53963"/>
    <cellStyle name="Total 2 2 2 2 5 35" xfId="55371"/>
    <cellStyle name="Total 2 2 2 2 5 36" xfId="56745"/>
    <cellStyle name="Total 2 2 2 2 5 37" xfId="58140"/>
    <cellStyle name="Total 2 2 2 2 5 4" xfId="10293"/>
    <cellStyle name="Total 2 2 2 2 5 5" xfId="11784"/>
    <cellStyle name="Total 2 2 2 2 5 6" xfId="13234"/>
    <cellStyle name="Total 2 2 2 2 5 7" xfId="14766"/>
    <cellStyle name="Total 2 2 2 2 5 8" xfId="16225"/>
    <cellStyle name="Total 2 2 2 2 5 9" xfId="17680"/>
    <cellStyle name="Total 2 2 2 2 6" xfId="3953"/>
    <cellStyle name="Total 2 2 2 2 6 10" xfId="19281"/>
    <cellStyle name="Total 2 2 2 2 6 11" xfId="20811"/>
    <cellStyle name="Total 2 2 2 2 6 12" xfId="22247"/>
    <cellStyle name="Total 2 2 2 2 6 13" xfId="23773"/>
    <cellStyle name="Total 2 2 2 2 6 14" xfId="25250"/>
    <cellStyle name="Total 2 2 2 2 6 15" xfId="26692"/>
    <cellStyle name="Total 2 2 2 2 6 16" xfId="28202"/>
    <cellStyle name="Total 2 2 2 2 6 17" xfId="29707"/>
    <cellStyle name="Total 2 2 2 2 6 18" xfId="31144"/>
    <cellStyle name="Total 2 2 2 2 6 19" xfId="32650"/>
    <cellStyle name="Total 2 2 2 2 6 2" xfId="5427"/>
    <cellStyle name="Total 2 2 2 2 6 20" xfId="34102"/>
    <cellStyle name="Total 2 2 2 2 6 21" xfId="35543"/>
    <cellStyle name="Total 2 2 2 2 6 22" xfId="36972"/>
    <cellStyle name="Total 2 2 2 2 6 23" xfId="38403"/>
    <cellStyle name="Total 2 2 2 2 6 24" xfId="39828"/>
    <cellStyle name="Total 2 2 2 2 6 25" xfId="41311"/>
    <cellStyle name="Total 2 2 2 2 6 26" xfId="42752"/>
    <cellStyle name="Total 2 2 2 2 6 27" xfId="44175"/>
    <cellStyle name="Total 2 2 2 2 6 28" xfId="45587"/>
    <cellStyle name="Total 2 2 2 2 6 29" xfId="46992"/>
    <cellStyle name="Total 2 2 2 2 6 3" xfId="8916"/>
    <cellStyle name="Total 2 2 2 2 6 30" xfId="48400"/>
    <cellStyle name="Total 2 2 2 2 6 31" xfId="49834"/>
    <cellStyle name="Total 2 2 2 2 6 32" xfId="51268"/>
    <cellStyle name="Total 2 2 2 2 6 33" xfId="52655"/>
    <cellStyle name="Total 2 2 2 2 6 34" xfId="54039"/>
    <cellStyle name="Total 2 2 2 2 6 35" xfId="55447"/>
    <cellStyle name="Total 2 2 2 2 6 36" xfId="56821"/>
    <cellStyle name="Total 2 2 2 2 6 37" xfId="58216"/>
    <cellStyle name="Total 2 2 2 2 6 4" xfId="10369"/>
    <cellStyle name="Total 2 2 2 2 6 5" xfId="11862"/>
    <cellStyle name="Total 2 2 2 2 6 6" xfId="13310"/>
    <cellStyle name="Total 2 2 2 2 6 7" xfId="14844"/>
    <cellStyle name="Total 2 2 2 2 6 8" xfId="16302"/>
    <cellStyle name="Total 2 2 2 2 6 9" xfId="17756"/>
    <cellStyle name="Total 2 2 2 2 7" xfId="4036"/>
    <cellStyle name="Total 2 2 2 2 7 10" xfId="19364"/>
    <cellStyle name="Total 2 2 2 2 7 11" xfId="20894"/>
    <cellStyle name="Total 2 2 2 2 7 12" xfId="22330"/>
    <cellStyle name="Total 2 2 2 2 7 13" xfId="23856"/>
    <cellStyle name="Total 2 2 2 2 7 14" xfId="25333"/>
    <cellStyle name="Total 2 2 2 2 7 15" xfId="26775"/>
    <cellStyle name="Total 2 2 2 2 7 16" xfId="28285"/>
    <cellStyle name="Total 2 2 2 2 7 17" xfId="29790"/>
    <cellStyle name="Total 2 2 2 2 7 18" xfId="31227"/>
    <cellStyle name="Total 2 2 2 2 7 19" xfId="32733"/>
    <cellStyle name="Total 2 2 2 2 7 2" xfId="5510"/>
    <cellStyle name="Total 2 2 2 2 7 20" xfId="34185"/>
    <cellStyle name="Total 2 2 2 2 7 21" xfId="35626"/>
    <cellStyle name="Total 2 2 2 2 7 22" xfId="37055"/>
    <cellStyle name="Total 2 2 2 2 7 23" xfId="38486"/>
    <cellStyle name="Total 2 2 2 2 7 24" xfId="39911"/>
    <cellStyle name="Total 2 2 2 2 7 25" xfId="41394"/>
    <cellStyle name="Total 2 2 2 2 7 26" xfId="42835"/>
    <cellStyle name="Total 2 2 2 2 7 27" xfId="44258"/>
    <cellStyle name="Total 2 2 2 2 7 28" xfId="45670"/>
    <cellStyle name="Total 2 2 2 2 7 29" xfId="47075"/>
    <cellStyle name="Total 2 2 2 2 7 3" xfId="8999"/>
    <cellStyle name="Total 2 2 2 2 7 30" xfId="48483"/>
    <cellStyle name="Total 2 2 2 2 7 31" xfId="49917"/>
    <cellStyle name="Total 2 2 2 2 7 32" xfId="51351"/>
    <cellStyle name="Total 2 2 2 2 7 33" xfId="52738"/>
    <cellStyle name="Total 2 2 2 2 7 34" xfId="54122"/>
    <cellStyle name="Total 2 2 2 2 7 35" xfId="55530"/>
    <cellStyle name="Total 2 2 2 2 7 36" xfId="56904"/>
    <cellStyle name="Total 2 2 2 2 7 37" xfId="58299"/>
    <cellStyle name="Total 2 2 2 2 7 4" xfId="10452"/>
    <cellStyle name="Total 2 2 2 2 7 5" xfId="11945"/>
    <cellStyle name="Total 2 2 2 2 7 6" xfId="13393"/>
    <cellStyle name="Total 2 2 2 2 7 7" xfId="14927"/>
    <cellStyle name="Total 2 2 2 2 7 8" xfId="16385"/>
    <cellStyle name="Total 2 2 2 2 7 9" xfId="17839"/>
    <cellStyle name="Total 2 2 2 2 8" xfId="4122"/>
    <cellStyle name="Total 2 2 2 2 8 10" xfId="19450"/>
    <cellStyle name="Total 2 2 2 2 8 11" xfId="20980"/>
    <cellStyle name="Total 2 2 2 2 8 12" xfId="22416"/>
    <cellStyle name="Total 2 2 2 2 8 13" xfId="23942"/>
    <cellStyle name="Total 2 2 2 2 8 14" xfId="25419"/>
    <cellStyle name="Total 2 2 2 2 8 15" xfId="26861"/>
    <cellStyle name="Total 2 2 2 2 8 16" xfId="28371"/>
    <cellStyle name="Total 2 2 2 2 8 17" xfId="29876"/>
    <cellStyle name="Total 2 2 2 2 8 18" xfId="31313"/>
    <cellStyle name="Total 2 2 2 2 8 19" xfId="32819"/>
    <cellStyle name="Total 2 2 2 2 8 2" xfId="5596"/>
    <cellStyle name="Total 2 2 2 2 8 20" xfId="34271"/>
    <cellStyle name="Total 2 2 2 2 8 21" xfId="35712"/>
    <cellStyle name="Total 2 2 2 2 8 22" xfId="37141"/>
    <cellStyle name="Total 2 2 2 2 8 23" xfId="38572"/>
    <cellStyle name="Total 2 2 2 2 8 24" xfId="39997"/>
    <cellStyle name="Total 2 2 2 2 8 25" xfId="41480"/>
    <cellStyle name="Total 2 2 2 2 8 26" xfId="42921"/>
    <cellStyle name="Total 2 2 2 2 8 27" xfId="44344"/>
    <cellStyle name="Total 2 2 2 2 8 28" xfId="45756"/>
    <cellStyle name="Total 2 2 2 2 8 29" xfId="47161"/>
    <cellStyle name="Total 2 2 2 2 8 3" xfId="9085"/>
    <cellStyle name="Total 2 2 2 2 8 30" xfId="48569"/>
    <cellStyle name="Total 2 2 2 2 8 31" xfId="50003"/>
    <cellStyle name="Total 2 2 2 2 8 32" xfId="51437"/>
    <cellStyle name="Total 2 2 2 2 8 33" xfId="52824"/>
    <cellStyle name="Total 2 2 2 2 8 34" xfId="54208"/>
    <cellStyle name="Total 2 2 2 2 8 35" xfId="55616"/>
    <cellStyle name="Total 2 2 2 2 8 36" xfId="56990"/>
    <cellStyle name="Total 2 2 2 2 8 37" xfId="58385"/>
    <cellStyle name="Total 2 2 2 2 8 4" xfId="10538"/>
    <cellStyle name="Total 2 2 2 2 8 5" xfId="12031"/>
    <cellStyle name="Total 2 2 2 2 8 6" xfId="13479"/>
    <cellStyle name="Total 2 2 2 2 8 7" xfId="15013"/>
    <cellStyle name="Total 2 2 2 2 8 8" xfId="16471"/>
    <cellStyle name="Total 2 2 2 2 8 9" xfId="17925"/>
    <cellStyle name="Total 2 2 2 2 9" xfId="4187"/>
    <cellStyle name="Total 2 2 2 2 9 10" xfId="19515"/>
    <cellStyle name="Total 2 2 2 2 9 11" xfId="21045"/>
    <cellStyle name="Total 2 2 2 2 9 12" xfId="22481"/>
    <cellStyle name="Total 2 2 2 2 9 13" xfId="24007"/>
    <cellStyle name="Total 2 2 2 2 9 14" xfId="25484"/>
    <cellStyle name="Total 2 2 2 2 9 15" xfId="26926"/>
    <cellStyle name="Total 2 2 2 2 9 16" xfId="28436"/>
    <cellStyle name="Total 2 2 2 2 9 17" xfId="29941"/>
    <cellStyle name="Total 2 2 2 2 9 18" xfId="31378"/>
    <cellStyle name="Total 2 2 2 2 9 19" xfId="32884"/>
    <cellStyle name="Total 2 2 2 2 9 2" xfId="5661"/>
    <cellStyle name="Total 2 2 2 2 9 20" xfId="34336"/>
    <cellStyle name="Total 2 2 2 2 9 21" xfId="35777"/>
    <cellStyle name="Total 2 2 2 2 9 22" xfId="37206"/>
    <cellStyle name="Total 2 2 2 2 9 23" xfId="38637"/>
    <cellStyle name="Total 2 2 2 2 9 24" xfId="40062"/>
    <cellStyle name="Total 2 2 2 2 9 25" xfId="41545"/>
    <cellStyle name="Total 2 2 2 2 9 26" xfId="42986"/>
    <cellStyle name="Total 2 2 2 2 9 27" xfId="44409"/>
    <cellStyle name="Total 2 2 2 2 9 28" xfId="45821"/>
    <cellStyle name="Total 2 2 2 2 9 29" xfId="47226"/>
    <cellStyle name="Total 2 2 2 2 9 3" xfId="9150"/>
    <cellStyle name="Total 2 2 2 2 9 30" xfId="48634"/>
    <cellStyle name="Total 2 2 2 2 9 31" xfId="50068"/>
    <cellStyle name="Total 2 2 2 2 9 32" xfId="51502"/>
    <cellStyle name="Total 2 2 2 2 9 33" xfId="52889"/>
    <cellStyle name="Total 2 2 2 2 9 34" xfId="54273"/>
    <cellStyle name="Total 2 2 2 2 9 35" xfId="55681"/>
    <cellStyle name="Total 2 2 2 2 9 36" xfId="57055"/>
    <cellStyle name="Total 2 2 2 2 9 37" xfId="58450"/>
    <cellStyle name="Total 2 2 2 2 9 4" xfId="10603"/>
    <cellStyle name="Total 2 2 2 2 9 5" xfId="12096"/>
    <cellStyle name="Total 2 2 2 2 9 6" xfId="13544"/>
    <cellStyle name="Total 2 2 2 2 9 7" xfId="15078"/>
    <cellStyle name="Total 2 2 2 2 9 8" xfId="16536"/>
    <cellStyle name="Total 2 2 2 2 9 9" xfId="17990"/>
    <cellStyle name="Total 2 2 2 3" xfId="58617"/>
    <cellStyle name="Total 2 2 20" xfId="32940"/>
    <cellStyle name="Total 2 2 21" xfId="25554"/>
    <cellStyle name="Total 2 2 22" xfId="8634"/>
    <cellStyle name="Total 2 2 23" xfId="31542"/>
    <cellStyle name="Total 2 2 24" xfId="40207"/>
    <cellStyle name="Total 2 2 25" xfId="43060"/>
    <cellStyle name="Total 2 2 26" xfId="28513"/>
    <cellStyle name="Total 2 2 27" xfId="22654"/>
    <cellStyle name="Total 2 2 28" xfId="48899"/>
    <cellStyle name="Total 2 2 29" xfId="48722"/>
    <cellStyle name="Total 2 2 3" xfId="2342"/>
    <cellStyle name="Total 2 2 3 10" xfId="2792"/>
    <cellStyle name="Total 2 2 3 11" xfId="4324"/>
    <cellStyle name="Total 2 2 3 12" xfId="7598"/>
    <cellStyle name="Total 2 2 3 13" xfId="6918"/>
    <cellStyle name="Total 2 2 3 14" xfId="18083"/>
    <cellStyle name="Total 2 2 3 15" xfId="17124"/>
    <cellStyle name="Total 2 2 3 16" xfId="22588"/>
    <cellStyle name="Total 2 2 3 17" xfId="27019"/>
    <cellStyle name="Total 2 2 3 18" xfId="25542"/>
    <cellStyle name="Total 2 2 3 19" xfId="15294"/>
    <cellStyle name="Total 2 2 3 2" xfId="3646"/>
    <cellStyle name="Total 2 2 3 2 10" xfId="18976"/>
    <cellStyle name="Total 2 2 3 2 11" xfId="20505"/>
    <cellStyle name="Total 2 2 3 2 12" xfId="21942"/>
    <cellStyle name="Total 2 2 3 2 13" xfId="23468"/>
    <cellStyle name="Total 2 2 3 2 14" xfId="24944"/>
    <cellStyle name="Total 2 2 3 2 15" xfId="26388"/>
    <cellStyle name="Total 2 2 3 2 16" xfId="27896"/>
    <cellStyle name="Total 2 2 3 2 17" xfId="29402"/>
    <cellStyle name="Total 2 2 3 2 18" xfId="30837"/>
    <cellStyle name="Total 2 2 3 2 19" xfId="32344"/>
    <cellStyle name="Total 2 2 3 2 2" xfId="5124"/>
    <cellStyle name="Total 2 2 3 2 20" xfId="33796"/>
    <cellStyle name="Total 2 2 3 2 21" xfId="35238"/>
    <cellStyle name="Total 2 2 3 2 22" xfId="36668"/>
    <cellStyle name="Total 2 2 3 2 23" xfId="38098"/>
    <cellStyle name="Total 2 2 3 2 24" xfId="39521"/>
    <cellStyle name="Total 2 2 3 2 25" xfId="41010"/>
    <cellStyle name="Total 2 2 3 2 26" xfId="42448"/>
    <cellStyle name="Total 2 2 3 2 27" xfId="43872"/>
    <cellStyle name="Total 2 2 3 2 28" xfId="45284"/>
    <cellStyle name="Total 2 2 3 2 29" xfId="46690"/>
    <cellStyle name="Total 2 2 3 2 3" xfId="8610"/>
    <cellStyle name="Total 2 2 3 2 30" xfId="48095"/>
    <cellStyle name="Total 2 2 3 2 31" xfId="49533"/>
    <cellStyle name="Total 2 2 3 2 32" xfId="50965"/>
    <cellStyle name="Total 2 2 3 2 33" xfId="52355"/>
    <cellStyle name="Total 2 2 3 2 34" xfId="53737"/>
    <cellStyle name="Total 2 2 3 2 35" xfId="55147"/>
    <cellStyle name="Total 2 2 3 2 36" xfId="56519"/>
    <cellStyle name="Total 2 2 3 2 37" xfId="57916"/>
    <cellStyle name="Total 2 2 3 2 38" xfId="60153"/>
    <cellStyle name="Total 2 2 3 2 4" xfId="10065"/>
    <cellStyle name="Total 2 2 3 2 5" xfId="11555"/>
    <cellStyle name="Total 2 2 3 2 6" xfId="13006"/>
    <cellStyle name="Total 2 2 3 2 7" xfId="14538"/>
    <cellStyle name="Total 2 2 3 2 8" xfId="15996"/>
    <cellStyle name="Total 2 2 3 2 9" xfId="17451"/>
    <cellStyle name="Total 2 2 3 20" xfId="27051"/>
    <cellStyle name="Total 2 2 3 21" xfId="48710"/>
    <cellStyle name="Total 2 2 3 22" xfId="31432"/>
    <cellStyle name="Total 2 2 3 23" xfId="28587"/>
    <cellStyle name="Total 2 2 3 24" xfId="58716"/>
    <cellStyle name="Total 2 2 3 3" xfId="3746"/>
    <cellStyle name="Total 2 2 3 3 10" xfId="19076"/>
    <cellStyle name="Total 2 2 3 3 11" xfId="20605"/>
    <cellStyle name="Total 2 2 3 3 12" xfId="22042"/>
    <cellStyle name="Total 2 2 3 3 13" xfId="23568"/>
    <cellStyle name="Total 2 2 3 3 14" xfId="25044"/>
    <cellStyle name="Total 2 2 3 3 15" xfId="26487"/>
    <cellStyle name="Total 2 2 3 3 16" xfId="27996"/>
    <cellStyle name="Total 2 2 3 3 17" xfId="29501"/>
    <cellStyle name="Total 2 2 3 3 18" xfId="30937"/>
    <cellStyle name="Total 2 2 3 3 19" xfId="32443"/>
    <cellStyle name="Total 2 2 3 3 2" xfId="5224"/>
    <cellStyle name="Total 2 2 3 3 20" xfId="33895"/>
    <cellStyle name="Total 2 2 3 3 21" xfId="35338"/>
    <cellStyle name="Total 2 2 3 3 22" xfId="36768"/>
    <cellStyle name="Total 2 2 3 3 23" xfId="38198"/>
    <cellStyle name="Total 2 2 3 3 24" xfId="39621"/>
    <cellStyle name="Total 2 2 3 3 25" xfId="41108"/>
    <cellStyle name="Total 2 2 3 3 26" xfId="42547"/>
    <cellStyle name="Total 2 2 3 3 27" xfId="43971"/>
    <cellStyle name="Total 2 2 3 3 28" xfId="45383"/>
    <cellStyle name="Total 2 2 3 3 29" xfId="46788"/>
    <cellStyle name="Total 2 2 3 3 3" xfId="8710"/>
    <cellStyle name="Total 2 2 3 3 30" xfId="48195"/>
    <cellStyle name="Total 2 2 3 3 31" xfId="49631"/>
    <cellStyle name="Total 2 2 3 3 32" xfId="51064"/>
    <cellStyle name="Total 2 2 3 3 33" xfId="52453"/>
    <cellStyle name="Total 2 2 3 3 34" xfId="53836"/>
    <cellStyle name="Total 2 2 3 3 35" xfId="55245"/>
    <cellStyle name="Total 2 2 3 3 36" xfId="56618"/>
    <cellStyle name="Total 2 2 3 3 37" xfId="58014"/>
    <cellStyle name="Total 2 2 3 3 4" xfId="10165"/>
    <cellStyle name="Total 2 2 3 3 5" xfId="11655"/>
    <cellStyle name="Total 2 2 3 3 6" xfId="13105"/>
    <cellStyle name="Total 2 2 3 3 7" xfId="14638"/>
    <cellStyle name="Total 2 2 3 3 8" xfId="16096"/>
    <cellStyle name="Total 2 2 3 3 9" xfId="17551"/>
    <cellStyle name="Total 2 2 3 4" xfId="3838"/>
    <cellStyle name="Total 2 2 3 4 10" xfId="19168"/>
    <cellStyle name="Total 2 2 3 4 11" xfId="20697"/>
    <cellStyle name="Total 2 2 3 4 12" xfId="22134"/>
    <cellStyle name="Total 2 2 3 4 13" xfId="23660"/>
    <cellStyle name="Total 2 2 3 4 14" xfId="25136"/>
    <cellStyle name="Total 2 2 3 4 15" xfId="26579"/>
    <cellStyle name="Total 2 2 3 4 16" xfId="28088"/>
    <cellStyle name="Total 2 2 3 4 17" xfId="29593"/>
    <cellStyle name="Total 2 2 3 4 18" xfId="31029"/>
    <cellStyle name="Total 2 2 3 4 19" xfId="32535"/>
    <cellStyle name="Total 2 2 3 4 2" xfId="5316"/>
    <cellStyle name="Total 2 2 3 4 20" xfId="33987"/>
    <cellStyle name="Total 2 2 3 4 21" xfId="35429"/>
    <cellStyle name="Total 2 2 3 4 22" xfId="36860"/>
    <cellStyle name="Total 2 2 3 4 23" xfId="38289"/>
    <cellStyle name="Total 2 2 3 4 24" xfId="39713"/>
    <cellStyle name="Total 2 2 3 4 25" xfId="41199"/>
    <cellStyle name="Total 2 2 3 4 26" xfId="42639"/>
    <cellStyle name="Total 2 2 3 4 27" xfId="44062"/>
    <cellStyle name="Total 2 2 3 4 28" xfId="45475"/>
    <cellStyle name="Total 2 2 3 4 29" xfId="46879"/>
    <cellStyle name="Total 2 2 3 4 3" xfId="8801"/>
    <cellStyle name="Total 2 2 3 4 30" xfId="48287"/>
    <cellStyle name="Total 2 2 3 4 31" xfId="49723"/>
    <cellStyle name="Total 2 2 3 4 32" xfId="51156"/>
    <cellStyle name="Total 2 2 3 4 33" xfId="52544"/>
    <cellStyle name="Total 2 2 3 4 34" xfId="53928"/>
    <cellStyle name="Total 2 2 3 4 35" xfId="55336"/>
    <cellStyle name="Total 2 2 3 4 36" xfId="56710"/>
    <cellStyle name="Total 2 2 3 4 37" xfId="58105"/>
    <cellStyle name="Total 2 2 3 4 4" xfId="10257"/>
    <cellStyle name="Total 2 2 3 4 5" xfId="11747"/>
    <cellStyle name="Total 2 2 3 4 6" xfId="13197"/>
    <cellStyle name="Total 2 2 3 4 7" xfId="14729"/>
    <cellStyle name="Total 2 2 3 4 8" xfId="16188"/>
    <cellStyle name="Total 2 2 3 4 9" xfId="17643"/>
    <cellStyle name="Total 2 2 3 5" xfId="3918"/>
    <cellStyle name="Total 2 2 3 5 10" xfId="19247"/>
    <cellStyle name="Total 2 2 3 5 11" xfId="20776"/>
    <cellStyle name="Total 2 2 3 5 12" xfId="22212"/>
    <cellStyle name="Total 2 2 3 5 13" xfId="23738"/>
    <cellStyle name="Total 2 2 3 5 14" xfId="25215"/>
    <cellStyle name="Total 2 2 3 5 15" xfId="26657"/>
    <cellStyle name="Total 2 2 3 5 16" xfId="28168"/>
    <cellStyle name="Total 2 2 3 5 17" xfId="29672"/>
    <cellStyle name="Total 2 2 3 5 18" xfId="31109"/>
    <cellStyle name="Total 2 2 3 5 19" xfId="32615"/>
    <cellStyle name="Total 2 2 3 5 2" xfId="5393"/>
    <cellStyle name="Total 2 2 3 5 20" xfId="34067"/>
    <cellStyle name="Total 2 2 3 5 21" xfId="35509"/>
    <cellStyle name="Total 2 2 3 5 22" xfId="36938"/>
    <cellStyle name="Total 2 2 3 5 23" xfId="38368"/>
    <cellStyle name="Total 2 2 3 5 24" xfId="39793"/>
    <cellStyle name="Total 2 2 3 5 25" xfId="41277"/>
    <cellStyle name="Total 2 2 3 5 26" xfId="42718"/>
    <cellStyle name="Total 2 2 3 5 27" xfId="44140"/>
    <cellStyle name="Total 2 2 3 5 28" xfId="45553"/>
    <cellStyle name="Total 2 2 3 5 29" xfId="46957"/>
    <cellStyle name="Total 2 2 3 5 3" xfId="8881"/>
    <cellStyle name="Total 2 2 3 5 30" xfId="48366"/>
    <cellStyle name="Total 2 2 3 5 31" xfId="49800"/>
    <cellStyle name="Total 2 2 3 5 32" xfId="51234"/>
    <cellStyle name="Total 2 2 3 5 33" xfId="52621"/>
    <cellStyle name="Total 2 2 3 5 34" xfId="54005"/>
    <cellStyle name="Total 2 2 3 5 35" xfId="55413"/>
    <cellStyle name="Total 2 2 3 5 36" xfId="56787"/>
    <cellStyle name="Total 2 2 3 5 37" xfId="58182"/>
    <cellStyle name="Total 2 2 3 5 4" xfId="10335"/>
    <cellStyle name="Total 2 2 3 5 5" xfId="11827"/>
    <cellStyle name="Total 2 2 3 5 6" xfId="13276"/>
    <cellStyle name="Total 2 2 3 5 7" xfId="14809"/>
    <cellStyle name="Total 2 2 3 5 8" xfId="16267"/>
    <cellStyle name="Total 2 2 3 5 9" xfId="17722"/>
    <cellStyle name="Total 2 2 3 6" xfId="3995"/>
    <cellStyle name="Total 2 2 3 6 10" xfId="19323"/>
    <cellStyle name="Total 2 2 3 6 11" xfId="20853"/>
    <cellStyle name="Total 2 2 3 6 12" xfId="22289"/>
    <cellStyle name="Total 2 2 3 6 13" xfId="23815"/>
    <cellStyle name="Total 2 2 3 6 14" xfId="25292"/>
    <cellStyle name="Total 2 2 3 6 15" xfId="26734"/>
    <cellStyle name="Total 2 2 3 6 16" xfId="28244"/>
    <cellStyle name="Total 2 2 3 6 17" xfId="29749"/>
    <cellStyle name="Total 2 2 3 6 18" xfId="31186"/>
    <cellStyle name="Total 2 2 3 6 19" xfId="32692"/>
    <cellStyle name="Total 2 2 3 6 2" xfId="5469"/>
    <cellStyle name="Total 2 2 3 6 20" xfId="34144"/>
    <cellStyle name="Total 2 2 3 6 21" xfId="35585"/>
    <cellStyle name="Total 2 2 3 6 22" xfId="37014"/>
    <cellStyle name="Total 2 2 3 6 23" xfId="38445"/>
    <cellStyle name="Total 2 2 3 6 24" xfId="39870"/>
    <cellStyle name="Total 2 2 3 6 25" xfId="41353"/>
    <cellStyle name="Total 2 2 3 6 26" xfId="42794"/>
    <cellStyle name="Total 2 2 3 6 27" xfId="44217"/>
    <cellStyle name="Total 2 2 3 6 28" xfId="45629"/>
    <cellStyle name="Total 2 2 3 6 29" xfId="47034"/>
    <cellStyle name="Total 2 2 3 6 3" xfId="8958"/>
    <cellStyle name="Total 2 2 3 6 30" xfId="48442"/>
    <cellStyle name="Total 2 2 3 6 31" xfId="49876"/>
    <cellStyle name="Total 2 2 3 6 32" xfId="51310"/>
    <cellStyle name="Total 2 2 3 6 33" xfId="52697"/>
    <cellStyle name="Total 2 2 3 6 34" xfId="54081"/>
    <cellStyle name="Total 2 2 3 6 35" xfId="55489"/>
    <cellStyle name="Total 2 2 3 6 36" xfId="56863"/>
    <cellStyle name="Total 2 2 3 6 37" xfId="58258"/>
    <cellStyle name="Total 2 2 3 6 4" xfId="10411"/>
    <cellStyle name="Total 2 2 3 6 5" xfId="11904"/>
    <cellStyle name="Total 2 2 3 6 6" xfId="13352"/>
    <cellStyle name="Total 2 2 3 6 7" xfId="14886"/>
    <cellStyle name="Total 2 2 3 6 8" xfId="16344"/>
    <cellStyle name="Total 2 2 3 6 9" xfId="17798"/>
    <cellStyle name="Total 2 2 3 7" xfId="4081"/>
    <cellStyle name="Total 2 2 3 7 10" xfId="19409"/>
    <cellStyle name="Total 2 2 3 7 11" xfId="20939"/>
    <cellStyle name="Total 2 2 3 7 12" xfId="22375"/>
    <cellStyle name="Total 2 2 3 7 13" xfId="23901"/>
    <cellStyle name="Total 2 2 3 7 14" xfId="25378"/>
    <cellStyle name="Total 2 2 3 7 15" xfId="26820"/>
    <cellStyle name="Total 2 2 3 7 16" xfId="28330"/>
    <cellStyle name="Total 2 2 3 7 17" xfId="29835"/>
    <cellStyle name="Total 2 2 3 7 18" xfId="31272"/>
    <cellStyle name="Total 2 2 3 7 19" xfId="32778"/>
    <cellStyle name="Total 2 2 3 7 2" xfId="5555"/>
    <cellStyle name="Total 2 2 3 7 20" xfId="34230"/>
    <cellStyle name="Total 2 2 3 7 21" xfId="35671"/>
    <cellStyle name="Total 2 2 3 7 22" xfId="37100"/>
    <cellStyle name="Total 2 2 3 7 23" xfId="38531"/>
    <cellStyle name="Total 2 2 3 7 24" xfId="39956"/>
    <cellStyle name="Total 2 2 3 7 25" xfId="41439"/>
    <cellStyle name="Total 2 2 3 7 26" xfId="42880"/>
    <cellStyle name="Total 2 2 3 7 27" xfId="44303"/>
    <cellStyle name="Total 2 2 3 7 28" xfId="45715"/>
    <cellStyle name="Total 2 2 3 7 29" xfId="47120"/>
    <cellStyle name="Total 2 2 3 7 3" xfId="9044"/>
    <cellStyle name="Total 2 2 3 7 30" xfId="48528"/>
    <cellStyle name="Total 2 2 3 7 31" xfId="49962"/>
    <cellStyle name="Total 2 2 3 7 32" xfId="51396"/>
    <cellStyle name="Total 2 2 3 7 33" xfId="52783"/>
    <cellStyle name="Total 2 2 3 7 34" xfId="54167"/>
    <cellStyle name="Total 2 2 3 7 35" xfId="55575"/>
    <cellStyle name="Total 2 2 3 7 36" xfId="56949"/>
    <cellStyle name="Total 2 2 3 7 37" xfId="58344"/>
    <cellStyle name="Total 2 2 3 7 4" xfId="10497"/>
    <cellStyle name="Total 2 2 3 7 5" xfId="11990"/>
    <cellStyle name="Total 2 2 3 7 6" xfId="13438"/>
    <cellStyle name="Total 2 2 3 7 7" xfId="14972"/>
    <cellStyle name="Total 2 2 3 7 8" xfId="16430"/>
    <cellStyle name="Total 2 2 3 7 9" xfId="17884"/>
    <cellStyle name="Total 2 2 3 8" xfId="4161"/>
    <cellStyle name="Total 2 2 3 8 10" xfId="19489"/>
    <cellStyle name="Total 2 2 3 8 11" xfId="21019"/>
    <cellStyle name="Total 2 2 3 8 12" xfId="22455"/>
    <cellStyle name="Total 2 2 3 8 13" xfId="23981"/>
    <cellStyle name="Total 2 2 3 8 14" xfId="25458"/>
    <cellStyle name="Total 2 2 3 8 15" xfId="26900"/>
    <cellStyle name="Total 2 2 3 8 16" xfId="28410"/>
    <cellStyle name="Total 2 2 3 8 17" xfId="29915"/>
    <cellStyle name="Total 2 2 3 8 18" xfId="31352"/>
    <cellStyle name="Total 2 2 3 8 19" xfId="32858"/>
    <cellStyle name="Total 2 2 3 8 2" xfId="5635"/>
    <cellStyle name="Total 2 2 3 8 20" xfId="34310"/>
    <cellStyle name="Total 2 2 3 8 21" xfId="35751"/>
    <cellStyle name="Total 2 2 3 8 22" xfId="37180"/>
    <cellStyle name="Total 2 2 3 8 23" xfId="38611"/>
    <cellStyle name="Total 2 2 3 8 24" xfId="40036"/>
    <cellStyle name="Total 2 2 3 8 25" xfId="41519"/>
    <cellStyle name="Total 2 2 3 8 26" xfId="42960"/>
    <cellStyle name="Total 2 2 3 8 27" xfId="44383"/>
    <cellStyle name="Total 2 2 3 8 28" xfId="45795"/>
    <cellStyle name="Total 2 2 3 8 29" xfId="47200"/>
    <cellStyle name="Total 2 2 3 8 3" xfId="9124"/>
    <cellStyle name="Total 2 2 3 8 30" xfId="48608"/>
    <cellStyle name="Total 2 2 3 8 31" xfId="50042"/>
    <cellStyle name="Total 2 2 3 8 32" xfId="51476"/>
    <cellStyle name="Total 2 2 3 8 33" xfId="52863"/>
    <cellStyle name="Total 2 2 3 8 34" xfId="54247"/>
    <cellStyle name="Total 2 2 3 8 35" xfId="55655"/>
    <cellStyle name="Total 2 2 3 8 36" xfId="57029"/>
    <cellStyle name="Total 2 2 3 8 37" xfId="58424"/>
    <cellStyle name="Total 2 2 3 8 4" xfId="10577"/>
    <cellStyle name="Total 2 2 3 8 5" xfId="12070"/>
    <cellStyle name="Total 2 2 3 8 6" xfId="13518"/>
    <cellStyle name="Total 2 2 3 8 7" xfId="15052"/>
    <cellStyle name="Total 2 2 3 8 8" xfId="16510"/>
    <cellStyle name="Total 2 2 3 8 9" xfId="17964"/>
    <cellStyle name="Total 2 2 3 9" xfId="4223"/>
    <cellStyle name="Total 2 2 3 9 10" xfId="19551"/>
    <cellStyle name="Total 2 2 3 9 11" xfId="21081"/>
    <cellStyle name="Total 2 2 3 9 12" xfId="22517"/>
    <cellStyle name="Total 2 2 3 9 13" xfId="24043"/>
    <cellStyle name="Total 2 2 3 9 14" xfId="25520"/>
    <cellStyle name="Total 2 2 3 9 15" xfId="26962"/>
    <cellStyle name="Total 2 2 3 9 16" xfId="28472"/>
    <cellStyle name="Total 2 2 3 9 17" xfId="29977"/>
    <cellStyle name="Total 2 2 3 9 18" xfId="31414"/>
    <cellStyle name="Total 2 2 3 9 19" xfId="32920"/>
    <cellStyle name="Total 2 2 3 9 2" xfId="5697"/>
    <cellStyle name="Total 2 2 3 9 20" xfId="34372"/>
    <cellStyle name="Total 2 2 3 9 21" xfId="35813"/>
    <cellStyle name="Total 2 2 3 9 22" xfId="37242"/>
    <cellStyle name="Total 2 2 3 9 23" xfId="38673"/>
    <cellStyle name="Total 2 2 3 9 24" xfId="40098"/>
    <cellStyle name="Total 2 2 3 9 25" xfId="41581"/>
    <cellStyle name="Total 2 2 3 9 26" xfId="43022"/>
    <cellStyle name="Total 2 2 3 9 27" xfId="44445"/>
    <cellStyle name="Total 2 2 3 9 28" xfId="45857"/>
    <cellStyle name="Total 2 2 3 9 29" xfId="47262"/>
    <cellStyle name="Total 2 2 3 9 3" xfId="9186"/>
    <cellStyle name="Total 2 2 3 9 30" xfId="48670"/>
    <cellStyle name="Total 2 2 3 9 31" xfId="50104"/>
    <cellStyle name="Total 2 2 3 9 32" xfId="51538"/>
    <cellStyle name="Total 2 2 3 9 33" xfId="52925"/>
    <cellStyle name="Total 2 2 3 9 34" xfId="54309"/>
    <cellStyle name="Total 2 2 3 9 35" xfId="55717"/>
    <cellStyle name="Total 2 2 3 9 36" xfId="57091"/>
    <cellStyle name="Total 2 2 3 9 37" xfId="58486"/>
    <cellStyle name="Total 2 2 3 9 4" xfId="10639"/>
    <cellStyle name="Total 2 2 3 9 5" xfId="12132"/>
    <cellStyle name="Total 2 2 3 9 6" xfId="13580"/>
    <cellStyle name="Total 2 2 3 9 7" xfId="15114"/>
    <cellStyle name="Total 2 2 3 9 8" xfId="16572"/>
    <cellStyle name="Total 2 2 3 9 9" xfId="18026"/>
    <cellStyle name="Total 2 2 30" xfId="49131"/>
    <cellStyle name="Total 2 2 31" xfId="37266"/>
    <cellStyle name="Total 2 2 32" xfId="58586"/>
    <cellStyle name="Total 2 2 4" xfId="2115"/>
    <cellStyle name="Total 2 2 4 10" xfId="2716"/>
    <cellStyle name="Total 2 2 4 11" xfId="2541"/>
    <cellStyle name="Total 2 2 4 12" xfId="6681"/>
    <cellStyle name="Total 2 2 4 13" xfId="9202"/>
    <cellStyle name="Total 2 2 4 14" xfId="12502"/>
    <cellStyle name="Total 2 2 4 15" xfId="6469"/>
    <cellStyle name="Total 2 2 4 16" xfId="6174"/>
    <cellStyle name="Total 2 2 4 17" xfId="6429"/>
    <cellStyle name="Total 2 2 4 18" xfId="22634"/>
    <cellStyle name="Total 2 2 4 19" xfId="24092"/>
    <cellStyle name="Total 2 2 4 2" xfId="3530"/>
    <cellStyle name="Total 2 2 4 2 10" xfId="18860"/>
    <cellStyle name="Total 2 2 4 2 11" xfId="20389"/>
    <cellStyle name="Total 2 2 4 2 12" xfId="21828"/>
    <cellStyle name="Total 2 2 4 2 13" xfId="23355"/>
    <cellStyle name="Total 2 2 4 2 14" xfId="24829"/>
    <cellStyle name="Total 2 2 4 2 15" xfId="26273"/>
    <cellStyle name="Total 2 2 4 2 16" xfId="27781"/>
    <cellStyle name="Total 2 2 4 2 17" xfId="29288"/>
    <cellStyle name="Total 2 2 4 2 18" xfId="30722"/>
    <cellStyle name="Total 2 2 4 2 19" xfId="32231"/>
    <cellStyle name="Total 2 2 4 2 2" xfId="5013"/>
    <cellStyle name="Total 2 2 4 2 20" xfId="33682"/>
    <cellStyle name="Total 2 2 4 2 21" xfId="35124"/>
    <cellStyle name="Total 2 2 4 2 22" xfId="36554"/>
    <cellStyle name="Total 2 2 4 2 23" xfId="37984"/>
    <cellStyle name="Total 2 2 4 2 24" xfId="39407"/>
    <cellStyle name="Total 2 2 4 2 25" xfId="40898"/>
    <cellStyle name="Total 2 2 4 2 26" xfId="42335"/>
    <cellStyle name="Total 2 2 4 2 27" xfId="43758"/>
    <cellStyle name="Total 2 2 4 2 28" xfId="45170"/>
    <cellStyle name="Total 2 2 4 2 29" xfId="46578"/>
    <cellStyle name="Total 2 2 4 2 3" xfId="8494"/>
    <cellStyle name="Total 2 2 4 2 30" xfId="47984"/>
    <cellStyle name="Total 2 2 4 2 31" xfId="49423"/>
    <cellStyle name="Total 2 2 4 2 32" xfId="50854"/>
    <cellStyle name="Total 2 2 4 2 33" xfId="52244"/>
    <cellStyle name="Total 2 2 4 2 34" xfId="53625"/>
    <cellStyle name="Total 2 2 4 2 35" xfId="55036"/>
    <cellStyle name="Total 2 2 4 2 36" xfId="56408"/>
    <cellStyle name="Total 2 2 4 2 37" xfId="57806"/>
    <cellStyle name="Total 2 2 4 2 38" xfId="59879"/>
    <cellStyle name="Total 2 2 4 2 4" xfId="9951"/>
    <cellStyle name="Total 2 2 4 2 5" xfId="11440"/>
    <cellStyle name="Total 2 2 4 2 6" xfId="12891"/>
    <cellStyle name="Total 2 2 4 2 7" xfId="14424"/>
    <cellStyle name="Total 2 2 4 2 8" xfId="15881"/>
    <cellStyle name="Total 2 2 4 2 9" xfId="17337"/>
    <cellStyle name="Total 2 2 4 20" xfId="43038"/>
    <cellStyle name="Total 2 2 4 21" xfId="32961"/>
    <cellStyle name="Total 2 2 4 22" xfId="41617"/>
    <cellStyle name="Total 2 2 4 23" xfId="24121"/>
    <cellStyle name="Total 2 2 4 24" xfId="58645"/>
    <cellStyle name="Total 2 2 4 3" xfId="2913"/>
    <cellStyle name="Total 2 2 4 3 10" xfId="18249"/>
    <cellStyle name="Total 2 2 4 3 11" xfId="19781"/>
    <cellStyle name="Total 2 2 4 3 12" xfId="21226"/>
    <cellStyle name="Total 2 2 4 3 13" xfId="22742"/>
    <cellStyle name="Total 2 2 4 3 14" xfId="24222"/>
    <cellStyle name="Total 2 2 4 3 15" xfId="25669"/>
    <cellStyle name="Total 2 2 4 3 16" xfId="27176"/>
    <cellStyle name="Total 2 2 4 3 17" xfId="28682"/>
    <cellStyle name="Total 2 2 4 3 18" xfId="30116"/>
    <cellStyle name="Total 2 2 4 3 19" xfId="31624"/>
    <cellStyle name="Total 2 2 4 3 2" xfId="4425"/>
    <cellStyle name="Total 2 2 4 3 20" xfId="33079"/>
    <cellStyle name="Total 2 2 4 3 21" xfId="34518"/>
    <cellStyle name="Total 2 2 4 3 22" xfId="35952"/>
    <cellStyle name="Total 2 2 4 3 23" xfId="37385"/>
    <cellStyle name="Total 2 2 4 3 24" xfId="38802"/>
    <cellStyle name="Total 2 2 4 3 25" xfId="40303"/>
    <cellStyle name="Total 2 2 4 3 26" xfId="41734"/>
    <cellStyle name="Total 2 2 4 3 27" xfId="43158"/>
    <cellStyle name="Total 2 2 4 3 28" xfId="44576"/>
    <cellStyle name="Total 2 2 4 3 29" xfId="45984"/>
    <cellStyle name="Total 2 2 4 3 3" xfId="7880"/>
    <cellStyle name="Total 2 2 4 3 30" xfId="47390"/>
    <cellStyle name="Total 2 2 4 3 31" xfId="48831"/>
    <cellStyle name="Total 2 2 4 3 32" xfId="50263"/>
    <cellStyle name="Total 2 2 4 3 33" xfId="51651"/>
    <cellStyle name="Total 2 2 4 3 34" xfId="53037"/>
    <cellStyle name="Total 2 2 4 3 35" xfId="54446"/>
    <cellStyle name="Total 2 2 4 3 36" xfId="55821"/>
    <cellStyle name="Total 2 2 4 3 37" xfId="57220"/>
    <cellStyle name="Total 2 2 4 3 4" xfId="9339"/>
    <cellStyle name="Total 2 2 4 3 5" xfId="10833"/>
    <cellStyle name="Total 2 2 4 3 6" xfId="12282"/>
    <cellStyle name="Total 2 2 4 3 7" xfId="13816"/>
    <cellStyle name="Total 2 2 4 3 8" xfId="15271"/>
    <cellStyle name="Total 2 2 4 3 9" xfId="16728"/>
    <cellStyle name="Total 2 2 4 4" xfId="3011"/>
    <cellStyle name="Total 2 2 4 4 10" xfId="18343"/>
    <cellStyle name="Total 2 2 4 4 11" xfId="19875"/>
    <cellStyle name="Total 2 2 4 4 12" xfId="21321"/>
    <cellStyle name="Total 2 2 4 4 13" xfId="22839"/>
    <cellStyle name="Total 2 2 4 4 14" xfId="24318"/>
    <cellStyle name="Total 2 2 4 4 15" xfId="25763"/>
    <cellStyle name="Total 2 2 4 4 16" xfId="27268"/>
    <cellStyle name="Total 2 2 4 4 17" xfId="28776"/>
    <cellStyle name="Total 2 2 4 4 18" xfId="30209"/>
    <cellStyle name="Total 2 2 4 4 19" xfId="31720"/>
    <cellStyle name="Total 2 2 4 4 2" xfId="4513"/>
    <cellStyle name="Total 2 2 4 4 20" xfId="33174"/>
    <cellStyle name="Total 2 2 4 4 21" xfId="34611"/>
    <cellStyle name="Total 2 2 4 4 22" xfId="36046"/>
    <cellStyle name="Total 2 2 4 4 23" xfId="37479"/>
    <cellStyle name="Total 2 2 4 4 24" xfId="38896"/>
    <cellStyle name="Total 2 2 4 4 25" xfId="40393"/>
    <cellStyle name="Total 2 2 4 4 26" xfId="41825"/>
    <cellStyle name="Total 2 2 4 4 27" xfId="43250"/>
    <cellStyle name="Total 2 2 4 4 28" xfId="44666"/>
    <cellStyle name="Total 2 2 4 4 29" xfId="46075"/>
    <cellStyle name="Total 2 2 4 4 3" xfId="7977"/>
    <cellStyle name="Total 2 2 4 4 30" xfId="47479"/>
    <cellStyle name="Total 2 2 4 4 31" xfId="48922"/>
    <cellStyle name="Total 2 2 4 4 32" xfId="50353"/>
    <cellStyle name="Total 2 2 4 4 33" xfId="51742"/>
    <cellStyle name="Total 2 2 4 4 34" xfId="53126"/>
    <cellStyle name="Total 2 2 4 4 35" xfId="54536"/>
    <cellStyle name="Total 2 2 4 4 36" xfId="55909"/>
    <cellStyle name="Total 2 2 4 4 37" xfId="57308"/>
    <cellStyle name="Total 2 2 4 4 4" xfId="9433"/>
    <cellStyle name="Total 2 2 4 4 5" xfId="10927"/>
    <cellStyle name="Total 2 2 4 4 6" xfId="12379"/>
    <cellStyle name="Total 2 2 4 4 7" xfId="13911"/>
    <cellStyle name="Total 2 2 4 4 8" xfId="15368"/>
    <cellStyle name="Total 2 2 4 4 9" xfId="16823"/>
    <cellStyle name="Total 2 2 4 5" xfId="3321"/>
    <cellStyle name="Total 2 2 4 5 10" xfId="18652"/>
    <cellStyle name="Total 2 2 4 5 11" xfId="20182"/>
    <cellStyle name="Total 2 2 4 5 12" xfId="21623"/>
    <cellStyle name="Total 2 2 4 5 13" xfId="23147"/>
    <cellStyle name="Total 2 2 4 5 14" xfId="24622"/>
    <cellStyle name="Total 2 2 4 5 15" xfId="26067"/>
    <cellStyle name="Total 2 2 4 5 16" xfId="27574"/>
    <cellStyle name="Total 2 2 4 5 17" xfId="29082"/>
    <cellStyle name="Total 2 2 4 5 18" xfId="30515"/>
    <cellStyle name="Total 2 2 4 5 19" xfId="32023"/>
    <cellStyle name="Total 2 2 4 5 2" xfId="4809"/>
    <cellStyle name="Total 2 2 4 5 20" xfId="33474"/>
    <cellStyle name="Total 2 2 4 5 21" xfId="34916"/>
    <cellStyle name="Total 2 2 4 5 22" xfId="36347"/>
    <cellStyle name="Total 2 2 4 5 23" xfId="37779"/>
    <cellStyle name="Total 2 2 4 5 24" xfId="39201"/>
    <cellStyle name="Total 2 2 4 5 25" xfId="40693"/>
    <cellStyle name="Total 2 2 4 5 26" xfId="42128"/>
    <cellStyle name="Total 2 2 4 5 27" xfId="43551"/>
    <cellStyle name="Total 2 2 4 5 28" xfId="44965"/>
    <cellStyle name="Total 2 2 4 5 29" xfId="46374"/>
    <cellStyle name="Total 2 2 4 5 3" xfId="8285"/>
    <cellStyle name="Total 2 2 4 5 30" xfId="47777"/>
    <cellStyle name="Total 2 2 4 5 31" xfId="49218"/>
    <cellStyle name="Total 2 2 4 5 32" xfId="50650"/>
    <cellStyle name="Total 2 2 4 5 33" xfId="52040"/>
    <cellStyle name="Total 2 2 4 5 34" xfId="53421"/>
    <cellStyle name="Total 2 2 4 5 35" xfId="54832"/>
    <cellStyle name="Total 2 2 4 5 36" xfId="56204"/>
    <cellStyle name="Total 2 2 4 5 37" xfId="57602"/>
    <cellStyle name="Total 2 2 4 5 4" xfId="9742"/>
    <cellStyle name="Total 2 2 4 5 5" xfId="11232"/>
    <cellStyle name="Total 2 2 4 5 6" xfId="12682"/>
    <cellStyle name="Total 2 2 4 5 7" xfId="14216"/>
    <cellStyle name="Total 2 2 4 5 8" xfId="15674"/>
    <cellStyle name="Total 2 2 4 5 9" xfId="17129"/>
    <cellStyle name="Total 2 2 4 6" xfId="2899"/>
    <cellStyle name="Total 2 2 4 6 10" xfId="18235"/>
    <cellStyle name="Total 2 2 4 6 11" xfId="19767"/>
    <cellStyle name="Total 2 2 4 6 12" xfId="21212"/>
    <cellStyle name="Total 2 2 4 6 13" xfId="22728"/>
    <cellStyle name="Total 2 2 4 6 14" xfId="24208"/>
    <cellStyle name="Total 2 2 4 6 15" xfId="25655"/>
    <cellStyle name="Total 2 2 4 6 16" xfId="27162"/>
    <cellStyle name="Total 2 2 4 6 17" xfId="28668"/>
    <cellStyle name="Total 2 2 4 6 18" xfId="30102"/>
    <cellStyle name="Total 2 2 4 6 19" xfId="31610"/>
    <cellStyle name="Total 2 2 4 6 2" xfId="4411"/>
    <cellStyle name="Total 2 2 4 6 20" xfId="33065"/>
    <cellStyle name="Total 2 2 4 6 21" xfId="34504"/>
    <cellStyle name="Total 2 2 4 6 22" xfId="35938"/>
    <cellStyle name="Total 2 2 4 6 23" xfId="37371"/>
    <cellStyle name="Total 2 2 4 6 24" xfId="38788"/>
    <cellStyle name="Total 2 2 4 6 25" xfId="40289"/>
    <cellStyle name="Total 2 2 4 6 26" xfId="41720"/>
    <cellStyle name="Total 2 2 4 6 27" xfId="43144"/>
    <cellStyle name="Total 2 2 4 6 28" xfId="44562"/>
    <cellStyle name="Total 2 2 4 6 29" xfId="45970"/>
    <cellStyle name="Total 2 2 4 6 3" xfId="7866"/>
    <cellStyle name="Total 2 2 4 6 30" xfId="47376"/>
    <cellStyle name="Total 2 2 4 6 31" xfId="48817"/>
    <cellStyle name="Total 2 2 4 6 32" xfId="50249"/>
    <cellStyle name="Total 2 2 4 6 33" xfId="51637"/>
    <cellStyle name="Total 2 2 4 6 34" xfId="53023"/>
    <cellStyle name="Total 2 2 4 6 35" xfId="54432"/>
    <cellStyle name="Total 2 2 4 6 36" xfId="55807"/>
    <cellStyle name="Total 2 2 4 6 37" xfId="57206"/>
    <cellStyle name="Total 2 2 4 6 4" xfId="9325"/>
    <cellStyle name="Total 2 2 4 6 5" xfId="10819"/>
    <cellStyle name="Total 2 2 4 6 6" xfId="12268"/>
    <cellStyle name="Total 2 2 4 6 7" xfId="13802"/>
    <cellStyle name="Total 2 2 4 6 8" xfId="15257"/>
    <cellStyle name="Total 2 2 4 6 9" xfId="16714"/>
    <cellStyle name="Total 2 2 4 7" xfId="3935"/>
    <cellStyle name="Total 2 2 4 7 10" xfId="19263"/>
    <cellStyle name="Total 2 2 4 7 11" xfId="20793"/>
    <cellStyle name="Total 2 2 4 7 12" xfId="22229"/>
    <cellStyle name="Total 2 2 4 7 13" xfId="23755"/>
    <cellStyle name="Total 2 2 4 7 14" xfId="25232"/>
    <cellStyle name="Total 2 2 4 7 15" xfId="26674"/>
    <cellStyle name="Total 2 2 4 7 16" xfId="28184"/>
    <cellStyle name="Total 2 2 4 7 17" xfId="29689"/>
    <cellStyle name="Total 2 2 4 7 18" xfId="31126"/>
    <cellStyle name="Total 2 2 4 7 19" xfId="32632"/>
    <cellStyle name="Total 2 2 4 7 2" xfId="5409"/>
    <cellStyle name="Total 2 2 4 7 20" xfId="34084"/>
    <cellStyle name="Total 2 2 4 7 21" xfId="35525"/>
    <cellStyle name="Total 2 2 4 7 22" xfId="36954"/>
    <cellStyle name="Total 2 2 4 7 23" xfId="38385"/>
    <cellStyle name="Total 2 2 4 7 24" xfId="39810"/>
    <cellStyle name="Total 2 2 4 7 25" xfId="41293"/>
    <cellStyle name="Total 2 2 4 7 26" xfId="42734"/>
    <cellStyle name="Total 2 2 4 7 27" xfId="44157"/>
    <cellStyle name="Total 2 2 4 7 28" xfId="45569"/>
    <cellStyle name="Total 2 2 4 7 29" xfId="46974"/>
    <cellStyle name="Total 2 2 4 7 3" xfId="8898"/>
    <cellStyle name="Total 2 2 4 7 30" xfId="48382"/>
    <cellStyle name="Total 2 2 4 7 31" xfId="49816"/>
    <cellStyle name="Total 2 2 4 7 32" xfId="51250"/>
    <cellStyle name="Total 2 2 4 7 33" xfId="52637"/>
    <cellStyle name="Total 2 2 4 7 34" xfId="54021"/>
    <cellStyle name="Total 2 2 4 7 35" xfId="55429"/>
    <cellStyle name="Total 2 2 4 7 36" xfId="56803"/>
    <cellStyle name="Total 2 2 4 7 37" xfId="58198"/>
    <cellStyle name="Total 2 2 4 7 4" xfId="10351"/>
    <cellStyle name="Total 2 2 4 7 5" xfId="11844"/>
    <cellStyle name="Total 2 2 4 7 6" xfId="13292"/>
    <cellStyle name="Total 2 2 4 7 7" xfId="14826"/>
    <cellStyle name="Total 2 2 4 7 8" xfId="16284"/>
    <cellStyle name="Total 2 2 4 7 9" xfId="17738"/>
    <cellStyle name="Total 2 2 4 8" xfId="3341"/>
    <cellStyle name="Total 2 2 4 8 10" xfId="18672"/>
    <cellStyle name="Total 2 2 4 8 11" xfId="20202"/>
    <cellStyle name="Total 2 2 4 8 12" xfId="21642"/>
    <cellStyle name="Total 2 2 4 8 13" xfId="23166"/>
    <cellStyle name="Total 2 2 4 8 14" xfId="24642"/>
    <cellStyle name="Total 2 2 4 8 15" xfId="26087"/>
    <cellStyle name="Total 2 2 4 8 16" xfId="27593"/>
    <cellStyle name="Total 2 2 4 8 17" xfId="29101"/>
    <cellStyle name="Total 2 2 4 8 18" xfId="30534"/>
    <cellStyle name="Total 2 2 4 8 19" xfId="32043"/>
    <cellStyle name="Total 2 2 4 8 2" xfId="4828"/>
    <cellStyle name="Total 2 2 4 8 20" xfId="33494"/>
    <cellStyle name="Total 2 2 4 8 21" xfId="34936"/>
    <cellStyle name="Total 2 2 4 8 22" xfId="36366"/>
    <cellStyle name="Total 2 2 4 8 23" xfId="37798"/>
    <cellStyle name="Total 2 2 4 8 24" xfId="39221"/>
    <cellStyle name="Total 2 2 4 8 25" xfId="40712"/>
    <cellStyle name="Total 2 2 4 8 26" xfId="42148"/>
    <cellStyle name="Total 2 2 4 8 27" xfId="43570"/>
    <cellStyle name="Total 2 2 4 8 28" xfId="44984"/>
    <cellStyle name="Total 2 2 4 8 29" xfId="46393"/>
    <cellStyle name="Total 2 2 4 8 3" xfId="8305"/>
    <cellStyle name="Total 2 2 4 8 30" xfId="47796"/>
    <cellStyle name="Total 2 2 4 8 31" xfId="49237"/>
    <cellStyle name="Total 2 2 4 8 32" xfId="50669"/>
    <cellStyle name="Total 2 2 4 8 33" xfId="52059"/>
    <cellStyle name="Total 2 2 4 8 34" xfId="53440"/>
    <cellStyle name="Total 2 2 4 8 35" xfId="54851"/>
    <cellStyle name="Total 2 2 4 8 36" xfId="56223"/>
    <cellStyle name="Total 2 2 4 8 37" xfId="57621"/>
    <cellStyle name="Total 2 2 4 8 4" xfId="9762"/>
    <cellStyle name="Total 2 2 4 8 5" xfId="11252"/>
    <cellStyle name="Total 2 2 4 8 6" xfId="12702"/>
    <cellStyle name="Total 2 2 4 8 7" xfId="14235"/>
    <cellStyle name="Total 2 2 4 8 8" xfId="15694"/>
    <cellStyle name="Total 2 2 4 8 9" xfId="17149"/>
    <cellStyle name="Total 2 2 4 9" xfId="3779"/>
    <cellStyle name="Total 2 2 4 9 10" xfId="19109"/>
    <cellStyle name="Total 2 2 4 9 11" xfId="20638"/>
    <cellStyle name="Total 2 2 4 9 12" xfId="22075"/>
    <cellStyle name="Total 2 2 4 9 13" xfId="23601"/>
    <cellStyle name="Total 2 2 4 9 14" xfId="25077"/>
    <cellStyle name="Total 2 2 4 9 15" xfId="26520"/>
    <cellStyle name="Total 2 2 4 9 16" xfId="28029"/>
    <cellStyle name="Total 2 2 4 9 17" xfId="29534"/>
    <cellStyle name="Total 2 2 4 9 18" xfId="30970"/>
    <cellStyle name="Total 2 2 4 9 19" xfId="32476"/>
    <cellStyle name="Total 2 2 4 9 2" xfId="5257"/>
    <cellStyle name="Total 2 2 4 9 20" xfId="33928"/>
    <cellStyle name="Total 2 2 4 9 21" xfId="35370"/>
    <cellStyle name="Total 2 2 4 9 22" xfId="36801"/>
    <cellStyle name="Total 2 2 4 9 23" xfId="38230"/>
    <cellStyle name="Total 2 2 4 9 24" xfId="39654"/>
    <cellStyle name="Total 2 2 4 9 25" xfId="41140"/>
    <cellStyle name="Total 2 2 4 9 26" xfId="42580"/>
    <cellStyle name="Total 2 2 4 9 27" xfId="44003"/>
    <cellStyle name="Total 2 2 4 9 28" xfId="45416"/>
    <cellStyle name="Total 2 2 4 9 29" xfId="46820"/>
    <cellStyle name="Total 2 2 4 9 3" xfId="8742"/>
    <cellStyle name="Total 2 2 4 9 30" xfId="48228"/>
    <cellStyle name="Total 2 2 4 9 31" xfId="49664"/>
    <cellStyle name="Total 2 2 4 9 32" xfId="51097"/>
    <cellStyle name="Total 2 2 4 9 33" xfId="52485"/>
    <cellStyle name="Total 2 2 4 9 34" xfId="53869"/>
    <cellStyle name="Total 2 2 4 9 35" xfId="55277"/>
    <cellStyle name="Total 2 2 4 9 36" xfId="56651"/>
    <cellStyle name="Total 2 2 4 9 37" xfId="58046"/>
    <cellStyle name="Total 2 2 4 9 4" xfId="10198"/>
    <cellStyle name="Total 2 2 4 9 5" xfId="11688"/>
    <cellStyle name="Total 2 2 4 9 6" xfId="13138"/>
    <cellStyle name="Total 2 2 4 9 7" xfId="14670"/>
    <cellStyle name="Total 2 2 4 9 8" xfId="16129"/>
    <cellStyle name="Total 2 2 4 9 9" xfId="17584"/>
    <cellStyle name="Total 2 2 5" xfId="3230"/>
    <cellStyle name="Total 2 2 5 2" xfId="59204"/>
    <cellStyle name="Total 2 2 6" xfId="3933"/>
    <cellStyle name="Total 2 2 7" xfId="6836"/>
    <cellStyle name="Total 2 2 8" xfId="6053"/>
    <cellStyle name="Total 2 2 9" xfId="7045"/>
    <cellStyle name="Total 2 20" xfId="10732"/>
    <cellStyle name="Total 2 21" xfId="26985"/>
    <cellStyle name="Total 2 22" xfId="18862"/>
    <cellStyle name="Total 2 23" xfId="32967"/>
    <cellStyle name="Total 2 24" xfId="43047"/>
    <cellStyle name="Total 2 25" xfId="48685"/>
    <cellStyle name="Total 2 26" xfId="50127"/>
    <cellStyle name="Total 2 27" xfId="47278"/>
    <cellStyle name="Total 2 28" xfId="58544"/>
    <cellStyle name="Total 2 3" xfId="1316"/>
    <cellStyle name="Total 2 3 10" xfId="6521"/>
    <cellStyle name="Total 2 3 11" xfId="6082"/>
    <cellStyle name="Total 2 3 12" xfId="7458"/>
    <cellStyle name="Total 2 3 13" xfId="19577"/>
    <cellStyle name="Total 2 3 14" xfId="6058"/>
    <cellStyle name="Total 2 3 15" xfId="7736"/>
    <cellStyle name="Total 2 3 16" xfId="24078"/>
    <cellStyle name="Total 2 3 17" xfId="16748"/>
    <cellStyle name="Total 2 3 18" xfId="28586"/>
    <cellStyle name="Total 2 3 19" xfId="34418"/>
    <cellStyle name="Total 2 3 2" xfId="2278"/>
    <cellStyle name="Total 2 3 2 10" xfId="2747"/>
    <cellStyle name="Total 2 3 2 11" xfId="4281"/>
    <cellStyle name="Total 2 3 2 12" xfId="6487"/>
    <cellStyle name="Total 2 3 2 13" xfId="7444"/>
    <cellStyle name="Total 2 3 2 14" xfId="6508"/>
    <cellStyle name="Total 2 3 2 15" xfId="17582"/>
    <cellStyle name="Total 2 3 2 16" xfId="5789"/>
    <cellStyle name="Total 2 3 2 17" xfId="6611"/>
    <cellStyle name="Total 2 3 2 18" xfId="6985"/>
    <cellStyle name="Total 2 3 2 19" xfId="10758"/>
    <cellStyle name="Total 2 3 2 2" xfId="3596"/>
    <cellStyle name="Total 2 3 2 2 10" xfId="18926"/>
    <cellStyle name="Total 2 3 2 2 11" xfId="20455"/>
    <cellStyle name="Total 2 3 2 2 12" xfId="21893"/>
    <cellStyle name="Total 2 3 2 2 13" xfId="23419"/>
    <cellStyle name="Total 2 3 2 2 14" xfId="24894"/>
    <cellStyle name="Total 2 3 2 2 15" xfId="26338"/>
    <cellStyle name="Total 2 3 2 2 16" xfId="27847"/>
    <cellStyle name="Total 2 3 2 2 17" xfId="29352"/>
    <cellStyle name="Total 2 3 2 2 18" xfId="30787"/>
    <cellStyle name="Total 2 3 2 2 19" xfId="32294"/>
    <cellStyle name="Total 2 3 2 2 2" xfId="5075"/>
    <cellStyle name="Total 2 3 2 2 20" xfId="33747"/>
    <cellStyle name="Total 2 3 2 2 21" xfId="35189"/>
    <cellStyle name="Total 2 3 2 2 22" xfId="36618"/>
    <cellStyle name="Total 2 3 2 2 23" xfId="38049"/>
    <cellStyle name="Total 2 3 2 2 24" xfId="39472"/>
    <cellStyle name="Total 2 3 2 2 25" xfId="40960"/>
    <cellStyle name="Total 2 3 2 2 26" xfId="42399"/>
    <cellStyle name="Total 2 3 2 2 27" xfId="43822"/>
    <cellStyle name="Total 2 3 2 2 28" xfId="45234"/>
    <cellStyle name="Total 2 3 2 2 29" xfId="46641"/>
    <cellStyle name="Total 2 3 2 2 3" xfId="8560"/>
    <cellStyle name="Total 2 3 2 2 30" xfId="48046"/>
    <cellStyle name="Total 2 3 2 2 31" xfId="49484"/>
    <cellStyle name="Total 2 3 2 2 32" xfId="50916"/>
    <cellStyle name="Total 2 3 2 2 33" xfId="52306"/>
    <cellStyle name="Total 2 3 2 2 34" xfId="53688"/>
    <cellStyle name="Total 2 3 2 2 35" xfId="55098"/>
    <cellStyle name="Total 2 3 2 2 36" xfId="56470"/>
    <cellStyle name="Total 2 3 2 2 37" xfId="57867"/>
    <cellStyle name="Total 2 3 2 2 38" xfId="60100"/>
    <cellStyle name="Total 2 3 2 2 4" xfId="10015"/>
    <cellStyle name="Total 2 3 2 2 5" xfId="11505"/>
    <cellStyle name="Total 2 3 2 2 6" xfId="12956"/>
    <cellStyle name="Total 2 3 2 2 7" xfId="14489"/>
    <cellStyle name="Total 2 3 2 2 8" xfId="15946"/>
    <cellStyle name="Total 2 3 2 2 9" xfId="17402"/>
    <cellStyle name="Total 2 3 2 20" xfId="41621"/>
    <cellStyle name="Total 2 3 2 21" xfId="25214"/>
    <cellStyle name="Total 2 3 2 22" xfId="48761"/>
    <cellStyle name="Total 2 3 2 23" xfId="43055"/>
    <cellStyle name="Total 2 3 2 24" xfId="58673"/>
    <cellStyle name="Total 2 3 2 3" xfId="3699"/>
    <cellStyle name="Total 2 3 2 3 10" xfId="19029"/>
    <cellStyle name="Total 2 3 2 3 11" xfId="20558"/>
    <cellStyle name="Total 2 3 2 3 12" xfId="21995"/>
    <cellStyle name="Total 2 3 2 3 13" xfId="23521"/>
    <cellStyle name="Total 2 3 2 3 14" xfId="24997"/>
    <cellStyle name="Total 2 3 2 3 15" xfId="26440"/>
    <cellStyle name="Total 2 3 2 3 16" xfId="27949"/>
    <cellStyle name="Total 2 3 2 3 17" xfId="29454"/>
    <cellStyle name="Total 2 3 2 3 18" xfId="30890"/>
    <cellStyle name="Total 2 3 2 3 19" xfId="32396"/>
    <cellStyle name="Total 2 3 2 3 2" xfId="5177"/>
    <cellStyle name="Total 2 3 2 3 20" xfId="33848"/>
    <cellStyle name="Total 2 3 2 3 21" xfId="35291"/>
    <cellStyle name="Total 2 3 2 3 22" xfId="36721"/>
    <cellStyle name="Total 2 3 2 3 23" xfId="38151"/>
    <cellStyle name="Total 2 3 2 3 24" xfId="39574"/>
    <cellStyle name="Total 2 3 2 3 25" xfId="41061"/>
    <cellStyle name="Total 2 3 2 3 26" xfId="42500"/>
    <cellStyle name="Total 2 3 2 3 27" xfId="43924"/>
    <cellStyle name="Total 2 3 2 3 28" xfId="45336"/>
    <cellStyle name="Total 2 3 2 3 29" xfId="46741"/>
    <cellStyle name="Total 2 3 2 3 3" xfId="8663"/>
    <cellStyle name="Total 2 3 2 3 30" xfId="48148"/>
    <cellStyle name="Total 2 3 2 3 31" xfId="49584"/>
    <cellStyle name="Total 2 3 2 3 32" xfId="51017"/>
    <cellStyle name="Total 2 3 2 3 33" xfId="52406"/>
    <cellStyle name="Total 2 3 2 3 34" xfId="53789"/>
    <cellStyle name="Total 2 3 2 3 35" xfId="55198"/>
    <cellStyle name="Total 2 3 2 3 36" xfId="56571"/>
    <cellStyle name="Total 2 3 2 3 37" xfId="57967"/>
    <cellStyle name="Total 2 3 2 3 4" xfId="10118"/>
    <cellStyle name="Total 2 3 2 3 5" xfId="11608"/>
    <cellStyle name="Total 2 3 2 3 6" xfId="13058"/>
    <cellStyle name="Total 2 3 2 3 7" xfId="14591"/>
    <cellStyle name="Total 2 3 2 3 8" xfId="16049"/>
    <cellStyle name="Total 2 3 2 3 9" xfId="17504"/>
    <cellStyle name="Total 2 3 2 4" xfId="3789"/>
    <cellStyle name="Total 2 3 2 4 10" xfId="19119"/>
    <cellStyle name="Total 2 3 2 4 11" xfId="20648"/>
    <cellStyle name="Total 2 3 2 4 12" xfId="22085"/>
    <cellStyle name="Total 2 3 2 4 13" xfId="23611"/>
    <cellStyle name="Total 2 3 2 4 14" xfId="25087"/>
    <cellStyle name="Total 2 3 2 4 15" xfId="26530"/>
    <cellStyle name="Total 2 3 2 4 16" xfId="28039"/>
    <cellStyle name="Total 2 3 2 4 17" xfId="29544"/>
    <cellStyle name="Total 2 3 2 4 18" xfId="30980"/>
    <cellStyle name="Total 2 3 2 4 19" xfId="32486"/>
    <cellStyle name="Total 2 3 2 4 2" xfId="5267"/>
    <cellStyle name="Total 2 3 2 4 20" xfId="33938"/>
    <cellStyle name="Total 2 3 2 4 21" xfId="35380"/>
    <cellStyle name="Total 2 3 2 4 22" xfId="36811"/>
    <cellStyle name="Total 2 3 2 4 23" xfId="38240"/>
    <cellStyle name="Total 2 3 2 4 24" xfId="39664"/>
    <cellStyle name="Total 2 3 2 4 25" xfId="41150"/>
    <cellStyle name="Total 2 3 2 4 26" xfId="42590"/>
    <cellStyle name="Total 2 3 2 4 27" xfId="44013"/>
    <cellStyle name="Total 2 3 2 4 28" xfId="45426"/>
    <cellStyle name="Total 2 3 2 4 29" xfId="46830"/>
    <cellStyle name="Total 2 3 2 4 3" xfId="8752"/>
    <cellStyle name="Total 2 3 2 4 30" xfId="48238"/>
    <cellStyle name="Total 2 3 2 4 31" xfId="49674"/>
    <cellStyle name="Total 2 3 2 4 32" xfId="51107"/>
    <cellStyle name="Total 2 3 2 4 33" xfId="52495"/>
    <cellStyle name="Total 2 3 2 4 34" xfId="53879"/>
    <cellStyle name="Total 2 3 2 4 35" xfId="55287"/>
    <cellStyle name="Total 2 3 2 4 36" xfId="56661"/>
    <cellStyle name="Total 2 3 2 4 37" xfId="58056"/>
    <cellStyle name="Total 2 3 2 4 4" xfId="10208"/>
    <cellStyle name="Total 2 3 2 4 5" xfId="11698"/>
    <cellStyle name="Total 2 3 2 4 6" xfId="13148"/>
    <cellStyle name="Total 2 3 2 4 7" xfId="14680"/>
    <cellStyle name="Total 2 3 2 4 8" xfId="16139"/>
    <cellStyle name="Total 2 3 2 4 9" xfId="17594"/>
    <cellStyle name="Total 2 3 2 5" xfId="3869"/>
    <cellStyle name="Total 2 3 2 5 10" xfId="19198"/>
    <cellStyle name="Total 2 3 2 5 11" xfId="20728"/>
    <cellStyle name="Total 2 3 2 5 12" xfId="22164"/>
    <cellStyle name="Total 2 3 2 5 13" xfId="23690"/>
    <cellStyle name="Total 2 3 2 5 14" xfId="25166"/>
    <cellStyle name="Total 2 3 2 5 15" xfId="26609"/>
    <cellStyle name="Total 2 3 2 5 16" xfId="28119"/>
    <cellStyle name="Total 2 3 2 5 17" xfId="29624"/>
    <cellStyle name="Total 2 3 2 5 18" xfId="31060"/>
    <cellStyle name="Total 2 3 2 5 19" xfId="32566"/>
    <cellStyle name="Total 2 3 2 5 2" xfId="5345"/>
    <cellStyle name="Total 2 3 2 5 20" xfId="34018"/>
    <cellStyle name="Total 2 3 2 5 21" xfId="35460"/>
    <cellStyle name="Total 2 3 2 5 22" xfId="36889"/>
    <cellStyle name="Total 2 3 2 5 23" xfId="38319"/>
    <cellStyle name="Total 2 3 2 5 24" xfId="39744"/>
    <cellStyle name="Total 2 3 2 5 25" xfId="41229"/>
    <cellStyle name="Total 2 3 2 5 26" xfId="42669"/>
    <cellStyle name="Total 2 3 2 5 27" xfId="44092"/>
    <cellStyle name="Total 2 3 2 5 28" xfId="45505"/>
    <cellStyle name="Total 2 3 2 5 29" xfId="46908"/>
    <cellStyle name="Total 2 3 2 5 3" xfId="8832"/>
    <cellStyle name="Total 2 3 2 5 30" xfId="48318"/>
    <cellStyle name="Total 2 3 2 5 31" xfId="49752"/>
    <cellStyle name="Total 2 3 2 5 32" xfId="51185"/>
    <cellStyle name="Total 2 3 2 5 33" xfId="52573"/>
    <cellStyle name="Total 2 3 2 5 34" xfId="53957"/>
    <cellStyle name="Total 2 3 2 5 35" xfId="55365"/>
    <cellStyle name="Total 2 3 2 5 36" xfId="56739"/>
    <cellStyle name="Total 2 3 2 5 37" xfId="58134"/>
    <cellStyle name="Total 2 3 2 5 4" xfId="10287"/>
    <cellStyle name="Total 2 3 2 5 5" xfId="11778"/>
    <cellStyle name="Total 2 3 2 5 6" xfId="13228"/>
    <cellStyle name="Total 2 3 2 5 7" xfId="14760"/>
    <cellStyle name="Total 2 3 2 5 8" xfId="16219"/>
    <cellStyle name="Total 2 3 2 5 9" xfId="17674"/>
    <cellStyle name="Total 2 3 2 6" xfId="3948"/>
    <cellStyle name="Total 2 3 2 6 10" xfId="19276"/>
    <cellStyle name="Total 2 3 2 6 11" xfId="20806"/>
    <cellStyle name="Total 2 3 2 6 12" xfId="22242"/>
    <cellStyle name="Total 2 3 2 6 13" xfId="23768"/>
    <cellStyle name="Total 2 3 2 6 14" xfId="25245"/>
    <cellStyle name="Total 2 3 2 6 15" xfId="26687"/>
    <cellStyle name="Total 2 3 2 6 16" xfId="28197"/>
    <cellStyle name="Total 2 3 2 6 17" xfId="29702"/>
    <cellStyle name="Total 2 3 2 6 18" xfId="31139"/>
    <cellStyle name="Total 2 3 2 6 19" xfId="32645"/>
    <cellStyle name="Total 2 3 2 6 2" xfId="5422"/>
    <cellStyle name="Total 2 3 2 6 20" xfId="34097"/>
    <cellStyle name="Total 2 3 2 6 21" xfId="35538"/>
    <cellStyle name="Total 2 3 2 6 22" xfId="36967"/>
    <cellStyle name="Total 2 3 2 6 23" xfId="38398"/>
    <cellStyle name="Total 2 3 2 6 24" xfId="39823"/>
    <cellStyle name="Total 2 3 2 6 25" xfId="41306"/>
    <cellStyle name="Total 2 3 2 6 26" xfId="42747"/>
    <cellStyle name="Total 2 3 2 6 27" xfId="44170"/>
    <cellStyle name="Total 2 3 2 6 28" xfId="45582"/>
    <cellStyle name="Total 2 3 2 6 29" xfId="46987"/>
    <cellStyle name="Total 2 3 2 6 3" xfId="8911"/>
    <cellStyle name="Total 2 3 2 6 30" xfId="48395"/>
    <cellStyle name="Total 2 3 2 6 31" xfId="49829"/>
    <cellStyle name="Total 2 3 2 6 32" xfId="51263"/>
    <cellStyle name="Total 2 3 2 6 33" xfId="52650"/>
    <cellStyle name="Total 2 3 2 6 34" xfId="54034"/>
    <cellStyle name="Total 2 3 2 6 35" xfId="55442"/>
    <cellStyle name="Total 2 3 2 6 36" xfId="56816"/>
    <cellStyle name="Total 2 3 2 6 37" xfId="58211"/>
    <cellStyle name="Total 2 3 2 6 4" xfId="10364"/>
    <cellStyle name="Total 2 3 2 6 5" xfId="11857"/>
    <cellStyle name="Total 2 3 2 6 6" xfId="13305"/>
    <cellStyle name="Total 2 3 2 6 7" xfId="14839"/>
    <cellStyle name="Total 2 3 2 6 8" xfId="16297"/>
    <cellStyle name="Total 2 3 2 6 9" xfId="17751"/>
    <cellStyle name="Total 2 3 2 7" xfId="4029"/>
    <cellStyle name="Total 2 3 2 7 10" xfId="19357"/>
    <cellStyle name="Total 2 3 2 7 11" xfId="20887"/>
    <cellStyle name="Total 2 3 2 7 12" xfId="22323"/>
    <cellStyle name="Total 2 3 2 7 13" xfId="23849"/>
    <cellStyle name="Total 2 3 2 7 14" xfId="25326"/>
    <cellStyle name="Total 2 3 2 7 15" xfId="26768"/>
    <cellStyle name="Total 2 3 2 7 16" xfId="28278"/>
    <cellStyle name="Total 2 3 2 7 17" xfId="29783"/>
    <cellStyle name="Total 2 3 2 7 18" xfId="31220"/>
    <cellStyle name="Total 2 3 2 7 19" xfId="32726"/>
    <cellStyle name="Total 2 3 2 7 2" xfId="5503"/>
    <cellStyle name="Total 2 3 2 7 20" xfId="34178"/>
    <cellStyle name="Total 2 3 2 7 21" xfId="35619"/>
    <cellStyle name="Total 2 3 2 7 22" xfId="37048"/>
    <cellStyle name="Total 2 3 2 7 23" xfId="38479"/>
    <cellStyle name="Total 2 3 2 7 24" xfId="39904"/>
    <cellStyle name="Total 2 3 2 7 25" xfId="41387"/>
    <cellStyle name="Total 2 3 2 7 26" xfId="42828"/>
    <cellStyle name="Total 2 3 2 7 27" xfId="44251"/>
    <cellStyle name="Total 2 3 2 7 28" xfId="45663"/>
    <cellStyle name="Total 2 3 2 7 29" xfId="47068"/>
    <cellStyle name="Total 2 3 2 7 3" xfId="8992"/>
    <cellStyle name="Total 2 3 2 7 30" xfId="48476"/>
    <cellStyle name="Total 2 3 2 7 31" xfId="49910"/>
    <cellStyle name="Total 2 3 2 7 32" xfId="51344"/>
    <cellStyle name="Total 2 3 2 7 33" xfId="52731"/>
    <cellStyle name="Total 2 3 2 7 34" xfId="54115"/>
    <cellStyle name="Total 2 3 2 7 35" xfId="55523"/>
    <cellStyle name="Total 2 3 2 7 36" xfId="56897"/>
    <cellStyle name="Total 2 3 2 7 37" xfId="58292"/>
    <cellStyle name="Total 2 3 2 7 4" xfId="10445"/>
    <cellStyle name="Total 2 3 2 7 5" xfId="11938"/>
    <cellStyle name="Total 2 3 2 7 6" xfId="13386"/>
    <cellStyle name="Total 2 3 2 7 7" xfId="14920"/>
    <cellStyle name="Total 2 3 2 7 8" xfId="16378"/>
    <cellStyle name="Total 2 3 2 7 9" xfId="17832"/>
    <cellStyle name="Total 2 3 2 8" xfId="4115"/>
    <cellStyle name="Total 2 3 2 8 10" xfId="19443"/>
    <cellStyle name="Total 2 3 2 8 11" xfId="20973"/>
    <cellStyle name="Total 2 3 2 8 12" xfId="22409"/>
    <cellStyle name="Total 2 3 2 8 13" xfId="23935"/>
    <cellStyle name="Total 2 3 2 8 14" xfId="25412"/>
    <cellStyle name="Total 2 3 2 8 15" xfId="26854"/>
    <cellStyle name="Total 2 3 2 8 16" xfId="28364"/>
    <cellStyle name="Total 2 3 2 8 17" xfId="29869"/>
    <cellStyle name="Total 2 3 2 8 18" xfId="31306"/>
    <cellStyle name="Total 2 3 2 8 19" xfId="32812"/>
    <cellStyle name="Total 2 3 2 8 2" xfId="5589"/>
    <cellStyle name="Total 2 3 2 8 20" xfId="34264"/>
    <cellStyle name="Total 2 3 2 8 21" xfId="35705"/>
    <cellStyle name="Total 2 3 2 8 22" xfId="37134"/>
    <cellStyle name="Total 2 3 2 8 23" xfId="38565"/>
    <cellStyle name="Total 2 3 2 8 24" xfId="39990"/>
    <cellStyle name="Total 2 3 2 8 25" xfId="41473"/>
    <cellStyle name="Total 2 3 2 8 26" xfId="42914"/>
    <cellStyle name="Total 2 3 2 8 27" xfId="44337"/>
    <cellStyle name="Total 2 3 2 8 28" xfId="45749"/>
    <cellStyle name="Total 2 3 2 8 29" xfId="47154"/>
    <cellStyle name="Total 2 3 2 8 3" xfId="9078"/>
    <cellStyle name="Total 2 3 2 8 30" xfId="48562"/>
    <cellStyle name="Total 2 3 2 8 31" xfId="49996"/>
    <cellStyle name="Total 2 3 2 8 32" xfId="51430"/>
    <cellStyle name="Total 2 3 2 8 33" xfId="52817"/>
    <cellStyle name="Total 2 3 2 8 34" xfId="54201"/>
    <cellStyle name="Total 2 3 2 8 35" xfId="55609"/>
    <cellStyle name="Total 2 3 2 8 36" xfId="56983"/>
    <cellStyle name="Total 2 3 2 8 37" xfId="58378"/>
    <cellStyle name="Total 2 3 2 8 4" xfId="10531"/>
    <cellStyle name="Total 2 3 2 8 5" xfId="12024"/>
    <cellStyle name="Total 2 3 2 8 6" xfId="13472"/>
    <cellStyle name="Total 2 3 2 8 7" xfId="15006"/>
    <cellStyle name="Total 2 3 2 8 8" xfId="16464"/>
    <cellStyle name="Total 2 3 2 8 9" xfId="17918"/>
    <cellStyle name="Total 2 3 2 9" xfId="4182"/>
    <cellStyle name="Total 2 3 2 9 10" xfId="19510"/>
    <cellStyle name="Total 2 3 2 9 11" xfId="21040"/>
    <cellStyle name="Total 2 3 2 9 12" xfId="22476"/>
    <cellStyle name="Total 2 3 2 9 13" xfId="24002"/>
    <cellStyle name="Total 2 3 2 9 14" xfId="25479"/>
    <cellStyle name="Total 2 3 2 9 15" xfId="26921"/>
    <cellStyle name="Total 2 3 2 9 16" xfId="28431"/>
    <cellStyle name="Total 2 3 2 9 17" xfId="29936"/>
    <cellStyle name="Total 2 3 2 9 18" xfId="31373"/>
    <cellStyle name="Total 2 3 2 9 19" xfId="32879"/>
    <cellStyle name="Total 2 3 2 9 2" xfId="5656"/>
    <cellStyle name="Total 2 3 2 9 20" xfId="34331"/>
    <cellStyle name="Total 2 3 2 9 21" xfId="35772"/>
    <cellStyle name="Total 2 3 2 9 22" xfId="37201"/>
    <cellStyle name="Total 2 3 2 9 23" xfId="38632"/>
    <cellStyle name="Total 2 3 2 9 24" xfId="40057"/>
    <cellStyle name="Total 2 3 2 9 25" xfId="41540"/>
    <cellStyle name="Total 2 3 2 9 26" xfId="42981"/>
    <cellStyle name="Total 2 3 2 9 27" xfId="44404"/>
    <cellStyle name="Total 2 3 2 9 28" xfId="45816"/>
    <cellStyle name="Total 2 3 2 9 29" xfId="47221"/>
    <cellStyle name="Total 2 3 2 9 3" xfId="9145"/>
    <cellStyle name="Total 2 3 2 9 30" xfId="48629"/>
    <cellStyle name="Total 2 3 2 9 31" xfId="50063"/>
    <cellStyle name="Total 2 3 2 9 32" xfId="51497"/>
    <cellStyle name="Total 2 3 2 9 33" xfId="52884"/>
    <cellStyle name="Total 2 3 2 9 34" xfId="54268"/>
    <cellStyle name="Total 2 3 2 9 35" xfId="55676"/>
    <cellStyle name="Total 2 3 2 9 36" xfId="57050"/>
    <cellStyle name="Total 2 3 2 9 37" xfId="58445"/>
    <cellStyle name="Total 2 3 2 9 4" xfId="10598"/>
    <cellStyle name="Total 2 3 2 9 5" xfId="12091"/>
    <cellStyle name="Total 2 3 2 9 6" xfId="13539"/>
    <cellStyle name="Total 2 3 2 9 7" xfId="15073"/>
    <cellStyle name="Total 2 3 2 9 8" xfId="16531"/>
    <cellStyle name="Total 2 3 2 9 9" xfId="17985"/>
    <cellStyle name="Total 2 3 20" xfId="34920"/>
    <cellStyle name="Total 2 3 21" xfId="28564"/>
    <cellStyle name="Total 2 3 22" xfId="28494"/>
    <cellStyle name="Total 2 3 23" xfId="5834"/>
    <cellStyle name="Total 2 3 24" xfId="6729"/>
    <cellStyle name="Total 2 3 25" xfId="32968"/>
    <cellStyle name="Total 2 3 26" xfId="6448"/>
    <cellStyle name="Total 2 3 27" xfId="28566"/>
    <cellStyle name="Total 2 3 28" xfId="41619"/>
    <cellStyle name="Total 2 3 29" xfId="6799"/>
    <cellStyle name="Total 2 3 3" xfId="3261"/>
    <cellStyle name="Total 2 3 3 2" xfId="59203"/>
    <cellStyle name="Total 2 3 30" xfId="50126"/>
    <cellStyle name="Total 2 3 31" xfId="13618"/>
    <cellStyle name="Total 2 3 32" xfId="58585"/>
    <cellStyle name="Total 2 3 4" xfId="3549"/>
    <cellStyle name="Total 2 3 5" xfId="2972"/>
    <cellStyle name="Total 2 3 6" xfId="2614"/>
    <cellStyle name="Total 2 3 7" xfId="6835"/>
    <cellStyle name="Total 2 3 8" xfId="7300"/>
    <cellStyle name="Total 2 3 9" xfId="7386"/>
    <cellStyle name="Total 2 4" xfId="1386"/>
    <cellStyle name="Total 2 4 2" xfId="2306"/>
    <cellStyle name="Total 2 4 2 10" xfId="2769"/>
    <cellStyle name="Total 2 4 2 11" xfId="4302"/>
    <cellStyle name="Total 2 4 2 12" xfId="5858"/>
    <cellStyle name="Total 2 4 2 13" xfId="6802"/>
    <cellStyle name="Total 2 4 2 14" xfId="7219"/>
    <cellStyle name="Total 2 4 2 15" xfId="6883"/>
    <cellStyle name="Total 2 4 2 16" xfId="7624"/>
    <cellStyle name="Total 2 4 2 17" xfId="6215"/>
    <cellStyle name="Total 2 4 2 18" xfId="19931"/>
    <cellStyle name="Total 2 4 2 19" xfId="6441"/>
    <cellStyle name="Total 2 4 2 2" xfId="3620"/>
    <cellStyle name="Total 2 4 2 2 10" xfId="18950"/>
    <cellStyle name="Total 2 4 2 2 11" xfId="20479"/>
    <cellStyle name="Total 2 4 2 2 12" xfId="21917"/>
    <cellStyle name="Total 2 4 2 2 13" xfId="23443"/>
    <cellStyle name="Total 2 4 2 2 14" xfId="24918"/>
    <cellStyle name="Total 2 4 2 2 15" xfId="26362"/>
    <cellStyle name="Total 2 4 2 2 16" xfId="27871"/>
    <cellStyle name="Total 2 4 2 2 17" xfId="29376"/>
    <cellStyle name="Total 2 4 2 2 18" xfId="30811"/>
    <cellStyle name="Total 2 4 2 2 19" xfId="32318"/>
    <cellStyle name="Total 2 4 2 2 2" xfId="5099"/>
    <cellStyle name="Total 2 4 2 2 20" xfId="33771"/>
    <cellStyle name="Total 2 4 2 2 21" xfId="35213"/>
    <cellStyle name="Total 2 4 2 2 22" xfId="36642"/>
    <cellStyle name="Total 2 4 2 2 23" xfId="38073"/>
    <cellStyle name="Total 2 4 2 2 24" xfId="39496"/>
    <cellStyle name="Total 2 4 2 2 25" xfId="40984"/>
    <cellStyle name="Total 2 4 2 2 26" xfId="42423"/>
    <cellStyle name="Total 2 4 2 2 27" xfId="43846"/>
    <cellStyle name="Total 2 4 2 2 28" xfId="45258"/>
    <cellStyle name="Total 2 4 2 2 29" xfId="46665"/>
    <cellStyle name="Total 2 4 2 2 3" xfId="8584"/>
    <cellStyle name="Total 2 4 2 2 30" xfId="48070"/>
    <cellStyle name="Total 2 4 2 2 31" xfId="49508"/>
    <cellStyle name="Total 2 4 2 2 32" xfId="50940"/>
    <cellStyle name="Total 2 4 2 2 33" xfId="52330"/>
    <cellStyle name="Total 2 4 2 2 34" xfId="53712"/>
    <cellStyle name="Total 2 4 2 2 35" xfId="55122"/>
    <cellStyle name="Total 2 4 2 2 36" xfId="56494"/>
    <cellStyle name="Total 2 4 2 2 37" xfId="57891"/>
    <cellStyle name="Total 2 4 2 2 38" xfId="60124"/>
    <cellStyle name="Total 2 4 2 2 4" xfId="10039"/>
    <cellStyle name="Total 2 4 2 2 5" xfId="11529"/>
    <cellStyle name="Total 2 4 2 2 6" xfId="12980"/>
    <cellStyle name="Total 2 4 2 2 7" xfId="14513"/>
    <cellStyle name="Total 2 4 2 2 8" xfId="15970"/>
    <cellStyle name="Total 2 4 2 2 9" xfId="17426"/>
    <cellStyle name="Total 2 4 2 20" xfId="44466"/>
    <cellStyle name="Total 2 4 2 21" xfId="31031"/>
    <cellStyle name="Total 2 4 2 22" xfId="47315"/>
    <cellStyle name="Total 2 4 2 23" xfId="6893"/>
    <cellStyle name="Total 2 4 2 24" xfId="58694"/>
    <cellStyle name="Total 2 4 2 3" xfId="3723"/>
    <cellStyle name="Total 2 4 2 3 10" xfId="19053"/>
    <cellStyle name="Total 2 4 2 3 11" xfId="20582"/>
    <cellStyle name="Total 2 4 2 3 12" xfId="22019"/>
    <cellStyle name="Total 2 4 2 3 13" xfId="23545"/>
    <cellStyle name="Total 2 4 2 3 14" xfId="25021"/>
    <cellStyle name="Total 2 4 2 3 15" xfId="26464"/>
    <cellStyle name="Total 2 4 2 3 16" xfId="27973"/>
    <cellStyle name="Total 2 4 2 3 17" xfId="29478"/>
    <cellStyle name="Total 2 4 2 3 18" xfId="30914"/>
    <cellStyle name="Total 2 4 2 3 19" xfId="32420"/>
    <cellStyle name="Total 2 4 2 3 2" xfId="5201"/>
    <cellStyle name="Total 2 4 2 3 20" xfId="33872"/>
    <cellStyle name="Total 2 4 2 3 21" xfId="35315"/>
    <cellStyle name="Total 2 4 2 3 22" xfId="36745"/>
    <cellStyle name="Total 2 4 2 3 23" xfId="38175"/>
    <cellStyle name="Total 2 4 2 3 24" xfId="39598"/>
    <cellStyle name="Total 2 4 2 3 25" xfId="41085"/>
    <cellStyle name="Total 2 4 2 3 26" xfId="42524"/>
    <cellStyle name="Total 2 4 2 3 27" xfId="43948"/>
    <cellStyle name="Total 2 4 2 3 28" xfId="45360"/>
    <cellStyle name="Total 2 4 2 3 29" xfId="46765"/>
    <cellStyle name="Total 2 4 2 3 3" xfId="8687"/>
    <cellStyle name="Total 2 4 2 3 30" xfId="48172"/>
    <cellStyle name="Total 2 4 2 3 31" xfId="49608"/>
    <cellStyle name="Total 2 4 2 3 32" xfId="51041"/>
    <cellStyle name="Total 2 4 2 3 33" xfId="52430"/>
    <cellStyle name="Total 2 4 2 3 34" xfId="53813"/>
    <cellStyle name="Total 2 4 2 3 35" xfId="55222"/>
    <cellStyle name="Total 2 4 2 3 36" xfId="56595"/>
    <cellStyle name="Total 2 4 2 3 37" xfId="57991"/>
    <cellStyle name="Total 2 4 2 3 4" xfId="10142"/>
    <cellStyle name="Total 2 4 2 3 5" xfId="11632"/>
    <cellStyle name="Total 2 4 2 3 6" xfId="13082"/>
    <cellStyle name="Total 2 4 2 3 7" xfId="14615"/>
    <cellStyle name="Total 2 4 2 3 8" xfId="16073"/>
    <cellStyle name="Total 2 4 2 3 9" xfId="17528"/>
    <cellStyle name="Total 2 4 2 4" xfId="3812"/>
    <cellStyle name="Total 2 4 2 4 10" xfId="19142"/>
    <cellStyle name="Total 2 4 2 4 11" xfId="20671"/>
    <cellStyle name="Total 2 4 2 4 12" xfId="22108"/>
    <cellStyle name="Total 2 4 2 4 13" xfId="23634"/>
    <cellStyle name="Total 2 4 2 4 14" xfId="25110"/>
    <cellStyle name="Total 2 4 2 4 15" xfId="26553"/>
    <cellStyle name="Total 2 4 2 4 16" xfId="28062"/>
    <cellStyle name="Total 2 4 2 4 17" xfId="29567"/>
    <cellStyle name="Total 2 4 2 4 18" xfId="31003"/>
    <cellStyle name="Total 2 4 2 4 19" xfId="32509"/>
    <cellStyle name="Total 2 4 2 4 2" xfId="5290"/>
    <cellStyle name="Total 2 4 2 4 20" xfId="33961"/>
    <cellStyle name="Total 2 4 2 4 21" xfId="35403"/>
    <cellStyle name="Total 2 4 2 4 22" xfId="36834"/>
    <cellStyle name="Total 2 4 2 4 23" xfId="38263"/>
    <cellStyle name="Total 2 4 2 4 24" xfId="39687"/>
    <cellStyle name="Total 2 4 2 4 25" xfId="41173"/>
    <cellStyle name="Total 2 4 2 4 26" xfId="42613"/>
    <cellStyle name="Total 2 4 2 4 27" xfId="44036"/>
    <cellStyle name="Total 2 4 2 4 28" xfId="45449"/>
    <cellStyle name="Total 2 4 2 4 29" xfId="46853"/>
    <cellStyle name="Total 2 4 2 4 3" xfId="8775"/>
    <cellStyle name="Total 2 4 2 4 30" xfId="48261"/>
    <cellStyle name="Total 2 4 2 4 31" xfId="49697"/>
    <cellStyle name="Total 2 4 2 4 32" xfId="51130"/>
    <cellStyle name="Total 2 4 2 4 33" xfId="52518"/>
    <cellStyle name="Total 2 4 2 4 34" xfId="53902"/>
    <cellStyle name="Total 2 4 2 4 35" xfId="55310"/>
    <cellStyle name="Total 2 4 2 4 36" xfId="56684"/>
    <cellStyle name="Total 2 4 2 4 37" xfId="58079"/>
    <cellStyle name="Total 2 4 2 4 4" xfId="10231"/>
    <cellStyle name="Total 2 4 2 4 5" xfId="11721"/>
    <cellStyle name="Total 2 4 2 4 6" xfId="13171"/>
    <cellStyle name="Total 2 4 2 4 7" xfId="14703"/>
    <cellStyle name="Total 2 4 2 4 8" xfId="16162"/>
    <cellStyle name="Total 2 4 2 4 9" xfId="17617"/>
    <cellStyle name="Total 2 4 2 5" xfId="3892"/>
    <cellStyle name="Total 2 4 2 5 10" xfId="19221"/>
    <cellStyle name="Total 2 4 2 5 11" xfId="20751"/>
    <cellStyle name="Total 2 4 2 5 12" xfId="22187"/>
    <cellStyle name="Total 2 4 2 5 13" xfId="23713"/>
    <cellStyle name="Total 2 4 2 5 14" xfId="25189"/>
    <cellStyle name="Total 2 4 2 5 15" xfId="26632"/>
    <cellStyle name="Total 2 4 2 5 16" xfId="28142"/>
    <cellStyle name="Total 2 4 2 5 17" xfId="29647"/>
    <cellStyle name="Total 2 4 2 5 18" xfId="31083"/>
    <cellStyle name="Total 2 4 2 5 19" xfId="32589"/>
    <cellStyle name="Total 2 4 2 5 2" xfId="5368"/>
    <cellStyle name="Total 2 4 2 5 20" xfId="34041"/>
    <cellStyle name="Total 2 4 2 5 21" xfId="35483"/>
    <cellStyle name="Total 2 4 2 5 22" xfId="36912"/>
    <cellStyle name="Total 2 4 2 5 23" xfId="38342"/>
    <cellStyle name="Total 2 4 2 5 24" xfId="39767"/>
    <cellStyle name="Total 2 4 2 5 25" xfId="41252"/>
    <cellStyle name="Total 2 4 2 5 26" xfId="42692"/>
    <cellStyle name="Total 2 4 2 5 27" xfId="44115"/>
    <cellStyle name="Total 2 4 2 5 28" xfId="45528"/>
    <cellStyle name="Total 2 4 2 5 29" xfId="46931"/>
    <cellStyle name="Total 2 4 2 5 3" xfId="8855"/>
    <cellStyle name="Total 2 4 2 5 30" xfId="48341"/>
    <cellStyle name="Total 2 4 2 5 31" xfId="49775"/>
    <cellStyle name="Total 2 4 2 5 32" xfId="51208"/>
    <cellStyle name="Total 2 4 2 5 33" xfId="52596"/>
    <cellStyle name="Total 2 4 2 5 34" xfId="53980"/>
    <cellStyle name="Total 2 4 2 5 35" xfId="55388"/>
    <cellStyle name="Total 2 4 2 5 36" xfId="56762"/>
    <cellStyle name="Total 2 4 2 5 37" xfId="58157"/>
    <cellStyle name="Total 2 4 2 5 4" xfId="10310"/>
    <cellStyle name="Total 2 4 2 5 5" xfId="11801"/>
    <cellStyle name="Total 2 4 2 5 6" xfId="13251"/>
    <cellStyle name="Total 2 4 2 5 7" xfId="14783"/>
    <cellStyle name="Total 2 4 2 5 8" xfId="16242"/>
    <cellStyle name="Total 2 4 2 5 9" xfId="17697"/>
    <cellStyle name="Total 2 4 2 6" xfId="3970"/>
    <cellStyle name="Total 2 4 2 6 10" xfId="19298"/>
    <cellStyle name="Total 2 4 2 6 11" xfId="20828"/>
    <cellStyle name="Total 2 4 2 6 12" xfId="22264"/>
    <cellStyle name="Total 2 4 2 6 13" xfId="23790"/>
    <cellStyle name="Total 2 4 2 6 14" xfId="25267"/>
    <cellStyle name="Total 2 4 2 6 15" xfId="26709"/>
    <cellStyle name="Total 2 4 2 6 16" xfId="28219"/>
    <cellStyle name="Total 2 4 2 6 17" xfId="29724"/>
    <cellStyle name="Total 2 4 2 6 18" xfId="31161"/>
    <cellStyle name="Total 2 4 2 6 19" xfId="32667"/>
    <cellStyle name="Total 2 4 2 6 2" xfId="5444"/>
    <cellStyle name="Total 2 4 2 6 20" xfId="34119"/>
    <cellStyle name="Total 2 4 2 6 21" xfId="35560"/>
    <cellStyle name="Total 2 4 2 6 22" xfId="36989"/>
    <cellStyle name="Total 2 4 2 6 23" xfId="38420"/>
    <cellStyle name="Total 2 4 2 6 24" xfId="39845"/>
    <cellStyle name="Total 2 4 2 6 25" xfId="41328"/>
    <cellStyle name="Total 2 4 2 6 26" xfId="42769"/>
    <cellStyle name="Total 2 4 2 6 27" xfId="44192"/>
    <cellStyle name="Total 2 4 2 6 28" xfId="45604"/>
    <cellStyle name="Total 2 4 2 6 29" xfId="47009"/>
    <cellStyle name="Total 2 4 2 6 3" xfId="8933"/>
    <cellStyle name="Total 2 4 2 6 30" xfId="48417"/>
    <cellStyle name="Total 2 4 2 6 31" xfId="49851"/>
    <cellStyle name="Total 2 4 2 6 32" xfId="51285"/>
    <cellStyle name="Total 2 4 2 6 33" xfId="52672"/>
    <cellStyle name="Total 2 4 2 6 34" xfId="54056"/>
    <cellStyle name="Total 2 4 2 6 35" xfId="55464"/>
    <cellStyle name="Total 2 4 2 6 36" xfId="56838"/>
    <cellStyle name="Total 2 4 2 6 37" xfId="58233"/>
    <cellStyle name="Total 2 4 2 6 4" xfId="10386"/>
    <cellStyle name="Total 2 4 2 6 5" xfId="11879"/>
    <cellStyle name="Total 2 4 2 6 6" xfId="13327"/>
    <cellStyle name="Total 2 4 2 6 7" xfId="14861"/>
    <cellStyle name="Total 2 4 2 6 8" xfId="16319"/>
    <cellStyle name="Total 2 4 2 6 9" xfId="17773"/>
    <cellStyle name="Total 2 4 2 7" xfId="4054"/>
    <cellStyle name="Total 2 4 2 7 10" xfId="19382"/>
    <cellStyle name="Total 2 4 2 7 11" xfId="20912"/>
    <cellStyle name="Total 2 4 2 7 12" xfId="22348"/>
    <cellStyle name="Total 2 4 2 7 13" xfId="23874"/>
    <cellStyle name="Total 2 4 2 7 14" xfId="25351"/>
    <cellStyle name="Total 2 4 2 7 15" xfId="26793"/>
    <cellStyle name="Total 2 4 2 7 16" xfId="28303"/>
    <cellStyle name="Total 2 4 2 7 17" xfId="29808"/>
    <cellStyle name="Total 2 4 2 7 18" xfId="31245"/>
    <cellStyle name="Total 2 4 2 7 19" xfId="32751"/>
    <cellStyle name="Total 2 4 2 7 2" xfId="5528"/>
    <cellStyle name="Total 2 4 2 7 20" xfId="34203"/>
    <cellStyle name="Total 2 4 2 7 21" xfId="35644"/>
    <cellStyle name="Total 2 4 2 7 22" xfId="37073"/>
    <cellStyle name="Total 2 4 2 7 23" xfId="38504"/>
    <cellStyle name="Total 2 4 2 7 24" xfId="39929"/>
    <cellStyle name="Total 2 4 2 7 25" xfId="41412"/>
    <cellStyle name="Total 2 4 2 7 26" xfId="42853"/>
    <cellStyle name="Total 2 4 2 7 27" xfId="44276"/>
    <cellStyle name="Total 2 4 2 7 28" xfId="45688"/>
    <cellStyle name="Total 2 4 2 7 29" xfId="47093"/>
    <cellStyle name="Total 2 4 2 7 3" xfId="9017"/>
    <cellStyle name="Total 2 4 2 7 30" xfId="48501"/>
    <cellStyle name="Total 2 4 2 7 31" xfId="49935"/>
    <cellStyle name="Total 2 4 2 7 32" xfId="51369"/>
    <cellStyle name="Total 2 4 2 7 33" xfId="52756"/>
    <cellStyle name="Total 2 4 2 7 34" xfId="54140"/>
    <cellStyle name="Total 2 4 2 7 35" xfId="55548"/>
    <cellStyle name="Total 2 4 2 7 36" xfId="56922"/>
    <cellStyle name="Total 2 4 2 7 37" xfId="58317"/>
    <cellStyle name="Total 2 4 2 7 4" xfId="10470"/>
    <cellStyle name="Total 2 4 2 7 5" xfId="11963"/>
    <cellStyle name="Total 2 4 2 7 6" xfId="13411"/>
    <cellStyle name="Total 2 4 2 7 7" xfId="14945"/>
    <cellStyle name="Total 2 4 2 7 8" xfId="16403"/>
    <cellStyle name="Total 2 4 2 7 9" xfId="17857"/>
    <cellStyle name="Total 2 4 2 8" xfId="4138"/>
    <cellStyle name="Total 2 4 2 8 10" xfId="19466"/>
    <cellStyle name="Total 2 4 2 8 11" xfId="20996"/>
    <cellStyle name="Total 2 4 2 8 12" xfId="22432"/>
    <cellStyle name="Total 2 4 2 8 13" xfId="23958"/>
    <cellStyle name="Total 2 4 2 8 14" xfId="25435"/>
    <cellStyle name="Total 2 4 2 8 15" xfId="26877"/>
    <cellStyle name="Total 2 4 2 8 16" xfId="28387"/>
    <cellStyle name="Total 2 4 2 8 17" xfId="29892"/>
    <cellStyle name="Total 2 4 2 8 18" xfId="31329"/>
    <cellStyle name="Total 2 4 2 8 19" xfId="32835"/>
    <cellStyle name="Total 2 4 2 8 2" xfId="5612"/>
    <cellStyle name="Total 2 4 2 8 20" xfId="34287"/>
    <cellStyle name="Total 2 4 2 8 21" xfId="35728"/>
    <cellStyle name="Total 2 4 2 8 22" xfId="37157"/>
    <cellStyle name="Total 2 4 2 8 23" xfId="38588"/>
    <cellStyle name="Total 2 4 2 8 24" xfId="40013"/>
    <cellStyle name="Total 2 4 2 8 25" xfId="41496"/>
    <cellStyle name="Total 2 4 2 8 26" xfId="42937"/>
    <cellStyle name="Total 2 4 2 8 27" xfId="44360"/>
    <cellStyle name="Total 2 4 2 8 28" xfId="45772"/>
    <cellStyle name="Total 2 4 2 8 29" xfId="47177"/>
    <cellStyle name="Total 2 4 2 8 3" xfId="9101"/>
    <cellStyle name="Total 2 4 2 8 30" xfId="48585"/>
    <cellStyle name="Total 2 4 2 8 31" xfId="50019"/>
    <cellStyle name="Total 2 4 2 8 32" xfId="51453"/>
    <cellStyle name="Total 2 4 2 8 33" xfId="52840"/>
    <cellStyle name="Total 2 4 2 8 34" xfId="54224"/>
    <cellStyle name="Total 2 4 2 8 35" xfId="55632"/>
    <cellStyle name="Total 2 4 2 8 36" xfId="57006"/>
    <cellStyle name="Total 2 4 2 8 37" xfId="58401"/>
    <cellStyle name="Total 2 4 2 8 4" xfId="10554"/>
    <cellStyle name="Total 2 4 2 8 5" xfId="12047"/>
    <cellStyle name="Total 2 4 2 8 6" xfId="13495"/>
    <cellStyle name="Total 2 4 2 8 7" xfId="15029"/>
    <cellStyle name="Total 2 4 2 8 8" xfId="16487"/>
    <cellStyle name="Total 2 4 2 8 9" xfId="17941"/>
    <cellStyle name="Total 2 4 2 9" xfId="4201"/>
    <cellStyle name="Total 2 4 2 9 10" xfId="19529"/>
    <cellStyle name="Total 2 4 2 9 11" xfId="21059"/>
    <cellStyle name="Total 2 4 2 9 12" xfId="22495"/>
    <cellStyle name="Total 2 4 2 9 13" xfId="24021"/>
    <cellStyle name="Total 2 4 2 9 14" xfId="25498"/>
    <cellStyle name="Total 2 4 2 9 15" xfId="26940"/>
    <cellStyle name="Total 2 4 2 9 16" xfId="28450"/>
    <cellStyle name="Total 2 4 2 9 17" xfId="29955"/>
    <cellStyle name="Total 2 4 2 9 18" xfId="31392"/>
    <cellStyle name="Total 2 4 2 9 19" xfId="32898"/>
    <cellStyle name="Total 2 4 2 9 2" xfId="5675"/>
    <cellStyle name="Total 2 4 2 9 20" xfId="34350"/>
    <cellStyle name="Total 2 4 2 9 21" xfId="35791"/>
    <cellStyle name="Total 2 4 2 9 22" xfId="37220"/>
    <cellStyle name="Total 2 4 2 9 23" xfId="38651"/>
    <cellStyle name="Total 2 4 2 9 24" xfId="40076"/>
    <cellStyle name="Total 2 4 2 9 25" xfId="41559"/>
    <cellStyle name="Total 2 4 2 9 26" xfId="43000"/>
    <cellStyle name="Total 2 4 2 9 27" xfId="44423"/>
    <cellStyle name="Total 2 4 2 9 28" xfId="45835"/>
    <cellStyle name="Total 2 4 2 9 29" xfId="47240"/>
    <cellStyle name="Total 2 4 2 9 3" xfId="9164"/>
    <cellStyle name="Total 2 4 2 9 30" xfId="48648"/>
    <cellStyle name="Total 2 4 2 9 31" xfId="50082"/>
    <cellStyle name="Total 2 4 2 9 32" xfId="51516"/>
    <cellStyle name="Total 2 4 2 9 33" xfId="52903"/>
    <cellStyle name="Total 2 4 2 9 34" xfId="54287"/>
    <cellStyle name="Total 2 4 2 9 35" xfId="55695"/>
    <cellStyle name="Total 2 4 2 9 36" xfId="57069"/>
    <cellStyle name="Total 2 4 2 9 37" xfId="58464"/>
    <cellStyle name="Total 2 4 2 9 4" xfId="10617"/>
    <cellStyle name="Total 2 4 2 9 5" xfId="12110"/>
    <cellStyle name="Total 2 4 2 9 6" xfId="13558"/>
    <cellStyle name="Total 2 4 2 9 7" xfId="15092"/>
    <cellStyle name="Total 2 4 2 9 8" xfId="16550"/>
    <cellStyle name="Total 2 4 2 9 9" xfId="18004"/>
    <cellStyle name="Total 2 4 3" xfId="58616"/>
    <cellStyle name="Total 2 5" xfId="714"/>
    <cellStyle name="Total 2 5 10" xfId="2556"/>
    <cellStyle name="Total 2 5 11" xfId="2706"/>
    <cellStyle name="Total 2 5 12" xfId="7742"/>
    <cellStyle name="Total 2 5 13" xfId="6547"/>
    <cellStyle name="Total 2 5 14" xfId="6478"/>
    <cellStyle name="Total 2 5 15" xfId="5988"/>
    <cellStyle name="Total 2 5 16" xfId="22652"/>
    <cellStyle name="Total 2 5 17" xfId="8103"/>
    <cellStyle name="Total 2 5 18" xfId="15169"/>
    <cellStyle name="Total 2 5 19" xfId="19655"/>
    <cellStyle name="Total 2 5 2" xfId="3063"/>
    <cellStyle name="Total 2 5 2 10" xfId="18395"/>
    <cellStyle name="Total 2 5 2 11" xfId="19926"/>
    <cellStyle name="Total 2 5 2 12" xfId="21371"/>
    <cellStyle name="Total 2 5 2 13" xfId="22891"/>
    <cellStyle name="Total 2 5 2 14" xfId="24370"/>
    <cellStyle name="Total 2 5 2 15" xfId="25815"/>
    <cellStyle name="Total 2 5 2 16" xfId="27318"/>
    <cellStyle name="Total 2 5 2 17" xfId="28828"/>
    <cellStyle name="Total 2 5 2 18" xfId="30261"/>
    <cellStyle name="Total 2 5 2 19" xfId="31770"/>
    <cellStyle name="Total 2 5 2 2" xfId="4562"/>
    <cellStyle name="Total 2 5 2 20" xfId="33224"/>
    <cellStyle name="Total 2 5 2 21" xfId="34661"/>
    <cellStyle name="Total 2 5 2 22" xfId="36095"/>
    <cellStyle name="Total 2 5 2 23" xfId="37530"/>
    <cellStyle name="Total 2 5 2 24" xfId="38948"/>
    <cellStyle name="Total 2 5 2 25" xfId="40443"/>
    <cellStyle name="Total 2 5 2 26" xfId="41877"/>
    <cellStyle name="Total 2 5 2 27" xfId="43300"/>
    <cellStyle name="Total 2 5 2 28" xfId="44716"/>
    <cellStyle name="Total 2 5 2 29" xfId="46124"/>
    <cellStyle name="Total 2 5 2 3" xfId="8028"/>
    <cellStyle name="Total 2 5 2 30" xfId="47529"/>
    <cellStyle name="Total 2 5 2 31" xfId="48971"/>
    <cellStyle name="Total 2 5 2 32" xfId="50403"/>
    <cellStyle name="Total 2 5 2 33" xfId="51791"/>
    <cellStyle name="Total 2 5 2 34" xfId="53175"/>
    <cellStyle name="Total 2 5 2 35" xfId="54585"/>
    <cellStyle name="Total 2 5 2 36" xfId="55958"/>
    <cellStyle name="Total 2 5 2 37" xfId="57357"/>
    <cellStyle name="Total 2 5 2 4" xfId="9485"/>
    <cellStyle name="Total 2 5 2 5" xfId="10978"/>
    <cellStyle name="Total 2 5 2 6" xfId="12429"/>
    <cellStyle name="Total 2 5 2 7" xfId="13961"/>
    <cellStyle name="Total 2 5 2 8" xfId="15419"/>
    <cellStyle name="Total 2 5 2 9" xfId="16874"/>
    <cellStyle name="Total 2 5 20" xfId="36549"/>
    <cellStyle name="Total 2 5 21" xfId="12622"/>
    <cellStyle name="Total 2 5 22" xfId="34412"/>
    <cellStyle name="Total 2 5 23" xfId="22568"/>
    <cellStyle name="Total 2 5 24" xfId="58556"/>
    <cellStyle name="Total 2 5 3" xfId="3534"/>
    <cellStyle name="Total 2 5 3 10" xfId="18864"/>
    <cellStyle name="Total 2 5 3 11" xfId="20393"/>
    <cellStyle name="Total 2 5 3 12" xfId="21832"/>
    <cellStyle name="Total 2 5 3 13" xfId="23359"/>
    <cellStyle name="Total 2 5 3 14" xfId="24833"/>
    <cellStyle name="Total 2 5 3 15" xfId="26277"/>
    <cellStyle name="Total 2 5 3 16" xfId="27785"/>
    <cellStyle name="Total 2 5 3 17" xfId="29291"/>
    <cellStyle name="Total 2 5 3 18" xfId="30726"/>
    <cellStyle name="Total 2 5 3 19" xfId="32234"/>
    <cellStyle name="Total 2 5 3 2" xfId="5016"/>
    <cellStyle name="Total 2 5 3 20" xfId="33685"/>
    <cellStyle name="Total 2 5 3 21" xfId="35128"/>
    <cellStyle name="Total 2 5 3 22" xfId="36558"/>
    <cellStyle name="Total 2 5 3 23" xfId="37988"/>
    <cellStyle name="Total 2 5 3 24" xfId="39411"/>
    <cellStyle name="Total 2 5 3 25" xfId="40902"/>
    <cellStyle name="Total 2 5 3 26" xfId="42338"/>
    <cellStyle name="Total 2 5 3 27" xfId="43762"/>
    <cellStyle name="Total 2 5 3 28" xfId="45173"/>
    <cellStyle name="Total 2 5 3 29" xfId="46581"/>
    <cellStyle name="Total 2 5 3 3" xfId="8498"/>
    <cellStyle name="Total 2 5 3 30" xfId="47987"/>
    <cellStyle name="Total 2 5 3 31" xfId="49426"/>
    <cellStyle name="Total 2 5 3 32" xfId="50857"/>
    <cellStyle name="Total 2 5 3 33" xfId="52247"/>
    <cellStyle name="Total 2 5 3 34" xfId="53628"/>
    <cellStyle name="Total 2 5 3 35" xfId="55039"/>
    <cellStyle name="Total 2 5 3 36" xfId="56411"/>
    <cellStyle name="Total 2 5 3 37" xfId="57809"/>
    <cellStyle name="Total 2 5 3 4" xfId="9954"/>
    <cellStyle name="Total 2 5 3 5" xfId="11444"/>
    <cellStyle name="Total 2 5 3 6" xfId="12894"/>
    <cellStyle name="Total 2 5 3 7" xfId="14427"/>
    <cellStyle name="Total 2 5 3 8" xfId="15885"/>
    <cellStyle name="Total 2 5 3 9" xfId="17340"/>
    <cellStyle name="Total 2 5 4" xfId="3432"/>
    <cellStyle name="Total 2 5 4 10" xfId="18762"/>
    <cellStyle name="Total 2 5 4 11" xfId="20292"/>
    <cellStyle name="Total 2 5 4 12" xfId="21730"/>
    <cellStyle name="Total 2 5 4 13" xfId="23257"/>
    <cellStyle name="Total 2 5 4 14" xfId="24732"/>
    <cellStyle name="Total 2 5 4 15" xfId="26176"/>
    <cellStyle name="Total 2 5 4 16" xfId="27684"/>
    <cellStyle name="Total 2 5 4 17" xfId="29191"/>
    <cellStyle name="Total 2 5 4 18" xfId="30624"/>
    <cellStyle name="Total 2 5 4 19" xfId="32133"/>
    <cellStyle name="Total 2 5 4 2" xfId="4916"/>
    <cellStyle name="Total 2 5 4 20" xfId="33585"/>
    <cellStyle name="Total 2 5 4 21" xfId="35026"/>
    <cellStyle name="Total 2 5 4 22" xfId="36456"/>
    <cellStyle name="Total 2 5 4 23" xfId="37886"/>
    <cellStyle name="Total 2 5 4 24" xfId="39310"/>
    <cellStyle name="Total 2 5 4 25" xfId="40801"/>
    <cellStyle name="Total 2 5 4 26" xfId="42238"/>
    <cellStyle name="Total 2 5 4 27" xfId="43660"/>
    <cellStyle name="Total 2 5 4 28" xfId="45073"/>
    <cellStyle name="Total 2 5 4 29" xfId="46481"/>
    <cellStyle name="Total 2 5 4 3" xfId="8396"/>
    <cellStyle name="Total 2 5 4 30" xfId="47887"/>
    <cellStyle name="Total 2 5 4 31" xfId="49325"/>
    <cellStyle name="Total 2 5 4 32" xfId="50757"/>
    <cellStyle name="Total 2 5 4 33" xfId="52147"/>
    <cellStyle name="Total 2 5 4 34" xfId="53528"/>
    <cellStyle name="Total 2 5 4 35" xfId="54939"/>
    <cellStyle name="Total 2 5 4 36" xfId="56311"/>
    <cellStyle name="Total 2 5 4 37" xfId="57709"/>
    <cellStyle name="Total 2 5 4 4" xfId="9853"/>
    <cellStyle name="Total 2 5 4 5" xfId="11342"/>
    <cellStyle name="Total 2 5 4 6" xfId="12793"/>
    <cellStyle name="Total 2 5 4 7" xfId="14326"/>
    <cellStyle name="Total 2 5 4 8" xfId="15784"/>
    <cellStyle name="Total 2 5 4 9" xfId="17239"/>
    <cellStyle name="Total 2 5 5" xfId="3397"/>
    <cellStyle name="Total 2 5 5 10" xfId="18727"/>
    <cellStyle name="Total 2 5 5 11" xfId="20257"/>
    <cellStyle name="Total 2 5 5 12" xfId="21695"/>
    <cellStyle name="Total 2 5 5 13" xfId="23222"/>
    <cellStyle name="Total 2 5 5 14" xfId="24697"/>
    <cellStyle name="Total 2 5 5 15" xfId="26141"/>
    <cellStyle name="Total 2 5 5 16" xfId="27649"/>
    <cellStyle name="Total 2 5 5 17" xfId="29156"/>
    <cellStyle name="Total 2 5 5 18" xfId="30589"/>
    <cellStyle name="Total 2 5 5 19" xfId="32098"/>
    <cellStyle name="Total 2 5 5 2" xfId="4881"/>
    <cellStyle name="Total 2 5 5 20" xfId="33550"/>
    <cellStyle name="Total 2 5 5 21" xfId="34991"/>
    <cellStyle name="Total 2 5 5 22" xfId="36421"/>
    <cellStyle name="Total 2 5 5 23" xfId="37851"/>
    <cellStyle name="Total 2 5 5 24" xfId="39275"/>
    <cellStyle name="Total 2 5 5 25" xfId="40766"/>
    <cellStyle name="Total 2 5 5 26" xfId="42203"/>
    <cellStyle name="Total 2 5 5 27" xfId="43625"/>
    <cellStyle name="Total 2 5 5 28" xfId="45038"/>
    <cellStyle name="Total 2 5 5 29" xfId="46446"/>
    <cellStyle name="Total 2 5 5 3" xfId="8361"/>
    <cellStyle name="Total 2 5 5 30" xfId="47852"/>
    <cellStyle name="Total 2 5 5 31" xfId="49290"/>
    <cellStyle name="Total 2 5 5 32" xfId="50722"/>
    <cellStyle name="Total 2 5 5 33" xfId="52112"/>
    <cellStyle name="Total 2 5 5 34" xfId="53493"/>
    <cellStyle name="Total 2 5 5 35" xfId="54904"/>
    <cellStyle name="Total 2 5 5 36" xfId="56276"/>
    <cellStyle name="Total 2 5 5 37" xfId="57674"/>
    <cellStyle name="Total 2 5 5 4" xfId="9818"/>
    <cellStyle name="Total 2 5 5 5" xfId="11307"/>
    <cellStyle name="Total 2 5 5 6" xfId="12758"/>
    <cellStyle name="Total 2 5 5 7" xfId="14291"/>
    <cellStyle name="Total 2 5 5 8" xfId="15749"/>
    <cellStyle name="Total 2 5 5 9" xfId="17204"/>
    <cellStyle name="Total 2 5 6" xfId="3519"/>
    <cellStyle name="Total 2 5 6 10" xfId="18849"/>
    <cellStyle name="Total 2 5 6 11" xfId="20379"/>
    <cellStyle name="Total 2 5 6 12" xfId="21817"/>
    <cellStyle name="Total 2 5 6 13" xfId="23344"/>
    <cellStyle name="Total 2 5 6 14" xfId="24819"/>
    <cellStyle name="Total 2 5 6 15" xfId="26263"/>
    <cellStyle name="Total 2 5 6 16" xfId="27771"/>
    <cellStyle name="Total 2 5 6 17" xfId="29278"/>
    <cellStyle name="Total 2 5 6 18" xfId="30711"/>
    <cellStyle name="Total 2 5 6 19" xfId="32220"/>
    <cellStyle name="Total 2 5 6 2" xfId="5003"/>
    <cellStyle name="Total 2 5 6 20" xfId="33672"/>
    <cellStyle name="Total 2 5 6 21" xfId="35113"/>
    <cellStyle name="Total 2 5 6 22" xfId="36543"/>
    <cellStyle name="Total 2 5 6 23" xfId="37973"/>
    <cellStyle name="Total 2 5 6 24" xfId="39397"/>
    <cellStyle name="Total 2 5 6 25" xfId="40888"/>
    <cellStyle name="Total 2 5 6 26" xfId="42325"/>
    <cellStyle name="Total 2 5 6 27" xfId="43747"/>
    <cellStyle name="Total 2 5 6 28" xfId="45160"/>
    <cellStyle name="Total 2 5 6 29" xfId="46568"/>
    <cellStyle name="Total 2 5 6 3" xfId="8483"/>
    <cellStyle name="Total 2 5 6 30" xfId="47974"/>
    <cellStyle name="Total 2 5 6 31" xfId="49412"/>
    <cellStyle name="Total 2 5 6 32" xfId="50844"/>
    <cellStyle name="Total 2 5 6 33" xfId="52234"/>
    <cellStyle name="Total 2 5 6 34" xfId="53615"/>
    <cellStyle name="Total 2 5 6 35" xfId="55026"/>
    <cellStyle name="Total 2 5 6 36" xfId="56398"/>
    <cellStyle name="Total 2 5 6 37" xfId="57796"/>
    <cellStyle name="Total 2 5 6 4" xfId="9940"/>
    <cellStyle name="Total 2 5 6 5" xfId="11429"/>
    <cellStyle name="Total 2 5 6 6" xfId="12880"/>
    <cellStyle name="Total 2 5 6 7" xfId="14413"/>
    <cellStyle name="Total 2 5 6 8" xfId="15871"/>
    <cellStyle name="Total 2 5 6 9" xfId="17326"/>
    <cellStyle name="Total 2 5 7" xfId="2929"/>
    <cellStyle name="Total 2 5 7 10" xfId="18265"/>
    <cellStyle name="Total 2 5 7 11" xfId="19796"/>
    <cellStyle name="Total 2 5 7 12" xfId="21242"/>
    <cellStyle name="Total 2 5 7 13" xfId="22758"/>
    <cellStyle name="Total 2 5 7 14" xfId="24238"/>
    <cellStyle name="Total 2 5 7 15" xfId="25685"/>
    <cellStyle name="Total 2 5 7 16" xfId="27191"/>
    <cellStyle name="Total 2 5 7 17" xfId="28698"/>
    <cellStyle name="Total 2 5 7 18" xfId="30132"/>
    <cellStyle name="Total 2 5 7 19" xfId="31640"/>
    <cellStyle name="Total 2 5 7 2" xfId="4440"/>
    <cellStyle name="Total 2 5 7 20" xfId="33094"/>
    <cellStyle name="Total 2 5 7 21" xfId="34534"/>
    <cellStyle name="Total 2 5 7 22" xfId="35967"/>
    <cellStyle name="Total 2 5 7 23" xfId="37400"/>
    <cellStyle name="Total 2 5 7 24" xfId="38818"/>
    <cellStyle name="Total 2 5 7 25" xfId="40318"/>
    <cellStyle name="Total 2 5 7 26" xfId="41749"/>
    <cellStyle name="Total 2 5 7 27" xfId="43173"/>
    <cellStyle name="Total 2 5 7 28" xfId="44591"/>
    <cellStyle name="Total 2 5 7 29" xfId="45999"/>
    <cellStyle name="Total 2 5 7 3" xfId="7896"/>
    <cellStyle name="Total 2 5 7 30" xfId="47406"/>
    <cellStyle name="Total 2 5 7 31" xfId="48847"/>
    <cellStyle name="Total 2 5 7 32" xfId="50278"/>
    <cellStyle name="Total 2 5 7 33" xfId="51666"/>
    <cellStyle name="Total 2 5 7 34" xfId="53052"/>
    <cellStyle name="Total 2 5 7 35" xfId="54461"/>
    <cellStyle name="Total 2 5 7 36" xfId="55836"/>
    <cellStyle name="Total 2 5 7 37" xfId="57235"/>
    <cellStyle name="Total 2 5 7 4" xfId="9354"/>
    <cellStyle name="Total 2 5 7 5" xfId="10848"/>
    <cellStyle name="Total 2 5 7 6" xfId="12298"/>
    <cellStyle name="Total 2 5 7 7" xfId="13832"/>
    <cellStyle name="Total 2 5 7 8" xfId="15287"/>
    <cellStyle name="Total 2 5 7 9" xfId="16743"/>
    <cellStyle name="Total 2 5 8" xfId="3668"/>
    <cellStyle name="Total 2 5 8 10" xfId="18998"/>
    <cellStyle name="Total 2 5 8 11" xfId="20527"/>
    <cellStyle name="Total 2 5 8 12" xfId="21964"/>
    <cellStyle name="Total 2 5 8 13" xfId="23490"/>
    <cellStyle name="Total 2 5 8 14" xfId="24966"/>
    <cellStyle name="Total 2 5 8 15" xfId="26410"/>
    <cellStyle name="Total 2 5 8 16" xfId="27918"/>
    <cellStyle name="Total 2 5 8 17" xfId="29424"/>
    <cellStyle name="Total 2 5 8 18" xfId="30859"/>
    <cellStyle name="Total 2 5 8 19" xfId="32366"/>
    <cellStyle name="Total 2 5 8 2" xfId="5146"/>
    <cellStyle name="Total 2 5 8 20" xfId="33818"/>
    <cellStyle name="Total 2 5 8 21" xfId="35260"/>
    <cellStyle name="Total 2 5 8 22" xfId="36690"/>
    <cellStyle name="Total 2 5 8 23" xfId="38120"/>
    <cellStyle name="Total 2 5 8 24" xfId="39543"/>
    <cellStyle name="Total 2 5 8 25" xfId="41032"/>
    <cellStyle name="Total 2 5 8 26" xfId="42470"/>
    <cellStyle name="Total 2 5 8 27" xfId="43894"/>
    <cellStyle name="Total 2 5 8 28" xfId="45306"/>
    <cellStyle name="Total 2 5 8 29" xfId="46712"/>
    <cellStyle name="Total 2 5 8 3" xfId="8632"/>
    <cellStyle name="Total 2 5 8 30" xfId="48117"/>
    <cellStyle name="Total 2 5 8 31" xfId="49555"/>
    <cellStyle name="Total 2 5 8 32" xfId="50987"/>
    <cellStyle name="Total 2 5 8 33" xfId="52377"/>
    <cellStyle name="Total 2 5 8 34" xfId="53759"/>
    <cellStyle name="Total 2 5 8 35" xfId="55169"/>
    <cellStyle name="Total 2 5 8 36" xfId="56541"/>
    <cellStyle name="Total 2 5 8 37" xfId="57938"/>
    <cellStyle name="Total 2 5 8 4" xfId="10087"/>
    <cellStyle name="Total 2 5 8 5" xfId="11577"/>
    <cellStyle name="Total 2 5 8 6" xfId="13028"/>
    <cellStyle name="Total 2 5 8 7" xfId="14560"/>
    <cellStyle name="Total 2 5 8 8" xfId="16018"/>
    <cellStyle name="Total 2 5 8 9" xfId="17473"/>
    <cellStyle name="Total 2 5 9" xfId="3048"/>
    <cellStyle name="Total 2 5 9 10" xfId="18380"/>
    <cellStyle name="Total 2 5 9 11" xfId="19911"/>
    <cellStyle name="Total 2 5 9 12" xfId="21356"/>
    <cellStyle name="Total 2 5 9 13" xfId="22876"/>
    <cellStyle name="Total 2 5 9 14" xfId="24355"/>
    <cellStyle name="Total 2 5 9 15" xfId="25800"/>
    <cellStyle name="Total 2 5 9 16" xfId="27303"/>
    <cellStyle name="Total 2 5 9 17" xfId="28813"/>
    <cellStyle name="Total 2 5 9 18" xfId="30246"/>
    <cellStyle name="Total 2 5 9 19" xfId="31756"/>
    <cellStyle name="Total 2 5 9 2" xfId="4548"/>
    <cellStyle name="Total 2 5 9 20" xfId="33210"/>
    <cellStyle name="Total 2 5 9 21" xfId="34646"/>
    <cellStyle name="Total 2 5 9 22" xfId="36081"/>
    <cellStyle name="Total 2 5 9 23" xfId="37515"/>
    <cellStyle name="Total 2 5 9 24" xfId="38933"/>
    <cellStyle name="Total 2 5 9 25" xfId="40429"/>
    <cellStyle name="Total 2 5 9 26" xfId="41862"/>
    <cellStyle name="Total 2 5 9 27" xfId="43286"/>
    <cellStyle name="Total 2 5 9 28" xfId="44702"/>
    <cellStyle name="Total 2 5 9 29" xfId="46110"/>
    <cellStyle name="Total 2 5 9 3" xfId="8013"/>
    <cellStyle name="Total 2 5 9 30" xfId="47514"/>
    <cellStyle name="Total 2 5 9 31" xfId="48957"/>
    <cellStyle name="Total 2 5 9 32" xfId="50388"/>
    <cellStyle name="Total 2 5 9 33" xfId="51777"/>
    <cellStyle name="Total 2 5 9 34" xfId="53161"/>
    <cellStyle name="Total 2 5 9 35" xfId="54571"/>
    <cellStyle name="Total 2 5 9 36" xfId="55944"/>
    <cellStyle name="Total 2 5 9 37" xfId="57343"/>
    <cellStyle name="Total 2 5 9 4" xfId="9470"/>
    <cellStyle name="Total 2 5 9 5" xfId="10963"/>
    <cellStyle name="Total 2 5 9 6" xfId="12415"/>
    <cellStyle name="Total 2 5 9 7" xfId="13946"/>
    <cellStyle name="Total 2 5 9 8" xfId="15404"/>
    <cellStyle name="Total 2 5 9 9" xfId="16859"/>
    <cellStyle name="Total 2 6" xfId="2928"/>
    <cellStyle name="Total 2 6 10" xfId="18264"/>
    <cellStyle name="Total 2 6 11" xfId="19795"/>
    <cellStyle name="Total 2 6 12" xfId="21241"/>
    <cellStyle name="Total 2 6 13" xfId="22757"/>
    <cellStyle name="Total 2 6 14" xfId="24237"/>
    <cellStyle name="Total 2 6 15" xfId="25684"/>
    <cellStyle name="Total 2 6 16" xfId="27190"/>
    <cellStyle name="Total 2 6 17" xfId="28697"/>
    <cellStyle name="Total 2 6 18" xfId="30131"/>
    <cellStyle name="Total 2 6 19" xfId="31639"/>
    <cellStyle name="Total 2 6 2" xfId="4439"/>
    <cellStyle name="Total 2 6 20" xfId="33093"/>
    <cellStyle name="Total 2 6 21" xfId="34533"/>
    <cellStyle name="Total 2 6 22" xfId="35966"/>
    <cellStyle name="Total 2 6 23" xfId="37399"/>
    <cellStyle name="Total 2 6 24" xfId="38817"/>
    <cellStyle name="Total 2 6 25" xfId="40317"/>
    <cellStyle name="Total 2 6 26" xfId="41748"/>
    <cellStyle name="Total 2 6 27" xfId="43172"/>
    <cellStyle name="Total 2 6 28" xfId="44590"/>
    <cellStyle name="Total 2 6 29" xfId="45998"/>
    <cellStyle name="Total 2 6 3" xfId="7895"/>
    <cellStyle name="Total 2 6 30" xfId="47405"/>
    <cellStyle name="Total 2 6 31" xfId="48846"/>
    <cellStyle name="Total 2 6 32" xfId="50277"/>
    <cellStyle name="Total 2 6 33" xfId="51665"/>
    <cellStyle name="Total 2 6 34" xfId="53051"/>
    <cellStyle name="Total 2 6 35" xfId="54460"/>
    <cellStyle name="Total 2 6 36" xfId="55835"/>
    <cellStyle name="Total 2 6 37" xfId="57234"/>
    <cellStyle name="Total 2 6 38" xfId="58937"/>
    <cellStyle name="Total 2 6 4" xfId="9353"/>
    <cellStyle name="Total 2 6 5" xfId="10847"/>
    <cellStyle name="Total 2 6 6" xfId="12297"/>
    <cellStyle name="Total 2 6 7" xfId="13831"/>
    <cellStyle name="Total 2 6 8" xfId="15286"/>
    <cellStyle name="Total 2 6 9" xfId="16742"/>
    <cellStyle name="Total 2 7" xfId="3085"/>
    <cellStyle name="Total 2 7 10" xfId="18417"/>
    <cellStyle name="Total 2 7 11" xfId="19947"/>
    <cellStyle name="Total 2 7 12" xfId="21390"/>
    <cellStyle name="Total 2 7 13" xfId="22913"/>
    <cellStyle name="Total 2 7 14" xfId="24390"/>
    <cellStyle name="Total 2 7 15" xfId="25835"/>
    <cellStyle name="Total 2 7 16" xfId="27340"/>
    <cellStyle name="Total 2 7 17" xfId="28850"/>
    <cellStyle name="Total 2 7 18" xfId="30281"/>
    <cellStyle name="Total 2 7 19" xfId="31791"/>
    <cellStyle name="Total 2 7 2" xfId="4581"/>
    <cellStyle name="Total 2 7 20" xfId="33243"/>
    <cellStyle name="Total 2 7 21" xfId="34683"/>
    <cellStyle name="Total 2 7 22" xfId="36115"/>
    <cellStyle name="Total 2 7 23" xfId="37549"/>
    <cellStyle name="Total 2 7 24" xfId="38967"/>
    <cellStyle name="Total 2 7 25" xfId="40462"/>
    <cellStyle name="Total 2 7 26" xfId="41897"/>
    <cellStyle name="Total 2 7 27" xfId="43320"/>
    <cellStyle name="Total 2 7 28" xfId="44736"/>
    <cellStyle name="Total 2 7 29" xfId="46144"/>
    <cellStyle name="Total 2 7 3" xfId="8050"/>
    <cellStyle name="Total 2 7 30" xfId="47549"/>
    <cellStyle name="Total 2 7 31" xfId="48990"/>
    <cellStyle name="Total 2 7 32" xfId="50422"/>
    <cellStyle name="Total 2 7 33" xfId="51811"/>
    <cellStyle name="Total 2 7 34" xfId="53194"/>
    <cellStyle name="Total 2 7 35" xfId="54604"/>
    <cellStyle name="Total 2 7 36" xfId="55977"/>
    <cellStyle name="Total 2 7 37" xfId="57376"/>
    <cellStyle name="Total 2 7 4" xfId="9506"/>
    <cellStyle name="Total 2 7 5" xfId="11000"/>
    <cellStyle name="Total 2 7 6" xfId="12449"/>
    <cellStyle name="Total 2 7 7" xfId="13983"/>
    <cellStyle name="Total 2 7 8" xfId="15441"/>
    <cellStyle name="Total 2 7 9" xfId="16894"/>
    <cellStyle name="Total 2 8" xfId="3041"/>
    <cellStyle name="Total 2 8 10" xfId="18373"/>
    <cellStyle name="Total 2 8 11" xfId="19904"/>
    <cellStyle name="Total 2 8 12" xfId="21349"/>
    <cellStyle name="Total 2 8 13" xfId="22869"/>
    <cellStyle name="Total 2 8 14" xfId="24348"/>
    <cellStyle name="Total 2 8 15" xfId="25793"/>
    <cellStyle name="Total 2 8 16" xfId="27296"/>
    <cellStyle name="Total 2 8 17" xfId="28806"/>
    <cellStyle name="Total 2 8 18" xfId="30239"/>
    <cellStyle name="Total 2 8 19" xfId="31749"/>
    <cellStyle name="Total 2 8 2" xfId="4541"/>
    <cellStyle name="Total 2 8 20" xfId="33203"/>
    <cellStyle name="Total 2 8 21" xfId="34639"/>
    <cellStyle name="Total 2 8 22" xfId="36074"/>
    <cellStyle name="Total 2 8 23" xfId="37508"/>
    <cellStyle name="Total 2 8 24" xfId="38926"/>
    <cellStyle name="Total 2 8 25" xfId="40422"/>
    <cellStyle name="Total 2 8 26" xfId="41855"/>
    <cellStyle name="Total 2 8 27" xfId="43279"/>
    <cellStyle name="Total 2 8 28" xfId="44695"/>
    <cellStyle name="Total 2 8 29" xfId="46103"/>
    <cellStyle name="Total 2 8 3" xfId="8006"/>
    <cellStyle name="Total 2 8 30" xfId="47507"/>
    <cellStyle name="Total 2 8 31" xfId="48950"/>
    <cellStyle name="Total 2 8 32" xfId="50381"/>
    <cellStyle name="Total 2 8 33" xfId="51770"/>
    <cellStyle name="Total 2 8 34" xfId="53154"/>
    <cellStyle name="Total 2 8 35" xfId="54564"/>
    <cellStyle name="Total 2 8 36" xfId="55937"/>
    <cellStyle name="Total 2 8 37" xfId="57336"/>
    <cellStyle name="Total 2 8 4" xfId="9463"/>
    <cellStyle name="Total 2 8 5" xfId="10956"/>
    <cellStyle name="Total 2 8 6" xfId="12408"/>
    <cellStyle name="Total 2 8 7" xfId="13939"/>
    <cellStyle name="Total 2 8 8" xfId="15397"/>
    <cellStyle name="Total 2 8 9" xfId="16852"/>
    <cellStyle name="Total 2 9" xfId="3002"/>
    <cellStyle name="Total 2 9 10" xfId="18334"/>
    <cellStyle name="Total 2 9 11" xfId="19866"/>
    <cellStyle name="Total 2 9 12" xfId="21312"/>
    <cellStyle name="Total 2 9 13" xfId="22830"/>
    <cellStyle name="Total 2 9 14" xfId="24309"/>
    <cellStyle name="Total 2 9 15" xfId="25754"/>
    <cellStyle name="Total 2 9 16" xfId="27259"/>
    <cellStyle name="Total 2 9 17" xfId="28767"/>
    <cellStyle name="Total 2 9 18" xfId="30200"/>
    <cellStyle name="Total 2 9 19" xfId="31711"/>
    <cellStyle name="Total 2 9 2" xfId="4504"/>
    <cellStyle name="Total 2 9 20" xfId="33165"/>
    <cellStyle name="Total 2 9 21" xfId="34602"/>
    <cellStyle name="Total 2 9 22" xfId="36037"/>
    <cellStyle name="Total 2 9 23" xfId="37470"/>
    <cellStyle name="Total 2 9 24" xfId="38887"/>
    <cellStyle name="Total 2 9 25" xfId="40384"/>
    <cellStyle name="Total 2 9 26" xfId="41816"/>
    <cellStyle name="Total 2 9 27" xfId="43241"/>
    <cellStyle name="Total 2 9 28" xfId="44657"/>
    <cellStyle name="Total 2 9 29" xfId="46066"/>
    <cellStyle name="Total 2 9 3" xfId="7968"/>
    <cellStyle name="Total 2 9 30" xfId="47470"/>
    <cellStyle name="Total 2 9 31" xfId="48913"/>
    <cellStyle name="Total 2 9 32" xfId="50344"/>
    <cellStyle name="Total 2 9 33" xfId="51733"/>
    <cellStyle name="Total 2 9 34" xfId="53117"/>
    <cellStyle name="Total 2 9 35" xfId="54527"/>
    <cellStyle name="Total 2 9 36" xfId="55900"/>
    <cellStyle name="Total 2 9 37" xfId="57299"/>
    <cellStyle name="Total 2 9 4" xfId="9424"/>
    <cellStyle name="Total 2 9 5" xfId="10918"/>
    <cellStyle name="Total 2 9 6" xfId="12370"/>
    <cellStyle name="Total 2 9 7" xfId="13902"/>
    <cellStyle name="Total 2 9 8" xfId="15359"/>
    <cellStyle name="Total 2 9 9" xfId="16814"/>
    <cellStyle name="Total 3" xfId="715"/>
    <cellStyle name="Total 3 2" xfId="1318"/>
    <cellStyle name="Total 3 2 10" xfId="3110"/>
    <cellStyle name="Total 3 2 10 10" xfId="18442"/>
    <cellStyle name="Total 3 2 10 11" xfId="19972"/>
    <cellStyle name="Total 3 2 10 12" xfId="21415"/>
    <cellStyle name="Total 3 2 10 13" xfId="22938"/>
    <cellStyle name="Total 3 2 10 14" xfId="24415"/>
    <cellStyle name="Total 3 2 10 15" xfId="25860"/>
    <cellStyle name="Total 3 2 10 16" xfId="27365"/>
    <cellStyle name="Total 3 2 10 17" xfId="28875"/>
    <cellStyle name="Total 3 2 10 18" xfId="30306"/>
    <cellStyle name="Total 3 2 10 19" xfId="31816"/>
    <cellStyle name="Total 3 2 10 2" xfId="4606"/>
    <cellStyle name="Total 3 2 10 20" xfId="33268"/>
    <cellStyle name="Total 3 2 10 21" xfId="34708"/>
    <cellStyle name="Total 3 2 10 22" xfId="36140"/>
    <cellStyle name="Total 3 2 10 23" xfId="37574"/>
    <cellStyle name="Total 3 2 10 24" xfId="38992"/>
    <cellStyle name="Total 3 2 10 25" xfId="40487"/>
    <cellStyle name="Total 3 2 10 26" xfId="41922"/>
    <cellStyle name="Total 3 2 10 27" xfId="43345"/>
    <cellStyle name="Total 3 2 10 28" xfId="44761"/>
    <cellStyle name="Total 3 2 10 29" xfId="46169"/>
    <cellStyle name="Total 3 2 10 3" xfId="8075"/>
    <cellStyle name="Total 3 2 10 30" xfId="47574"/>
    <cellStyle name="Total 3 2 10 31" xfId="49015"/>
    <cellStyle name="Total 3 2 10 32" xfId="50447"/>
    <cellStyle name="Total 3 2 10 33" xfId="51836"/>
    <cellStyle name="Total 3 2 10 34" xfId="53219"/>
    <cellStyle name="Total 3 2 10 35" xfId="54629"/>
    <cellStyle name="Total 3 2 10 36" xfId="56002"/>
    <cellStyle name="Total 3 2 10 37" xfId="57401"/>
    <cellStyle name="Total 3 2 10 4" xfId="9531"/>
    <cellStyle name="Total 3 2 10 5" xfId="11025"/>
    <cellStyle name="Total 3 2 10 6" xfId="12474"/>
    <cellStyle name="Total 3 2 10 7" xfId="14008"/>
    <cellStyle name="Total 3 2 10 8" xfId="15466"/>
    <cellStyle name="Total 3 2 10 9" xfId="16919"/>
    <cellStyle name="Total 3 2 11" xfId="2615"/>
    <cellStyle name="Total 3 2 12" xfId="2681"/>
    <cellStyle name="Total 3 2 13" xfId="6837"/>
    <cellStyle name="Total 3 2 14" xfId="5868"/>
    <cellStyle name="Total 3 2 15" xfId="6012"/>
    <cellStyle name="Total 3 2 16" xfId="6691"/>
    <cellStyle name="Total 3 2 17" xfId="7396"/>
    <cellStyle name="Total 3 2 18" xfId="7321"/>
    <cellStyle name="Total 3 2 19" xfId="6416"/>
    <cellStyle name="Total 3 2 2" xfId="2116"/>
    <cellStyle name="Total 3 2 20" xfId="6424"/>
    <cellStyle name="Total 3 2 21" xfId="13629"/>
    <cellStyle name="Total 3 2 22" xfId="7616"/>
    <cellStyle name="Total 3 2 23" xfId="20438"/>
    <cellStyle name="Total 3 2 24" xfId="19650"/>
    <cellStyle name="Total 3 2 25" xfId="22566"/>
    <cellStyle name="Total 3 2 26" xfId="6533"/>
    <cellStyle name="Total 3 2 27" xfId="25534"/>
    <cellStyle name="Total 3 2 28" xfId="25690"/>
    <cellStyle name="Total 3 2 29" xfId="7416"/>
    <cellStyle name="Total 3 2 3" xfId="3263"/>
    <cellStyle name="Total 3 2 3 10" xfId="18594"/>
    <cellStyle name="Total 3 2 3 11" xfId="20125"/>
    <cellStyle name="Total 3 2 3 12" xfId="21566"/>
    <cellStyle name="Total 3 2 3 13" xfId="23089"/>
    <cellStyle name="Total 3 2 3 14" xfId="24565"/>
    <cellStyle name="Total 3 2 3 15" xfId="26011"/>
    <cellStyle name="Total 3 2 3 16" xfId="27516"/>
    <cellStyle name="Total 3 2 3 17" xfId="29027"/>
    <cellStyle name="Total 3 2 3 18" xfId="30457"/>
    <cellStyle name="Total 3 2 3 19" xfId="31965"/>
    <cellStyle name="Total 3 2 3 2" xfId="4752"/>
    <cellStyle name="Total 3 2 3 20" xfId="33418"/>
    <cellStyle name="Total 3 2 3 21" xfId="34859"/>
    <cellStyle name="Total 3 2 3 22" xfId="36289"/>
    <cellStyle name="Total 3 2 3 23" xfId="37722"/>
    <cellStyle name="Total 3 2 3 24" xfId="39143"/>
    <cellStyle name="Total 3 2 3 25" xfId="40636"/>
    <cellStyle name="Total 3 2 3 26" xfId="42071"/>
    <cellStyle name="Total 3 2 3 27" xfId="43494"/>
    <cellStyle name="Total 3 2 3 28" xfId="44908"/>
    <cellStyle name="Total 3 2 3 29" xfId="46319"/>
    <cellStyle name="Total 3 2 3 3" xfId="8227"/>
    <cellStyle name="Total 3 2 3 30" xfId="47721"/>
    <cellStyle name="Total 3 2 3 31" xfId="49163"/>
    <cellStyle name="Total 3 2 3 32" xfId="50594"/>
    <cellStyle name="Total 3 2 3 33" xfId="51984"/>
    <cellStyle name="Total 3 2 3 34" xfId="53365"/>
    <cellStyle name="Total 3 2 3 35" xfId="54776"/>
    <cellStyle name="Total 3 2 3 36" xfId="56148"/>
    <cellStyle name="Total 3 2 3 37" xfId="57547"/>
    <cellStyle name="Total 3 2 3 38" xfId="59205"/>
    <cellStyle name="Total 3 2 3 4" xfId="9684"/>
    <cellStyle name="Total 3 2 3 5" xfId="11176"/>
    <cellStyle name="Total 3 2 3 6" xfId="12624"/>
    <cellStyle name="Total 3 2 3 7" xfId="14158"/>
    <cellStyle name="Total 3 2 3 8" xfId="15617"/>
    <cellStyle name="Total 3 2 3 9" xfId="17071"/>
    <cellStyle name="Total 3 2 30" xfId="5930"/>
    <cellStyle name="Total 3 2 31" xfId="6615"/>
    <cellStyle name="Total 3 2 32" xfId="5829"/>
    <cellStyle name="Total 3 2 33" xfId="9649"/>
    <cellStyle name="Total 3 2 34" xfId="34905"/>
    <cellStyle name="Total 3 2 35" xfId="9219"/>
    <cellStyle name="Total 3 2 36" xfId="38687"/>
    <cellStyle name="Total 3 2 37" xfId="40116"/>
    <cellStyle name="Total 3 2 38" xfId="40181"/>
    <cellStyle name="Total 3 2 39" xfId="34671"/>
    <cellStyle name="Total 3 2 4" xfId="3377"/>
    <cellStyle name="Total 3 2 4 10" xfId="18707"/>
    <cellStyle name="Total 3 2 4 11" xfId="20238"/>
    <cellStyle name="Total 3 2 4 12" xfId="21676"/>
    <cellStyle name="Total 3 2 4 13" xfId="23202"/>
    <cellStyle name="Total 3 2 4 14" xfId="24678"/>
    <cellStyle name="Total 3 2 4 15" xfId="26122"/>
    <cellStyle name="Total 3 2 4 16" xfId="27629"/>
    <cellStyle name="Total 3 2 4 17" xfId="29137"/>
    <cellStyle name="Total 3 2 4 18" xfId="30570"/>
    <cellStyle name="Total 3 2 4 19" xfId="32078"/>
    <cellStyle name="Total 3 2 4 2" xfId="4862"/>
    <cellStyle name="Total 3 2 4 20" xfId="33530"/>
    <cellStyle name="Total 3 2 4 21" xfId="34971"/>
    <cellStyle name="Total 3 2 4 22" xfId="36402"/>
    <cellStyle name="Total 3 2 4 23" xfId="37832"/>
    <cellStyle name="Total 3 2 4 24" xfId="39256"/>
    <cellStyle name="Total 3 2 4 25" xfId="40746"/>
    <cellStyle name="Total 3 2 4 26" xfId="42183"/>
    <cellStyle name="Total 3 2 4 27" xfId="43606"/>
    <cellStyle name="Total 3 2 4 28" xfId="45019"/>
    <cellStyle name="Total 3 2 4 29" xfId="46427"/>
    <cellStyle name="Total 3 2 4 3" xfId="8341"/>
    <cellStyle name="Total 3 2 4 30" xfId="47832"/>
    <cellStyle name="Total 3 2 4 31" xfId="49271"/>
    <cellStyle name="Total 3 2 4 32" xfId="50703"/>
    <cellStyle name="Total 3 2 4 33" xfId="52093"/>
    <cellStyle name="Total 3 2 4 34" xfId="53474"/>
    <cellStyle name="Total 3 2 4 35" xfId="54885"/>
    <cellStyle name="Total 3 2 4 36" xfId="56257"/>
    <cellStyle name="Total 3 2 4 37" xfId="57655"/>
    <cellStyle name="Total 3 2 4 4" xfId="9798"/>
    <cellStyle name="Total 3 2 4 5" xfId="11287"/>
    <cellStyle name="Total 3 2 4 6" xfId="12738"/>
    <cellStyle name="Total 3 2 4 7" xfId="14271"/>
    <cellStyle name="Total 3 2 4 8" xfId="15729"/>
    <cellStyle name="Total 3 2 4 9" xfId="17184"/>
    <cellStyle name="Total 3 2 40" xfId="28498"/>
    <cellStyle name="Total 3 2 41" xfId="7134"/>
    <cellStyle name="Total 3 2 42" xfId="42717"/>
    <cellStyle name="Total 3 2 43" xfId="5793"/>
    <cellStyle name="Total 3 2 44" xfId="38816"/>
    <cellStyle name="Total 3 2 45" xfId="46172"/>
    <cellStyle name="Total 3 2 46" xfId="18115"/>
    <cellStyle name="Total 3 2 47" xfId="58587"/>
    <cellStyle name="Total 3 2 5" xfId="3193"/>
    <cellStyle name="Total 3 2 5 10" xfId="18525"/>
    <cellStyle name="Total 3 2 5 11" xfId="20055"/>
    <cellStyle name="Total 3 2 5 12" xfId="21498"/>
    <cellStyle name="Total 3 2 5 13" xfId="23020"/>
    <cellStyle name="Total 3 2 5 14" xfId="24497"/>
    <cellStyle name="Total 3 2 5 15" xfId="25942"/>
    <cellStyle name="Total 3 2 5 16" xfId="27447"/>
    <cellStyle name="Total 3 2 5 17" xfId="28958"/>
    <cellStyle name="Total 3 2 5 18" xfId="30389"/>
    <cellStyle name="Total 3 2 5 19" xfId="31897"/>
    <cellStyle name="Total 3 2 5 2" xfId="4687"/>
    <cellStyle name="Total 3 2 5 20" xfId="33350"/>
    <cellStyle name="Total 3 2 5 21" xfId="34790"/>
    <cellStyle name="Total 3 2 5 22" xfId="36221"/>
    <cellStyle name="Total 3 2 5 23" xfId="37655"/>
    <cellStyle name="Total 3 2 5 24" xfId="39075"/>
    <cellStyle name="Total 3 2 5 25" xfId="40570"/>
    <cellStyle name="Total 3 2 5 26" xfId="42004"/>
    <cellStyle name="Total 3 2 5 27" xfId="43426"/>
    <cellStyle name="Total 3 2 5 28" xfId="44842"/>
    <cellStyle name="Total 3 2 5 29" xfId="46252"/>
    <cellStyle name="Total 3 2 5 3" xfId="8158"/>
    <cellStyle name="Total 3 2 5 30" xfId="47656"/>
    <cellStyle name="Total 3 2 5 31" xfId="49097"/>
    <cellStyle name="Total 3 2 5 32" xfId="50528"/>
    <cellStyle name="Total 3 2 5 33" xfId="51918"/>
    <cellStyle name="Total 3 2 5 34" xfId="53300"/>
    <cellStyle name="Total 3 2 5 35" xfId="54710"/>
    <cellStyle name="Total 3 2 5 36" xfId="56083"/>
    <cellStyle name="Total 3 2 5 37" xfId="57482"/>
    <cellStyle name="Total 3 2 5 4" xfId="9614"/>
    <cellStyle name="Total 3 2 5 5" xfId="11107"/>
    <cellStyle name="Total 3 2 5 6" xfId="12557"/>
    <cellStyle name="Total 3 2 5 7" xfId="14089"/>
    <cellStyle name="Total 3 2 5 8" xfId="15549"/>
    <cellStyle name="Total 3 2 5 9" xfId="17001"/>
    <cellStyle name="Total 3 2 6" xfId="3238"/>
    <cellStyle name="Total 3 2 6 10" xfId="18569"/>
    <cellStyle name="Total 3 2 6 11" xfId="20100"/>
    <cellStyle name="Total 3 2 6 12" xfId="21542"/>
    <cellStyle name="Total 3 2 6 13" xfId="23064"/>
    <cellStyle name="Total 3 2 6 14" xfId="24542"/>
    <cellStyle name="Total 3 2 6 15" xfId="25986"/>
    <cellStyle name="Total 3 2 6 16" xfId="27492"/>
    <cellStyle name="Total 3 2 6 17" xfId="29002"/>
    <cellStyle name="Total 3 2 6 18" xfId="30433"/>
    <cellStyle name="Total 3 2 6 19" xfId="31941"/>
    <cellStyle name="Total 3 2 6 2" xfId="4729"/>
    <cellStyle name="Total 3 2 6 20" xfId="33394"/>
    <cellStyle name="Total 3 2 6 21" xfId="34834"/>
    <cellStyle name="Total 3 2 6 22" xfId="36264"/>
    <cellStyle name="Total 3 2 6 23" xfId="37698"/>
    <cellStyle name="Total 3 2 6 24" xfId="39118"/>
    <cellStyle name="Total 3 2 6 25" xfId="40612"/>
    <cellStyle name="Total 3 2 6 26" xfId="42047"/>
    <cellStyle name="Total 3 2 6 27" xfId="43470"/>
    <cellStyle name="Total 3 2 6 28" xfId="44884"/>
    <cellStyle name="Total 3 2 6 29" xfId="46296"/>
    <cellStyle name="Total 3 2 6 3" xfId="8202"/>
    <cellStyle name="Total 3 2 6 30" xfId="47698"/>
    <cellStyle name="Total 3 2 6 31" xfId="49140"/>
    <cellStyle name="Total 3 2 6 32" xfId="50571"/>
    <cellStyle name="Total 3 2 6 33" xfId="51961"/>
    <cellStyle name="Total 3 2 6 34" xfId="53342"/>
    <cellStyle name="Total 3 2 6 35" xfId="54753"/>
    <cellStyle name="Total 3 2 6 36" xfId="56125"/>
    <cellStyle name="Total 3 2 6 37" xfId="57524"/>
    <cellStyle name="Total 3 2 6 4" xfId="9659"/>
    <cellStyle name="Total 3 2 6 5" xfId="11152"/>
    <cellStyle name="Total 3 2 6 6" xfId="12600"/>
    <cellStyle name="Total 3 2 6 7" xfId="14133"/>
    <cellStyle name="Total 3 2 6 8" xfId="15593"/>
    <cellStyle name="Total 3 2 6 9" xfId="17046"/>
    <cellStyle name="Total 3 2 7" xfId="3059"/>
    <cellStyle name="Total 3 2 7 10" xfId="18391"/>
    <cellStyle name="Total 3 2 7 11" xfId="19922"/>
    <cellStyle name="Total 3 2 7 12" xfId="21367"/>
    <cellStyle name="Total 3 2 7 13" xfId="22887"/>
    <cellStyle name="Total 3 2 7 14" xfId="24366"/>
    <cellStyle name="Total 3 2 7 15" xfId="25811"/>
    <cellStyle name="Total 3 2 7 16" xfId="27314"/>
    <cellStyle name="Total 3 2 7 17" xfId="28824"/>
    <cellStyle name="Total 3 2 7 18" xfId="30257"/>
    <cellStyle name="Total 3 2 7 19" xfId="31766"/>
    <cellStyle name="Total 3 2 7 2" xfId="4558"/>
    <cellStyle name="Total 3 2 7 20" xfId="33220"/>
    <cellStyle name="Total 3 2 7 21" xfId="34657"/>
    <cellStyle name="Total 3 2 7 22" xfId="36091"/>
    <cellStyle name="Total 3 2 7 23" xfId="37526"/>
    <cellStyle name="Total 3 2 7 24" xfId="38944"/>
    <cellStyle name="Total 3 2 7 25" xfId="40439"/>
    <cellStyle name="Total 3 2 7 26" xfId="41873"/>
    <cellStyle name="Total 3 2 7 27" xfId="43296"/>
    <cellStyle name="Total 3 2 7 28" xfId="44712"/>
    <cellStyle name="Total 3 2 7 29" xfId="46120"/>
    <cellStyle name="Total 3 2 7 3" xfId="8024"/>
    <cellStyle name="Total 3 2 7 30" xfId="47525"/>
    <cellStyle name="Total 3 2 7 31" xfId="48967"/>
    <cellStyle name="Total 3 2 7 32" xfId="50399"/>
    <cellStyle name="Total 3 2 7 33" xfId="51787"/>
    <cellStyle name="Total 3 2 7 34" xfId="53171"/>
    <cellStyle name="Total 3 2 7 35" xfId="54581"/>
    <cellStyle name="Total 3 2 7 36" xfId="55954"/>
    <cellStyle name="Total 3 2 7 37" xfId="57353"/>
    <cellStyle name="Total 3 2 7 4" xfId="9481"/>
    <cellStyle name="Total 3 2 7 5" xfId="10974"/>
    <cellStyle name="Total 3 2 7 6" xfId="12425"/>
    <cellStyle name="Total 3 2 7 7" xfId="13957"/>
    <cellStyle name="Total 3 2 7 8" xfId="15415"/>
    <cellStyle name="Total 3 2 7 9" xfId="16870"/>
    <cellStyle name="Total 3 2 8" xfId="3304"/>
    <cellStyle name="Total 3 2 8 10" xfId="18635"/>
    <cellStyle name="Total 3 2 8 11" xfId="20165"/>
    <cellStyle name="Total 3 2 8 12" xfId="21606"/>
    <cellStyle name="Total 3 2 8 13" xfId="23130"/>
    <cellStyle name="Total 3 2 8 14" xfId="24606"/>
    <cellStyle name="Total 3 2 8 15" xfId="26051"/>
    <cellStyle name="Total 3 2 8 16" xfId="27557"/>
    <cellStyle name="Total 3 2 8 17" xfId="29067"/>
    <cellStyle name="Total 3 2 8 18" xfId="30498"/>
    <cellStyle name="Total 3 2 8 19" xfId="32006"/>
    <cellStyle name="Total 3 2 8 2" xfId="4792"/>
    <cellStyle name="Total 3 2 8 20" xfId="33458"/>
    <cellStyle name="Total 3 2 8 21" xfId="34899"/>
    <cellStyle name="Total 3 2 8 22" xfId="36330"/>
    <cellStyle name="Total 3 2 8 23" xfId="37763"/>
    <cellStyle name="Total 3 2 8 24" xfId="39184"/>
    <cellStyle name="Total 3 2 8 25" xfId="40677"/>
    <cellStyle name="Total 3 2 8 26" xfId="42112"/>
    <cellStyle name="Total 3 2 8 27" xfId="43535"/>
    <cellStyle name="Total 3 2 8 28" xfId="44948"/>
    <cellStyle name="Total 3 2 8 29" xfId="46359"/>
    <cellStyle name="Total 3 2 8 3" xfId="8268"/>
    <cellStyle name="Total 3 2 8 30" xfId="47761"/>
    <cellStyle name="Total 3 2 8 31" xfId="49203"/>
    <cellStyle name="Total 3 2 8 32" xfId="50634"/>
    <cellStyle name="Total 3 2 8 33" xfId="52024"/>
    <cellStyle name="Total 3 2 8 34" xfId="53405"/>
    <cellStyle name="Total 3 2 8 35" xfId="54816"/>
    <cellStyle name="Total 3 2 8 36" xfId="56188"/>
    <cellStyle name="Total 3 2 8 37" xfId="57587"/>
    <cellStyle name="Total 3 2 8 4" xfId="9725"/>
    <cellStyle name="Total 3 2 8 5" xfId="11216"/>
    <cellStyle name="Total 3 2 8 6" xfId="12665"/>
    <cellStyle name="Total 3 2 8 7" xfId="14199"/>
    <cellStyle name="Total 3 2 8 8" xfId="15658"/>
    <cellStyle name="Total 3 2 8 9" xfId="17112"/>
    <cellStyle name="Total 3 2 9" xfId="2857"/>
    <cellStyle name="Total 3 2 9 10" xfId="18193"/>
    <cellStyle name="Total 3 2 9 11" xfId="19726"/>
    <cellStyle name="Total 3 2 9 12" xfId="21170"/>
    <cellStyle name="Total 3 2 9 13" xfId="22686"/>
    <cellStyle name="Total 3 2 9 14" xfId="24166"/>
    <cellStyle name="Total 3 2 9 15" xfId="25614"/>
    <cellStyle name="Total 3 2 9 16" xfId="27120"/>
    <cellStyle name="Total 3 2 9 17" xfId="28628"/>
    <cellStyle name="Total 3 2 9 18" xfId="30060"/>
    <cellStyle name="Total 3 2 9 19" xfId="31569"/>
    <cellStyle name="Total 3 2 9 2" xfId="4371"/>
    <cellStyle name="Total 3 2 9 20" xfId="33024"/>
    <cellStyle name="Total 3 2 9 21" xfId="34463"/>
    <cellStyle name="Total 3 2 9 22" xfId="35898"/>
    <cellStyle name="Total 3 2 9 23" xfId="37329"/>
    <cellStyle name="Total 3 2 9 24" xfId="38746"/>
    <cellStyle name="Total 3 2 9 25" xfId="40248"/>
    <cellStyle name="Total 3 2 9 26" xfId="41678"/>
    <cellStyle name="Total 3 2 9 27" xfId="43103"/>
    <cellStyle name="Total 3 2 9 28" xfId="44521"/>
    <cellStyle name="Total 3 2 9 29" xfId="45930"/>
    <cellStyle name="Total 3 2 9 3" xfId="7824"/>
    <cellStyle name="Total 3 2 9 30" xfId="47336"/>
    <cellStyle name="Total 3 2 9 31" xfId="48777"/>
    <cellStyle name="Total 3 2 9 32" xfId="50209"/>
    <cellStyle name="Total 3 2 9 33" xfId="51597"/>
    <cellStyle name="Total 3 2 9 34" xfId="52983"/>
    <cellStyle name="Total 3 2 9 35" xfId="54392"/>
    <cellStyle name="Total 3 2 9 36" xfId="55767"/>
    <cellStyle name="Total 3 2 9 37" xfId="57166"/>
    <cellStyle name="Total 3 2 9 4" xfId="9284"/>
    <cellStyle name="Total 3 2 9 5" xfId="10778"/>
    <cellStyle name="Total 3 2 9 6" xfId="12226"/>
    <cellStyle name="Total 3 2 9 7" xfId="13761"/>
    <cellStyle name="Total 3 2 9 8" xfId="15215"/>
    <cellStyle name="Total 3 2 9 9" xfId="16672"/>
    <cellStyle name="Total 3 3" xfId="1388"/>
    <cellStyle name="Total 3 3 10" xfId="2646"/>
    <cellStyle name="Total 3 3 11" xfId="2530"/>
    <cellStyle name="Total 3 3 12" xfId="7092"/>
    <cellStyle name="Total 3 3 13" xfId="6902"/>
    <cellStyle name="Total 3 3 14" xfId="13693"/>
    <cellStyle name="Total 3 3 15" xfId="6253"/>
    <cellStyle name="Total 3 3 16" xfId="11842"/>
    <cellStyle name="Total 3 3 17" xfId="5964"/>
    <cellStyle name="Total 3 3 18" xfId="5991"/>
    <cellStyle name="Total 3 3 19" xfId="6638"/>
    <cellStyle name="Total 3 3 2" xfId="3298"/>
    <cellStyle name="Total 3 3 2 10" xfId="18629"/>
    <cellStyle name="Total 3 3 2 11" xfId="20159"/>
    <cellStyle name="Total 3 3 2 12" xfId="21600"/>
    <cellStyle name="Total 3 3 2 13" xfId="23124"/>
    <cellStyle name="Total 3 3 2 14" xfId="24600"/>
    <cellStyle name="Total 3 3 2 15" xfId="26045"/>
    <cellStyle name="Total 3 3 2 16" xfId="27551"/>
    <cellStyle name="Total 3 3 2 17" xfId="29061"/>
    <cellStyle name="Total 3 3 2 18" xfId="30492"/>
    <cellStyle name="Total 3 3 2 19" xfId="32000"/>
    <cellStyle name="Total 3 3 2 2" xfId="4786"/>
    <cellStyle name="Total 3 3 2 20" xfId="33452"/>
    <cellStyle name="Total 3 3 2 21" xfId="34893"/>
    <cellStyle name="Total 3 3 2 22" xfId="36324"/>
    <cellStyle name="Total 3 3 2 23" xfId="37757"/>
    <cellStyle name="Total 3 3 2 24" xfId="39178"/>
    <cellStyle name="Total 3 3 2 25" xfId="40671"/>
    <cellStyle name="Total 3 3 2 26" xfId="42106"/>
    <cellStyle name="Total 3 3 2 27" xfId="43529"/>
    <cellStyle name="Total 3 3 2 28" xfId="44942"/>
    <cellStyle name="Total 3 3 2 29" xfId="46353"/>
    <cellStyle name="Total 3 3 2 3" xfId="8262"/>
    <cellStyle name="Total 3 3 2 30" xfId="47755"/>
    <cellStyle name="Total 3 3 2 31" xfId="49197"/>
    <cellStyle name="Total 3 3 2 32" xfId="50628"/>
    <cellStyle name="Total 3 3 2 33" xfId="52018"/>
    <cellStyle name="Total 3 3 2 34" xfId="53399"/>
    <cellStyle name="Total 3 3 2 35" xfId="54810"/>
    <cellStyle name="Total 3 3 2 36" xfId="56182"/>
    <cellStyle name="Total 3 3 2 37" xfId="57581"/>
    <cellStyle name="Total 3 3 2 38" xfId="59252"/>
    <cellStyle name="Total 3 3 2 4" xfId="9719"/>
    <cellStyle name="Total 3 3 2 5" xfId="11210"/>
    <cellStyle name="Total 3 3 2 6" xfId="12659"/>
    <cellStyle name="Total 3 3 2 7" xfId="14193"/>
    <cellStyle name="Total 3 3 2 8" xfId="15652"/>
    <cellStyle name="Total 3 3 2 9" xfId="17106"/>
    <cellStyle name="Total 3 3 20" xfId="9680"/>
    <cellStyle name="Total 3 3 21" xfId="6495"/>
    <cellStyle name="Total 3 3 22" xfId="7071"/>
    <cellStyle name="Total 3 3 23" xfId="35126"/>
    <cellStyle name="Total 3 3 24" xfId="18049"/>
    <cellStyle name="Total 3 3 25" xfId="27034"/>
    <cellStyle name="Total 3 3 26" xfId="31537"/>
    <cellStyle name="Total 3 3 27" xfId="32977"/>
    <cellStyle name="Total 3 3 28" xfId="58618"/>
    <cellStyle name="Total 3 3 3" xfId="3408"/>
    <cellStyle name="Total 3 3 3 10" xfId="18738"/>
    <cellStyle name="Total 3 3 3 11" xfId="20268"/>
    <cellStyle name="Total 3 3 3 12" xfId="21706"/>
    <cellStyle name="Total 3 3 3 13" xfId="23233"/>
    <cellStyle name="Total 3 3 3 14" xfId="24708"/>
    <cellStyle name="Total 3 3 3 15" xfId="26152"/>
    <cellStyle name="Total 3 3 3 16" xfId="27660"/>
    <cellStyle name="Total 3 3 3 17" xfId="29167"/>
    <cellStyle name="Total 3 3 3 18" xfId="30600"/>
    <cellStyle name="Total 3 3 3 19" xfId="32109"/>
    <cellStyle name="Total 3 3 3 2" xfId="4892"/>
    <cellStyle name="Total 3 3 3 20" xfId="33561"/>
    <cellStyle name="Total 3 3 3 21" xfId="35002"/>
    <cellStyle name="Total 3 3 3 22" xfId="36432"/>
    <cellStyle name="Total 3 3 3 23" xfId="37862"/>
    <cellStyle name="Total 3 3 3 24" xfId="39286"/>
    <cellStyle name="Total 3 3 3 25" xfId="40777"/>
    <cellStyle name="Total 3 3 3 26" xfId="42214"/>
    <cellStyle name="Total 3 3 3 27" xfId="43636"/>
    <cellStyle name="Total 3 3 3 28" xfId="45049"/>
    <cellStyle name="Total 3 3 3 29" xfId="46457"/>
    <cellStyle name="Total 3 3 3 3" xfId="8372"/>
    <cellStyle name="Total 3 3 3 30" xfId="47863"/>
    <cellStyle name="Total 3 3 3 31" xfId="49301"/>
    <cellStyle name="Total 3 3 3 32" xfId="50733"/>
    <cellStyle name="Total 3 3 3 33" xfId="52123"/>
    <cellStyle name="Total 3 3 3 34" xfId="53504"/>
    <cellStyle name="Total 3 3 3 35" xfId="54915"/>
    <cellStyle name="Total 3 3 3 36" xfId="56287"/>
    <cellStyle name="Total 3 3 3 37" xfId="57685"/>
    <cellStyle name="Total 3 3 3 4" xfId="9829"/>
    <cellStyle name="Total 3 3 3 5" xfId="11318"/>
    <cellStyle name="Total 3 3 3 6" xfId="12769"/>
    <cellStyle name="Total 3 3 3 7" xfId="14302"/>
    <cellStyle name="Total 3 3 3 8" xfId="15760"/>
    <cellStyle name="Total 3 3 3 9" xfId="17215"/>
    <cellStyle name="Total 3 3 4" xfId="3681"/>
    <cellStyle name="Total 3 3 4 10" xfId="19011"/>
    <cellStyle name="Total 3 3 4 11" xfId="20540"/>
    <cellStyle name="Total 3 3 4 12" xfId="21977"/>
    <cellStyle name="Total 3 3 4 13" xfId="23503"/>
    <cellStyle name="Total 3 3 4 14" xfId="24979"/>
    <cellStyle name="Total 3 3 4 15" xfId="26422"/>
    <cellStyle name="Total 3 3 4 16" xfId="27931"/>
    <cellStyle name="Total 3 3 4 17" xfId="29436"/>
    <cellStyle name="Total 3 3 4 18" xfId="30872"/>
    <cellStyle name="Total 3 3 4 19" xfId="32378"/>
    <cellStyle name="Total 3 3 4 2" xfId="5159"/>
    <cellStyle name="Total 3 3 4 20" xfId="33831"/>
    <cellStyle name="Total 3 3 4 21" xfId="35273"/>
    <cellStyle name="Total 3 3 4 22" xfId="36703"/>
    <cellStyle name="Total 3 3 4 23" xfId="38133"/>
    <cellStyle name="Total 3 3 4 24" xfId="39556"/>
    <cellStyle name="Total 3 3 4 25" xfId="41044"/>
    <cellStyle name="Total 3 3 4 26" xfId="42483"/>
    <cellStyle name="Total 3 3 4 27" xfId="43907"/>
    <cellStyle name="Total 3 3 4 28" xfId="45319"/>
    <cellStyle name="Total 3 3 4 29" xfId="46724"/>
    <cellStyle name="Total 3 3 4 3" xfId="8645"/>
    <cellStyle name="Total 3 3 4 30" xfId="48130"/>
    <cellStyle name="Total 3 3 4 31" xfId="49567"/>
    <cellStyle name="Total 3 3 4 32" xfId="51000"/>
    <cellStyle name="Total 3 3 4 33" xfId="52389"/>
    <cellStyle name="Total 3 3 4 34" xfId="53772"/>
    <cellStyle name="Total 3 3 4 35" xfId="55181"/>
    <cellStyle name="Total 3 3 4 36" xfId="56554"/>
    <cellStyle name="Total 3 3 4 37" xfId="57950"/>
    <cellStyle name="Total 3 3 4 4" xfId="10100"/>
    <cellStyle name="Total 3 3 4 5" xfId="11590"/>
    <cellStyle name="Total 3 3 4 6" xfId="13041"/>
    <cellStyle name="Total 3 3 4 7" xfId="14573"/>
    <cellStyle name="Total 3 3 4 8" xfId="16031"/>
    <cellStyle name="Total 3 3 4 9" xfId="17486"/>
    <cellStyle name="Total 3 3 5" xfId="3764"/>
    <cellStyle name="Total 3 3 5 10" xfId="19094"/>
    <cellStyle name="Total 3 3 5 11" xfId="20623"/>
    <cellStyle name="Total 3 3 5 12" xfId="22060"/>
    <cellStyle name="Total 3 3 5 13" xfId="23586"/>
    <cellStyle name="Total 3 3 5 14" xfId="25062"/>
    <cellStyle name="Total 3 3 5 15" xfId="26505"/>
    <cellStyle name="Total 3 3 5 16" xfId="28014"/>
    <cellStyle name="Total 3 3 5 17" xfId="29519"/>
    <cellStyle name="Total 3 3 5 18" xfId="30955"/>
    <cellStyle name="Total 3 3 5 19" xfId="32461"/>
    <cellStyle name="Total 3 3 5 2" xfId="5242"/>
    <cellStyle name="Total 3 3 5 20" xfId="33913"/>
    <cellStyle name="Total 3 3 5 21" xfId="35356"/>
    <cellStyle name="Total 3 3 5 22" xfId="36786"/>
    <cellStyle name="Total 3 3 5 23" xfId="38216"/>
    <cellStyle name="Total 3 3 5 24" xfId="39639"/>
    <cellStyle name="Total 3 3 5 25" xfId="41126"/>
    <cellStyle name="Total 3 3 5 26" xfId="42565"/>
    <cellStyle name="Total 3 3 5 27" xfId="43989"/>
    <cellStyle name="Total 3 3 5 28" xfId="45401"/>
    <cellStyle name="Total 3 3 5 29" xfId="46806"/>
    <cellStyle name="Total 3 3 5 3" xfId="8728"/>
    <cellStyle name="Total 3 3 5 30" xfId="48213"/>
    <cellStyle name="Total 3 3 5 31" xfId="49649"/>
    <cellStyle name="Total 3 3 5 32" xfId="51082"/>
    <cellStyle name="Total 3 3 5 33" xfId="52471"/>
    <cellStyle name="Total 3 3 5 34" xfId="53854"/>
    <cellStyle name="Total 3 3 5 35" xfId="55263"/>
    <cellStyle name="Total 3 3 5 36" xfId="56636"/>
    <cellStyle name="Total 3 3 5 37" xfId="58032"/>
    <cellStyle name="Total 3 3 5 4" xfId="10183"/>
    <cellStyle name="Total 3 3 5 5" xfId="11673"/>
    <cellStyle name="Total 3 3 5 6" xfId="13123"/>
    <cellStyle name="Total 3 3 5 7" xfId="14656"/>
    <cellStyle name="Total 3 3 5 8" xfId="16114"/>
    <cellStyle name="Total 3 3 5 9" xfId="17569"/>
    <cellStyle name="Total 3 3 6" xfId="3205"/>
    <cellStyle name="Total 3 3 6 10" xfId="18537"/>
    <cellStyle name="Total 3 3 6 11" xfId="20067"/>
    <cellStyle name="Total 3 3 6 12" xfId="21510"/>
    <cellStyle name="Total 3 3 6 13" xfId="23032"/>
    <cellStyle name="Total 3 3 6 14" xfId="24509"/>
    <cellStyle name="Total 3 3 6 15" xfId="25954"/>
    <cellStyle name="Total 3 3 6 16" xfId="27459"/>
    <cellStyle name="Total 3 3 6 17" xfId="28970"/>
    <cellStyle name="Total 3 3 6 18" xfId="30401"/>
    <cellStyle name="Total 3 3 6 19" xfId="31909"/>
    <cellStyle name="Total 3 3 6 2" xfId="4699"/>
    <cellStyle name="Total 3 3 6 20" xfId="33362"/>
    <cellStyle name="Total 3 3 6 21" xfId="34802"/>
    <cellStyle name="Total 3 3 6 22" xfId="36233"/>
    <cellStyle name="Total 3 3 6 23" xfId="37667"/>
    <cellStyle name="Total 3 3 6 24" xfId="39087"/>
    <cellStyle name="Total 3 3 6 25" xfId="40582"/>
    <cellStyle name="Total 3 3 6 26" xfId="42016"/>
    <cellStyle name="Total 3 3 6 27" xfId="43438"/>
    <cellStyle name="Total 3 3 6 28" xfId="44854"/>
    <cellStyle name="Total 3 3 6 29" xfId="46264"/>
    <cellStyle name="Total 3 3 6 3" xfId="8170"/>
    <cellStyle name="Total 3 3 6 30" xfId="47668"/>
    <cellStyle name="Total 3 3 6 31" xfId="49109"/>
    <cellStyle name="Total 3 3 6 32" xfId="50540"/>
    <cellStyle name="Total 3 3 6 33" xfId="51930"/>
    <cellStyle name="Total 3 3 6 34" xfId="53312"/>
    <cellStyle name="Total 3 3 6 35" xfId="54722"/>
    <cellStyle name="Total 3 3 6 36" xfId="56095"/>
    <cellStyle name="Total 3 3 6 37" xfId="57494"/>
    <cellStyle name="Total 3 3 6 4" xfId="9626"/>
    <cellStyle name="Total 3 3 6 5" xfId="11119"/>
    <cellStyle name="Total 3 3 6 6" xfId="12569"/>
    <cellStyle name="Total 3 3 6 7" xfId="14101"/>
    <cellStyle name="Total 3 3 6 8" xfId="15561"/>
    <cellStyle name="Total 3 3 6 9" xfId="17013"/>
    <cellStyle name="Total 3 3 7" xfId="3505"/>
    <cellStyle name="Total 3 3 7 10" xfId="18835"/>
    <cellStyle name="Total 3 3 7 11" xfId="20365"/>
    <cellStyle name="Total 3 3 7 12" xfId="21803"/>
    <cellStyle name="Total 3 3 7 13" xfId="23330"/>
    <cellStyle name="Total 3 3 7 14" xfId="24805"/>
    <cellStyle name="Total 3 3 7 15" xfId="26249"/>
    <cellStyle name="Total 3 3 7 16" xfId="27757"/>
    <cellStyle name="Total 3 3 7 17" xfId="29264"/>
    <cellStyle name="Total 3 3 7 18" xfId="30697"/>
    <cellStyle name="Total 3 3 7 19" xfId="32206"/>
    <cellStyle name="Total 3 3 7 2" xfId="4989"/>
    <cellStyle name="Total 3 3 7 20" xfId="33658"/>
    <cellStyle name="Total 3 3 7 21" xfId="35099"/>
    <cellStyle name="Total 3 3 7 22" xfId="36529"/>
    <cellStyle name="Total 3 3 7 23" xfId="37959"/>
    <cellStyle name="Total 3 3 7 24" xfId="39383"/>
    <cellStyle name="Total 3 3 7 25" xfId="40874"/>
    <cellStyle name="Total 3 3 7 26" xfId="42311"/>
    <cellStyle name="Total 3 3 7 27" xfId="43733"/>
    <cellStyle name="Total 3 3 7 28" xfId="45146"/>
    <cellStyle name="Total 3 3 7 29" xfId="46554"/>
    <cellStyle name="Total 3 3 7 3" xfId="8469"/>
    <cellStyle name="Total 3 3 7 30" xfId="47960"/>
    <cellStyle name="Total 3 3 7 31" xfId="49398"/>
    <cellStyle name="Total 3 3 7 32" xfId="50830"/>
    <cellStyle name="Total 3 3 7 33" xfId="52220"/>
    <cellStyle name="Total 3 3 7 34" xfId="53601"/>
    <cellStyle name="Total 3 3 7 35" xfId="55012"/>
    <cellStyle name="Total 3 3 7 36" xfId="56384"/>
    <cellStyle name="Total 3 3 7 37" xfId="57782"/>
    <cellStyle name="Total 3 3 7 4" xfId="9926"/>
    <cellStyle name="Total 3 3 7 5" xfId="11415"/>
    <cellStyle name="Total 3 3 7 6" xfId="12866"/>
    <cellStyle name="Total 3 3 7 7" xfId="14399"/>
    <cellStyle name="Total 3 3 7 8" xfId="15857"/>
    <cellStyle name="Total 3 3 7 9" xfId="17312"/>
    <cellStyle name="Total 3 3 8" xfId="3267"/>
    <cellStyle name="Total 3 3 8 10" xfId="18598"/>
    <cellStyle name="Total 3 3 8 11" xfId="20128"/>
    <cellStyle name="Total 3 3 8 12" xfId="21569"/>
    <cellStyle name="Total 3 3 8 13" xfId="23093"/>
    <cellStyle name="Total 3 3 8 14" xfId="24569"/>
    <cellStyle name="Total 3 3 8 15" xfId="26014"/>
    <cellStyle name="Total 3 3 8 16" xfId="27520"/>
    <cellStyle name="Total 3 3 8 17" xfId="29030"/>
    <cellStyle name="Total 3 3 8 18" xfId="30461"/>
    <cellStyle name="Total 3 3 8 19" xfId="31969"/>
    <cellStyle name="Total 3 3 8 2" xfId="4755"/>
    <cellStyle name="Total 3 3 8 20" xfId="33421"/>
    <cellStyle name="Total 3 3 8 21" xfId="34862"/>
    <cellStyle name="Total 3 3 8 22" xfId="36293"/>
    <cellStyle name="Total 3 3 8 23" xfId="37726"/>
    <cellStyle name="Total 3 3 8 24" xfId="39147"/>
    <cellStyle name="Total 3 3 8 25" xfId="40640"/>
    <cellStyle name="Total 3 3 8 26" xfId="42075"/>
    <cellStyle name="Total 3 3 8 27" xfId="43498"/>
    <cellStyle name="Total 3 3 8 28" xfId="44911"/>
    <cellStyle name="Total 3 3 8 29" xfId="46322"/>
    <cellStyle name="Total 3 3 8 3" xfId="8231"/>
    <cellStyle name="Total 3 3 8 30" xfId="47724"/>
    <cellStyle name="Total 3 3 8 31" xfId="49166"/>
    <cellStyle name="Total 3 3 8 32" xfId="50597"/>
    <cellStyle name="Total 3 3 8 33" xfId="51987"/>
    <cellStyle name="Total 3 3 8 34" xfId="53368"/>
    <cellStyle name="Total 3 3 8 35" xfId="54779"/>
    <cellStyle name="Total 3 3 8 36" xfId="56151"/>
    <cellStyle name="Total 3 3 8 37" xfId="57550"/>
    <cellStyle name="Total 3 3 8 4" xfId="9688"/>
    <cellStyle name="Total 3 3 8 5" xfId="11179"/>
    <cellStyle name="Total 3 3 8 6" xfId="12628"/>
    <cellStyle name="Total 3 3 8 7" xfId="14162"/>
    <cellStyle name="Total 3 3 8 8" xfId="15621"/>
    <cellStyle name="Total 3 3 8 9" xfId="17075"/>
    <cellStyle name="Total 3 3 9" xfId="3684"/>
    <cellStyle name="Total 3 3 9 10" xfId="19014"/>
    <cellStyle name="Total 3 3 9 11" xfId="20543"/>
    <cellStyle name="Total 3 3 9 12" xfId="21980"/>
    <cellStyle name="Total 3 3 9 13" xfId="23506"/>
    <cellStyle name="Total 3 3 9 14" xfId="24982"/>
    <cellStyle name="Total 3 3 9 15" xfId="26425"/>
    <cellStyle name="Total 3 3 9 16" xfId="27934"/>
    <cellStyle name="Total 3 3 9 17" xfId="29439"/>
    <cellStyle name="Total 3 3 9 18" xfId="30875"/>
    <cellStyle name="Total 3 3 9 19" xfId="32381"/>
    <cellStyle name="Total 3 3 9 2" xfId="5162"/>
    <cellStyle name="Total 3 3 9 20" xfId="33834"/>
    <cellStyle name="Total 3 3 9 21" xfId="35276"/>
    <cellStyle name="Total 3 3 9 22" xfId="36706"/>
    <cellStyle name="Total 3 3 9 23" xfId="38136"/>
    <cellStyle name="Total 3 3 9 24" xfId="39559"/>
    <cellStyle name="Total 3 3 9 25" xfId="41047"/>
    <cellStyle name="Total 3 3 9 26" xfId="42486"/>
    <cellStyle name="Total 3 3 9 27" xfId="43910"/>
    <cellStyle name="Total 3 3 9 28" xfId="45322"/>
    <cellStyle name="Total 3 3 9 29" xfId="46727"/>
    <cellStyle name="Total 3 3 9 3" xfId="8648"/>
    <cellStyle name="Total 3 3 9 30" xfId="48133"/>
    <cellStyle name="Total 3 3 9 31" xfId="49570"/>
    <cellStyle name="Total 3 3 9 32" xfId="51003"/>
    <cellStyle name="Total 3 3 9 33" xfId="52392"/>
    <cellStyle name="Total 3 3 9 34" xfId="53775"/>
    <cellStyle name="Total 3 3 9 35" xfId="55184"/>
    <cellStyle name="Total 3 3 9 36" xfId="56557"/>
    <cellStyle name="Total 3 3 9 37" xfId="57953"/>
    <cellStyle name="Total 3 3 9 4" xfId="10103"/>
    <cellStyle name="Total 3 3 9 5" xfId="11593"/>
    <cellStyle name="Total 3 3 9 6" xfId="13044"/>
    <cellStyle name="Total 3 3 9 7" xfId="14576"/>
    <cellStyle name="Total 3 3 9 8" xfId="16034"/>
    <cellStyle name="Total 3 3 9 9" xfId="17489"/>
    <cellStyle name="Total 4" xfId="713"/>
    <cellStyle name="Total 4 10" xfId="3070"/>
    <cellStyle name="Total 4 10 10" xfId="18402"/>
    <cellStyle name="Total 4 10 11" xfId="19933"/>
    <cellStyle name="Total 4 10 12" xfId="21377"/>
    <cellStyle name="Total 4 10 13" xfId="22898"/>
    <cellStyle name="Total 4 10 14" xfId="24376"/>
    <cellStyle name="Total 4 10 15" xfId="25822"/>
    <cellStyle name="Total 4 10 16" xfId="27325"/>
    <cellStyle name="Total 4 10 17" xfId="28835"/>
    <cellStyle name="Total 4 10 18" xfId="30268"/>
    <cellStyle name="Total 4 10 19" xfId="31777"/>
    <cellStyle name="Total 4 10 2" xfId="4568"/>
    <cellStyle name="Total 4 10 20" xfId="33230"/>
    <cellStyle name="Total 4 10 21" xfId="34668"/>
    <cellStyle name="Total 4 10 22" xfId="36102"/>
    <cellStyle name="Total 4 10 23" xfId="37536"/>
    <cellStyle name="Total 4 10 24" xfId="38954"/>
    <cellStyle name="Total 4 10 25" xfId="40449"/>
    <cellStyle name="Total 4 10 26" xfId="41883"/>
    <cellStyle name="Total 4 10 27" xfId="43307"/>
    <cellStyle name="Total 4 10 28" xfId="44722"/>
    <cellStyle name="Total 4 10 29" xfId="46131"/>
    <cellStyle name="Total 4 10 3" xfId="8035"/>
    <cellStyle name="Total 4 10 30" xfId="47535"/>
    <cellStyle name="Total 4 10 31" xfId="48977"/>
    <cellStyle name="Total 4 10 32" xfId="50409"/>
    <cellStyle name="Total 4 10 33" xfId="51797"/>
    <cellStyle name="Total 4 10 34" xfId="53181"/>
    <cellStyle name="Total 4 10 35" xfId="54591"/>
    <cellStyle name="Total 4 10 36" xfId="55964"/>
    <cellStyle name="Total 4 10 37" xfId="57363"/>
    <cellStyle name="Total 4 10 4" xfId="9491"/>
    <cellStyle name="Total 4 10 5" xfId="10985"/>
    <cellStyle name="Total 4 10 6" xfId="12435"/>
    <cellStyle name="Total 4 10 7" xfId="13968"/>
    <cellStyle name="Total 4 10 8" xfId="15426"/>
    <cellStyle name="Total 4 10 9" xfId="16881"/>
    <cellStyle name="Total 4 11" xfId="3767"/>
    <cellStyle name="Total 4 11 10" xfId="19097"/>
    <cellStyle name="Total 4 11 11" xfId="20626"/>
    <cellStyle name="Total 4 11 12" xfId="22063"/>
    <cellStyle name="Total 4 11 13" xfId="23589"/>
    <cellStyle name="Total 4 11 14" xfId="25065"/>
    <cellStyle name="Total 4 11 15" xfId="26508"/>
    <cellStyle name="Total 4 11 16" xfId="28017"/>
    <cellStyle name="Total 4 11 17" xfId="29522"/>
    <cellStyle name="Total 4 11 18" xfId="30958"/>
    <cellStyle name="Total 4 11 19" xfId="32464"/>
    <cellStyle name="Total 4 11 2" xfId="5245"/>
    <cellStyle name="Total 4 11 20" xfId="33916"/>
    <cellStyle name="Total 4 11 21" xfId="35359"/>
    <cellStyle name="Total 4 11 22" xfId="36789"/>
    <cellStyle name="Total 4 11 23" xfId="38219"/>
    <cellStyle name="Total 4 11 24" xfId="39642"/>
    <cellStyle name="Total 4 11 25" xfId="41129"/>
    <cellStyle name="Total 4 11 26" xfId="42568"/>
    <cellStyle name="Total 4 11 27" xfId="43992"/>
    <cellStyle name="Total 4 11 28" xfId="45404"/>
    <cellStyle name="Total 4 11 29" xfId="46809"/>
    <cellStyle name="Total 4 11 3" xfId="8731"/>
    <cellStyle name="Total 4 11 30" xfId="48216"/>
    <cellStyle name="Total 4 11 31" xfId="49652"/>
    <cellStyle name="Total 4 11 32" xfId="51085"/>
    <cellStyle name="Total 4 11 33" xfId="52474"/>
    <cellStyle name="Total 4 11 34" xfId="53857"/>
    <cellStyle name="Total 4 11 35" xfId="55266"/>
    <cellStyle name="Total 4 11 36" xfId="56639"/>
    <cellStyle name="Total 4 11 37" xfId="58035"/>
    <cellStyle name="Total 4 11 4" xfId="10186"/>
    <cellStyle name="Total 4 11 5" xfId="11676"/>
    <cellStyle name="Total 4 11 6" xfId="13126"/>
    <cellStyle name="Total 4 11 7" xfId="14659"/>
    <cellStyle name="Total 4 11 8" xfId="16117"/>
    <cellStyle name="Total 4 11 9" xfId="17572"/>
    <cellStyle name="Total 4 12" xfId="3862"/>
    <cellStyle name="Total 4 12 10" xfId="19191"/>
    <cellStyle name="Total 4 12 11" xfId="20721"/>
    <cellStyle name="Total 4 12 12" xfId="22157"/>
    <cellStyle name="Total 4 12 13" xfId="23683"/>
    <cellStyle name="Total 4 12 14" xfId="25159"/>
    <cellStyle name="Total 4 12 15" xfId="26602"/>
    <cellStyle name="Total 4 12 16" xfId="28112"/>
    <cellStyle name="Total 4 12 17" xfId="29617"/>
    <cellStyle name="Total 4 12 18" xfId="31053"/>
    <cellStyle name="Total 4 12 19" xfId="32559"/>
    <cellStyle name="Total 4 12 2" xfId="5338"/>
    <cellStyle name="Total 4 12 20" xfId="34011"/>
    <cellStyle name="Total 4 12 21" xfId="35453"/>
    <cellStyle name="Total 4 12 22" xfId="36882"/>
    <cellStyle name="Total 4 12 23" xfId="38312"/>
    <cellStyle name="Total 4 12 24" xfId="39737"/>
    <cellStyle name="Total 4 12 25" xfId="41222"/>
    <cellStyle name="Total 4 12 26" xfId="42662"/>
    <cellStyle name="Total 4 12 27" xfId="44085"/>
    <cellStyle name="Total 4 12 28" xfId="45498"/>
    <cellStyle name="Total 4 12 29" xfId="46901"/>
    <cellStyle name="Total 4 12 3" xfId="8825"/>
    <cellStyle name="Total 4 12 30" xfId="48311"/>
    <cellStyle name="Total 4 12 31" xfId="49745"/>
    <cellStyle name="Total 4 12 32" xfId="51178"/>
    <cellStyle name="Total 4 12 33" xfId="52566"/>
    <cellStyle name="Total 4 12 34" xfId="53950"/>
    <cellStyle name="Total 4 12 35" xfId="55358"/>
    <cellStyle name="Total 4 12 36" xfId="56732"/>
    <cellStyle name="Total 4 12 37" xfId="58127"/>
    <cellStyle name="Total 4 12 4" xfId="10280"/>
    <cellStyle name="Total 4 12 5" xfId="11771"/>
    <cellStyle name="Total 4 12 6" xfId="13221"/>
    <cellStyle name="Total 4 12 7" xfId="14753"/>
    <cellStyle name="Total 4 12 8" xfId="16212"/>
    <cellStyle name="Total 4 12 9" xfId="17667"/>
    <cellStyle name="Total 4 13" xfId="2555"/>
    <cellStyle name="Total 4 14" xfId="2707"/>
    <cellStyle name="Total 4 15" xfId="7074"/>
    <cellStyle name="Total 4 16" xfId="10853"/>
    <cellStyle name="Total 4 17" xfId="6397"/>
    <cellStyle name="Total 4 18" xfId="7468"/>
    <cellStyle name="Total 4 19" xfId="7442"/>
    <cellStyle name="Total 4 2" xfId="1320"/>
    <cellStyle name="Total 4 2 10" xfId="6385"/>
    <cellStyle name="Total 4 2 11" xfId="6436"/>
    <cellStyle name="Total 4 2 12" xfId="6217"/>
    <cellStyle name="Total 4 2 13" xfId="6751"/>
    <cellStyle name="Total 4 2 14" xfId="21096"/>
    <cellStyle name="Total 4 2 15" xfId="18106"/>
    <cellStyle name="Total 4 2 16" xfId="7364"/>
    <cellStyle name="Total 4 2 17" xfId="6707"/>
    <cellStyle name="Total 4 2 18" xfId="15929"/>
    <cellStyle name="Total 4 2 19" xfId="25590"/>
    <cellStyle name="Total 4 2 2" xfId="1390"/>
    <cellStyle name="Total 4 2 2 2" xfId="2286"/>
    <cellStyle name="Total 4 2 2 2 10" xfId="2755"/>
    <cellStyle name="Total 4 2 2 2 11" xfId="4289"/>
    <cellStyle name="Total 4 2 2 2 12" xfId="5909"/>
    <cellStyle name="Total 4 2 2 2 13" xfId="6447"/>
    <cellStyle name="Total 4 2 2 2 14" xfId="16605"/>
    <cellStyle name="Total 4 2 2 2 15" xfId="13706"/>
    <cellStyle name="Total 4 2 2 2 16" xfId="6426"/>
    <cellStyle name="Total 4 2 2 2 17" xfId="5997"/>
    <cellStyle name="Total 4 2 2 2 18" xfId="7421"/>
    <cellStyle name="Total 4 2 2 2 19" xfId="34398"/>
    <cellStyle name="Total 4 2 2 2 2" xfId="3602"/>
    <cellStyle name="Total 4 2 2 2 2 10" xfId="18932"/>
    <cellStyle name="Total 4 2 2 2 2 11" xfId="20461"/>
    <cellStyle name="Total 4 2 2 2 2 12" xfId="21899"/>
    <cellStyle name="Total 4 2 2 2 2 13" xfId="23425"/>
    <cellStyle name="Total 4 2 2 2 2 14" xfId="24900"/>
    <cellStyle name="Total 4 2 2 2 2 15" xfId="26344"/>
    <cellStyle name="Total 4 2 2 2 2 16" xfId="27853"/>
    <cellStyle name="Total 4 2 2 2 2 17" xfId="29358"/>
    <cellStyle name="Total 4 2 2 2 2 18" xfId="30793"/>
    <cellStyle name="Total 4 2 2 2 2 19" xfId="32300"/>
    <cellStyle name="Total 4 2 2 2 2 2" xfId="5081"/>
    <cellStyle name="Total 4 2 2 2 2 20" xfId="33753"/>
    <cellStyle name="Total 4 2 2 2 2 21" xfId="35195"/>
    <cellStyle name="Total 4 2 2 2 2 22" xfId="36624"/>
    <cellStyle name="Total 4 2 2 2 2 23" xfId="38055"/>
    <cellStyle name="Total 4 2 2 2 2 24" xfId="39478"/>
    <cellStyle name="Total 4 2 2 2 2 25" xfId="40966"/>
    <cellStyle name="Total 4 2 2 2 2 26" xfId="42405"/>
    <cellStyle name="Total 4 2 2 2 2 27" xfId="43828"/>
    <cellStyle name="Total 4 2 2 2 2 28" xfId="45240"/>
    <cellStyle name="Total 4 2 2 2 2 29" xfId="46647"/>
    <cellStyle name="Total 4 2 2 2 2 3" xfId="8566"/>
    <cellStyle name="Total 4 2 2 2 2 30" xfId="48052"/>
    <cellStyle name="Total 4 2 2 2 2 31" xfId="49490"/>
    <cellStyle name="Total 4 2 2 2 2 32" xfId="50922"/>
    <cellStyle name="Total 4 2 2 2 2 33" xfId="52312"/>
    <cellStyle name="Total 4 2 2 2 2 34" xfId="53694"/>
    <cellStyle name="Total 4 2 2 2 2 35" xfId="55104"/>
    <cellStyle name="Total 4 2 2 2 2 36" xfId="56476"/>
    <cellStyle name="Total 4 2 2 2 2 37" xfId="57873"/>
    <cellStyle name="Total 4 2 2 2 2 38" xfId="60108"/>
    <cellStyle name="Total 4 2 2 2 2 4" xfId="10021"/>
    <cellStyle name="Total 4 2 2 2 2 5" xfId="11511"/>
    <cellStyle name="Total 4 2 2 2 2 6" xfId="12962"/>
    <cellStyle name="Total 4 2 2 2 2 7" xfId="14495"/>
    <cellStyle name="Total 4 2 2 2 2 8" xfId="15952"/>
    <cellStyle name="Total 4 2 2 2 2 9" xfId="17408"/>
    <cellStyle name="Total 4 2 2 2 20" xfId="18044"/>
    <cellStyle name="Total 4 2 2 2 21" xfId="19636"/>
    <cellStyle name="Total 4 2 2 2 22" xfId="35853"/>
    <cellStyle name="Total 4 2 2 2 23" xfId="14156"/>
    <cellStyle name="Total 4 2 2 2 24" xfId="58681"/>
    <cellStyle name="Total 4 2 2 2 3" xfId="3707"/>
    <cellStyle name="Total 4 2 2 2 3 10" xfId="19037"/>
    <cellStyle name="Total 4 2 2 2 3 11" xfId="20566"/>
    <cellStyle name="Total 4 2 2 2 3 12" xfId="22003"/>
    <cellStyle name="Total 4 2 2 2 3 13" xfId="23529"/>
    <cellStyle name="Total 4 2 2 2 3 14" xfId="25005"/>
    <cellStyle name="Total 4 2 2 2 3 15" xfId="26448"/>
    <cellStyle name="Total 4 2 2 2 3 16" xfId="27957"/>
    <cellStyle name="Total 4 2 2 2 3 17" xfId="29462"/>
    <cellStyle name="Total 4 2 2 2 3 18" xfId="30898"/>
    <cellStyle name="Total 4 2 2 2 3 19" xfId="32404"/>
    <cellStyle name="Total 4 2 2 2 3 2" xfId="5185"/>
    <cellStyle name="Total 4 2 2 2 3 20" xfId="33856"/>
    <cellStyle name="Total 4 2 2 2 3 21" xfId="35299"/>
    <cellStyle name="Total 4 2 2 2 3 22" xfId="36729"/>
    <cellStyle name="Total 4 2 2 2 3 23" xfId="38159"/>
    <cellStyle name="Total 4 2 2 2 3 24" xfId="39582"/>
    <cellStyle name="Total 4 2 2 2 3 25" xfId="41069"/>
    <cellStyle name="Total 4 2 2 2 3 26" xfId="42508"/>
    <cellStyle name="Total 4 2 2 2 3 27" xfId="43932"/>
    <cellStyle name="Total 4 2 2 2 3 28" xfId="45344"/>
    <cellStyle name="Total 4 2 2 2 3 29" xfId="46749"/>
    <cellStyle name="Total 4 2 2 2 3 3" xfId="8671"/>
    <cellStyle name="Total 4 2 2 2 3 30" xfId="48156"/>
    <cellStyle name="Total 4 2 2 2 3 31" xfId="49592"/>
    <cellStyle name="Total 4 2 2 2 3 32" xfId="51025"/>
    <cellStyle name="Total 4 2 2 2 3 33" xfId="52414"/>
    <cellStyle name="Total 4 2 2 2 3 34" xfId="53797"/>
    <cellStyle name="Total 4 2 2 2 3 35" xfId="55206"/>
    <cellStyle name="Total 4 2 2 2 3 36" xfId="56579"/>
    <cellStyle name="Total 4 2 2 2 3 37" xfId="57975"/>
    <cellStyle name="Total 4 2 2 2 3 4" xfId="10126"/>
    <cellStyle name="Total 4 2 2 2 3 5" xfId="11616"/>
    <cellStyle name="Total 4 2 2 2 3 6" xfId="13066"/>
    <cellStyle name="Total 4 2 2 2 3 7" xfId="14599"/>
    <cellStyle name="Total 4 2 2 2 3 8" xfId="16057"/>
    <cellStyle name="Total 4 2 2 2 3 9" xfId="17512"/>
    <cellStyle name="Total 4 2 2 2 4" xfId="3795"/>
    <cellStyle name="Total 4 2 2 2 4 10" xfId="19125"/>
    <cellStyle name="Total 4 2 2 2 4 11" xfId="20654"/>
    <cellStyle name="Total 4 2 2 2 4 12" xfId="22091"/>
    <cellStyle name="Total 4 2 2 2 4 13" xfId="23617"/>
    <cellStyle name="Total 4 2 2 2 4 14" xfId="25093"/>
    <cellStyle name="Total 4 2 2 2 4 15" xfId="26536"/>
    <cellStyle name="Total 4 2 2 2 4 16" xfId="28045"/>
    <cellStyle name="Total 4 2 2 2 4 17" xfId="29550"/>
    <cellStyle name="Total 4 2 2 2 4 18" xfId="30986"/>
    <cellStyle name="Total 4 2 2 2 4 19" xfId="32492"/>
    <cellStyle name="Total 4 2 2 2 4 2" xfId="5273"/>
    <cellStyle name="Total 4 2 2 2 4 20" xfId="33944"/>
    <cellStyle name="Total 4 2 2 2 4 21" xfId="35386"/>
    <cellStyle name="Total 4 2 2 2 4 22" xfId="36817"/>
    <cellStyle name="Total 4 2 2 2 4 23" xfId="38246"/>
    <cellStyle name="Total 4 2 2 2 4 24" xfId="39670"/>
    <cellStyle name="Total 4 2 2 2 4 25" xfId="41156"/>
    <cellStyle name="Total 4 2 2 2 4 26" xfId="42596"/>
    <cellStyle name="Total 4 2 2 2 4 27" xfId="44019"/>
    <cellStyle name="Total 4 2 2 2 4 28" xfId="45432"/>
    <cellStyle name="Total 4 2 2 2 4 29" xfId="46836"/>
    <cellStyle name="Total 4 2 2 2 4 3" xfId="8758"/>
    <cellStyle name="Total 4 2 2 2 4 30" xfId="48244"/>
    <cellStyle name="Total 4 2 2 2 4 31" xfId="49680"/>
    <cellStyle name="Total 4 2 2 2 4 32" xfId="51113"/>
    <cellStyle name="Total 4 2 2 2 4 33" xfId="52501"/>
    <cellStyle name="Total 4 2 2 2 4 34" xfId="53885"/>
    <cellStyle name="Total 4 2 2 2 4 35" xfId="55293"/>
    <cellStyle name="Total 4 2 2 2 4 36" xfId="56667"/>
    <cellStyle name="Total 4 2 2 2 4 37" xfId="58062"/>
    <cellStyle name="Total 4 2 2 2 4 4" xfId="10214"/>
    <cellStyle name="Total 4 2 2 2 4 5" xfId="11704"/>
    <cellStyle name="Total 4 2 2 2 4 6" xfId="13154"/>
    <cellStyle name="Total 4 2 2 2 4 7" xfId="14686"/>
    <cellStyle name="Total 4 2 2 2 4 8" xfId="16145"/>
    <cellStyle name="Total 4 2 2 2 4 9" xfId="17600"/>
    <cellStyle name="Total 4 2 2 2 5" xfId="3876"/>
    <cellStyle name="Total 4 2 2 2 5 10" xfId="19205"/>
    <cellStyle name="Total 4 2 2 2 5 11" xfId="20735"/>
    <cellStyle name="Total 4 2 2 2 5 12" xfId="22171"/>
    <cellStyle name="Total 4 2 2 2 5 13" xfId="23697"/>
    <cellStyle name="Total 4 2 2 2 5 14" xfId="25173"/>
    <cellStyle name="Total 4 2 2 2 5 15" xfId="26616"/>
    <cellStyle name="Total 4 2 2 2 5 16" xfId="28126"/>
    <cellStyle name="Total 4 2 2 2 5 17" xfId="29631"/>
    <cellStyle name="Total 4 2 2 2 5 18" xfId="31067"/>
    <cellStyle name="Total 4 2 2 2 5 19" xfId="32573"/>
    <cellStyle name="Total 4 2 2 2 5 2" xfId="5352"/>
    <cellStyle name="Total 4 2 2 2 5 20" xfId="34025"/>
    <cellStyle name="Total 4 2 2 2 5 21" xfId="35467"/>
    <cellStyle name="Total 4 2 2 2 5 22" xfId="36896"/>
    <cellStyle name="Total 4 2 2 2 5 23" xfId="38326"/>
    <cellStyle name="Total 4 2 2 2 5 24" xfId="39751"/>
    <cellStyle name="Total 4 2 2 2 5 25" xfId="41236"/>
    <cellStyle name="Total 4 2 2 2 5 26" xfId="42676"/>
    <cellStyle name="Total 4 2 2 2 5 27" xfId="44099"/>
    <cellStyle name="Total 4 2 2 2 5 28" xfId="45512"/>
    <cellStyle name="Total 4 2 2 2 5 29" xfId="46915"/>
    <cellStyle name="Total 4 2 2 2 5 3" xfId="8839"/>
    <cellStyle name="Total 4 2 2 2 5 30" xfId="48325"/>
    <cellStyle name="Total 4 2 2 2 5 31" xfId="49759"/>
    <cellStyle name="Total 4 2 2 2 5 32" xfId="51192"/>
    <cellStyle name="Total 4 2 2 2 5 33" xfId="52580"/>
    <cellStyle name="Total 4 2 2 2 5 34" xfId="53964"/>
    <cellStyle name="Total 4 2 2 2 5 35" xfId="55372"/>
    <cellStyle name="Total 4 2 2 2 5 36" xfId="56746"/>
    <cellStyle name="Total 4 2 2 2 5 37" xfId="58141"/>
    <cellStyle name="Total 4 2 2 2 5 4" xfId="10294"/>
    <cellStyle name="Total 4 2 2 2 5 5" xfId="11785"/>
    <cellStyle name="Total 4 2 2 2 5 6" xfId="13235"/>
    <cellStyle name="Total 4 2 2 2 5 7" xfId="14767"/>
    <cellStyle name="Total 4 2 2 2 5 8" xfId="16226"/>
    <cellStyle name="Total 4 2 2 2 5 9" xfId="17681"/>
    <cellStyle name="Total 4 2 2 2 6" xfId="3954"/>
    <cellStyle name="Total 4 2 2 2 6 10" xfId="19282"/>
    <cellStyle name="Total 4 2 2 2 6 11" xfId="20812"/>
    <cellStyle name="Total 4 2 2 2 6 12" xfId="22248"/>
    <cellStyle name="Total 4 2 2 2 6 13" xfId="23774"/>
    <cellStyle name="Total 4 2 2 2 6 14" xfId="25251"/>
    <cellStyle name="Total 4 2 2 2 6 15" xfId="26693"/>
    <cellStyle name="Total 4 2 2 2 6 16" xfId="28203"/>
    <cellStyle name="Total 4 2 2 2 6 17" xfId="29708"/>
    <cellStyle name="Total 4 2 2 2 6 18" xfId="31145"/>
    <cellStyle name="Total 4 2 2 2 6 19" xfId="32651"/>
    <cellStyle name="Total 4 2 2 2 6 2" xfId="5428"/>
    <cellStyle name="Total 4 2 2 2 6 20" xfId="34103"/>
    <cellStyle name="Total 4 2 2 2 6 21" xfId="35544"/>
    <cellStyle name="Total 4 2 2 2 6 22" xfId="36973"/>
    <cellStyle name="Total 4 2 2 2 6 23" xfId="38404"/>
    <cellStyle name="Total 4 2 2 2 6 24" xfId="39829"/>
    <cellStyle name="Total 4 2 2 2 6 25" xfId="41312"/>
    <cellStyle name="Total 4 2 2 2 6 26" xfId="42753"/>
    <cellStyle name="Total 4 2 2 2 6 27" xfId="44176"/>
    <cellStyle name="Total 4 2 2 2 6 28" xfId="45588"/>
    <cellStyle name="Total 4 2 2 2 6 29" xfId="46993"/>
    <cellStyle name="Total 4 2 2 2 6 3" xfId="8917"/>
    <cellStyle name="Total 4 2 2 2 6 30" xfId="48401"/>
    <cellStyle name="Total 4 2 2 2 6 31" xfId="49835"/>
    <cellStyle name="Total 4 2 2 2 6 32" xfId="51269"/>
    <cellStyle name="Total 4 2 2 2 6 33" xfId="52656"/>
    <cellStyle name="Total 4 2 2 2 6 34" xfId="54040"/>
    <cellStyle name="Total 4 2 2 2 6 35" xfId="55448"/>
    <cellStyle name="Total 4 2 2 2 6 36" xfId="56822"/>
    <cellStyle name="Total 4 2 2 2 6 37" xfId="58217"/>
    <cellStyle name="Total 4 2 2 2 6 4" xfId="10370"/>
    <cellStyle name="Total 4 2 2 2 6 5" xfId="11863"/>
    <cellStyle name="Total 4 2 2 2 6 6" xfId="13311"/>
    <cellStyle name="Total 4 2 2 2 6 7" xfId="14845"/>
    <cellStyle name="Total 4 2 2 2 6 8" xfId="16303"/>
    <cellStyle name="Total 4 2 2 2 6 9" xfId="17757"/>
    <cellStyle name="Total 4 2 2 2 7" xfId="4037"/>
    <cellStyle name="Total 4 2 2 2 7 10" xfId="19365"/>
    <cellStyle name="Total 4 2 2 2 7 11" xfId="20895"/>
    <cellStyle name="Total 4 2 2 2 7 12" xfId="22331"/>
    <cellStyle name="Total 4 2 2 2 7 13" xfId="23857"/>
    <cellStyle name="Total 4 2 2 2 7 14" xfId="25334"/>
    <cellStyle name="Total 4 2 2 2 7 15" xfId="26776"/>
    <cellStyle name="Total 4 2 2 2 7 16" xfId="28286"/>
    <cellStyle name="Total 4 2 2 2 7 17" xfId="29791"/>
    <cellStyle name="Total 4 2 2 2 7 18" xfId="31228"/>
    <cellStyle name="Total 4 2 2 2 7 19" xfId="32734"/>
    <cellStyle name="Total 4 2 2 2 7 2" xfId="5511"/>
    <cellStyle name="Total 4 2 2 2 7 20" xfId="34186"/>
    <cellStyle name="Total 4 2 2 2 7 21" xfId="35627"/>
    <cellStyle name="Total 4 2 2 2 7 22" xfId="37056"/>
    <cellStyle name="Total 4 2 2 2 7 23" xfId="38487"/>
    <cellStyle name="Total 4 2 2 2 7 24" xfId="39912"/>
    <cellStyle name="Total 4 2 2 2 7 25" xfId="41395"/>
    <cellStyle name="Total 4 2 2 2 7 26" xfId="42836"/>
    <cellStyle name="Total 4 2 2 2 7 27" xfId="44259"/>
    <cellStyle name="Total 4 2 2 2 7 28" xfId="45671"/>
    <cellStyle name="Total 4 2 2 2 7 29" xfId="47076"/>
    <cellStyle name="Total 4 2 2 2 7 3" xfId="9000"/>
    <cellStyle name="Total 4 2 2 2 7 30" xfId="48484"/>
    <cellStyle name="Total 4 2 2 2 7 31" xfId="49918"/>
    <cellStyle name="Total 4 2 2 2 7 32" xfId="51352"/>
    <cellStyle name="Total 4 2 2 2 7 33" xfId="52739"/>
    <cellStyle name="Total 4 2 2 2 7 34" xfId="54123"/>
    <cellStyle name="Total 4 2 2 2 7 35" xfId="55531"/>
    <cellStyle name="Total 4 2 2 2 7 36" xfId="56905"/>
    <cellStyle name="Total 4 2 2 2 7 37" xfId="58300"/>
    <cellStyle name="Total 4 2 2 2 7 4" xfId="10453"/>
    <cellStyle name="Total 4 2 2 2 7 5" xfId="11946"/>
    <cellStyle name="Total 4 2 2 2 7 6" xfId="13394"/>
    <cellStyle name="Total 4 2 2 2 7 7" xfId="14928"/>
    <cellStyle name="Total 4 2 2 2 7 8" xfId="16386"/>
    <cellStyle name="Total 4 2 2 2 7 9" xfId="17840"/>
    <cellStyle name="Total 4 2 2 2 8" xfId="4123"/>
    <cellStyle name="Total 4 2 2 2 8 10" xfId="19451"/>
    <cellStyle name="Total 4 2 2 2 8 11" xfId="20981"/>
    <cellStyle name="Total 4 2 2 2 8 12" xfId="22417"/>
    <cellStyle name="Total 4 2 2 2 8 13" xfId="23943"/>
    <cellStyle name="Total 4 2 2 2 8 14" xfId="25420"/>
    <cellStyle name="Total 4 2 2 2 8 15" xfId="26862"/>
    <cellStyle name="Total 4 2 2 2 8 16" xfId="28372"/>
    <cellStyle name="Total 4 2 2 2 8 17" xfId="29877"/>
    <cellStyle name="Total 4 2 2 2 8 18" xfId="31314"/>
    <cellStyle name="Total 4 2 2 2 8 19" xfId="32820"/>
    <cellStyle name="Total 4 2 2 2 8 2" xfId="5597"/>
    <cellStyle name="Total 4 2 2 2 8 20" xfId="34272"/>
    <cellStyle name="Total 4 2 2 2 8 21" xfId="35713"/>
    <cellStyle name="Total 4 2 2 2 8 22" xfId="37142"/>
    <cellStyle name="Total 4 2 2 2 8 23" xfId="38573"/>
    <cellStyle name="Total 4 2 2 2 8 24" xfId="39998"/>
    <cellStyle name="Total 4 2 2 2 8 25" xfId="41481"/>
    <cellStyle name="Total 4 2 2 2 8 26" xfId="42922"/>
    <cellStyle name="Total 4 2 2 2 8 27" xfId="44345"/>
    <cellStyle name="Total 4 2 2 2 8 28" xfId="45757"/>
    <cellStyle name="Total 4 2 2 2 8 29" xfId="47162"/>
    <cellStyle name="Total 4 2 2 2 8 3" xfId="9086"/>
    <cellStyle name="Total 4 2 2 2 8 30" xfId="48570"/>
    <cellStyle name="Total 4 2 2 2 8 31" xfId="50004"/>
    <cellStyle name="Total 4 2 2 2 8 32" xfId="51438"/>
    <cellStyle name="Total 4 2 2 2 8 33" xfId="52825"/>
    <cellStyle name="Total 4 2 2 2 8 34" xfId="54209"/>
    <cellStyle name="Total 4 2 2 2 8 35" xfId="55617"/>
    <cellStyle name="Total 4 2 2 2 8 36" xfId="56991"/>
    <cellStyle name="Total 4 2 2 2 8 37" xfId="58386"/>
    <cellStyle name="Total 4 2 2 2 8 4" xfId="10539"/>
    <cellStyle name="Total 4 2 2 2 8 5" xfId="12032"/>
    <cellStyle name="Total 4 2 2 2 8 6" xfId="13480"/>
    <cellStyle name="Total 4 2 2 2 8 7" xfId="15014"/>
    <cellStyle name="Total 4 2 2 2 8 8" xfId="16472"/>
    <cellStyle name="Total 4 2 2 2 8 9" xfId="17926"/>
    <cellStyle name="Total 4 2 2 2 9" xfId="4188"/>
    <cellStyle name="Total 4 2 2 2 9 10" xfId="19516"/>
    <cellStyle name="Total 4 2 2 2 9 11" xfId="21046"/>
    <cellStyle name="Total 4 2 2 2 9 12" xfId="22482"/>
    <cellStyle name="Total 4 2 2 2 9 13" xfId="24008"/>
    <cellStyle name="Total 4 2 2 2 9 14" xfId="25485"/>
    <cellStyle name="Total 4 2 2 2 9 15" xfId="26927"/>
    <cellStyle name="Total 4 2 2 2 9 16" xfId="28437"/>
    <cellStyle name="Total 4 2 2 2 9 17" xfId="29942"/>
    <cellStyle name="Total 4 2 2 2 9 18" xfId="31379"/>
    <cellStyle name="Total 4 2 2 2 9 19" xfId="32885"/>
    <cellStyle name="Total 4 2 2 2 9 2" xfId="5662"/>
    <cellStyle name="Total 4 2 2 2 9 20" xfId="34337"/>
    <cellStyle name="Total 4 2 2 2 9 21" xfId="35778"/>
    <cellStyle name="Total 4 2 2 2 9 22" xfId="37207"/>
    <cellStyle name="Total 4 2 2 2 9 23" xfId="38638"/>
    <cellStyle name="Total 4 2 2 2 9 24" xfId="40063"/>
    <cellStyle name="Total 4 2 2 2 9 25" xfId="41546"/>
    <cellStyle name="Total 4 2 2 2 9 26" xfId="42987"/>
    <cellStyle name="Total 4 2 2 2 9 27" xfId="44410"/>
    <cellStyle name="Total 4 2 2 2 9 28" xfId="45822"/>
    <cellStyle name="Total 4 2 2 2 9 29" xfId="47227"/>
    <cellStyle name="Total 4 2 2 2 9 3" xfId="9151"/>
    <cellStyle name="Total 4 2 2 2 9 30" xfId="48635"/>
    <cellStyle name="Total 4 2 2 2 9 31" xfId="50069"/>
    <cellStyle name="Total 4 2 2 2 9 32" xfId="51503"/>
    <cellStyle name="Total 4 2 2 2 9 33" xfId="52890"/>
    <cellStyle name="Total 4 2 2 2 9 34" xfId="54274"/>
    <cellStyle name="Total 4 2 2 2 9 35" xfId="55682"/>
    <cellStyle name="Total 4 2 2 2 9 36" xfId="57056"/>
    <cellStyle name="Total 4 2 2 2 9 37" xfId="58451"/>
    <cellStyle name="Total 4 2 2 2 9 4" xfId="10604"/>
    <cellStyle name="Total 4 2 2 2 9 5" xfId="12097"/>
    <cellStyle name="Total 4 2 2 2 9 6" xfId="13545"/>
    <cellStyle name="Total 4 2 2 2 9 7" xfId="15079"/>
    <cellStyle name="Total 4 2 2 2 9 8" xfId="16537"/>
    <cellStyle name="Total 4 2 2 2 9 9" xfId="17991"/>
    <cellStyle name="Total 4 2 2 3" xfId="58620"/>
    <cellStyle name="Total 4 2 20" xfId="31517"/>
    <cellStyle name="Total 4 2 21" xfId="6261"/>
    <cellStyle name="Total 4 2 22" xfId="6307"/>
    <cellStyle name="Total 4 2 23" xfId="39724"/>
    <cellStyle name="Total 4 2 24" xfId="24089"/>
    <cellStyle name="Total 4 2 25" xfId="24070"/>
    <cellStyle name="Total 4 2 26" xfId="43787"/>
    <cellStyle name="Total 4 2 27" xfId="33190"/>
    <cellStyle name="Total 4 2 28" xfId="41636"/>
    <cellStyle name="Total 4 2 29" xfId="38140"/>
    <cellStyle name="Total 4 2 3" xfId="2343"/>
    <cellStyle name="Total 4 2 3 10" xfId="2793"/>
    <cellStyle name="Total 4 2 3 11" xfId="4325"/>
    <cellStyle name="Total 4 2 3 12" xfId="6786"/>
    <cellStyle name="Total 4 2 3 13" xfId="7402"/>
    <cellStyle name="Total 4 2 3 14" xfId="18084"/>
    <cellStyle name="Total 4 2 3 15" xfId="5903"/>
    <cellStyle name="Total 4 2 3 16" xfId="5938"/>
    <cellStyle name="Total 4 2 3 17" xfId="27020"/>
    <cellStyle name="Total 4 2 3 18" xfId="6409"/>
    <cellStyle name="Total 4 2 3 19" xfId="31681"/>
    <cellStyle name="Total 4 2 3 2" xfId="3647"/>
    <cellStyle name="Total 4 2 3 2 10" xfId="18977"/>
    <cellStyle name="Total 4 2 3 2 11" xfId="20506"/>
    <cellStyle name="Total 4 2 3 2 12" xfId="21943"/>
    <cellStyle name="Total 4 2 3 2 13" xfId="23469"/>
    <cellStyle name="Total 4 2 3 2 14" xfId="24945"/>
    <cellStyle name="Total 4 2 3 2 15" xfId="26389"/>
    <cellStyle name="Total 4 2 3 2 16" xfId="27897"/>
    <cellStyle name="Total 4 2 3 2 17" xfId="29403"/>
    <cellStyle name="Total 4 2 3 2 18" xfId="30838"/>
    <cellStyle name="Total 4 2 3 2 19" xfId="32345"/>
    <cellStyle name="Total 4 2 3 2 2" xfId="5125"/>
    <cellStyle name="Total 4 2 3 2 20" xfId="33797"/>
    <cellStyle name="Total 4 2 3 2 21" xfId="35239"/>
    <cellStyle name="Total 4 2 3 2 22" xfId="36669"/>
    <cellStyle name="Total 4 2 3 2 23" xfId="38099"/>
    <cellStyle name="Total 4 2 3 2 24" xfId="39522"/>
    <cellStyle name="Total 4 2 3 2 25" xfId="41011"/>
    <cellStyle name="Total 4 2 3 2 26" xfId="42449"/>
    <cellStyle name="Total 4 2 3 2 27" xfId="43873"/>
    <cellStyle name="Total 4 2 3 2 28" xfId="45285"/>
    <cellStyle name="Total 4 2 3 2 29" xfId="46691"/>
    <cellStyle name="Total 4 2 3 2 3" xfId="8611"/>
    <cellStyle name="Total 4 2 3 2 30" xfId="48096"/>
    <cellStyle name="Total 4 2 3 2 31" xfId="49534"/>
    <cellStyle name="Total 4 2 3 2 32" xfId="50966"/>
    <cellStyle name="Total 4 2 3 2 33" xfId="52356"/>
    <cellStyle name="Total 4 2 3 2 34" xfId="53738"/>
    <cellStyle name="Total 4 2 3 2 35" xfId="55148"/>
    <cellStyle name="Total 4 2 3 2 36" xfId="56520"/>
    <cellStyle name="Total 4 2 3 2 37" xfId="57917"/>
    <cellStyle name="Total 4 2 3 2 38" xfId="60154"/>
    <cellStyle name="Total 4 2 3 2 4" xfId="10066"/>
    <cellStyle name="Total 4 2 3 2 5" xfId="11556"/>
    <cellStyle name="Total 4 2 3 2 6" xfId="13007"/>
    <cellStyle name="Total 4 2 3 2 7" xfId="14539"/>
    <cellStyle name="Total 4 2 3 2 8" xfId="15997"/>
    <cellStyle name="Total 4 2 3 2 9" xfId="17452"/>
    <cellStyle name="Total 4 2 3 20" xfId="6206"/>
    <cellStyle name="Total 4 2 3 21" xfId="48711"/>
    <cellStyle name="Total 4 2 3 22" xfId="41606"/>
    <cellStyle name="Total 4 2 3 23" xfId="5952"/>
    <cellStyle name="Total 4 2 3 24" xfId="58717"/>
    <cellStyle name="Total 4 2 3 3" xfId="3747"/>
    <cellStyle name="Total 4 2 3 3 10" xfId="19077"/>
    <cellStyle name="Total 4 2 3 3 11" xfId="20606"/>
    <cellStyle name="Total 4 2 3 3 12" xfId="22043"/>
    <cellStyle name="Total 4 2 3 3 13" xfId="23569"/>
    <cellStyle name="Total 4 2 3 3 14" xfId="25045"/>
    <cellStyle name="Total 4 2 3 3 15" xfId="26488"/>
    <cellStyle name="Total 4 2 3 3 16" xfId="27997"/>
    <cellStyle name="Total 4 2 3 3 17" xfId="29502"/>
    <cellStyle name="Total 4 2 3 3 18" xfId="30938"/>
    <cellStyle name="Total 4 2 3 3 19" xfId="32444"/>
    <cellStyle name="Total 4 2 3 3 2" xfId="5225"/>
    <cellStyle name="Total 4 2 3 3 20" xfId="33896"/>
    <cellStyle name="Total 4 2 3 3 21" xfId="35339"/>
    <cellStyle name="Total 4 2 3 3 22" xfId="36769"/>
    <cellStyle name="Total 4 2 3 3 23" xfId="38199"/>
    <cellStyle name="Total 4 2 3 3 24" xfId="39622"/>
    <cellStyle name="Total 4 2 3 3 25" xfId="41109"/>
    <cellStyle name="Total 4 2 3 3 26" xfId="42548"/>
    <cellStyle name="Total 4 2 3 3 27" xfId="43972"/>
    <cellStyle name="Total 4 2 3 3 28" xfId="45384"/>
    <cellStyle name="Total 4 2 3 3 29" xfId="46789"/>
    <cellStyle name="Total 4 2 3 3 3" xfId="8711"/>
    <cellStyle name="Total 4 2 3 3 30" xfId="48196"/>
    <cellStyle name="Total 4 2 3 3 31" xfId="49632"/>
    <cellStyle name="Total 4 2 3 3 32" xfId="51065"/>
    <cellStyle name="Total 4 2 3 3 33" xfId="52454"/>
    <cellStyle name="Total 4 2 3 3 34" xfId="53837"/>
    <cellStyle name="Total 4 2 3 3 35" xfId="55246"/>
    <cellStyle name="Total 4 2 3 3 36" xfId="56619"/>
    <cellStyle name="Total 4 2 3 3 37" xfId="58015"/>
    <cellStyle name="Total 4 2 3 3 4" xfId="10166"/>
    <cellStyle name="Total 4 2 3 3 5" xfId="11656"/>
    <cellStyle name="Total 4 2 3 3 6" xfId="13106"/>
    <cellStyle name="Total 4 2 3 3 7" xfId="14639"/>
    <cellStyle name="Total 4 2 3 3 8" xfId="16097"/>
    <cellStyle name="Total 4 2 3 3 9" xfId="17552"/>
    <cellStyle name="Total 4 2 3 4" xfId="3839"/>
    <cellStyle name="Total 4 2 3 4 10" xfId="19169"/>
    <cellStyle name="Total 4 2 3 4 11" xfId="20698"/>
    <cellStyle name="Total 4 2 3 4 12" xfId="22135"/>
    <cellStyle name="Total 4 2 3 4 13" xfId="23661"/>
    <cellStyle name="Total 4 2 3 4 14" xfId="25137"/>
    <cellStyle name="Total 4 2 3 4 15" xfId="26580"/>
    <cellStyle name="Total 4 2 3 4 16" xfId="28089"/>
    <cellStyle name="Total 4 2 3 4 17" xfId="29594"/>
    <cellStyle name="Total 4 2 3 4 18" xfId="31030"/>
    <cellStyle name="Total 4 2 3 4 19" xfId="32536"/>
    <cellStyle name="Total 4 2 3 4 2" xfId="5317"/>
    <cellStyle name="Total 4 2 3 4 20" xfId="33988"/>
    <cellStyle name="Total 4 2 3 4 21" xfId="35430"/>
    <cellStyle name="Total 4 2 3 4 22" xfId="36861"/>
    <cellStyle name="Total 4 2 3 4 23" xfId="38290"/>
    <cellStyle name="Total 4 2 3 4 24" xfId="39714"/>
    <cellStyle name="Total 4 2 3 4 25" xfId="41200"/>
    <cellStyle name="Total 4 2 3 4 26" xfId="42640"/>
    <cellStyle name="Total 4 2 3 4 27" xfId="44063"/>
    <cellStyle name="Total 4 2 3 4 28" xfId="45476"/>
    <cellStyle name="Total 4 2 3 4 29" xfId="46880"/>
    <cellStyle name="Total 4 2 3 4 3" xfId="8802"/>
    <cellStyle name="Total 4 2 3 4 30" xfId="48288"/>
    <cellStyle name="Total 4 2 3 4 31" xfId="49724"/>
    <cellStyle name="Total 4 2 3 4 32" xfId="51157"/>
    <cellStyle name="Total 4 2 3 4 33" xfId="52545"/>
    <cellStyle name="Total 4 2 3 4 34" xfId="53929"/>
    <cellStyle name="Total 4 2 3 4 35" xfId="55337"/>
    <cellStyle name="Total 4 2 3 4 36" xfId="56711"/>
    <cellStyle name="Total 4 2 3 4 37" xfId="58106"/>
    <cellStyle name="Total 4 2 3 4 4" xfId="10258"/>
    <cellStyle name="Total 4 2 3 4 5" xfId="11748"/>
    <cellStyle name="Total 4 2 3 4 6" xfId="13198"/>
    <cellStyle name="Total 4 2 3 4 7" xfId="14730"/>
    <cellStyle name="Total 4 2 3 4 8" xfId="16189"/>
    <cellStyle name="Total 4 2 3 4 9" xfId="17644"/>
    <cellStyle name="Total 4 2 3 5" xfId="3919"/>
    <cellStyle name="Total 4 2 3 5 10" xfId="19248"/>
    <cellStyle name="Total 4 2 3 5 11" xfId="20777"/>
    <cellStyle name="Total 4 2 3 5 12" xfId="22213"/>
    <cellStyle name="Total 4 2 3 5 13" xfId="23739"/>
    <cellStyle name="Total 4 2 3 5 14" xfId="25216"/>
    <cellStyle name="Total 4 2 3 5 15" xfId="26658"/>
    <cellStyle name="Total 4 2 3 5 16" xfId="28169"/>
    <cellStyle name="Total 4 2 3 5 17" xfId="29673"/>
    <cellStyle name="Total 4 2 3 5 18" xfId="31110"/>
    <cellStyle name="Total 4 2 3 5 19" xfId="32616"/>
    <cellStyle name="Total 4 2 3 5 2" xfId="5394"/>
    <cellStyle name="Total 4 2 3 5 20" xfId="34068"/>
    <cellStyle name="Total 4 2 3 5 21" xfId="35510"/>
    <cellStyle name="Total 4 2 3 5 22" xfId="36939"/>
    <cellStyle name="Total 4 2 3 5 23" xfId="38369"/>
    <cellStyle name="Total 4 2 3 5 24" xfId="39794"/>
    <cellStyle name="Total 4 2 3 5 25" xfId="41278"/>
    <cellStyle name="Total 4 2 3 5 26" xfId="42719"/>
    <cellStyle name="Total 4 2 3 5 27" xfId="44141"/>
    <cellStyle name="Total 4 2 3 5 28" xfId="45554"/>
    <cellStyle name="Total 4 2 3 5 29" xfId="46958"/>
    <cellStyle name="Total 4 2 3 5 3" xfId="8882"/>
    <cellStyle name="Total 4 2 3 5 30" xfId="48367"/>
    <cellStyle name="Total 4 2 3 5 31" xfId="49801"/>
    <cellStyle name="Total 4 2 3 5 32" xfId="51235"/>
    <cellStyle name="Total 4 2 3 5 33" xfId="52622"/>
    <cellStyle name="Total 4 2 3 5 34" xfId="54006"/>
    <cellStyle name="Total 4 2 3 5 35" xfId="55414"/>
    <cellStyle name="Total 4 2 3 5 36" xfId="56788"/>
    <cellStyle name="Total 4 2 3 5 37" xfId="58183"/>
    <cellStyle name="Total 4 2 3 5 4" xfId="10336"/>
    <cellStyle name="Total 4 2 3 5 5" xfId="11828"/>
    <cellStyle name="Total 4 2 3 5 6" xfId="13277"/>
    <cellStyle name="Total 4 2 3 5 7" xfId="14810"/>
    <cellStyle name="Total 4 2 3 5 8" xfId="16268"/>
    <cellStyle name="Total 4 2 3 5 9" xfId="17723"/>
    <cellStyle name="Total 4 2 3 6" xfId="3996"/>
    <cellStyle name="Total 4 2 3 6 10" xfId="19324"/>
    <cellStyle name="Total 4 2 3 6 11" xfId="20854"/>
    <cellStyle name="Total 4 2 3 6 12" xfId="22290"/>
    <cellStyle name="Total 4 2 3 6 13" xfId="23816"/>
    <cellStyle name="Total 4 2 3 6 14" xfId="25293"/>
    <cellStyle name="Total 4 2 3 6 15" xfId="26735"/>
    <cellStyle name="Total 4 2 3 6 16" xfId="28245"/>
    <cellStyle name="Total 4 2 3 6 17" xfId="29750"/>
    <cellStyle name="Total 4 2 3 6 18" xfId="31187"/>
    <cellStyle name="Total 4 2 3 6 19" xfId="32693"/>
    <cellStyle name="Total 4 2 3 6 2" xfId="5470"/>
    <cellStyle name="Total 4 2 3 6 20" xfId="34145"/>
    <cellStyle name="Total 4 2 3 6 21" xfId="35586"/>
    <cellStyle name="Total 4 2 3 6 22" xfId="37015"/>
    <cellStyle name="Total 4 2 3 6 23" xfId="38446"/>
    <cellStyle name="Total 4 2 3 6 24" xfId="39871"/>
    <cellStyle name="Total 4 2 3 6 25" xfId="41354"/>
    <cellStyle name="Total 4 2 3 6 26" xfId="42795"/>
    <cellStyle name="Total 4 2 3 6 27" xfId="44218"/>
    <cellStyle name="Total 4 2 3 6 28" xfId="45630"/>
    <cellStyle name="Total 4 2 3 6 29" xfId="47035"/>
    <cellStyle name="Total 4 2 3 6 3" xfId="8959"/>
    <cellStyle name="Total 4 2 3 6 30" xfId="48443"/>
    <cellStyle name="Total 4 2 3 6 31" xfId="49877"/>
    <cellStyle name="Total 4 2 3 6 32" xfId="51311"/>
    <cellStyle name="Total 4 2 3 6 33" xfId="52698"/>
    <cellStyle name="Total 4 2 3 6 34" xfId="54082"/>
    <cellStyle name="Total 4 2 3 6 35" xfId="55490"/>
    <cellStyle name="Total 4 2 3 6 36" xfId="56864"/>
    <cellStyle name="Total 4 2 3 6 37" xfId="58259"/>
    <cellStyle name="Total 4 2 3 6 4" xfId="10412"/>
    <cellStyle name="Total 4 2 3 6 5" xfId="11905"/>
    <cellStyle name="Total 4 2 3 6 6" xfId="13353"/>
    <cellStyle name="Total 4 2 3 6 7" xfId="14887"/>
    <cellStyle name="Total 4 2 3 6 8" xfId="16345"/>
    <cellStyle name="Total 4 2 3 6 9" xfId="17799"/>
    <cellStyle name="Total 4 2 3 7" xfId="4082"/>
    <cellStyle name="Total 4 2 3 7 10" xfId="19410"/>
    <cellStyle name="Total 4 2 3 7 11" xfId="20940"/>
    <cellStyle name="Total 4 2 3 7 12" xfId="22376"/>
    <cellStyle name="Total 4 2 3 7 13" xfId="23902"/>
    <cellStyle name="Total 4 2 3 7 14" xfId="25379"/>
    <cellStyle name="Total 4 2 3 7 15" xfId="26821"/>
    <cellStyle name="Total 4 2 3 7 16" xfId="28331"/>
    <cellStyle name="Total 4 2 3 7 17" xfId="29836"/>
    <cellStyle name="Total 4 2 3 7 18" xfId="31273"/>
    <cellStyle name="Total 4 2 3 7 19" xfId="32779"/>
    <cellStyle name="Total 4 2 3 7 2" xfId="5556"/>
    <cellStyle name="Total 4 2 3 7 20" xfId="34231"/>
    <cellStyle name="Total 4 2 3 7 21" xfId="35672"/>
    <cellStyle name="Total 4 2 3 7 22" xfId="37101"/>
    <cellStyle name="Total 4 2 3 7 23" xfId="38532"/>
    <cellStyle name="Total 4 2 3 7 24" xfId="39957"/>
    <cellStyle name="Total 4 2 3 7 25" xfId="41440"/>
    <cellStyle name="Total 4 2 3 7 26" xfId="42881"/>
    <cellStyle name="Total 4 2 3 7 27" xfId="44304"/>
    <cellStyle name="Total 4 2 3 7 28" xfId="45716"/>
    <cellStyle name="Total 4 2 3 7 29" xfId="47121"/>
    <cellStyle name="Total 4 2 3 7 3" xfId="9045"/>
    <cellStyle name="Total 4 2 3 7 30" xfId="48529"/>
    <cellStyle name="Total 4 2 3 7 31" xfId="49963"/>
    <cellStyle name="Total 4 2 3 7 32" xfId="51397"/>
    <cellStyle name="Total 4 2 3 7 33" xfId="52784"/>
    <cellStyle name="Total 4 2 3 7 34" xfId="54168"/>
    <cellStyle name="Total 4 2 3 7 35" xfId="55576"/>
    <cellStyle name="Total 4 2 3 7 36" xfId="56950"/>
    <cellStyle name="Total 4 2 3 7 37" xfId="58345"/>
    <cellStyle name="Total 4 2 3 7 4" xfId="10498"/>
    <cellStyle name="Total 4 2 3 7 5" xfId="11991"/>
    <cellStyle name="Total 4 2 3 7 6" xfId="13439"/>
    <cellStyle name="Total 4 2 3 7 7" xfId="14973"/>
    <cellStyle name="Total 4 2 3 7 8" xfId="16431"/>
    <cellStyle name="Total 4 2 3 7 9" xfId="17885"/>
    <cellStyle name="Total 4 2 3 8" xfId="4162"/>
    <cellStyle name="Total 4 2 3 8 10" xfId="19490"/>
    <cellStyle name="Total 4 2 3 8 11" xfId="21020"/>
    <cellStyle name="Total 4 2 3 8 12" xfId="22456"/>
    <cellStyle name="Total 4 2 3 8 13" xfId="23982"/>
    <cellStyle name="Total 4 2 3 8 14" xfId="25459"/>
    <cellStyle name="Total 4 2 3 8 15" xfId="26901"/>
    <cellStyle name="Total 4 2 3 8 16" xfId="28411"/>
    <cellStyle name="Total 4 2 3 8 17" xfId="29916"/>
    <cellStyle name="Total 4 2 3 8 18" xfId="31353"/>
    <cellStyle name="Total 4 2 3 8 19" xfId="32859"/>
    <cellStyle name="Total 4 2 3 8 2" xfId="5636"/>
    <cellStyle name="Total 4 2 3 8 20" xfId="34311"/>
    <cellStyle name="Total 4 2 3 8 21" xfId="35752"/>
    <cellStyle name="Total 4 2 3 8 22" xfId="37181"/>
    <cellStyle name="Total 4 2 3 8 23" xfId="38612"/>
    <cellStyle name="Total 4 2 3 8 24" xfId="40037"/>
    <cellStyle name="Total 4 2 3 8 25" xfId="41520"/>
    <cellStyle name="Total 4 2 3 8 26" xfId="42961"/>
    <cellStyle name="Total 4 2 3 8 27" xfId="44384"/>
    <cellStyle name="Total 4 2 3 8 28" xfId="45796"/>
    <cellStyle name="Total 4 2 3 8 29" xfId="47201"/>
    <cellStyle name="Total 4 2 3 8 3" xfId="9125"/>
    <cellStyle name="Total 4 2 3 8 30" xfId="48609"/>
    <cellStyle name="Total 4 2 3 8 31" xfId="50043"/>
    <cellStyle name="Total 4 2 3 8 32" xfId="51477"/>
    <cellStyle name="Total 4 2 3 8 33" xfId="52864"/>
    <cellStyle name="Total 4 2 3 8 34" xfId="54248"/>
    <cellStyle name="Total 4 2 3 8 35" xfId="55656"/>
    <cellStyle name="Total 4 2 3 8 36" xfId="57030"/>
    <cellStyle name="Total 4 2 3 8 37" xfId="58425"/>
    <cellStyle name="Total 4 2 3 8 4" xfId="10578"/>
    <cellStyle name="Total 4 2 3 8 5" xfId="12071"/>
    <cellStyle name="Total 4 2 3 8 6" xfId="13519"/>
    <cellStyle name="Total 4 2 3 8 7" xfId="15053"/>
    <cellStyle name="Total 4 2 3 8 8" xfId="16511"/>
    <cellStyle name="Total 4 2 3 8 9" xfId="17965"/>
    <cellStyle name="Total 4 2 3 9" xfId="4224"/>
    <cellStyle name="Total 4 2 3 9 10" xfId="19552"/>
    <cellStyle name="Total 4 2 3 9 11" xfId="21082"/>
    <cellStyle name="Total 4 2 3 9 12" xfId="22518"/>
    <cellStyle name="Total 4 2 3 9 13" xfId="24044"/>
    <cellStyle name="Total 4 2 3 9 14" xfId="25521"/>
    <cellStyle name="Total 4 2 3 9 15" xfId="26963"/>
    <cellStyle name="Total 4 2 3 9 16" xfId="28473"/>
    <cellStyle name="Total 4 2 3 9 17" xfId="29978"/>
    <cellStyle name="Total 4 2 3 9 18" xfId="31415"/>
    <cellStyle name="Total 4 2 3 9 19" xfId="32921"/>
    <cellStyle name="Total 4 2 3 9 2" xfId="5698"/>
    <cellStyle name="Total 4 2 3 9 20" xfId="34373"/>
    <cellStyle name="Total 4 2 3 9 21" xfId="35814"/>
    <cellStyle name="Total 4 2 3 9 22" xfId="37243"/>
    <cellStyle name="Total 4 2 3 9 23" xfId="38674"/>
    <cellStyle name="Total 4 2 3 9 24" xfId="40099"/>
    <cellStyle name="Total 4 2 3 9 25" xfId="41582"/>
    <cellStyle name="Total 4 2 3 9 26" xfId="43023"/>
    <cellStyle name="Total 4 2 3 9 27" xfId="44446"/>
    <cellStyle name="Total 4 2 3 9 28" xfId="45858"/>
    <cellStyle name="Total 4 2 3 9 29" xfId="47263"/>
    <cellStyle name="Total 4 2 3 9 3" xfId="9187"/>
    <cellStyle name="Total 4 2 3 9 30" xfId="48671"/>
    <cellStyle name="Total 4 2 3 9 31" xfId="50105"/>
    <cellStyle name="Total 4 2 3 9 32" xfId="51539"/>
    <cellStyle name="Total 4 2 3 9 33" xfId="52926"/>
    <cellStyle name="Total 4 2 3 9 34" xfId="54310"/>
    <cellStyle name="Total 4 2 3 9 35" xfId="55718"/>
    <cellStyle name="Total 4 2 3 9 36" xfId="57092"/>
    <cellStyle name="Total 4 2 3 9 37" xfId="58487"/>
    <cellStyle name="Total 4 2 3 9 4" xfId="10640"/>
    <cellStyle name="Total 4 2 3 9 5" xfId="12133"/>
    <cellStyle name="Total 4 2 3 9 6" xfId="13581"/>
    <cellStyle name="Total 4 2 3 9 7" xfId="15115"/>
    <cellStyle name="Total 4 2 3 9 8" xfId="16573"/>
    <cellStyle name="Total 4 2 3 9 9" xfId="18027"/>
    <cellStyle name="Total 4 2 30" xfId="29595"/>
    <cellStyle name="Total 4 2 31" xfId="51800"/>
    <cellStyle name="Total 4 2 32" xfId="58589"/>
    <cellStyle name="Total 4 2 4" xfId="2117"/>
    <cellStyle name="Total 4 2 4 10" xfId="2717"/>
    <cellStyle name="Total 4 2 4 11" xfId="2515"/>
    <cellStyle name="Total 4 2 4 12" xfId="7329"/>
    <cellStyle name="Total 4 2 4 13" xfId="5892"/>
    <cellStyle name="Total 4 2 4 14" xfId="6373"/>
    <cellStyle name="Total 4 2 4 15" xfId="7397"/>
    <cellStyle name="Total 4 2 4 16" xfId="5986"/>
    <cellStyle name="Total 4 2 4 17" xfId="18094"/>
    <cellStyle name="Total 4 2 4 18" xfId="6114"/>
    <cellStyle name="Total 4 2 4 19" xfId="5863"/>
    <cellStyle name="Total 4 2 4 2" xfId="3531"/>
    <cellStyle name="Total 4 2 4 2 10" xfId="18861"/>
    <cellStyle name="Total 4 2 4 2 11" xfId="20390"/>
    <cellStyle name="Total 4 2 4 2 12" xfId="21829"/>
    <cellStyle name="Total 4 2 4 2 13" xfId="23356"/>
    <cellStyle name="Total 4 2 4 2 14" xfId="24830"/>
    <cellStyle name="Total 4 2 4 2 15" xfId="26274"/>
    <cellStyle name="Total 4 2 4 2 16" xfId="27782"/>
    <cellStyle name="Total 4 2 4 2 17" xfId="29289"/>
    <cellStyle name="Total 4 2 4 2 18" xfId="30723"/>
    <cellStyle name="Total 4 2 4 2 19" xfId="32232"/>
    <cellStyle name="Total 4 2 4 2 2" xfId="5014"/>
    <cellStyle name="Total 4 2 4 2 20" xfId="33683"/>
    <cellStyle name="Total 4 2 4 2 21" xfId="35125"/>
    <cellStyle name="Total 4 2 4 2 22" xfId="36555"/>
    <cellStyle name="Total 4 2 4 2 23" xfId="37985"/>
    <cellStyle name="Total 4 2 4 2 24" xfId="39408"/>
    <cellStyle name="Total 4 2 4 2 25" xfId="40899"/>
    <cellStyle name="Total 4 2 4 2 26" xfId="42336"/>
    <cellStyle name="Total 4 2 4 2 27" xfId="43759"/>
    <cellStyle name="Total 4 2 4 2 28" xfId="45171"/>
    <cellStyle name="Total 4 2 4 2 29" xfId="46579"/>
    <cellStyle name="Total 4 2 4 2 3" xfId="8495"/>
    <cellStyle name="Total 4 2 4 2 30" xfId="47985"/>
    <cellStyle name="Total 4 2 4 2 31" xfId="49424"/>
    <cellStyle name="Total 4 2 4 2 32" xfId="50855"/>
    <cellStyle name="Total 4 2 4 2 33" xfId="52245"/>
    <cellStyle name="Total 4 2 4 2 34" xfId="53626"/>
    <cellStyle name="Total 4 2 4 2 35" xfId="55037"/>
    <cellStyle name="Total 4 2 4 2 36" xfId="56409"/>
    <cellStyle name="Total 4 2 4 2 37" xfId="57807"/>
    <cellStyle name="Total 4 2 4 2 38" xfId="59881"/>
    <cellStyle name="Total 4 2 4 2 4" xfId="9952"/>
    <cellStyle name="Total 4 2 4 2 5" xfId="11441"/>
    <cellStyle name="Total 4 2 4 2 6" xfId="12892"/>
    <cellStyle name="Total 4 2 4 2 7" xfId="14425"/>
    <cellStyle name="Total 4 2 4 2 8" xfId="15882"/>
    <cellStyle name="Total 4 2 4 2 9" xfId="17338"/>
    <cellStyle name="Total 4 2 4 20" xfId="34539"/>
    <cellStyle name="Total 4 2 4 21" xfId="30266"/>
    <cellStyle name="Total 4 2 4 22" xfId="46625"/>
    <cellStyle name="Total 4 2 4 23" xfId="21123"/>
    <cellStyle name="Total 4 2 4 24" xfId="58646"/>
    <cellStyle name="Total 4 2 4 3" xfId="2985"/>
    <cellStyle name="Total 4 2 4 3 10" xfId="18317"/>
    <cellStyle name="Total 4 2 4 3 11" xfId="19849"/>
    <cellStyle name="Total 4 2 4 3 12" xfId="21296"/>
    <cellStyle name="Total 4 2 4 3 13" xfId="22814"/>
    <cellStyle name="Total 4 2 4 3 14" xfId="24292"/>
    <cellStyle name="Total 4 2 4 3 15" xfId="25739"/>
    <cellStyle name="Total 4 2 4 3 16" xfId="27243"/>
    <cellStyle name="Total 4 2 4 3 17" xfId="28751"/>
    <cellStyle name="Total 4 2 4 3 18" xfId="30183"/>
    <cellStyle name="Total 4 2 4 3 19" xfId="31694"/>
    <cellStyle name="Total 4 2 4 3 2" xfId="4489"/>
    <cellStyle name="Total 4 2 4 3 20" xfId="33148"/>
    <cellStyle name="Total 4 2 4 3 21" xfId="34586"/>
    <cellStyle name="Total 4 2 4 3 22" xfId="36021"/>
    <cellStyle name="Total 4 2 4 3 23" xfId="37455"/>
    <cellStyle name="Total 4 2 4 3 24" xfId="38871"/>
    <cellStyle name="Total 4 2 4 3 25" xfId="40368"/>
    <cellStyle name="Total 4 2 4 3 26" xfId="41801"/>
    <cellStyle name="Total 4 2 4 3 27" xfId="43226"/>
    <cellStyle name="Total 4 2 4 3 28" xfId="44641"/>
    <cellStyle name="Total 4 2 4 3 29" xfId="46051"/>
    <cellStyle name="Total 4 2 4 3 3" xfId="7951"/>
    <cellStyle name="Total 4 2 4 3 30" xfId="47455"/>
    <cellStyle name="Total 4 2 4 3 31" xfId="48897"/>
    <cellStyle name="Total 4 2 4 3 32" xfId="50329"/>
    <cellStyle name="Total 4 2 4 3 33" xfId="51718"/>
    <cellStyle name="Total 4 2 4 3 34" xfId="53101"/>
    <cellStyle name="Total 4 2 4 3 35" xfId="54512"/>
    <cellStyle name="Total 4 2 4 3 36" xfId="55885"/>
    <cellStyle name="Total 4 2 4 3 37" xfId="57284"/>
    <cellStyle name="Total 4 2 4 3 4" xfId="9408"/>
    <cellStyle name="Total 4 2 4 3 5" xfId="10902"/>
    <cellStyle name="Total 4 2 4 3 6" xfId="12353"/>
    <cellStyle name="Total 4 2 4 3 7" xfId="13885"/>
    <cellStyle name="Total 4 2 4 3 8" xfId="15342"/>
    <cellStyle name="Total 4 2 4 3 9" xfId="16799"/>
    <cellStyle name="Total 4 2 4 4" xfId="3008"/>
    <cellStyle name="Total 4 2 4 4 10" xfId="18340"/>
    <cellStyle name="Total 4 2 4 4 11" xfId="19872"/>
    <cellStyle name="Total 4 2 4 4 12" xfId="21318"/>
    <cellStyle name="Total 4 2 4 4 13" xfId="22836"/>
    <cellStyle name="Total 4 2 4 4 14" xfId="24315"/>
    <cellStyle name="Total 4 2 4 4 15" xfId="25760"/>
    <cellStyle name="Total 4 2 4 4 16" xfId="27265"/>
    <cellStyle name="Total 4 2 4 4 17" xfId="28773"/>
    <cellStyle name="Total 4 2 4 4 18" xfId="30206"/>
    <cellStyle name="Total 4 2 4 4 19" xfId="31717"/>
    <cellStyle name="Total 4 2 4 4 2" xfId="4510"/>
    <cellStyle name="Total 4 2 4 4 20" xfId="33171"/>
    <cellStyle name="Total 4 2 4 4 21" xfId="34608"/>
    <cellStyle name="Total 4 2 4 4 22" xfId="36043"/>
    <cellStyle name="Total 4 2 4 4 23" xfId="37476"/>
    <cellStyle name="Total 4 2 4 4 24" xfId="38893"/>
    <cellStyle name="Total 4 2 4 4 25" xfId="40390"/>
    <cellStyle name="Total 4 2 4 4 26" xfId="41822"/>
    <cellStyle name="Total 4 2 4 4 27" xfId="43247"/>
    <cellStyle name="Total 4 2 4 4 28" xfId="44663"/>
    <cellStyle name="Total 4 2 4 4 29" xfId="46072"/>
    <cellStyle name="Total 4 2 4 4 3" xfId="7974"/>
    <cellStyle name="Total 4 2 4 4 30" xfId="47476"/>
    <cellStyle name="Total 4 2 4 4 31" xfId="48919"/>
    <cellStyle name="Total 4 2 4 4 32" xfId="50350"/>
    <cellStyle name="Total 4 2 4 4 33" xfId="51739"/>
    <cellStyle name="Total 4 2 4 4 34" xfId="53123"/>
    <cellStyle name="Total 4 2 4 4 35" xfId="54533"/>
    <cellStyle name="Total 4 2 4 4 36" xfId="55906"/>
    <cellStyle name="Total 4 2 4 4 37" xfId="57305"/>
    <cellStyle name="Total 4 2 4 4 4" xfId="9430"/>
    <cellStyle name="Total 4 2 4 4 5" xfId="10924"/>
    <cellStyle name="Total 4 2 4 4 6" xfId="12376"/>
    <cellStyle name="Total 4 2 4 4 7" xfId="13908"/>
    <cellStyle name="Total 4 2 4 4 8" xfId="15365"/>
    <cellStyle name="Total 4 2 4 4 9" xfId="16820"/>
    <cellStyle name="Total 4 2 4 5" xfId="3042"/>
    <cellStyle name="Total 4 2 4 5 10" xfId="18374"/>
    <cellStyle name="Total 4 2 4 5 11" xfId="19905"/>
    <cellStyle name="Total 4 2 4 5 12" xfId="21350"/>
    <cellStyle name="Total 4 2 4 5 13" xfId="22870"/>
    <cellStyle name="Total 4 2 4 5 14" xfId="24349"/>
    <cellStyle name="Total 4 2 4 5 15" xfId="25794"/>
    <cellStyle name="Total 4 2 4 5 16" xfId="27297"/>
    <cellStyle name="Total 4 2 4 5 17" xfId="28807"/>
    <cellStyle name="Total 4 2 4 5 18" xfId="30240"/>
    <cellStyle name="Total 4 2 4 5 19" xfId="31750"/>
    <cellStyle name="Total 4 2 4 5 2" xfId="4542"/>
    <cellStyle name="Total 4 2 4 5 20" xfId="33204"/>
    <cellStyle name="Total 4 2 4 5 21" xfId="34640"/>
    <cellStyle name="Total 4 2 4 5 22" xfId="36075"/>
    <cellStyle name="Total 4 2 4 5 23" xfId="37509"/>
    <cellStyle name="Total 4 2 4 5 24" xfId="38927"/>
    <cellStyle name="Total 4 2 4 5 25" xfId="40423"/>
    <cellStyle name="Total 4 2 4 5 26" xfId="41856"/>
    <cellStyle name="Total 4 2 4 5 27" xfId="43280"/>
    <cellStyle name="Total 4 2 4 5 28" xfId="44696"/>
    <cellStyle name="Total 4 2 4 5 29" xfId="46104"/>
    <cellStyle name="Total 4 2 4 5 3" xfId="8007"/>
    <cellStyle name="Total 4 2 4 5 30" xfId="47508"/>
    <cellStyle name="Total 4 2 4 5 31" xfId="48951"/>
    <cellStyle name="Total 4 2 4 5 32" xfId="50382"/>
    <cellStyle name="Total 4 2 4 5 33" xfId="51771"/>
    <cellStyle name="Total 4 2 4 5 34" xfId="53155"/>
    <cellStyle name="Total 4 2 4 5 35" xfId="54565"/>
    <cellStyle name="Total 4 2 4 5 36" xfId="55938"/>
    <cellStyle name="Total 4 2 4 5 37" xfId="57337"/>
    <cellStyle name="Total 4 2 4 5 4" xfId="9464"/>
    <cellStyle name="Total 4 2 4 5 5" xfId="10957"/>
    <cellStyle name="Total 4 2 4 5 6" xfId="12409"/>
    <cellStyle name="Total 4 2 4 5 7" xfId="13940"/>
    <cellStyle name="Total 4 2 4 5 8" xfId="15398"/>
    <cellStyle name="Total 4 2 4 5 9" xfId="16853"/>
    <cellStyle name="Total 4 2 4 6" xfId="3748"/>
    <cellStyle name="Total 4 2 4 6 10" xfId="19078"/>
    <cellStyle name="Total 4 2 4 6 11" xfId="20607"/>
    <cellStyle name="Total 4 2 4 6 12" xfId="22044"/>
    <cellStyle name="Total 4 2 4 6 13" xfId="23570"/>
    <cellStyle name="Total 4 2 4 6 14" xfId="25046"/>
    <cellStyle name="Total 4 2 4 6 15" xfId="26489"/>
    <cellStyle name="Total 4 2 4 6 16" xfId="27998"/>
    <cellStyle name="Total 4 2 4 6 17" xfId="29503"/>
    <cellStyle name="Total 4 2 4 6 18" xfId="30939"/>
    <cellStyle name="Total 4 2 4 6 19" xfId="32445"/>
    <cellStyle name="Total 4 2 4 6 2" xfId="5226"/>
    <cellStyle name="Total 4 2 4 6 20" xfId="33897"/>
    <cellStyle name="Total 4 2 4 6 21" xfId="35340"/>
    <cellStyle name="Total 4 2 4 6 22" xfId="36770"/>
    <cellStyle name="Total 4 2 4 6 23" xfId="38200"/>
    <cellStyle name="Total 4 2 4 6 24" xfId="39623"/>
    <cellStyle name="Total 4 2 4 6 25" xfId="41110"/>
    <cellStyle name="Total 4 2 4 6 26" xfId="42549"/>
    <cellStyle name="Total 4 2 4 6 27" xfId="43973"/>
    <cellStyle name="Total 4 2 4 6 28" xfId="45385"/>
    <cellStyle name="Total 4 2 4 6 29" xfId="46790"/>
    <cellStyle name="Total 4 2 4 6 3" xfId="8712"/>
    <cellStyle name="Total 4 2 4 6 30" xfId="48197"/>
    <cellStyle name="Total 4 2 4 6 31" xfId="49633"/>
    <cellStyle name="Total 4 2 4 6 32" xfId="51066"/>
    <cellStyle name="Total 4 2 4 6 33" xfId="52455"/>
    <cellStyle name="Total 4 2 4 6 34" xfId="53838"/>
    <cellStyle name="Total 4 2 4 6 35" xfId="55247"/>
    <cellStyle name="Total 4 2 4 6 36" xfId="56620"/>
    <cellStyle name="Total 4 2 4 6 37" xfId="58016"/>
    <cellStyle name="Total 4 2 4 6 4" xfId="10167"/>
    <cellStyle name="Total 4 2 4 6 5" xfId="11657"/>
    <cellStyle name="Total 4 2 4 6 6" xfId="13107"/>
    <cellStyle name="Total 4 2 4 6 7" xfId="14640"/>
    <cellStyle name="Total 4 2 4 6 8" xfId="16098"/>
    <cellStyle name="Total 4 2 4 6 9" xfId="17553"/>
    <cellStyle name="Total 4 2 4 7" xfId="3676"/>
    <cellStyle name="Total 4 2 4 7 10" xfId="19006"/>
    <cellStyle name="Total 4 2 4 7 11" xfId="20535"/>
    <cellStyle name="Total 4 2 4 7 12" xfId="21972"/>
    <cellStyle name="Total 4 2 4 7 13" xfId="23498"/>
    <cellStyle name="Total 4 2 4 7 14" xfId="24974"/>
    <cellStyle name="Total 4 2 4 7 15" xfId="26417"/>
    <cellStyle name="Total 4 2 4 7 16" xfId="27926"/>
    <cellStyle name="Total 4 2 4 7 17" xfId="29431"/>
    <cellStyle name="Total 4 2 4 7 18" xfId="30867"/>
    <cellStyle name="Total 4 2 4 7 19" xfId="32373"/>
    <cellStyle name="Total 4 2 4 7 2" xfId="5154"/>
    <cellStyle name="Total 4 2 4 7 20" xfId="33826"/>
    <cellStyle name="Total 4 2 4 7 21" xfId="35268"/>
    <cellStyle name="Total 4 2 4 7 22" xfId="36698"/>
    <cellStyle name="Total 4 2 4 7 23" xfId="38128"/>
    <cellStyle name="Total 4 2 4 7 24" xfId="39551"/>
    <cellStyle name="Total 4 2 4 7 25" xfId="41039"/>
    <cellStyle name="Total 4 2 4 7 26" xfId="42478"/>
    <cellStyle name="Total 4 2 4 7 27" xfId="43902"/>
    <cellStyle name="Total 4 2 4 7 28" xfId="45314"/>
    <cellStyle name="Total 4 2 4 7 29" xfId="46719"/>
    <cellStyle name="Total 4 2 4 7 3" xfId="8640"/>
    <cellStyle name="Total 4 2 4 7 30" xfId="48125"/>
    <cellStyle name="Total 4 2 4 7 31" xfId="49562"/>
    <cellStyle name="Total 4 2 4 7 32" xfId="50995"/>
    <cellStyle name="Total 4 2 4 7 33" xfId="52384"/>
    <cellStyle name="Total 4 2 4 7 34" xfId="53767"/>
    <cellStyle name="Total 4 2 4 7 35" xfId="55176"/>
    <cellStyle name="Total 4 2 4 7 36" xfId="56549"/>
    <cellStyle name="Total 4 2 4 7 37" xfId="57945"/>
    <cellStyle name="Total 4 2 4 7 4" xfId="10095"/>
    <cellStyle name="Total 4 2 4 7 5" xfId="11585"/>
    <cellStyle name="Total 4 2 4 7 6" xfId="13036"/>
    <cellStyle name="Total 4 2 4 7 7" xfId="14568"/>
    <cellStyle name="Total 4 2 4 7 8" xfId="16026"/>
    <cellStyle name="Total 4 2 4 7 9" xfId="17481"/>
    <cellStyle name="Total 4 2 4 8" xfId="3373"/>
    <cellStyle name="Total 4 2 4 8 10" xfId="18703"/>
    <cellStyle name="Total 4 2 4 8 11" xfId="20234"/>
    <cellStyle name="Total 4 2 4 8 12" xfId="21673"/>
    <cellStyle name="Total 4 2 4 8 13" xfId="23198"/>
    <cellStyle name="Total 4 2 4 8 14" xfId="24674"/>
    <cellStyle name="Total 4 2 4 8 15" xfId="26119"/>
    <cellStyle name="Total 4 2 4 8 16" xfId="27625"/>
    <cellStyle name="Total 4 2 4 8 17" xfId="29133"/>
    <cellStyle name="Total 4 2 4 8 18" xfId="30566"/>
    <cellStyle name="Total 4 2 4 8 19" xfId="32075"/>
    <cellStyle name="Total 4 2 4 8 2" xfId="4859"/>
    <cellStyle name="Total 4 2 4 8 20" xfId="33526"/>
    <cellStyle name="Total 4 2 4 8 21" xfId="34967"/>
    <cellStyle name="Total 4 2 4 8 22" xfId="36398"/>
    <cellStyle name="Total 4 2 4 8 23" xfId="37829"/>
    <cellStyle name="Total 4 2 4 8 24" xfId="39253"/>
    <cellStyle name="Total 4 2 4 8 25" xfId="40743"/>
    <cellStyle name="Total 4 2 4 8 26" xfId="42179"/>
    <cellStyle name="Total 4 2 4 8 27" xfId="43602"/>
    <cellStyle name="Total 4 2 4 8 28" xfId="45015"/>
    <cellStyle name="Total 4 2 4 8 29" xfId="46424"/>
    <cellStyle name="Total 4 2 4 8 3" xfId="8337"/>
    <cellStyle name="Total 4 2 4 8 30" xfId="47828"/>
    <cellStyle name="Total 4 2 4 8 31" xfId="49268"/>
    <cellStyle name="Total 4 2 4 8 32" xfId="50700"/>
    <cellStyle name="Total 4 2 4 8 33" xfId="52090"/>
    <cellStyle name="Total 4 2 4 8 34" xfId="53471"/>
    <cellStyle name="Total 4 2 4 8 35" xfId="54882"/>
    <cellStyle name="Total 4 2 4 8 36" xfId="56254"/>
    <cellStyle name="Total 4 2 4 8 37" xfId="57652"/>
    <cellStyle name="Total 4 2 4 8 4" xfId="9794"/>
    <cellStyle name="Total 4 2 4 8 5" xfId="11284"/>
    <cellStyle name="Total 4 2 4 8 6" xfId="12734"/>
    <cellStyle name="Total 4 2 4 8 7" xfId="14267"/>
    <cellStyle name="Total 4 2 4 8 8" xfId="15725"/>
    <cellStyle name="Total 4 2 4 8 9" xfId="17181"/>
    <cellStyle name="Total 4 2 4 9" xfId="3476"/>
    <cellStyle name="Total 4 2 4 9 10" xfId="18806"/>
    <cellStyle name="Total 4 2 4 9 11" xfId="20336"/>
    <cellStyle name="Total 4 2 4 9 12" xfId="21774"/>
    <cellStyle name="Total 4 2 4 9 13" xfId="23301"/>
    <cellStyle name="Total 4 2 4 9 14" xfId="24776"/>
    <cellStyle name="Total 4 2 4 9 15" xfId="26220"/>
    <cellStyle name="Total 4 2 4 9 16" xfId="27728"/>
    <cellStyle name="Total 4 2 4 9 17" xfId="29235"/>
    <cellStyle name="Total 4 2 4 9 18" xfId="30668"/>
    <cellStyle name="Total 4 2 4 9 19" xfId="32177"/>
    <cellStyle name="Total 4 2 4 9 2" xfId="4960"/>
    <cellStyle name="Total 4 2 4 9 20" xfId="33629"/>
    <cellStyle name="Total 4 2 4 9 21" xfId="35070"/>
    <cellStyle name="Total 4 2 4 9 22" xfId="36500"/>
    <cellStyle name="Total 4 2 4 9 23" xfId="37930"/>
    <cellStyle name="Total 4 2 4 9 24" xfId="39354"/>
    <cellStyle name="Total 4 2 4 9 25" xfId="40845"/>
    <cellStyle name="Total 4 2 4 9 26" xfId="42282"/>
    <cellStyle name="Total 4 2 4 9 27" xfId="43704"/>
    <cellStyle name="Total 4 2 4 9 28" xfId="45117"/>
    <cellStyle name="Total 4 2 4 9 29" xfId="46525"/>
    <cellStyle name="Total 4 2 4 9 3" xfId="8440"/>
    <cellStyle name="Total 4 2 4 9 30" xfId="47931"/>
    <cellStyle name="Total 4 2 4 9 31" xfId="49369"/>
    <cellStyle name="Total 4 2 4 9 32" xfId="50801"/>
    <cellStyle name="Total 4 2 4 9 33" xfId="52191"/>
    <cellStyle name="Total 4 2 4 9 34" xfId="53572"/>
    <cellStyle name="Total 4 2 4 9 35" xfId="54983"/>
    <cellStyle name="Total 4 2 4 9 36" xfId="56355"/>
    <cellStyle name="Total 4 2 4 9 37" xfId="57753"/>
    <cellStyle name="Total 4 2 4 9 4" xfId="9897"/>
    <cellStyle name="Total 4 2 4 9 5" xfId="11386"/>
    <cellStyle name="Total 4 2 4 9 6" xfId="12837"/>
    <cellStyle name="Total 4 2 4 9 7" xfId="14370"/>
    <cellStyle name="Total 4 2 4 9 8" xfId="15828"/>
    <cellStyle name="Total 4 2 4 9 9" xfId="17283"/>
    <cellStyle name="Total 4 2 5" xfId="2927"/>
    <cellStyle name="Total 4 2 5 2" xfId="59207"/>
    <cellStyle name="Total 4 2 6" xfId="3027"/>
    <cellStyle name="Total 4 2 7" xfId="6839"/>
    <cellStyle name="Total 4 2 8" xfId="6666"/>
    <cellStyle name="Total 4 2 9" xfId="9263"/>
    <cellStyle name="Total 4 20" xfId="7429"/>
    <cellStyle name="Total 4 21" xfId="13633"/>
    <cellStyle name="Total 4 22" xfId="15188"/>
    <cellStyle name="Total 4 23" xfId="41635"/>
    <cellStyle name="Total 4 24" xfId="34675"/>
    <cellStyle name="Total 4 25" xfId="6011"/>
    <cellStyle name="Total 4 26" xfId="24060"/>
    <cellStyle name="Total 4 27" xfId="58555"/>
    <cellStyle name="Total 4 3" xfId="1319"/>
    <cellStyle name="Total 4 3 10" xfId="7810"/>
    <cellStyle name="Total 4 3 11" xfId="6359"/>
    <cellStyle name="Total 4 3 12" xfId="15183"/>
    <cellStyle name="Total 4 3 13" xfId="7306"/>
    <cellStyle name="Total 4 3 14" xfId="21109"/>
    <cellStyle name="Total 4 3 15" xfId="19694"/>
    <cellStyle name="Total 4 3 16" xfId="5783"/>
    <cellStyle name="Total 4 3 17" xfId="19637"/>
    <cellStyle name="Total 4 3 18" xfId="5821"/>
    <cellStyle name="Total 4 3 19" xfId="10966"/>
    <cellStyle name="Total 4 3 2" xfId="2277"/>
    <cellStyle name="Total 4 3 2 10" xfId="2746"/>
    <cellStyle name="Total 4 3 2 11" xfId="4280"/>
    <cellStyle name="Total 4 3 2 12" xfId="7793"/>
    <cellStyle name="Total 4 3 2 13" xfId="6435"/>
    <cellStyle name="Total 4 3 2 14" xfId="6480"/>
    <cellStyle name="Total 4 3 2 15" xfId="6779"/>
    <cellStyle name="Total 4 3 2 16" xfId="10697"/>
    <cellStyle name="Total 4 3 2 17" xfId="7016"/>
    <cellStyle name="Total 4 3 2 18" xfId="15130"/>
    <cellStyle name="Total 4 3 2 19" xfId="15343"/>
    <cellStyle name="Total 4 3 2 2" xfId="3595"/>
    <cellStyle name="Total 4 3 2 2 10" xfId="18925"/>
    <cellStyle name="Total 4 3 2 2 11" xfId="20454"/>
    <cellStyle name="Total 4 3 2 2 12" xfId="21892"/>
    <cellStyle name="Total 4 3 2 2 13" xfId="23418"/>
    <cellStyle name="Total 4 3 2 2 14" xfId="24893"/>
    <cellStyle name="Total 4 3 2 2 15" xfId="26337"/>
    <cellStyle name="Total 4 3 2 2 16" xfId="27846"/>
    <cellStyle name="Total 4 3 2 2 17" xfId="29351"/>
    <cellStyle name="Total 4 3 2 2 18" xfId="30786"/>
    <cellStyle name="Total 4 3 2 2 19" xfId="32293"/>
    <cellStyle name="Total 4 3 2 2 2" xfId="5074"/>
    <cellStyle name="Total 4 3 2 2 20" xfId="33746"/>
    <cellStyle name="Total 4 3 2 2 21" xfId="35188"/>
    <cellStyle name="Total 4 3 2 2 22" xfId="36617"/>
    <cellStyle name="Total 4 3 2 2 23" xfId="38048"/>
    <cellStyle name="Total 4 3 2 2 24" xfId="39471"/>
    <cellStyle name="Total 4 3 2 2 25" xfId="40959"/>
    <cellStyle name="Total 4 3 2 2 26" xfId="42398"/>
    <cellStyle name="Total 4 3 2 2 27" xfId="43821"/>
    <cellStyle name="Total 4 3 2 2 28" xfId="45233"/>
    <cellStyle name="Total 4 3 2 2 29" xfId="46640"/>
    <cellStyle name="Total 4 3 2 2 3" xfId="8559"/>
    <cellStyle name="Total 4 3 2 2 30" xfId="48045"/>
    <cellStyle name="Total 4 3 2 2 31" xfId="49483"/>
    <cellStyle name="Total 4 3 2 2 32" xfId="50915"/>
    <cellStyle name="Total 4 3 2 2 33" xfId="52305"/>
    <cellStyle name="Total 4 3 2 2 34" xfId="53687"/>
    <cellStyle name="Total 4 3 2 2 35" xfId="55097"/>
    <cellStyle name="Total 4 3 2 2 36" xfId="56469"/>
    <cellStyle name="Total 4 3 2 2 37" xfId="57866"/>
    <cellStyle name="Total 4 3 2 2 38" xfId="60099"/>
    <cellStyle name="Total 4 3 2 2 4" xfId="10014"/>
    <cellStyle name="Total 4 3 2 2 5" xfId="11504"/>
    <cellStyle name="Total 4 3 2 2 6" xfId="12955"/>
    <cellStyle name="Total 4 3 2 2 7" xfId="14488"/>
    <cellStyle name="Total 4 3 2 2 8" xfId="15945"/>
    <cellStyle name="Total 4 3 2 2 9" xfId="17401"/>
    <cellStyle name="Total 4 3 2 20" xfId="7307"/>
    <cellStyle name="Total 4 3 2 21" xfId="6693"/>
    <cellStyle name="Total 4 3 2 22" xfId="13685"/>
    <cellStyle name="Total 4 3 2 23" xfId="7516"/>
    <cellStyle name="Total 4 3 2 24" xfId="58672"/>
    <cellStyle name="Total 4 3 2 3" xfId="3698"/>
    <cellStyle name="Total 4 3 2 3 10" xfId="19028"/>
    <cellStyle name="Total 4 3 2 3 11" xfId="20557"/>
    <cellStyle name="Total 4 3 2 3 12" xfId="21994"/>
    <cellStyle name="Total 4 3 2 3 13" xfId="23520"/>
    <cellStyle name="Total 4 3 2 3 14" xfId="24996"/>
    <cellStyle name="Total 4 3 2 3 15" xfId="26439"/>
    <cellStyle name="Total 4 3 2 3 16" xfId="27948"/>
    <cellStyle name="Total 4 3 2 3 17" xfId="29453"/>
    <cellStyle name="Total 4 3 2 3 18" xfId="30889"/>
    <cellStyle name="Total 4 3 2 3 19" xfId="32395"/>
    <cellStyle name="Total 4 3 2 3 2" xfId="5176"/>
    <cellStyle name="Total 4 3 2 3 20" xfId="33847"/>
    <cellStyle name="Total 4 3 2 3 21" xfId="35290"/>
    <cellStyle name="Total 4 3 2 3 22" xfId="36720"/>
    <cellStyle name="Total 4 3 2 3 23" xfId="38150"/>
    <cellStyle name="Total 4 3 2 3 24" xfId="39573"/>
    <cellStyle name="Total 4 3 2 3 25" xfId="41060"/>
    <cellStyle name="Total 4 3 2 3 26" xfId="42499"/>
    <cellStyle name="Total 4 3 2 3 27" xfId="43923"/>
    <cellStyle name="Total 4 3 2 3 28" xfId="45335"/>
    <cellStyle name="Total 4 3 2 3 29" xfId="46740"/>
    <cellStyle name="Total 4 3 2 3 3" xfId="8662"/>
    <cellStyle name="Total 4 3 2 3 30" xfId="48147"/>
    <cellStyle name="Total 4 3 2 3 31" xfId="49583"/>
    <cellStyle name="Total 4 3 2 3 32" xfId="51016"/>
    <cellStyle name="Total 4 3 2 3 33" xfId="52405"/>
    <cellStyle name="Total 4 3 2 3 34" xfId="53788"/>
    <cellStyle name="Total 4 3 2 3 35" xfId="55197"/>
    <cellStyle name="Total 4 3 2 3 36" xfId="56570"/>
    <cellStyle name="Total 4 3 2 3 37" xfId="57966"/>
    <cellStyle name="Total 4 3 2 3 4" xfId="10117"/>
    <cellStyle name="Total 4 3 2 3 5" xfId="11607"/>
    <cellStyle name="Total 4 3 2 3 6" xfId="13057"/>
    <cellStyle name="Total 4 3 2 3 7" xfId="14590"/>
    <cellStyle name="Total 4 3 2 3 8" xfId="16048"/>
    <cellStyle name="Total 4 3 2 3 9" xfId="17503"/>
    <cellStyle name="Total 4 3 2 4" xfId="3788"/>
    <cellStyle name="Total 4 3 2 4 10" xfId="19118"/>
    <cellStyle name="Total 4 3 2 4 11" xfId="20647"/>
    <cellStyle name="Total 4 3 2 4 12" xfId="22084"/>
    <cellStyle name="Total 4 3 2 4 13" xfId="23610"/>
    <cellStyle name="Total 4 3 2 4 14" xfId="25086"/>
    <cellStyle name="Total 4 3 2 4 15" xfId="26529"/>
    <cellStyle name="Total 4 3 2 4 16" xfId="28038"/>
    <cellStyle name="Total 4 3 2 4 17" xfId="29543"/>
    <cellStyle name="Total 4 3 2 4 18" xfId="30979"/>
    <cellStyle name="Total 4 3 2 4 19" xfId="32485"/>
    <cellStyle name="Total 4 3 2 4 2" xfId="5266"/>
    <cellStyle name="Total 4 3 2 4 20" xfId="33937"/>
    <cellStyle name="Total 4 3 2 4 21" xfId="35379"/>
    <cellStyle name="Total 4 3 2 4 22" xfId="36810"/>
    <cellStyle name="Total 4 3 2 4 23" xfId="38239"/>
    <cellStyle name="Total 4 3 2 4 24" xfId="39663"/>
    <cellStyle name="Total 4 3 2 4 25" xfId="41149"/>
    <cellStyle name="Total 4 3 2 4 26" xfId="42589"/>
    <cellStyle name="Total 4 3 2 4 27" xfId="44012"/>
    <cellStyle name="Total 4 3 2 4 28" xfId="45425"/>
    <cellStyle name="Total 4 3 2 4 29" xfId="46829"/>
    <cellStyle name="Total 4 3 2 4 3" xfId="8751"/>
    <cellStyle name="Total 4 3 2 4 30" xfId="48237"/>
    <cellStyle name="Total 4 3 2 4 31" xfId="49673"/>
    <cellStyle name="Total 4 3 2 4 32" xfId="51106"/>
    <cellStyle name="Total 4 3 2 4 33" xfId="52494"/>
    <cellStyle name="Total 4 3 2 4 34" xfId="53878"/>
    <cellStyle name="Total 4 3 2 4 35" xfId="55286"/>
    <cellStyle name="Total 4 3 2 4 36" xfId="56660"/>
    <cellStyle name="Total 4 3 2 4 37" xfId="58055"/>
    <cellStyle name="Total 4 3 2 4 4" xfId="10207"/>
    <cellStyle name="Total 4 3 2 4 5" xfId="11697"/>
    <cellStyle name="Total 4 3 2 4 6" xfId="13147"/>
    <cellStyle name="Total 4 3 2 4 7" xfId="14679"/>
    <cellStyle name="Total 4 3 2 4 8" xfId="16138"/>
    <cellStyle name="Total 4 3 2 4 9" xfId="17593"/>
    <cellStyle name="Total 4 3 2 5" xfId="3868"/>
    <cellStyle name="Total 4 3 2 5 10" xfId="19197"/>
    <cellStyle name="Total 4 3 2 5 11" xfId="20727"/>
    <cellStyle name="Total 4 3 2 5 12" xfId="22163"/>
    <cellStyle name="Total 4 3 2 5 13" xfId="23689"/>
    <cellStyle name="Total 4 3 2 5 14" xfId="25165"/>
    <cellStyle name="Total 4 3 2 5 15" xfId="26608"/>
    <cellStyle name="Total 4 3 2 5 16" xfId="28118"/>
    <cellStyle name="Total 4 3 2 5 17" xfId="29623"/>
    <cellStyle name="Total 4 3 2 5 18" xfId="31059"/>
    <cellStyle name="Total 4 3 2 5 19" xfId="32565"/>
    <cellStyle name="Total 4 3 2 5 2" xfId="5344"/>
    <cellStyle name="Total 4 3 2 5 20" xfId="34017"/>
    <cellStyle name="Total 4 3 2 5 21" xfId="35459"/>
    <cellStyle name="Total 4 3 2 5 22" xfId="36888"/>
    <cellStyle name="Total 4 3 2 5 23" xfId="38318"/>
    <cellStyle name="Total 4 3 2 5 24" xfId="39743"/>
    <cellStyle name="Total 4 3 2 5 25" xfId="41228"/>
    <cellStyle name="Total 4 3 2 5 26" xfId="42668"/>
    <cellStyle name="Total 4 3 2 5 27" xfId="44091"/>
    <cellStyle name="Total 4 3 2 5 28" xfId="45504"/>
    <cellStyle name="Total 4 3 2 5 29" xfId="46907"/>
    <cellStyle name="Total 4 3 2 5 3" xfId="8831"/>
    <cellStyle name="Total 4 3 2 5 30" xfId="48317"/>
    <cellStyle name="Total 4 3 2 5 31" xfId="49751"/>
    <cellStyle name="Total 4 3 2 5 32" xfId="51184"/>
    <cellStyle name="Total 4 3 2 5 33" xfId="52572"/>
    <cellStyle name="Total 4 3 2 5 34" xfId="53956"/>
    <cellStyle name="Total 4 3 2 5 35" xfId="55364"/>
    <cellStyle name="Total 4 3 2 5 36" xfId="56738"/>
    <cellStyle name="Total 4 3 2 5 37" xfId="58133"/>
    <cellStyle name="Total 4 3 2 5 4" xfId="10286"/>
    <cellStyle name="Total 4 3 2 5 5" xfId="11777"/>
    <cellStyle name="Total 4 3 2 5 6" xfId="13227"/>
    <cellStyle name="Total 4 3 2 5 7" xfId="14759"/>
    <cellStyle name="Total 4 3 2 5 8" xfId="16218"/>
    <cellStyle name="Total 4 3 2 5 9" xfId="17673"/>
    <cellStyle name="Total 4 3 2 6" xfId="3947"/>
    <cellStyle name="Total 4 3 2 6 10" xfId="19275"/>
    <cellStyle name="Total 4 3 2 6 11" xfId="20805"/>
    <cellStyle name="Total 4 3 2 6 12" xfId="22241"/>
    <cellStyle name="Total 4 3 2 6 13" xfId="23767"/>
    <cellStyle name="Total 4 3 2 6 14" xfId="25244"/>
    <cellStyle name="Total 4 3 2 6 15" xfId="26686"/>
    <cellStyle name="Total 4 3 2 6 16" xfId="28196"/>
    <cellStyle name="Total 4 3 2 6 17" xfId="29701"/>
    <cellStyle name="Total 4 3 2 6 18" xfId="31138"/>
    <cellStyle name="Total 4 3 2 6 19" xfId="32644"/>
    <cellStyle name="Total 4 3 2 6 2" xfId="5421"/>
    <cellStyle name="Total 4 3 2 6 20" xfId="34096"/>
    <cellStyle name="Total 4 3 2 6 21" xfId="35537"/>
    <cellStyle name="Total 4 3 2 6 22" xfId="36966"/>
    <cellStyle name="Total 4 3 2 6 23" xfId="38397"/>
    <cellStyle name="Total 4 3 2 6 24" xfId="39822"/>
    <cellStyle name="Total 4 3 2 6 25" xfId="41305"/>
    <cellStyle name="Total 4 3 2 6 26" xfId="42746"/>
    <cellStyle name="Total 4 3 2 6 27" xfId="44169"/>
    <cellStyle name="Total 4 3 2 6 28" xfId="45581"/>
    <cellStyle name="Total 4 3 2 6 29" xfId="46986"/>
    <cellStyle name="Total 4 3 2 6 3" xfId="8910"/>
    <cellStyle name="Total 4 3 2 6 30" xfId="48394"/>
    <cellStyle name="Total 4 3 2 6 31" xfId="49828"/>
    <cellStyle name="Total 4 3 2 6 32" xfId="51262"/>
    <cellStyle name="Total 4 3 2 6 33" xfId="52649"/>
    <cellStyle name="Total 4 3 2 6 34" xfId="54033"/>
    <cellStyle name="Total 4 3 2 6 35" xfId="55441"/>
    <cellStyle name="Total 4 3 2 6 36" xfId="56815"/>
    <cellStyle name="Total 4 3 2 6 37" xfId="58210"/>
    <cellStyle name="Total 4 3 2 6 4" xfId="10363"/>
    <cellStyle name="Total 4 3 2 6 5" xfId="11856"/>
    <cellStyle name="Total 4 3 2 6 6" xfId="13304"/>
    <cellStyle name="Total 4 3 2 6 7" xfId="14838"/>
    <cellStyle name="Total 4 3 2 6 8" xfId="16296"/>
    <cellStyle name="Total 4 3 2 6 9" xfId="17750"/>
    <cellStyle name="Total 4 3 2 7" xfId="4028"/>
    <cellStyle name="Total 4 3 2 7 10" xfId="19356"/>
    <cellStyle name="Total 4 3 2 7 11" xfId="20886"/>
    <cellStyle name="Total 4 3 2 7 12" xfId="22322"/>
    <cellStyle name="Total 4 3 2 7 13" xfId="23848"/>
    <cellStyle name="Total 4 3 2 7 14" xfId="25325"/>
    <cellStyle name="Total 4 3 2 7 15" xfId="26767"/>
    <cellStyle name="Total 4 3 2 7 16" xfId="28277"/>
    <cellStyle name="Total 4 3 2 7 17" xfId="29782"/>
    <cellStyle name="Total 4 3 2 7 18" xfId="31219"/>
    <cellStyle name="Total 4 3 2 7 19" xfId="32725"/>
    <cellStyle name="Total 4 3 2 7 2" xfId="5502"/>
    <cellStyle name="Total 4 3 2 7 20" xfId="34177"/>
    <cellStyle name="Total 4 3 2 7 21" xfId="35618"/>
    <cellStyle name="Total 4 3 2 7 22" xfId="37047"/>
    <cellStyle name="Total 4 3 2 7 23" xfId="38478"/>
    <cellStyle name="Total 4 3 2 7 24" xfId="39903"/>
    <cellStyle name="Total 4 3 2 7 25" xfId="41386"/>
    <cellStyle name="Total 4 3 2 7 26" xfId="42827"/>
    <cellStyle name="Total 4 3 2 7 27" xfId="44250"/>
    <cellStyle name="Total 4 3 2 7 28" xfId="45662"/>
    <cellStyle name="Total 4 3 2 7 29" xfId="47067"/>
    <cellStyle name="Total 4 3 2 7 3" xfId="8991"/>
    <cellStyle name="Total 4 3 2 7 30" xfId="48475"/>
    <cellStyle name="Total 4 3 2 7 31" xfId="49909"/>
    <cellStyle name="Total 4 3 2 7 32" xfId="51343"/>
    <cellStyle name="Total 4 3 2 7 33" xfId="52730"/>
    <cellStyle name="Total 4 3 2 7 34" xfId="54114"/>
    <cellStyle name="Total 4 3 2 7 35" xfId="55522"/>
    <cellStyle name="Total 4 3 2 7 36" xfId="56896"/>
    <cellStyle name="Total 4 3 2 7 37" xfId="58291"/>
    <cellStyle name="Total 4 3 2 7 4" xfId="10444"/>
    <cellStyle name="Total 4 3 2 7 5" xfId="11937"/>
    <cellStyle name="Total 4 3 2 7 6" xfId="13385"/>
    <cellStyle name="Total 4 3 2 7 7" xfId="14919"/>
    <cellStyle name="Total 4 3 2 7 8" xfId="16377"/>
    <cellStyle name="Total 4 3 2 7 9" xfId="17831"/>
    <cellStyle name="Total 4 3 2 8" xfId="4114"/>
    <cellStyle name="Total 4 3 2 8 10" xfId="19442"/>
    <cellStyle name="Total 4 3 2 8 11" xfId="20972"/>
    <cellStyle name="Total 4 3 2 8 12" xfId="22408"/>
    <cellStyle name="Total 4 3 2 8 13" xfId="23934"/>
    <cellStyle name="Total 4 3 2 8 14" xfId="25411"/>
    <cellStyle name="Total 4 3 2 8 15" xfId="26853"/>
    <cellStyle name="Total 4 3 2 8 16" xfId="28363"/>
    <cellStyle name="Total 4 3 2 8 17" xfId="29868"/>
    <cellStyle name="Total 4 3 2 8 18" xfId="31305"/>
    <cellStyle name="Total 4 3 2 8 19" xfId="32811"/>
    <cellStyle name="Total 4 3 2 8 2" xfId="5588"/>
    <cellStyle name="Total 4 3 2 8 20" xfId="34263"/>
    <cellStyle name="Total 4 3 2 8 21" xfId="35704"/>
    <cellStyle name="Total 4 3 2 8 22" xfId="37133"/>
    <cellStyle name="Total 4 3 2 8 23" xfId="38564"/>
    <cellStyle name="Total 4 3 2 8 24" xfId="39989"/>
    <cellStyle name="Total 4 3 2 8 25" xfId="41472"/>
    <cellStyle name="Total 4 3 2 8 26" xfId="42913"/>
    <cellStyle name="Total 4 3 2 8 27" xfId="44336"/>
    <cellStyle name="Total 4 3 2 8 28" xfId="45748"/>
    <cellStyle name="Total 4 3 2 8 29" xfId="47153"/>
    <cellStyle name="Total 4 3 2 8 3" xfId="9077"/>
    <cellStyle name="Total 4 3 2 8 30" xfId="48561"/>
    <cellStyle name="Total 4 3 2 8 31" xfId="49995"/>
    <cellStyle name="Total 4 3 2 8 32" xfId="51429"/>
    <cellStyle name="Total 4 3 2 8 33" xfId="52816"/>
    <cellStyle name="Total 4 3 2 8 34" xfId="54200"/>
    <cellStyle name="Total 4 3 2 8 35" xfId="55608"/>
    <cellStyle name="Total 4 3 2 8 36" xfId="56982"/>
    <cellStyle name="Total 4 3 2 8 37" xfId="58377"/>
    <cellStyle name="Total 4 3 2 8 4" xfId="10530"/>
    <cellStyle name="Total 4 3 2 8 5" xfId="12023"/>
    <cellStyle name="Total 4 3 2 8 6" xfId="13471"/>
    <cellStyle name="Total 4 3 2 8 7" xfId="15005"/>
    <cellStyle name="Total 4 3 2 8 8" xfId="16463"/>
    <cellStyle name="Total 4 3 2 8 9" xfId="17917"/>
    <cellStyle name="Total 4 3 2 9" xfId="4181"/>
    <cellStyle name="Total 4 3 2 9 10" xfId="19509"/>
    <cellStyle name="Total 4 3 2 9 11" xfId="21039"/>
    <cellStyle name="Total 4 3 2 9 12" xfId="22475"/>
    <cellStyle name="Total 4 3 2 9 13" xfId="24001"/>
    <cellStyle name="Total 4 3 2 9 14" xfId="25478"/>
    <cellStyle name="Total 4 3 2 9 15" xfId="26920"/>
    <cellStyle name="Total 4 3 2 9 16" xfId="28430"/>
    <cellStyle name="Total 4 3 2 9 17" xfId="29935"/>
    <cellStyle name="Total 4 3 2 9 18" xfId="31372"/>
    <cellStyle name="Total 4 3 2 9 19" xfId="32878"/>
    <cellStyle name="Total 4 3 2 9 2" xfId="5655"/>
    <cellStyle name="Total 4 3 2 9 20" xfId="34330"/>
    <cellStyle name="Total 4 3 2 9 21" xfId="35771"/>
    <cellStyle name="Total 4 3 2 9 22" xfId="37200"/>
    <cellStyle name="Total 4 3 2 9 23" xfId="38631"/>
    <cellStyle name="Total 4 3 2 9 24" xfId="40056"/>
    <cellStyle name="Total 4 3 2 9 25" xfId="41539"/>
    <cellStyle name="Total 4 3 2 9 26" xfId="42980"/>
    <cellStyle name="Total 4 3 2 9 27" xfId="44403"/>
    <cellStyle name="Total 4 3 2 9 28" xfId="45815"/>
    <cellStyle name="Total 4 3 2 9 29" xfId="47220"/>
    <cellStyle name="Total 4 3 2 9 3" xfId="9144"/>
    <cellStyle name="Total 4 3 2 9 30" xfId="48628"/>
    <cellStyle name="Total 4 3 2 9 31" xfId="50062"/>
    <cellStyle name="Total 4 3 2 9 32" xfId="51496"/>
    <cellStyle name="Total 4 3 2 9 33" xfId="52883"/>
    <cellStyle name="Total 4 3 2 9 34" xfId="54267"/>
    <cellStyle name="Total 4 3 2 9 35" xfId="55675"/>
    <cellStyle name="Total 4 3 2 9 36" xfId="57049"/>
    <cellStyle name="Total 4 3 2 9 37" xfId="58444"/>
    <cellStyle name="Total 4 3 2 9 4" xfId="10597"/>
    <cellStyle name="Total 4 3 2 9 5" xfId="12090"/>
    <cellStyle name="Total 4 3 2 9 6" xfId="13538"/>
    <cellStyle name="Total 4 3 2 9 7" xfId="15072"/>
    <cellStyle name="Total 4 3 2 9 8" xfId="16530"/>
    <cellStyle name="Total 4 3 2 9 9" xfId="17984"/>
    <cellStyle name="Total 4 3 20" xfId="10742"/>
    <cellStyle name="Total 4 3 21" xfId="5736"/>
    <cellStyle name="Total 4 3 22" xfId="22624"/>
    <cellStyle name="Total 4 3 23" xfId="39792"/>
    <cellStyle name="Total 4 3 24" xfId="11236"/>
    <cellStyle name="Total 4 3 25" xfId="44477"/>
    <cellStyle name="Total 4 3 26" xfId="6510"/>
    <cellStyle name="Total 4 3 27" xfId="6156"/>
    <cellStyle name="Total 4 3 28" xfId="50122"/>
    <cellStyle name="Total 4 3 29" xfId="30169"/>
    <cellStyle name="Total 4 3 3" xfId="3264"/>
    <cellStyle name="Total 4 3 3 2" xfId="59206"/>
    <cellStyle name="Total 4 3 30" xfId="34066"/>
    <cellStyle name="Total 4 3 31" xfId="47295"/>
    <cellStyle name="Total 4 3 32" xfId="58588"/>
    <cellStyle name="Total 4 3 4" xfId="3381"/>
    <cellStyle name="Total 4 3 5" xfId="3372"/>
    <cellStyle name="Total 4 3 6" xfId="2616"/>
    <cellStyle name="Total 4 3 7" xfId="6838"/>
    <cellStyle name="Total 4 3 8" xfId="6667"/>
    <cellStyle name="Total 4 3 9" xfId="7252"/>
    <cellStyle name="Total 4 4" xfId="1389"/>
    <cellStyle name="Total 4 4 2" xfId="2305"/>
    <cellStyle name="Total 4 4 2 10" xfId="2768"/>
    <cellStyle name="Total 4 4 2 11" xfId="4301"/>
    <cellStyle name="Total 4 4 2 12" xfId="6446"/>
    <cellStyle name="Total 4 4 2 13" xfId="7031"/>
    <cellStyle name="Total 4 4 2 14" xfId="12152"/>
    <cellStyle name="Total 4 4 2 15" xfId="17387"/>
    <cellStyle name="Total 4 4 2 16" xfId="6588"/>
    <cellStyle name="Total 4 4 2 17" xfId="5976"/>
    <cellStyle name="Total 4 4 2 18" xfId="13704"/>
    <cellStyle name="Total 4 4 2 19" xfId="27569"/>
    <cellStyle name="Total 4 4 2 2" xfId="3619"/>
    <cellStyle name="Total 4 4 2 2 10" xfId="18949"/>
    <cellStyle name="Total 4 4 2 2 11" xfId="20478"/>
    <cellStyle name="Total 4 4 2 2 12" xfId="21916"/>
    <cellStyle name="Total 4 4 2 2 13" xfId="23442"/>
    <cellStyle name="Total 4 4 2 2 14" xfId="24917"/>
    <cellStyle name="Total 4 4 2 2 15" xfId="26361"/>
    <cellStyle name="Total 4 4 2 2 16" xfId="27870"/>
    <cellStyle name="Total 4 4 2 2 17" xfId="29375"/>
    <cellStyle name="Total 4 4 2 2 18" xfId="30810"/>
    <cellStyle name="Total 4 4 2 2 19" xfId="32317"/>
    <cellStyle name="Total 4 4 2 2 2" xfId="5098"/>
    <cellStyle name="Total 4 4 2 2 20" xfId="33770"/>
    <cellStyle name="Total 4 4 2 2 21" xfId="35212"/>
    <cellStyle name="Total 4 4 2 2 22" xfId="36641"/>
    <cellStyle name="Total 4 4 2 2 23" xfId="38072"/>
    <cellStyle name="Total 4 4 2 2 24" xfId="39495"/>
    <cellStyle name="Total 4 4 2 2 25" xfId="40983"/>
    <cellStyle name="Total 4 4 2 2 26" xfId="42422"/>
    <cellStyle name="Total 4 4 2 2 27" xfId="43845"/>
    <cellStyle name="Total 4 4 2 2 28" xfId="45257"/>
    <cellStyle name="Total 4 4 2 2 29" xfId="46664"/>
    <cellStyle name="Total 4 4 2 2 3" xfId="8583"/>
    <cellStyle name="Total 4 4 2 2 30" xfId="48069"/>
    <cellStyle name="Total 4 4 2 2 31" xfId="49507"/>
    <cellStyle name="Total 4 4 2 2 32" xfId="50939"/>
    <cellStyle name="Total 4 4 2 2 33" xfId="52329"/>
    <cellStyle name="Total 4 4 2 2 34" xfId="53711"/>
    <cellStyle name="Total 4 4 2 2 35" xfId="55121"/>
    <cellStyle name="Total 4 4 2 2 36" xfId="56493"/>
    <cellStyle name="Total 4 4 2 2 37" xfId="57890"/>
    <cellStyle name="Total 4 4 2 2 38" xfId="60123"/>
    <cellStyle name="Total 4 4 2 2 4" xfId="10038"/>
    <cellStyle name="Total 4 4 2 2 5" xfId="11528"/>
    <cellStyle name="Total 4 4 2 2 6" xfId="12979"/>
    <cellStyle name="Total 4 4 2 2 7" xfId="14512"/>
    <cellStyle name="Total 4 4 2 2 8" xfId="15969"/>
    <cellStyle name="Total 4 4 2 2 9" xfId="17425"/>
    <cellStyle name="Total 4 4 2 20" xfId="31535"/>
    <cellStyle name="Total 4 4 2 21" xfId="46972"/>
    <cellStyle name="Total 4 4 2 22" xfId="48721"/>
    <cellStyle name="Total 4 4 2 23" xfId="44520"/>
    <cellStyle name="Total 4 4 2 24" xfId="58693"/>
    <cellStyle name="Total 4 4 2 3" xfId="3722"/>
    <cellStyle name="Total 4 4 2 3 10" xfId="19052"/>
    <cellStyle name="Total 4 4 2 3 11" xfId="20581"/>
    <cellStyle name="Total 4 4 2 3 12" xfId="22018"/>
    <cellStyle name="Total 4 4 2 3 13" xfId="23544"/>
    <cellStyle name="Total 4 4 2 3 14" xfId="25020"/>
    <cellStyle name="Total 4 4 2 3 15" xfId="26463"/>
    <cellStyle name="Total 4 4 2 3 16" xfId="27972"/>
    <cellStyle name="Total 4 4 2 3 17" xfId="29477"/>
    <cellStyle name="Total 4 4 2 3 18" xfId="30913"/>
    <cellStyle name="Total 4 4 2 3 19" xfId="32419"/>
    <cellStyle name="Total 4 4 2 3 2" xfId="5200"/>
    <cellStyle name="Total 4 4 2 3 20" xfId="33871"/>
    <cellStyle name="Total 4 4 2 3 21" xfId="35314"/>
    <cellStyle name="Total 4 4 2 3 22" xfId="36744"/>
    <cellStyle name="Total 4 4 2 3 23" xfId="38174"/>
    <cellStyle name="Total 4 4 2 3 24" xfId="39597"/>
    <cellStyle name="Total 4 4 2 3 25" xfId="41084"/>
    <cellStyle name="Total 4 4 2 3 26" xfId="42523"/>
    <cellStyle name="Total 4 4 2 3 27" xfId="43947"/>
    <cellStyle name="Total 4 4 2 3 28" xfId="45359"/>
    <cellStyle name="Total 4 4 2 3 29" xfId="46764"/>
    <cellStyle name="Total 4 4 2 3 3" xfId="8686"/>
    <cellStyle name="Total 4 4 2 3 30" xfId="48171"/>
    <cellStyle name="Total 4 4 2 3 31" xfId="49607"/>
    <cellStyle name="Total 4 4 2 3 32" xfId="51040"/>
    <cellStyle name="Total 4 4 2 3 33" xfId="52429"/>
    <cellStyle name="Total 4 4 2 3 34" xfId="53812"/>
    <cellStyle name="Total 4 4 2 3 35" xfId="55221"/>
    <cellStyle name="Total 4 4 2 3 36" xfId="56594"/>
    <cellStyle name="Total 4 4 2 3 37" xfId="57990"/>
    <cellStyle name="Total 4 4 2 3 4" xfId="10141"/>
    <cellStyle name="Total 4 4 2 3 5" xfId="11631"/>
    <cellStyle name="Total 4 4 2 3 6" xfId="13081"/>
    <cellStyle name="Total 4 4 2 3 7" xfId="14614"/>
    <cellStyle name="Total 4 4 2 3 8" xfId="16072"/>
    <cellStyle name="Total 4 4 2 3 9" xfId="17527"/>
    <cellStyle name="Total 4 4 2 4" xfId="3811"/>
    <cellStyle name="Total 4 4 2 4 10" xfId="19141"/>
    <cellStyle name="Total 4 4 2 4 11" xfId="20670"/>
    <cellStyle name="Total 4 4 2 4 12" xfId="22107"/>
    <cellStyle name="Total 4 4 2 4 13" xfId="23633"/>
    <cellStyle name="Total 4 4 2 4 14" xfId="25109"/>
    <cellStyle name="Total 4 4 2 4 15" xfId="26552"/>
    <cellStyle name="Total 4 4 2 4 16" xfId="28061"/>
    <cellStyle name="Total 4 4 2 4 17" xfId="29566"/>
    <cellStyle name="Total 4 4 2 4 18" xfId="31002"/>
    <cellStyle name="Total 4 4 2 4 19" xfId="32508"/>
    <cellStyle name="Total 4 4 2 4 2" xfId="5289"/>
    <cellStyle name="Total 4 4 2 4 20" xfId="33960"/>
    <cellStyle name="Total 4 4 2 4 21" xfId="35402"/>
    <cellStyle name="Total 4 4 2 4 22" xfId="36833"/>
    <cellStyle name="Total 4 4 2 4 23" xfId="38262"/>
    <cellStyle name="Total 4 4 2 4 24" xfId="39686"/>
    <cellStyle name="Total 4 4 2 4 25" xfId="41172"/>
    <cellStyle name="Total 4 4 2 4 26" xfId="42612"/>
    <cellStyle name="Total 4 4 2 4 27" xfId="44035"/>
    <cellStyle name="Total 4 4 2 4 28" xfId="45448"/>
    <cellStyle name="Total 4 4 2 4 29" xfId="46852"/>
    <cellStyle name="Total 4 4 2 4 3" xfId="8774"/>
    <cellStyle name="Total 4 4 2 4 30" xfId="48260"/>
    <cellStyle name="Total 4 4 2 4 31" xfId="49696"/>
    <cellStyle name="Total 4 4 2 4 32" xfId="51129"/>
    <cellStyle name="Total 4 4 2 4 33" xfId="52517"/>
    <cellStyle name="Total 4 4 2 4 34" xfId="53901"/>
    <cellStyle name="Total 4 4 2 4 35" xfId="55309"/>
    <cellStyle name="Total 4 4 2 4 36" xfId="56683"/>
    <cellStyle name="Total 4 4 2 4 37" xfId="58078"/>
    <cellStyle name="Total 4 4 2 4 4" xfId="10230"/>
    <cellStyle name="Total 4 4 2 4 5" xfId="11720"/>
    <cellStyle name="Total 4 4 2 4 6" xfId="13170"/>
    <cellStyle name="Total 4 4 2 4 7" xfId="14702"/>
    <cellStyle name="Total 4 4 2 4 8" xfId="16161"/>
    <cellStyle name="Total 4 4 2 4 9" xfId="17616"/>
    <cellStyle name="Total 4 4 2 5" xfId="3891"/>
    <cellStyle name="Total 4 4 2 5 10" xfId="19220"/>
    <cellStyle name="Total 4 4 2 5 11" xfId="20750"/>
    <cellStyle name="Total 4 4 2 5 12" xfId="22186"/>
    <cellStyle name="Total 4 4 2 5 13" xfId="23712"/>
    <cellStyle name="Total 4 4 2 5 14" xfId="25188"/>
    <cellStyle name="Total 4 4 2 5 15" xfId="26631"/>
    <cellStyle name="Total 4 4 2 5 16" xfId="28141"/>
    <cellStyle name="Total 4 4 2 5 17" xfId="29646"/>
    <cellStyle name="Total 4 4 2 5 18" xfId="31082"/>
    <cellStyle name="Total 4 4 2 5 19" xfId="32588"/>
    <cellStyle name="Total 4 4 2 5 2" xfId="5367"/>
    <cellStyle name="Total 4 4 2 5 20" xfId="34040"/>
    <cellStyle name="Total 4 4 2 5 21" xfId="35482"/>
    <cellStyle name="Total 4 4 2 5 22" xfId="36911"/>
    <cellStyle name="Total 4 4 2 5 23" xfId="38341"/>
    <cellStyle name="Total 4 4 2 5 24" xfId="39766"/>
    <cellStyle name="Total 4 4 2 5 25" xfId="41251"/>
    <cellStyle name="Total 4 4 2 5 26" xfId="42691"/>
    <cellStyle name="Total 4 4 2 5 27" xfId="44114"/>
    <cellStyle name="Total 4 4 2 5 28" xfId="45527"/>
    <cellStyle name="Total 4 4 2 5 29" xfId="46930"/>
    <cellStyle name="Total 4 4 2 5 3" xfId="8854"/>
    <cellStyle name="Total 4 4 2 5 30" xfId="48340"/>
    <cellStyle name="Total 4 4 2 5 31" xfId="49774"/>
    <cellStyle name="Total 4 4 2 5 32" xfId="51207"/>
    <cellStyle name="Total 4 4 2 5 33" xfId="52595"/>
    <cellStyle name="Total 4 4 2 5 34" xfId="53979"/>
    <cellStyle name="Total 4 4 2 5 35" xfId="55387"/>
    <cellStyle name="Total 4 4 2 5 36" xfId="56761"/>
    <cellStyle name="Total 4 4 2 5 37" xfId="58156"/>
    <cellStyle name="Total 4 4 2 5 4" xfId="10309"/>
    <cellStyle name="Total 4 4 2 5 5" xfId="11800"/>
    <cellStyle name="Total 4 4 2 5 6" xfId="13250"/>
    <cellStyle name="Total 4 4 2 5 7" xfId="14782"/>
    <cellStyle name="Total 4 4 2 5 8" xfId="16241"/>
    <cellStyle name="Total 4 4 2 5 9" xfId="17696"/>
    <cellStyle name="Total 4 4 2 6" xfId="3969"/>
    <cellStyle name="Total 4 4 2 6 10" xfId="19297"/>
    <cellStyle name="Total 4 4 2 6 11" xfId="20827"/>
    <cellStyle name="Total 4 4 2 6 12" xfId="22263"/>
    <cellStyle name="Total 4 4 2 6 13" xfId="23789"/>
    <cellStyle name="Total 4 4 2 6 14" xfId="25266"/>
    <cellStyle name="Total 4 4 2 6 15" xfId="26708"/>
    <cellStyle name="Total 4 4 2 6 16" xfId="28218"/>
    <cellStyle name="Total 4 4 2 6 17" xfId="29723"/>
    <cellStyle name="Total 4 4 2 6 18" xfId="31160"/>
    <cellStyle name="Total 4 4 2 6 19" xfId="32666"/>
    <cellStyle name="Total 4 4 2 6 2" xfId="5443"/>
    <cellStyle name="Total 4 4 2 6 20" xfId="34118"/>
    <cellStyle name="Total 4 4 2 6 21" xfId="35559"/>
    <cellStyle name="Total 4 4 2 6 22" xfId="36988"/>
    <cellStyle name="Total 4 4 2 6 23" xfId="38419"/>
    <cellStyle name="Total 4 4 2 6 24" xfId="39844"/>
    <cellStyle name="Total 4 4 2 6 25" xfId="41327"/>
    <cellStyle name="Total 4 4 2 6 26" xfId="42768"/>
    <cellStyle name="Total 4 4 2 6 27" xfId="44191"/>
    <cellStyle name="Total 4 4 2 6 28" xfId="45603"/>
    <cellStyle name="Total 4 4 2 6 29" xfId="47008"/>
    <cellStyle name="Total 4 4 2 6 3" xfId="8932"/>
    <cellStyle name="Total 4 4 2 6 30" xfId="48416"/>
    <cellStyle name="Total 4 4 2 6 31" xfId="49850"/>
    <cellStyle name="Total 4 4 2 6 32" xfId="51284"/>
    <cellStyle name="Total 4 4 2 6 33" xfId="52671"/>
    <cellStyle name="Total 4 4 2 6 34" xfId="54055"/>
    <cellStyle name="Total 4 4 2 6 35" xfId="55463"/>
    <cellStyle name="Total 4 4 2 6 36" xfId="56837"/>
    <cellStyle name="Total 4 4 2 6 37" xfId="58232"/>
    <cellStyle name="Total 4 4 2 6 4" xfId="10385"/>
    <cellStyle name="Total 4 4 2 6 5" xfId="11878"/>
    <cellStyle name="Total 4 4 2 6 6" xfId="13326"/>
    <cellStyle name="Total 4 4 2 6 7" xfId="14860"/>
    <cellStyle name="Total 4 4 2 6 8" xfId="16318"/>
    <cellStyle name="Total 4 4 2 6 9" xfId="17772"/>
    <cellStyle name="Total 4 4 2 7" xfId="4053"/>
    <cellStyle name="Total 4 4 2 7 10" xfId="19381"/>
    <cellStyle name="Total 4 4 2 7 11" xfId="20911"/>
    <cellStyle name="Total 4 4 2 7 12" xfId="22347"/>
    <cellStyle name="Total 4 4 2 7 13" xfId="23873"/>
    <cellStyle name="Total 4 4 2 7 14" xfId="25350"/>
    <cellStyle name="Total 4 4 2 7 15" xfId="26792"/>
    <cellStyle name="Total 4 4 2 7 16" xfId="28302"/>
    <cellStyle name="Total 4 4 2 7 17" xfId="29807"/>
    <cellStyle name="Total 4 4 2 7 18" xfId="31244"/>
    <cellStyle name="Total 4 4 2 7 19" xfId="32750"/>
    <cellStyle name="Total 4 4 2 7 2" xfId="5527"/>
    <cellStyle name="Total 4 4 2 7 20" xfId="34202"/>
    <cellStyle name="Total 4 4 2 7 21" xfId="35643"/>
    <cellStyle name="Total 4 4 2 7 22" xfId="37072"/>
    <cellStyle name="Total 4 4 2 7 23" xfId="38503"/>
    <cellStyle name="Total 4 4 2 7 24" xfId="39928"/>
    <cellStyle name="Total 4 4 2 7 25" xfId="41411"/>
    <cellStyle name="Total 4 4 2 7 26" xfId="42852"/>
    <cellStyle name="Total 4 4 2 7 27" xfId="44275"/>
    <cellStyle name="Total 4 4 2 7 28" xfId="45687"/>
    <cellStyle name="Total 4 4 2 7 29" xfId="47092"/>
    <cellStyle name="Total 4 4 2 7 3" xfId="9016"/>
    <cellStyle name="Total 4 4 2 7 30" xfId="48500"/>
    <cellStyle name="Total 4 4 2 7 31" xfId="49934"/>
    <cellStyle name="Total 4 4 2 7 32" xfId="51368"/>
    <cellStyle name="Total 4 4 2 7 33" xfId="52755"/>
    <cellStyle name="Total 4 4 2 7 34" xfId="54139"/>
    <cellStyle name="Total 4 4 2 7 35" xfId="55547"/>
    <cellStyle name="Total 4 4 2 7 36" xfId="56921"/>
    <cellStyle name="Total 4 4 2 7 37" xfId="58316"/>
    <cellStyle name="Total 4 4 2 7 4" xfId="10469"/>
    <cellStyle name="Total 4 4 2 7 5" xfId="11962"/>
    <cellStyle name="Total 4 4 2 7 6" xfId="13410"/>
    <cellStyle name="Total 4 4 2 7 7" xfId="14944"/>
    <cellStyle name="Total 4 4 2 7 8" xfId="16402"/>
    <cellStyle name="Total 4 4 2 7 9" xfId="17856"/>
    <cellStyle name="Total 4 4 2 8" xfId="4137"/>
    <cellStyle name="Total 4 4 2 8 10" xfId="19465"/>
    <cellStyle name="Total 4 4 2 8 11" xfId="20995"/>
    <cellStyle name="Total 4 4 2 8 12" xfId="22431"/>
    <cellStyle name="Total 4 4 2 8 13" xfId="23957"/>
    <cellStyle name="Total 4 4 2 8 14" xfId="25434"/>
    <cellStyle name="Total 4 4 2 8 15" xfId="26876"/>
    <cellStyle name="Total 4 4 2 8 16" xfId="28386"/>
    <cellStyle name="Total 4 4 2 8 17" xfId="29891"/>
    <cellStyle name="Total 4 4 2 8 18" xfId="31328"/>
    <cellStyle name="Total 4 4 2 8 19" xfId="32834"/>
    <cellStyle name="Total 4 4 2 8 2" xfId="5611"/>
    <cellStyle name="Total 4 4 2 8 20" xfId="34286"/>
    <cellStyle name="Total 4 4 2 8 21" xfId="35727"/>
    <cellStyle name="Total 4 4 2 8 22" xfId="37156"/>
    <cellStyle name="Total 4 4 2 8 23" xfId="38587"/>
    <cellStyle name="Total 4 4 2 8 24" xfId="40012"/>
    <cellStyle name="Total 4 4 2 8 25" xfId="41495"/>
    <cellStyle name="Total 4 4 2 8 26" xfId="42936"/>
    <cellStyle name="Total 4 4 2 8 27" xfId="44359"/>
    <cellStyle name="Total 4 4 2 8 28" xfId="45771"/>
    <cellStyle name="Total 4 4 2 8 29" xfId="47176"/>
    <cellStyle name="Total 4 4 2 8 3" xfId="9100"/>
    <cellStyle name="Total 4 4 2 8 30" xfId="48584"/>
    <cellStyle name="Total 4 4 2 8 31" xfId="50018"/>
    <cellStyle name="Total 4 4 2 8 32" xfId="51452"/>
    <cellStyle name="Total 4 4 2 8 33" xfId="52839"/>
    <cellStyle name="Total 4 4 2 8 34" xfId="54223"/>
    <cellStyle name="Total 4 4 2 8 35" xfId="55631"/>
    <cellStyle name="Total 4 4 2 8 36" xfId="57005"/>
    <cellStyle name="Total 4 4 2 8 37" xfId="58400"/>
    <cellStyle name="Total 4 4 2 8 4" xfId="10553"/>
    <cellStyle name="Total 4 4 2 8 5" xfId="12046"/>
    <cellStyle name="Total 4 4 2 8 6" xfId="13494"/>
    <cellStyle name="Total 4 4 2 8 7" xfId="15028"/>
    <cellStyle name="Total 4 4 2 8 8" xfId="16486"/>
    <cellStyle name="Total 4 4 2 8 9" xfId="17940"/>
    <cellStyle name="Total 4 4 2 9" xfId="4200"/>
    <cellStyle name="Total 4 4 2 9 10" xfId="19528"/>
    <cellStyle name="Total 4 4 2 9 11" xfId="21058"/>
    <cellStyle name="Total 4 4 2 9 12" xfId="22494"/>
    <cellStyle name="Total 4 4 2 9 13" xfId="24020"/>
    <cellStyle name="Total 4 4 2 9 14" xfId="25497"/>
    <cellStyle name="Total 4 4 2 9 15" xfId="26939"/>
    <cellStyle name="Total 4 4 2 9 16" xfId="28449"/>
    <cellStyle name="Total 4 4 2 9 17" xfId="29954"/>
    <cellStyle name="Total 4 4 2 9 18" xfId="31391"/>
    <cellStyle name="Total 4 4 2 9 19" xfId="32897"/>
    <cellStyle name="Total 4 4 2 9 2" xfId="5674"/>
    <cellStyle name="Total 4 4 2 9 20" xfId="34349"/>
    <cellStyle name="Total 4 4 2 9 21" xfId="35790"/>
    <cellStyle name="Total 4 4 2 9 22" xfId="37219"/>
    <cellStyle name="Total 4 4 2 9 23" xfId="38650"/>
    <cellStyle name="Total 4 4 2 9 24" xfId="40075"/>
    <cellStyle name="Total 4 4 2 9 25" xfId="41558"/>
    <cellStyle name="Total 4 4 2 9 26" xfId="42999"/>
    <cellStyle name="Total 4 4 2 9 27" xfId="44422"/>
    <cellStyle name="Total 4 4 2 9 28" xfId="45834"/>
    <cellStyle name="Total 4 4 2 9 29" xfId="47239"/>
    <cellStyle name="Total 4 4 2 9 3" xfId="9163"/>
    <cellStyle name="Total 4 4 2 9 30" xfId="48647"/>
    <cellStyle name="Total 4 4 2 9 31" xfId="50081"/>
    <cellStyle name="Total 4 4 2 9 32" xfId="51515"/>
    <cellStyle name="Total 4 4 2 9 33" xfId="52902"/>
    <cellStyle name="Total 4 4 2 9 34" xfId="54286"/>
    <cellStyle name="Total 4 4 2 9 35" xfId="55694"/>
    <cellStyle name="Total 4 4 2 9 36" xfId="57068"/>
    <cellStyle name="Total 4 4 2 9 37" xfId="58463"/>
    <cellStyle name="Total 4 4 2 9 4" xfId="10616"/>
    <cellStyle name="Total 4 4 2 9 5" xfId="12109"/>
    <cellStyle name="Total 4 4 2 9 6" xfId="13557"/>
    <cellStyle name="Total 4 4 2 9 7" xfId="15091"/>
    <cellStyle name="Total 4 4 2 9 8" xfId="16549"/>
    <cellStyle name="Total 4 4 2 9 9" xfId="18003"/>
    <cellStyle name="Total 4 4 3" xfId="58619"/>
    <cellStyle name="Total 4 5" xfId="3062"/>
    <cellStyle name="Total 4 5 10" xfId="18394"/>
    <cellStyle name="Total 4 5 11" xfId="19925"/>
    <cellStyle name="Total 4 5 12" xfId="21370"/>
    <cellStyle name="Total 4 5 13" xfId="22890"/>
    <cellStyle name="Total 4 5 14" xfId="24369"/>
    <cellStyle name="Total 4 5 15" xfId="25814"/>
    <cellStyle name="Total 4 5 16" xfId="27317"/>
    <cellStyle name="Total 4 5 17" xfId="28827"/>
    <cellStyle name="Total 4 5 18" xfId="30260"/>
    <cellStyle name="Total 4 5 19" xfId="31769"/>
    <cellStyle name="Total 4 5 2" xfId="4561"/>
    <cellStyle name="Total 4 5 20" xfId="33223"/>
    <cellStyle name="Total 4 5 21" xfId="34660"/>
    <cellStyle name="Total 4 5 22" xfId="36094"/>
    <cellStyle name="Total 4 5 23" xfId="37529"/>
    <cellStyle name="Total 4 5 24" xfId="38947"/>
    <cellStyle name="Total 4 5 25" xfId="40442"/>
    <cellStyle name="Total 4 5 26" xfId="41876"/>
    <cellStyle name="Total 4 5 27" xfId="43299"/>
    <cellStyle name="Total 4 5 28" xfId="44715"/>
    <cellStyle name="Total 4 5 29" xfId="46123"/>
    <cellStyle name="Total 4 5 3" xfId="8027"/>
    <cellStyle name="Total 4 5 30" xfId="47528"/>
    <cellStyle name="Total 4 5 31" xfId="48970"/>
    <cellStyle name="Total 4 5 32" xfId="50402"/>
    <cellStyle name="Total 4 5 33" xfId="51790"/>
    <cellStyle name="Total 4 5 34" xfId="53174"/>
    <cellStyle name="Total 4 5 35" xfId="54584"/>
    <cellStyle name="Total 4 5 36" xfId="55957"/>
    <cellStyle name="Total 4 5 37" xfId="57356"/>
    <cellStyle name="Total 4 5 38" xfId="58936"/>
    <cellStyle name="Total 4 5 4" xfId="9484"/>
    <cellStyle name="Total 4 5 5" xfId="10977"/>
    <cellStyle name="Total 4 5 6" xfId="12428"/>
    <cellStyle name="Total 4 5 7" xfId="13960"/>
    <cellStyle name="Total 4 5 8" xfId="15418"/>
    <cellStyle name="Total 4 5 9" xfId="16873"/>
    <cellStyle name="Total 4 6" xfId="3270"/>
    <cellStyle name="Total 4 6 10" xfId="18601"/>
    <cellStyle name="Total 4 6 11" xfId="20131"/>
    <cellStyle name="Total 4 6 12" xfId="21572"/>
    <cellStyle name="Total 4 6 13" xfId="23096"/>
    <cellStyle name="Total 4 6 14" xfId="24572"/>
    <cellStyle name="Total 4 6 15" xfId="26017"/>
    <cellStyle name="Total 4 6 16" xfId="27523"/>
    <cellStyle name="Total 4 6 17" xfId="29033"/>
    <cellStyle name="Total 4 6 18" xfId="30464"/>
    <cellStyle name="Total 4 6 19" xfId="31972"/>
    <cellStyle name="Total 4 6 2" xfId="4758"/>
    <cellStyle name="Total 4 6 20" xfId="33424"/>
    <cellStyle name="Total 4 6 21" xfId="34865"/>
    <cellStyle name="Total 4 6 22" xfId="36296"/>
    <cellStyle name="Total 4 6 23" xfId="37729"/>
    <cellStyle name="Total 4 6 24" xfId="39150"/>
    <cellStyle name="Total 4 6 25" xfId="40643"/>
    <cellStyle name="Total 4 6 26" xfId="42078"/>
    <cellStyle name="Total 4 6 27" xfId="43501"/>
    <cellStyle name="Total 4 6 28" xfId="44914"/>
    <cellStyle name="Total 4 6 29" xfId="46325"/>
    <cellStyle name="Total 4 6 3" xfId="8234"/>
    <cellStyle name="Total 4 6 30" xfId="47727"/>
    <cellStyle name="Total 4 6 31" xfId="49169"/>
    <cellStyle name="Total 4 6 32" xfId="50600"/>
    <cellStyle name="Total 4 6 33" xfId="51990"/>
    <cellStyle name="Total 4 6 34" xfId="53371"/>
    <cellStyle name="Total 4 6 35" xfId="54782"/>
    <cellStyle name="Total 4 6 36" xfId="56154"/>
    <cellStyle name="Total 4 6 37" xfId="57553"/>
    <cellStyle name="Total 4 6 4" xfId="9691"/>
    <cellStyle name="Total 4 6 5" xfId="11182"/>
    <cellStyle name="Total 4 6 6" xfId="12631"/>
    <cellStyle name="Total 4 6 7" xfId="14165"/>
    <cellStyle name="Total 4 6 8" xfId="15624"/>
    <cellStyle name="Total 4 6 9" xfId="17078"/>
    <cellStyle name="Total 4 7" xfId="3360"/>
    <cellStyle name="Total 4 7 10" xfId="18691"/>
    <cellStyle name="Total 4 7 11" xfId="20221"/>
    <cellStyle name="Total 4 7 12" xfId="21661"/>
    <cellStyle name="Total 4 7 13" xfId="23185"/>
    <cellStyle name="Total 4 7 14" xfId="24661"/>
    <cellStyle name="Total 4 7 15" xfId="26106"/>
    <cellStyle name="Total 4 7 16" xfId="27612"/>
    <cellStyle name="Total 4 7 17" xfId="29120"/>
    <cellStyle name="Total 4 7 18" xfId="30553"/>
    <cellStyle name="Total 4 7 19" xfId="32062"/>
    <cellStyle name="Total 4 7 2" xfId="4847"/>
    <cellStyle name="Total 4 7 20" xfId="33513"/>
    <cellStyle name="Total 4 7 21" xfId="34955"/>
    <cellStyle name="Total 4 7 22" xfId="36385"/>
    <cellStyle name="Total 4 7 23" xfId="37817"/>
    <cellStyle name="Total 4 7 24" xfId="39240"/>
    <cellStyle name="Total 4 7 25" xfId="40731"/>
    <cellStyle name="Total 4 7 26" xfId="42167"/>
    <cellStyle name="Total 4 7 27" xfId="43589"/>
    <cellStyle name="Total 4 7 28" xfId="45003"/>
    <cellStyle name="Total 4 7 29" xfId="46412"/>
    <cellStyle name="Total 4 7 3" xfId="8324"/>
    <cellStyle name="Total 4 7 30" xfId="47815"/>
    <cellStyle name="Total 4 7 31" xfId="49256"/>
    <cellStyle name="Total 4 7 32" xfId="50688"/>
    <cellStyle name="Total 4 7 33" xfId="52078"/>
    <cellStyle name="Total 4 7 34" xfId="53459"/>
    <cellStyle name="Total 4 7 35" xfId="54870"/>
    <cellStyle name="Total 4 7 36" xfId="56242"/>
    <cellStyle name="Total 4 7 37" xfId="57640"/>
    <cellStyle name="Total 4 7 4" xfId="9781"/>
    <cellStyle name="Total 4 7 5" xfId="11271"/>
    <cellStyle name="Total 4 7 6" xfId="12721"/>
    <cellStyle name="Total 4 7 7" xfId="14254"/>
    <cellStyle name="Total 4 7 8" xfId="15713"/>
    <cellStyle name="Total 4 7 9" xfId="17168"/>
    <cellStyle name="Total 4 8" xfId="2890"/>
    <cellStyle name="Total 4 8 10" xfId="18226"/>
    <cellStyle name="Total 4 8 11" xfId="19758"/>
    <cellStyle name="Total 4 8 12" xfId="21203"/>
    <cellStyle name="Total 4 8 13" xfId="22719"/>
    <cellStyle name="Total 4 8 14" xfId="24199"/>
    <cellStyle name="Total 4 8 15" xfId="25646"/>
    <cellStyle name="Total 4 8 16" xfId="27153"/>
    <cellStyle name="Total 4 8 17" xfId="28659"/>
    <cellStyle name="Total 4 8 18" xfId="30093"/>
    <cellStyle name="Total 4 8 19" xfId="31601"/>
    <cellStyle name="Total 4 8 2" xfId="4402"/>
    <cellStyle name="Total 4 8 20" xfId="33056"/>
    <cellStyle name="Total 4 8 21" xfId="34495"/>
    <cellStyle name="Total 4 8 22" xfId="35929"/>
    <cellStyle name="Total 4 8 23" xfId="37362"/>
    <cellStyle name="Total 4 8 24" xfId="38779"/>
    <cellStyle name="Total 4 8 25" xfId="40280"/>
    <cellStyle name="Total 4 8 26" xfId="41711"/>
    <cellStyle name="Total 4 8 27" xfId="43135"/>
    <cellStyle name="Total 4 8 28" xfId="44553"/>
    <cellStyle name="Total 4 8 29" xfId="45961"/>
    <cellStyle name="Total 4 8 3" xfId="7857"/>
    <cellStyle name="Total 4 8 30" xfId="47367"/>
    <cellStyle name="Total 4 8 31" xfId="48808"/>
    <cellStyle name="Total 4 8 32" xfId="50240"/>
    <cellStyle name="Total 4 8 33" xfId="51628"/>
    <cellStyle name="Total 4 8 34" xfId="53014"/>
    <cellStyle name="Total 4 8 35" xfId="54423"/>
    <cellStyle name="Total 4 8 36" xfId="55798"/>
    <cellStyle name="Total 4 8 37" xfId="57197"/>
    <cellStyle name="Total 4 8 4" xfId="9316"/>
    <cellStyle name="Total 4 8 5" xfId="10810"/>
    <cellStyle name="Total 4 8 6" xfId="12259"/>
    <cellStyle name="Total 4 8 7" xfId="13793"/>
    <cellStyle name="Total 4 8 8" xfId="15248"/>
    <cellStyle name="Total 4 8 9" xfId="16705"/>
    <cellStyle name="Total 4 9" xfId="3493"/>
    <cellStyle name="Total 4 9 10" xfId="18823"/>
    <cellStyle name="Total 4 9 11" xfId="20353"/>
    <cellStyle name="Total 4 9 12" xfId="21791"/>
    <cellStyle name="Total 4 9 13" xfId="23318"/>
    <cellStyle name="Total 4 9 14" xfId="24793"/>
    <cellStyle name="Total 4 9 15" xfId="26237"/>
    <cellStyle name="Total 4 9 16" xfId="27745"/>
    <cellStyle name="Total 4 9 17" xfId="29252"/>
    <cellStyle name="Total 4 9 18" xfId="30685"/>
    <cellStyle name="Total 4 9 19" xfId="32194"/>
    <cellStyle name="Total 4 9 2" xfId="4977"/>
    <cellStyle name="Total 4 9 20" xfId="33646"/>
    <cellStyle name="Total 4 9 21" xfId="35087"/>
    <cellStyle name="Total 4 9 22" xfId="36517"/>
    <cellStyle name="Total 4 9 23" xfId="37947"/>
    <cellStyle name="Total 4 9 24" xfId="39371"/>
    <cellStyle name="Total 4 9 25" xfId="40862"/>
    <cellStyle name="Total 4 9 26" xfId="42299"/>
    <cellStyle name="Total 4 9 27" xfId="43721"/>
    <cellStyle name="Total 4 9 28" xfId="45134"/>
    <cellStyle name="Total 4 9 29" xfId="46542"/>
    <cellStyle name="Total 4 9 3" xfId="8457"/>
    <cellStyle name="Total 4 9 30" xfId="47948"/>
    <cellStyle name="Total 4 9 31" xfId="49386"/>
    <cellStyle name="Total 4 9 32" xfId="50818"/>
    <cellStyle name="Total 4 9 33" xfId="52208"/>
    <cellStyle name="Total 4 9 34" xfId="53589"/>
    <cellStyle name="Total 4 9 35" xfId="55000"/>
    <cellStyle name="Total 4 9 36" xfId="56372"/>
    <cellStyle name="Total 4 9 37" xfId="57770"/>
    <cellStyle name="Total 4 9 4" xfId="9914"/>
    <cellStyle name="Total 4 9 5" xfId="11403"/>
    <cellStyle name="Total 4 9 6" xfId="12854"/>
    <cellStyle name="Total 4 9 7" xfId="14387"/>
    <cellStyle name="Total 4 9 8" xfId="15845"/>
    <cellStyle name="Total 4 9 9" xfId="17300"/>
    <cellStyle name="ttn -TopTextNoWrap" xfId="716"/>
    <cellStyle name="ttn -TopTextNoWrap 2" xfId="717"/>
    <cellStyle name="ttn -TopTextNoWrap 2 2" xfId="2118"/>
    <cellStyle name="ttn -TopTextNoWrap 2_Sheet3" xfId="2119"/>
    <cellStyle name="ttn -TopTextNoWrap 3" xfId="2120"/>
    <cellStyle name="ttn -TopTextNoWrap_Sheet3" xfId="2121"/>
    <cellStyle name="ttw -TopTextWrap" xfId="718"/>
    <cellStyle name="ttw -TopTextWrap 2" xfId="719"/>
    <cellStyle name="ttw -TopTextWrap 2 2" xfId="2122"/>
    <cellStyle name="ttw -TopTextWrap 2_Sheet3" xfId="2123"/>
    <cellStyle name="ttw -TopTextWrap 3" xfId="2124"/>
    <cellStyle name="ttw -TopTextWrap_Sheet3" xfId="2125"/>
    <cellStyle name="Tusental (0)_pldt" xfId="1321"/>
    <cellStyle name="Tusental_pldt" xfId="1322"/>
    <cellStyle name="un-bold" xfId="38"/>
    <cellStyle name="unique" xfId="1323"/>
    <cellStyle name="unique 2" xfId="1391"/>
    <cellStyle name="unique 2 10" xfId="2647"/>
    <cellStyle name="unique 2 11" xfId="2511"/>
    <cellStyle name="unique 2 12" xfId="7296"/>
    <cellStyle name="unique 2 13" xfId="6830"/>
    <cellStyle name="unique 2 14" xfId="12304"/>
    <cellStyle name="unique 2 15" xfId="13691"/>
    <cellStyle name="unique 2 16" xfId="6234"/>
    <cellStyle name="unique 2 17" xfId="6172"/>
    <cellStyle name="unique 2 18" xfId="19569"/>
    <cellStyle name="unique 2 19" xfId="7618"/>
    <cellStyle name="unique 2 2" xfId="3299"/>
    <cellStyle name="unique 2 2 10" xfId="18630"/>
    <cellStyle name="unique 2 2 11" xfId="20160"/>
    <cellStyle name="unique 2 2 12" xfId="21601"/>
    <cellStyle name="unique 2 2 13" xfId="23125"/>
    <cellStyle name="unique 2 2 14" xfId="24601"/>
    <cellStyle name="unique 2 2 15" xfId="26046"/>
    <cellStyle name="unique 2 2 16" xfId="27552"/>
    <cellStyle name="unique 2 2 17" xfId="29062"/>
    <cellStyle name="unique 2 2 18" xfId="30493"/>
    <cellStyle name="unique 2 2 19" xfId="32001"/>
    <cellStyle name="unique 2 2 2" xfId="4787"/>
    <cellStyle name="unique 2 2 20" xfId="33453"/>
    <cellStyle name="unique 2 2 21" xfId="34894"/>
    <cellStyle name="unique 2 2 22" xfId="36325"/>
    <cellStyle name="unique 2 2 23" xfId="37758"/>
    <cellStyle name="unique 2 2 24" xfId="39179"/>
    <cellStyle name="unique 2 2 25" xfId="40672"/>
    <cellStyle name="unique 2 2 26" xfId="42107"/>
    <cellStyle name="unique 2 2 27" xfId="43530"/>
    <cellStyle name="unique 2 2 28" xfId="44943"/>
    <cellStyle name="unique 2 2 29" xfId="46354"/>
    <cellStyle name="unique 2 2 3" xfId="8263"/>
    <cellStyle name="unique 2 2 30" xfId="47756"/>
    <cellStyle name="unique 2 2 31" xfId="49198"/>
    <cellStyle name="unique 2 2 32" xfId="50629"/>
    <cellStyle name="unique 2 2 33" xfId="52019"/>
    <cellStyle name="unique 2 2 34" xfId="53400"/>
    <cellStyle name="unique 2 2 35" xfId="54811"/>
    <cellStyle name="unique 2 2 36" xfId="56183"/>
    <cellStyle name="unique 2 2 37" xfId="57582"/>
    <cellStyle name="unique 2 2 38" xfId="59255"/>
    <cellStyle name="unique 2 2 4" xfId="9720"/>
    <cellStyle name="unique 2 2 5" xfId="11211"/>
    <cellStyle name="unique 2 2 6" xfId="12660"/>
    <cellStyle name="unique 2 2 7" xfId="14194"/>
    <cellStyle name="unique 2 2 8" xfId="15653"/>
    <cellStyle name="unique 2 2 9" xfId="17107"/>
    <cellStyle name="unique 2 20" xfId="18075"/>
    <cellStyle name="unique 2 21" xfId="24122"/>
    <cellStyle name="unique 2 22" xfId="32630"/>
    <cellStyle name="unique 2 23" xfId="16591"/>
    <cellStyle name="unique 2 24" xfId="44469"/>
    <cellStyle name="unique 2 25" xfId="22607"/>
    <cellStyle name="unique 2 26" xfId="7204"/>
    <cellStyle name="unique 2 27" xfId="50140"/>
    <cellStyle name="unique 2 28" xfId="58621"/>
    <cellStyle name="unique 2 3" xfId="3410"/>
    <cellStyle name="unique 2 3 10" xfId="18740"/>
    <cellStyle name="unique 2 3 11" xfId="20270"/>
    <cellStyle name="unique 2 3 12" xfId="21708"/>
    <cellStyle name="unique 2 3 13" xfId="23235"/>
    <cellStyle name="unique 2 3 14" xfId="24710"/>
    <cellStyle name="unique 2 3 15" xfId="26154"/>
    <cellStyle name="unique 2 3 16" xfId="27662"/>
    <cellStyle name="unique 2 3 17" xfId="29169"/>
    <cellStyle name="unique 2 3 18" xfId="30602"/>
    <cellStyle name="unique 2 3 19" xfId="32111"/>
    <cellStyle name="unique 2 3 2" xfId="4894"/>
    <cellStyle name="unique 2 3 20" xfId="33563"/>
    <cellStyle name="unique 2 3 21" xfId="35004"/>
    <cellStyle name="unique 2 3 22" xfId="36434"/>
    <cellStyle name="unique 2 3 23" xfId="37864"/>
    <cellStyle name="unique 2 3 24" xfId="39288"/>
    <cellStyle name="unique 2 3 25" xfId="40779"/>
    <cellStyle name="unique 2 3 26" xfId="42216"/>
    <cellStyle name="unique 2 3 27" xfId="43638"/>
    <cellStyle name="unique 2 3 28" xfId="45051"/>
    <cellStyle name="unique 2 3 29" xfId="46459"/>
    <cellStyle name="unique 2 3 3" xfId="8374"/>
    <cellStyle name="unique 2 3 30" xfId="47865"/>
    <cellStyle name="unique 2 3 31" xfId="49303"/>
    <cellStyle name="unique 2 3 32" xfId="50735"/>
    <cellStyle name="unique 2 3 33" xfId="52125"/>
    <cellStyle name="unique 2 3 34" xfId="53506"/>
    <cellStyle name="unique 2 3 35" xfId="54917"/>
    <cellStyle name="unique 2 3 36" xfId="56289"/>
    <cellStyle name="unique 2 3 37" xfId="57687"/>
    <cellStyle name="unique 2 3 4" xfId="9831"/>
    <cellStyle name="unique 2 3 5" xfId="11320"/>
    <cellStyle name="unique 2 3 6" xfId="12771"/>
    <cellStyle name="unique 2 3 7" xfId="14304"/>
    <cellStyle name="unique 2 3 8" xfId="15762"/>
    <cellStyle name="unique 2 3 9" xfId="17217"/>
    <cellStyle name="unique 2 4" xfId="3140"/>
    <cellStyle name="unique 2 4 10" xfId="18472"/>
    <cellStyle name="unique 2 4 11" xfId="20002"/>
    <cellStyle name="unique 2 4 12" xfId="21445"/>
    <cellStyle name="unique 2 4 13" xfId="22967"/>
    <cellStyle name="unique 2 4 14" xfId="24444"/>
    <cellStyle name="unique 2 4 15" xfId="25889"/>
    <cellStyle name="unique 2 4 16" xfId="27394"/>
    <cellStyle name="unique 2 4 17" xfId="28905"/>
    <cellStyle name="unique 2 4 18" xfId="30336"/>
    <cellStyle name="unique 2 4 19" xfId="31844"/>
    <cellStyle name="unique 2 4 2" xfId="4634"/>
    <cellStyle name="unique 2 4 20" xfId="33297"/>
    <cellStyle name="unique 2 4 21" xfId="34737"/>
    <cellStyle name="unique 2 4 22" xfId="36168"/>
    <cellStyle name="unique 2 4 23" xfId="37602"/>
    <cellStyle name="unique 2 4 24" xfId="39022"/>
    <cellStyle name="unique 2 4 25" xfId="40517"/>
    <cellStyle name="unique 2 4 26" xfId="41951"/>
    <cellStyle name="unique 2 4 27" xfId="43373"/>
    <cellStyle name="unique 2 4 28" xfId="44789"/>
    <cellStyle name="unique 2 4 29" xfId="46199"/>
    <cellStyle name="unique 2 4 3" xfId="8105"/>
    <cellStyle name="unique 2 4 30" xfId="47603"/>
    <cellStyle name="unique 2 4 31" xfId="49044"/>
    <cellStyle name="unique 2 4 32" xfId="50475"/>
    <cellStyle name="unique 2 4 33" xfId="51865"/>
    <cellStyle name="unique 2 4 34" xfId="53247"/>
    <cellStyle name="unique 2 4 35" xfId="54657"/>
    <cellStyle name="unique 2 4 36" xfId="56030"/>
    <cellStyle name="unique 2 4 37" xfId="57429"/>
    <cellStyle name="unique 2 4 4" xfId="9561"/>
    <cellStyle name="unique 2 4 5" xfId="11054"/>
    <cellStyle name="unique 2 4 6" xfId="12504"/>
    <cellStyle name="unique 2 4 7" xfId="14036"/>
    <cellStyle name="unique 2 4 8" xfId="15496"/>
    <cellStyle name="unique 2 4 9" xfId="16948"/>
    <cellStyle name="unique 2 5" xfId="3043"/>
    <cellStyle name="unique 2 5 10" xfId="18375"/>
    <cellStyle name="unique 2 5 11" xfId="19906"/>
    <cellStyle name="unique 2 5 12" xfId="21351"/>
    <cellStyle name="unique 2 5 13" xfId="22871"/>
    <cellStyle name="unique 2 5 14" xfId="24350"/>
    <cellStyle name="unique 2 5 15" xfId="25795"/>
    <cellStyle name="unique 2 5 16" xfId="27298"/>
    <cellStyle name="unique 2 5 17" xfId="28808"/>
    <cellStyle name="unique 2 5 18" xfId="30241"/>
    <cellStyle name="unique 2 5 19" xfId="31751"/>
    <cellStyle name="unique 2 5 2" xfId="4543"/>
    <cellStyle name="unique 2 5 20" xfId="33205"/>
    <cellStyle name="unique 2 5 21" xfId="34641"/>
    <cellStyle name="unique 2 5 22" xfId="36076"/>
    <cellStyle name="unique 2 5 23" xfId="37510"/>
    <cellStyle name="unique 2 5 24" xfId="38928"/>
    <cellStyle name="unique 2 5 25" xfId="40424"/>
    <cellStyle name="unique 2 5 26" xfId="41857"/>
    <cellStyle name="unique 2 5 27" xfId="43281"/>
    <cellStyle name="unique 2 5 28" xfId="44697"/>
    <cellStyle name="unique 2 5 29" xfId="46105"/>
    <cellStyle name="unique 2 5 3" xfId="8008"/>
    <cellStyle name="unique 2 5 30" xfId="47509"/>
    <cellStyle name="unique 2 5 31" xfId="48952"/>
    <cellStyle name="unique 2 5 32" xfId="50383"/>
    <cellStyle name="unique 2 5 33" xfId="51772"/>
    <cellStyle name="unique 2 5 34" xfId="53156"/>
    <cellStyle name="unique 2 5 35" xfId="54566"/>
    <cellStyle name="unique 2 5 36" xfId="55939"/>
    <cellStyle name="unique 2 5 37" xfId="57338"/>
    <cellStyle name="unique 2 5 4" xfId="9465"/>
    <cellStyle name="unique 2 5 5" xfId="10958"/>
    <cellStyle name="unique 2 5 6" xfId="12410"/>
    <cellStyle name="unique 2 5 7" xfId="13941"/>
    <cellStyle name="unique 2 5 8" xfId="15399"/>
    <cellStyle name="unique 2 5 9" xfId="16854"/>
    <cellStyle name="unique 2 6" xfId="2892"/>
    <cellStyle name="unique 2 6 10" xfId="18228"/>
    <cellStyle name="unique 2 6 11" xfId="19760"/>
    <cellStyle name="unique 2 6 12" xfId="21205"/>
    <cellStyle name="unique 2 6 13" xfId="22721"/>
    <cellStyle name="unique 2 6 14" xfId="24201"/>
    <cellStyle name="unique 2 6 15" xfId="25648"/>
    <cellStyle name="unique 2 6 16" xfId="27155"/>
    <cellStyle name="unique 2 6 17" xfId="28661"/>
    <cellStyle name="unique 2 6 18" xfId="30095"/>
    <cellStyle name="unique 2 6 19" xfId="31603"/>
    <cellStyle name="unique 2 6 2" xfId="4404"/>
    <cellStyle name="unique 2 6 20" xfId="33058"/>
    <cellStyle name="unique 2 6 21" xfId="34497"/>
    <cellStyle name="unique 2 6 22" xfId="35931"/>
    <cellStyle name="unique 2 6 23" xfId="37364"/>
    <cellStyle name="unique 2 6 24" xfId="38781"/>
    <cellStyle name="unique 2 6 25" xfId="40282"/>
    <cellStyle name="unique 2 6 26" xfId="41713"/>
    <cellStyle name="unique 2 6 27" xfId="43137"/>
    <cellStyle name="unique 2 6 28" xfId="44555"/>
    <cellStyle name="unique 2 6 29" xfId="45963"/>
    <cellStyle name="unique 2 6 3" xfId="7859"/>
    <cellStyle name="unique 2 6 30" xfId="47369"/>
    <cellStyle name="unique 2 6 31" xfId="48810"/>
    <cellStyle name="unique 2 6 32" xfId="50242"/>
    <cellStyle name="unique 2 6 33" xfId="51630"/>
    <cellStyle name="unique 2 6 34" xfId="53016"/>
    <cellStyle name="unique 2 6 35" xfId="54425"/>
    <cellStyle name="unique 2 6 36" xfId="55800"/>
    <cellStyle name="unique 2 6 37" xfId="57199"/>
    <cellStyle name="unique 2 6 4" xfId="9318"/>
    <cellStyle name="unique 2 6 5" xfId="10812"/>
    <cellStyle name="unique 2 6 6" xfId="12261"/>
    <cellStyle name="unique 2 6 7" xfId="13795"/>
    <cellStyle name="unique 2 6 8" xfId="15250"/>
    <cellStyle name="unique 2 6 9" xfId="16707"/>
    <cellStyle name="unique 2 7" xfId="2867"/>
    <cellStyle name="unique 2 7 10" xfId="18203"/>
    <cellStyle name="unique 2 7 11" xfId="19735"/>
    <cellStyle name="unique 2 7 12" xfId="21180"/>
    <cellStyle name="unique 2 7 13" xfId="22696"/>
    <cellStyle name="unique 2 7 14" xfId="24176"/>
    <cellStyle name="unique 2 7 15" xfId="25623"/>
    <cellStyle name="unique 2 7 16" xfId="27130"/>
    <cellStyle name="unique 2 7 17" xfId="28637"/>
    <cellStyle name="unique 2 7 18" xfId="30070"/>
    <cellStyle name="unique 2 7 19" xfId="31579"/>
    <cellStyle name="unique 2 7 2" xfId="4380"/>
    <cellStyle name="unique 2 7 20" xfId="33034"/>
    <cellStyle name="unique 2 7 21" xfId="34473"/>
    <cellStyle name="unique 2 7 22" xfId="35907"/>
    <cellStyle name="unique 2 7 23" xfId="37339"/>
    <cellStyle name="unique 2 7 24" xfId="38756"/>
    <cellStyle name="unique 2 7 25" xfId="40258"/>
    <cellStyle name="unique 2 7 26" xfId="41688"/>
    <cellStyle name="unique 2 7 27" xfId="43113"/>
    <cellStyle name="unique 2 7 28" xfId="44530"/>
    <cellStyle name="unique 2 7 29" xfId="45939"/>
    <cellStyle name="unique 2 7 3" xfId="7834"/>
    <cellStyle name="unique 2 7 30" xfId="47345"/>
    <cellStyle name="unique 2 7 31" xfId="48786"/>
    <cellStyle name="unique 2 7 32" xfId="50218"/>
    <cellStyle name="unique 2 7 33" xfId="51606"/>
    <cellStyle name="unique 2 7 34" xfId="52992"/>
    <cellStyle name="unique 2 7 35" xfId="54401"/>
    <cellStyle name="unique 2 7 36" xfId="55776"/>
    <cellStyle name="unique 2 7 37" xfId="57175"/>
    <cellStyle name="unique 2 7 4" xfId="9294"/>
    <cellStyle name="unique 2 7 5" xfId="10787"/>
    <cellStyle name="unique 2 7 6" xfId="12236"/>
    <cellStyle name="unique 2 7 7" xfId="13771"/>
    <cellStyle name="unique 2 7 8" xfId="15225"/>
    <cellStyle name="unique 2 7 9" xfId="16682"/>
    <cellStyle name="unique 2 8" xfId="2907"/>
    <cellStyle name="unique 2 8 10" xfId="18243"/>
    <cellStyle name="unique 2 8 11" xfId="19775"/>
    <cellStyle name="unique 2 8 12" xfId="21220"/>
    <cellStyle name="unique 2 8 13" xfId="22736"/>
    <cellStyle name="unique 2 8 14" xfId="24216"/>
    <cellStyle name="unique 2 8 15" xfId="25663"/>
    <cellStyle name="unique 2 8 16" xfId="27170"/>
    <cellStyle name="unique 2 8 17" xfId="28676"/>
    <cellStyle name="unique 2 8 18" xfId="30110"/>
    <cellStyle name="unique 2 8 19" xfId="31618"/>
    <cellStyle name="unique 2 8 2" xfId="4419"/>
    <cellStyle name="unique 2 8 20" xfId="33073"/>
    <cellStyle name="unique 2 8 21" xfId="34512"/>
    <cellStyle name="unique 2 8 22" xfId="35946"/>
    <cellStyle name="unique 2 8 23" xfId="37379"/>
    <cellStyle name="unique 2 8 24" xfId="38796"/>
    <cellStyle name="unique 2 8 25" xfId="40297"/>
    <cellStyle name="unique 2 8 26" xfId="41728"/>
    <cellStyle name="unique 2 8 27" xfId="43152"/>
    <cellStyle name="unique 2 8 28" xfId="44570"/>
    <cellStyle name="unique 2 8 29" xfId="45978"/>
    <cellStyle name="unique 2 8 3" xfId="7874"/>
    <cellStyle name="unique 2 8 30" xfId="47384"/>
    <cellStyle name="unique 2 8 31" xfId="48825"/>
    <cellStyle name="unique 2 8 32" xfId="50257"/>
    <cellStyle name="unique 2 8 33" xfId="51645"/>
    <cellStyle name="unique 2 8 34" xfId="53031"/>
    <cellStyle name="unique 2 8 35" xfId="54440"/>
    <cellStyle name="unique 2 8 36" xfId="55815"/>
    <cellStyle name="unique 2 8 37" xfId="57214"/>
    <cellStyle name="unique 2 8 4" xfId="9333"/>
    <cellStyle name="unique 2 8 5" xfId="10827"/>
    <cellStyle name="unique 2 8 6" xfId="12276"/>
    <cellStyle name="unique 2 8 7" xfId="13810"/>
    <cellStyle name="unique 2 8 8" xfId="15265"/>
    <cellStyle name="unique 2 8 9" xfId="16722"/>
    <cellStyle name="unique 2 9" xfId="3943"/>
    <cellStyle name="unique 2 9 10" xfId="19271"/>
    <cellStyle name="unique 2 9 11" xfId="20801"/>
    <cellStyle name="unique 2 9 12" xfId="22237"/>
    <cellStyle name="unique 2 9 13" xfId="23763"/>
    <cellStyle name="unique 2 9 14" xfId="25240"/>
    <cellStyle name="unique 2 9 15" xfId="26682"/>
    <cellStyle name="unique 2 9 16" xfId="28192"/>
    <cellStyle name="unique 2 9 17" xfId="29697"/>
    <cellStyle name="unique 2 9 18" xfId="31134"/>
    <cellStyle name="unique 2 9 19" xfId="32640"/>
    <cellStyle name="unique 2 9 2" xfId="5417"/>
    <cellStyle name="unique 2 9 20" xfId="34092"/>
    <cellStyle name="unique 2 9 21" xfId="35533"/>
    <cellStyle name="unique 2 9 22" xfId="36962"/>
    <cellStyle name="unique 2 9 23" xfId="38393"/>
    <cellStyle name="unique 2 9 24" xfId="39818"/>
    <cellStyle name="unique 2 9 25" xfId="41301"/>
    <cellStyle name="unique 2 9 26" xfId="42742"/>
    <cellStyle name="unique 2 9 27" xfId="44165"/>
    <cellStyle name="unique 2 9 28" xfId="45577"/>
    <cellStyle name="unique 2 9 29" xfId="46982"/>
    <cellStyle name="unique 2 9 3" xfId="8906"/>
    <cellStyle name="unique 2 9 30" xfId="48390"/>
    <cellStyle name="unique 2 9 31" xfId="49824"/>
    <cellStyle name="unique 2 9 32" xfId="51258"/>
    <cellStyle name="unique 2 9 33" xfId="52645"/>
    <cellStyle name="unique 2 9 34" xfId="54029"/>
    <cellStyle name="unique 2 9 35" xfId="55437"/>
    <cellStyle name="unique 2 9 36" xfId="56811"/>
    <cellStyle name="unique 2 9 37" xfId="58206"/>
    <cellStyle name="unique 2 9 4" xfId="10359"/>
    <cellStyle name="unique 2 9 5" xfId="11852"/>
    <cellStyle name="unique 2 9 6" xfId="13300"/>
    <cellStyle name="unique 2 9 7" xfId="14834"/>
    <cellStyle name="unique 2 9 8" xfId="16292"/>
    <cellStyle name="unique 2 9 9" xfId="17746"/>
    <cellStyle name="un-Pattern" xfId="39"/>
    <cellStyle name="un-wrap" xfId="40"/>
    <cellStyle name="Usual" xfId="1324"/>
    <cellStyle name="Usual 2" xfId="1392"/>
    <cellStyle name="Usual 2 10" xfId="2648"/>
    <cellStyle name="Usual 2 11" xfId="2513"/>
    <cellStyle name="Usual 2 12" xfId="5925"/>
    <cellStyle name="Usual 2 13" xfId="6268"/>
    <cellStyle name="Usual 2 14" xfId="6770"/>
    <cellStyle name="Usual 2 15" xfId="7462"/>
    <cellStyle name="Usual 2 16" xfId="6281"/>
    <cellStyle name="Usual 2 17" xfId="5865"/>
    <cellStyle name="Usual 2 18" xfId="6256"/>
    <cellStyle name="Usual 2 19" xfId="24099"/>
    <cellStyle name="Usual 2 2" xfId="3300"/>
    <cellStyle name="Usual 2 2 10" xfId="18631"/>
    <cellStyle name="Usual 2 2 11" xfId="20161"/>
    <cellStyle name="Usual 2 2 12" xfId="21602"/>
    <cellStyle name="Usual 2 2 13" xfId="23126"/>
    <cellStyle name="Usual 2 2 14" xfId="24602"/>
    <cellStyle name="Usual 2 2 15" xfId="26047"/>
    <cellStyle name="Usual 2 2 16" xfId="27553"/>
    <cellStyle name="Usual 2 2 17" xfId="29063"/>
    <cellStyle name="Usual 2 2 18" xfId="30494"/>
    <cellStyle name="Usual 2 2 19" xfId="32002"/>
    <cellStyle name="Usual 2 2 2" xfId="4788"/>
    <cellStyle name="Usual 2 2 20" xfId="33454"/>
    <cellStyle name="Usual 2 2 21" xfId="34895"/>
    <cellStyle name="Usual 2 2 22" xfId="36326"/>
    <cellStyle name="Usual 2 2 23" xfId="37759"/>
    <cellStyle name="Usual 2 2 24" xfId="39180"/>
    <cellStyle name="Usual 2 2 25" xfId="40673"/>
    <cellStyle name="Usual 2 2 26" xfId="42108"/>
    <cellStyle name="Usual 2 2 27" xfId="43531"/>
    <cellStyle name="Usual 2 2 28" xfId="44944"/>
    <cellStyle name="Usual 2 2 29" xfId="46355"/>
    <cellStyle name="Usual 2 2 3" xfId="8264"/>
    <cellStyle name="Usual 2 2 30" xfId="47757"/>
    <cellStyle name="Usual 2 2 31" xfId="49199"/>
    <cellStyle name="Usual 2 2 32" xfId="50630"/>
    <cellStyle name="Usual 2 2 33" xfId="52020"/>
    <cellStyle name="Usual 2 2 34" xfId="53401"/>
    <cellStyle name="Usual 2 2 35" xfId="54812"/>
    <cellStyle name="Usual 2 2 36" xfId="56184"/>
    <cellStyle name="Usual 2 2 37" xfId="57583"/>
    <cellStyle name="Usual 2 2 38" xfId="59256"/>
    <cellStyle name="Usual 2 2 4" xfId="9721"/>
    <cellStyle name="Usual 2 2 5" xfId="11212"/>
    <cellStyle name="Usual 2 2 6" xfId="12661"/>
    <cellStyle name="Usual 2 2 7" xfId="14195"/>
    <cellStyle name="Usual 2 2 8" xfId="15654"/>
    <cellStyle name="Usual 2 2 9" xfId="17108"/>
    <cellStyle name="Usual 2 20" xfId="15141"/>
    <cellStyle name="Usual 2 21" xfId="27057"/>
    <cellStyle name="Usual 2 22" xfId="16648"/>
    <cellStyle name="Usual 2 23" xfId="7454"/>
    <cellStyle name="Usual 2 24" xfId="40110"/>
    <cellStyle name="Usual 2 25" xfId="40172"/>
    <cellStyle name="Usual 2 26" xfId="33534"/>
    <cellStyle name="Usual 2 27" xfId="53102"/>
    <cellStyle name="Usual 2 28" xfId="58622"/>
    <cellStyle name="Usual 2 3" xfId="3406"/>
    <cellStyle name="Usual 2 3 10" xfId="18736"/>
    <cellStyle name="Usual 2 3 11" xfId="20266"/>
    <cellStyle name="Usual 2 3 12" xfId="21704"/>
    <cellStyle name="Usual 2 3 13" xfId="23231"/>
    <cellStyle name="Usual 2 3 14" xfId="24706"/>
    <cellStyle name="Usual 2 3 15" xfId="26150"/>
    <cellStyle name="Usual 2 3 16" xfId="27658"/>
    <cellStyle name="Usual 2 3 17" xfId="29165"/>
    <cellStyle name="Usual 2 3 18" xfId="30598"/>
    <cellStyle name="Usual 2 3 19" xfId="32107"/>
    <cellStyle name="Usual 2 3 2" xfId="4890"/>
    <cellStyle name="Usual 2 3 20" xfId="33559"/>
    <cellStyle name="Usual 2 3 21" xfId="35000"/>
    <cellStyle name="Usual 2 3 22" xfId="36430"/>
    <cellStyle name="Usual 2 3 23" xfId="37860"/>
    <cellStyle name="Usual 2 3 24" xfId="39284"/>
    <cellStyle name="Usual 2 3 25" xfId="40775"/>
    <cellStyle name="Usual 2 3 26" xfId="42212"/>
    <cellStyle name="Usual 2 3 27" xfId="43634"/>
    <cellStyle name="Usual 2 3 28" xfId="45047"/>
    <cellStyle name="Usual 2 3 29" xfId="46455"/>
    <cellStyle name="Usual 2 3 3" xfId="8370"/>
    <cellStyle name="Usual 2 3 30" xfId="47861"/>
    <cellStyle name="Usual 2 3 31" xfId="49299"/>
    <cellStyle name="Usual 2 3 32" xfId="50731"/>
    <cellStyle name="Usual 2 3 33" xfId="52121"/>
    <cellStyle name="Usual 2 3 34" xfId="53502"/>
    <cellStyle name="Usual 2 3 35" xfId="54913"/>
    <cellStyle name="Usual 2 3 36" xfId="56285"/>
    <cellStyle name="Usual 2 3 37" xfId="57683"/>
    <cellStyle name="Usual 2 3 4" xfId="9827"/>
    <cellStyle name="Usual 2 3 5" xfId="11316"/>
    <cellStyle name="Usual 2 3 6" xfId="12767"/>
    <cellStyle name="Usual 2 3 7" xfId="14300"/>
    <cellStyle name="Usual 2 3 8" xfId="15758"/>
    <cellStyle name="Usual 2 3 9" xfId="17213"/>
    <cellStyle name="Usual 2 4" xfId="3103"/>
    <cellStyle name="Usual 2 4 10" xfId="18435"/>
    <cellStyle name="Usual 2 4 11" xfId="19965"/>
    <cellStyle name="Usual 2 4 12" xfId="21408"/>
    <cellStyle name="Usual 2 4 13" xfId="22931"/>
    <cellStyle name="Usual 2 4 14" xfId="24408"/>
    <cellStyle name="Usual 2 4 15" xfId="25853"/>
    <cellStyle name="Usual 2 4 16" xfId="27358"/>
    <cellStyle name="Usual 2 4 17" xfId="28868"/>
    <cellStyle name="Usual 2 4 18" xfId="30299"/>
    <cellStyle name="Usual 2 4 19" xfId="31809"/>
    <cellStyle name="Usual 2 4 2" xfId="4599"/>
    <cellStyle name="Usual 2 4 20" xfId="33261"/>
    <cellStyle name="Usual 2 4 21" xfId="34701"/>
    <cellStyle name="Usual 2 4 22" xfId="36133"/>
    <cellStyle name="Usual 2 4 23" xfId="37567"/>
    <cellStyle name="Usual 2 4 24" xfId="38985"/>
    <cellStyle name="Usual 2 4 25" xfId="40480"/>
    <cellStyle name="Usual 2 4 26" xfId="41915"/>
    <cellStyle name="Usual 2 4 27" xfId="43338"/>
    <cellStyle name="Usual 2 4 28" xfId="44754"/>
    <cellStyle name="Usual 2 4 29" xfId="46162"/>
    <cellStyle name="Usual 2 4 3" xfId="8068"/>
    <cellStyle name="Usual 2 4 30" xfId="47567"/>
    <cellStyle name="Usual 2 4 31" xfId="49008"/>
    <cellStyle name="Usual 2 4 32" xfId="50440"/>
    <cellStyle name="Usual 2 4 33" xfId="51829"/>
    <cellStyle name="Usual 2 4 34" xfId="53212"/>
    <cellStyle name="Usual 2 4 35" xfId="54622"/>
    <cellStyle name="Usual 2 4 36" xfId="55995"/>
    <cellStyle name="Usual 2 4 37" xfId="57394"/>
    <cellStyle name="Usual 2 4 4" xfId="9524"/>
    <cellStyle name="Usual 2 4 5" xfId="11018"/>
    <cellStyle name="Usual 2 4 6" xfId="12467"/>
    <cellStyle name="Usual 2 4 7" xfId="14001"/>
    <cellStyle name="Usual 2 4 8" xfId="15459"/>
    <cellStyle name="Usual 2 4 9" xfId="16912"/>
    <cellStyle name="Usual 2 5" xfId="2865"/>
    <cellStyle name="Usual 2 5 10" xfId="18201"/>
    <cellStyle name="Usual 2 5 11" xfId="19733"/>
    <cellStyle name="Usual 2 5 12" xfId="21178"/>
    <cellStyle name="Usual 2 5 13" xfId="22694"/>
    <cellStyle name="Usual 2 5 14" xfId="24174"/>
    <cellStyle name="Usual 2 5 15" xfId="25621"/>
    <cellStyle name="Usual 2 5 16" xfId="27128"/>
    <cellStyle name="Usual 2 5 17" xfId="28635"/>
    <cellStyle name="Usual 2 5 18" xfId="30068"/>
    <cellStyle name="Usual 2 5 19" xfId="31577"/>
    <cellStyle name="Usual 2 5 2" xfId="4378"/>
    <cellStyle name="Usual 2 5 20" xfId="33032"/>
    <cellStyle name="Usual 2 5 21" xfId="34471"/>
    <cellStyle name="Usual 2 5 22" xfId="35905"/>
    <cellStyle name="Usual 2 5 23" xfId="37337"/>
    <cellStyle name="Usual 2 5 24" xfId="38754"/>
    <cellStyle name="Usual 2 5 25" xfId="40256"/>
    <cellStyle name="Usual 2 5 26" xfId="41686"/>
    <cellStyle name="Usual 2 5 27" xfId="43111"/>
    <cellStyle name="Usual 2 5 28" xfId="44528"/>
    <cellStyle name="Usual 2 5 29" xfId="45937"/>
    <cellStyle name="Usual 2 5 3" xfId="7832"/>
    <cellStyle name="Usual 2 5 30" xfId="47343"/>
    <cellStyle name="Usual 2 5 31" xfId="48784"/>
    <cellStyle name="Usual 2 5 32" xfId="50216"/>
    <cellStyle name="Usual 2 5 33" xfId="51604"/>
    <cellStyle name="Usual 2 5 34" xfId="52990"/>
    <cellStyle name="Usual 2 5 35" xfId="54399"/>
    <cellStyle name="Usual 2 5 36" xfId="55774"/>
    <cellStyle name="Usual 2 5 37" xfId="57173"/>
    <cellStyle name="Usual 2 5 4" xfId="9292"/>
    <cellStyle name="Usual 2 5 5" xfId="10785"/>
    <cellStyle name="Usual 2 5 6" xfId="12234"/>
    <cellStyle name="Usual 2 5 7" xfId="13769"/>
    <cellStyle name="Usual 2 5 8" xfId="15223"/>
    <cellStyle name="Usual 2 5 9" xfId="16680"/>
    <cellStyle name="Usual 2 6" xfId="2841"/>
    <cellStyle name="Usual 2 6 10" xfId="18177"/>
    <cellStyle name="Usual 2 6 11" xfId="19712"/>
    <cellStyle name="Usual 2 6 12" xfId="21156"/>
    <cellStyle name="Usual 2 6 13" xfId="22671"/>
    <cellStyle name="Usual 2 6 14" xfId="24150"/>
    <cellStyle name="Usual 2 6 15" xfId="25598"/>
    <cellStyle name="Usual 2 6 16" xfId="27106"/>
    <cellStyle name="Usual 2 6 17" xfId="28614"/>
    <cellStyle name="Usual 2 6 18" xfId="30046"/>
    <cellStyle name="Usual 2 6 19" xfId="31553"/>
    <cellStyle name="Usual 2 6 2" xfId="4357"/>
    <cellStyle name="Usual 2 6 20" xfId="33008"/>
    <cellStyle name="Usual 2 6 21" xfId="34448"/>
    <cellStyle name="Usual 2 6 22" xfId="35883"/>
    <cellStyle name="Usual 2 6 23" xfId="37313"/>
    <cellStyle name="Usual 2 6 24" xfId="38731"/>
    <cellStyle name="Usual 2 6 25" xfId="40233"/>
    <cellStyle name="Usual 2 6 26" xfId="41663"/>
    <cellStyle name="Usual 2 6 27" xfId="43088"/>
    <cellStyle name="Usual 2 6 28" xfId="44506"/>
    <cellStyle name="Usual 2 6 29" xfId="45916"/>
    <cellStyle name="Usual 2 6 3" xfId="7809"/>
    <cellStyle name="Usual 2 6 30" xfId="47322"/>
    <cellStyle name="Usual 2 6 31" xfId="48763"/>
    <cellStyle name="Usual 2 6 32" xfId="50194"/>
    <cellStyle name="Usual 2 6 33" xfId="51583"/>
    <cellStyle name="Usual 2 6 34" xfId="52969"/>
    <cellStyle name="Usual 2 6 35" xfId="54378"/>
    <cellStyle name="Usual 2 6 36" xfId="55753"/>
    <cellStyle name="Usual 2 6 37" xfId="57152"/>
    <cellStyle name="Usual 2 6 4" xfId="9269"/>
    <cellStyle name="Usual 2 6 5" xfId="10762"/>
    <cellStyle name="Usual 2 6 6" xfId="12211"/>
    <cellStyle name="Usual 2 6 7" xfId="13746"/>
    <cellStyle name="Usual 2 6 8" xfId="15200"/>
    <cellStyle name="Usual 2 6 9" xfId="16657"/>
    <cellStyle name="Usual 2 7" xfId="2848"/>
    <cellStyle name="Usual 2 7 10" xfId="18184"/>
    <cellStyle name="Usual 2 7 11" xfId="19718"/>
    <cellStyle name="Usual 2 7 12" xfId="21162"/>
    <cellStyle name="Usual 2 7 13" xfId="22678"/>
    <cellStyle name="Usual 2 7 14" xfId="24157"/>
    <cellStyle name="Usual 2 7 15" xfId="25605"/>
    <cellStyle name="Usual 2 7 16" xfId="27112"/>
    <cellStyle name="Usual 2 7 17" xfId="28620"/>
    <cellStyle name="Usual 2 7 18" xfId="30052"/>
    <cellStyle name="Usual 2 7 19" xfId="31560"/>
    <cellStyle name="Usual 2 7 2" xfId="4363"/>
    <cellStyle name="Usual 2 7 20" xfId="33015"/>
    <cellStyle name="Usual 2 7 21" xfId="34454"/>
    <cellStyle name="Usual 2 7 22" xfId="35889"/>
    <cellStyle name="Usual 2 7 23" xfId="37320"/>
    <cellStyle name="Usual 2 7 24" xfId="38737"/>
    <cellStyle name="Usual 2 7 25" xfId="40239"/>
    <cellStyle name="Usual 2 7 26" xfId="41670"/>
    <cellStyle name="Usual 2 7 27" xfId="43095"/>
    <cellStyle name="Usual 2 7 28" xfId="44512"/>
    <cellStyle name="Usual 2 7 29" xfId="45922"/>
    <cellStyle name="Usual 2 7 3" xfId="7816"/>
    <cellStyle name="Usual 2 7 30" xfId="47328"/>
    <cellStyle name="Usual 2 7 31" xfId="48769"/>
    <cellStyle name="Usual 2 7 32" xfId="50201"/>
    <cellStyle name="Usual 2 7 33" xfId="51589"/>
    <cellStyle name="Usual 2 7 34" xfId="52975"/>
    <cellStyle name="Usual 2 7 35" xfId="54384"/>
    <cellStyle name="Usual 2 7 36" xfId="55759"/>
    <cellStyle name="Usual 2 7 37" xfId="57158"/>
    <cellStyle name="Usual 2 7 4" xfId="9275"/>
    <cellStyle name="Usual 2 7 5" xfId="10769"/>
    <cellStyle name="Usual 2 7 6" xfId="12218"/>
    <cellStyle name="Usual 2 7 7" xfId="13753"/>
    <cellStyle name="Usual 2 7 8" xfId="15207"/>
    <cellStyle name="Usual 2 7 9" xfId="16664"/>
    <cellStyle name="Usual 2 8" xfId="3015"/>
    <cellStyle name="Usual 2 8 10" xfId="18347"/>
    <cellStyle name="Usual 2 8 11" xfId="19879"/>
    <cellStyle name="Usual 2 8 12" xfId="21325"/>
    <cellStyle name="Usual 2 8 13" xfId="22843"/>
    <cellStyle name="Usual 2 8 14" xfId="24322"/>
    <cellStyle name="Usual 2 8 15" xfId="25767"/>
    <cellStyle name="Usual 2 8 16" xfId="27272"/>
    <cellStyle name="Usual 2 8 17" xfId="28780"/>
    <cellStyle name="Usual 2 8 18" xfId="30213"/>
    <cellStyle name="Usual 2 8 19" xfId="31724"/>
    <cellStyle name="Usual 2 8 2" xfId="4517"/>
    <cellStyle name="Usual 2 8 20" xfId="33178"/>
    <cellStyle name="Usual 2 8 21" xfId="34615"/>
    <cellStyle name="Usual 2 8 22" xfId="36050"/>
    <cellStyle name="Usual 2 8 23" xfId="37483"/>
    <cellStyle name="Usual 2 8 24" xfId="38900"/>
    <cellStyle name="Usual 2 8 25" xfId="40397"/>
    <cellStyle name="Usual 2 8 26" xfId="41829"/>
    <cellStyle name="Usual 2 8 27" xfId="43254"/>
    <cellStyle name="Usual 2 8 28" xfId="44670"/>
    <cellStyle name="Usual 2 8 29" xfId="46079"/>
    <cellStyle name="Usual 2 8 3" xfId="7981"/>
    <cellStyle name="Usual 2 8 30" xfId="47483"/>
    <cellStyle name="Usual 2 8 31" xfId="48926"/>
    <cellStyle name="Usual 2 8 32" xfId="50357"/>
    <cellStyle name="Usual 2 8 33" xfId="51746"/>
    <cellStyle name="Usual 2 8 34" xfId="53130"/>
    <cellStyle name="Usual 2 8 35" xfId="54540"/>
    <cellStyle name="Usual 2 8 36" xfId="55913"/>
    <cellStyle name="Usual 2 8 37" xfId="57312"/>
    <cellStyle name="Usual 2 8 4" xfId="9437"/>
    <cellStyle name="Usual 2 8 5" xfId="10931"/>
    <cellStyle name="Usual 2 8 6" xfId="12383"/>
    <cellStyle name="Usual 2 8 7" xfId="13915"/>
    <cellStyle name="Usual 2 8 8" xfId="15372"/>
    <cellStyle name="Usual 2 8 9" xfId="16827"/>
    <cellStyle name="Usual 2 9" xfId="2995"/>
    <cellStyle name="Usual 2 9 10" xfId="18327"/>
    <cellStyle name="Usual 2 9 11" xfId="19859"/>
    <cellStyle name="Usual 2 9 12" xfId="21305"/>
    <cellStyle name="Usual 2 9 13" xfId="22823"/>
    <cellStyle name="Usual 2 9 14" xfId="24302"/>
    <cellStyle name="Usual 2 9 15" xfId="25747"/>
    <cellStyle name="Usual 2 9 16" xfId="27252"/>
    <cellStyle name="Usual 2 9 17" xfId="28760"/>
    <cellStyle name="Usual 2 9 18" xfId="30193"/>
    <cellStyle name="Usual 2 9 19" xfId="31704"/>
    <cellStyle name="Usual 2 9 2" xfId="4497"/>
    <cellStyle name="Usual 2 9 20" xfId="33158"/>
    <cellStyle name="Usual 2 9 21" xfId="34595"/>
    <cellStyle name="Usual 2 9 22" xfId="36030"/>
    <cellStyle name="Usual 2 9 23" xfId="37463"/>
    <cellStyle name="Usual 2 9 24" xfId="38880"/>
    <cellStyle name="Usual 2 9 25" xfId="40377"/>
    <cellStyle name="Usual 2 9 26" xfId="41809"/>
    <cellStyle name="Usual 2 9 27" xfId="43234"/>
    <cellStyle name="Usual 2 9 28" xfId="44650"/>
    <cellStyle name="Usual 2 9 29" xfId="46059"/>
    <cellStyle name="Usual 2 9 3" xfId="7961"/>
    <cellStyle name="Usual 2 9 30" xfId="47463"/>
    <cellStyle name="Usual 2 9 31" xfId="48906"/>
    <cellStyle name="Usual 2 9 32" xfId="50337"/>
    <cellStyle name="Usual 2 9 33" xfId="51726"/>
    <cellStyle name="Usual 2 9 34" xfId="53110"/>
    <cellStyle name="Usual 2 9 35" xfId="54520"/>
    <cellStyle name="Usual 2 9 36" xfId="55893"/>
    <cellStyle name="Usual 2 9 37" xfId="57292"/>
    <cellStyle name="Usual 2 9 4" xfId="9417"/>
    <cellStyle name="Usual 2 9 5" xfId="10911"/>
    <cellStyle name="Usual 2 9 6" xfId="12363"/>
    <cellStyle name="Usual 2 9 7" xfId="13895"/>
    <cellStyle name="Usual 2 9 8" xfId="15352"/>
    <cellStyle name="Usual 2 9 9" xfId="16807"/>
    <cellStyle name="Valuta (0)_pldt" xfId="1325"/>
    <cellStyle name="Valuta_pldt" xfId="1326"/>
    <cellStyle name="Warning" xfId="1327"/>
    <cellStyle name="Warning Text" xfId="58513" builtinId="11" hidden="1"/>
    <cellStyle name="Warning Text" xfId="58775" builtinId="11" hidden="1"/>
    <cellStyle name="Warning Text" xfId="58811" builtinId="11" hidden="1"/>
    <cellStyle name="Warning Text" xfId="59268" builtinId="11" hidden="1"/>
    <cellStyle name="Warning Text" xfId="59305" builtinId="11" hidden="1"/>
    <cellStyle name="Warning Text" xfId="59340" builtinId="11" hidden="1"/>
    <cellStyle name="Warning Text" xfId="59375" builtinId="11" hidden="1"/>
    <cellStyle name="Warning Text" xfId="59410" builtinId="11" hidden="1"/>
    <cellStyle name="Warning Text" xfId="59448" builtinId="11" hidden="1"/>
    <cellStyle name="Warning Text" xfId="59484" builtinId="11" hidden="1"/>
    <cellStyle name="Warning Text" xfId="59565" builtinId="11" hidden="1"/>
    <cellStyle name="Warning Text" xfId="59549" builtinId="11" hidden="1"/>
    <cellStyle name="Warning Text" xfId="59658" builtinId="11" hidden="1"/>
    <cellStyle name="Warning Text" xfId="59647" builtinId="11" hidden="1"/>
    <cellStyle name="Warning Text" xfId="59675" builtinId="11" hidden="1"/>
    <cellStyle name="Warning Text" xfId="59715" builtinId="11" hidden="1"/>
    <cellStyle name="Warning Text" xfId="59943" builtinId="11" hidden="1"/>
    <cellStyle name="Warning Text" xfId="59978" builtinId="11" hidden="1"/>
    <cellStyle name="Warning Text" xfId="60013" builtinId="11" hidden="1"/>
    <cellStyle name="Warning Text" xfId="60058" builtinId="11" hidden="1"/>
    <cellStyle name="Warning Text" xfId="60180" builtinId="11" hidden="1"/>
    <cellStyle name="Warning Text" xfId="60215" builtinId="11" hidden="1"/>
    <cellStyle name="Warning Text" xfId="59210" builtinId="11" hidden="1"/>
    <cellStyle name="Warning Text" xfId="59870" builtinId="11" hidden="1"/>
    <cellStyle name="Warning Text" xfId="59849" builtinId="11" hidden="1"/>
    <cellStyle name="Warning Text" xfId="59564" builtinId="11" hidden="1"/>
    <cellStyle name="Warning Text" xfId="59838" builtinId="11" hidden="1"/>
    <cellStyle name="Warning Text" xfId="59218" builtinId="11" hidden="1"/>
    <cellStyle name="Warning Text" xfId="58979" builtinId="11" hidden="1"/>
    <cellStyle name="Warning Text" xfId="58899" builtinId="11" hidden="1"/>
    <cellStyle name="Warning Text" xfId="59907" builtinId="11" hidden="1"/>
    <cellStyle name="Warning Text" xfId="59659" builtinId="11" hidden="1"/>
    <cellStyle name="Warning Text" xfId="58988" builtinId="11" hidden="1"/>
    <cellStyle name="Warning Text" xfId="59039" builtinId="11" hidden="1"/>
    <cellStyle name="Warning Text" xfId="58960" builtinId="11" hidden="1"/>
    <cellStyle name="Warning Text" xfId="58962" builtinId="11" hidden="1"/>
    <cellStyle name="Warning Text" xfId="58866" builtinId="11" hidden="1"/>
    <cellStyle name="Warning Text" xfId="58955" builtinId="11" hidden="1"/>
    <cellStyle name="Warning Text" xfId="60268" builtinId="11" hidden="1"/>
    <cellStyle name="Warning Text" xfId="60303" builtinId="11" hidden="1"/>
    <cellStyle name="Warning Text" xfId="60338" builtinId="11" hidden="1"/>
    <cellStyle name="Warning Text" xfId="60377" builtinId="11" hidden="1"/>
    <cellStyle name="Warning Text" xfId="60451" builtinId="11" hidden="1"/>
    <cellStyle name="Warning Text" xfId="60486" builtinId="11" hidden="1"/>
    <cellStyle name="Warning Text" xfId="60521" builtinId="11" hidden="1"/>
    <cellStyle name="Warning Text" xfId="60558" builtinId="11" hidden="1"/>
    <cellStyle name="Warning Text" xfId="60593" builtinId="11" hidden="1"/>
    <cellStyle name="Warning Text" xfId="60636" builtinId="11" hidden="1"/>
    <cellStyle name="Warning Text" xfId="60671" builtinId="11" hidden="1"/>
    <cellStyle name="Warning Text" xfId="60706" builtinId="11" hidden="1"/>
    <cellStyle name="Warning Text" xfId="60741" builtinId="11" hidden="1"/>
    <cellStyle name="Warning Text" xfId="60776" builtinId="11" hidden="1"/>
    <cellStyle name="Warning Text" xfId="60812" builtinId="11" hidden="1"/>
    <cellStyle name="Warning Text" xfId="60848" builtinId="11" hidden="1"/>
    <cellStyle name="Warning Text" xfId="60920" builtinId="11" hidden="1"/>
    <cellStyle name="Warning Text" xfId="60906" builtinId="11" hidden="1"/>
    <cellStyle name="Warning Text" xfId="61008" builtinId="11" hidden="1"/>
    <cellStyle name="Warning Text" xfId="60997" builtinId="11" hidden="1"/>
    <cellStyle name="Warning Text" xfId="61024" builtinId="11" hidden="1"/>
    <cellStyle name="Warning Text" xfId="61063" builtinId="11" hidden="1"/>
    <cellStyle name="Warning Text" xfId="61126" builtinId="11" hidden="1"/>
    <cellStyle name="Warning Text" xfId="61161" builtinId="11" hidden="1"/>
    <cellStyle name="Warning Text" xfId="61196" builtinId="11" hidden="1"/>
    <cellStyle name="Warning Text" xfId="61233" builtinId="11" hidden="1"/>
    <cellStyle name="Warning Text" xfId="61301" builtinId="11" hidden="1"/>
    <cellStyle name="Warning Text" xfId="61336" builtinId="11" hidden="1"/>
    <cellStyle name="Warning Text 2" xfId="326"/>
    <cellStyle name="Warning Text 2 2" xfId="2126"/>
    <cellStyle name="Warning Text 2 3" xfId="721"/>
    <cellStyle name="Warning Text 3" xfId="720"/>
    <cellStyle name="Warning Text 3 2" xfId="2127"/>
    <cellStyle name="white/hidden" xfId="41"/>
    <cellStyle name="wrap" xfId="42"/>
    <cellStyle name="xMillions ($0.0m)" xfId="43"/>
    <cellStyle name="xMillions (0.0)" xfId="44"/>
    <cellStyle name="xThousands ($0.0k)" xfId="45"/>
    <cellStyle name="xThousands (0.0)" xfId="46"/>
    <cellStyle name="xTitle B&amp;W" xfId="2421"/>
    <cellStyle name="Year" xfId="171"/>
    <cellStyle name="Year 2" xfId="1328"/>
    <cellStyle name="Year 2 10" xfId="7460"/>
    <cellStyle name="Year 2 11" xfId="7338"/>
    <cellStyle name="Year 2 12" xfId="13713"/>
    <cellStyle name="Year 2 13" xfId="7175"/>
    <cellStyle name="Year 2 14" xfId="7686"/>
    <cellStyle name="Year 2 15" xfId="15177"/>
    <cellStyle name="Year 2 16" xfId="13624"/>
    <cellStyle name="Year 2 17" xfId="6834"/>
    <cellStyle name="Year 2 18" xfId="19642"/>
    <cellStyle name="Year 2 19" xfId="7702"/>
    <cellStyle name="Year 2 2" xfId="3017"/>
    <cellStyle name="Year 2 2 10" xfId="18349"/>
    <cellStyle name="Year 2 2 11" xfId="19881"/>
    <cellStyle name="Year 2 2 12" xfId="21327"/>
    <cellStyle name="Year 2 2 13" xfId="22845"/>
    <cellStyle name="Year 2 2 14" xfId="24324"/>
    <cellStyle name="Year 2 2 15" xfId="25769"/>
    <cellStyle name="Year 2 2 16" xfId="27274"/>
    <cellStyle name="Year 2 2 17" xfId="28782"/>
    <cellStyle name="Year 2 2 18" xfId="30215"/>
    <cellStyle name="Year 2 2 19" xfId="31726"/>
    <cellStyle name="Year 2 2 2" xfId="4519"/>
    <cellStyle name="Year 2 2 20" xfId="33180"/>
    <cellStyle name="Year 2 2 21" xfId="34617"/>
    <cellStyle name="Year 2 2 22" xfId="36052"/>
    <cellStyle name="Year 2 2 23" xfId="37485"/>
    <cellStyle name="Year 2 2 24" xfId="38902"/>
    <cellStyle name="Year 2 2 25" xfId="40399"/>
    <cellStyle name="Year 2 2 26" xfId="41831"/>
    <cellStyle name="Year 2 2 27" xfId="43256"/>
    <cellStyle name="Year 2 2 28" xfId="44672"/>
    <cellStyle name="Year 2 2 29" xfId="46081"/>
    <cellStyle name="Year 2 2 3" xfId="7983"/>
    <cellStyle name="Year 2 2 30" xfId="47485"/>
    <cellStyle name="Year 2 2 31" xfId="48928"/>
    <cellStyle name="Year 2 2 32" xfId="50359"/>
    <cellStyle name="Year 2 2 33" xfId="51748"/>
    <cellStyle name="Year 2 2 34" xfId="53132"/>
    <cellStyle name="Year 2 2 35" xfId="54542"/>
    <cellStyle name="Year 2 2 36" xfId="55915"/>
    <cellStyle name="Year 2 2 37" xfId="57314"/>
    <cellStyle name="Year 2 2 38" xfId="59789"/>
    <cellStyle name="Year 2 2 4" xfId="9439"/>
    <cellStyle name="Year 2 2 5" xfId="10933"/>
    <cellStyle name="Year 2 2 6" xfId="12385"/>
    <cellStyle name="Year 2 2 7" xfId="13917"/>
    <cellStyle name="Year 2 2 8" xfId="15374"/>
    <cellStyle name="Year 2 2 9" xfId="16829"/>
    <cellStyle name="Year 2 20" xfId="7730"/>
    <cellStyle name="Year 2 21" xfId="6176"/>
    <cellStyle name="Year 2 22" xfId="11758"/>
    <cellStyle name="Year 2 23" xfId="6851"/>
    <cellStyle name="Year 2 24" xfId="7703"/>
    <cellStyle name="Year 2 25" xfId="8016"/>
    <cellStyle name="Year 2 26" xfId="18054"/>
    <cellStyle name="Year 2 27" xfId="28551"/>
    <cellStyle name="Year 2 28" xfId="37282"/>
    <cellStyle name="Year 2 29" xfId="6624"/>
    <cellStyle name="Year 2 3" xfId="3252"/>
    <cellStyle name="Year 2 3 10" xfId="18583"/>
    <cellStyle name="Year 2 3 11" xfId="20114"/>
    <cellStyle name="Year 2 3 12" xfId="21556"/>
    <cellStyle name="Year 2 3 13" xfId="23078"/>
    <cellStyle name="Year 2 3 14" xfId="24556"/>
    <cellStyle name="Year 2 3 15" xfId="26000"/>
    <cellStyle name="Year 2 3 16" xfId="27506"/>
    <cellStyle name="Year 2 3 17" xfId="29016"/>
    <cellStyle name="Year 2 3 18" xfId="30447"/>
    <cellStyle name="Year 2 3 19" xfId="31955"/>
    <cellStyle name="Year 2 3 2" xfId="4743"/>
    <cellStyle name="Year 2 3 20" xfId="33408"/>
    <cellStyle name="Year 2 3 21" xfId="34848"/>
    <cellStyle name="Year 2 3 22" xfId="36278"/>
    <cellStyle name="Year 2 3 23" xfId="37712"/>
    <cellStyle name="Year 2 3 24" xfId="39132"/>
    <cellStyle name="Year 2 3 25" xfId="40626"/>
    <cellStyle name="Year 2 3 26" xfId="42061"/>
    <cellStyle name="Year 2 3 27" xfId="43484"/>
    <cellStyle name="Year 2 3 28" xfId="44898"/>
    <cellStyle name="Year 2 3 29" xfId="46310"/>
    <cellStyle name="Year 2 3 3" xfId="8216"/>
    <cellStyle name="Year 2 3 30" xfId="47712"/>
    <cellStyle name="Year 2 3 31" xfId="49154"/>
    <cellStyle name="Year 2 3 32" xfId="50585"/>
    <cellStyle name="Year 2 3 33" xfId="51975"/>
    <cellStyle name="Year 2 3 34" xfId="53356"/>
    <cellStyle name="Year 2 3 35" xfId="54767"/>
    <cellStyle name="Year 2 3 36" xfId="56139"/>
    <cellStyle name="Year 2 3 37" xfId="57538"/>
    <cellStyle name="Year 2 3 4" xfId="9673"/>
    <cellStyle name="Year 2 3 5" xfId="11166"/>
    <cellStyle name="Year 2 3 6" xfId="12614"/>
    <cellStyle name="Year 2 3 7" xfId="14147"/>
    <cellStyle name="Year 2 3 8" xfId="15607"/>
    <cellStyle name="Year 2 3 9" xfId="17060"/>
    <cellStyle name="Year 2 30" xfId="30073"/>
    <cellStyle name="Year 2 31" xfId="27072"/>
    <cellStyle name="Year 2 32" xfId="43062"/>
    <cellStyle name="Year 2 33" xfId="38699"/>
    <cellStyle name="Year 2 34" xfId="45892"/>
    <cellStyle name="Year 2 35" xfId="40490"/>
    <cellStyle name="Year 2 36" xfId="31546"/>
    <cellStyle name="Year 2 37" xfId="48731"/>
    <cellStyle name="Year 2 38" xfId="51561"/>
    <cellStyle name="Year 2 39" xfId="41607"/>
    <cellStyle name="Year 2 4" xfId="3136"/>
    <cellStyle name="Year 2 4 10" xfId="18468"/>
    <cellStyle name="Year 2 4 11" xfId="19998"/>
    <cellStyle name="Year 2 4 12" xfId="21441"/>
    <cellStyle name="Year 2 4 13" xfId="22963"/>
    <cellStyle name="Year 2 4 14" xfId="24441"/>
    <cellStyle name="Year 2 4 15" xfId="25886"/>
    <cellStyle name="Year 2 4 16" xfId="27390"/>
    <cellStyle name="Year 2 4 17" xfId="28901"/>
    <cellStyle name="Year 2 4 18" xfId="30332"/>
    <cellStyle name="Year 2 4 19" xfId="31841"/>
    <cellStyle name="Year 2 4 2" xfId="4631"/>
    <cellStyle name="Year 2 4 20" xfId="33294"/>
    <cellStyle name="Year 2 4 21" xfId="34733"/>
    <cellStyle name="Year 2 4 22" xfId="36165"/>
    <cellStyle name="Year 2 4 23" xfId="37599"/>
    <cellStyle name="Year 2 4 24" xfId="39018"/>
    <cellStyle name="Year 2 4 25" xfId="40513"/>
    <cellStyle name="Year 2 4 26" xfId="41948"/>
    <cellStyle name="Year 2 4 27" xfId="43370"/>
    <cellStyle name="Year 2 4 28" xfId="44786"/>
    <cellStyle name="Year 2 4 29" xfId="46195"/>
    <cellStyle name="Year 2 4 3" xfId="8101"/>
    <cellStyle name="Year 2 4 30" xfId="47599"/>
    <cellStyle name="Year 2 4 31" xfId="49041"/>
    <cellStyle name="Year 2 4 32" xfId="50472"/>
    <cellStyle name="Year 2 4 33" xfId="51861"/>
    <cellStyle name="Year 2 4 34" xfId="53244"/>
    <cellStyle name="Year 2 4 35" xfId="54654"/>
    <cellStyle name="Year 2 4 36" xfId="56027"/>
    <cellStyle name="Year 2 4 37" xfId="57426"/>
    <cellStyle name="Year 2 4 4" xfId="9557"/>
    <cellStyle name="Year 2 4 5" xfId="11051"/>
    <cellStyle name="Year 2 4 6" xfId="12500"/>
    <cellStyle name="Year 2 4 7" xfId="14033"/>
    <cellStyle name="Year 2 4 8" xfId="15492"/>
    <cellStyle name="Year 2 4 9" xfId="16944"/>
    <cellStyle name="Year 2 40" xfId="54358"/>
    <cellStyle name="Year 2 41" xfId="38726"/>
    <cellStyle name="Year 2 42" xfId="58590"/>
    <cellStyle name="Year 2 5" xfId="2618"/>
    <cellStyle name="Year 2 6" xfId="2518"/>
    <cellStyle name="Year 2 7" xfId="6846"/>
    <cellStyle name="Year 2 8" xfId="7170"/>
    <cellStyle name="Year 2 9" xfId="6640"/>
    <cellStyle name="Year 3" xfId="1393"/>
    <cellStyle name="Year 3 10" xfId="2649"/>
    <cellStyle name="Year 3 11" xfId="2510"/>
    <cellStyle name="Year 3 12" xfId="7090"/>
    <cellStyle name="Year 3 13" xfId="6267"/>
    <cellStyle name="Year 3 14" xfId="6685"/>
    <cellStyle name="Year 3 15" xfId="7775"/>
    <cellStyle name="Year 3 16" xfId="6727"/>
    <cellStyle name="Year 3 17" xfId="6160"/>
    <cellStyle name="Year 3 18" xfId="5841"/>
    <cellStyle name="Year 3 19" xfId="6415"/>
    <cellStyle name="Year 3 2" xfId="3301"/>
    <cellStyle name="Year 3 2 10" xfId="18632"/>
    <cellStyle name="Year 3 2 11" xfId="20162"/>
    <cellStyle name="Year 3 2 12" xfId="21603"/>
    <cellStyle name="Year 3 2 13" xfId="23127"/>
    <cellStyle name="Year 3 2 14" xfId="24603"/>
    <cellStyle name="Year 3 2 15" xfId="26048"/>
    <cellStyle name="Year 3 2 16" xfId="27554"/>
    <cellStyle name="Year 3 2 17" xfId="29064"/>
    <cellStyle name="Year 3 2 18" xfId="30495"/>
    <cellStyle name="Year 3 2 19" xfId="32003"/>
    <cellStyle name="Year 3 2 2" xfId="4789"/>
    <cellStyle name="Year 3 2 20" xfId="33455"/>
    <cellStyle name="Year 3 2 21" xfId="34896"/>
    <cellStyle name="Year 3 2 22" xfId="36327"/>
    <cellStyle name="Year 3 2 23" xfId="37760"/>
    <cellStyle name="Year 3 2 24" xfId="39181"/>
    <cellStyle name="Year 3 2 25" xfId="40674"/>
    <cellStyle name="Year 3 2 26" xfId="42109"/>
    <cellStyle name="Year 3 2 27" xfId="43532"/>
    <cellStyle name="Year 3 2 28" xfId="44945"/>
    <cellStyle name="Year 3 2 29" xfId="46356"/>
    <cellStyle name="Year 3 2 3" xfId="8265"/>
    <cellStyle name="Year 3 2 30" xfId="47758"/>
    <cellStyle name="Year 3 2 31" xfId="49200"/>
    <cellStyle name="Year 3 2 32" xfId="50631"/>
    <cellStyle name="Year 3 2 33" xfId="52021"/>
    <cellStyle name="Year 3 2 34" xfId="53402"/>
    <cellStyle name="Year 3 2 35" xfId="54813"/>
    <cellStyle name="Year 3 2 36" xfId="56185"/>
    <cellStyle name="Year 3 2 37" xfId="57584"/>
    <cellStyle name="Year 3 2 38" xfId="59257"/>
    <cellStyle name="Year 3 2 4" xfId="9722"/>
    <cellStyle name="Year 3 2 5" xfId="11213"/>
    <cellStyle name="Year 3 2 6" xfId="12662"/>
    <cellStyle name="Year 3 2 7" xfId="14196"/>
    <cellStyle name="Year 3 2 8" xfId="15655"/>
    <cellStyle name="Year 3 2 9" xfId="17109"/>
    <cellStyle name="Year 3 20" xfId="13602"/>
    <cellStyle name="Year 3 21" xfId="18165"/>
    <cellStyle name="Year 3 22" xfId="5965"/>
    <cellStyle name="Year 3 23" xfId="37284"/>
    <cellStyle name="Year 3 24" xfId="27040"/>
    <cellStyle name="Year 3 25" xfId="22618"/>
    <cellStyle name="Year 3 26" xfId="17118"/>
    <cellStyle name="Year 3 27" xfId="40142"/>
    <cellStyle name="Year 3 28" xfId="58623"/>
    <cellStyle name="Year 3 3" xfId="3404"/>
    <cellStyle name="Year 3 3 10" xfId="18734"/>
    <cellStyle name="Year 3 3 11" xfId="20264"/>
    <cellStyle name="Year 3 3 12" xfId="21702"/>
    <cellStyle name="Year 3 3 13" xfId="23229"/>
    <cellStyle name="Year 3 3 14" xfId="24704"/>
    <cellStyle name="Year 3 3 15" xfId="26148"/>
    <cellStyle name="Year 3 3 16" xfId="27656"/>
    <cellStyle name="Year 3 3 17" xfId="29163"/>
    <cellStyle name="Year 3 3 18" xfId="30596"/>
    <cellStyle name="Year 3 3 19" xfId="32105"/>
    <cellStyle name="Year 3 3 2" xfId="4888"/>
    <cellStyle name="Year 3 3 20" xfId="33557"/>
    <cellStyle name="Year 3 3 21" xfId="34998"/>
    <cellStyle name="Year 3 3 22" xfId="36428"/>
    <cellStyle name="Year 3 3 23" xfId="37858"/>
    <cellStyle name="Year 3 3 24" xfId="39282"/>
    <cellStyle name="Year 3 3 25" xfId="40773"/>
    <cellStyle name="Year 3 3 26" xfId="42210"/>
    <cellStyle name="Year 3 3 27" xfId="43632"/>
    <cellStyle name="Year 3 3 28" xfId="45045"/>
    <cellStyle name="Year 3 3 29" xfId="46453"/>
    <cellStyle name="Year 3 3 3" xfId="8368"/>
    <cellStyle name="Year 3 3 30" xfId="47859"/>
    <cellStyle name="Year 3 3 31" xfId="49297"/>
    <cellStyle name="Year 3 3 32" xfId="50729"/>
    <cellStyle name="Year 3 3 33" xfId="52119"/>
    <cellStyle name="Year 3 3 34" xfId="53500"/>
    <cellStyle name="Year 3 3 35" xfId="54911"/>
    <cellStyle name="Year 3 3 36" xfId="56283"/>
    <cellStyle name="Year 3 3 37" xfId="57681"/>
    <cellStyle name="Year 3 3 4" xfId="9825"/>
    <cellStyle name="Year 3 3 5" xfId="11314"/>
    <cellStyle name="Year 3 3 6" xfId="12765"/>
    <cellStyle name="Year 3 3 7" xfId="14298"/>
    <cellStyle name="Year 3 3 8" xfId="15756"/>
    <cellStyle name="Year 3 3 9" xfId="17211"/>
    <cellStyle name="Year 3 4" xfId="3106"/>
    <cellStyle name="Year 3 4 10" xfId="18438"/>
    <cellStyle name="Year 3 4 11" xfId="19968"/>
    <cellStyle name="Year 3 4 12" xfId="21411"/>
    <cellStyle name="Year 3 4 13" xfId="22934"/>
    <cellStyle name="Year 3 4 14" xfId="24411"/>
    <cellStyle name="Year 3 4 15" xfId="25856"/>
    <cellStyle name="Year 3 4 16" xfId="27361"/>
    <cellStyle name="Year 3 4 17" xfId="28871"/>
    <cellStyle name="Year 3 4 18" xfId="30302"/>
    <cellStyle name="Year 3 4 19" xfId="31812"/>
    <cellStyle name="Year 3 4 2" xfId="4602"/>
    <cellStyle name="Year 3 4 20" xfId="33264"/>
    <cellStyle name="Year 3 4 21" xfId="34704"/>
    <cellStyle name="Year 3 4 22" xfId="36136"/>
    <cellStyle name="Year 3 4 23" xfId="37570"/>
    <cellStyle name="Year 3 4 24" xfId="38988"/>
    <cellStyle name="Year 3 4 25" xfId="40483"/>
    <cellStyle name="Year 3 4 26" xfId="41918"/>
    <cellStyle name="Year 3 4 27" xfId="43341"/>
    <cellStyle name="Year 3 4 28" xfId="44757"/>
    <cellStyle name="Year 3 4 29" xfId="46165"/>
    <cellStyle name="Year 3 4 3" xfId="8071"/>
    <cellStyle name="Year 3 4 30" xfId="47570"/>
    <cellStyle name="Year 3 4 31" xfId="49011"/>
    <cellStyle name="Year 3 4 32" xfId="50443"/>
    <cellStyle name="Year 3 4 33" xfId="51832"/>
    <cellStyle name="Year 3 4 34" xfId="53215"/>
    <cellStyle name="Year 3 4 35" xfId="54625"/>
    <cellStyle name="Year 3 4 36" xfId="55998"/>
    <cellStyle name="Year 3 4 37" xfId="57397"/>
    <cellStyle name="Year 3 4 4" xfId="9527"/>
    <cellStyle name="Year 3 4 5" xfId="11021"/>
    <cellStyle name="Year 3 4 6" xfId="12470"/>
    <cellStyle name="Year 3 4 7" xfId="14004"/>
    <cellStyle name="Year 3 4 8" xfId="15462"/>
    <cellStyle name="Year 3 4 9" xfId="16915"/>
    <cellStyle name="Year 3 5" xfId="3135"/>
    <cellStyle name="Year 3 5 10" xfId="18467"/>
    <cellStyle name="Year 3 5 11" xfId="19997"/>
    <cellStyle name="Year 3 5 12" xfId="21440"/>
    <cellStyle name="Year 3 5 13" xfId="22962"/>
    <cellStyle name="Year 3 5 14" xfId="24440"/>
    <cellStyle name="Year 3 5 15" xfId="25885"/>
    <cellStyle name="Year 3 5 16" xfId="27389"/>
    <cellStyle name="Year 3 5 17" xfId="28900"/>
    <cellStyle name="Year 3 5 18" xfId="30331"/>
    <cellStyle name="Year 3 5 19" xfId="31840"/>
    <cellStyle name="Year 3 5 2" xfId="4630"/>
    <cellStyle name="Year 3 5 20" xfId="33293"/>
    <cellStyle name="Year 3 5 21" xfId="34732"/>
    <cellStyle name="Year 3 5 22" xfId="36164"/>
    <cellStyle name="Year 3 5 23" xfId="37598"/>
    <cellStyle name="Year 3 5 24" xfId="39017"/>
    <cellStyle name="Year 3 5 25" xfId="40512"/>
    <cellStyle name="Year 3 5 26" xfId="41947"/>
    <cellStyle name="Year 3 5 27" xfId="43369"/>
    <cellStyle name="Year 3 5 28" xfId="44785"/>
    <cellStyle name="Year 3 5 29" xfId="46194"/>
    <cellStyle name="Year 3 5 3" xfId="8100"/>
    <cellStyle name="Year 3 5 30" xfId="47598"/>
    <cellStyle name="Year 3 5 31" xfId="49040"/>
    <cellStyle name="Year 3 5 32" xfId="50471"/>
    <cellStyle name="Year 3 5 33" xfId="51860"/>
    <cellStyle name="Year 3 5 34" xfId="53243"/>
    <cellStyle name="Year 3 5 35" xfId="54653"/>
    <cellStyle name="Year 3 5 36" xfId="56026"/>
    <cellStyle name="Year 3 5 37" xfId="57425"/>
    <cellStyle name="Year 3 5 4" xfId="9556"/>
    <cellStyle name="Year 3 5 5" xfId="11050"/>
    <cellStyle name="Year 3 5 6" xfId="12499"/>
    <cellStyle name="Year 3 5 7" xfId="14032"/>
    <cellStyle name="Year 3 5 8" xfId="15491"/>
    <cellStyle name="Year 3 5 9" xfId="16943"/>
    <cellStyle name="Year 3 6" xfId="2855"/>
    <cellStyle name="Year 3 6 10" xfId="18191"/>
    <cellStyle name="Year 3 6 11" xfId="19725"/>
    <cellStyle name="Year 3 6 12" xfId="21169"/>
    <cellStyle name="Year 3 6 13" xfId="22685"/>
    <cellStyle name="Year 3 6 14" xfId="24164"/>
    <cellStyle name="Year 3 6 15" xfId="25612"/>
    <cellStyle name="Year 3 6 16" xfId="27119"/>
    <cellStyle name="Year 3 6 17" xfId="28627"/>
    <cellStyle name="Year 3 6 18" xfId="30059"/>
    <cellStyle name="Year 3 6 19" xfId="31567"/>
    <cellStyle name="Year 3 6 2" xfId="4370"/>
    <cellStyle name="Year 3 6 20" xfId="33022"/>
    <cellStyle name="Year 3 6 21" xfId="34461"/>
    <cellStyle name="Year 3 6 22" xfId="35896"/>
    <cellStyle name="Year 3 6 23" xfId="37327"/>
    <cellStyle name="Year 3 6 24" xfId="38744"/>
    <cellStyle name="Year 3 6 25" xfId="40246"/>
    <cellStyle name="Year 3 6 26" xfId="41677"/>
    <cellStyle name="Year 3 6 27" xfId="43102"/>
    <cellStyle name="Year 3 6 28" xfId="44519"/>
    <cellStyle name="Year 3 6 29" xfId="45929"/>
    <cellStyle name="Year 3 6 3" xfId="7823"/>
    <cellStyle name="Year 3 6 30" xfId="47335"/>
    <cellStyle name="Year 3 6 31" xfId="48776"/>
    <cellStyle name="Year 3 6 32" xfId="50208"/>
    <cellStyle name="Year 3 6 33" xfId="51596"/>
    <cellStyle name="Year 3 6 34" xfId="52982"/>
    <cellStyle name="Year 3 6 35" xfId="54391"/>
    <cellStyle name="Year 3 6 36" xfId="55766"/>
    <cellStyle name="Year 3 6 37" xfId="57165"/>
    <cellStyle name="Year 3 6 4" xfId="9282"/>
    <cellStyle name="Year 3 6 5" xfId="10776"/>
    <cellStyle name="Year 3 6 6" xfId="12225"/>
    <cellStyle name="Year 3 6 7" xfId="13760"/>
    <cellStyle name="Year 3 6 8" xfId="15214"/>
    <cellStyle name="Year 3 6 9" xfId="16671"/>
    <cellStyle name="Year 3 7" xfId="3762"/>
    <cellStyle name="Year 3 7 10" xfId="19092"/>
    <cellStyle name="Year 3 7 11" xfId="20621"/>
    <cellStyle name="Year 3 7 12" xfId="22058"/>
    <cellStyle name="Year 3 7 13" xfId="23584"/>
    <cellStyle name="Year 3 7 14" xfId="25060"/>
    <cellStyle name="Year 3 7 15" xfId="26503"/>
    <cellStyle name="Year 3 7 16" xfId="28012"/>
    <cellStyle name="Year 3 7 17" xfId="29517"/>
    <cellStyle name="Year 3 7 18" xfId="30953"/>
    <cellStyle name="Year 3 7 19" xfId="32459"/>
    <cellStyle name="Year 3 7 2" xfId="5240"/>
    <cellStyle name="Year 3 7 20" xfId="33911"/>
    <cellStyle name="Year 3 7 21" xfId="35354"/>
    <cellStyle name="Year 3 7 22" xfId="36784"/>
    <cellStyle name="Year 3 7 23" xfId="38214"/>
    <cellStyle name="Year 3 7 24" xfId="39637"/>
    <cellStyle name="Year 3 7 25" xfId="41124"/>
    <cellStyle name="Year 3 7 26" xfId="42563"/>
    <cellStyle name="Year 3 7 27" xfId="43987"/>
    <cellStyle name="Year 3 7 28" xfId="45399"/>
    <cellStyle name="Year 3 7 29" xfId="46804"/>
    <cellStyle name="Year 3 7 3" xfId="8726"/>
    <cellStyle name="Year 3 7 30" xfId="48211"/>
    <cellStyle name="Year 3 7 31" xfId="49647"/>
    <cellStyle name="Year 3 7 32" xfId="51080"/>
    <cellStyle name="Year 3 7 33" xfId="52469"/>
    <cellStyle name="Year 3 7 34" xfId="53852"/>
    <cellStyle name="Year 3 7 35" xfId="55261"/>
    <cellStyle name="Year 3 7 36" xfId="56634"/>
    <cellStyle name="Year 3 7 37" xfId="58030"/>
    <cellStyle name="Year 3 7 4" xfId="10181"/>
    <cellStyle name="Year 3 7 5" xfId="11671"/>
    <cellStyle name="Year 3 7 6" xfId="13121"/>
    <cellStyle name="Year 3 7 7" xfId="14654"/>
    <cellStyle name="Year 3 7 8" xfId="16112"/>
    <cellStyle name="Year 3 7 9" xfId="17567"/>
    <cellStyle name="Year 3 8" xfId="2825"/>
    <cellStyle name="Year 3 8 10" xfId="18161"/>
    <cellStyle name="Year 3 8 11" xfId="19696"/>
    <cellStyle name="Year 3 8 12" xfId="21142"/>
    <cellStyle name="Year 3 8 13" xfId="22657"/>
    <cellStyle name="Year 3 8 14" xfId="24138"/>
    <cellStyle name="Year 3 8 15" xfId="25584"/>
    <cellStyle name="Year 3 8 16" xfId="27091"/>
    <cellStyle name="Year 3 8 17" xfId="28601"/>
    <cellStyle name="Year 3 8 18" xfId="30030"/>
    <cellStyle name="Year 3 8 19" xfId="31538"/>
    <cellStyle name="Year 3 8 2" xfId="4346"/>
    <cellStyle name="Year 3 8 20" xfId="32993"/>
    <cellStyle name="Year 3 8 21" xfId="34435"/>
    <cellStyle name="Year 3 8 22" xfId="35868"/>
    <cellStyle name="Year 3 8 23" xfId="37299"/>
    <cellStyle name="Year 3 8 24" xfId="38715"/>
    <cellStyle name="Year 3 8 25" xfId="40221"/>
    <cellStyle name="Year 3 8 26" xfId="41648"/>
    <cellStyle name="Year 3 8 27" xfId="43075"/>
    <cellStyle name="Year 3 8 28" xfId="44494"/>
    <cellStyle name="Year 3 8 29" xfId="45903"/>
    <cellStyle name="Year 3 8 3" xfId="7794"/>
    <cellStyle name="Year 3 8 30" xfId="47307"/>
    <cellStyle name="Year 3 8 31" xfId="48750"/>
    <cellStyle name="Year 3 8 32" xfId="50181"/>
    <cellStyle name="Year 3 8 33" xfId="51572"/>
    <cellStyle name="Year 3 8 34" xfId="52957"/>
    <cellStyle name="Year 3 8 35" xfId="54367"/>
    <cellStyle name="Year 3 8 36" xfId="55742"/>
    <cellStyle name="Year 3 8 37" xfId="57141"/>
    <cellStyle name="Year 3 8 4" xfId="9255"/>
    <cellStyle name="Year 3 8 5" xfId="10747"/>
    <cellStyle name="Year 3 8 6" xfId="12196"/>
    <cellStyle name="Year 3 8 7" xfId="13730"/>
    <cellStyle name="Year 3 8 8" xfId="15184"/>
    <cellStyle name="Year 3 8 9" xfId="16642"/>
    <cellStyle name="Year 3 9" xfId="3843"/>
    <cellStyle name="Year 3 9 10" xfId="19173"/>
    <cellStyle name="Year 3 9 11" xfId="20702"/>
    <cellStyle name="Year 3 9 12" xfId="22138"/>
    <cellStyle name="Year 3 9 13" xfId="23664"/>
    <cellStyle name="Year 3 9 14" xfId="25141"/>
    <cellStyle name="Year 3 9 15" xfId="26583"/>
    <cellStyle name="Year 3 9 16" xfId="28093"/>
    <cellStyle name="Year 3 9 17" xfId="29598"/>
    <cellStyle name="Year 3 9 18" xfId="31034"/>
    <cellStyle name="Year 3 9 19" xfId="32540"/>
    <cellStyle name="Year 3 9 2" xfId="5320"/>
    <cellStyle name="Year 3 9 20" xfId="33992"/>
    <cellStyle name="Year 3 9 21" xfId="35434"/>
    <cellStyle name="Year 3 9 22" xfId="36864"/>
    <cellStyle name="Year 3 9 23" xfId="38294"/>
    <cellStyle name="Year 3 9 24" xfId="39718"/>
    <cellStyle name="Year 3 9 25" xfId="41204"/>
    <cellStyle name="Year 3 9 26" xfId="42643"/>
    <cellStyle name="Year 3 9 27" xfId="44067"/>
    <cellStyle name="Year 3 9 28" xfId="45480"/>
    <cellStyle name="Year 3 9 29" xfId="46883"/>
    <cellStyle name="Year 3 9 3" xfId="8806"/>
    <cellStyle name="Year 3 9 30" xfId="48292"/>
    <cellStyle name="Year 3 9 31" xfId="49727"/>
    <cellStyle name="Year 3 9 32" xfId="51160"/>
    <cellStyle name="Year 3 9 33" xfId="52548"/>
    <cellStyle name="Year 3 9 34" xfId="53932"/>
    <cellStyle name="Year 3 9 35" xfId="55340"/>
    <cellStyle name="Year 3 9 36" xfId="56714"/>
    <cellStyle name="Year 3 9 37" xfId="58109"/>
    <cellStyle name="Year 3 9 4" xfId="10262"/>
    <cellStyle name="Year 3 9 5" xfId="11752"/>
    <cellStyle name="Year 3 9 6" xfId="13202"/>
    <cellStyle name="Year 3 9 7" xfId="14734"/>
    <cellStyle name="Year 3 9 8" xfId="16193"/>
    <cellStyle name="Year 3 9 9" xfId="17648"/>
    <cellStyle name="Year." xfId="985"/>
  </cellStyles>
  <dxfs count="0"/>
  <tableStyles count="0" defaultTableStyle="TableStyleMedium2" defaultPivotStyle="PivotStyleLight16"/>
  <colors>
    <mruColors>
      <color rgb="FFCC0000"/>
      <color rgb="FFFF00FF"/>
      <color rgb="FFE8E8E8"/>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087057299655719E-2"/>
          <c:y val="5.3951537851290178E-2"/>
          <c:w val="0.88622235511700276"/>
          <c:h val="0.72958551080167122"/>
        </c:manualLayout>
      </c:layout>
      <c:lineChart>
        <c:grouping val="standard"/>
        <c:varyColors val="0"/>
        <c:ser>
          <c:idx val="0"/>
          <c:order val="0"/>
          <c:tx>
            <c:strRef>
              <c:f>'Graphs for report'!$A$3</c:f>
              <c:strCache>
                <c:ptCount val="1"/>
                <c:pt idx="0">
                  <c:v>Christchurch Airport levelised price path</c:v>
                </c:pt>
              </c:strCache>
            </c:strRef>
          </c:tx>
          <c:marker>
            <c:symbol val="none"/>
          </c:marker>
          <c:cat>
            <c:numRef>
              <c:f>'Graphs for report'!$B$2:$U$2</c:f>
              <c:numCache>
                <c:formatCode>General</c:formatCode>
                <c:ptCount val="20"/>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pt idx="14">
                  <c:v>2027</c:v>
                </c:pt>
                <c:pt idx="15">
                  <c:v>2028</c:v>
                </c:pt>
                <c:pt idx="16">
                  <c:v>2029</c:v>
                </c:pt>
                <c:pt idx="17">
                  <c:v>2030</c:v>
                </c:pt>
                <c:pt idx="18">
                  <c:v>2031</c:v>
                </c:pt>
                <c:pt idx="19">
                  <c:v>2032</c:v>
                </c:pt>
              </c:numCache>
            </c:numRef>
          </c:cat>
          <c:val>
            <c:numRef>
              <c:f>'Graphs for report'!$B$3:$U$3</c:f>
              <c:numCache>
                <c:formatCode>#,##0;[Red]\(#,##0\);\-</c:formatCode>
                <c:ptCount val="20"/>
                <c:pt idx="0">
                  <c:v>67556.432124273939</c:v>
                </c:pt>
                <c:pt idx="1">
                  <c:v>72791.994242784596</c:v>
                </c:pt>
                <c:pt idx="2">
                  <c:v>76668.610398403107</c:v>
                </c:pt>
                <c:pt idx="3">
                  <c:v>79410.005271053189</c:v>
                </c:pt>
                <c:pt idx="4">
                  <c:v>81923.79546534273</c:v>
                </c:pt>
                <c:pt idx="5">
                  <c:v>84882.276020856953</c:v>
                </c:pt>
                <c:pt idx="6">
                  <c:v>87749.000695571784</c:v>
                </c:pt>
                <c:pt idx="7">
                  <c:v>91266.812585901716</c:v>
                </c:pt>
                <c:pt idx="8">
                  <c:v>94421.060951844687</c:v>
                </c:pt>
                <c:pt idx="9">
                  <c:v>99488.007754207967</c:v>
                </c:pt>
                <c:pt idx="10">
                  <c:v>102380.9811704717</c:v>
                </c:pt>
                <c:pt idx="11">
                  <c:v>105496.4170815666</c:v>
                </c:pt>
                <c:pt idx="12">
                  <c:v>108449.81314968457</c:v>
                </c:pt>
                <c:pt idx="13">
                  <c:v>111437.01843774336</c:v>
                </c:pt>
                <c:pt idx="14">
                  <c:v>114551.94413222387</c:v>
                </c:pt>
                <c:pt idx="15">
                  <c:v>117825.23448952469</c:v>
                </c:pt>
                <c:pt idx="16">
                  <c:v>121257.76737411696</c:v>
                </c:pt>
                <c:pt idx="17">
                  <c:v>124815.70730667771</c:v>
                </c:pt>
                <c:pt idx="18">
                  <c:v>128381.50991630086</c:v>
                </c:pt>
                <c:pt idx="19">
                  <c:v>132070.93946130038</c:v>
                </c:pt>
              </c:numCache>
            </c:numRef>
          </c:val>
          <c:smooth val="0"/>
        </c:ser>
        <c:ser>
          <c:idx val="1"/>
          <c:order val="1"/>
          <c:tx>
            <c:strRef>
              <c:f>'Graphs for report'!$A$4</c:f>
              <c:strCache>
                <c:ptCount val="1"/>
                <c:pt idx="0">
                  <c:v>Christchurch Airport actual price path for PSE2</c:v>
                </c:pt>
              </c:strCache>
            </c:strRef>
          </c:tx>
          <c:marker>
            <c:symbol val="none"/>
          </c:marker>
          <c:cat>
            <c:numRef>
              <c:f>'Graphs for report'!$B$2:$U$2</c:f>
              <c:numCache>
                <c:formatCode>General</c:formatCode>
                <c:ptCount val="20"/>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pt idx="14">
                  <c:v>2027</c:v>
                </c:pt>
                <c:pt idx="15">
                  <c:v>2028</c:v>
                </c:pt>
                <c:pt idx="16">
                  <c:v>2029</c:v>
                </c:pt>
                <c:pt idx="17">
                  <c:v>2030</c:v>
                </c:pt>
                <c:pt idx="18">
                  <c:v>2031</c:v>
                </c:pt>
                <c:pt idx="19">
                  <c:v>2032</c:v>
                </c:pt>
              </c:numCache>
            </c:numRef>
          </c:cat>
          <c:val>
            <c:numRef>
              <c:f>'Graphs for report'!$B$4:$U$4</c:f>
              <c:numCache>
                <c:formatCode>#,##0;[Red]\(#,##0\);\-</c:formatCode>
                <c:ptCount val="20"/>
                <c:pt idx="0">
                  <c:v>55561.649868156805</c:v>
                </c:pt>
                <c:pt idx="1">
                  <c:v>62977.855874982015</c:v>
                </c:pt>
                <c:pt idx="2">
                  <c:v>72783.972445288426</c:v>
                </c:pt>
                <c:pt idx="3">
                  <c:v>80790.294541133233</c:v>
                </c:pt>
                <c:pt idx="4">
                  <c:v>83166.99066379806</c:v>
                </c:pt>
                <c:pt idx="5">
                  <c:v>84882.276020856953</c:v>
                </c:pt>
              </c:numCache>
            </c:numRef>
          </c:val>
          <c:smooth val="0"/>
        </c:ser>
        <c:ser>
          <c:idx val="2"/>
          <c:order val="2"/>
          <c:tx>
            <c:strRef>
              <c:f>'Graphs for report'!$A$5</c:f>
              <c:strCache>
                <c:ptCount val="1"/>
                <c:pt idx="0">
                  <c:v>CC estimated levelised price path to target mid-point WACC</c:v>
                </c:pt>
              </c:strCache>
            </c:strRef>
          </c:tx>
          <c:marker>
            <c:symbol val="none"/>
          </c:marker>
          <c:cat>
            <c:numRef>
              <c:f>'Graphs for report'!$B$2:$U$2</c:f>
              <c:numCache>
                <c:formatCode>General</c:formatCode>
                <c:ptCount val="20"/>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pt idx="14">
                  <c:v>2027</c:v>
                </c:pt>
                <c:pt idx="15">
                  <c:v>2028</c:v>
                </c:pt>
                <c:pt idx="16">
                  <c:v>2029</c:v>
                </c:pt>
                <c:pt idx="17">
                  <c:v>2030</c:v>
                </c:pt>
                <c:pt idx="18">
                  <c:v>2031</c:v>
                </c:pt>
                <c:pt idx="19">
                  <c:v>2032</c:v>
                </c:pt>
              </c:numCache>
            </c:numRef>
          </c:cat>
          <c:val>
            <c:numRef>
              <c:f>'Graphs for report'!$B$5:$U$5</c:f>
              <c:numCache>
                <c:formatCode>#,##0;[Red]\(#,##0\);\-</c:formatCode>
                <c:ptCount val="20"/>
                <c:pt idx="0">
                  <c:v>52402.642212262734</c:v>
                </c:pt>
                <c:pt idx="1">
                  <c:v>56463.799378936303</c:v>
                </c:pt>
                <c:pt idx="2">
                  <c:v>59470.839908007729</c:v>
                </c:pt>
                <c:pt idx="3">
                  <c:v>61597.304112182232</c:v>
                </c:pt>
                <c:pt idx="4">
                  <c:v>63547.218339531108</c:v>
                </c:pt>
                <c:pt idx="5">
                  <c:v>65842.073073087158</c:v>
                </c:pt>
                <c:pt idx="6">
                  <c:v>68065.75396810245</c:v>
                </c:pt>
                <c:pt idx="7">
                  <c:v>70794.47471403965</c:v>
                </c:pt>
                <c:pt idx="8">
                  <c:v>73241.183981708804</c:v>
                </c:pt>
                <c:pt idx="9">
                  <c:v>77171.548449512105</c:v>
                </c:pt>
                <c:pt idx="10">
                  <c:v>79415.590150577365</c:v>
                </c:pt>
                <c:pt idx="11">
                  <c:v>81832.193103853846</c:v>
                </c:pt>
                <c:pt idx="12">
                  <c:v>84123.103866932477</c:v>
                </c:pt>
                <c:pt idx="13">
                  <c:v>86440.24000042105</c:v>
                </c:pt>
                <c:pt idx="14">
                  <c:v>88856.447185332407</c:v>
                </c:pt>
                <c:pt idx="15">
                  <c:v>91395.49577118647</c:v>
                </c:pt>
                <c:pt idx="16">
                  <c:v>94058.066705989928</c:v>
                </c:pt>
                <c:pt idx="17">
                  <c:v>96817.914250273025</c:v>
                </c:pt>
                <c:pt idx="18">
                  <c:v>99583.86077047851</c:v>
                </c:pt>
                <c:pt idx="19">
                  <c:v>102445.70309007153</c:v>
                </c:pt>
              </c:numCache>
            </c:numRef>
          </c:val>
          <c:smooth val="0"/>
        </c:ser>
        <c:ser>
          <c:idx val="4"/>
          <c:order val="3"/>
          <c:tx>
            <c:strRef>
              <c:f>'Graphs for report'!$A$6</c:f>
              <c:strCache>
                <c:ptCount val="1"/>
                <c:pt idx="0">
                  <c:v>CC estimated building blocks revenue to target mid-point WACC</c:v>
                </c:pt>
              </c:strCache>
            </c:strRef>
          </c:tx>
          <c:marker>
            <c:symbol val="none"/>
          </c:marker>
          <c:cat>
            <c:numRef>
              <c:f>'Graphs for report'!$B$2:$U$2</c:f>
              <c:numCache>
                <c:formatCode>General</c:formatCode>
                <c:ptCount val="20"/>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pt idx="14">
                  <c:v>2027</c:v>
                </c:pt>
                <c:pt idx="15">
                  <c:v>2028</c:v>
                </c:pt>
                <c:pt idx="16">
                  <c:v>2029</c:v>
                </c:pt>
                <c:pt idx="17">
                  <c:v>2030</c:v>
                </c:pt>
                <c:pt idx="18">
                  <c:v>2031</c:v>
                </c:pt>
                <c:pt idx="19">
                  <c:v>2032</c:v>
                </c:pt>
              </c:numCache>
            </c:numRef>
          </c:cat>
          <c:val>
            <c:numRef>
              <c:f>'Graphs for report'!$B$6:$U$6</c:f>
              <c:numCache>
                <c:formatCode>#,##0;[Red]\(#,##0\);\-</c:formatCode>
                <c:ptCount val="20"/>
                <c:pt idx="0">
                  <c:v>64152.175501741789</c:v>
                </c:pt>
                <c:pt idx="1">
                  <c:v>67327.330597028224</c:v>
                </c:pt>
                <c:pt idx="2">
                  <c:v>69050.183318186435</c:v>
                </c:pt>
                <c:pt idx="3">
                  <c:v>71007.911302861452</c:v>
                </c:pt>
                <c:pt idx="4">
                  <c:v>71718.874288716368</c:v>
                </c:pt>
                <c:pt idx="5">
                  <c:v>71617.517610278228</c:v>
                </c:pt>
                <c:pt idx="6">
                  <c:v>72177.175486465057</c:v>
                </c:pt>
                <c:pt idx="7">
                  <c:v>72682.116869892721</c:v>
                </c:pt>
                <c:pt idx="8">
                  <c:v>73174.739826938152</c:v>
                </c:pt>
                <c:pt idx="9">
                  <c:v>73779.879935066681</c:v>
                </c:pt>
                <c:pt idx="10">
                  <c:v>72629.617109710263</c:v>
                </c:pt>
                <c:pt idx="11">
                  <c:v>75971.753159560889</c:v>
                </c:pt>
                <c:pt idx="12">
                  <c:v>76646.316763514027</c:v>
                </c:pt>
                <c:pt idx="13">
                  <c:v>77265.829220176136</c:v>
                </c:pt>
                <c:pt idx="14">
                  <c:v>77846.724882009934</c:v>
                </c:pt>
                <c:pt idx="15">
                  <c:v>78683.822656726348</c:v>
                </c:pt>
                <c:pt idx="16">
                  <c:v>79643.804516572622</c:v>
                </c:pt>
                <c:pt idx="17">
                  <c:v>80481.555060018538</c:v>
                </c:pt>
                <c:pt idx="18">
                  <c:v>81341.5075574246</c:v>
                </c:pt>
                <c:pt idx="19">
                  <c:v>82223.86383879435</c:v>
                </c:pt>
              </c:numCache>
            </c:numRef>
          </c:val>
          <c:smooth val="0"/>
        </c:ser>
        <c:dLbls>
          <c:showLegendKey val="0"/>
          <c:showVal val="0"/>
          <c:showCatName val="0"/>
          <c:showSerName val="0"/>
          <c:showPercent val="0"/>
          <c:showBubbleSize val="0"/>
        </c:dLbls>
        <c:marker val="1"/>
        <c:smooth val="0"/>
        <c:axId val="112415488"/>
        <c:axId val="112417024"/>
      </c:lineChart>
      <c:catAx>
        <c:axId val="112415488"/>
        <c:scaling>
          <c:orientation val="minMax"/>
        </c:scaling>
        <c:delete val="0"/>
        <c:axPos val="b"/>
        <c:numFmt formatCode="General" sourceLinked="1"/>
        <c:majorTickMark val="none"/>
        <c:minorTickMark val="none"/>
        <c:tickLblPos val="nextTo"/>
        <c:txPr>
          <a:bodyPr/>
          <a:lstStyle/>
          <a:p>
            <a:pPr>
              <a:defRPr sz="800"/>
            </a:pPr>
            <a:endParaRPr lang="en-US"/>
          </a:p>
        </c:txPr>
        <c:crossAx val="112417024"/>
        <c:crosses val="autoZero"/>
        <c:auto val="1"/>
        <c:lblAlgn val="ctr"/>
        <c:lblOffset val="100"/>
        <c:noMultiLvlLbl val="0"/>
      </c:catAx>
      <c:valAx>
        <c:axId val="112417024"/>
        <c:scaling>
          <c:orientation val="minMax"/>
        </c:scaling>
        <c:delete val="0"/>
        <c:axPos val="l"/>
        <c:majorGridlines/>
        <c:title>
          <c:tx>
            <c:rich>
              <a:bodyPr/>
              <a:lstStyle/>
              <a:p>
                <a:pPr>
                  <a:defRPr sz="1000"/>
                </a:pPr>
                <a:r>
                  <a:rPr lang="en-NZ" sz="1000"/>
                  <a:t>Total revenue ($000)</a:t>
                </a:r>
              </a:p>
            </c:rich>
          </c:tx>
          <c:layout/>
          <c:overlay val="0"/>
        </c:title>
        <c:numFmt formatCode="#,##0;[Red]\(#,##0\);\-" sourceLinked="1"/>
        <c:majorTickMark val="none"/>
        <c:minorTickMark val="none"/>
        <c:tickLblPos val="nextTo"/>
        <c:txPr>
          <a:bodyPr/>
          <a:lstStyle/>
          <a:p>
            <a:pPr>
              <a:defRPr sz="800"/>
            </a:pPr>
            <a:endParaRPr lang="en-US"/>
          </a:p>
        </c:txPr>
        <c:crossAx val="112415488"/>
        <c:crosses val="autoZero"/>
        <c:crossBetween val="between"/>
      </c:valAx>
    </c:plotArea>
    <c:legend>
      <c:legendPos val="b"/>
      <c:layout>
        <c:manualLayout>
          <c:xMode val="edge"/>
          <c:yMode val="edge"/>
          <c:x val="4.6685039886439732E-2"/>
          <c:y val="0.85861715935089644"/>
          <c:w val="0.93432526705059038"/>
          <c:h val="0.13462323022621009"/>
        </c:manualLayout>
      </c:layout>
      <c:overlay val="0"/>
      <c:txPr>
        <a:bodyPr/>
        <a:lstStyle/>
        <a:p>
          <a:pPr>
            <a:defRPr sz="800"/>
          </a:pPr>
          <a:endParaRPr lang="en-US"/>
        </a:p>
      </c:txPr>
    </c:legend>
    <c:plotVisOnly val="1"/>
    <c:dispBlanksAs val="gap"/>
    <c:showDLblsOverMax val="0"/>
  </c:chart>
  <c:printSettings>
    <c:headerFooter/>
    <c:pageMargins b="0.75" l="0.7" r="0.7" t="0.75" header="0.3" footer="0.3"/>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087068230395254E-2"/>
          <c:y val="5.3819560433733656E-2"/>
          <c:w val="0.87929590619354403"/>
          <c:h val="0.7355550253188049"/>
        </c:manualLayout>
      </c:layout>
      <c:lineChart>
        <c:grouping val="standard"/>
        <c:varyColors val="0"/>
        <c:ser>
          <c:idx val="0"/>
          <c:order val="0"/>
          <c:tx>
            <c:strRef>
              <c:f>'Graphs for report'!$A$3</c:f>
              <c:strCache>
                <c:ptCount val="1"/>
                <c:pt idx="0">
                  <c:v>Christchurch Airport levelised price path</c:v>
                </c:pt>
              </c:strCache>
            </c:strRef>
          </c:tx>
          <c:marker>
            <c:symbol val="none"/>
          </c:marker>
          <c:cat>
            <c:numRef>
              <c:f>'Graphs for report'!$B$2:$U$2</c:f>
              <c:numCache>
                <c:formatCode>General</c:formatCode>
                <c:ptCount val="20"/>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pt idx="14">
                  <c:v>2027</c:v>
                </c:pt>
                <c:pt idx="15">
                  <c:v>2028</c:v>
                </c:pt>
                <c:pt idx="16">
                  <c:v>2029</c:v>
                </c:pt>
                <c:pt idx="17">
                  <c:v>2030</c:v>
                </c:pt>
                <c:pt idx="18">
                  <c:v>2031</c:v>
                </c:pt>
                <c:pt idx="19">
                  <c:v>2032</c:v>
                </c:pt>
              </c:numCache>
            </c:numRef>
          </c:cat>
          <c:val>
            <c:numRef>
              <c:f>'Graphs for report'!$B$3:$U$3</c:f>
              <c:numCache>
                <c:formatCode>#,##0;[Red]\(#,##0\);\-</c:formatCode>
                <c:ptCount val="20"/>
                <c:pt idx="0">
                  <c:v>67556.432124273939</c:v>
                </c:pt>
                <c:pt idx="1">
                  <c:v>72791.994242784596</c:v>
                </c:pt>
                <c:pt idx="2">
                  <c:v>76668.610398403107</c:v>
                </c:pt>
                <c:pt idx="3">
                  <c:v>79410.005271053189</c:v>
                </c:pt>
                <c:pt idx="4">
                  <c:v>81923.79546534273</c:v>
                </c:pt>
                <c:pt idx="5">
                  <c:v>84882.276020856953</c:v>
                </c:pt>
                <c:pt idx="6">
                  <c:v>87749.000695571784</c:v>
                </c:pt>
                <c:pt idx="7">
                  <c:v>91266.812585901716</c:v>
                </c:pt>
                <c:pt idx="8">
                  <c:v>94421.060951844687</c:v>
                </c:pt>
                <c:pt idx="9">
                  <c:v>99488.007754207967</c:v>
                </c:pt>
                <c:pt idx="10">
                  <c:v>102380.9811704717</c:v>
                </c:pt>
                <c:pt idx="11">
                  <c:v>105496.4170815666</c:v>
                </c:pt>
                <c:pt idx="12">
                  <c:v>108449.81314968457</c:v>
                </c:pt>
                <c:pt idx="13">
                  <c:v>111437.01843774336</c:v>
                </c:pt>
                <c:pt idx="14">
                  <c:v>114551.94413222387</c:v>
                </c:pt>
                <c:pt idx="15">
                  <c:v>117825.23448952469</c:v>
                </c:pt>
                <c:pt idx="16">
                  <c:v>121257.76737411696</c:v>
                </c:pt>
                <c:pt idx="17">
                  <c:v>124815.70730667771</c:v>
                </c:pt>
                <c:pt idx="18">
                  <c:v>128381.50991630086</c:v>
                </c:pt>
                <c:pt idx="19">
                  <c:v>132070.93946130038</c:v>
                </c:pt>
              </c:numCache>
            </c:numRef>
          </c:val>
          <c:smooth val="0"/>
        </c:ser>
        <c:ser>
          <c:idx val="1"/>
          <c:order val="1"/>
          <c:tx>
            <c:strRef>
              <c:f>'Graphs for report'!$A$4</c:f>
              <c:strCache>
                <c:ptCount val="1"/>
                <c:pt idx="0">
                  <c:v>Christchurch Airport actual price path for PSE2</c:v>
                </c:pt>
              </c:strCache>
            </c:strRef>
          </c:tx>
          <c:marker>
            <c:symbol val="none"/>
          </c:marker>
          <c:cat>
            <c:numRef>
              <c:f>'Graphs for report'!$B$2:$U$2</c:f>
              <c:numCache>
                <c:formatCode>General</c:formatCode>
                <c:ptCount val="20"/>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pt idx="14">
                  <c:v>2027</c:v>
                </c:pt>
                <c:pt idx="15">
                  <c:v>2028</c:v>
                </c:pt>
                <c:pt idx="16">
                  <c:v>2029</c:v>
                </c:pt>
                <c:pt idx="17">
                  <c:v>2030</c:v>
                </c:pt>
                <c:pt idx="18">
                  <c:v>2031</c:v>
                </c:pt>
                <c:pt idx="19">
                  <c:v>2032</c:v>
                </c:pt>
              </c:numCache>
            </c:numRef>
          </c:cat>
          <c:val>
            <c:numRef>
              <c:f>'Graphs for report'!$B$4:$U$4</c:f>
              <c:numCache>
                <c:formatCode>#,##0;[Red]\(#,##0\);\-</c:formatCode>
                <c:ptCount val="20"/>
                <c:pt idx="0">
                  <c:v>55561.649868156805</c:v>
                </c:pt>
                <c:pt idx="1">
                  <c:v>62977.855874982015</c:v>
                </c:pt>
                <c:pt idx="2">
                  <c:v>72783.972445288426</c:v>
                </c:pt>
                <c:pt idx="3">
                  <c:v>80790.294541133233</c:v>
                </c:pt>
                <c:pt idx="4">
                  <c:v>83166.99066379806</c:v>
                </c:pt>
                <c:pt idx="5">
                  <c:v>84882.276020856953</c:v>
                </c:pt>
              </c:numCache>
            </c:numRef>
          </c:val>
          <c:smooth val="0"/>
        </c:ser>
        <c:ser>
          <c:idx val="2"/>
          <c:order val="2"/>
          <c:tx>
            <c:strRef>
              <c:f>'Graphs for report'!$A$7</c:f>
              <c:strCache>
                <c:ptCount val="1"/>
                <c:pt idx="0">
                  <c:v>CC estimated levelised price path to target 75th percentile WACC</c:v>
                </c:pt>
              </c:strCache>
            </c:strRef>
          </c:tx>
          <c:spPr>
            <a:ln>
              <a:solidFill>
                <a:schemeClr val="accent6">
                  <a:lumMod val="60000"/>
                  <a:lumOff val="40000"/>
                </a:schemeClr>
              </a:solidFill>
            </a:ln>
          </c:spPr>
          <c:marker>
            <c:symbol val="none"/>
          </c:marker>
          <c:cat>
            <c:numRef>
              <c:f>'Graphs for report'!$B$2:$U$2</c:f>
              <c:numCache>
                <c:formatCode>General</c:formatCode>
                <c:ptCount val="20"/>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pt idx="14">
                  <c:v>2027</c:v>
                </c:pt>
                <c:pt idx="15">
                  <c:v>2028</c:v>
                </c:pt>
                <c:pt idx="16">
                  <c:v>2029</c:v>
                </c:pt>
                <c:pt idx="17">
                  <c:v>2030</c:v>
                </c:pt>
                <c:pt idx="18">
                  <c:v>2031</c:v>
                </c:pt>
                <c:pt idx="19">
                  <c:v>2032</c:v>
                </c:pt>
              </c:numCache>
            </c:numRef>
          </c:cat>
          <c:val>
            <c:numRef>
              <c:f>'Graphs for report'!$B$7:$U$7</c:f>
              <c:numCache>
                <c:formatCode>#,##0;[Red]\(#,##0\);\-</c:formatCode>
                <c:ptCount val="20"/>
                <c:pt idx="0">
                  <c:v>56668.515019647835</c:v>
                </c:pt>
                <c:pt idx="1">
                  <c:v>61060.273453594462</c:v>
                </c:pt>
                <c:pt idx="2">
                  <c:v>64312.104166559875</c:v>
                </c:pt>
                <c:pt idx="3">
                  <c:v>66611.674638691664</c:v>
                </c:pt>
                <c:pt idx="4">
                  <c:v>68720.32296279633</c:v>
                </c:pt>
                <c:pt idx="5">
                  <c:v>71201.991910130426</c:v>
                </c:pt>
                <c:pt idx="6">
                  <c:v>73606.693064084655</c:v>
                </c:pt>
                <c:pt idx="7">
                  <c:v>76557.547182264592</c:v>
                </c:pt>
                <c:pt idx="8">
                  <c:v>79203.432485566649</c:v>
                </c:pt>
                <c:pt idx="9">
                  <c:v>83453.750951842027</c:v>
                </c:pt>
                <c:pt idx="10">
                  <c:v>85880.470397140802</c:v>
                </c:pt>
                <c:pt idx="11">
                  <c:v>88493.798561006275</c:v>
                </c:pt>
                <c:pt idx="12">
                  <c:v>90971.202476258026</c:v>
                </c:pt>
                <c:pt idx="13">
                  <c:v>93476.966656073331</c:v>
                </c:pt>
                <c:pt idx="14">
                  <c:v>96089.866833780165</c:v>
                </c:pt>
                <c:pt idx="15">
                  <c:v>98835.60840040326</c:v>
                </c:pt>
                <c:pt idx="16">
                  <c:v>101714.92773698586</c:v>
                </c:pt>
                <c:pt idx="17">
                  <c:v>104699.44255174734</c:v>
                </c:pt>
                <c:pt idx="18">
                  <c:v>107690.55283372334</c:v>
                </c:pt>
                <c:pt idx="19">
                  <c:v>110785.36537799939</c:v>
                </c:pt>
              </c:numCache>
            </c:numRef>
          </c:val>
          <c:smooth val="0"/>
        </c:ser>
        <c:ser>
          <c:idx val="3"/>
          <c:order val="3"/>
          <c:tx>
            <c:strRef>
              <c:f>'Graphs for report'!$A$8</c:f>
              <c:strCache>
                <c:ptCount val="1"/>
                <c:pt idx="0">
                  <c:v>CC estimated building blocks revenue to target 75th percentile WACC</c:v>
                </c:pt>
              </c:strCache>
            </c:strRef>
          </c:tx>
          <c:marker>
            <c:symbol val="none"/>
          </c:marker>
          <c:cat>
            <c:numRef>
              <c:f>'Graphs for report'!$B$2:$U$2</c:f>
              <c:numCache>
                <c:formatCode>General</c:formatCode>
                <c:ptCount val="20"/>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pt idx="14">
                  <c:v>2027</c:v>
                </c:pt>
                <c:pt idx="15">
                  <c:v>2028</c:v>
                </c:pt>
                <c:pt idx="16">
                  <c:v>2029</c:v>
                </c:pt>
                <c:pt idx="17">
                  <c:v>2030</c:v>
                </c:pt>
                <c:pt idx="18">
                  <c:v>2031</c:v>
                </c:pt>
                <c:pt idx="19">
                  <c:v>2032</c:v>
                </c:pt>
              </c:numCache>
            </c:numRef>
          </c:cat>
          <c:val>
            <c:numRef>
              <c:f>'Graphs for report'!$B$8:$U$8</c:f>
              <c:numCache>
                <c:formatCode>#,##0;[Red]\(#,##0\);\-</c:formatCode>
                <c:ptCount val="20"/>
                <c:pt idx="0">
                  <c:v>69903.00278973869</c:v>
                </c:pt>
                <c:pt idx="1">
                  <c:v>73347.59664098495</c:v>
                </c:pt>
                <c:pt idx="2">
                  <c:v>75156.676363854494</c:v>
                </c:pt>
                <c:pt idx="3">
                  <c:v>77165.785757442427</c:v>
                </c:pt>
                <c:pt idx="4">
                  <c:v>77932.506545504759</c:v>
                </c:pt>
                <c:pt idx="5">
                  <c:v>77801.541236951292</c:v>
                </c:pt>
                <c:pt idx="6">
                  <c:v>78301.113589628643</c:v>
                </c:pt>
                <c:pt idx="7">
                  <c:v>78746.998012015771</c:v>
                </c:pt>
                <c:pt idx="8">
                  <c:v>79181.312215567537</c:v>
                </c:pt>
                <c:pt idx="9">
                  <c:v>79728.234005470193</c:v>
                </c:pt>
                <c:pt idx="10">
                  <c:v>78519.400524304598</c:v>
                </c:pt>
                <c:pt idx="11">
                  <c:v>81824.168295683674</c:v>
                </c:pt>
                <c:pt idx="12">
                  <c:v>82462.306330427396</c:v>
                </c:pt>
                <c:pt idx="13">
                  <c:v>83045.74008946406</c:v>
                </c:pt>
                <c:pt idx="14">
                  <c:v>83591.258277412257</c:v>
                </c:pt>
                <c:pt idx="15">
                  <c:v>84393.962658201068</c:v>
                </c:pt>
                <c:pt idx="16">
                  <c:v>85318.755863209575</c:v>
                </c:pt>
                <c:pt idx="17">
                  <c:v>86120.520266728374</c:v>
                </c:pt>
                <c:pt idx="18">
                  <c:v>86943.614090313436</c:v>
                </c:pt>
                <c:pt idx="19">
                  <c:v>87788.194858647825</c:v>
                </c:pt>
              </c:numCache>
            </c:numRef>
          </c:val>
          <c:smooth val="0"/>
        </c:ser>
        <c:dLbls>
          <c:showLegendKey val="0"/>
          <c:showVal val="0"/>
          <c:showCatName val="0"/>
          <c:showSerName val="0"/>
          <c:showPercent val="0"/>
          <c:showBubbleSize val="0"/>
        </c:dLbls>
        <c:marker val="1"/>
        <c:smooth val="0"/>
        <c:axId val="112456448"/>
        <c:axId val="112457984"/>
      </c:lineChart>
      <c:catAx>
        <c:axId val="112456448"/>
        <c:scaling>
          <c:orientation val="minMax"/>
        </c:scaling>
        <c:delete val="0"/>
        <c:axPos val="b"/>
        <c:numFmt formatCode="General" sourceLinked="1"/>
        <c:majorTickMark val="none"/>
        <c:minorTickMark val="none"/>
        <c:tickLblPos val="nextTo"/>
        <c:txPr>
          <a:bodyPr/>
          <a:lstStyle/>
          <a:p>
            <a:pPr>
              <a:defRPr sz="800"/>
            </a:pPr>
            <a:endParaRPr lang="en-US"/>
          </a:p>
        </c:txPr>
        <c:crossAx val="112457984"/>
        <c:crosses val="autoZero"/>
        <c:auto val="1"/>
        <c:lblAlgn val="ctr"/>
        <c:lblOffset val="100"/>
        <c:noMultiLvlLbl val="0"/>
      </c:catAx>
      <c:valAx>
        <c:axId val="112457984"/>
        <c:scaling>
          <c:orientation val="minMax"/>
        </c:scaling>
        <c:delete val="0"/>
        <c:axPos val="l"/>
        <c:majorGridlines/>
        <c:title>
          <c:tx>
            <c:rich>
              <a:bodyPr/>
              <a:lstStyle/>
              <a:p>
                <a:pPr>
                  <a:defRPr/>
                </a:pPr>
                <a:r>
                  <a:rPr lang="en-NZ"/>
                  <a:t>Total Revenue ($000)</a:t>
                </a:r>
              </a:p>
            </c:rich>
          </c:tx>
          <c:layout/>
          <c:overlay val="0"/>
        </c:title>
        <c:numFmt formatCode="#,##0;[Red]\(#,##0\);\-" sourceLinked="1"/>
        <c:majorTickMark val="none"/>
        <c:minorTickMark val="none"/>
        <c:tickLblPos val="nextTo"/>
        <c:txPr>
          <a:bodyPr/>
          <a:lstStyle/>
          <a:p>
            <a:pPr>
              <a:defRPr sz="800"/>
            </a:pPr>
            <a:endParaRPr lang="en-US"/>
          </a:p>
        </c:txPr>
        <c:crossAx val="112456448"/>
        <c:crosses val="autoZero"/>
        <c:crossBetween val="between"/>
      </c:valAx>
    </c:plotArea>
    <c:legend>
      <c:legendPos val="b"/>
      <c:layout>
        <c:manualLayout>
          <c:xMode val="edge"/>
          <c:yMode val="edge"/>
          <c:x val="0"/>
          <c:y val="0.84568466820435328"/>
          <c:w val="1"/>
          <c:h val="0.14421432169463666"/>
        </c:manualLayout>
      </c:layout>
      <c:overlay val="0"/>
      <c:txPr>
        <a:bodyPr/>
        <a:lstStyle/>
        <a:p>
          <a:pPr>
            <a:defRPr sz="800"/>
          </a:pPr>
          <a:endParaRPr lang="en-US"/>
        </a:p>
      </c:txPr>
    </c:legend>
    <c:plotVisOnly val="1"/>
    <c:dispBlanksAs val="gap"/>
    <c:showDLblsOverMax val="0"/>
  </c:chart>
  <c:printSettings>
    <c:headerFooter/>
    <c:pageMargins b="0.75" l="0.7" r="0.7" t="0.75" header="0.3" footer="0.3"/>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342899</xdr:colOff>
      <xdr:row>11</xdr:row>
      <xdr:rowOff>109537</xdr:rowOff>
    </xdr:from>
    <xdr:to>
      <xdr:col>5</xdr:col>
      <xdr:colOff>257175</xdr:colOff>
      <xdr:row>31</xdr:row>
      <xdr:rowOff>57150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295276</xdr:colOff>
      <xdr:row>34</xdr:row>
      <xdr:rowOff>85725</xdr:rowOff>
    </xdr:from>
    <xdr:to>
      <xdr:col>5</xdr:col>
      <xdr:colOff>219075</xdr:colOff>
      <xdr:row>54</xdr:row>
      <xdr:rowOff>47625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U72"/>
  <sheetViews>
    <sheetView showGridLines="0" tabSelected="1" view="pageBreakPreview" zoomScaleNormal="100" zoomScaleSheetLayoutView="100" workbookViewId="0">
      <pane ySplit="6" topLeftCell="A7" activePane="bottomLeft" state="frozen"/>
      <selection activeCell="F36" sqref="F36"/>
      <selection pane="bottomLeft" activeCell="D67" sqref="D67:K67"/>
    </sheetView>
  </sheetViews>
  <sheetFormatPr defaultColWidth="0" defaultRowHeight="15"/>
  <cols>
    <col min="1" max="1" width="3.7109375" customWidth="1"/>
    <col min="2" max="2" width="3.7109375" style="37" customWidth="1"/>
    <col min="3" max="4" width="3.7109375" customWidth="1"/>
    <col min="5" max="5" width="45.7109375" customWidth="1"/>
    <col min="6" max="7" width="11.7109375" customWidth="1"/>
    <col min="8" max="8" width="48.7109375" customWidth="1"/>
    <col min="9" max="9" width="3.42578125" customWidth="1"/>
    <col min="10" max="10" width="48.7109375" customWidth="1"/>
    <col min="11" max="12" width="15.7109375" customWidth="1"/>
    <col min="13" max="13" width="4.28515625" customWidth="1"/>
    <col min="14" max="16384" width="9.140625" hidden="1"/>
  </cols>
  <sheetData>
    <row r="1" spans="1:12" s="1" customFormat="1" ht="48.75" customHeight="1">
      <c r="A1" s="131" t="s">
        <v>17</v>
      </c>
      <c r="B1" s="131"/>
      <c r="C1" s="131"/>
      <c r="D1" s="131"/>
      <c r="E1" s="131"/>
      <c r="F1" s="131"/>
      <c r="G1" s="131"/>
      <c r="H1" s="131"/>
      <c r="I1" s="131"/>
      <c r="J1" s="131"/>
      <c r="K1" s="131"/>
      <c r="L1" s="131"/>
    </row>
    <row r="2" spans="1:12" s="1" customFormat="1" ht="18.75">
      <c r="A2" s="3" t="str">
        <f ca="1">MID(CELL("filename",A1),FIND("]",CELL("filename",A1))+1,256)</f>
        <v>Cover</v>
      </c>
      <c r="B2" s="3"/>
    </row>
    <row r="3" spans="1:12" s="1" customFormat="1"/>
    <row r="4" spans="1:12" s="1" customFormat="1">
      <c r="E4" s="2"/>
      <c r="H4" s="2"/>
      <c r="I4" s="2"/>
      <c r="J4" s="2"/>
      <c r="K4" s="2"/>
      <c r="L4" s="2"/>
    </row>
    <row r="5" spans="1:12" s="1" customFormat="1">
      <c r="E5" s="2"/>
      <c r="H5" s="2"/>
      <c r="I5" s="2"/>
      <c r="J5" s="2"/>
      <c r="K5" s="2"/>
      <c r="L5" s="2"/>
    </row>
    <row r="6" spans="1:12" s="1" customFormat="1"/>
    <row r="7" spans="1:12" s="4" customFormat="1">
      <c r="A7" s="70">
        <f>MAX($A$6:A6)+1</f>
        <v>1</v>
      </c>
      <c r="B7" s="4" t="s">
        <v>8</v>
      </c>
    </row>
    <row r="9" spans="1:12" s="102" customFormat="1">
      <c r="A9" s="102" t="s">
        <v>329</v>
      </c>
    </row>
    <row r="10" spans="1:12" s="102" customFormat="1">
      <c r="A10" s="102">
        <v>1</v>
      </c>
      <c r="B10" s="102" t="s">
        <v>343</v>
      </c>
    </row>
    <row r="11" spans="1:12" s="102" customFormat="1" ht="15" customHeight="1">
      <c r="A11" s="102">
        <v>2</v>
      </c>
      <c r="B11" s="102" t="s">
        <v>342</v>
      </c>
      <c r="C11" s="109"/>
      <c r="D11" s="109"/>
      <c r="E11" s="109"/>
      <c r="F11" s="109"/>
      <c r="G11" s="109"/>
      <c r="H11" s="109"/>
      <c r="I11" s="109"/>
    </row>
    <row r="12" spans="1:12" s="102" customFormat="1">
      <c r="B12" s="102" t="s">
        <v>344</v>
      </c>
      <c r="C12" s="109"/>
      <c r="D12" s="109"/>
      <c r="E12" s="109"/>
      <c r="F12" s="109"/>
      <c r="G12" s="109"/>
      <c r="H12" s="109"/>
      <c r="I12" s="109"/>
    </row>
    <row r="13" spans="1:12" s="102" customFormat="1">
      <c r="A13" s="102">
        <v>3</v>
      </c>
      <c r="B13" s="102" t="s">
        <v>345</v>
      </c>
    </row>
    <row r="14" spans="1:12" s="102" customFormat="1"/>
    <row r="15" spans="1:12">
      <c r="B15">
        <v>1</v>
      </c>
      <c r="C15" t="s">
        <v>330</v>
      </c>
    </row>
    <row r="16" spans="1:12" ht="8.25" customHeight="1">
      <c r="D16" s="16"/>
      <c r="E16" s="132"/>
      <c r="F16" s="132"/>
      <c r="G16" s="132"/>
      <c r="H16" s="132"/>
      <c r="I16" s="132"/>
      <c r="J16" s="132"/>
      <c r="K16" s="132"/>
      <c r="L16" s="132"/>
    </row>
    <row r="17" spans="2:21" ht="16.5" customHeight="1">
      <c r="D17" s="81"/>
      <c r="E17" s="82" t="s">
        <v>267</v>
      </c>
      <c r="F17" s="110" t="s">
        <v>213</v>
      </c>
      <c r="G17" s="111"/>
      <c r="H17" s="85" t="s">
        <v>268</v>
      </c>
      <c r="I17" s="83"/>
      <c r="J17" s="84" t="s">
        <v>214</v>
      </c>
      <c r="K17" s="38"/>
      <c r="L17" s="38"/>
    </row>
    <row r="18" spans="2:21" ht="30" customHeight="1">
      <c r="D18" s="128">
        <v>1</v>
      </c>
      <c r="E18" s="116" t="s">
        <v>211</v>
      </c>
      <c r="F18" s="119">
        <v>9.7000000000000003E-2</v>
      </c>
      <c r="G18" s="120"/>
      <c r="H18" s="79" t="s">
        <v>292</v>
      </c>
      <c r="I18" s="75"/>
      <c r="J18" s="88" t="s">
        <v>326</v>
      </c>
    </row>
    <row r="19" spans="2:21" s="37" customFormat="1" ht="15" customHeight="1">
      <c r="D19" s="129"/>
      <c r="E19" s="117"/>
      <c r="F19" s="121"/>
      <c r="G19" s="122"/>
      <c r="H19" s="113" t="s">
        <v>289</v>
      </c>
      <c r="I19" s="114"/>
      <c r="J19" s="115"/>
    </row>
    <row r="20" spans="2:21" s="37" customFormat="1" ht="30">
      <c r="D20" s="130"/>
      <c r="E20" s="118"/>
      <c r="F20" s="123"/>
      <c r="G20" s="124"/>
      <c r="H20" s="93" t="s">
        <v>265</v>
      </c>
      <c r="I20" s="76"/>
      <c r="J20" s="94" t="s">
        <v>265</v>
      </c>
    </row>
    <row r="21" spans="2:21" s="37" customFormat="1" ht="30" customHeight="1">
      <c r="D21" s="128">
        <v>2</v>
      </c>
      <c r="E21" s="116" t="s">
        <v>212</v>
      </c>
      <c r="F21" s="119">
        <v>9.5000000000000001E-2</v>
      </c>
      <c r="G21" s="120"/>
      <c r="H21" s="92" t="s">
        <v>295</v>
      </c>
      <c r="I21" s="75"/>
      <c r="J21" s="88" t="s">
        <v>326</v>
      </c>
    </row>
    <row r="22" spans="2:21" s="37" customFormat="1" ht="15" customHeight="1">
      <c r="D22" s="129"/>
      <c r="E22" s="117"/>
      <c r="F22" s="121"/>
      <c r="G22" s="122"/>
      <c r="H22" s="113" t="s">
        <v>289</v>
      </c>
      <c r="I22" s="114"/>
      <c r="J22" s="115"/>
    </row>
    <row r="23" spans="2:21" s="37" customFormat="1" ht="30">
      <c r="D23" s="130"/>
      <c r="E23" s="118"/>
      <c r="F23" s="123"/>
      <c r="G23" s="124"/>
      <c r="H23" s="80" t="s">
        <v>265</v>
      </c>
      <c r="I23" s="77"/>
      <c r="J23" s="78" t="s">
        <v>265</v>
      </c>
    </row>
    <row r="24" spans="2:21" s="37" customFormat="1" ht="15" customHeight="1">
      <c r="D24" s="128">
        <v>3</v>
      </c>
      <c r="E24" s="116" t="s">
        <v>215</v>
      </c>
      <c r="F24" s="119">
        <v>8.8999999999999996E-2</v>
      </c>
      <c r="G24" s="120"/>
      <c r="H24" s="92" t="s">
        <v>293</v>
      </c>
      <c r="I24" s="75"/>
      <c r="J24" s="88" t="s">
        <v>326</v>
      </c>
    </row>
    <row r="25" spans="2:21" s="37" customFormat="1">
      <c r="D25" s="129"/>
      <c r="E25" s="117"/>
      <c r="F25" s="121"/>
      <c r="G25" s="122"/>
      <c r="H25" s="113" t="s">
        <v>289</v>
      </c>
      <c r="I25" s="114"/>
      <c r="J25" s="115"/>
    </row>
    <row r="26" spans="2:21" s="37" customFormat="1" ht="30">
      <c r="C26" s="37">
        <f>'Leased asset return calculation'!A7</f>
        <v>1</v>
      </c>
      <c r="D26" s="129"/>
      <c r="E26" s="117"/>
      <c r="F26" s="121"/>
      <c r="G26" s="122"/>
      <c r="H26" s="95" t="s">
        <v>265</v>
      </c>
      <c r="I26" s="96"/>
      <c r="J26" s="97" t="s">
        <v>265</v>
      </c>
    </row>
    <row r="27" spans="2:21" s="37" customFormat="1" ht="31.5" customHeight="1">
      <c r="D27" s="130"/>
      <c r="E27" s="118"/>
      <c r="F27" s="123"/>
      <c r="G27" s="124"/>
      <c r="H27" s="125" t="s">
        <v>266</v>
      </c>
      <c r="I27" s="126"/>
      <c r="J27" s="127"/>
    </row>
    <row r="28" spans="2:21" s="37" customFormat="1"/>
    <row r="29" spans="2:21" s="37" customFormat="1">
      <c r="C29" s="108"/>
      <c r="D29" s="108"/>
      <c r="E29" s="108"/>
      <c r="F29" s="108"/>
      <c r="G29" s="108"/>
      <c r="H29" s="108"/>
      <c r="I29" s="108"/>
      <c r="J29" s="108"/>
      <c r="K29" s="108"/>
    </row>
    <row r="30" spans="2:21" s="37" customFormat="1">
      <c r="B30" s="37">
        <v>2</v>
      </c>
      <c r="C30" s="108" t="s">
        <v>338</v>
      </c>
      <c r="D30" s="108"/>
      <c r="E30" s="108"/>
      <c r="F30" s="108"/>
      <c r="G30" s="108"/>
      <c r="H30" s="108"/>
      <c r="I30" s="108"/>
      <c r="J30" s="108"/>
      <c r="K30" s="108"/>
    </row>
    <row r="31" spans="2:21" s="37" customFormat="1" ht="15" customHeight="1">
      <c r="C31" s="102" t="s">
        <v>339</v>
      </c>
      <c r="M31" s="99"/>
      <c r="N31" s="99"/>
      <c r="O31" s="99"/>
      <c r="P31" s="99"/>
      <c r="Q31" s="99"/>
      <c r="R31" s="99"/>
      <c r="S31" s="99"/>
      <c r="T31" s="99"/>
      <c r="U31" s="99"/>
    </row>
    <row r="32" spans="2:21" s="37" customFormat="1" ht="22.5" customHeight="1">
      <c r="D32" s="37">
        <v>1</v>
      </c>
      <c r="E32" s="102" t="s">
        <v>340</v>
      </c>
      <c r="F32" s="102"/>
      <c r="G32" s="109"/>
      <c r="H32" s="109"/>
      <c r="I32" s="109"/>
      <c r="J32" s="109"/>
      <c r="K32" s="109"/>
      <c r="L32" s="109"/>
      <c r="M32" s="100"/>
      <c r="N32" s="99"/>
      <c r="O32" s="99"/>
      <c r="P32" s="99"/>
      <c r="Q32" s="99"/>
      <c r="R32" s="99"/>
      <c r="S32" s="99"/>
      <c r="T32" s="99"/>
      <c r="U32" s="99"/>
    </row>
    <row r="33" spans="3:13" s="37" customFormat="1" ht="15" customHeight="1">
      <c r="E33" s="100"/>
      <c r="F33" s="100"/>
      <c r="G33" s="100"/>
      <c r="H33" s="100"/>
      <c r="I33" s="100"/>
      <c r="J33" s="100"/>
      <c r="K33" s="100"/>
      <c r="L33" s="100"/>
      <c r="M33" s="100"/>
    </row>
    <row r="34" spans="3:13" s="37" customFormat="1" ht="15" customHeight="1"/>
    <row r="35" spans="3:13" s="37" customFormat="1" ht="30">
      <c r="D35" s="81"/>
      <c r="E35" s="82" t="s">
        <v>271</v>
      </c>
      <c r="F35" s="110" t="s">
        <v>332</v>
      </c>
      <c r="G35" s="111"/>
      <c r="H35" s="85" t="s">
        <v>270</v>
      </c>
      <c r="I35" s="83"/>
      <c r="J35" s="84" t="s">
        <v>214</v>
      </c>
    </row>
    <row r="36" spans="3:13" s="37" customFormat="1" ht="45">
      <c r="D36" s="128">
        <v>1</v>
      </c>
      <c r="E36" s="116" t="s">
        <v>290</v>
      </c>
      <c r="F36" s="119">
        <v>6.6000000000000003E-2</v>
      </c>
      <c r="G36" s="120"/>
      <c r="H36" s="79" t="s">
        <v>294</v>
      </c>
      <c r="I36" s="75"/>
      <c r="J36" s="98" t="s">
        <v>327</v>
      </c>
    </row>
    <row r="37" spans="3:13" s="37" customFormat="1" ht="15" customHeight="1">
      <c r="D37" s="129"/>
      <c r="E37" s="117"/>
      <c r="F37" s="121"/>
      <c r="G37" s="122"/>
      <c r="H37" s="113" t="s">
        <v>269</v>
      </c>
      <c r="I37" s="114"/>
      <c r="J37" s="115"/>
    </row>
    <row r="38" spans="3:13" s="37" customFormat="1" ht="30">
      <c r="D38" s="130"/>
      <c r="E38" s="118"/>
      <c r="F38" s="123"/>
      <c r="G38" s="124"/>
      <c r="H38" s="80" t="s">
        <v>265</v>
      </c>
      <c r="I38" s="77"/>
      <c r="J38" s="78" t="s">
        <v>265</v>
      </c>
    </row>
    <row r="39" spans="3:13" s="37" customFormat="1" ht="45">
      <c r="D39" s="128">
        <v>2</v>
      </c>
      <c r="E39" s="116" t="s">
        <v>333</v>
      </c>
      <c r="F39" s="119">
        <v>7.5999999999999998E-2</v>
      </c>
      <c r="G39" s="120"/>
      <c r="H39" s="79" t="s">
        <v>294</v>
      </c>
      <c r="I39" s="75"/>
      <c r="J39" s="98" t="s">
        <v>328</v>
      </c>
    </row>
    <row r="40" spans="3:13" s="37" customFormat="1" ht="15" customHeight="1">
      <c r="D40" s="129"/>
      <c r="E40" s="117"/>
      <c r="F40" s="121"/>
      <c r="G40" s="122"/>
      <c r="H40" s="113" t="s">
        <v>269</v>
      </c>
      <c r="I40" s="114"/>
      <c r="J40" s="115"/>
    </row>
    <row r="41" spans="3:13" s="37" customFormat="1" ht="30">
      <c r="D41" s="130"/>
      <c r="E41" s="118"/>
      <c r="F41" s="123"/>
      <c r="G41" s="124"/>
      <c r="H41" s="80" t="s">
        <v>265</v>
      </c>
      <c r="I41" s="77"/>
      <c r="J41" s="78" t="s">
        <v>265</v>
      </c>
    </row>
    <row r="42" spans="3:13" s="37" customFormat="1" ht="15" customHeight="1"/>
    <row r="43" spans="3:13" s="37" customFormat="1"/>
    <row r="44" spans="3:13" s="37" customFormat="1" ht="15" customHeight="1">
      <c r="D44" s="37">
        <v>2</v>
      </c>
      <c r="E44" s="112" t="s">
        <v>272</v>
      </c>
      <c r="F44" s="112"/>
      <c r="G44" s="112"/>
      <c r="H44" s="112"/>
      <c r="I44" s="112"/>
      <c r="J44" s="112"/>
      <c r="K44" s="112"/>
      <c r="L44" s="112"/>
    </row>
    <row r="45" spans="3:13" s="37" customFormat="1" ht="32.25" customHeight="1">
      <c r="C45" s="65"/>
      <c r="D45" s="107">
        <v>3</v>
      </c>
      <c r="E45" s="112" t="s">
        <v>318</v>
      </c>
      <c r="F45" s="112"/>
      <c r="G45" s="112"/>
      <c r="H45" s="112"/>
      <c r="I45" s="112"/>
      <c r="J45" s="112"/>
      <c r="K45" s="65"/>
      <c r="L45" s="65"/>
    </row>
    <row r="46" spans="3:13" s="37" customFormat="1">
      <c r="D46" s="102">
        <v>4</v>
      </c>
      <c r="E46" s="37" t="s">
        <v>331</v>
      </c>
    </row>
    <row r="47" spans="3:13" s="37" customFormat="1">
      <c r="D47" s="102">
        <v>5</v>
      </c>
      <c r="E47" s="37" t="s">
        <v>317</v>
      </c>
    </row>
    <row r="48" spans="3:13" s="37" customFormat="1"/>
    <row r="49" spans="1:10" s="37" customFormat="1">
      <c r="B49" s="37">
        <v>3</v>
      </c>
      <c r="C49" s="37" t="s">
        <v>334</v>
      </c>
    </row>
    <row r="50" spans="1:10" s="37" customFormat="1"/>
    <row r="51" spans="1:10" s="37" customFormat="1">
      <c r="D51" s="81"/>
      <c r="E51" s="82" t="s">
        <v>267</v>
      </c>
      <c r="F51" s="110" t="s">
        <v>213</v>
      </c>
      <c r="G51" s="111"/>
      <c r="H51" s="85" t="s">
        <v>268</v>
      </c>
      <c r="I51" s="83"/>
      <c r="J51" s="84" t="s">
        <v>214</v>
      </c>
    </row>
    <row r="52" spans="1:10" s="37" customFormat="1" ht="30">
      <c r="D52" s="128">
        <v>1</v>
      </c>
      <c r="E52" s="116" t="s">
        <v>320</v>
      </c>
      <c r="F52" s="119">
        <v>7.0000000000000007E-2</v>
      </c>
      <c r="G52" s="120"/>
      <c r="H52" s="79" t="s">
        <v>321</v>
      </c>
      <c r="I52" s="75"/>
      <c r="J52" s="88" t="s">
        <v>274</v>
      </c>
    </row>
    <row r="53" spans="1:10" s="37" customFormat="1">
      <c r="D53" s="129"/>
      <c r="E53" s="117"/>
      <c r="F53" s="121"/>
      <c r="G53" s="122"/>
      <c r="H53" s="113" t="s">
        <v>289</v>
      </c>
      <c r="I53" s="114"/>
      <c r="J53" s="115"/>
    </row>
    <row r="54" spans="1:10" s="37" customFormat="1" ht="30">
      <c r="D54" s="130"/>
      <c r="E54" s="118"/>
      <c r="F54" s="123"/>
      <c r="G54" s="124"/>
      <c r="H54" s="93" t="s">
        <v>265</v>
      </c>
      <c r="I54" s="76"/>
      <c r="J54" s="94" t="s">
        <v>265</v>
      </c>
    </row>
    <row r="55" spans="1:10" s="37" customFormat="1" ht="30">
      <c r="D55" s="128">
        <v>3</v>
      </c>
      <c r="E55" s="116" t="s">
        <v>319</v>
      </c>
      <c r="F55" s="119">
        <v>6.8000000000000005E-2</v>
      </c>
      <c r="G55" s="120"/>
      <c r="H55" s="92" t="s">
        <v>293</v>
      </c>
      <c r="I55" s="75"/>
      <c r="J55" s="88" t="s">
        <v>274</v>
      </c>
    </row>
    <row r="56" spans="1:10" s="37" customFormat="1">
      <c r="D56" s="129"/>
      <c r="E56" s="117"/>
      <c r="F56" s="121"/>
      <c r="G56" s="122"/>
      <c r="H56" s="113" t="s">
        <v>289</v>
      </c>
      <c r="I56" s="114"/>
      <c r="J56" s="115"/>
    </row>
    <row r="57" spans="1:10" s="37" customFormat="1" ht="30">
      <c r="D57" s="129"/>
      <c r="E57" s="117"/>
      <c r="F57" s="121"/>
      <c r="G57" s="122"/>
      <c r="H57" s="95" t="s">
        <v>265</v>
      </c>
      <c r="I57" s="96"/>
      <c r="J57" s="97" t="s">
        <v>265</v>
      </c>
    </row>
    <row r="58" spans="1:10" s="37" customFormat="1">
      <c r="D58" s="130"/>
      <c r="E58" s="118"/>
      <c r="F58" s="123"/>
      <c r="G58" s="124"/>
      <c r="H58" s="125" t="s">
        <v>266</v>
      </c>
      <c r="I58" s="126"/>
      <c r="J58" s="127"/>
    </row>
    <row r="59" spans="1:10" s="37" customFormat="1"/>
    <row r="60" spans="1:10" s="37" customFormat="1"/>
    <row r="61" spans="1:10" s="4" customFormat="1">
      <c r="A61" s="70">
        <f>MAX($A$6:A60)+1</f>
        <v>4</v>
      </c>
      <c r="B61" s="4" t="s">
        <v>322</v>
      </c>
    </row>
    <row r="62" spans="1:10" s="37" customFormat="1"/>
    <row r="63" spans="1:10" s="37" customFormat="1"/>
    <row r="64" spans="1:10" s="102" customFormat="1">
      <c r="C64" s="102">
        <v>1</v>
      </c>
      <c r="D64" s="102" t="s">
        <v>346</v>
      </c>
    </row>
    <row r="65" spans="3:11" s="37" customFormat="1" ht="38.25" customHeight="1">
      <c r="C65" s="107">
        <f>C64+1</f>
        <v>2</v>
      </c>
      <c r="D65" s="133" t="s">
        <v>323</v>
      </c>
      <c r="E65" s="133"/>
      <c r="F65" s="133"/>
      <c r="G65" s="133"/>
      <c r="H65" s="133"/>
      <c r="I65" s="133"/>
      <c r="J65" s="133"/>
      <c r="K65" s="133"/>
    </row>
    <row r="66" spans="3:11" s="37" customFormat="1" ht="76.5" customHeight="1">
      <c r="C66" s="107">
        <f t="shared" ref="C66:C71" si="0">C65+1</f>
        <v>3</v>
      </c>
      <c r="D66" s="133" t="s">
        <v>335</v>
      </c>
      <c r="E66" s="133"/>
      <c r="F66" s="133"/>
      <c r="G66" s="133"/>
      <c r="H66" s="133"/>
      <c r="I66" s="133"/>
      <c r="J66" s="133"/>
      <c r="K66" s="133"/>
    </row>
    <row r="67" spans="3:11" s="37" customFormat="1" ht="45.75" customHeight="1">
      <c r="C67" s="107">
        <f t="shared" si="0"/>
        <v>4</v>
      </c>
      <c r="D67" s="133" t="s">
        <v>341</v>
      </c>
      <c r="E67" s="133"/>
      <c r="F67" s="133"/>
      <c r="G67" s="133"/>
      <c r="H67" s="133"/>
      <c r="I67" s="133"/>
      <c r="J67" s="133"/>
      <c r="K67" s="133"/>
    </row>
    <row r="68" spans="3:11" ht="32.25" customHeight="1">
      <c r="C68" s="107">
        <f t="shared" si="0"/>
        <v>5</v>
      </c>
      <c r="D68" s="133" t="s">
        <v>324</v>
      </c>
      <c r="E68" s="133"/>
      <c r="F68" s="133"/>
      <c r="G68" s="133"/>
      <c r="H68" s="133"/>
      <c r="I68" s="133"/>
      <c r="J68" s="133"/>
      <c r="K68" s="133"/>
    </row>
    <row r="69" spans="3:11">
      <c r="C69" s="107">
        <f t="shared" si="0"/>
        <v>6</v>
      </c>
      <c r="D69" s="133" t="s">
        <v>336</v>
      </c>
      <c r="E69" s="133"/>
      <c r="F69" s="133"/>
      <c r="G69" s="133"/>
      <c r="H69" s="133"/>
      <c r="I69" s="133"/>
      <c r="J69" s="133"/>
      <c r="K69" s="133"/>
    </row>
    <row r="70" spans="3:11" ht="35.25" customHeight="1">
      <c r="C70" s="107">
        <f t="shared" si="0"/>
        <v>7</v>
      </c>
      <c r="D70" s="133" t="s">
        <v>325</v>
      </c>
      <c r="E70" s="133"/>
      <c r="F70" s="133"/>
      <c r="G70" s="133"/>
      <c r="H70" s="133"/>
      <c r="I70" s="133"/>
      <c r="J70" s="133"/>
      <c r="K70" s="133"/>
    </row>
    <row r="71" spans="3:11" ht="32.25" customHeight="1">
      <c r="C71" s="107">
        <f t="shared" si="0"/>
        <v>8</v>
      </c>
      <c r="D71" s="133" t="s">
        <v>337</v>
      </c>
      <c r="E71" s="133"/>
      <c r="F71" s="133"/>
      <c r="G71" s="133"/>
      <c r="H71" s="133"/>
      <c r="I71" s="133"/>
      <c r="J71" s="133"/>
      <c r="K71" s="133"/>
    </row>
    <row r="72" spans="3:11">
      <c r="D72" s="133"/>
      <c r="E72" s="133"/>
      <c r="F72" s="133"/>
      <c r="G72" s="133"/>
      <c r="H72" s="133"/>
      <c r="I72" s="133"/>
      <c r="J72" s="133"/>
      <c r="K72" s="133"/>
    </row>
  </sheetData>
  <mergeCells count="45">
    <mergeCell ref="D72:K72"/>
    <mergeCell ref="D71:K71"/>
    <mergeCell ref="D68:K68"/>
    <mergeCell ref="D69:K69"/>
    <mergeCell ref="D70:K70"/>
    <mergeCell ref="D65:K65"/>
    <mergeCell ref="D66:K66"/>
    <mergeCell ref="D67:K67"/>
    <mergeCell ref="D55:D58"/>
    <mergeCell ref="E55:E58"/>
    <mergeCell ref="F55:G58"/>
    <mergeCell ref="H56:J56"/>
    <mergeCell ref="H58:J58"/>
    <mergeCell ref="A1:L1"/>
    <mergeCell ref="E16:L16"/>
    <mergeCell ref="H19:J19"/>
    <mergeCell ref="F51:G51"/>
    <mergeCell ref="D52:D54"/>
    <mergeCell ref="E52:E54"/>
    <mergeCell ref="F52:G54"/>
    <mergeCell ref="H53:J53"/>
    <mergeCell ref="D18:D20"/>
    <mergeCell ref="D21:D23"/>
    <mergeCell ref="E21:E23"/>
    <mergeCell ref="D24:D27"/>
    <mergeCell ref="E24:E27"/>
    <mergeCell ref="D36:D38"/>
    <mergeCell ref="F36:G38"/>
    <mergeCell ref="H37:J37"/>
    <mergeCell ref="D39:D41"/>
    <mergeCell ref="E39:E41"/>
    <mergeCell ref="F39:G41"/>
    <mergeCell ref="H40:J40"/>
    <mergeCell ref="E36:E38"/>
    <mergeCell ref="F35:G35"/>
    <mergeCell ref="F17:G17"/>
    <mergeCell ref="E44:L44"/>
    <mergeCell ref="E45:J45"/>
    <mergeCell ref="H25:J25"/>
    <mergeCell ref="E18:E20"/>
    <mergeCell ref="H22:J22"/>
    <mergeCell ref="F18:G20"/>
    <mergeCell ref="F21:G23"/>
    <mergeCell ref="F24:G27"/>
    <mergeCell ref="H27:J27"/>
  </mergeCells>
  <hyperlinks>
    <hyperlink ref="E18:E20" location="'CIAL 20 year return calculation'!A326" display="Levelised price path adjusted for revaluation wash ups"/>
    <hyperlink ref="E21:E23" location="'CIAL 20 year return calculation'!A418" display="PSE2 actual price path + 15 year adjusted levelised price path"/>
    <hyperlink ref="E36:E38" location="'CC Target  Revenue (midpoint)'!A114" display="Revenue required to achieve mid-point post tax cost of capital"/>
    <hyperlink ref="E39:E41" location="'CC Target Revenue (75th %)'!A114" display="Revenue required to achieve mid-point post tax cost of capital"/>
    <hyperlink ref="E52:E54" location="'CIAL 5 year return calculation'!A7" display="PSE2 actual price path"/>
    <hyperlink ref="E24:E27" location="'Leased Asset Calculations'!A7" display="PSE2 actual price path + 15 year adjusted levelised price path + leased assets"/>
    <hyperlink ref="E55:E58" location="'Leased Asset Calculations'!A7" display="PSE2 actual price path + 15 year adjusted levelised price path + leased assets"/>
  </hyperlinks>
  <pageMargins left="0.70866141732283472" right="0.70866141732283472" top="0.74803149606299213" bottom="0.74803149606299213" header="0.31496062992125984" footer="0.31496062992125984"/>
  <pageSetup paperSize="9" scale="50" orientation="landscape" r:id="rId1"/>
  <rowBreaks count="1" manualBreakCount="1">
    <brk id="48" max="1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K210"/>
  <sheetViews>
    <sheetView showGridLines="0" workbookViewId="0">
      <selection activeCell="N210" sqref="N210"/>
    </sheetView>
  </sheetViews>
  <sheetFormatPr defaultRowHeight="15"/>
  <cols>
    <col min="1" max="2" width="4" customWidth="1"/>
    <col min="3" max="3" width="3.85546875" customWidth="1"/>
    <col min="4" max="4" width="30.7109375" customWidth="1"/>
    <col min="6" max="6" width="10.7109375" bestFit="1" customWidth="1"/>
    <col min="7" max="7" width="11.140625" bestFit="1" customWidth="1"/>
    <col min="8" max="27" width="10.7109375" customWidth="1"/>
  </cols>
  <sheetData>
    <row r="1" spans="1:37" s="1" customFormat="1" ht="48.75" customHeight="1">
      <c r="A1" s="131" t="s">
        <v>17</v>
      </c>
      <c r="B1" s="131"/>
      <c r="C1" s="131"/>
      <c r="D1" s="131"/>
      <c r="E1" s="131"/>
      <c r="F1" s="131"/>
      <c r="G1" s="131"/>
      <c r="H1" s="131"/>
      <c r="I1" s="131"/>
      <c r="J1" s="131"/>
      <c r="K1" s="131"/>
      <c r="L1" s="131"/>
    </row>
    <row r="2" spans="1:37" s="1" customFormat="1" ht="18.75">
      <c r="A2" s="3" t="str">
        <f ca="1">MID(CELL("filename",A1),FIND("]",CELL("filename",A1))+1,256)</f>
        <v>Inputs</v>
      </c>
    </row>
    <row r="3" spans="1:37" s="1" customFormat="1"/>
    <row r="4" spans="1:37" s="1" customFormat="1">
      <c r="D4" s="2" t="s">
        <v>0</v>
      </c>
      <c r="G4" s="2">
        <v>0</v>
      </c>
      <c r="H4" s="2">
        <f>G4+1</f>
        <v>1</v>
      </c>
      <c r="I4" s="2">
        <f t="shared" ref="I4:AA4" si="0">H4+1</f>
        <v>2</v>
      </c>
      <c r="J4" s="2">
        <f t="shared" si="0"/>
        <v>3</v>
      </c>
      <c r="K4" s="2">
        <f t="shared" si="0"/>
        <v>4</v>
      </c>
      <c r="L4" s="2">
        <f t="shared" si="0"/>
        <v>5</v>
      </c>
      <c r="M4" s="2">
        <f t="shared" si="0"/>
        <v>6</v>
      </c>
      <c r="N4" s="2">
        <f t="shared" si="0"/>
        <v>7</v>
      </c>
      <c r="O4" s="2">
        <f t="shared" si="0"/>
        <v>8</v>
      </c>
      <c r="P4" s="2">
        <f t="shared" si="0"/>
        <v>9</v>
      </c>
      <c r="Q4" s="2">
        <f t="shared" si="0"/>
        <v>10</v>
      </c>
      <c r="R4" s="2">
        <f t="shared" si="0"/>
        <v>11</v>
      </c>
      <c r="S4" s="2">
        <f t="shared" si="0"/>
        <v>12</v>
      </c>
      <c r="T4" s="2">
        <f t="shared" si="0"/>
        <v>13</v>
      </c>
      <c r="U4" s="2">
        <f t="shared" si="0"/>
        <v>14</v>
      </c>
      <c r="V4" s="2">
        <f t="shared" si="0"/>
        <v>15</v>
      </c>
      <c r="W4" s="2">
        <f t="shared" si="0"/>
        <v>16</v>
      </c>
      <c r="X4" s="2">
        <f t="shared" si="0"/>
        <v>17</v>
      </c>
      <c r="Y4" s="2">
        <f t="shared" si="0"/>
        <v>18</v>
      </c>
      <c r="Z4" s="2">
        <f t="shared" si="0"/>
        <v>19</v>
      </c>
      <c r="AA4" s="2">
        <f t="shared" si="0"/>
        <v>20</v>
      </c>
      <c r="AB4" s="2"/>
      <c r="AC4" s="2"/>
      <c r="AD4" s="2"/>
      <c r="AE4" s="2"/>
      <c r="AF4" s="2"/>
      <c r="AG4" s="2"/>
      <c r="AH4" s="2"/>
      <c r="AI4" s="2"/>
      <c r="AJ4" s="2"/>
      <c r="AK4" s="2"/>
    </row>
    <row r="5" spans="1:37" s="1" customFormat="1">
      <c r="D5" s="2" t="s">
        <v>1</v>
      </c>
      <c r="G5" s="42">
        <f>'CIAL 20 year return calculation'!G5</f>
        <v>41090</v>
      </c>
      <c r="H5" s="42">
        <f>'CIAL 20 year return calculation'!H5</f>
        <v>41455</v>
      </c>
      <c r="I5" s="42">
        <f>'CIAL 20 year return calculation'!I5</f>
        <v>41820</v>
      </c>
      <c r="J5" s="42">
        <f>'CIAL 20 year return calculation'!J5</f>
        <v>42185</v>
      </c>
      <c r="K5" s="42">
        <f>'CIAL 20 year return calculation'!K5</f>
        <v>42551</v>
      </c>
      <c r="L5" s="42">
        <f>'CIAL 20 year return calculation'!L5</f>
        <v>42916</v>
      </c>
      <c r="M5" s="42">
        <f>'CIAL 20 year return calculation'!M5</f>
        <v>43281</v>
      </c>
      <c r="N5" s="42">
        <f>'CIAL 20 year return calculation'!N5</f>
        <v>43646</v>
      </c>
      <c r="O5" s="42">
        <f>'CIAL 20 year return calculation'!O5</f>
        <v>44012</v>
      </c>
      <c r="P5" s="42">
        <f>'CIAL 20 year return calculation'!P5</f>
        <v>44377</v>
      </c>
      <c r="Q5" s="42">
        <f>'CIAL 20 year return calculation'!Q5</f>
        <v>44742</v>
      </c>
      <c r="R5" s="42">
        <f>'CIAL 20 year return calculation'!R5</f>
        <v>45107</v>
      </c>
      <c r="S5" s="42">
        <f>'CIAL 20 year return calculation'!S5</f>
        <v>45473</v>
      </c>
      <c r="T5" s="42">
        <f>'CIAL 20 year return calculation'!T5</f>
        <v>45838</v>
      </c>
      <c r="U5" s="42">
        <f>'CIAL 20 year return calculation'!U5</f>
        <v>46203</v>
      </c>
      <c r="V5" s="42">
        <f>'CIAL 20 year return calculation'!V5</f>
        <v>46568</v>
      </c>
      <c r="W5" s="42">
        <f>'CIAL 20 year return calculation'!W5</f>
        <v>46934</v>
      </c>
      <c r="X5" s="42">
        <f>'CIAL 20 year return calculation'!X5</f>
        <v>47299</v>
      </c>
      <c r="Y5" s="42">
        <f>'CIAL 20 year return calculation'!Y5</f>
        <v>47664</v>
      </c>
      <c r="Z5" s="42">
        <f>'CIAL 20 year return calculation'!Z5</f>
        <v>48029</v>
      </c>
      <c r="AA5" s="42">
        <f>'CIAL 20 year return calculation'!AA5</f>
        <v>48395</v>
      </c>
      <c r="AB5" s="2"/>
      <c r="AC5" s="2"/>
      <c r="AD5" s="2"/>
      <c r="AE5" s="2"/>
      <c r="AF5" s="2"/>
      <c r="AG5" s="2"/>
      <c r="AH5" s="2"/>
      <c r="AI5" s="2"/>
      <c r="AJ5" s="2"/>
      <c r="AK5" s="2"/>
    </row>
    <row r="6" spans="1:37" s="1" customFormat="1">
      <c r="D6" s="2"/>
      <c r="G6" s="11"/>
      <c r="H6" s="11"/>
      <c r="I6" s="11"/>
      <c r="J6" s="11"/>
      <c r="K6" s="11"/>
      <c r="L6" s="11"/>
      <c r="M6" s="11"/>
    </row>
    <row r="7" spans="1:37" s="4" customFormat="1">
      <c r="A7" s="4">
        <v>1</v>
      </c>
      <c r="B7" s="4" t="s">
        <v>131</v>
      </c>
    </row>
    <row r="10" spans="1:37">
      <c r="B10" t="s">
        <v>132</v>
      </c>
      <c r="F10" s="106">
        <v>41243</v>
      </c>
    </row>
    <row r="11" spans="1:37">
      <c r="B11" t="s">
        <v>133</v>
      </c>
      <c r="F11" s="106">
        <v>41455</v>
      </c>
    </row>
    <row r="12" spans="1:37">
      <c r="B12" t="s">
        <v>134</v>
      </c>
      <c r="F12" s="21">
        <v>12</v>
      </c>
    </row>
    <row r="13" spans="1:37">
      <c r="B13" t="s">
        <v>135</v>
      </c>
      <c r="F13" s="21">
        <v>7</v>
      </c>
    </row>
    <row r="14" spans="1:37" s="37" customFormat="1"/>
    <row r="15" spans="1:37" s="37" customFormat="1">
      <c r="B15" s="37" t="s">
        <v>166</v>
      </c>
      <c r="F15" s="19">
        <v>0.28000000000000003</v>
      </c>
    </row>
    <row r="16" spans="1:37" s="37" customFormat="1">
      <c r="B16" s="37" t="s">
        <v>167</v>
      </c>
      <c r="F16" s="19">
        <v>0.5</v>
      </c>
    </row>
    <row r="17" spans="1:27" s="37" customFormat="1">
      <c r="B17" s="37" t="s">
        <v>198</v>
      </c>
      <c r="F17" s="19">
        <v>0.5</v>
      </c>
    </row>
    <row r="18" spans="1:27">
      <c r="L18" s="46"/>
    </row>
    <row r="19" spans="1:27">
      <c r="B19" t="s">
        <v>153</v>
      </c>
      <c r="I19" s="19">
        <v>2.1000000000000001E-2</v>
      </c>
      <c r="J19" s="19">
        <v>2.1000000000000001E-2</v>
      </c>
      <c r="K19" s="19">
        <v>2.1000000000000001E-2</v>
      </c>
      <c r="L19" s="19">
        <v>2.1000000000000001E-2</v>
      </c>
      <c r="M19" s="19">
        <v>2.5000000000000001E-2</v>
      </c>
      <c r="N19" s="19">
        <v>2.5000000000000001E-2</v>
      </c>
      <c r="O19" s="19">
        <v>2.5000000000000001E-2</v>
      </c>
      <c r="P19" s="19">
        <v>2.5000000000000001E-2</v>
      </c>
      <c r="Q19" s="19">
        <v>2.5000000000000001E-2</v>
      </c>
      <c r="R19" s="19">
        <v>2.5000000000000001E-2</v>
      </c>
      <c r="S19" s="19">
        <v>2.5000000000000001E-2</v>
      </c>
      <c r="T19" s="19">
        <v>2.5000000000000001E-2</v>
      </c>
      <c r="U19" s="19">
        <v>2.5000000000000001E-2</v>
      </c>
      <c r="V19" s="19">
        <v>2.5000000000000001E-2</v>
      </c>
      <c r="W19" s="19">
        <v>2.5000000000000001E-2</v>
      </c>
      <c r="X19" s="19">
        <v>2.5000000000000001E-2</v>
      </c>
      <c r="Y19" s="19">
        <v>2.5000000000000001E-2</v>
      </c>
      <c r="Z19" s="19">
        <v>2.5000000000000001E-2</v>
      </c>
      <c r="AA19" s="19">
        <v>2.5000000000000001E-2</v>
      </c>
    </row>
    <row r="20" spans="1:27">
      <c r="B20" t="s">
        <v>152</v>
      </c>
      <c r="I20" s="19">
        <v>2.1000000000000001E-2</v>
      </c>
      <c r="J20" s="19">
        <v>2.1000000000000001E-2</v>
      </c>
      <c r="K20" s="19">
        <v>2.1000000000000001E-2</v>
      </c>
      <c r="L20" s="19">
        <v>2.1000000000000001E-2</v>
      </c>
      <c r="M20" s="19">
        <v>2.5000000000000001E-2</v>
      </c>
      <c r="N20" s="19">
        <v>2.5000000000000001E-2</v>
      </c>
      <c r="O20" s="19">
        <v>2.5000000000000001E-2</v>
      </c>
      <c r="P20" s="19">
        <v>2.5000000000000001E-2</v>
      </c>
      <c r="Q20" s="19">
        <v>2.5000000000000001E-2</v>
      </c>
      <c r="R20" s="19">
        <v>2.4999999999999467E-3</v>
      </c>
      <c r="S20" s="19">
        <v>2.4937655860348684E-3</v>
      </c>
      <c r="T20" s="19">
        <v>2.4875621890545485E-3</v>
      </c>
      <c r="U20" s="19">
        <v>2.4813895781636841E-3</v>
      </c>
      <c r="V20" s="19">
        <v>2.4752475247524774E-3</v>
      </c>
      <c r="W20" s="19">
        <v>2.4691358024691024E-3</v>
      </c>
      <c r="X20" s="19">
        <v>2.4630541871919487E-3</v>
      </c>
      <c r="Y20" s="19">
        <v>2.4570024570023108E-3</v>
      </c>
      <c r="Z20" s="19">
        <v>2.450980392156854E-3</v>
      </c>
      <c r="AA20" s="19">
        <v>2.4449877750609694E-3</v>
      </c>
    </row>
    <row r="21" spans="1:27">
      <c r="L21" s="47"/>
    </row>
    <row r="22" spans="1:27" s="37" customFormat="1">
      <c r="B22" s="37" t="s">
        <v>175</v>
      </c>
      <c r="F22" s="19">
        <v>6.59E-2</v>
      </c>
      <c r="L22" s="47"/>
    </row>
    <row r="23" spans="1:27" s="37" customFormat="1">
      <c r="B23" s="37" t="s">
        <v>176</v>
      </c>
      <c r="F23" s="19">
        <v>7.5800000000000006E-2</v>
      </c>
      <c r="L23" s="47"/>
    </row>
    <row r="24" spans="1:27" s="37" customFormat="1">
      <c r="B24" s="37" t="s">
        <v>296</v>
      </c>
      <c r="F24" s="19">
        <v>0.13554266666666701</v>
      </c>
      <c r="L24" s="47"/>
    </row>
    <row r="25" spans="1:27" s="37" customFormat="1">
      <c r="L25" s="47"/>
    </row>
    <row r="26" spans="1:27" s="37" customFormat="1">
      <c r="B26" s="37" t="s">
        <v>106</v>
      </c>
      <c r="F26" s="19">
        <v>0.17</v>
      </c>
      <c r="L26" s="47"/>
    </row>
    <row r="27" spans="1:27" s="37" customFormat="1">
      <c r="B27" s="37" t="s">
        <v>107</v>
      </c>
      <c r="F27" s="19">
        <v>5.1999999999999998E-2</v>
      </c>
      <c r="L27" s="47"/>
    </row>
    <row r="28" spans="1:27" s="37" customFormat="1">
      <c r="L28" s="47"/>
    </row>
    <row r="30" spans="1:27" s="4" customFormat="1">
      <c r="A30" s="4">
        <f>MAX($A7:A$29)+1</f>
        <v>2</v>
      </c>
      <c r="B30" s="4" t="s">
        <v>154</v>
      </c>
    </row>
    <row r="32" spans="1:27" s="37" customFormat="1">
      <c r="C32" s="35" t="s">
        <v>22</v>
      </c>
    </row>
    <row r="33" spans="3:27" s="37" customFormat="1">
      <c r="C33" s="9"/>
      <c r="D33" s="37" t="s">
        <v>23</v>
      </c>
      <c r="G33" s="21">
        <v>4836</v>
      </c>
      <c r="H33" s="21">
        <v>4727</v>
      </c>
      <c r="I33" s="21">
        <v>4727</v>
      </c>
      <c r="J33" s="21">
        <v>4987</v>
      </c>
      <c r="K33" s="21">
        <v>5172</v>
      </c>
      <c r="L33" s="21">
        <v>5364</v>
      </c>
      <c r="M33" s="21">
        <v>5468</v>
      </c>
      <c r="N33" s="21">
        <v>5584</v>
      </c>
      <c r="O33" s="21">
        <v>5796</v>
      </c>
      <c r="P33" s="21">
        <v>5988</v>
      </c>
      <c r="Q33" s="21">
        <v>6223.7750000000005</v>
      </c>
      <c r="R33" s="21">
        <v>6410.4882500000003</v>
      </c>
      <c r="S33" s="21">
        <v>6602.8028975000007</v>
      </c>
      <c r="T33" s="21">
        <v>6800.8869844250003</v>
      </c>
      <c r="U33" s="21">
        <v>7004.9135939577509</v>
      </c>
      <c r="V33" s="21">
        <v>7215.061001776483</v>
      </c>
      <c r="W33" s="21">
        <v>7431.5128318297775</v>
      </c>
      <c r="X33" s="21">
        <v>7654.4582167846711</v>
      </c>
      <c r="Y33" s="21">
        <v>7884.0919632882096</v>
      </c>
      <c r="Z33" s="21">
        <v>8120.6147221868578</v>
      </c>
      <c r="AA33" s="21">
        <v>8364.2331638524629</v>
      </c>
    </row>
    <row r="34" spans="3:27" s="37" customFormat="1">
      <c r="C34" s="9"/>
      <c r="D34" s="37" t="s">
        <v>24</v>
      </c>
      <c r="G34" s="21">
        <v>11892</v>
      </c>
      <c r="H34" s="21">
        <v>11872</v>
      </c>
      <c r="I34" s="21">
        <v>11578</v>
      </c>
      <c r="J34" s="21">
        <v>11617</v>
      </c>
      <c r="K34" s="21">
        <v>11678</v>
      </c>
      <c r="L34" s="21">
        <v>11656</v>
      </c>
      <c r="M34" s="21">
        <v>11695</v>
      </c>
      <c r="N34" s="21">
        <v>11655</v>
      </c>
      <c r="O34" s="21">
        <v>11719</v>
      </c>
      <c r="P34" s="21">
        <v>11721</v>
      </c>
      <c r="Q34" s="21">
        <v>11951.167173288657</v>
      </c>
      <c r="R34" s="21">
        <v>12259.308099278969</v>
      </c>
      <c r="S34" s="21">
        <v>12607.002508070356</v>
      </c>
      <c r="T34" s="21">
        <v>12905.013591520841</v>
      </c>
      <c r="U34" s="21">
        <v>13198.408073748065</v>
      </c>
      <c r="V34" s="21">
        <v>13508.4183929336</v>
      </c>
      <c r="W34" s="21">
        <v>13841.58304062179</v>
      </c>
      <c r="X34" s="21">
        <v>14197.572165377698</v>
      </c>
      <c r="Y34" s="21">
        <v>14568.145191463935</v>
      </c>
      <c r="Z34" s="21">
        <v>14926.120206157233</v>
      </c>
      <c r="AA34" s="21">
        <v>15297.42422577324</v>
      </c>
    </row>
    <row r="35" spans="3:27" s="37" customFormat="1">
      <c r="C35" s="9"/>
      <c r="D35" s="37" t="s">
        <v>40</v>
      </c>
      <c r="G35" s="21">
        <v>18176</v>
      </c>
      <c r="H35" s="21">
        <v>19144</v>
      </c>
      <c r="I35" s="21">
        <v>20276</v>
      </c>
      <c r="J35" s="21">
        <v>20301</v>
      </c>
      <c r="K35" s="21">
        <v>20438</v>
      </c>
      <c r="L35" s="21">
        <v>20613</v>
      </c>
      <c r="M35" s="21">
        <v>20756</v>
      </c>
      <c r="N35" s="21">
        <v>20951</v>
      </c>
      <c r="O35" s="21">
        <v>21180</v>
      </c>
      <c r="P35" s="21">
        <v>21289</v>
      </c>
      <c r="Q35" s="21">
        <v>21788.397114760868</v>
      </c>
      <c r="R35" s="21">
        <v>22350.174618617806</v>
      </c>
      <c r="S35" s="21">
        <v>22984.062819115978</v>
      </c>
      <c r="T35" s="21">
        <v>23527.372416971139</v>
      </c>
      <c r="U35" s="21">
        <v>24062.265402514349</v>
      </c>
      <c r="V35" s="21">
        <v>24627.451032181136</v>
      </c>
      <c r="W35" s="21">
        <v>25234.849752588478</v>
      </c>
      <c r="X35" s="21">
        <v>25883.860205396282</v>
      </c>
      <c r="Y35" s="21">
        <v>26559.458842358847</v>
      </c>
      <c r="Z35" s="21">
        <v>27212.089808372992</v>
      </c>
      <c r="AA35" s="21">
        <v>27889.021133355403</v>
      </c>
    </row>
    <row r="36" spans="3:27" s="37" customFormat="1">
      <c r="C36" s="9"/>
      <c r="D36" s="37" t="s">
        <v>25</v>
      </c>
      <c r="G36" s="21">
        <v>2543</v>
      </c>
      <c r="H36" s="21">
        <v>2543</v>
      </c>
      <c r="I36" s="21">
        <v>2543</v>
      </c>
      <c r="J36" s="21">
        <v>2543</v>
      </c>
      <c r="K36" s="21">
        <v>2543</v>
      </c>
      <c r="L36" s="21">
        <v>2543</v>
      </c>
      <c r="M36" s="21">
        <v>2543</v>
      </c>
      <c r="N36" s="21">
        <v>2543</v>
      </c>
      <c r="O36" s="21">
        <v>2543</v>
      </c>
      <c r="P36" s="21">
        <v>2543</v>
      </c>
      <c r="Q36" s="21">
        <v>2543</v>
      </c>
      <c r="R36" s="21">
        <v>2543</v>
      </c>
      <c r="S36" s="21">
        <v>2543</v>
      </c>
      <c r="T36" s="21">
        <v>2543</v>
      </c>
      <c r="U36" s="21">
        <v>2543</v>
      </c>
      <c r="V36" s="21">
        <v>2543</v>
      </c>
      <c r="W36" s="21">
        <v>2543</v>
      </c>
      <c r="X36" s="21">
        <v>2543</v>
      </c>
      <c r="Y36" s="21">
        <v>2543</v>
      </c>
      <c r="Z36" s="21">
        <v>2543</v>
      </c>
      <c r="AA36" s="21">
        <v>2543</v>
      </c>
    </row>
    <row r="38" spans="3:27" s="37" customFormat="1">
      <c r="C38" s="9"/>
      <c r="D38" s="37" t="s">
        <v>27</v>
      </c>
      <c r="G38" s="21">
        <v>3033</v>
      </c>
      <c r="H38" s="21">
        <v>3103</v>
      </c>
      <c r="I38" s="21">
        <v>3103</v>
      </c>
      <c r="J38" s="21">
        <v>3103</v>
      </c>
      <c r="K38" s="21">
        <v>3111</v>
      </c>
      <c r="L38" s="21">
        <v>3103</v>
      </c>
      <c r="M38" s="21">
        <v>3103</v>
      </c>
      <c r="N38" s="21">
        <v>3103</v>
      </c>
      <c r="O38" s="21">
        <v>3111</v>
      </c>
      <c r="P38" s="21">
        <v>3103</v>
      </c>
      <c r="Q38" s="21">
        <v>3163.5780042339829</v>
      </c>
      <c r="R38" s="21">
        <v>3232.7180235608598</v>
      </c>
      <c r="S38" s="21">
        <v>3310.7329709957853</v>
      </c>
      <c r="T38" s="21">
        <v>3377.6000773471105</v>
      </c>
      <c r="U38" s="21">
        <v>3443.4313203291836</v>
      </c>
      <c r="V38" s="21">
        <v>3512.9907902085365</v>
      </c>
      <c r="W38" s="21">
        <v>3587.7455801026831</v>
      </c>
      <c r="X38" s="21">
        <v>3667.6216786335067</v>
      </c>
      <c r="Y38" s="21">
        <v>3750.7700825765364</v>
      </c>
      <c r="Z38" s="21">
        <v>3831.0917709562605</v>
      </c>
      <c r="AA38" s="21">
        <v>3914.4041937053407</v>
      </c>
    </row>
    <row r="41" spans="3:27" s="37" customFormat="1">
      <c r="C41" s="35" t="s">
        <v>29</v>
      </c>
      <c r="I41" s="15"/>
      <c r="J41" s="15"/>
      <c r="K41" s="15"/>
      <c r="L41" s="15"/>
      <c r="M41" s="15"/>
      <c r="N41" s="15"/>
      <c r="O41" s="15"/>
      <c r="P41" s="15"/>
      <c r="Q41" s="15"/>
      <c r="R41" s="15"/>
      <c r="S41" s="15"/>
      <c r="T41" s="15"/>
      <c r="U41" s="15"/>
      <c r="V41" s="15"/>
      <c r="W41" s="15"/>
      <c r="X41" s="15"/>
      <c r="Y41" s="15"/>
      <c r="Z41" s="15"/>
      <c r="AA41" s="15"/>
    </row>
    <row r="42" spans="3:27" s="37" customFormat="1">
      <c r="C42" s="9"/>
      <c r="D42" s="37" t="s">
        <v>30</v>
      </c>
      <c r="G42" s="21">
        <v>1431104.9635192307</v>
      </c>
      <c r="H42" s="21">
        <v>1402917.3720384617</v>
      </c>
      <c r="I42" s="21">
        <v>1428649.5960384617</v>
      </c>
      <c r="J42" s="21">
        <v>1454464.2697884617</v>
      </c>
      <c r="K42" s="21">
        <v>1485650.7394038464</v>
      </c>
      <c r="L42" s="21">
        <v>1500935.2052884619</v>
      </c>
      <c r="M42" s="21">
        <v>1521582.1837884618</v>
      </c>
      <c r="N42" s="21">
        <v>1536582.007038462</v>
      </c>
      <c r="O42" s="21">
        <v>1565264.0666346157</v>
      </c>
      <c r="P42" s="21">
        <v>1580497.0977884619</v>
      </c>
      <c r="Q42" s="21">
        <v>1624085.6462988991</v>
      </c>
      <c r="R42" s="21">
        <v>1666890.3453648647</v>
      </c>
      <c r="S42" s="21">
        <v>1713161.4517643482</v>
      </c>
      <c r="T42" s="21">
        <v>1756492.4720082814</v>
      </c>
      <c r="U42" s="21">
        <v>1800147.3236312051</v>
      </c>
      <c r="V42" s="21">
        <v>1845674.4289822038</v>
      </c>
      <c r="W42" s="21">
        <v>1893564.8368564837</v>
      </c>
      <c r="X42" s="21">
        <v>1943815.6836768603</v>
      </c>
      <c r="Y42" s="21">
        <v>1995855.160288159</v>
      </c>
      <c r="Z42" s="21">
        <v>2047748.3266411594</v>
      </c>
      <c r="AA42" s="21">
        <v>2101384.7503074473</v>
      </c>
    </row>
    <row r="43" spans="3:27" s="37" customFormat="1">
      <c r="C43" s="9"/>
      <c r="D43" s="37" t="s">
        <v>31</v>
      </c>
      <c r="G43" s="21">
        <v>389254.47400000063</v>
      </c>
      <c r="H43" s="21">
        <v>410571.20400000061</v>
      </c>
      <c r="I43" s="21">
        <v>436002.26900000061</v>
      </c>
      <c r="J43" s="21">
        <v>436525.83400000061</v>
      </c>
      <c r="K43" s="21">
        <v>439388.62400000065</v>
      </c>
      <c r="L43" s="21">
        <v>443312.22400000063</v>
      </c>
      <c r="M43" s="21">
        <v>446373.98400000058</v>
      </c>
      <c r="N43" s="21">
        <v>450647.67400000058</v>
      </c>
      <c r="O43" s="21">
        <v>455448.68400000065</v>
      </c>
      <c r="P43" s="21">
        <v>457899.26400000061</v>
      </c>
      <c r="Q43" s="21">
        <v>467723.40378130949</v>
      </c>
      <c r="R43" s="21">
        <v>478754.14723776991</v>
      </c>
      <c r="S43" s="21">
        <v>491200.81530789868</v>
      </c>
      <c r="T43" s="21">
        <v>501868.93346896209</v>
      </c>
      <c r="U43" s="21">
        <v>512371.78781908925</v>
      </c>
      <c r="V43" s="21">
        <v>523469.45129498397</v>
      </c>
      <c r="W43" s="21">
        <v>535395.98700457683</v>
      </c>
      <c r="X43" s="21">
        <v>548139.58701762999</v>
      </c>
      <c r="Y43" s="21">
        <v>561405.25748806284</v>
      </c>
      <c r="Z43" s="21">
        <v>574219.94783863518</v>
      </c>
      <c r="AA43" s="21">
        <v>587511.78621282615</v>
      </c>
    </row>
    <row r="46" spans="3:27" s="37" customFormat="1">
      <c r="C46" s="35" t="s">
        <v>32</v>
      </c>
    </row>
    <row r="47" spans="3:27" s="37" customFormat="1">
      <c r="C47" s="29" t="s">
        <v>23</v>
      </c>
    </row>
    <row r="48" spans="3:27" s="37" customFormat="1">
      <c r="D48" s="37" t="s">
        <v>33</v>
      </c>
      <c r="G48" s="21">
        <v>1405380.04837277</v>
      </c>
      <c r="H48" s="21">
        <v>1355560.51210738</v>
      </c>
      <c r="I48" s="21">
        <v>1457227.55054119</v>
      </c>
      <c r="J48" s="21">
        <v>1602950.3054255201</v>
      </c>
      <c r="K48" s="21">
        <v>1651038.8141850804</v>
      </c>
      <c r="L48" s="21">
        <v>1700569.9796342803</v>
      </c>
      <c r="M48" s="21">
        <v>1751587.0787111095</v>
      </c>
      <c r="N48" s="21">
        <v>1804134.6898191499</v>
      </c>
      <c r="O48" s="21">
        <v>1858258.7305649002</v>
      </c>
      <c r="P48" s="21">
        <v>1914006.4932807498</v>
      </c>
      <c r="Q48" s="21">
        <v>2032956.5565714824</v>
      </c>
      <c r="R48" s="21">
        <v>2093945.2532686268</v>
      </c>
      <c r="S48" s="21">
        <v>2156763.6108666859</v>
      </c>
      <c r="T48" s="21">
        <v>2221466.5191926868</v>
      </c>
      <c r="U48" s="21">
        <v>2288110.5147684668</v>
      </c>
      <c r="V48" s="21">
        <v>2356753.8302115207</v>
      </c>
      <c r="W48" s="21">
        <v>2427456.4451178666</v>
      </c>
      <c r="X48" s="21">
        <v>2500280.1384714036</v>
      </c>
      <c r="Y48" s="21">
        <v>2575288.5426255451</v>
      </c>
      <c r="Z48" s="21">
        <v>2652547.1989043113</v>
      </c>
      <c r="AA48" s="21">
        <v>2732123.6148714409</v>
      </c>
    </row>
    <row r="49" spans="1:27" s="37" customFormat="1">
      <c r="D49" s="37" t="s">
        <v>35</v>
      </c>
      <c r="G49" s="21">
        <v>969632</v>
      </c>
      <c r="H49" s="21">
        <v>889241</v>
      </c>
      <c r="I49" s="21">
        <v>889241</v>
      </c>
      <c r="J49" s="21">
        <v>959338</v>
      </c>
      <c r="K49" s="21">
        <v>1013101</v>
      </c>
      <c r="L49" s="21">
        <v>1066610</v>
      </c>
      <c r="M49" s="21">
        <v>1111486</v>
      </c>
      <c r="N49" s="21">
        <v>1160029</v>
      </c>
      <c r="O49" s="21">
        <v>1223416</v>
      </c>
      <c r="P49" s="21">
        <v>1279512</v>
      </c>
      <c r="Q49" s="21">
        <v>1326522.0649999999</v>
      </c>
      <c r="R49" s="21">
        <v>1366317.72695</v>
      </c>
      <c r="S49" s="21">
        <v>1407307.2587585</v>
      </c>
      <c r="T49" s="21">
        <v>1449526.476521255</v>
      </c>
      <c r="U49" s="21">
        <v>1493012.2708168929</v>
      </c>
      <c r="V49" s="21">
        <v>1537802.6389413995</v>
      </c>
      <c r="W49" s="21">
        <v>1583936.7181096412</v>
      </c>
      <c r="X49" s="21">
        <v>1631454.8196529311</v>
      </c>
      <c r="Y49" s="21">
        <v>1680398.4642425191</v>
      </c>
      <c r="Z49" s="21">
        <v>1730810.4181697944</v>
      </c>
      <c r="AA49" s="21">
        <v>1782734.7307148883</v>
      </c>
    </row>
    <row r="51" spans="1:27" s="37" customFormat="1">
      <c r="C51" s="6"/>
      <c r="D51" s="20" t="s">
        <v>58</v>
      </c>
      <c r="E51" s="20"/>
      <c r="F51" s="20"/>
      <c r="G51" s="20"/>
      <c r="H51" s="19">
        <v>0.93</v>
      </c>
      <c r="I51" s="19">
        <v>0.93</v>
      </c>
      <c r="J51" s="19">
        <v>0.93</v>
      </c>
      <c r="K51" s="19">
        <v>0.93</v>
      </c>
      <c r="L51" s="19">
        <v>0.93</v>
      </c>
      <c r="M51" s="19">
        <v>0.93</v>
      </c>
      <c r="N51" s="19">
        <v>0.93</v>
      </c>
      <c r="O51" s="19">
        <v>0.93</v>
      </c>
      <c r="P51" s="19">
        <v>0.93</v>
      </c>
      <c r="Q51" s="19">
        <v>0.93</v>
      </c>
      <c r="R51" s="19">
        <v>0.93</v>
      </c>
      <c r="S51" s="19">
        <v>0.93</v>
      </c>
      <c r="T51" s="19">
        <v>0.93</v>
      </c>
      <c r="U51" s="19">
        <v>0.93</v>
      </c>
      <c r="V51" s="19">
        <v>0.93</v>
      </c>
      <c r="W51" s="19">
        <v>0.93</v>
      </c>
      <c r="X51" s="19">
        <v>0.93</v>
      </c>
      <c r="Y51" s="19">
        <v>0.93</v>
      </c>
      <c r="Z51" s="19">
        <v>0.93</v>
      </c>
      <c r="AA51" s="19">
        <v>0.93</v>
      </c>
    </row>
    <row r="52" spans="1:27" s="37" customFormat="1">
      <c r="C52" s="6"/>
      <c r="D52" s="20" t="s">
        <v>59</v>
      </c>
      <c r="E52" s="20"/>
      <c r="F52" s="20"/>
      <c r="G52" s="20"/>
      <c r="I52" s="19">
        <v>5.5599999999999997E-2</v>
      </c>
      <c r="J52" s="19">
        <v>5.5599999999999997E-2</v>
      </c>
      <c r="K52" s="19">
        <v>5.5599999999999997E-2</v>
      </c>
      <c r="L52" s="19">
        <v>5.5599999999999997E-2</v>
      </c>
      <c r="M52" s="19">
        <v>5.5599999999999997E-2</v>
      </c>
      <c r="N52" s="19">
        <v>5.5599999999999997E-2</v>
      </c>
      <c r="O52" s="19">
        <v>5.5599999999999997E-2</v>
      </c>
      <c r="P52" s="19">
        <v>5.5599999999999997E-2</v>
      </c>
      <c r="Q52" s="19">
        <v>5.5599999999999997E-2</v>
      </c>
      <c r="R52" s="19">
        <v>5.5599999999999997E-2</v>
      </c>
      <c r="S52" s="19">
        <v>5.5599999999999997E-2</v>
      </c>
      <c r="T52" s="19">
        <v>5.5599999999999997E-2</v>
      </c>
      <c r="U52" s="19">
        <v>5.5599999999999997E-2</v>
      </c>
      <c r="V52" s="19">
        <v>5.5599999999999997E-2</v>
      </c>
      <c r="W52" s="19">
        <v>5.5599999999999997E-2</v>
      </c>
      <c r="X52" s="19">
        <v>5.5599999999999997E-2</v>
      </c>
      <c r="Y52" s="19">
        <v>5.5599999999999997E-2</v>
      </c>
      <c r="Z52" s="19">
        <v>5.5599999999999997E-2</v>
      </c>
      <c r="AA52" s="19">
        <v>5.5599999999999997E-2</v>
      </c>
    </row>
    <row r="53" spans="1:27" s="37" customFormat="1">
      <c r="C53" s="6"/>
      <c r="D53" s="20"/>
      <c r="E53" s="20"/>
      <c r="F53" s="20"/>
      <c r="G53" s="20"/>
    </row>
    <row r="54" spans="1:27" s="37" customFormat="1">
      <c r="A54" s="9"/>
      <c r="C54" s="29" t="s">
        <v>37</v>
      </c>
    </row>
    <row r="55" spans="1:27" s="37" customFormat="1">
      <c r="D55" s="37" t="s">
        <v>34</v>
      </c>
      <c r="G55" s="21">
        <v>1327814.8617457699</v>
      </c>
      <c r="H55" s="21">
        <v>1290779.88721252</v>
      </c>
      <c r="I55" s="21">
        <v>1305893.5266257601</v>
      </c>
      <c r="J55" s="21">
        <v>1337230.1202835401</v>
      </c>
      <c r="K55" s="21">
        <v>1372474.4360229052</v>
      </c>
      <c r="L55" s="21">
        <v>1405083.1854069952</v>
      </c>
      <c r="M55" s="21">
        <v>1440067.8821269996</v>
      </c>
      <c r="N55" s="21">
        <v>1476358.4318761404</v>
      </c>
      <c r="O55" s="21">
        <v>1514320.72688221</v>
      </c>
      <c r="P55" s="21">
        <v>1544586.8852456901</v>
      </c>
      <c r="Q55" s="21">
        <v>1576424.0718282633</v>
      </c>
      <c r="R55" s="21">
        <v>1617069.5390201434</v>
      </c>
      <c r="S55" s="21">
        <v>1662932.3261196243</v>
      </c>
      <c r="T55" s="21">
        <v>1702241.6118831914</v>
      </c>
      <c r="U55" s="21">
        <v>1740941.9427896424</v>
      </c>
      <c r="V55" s="21">
        <v>1781833.9931302585</v>
      </c>
      <c r="W55" s="21">
        <v>1825780.2255678494</v>
      </c>
      <c r="X55" s="21">
        <v>1872737.1309007918</v>
      </c>
      <c r="Y55" s="21">
        <v>1921617.7322865925</v>
      </c>
      <c r="Z55" s="21">
        <v>1968836.5873233513</v>
      </c>
      <c r="AA55" s="21">
        <v>2017813.6107388979</v>
      </c>
    </row>
    <row r="56" spans="1:27" s="37" customFormat="1">
      <c r="D56" s="37" t="s">
        <v>35</v>
      </c>
      <c r="G56" s="21">
        <v>1744908</v>
      </c>
      <c r="H56" s="21">
        <v>1823073</v>
      </c>
      <c r="I56" s="21">
        <v>1977165</v>
      </c>
      <c r="J56" s="21">
        <v>1995810</v>
      </c>
      <c r="K56" s="21">
        <v>2006432</v>
      </c>
      <c r="L56" s="21">
        <v>2002713</v>
      </c>
      <c r="M56" s="21">
        <v>2011371</v>
      </c>
      <c r="N56" s="21">
        <v>2004656</v>
      </c>
      <c r="O56" s="21">
        <v>2016133</v>
      </c>
      <c r="P56" s="21">
        <v>2017156</v>
      </c>
      <c r="Q56" s="21">
        <v>2057261.1926385816</v>
      </c>
      <c r="R56" s="21">
        <v>2110304.2435566913</v>
      </c>
      <c r="S56" s="21">
        <v>2170155.9888910428</v>
      </c>
      <c r="T56" s="21">
        <v>2221455.2994997283</v>
      </c>
      <c r="U56" s="21">
        <v>2271959.9132892</v>
      </c>
      <c r="V56" s="21">
        <v>2325324.7595615666</v>
      </c>
      <c r="W56" s="21">
        <v>2382675.3672896498</v>
      </c>
      <c r="X56" s="21">
        <v>2443954.956198636</v>
      </c>
      <c r="Y56" s="21">
        <v>2507745.002354946</v>
      </c>
      <c r="Z56" s="21">
        <v>2569366.4402433503</v>
      </c>
      <c r="AA56" s="21">
        <v>2633282.3188475766</v>
      </c>
    </row>
    <row r="58" spans="1:27" s="37" customFormat="1">
      <c r="A58" s="9"/>
      <c r="C58" s="29" t="s">
        <v>38</v>
      </c>
    </row>
    <row r="59" spans="1:27" s="37" customFormat="1">
      <c r="D59" s="37" t="s">
        <v>34</v>
      </c>
      <c r="G59" s="21">
        <v>736014.83569701004</v>
      </c>
      <c r="H59" s="21">
        <v>764110.79590985004</v>
      </c>
      <c r="I59" s="21">
        <v>790094.39228110528</v>
      </c>
      <c r="J59" s="21">
        <v>811151.05594972509</v>
      </c>
      <c r="K59" s="21">
        <v>829624.78882297524</v>
      </c>
      <c r="L59" s="21">
        <v>852059.2300491198</v>
      </c>
      <c r="M59" s="21">
        <v>873512.99114140007</v>
      </c>
      <c r="N59" s="21">
        <v>895053.46697010542</v>
      </c>
      <c r="O59" s="21">
        <v>916389.38761913998</v>
      </c>
      <c r="P59" s="21">
        <v>934726.21074413008</v>
      </c>
      <c r="Q59" s="21">
        <v>911476.99644580099</v>
      </c>
      <c r="R59" s="21">
        <v>934977.91159753758</v>
      </c>
      <c r="S59" s="21">
        <v>961495.44338426483</v>
      </c>
      <c r="T59" s="21">
        <v>984223.78809842048</v>
      </c>
      <c r="U59" s="21">
        <v>1006600.0395186114</v>
      </c>
      <c r="V59" s="21">
        <v>1030243.5272634723</v>
      </c>
      <c r="W59" s="21">
        <v>1055652.9210066607</v>
      </c>
      <c r="X59" s="21">
        <v>1082803.0640424888</v>
      </c>
      <c r="Y59" s="21">
        <v>1111065.4742224622</v>
      </c>
      <c r="Z59" s="21">
        <v>1138367.0746824197</v>
      </c>
      <c r="AA59" s="21">
        <v>1166685.2353825953</v>
      </c>
    </row>
    <row r="60" spans="1:27" s="37" customFormat="1">
      <c r="D60" s="37" t="s">
        <v>35</v>
      </c>
      <c r="G60" s="21">
        <v>974603</v>
      </c>
      <c r="H60" s="21">
        <v>1038345</v>
      </c>
      <c r="I60" s="21">
        <v>1094823</v>
      </c>
      <c r="J60" s="21">
        <v>1096289</v>
      </c>
      <c r="K60" s="21">
        <v>1104465</v>
      </c>
      <c r="L60" s="21">
        <v>1117308</v>
      </c>
      <c r="M60" s="21">
        <v>1126340</v>
      </c>
      <c r="N60" s="21">
        <v>1139500</v>
      </c>
      <c r="O60" s="21">
        <v>1153912</v>
      </c>
      <c r="P60" s="21">
        <v>1161836</v>
      </c>
      <c r="Q60" s="21">
        <v>1189493.5419223923</v>
      </c>
      <c r="R60" s="21">
        <v>1220162.6503159788</v>
      </c>
      <c r="S60" s="21">
        <v>1254768.4965754342</v>
      </c>
      <c r="T60" s="21">
        <v>1284429.386934154</v>
      </c>
      <c r="U60" s="21">
        <v>1313630.7893398502</v>
      </c>
      <c r="V60" s="21">
        <v>1344485.9574798015</v>
      </c>
      <c r="W60" s="21">
        <v>1377645.6640654225</v>
      </c>
      <c r="X60" s="21">
        <v>1413077.0791524923</v>
      </c>
      <c r="Y60" s="21">
        <v>1449960.0224624488</v>
      </c>
      <c r="Z60" s="21">
        <v>1485589.0921569092</v>
      </c>
      <c r="AA60" s="21">
        <v>1522544.7908781357</v>
      </c>
    </row>
    <row r="63" spans="1:27" s="4" customFormat="1">
      <c r="A63" s="4">
        <f>MAX($A$29:A41)+1</f>
        <v>3</v>
      </c>
      <c r="B63" s="4" t="s">
        <v>155</v>
      </c>
    </row>
    <row r="65" spans="3:12">
      <c r="C65" s="35" t="s">
        <v>42</v>
      </c>
    </row>
    <row r="66" spans="3:12">
      <c r="D66" s="38" t="s">
        <v>54</v>
      </c>
      <c r="E66" s="37"/>
      <c r="F66" s="37"/>
      <c r="G66" s="30">
        <v>2.8021225113711501</v>
      </c>
    </row>
    <row r="67" spans="3:12" s="37" customFormat="1">
      <c r="D67" s="38"/>
    </row>
    <row r="68" spans="3:12" s="37" customFormat="1">
      <c r="C68" s="35" t="s">
        <v>44</v>
      </c>
      <c r="D68" s="38"/>
    </row>
    <row r="69" spans="3:12">
      <c r="D69" s="38" t="s">
        <v>46</v>
      </c>
      <c r="E69" s="37"/>
      <c r="F69" s="37"/>
      <c r="G69" s="30">
        <v>7.5438381200361899</v>
      </c>
    </row>
    <row r="71" spans="3:12">
      <c r="C71" s="35" t="s">
        <v>49</v>
      </c>
    </row>
    <row r="72" spans="3:12">
      <c r="D72" s="38" t="s">
        <v>50</v>
      </c>
      <c r="E72" s="37"/>
      <c r="F72" s="37"/>
      <c r="G72" s="30">
        <v>5.3032351844856196</v>
      </c>
    </row>
    <row r="73" spans="3:12">
      <c r="D73" s="20" t="s">
        <v>56</v>
      </c>
      <c r="E73" s="20"/>
      <c r="F73" s="20"/>
      <c r="G73" s="30">
        <v>11.1</v>
      </c>
    </row>
    <row r="75" spans="3:12">
      <c r="C75" s="35" t="s">
        <v>61</v>
      </c>
    </row>
    <row r="76" spans="3:12">
      <c r="D76" s="38" t="s">
        <v>66</v>
      </c>
      <c r="E76" s="37"/>
      <c r="F76" s="37"/>
      <c r="G76" s="37"/>
      <c r="H76" s="30">
        <v>150</v>
      </c>
      <c r="I76" s="30">
        <v>153.14999999999998</v>
      </c>
      <c r="J76" s="30">
        <v>158.007994575</v>
      </c>
      <c r="K76" s="30">
        <v>159.64983914999999</v>
      </c>
      <c r="L76" s="30">
        <v>163.00248577214998</v>
      </c>
    </row>
    <row r="77" spans="3:12">
      <c r="D77" s="38" t="s">
        <v>68</v>
      </c>
      <c r="E77" s="37"/>
      <c r="F77" s="37"/>
      <c r="G77" s="37"/>
      <c r="H77" s="30">
        <v>75</v>
      </c>
      <c r="I77" s="30">
        <v>76.574999999999989</v>
      </c>
      <c r="J77" s="30">
        <v>79.003997287499999</v>
      </c>
      <c r="K77" s="30">
        <v>79.824919574999996</v>
      </c>
      <c r="L77" s="30">
        <v>81.501242886074991</v>
      </c>
    </row>
    <row r="78" spans="3:12">
      <c r="D78" s="20" t="s">
        <v>73</v>
      </c>
      <c r="E78" s="37"/>
      <c r="F78" s="37"/>
      <c r="G78" s="30">
        <v>16.041945661478199</v>
      </c>
    </row>
    <row r="79" spans="3:12">
      <c r="D79" s="20" t="s">
        <v>75</v>
      </c>
      <c r="E79" s="37"/>
      <c r="F79" s="37"/>
      <c r="G79" s="30">
        <v>10.153878344665999</v>
      </c>
    </row>
    <row r="82" spans="1:12" s="4" customFormat="1">
      <c r="A82" s="4">
        <f>MAX($A$29:A60)+1</f>
        <v>3</v>
      </c>
      <c r="B82" s="4" t="s">
        <v>156</v>
      </c>
    </row>
    <row r="84" spans="1:12">
      <c r="C84" s="35" t="s">
        <v>42</v>
      </c>
      <c r="D84" s="37"/>
      <c r="E84" s="37"/>
      <c r="F84" s="37"/>
      <c r="G84" s="37"/>
    </row>
    <row r="85" spans="1:12">
      <c r="C85" s="37"/>
      <c r="D85" s="38" t="s">
        <v>54</v>
      </c>
      <c r="E85" s="37"/>
      <c r="F85" s="37"/>
      <c r="G85" s="37"/>
      <c r="H85" s="30">
        <v>1.86</v>
      </c>
      <c r="I85" s="30">
        <v>1.89906</v>
      </c>
      <c r="J85" s="30">
        <v>2.3057392836855</v>
      </c>
      <c r="K85" s="30">
        <v>2.6725383073710001</v>
      </c>
      <c r="L85" s="30">
        <v>2.7286616118257907</v>
      </c>
    </row>
    <row r="86" spans="1:12">
      <c r="C86" s="37"/>
      <c r="D86" s="38"/>
      <c r="E86" s="37"/>
      <c r="F86" s="37"/>
      <c r="G86" s="37"/>
    </row>
    <row r="87" spans="1:12">
      <c r="C87" s="35" t="s">
        <v>44</v>
      </c>
      <c r="D87" s="38"/>
      <c r="E87" s="37"/>
      <c r="F87" s="37"/>
      <c r="G87" s="37"/>
    </row>
    <row r="88" spans="1:12">
      <c r="C88" s="37"/>
      <c r="D88" s="38" t="s">
        <v>46</v>
      </c>
      <c r="E88" s="37"/>
      <c r="F88" s="37"/>
      <c r="G88" s="37"/>
      <c r="H88" s="30">
        <v>5.8</v>
      </c>
      <c r="I88" s="30">
        <v>5.9217999999999993</v>
      </c>
      <c r="J88" s="30">
        <v>7.1899397018149998</v>
      </c>
      <c r="K88" s="30">
        <v>8.3337216036299999</v>
      </c>
      <c r="L88" s="30">
        <v>8.508729757306229</v>
      </c>
    </row>
    <row r="89" spans="1:12">
      <c r="C89" s="37"/>
      <c r="D89" s="37"/>
      <c r="E89" s="37"/>
      <c r="F89" s="37"/>
      <c r="G89" s="37"/>
    </row>
    <row r="90" spans="1:12">
      <c r="C90" s="35" t="s">
        <v>49</v>
      </c>
      <c r="D90" s="37"/>
      <c r="E90" s="37"/>
      <c r="F90" s="37"/>
      <c r="G90" s="37"/>
    </row>
    <row r="91" spans="1:12">
      <c r="C91" s="37"/>
      <c r="D91" s="38" t="s">
        <v>50</v>
      </c>
      <c r="E91" s="37"/>
      <c r="F91" s="37"/>
      <c r="G91" s="37"/>
      <c r="H91" s="30">
        <v>3.53</v>
      </c>
      <c r="I91" s="30">
        <v>3.53</v>
      </c>
      <c r="J91" s="30">
        <v>3.53</v>
      </c>
      <c r="K91" s="30">
        <v>3.53</v>
      </c>
      <c r="L91" s="30">
        <v>3.53</v>
      </c>
    </row>
    <row r="92" spans="1:12">
      <c r="C92" s="37"/>
      <c r="D92" s="20" t="s">
        <v>56</v>
      </c>
      <c r="E92" s="20"/>
      <c r="F92" s="20"/>
      <c r="G92" s="37"/>
      <c r="H92" s="30">
        <v>11.1</v>
      </c>
      <c r="I92" s="30">
        <v>11.1</v>
      </c>
      <c r="J92" s="30">
        <v>11.1</v>
      </c>
      <c r="K92" s="30">
        <v>11.1</v>
      </c>
      <c r="L92" s="30">
        <v>11.1</v>
      </c>
    </row>
    <row r="93" spans="1:12">
      <c r="C93" s="37"/>
      <c r="D93" s="37"/>
      <c r="E93" s="37"/>
      <c r="F93" s="37"/>
      <c r="G93" s="37"/>
    </row>
    <row r="94" spans="1:12">
      <c r="C94" s="35" t="s">
        <v>61</v>
      </c>
      <c r="D94" s="37"/>
      <c r="E94" s="37"/>
      <c r="F94" s="37"/>
      <c r="G94" s="37"/>
    </row>
    <row r="95" spans="1:12">
      <c r="C95" s="37"/>
      <c r="D95" s="38" t="s">
        <v>66</v>
      </c>
      <c r="E95" s="37"/>
      <c r="F95" s="37"/>
      <c r="G95" s="37"/>
      <c r="H95" s="30">
        <v>150</v>
      </c>
      <c r="I95" s="30">
        <v>153.14999999999998</v>
      </c>
      <c r="J95" s="30">
        <v>158.007994575</v>
      </c>
      <c r="K95" s="30">
        <v>159.64983914999999</v>
      </c>
      <c r="L95" s="30">
        <v>163.00248577214998</v>
      </c>
    </row>
    <row r="96" spans="1:12">
      <c r="C96" s="37"/>
      <c r="D96" s="38" t="s">
        <v>68</v>
      </c>
      <c r="E96" s="37"/>
      <c r="F96" s="37"/>
      <c r="G96" s="37"/>
      <c r="H96" s="30">
        <v>75</v>
      </c>
      <c r="I96" s="30">
        <v>76.574999999999989</v>
      </c>
      <c r="J96" s="30">
        <v>79.003997287499999</v>
      </c>
      <c r="K96" s="30">
        <v>79.824919574999996</v>
      </c>
      <c r="L96" s="30">
        <v>81.501242886074991</v>
      </c>
    </row>
    <row r="97" spans="1:27">
      <c r="C97" s="37"/>
      <c r="D97" s="20" t="s">
        <v>73</v>
      </c>
      <c r="E97" s="37"/>
      <c r="F97" s="37"/>
      <c r="G97" s="37"/>
      <c r="H97" s="30">
        <v>12.28</v>
      </c>
      <c r="I97" s="30">
        <v>14.38499</v>
      </c>
      <c r="J97" s="30">
        <v>16.8656820289746</v>
      </c>
      <c r="K97" s="30">
        <v>19.044289267949299</v>
      </c>
      <c r="L97" s="30">
        <v>19.444219342576233</v>
      </c>
    </row>
    <row r="98" spans="1:27">
      <c r="C98" s="37"/>
      <c r="D98" s="20" t="s">
        <v>75</v>
      </c>
      <c r="E98" s="37"/>
      <c r="F98" s="37"/>
      <c r="G98" s="37"/>
      <c r="H98" s="30">
        <v>7.76</v>
      </c>
      <c r="I98" s="30">
        <v>8.7240000000000002</v>
      </c>
      <c r="J98" s="30">
        <v>10.228454105340001</v>
      </c>
      <c r="K98" s="30">
        <v>11.54970421068</v>
      </c>
      <c r="L98" s="30">
        <v>11.792247999104278</v>
      </c>
    </row>
    <row r="99" spans="1:27">
      <c r="G99" s="37"/>
    </row>
    <row r="100" spans="1:27">
      <c r="G100" s="37"/>
    </row>
    <row r="101" spans="1:27" s="4" customFormat="1">
      <c r="A101" s="4">
        <f>MAX($A$29:A79)+1</f>
        <v>4</v>
      </c>
      <c r="B101" s="4" t="s">
        <v>165</v>
      </c>
    </row>
    <row r="104" spans="1:27" s="37" customFormat="1">
      <c r="C104" s="35" t="s">
        <v>164</v>
      </c>
    </row>
    <row r="105" spans="1:27" s="37" customFormat="1">
      <c r="D105" s="37" t="s">
        <v>18</v>
      </c>
      <c r="H105" s="21">
        <v>6122995.958711057</v>
      </c>
      <c r="I105" s="21">
        <v>11336904.061747536</v>
      </c>
      <c r="J105" s="21">
        <v>11522500.641193254</v>
      </c>
      <c r="K105" s="21">
        <v>11776914.167763583</v>
      </c>
      <c r="L105" s="21">
        <v>12034088.306152927</v>
      </c>
      <c r="M105" s="21">
        <v>12368810.590311857</v>
      </c>
      <c r="N105" s="21">
        <v>12685117.148069082</v>
      </c>
      <c r="O105" s="21">
        <v>13011174.259597903</v>
      </c>
      <c r="P105" s="21">
        <v>13341344.194913812</v>
      </c>
      <c r="Q105" s="21">
        <v>13679781.631388716</v>
      </c>
      <c r="R105" s="21">
        <v>14030775.539447056</v>
      </c>
      <c r="S105" s="21">
        <v>14391727.317827061</v>
      </c>
      <c r="T105" s="21">
        <v>14760343.329081945</v>
      </c>
      <c r="U105" s="21">
        <v>15138092.668790968</v>
      </c>
      <c r="V105" s="21">
        <v>15525823.478030823</v>
      </c>
      <c r="W105" s="21">
        <v>15923985.245497309</v>
      </c>
      <c r="X105" s="21">
        <v>16332835.523257948</v>
      </c>
      <c r="Y105" s="21">
        <v>16752392.920464769</v>
      </c>
      <c r="Z105" s="21">
        <v>17182074.610111672</v>
      </c>
      <c r="AA105" s="21">
        <v>17622942.030182157</v>
      </c>
    </row>
    <row r="106" spans="1:27" s="37" customFormat="1">
      <c r="D106" s="37" t="s">
        <v>19</v>
      </c>
      <c r="H106" s="21">
        <v>4464747.7177882716</v>
      </c>
      <c r="I106" s="21">
        <v>8138246.283968498</v>
      </c>
      <c r="J106" s="21">
        <v>8336643.2435770836</v>
      </c>
      <c r="K106" s="21">
        <v>8585773.1144020148</v>
      </c>
      <c r="L106" s="21">
        <v>8774596.2984820493</v>
      </c>
      <c r="M106" s="21">
        <v>8957735.0815938599</v>
      </c>
      <c r="N106" s="21">
        <v>9187651.4815291855</v>
      </c>
      <c r="O106" s="21">
        <v>9424243.2751349341</v>
      </c>
      <c r="P106" s="21">
        <v>9665087.0185055416</v>
      </c>
      <c r="Q106" s="21">
        <v>9943457.726523336</v>
      </c>
      <c r="R106" s="21">
        <v>10211634.272216573</v>
      </c>
      <c r="S106" s="21">
        <v>10475011.970990036</v>
      </c>
      <c r="T106" s="21">
        <v>10742908.963904703</v>
      </c>
      <c r="U106" s="21">
        <v>11017204.791509131</v>
      </c>
      <c r="V106" s="21">
        <v>11298875.417454099</v>
      </c>
      <c r="W106" s="21">
        <v>11588341.984452641</v>
      </c>
      <c r="X106" s="21">
        <v>11885768.518557722</v>
      </c>
      <c r="Y106" s="21">
        <v>12191023.066179795</v>
      </c>
      <c r="Z106" s="21">
        <v>12503260.614314826</v>
      </c>
      <c r="AA106" s="21">
        <v>12823656.864834104</v>
      </c>
    </row>
    <row r="107" spans="1:27" s="37" customFormat="1">
      <c r="A107" s="37" t="s">
        <v>141</v>
      </c>
      <c r="D107" s="37" t="s">
        <v>89</v>
      </c>
      <c r="H107" s="21">
        <v>3039318.0131772151</v>
      </c>
      <c r="I107" s="21">
        <v>5596434.8976499513</v>
      </c>
      <c r="J107" s="21">
        <v>5709649.8565609362</v>
      </c>
      <c r="K107" s="21">
        <v>5829518.7065951591</v>
      </c>
      <c r="L107" s="21">
        <v>5951732.6753231259</v>
      </c>
      <c r="M107" s="21">
        <v>6172367.3077930762</v>
      </c>
      <c r="N107" s="21">
        <v>6326209.3173166467</v>
      </c>
      <c r="O107" s="21">
        <v>6484080.6571950316</v>
      </c>
      <c r="P107" s="21">
        <v>6645663.0523346672</v>
      </c>
      <c r="Q107" s="21">
        <v>6811404.9660302084</v>
      </c>
      <c r="R107" s="21">
        <v>6995243.3389501711</v>
      </c>
      <c r="S107" s="21">
        <v>7171025.8255250994</v>
      </c>
      <c r="T107" s="21">
        <v>7350834.6141937077</v>
      </c>
      <c r="U107" s="21">
        <v>7535062.3740816778</v>
      </c>
      <c r="V107" s="21">
        <v>7723959.5345114507</v>
      </c>
      <c r="W107" s="21">
        <v>7917686.1785700377</v>
      </c>
      <c r="X107" s="21">
        <v>8116360.1984743662</v>
      </c>
      <c r="Y107" s="21">
        <v>8320047.1668724017</v>
      </c>
      <c r="Z107" s="21">
        <v>8528678.9313735403</v>
      </c>
      <c r="AA107" s="21">
        <v>8742560.3267556094</v>
      </c>
    </row>
    <row r="108" spans="1:27" s="37" customFormat="1">
      <c r="D108" s="37" t="s">
        <v>90</v>
      </c>
      <c r="H108" s="21">
        <v>923282.83255221287</v>
      </c>
      <c r="I108" s="21">
        <v>1677369.5837722076</v>
      </c>
      <c r="J108" s="21">
        <v>1709991.8642557396</v>
      </c>
      <c r="K108" s="21">
        <v>1745928.2656276373</v>
      </c>
      <c r="L108" s="21">
        <v>1782653.6330009568</v>
      </c>
      <c r="M108" s="21">
        <v>1841668.8695801373</v>
      </c>
      <c r="N108" s="21">
        <v>1887764.3207899241</v>
      </c>
      <c r="O108" s="21">
        <v>1934973.9066255232</v>
      </c>
      <c r="P108" s="21">
        <v>1983304.6558049903</v>
      </c>
      <c r="Q108" s="21">
        <v>2032852.9418844362</v>
      </c>
      <c r="R108" s="21">
        <v>2083859.8156596685</v>
      </c>
      <c r="S108" s="21">
        <v>2136194.6809167122</v>
      </c>
      <c r="T108" s="21">
        <v>2189750.7743413327</v>
      </c>
      <c r="U108" s="21">
        <v>2244628.7596942252</v>
      </c>
      <c r="V108" s="21">
        <v>2300895.3195592118</v>
      </c>
      <c r="W108" s="21">
        <v>2358595.6157176904</v>
      </c>
      <c r="X108" s="21">
        <v>2417764.8523243899</v>
      </c>
      <c r="Y108" s="21">
        <v>2478425.8489398188</v>
      </c>
      <c r="Z108" s="21">
        <v>2540569.5047103059</v>
      </c>
      <c r="AA108" s="21">
        <v>2604276.4318229826</v>
      </c>
    </row>
    <row r="109" spans="1:27" s="37" customFormat="1">
      <c r="D109" s="37" t="s">
        <v>20</v>
      </c>
      <c r="H109" s="25">
        <f>SUM(H105:H108)</f>
        <v>14550344.522228759</v>
      </c>
      <c r="I109" s="25">
        <f t="shared" ref="I109:AA109" si="1">SUM(I105:I108)</f>
        <v>26748954.827138193</v>
      </c>
      <c r="J109" s="25">
        <f t="shared" si="1"/>
        <v>27278785.605587013</v>
      </c>
      <c r="K109" s="25">
        <f t="shared" si="1"/>
        <v>27938134.254388396</v>
      </c>
      <c r="L109" s="25">
        <f t="shared" si="1"/>
        <v>28543070.912959062</v>
      </c>
      <c r="M109" s="25">
        <f t="shared" si="1"/>
        <v>29340581.849278934</v>
      </c>
      <c r="N109" s="25">
        <f t="shared" si="1"/>
        <v>30086742.267704841</v>
      </c>
      <c r="O109" s="25">
        <f t="shared" si="1"/>
        <v>30854472.098553393</v>
      </c>
      <c r="P109" s="25">
        <f t="shared" si="1"/>
        <v>31635398.921559013</v>
      </c>
      <c r="Q109" s="25">
        <f t="shared" si="1"/>
        <v>32467497.265826695</v>
      </c>
      <c r="R109" s="25">
        <f t="shared" si="1"/>
        <v>33321512.966273468</v>
      </c>
      <c r="S109" s="25">
        <f t="shared" si="1"/>
        <v>34173959.795258909</v>
      </c>
      <c r="T109" s="25">
        <f t="shared" si="1"/>
        <v>35043837.681521684</v>
      </c>
      <c r="U109" s="25">
        <f t="shared" si="1"/>
        <v>35934988.594076</v>
      </c>
      <c r="V109" s="25">
        <f t="shared" si="1"/>
        <v>36849553.74955558</v>
      </c>
      <c r="W109" s="25">
        <f t="shared" si="1"/>
        <v>37788609.024237677</v>
      </c>
      <c r="X109" s="25">
        <f t="shared" si="1"/>
        <v>38752729.09261442</v>
      </c>
      <c r="Y109" s="25">
        <f t="shared" si="1"/>
        <v>39741889.002456792</v>
      </c>
      <c r="Z109" s="25">
        <f t="shared" si="1"/>
        <v>40754583.660510354</v>
      </c>
      <c r="AA109" s="25">
        <f t="shared" si="1"/>
        <v>41793435.653594851</v>
      </c>
    </row>
    <row r="110" spans="1:27" s="37" customFormat="1">
      <c r="H110" s="104"/>
      <c r="I110" s="104"/>
      <c r="J110" s="104"/>
      <c r="K110" s="104"/>
      <c r="L110" s="104"/>
      <c r="M110" s="104"/>
      <c r="N110" s="104"/>
      <c r="O110" s="104"/>
      <c r="P110" s="104"/>
      <c r="Q110" s="104"/>
      <c r="R110" s="104"/>
      <c r="S110" s="104"/>
      <c r="T110" s="104"/>
      <c r="U110" s="104"/>
      <c r="V110" s="104"/>
      <c r="W110" s="104"/>
      <c r="X110" s="104"/>
      <c r="Y110" s="104"/>
      <c r="Z110" s="104"/>
      <c r="AA110" s="104"/>
    </row>
    <row r="111" spans="1:27" s="37" customFormat="1"/>
    <row r="112" spans="1:27">
      <c r="C112" s="35" t="s">
        <v>275</v>
      </c>
    </row>
    <row r="113" spans="1:12">
      <c r="C113" s="35"/>
      <c r="D113" s="102" t="s">
        <v>353</v>
      </c>
      <c r="H113" s="21">
        <v>9643542.0939257294</v>
      </c>
      <c r="I113" s="21">
        <v>9643542.0939257294</v>
      </c>
      <c r="J113" s="21">
        <v>9643542.0939257294</v>
      </c>
      <c r="K113" s="21">
        <v>9643542.0939257294</v>
      </c>
      <c r="L113" s="21">
        <v>9643542.0939257294</v>
      </c>
    </row>
    <row r="114" spans="1:12">
      <c r="C114" s="35"/>
      <c r="H114" s="20">
        <f>SUM(H113:H113)</f>
        <v>9643542.0939257294</v>
      </c>
      <c r="I114" s="20">
        <f>SUM(I113:I113)</f>
        <v>9643542.0939257294</v>
      </c>
      <c r="J114" s="20">
        <f>SUM(J113:J113)</f>
        <v>9643542.0939257294</v>
      </c>
      <c r="K114" s="20">
        <f>SUM(K113:K113)</f>
        <v>9643542.0939257294</v>
      </c>
      <c r="L114" s="20">
        <f>SUM(L113:L113)</f>
        <v>9643542.0939257294</v>
      </c>
    </row>
    <row r="115" spans="1:12" s="37" customFormat="1">
      <c r="C115" s="35"/>
      <c r="H115" s="20"/>
      <c r="I115" s="20"/>
      <c r="J115" s="20"/>
      <c r="K115" s="20"/>
      <c r="L115" s="20"/>
    </row>
    <row r="116" spans="1:12">
      <c r="C116" s="35" t="s">
        <v>157</v>
      </c>
    </row>
    <row r="117" spans="1:12">
      <c r="D117" t="s">
        <v>158</v>
      </c>
      <c r="H117" s="21">
        <v>87000</v>
      </c>
    </row>
    <row r="121" spans="1:12" s="4" customFormat="1">
      <c r="A121" s="4">
        <f>MAX($A$29:A100)+1</f>
        <v>4</v>
      </c>
      <c r="B121" s="4" t="s">
        <v>297</v>
      </c>
    </row>
    <row r="123" spans="1:12">
      <c r="C123" s="35" t="s">
        <v>159</v>
      </c>
    </row>
    <row r="124" spans="1:12">
      <c r="D124" t="s">
        <v>10</v>
      </c>
      <c r="G124" s="21">
        <v>79387867</v>
      </c>
    </row>
    <row r="125" spans="1:12">
      <c r="D125" t="s">
        <v>97</v>
      </c>
      <c r="G125" s="21">
        <v>1667715</v>
      </c>
    </row>
    <row r="126" spans="1:12">
      <c r="D126" t="s">
        <v>98</v>
      </c>
      <c r="G126" s="21">
        <v>1621739</v>
      </c>
    </row>
    <row r="127" spans="1:12">
      <c r="D127" t="s">
        <v>99</v>
      </c>
      <c r="G127" s="21">
        <v>3278838</v>
      </c>
    </row>
    <row r="128" spans="1:12">
      <c r="D128" t="s">
        <v>100</v>
      </c>
      <c r="G128" s="21">
        <v>2258661.3882231601</v>
      </c>
    </row>
    <row r="129" spans="3:27">
      <c r="D129" t="s">
        <v>101</v>
      </c>
      <c r="G129" s="21">
        <v>95048211.352828562</v>
      </c>
    </row>
    <row r="130" spans="3:27">
      <c r="D130" t="s">
        <v>102</v>
      </c>
      <c r="G130" s="21">
        <v>8098451.6963170934</v>
      </c>
    </row>
    <row r="131" spans="3:27">
      <c r="D131" t="s">
        <v>103</v>
      </c>
      <c r="G131" s="21">
        <v>209910956.75246233</v>
      </c>
    </row>
    <row r="132" spans="3:27">
      <c r="D132" t="s">
        <v>104</v>
      </c>
      <c r="G132" s="21">
        <v>191139.72244437679</v>
      </c>
    </row>
    <row r="133" spans="3:27">
      <c r="G133" s="20">
        <f>SUM(G124:G132)</f>
        <v>401463579.91227549</v>
      </c>
    </row>
    <row r="135" spans="3:27">
      <c r="C135" s="35" t="s">
        <v>160</v>
      </c>
    </row>
    <row r="136" spans="3:27">
      <c r="C136" s="35"/>
      <c r="D136" s="37" t="s">
        <v>10</v>
      </c>
      <c r="E136" s="37"/>
      <c r="F136" s="37"/>
      <c r="H136" s="21">
        <v>102099.99999999999</v>
      </c>
      <c r="I136" s="21">
        <v>0</v>
      </c>
      <c r="J136" s="21">
        <v>0</v>
      </c>
      <c r="K136" s="21">
        <v>0</v>
      </c>
      <c r="L136" s="21">
        <v>0</v>
      </c>
      <c r="M136" s="21">
        <v>0</v>
      </c>
      <c r="N136" s="21">
        <v>0</v>
      </c>
      <c r="O136" s="21">
        <v>0</v>
      </c>
      <c r="P136" s="21">
        <v>0</v>
      </c>
      <c r="Q136" s="21">
        <v>0</v>
      </c>
      <c r="R136" s="21">
        <v>0</v>
      </c>
      <c r="S136" s="21">
        <v>0</v>
      </c>
      <c r="T136" s="21">
        <v>0</v>
      </c>
      <c r="U136" s="21">
        <v>0</v>
      </c>
      <c r="V136" s="21">
        <v>0</v>
      </c>
      <c r="W136" s="21">
        <v>0</v>
      </c>
      <c r="X136" s="21">
        <v>0</v>
      </c>
      <c r="Y136" s="21">
        <v>0</v>
      </c>
      <c r="Z136" s="21">
        <v>0</v>
      </c>
      <c r="AA136" s="21">
        <v>0</v>
      </c>
    </row>
    <row r="137" spans="3:27">
      <c r="C137" s="35"/>
      <c r="D137" s="37" t="s">
        <v>97</v>
      </c>
      <c r="E137" s="37"/>
      <c r="F137" s="37"/>
      <c r="H137" s="21">
        <v>0</v>
      </c>
      <c r="I137" s="21">
        <v>0</v>
      </c>
      <c r="J137" s="21">
        <v>0</v>
      </c>
      <c r="K137" s="21">
        <v>0</v>
      </c>
      <c r="L137" s="21">
        <v>0</v>
      </c>
      <c r="M137" s="21">
        <v>0</v>
      </c>
      <c r="N137" s="21">
        <v>0</v>
      </c>
      <c r="O137" s="21">
        <v>0</v>
      </c>
      <c r="P137" s="21">
        <v>0</v>
      </c>
      <c r="Q137" s="21">
        <v>0</v>
      </c>
      <c r="R137" s="21">
        <v>0</v>
      </c>
      <c r="S137" s="21">
        <v>0</v>
      </c>
      <c r="T137" s="21">
        <v>0</v>
      </c>
      <c r="U137" s="21">
        <v>0</v>
      </c>
      <c r="V137" s="21">
        <v>0</v>
      </c>
      <c r="W137" s="21">
        <v>0</v>
      </c>
      <c r="X137" s="21">
        <v>0</v>
      </c>
      <c r="Y137" s="21">
        <v>0</v>
      </c>
      <c r="Z137" s="21">
        <v>0</v>
      </c>
      <c r="AA137" s="21">
        <v>0</v>
      </c>
    </row>
    <row r="138" spans="3:27">
      <c r="C138" s="35"/>
      <c r="D138" s="37" t="s">
        <v>98</v>
      </c>
      <c r="E138" s="37"/>
      <c r="F138" s="37"/>
      <c r="H138" s="21">
        <v>649507.31849759584</v>
      </c>
      <c r="I138" s="21">
        <v>535372.18670437986</v>
      </c>
      <c r="J138" s="21">
        <v>719614.51918631059</v>
      </c>
      <c r="K138" s="21">
        <v>436332.89351181779</v>
      </c>
      <c r="L138" s="21">
        <v>1098936.2591955983</v>
      </c>
      <c r="M138" s="21">
        <v>0</v>
      </c>
      <c r="N138" s="21">
        <v>0</v>
      </c>
      <c r="O138" s="21">
        <v>0</v>
      </c>
      <c r="P138" s="21">
        <v>0</v>
      </c>
      <c r="Q138" s="21">
        <v>0</v>
      </c>
      <c r="R138" s="21">
        <v>0</v>
      </c>
      <c r="S138" s="21">
        <v>0</v>
      </c>
      <c r="T138" s="21">
        <v>0</v>
      </c>
      <c r="U138" s="21">
        <v>0</v>
      </c>
      <c r="V138" s="21">
        <v>0</v>
      </c>
      <c r="W138" s="21">
        <v>0</v>
      </c>
      <c r="X138" s="21">
        <v>0</v>
      </c>
      <c r="Y138" s="21">
        <v>0</v>
      </c>
      <c r="Z138" s="21">
        <v>0</v>
      </c>
      <c r="AA138" s="21">
        <v>0</v>
      </c>
    </row>
    <row r="139" spans="3:27">
      <c r="C139" s="35"/>
      <c r="D139" s="37" t="s">
        <v>99</v>
      </c>
      <c r="E139" s="37"/>
      <c r="F139" s="37"/>
      <c r="H139" s="21">
        <v>0</v>
      </c>
      <c r="I139" s="21">
        <v>0</v>
      </c>
      <c r="J139" s="21">
        <v>0</v>
      </c>
      <c r="K139" s="21">
        <v>0</v>
      </c>
      <c r="L139" s="21">
        <v>0</v>
      </c>
      <c r="M139" s="21">
        <v>0</v>
      </c>
      <c r="N139" s="21">
        <v>0</v>
      </c>
      <c r="O139" s="21">
        <v>0</v>
      </c>
      <c r="P139" s="21">
        <v>0</v>
      </c>
      <c r="Q139" s="21">
        <v>0</v>
      </c>
      <c r="R139" s="21">
        <v>0</v>
      </c>
      <c r="S139" s="21">
        <v>0</v>
      </c>
      <c r="T139" s="21">
        <v>0</v>
      </c>
      <c r="U139" s="21">
        <v>0</v>
      </c>
      <c r="V139" s="21">
        <v>0</v>
      </c>
      <c r="W139" s="21">
        <v>0</v>
      </c>
      <c r="X139" s="21">
        <v>0</v>
      </c>
      <c r="Y139" s="21">
        <v>0</v>
      </c>
      <c r="Z139" s="21">
        <v>0</v>
      </c>
      <c r="AA139" s="21">
        <v>0</v>
      </c>
    </row>
    <row r="140" spans="3:27">
      <c r="C140" s="35"/>
      <c r="D140" s="37" t="s">
        <v>100</v>
      </c>
      <c r="E140" s="37"/>
      <c r="F140" s="37"/>
      <c r="H140" s="21">
        <v>616864.16072624456</v>
      </c>
      <c r="I140" s="21">
        <v>403027.96602276491</v>
      </c>
      <c r="J140" s="21">
        <v>419566.17544441501</v>
      </c>
      <c r="K140" s="21">
        <v>432898.05363705184</v>
      </c>
      <c r="L140" s="21">
        <v>444177.43523775687</v>
      </c>
      <c r="M140" s="21">
        <v>0</v>
      </c>
      <c r="N140" s="21">
        <v>0</v>
      </c>
      <c r="O140" s="21">
        <v>0</v>
      </c>
      <c r="P140" s="21">
        <v>0</v>
      </c>
      <c r="Q140" s="21">
        <v>0</v>
      </c>
      <c r="R140" s="21">
        <v>0</v>
      </c>
      <c r="S140" s="21">
        <v>0</v>
      </c>
      <c r="T140" s="21">
        <v>0</v>
      </c>
      <c r="U140" s="21">
        <v>0</v>
      </c>
      <c r="V140" s="21">
        <v>0</v>
      </c>
      <c r="W140" s="21">
        <v>0</v>
      </c>
      <c r="X140" s="21">
        <v>0</v>
      </c>
      <c r="Y140" s="21">
        <v>0</v>
      </c>
      <c r="Z140" s="21">
        <v>0</v>
      </c>
      <c r="AA140" s="21">
        <v>0</v>
      </c>
    </row>
    <row r="141" spans="3:27">
      <c r="C141" s="35"/>
      <c r="D141" s="37" t="s">
        <v>101</v>
      </c>
      <c r="E141" s="37"/>
      <c r="F141" s="37"/>
      <c r="H141" s="21">
        <v>30876469.399999999</v>
      </c>
      <c r="I141" s="21">
        <v>10657708.295799997</v>
      </c>
      <c r="J141" s="21">
        <v>5922370.4331083978</v>
      </c>
      <c r="K141" s="21">
        <v>5546213.9125593249</v>
      </c>
      <c r="L141" s="21">
        <v>7061324.6258512298</v>
      </c>
      <c r="M141" s="21">
        <v>0</v>
      </c>
      <c r="N141" s="21">
        <v>0</v>
      </c>
      <c r="O141" s="21">
        <v>0</v>
      </c>
      <c r="P141" s="21">
        <v>0</v>
      </c>
      <c r="Q141" s="21">
        <v>0</v>
      </c>
      <c r="R141" s="21">
        <v>0</v>
      </c>
      <c r="S141" s="21">
        <v>0</v>
      </c>
      <c r="T141" s="21">
        <v>0</v>
      </c>
      <c r="U141" s="21">
        <v>0</v>
      </c>
      <c r="V141" s="21">
        <v>0</v>
      </c>
      <c r="W141" s="21">
        <v>0</v>
      </c>
      <c r="X141" s="21">
        <v>0</v>
      </c>
      <c r="Y141" s="21">
        <v>0</v>
      </c>
      <c r="Z141" s="21">
        <v>0</v>
      </c>
      <c r="AA141" s="21">
        <v>0</v>
      </c>
    </row>
    <row r="142" spans="3:27">
      <c r="C142" s="35"/>
      <c r="D142" s="37" t="s">
        <v>102</v>
      </c>
      <c r="E142" s="37"/>
      <c r="F142" s="37"/>
      <c r="H142" s="21">
        <v>368989.48576724424</v>
      </c>
      <c r="I142" s="21">
        <v>207568.57122499467</v>
      </c>
      <c r="J142" s="21">
        <v>147272.06741784452</v>
      </c>
      <c r="K142" s="21">
        <v>150778.48312829109</v>
      </c>
      <c r="L142" s="21">
        <v>283628.89217530756</v>
      </c>
      <c r="M142" s="21">
        <v>0</v>
      </c>
      <c r="N142" s="21">
        <v>0</v>
      </c>
      <c r="O142" s="21">
        <v>0</v>
      </c>
      <c r="P142" s="21">
        <v>0</v>
      </c>
      <c r="Q142" s="21">
        <v>0</v>
      </c>
      <c r="R142" s="21">
        <v>0</v>
      </c>
      <c r="S142" s="21">
        <v>0</v>
      </c>
      <c r="T142" s="21">
        <v>0</v>
      </c>
      <c r="U142" s="21">
        <v>0</v>
      </c>
      <c r="V142" s="21">
        <v>0</v>
      </c>
      <c r="W142" s="21">
        <v>0</v>
      </c>
      <c r="X142" s="21">
        <v>0</v>
      </c>
      <c r="Y142" s="21">
        <v>0</v>
      </c>
      <c r="Z142" s="21">
        <v>0</v>
      </c>
      <c r="AA142" s="21">
        <v>0</v>
      </c>
    </row>
    <row r="143" spans="3:27">
      <c r="C143" s="35"/>
      <c r="D143" s="37" t="s">
        <v>103</v>
      </c>
      <c r="E143" s="37"/>
      <c r="F143" s="37"/>
      <c r="H143" s="21">
        <v>926388.25093387614</v>
      </c>
      <c r="I143" s="21">
        <v>4830430.7154390598</v>
      </c>
      <c r="J143" s="21">
        <v>154754.98474269622</v>
      </c>
      <c r="K143" s="21">
        <v>5345128.5107007008</v>
      </c>
      <c r="L143" s="21">
        <v>193587.52926019317</v>
      </c>
      <c r="M143" s="21">
        <v>0</v>
      </c>
      <c r="N143" s="21">
        <v>0</v>
      </c>
      <c r="O143" s="21">
        <v>0</v>
      </c>
      <c r="P143" s="21">
        <v>0</v>
      </c>
      <c r="Q143" s="21">
        <v>0</v>
      </c>
      <c r="R143" s="21">
        <v>0</v>
      </c>
      <c r="S143" s="21">
        <v>0</v>
      </c>
      <c r="T143" s="21">
        <v>0</v>
      </c>
      <c r="U143" s="21">
        <v>0</v>
      </c>
      <c r="V143" s="21">
        <v>0</v>
      </c>
      <c r="W143" s="21">
        <v>0</v>
      </c>
      <c r="X143" s="21">
        <v>0</v>
      </c>
      <c r="Y143" s="21">
        <v>0</v>
      </c>
      <c r="Z143" s="21">
        <v>0</v>
      </c>
      <c r="AA143" s="21">
        <v>0</v>
      </c>
    </row>
    <row r="144" spans="3:27">
      <c r="C144" s="35"/>
      <c r="D144" s="37" t="s">
        <v>104</v>
      </c>
      <c r="E144" s="37"/>
      <c r="F144" s="37"/>
      <c r="H144" s="21">
        <v>16490.722711092159</v>
      </c>
      <c r="I144" s="21">
        <v>2749.8133588765818</v>
      </c>
      <c r="J144" s="21">
        <v>2774.6841307885807</v>
      </c>
      <c r="K144" s="21">
        <v>3502.5539107577579</v>
      </c>
      <c r="L144" s="21">
        <v>1108.2409116898739</v>
      </c>
      <c r="M144" s="21">
        <v>0</v>
      </c>
      <c r="N144" s="21">
        <v>0</v>
      </c>
      <c r="O144" s="21">
        <v>0</v>
      </c>
      <c r="P144" s="21">
        <v>0</v>
      </c>
      <c r="Q144" s="21">
        <v>0</v>
      </c>
      <c r="R144" s="21">
        <v>0</v>
      </c>
      <c r="S144" s="21">
        <v>0</v>
      </c>
      <c r="T144" s="21">
        <v>0</v>
      </c>
      <c r="U144" s="21">
        <v>0</v>
      </c>
      <c r="V144" s="21">
        <v>0</v>
      </c>
      <c r="W144" s="21">
        <v>0</v>
      </c>
      <c r="X144" s="21">
        <v>0</v>
      </c>
      <c r="Y144" s="21">
        <v>0</v>
      </c>
      <c r="Z144" s="21">
        <v>0</v>
      </c>
      <c r="AA144" s="21">
        <v>0</v>
      </c>
    </row>
    <row r="145" spans="3:27">
      <c r="C145" s="35"/>
    </row>
    <row r="146" spans="3:27">
      <c r="C146" s="35"/>
    </row>
    <row r="147" spans="3:27">
      <c r="C147" s="35" t="s">
        <v>161</v>
      </c>
      <c r="D147" s="37"/>
    </row>
    <row r="148" spans="3:27">
      <c r="C148" s="35"/>
      <c r="D148" s="37" t="s">
        <v>10</v>
      </c>
      <c r="H148" s="21">
        <v>0</v>
      </c>
      <c r="I148" s="21">
        <v>0</v>
      </c>
      <c r="J148" s="21">
        <v>0</v>
      </c>
      <c r="K148" s="21">
        <v>0</v>
      </c>
      <c r="L148" s="21">
        <v>0</v>
      </c>
      <c r="M148" s="21">
        <v>0</v>
      </c>
      <c r="N148" s="21">
        <v>0</v>
      </c>
      <c r="O148" s="21">
        <v>0</v>
      </c>
      <c r="P148" s="21">
        <v>0</v>
      </c>
      <c r="Q148" s="21">
        <v>0</v>
      </c>
      <c r="R148" s="21">
        <v>0</v>
      </c>
      <c r="S148" s="21">
        <v>0</v>
      </c>
      <c r="T148" s="21">
        <v>0</v>
      </c>
      <c r="U148" s="21">
        <v>0</v>
      </c>
      <c r="V148" s="21">
        <v>0</v>
      </c>
      <c r="W148" s="21">
        <v>0</v>
      </c>
      <c r="X148" s="21">
        <v>0</v>
      </c>
      <c r="Y148" s="21">
        <v>0</v>
      </c>
      <c r="Z148" s="21">
        <v>0</v>
      </c>
      <c r="AA148" s="21">
        <v>0</v>
      </c>
    </row>
    <row r="149" spans="3:27">
      <c r="C149" s="35"/>
      <c r="D149" s="37" t="s">
        <v>97</v>
      </c>
      <c r="H149" s="21">
        <v>157174.36475256979</v>
      </c>
      <c r="I149" s="21">
        <v>157174.36475256979</v>
      </c>
      <c r="J149" s="21">
        <v>157174.36475256979</v>
      </c>
      <c r="K149" s="21">
        <v>157174.36475256979</v>
      </c>
      <c r="L149" s="21">
        <v>157174.36475256979</v>
      </c>
      <c r="M149" s="21">
        <v>157174.36475256979</v>
      </c>
      <c r="N149" s="21">
        <v>157174.36475256979</v>
      </c>
      <c r="O149" s="21">
        <v>157174.36475256979</v>
      </c>
      <c r="P149" s="21">
        <v>157174.36475256979</v>
      </c>
      <c r="Q149" s="21">
        <v>157174.36475256964</v>
      </c>
      <c r="R149" s="21">
        <v>0</v>
      </c>
      <c r="S149" s="21">
        <v>0</v>
      </c>
      <c r="T149" s="21">
        <v>0</v>
      </c>
      <c r="U149" s="21">
        <v>0</v>
      </c>
      <c r="V149" s="21">
        <v>0</v>
      </c>
      <c r="W149" s="21">
        <v>0</v>
      </c>
      <c r="X149" s="21">
        <v>0</v>
      </c>
      <c r="Y149" s="21">
        <v>0</v>
      </c>
      <c r="Z149" s="21">
        <v>0</v>
      </c>
      <c r="AA149" s="21">
        <v>0</v>
      </c>
    </row>
    <row r="150" spans="3:27">
      <c r="C150" s="35"/>
      <c r="D150" s="37" t="s">
        <v>98</v>
      </c>
      <c r="H150" s="21">
        <v>460263.83569408592</v>
      </c>
      <c r="I150" s="21">
        <v>577275.53773968341</v>
      </c>
      <c r="J150" s="21">
        <v>732249.54689433216</v>
      </c>
      <c r="K150" s="21">
        <v>836143.85510126222</v>
      </c>
      <c r="L150" s="21">
        <v>974386.11306066555</v>
      </c>
      <c r="M150" s="21">
        <v>494706.67616094404</v>
      </c>
      <c r="N150" s="21">
        <v>347934.01074191451</v>
      </c>
      <c r="O150" s="21">
        <v>214930.32125532572</v>
      </c>
      <c r="P150" s="21">
        <v>127863.97431250617</v>
      </c>
      <c r="Q150" s="21">
        <v>71050.825757639424</v>
      </c>
      <c r="R150" s="21">
        <v>66605.83152680585</v>
      </c>
      <c r="S150" s="21">
        <v>61311.427063577146</v>
      </c>
      <c r="T150" s="21">
        <v>50119.789645681543</v>
      </c>
      <c r="U150" s="21">
        <v>46660.512864998636</v>
      </c>
      <c r="V150" s="21">
        <v>0</v>
      </c>
      <c r="W150" s="21">
        <v>0</v>
      </c>
      <c r="X150" s="21">
        <v>0</v>
      </c>
      <c r="Y150" s="21">
        <v>0</v>
      </c>
      <c r="Z150" s="21">
        <v>0</v>
      </c>
      <c r="AA150" s="21">
        <v>0</v>
      </c>
    </row>
    <row r="151" spans="3:27">
      <c r="C151" s="35"/>
      <c r="D151" s="37" t="s">
        <v>99</v>
      </c>
      <c r="H151" s="21">
        <v>327883.8</v>
      </c>
      <c r="I151" s="21">
        <v>327883.8</v>
      </c>
      <c r="J151" s="21">
        <v>327883.8</v>
      </c>
      <c r="K151" s="21">
        <v>327883.8</v>
      </c>
      <c r="L151" s="21">
        <v>327883.8</v>
      </c>
      <c r="M151" s="21">
        <v>327883.8</v>
      </c>
      <c r="N151" s="21">
        <v>327883.8</v>
      </c>
      <c r="O151" s="21">
        <v>327883.8</v>
      </c>
      <c r="P151" s="21">
        <v>327883.8</v>
      </c>
      <c r="Q151" s="21">
        <v>327883.8</v>
      </c>
      <c r="R151" s="21">
        <v>0</v>
      </c>
      <c r="S151" s="21">
        <v>0</v>
      </c>
      <c r="T151" s="21">
        <v>0</v>
      </c>
      <c r="U151" s="21">
        <v>0</v>
      </c>
      <c r="V151" s="21">
        <v>0</v>
      </c>
      <c r="W151" s="21">
        <v>0</v>
      </c>
      <c r="X151" s="21">
        <v>0</v>
      </c>
      <c r="Y151" s="21">
        <v>0</v>
      </c>
      <c r="Z151" s="21">
        <v>0</v>
      </c>
      <c r="AA151" s="21">
        <v>0</v>
      </c>
    </row>
    <row r="152" spans="3:27">
      <c r="C152" s="35"/>
      <c r="D152" s="37" t="s">
        <v>100</v>
      </c>
      <c r="H152" s="21">
        <v>270862.60341711261</v>
      </c>
      <c r="I152" s="21">
        <v>311165.40001938911</v>
      </c>
      <c r="J152" s="21">
        <v>353122.0175638306</v>
      </c>
      <c r="K152" s="21">
        <v>396411.82292753586</v>
      </c>
      <c r="L152" s="21">
        <v>440829.56645131146</v>
      </c>
      <c r="M152" s="21">
        <v>440829.56645131146</v>
      </c>
      <c r="N152" s="21">
        <v>440829.56645131146</v>
      </c>
      <c r="O152" s="21">
        <v>440829.56645131146</v>
      </c>
      <c r="P152" s="21">
        <v>440829.56645131146</v>
      </c>
      <c r="Q152" s="21">
        <v>440829.56645131134</v>
      </c>
      <c r="R152" s="21">
        <v>175530.28019347481</v>
      </c>
      <c r="S152" s="21">
        <v>135227.48359119831</v>
      </c>
      <c r="T152" s="21">
        <v>93270.866046756797</v>
      </c>
      <c r="U152" s="21">
        <v>49981.060683051619</v>
      </c>
      <c r="V152" s="21">
        <v>5563.3171592759336</v>
      </c>
      <c r="W152" s="21">
        <v>5563.3171592759336</v>
      </c>
      <c r="X152" s="21">
        <v>5563.3171592759336</v>
      </c>
      <c r="Y152" s="21">
        <v>5563.3171592759336</v>
      </c>
      <c r="Z152" s="21">
        <v>5563.3171592759336</v>
      </c>
      <c r="AA152" s="21">
        <v>5563.3171592759336</v>
      </c>
    </row>
    <row r="153" spans="3:27">
      <c r="C153" s="35"/>
      <c r="D153" s="37" t="s">
        <v>101</v>
      </c>
      <c r="H153" s="21">
        <v>3741899.8472921494</v>
      </c>
      <c r="I153" s="21">
        <v>4090674.7483466235</v>
      </c>
      <c r="J153" s="21">
        <v>4280766.7914201664</v>
      </c>
      <c r="K153" s="21">
        <v>4455212.2148591727</v>
      </c>
      <c r="L153" s="21">
        <v>4672263.5018865326</v>
      </c>
      <c r="M153" s="21">
        <v>4672263.5018865326</v>
      </c>
      <c r="N153" s="21">
        <v>4672263.5018865326</v>
      </c>
      <c r="O153" s="21">
        <v>4672263.5018865326</v>
      </c>
      <c r="P153" s="21">
        <v>4672263.5018865326</v>
      </c>
      <c r="Q153" s="21">
        <v>4672263.5018865326</v>
      </c>
      <c r="R153" s="21">
        <v>4662625.2618865333</v>
      </c>
      <c r="S153" s="21">
        <v>4621573.9353065323</v>
      </c>
      <c r="T153" s="21">
        <v>4604076.3129356932</v>
      </c>
      <c r="U153" s="21">
        <v>4592796.5409202594</v>
      </c>
      <c r="V153" s="21">
        <v>4585651.3378232699</v>
      </c>
      <c r="W153" s="21">
        <v>4585651.3378232699</v>
      </c>
      <c r="X153" s="21">
        <v>4585651.3378232699</v>
      </c>
      <c r="Y153" s="21">
        <v>4585651.3378232699</v>
      </c>
      <c r="Z153" s="21">
        <v>4585651.3378232699</v>
      </c>
      <c r="AA153" s="21">
        <v>4585651.3378232699</v>
      </c>
    </row>
    <row r="154" spans="3:27">
      <c r="C154" s="35"/>
      <c r="D154" s="37" t="s">
        <v>102</v>
      </c>
      <c r="H154" s="21">
        <v>863462.11527123419</v>
      </c>
      <c r="I154" s="21">
        <v>875131.45657157921</v>
      </c>
      <c r="J154" s="21">
        <v>880552.9776758193</v>
      </c>
      <c r="K154" s="21">
        <v>886096.62476914166</v>
      </c>
      <c r="L154" s="21">
        <v>889829.59486989025</v>
      </c>
      <c r="M154" s="21">
        <v>856533.42779562401</v>
      </c>
      <c r="N154" s="21">
        <v>856533.42779562401</v>
      </c>
      <c r="O154" s="21">
        <v>856533.42779562401</v>
      </c>
      <c r="P154" s="21">
        <v>856533.42779562401</v>
      </c>
      <c r="Q154" s="21">
        <v>856533.4277956225</v>
      </c>
      <c r="R154" s="21">
        <v>43422.260698025173</v>
      </c>
      <c r="S154" s="21">
        <v>34024.798353218932</v>
      </c>
      <c r="T154" s="21">
        <v>30929.698658365014</v>
      </c>
      <c r="U154" s="21">
        <v>27769.601869919159</v>
      </c>
      <c r="V154" s="21">
        <v>11637.307764903062</v>
      </c>
      <c r="W154" s="21">
        <v>11637.307764903062</v>
      </c>
      <c r="X154" s="21">
        <v>11637.307764903062</v>
      </c>
      <c r="Y154" s="21">
        <v>11637.307764903062</v>
      </c>
      <c r="Z154" s="21">
        <v>11637.307764903062</v>
      </c>
      <c r="AA154" s="21">
        <v>11637.307764903062</v>
      </c>
    </row>
    <row r="155" spans="3:27">
      <c r="C155" s="35"/>
      <c r="D155" s="37" t="s">
        <v>103</v>
      </c>
      <c r="H155" s="21">
        <v>7904210.6257483196</v>
      </c>
      <c r="I155" s="21">
        <v>7925228.7472922243</v>
      </c>
      <c r="J155" s="21">
        <v>7939837.6178519363</v>
      </c>
      <c r="K155" s="21">
        <v>8188831.231462013</v>
      </c>
      <c r="L155" s="21">
        <v>8207802.8093295116</v>
      </c>
      <c r="M155" s="21">
        <v>8167111.1181073794</v>
      </c>
      <c r="N155" s="21">
        <v>8167111.1181073794</v>
      </c>
      <c r="O155" s="21">
        <v>8167111.1181073794</v>
      </c>
      <c r="P155" s="21">
        <v>8167111.1181073794</v>
      </c>
      <c r="Q155" s="21">
        <v>8167111.1181073794</v>
      </c>
      <c r="R155" s="21">
        <v>8118990.7470106408</v>
      </c>
      <c r="S155" s="21">
        <v>8105046.1254667351</v>
      </c>
      <c r="T155" s="21">
        <v>8093903.7665652605</v>
      </c>
      <c r="U155" s="21">
        <v>8043168.6182318572</v>
      </c>
      <c r="V155" s="21">
        <v>8025745.740598442</v>
      </c>
      <c r="W155" s="21">
        <v>8022279.2289402038</v>
      </c>
      <c r="X155" s="21">
        <v>8016660.3974795183</v>
      </c>
      <c r="Y155" s="21">
        <v>8015111.6972454377</v>
      </c>
      <c r="Z155" s="21">
        <v>8015111.6972454377</v>
      </c>
      <c r="AA155" s="21">
        <v>8015111.6972454377</v>
      </c>
    </row>
    <row r="156" spans="3:27">
      <c r="C156" s="35"/>
      <c r="D156" s="37" t="s">
        <v>104</v>
      </c>
      <c r="H156" s="21">
        <v>51907.611288867236</v>
      </c>
      <c r="I156" s="21">
        <v>52595.064628586384</v>
      </c>
      <c r="J156" s="21">
        <v>53288.735661283521</v>
      </c>
      <c r="K156" s="21">
        <v>53872.494646409818</v>
      </c>
      <c r="L156" s="21">
        <v>2241.9435854650524</v>
      </c>
      <c r="M156" s="21">
        <v>1554.4902457459068</v>
      </c>
      <c r="N156" s="21">
        <v>860.81921304876153</v>
      </c>
      <c r="O156" s="21">
        <v>471.64655629789951</v>
      </c>
      <c r="P156" s="21">
        <v>194.58632837543101</v>
      </c>
      <c r="Q156" s="21">
        <v>194.58632837543101</v>
      </c>
      <c r="R156" s="21">
        <v>194.58632837543101</v>
      </c>
      <c r="S156" s="21">
        <v>194.58632837543101</v>
      </c>
      <c r="T156" s="21">
        <v>194.58632837543101</v>
      </c>
      <c r="U156" s="21">
        <v>0</v>
      </c>
      <c r="V156" s="21">
        <v>0</v>
      </c>
      <c r="W156" s="21">
        <v>0</v>
      </c>
      <c r="X156" s="21">
        <v>0</v>
      </c>
      <c r="Y156" s="21">
        <v>0</v>
      </c>
      <c r="Z156" s="21">
        <v>0</v>
      </c>
      <c r="AA156" s="21">
        <v>0</v>
      </c>
    </row>
    <row r="157" spans="3:27">
      <c r="C157" s="35"/>
    </row>
    <row r="158" spans="3:27">
      <c r="C158" s="35"/>
    </row>
    <row r="159" spans="3:27">
      <c r="C159" s="35" t="s">
        <v>162</v>
      </c>
      <c r="D159" s="37"/>
    </row>
    <row r="160" spans="3:27">
      <c r="C160" s="35"/>
      <c r="D160" s="37" t="s">
        <v>10</v>
      </c>
      <c r="H160" s="21">
        <v>1667145.2085960002</v>
      </c>
      <c r="I160" s="21">
        <v>1704299.3579765165</v>
      </c>
      <c r="J160" s="21">
        <v>1740089.6444940229</v>
      </c>
      <c r="K160" s="21">
        <v>1776631.5270283974</v>
      </c>
      <c r="L160" s="21">
        <v>1813940.7890959939</v>
      </c>
      <c r="M160" s="21">
        <v>2204801.8400797732</v>
      </c>
      <c r="N160" s="21">
        <v>2259921.8860817682</v>
      </c>
      <c r="O160" s="21">
        <v>2316419.933233812</v>
      </c>
      <c r="P160" s="21">
        <v>2374330.431564657</v>
      </c>
      <c r="Q160" s="21">
        <v>2433688.6923537743</v>
      </c>
      <c r="R160" s="21">
        <v>2494530.9096626183</v>
      </c>
      <c r="S160" s="21">
        <v>2556894.1824041842</v>
      </c>
      <c r="T160" s="21">
        <v>2620816.5369642889</v>
      </c>
      <c r="U160" s="21">
        <v>2686336.9503883952</v>
      </c>
      <c r="V160" s="21">
        <v>2753495.3741481053</v>
      </c>
      <c r="W160" s="21">
        <v>2822332.7585018082</v>
      </c>
      <c r="X160" s="21">
        <v>2892891.0774643533</v>
      </c>
      <c r="Y160" s="21">
        <v>2965213.3544009617</v>
      </c>
      <c r="Z160" s="21">
        <v>3039343.6882609855</v>
      </c>
      <c r="AA160" s="21">
        <v>3115327.2804675102</v>
      </c>
    </row>
    <row r="161" spans="3:27">
      <c r="C161" s="35"/>
      <c r="D161" s="37" t="s">
        <v>97</v>
      </c>
      <c r="H161" s="21">
        <v>35022.023429861903</v>
      </c>
      <c r="I161" s="21">
        <v>32456.824262085032</v>
      </c>
      <c r="J161" s="21">
        <v>29771.292510262447</v>
      </c>
      <c r="K161" s="21">
        <v>27029.771230966944</v>
      </c>
      <c r="L161" s="21">
        <v>24231.094802662134</v>
      </c>
      <c r="M161" s="21">
        <v>25445.443689002928</v>
      </c>
      <c r="N161" s="21">
        <v>22060.911680909594</v>
      </c>
      <c r="O161" s="21">
        <v>18592.890942867387</v>
      </c>
      <c r="P161" s="21">
        <v>15040.008929875681</v>
      </c>
      <c r="Q161" s="21">
        <v>11401.14004152439</v>
      </c>
      <c r="R161" s="21">
        <v>7676.2387375676899</v>
      </c>
      <c r="S161" s="21">
        <v>7798.334848039045</v>
      </c>
      <c r="T161" s="21">
        <v>7993.2932192400194</v>
      </c>
      <c r="U161" s="21">
        <v>8193.1255497210223</v>
      </c>
      <c r="V161" s="21">
        <v>8397.9536884640474</v>
      </c>
      <c r="W161" s="21">
        <v>8607.9025306756484</v>
      </c>
      <c r="X161" s="21">
        <v>8823.1000939425394</v>
      </c>
      <c r="Y161" s="21">
        <v>9043.6775962911033</v>
      </c>
      <c r="Z161" s="21">
        <v>9269.7695361983806</v>
      </c>
      <c r="AA161" s="21">
        <v>9501.5137746033415</v>
      </c>
    </row>
    <row r="162" spans="3:27">
      <c r="C162" s="35"/>
      <c r="D162" s="37" t="s">
        <v>98</v>
      </c>
      <c r="H162" s="21">
        <v>0</v>
      </c>
      <c r="I162" s="21">
        <v>0</v>
      </c>
      <c r="J162" s="21">
        <v>0</v>
      </c>
      <c r="K162" s="21">
        <v>0</v>
      </c>
      <c r="L162" s="21">
        <v>0</v>
      </c>
      <c r="M162" s="21">
        <v>0</v>
      </c>
      <c r="N162" s="21">
        <v>0</v>
      </c>
      <c r="O162" s="21">
        <v>0</v>
      </c>
      <c r="P162" s="21">
        <v>0</v>
      </c>
      <c r="Q162" s="21">
        <v>0</v>
      </c>
      <c r="R162" s="21">
        <v>0</v>
      </c>
      <c r="S162" s="21">
        <v>0</v>
      </c>
      <c r="T162" s="21">
        <v>0</v>
      </c>
      <c r="U162" s="21">
        <v>0</v>
      </c>
      <c r="V162" s="21">
        <v>0</v>
      </c>
      <c r="W162" s="21">
        <v>0</v>
      </c>
      <c r="X162" s="21">
        <v>0</v>
      </c>
      <c r="Y162" s="21">
        <v>0</v>
      </c>
      <c r="Z162" s="21">
        <v>0</v>
      </c>
      <c r="AA162" s="21">
        <v>0</v>
      </c>
    </row>
    <row r="163" spans="3:27">
      <c r="C163" s="35"/>
      <c r="D163" s="37" t="s">
        <v>99</v>
      </c>
      <c r="H163" s="21">
        <v>0</v>
      </c>
      <c r="I163" s="21">
        <v>0</v>
      </c>
      <c r="J163" s="21">
        <v>0</v>
      </c>
      <c r="K163" s="21">
        <v>0</v>
      </c>
      <c r="L163" s="21">
        <v>0</v>
      </c>
      <c r="M163" s="21">
        <v>0</v>
      </c>
      <c r="N163" s="21">
        <v>0</v>
      </c>
      <c r="O163" s="21">
        <v>0</v>
      </c>
      <c r="P163" s="21">
        <v>0</v>
      </c>
      <c r="Q163" s="21">
        <v>0</v>
      </c>
      <c r="R163" s="21">
        <v>0</v>
      </c>
      <c r="S163" s="21">
        <v>0</v>
      </c>
      <c r="T163" s="21">
        <v>0</v>
      </c>
      <c r="U163" s="21">
        <v>0</v>
      </c>
      <c r="V163" s="21">
        <v>0</v>
      </c>
      <c r="W163" s="21">
        <v>0</v>
      </c>
      <c r="X163" s="21">
        <v>0</v>
      </c>
      <c r="Y163" s="21">
        <v>0</v>
      </c>
      <c r="Z163" s="21">
        <v>0</v>
      </c>
      <c r="AA163" s="21">
        <v>0</v>
      </c>
    </row>
    <row r="164" spans="3:27">
      <c r="C164" s="35"/>
      <c r="D164" s="37" t="s">
        <v>100</v>
      </c>
      <c r="H164" s="21">
        <v>0</v>
      </c>
      <c r="I164" s="21">
        <v>0</v>
      </c>
      <c r="J164" s="21">
        <v>0</v>
      </c>
      <c r="K164" s="21">
        <v>0</v>
      </c>
      <c r="L164" s="21">
        <v>0</v>
      </c>
      <c r="M164" s="21">
        <v>0</v>
      </c>
      <c r="N164" s="21">
        <v>0</v>
      </c>
      <c r="O164" s="21">
        <v>0</v>
      </c>
      <c r="P164" s="21">
        <v>0</v>
      </c>
      <c r="Q164" s="21">
        <v>0</v>
      </c>
      <c r="R164" s="21">
        <v>0</v>
      </c>
      <c r="S164" s="21">
        <v>0</v>
      </c>
      <c r="T164" s="21">
        <v>0</v>
      </c>
      <c r="U164" s="21">
        <v>0</v>
      </c>
      <c r="V164" s="21">
        <v>0</v>
      </c>
      <c r="W164" s="21">
        <v>0</v>
      </c>
      <c r="X164" s="21">
        <v>0</v>
      </c>
      <c r="Y164" s="21">
        <v>0</v>
      </c>
      <c r="Z164" s="21">
        <v>0</v>
      </c>
      <c r="AA164" s="21">
        <v>0</v>
      </c>
    </row>
    <row r="165" spans="3:27">
      <c r="C165" s="35"/>
      <c r="D165" s="37" t="s">
        <v>101</v>
      </c>
      <c r="H165" s="21">
        <v>1996012.4384093999</v>
      </c>
      <c r="I165" s="21">
        <v>2607754.6602228624</v>
      </c>
      <c r="J165" s="21">
        <v>2798555.7613971932</v>
      </c>
      <c r="K165" s="21">
        <v>2889931.4544370431</v>
      </c>
      <c r="L165" s="21">
        <v>2971612.907948487</v>
      </c>
      <c r="M165" s="21">
        <v>3669279.6845014277</v>
      </c>
      <c r="N165" s="21">
        <v>3641231.5831193761</v>
      </c>
      <c r="O165" s="21">
        <v>3612546.8242025748</v>
      </c>
      <c r="P165" s="21">
        <v>3583145.2902391488</v>
      </c>
      <c r="Q165" s="21">
        <v>3553009.1020262241</v>
      </c>
      <c r="R165" s="21">
        <v>3522119.9092817204</v>
      </c>
      <c r="S165" s="21">
        <v>3490699.8598782937</v>
      </c>
      <c r="T165" s="21">
        <v>3459526.9236420551</v>
      </c>
      <c r="U165" s="21">
        <v>3428037.6605354631</v>
      </c>
      <c r="V165" s="21">
        <v>3396054.2966933185</v>
      </c>
      <c r="W165" s="21">
        <v>3363457.3263644525</v>
      </c>
      <c r="X165" s="21">
        <v>3330050.2651032014</v>
      </c>
      <c r="Y165" s="21">
        <v>3295808.5104645249</v>
      </c>
      <c r="Z165" s="21">
        <v>3260711.219052583</v>
      </c>
      <c r="AA165" s="21">
        <v>3224737.025972412</v>
      </c>
    </row>
    <row r="166" spans="3:27">
      <c r="C166" s="35"/>
      <c r="D166" s="37" t="s">
        <v>102</v>
      </c>
      <c r="H166" s="21">
        <v>170067.48562265898</v>
      </c>
      <c r="I166" s="21">
        <v>163254.97760115104</v>
      </c>
      <c r="J166" s="21">
        <v>152282.31862331973</v>
      </c>
      <c r="K166" s="21">
        <v>139707.54331682736</v>
      </c>
      <c r="L166" s="21">
        <v>126828.26897968839</v>
      </c>
      <c r="M166" s="21">
        <v>138559.33717194275</v>
      </c>
      <c r="N166" s="21">
        <v>120073.79778506693</v>
      </c>
      <c r="O166" s="21">
        <v>101165.32046620002</v>
      </c>
      <c r="P166" s="21">
        <v>81791.688758922945</v>
      </c>
      <c r="Q166" s="21">
        <v>61944.768144758978</v>
      </c>
      <c r="R166" s="21">
        <v>41619.18144399103</v>
      </c>
      <c r="S166" s="21">
        <v>41145.210710695595</v>
      </c>
      <c r="T166" s="21">
        <v>41298.145490800009</v>
      </c>
      <c r="U166" s="21">
        <v>41537.275531821077</v>
      </c>
      <c r="V166" s="21">
        <v>41863.185652873261</v>
      </c>
      <c r="W166" s="21">
        <v>42602.356800330053</v>
      </c>
      <c r="X166" s="21">
        <v>43369.145940410228</v>
      </c>
      <c r="Y166" s="21">
        <v>44155.103787127911</v>
      </c>
      <c r="Z166" s="21">
        <v>44960.710137447371</v>
      </c>
      <c r="AA166" s="21">
        <v>45786.456208834155</v>
      </c>
    </row>
    <row r="167" spans="3:27">
      <c r="C167" s="35"/>
      <c r="D167" s="37" t="s">
        <v>103</v>
      </c>
      <c r="H167" s="21">
        <v>4408130.0918017086</v>
      </c>
      <c r="I167" s="21">
        <v>4354166.5538584413</v>
      </c>
      <c r="J167" s="21">
        <v>4377148.9707142608</v>
      </c>
      <c r="K167" s="21">
        <v>4302078.2131899865</v>
      </c>
      <c r="L167" s="21">
        <v>4329232.9268849203</v>
      </c>
      <c r="M167" s="21">
        <v>5057411.3790877359</v>
      </c>
      <c r="N167" s="21">
        <v>4974587.4628034066</v>
      </c>
      <c r="O167" s="21">
        <v>4889712.0847342312</v>
      </c>
      <c r="P167" s="21">
        <v>4802716.6020006463</v>
      </c>
      <c r="Q167" s="21">
        <v>4713548.129420856</v>
      </c>
      <c r="R167" s="21">
        <v>4622152.4608534211</v>
      </c>
      <c r="S167" s="21">
        <v>4529677.0550955748</v>
      </c>
      <c r="T167" s="21">
        <v>4435269.7733915206</v>
      </c>
      <c r="U167" s="21">
        <v>4338791.6597067732</v>
      </c>
      <c r="V167" s="21">
        <v>4241179.2210760759</v>
      </c>
      <c r="W167" s="21">
        <v>4141595.3264858425</v>
      </c>
      <c r="X167" s="21">
        <v>4039621.7925778953</v>
      </c>
      <c r="Y167" s="21">
        <v>3935244.4725378519</v>
      </c>
      <c r="Z167" s="21">
        <v>3828303.0441449126</v>
      </c>
      <c r="AA167" s="21">
        <v>3718692.4866643311</v>
      </c>
    </row>
    <row r="168" spans="3:27">
      <c r="C168" s="35"/>
      <c r="D168" s="37" t="s">
        <v>104</v>
      </c>
      <c r="H168" s="21">
        <v>0</v>
      </c>
      <c r="I168" s="21">
        <v>0</v>
      </c>
      <c r="J168" s="21">
        <v>0</v>
      </c>
      <c r="K168" s="21">
        <v>0</v>
      </c>
      <c r="L168" s="21">
        <v>0</v>
      </c>
      <c r="M168" s="21">
        <v>0</v>
      </c>
      <c r="N168" s="21">
        <v>0</v>
      </c>
      <c r="O168" s="21">
        <v>0</v>
      </c>
      <c r="P168" s="21">
        <v>0</v>
      </c>
      <c r="Q168" s="21">
        <v>0</v>
      </c>
      <c r="R168" s="21">
        <v>0</v>
      </c>
      <c r="S168" s="21">
        <v>0</v>
      </c>
      <c r="T168" s="21">
        <v>0</v>
      </c>
      <c r="U168" s="21">
        <v>0</v>
      </c>
      <c r="V168" s="21">
        <v>0</v>
      </c>
      <c r="W168" s="21">
        <v>0</v>
      </c>
      <c r="X168" s="21">
        <v>0</v>
      </c>
      <c r="Y168" s="21">
        <v>0</v>
      </c>
      <c r="Z168" s="21">
        <v>0</v>
      </c>
      <c r="AA168" s="21">
        <v>0</v>
      </c>
    </row>
    <row r="169" spans="3:27">
      <c r="C169" s="35"/>
    </row>
    <row r="170" spans="3:27">
      <c r="C170" s="35"/>
    </row>
    <row r="171" spans="3:27">
      <c r="C171" s="35" t="s">
        <v>163</v>
      </c>
      <c r="D171" s="37"/>
    </row>
    <row r="172" spans="3:27">
      <c r="C172" s="35"/>
      <c r="D172" s="37" t="s">
        <v>10</v>
      </c>
      <c r="H172" s="21">
        <v>0</v>
      </c>
      <c r="I172" s="21">
        <v>0</v>
      </c>
      <c r="J172" s="21">
        <v>0</v>
      </c>
      <c r="K172" s="21">
        <v>0</v>
      </c>
      <c r="L172" s="21">
        <v>0</v>
      </c>
      <c r="M172" s="21">
        <v>0</v>
      </c>
      <c r="N172" s="21">
        <v>0</v>
      </c>
      <c r="O172" s="21">
        <v>0</v>
      </c>
      <c r="P172" s="21">
        <v>0</v>
      </c>
      <c r="Q172" s="21">
        <v>0</v>
      </c>
      <c r="R172" s="21">
        <v>0</v>
      </c>
      <c r="S172" s="21">
        <v>0</v>
      </c>
      <c r="T172" s="21">
        <v>0</v>
      </c>
      <c r="U172" s="21">
        <v>0</v>
      </c>
      <c r="V172" s="21">
        <v>0</v>
      </c>
      <c r="W172" s="21">
        <v>0</v>
      </c>
      <c r="X172" s="21">
        <v>0</v>
      </c>
      <c r="Y172" s="21">
        <v>0</v>
      </c>
      <c r="Z172" s="21">
        <v>0</v>
      </c>
      <c r="AA172" s="21">
        <v>0</v>
      </c>
    </row>
    <row r="173" spans="3:27">
      <c r="C173" s="35"/>
      <c r="D173" s="37" t="s">
        <v>97</v>
      </c>
      <c r="H173" s="21">
        <v>0</v>
      </c>
      <c r="I173" s="21">
        <v>3164.9238820192118</v>
      </c>
      <c r="J173" s="21">
        <v>3145.5601050976475</v>
      </c>
      <c r="K173" s="21">
        <v>3125.7125881500333</v>
      </c>
      <c r="L173" s="21">
        <v>3100.6397596003962</v>
      </c>
      <c r="M173" s="21">
        <v>3652.3592601663458</v>
      </c>
      <c r="N173" s="21">
        <v>3607.3764500280063</v>
      </c>
      <c r="O173" s="21">
        <v>3533.8067099659797</v>
      </c>
      <c r="P173" s="21">
        <v>3420.3997113573823</v>
      </c>
      <c r="Q173" s="21">
        <v>3222.8274472227531</v>
      </c>
      <c r="R173" s="21">
        <v>2792.394318713491</v>
      </c>
      <c r="S173" s="21">
        <v>0</v>
      </c>
      <c r="T173" s="21">
        <v>0</v>
      </c>
      <c r="U173" s="21">
        <v>0</v>
      </c>
      <c r="V173" s="21">
        <v>0</v>
      </c>
      <c r="W173" s="21">
        <v>0</v>
      </c>
      <c r="X173" s="21">
        <v>0</v>
      </c>
      <c r="Y173" s="21">
        <v>0</v>
      </c>
      <c r="Z173" s="21">
        <v>0</v>
      </c>
      <c r="AA173" s="21">
        <v>0</v>
      </c>
    </row>
    <row r="174" spans="3:27">
      <c r="C174" s="37"/>
      <c r="D174" s="37" t="s">
        <v>98</v>
      </c>
      <c r="H174" s="21">
        <v>0</v>
      </c>
      <c r="I174" s="21">
        <v>0</v>
      </c>
      <c r="J174" s="21">
        <v>0</v>
      </c>
      <c r="K174" s="21">
        <v>0</v>
      </c>
      <c r="L174" s="21">
        <v>0</v>
      </c>
      <c r="M174" s="21">
        <v>0</v>
      </c>
      <c r="N174" s="21">
        <v>0</v>
      </c>
      <c r="O174" s="21">
        <v>0</v>
      </c>
      <c r="P174" s="21">
        <v>0</v>
      </c>
      <c r="Q174" s="21">
        <v>0</v>
      </c>
      <c r="R174" s="21">
        <v>0</v>
      </c>
      <c r="S174" s="21">
        <v>0</v>
      </c>
      <c r="T174" s="21">
        <v>0</v>
      </c>
      <c r="U174" s="21">
        <v>0</v>
      </c>
      <c r="V174" s="21">
        <v>0</v>
      </c>
      <c r="W174" s="21">
        <v>0</v>
      </c>
      <c r="X174" s="21">
        <v>0</v>
      </c>
      <c r="Y174" s="21">
        <v>0</v>
      </c>
      <c r="Z174" s="21">
        <v>0</v>
      </c>
      <c r="AA174" s="21">
        <v>0</v>
      </c>
    </row>
    <row r="175" spans="3:27">
      <c r="C175" s="37"/>
      <c r="D175" s="37" t="s">
        <v>99</v>
      </c>
      <c r="H175" s="21">
        <v>0</v>
      </c>
      <c r="I175" s="21">
        <v>0</v>
      </c>
      <c r="J175" s="21">
        <v>0</v>
      </c>
      <c r="K175" s="21">
        <v>0</v>
      </c>
      <c r="L175" s="21">
        <v>0</v>
      </c>
      <c r="M175" s="21">
        <v>0</v>
      </c>
      <c r="N175" s="21">
        <v>0</v>
      </c>
      <c r="O175" s="21">
        <v>0</v>
      </c>
      <c r="P175" s="21">
        <v>0</v>
      </c>
      <c r="Q175" s="21">
        <v>0</v>
      </c>
      <c r="R175" s="21">
        <v>0</v>
      </c>
      <c r="S175" s="21">
        <v>0</v>
      </c>
      <c r="T175" s="21">
        <v>0</v>
      </c>
      <c r="U175" s="21">
        <v>0</v>
      </c>
      <c r="V175" s="21">
        <v>0</v>
      </c>
      <c r="W175" s="21">
        <v>0</v>
      </c>
      <c r="X175" s="21">
        <v>0</v>
      </c>
      <c r="Y175" s="21">
        <v>0</v>
      </c>
      <c r="Z175" s="21">
        <v>0</v>
      </c>
      <c r="AA175" s="21">
        <v>0</v>
      </c>
    </row>
    <row r="176" spans="3:27">
      <c r="C176" s="37"/>
      <c r="D176" s="37" t="s">
        <v>100</v>
      </c>
      <c r="H176" s="21">
        <v>0</v>
      </c>
      <c r="I176" s="21">
        <v>0</v>
      </c>
      <c r="J176" s="21">
        <v>0</v>
      </c>
      <c r="K176" s="21">
        <v>0</v>
      </c>
      <c r="L176" s="21">
        <v>0</v>
      </c>
      <c r="M176" s="21">
        <v>0</v>
      </c>
      <c r="N176" s="21">
        <v>0</v>
      </c>
      <c r="O176" s="21">
        <v>0</v>
      </c>
      <c r="P176" s="21">
        <v>0</v>
      </c>
      <c r="Q176" s="21">
        <v>0</v>
      </c>
      <c r="R176" s="21">
        <v>0</v>
      </c>
      <c r="S176" s="21">
        <v>0</v>
      </c>
      <c r="T176" s="21">
        <v>0</v>
      </c>
      <c r="U176" s="21">
        <v>0</v>
      </c>
      <c r="V176" s="21">
        <v>0</v>
      </c>
      <c r="W176" s="21">
        <v>0</v>
      </c>
      <c r="X176" s="21">
        <v>0</v>
      </c>
      <c r="Y176" s="21">
        <v>0</v>
      </c>
      <c r="Z176" s="21">
        <v>0</v>
      </c>
      <c r="AA176" s="21">
        <v>0</v>
      </c>
    </row>
    <row r="177" spans="3:27">
      <c r="C177" s="37"/>
      <c r="D177" s="37" t="s">
        <v>101</v>
      </c>
      <c r="H177" s="21">
        <v>0</v>
      </c>
      <c r="I177" s="21">
        <v>89021.485089030131</v>
      </c>
      <c r="J177" s="21">
        <v>88935.924997327864</v>
      </c>
      <c r="K177" s="21">
        <v>91340.127782717915</v>
      </c>
      <c r="L177" s="21">
        <v>94863.220831679064</v>
      </c>
      <c r="M177" s="21">
        <v>118940.23789697164</v>
      </c>
      <c r="N177" s="21">
        <v>116358.43790486331</v>
      </c>
      <c r="O177" s="21">
        <v>116344.6808530875</v>
      </c>
      <c r="P177" s="21">
        <v>116329.31686961067</v>
      </c>
      <c r="Q177" s="21">
        <v>116313.30991983981</v>
      </c>
      <c r="R177" s="21">
        <v>116296.62353225908</v>
      </c>
      <c r="S177" s="21">
        <v>116043.37402130192</v>
      </c>
      <c r="T177" s="21">
        <v>115021.13497005218</v>
      </c>
      <c r="U177" s="21">
        <v>114575.67330098253</v>
      </c>
      <c r="V177" s="21">
        <v>114281.77202468747</v>
      </c>
      <c r="W177" s="21">
        <v>114088.43899122925</v>
      </c>
      <c r="X177" s="21">
        <v>114069.11282699354</v>
      </c>
      <c r="Y177" s="21">
        <v>114048.82911895444</v>
      </c>
      <c r="Z177" s="21">
        <v>114027.60443615018</v>
      </c>
      <c r="AA177" s="21">
        <v>114005.37864612653</v>
      </c>
    </row>
    <row r="178" spans="3:27">
      <c r="C178" s="37"/>
      <c r="D178" s="37" t="s">
        <v>102</v>
      </c>
      <c r="H178" s="21">
        <v>0</v>
      </c>
      <c r="I178" s="21">
        <v>18199.662627483947</v>
      </c>
      <c r="J178" s="21">
        <v>17800.232484028435</v>
      </c>
      <c r="K178" s="21">
        <v>17688.17963497575</v>
      </c>
      <c r="L178" s="21">
        <v>17695.45939255656</v>
      </c>
      <c r="M178" s="21">
        <v>21447.484851352037</v>
      </c>
      <c r="N178" s="21">
        <v>19879.462744118686</v>
      </c>
      <c r="O178" s="21">
        <v>19577.160961658505</v>
      </c>
      <c r="P178" s="21">
        <v>19135.085529857486</v>
      </c>
      <c r="Q178" s="21">
        <v>18434.808379854487</v>
      </c>
      <c r="R178" s="21">
        <v>17155.750077783148</v>
      </c>
      <c r="S178" s="21">
        <v>1003.0211532997793</v>
      </c>
      <c r="T178" s="21">
        <v>803.2451915925177</v>
      </c>
      <c r="U178" s="21">
        <v>731.26881981445683</v>
      </c>
      <c r="V178" s="21">
        <v>659.03198969829259</v>
      </c>
      <c r="W178" s="21">
        <v>293.48343222045139</v>
      </c>
      <c r="X178" s="21">
        <v>293.5243067997942</v>
      </c>
      <c r="Y178" s="21">
        <v>293.54200944661051</v>
      </c>
      <c r="Z178" s="21">
        <v>293.55951707243668</v>
      </c>
      <c r="AA178" s="21">
        <v>293.57682626697567</v>
      </c>
    </row>
    <row r="179" spans="3:27">
      <c r="C179" s="37"/>
      <c r="D179" s="37" t="s">
        <v>103</v>
      </c>
      <c r="H179" s="21">
        <v>0</v>
      </c>
      <c r="I179" s="21">
        <v>164967.71934723062</v>
      </c>
      <c r="J179" s="21">
        <v>166864.3149513948</v>
      </c>
      <c r="K179" s="21">
        <v>165293.8879080358</v>
      </c>
      <c r="L179" s="21">
        <v>172511.38258804378</v>
      </c>
      <c r="M179" s="21">
        <v>203256.91235355329</v>
      </c>
      <c r="N179" s="21">
        <v>202491.46746305883</v>
      </c>
      <c r="O179" s="21">
        <v>202420.27597024469</v>
      </c>
      <c r="P179" s="21">
        <v>202344.38708487511</v>
      </c>
      <c r="Q179" s="21">
        <v>202263.75401084471</v>
      </c>
      <c r="R179" s="21">
        <v>202177.94415668299</v>
      </c>
      <c r="S179" s="21">
        <v>200922.19779097638</v>
      </c>
      <c r="T179" s="21">
        <v>200490.55421614781</v>
      </c>
      <c r="U179" s="21">
        <v>200120.58670282175</v>
      </c>
      <c r="V179" s="21">
        <v>198789.26408695403</v>
      </c>
      <c r="W179" s="21">
        <v>198257.45386352067</v>
      </c>
      <c r="X179" s="21">
        <v>198054.19670013562</v>
      </c>
      <c r="Y179" s="21">
        <v>197789.91100997647</v>
      </c>
      <c r="Z179" s="21">
        <v>197613.64612272108</v>
      </c>
      <c r="AA179" s="21">
        <v>197463.00569043189</v>
      </c>
    </row>
    <row r="180" spans="3:27">
      <c r="C180" s="37"/>
      <c r="D180" s="37" t="s">
        <v>104</v>
      </c>
      <c r="H180" s="21">
        <v>0</v>
      </c>
      <c r="I180" s="21">
        <v>0</v>
      </c>
      <c r="J180" s="21">
        <v>0</v>
      </c>
      <c r="K180" s="21">
        <v>0</v>
      </c>
      <c r="L180" s="21">
        <v>0</v>
      </c>
      <c r="M180" s="21">
        <v>0</v>
      </c>
      <c r="N180" s="21">
        <v>0</v>
      </c>
      <c r="O180" s="21">
        <v>0</v>
      </c>
      <c r="P180" s="21">
        <v>0</v>
      </c>
      <c r="Q180" s="21">
        <v>0</v>
      </c>
      <c r="R180" s="21">
        <v>0</v>
      </c>
      <c r="S180" s="21">
        <v>0</v>
      </c>
      <c r="T180" s="21">
        <v>0</v>
      </c>
      <c r="U180" s="21">
        <v>0</v>
      </c>
      <c r="V180" s="21">
        <v>0</v>
      </c>
      <c r="W180" s="21">
        <v>0</v>
      </c>
      <c r="X180" s="21">
        <v>0</v>
      </c>
      <c r="Y180" s="21">
        <v>0</v>
      </c>
      <c r="Z180" s="21">
        <v>0</v>
      </c>
      <c r="AA180" s="21">
        <v>0</v>
      </c>
    </row>
    <row r="184" spans="3:27">
      <c r="C184" s="9" t="s">
        <v>169</v>
      </c>
    </row>
    <row r="185" spans="3:27">
      <c r="D185" s="37" t="s">
        <v>92</v>
      </c>
      <c r="E185" s="37"/>
      <c r="F185" s="37"/>
      <c r="G185" s="37"/>
      <c r="H185" s="21">
        <v>5376585</v>
      </c>
      <c r="I185" s="21">
        <v>5916023</v>
      </c>
      <c r="J185" s="21">
        <v>6211765</v>
      </c>
      <c r="K185" s="21">
        <v>6483313</v>
      </c>
      <c r="L185" s="21">
        <v>6799179</v>
      </c>
      <c r="M185" s="21">
        <v>6596043</v>
      </c>
      <c r="N185" s="21">
        <v>6518596</v>
      </c>
      <c r="O185" s="21">
        <v>6444672</v>
      </c>
      <c r="P185" s="21">
        <v>6391780</v>
      </c>
      <c r="Q185" s="21">
        <v>6354151</v>
      </c>
      <c r="R185" s="21">
        <v>4965135</v>
      </c>
      <c r="S185" s="21">
        <v>4877462</v>
      </c>
      <c r="T185" s="21">
        <v>4824638</v>
      </c>
      <c r="U185" s="21">
        <v>4780814</v>
      </c>
      <c r="V185" s="21">
        <v>4711474</v>
      </c>
      <c r="W185" s="21">
        <v>4711281</v>
      </c>
      <c r="X185" s="21">
        <v>4711262</v>
      </c>
      <c r="Y185" s="21">
        <v>4711241</v>
      </c>
      <c r="Z185" s="21">
        <v>4711220</v>
      </c>
      <c r="AA185" s="21">
        <v>4711198</v>
      </c>
    </row>
    <row r="186" spans="3:27">
      <c r="D186" s="37" t="s">
        <v>93</v>
      </c>
      <c r="E186" s="37"/>
      <c r="F186" s="37"/>
      <c r="G186" s="37"/>
      <c r="H186" s="21">
        <v>4620260</v>
      </c>
      <c r="I186" s="21">
        <v>4778935</v>
      </c>
      <c r="J186" s="21">
        <v>4843728</v>
      </c>
      <c r="K186" s="21">
        <v>5117908</v>
      </c>
      <c r="L186" s="21">
        <v>5151584</v>
      </c>
      <c r="M186" s="21">
        <v>5006318</v>
      </c>
      <c r="N186" s="21">
        <v>4963949</v>
      </c>
      <c r="O186" s="21">
        <v>4929636</v>
      </c>
      <c r="P186" s="21">
        <v>4910795</v>
      </c>
      <c r="Q186" s="21">
        <v>4899978</v>
      </c>
      <c r="R186" s="21">
        <v>4792272</v>
      </c>
      <c r="S186" s="21">
        <v>4766556</v>
      </c>
      <c r="T186" s="21">
        <v>4746909</v>
      </c>
      <c r="U186" s="21">
        <v>4706315</v>
      </c>
      <c r="V186" s="21">
        <v>4669963</v>
      </c>
      <c r="W186" s="21">
        <v>4667385</v>
      </c>
      <c r="X186" s="21">
        <v>4662271</v>
      </c>
      <c r="Y186" s="21">
        <v>4661164</v>
      </c>
      <c r="Z186" s="21">
        <v>4661069</v>
      </c>
      <c r="AA186" s="21">
        <v>4660990</v>
      </c>
    </row>
    <row r="187" spans="3:27">
      <c r="D187" s="37" t="s">
        <v>94</v>
      </c>
      <c r="E187" s="37"/>
      <c r="F187" s="37"/>
      <c r="G187" s="37"/>
      <c r="H187" s="21">
        <v>3291068</v>
      </c>
      <c r="I187" s="21">
        <v>3391176</v>
      </c>
      <c r="J187" s="21">
        <v>3432077</v>
      </c>
      <c r="K187" s="21">
        <v>3458236</v>
      </c>
      <c r="L187" s="21">
        <v>3483439</v>
      </c>
      <c r="M187" s="21">
        <v>3347424</v>
      </c>
      <c r="N187" s="21">
        <v>3320394</v>
      </c>
      <c r="O187" s="21">
        <v>3299486</v>
      </c>
      <c r="P187" s="21">
        <v>3286343</v>
      </c>
      <c r="Q187" s="21">
        <v>3278885</v>
      </c>
      <c r="R187" s="21">
        <v>3155130</v>
      </c>
      <c r="S187" s="21">
        <v>3140516</v>
      </c>
      <c r="T187" s="21">
        <v>3128647</v>
      </c>
      <c r="U187" s="21">
        <v>3103679</v>
      </c>
      <c r="V187" s="21">
        <v>3080137</v>
      </c>
      <c r="W187" s="21">
        <v>3078541</v>
      </c>
      <c r="X187" s="21">
        <v>3077910</v>
      </c>
      <c r="Y187" s="21">
        <v>3077280</v>
      </c>
      <c r="Z187" s="21">
        <v>3077209</v>
      </c>
      <c r="AA187" s="21">
        <v>3077147</v>
      </c>
    </row>
    <row r="188" spans="3:27">
      <c r="D188" s="37" t="s">
        <v>95</v>
      </c>
      <c r="E188" s="37"/>
      <c r="F188" s="37"/>
      <c r="G188" s="37"/>
      <c r="H188" s="21">
        <v>489751</v>
      </c>
      <c r="I188" s="21">
        <v>506349</v>
      </c>
      <c r="J188" s="21">
        <v>514052</v>
      </c>
      <c r="K188" s="21">
        <v>519617</v>
      </c>
      <c r="L188" s="21">
        <v>526381</v>
      </c>
      <c r="M188" s="21">
        <v>515569</v>
      </c>
      <c r="N188" s="21">
        <v>509988</v>
      </c>
      <c r="O188" s="21">
        <v>505280</v>
      </c>
      <c r="P188" s="21">
        <v>502166</v>
      </c>
      <c r="Q188" s="21">
        <v>500262</v>
      </c>
      <c r="R188" s="21">
        <v>493255</v>
      </c>
      <c r="S188" s="21">
        <v>490813</v>
      </c>
      <c r="T188" s="21">
        <v>488616</v>
      </c>
      <c r="U188" s="21">
        <v>484996</v>
      </c>
      <c r="V188" s="21">
        <v>480754</v>
      </c>
      <c r="W188" s="21">
        <v>480564</v>
      </c>
      <c r="X188" s="21">
        <v>480487</v>
      </c>
      <c r="Y188" s="21">
        <v>480411</v>
      </c>
      <c r="Z188" s="21">
        <v>480400</v>
      </c>
      <c r="AA188" s="21">
        <v>480391</v>
      </c>
    </row>
    <row r="191" spans="3:27">
      <c r="C191" s="9" t="s">
        <v>210</v>
      </c>
      <c r="D191" s="37"/>
      <c r="E191" s="37"/>
      <c r="G191" s="37"/>
      <c r="H191" s="21">
        <v>17037537</v>
      </c>
      <c r="I191" s="21">
        <v>18941635</v>
      </c>
      <c r="J191" s="21">
        <v>17963660</v>
      </c>
      <c r="K191" s="21">
        <v>17427855</v>
      </c>
      <c r="L191" s="21">
        <v>19001189</v>
      </c>
      <c r="M191" s="21">
        <v>12502612</v>
      </c>
      <c r="N191" s="21">
        <v>11686554</v>
      </c>
      <c r="O191" s="21">
        <v>11157085</v>
      </c>
      <c r="P191" s="21">
        <v>10876884</v>
      </c>
      <c r="Q191" s="21">
        <v>10555491</v>
      </c>
      <c r="R191" s="21">
        <v>9199692</v>
      </c>
      <c r="S191" s="21">
        <v>1913146</v>
      </c>
      <c r="T191" s="21">
        <v>1701794</v>
      </c>
      <c r="U191" s="21">
        <v>1600602</v>
      </c>
      <c r="V191" s="21">
        <v>1597452</v>
      </c>
      <c r="W191" s="21">
        <v>1477482</v>
      </c>
      <c r="X191" s="21">
        <v>1092942</v>
      </c>
      <c r="Y191" s="21">
        <v>1092942</v>
      </c>
      <c r="Z191" s="21">
        <v>1092942</v>
      </c>
      <c r="AA191" s="21">
        <v>1092942</v>
      </c>
    </row>
    <row r="192" spans="3:27">
      <c r="G192" s="37"/>
    </row>
    <row r="193" spans="1:27">
      <c r="G193" s="37"/>
      <c r="H193" s="25"/>
      <c r="I193" s="25"/>
      <c r="J193" s="25"/>
      <c r="K193" s="25"/>
      <c r="L193" s="25"/>
      <c r="M193" s="25"/>
      <c r="N193" s="25"/>
      <c r="O193" s="25"/>
      <c r="P193" s="25"/>
      <c r="Q193" s="25"/>
      <c r="R193" s="25"/>
      <c r="S193" s="25"/>
      <c r="T193" s="25"/>
      <c r="U193" s="25"/>
      <c r="V193" s="25"/>
      <c r="W193" s="25"/>
      <c r="X193" s="25"/>
      <c r="Y193" s="25"/>
      <c r="Z193" s="25"/>
      <c r="AA193" s="25"/>
    </row>
    <row r="194" spans="1:27" ht="15.75" customHeight="1">
      <c r="H194" s="25"/>
      <c r="I194" s="25"/>
      <c r="J194" s="25"/>
      <c r="K194" s="25"/>
      <c r="L194" s="25"/>
      <c r="M194" s="25"/>
      <c r="N194" s="25"/>
      <c r="O194" s="25"/>
      <c r="P194" s="25"/>
      <c r="Q194" s="25"/>
      <c r="R194" s="25"/>
      <c r="S194" s="25"/>
      <c r="T194" s="25"/>
      <c r="U194" s="25"/>
      <c r="V194" s="25"/>
      <c r="W194" s="25"/>
      <c r="X194" s="25"/>
      <c r="Y194" s="25"/>
      <c r="Z194" s="25"/>
      <c r="AA194" s="25"/>
    </row>
    <row r="195" spans="1:27" s="70" customFormat="1">
      <c r="A195" s="4">
        <f>MAX($A$29:A170)+1</f>
        <v>5</v>
      </c>
      <c r="B195" s="70" t="s">
        <v>181</v>
      </c>
    </row>
    <row r="196" spans="1:27" s="37" customFormat="1"/>
    <row r="197" spans="1:27" s="37" customFormat="1">
      <c r="C197" s="9"/>
      <c r="D197" s="37" t="s">
        <v>182</v>
      </c>
      <c r="H197" s="21">
        <v>10027.611000000001</v>
      </c>
      <c r="I197" s="21">
        <v>10238.191000000001</v>
      </c>
      <c r="J197" s="21">
        <v>10453.192999999999</v>
      </c>
      <c r="K197" s="21">
        <v>10672.71</v>
      </c>
      <c r="L197" s="21">
        <v>10896.837</v>
      </c>
    </row>
    <row r="198" spans="1:27" s="37" customFormat="1">
      <c r="D198" s="37" t="s">
        <v>183</v>
      </c>
      <c r="F198" s="27"/>
      <c r="H198" s="21">
        <v>1914.279</v>
      </c>
      <c r="I198" s="21">
        <v>1954.479</v>
      </c>
      <c r="J198" s="21">
        <v>1995.5229999999999</v>
      </c>
      <c r="K198" s="21">
        <v>2037.4290000000001</v>
      </c>
      <c r="L198" s="21">
        <v>2080.2150000000001</v>
      </c>
    </row>
    <row r="199" spans="1:27" s="37" customFormat="1">
      <c r="D199" s="65"/>
      <c r="F199" s="27"/>
    </row>
    <row r="200" spans="1:27" s="37" customFormat="1">
      <c r="D200" s="65"/>
      <c r="F200" s="27"/>
    </row>
    <row r="201" spans="1:27" s="37" customFormat="1">
      <c r="C201" s="9" t="s">
        <v>184</v>
      </c>
    </row>
    <row r="202" spans="1:27" s="37" customFormat="1">
      <c r="C202" s="9"/>
      <c r="D202" s="37" t="s">
        <v>185</v>
      </c>
      <c r="H202" s="20">
        <f>G206</f>
        <v>78639</v>
      </c>
      <c r="I202" s="20">
        <f>H206</f>
        <v>77195</v>
      </c>
      <c r="J202" s="20">
        <f>I206</f>
        <v>75428</v>
      </c>
      <c r="K202" s="20">
        <f>J206</f>
        <v>73647</v>
      </c>
      <c r="L202" s="20">
        <f>K206</f>
        <v>71795</v>
      </c>
    </row>
    <row r="203" spans="1:27" s="37" customFormat="1">
      <c r="D203" s="37" t="s">
        <v>13</v>
      </c>
      <c r="H203" s="21">
        <v>1715</v>
      </c>
      <c r="I203" s="21">
        <v>776</v>
      </c>
      <c r="J203" s="21">
        <v>759</v>
      </c>
      <c r="K203" s="21">
        <v>831</v>
      </c>
      <c r="L203" s="21">
        <v>885</v>
      </c>
    </row>
    <row r="204" spans="1:27" s="37" customFormat="1">
      <c r="D204" s="10" t="s">
        <v>3</v>
      </c>
      <c r="H204" s="21">
        <v>-3470.9050000000002</v>
      </c>
      <c r="I204" s="21">
        <v>-3387.7260000000001</v>
      </c>
      <c r="J204" s="21">
        <v>-3365.482</v>
      </c>
      <c r="K204" s="21">
        <v>-3398.33</v>
      </c>
      <c r="L204" s="21">
        <v>-3580.761</v>
      </c>
    </row>
    <row r="205" spans="1:27" s="37" customFormat="1">
      <c r="D205" s="10" t="s">
        <v>21</v>
      </c>
      <c r="H205" s="71">
        <f>H206-SUM(H202:H204)</f>
        <v>311.90499999999884</v>
      </c>
      <c r="I205" s="71">
        <f>I206-SUM(I202:I204)</f>
        <v>844.72599999999511</v>
      </c>
      <c r="J205" s="71">
        <f>J206-SUM(J202:J204)</f>
        <v>825.48200000000361</v>
      </c>
      <c r="K205" s="71">
        <f>K206-SUM(K202:K204)</f>
        <v>715.33000000000175</v>
      </c>
      <c r="L205" s="71">
        <f>L206-SUM(L202:L204)</f>
        <v>622.7609999999986</v>
      </c>
    </row>
    <row r="206" spans="1:27" s="37" customFormat="1">
      <c r="D206" s="10" t="s">
        <v>186</v>
      </c>
      <c r="G206" s="21">
        <v>78639</v>
      </c>
      <c r="H206" s="21">
        <v>77195</v>
      </c>
      <c r="I206" s="21">
        <v>75428</v>
      </c>
      <c r="J206" s="21">
        <v>73647</v>
      </c>
      <c r="K206" s="21">
        <v>71795</v>
      </c>
      <c r="L206" s="21">
        <v>69722</v>
      </c>
    </row>
    <row r="207" spans="1:27" s="67" customFormat="1" ht="12.75">
      <c r="D207" s="68"/>
      <c r="H207" s="69"/>
      <c r="I207" s="69"/>
      <c r="J207" s="69"/>
    </row>
    <row r="208" spans="1:27" s="37" customFormat="1">
      <c r="H208" s="66"/>
      <c r="I208" s="66"/>
      <c r="J208" s="66"/>
    </row>
    <row r="209" spans="4:12" s="67" customFormat="1" ht="12.75">
      <c r="D209" s="68"/>
      <c r="H209" s="69"/>
      <c r="I209" s="69"/>
      <c r="J209" s="69"/>
    </row>
    <row r="210" spans="4:12" s="37" customFormat="1">
      <c r="D210" s="37" t="s">
        <v>187</v>
      </c>
      <c r="H210" s="21">
        <v>3470.9050000000002</v>
      </c>
      <c r="I210" s="21">
        <v>3387.7260000000001</v>
      </c>
      <c r="J210" s="21">
        <v>3365.482</v>
      </c>
      <c r="K210" s="21">
        <v>3398.33</v>
      </c>
      <c r="L210" s="21">
        <v>3580.761</v>
      </c>
    </row>
  </sheetData>
  <mergeCells count="1">
    <mergeCell ref="A1:L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AK559"/>
  <sheetViews>
    <sheetView showGridLines="0" view="pageBreakPreview" zoomScaleNormal="100" zoomScaleSheetLayoutView="100" workbookViewId="0">
      <pane ySplit="6" topLeftCell="A7" activePane="bottomLeft" state="frozen"/>
      <selection pane="bottomLeft" activeCell="H282" sqref="H282"/>
    </sheetView>
  </sheetViews>
  <sheetFormatPr defaultColWidth="0" defaultRowHeight="15"/>
  <cols>
    <col min="1" max="1" width="3.7109375" style="37" customWidth="1"/>
    <col min="2" max="2" width="5.28515625" style="37" customWidth="1"/>
    <col min="3" max="3" width="5.42578125" style="37" customWidth="1"/>
    <col min="4" max="4" width="45.7109375" style="37" customWidth="1"/>
    <col min="5" max="5" width="11.7109375" style="37" customWidth="1"/>
    <col min="6" max="6" width="13.42578125" style="37" customWidth="1"/>
    <col min="7" max="7" width="17" style="37" bestFit="1" customWidth="1"/>
    <col min="8" max="8" width="18.140625" style="37" bestFit="1" customWidth="1"/>
    <col min="9" max="28" width="15.7109375" style="37" customWidth="1"/>
    <col min="29" max="36" width="15.7109375" style="37" hidden="1" customWidth="1"/>
    <col min="37" max="16384" width="9.140625" style="37" hidden="1"/>
  </cols>
  <sheetData>
    <row r="1" spans="1:37" s="1" customFormat="1" ht="48.75" customHeight="1">
      <c r="A1" s="131" t="s">
        <v>17</v>
      </c>
      <c r="B1" s="131"/>
      <c r="C1" s="131"/>
      <c r="D1" s="131"/>
      <c r="E1" s="131"/>
      <c r="F1" s="131"/>
      <c r="G1" s="131"/>
      <c r="H1" s="131"/>
      <c r="I1" s="131"/>
      <c r="J1" s="131"/>
      <c r="K1" s="131"/>
      <c r="L1" s="131"/>
    </row>
    <row r="2" spans="1:37" s="1" customFormat="1" ht="18.75">
      <c r="A2" s="3" t="str">
        <f ca="1">MID(CELL("filename",A1),FIND("]",CELL("filename",A1))+1,256)</f>
        <v>CIAL 20 year return calculation</v>
      </c>
    </row>
    <row r="3" spans="1:37" s="1" customFormat="1"/>
    <row r="4" spans="1:37" s="1" customFormat="1">
      <c r="D4" s="2" t="s">
        <v>0</v>
      </c>
      <c r="G4" s="2">
        <v>0</v>
      </c>
      <c r="H4" s="2">
        <f>G4+1</f>
        <v>1</v>
      </c>
      <c r="I4" s="2">
        <f t="shared" ref="I4:AA4" si="0">H4+1</f>
        <v>2</v>
      </c>
      <c r="J4" s="2">
        <f t="shared" si="0"/>
        <v>3</v>
      </c>
      <c r="K4" s="2">
        <f t="shared" si="0"/>
        <v>4</v>
      </c>
      <c r="L4" s="2">
        <f t="shared" si="0"/>
        <v>5</v>
      </c>
      <c r="M4" s="2">
        <f t="shared" si="0"/>
        <v>6</v>
      </c>
      <c r="N4" s="2">
        <f t="shared" si="0"/>
        <v>7</v>
      </c>
      <c r="O4" s="2">
        <f t="shared" si="0"/>
        <v>8</v>
      </c>
      <c r="P4" s="2">
        <f t="shared" si="0"/>
        <v>9</v>
      </c>
      <c r="Q4" s="2">
        <f t="shared" si="0"/>
        <v>10</v>
      </c>
      <c r="R4" s="2">
        <f t="shared" si="0"/>
        <v>11</v>
      </c>
      <c r="S4" s="2">
        <f t="shared" si="0"/>
        <v>12</v>
      </c>
      <c r="T4" s="2">
        <f t="shared" si="0"/>
        <v>13</v>
      </c>
      <c r="U4" s="2">
        <f t="shared" si="0"/>
        <v>14</v>
      </c>
      <c r="V4" s="2">
        <f t="shared" si="0"/>
        <v>15</v>
      </c>
      <c r="W4" s="2">
        <f t="shared" si="0"/>
        <v>16</v>
      </c>
      <c r="X4" s="2">
        <f t="shared" si="0"/>
        <v>17</v>
      </c>
      <c r="Y4" s="2">
        <f t="shared" si="0"/>
        <v>18</v>
      </c>
      <c r="Z4" s="2">
        <f t="shared" si="0"/>
        <v>19</v>
      </c>
      <c r="AA4" s="2">
        <f t="shared" si="0"/>
        <v>20</v>
      </c>
      <c r="AB4" s="2"/>
      <c r="AC4" s="2"/>
      <c r="AD4" s="2"/>
      <c r="AE4" s="2"/>
      <c r="AF4" s="2"/>
      <c r="AG4" s="2"/>
      <c r="AH4" s="2"/>
      <c r="AI4" s="2"/>
      <c r="AJ4" s="2"/>
      <c r="AK4" s="2"/>
    </row>
    <row r="5" spans="1:37" s="1" customFormat="1">
      <c r="D5" s="2" t="s">
        <v>1</v>
      </c>
      <c r="G5" s="42">
        <f>EOMONTH(H5,-MiY)</f>
        <v>41090</v>
      </c>
      <c r="H5" s="42">
        <f>IF(H4=1,Inputs!F11,G5+1)</f>
        <v>41455</v>
      </c>
      <c r="I5" s="42">
        <f>IF(I4=1,Inputs!G11,EOMONTH(H5,MiY))</f>
        <v>41820</v>
      </c>
      <c r="J5" s="42">
        <f>IF(J4=1,Inputs!H11,EOMONTH(I5,MiY))</f>
        <v>42185</v>
      </c>
      <c r="K5" s="42">
        <f>IF(K4=1,Inputs!I11,EOMONTH(J5,MiY))</f>
        <v>42551</v>
      </c>
      <c r="L5" s="42">
        <f>IF(L4=1,Inputs!J11,EOMONTH(K5,MiY))</f>
        <v>42916</v>
      </c>
      <c r="M5" s="42">
        <f>IF(M4=1,Inputs!K11,EOMONTH(L5,MiY))</f>
        <v>43281</v>
      </c>
      <c r="N5" s="42">
        <f>IF(N4=1,Inputs!L11,EOMONTH(M5,MiY))</f>
        <v>43646</v>
      </c>
      <c r="O5" s="42">
        <f>IF(O4=1,Inputs!M11,EOMONTH(N5,MiY))</f>
        <v>44012</v>
      </c>
      <c r="P5" s="42">
        <f>IF(P4=1,Inputs!N11,EOMONTH(O5,MiY))</f>
        <v>44377</v>
      </c>
      <c r="Q5" s="42">
        <f>IF(Q4=1,Inputs!O11,EOMONTH(P5,MiY))</f>
        <v>44742</v>
      </c>
      <c r="R5" s="42">
        <f>IF(R4=1,Inputs!P11,EOMONTH(Q5,MiY))</f>
        <v>45107</v>
      </c>
      <c r="S5" s="42">
        <f>IF(S4=1,Inputs!Q11,EOMONTH(R5,MiY))</f>
        <v>45473</v>
      </c>
      <c r="T5" s="42">
        <f>IF(T4=1,Inputs!R11,EOMONTH(S5,MiY))</f>
        <v>45838</v>
      </c>
      <c r="U5" s="42">
        <f>IF(U4=1,Inputs!S11,EOMONTH(T5,MiY))</f>
        <v>46203</v>
      </c>
      <c r="V5" s="42">
        <f>IF(V4=1,Inputs!T11,EOMONTH(U5,MiY))</f>
        <v>46568</v>
      </c>
      <c r="W5" s="42">
        <f>IF(W4=1,Inputs!U11,EOMONTH(V5,MiY))</f>
        <v>46934</v>
      </c>
      <c r="X5" s="42">
        <f>IF(X4=1,Inputs!V11,EOMONTH(W5,MiY))</f>
        <v>47299</v>
      </c>
      <c r="Y5" s="42">
        <f>IF(Y4=1,Inputs!W11,EOMONTH(X5,MiY))</f>
        <v>47664</v>
      </c>
      <c r="Z5" s="42">
        <f>IF(Z4=1,Inputs!X11,EOMONTH(Y5,MiY))</f>
        <v>48029</v>
      </c>
      <c r="AA5" s="42">
        <f>IF(AA4=1,Inputs!Y11,EOMONTH(Z5,MiY))</f>
        <v>48395</v>
      </c>
      <c r="AB5" s="2"/>
      <c r="AC5" s="2"/>
      <c r="AD5" s="2"/>
      <c r="AE5" s="2"/>
      <c r="AF5" s="2"/>
      <c r="AG5" s="2"/>
      <c r="AH5" s="2"/>
      <c r="AI5" s="2"/>
      <c r="AJ5" s="2"/>
      <c r="AK5" s="2"/>
    </row>
    <row r="6" spans="1:37" s="1" customFormat="1">
      <c r="D6" s="2"/>
      <c r="G6" s="11"/>
      <c r="H6" s="11"/>
      <c r="I6" s="11"/>
      <c r="J6" s="11"/>
      <c r="K6" s="11"/>
      <c r="L6" s="11"/>
      <c r="M6" s="11"/>
    </row>
    <row r="7" spans="1:37" s="4" customFormat="1">
      <c r="A7" s="4">
        <v>1</v>
      </c>
      <c r="B7" s="4" t="s">
        <v>298</v>
      </c>
    </row>
    <row r="8" spans="1:37">
      <c r="A8" s="9"/>
      <c r="B8" s="9"/>
      <c r="C8" s="9"/>
      <c r="D8" s="9"/>
    </row>
    <row r="9" spans="1:37">
      <c r="B9" s="9">
        <f>MAX($A$7:B8)+0.1</f>
        <v>1.1000000000000001</v>
      </c>
      <c r="C9" s="9" t="s">
        <v>299</v>
      </c>
      <c r="H9" s="25"/>
      <c r="I9" s="25"/>
      <c r="J9" s="25"/>
      <c r="K9" s="25"/>
      <c r="L9" s="25"/>
      <c r="M9" s="25"/>
      <c r="N9" s="25"/>
      <c r="O9" s="25"/>
      <c r="P9" s="25"/>
      <c r="Q9" s="25"/>
      <c r="R9" s="25"/>
      <c r="S9" s="25"/>
      <c r="T9" s="25"/>
      <c r="U9" s="25"/>
      <c r="V9" s="25"/>
      <c r="W9" s="25"/>
      <c r="X9" s="25"/>
      <c r="Y9" s="25"/>
      <c r="Z9" s="25"/>
      <c r="AA9" s="25"/>
    </row>
    <row r="11" spans="1:37">
      <c r="C11" s="35" t="s">
        <v>22</v>
      </c>
    </row>
    <row r="12" spans="1:37">
      <c r="C12" s="9"/>
      <c r="D12" s="37" t="s">
        <v>23</v>
      </c>
      <c r="G12" s="56">
        <f>Inputs!G33</f>
        <v>4836</v>
      </c>
      <c r="H12" s="56">
        <f>Inputs!H33</f>
        <v>4727</v>
      </c>
      <c r="I12" s="56">
        <f>Inputs!I33</f>
        <v>4727</v>
      </c>
      <c r="J12" s="56">
        <f>Inputs!J33</f>
        <v>4987</v>
      </c>
      <c r="K12" s="56">
        <f>Inputs!K33</f>
        <v>5172</v>
      </c>
      <c r="L12" s="56">
        <f>Inputs!L33</f>
        <v>5364</v>
      </c>
      <c r="M12" s="56">
        <f>Inputs!M33</f>
        <v>5468</v>
      </c>
      <c r="N12" s="56">
        <f>Inputs!N33</f>
        <v>5584</v>
      </c>
      <c r="O12" s="56">
        <f>Inputs!O33</f>
        <v>5796</v>
      </c>
      <c r="P12" s="56">
        <f>Inputs!P33</f>
        <v>5988</v>
      </c>
      <c r="Q12" s="56">
        <f>Inputs!Q33</f>
        <v>6223.7750000000005</v>
      </c>
      <c r="R12" s="56">
        <f>Inputs!R33</f>
        <v>6410.4882500000003</v>
      </c>
      <c r="S12" s="56">
        <f>Inputs!S33</f>
        <v>6602.8028975000007</v>
      </c>
      <c r="T12" s="56">
        <f>Inputs!T33</f>
        <v>6800.8869844250003</v>
      </c>
      <c r="U12" s="56">
        <f>Inputs!U33</f>
        <v>7004.9135939577509</v>
      </c>
      <c r="V12" s="56">
        <f>Inputs!V33</f>
        <v>7215.061001776483</v>
      </c>
      <c r="W12" s="56">
        <f>Inputs!W33</f>
        <v>7431.5128318297775</v>
      </c>
      <c r="X12" s="56">
        <f>Inputs!X33</f>
        <v>7654.4582167846711</v>
      </c>
      <c r="Y12" s="56">
        <f>Inputs!Y33</f>
        <v>7884.0919632882096</v>
      </c>
      <c r="Z12" s="56">
        <f>Inputs!Z33</f>
        <v>8120.6147221868578</v>
      </c>
      <c r="AA12" s="56">
        <f>Inputs!AA33</f>
        <v>8364.2331638524629</v>
      </c>
    </row>
    <row r="13" spans="1:37">
      <c r="C13" s="9"/>
      <c r="D13" s="37" t="s">
        <v>24</v>
      </c>
      <c r="G13" s="56">
        <f>Inputs!G34</f>
        <v>11892</v>
      </c>
      <c r="H13" s="56">
        <f>Inputs!H34</f>
        <v>11872</v>
      </c>
      <c r="I13" s="56">
        <f>Inputs!I34</f>
        <v>11578</v>
      </c>
      <c r="J13" s="56">
        <f>Inputs!J34</f>
        <v>11617</v>
      </c>
      <c r="K13" s="56">
        <f>Inputs!K34</f>
        <v>11678</v>
      </c>
      <c r="L13" s="56">
        <f>Inputs!L34</f>
        <v>11656</v>
      </c>
      <c r="M13" s="56">
        <f>Inputs!M34</f>
        <v>11695</v>
      </c>
      <c r="N13" s="56">
        <f>Inputs!N34</f>
        <v>11655</v>
      </c>
      <c r="O13" s="56">
        <f>Inputs!O34</f>
        <v>11719</v>
      </c>
      <c r="P13" s="56">
        <f>Inputs!P34</f>
        <v>11721</v>
      </c>
      <c r="Q13" s="56">
        <f>Inputs!Q34</f>
        <v>11951.167173288657</v>
      </c>
      <c r="R13" s="56">
        <f>Inputs!R34</f>
        <v>12259.308099278969</v>
      </c>
      <c r="S13" s="56">
        <f>Inputs!S34</f>
        <v>12607.002508070356</v>
      </c>
      <c r="T13" s="56">
        <f>Inputs!T34</f>
        <v>12905.013591520841</v>
      </c>
      <c r="U13" s="56">
        <f>Inputs!U34</f>
        <v>13198.408073748065</v>
      </c>
      <c r="V13" s="56">
        <f>Inputs!V34</f>
        <v>13508.4183929336</v>
      </c>
      <c r="W13" s="56">
        <f>Inputs!W34</f>
        <v>13841.58304062179</v>
      </c>
      <c r="X13" s="56">
        <f>Inputs!X34</f>
        <v>14197.572165377698</v>
      </c>
      <c r="Y13" s="56">
        <f>Inputs!Y34</f>
        <v>14568.145191463935</v>
      </c>
      <c r="Z13" s="56">
        <f>Inputs!Z34</f>
        <v>14926.120206157233</v>
      </c>
      <c r="AA13" s="56">
        <f>Inputs!AA34</f>
        <v>15297.42422577324</v>
      </c>
    </row>
    <row r="14" spans="1:37">
      <c r="C14" s="9"/>
      <c r="D14" s="37" t="s">
        <v>40</v>
      </c>
      <c r="G14" s="56">
        <f>Inputs!G35</f>
        <v>18176</v>
      </c>
      <c r="H14" s="56">
        <f>Inputs!H35</f>
        <v>19144</v>
      </c>
      <c r="I14" s="56">
        <f>Inputs!I35</f>
        <v>20276</v>
      </c>
      <c r="J14" s="56">
        <f>Inputs!J35</f>
        <v>20301</v>
      </c>
      <c r="K14" s="56">
        <f>Inputs!K35</f>
        <v>20438</v>
      </c>
      <c r="L14" s="56">
        <f>Inputs!L35</f>
        <v>20613</v>
      </c>
      <c r="M14" s="56">
        <f>Inputs!M35</f>
        <v>20756</v>
      </c>
      <c r="N14" s="56">
        <f>Inputs!N35</f>
        <v>20951</v>
      </c>
      <c r="O14" s="56">
        <f>Inputs!O35</f>
        <v>21180</v>
      </c>
      <c r="P14" s="56">
        <f>Inputs!P35</f>
        <v>21289</v>
      </c>
      <c r="Q14" s="56">
        <f>Inputs!Q35</f>
        <v>21788.397114760868</v>
      </c>
      <c r="R14" s="56">
        <f>Inputs!R35</f>
        <v>22350.174618617806</v>
      </c>
      <c r="S14" s="56">
        <f>Inputs!S35</f>
        <v>22984.062819115978</v>
      </c>
      <c r="T14" s="56">
        <f>Inputs!T35</f>
        <v>23527.372416971139</v>
      </c>
      <c r="U14" s="56">
        <f>Inputs!U35</f>
        <v>24062.265402514349</v>
      </c>
      <c r="V14" s="56">
        <f>Inputs!V35</f>
        <v>24627.451032181136</v>
      </c>
      <c r="W14" s="56">
        <f>Inputs!W35</f>
        <v>25234.849752588478</v>
      </c>
      <c r="X14" s="56">
        <f>Inputs!X35</f>
        <v>25883.860205396282</v>
      </c>
      <c r="Y14" s="56">
        <f>Inputs!Y35</f>
        <v>26559.458842358847</v>
      </c>
      <c r="Z14" s="56">
        <f>Inputs!Z35</f>
        <v>27212.089808372992</v>
      </c>
      <c r="AA14" s="56">
        <f>Inputs!AA35</f>
        <v>27889.021133355403</v>
      </c>
    </row>
    <row r="15" spans="1:37">
      <c r="C15" s="9"/>
      <c r="D15" s="37" t="s">
        <v>25</v>
      </c>
      <c r="G15" s="55">
        <f>Inputs!G36</f>
        <v>2543</v>
      </c>
      <c r="H15" s="55">
        <f>Inputs!H36</f>
        <v>2543</v>
      </c>
      <c r="I15" s="55">
        <f>Inputs!I36</f>
        <v>2543</v>
      </c>
      <c r="J15" s="55">
        <f>Inputs!J36</f>
        <v>2543</v>
      </c>
      <c r="K15" s="55">
        <f>Inputs!K36</f>
        <v>2543</v>
      </c>
      <c r="L15" s="55">
        <f>Inputs!L36</f>
        <v>2543</v>
      </c>
      <c r="M15" s="55">
        <f>Inputs!M36</f>
        <v>2543</v>
      </c>
      <c r="N15" s="55">
        <f>Inputs!N36</f>
        <v>2543</v>
      </c>
      <c r="O15" s="55">
        <f>Inputs!O36</f>
        <v>2543</v>
      </c>
      <c r="P15" s="55">
        <f>Inputs!P36</f>
        <v>2543</v>
      </c>
      <c r="Q15" s="55">
        <f>Inputs!Q36</f>
        <v>2543</v>
      </c>
      <c r="R15" s="55">
        <f>Inputs!R36</f>
        <v>2543</v>
      </c>
      <c r="S15" s="55">
        <f>Inputs!S36</f>
        <v>2543</v>
      </c>
      <c r="T15" s="55">
        <f>Inputs!T36</f>
        <v>2543</v>
      </c>
      <c r="U15" s="55">
        <f>Inputs!U36</f>
        <v>2543</v>
      </c>
      <c r="V15" s="55">
        <f>Inputs!V36</f>
        <v>2543</v>
      </c>
      <c r="W15" s="55">
        <f>Inputs!W36</f>
        <v>2543</v>
      </c>
      <c r="X15" s="55">
        <f>Inputs!X36</f>
        <v>2543</v>
      </c>
      <c r="Y15" s="55">
        <f>Inputs!Y36</f>
        <v>2543</v>
      </c>
      <c r="Z15" s="55">
        <f>Inputs!Z36</f>
        <v>2543</v>
      </c>
      <c r="AA15" s="55">
        <f>Inputs!AA36</f>
        <v>2543</v>
      </c>
    </row>
    <row r="16" spans="1:37">
      <c r="C16" s="9"/>
      <c r="D16" s="10" t="s">
        <v>26</v>
      </c>
      <c r="E16" s="10"/>
      <c r="G16" s="25">
        <f>SUM(G12:G15)</f>
        <v>37447</v>
      </c>
      <c r="H16" s="25">
        <f t="shared" ref="H16:AA16" si="1">SUM(H12:H15)</f>
        <v>38286</v>
      </c>
      <c r="I16" s="25">
        <f t="shared" si="1"/>
        <v>39124</v>
      </c>
      <c r="J16" s="25">
        <f t="shared" si="1"/>
        <v>39448</v>
      </c>
      <c r="K16" s="25">
        <f t="shared" si="1"/>
        <v>39831</v>
      </c>
      <c r="L16" s="25">
        <f t="shared" si="1"/>
        <v>40176</v>
      </c>
      <c r="M16" s="25">
        <f t="shared" si="1"/>
        <v>40462</v>
      </c>
      <c r="N16" s="25">
        <f t="shared" si="1"/>
        <v>40733</v>
      </c>
      <c r="O16" s="25">
        <f t="shared" si="1"/>
        <v>41238</v>
      </c>
      <c r="P16" s="25">
        <f t="shared" si="1"/>
        <v>41541</v>
      </c>
      <c r="Q16" s="20">
        <f t="shared" si="1"/>
        <v>42506.339288049523</v>
      </c>
      <c r="R16" s="25">
        <f t="shared" si="1"/>
        <v>43562.970967896777</v>
      </c>
      <c r="S16" s="25">
        <f t="shared" si="1"/>
        <v>44736.868224686332</v>
      </c>
      <c r="T16" s="25">
        <f t="shared" si="1"/>
        <v>45776.27299291698</v>
      </c>
      <c r="U16" s="25">
        <f t="shared" si="1"/>
        <v>46808.587070220165</v>
      </c>
      <c r="V16" s="25">
        <f t="shared" si="1"/>
        <v>47893.930426891224</v>
      </c>
      <c r="W16" s="25">
        <f t="shared" si="1"/>
        <v>49050.94562504004</v>
      </c>
      <c r="X16" s="25">
        <f t="shared" si="1"/>
        <v>50278.89058755865</v>
      </c>
      <c r="Y16" s="25">
        <f t="shared" si="1"/>
        <v>51554.69599711099</v>
      </c>
      <c r="Z16" s="25">
        <f t="shared" si="1"/>
        <v>52801.824736717084</v>
      </c>
      <c r="AA16" s="25">
        <f t="shared" si="1"/>
        <v>54093.678522981107</v>
      </c>
    </row>
    <row r="17" spans="1:27">
      <c r="C17" s="9"/>
      <c r="G17" s="56"/>
      <c r="H17" s="25"/>
      <c r="I17" s="25"/>
      <c r="J17" s="25"/>
      <c r="K17" s="25"/>
      <c r="L17" s="25"/>
      <c r="M17" s="25"/>
      <c r="N17" s="25"/>
      <c r="O17" s="25"/>
      <c r="P17" s="25"/>
      <c r="Q17" s="20"/>
      <c r="R17" s="25"/>
      <c r="S17" s="25"/>
      <c r="T17" s="25"/>
      <c r="U17" s="25"/>
      <c r="V17" s="25"/>
      <c r="W17" s="25"/>
      <c r="X17" s="25"/>
      <c r="Y17" s="25"/>
      <c r="Z17" s="25"/>
      <c r="AA17" s="25"/>
    </row>
    <row r="18" spans="1:27">
      <c r="C18" s="9"/>
      <c r="D18" s="37" t="s">
        <v>27</v>
      </c>
      <c r="G18" s="56">
        <f>Inputs!G38</f>
        <v>3033</v>
      </c>
      <c r="H18" s="56">
        <f>Inputs!H38</f>
        <v>3103</v>
      </c>
      <c r="I18" s="56">
        <f>Inputs!I38</f>
        <v>3103</v>
      </c>
      <c r="J18" s="56">
        <f>Inputs!J38</f>
        <v>3103</v>
      </c>
      <c r="K18" s="56">
        <f>Inputs!K38</f>
        <v>3111</v>
      </c>
      <c r="L18" s="56">
        <f>Inputs!L38</f>
        <v>3103</v>
      </c>
      <c r="M18" s="56">
        <f>Inputs!M38</f>
        <v>3103</v>
      </c>
      <c r="N18" s="56">
        <f>Inputs!N38</f>
        <v>3103</v>
      </c>
      <c r="O18" s="56">
        <f>Inputs!O38</f>
        <v>3111</v>
      </c>
      <c r="P18" s="56">
        <f>Inputs!P38</f>
        <v>3103</v>
      </c>
      <c r="Q18" s="56">
        <f>Inputs!Q38</f>
        <v>3163.5780042339829</v>
      </c>
      <c r="R18" s="56">
        <f>Inputs!R38</f>
        <v>3232.7180235608598</v>
      </c>
      <c r="S18" s="56">
        <f>Inputs!S38</f>
        <v>3310.7329709957853</v>
      </c>
      <c r="T18" s="56">
        <f>Inputs!T38</f>
        <v>3377.6000773471105</v>
      </c>
      <c r="U18" s="56">
        <f>Inputs!U38</f>
        <v>3443.4313203291836</v>
      </c>
      <c r="V18" s="56">
        <f>Inputs!V38</f>
        <v>3512.9907902085365</v>
      </c>
      <c r="W18" s="56">
        <f>Inputs!W38</f>
        <v>3587.7455801026831</v>
      </c>
      <c r="X18" s="56">
        <f>Inputs!X38</f>
        <v>3667.6216786335067</v>
      </c>
      <c r="Y18" s="56">
        <f>Inputs!Y38</f>
        <v>3750.7700825765364</v>
      </c>
      <c r="Z18" s="56">
        <f>Inputs!Z38</f>
        <v>3831.0917709562605</v>
      </c>
      <c r="AA18" s="56">
        <f>Inputs!AA38</f>
        <v>3914.4041937053407</v>
      </c>
    </row>
    <row r="19" spans="1:27">
      <c r="C19" s="9"/>
      <c r="D19" s="37" t="s">
        <v>28</v>
      </c>
      <c r="G19" s="25">
        <f t="shared" ref="G19:AA19" si="2">G16-G18</f>
        <v>34414</v>
      </c>
      <c r="H19" s="25">
        <f t="shared" si="2"/>
        <v>35183</v>
      </c>
      <c r="I19" s="25">
        <f t="shared" si="2"/>
        <v>36021</v>
      </c>
      <c r="J19" s="25">
        <f t="shared" si="2"/>
        <v>36345</v>
      </c>
      <c r="K19" s="25">
        <f t="shared" si="2"/>
        <v>36720</v>
      </c>
      <c r="L19" s="25">
        <f t="shared" si="2"/>
        <v>37073</v>
      </c>
      <c r="M19" s="25">
        <f t="shared" si="2"/>
        <v>37359</v>
      </c>
      <c r="N19" s="25">
        <f t="shared" si="2"/>
        <v>37630</v>
      </c>
      <c r="O19" s="25">
        <f t="shared" si="2"/>
        <v>38127</v>
      </c>
      <c r="P19" s="25">
        <f t="shared" si="2"/>
        <v>38438</v>
      </c>
      <c r="Q19" s="20">
        <f t="shared" si="2"/>
        <v>39342.76128381554</v>
      </c>
      <c r="R19" s="20">
        <f t="shared" si="2"/>
        <v>40330.252944335916</v>
      </c>
      <c r="S19" s="20">
        <f t="shared" si="2"/>
        <v>41426.135253690547</v>
      </c>
      <c r="T19" s="20">
        <f t="shared" si="2"/>
        <v>42398.67291556987</v>
      </c>
      <c r="U19" s="20">
        <f t="shared" si="2"/>
        <v>43365.155749890982</v>
      </c>
      <c r="V19" s="20">
        <f t="shared" si="2"/>
        <v>44380.939636682684</v>
      </c>
      <c r="W19" s="20">
        <f t="shared" si="2"/>
        <v>45463.200044937359</v>
      </c>
      <c r="X19" s="20">
        <f t="shared" si="2"/>
        <v>46611.268908925143</v>
      </c>
      <c r="Y19" s="20">
        <f t="shared" si="2"/>
        <v>47803.925914534455</v>
      </c>
      <c r="Z19" s="20">
        <f t="shared" si="2"/>
        <v>48970.732965760821</v>
      </c>
      <c r="AA19" s="20">
        <f t="shared" si="2"/>
        <v>50179.274329275766</v>
      </c>
    </row>
    <row r="20" spans="1:27">
      <c r="C20" s="9"/>
      <c r="G20" s="25"/>
      <c r="H20" s="25"/>
      <c r="I20" s="25"/>
      <c r="J20" s="25"/>
      <c r="K20" s="25"/>
      <c r="L20" s="25"/>
      <c r="M20" s="25"/>
      <c r="N20" s="25"/>
      <c r="O20" s="25"/>
      <c r="P20" s="25"/>
      <c r="Q20" s="20"/>
      <c r="R20" s="20"/>
      <c r="S20" s="20"/>
      <c r="T20" s="20"/>
      <c r="U20" s="20"/>
      <c r="V20" s="20"/>
      <c r="W20" s="20"/>
      <c r="X20" s="20"/>
      <c r="Y20" s="20"/>
      <c r="Z20" s="20"/>
      <c r="AA20" s="20"/>
    </row>
    <row r="21" spans="1:27">
      <c r="C21" s="35" t="s">
        <v>29</v>
      </c>
      <c r="I21" s="15"/>
      <c r="J21" s="15"/>
      <c r="K21" s="15"/>
      <c r="L21" s="15"/>
      <c r="M21" s="15"/>
      <c r="N21" s="15"/>
      <c r="O21" s="15"/>
      <c r="P21" s="15"/>
      <c r="Q21" s="15"/>
      <c r="R21" s="15"/>
      <c r="S21" s="15"/>
      <c r="T21" s="15"/>
      <c r="U21" s="15"/>
      <c r="V21" s="15"/>
      <c r="W21" s="15"/>
      <c r="X21" s="15"/>
      <c r="Y21" s="15"/>
      <c r="Z21" s="15"/>
      <c r="AA21" s="15"/>
    </row>
    <row r="22" spans="1:27">
      <c r="C22" s="9"/>
      <c r="D22" s="37" t="s">
        <v>30</v>
      </c>
      <c r="G22" s="56">
        <f>Inputs!G42</f>
        <v>1431104.9635192307</v>
      </c>
      <c r="H22" s="56">
        <f>Inputs!H42</f>
        <v>1402917.3720384617</v>
      </c>
      <c r="I22" s="56">
        <f>Inputs!I42</f>
        <v>1428649.5960384617</v>
      </c>
      <c r="J22" s="56">
        <f>Inputs!J42</f>
        <v>1454464.2697884617</v>
      </c>
      <c r="K22" s="56">
        <f>Inputs!K42</f>
        <v>1485650.7394038464</v>
      </c>
      <c r="L22" s="56">
        <f>Inputs!L42</f>
        <v>1500935.2052884619</v>
      </c>
      <c r="M22" s="56">
        <f>Inputs!M42</f>
        <v>1521582.1837884618</v>
      </c>
      <c r="N22" s="56">
        <f>Inputs!N42</f>
        <v>1536582.007038462</v>
      </c>
      <c r="O22" s="56">
        <f>Inputs!O42</f>
        <v>1565264.0666346157</v>
      </c>
      <c r="P22" s="56">
        <f>Inputs!P42</f>
        <v>1580497.0977884619</v>
      </c>
      <c r="Q22" s="56">
        <f>Inputs!Q42</f>
        <v>1624085.6462988991</v>
      </c>
      <c r="R22" s="56">
        <f>Inputs!R42</f>
        <v>1666890.3453648647</v>
      </c>
      <c r="S22" s="56">
        <f>Inputs!S42</f>
        <v>1713161.4517643482</v>
      </c>
      <c r="T22" s="56">
        <f>Inputs!T42</f>
        <v>1756492.4720082814</v>
      </c>
      <c r="U22" s="56">
        <f>Inputs!U42</f>
        <v>1800147.3236312051</v>
      </c>
      <c r="V22" s="56">
        <f>Inputs!V42</f>
        <v>1845674.4289822038</v>
      </c>
      <c r="W22" s="56">
        <f>Inputs!W42</f>
        <v>1893564.8368564837</v>
      </c>
      <c r="X22" s="56">
        <f>Inputs!X42</f>
        <v>1943815.6836768603</v>
      </c>
      <c r="Y22" s="56">
        <f>Inputs!Y42</f>
        <v>1995855.160288159</v>
      </c>
      <c r="Z22" s="56">
        <f>Inputs!Z42</f>
        <v>2047748.3266411594</v>
      </c>
      <c r="AA22" s="56">
        <f>Inputs!AA42</f>
        <v>2101384.7503074473</v>
      </c>
    </row>
    <row r="23" spans="1:27">
      <c r="C23" s="9"/>
      <c r="D23" s="37" t="s">
        <v>31</v>
      </c>
      <c r="G23" s="56">
        <f>Inputs!G43</f>
        <v>389254.47400000063</v>
      </c>
      <c r="H23" s="56">
        <f>Inputs!H43</f>
        <v>410571.20400000061</v>
      </c>
      <c r="I23" s="56">
        <f>Inputs!I43</f>
        <v>436002.26900000061</v>
      </c>
      <c r="J23" s="56">
        <f>Inputs!J43</f>
        <v>436525.83400000061</v>
      </c>
      <c r="K23" s="56">
        <f>Inputs!K43</f>
        <v>439388.62400000065</v>
      </c>
      <c r="L23" s="56">
        <f>Inputs!L43</f>
        <v>443312.22400000063</v>
      </c>
      <c r="M23" s="56">
        <f>Inputs!M43</f>
        <v>446373.98400000058</v>
      </c>
      <c r="N23" s="56">
        <f>Inputs!N43</f>
        <v>450647.67400000058</v>
      </c>
      <c r="O23" s="56">
        <f>Inputs!O43</f>
        <v>455448.68400000065</v>
      </c>
      <c r="P23" s="56">
        <f>Inputs!P43</f>
        <v>457899.26400000061</v>
      </c>
      <c r="Q23" s="56">
        <f>Inputs!Q43</f>
        <v>467723.40378130949</v>
      </c>
      <c r="R23" s="56">
        <f>Inputs!R43</f>
        <v>478754.14723776991</v>
      </c>
      <c r="S23" s="56">
        <f>Inputs!S43</f>
        <v>491200.81530789868</v>
      </c>
      <c r="T23" s="56">
        <f>Inputs!T43</f>
        <v>501868.93346896209</v>
      </c>
      <c r="U23" s="56">
        <f>Inputs!U43</f>
        <v>512371.78781908925</v>
      </c>
      <c r="V23" s="56">
        <f>Inputs!V43</f>
        <v>523469.45129498397</v>
      </c>
      <c r="W23" s="56">
        <f>Inputs!W43</f>
        <v>535395.98700457683</v>
      </c>
      <c r="X23" s="56">
        <f>Inputs!X43</f>
        <v>548139.58701762999</v>
      </c>
      <c r="Y23" s="56">
        <f>Inputs!Y43</f>
        <v>561405.25748806284</v>
      </c>
      <c r="Z23" s="56">
        <f>Inputs!Z43</f>
        <v>574219.94783863518</v>
      </c>
      <c r="AA23" s="56">
        <f>Inputs!AA43</f>
        <v>587511.78621282615</v>
      </c>
    </row>
    <row r="24" spans="1:27">
      <c r="C24" s="9"/>
      <c r="D24" s="37" t="s">
        <v>41</v>
      </c>
      <c r="G24" s="20">
        <f>SUM(G22:G23)</f>
        <v>1820359.4375192313</v>
      </c>
      <c r="H24" s="20">
        <f t="shared" ref="H24:AA24" si="3">SUM(H22:H23)</f>
        <v>1813488.5760384623</v>
      </c>
      <c r="I24" s="20">
        <f t="shared" si="3"/>
        <v>1864651.8650384622</v>
      </c>
      <c r="J24" s="20">
        <f t="shared" si="3"/>
        <v>1890990.1037884625</v>
      </c>
      <c r="K24" s="20">
        <f t="shared" si="3"/>
        <v>1925039.363403847</v>
      </c>
      <c r="L24" s="20">
        <f t="shared" si="3"/>
        <v>1944247.4292884625</v>
      </c>
      <c r="M24" s="20">
        <f t="shared" si="3"/>
        <v>1967956.1677884625</v>
      </c>
      <c r="N24" s="20">
        <f t="shared" si="3"/>
        <v>1987229.6810384626</v>
      </c>
      <c r="O24" s="20">
        <f t="shared" si="3"/>
        <v>2020712.7506346162</v>
      </c>
      <c r="P24" s="20">
        <f t="shared" si="3"/>
        <v>2038396.3617884626</v>
      </c>
      <c r="Q24" s="20">
        <f t="shared" si="3"/>
        <v>2091809.0500802086</v>
      </c>
      <c r="R24" s="20">
        <f t="shared" si="3"/>
        <v>2145644.4926026347</v>
      </c>
      <c r="S24" s="20">
        <f t="shared" si="3"/>
        <v>2204362.2670722469</v>
      </c>
      <c r="T24" s="20">
        <f t="shared" si="3"/>
        <v>2258361.4054772435</v>
      </c>
      <c r="U24" s="20">
        <f t="shared" si="3"/>
        <v>2312519.1114502945</v>
      </c>
      <c r="V24" s="20">
        <f t="shared" si="3"/>
        <v>2369143.8802771876</v>
      </c>
      <c r="W24" s="20">
        <f t="shared" si="3"/>
        <v>2428960.8238610607</v>
      </c>
      <c r="X24" s="20">
        <f t="shared" si="3"/>
        <v>2491955.2706944905</v>
      </c>
      <c r="Y24" s="20">
        <f t="shared" si="3"/>
        <v>2557260.4177762219</v>
      </c>
      <c r="Z24" s="20">
        <f t="shared" si="3"/>
        <v>2621968.2744797943</v>
      </c>
      <c r="AA24" s="20">
        <f t="shared" si="3"/>
        <v>2688896.5365202734</v>
      </c>
    </row>
    <row r="25" spans="1:27">
      <c r="A25" s="9"/>
      <c r="C25" s="9"/>
    </row>
    <row r="26" spans="1:27">
      <c r="C26" s="35" t="s">
        <v>32</v>
      </c>
    </row>
    <row r="27" spans="1:27">
      <c r="C27" s="29" t="s">
        <v>23</v>
      </c>
    </row>
    <row r="28" spans="1:27">
      <c r="D28" s="37" t="s">
        <v>33</v>
      </c>
      <c r="G28" s="56">
        <f>Inputs!G48</f>
        <v>1405380.04837277</v>
      </c>
      <c r="H28" s="56">
        <f>Inputs!H48</f>
        <v>1355560.51210738</v>
      </c>
      <c r="I28" s="56">
        <f>Inputs!I48</f>
        <v>1457227.55054119</v>
      </c>
      <c r="J28" s="56">
        <f>Inputs!J48</f>
        <v>1602950.3054255201</v>
      </c>
      <c r="K28" s="56">
        <f>Inputs!K48</f>
        <v>1651038.8141850804</v>
      </c>
      <c r="L28" s="56">
        <f>Inputs!L48</f>
        <v>1700569.9796342803</v>
      </c>
      <c r="M28" s="56">
        <f>Inputs!M48</f>
        <v>1751587.0787111095</v>
      </c>
      <c r="N28" s="56">
        <f>Inputs!N48</f>
        <v>1804134.6898191499</v>
      </c>
      <c r="O28" s="56">
        <f>Inputs!O48</f>
        <v>1858258.7305649002</v>
      </c>
      <c r="P28" s="56">
        <f>Inputs!P48</f>
        <v>1914006.4932807498</v>
      </c>
      <c r="Q28" s="56">
        <f>Inputs!Q48</f>
        <v>2032956.5565714824</v>
      </c>
      <c r="R28" s="56">
        <f>Inputs!R48</f>
        <v>2093945.2532686268</v>
      </c>
      <c r="S28" s="56">
        <f>Inputs!S48</f>
        <v>2156763.6108666859</v>
      </c>
      <c r="T28" s="56">
        <f>Inputs!T48</f>
        <v>2221466.5191926868</v>
      </c>
      <c r="U28" s="56">
        <f>Inputs!U48</f>
        <v>2288110.5147684668</v>
      </c>
      <c r="V28" s="56">
        <f>Inputs!V48</f>
        <v>2356753.8302115207</v>
      </c>
      <c r="W28" s="56">
        <f>Inputs!W48</f>
        <v>2427456.4451178666</v>
      </c>
      <c r="X28" s="56">
        <f>Inputs!X48</f>
        <v>2500280.1384714036</v>
      </c>
      <c r="Y28" s="56">
        <f>Inputs!Y48</f>
        <v>2575288.5426255451</v>
      </c>
      <c r="Z28" s="56">
        <f>Inputs!Z48</f>
        <v>2652547.1989043113</v>
      </c>
      <c r="AA28" s="56">
        <f>Inputs!AA48</f>
        <v>2732123.6148714409</v>
      </c>
    </row>
    <row r="29" spans="1:27">
      <c r="D29" s="37" t="s">
        <v>34</v>
      </c>
      <c r="G29" s="20">
        <f>G28/2</f>
        <v>702690.02418638498</v>
      </c>
      <c r="H29" s="20">
        <f t="shared" ref="H29:AA29" si="4">H28/2</f>
        <v>677780.25605368998</v>
      </c>
      <c r="I29" s="20">
        <f t="shared" si="4"/>
        <v>728613.77527059498</v>
      </c>
      <c r="J29" s="20">
        <f t="shared" si="4"/>
        <v>801475.15271276003</v>
      </c>
      <c r="K29" s="20">
        <f t="shared" si="4"/>
        <v>825519.40709254018</v>
      </c>
      <c r="L29" s="20">
        <f t="shared" si="4"/>
        <v>850284.98981714016</v>
      </c>
      <c r="M29" s="20">
        <f t="shared" si="4"/>
        <v>875793.53935555473</v>
      </c>
      <c r="N29" s="20">
        <f t="shared" si="4"/>
        <v>902067.34490957495</v>
      </c>
      <c r="O29" s="20">
        <f t="shared" si="4"/>
        <v>929129.3652824501</v>
      </c>
      <c r="P29" s="20">
        <f t="shared" si="4"/>
        <v>957003.24664037488</v>
      </c>
      <c r="Q29" s="20">
        <f t="shared" si="4"/>
        <v>1016478.2782857412</v>
      </c>
      <c r="R29" s="20">
        <f t="shared" si="4"/>
        <v>1046972.6266343134</v>
      </c>
      <c r="S29" s="20">
        <f t="shared" si="4"/>
        <v>1078381.8054333429</v>
      </c>
      <c r="T29" s="20">
        <f t="shared" si="4"/>
        <v>1110733.2595963434</v>
      </c>
      <c r="U29" s="20">
        <f t="shared" si="4"/>
        <v>1144055.2573842334</v>
      </c>
      <c r="V29" s="20">
        <f t="shared" si="4"/>
        <v>1178376.9151057603</v>
      </c>
      <c r="W29" s="20">
        <f t="shared" si="4"/>
        <v>1213728.2225589333</v>
      </c>
      <c r="X29" s="20">
        <f t="shared" si="4"/>
        <v>1250140.0692357018</v>
      </c>
      <c r="Y29" s="20">
        <f t="shared" si="4"/>
        <v>1287644.2713127725</v>
      </c>
      <c r="Z29" s="20">
        <f t="shared" si="4"/>
        <v>1326273.5994521556</v>
      </c>
      <c r="AA29" s="20">
        <f t="shared" si="4"/>
        <v>1366061.8074357205</v>
      </c>
    </row>
    <row r="30" spans="1:27">
      <c r="D30" s="37" t="s">
        <v>35</v>
      </c>
      <c r="G30" s="56">
        <f>Inputs!G49</f>
        <v>969632</v>
      </c>
      <c r="H30" s="56">
        <f>Inputs!H49</f>
        <v>889241</v>
      </c>
      <c r="I30" s="56">
        <f>Inputs!I49</f>
        <v>889241</v>
      </c>
      <c r="J30" s="56">
        <f>Inputs!J49</f>
        <v>959338</v>
      </c>
      <c r="K30" s="56">
        <f>Inputs!K49</f>
        <v>1013101</v>
      </c>
      <c r="L30" s="56">
        <f>Inputs!L49</f>
        <v>1066610</v>
      </c>
      <c r="M30" s="56">
        <f>Inputs!M49</f>
        <v>1111486</v>
      </c>
      <c r="N30" s="56">
        <f>Inputs!N49</f>
        <v>1160029</v>
      </c>
      <c r="O30" s="56">
        <f>Inputs!O49</f>
        <v>1223416</v>
      </c>
      <c r="P30" s="56">
        <f>Inputs!P49</f>
        <v>1279512</v>
      </c>
      <c r="Q30" s="56">
        <f>Inputs!Q49</f>
        <v>1326522.0649999999</v>
      </c>
      <c r="R30" s="56">
        <f>Inputs!R49</f>
        <v>1366317.72695</v>
      </c>
      <c r="S30" s="56">
        <f>Inputs!S49</f>
        <v>1407307.2587585</v>
      </c>
      <c r="T30" s="56">
        <f>Inputs!T49</f>
        <v>1449526.476521255</v>
      </c>
      <c r="U30" s="56">
        <f>Inputs!U49</f>
        <v>1493012.2708168929</v>
      </c>
      <c r="V30" s="56">
        <f>Inputs!V49</f>
        <v>1537802.6389413995</v>
      </c>
      <c r="W30" s="56">
        <f>Inputs!W49</f>
        <v>1583936.7181096412</v>
      </c>
      <c r="X30" s="56">
        <f>Inputs!X49</f>
        <v>1631454.8196529311</v>
      </c>
      <c r="Y30" s="56">
        <f>Inputs!Y49</f>
        <v>1680398.4642425191</v>
      </c>
      <c r="Z30" s="56">
        <f>Inputs!Z49</f>
        <v>1730810.4181697944</v>
      </c>
      <c r="AA30" s="56">
        <f>Inputs!AA49</f>
        <v>1782734.7307148883</v>
      </c>
    </row>
    <row r="31" spans="1:27">
      <c r="D31" s="7" t="s">
        <v>36</v>
      </c>
      <c r="G31" s="18">
        <f>G29/G30</f>
        <v>0.72469764218423582</v>
      </c>
      <c r="H31" s="18">
        <f t="shared" ref="H31:AA31" si="5">H29/H30</f>
        <v>0.7622008612442408</v>
      </c>
      <c r="I31" s="18">
        <f t="shared" si="5"/>
        <v>0.81936592585204127</v>
      </c>
      <c r="J31" s="18">
        <f t="shared" si="5"/>
        <v>0.83544606042162406</v>
      </c>
      <c r="K31" s="18">
        <f t="shared" si="5"/>
        <v>0.81484413409180345</v>
      </c>
      <c r="L31" s="18">
        <f t="shared" si="5"/>
        <v>0.79718452838163922</v>
      </c>
      <c r="M31" s="18">
        <f t="shared" si="5"/>
        <v>0.78794833165289957</v>
      </c>
      <c r="N31" s="18">
        <f t="shared" si="5"/>
        <v>0.77762482223252605</v>
      </c>
      <c r="O31" s="18">
        <f t="shared" si="5"/>
        <v>0.75945497302834852</v>
      </c>
      <c r="P31" s="18">
        <f t="shared" si="5"/>
        <v>0.74794394006494269</v>
      </c>
      <c r="Q31" s="18">
        <f t="shared" si="5"/>
        <v>0.76627317788772797</v>
      </c>
      <c r="R31" s="18">
        <f t="shared" si="5"/>
        <v>0.76627317788772786</v>
      </c>
      <c r="S31" s="18">
        <f t="shared" si="5"/>
        <v>0.76627317788772797</v>
      </c>
      <c r="T31" s="18">
        <f t="shared" si="5"/>
        <v>0.76627317788772809</v>
      </c>
      <c r="U31" s="18">
        <f t="shared" si="5"/>
        <v>0.76627317788772786</v>
      </c>
      <c r="V31" s="18">
        <f t="shared" si="5"/>
        <v>0.76627317788772786</v>
      </c>
      <c r="W31" s="18">
        <f t="shared" si="5"/>
        <v>0.76627317788772809</v>
      </c>
      <c r="X31" s="18">
        <f t="shared" si="5"/>
        <v>0.76627317788772809</v>
      </c>
      <c r="Y31" s="18">
        <f t="shared" si="5"/>
        <v>0.76627317788772786</v>
      </c>
      <c r="Z31" s="18">
        <f t="shared" si="5"/>
        <v>0.76627317788772797</v>
      </c>
      <c r="AA31" s="18">
        <f t="shared" si="5"/>
        <v>0.76627317788772797</v>
      </c>
    </row>
    <row r="33" spans="1:28">
      <c r="A33" s="9"/>
      <c r="C33" s="29" t="s">
        <v>37</v>
      </c>
    </row>
    <row r="34" spans="1:28">
      <c r="D34" s="37" t="s">
        <v>34</v>
      </c>
      <c r="G34" s="56">
        <f>Inputs!G55</f>
        <v>1327814.8617457699</v>
      </c>
      <c r="H34" s="56">
        <f>Inputs!H55</f>
        <v>1290779.88721252</v>
      </c>
      <c r="I34" s="56">
        <f>Inputs!I55</f>
        <v>1305893.5266257601</v>
      </c>
      <c r="J34" s="56">
        <f>Inputs!J55</f>
        <v>1337230.1202835401</v>
      </c>
      <c r="K34" s="56">
        <f>Inputs!K55</f>
        <v>1372474.4360229052</v>
      </c>
      <c r="L34" s="56">
        <f>Inputs!L55</f>
        <v>1405083.1854069952</v>
      </c>
      <c r="M34" s="56">
        <f>Inputs!M55</f>
        <v>1440067.8821269996</v>
      </c>
      <c r="N34" s="56">
        <f>Inputs!N55</f>
        <v>1476358.4318761404</v>
      </c>
      <c r="O34" s="56">
        <f>Inputs!O55</f>
        <v>1514320.72688221</v>
      </c>
      <c r="P34" s="56">
        <f>Inputs!P55</f>
        <v>1544586.8852456901</v>
      </c>
      <c r="Q34" s="56">
        <f>Inputs!Q55</f>
        <v>1576424.0718282633</v>
      </c>
      <c r="R34" s="56">
        <f>Inputs!R55</f>
        <v>1617069.5390201434</v>
      </c>
      <c r="S34" s="56">
        <f>Inputs!S55</f>
        <v>1662932.3261196243</v>
      </c>
      <c r="T34" s="56">
        <f>Inputs!T55</f>
        <v>1702241.6118831914</v>
      </c>
      <c r="U34" s="56">
        <f>Inputs!U55</f>
        <v>1740941.9427896424</v>
      </c>
      <c r="V34" s="56">
        <f>Inputs!V55</f>
        <v>1781833.9931302585</v>
      </c>
      <c r="W34" s="56">
        <f>Inputs!W55</f>
        <v>1825780.2255678494</v>
      </c>
      <c r="X34" s="56">
        <f>Inputs!X55</f>
        <v>1872737.1309007918</v>
      </c>
      <c r="Y34" s="56">
        <f>Inputs!Y55</f>
        <v>1921617.7322865925</v>
      </c>
      <c r="Z34" s="56">
        <f>Inputs!Z55</f>
        <v>1968836.5873233513</v>
      </c>
      <c r="AA34" s="56">
        <f>Inputs!AA55</f>
        <v>2017813.6107388979</v>
      </c>
    </row>
    <row r="35" spans="1:28">
      <c r="D35" s="37" t="s">
        <v>35</v>
      </c>
      <c r="G35" s="56">
        <f>Inputs!G56</f>
        <v>1744908</v>
      </c>
      <c r="H35" s="56">
        <f>Inputs!H56</f>
        <v>1823073</v>
      </c>
      <c r="I35" s="56">
        <f>Inputs!I56</f>
        <v>1977165</v>
      </c>
      <c r="J35" s="56">
        <f>Inputs!J56</f>
        <v>1995810</v>
      </c>
      <c r="K35" s="56">
        <f>Inputs!K56</f>
        <v>2006432</v>
      </c>
      <c r="L35" s="56">
        <f>Inputs!L56</f>
        <v>2002713</v>
      </c>
      <c r="M35" s="56">
        <f>Inputs!M56</f>
        <v>2011371</v>
      </c>
      <c r="N35" s="56">
        <f>Inputs!N56</f>
        <v>2004656</v>
      </c>
      <c r="O35" s="56">
        <f>Inputs!O56</f>
        <v>2016133</v>
      </c>
      <c r="P35" s="56">
        <f>Inputs!P56</f>
        <v>2017156</v>
      </c>
      <c r="Q35" s="56">
        <f>Inputs!Q56</f>
        <v>2057261.1926385816</v>
      </c>
      <c r="R35" s="56">
        <f>Inputs!R56</f>
        <v>2110304.2435566913</v>
      </c>
      <c r="S35" s="56">
        <f>Inputs!S56</f>
        <v>2170155.9888910428</v>
      </c>
      <c r="T35" s="56">
        <f>Inputs!T56</f>
        <v>2221455.2994997283</v>
      </c>
      <c r="U35" s="56">
        <f>Inputs!U56</f>
        <v>2271959.9132892</v>
      </c>
      <c r="V35" s="56">
        <f>Inputs!V56</f>
        <v>2325324.7595615666</v>
      </c>
      <c r="W35" s="56">
        <f>Inputs!W56</f>
        <v>2382675.3672896498</v>
      </c>
      <c r="X35" s="56">
        <f>Inputs!X56</f>
        <v>2443954.956198636</v>
      </c>
      <c r="Y35" s="56">
        <f>Inputs!Y56</f>
        <v>2507745.002354946</v>
      </c>
      <c r="Z35" s="56">
        <f>Inputs!Z56</f>
        <v>2569366.4402433503</v>
      </c>
      <c r="AA35" s="56">
        <f>Inputs!AA56</f>
        <v>2633282.3188475766</v>
      </c>
    </row>
    <row r="36" spans="1:28">
      <c r="D36" s="7" t="s">
        <v>36</v>
      </c>
      <c r="G36" s="18">
        <f>G34/G35</f>
        <v>0.7609655418771476</v>
      </c>
      <c r="H36" s="18">
        <f t="shared" ref="H36:AA36" si="6">H34/H35</f>
        <v>0.70802424654005625</v>
      </c>
      <c r="I36" s="18">
        <f t="shared" si="6"/>
        <v>0.66048788372531386</v>
      </c>
      <c r="J36" s="18">
        <f t="shared" si="6"/>
        <v>0.67001874942180872</v>
      </c>
      <c r="K36" s="18">
        <f t="shared" si="6"/>
        <v>0.6840373538813701</v>
      </c>
      <c r="L36" s="18">
        <f t="shared" si="6"/>
        <v>0.70158988602310723</v>
      </c>
      <c r="M36" s="18">
        <f t="shared" si="6"/>
        <v>0.71596333154201763</v>
      </c>
      <c r="N36" s="18">
        <f t="shared" si="6"/>
        <v>0.73646472605581226</v>
      </c>
      <c r="O36" s="18">
        <f t="shared" si="6"/>
        <v>0.75110160236562273</v>
      </c>
      <c r="P36" s="18">
        <f t="shared" si="6"/>
        <v>0.76572505311720562</v>
      </c>
      <c r="Q36" s="18">
        <f t="shared" si="6"/>
        <v>0.76627317788772797</v>
      </c>
      <c r="R36" s="18">
        <f t="shared" si="6"/>
        <v>0.76627317788772786</v>
      </c>
      <c r="S36" s="18">
        <f t="shared" si="6"/>
        <v>0.76627317788772797</v>
      </c>
      <c r="T36" s="18">
        <f t="shared" si="6"/>
        <v>0.76627317788772797</v>
      </c>
      <c r="U36" s="18">
        <f t="shared" si="6"/>
        <v>0.76627317788772809</v>
      </c>
      <c r="V36" s="18">
        <f t="shared" si="6"/>
        <v>0.76627317788772797</v>
      </c>
      <c r="W36" s="18">
        <f t="shared" si="6"/>
        <v>0.76627317788772797</v>
      </c>
      <c r="X36" s="18">
        <f t="shared" si="6"/>
        <v>0.76627317788772797</v>
      </c>
      <c r="Y36" s="18">
        <f t="shared" si="6"/>
        <v>0.76627317788772809</v>
      </c>
      <c r="Z36" s="18">
        <f t="shared" si="6"/>
        <v>0.76627317788772797</v>
      </c>
      <c r="AA36" s="18">
        <f t="shared" si="6"/>
        <v>0.76627317788772797</v>
      </c>
    </row>
    <row r="38" spans="1:28">
      <c r="A38" s="9"/>
      <c r="C38" s="29" t="s">
        <v>38</v>
      </c>
    </row>
    <row r="39" spans="1:28">
      <c r="D39" s="37" t="s">
        <v>34</v>
      </c>
      <c r="G39" s="56">
        <f>Inputs!G59</f>
        <v>736014.83569701004</v>
      </c>
      <c r="H39" s="56">
        <f>Inputs!H59</f>
        <v>764110.79590985004</v>
      </c>
      <c r="I39" s="56">
        <f>Inputs!I59</f>
        <v>790094.39228110528</v>
      </c>
      <c r="J39" s="56">
        <f>Inputs!J59</f>
        <v>811151.05594972509</v>
      </c>
      <c r="K39" s="56">
        <f>Inputs!K59</f>
        <v>829624.78882297524</v>
      </c>
      <c r="L39" s="56">
        <f>Inputs!L59</f>
        <v>852059.2300491198</v>
      </c>
      <c r="M39" s="56">
        <f>Inputs!M59</f>
        <v>873512.99114140007</v>
      </c>
      <c r="N39" s="56">
        <f>Inputs!N59</f>
        <v>895053.46697010542</v>
      </c>
      <c r="O39" s="56">
        <f>Inputs!O59</f>
        <v>916389.38761913998</v>
      </c>
      <c r="P39" s="56">
        <f>Inputs!P59</f>
        <v>934726.21074413008</v>
      </c>
      <c r="Q39" s="56">
        <f>Inputs!Q59</f>
        <v>911476.99644580099</v>
      </c>
      <c r="R39" s="56">
        <f>Inputs!R59</f>
        <v>934977.91159753758</v>
      </c>
      <c r="S39" s="56">
        <f>Inputs!S59</f>
        <v>961495.44338426483</v>
      </c>
      <c r="T39" s="56">
        <f>Inputs!T59</f>
        <v>984223.78809842048</v>
      </c>
      <c r="U39" s="56">
        <f>Inputs!U59</f>
        <v>1006600.0395186114</v>
      </c>
      <c r="V39" s="56">
        <f>Inputs!V59</f>
        <v>1030243.5272634723</v>
      </c>
      <c r="W39" s="56">
        <f>Inputs!W59</f>
        <v>1055652.9210066607</v>
      </c>
      <c r="X39" s="56">
        <f>Inputs!X59</f>
        <v>1082803.0640424888</v>
      </c>
      <c r="Y39" s="56">
        <f>Inputs!Y59</f>
        <v>1111065.4742224622</v>
      </c>
      <c r="Z39" s="56">
        <f>Inputs!Z59</f>
        <v>1138367.0746824197</v>
      </c>
      <c r="AA39" s="56">
        <f>Inputs!AA59</f>
        <v>1166685.2353825953</v>
      </c>
    </row>
    <row r="40" spans="1:28">
      <c r="D40" s="37" t="s">
        <v>35</v>
      </c>
      <c r="G40" s="56">
        <f>Inputs!G60</f>
        <v>974603</v>
      </c>
      <c r="H40" s="56">
        <f>Inputs!H60</f>
        <v>1038345</v>
      </c>
      <c r="I40" s="56">
        <f>Inputs!I60</f>
        <v>1094823</v>
      </c>
      <c r="J40" s="56">
        <f>Inputs!J60</f>
        <v>1096289</v>
      </c>
      <c r="K40" s="56">
        <f>Inputs!K60</f>
        <v>1104465</v>
      </c>
      <c r="L40" s="56">
        <f>Inputs!L60</f>
        <v>1117308</v>
      </c>
      <c r="M40" s="56">
        <f>Inputs!M60</f>
        <v>1126340</v>
      </c>
      <c r="N40" s="56">
        <f>Inputs!N60</f>
        <v>1139500</v>
      </c>
      <c r="O40" s="56">
        <f>Inputs!O60</f>
        <v>1153912</v>
      </c>
      <c r="P40" s="56">
        <f>Inputs!P60</f>
        <v>1161836</v>
      </c>
      <c r="Q40" s="56">
        <f>Inputs!Q60</f>
        <v>1189493.5419223923</v>
      </c>
      <c r="R40" s="56">
        <f>Inputs!R60</f>
        <v>1220162.6503159788</v>
      </c>
      <c r="S40" s="56">
        <f>Inputs!S60</f>
        <v>1254768.4965754342</v>
      </c>
      <c r="T40" s="56">
        <f>Inputs!T60</f>
        <v>1284429.386934154</v>
      </c>
      <c r="U40" s="56">
        <f>Inputs!U60</f>
        <v>1313630.7893398502</v>
      </c>
      <c r="V40" s="56">
        <f>Inputs!V60</f>
        <v>1344485.9574798015</v>
      </c>
      <c r="W40" s="56">
        <f>Inputs!W60</f>
        <v>1377645.6640654225</v>
      </c>
      <c r="X40" s="56">
        <f>Inputs!X60</f>
        <v>1413077.0791524923</v>
      </c>
      <c r="Y40" s="56">
        <f>Inputs!Y60</f>
        <v>1449960.0224624488</v>
      </c>
      <c r="Z40" s="56">
        <f>Inputs!Z60</f>
        <v>1485589.0921569092</v>
      </c>
      <c r="AA40" s="56">
        <f>Inputs!AA60</f>
        <v>1522544.7908781357</v>
      </c>
    </row>
    <row r="41" spans="1:28">
      <c r="D41" s="7" t="s">
        <v>36</v>
      </c>
      <c r="G41" s="18">
        <f>G39/G40</f>
        <v>0.75519451068487375</v>
      </c>
      <c r="H41" s="18">
        <f t="shared" ref="H41:AA41" si="7">H39/H40</f>
        <v>0.73589297960682631</v>
      </c>
      <c r="I41" s="18">
        <f t="shared" si="7"/>
        <v>0.72166404275495244</v>
      </c>
      <c r="J41" s="18">
        <f t="shared" si="7"/>
        <v>0.73990622541111428</v>
      </c>
      <c r="K41" s="18">
        <f t="shared" si="7"/>
        <v>0.75115534564062714</v>
      </c>
      <c r="L41" s="18">
        <f t="shared" si="7"/>
        <v>0.76260013357920986</v>
      </c>
      <c r="M41" s="18">
        <f t="shared" si="7"/>
        <v>0.77553224704920365</v>
      </c>
      <c r="N41" s="18">
        <f t="shared" si="7"/>
        <v>0.78547912853892532</v>
      </c>
      <c r="O41" s="18">
        <f t="shared" si="7"/>
        <v>0.79415881594015836</v>
      </c>
      <c r="P41" s="18">
        <f t="shared" si="7"/>
        <v>0.80452508851862925</v>
      </c>
      <c r="Q41" s="18">
        <f t="shared" si="7"/>
        <v>0.76627317788772797</v>
      </c>
      <c r="R41" s="18">
        <f t="shared" si="7"/>
        <v>0.76627317788772786</v>
      </c>
      <c r="S41" s="18">
        <f t="shared" si="7"/>
        <v>0.76627317788772809</v>
      </c>
      <c r="T41" s="18">
        <f t="shared" si="7"/>
        <v>0.76627317788772809</v>
      </c>
      <c r="U41" s="18">
        <f t="shared" si="7"/>
        <v>0.76627317788772786</v>
      </c>
      <c r="V41" s="18">
        <f t="shared" si="7"/>
        <v>0.76627317788772809</v>
      </c>
      <c r="W41" s="18">
        <f t="shared" si="7"/>
        <v>0.76627317788772797</v>
      </c>
      <c r="X41" s="18">
        <f t="shared" si="7"/>
        <v>0.76627317788772797</v>
      </c>
      <c r="Y41" s="18">
        <f t="shared" si="7"/>
        <v>0.76627317788772797</v>
      </c>
      <c r="Z41" s="18">
        <f t="shared" si="7"/>
        <v>0.76627317788772809</v>
      </c>
      <c r="AA41" s="18">
        <f t="shared" si="7"/>
        <v>0.76627317788772797</v>
      </c>
    </row>
    <row r="43" spans="1:28">
      <c r="C43" s="37" t="s">
        <v>33</v>
      </c>
      <c r="F43" s="28"/>
      <c r="G43" s="20">
        <f t="shared" ref="G43:AA43" si="8">G39+G34+G29</f>
        <v>2766519.7216291646</v>
      </c>
      <c r="H43" s="20">
        <f t="shared" si="8"/>
        <v>2732670.9391760598</v>
      </c>
      <c r="I43" s="20">
        <f t="shared" si="8"/>
        <v>2824601.6941774604</v>
      </c>
      <c r="J43" s="20">
        <f t="shared" si="8"/>
        <v>2949856.3289460251</v>
      </c>
      <c r="K43" s="20">
        <f t="shared" si="8"/>
        <v>3027618.6319384207</v>
      </c>
      <c r="L43" s="20">
        <f t="shared" si="8"/>
        <v>3107427.4052732554</v>
      </c>
      <c r="M43" s="20">
        <f t="shared" si="8"/>
        <v>3189374.412623954</v>
      </c>
      <c r="N43" s="20">
        <f t="shared" si="8"/>
        <v>3273479.2437558207</v>
      </c>
      <c r="O43" s="20">
        <f t="shared" si="8"/>
        <v>3359839.4797838004</v>
      </c>
      <c r="P43" s="20">
        <f t="shared" si="8"/>
        <v>3436316.342630195</v>
      </c>
      <c r="Q43" s="20">
        <f t="shared" si="8"/>
        <v>3504379.3465598058</v>
      </c>
      <c r="R43" s="20">
        <f t="shared" si="8"/>
        <v>3599020.0772519945</v>
      </c>
      <c r="S43" s="20">
        <f t="shared" si="8"/>
        <v>3702809.5749372318</v>
      </c>
      <c r="T43" s="20">
        <f t="shared" si="8"/>
        <v>3797198.6595779555</v>
      </c>
      <c r="U43" s="20">
        <f t="shared" si="8"/>
        <v>3891597.2396924868</v>
      </c>
      <c r="V43" s="20">
        <f t="shared" si="8"/>
        <v>3990454.4354994912</v>
      </c>
      <c r="W43" s="20">
        <f t="shared" si="8"/>
        <v>4095161.3691334436</v>
      </c>
      <c r="X43" s="20">
        <f t="shared" si="8"/>
        <v>4205680.2641789829</v>
      </c>
      <c r="Y43" s="20">
        <f t="shared" si="8"/>
        <v>4320327.4778218269</v>
      </c>
      <c r="Z43" s="20">
        <f t="shared" si="8"/>
        <v>4433477.2614579266</v>
      </c>
      <c r="AA43" s="20">
        <f t="shared" si="8"/>
        <v>4550560.653557214</v>
      </c>
    </row>
    <row r="44" spans="1:28">
      <c r="C44" s="7" t="s">
        <v>39</v>
      </c>
      <c r="H44" s="18">
        <f t="shared" ref="H44:AA44" si="9">H43/G43-1</f>
        <v>-1.223514952323268E-2</v>
      </c>
      <c r="I44" s="18">
        <f t="shared" si="9"/>
        <v>3.364135567274662E-2</v>
      </c>
      <c r="J44" s="18">
        <f t="shared" si="9"/>
        <v>4.4344176039673222E-2</v>
      </c>
      <c r="K44" s="18">
        <f t="shared" si="9"/>
        <v>2.6361386562910871E-2</v>
      </c>
      <c r="L44" s="18">
        <f t="shared" si="9"/>
        <v>2.636024646331947E-2</v>
      </c>
      <c r="M44" s="18">
        <f t="shared" si="9"/>
        <v>2.6371334439425853E-2</v>
      </c>
      <c r="N44" s="18">
        <f t="shared" si="9"/>
        <v>2.6370322279807956E-2</v>
      </c>
      <c r="O44" s="18">
        <f t="shared" si="9"/>
        <v>2.6381788182317845E-2</v>
      </c>
      <c r="P44" s="18">
        <f t="shared" si="9"/>
        <v>2.2762058516949013E-2</v>
      </c>
      <c r="Q44" s="18">
        <f t="shared" si="9"/>
        <v>1.9806966863101572E-2</v>
      </c>
      <c r="R44" s="18">
        <f t="shared" si="9"/>
        <v>2.7006417209111788E-2</v>
      </c>
      <c r="S44" s="18">
        <f t="shared" si="9"/>
        <v>2.8838265821646836E-2</v>
      </c>
      <c r="T44" s="18">
        <f t="shared" si="9"/>
        <v>2.5491206806745881E-2</v>
      </c>
      <c r="U44" s="18">
        <f t="shared" si="9"/>
        <v>2.4860058315996358E-2</v>
      </c>
      <c r="V44" s="18">
        <f t="shared" si="9"/>
        <v>2.5402730477529056E-2</v>
      </c>
      <c r="W44" s="18">
        <f t="shared" si="9"/>
        <v>2.6239350762276237E-2</v>
      </c>
      <c r="X44" s="18">
        <f t="shared" si="9"/>
        <v>2.6987677672131838E-2</v>
      </c>
      <c r="Y44" s="18">
        <f t="shared" si="9"/>
        <v>2.7260087890971674E-2</v>
      </c>
      <c r="Z44" s="18">
        <f t="shared" si="9"/>
        <v>2.6190094203957459E-2</v>
      </c>
      <c r="AA44" s="18">
        <f t="shared" si="9"/>
        <v>2.6408930325896085E-2</v>
      </c>
      <c r="AB44" s="20"/>
    </row>
    <row r="45" spans="1:28">
      <c r="AB45" s="39"/>
    </row>
    <row r="46" spans="1:28">
      <c r="B46" s="9">
        <f>MAX($A$7:B45)+0.1</f>
        <v>1.2000000000000002</v>
      </c>
      <c r="C46" s="9" t="s">
        <v>300</v>
      </c>
    </row>
    <row r="48" spans="1:28">
      <c r="C48" s="36" t="s">
        <v>43</v>
      </c>
      <c r="I48" s="57">
        <f>Inputs!I20</f>
        <v>2.1000000000000001E-2</v>
      </c>
      <c r="J48" s="57">
        <f>Inputs!J20</f>
        <v>2.1000000000000001E-2</v>
      </c>
      <c r="K48" s="57">
        <f>Inputs!K20</f>
        <v>2.1000000000000001E-2</v>
      </c>
      <c r="L48" s="57">
        <f>Inputs!L20</f>
        <v>2.1000000000000001E-2</v>
      </c>
      <c r="M48" s="57">
        <f>Inputs!M20</f>
        <v>2.5000000000000001E-2</v>
      </c>
      <c r="N48" s="57">
        <f>Inputs!N20</f>
        <v>2.5000000000000001E-2</v>
      </c>
      <c r="O48" s="57">
        <f>Inputs!O20</f>
        <v>2.5000000000000001E-2</v>
      </c>
      <c r="P48" s="57">
        <f>Inputs!P20</f>
        <v>2.5000000000000001E-2</v>
      </c>
      <c r="Q48" s="57">
        <f>Inputs!Q20</f>
        <v>2.5000000000000001E-2</v>
      </c>
      <c r="R48" s="57">
        <f>Inputs!R20</f>
        <v>2.4999999999999467E-3</v>
      </c>
      <c r="S48" s="57">
        <f>Inputs!S20</f>
        <v>2.4937655860348684E-3</v>
      </c>
      <c r="T48" s="57">
        <f>Inputs!T20</f>
        <v>2.4875621890545485E-3</v>
      </c>
      <c r="U48" s="57">
        <f>Inputs!U20</f>
        <v>2.4813895781636841E-3</v>
      </c>
      <c r="V48" s="57">
        <f>Inputs!V20</f>
        <v>2.4752475247524774E-3</v>
      </c>
      <c r="W48" s="57">
        <f>Inputs!W20</f>
        <v>2.4691358024691024E-3</v>
      </c>
      <c r="X48" s="57">
        <f>Inputs!X20</f>
        <v>2.4630541871919487E-3</v>
      </c>
      <c r="Y48" s="57">
        <f>Inputs!Y20</f>
        <v>2.4570024570023108E-3</v>
      </c>
      <c r="Z48" s="57">
        <f>Inputs!Z20</f>
        <v>2.450980392156854E-3</v>
      </c>
      <c r="AA48" s="57">
        <f>Inputs!AA20</f>
        <v>2.4449877750609694E-3</v>
      </c>
    </row>
    <row r="49" spans="1:27">
      <c r="C49" s="9"/>
    </row>
    <row r="50" spans="1:27">
      <c r="C50" s="35" t="s">
        <v>42</v>
      </c>
      <c r="G50" s="37" t="s">
        <v>48</v>
      </c>
    </row>
    <row r="51" spans="1:27">
      <c r="C51" s="9"/>
      <c r="D51" s="38" t="s">
        <v>54</v>
      </c>
      <c r="G51" s="58">
        <f>Inputs!G66</f>
        <v>2.8021225113711501</v>
      </c>
      <c r="H51" s="31">
        <f>IF(H$4&gt;1,G51*(1+H$48),G51)</f>
        <v>2.8021225113711501</v>
      </c>
      <c r="I51" s="31">
        <f t="shared" ref="I51:AA51" si="10">IF(I4&gt;1,H51*(1+I48),H51)</f>
        <v>2.8609670841099439</v>
      </c>
      <c r="J51" s="31">
        <f t="shared" si="10"/>
        <v>2.9210473928762526</v>
      </c>
      <c r="K51" s="31">
        <f t="shared" si="10"/>
        <v>2.9823893881266534</v>
      </c>
      <c r="L51" s="31">
        <f t="shared" si="10"/>
        <v>3.0450195652773129</v>
      </c>
      <c r="M51" s="31">
        <f t="shared" si="10"/>
        <v>3.1211450544092454</v>
      </c>
      <c r="N51" s="31">
        <f t="shared" si="10"/>
        <v>3.1991736807694764</v>
      </c>
      <c r="O51" s="31">
        <f t="shared" si="10"/>
        <v>3.2791530227887131</v>
      </c>
      <c r="P51" s="31">
        <f t="shared" si="10"/>
        <v>3.3611318483584305</v>
      </c>
      <c r="Q51" s="31">
        <f t="shared" si="10"/>
        <v>3.4451601445673909</v>
      </c>
      <c r="R51" s="31">
        <f t="shared" si="10"/>
        <v>3.4537730449288091</v>
      </c>
      <c r="S51" s="31">
        <f t="shared" si="10"/>
        <v>3.4623859452902273</v>
      </c>
      <c r="T51" s="31">
        <f t="shared" si="10"/>
        <v>3.470998845651645</v>
      </c>
      <c r="U51" s="31">
        <f t="shared" si="10"/>
        <v>3.4796117460130631</v>
      </c>
      <c r="V51" s="31">
        <f t="shared" si="10"/>
        <v>3.4882246463744817</v>
      </c>
      <c r="W51" s="31">
        <f t="shared" si="10"/>
        <v>3.4968375467358999</v>
      </c>
      <c r="X51" s="31">
        <f t="shared" si="10"/>
        <v>3.5054504470973176</v>
      </c>
      <c r="Y51" s="31">
        <f t="shared" si="10"/>
        <v>3.5140633474587357</v>
      </c>
      <c r="Z51" s="31">
        <f t="shared" si="10"/>
        <v>3.5226762478201543</v>
      </c>
      <c r="AA51" s="31">
        <f t="shared" si="10"/>
        <v>3.531289148181572</v>
      </c>
    </row>
    <row r="52" spans="1:27">
      <c r="C52" s="9"/>
      <c r="D52" s="38" t="s">
        <v>45</v>
      </c>
      <c r="H52" s="20">
        <f t="shared" ref="H52:AA52" si="11">IF(H$4=1,H40/MiY*MiFP,H40)</f>
        <v>605701.25</v>
      </c>
      <c r="I52" s="20">
        <f t="shared" si="11"/>
        <v>1094823</v>
      </c>
      <c r="J52" s="20">
        <f t="shared" si="11"/>
        <v>1096289</v>
      </c>
      <c r="K52" s="20">
        <f t="shared" si="11"/>
        <v>1104465</v>
      </c>
      <c r="L52" s="20">
        <f t="shared" si="11"/>
        <v>1117308</v>
      </c>
      <c r="M52" s="20">
        <f t="shared" si="11"/>
        <v>1126340</v>
      </c>
      <c r="N52" s="20">
        <f t="shared" si="11"/>
        <v>1139500</v>
      </c>
      <c r="O52" s="20">
        <f t="shared" si="11"/>
        <v>1153912</v>
      </c>
      <c r="P52" s="20">
        <f t="shared" si="11"/>
        <v>1161836</v>
      </c>
      <c r="Q52" s="20">
        <f t="shared" si="11"/>
        <v>1189493.5419223923</v>
      </c>
      <c r="R52" s="20">
        <f t="shared" si="11"/>
        <v>1220162.6503159788</v>
      </c>
      <c r="S52" s="20">
        <f t="shared" si="11"/>
        <v>1254768.4965754342</v>
      </c>
      <c r="T52" s="20">
        <f t="shared" si="11"/>
        <v>1284429.386934154</v>
      </c>
      <c r="U52" s="20">
        <f t="shared" si="11"/>
        <v>1313630.7893398502</v>
      </c>
      <c r="V52" s="20">
        <f t="shared" si="11"/>
        <v>1344485.9574798015</v>
      </c>
      <c r="W52" s="20">
        <f t="shared" si="11"/>
        <v>1377645.6640654225</v>
      </c>
      <c r="X52" s="20">
        <f t="shared" si="11"/>
        <v>1413077.0791524923</v>
      </c>
      <c r="Y52" s="20">
        <f t="shared" si="11"/>
        <v>1449960.0224624488</v>
      </c>
      <c r="Z52" s="20">
        <f t="shared" si="11"/>
        <v>1485589.0921569092</v>
      </c>
      <c r="AA52" s="20">
        <f t="shared" si="11"/>
        <v>1522544.7908781357</v>
      </c>
    </row>
    <row r="53" spans="1:27">
      <c r="C53" s="9"/>
      <c r="D53" s="38" t="s">
        <v>47</v>
      </c>
      <c r="H53" s="20">
        <f>H51*H52</f>
        <v>1697249.1077906447</v>
      </c>
      <c r="I53" s="20">
        <f t="shared" ref="I53:AA53" si="12">I51*I52</f>
        <v>3132252.5659265011</v>
      </c>
      <c r="J53" s="20">
        <f t="shared" si="12"/>
        <v>3202312.125288914</v>
      </c>
      <c r="K53" s="20">
        <f t="shared" si="12"/>
        <v>3293944.6955573042</v>
      </c>
      <c r="L53" s="20">
        <f t="shared" si="12"/>
        <v>3402224.7204408641</v>
      </c>
      <c r="M53" s="20">
        <f t="shared" si="12"/>
        <v>3515470.5205833092</v>
      </c>
      <c r="N53" s="20">
        <f t="shared" si="12"/>
        <v>3645458.4092368186</v>
      </c>
      <c r="O53" s="20">
        <f t="shared" si="12"/>
        <v>3783854.0228321697</v>
      </c>
      <c r="P53" s="20">
        <f t="shared" si="12"/>
        <v>3905083.9821693655</v>
      </c>
      <c r="Q53" s="20">
        <f t="shared" si="12"/>
        <v>4097995.7428513272</v>
      </c>
      <c r="R53" s="20">
        <f t="shared" si="12"/>
        <v>4214164.8720902242</v>
      </c>
      <c r="S53" s="20">
        <f t="shared" si="12"/>
        <v>4344492.8071357319</v>
      </c>
      <c r="T53" s="20">
        <f t="shared" si="12"/>
        <v>4458252.9193694983</v>
      </c>
      <c r="U53" s="20">
        <f t="shared" si="12"/>
        <v>4570925.1245113546</v>
      </c>
      <c r="V53" s="20">
        <f t="shared" si="12"/>
        <v>4689869.0535854371</v>
      </c>
      <c r="W53" s="20">
        <f t="shared" si="12"/>
        <v>4817403.0842018817</v>
      </c>
      <c r="X53" s="20">
        <f t="shared" si="12"/>
        <v>4953471.6788980756</v>
      </c>
      <c r="Y53" s="20">
        <f t="shared" si="12"/>
        <v>5095251.3702157363</v>
      </c>
      <c r="Z53" s="20">
        <f t="shared" si="12"/>
        <v>5233249.4089618502</v>
      </c>
      <c r="AA53" s="20">
        <f t="shared" si="12"/>
        <v>5376545.897648342</v>
      </c>
    </row>
    <row r="54" spans="1:27">
      <c r="C54" s="9"/>
    </row>
    <row r="55" spans="1:27">
      <c r="C55" s="35" t="s">
        <v>44</v>
      </c>
    </row>
    <row r="56" spans="1:27">
      <c r="A56" s="9"/>
      <c r="C56" s="9"/>
      <c r="D56" s="38" t="s">
        <v>46</v>
      </c>
      <c r="G56" s="58">
        <f>Inputs!G69</f>
        <v>7.5438381200361899</v>
      </c>
      <c r="H56" s="31">
        <f>IF(H$4&gt;1,G56*(1+H$48),G56)</f>
        <v>7.5438381200361899</v>
      </c>
      <c r="I56" s="31">
        <f t="shared" ref="I56:AA56" si="13">IF(I$4&gt;1,H56*(1+I$48),H56)</f>
        <v>7.7022587205569488</v>
      </c>
      <c r="J56" s="31">
        <f t="shared" si="13"/>
        <v>7.8640061536886439</v>
      </c>
      <c r="K56" s="31">
        <f t="shared" si="13"/>
        <v>8.0291502829161043</v>
      </c>
      <c r="L56" s="31">
        <f t="shared" si="13"/>
        <v>8.1977624388573425</v>
      </c>
      <c r="M56" s="31">
        <f t="shared" si="13"/>
        <v>8.4027064998287759</v>
      </c>
      <c r="N56" s="31">
        <f t="shared" si="13"/>
        <v>8.6127741623244951</v>
      </c>
      <c r="O56" s="31">
        <f t="shared" si="13"/>
        <v>8.8280935163826069</v>
      </c>
      <c r="P56" s="31">
        <f t="shared" si="13"/>
        <v>9.0487958542921714</v>
      </c>
      <c r="Q56" s="31">
        <f t="shared" si="13"/>
        <v>9.2750157506494748</v>
      </c>
      <c r="R56" s="31">
        <f t="shared" si="13"/>
        <v>9.2982032900260982</v>
      </c>
      <c r="S56" s="31">
        <f t="shared" si="13"/>
        <v>9.3213908294027217</v>
      </c>
      <c r="T56" s="31">
        <f t="shared" si="13"/>
        <v>9.3445783687793433</v>
      </c>
      <c r="U56" s="31">
        <f t="shared" si="13"/>
        <v>9.3677659081559668</v>
      </c>
      <c r="V56" s="31">
        <f t="shared" si="13"/>
        <v>9.3909534475325902</v>
      </c>
      <c r="W56" s="31">
        <f t="shared" si="13"/>
        <v>9.4141409869092136</v>
      </c>
      <c r="X56" s="31">
        <f t="shared" si="13"/>
        <v>9.4373285262858353</v>
      </c>
      <c r="Y56" s="31">
        <f t="shared" si="13"/>
        <v>9.460516065662457</v>
      </c>
      <c r="Z56" s="31">
        <f t="shared" si="13"/>
        <v>9.4837036050390804</v>
      </c>
      <c r="AA56" s="31">
        <f t="shared" si="13"/>
        <v>9.506891144415702</v>
      </c>
    </row>
    <row r="57" spans="1:27">
      <c r="C57" s="9"/>
      <c r="D57" s="38" t="s">
        <v>52</v>
      </c>
      <c r="H57" s="20">
        <f t="shared" ref="H57:AA57" si="14">IF(H$4=1,H35/MiY*MiFP,H35)</f>
        <v>1063459.25</v>
      </c>
      <c r="I57" s="20">
        <f t="shared" si="14"/>
        <v>1977165</v>
      </c>
      <c r="J57" s="20">
        <f t="shared" si="14"/>
        <v>1995810</v>
      </c>
      <c r="K57" s="20">
        <f t="shared" si="14"/>
        <v>2006432</v>
      </c>
      <c r="L57" s="20">
        <f t="shared" si="14"/>
        <v>2002713</v>
      </c>
      <c r="M57" s="20">
        <f t="shared" si="14"/>
        <v>2011371</v>
      </c>
      <c r="N57" s="20">
        <f t="shared" si="14"/>
        <v>2004656</v>
      </c>
      <c r="O57" s="20">
        <f t="shared" si="14"/>
        <v>2016133</v>
      </c>
      <c r="P57" s="20">
        <f t="shared" si="14"/>
        <v>2017156</v>
      </c>
      <c r="Q57" s="20">
        <f t="shared" si="14"/>
        <v>2057261.1926385816</v>
      </c>
      <c r="R57" s="20">
        <f t="shared" si="14"/>
        <v>2110304.2435566913</v>
      </c>
      <c r="S57" s="20">
        <f t="shared" si="14"/>
        <v>2170155.9888910428</v>
      </c>
      <c r="T57" s="20">
        <f t="shared" si="14"/>
        <v>2221455.2994997283</v>
      </c>
      <c r="U57" s="20">
        <f t="shared" si="14"/>
        <v>2271959.9132892</v>
      </c>
      <c r="V57" s="20">
        <f t="shared" si="14"/>
        <v>2325324.7595615666</v>
      </c>
      <c r="W57" s="20">
        <f t="shared" si="14"/>
        <v>2382675.3672896498</v>
      </c>
      <c r="X57" s="20">
        <f t="shared" si="14"/>
        <v>2443954.956198636</v>
      </c>
      <c r="Y57" s="20">
        <f t="shared" si="14"/>
        <v>2507745.002354946</v>
      </c>
      <c r="Z57" s="20">
        <f t="shared" si="14"/>
        <v>2569366.4402433503</v>
      </c>
      <c r="AA57" s="20">
        <f t="shared" si="14"/>
        <v>2633282.3188475766</v>
      </c>
    </row>
    <row r="58" spans="1:27">
      <c r="C58" s="9"/>
      <c r="D58" s="38" t="s">
        <v>53</v>
      </c>
      <c r="H58" s="20">
        <f>H56*H57</f>
        <v>8022564.4292550962</v>
      </c>
      <c r="I58" s="20">
        <f t="shared" ref="I58:AA58" si="15">I56*I57</f>
        <v>15228636.363229979</v>
      </c>
      <c r="J58" s="20">
        <f t="shared" si="15"/>
        <v>15695062.121593332</v>
      </c>
      <c r="K58" s="20">
        <f t="shared" si="15"/>
        <v>16109944.060451925</v>
      </c>
      <c r="L58" s="20">
        <f t="shared" si="15"/>
        <v>16417765.407211306</v>
      </c>
      <c r="M58" s="20">
        <f t="shared" si="15"/>
        <v>16900960.175267104</v>
      </c>
      <c r="N58" s="20">
        <f t="shared" si="15"/>
        <v>17265649.401148774</v>
      </c>
      <c r="O58" s="20">
        <f t="shared" si="15"/>
        <v>17798610.665465016</v>
      </c>
      <c r="P58" s="20">
        <f t="shared" si="15"/>
        <v>18252832.850260578</v>
      </c>
      <c r="Q58" s="20">
        <f t="shared" si="15"/>
        <v>19081129.964922767</v>
      </c>
      <c r="R58" s="20">
        <f t="shared" si="15"/>
        <v>19622037.860394865</v>
      </c>
      <c r="S58" s="20">
        <f t="shared" si="15"/>
        <v>20228872.13322236</v>
      </c>
      <c r="T58" s="20">
        <f t="shared" si="15"/>
        <v>20758563.138915397</v>
      </c>
      <c r="U58" s="20">
        <f t="shared" si="15"/>
        <v>21283188.620407555</v>
      </c>
      <c r="V58" s="20">
        <f t="shared" si="15"/>
        <v>21837016.567437585</v>
      </c>
      <c r="W58" s="20">
        <f t="shared" si="15"/>
        <v>22430841.833700456</v>
      </c>
      <c r="X58" s="20">
        <f t="shared" si="15"/>
        <v>23064405.825091038</v>
      </c>
      <c r="Y58" s="20">
        <f t="shared" si="15"/>
        <v>23724561.883363701</v>
      </c>
      <c r="Z58" s="20">
        <f t="shared" si="15"/>
        <v>24367109.772002291</v>
      </c>
      <c r="AA58" s="20">
        <f t="shared" si="15"/>
        <v>25034328.357798472</v>
      </c>
    </row>
    <row r="59" spans="1:27">
      <c r="C59" s="32"/>
      <c r="D59" s="20"/>
      <c r="E59" s="20"/>
      <c r="F59" s="20"/>
      <c r="G59" s="20"/>
    </row>
    <row r="60" spans="1:27">
      <c r="C60" s="35" t="s">
        <v>49</v>
      </c>
    </row>
    <row r="61" spans="1:27">
      <c r="C61" s="9"/>
      <c r="D61" s="33" t="s">
        <v>62</v>
      </c>
    </row>
    <row r="62" spans="1:27">
      <c r="A62" s="9"/>
      <c r="C62" s="9"/>
      <c r="D62" s="38" t="s">
        <v>50</v>
      </c>
      <c r="G62" s="58">
        <f>Inputs!G72</f>
        <v>5.3032351844856196</v>
      </c>
      <c r="H62" s="31">
        <f>IF(H$4&gt;1,G62*(1+H$48),G62)</f>
        <v>5.3032351844856196</v>
      </c>
      <c r="I62" s="31">
        <f t="shared" ref="I62:AA62" si="16">IF(I$4&gt;1,H62*(1+I$48),H62)</f>
        <v>5.4146031233598171</v>
      </c>
      <c r="J62" s="31">
        <f t="shared" si="16"/>
        <v>5.5283097889503727</v>
      </c>
      <c r="K62" s="31">
        <f t="shared" si="16"/>
        <v>5.6444042945183304</v>
      </c>
      <c r="L62" s="31">
        <f t="shared" si="16"/>
        <v>5.7629367847032151</v>
      </c>
      <c r="M62" s="31">
        <f t="shared" si="16"/>
        <v>5.9070102043207946</v>
      </c>
      <c r="N62" s="31">
        <f t="shared" si="16"/>
        <v>6.0546854594288142</v>
      </c>
      <c r="O62" s="31">
        <f t="shared" si="16"/>
        <v>6.2060525959145343</v>
      </c>
      <c r="P62" s="31">
        <f t="shared" si="16"/>
        <v>6.3612039108123968</v>
      </c>
      <c r="Q62" s="31">
        <f t="shared" si="16"/>
        <v>6.5202340085827064</v>
      </c>
      <c r="R62" s="31">
        <f t="shared" si="16"/>
        <v>6.5365345936041628</v>
      </c>
      <c r="S62" s="31">
        <f t="shared" si="16"/>
        <v>6.5528351786256192</v>
      </c>
      <c r="T62" s="31">
        <f t="shared" si="16"/>
        <v>6.5691357636470746</v>
      </c>
      <c r="U62" s="31">
        <f t="shared" si="16"/>
        <v>6.585436348668531</v>
      </c>
      <c r="V62" s="31">
        <f t="shared" si="16"/>
        <v>6.6017369336899874</v>
      </c>
      <c r="W62" s="31">
        <f t="shared" si="16"/>
        <v>6.6180375187114437</v>
      </c>
      <c r="X62" s="31">
        <f t="shared" si="16"/>
        <v>6.6343381037328992</v>
      </c>
      <c r="Y62" s="31">
        <f t="shared" si="16"/>
        <v>6.6506386887543547</v>
      </c>
      <c r="Z62" s="31">
        <f t="shared" si="16"/>
        <v>6.6669392737758111</v>
      </c>
      <c r="AA62" s="31">
        <f t="shared" si="16"/>
        <v>6.6832398587972666</v>
      </c>
    </row>
    <row r="63" spans="1:27">
      <c r="C63" s="9"/>
      <c r="D63" s="38" t="s">
        <v>51</v>
      </c>
      <c r="H63" s="20">
        <f t="shared" ref="H63:AA63" si="17">IF(H$4=1,H30/MiY*MiFP,H30)</f>
        <v>518723.91666666669</v>
      </c>
      <c r="I63" s="20">
        <f t="shared" si="17"/>
        <v>889241</v>
      </c>
      <c r="J63" s="20">
        <f t="shared" si="17"/>
        <v>959338</v>
      </c>
      <c r="K63" s="20">
        <f t="shared" si="17"/>
        <v>1013101</v>
      </c>
      <c r="L63" s="20">
        <f t="shared" si="17"/>
        <v>1066610</v>
      </c>
      <c r="M63" s="20">
        <f t="shared" si="17"/>
        <v>1111486</v>
      </c>
      <c r="N63" s="20">
        <f t="shared" si="17"/>
        <v>1160029</v>
      </c>
      <c r="O63" s="20">
        <f t="shared" si="17"/>
        <v>1223416</v>
      </c>
      <c r="P63" s="20">
        <f t="shared" si="17"/>
        <v>1279512</v>
      </c>
      <c r="Q63" s="20">
        <f t="shared" si="17"/>
        <v>1326522.0649999999</v>
      </c>
      <c r="R63" s="20">
        <f t="shared" si="17"/>
        <v>1366317.72695</v>
      </c>
      <c r="S63" s="20">
        <f t="shared" si="17"/>
        <v>1407307.2587585</v>
      </c>
      <c r="T63" s="20">
        <f t="shared" si="17"/>
        <v>1449526.476521255</v>
      </c>
      <c r="U63" s="20">
        <f t="shared" si="17"/>
        <v>1493012.2708168929</v>
      </c>
      <c r="V63" s="20">
        <f t="shared" si="17"/>
        <v>1537802.6389413995</v>
      </c>
      <c r="W63" s="20">
        <f t="shared" si="17"/>
        <v>1583936.7181096412</v>
      </c>
      <c r="X63" s="20">
        <f t="shared" si="17"/>
        <v>1631454.8196529311</v>
      </c>
      <c r="Y63" s="20">
        <f t="shared" si="17"/>
        <v>1680398.4642425191</v>
      </c>
      <c r="Z63" s="20">
        <f t="shared" si="17"/>
        <v>1730810.4181697944</v>
      </c>
      <c r="AA63" s="20">
        <f t="shared" si="17"/>
        <v>1782734.7307148883</v>
      </c>
    </row>
    <row r="64" spans="1:27">
      <c r="C64" s="9"/>
      <c r="D64" s="38" t="s">
        <v>63</v>
      </c>
      <c r="H64" s="20">
        <f>H62*H63</f>
        <v>2750914.9259008532</v>
      </c>
      <c r="I64" s="20">
        <f t="shared" ref="I64:AA64" si="18">I62*I63</f>
        <v>4814887.096019607</v>
      </c>
      <c r="J64" s="20">
        <f t="shared" si="18"/>
        <v>5303517.6563120726</v>
      </c>
      <c r="K64" s="20">
        <f t="shared" si="18"/>
        <v>5718351.6351808151</v>
      </c>
      <c r="L64" s="20">
        <f t="shared" si="18"/>
        <v>6146806.0039322963</v>
      </c>
      <c r="M64" s="20">
        <f t="shared" si="18"/>
        <v>6565559.1439597029</v>
      </c>
      <c r="N64" s="20">
        <f t="shared" si="18"/>
        <v>7023610.7188157476</v>
      </c>
      <c r="O64" s="20">
        <f t="shared" si="18"/>
        <v>7592584.042683376</v>
      </c>
      <c r="P64" s="20">
        <f t="shared" si="18"/>
        <v>8139236.7383313915</v>
      </c>
      <c r="Q64" s="20">
        <f t="shared" si="18"/>
        <v>8649234.2813483588</v>
      </c>
      <c r="R64" s="20">
        <f t="shared" si="18"/>
        <v>8930983.088063281</v>
      </c>
      <c r="S64" s="20">
        <f t="shared" si="18"/>
        <v>9221852.5123278853</v>
      </c>
      <c r="T64" s="20">
        <f t="shared" si="18"/>
        <v>9522136.2172691077</v>
      </c>
      <c r="U64" s="20">
        <f t="shared" si="18"/>
        <v>9832137.2772457115</v>
      </c>
      <c r="V64" s="20">
        <f t="shared" si="18"/>
        <v>10152168.478225365</v>
      </c>
      <c r="W64" s="20">
        <f t="shared" si="18"/>
        <v>10482552.627714278</v>
      </c>
      <c r="X64" s="20">
        <f t="shared" si="18"/>
        <v>10823622.874542126</v>
      </c>
      <c r="Y64" s="20">
        <f t="shared" si="18"/>
        <v>11175723.038814699</v>
      </c>
      <c r="Z64" s="20">
        <f t="shared" si="18"/>
        <v>11539207.952356536</v>
      </c>
      <c r="AA64" s="20">
        <f t="shared" si="18"/>
        <v>11914443.809975954</v>
      </c>
    </row>
    <row r="65" spans="1:28">
      <c r="C65" s="6"/>
      <c r="D65" s="20"/>
      <c r="E65" s="20"/>
      <c r="F65" s="20"/>
      <c r="G65" s="20"/>
      <c r="H65" s="15"/>
      <c r="I65" s="15"/>
      <c r="J65" s="15"/>
      <c r="K65" s="15"/>
      <c r="L65" s="15"/>
      <c r="M65" s="15"/>
      <c r="N65" s="15"/>
      <c r="O65" s="15"/>
      <c r="P65" s="15"/>
      <c r="Q65" s="15"/>
      <c r="R65" s="15"/>
      <c r="S65" s="15"/>
      <c r="T65" s="15"/>
      <c r="U65" s="15"/>
      <c r="V65" s="15"/>
      <c r="W65" s="15"/>
      <c r="X65" s="15"/>
      <c r="Y65" s="15"/>
      <c r="Z65" s="15"/>
      <c r="AA65" s="15"/>
    </row>
    <row r="66" spans="1:28">
      <c r="C66" s="6"/>
      <c r="D66" s="34" t="s">
        <v>64</v>
      </c>
      <c r="E66" s="20"/>
      <c r="F66" s="20"/>
      <c r="G66" s="20"/>
      <c r="H66" s="20"/>
      <c r="I66" s="20"/>
      <c r="J66" s="20"/>
      <c r="K66" s="20"/>
      <c r="L66" s="20"/>
      <c r="M66" s="20"/>
      <c r="N66" s="20"/>
      <c r="O66" s="20"/>
      <c r="P66" s="20"/>
      <c r="Q66" s="20"/>
      <c r="R66" s="20"/>
      <c r="S66" s="20"/>
      <c r="T66" s="20"/>
      <c r="U66" s="20"/>
      <c r="V66" s="20"/>
      <c r="W66" s="20"/>
      <c r="X66" s="20"/>
      <c r="Y66" s="20"/>
      <c r="Z66" s="20"/>
      <c r="AA66" s="20"/>
    </row>
    <row r="67" spans="1:28">
      <c r="C67" s="6"/>
      <c r="D67" s="20" t="s">
        <v>56</v>
      </c>
      <c r="E67" s="20"/>
      <c r="F67" s="20"/>
      <c r="G67" s="58">
        <f>Inputs!G73</f>
        <v>11.1</v>
      </c>
      <c r="H67" s="31">
        <f>G67</f>
        <v>11.1</v>
      </c>
      <c r="I67" s="31">
        <f t="shared" ref="I67:AA67" si="19">H67</f>
        <v>11.1</v>
      </c>
      <c r="J67" s="31">
        <f t="shared" si="19"/>
        <v>11.1</v>
      </c>
      <c r="K67" s="31">
        <f t="shared" si="19"/>
        <v>11.1</v>
      </c>
      <c r="L67" s="31">
        <f t="shared" si="19"/>
        <v>11.1</v>
      </c>
      <c r="M67" s="31">
        <f t="shared" si="19"/>
        <v>11.1</v>
      </c>
      <c r="N67" s="31">
        <f t="shared" si="19"/>
        <v>11.1</v>
      </c>
      <c r="O67" s="31">
        <f t="shared" si="19"/>
        <v>11.1</v>
      </c>
      <c r="P67" s="31">
        <f t="shared" si="19"/>
        <v>11.1</v>
      </c>
      <c r="Q67" s="31">
        <f t="shared" si="19"/>
        <v>11.1</v>
      </c>
      <c r="R67" s="31">
        <f t="shared" si="19"/>
        <v>11.1</v>
      </c>
      <c r="S67" s="31">
        <f t="shared" si="19"/>
        <v>11.1</v>
      </c>
      <c r="T67" s="31">
        <f t="shared" si="19"/>
        <v>11.1</v>
      </c>
      <c r="U67" s="31">
        <f t="shared" si="19"/>
        <v>11.1</v>
      </c>
      <c r="V67" s="31">
        <f t="shared" si="19"/>
        <v>11.1</v>
      </c>
      <c r="W67" s="31">
        <f t="shared" si="19"/>
        <v>11.1</v>
      </c>
      <c r="X67" s="31">
        <f t="shared" si="19"/>
        <v>11.1</v>
      </c>
      <c r="Y67" s="31">
        <f t="shared" si="19"/>
        <v>11.1</v>
      </c>
      <c r="Z67" s="31">
        <f t="shared" si="19"/>
        <v>11.1</v>
      </c>
      <c r="AA67" s="31">
        <f t="shared" si="19"/>
        <v>11.1</v>
      </c>
    </row>
    <row r="68" spans="1:28">
      <c r="C68" s="6"/>
      <c r="D68" s="20" t="s">
        <v>57</v>
      </c>
      <c r="E68" s="20"/>
      <c r="F68" s="20"/>
      <c r="G68" s="20"/>
      <c r="H68" s="20">
        <f t="shared" ref="H68:AA68" si="20">IF(H$4=1,H28/MiY*MiFP,H28)</f>
        <v>790743.63206263829</v>
      </c>
      <c r="I68" s="20">
        <f t="shared" si="20"/>
        <v>1457227.55054119</v>
      </c>
      <c r="J68" s="20">
        <f t="shared" si="20"/>
        <v>1602950.3054255201</v>
      </c>
      <c r="K68" s="20">
        <f t="shared" si="20"/>
        <v>1651038.8141850804</v>
      </c>
      <c r="L68" s="20">
        <f t="shared" si="20"/>
        <v>1700569.9796342803</v>
      </c>
      <c r="M68" s="20">
        <f t="shared" si="20"/>
        <v>1751587.0787111095</v>
      </c>
      <c r="N68" s="20">
        <f t="shared" si="20"/>
        <v>1804134.6898191499</v>
      </c>
      <c r="O68" s="20">
        <f t="shared" si="20"/>
        <v>1858258.7305649002</v>
      </c>
      <c r="P68" s="20">
        <f t="shared" si="20"/>
        <v>1914006.4932807498</v>
      </c>
      <c r="Q68" s="20">
        <f t="shared" si="20"/>
        <v>2032956.5565714824</v>
      </c>
      <c r="R68" s="20">
        <f t="shared" si="20"/>
        <v>2093945.2532686268</v>
      </c>
      <c r="S68" s="20">
        <f t="shared" si="20"/>
        <v>2156763.6108666859</v>
      </c>
      <c r="T68" s="20">
        <f t="shared" si="20"/>
        <v>2221466.5191926868</v>
      </c>
      <c r="U68" s="20">
        <f t="shared" si="20"/>
        <v>2288110.5147684668</v>
      </c>
      <c r="V68" s="20">
        <f t="shared" si="20"/>
        <v>2356753.8302115207</v>
      </c>
      <c r="W68" s="20">
        <f t="shared" si="20"/>
        <v>2427456.4451178666</v>
      </c>
      <c r="X68" s="20">
        <f t="shared" si="20"/>
        <v>2500280.1384714036</v>
      </c>
      <c r="Y68" s="20">
        <f t="shared" si="20"/>
        <v>2575288.5426255451</v>
      </c>
      <c r="Z68" s="20">
        <f t="shared" si="20"/>
        <v>2652547.1989043113</v>
      </c>
      <c r="AA68" s="20">
        <f t="shared" si="20"/>
        <v>2732123.6148714409</v>
      </c>
    </row>
    <row r="69" spans="1:28">
      <c r="C69" s="6"/>
      <c r="D69" s="20" t="s">
        <v>58</v>
      </c>
      <c r="E69" s="20"/>
      <c r="F69" s="20"/>
      <c r="G69" s="20"/>
      <c r="H69" s="57">
        <f>Inputs!H51</f>
        <v>0.93</v>
      </c>
      <c r="I69" s="57">
        <f>Inputs!I51</f>
        <v>0.93</v>
      </c>
      <c r="J69" s="57">
        <f>Inputs!J51</f>
        <v>0.93</v>
      </c>
      <c r="K69" s="57">
        <f>Inputs!K51</f>
        <v>0.93</v>
      </c>
      <c r="L69" s="57">
        <f>Inputs!L51</f>
        <v>0.93</v>
      </c>
      <c r="M69" s="57">
        <f>Inputs!M51</f>
        <v>0.93</v>
      </c>
      <c r="N69" s="57">
        <f>Inputs!N51</f>
        <v>0.93</v>
      </c>
      <c r="O69" s="57">
        <f>Inputs!O51</f>
        <v>0.93</v>
      </c>
      <c r="P69" s="57">
        <f>Inputs!P51</f>
        <v>0.93</v>
      </c>
      <c r="Q69" s="57">
        <f>Inputs!Q51</f>
        <v>0.93</v>
      </c>
      <c r="R69" s="57">
        <f>Inputs!R51</f>
        <v>0.93</v>
      </c>
      <c r="S69" s="57">
        <f>Inputs!S51</f>
        <v>0.93</v>
      </c>
      <c r="T69" s="57">
        <f>Inputs!T51</f>
        <v>0.93</v>
      </c>
      <c r="U69" s="57">
        <f>Inputs!U51</f>
        <v>0.93</v>
      </c>
      <c r="V69" s="57">
        <f>Inputs!V51</f>
        <v>0.93</v>
      </c>
      <c r="W69" s="57">
        <f>Inputs!W51</f>
        <v>0.93</v>
      </c>
      <c r="X69" s="57">
        <f>Inputs!X51</f>
        <v>0.93</v>
      </c>
      <c r="Y69" s="57">
        <f>Inputs!Y51</f>
        <v>0.93</v>
      </c>
      <c r="Z69" s="57">
        <f>Inputs!Z51</f>
        <v>0.93</v>
      </c>
      <c r="AA69" s="57">
        <f>Inputs!AA51</f>
        <v>0.93</v>
      </c>
    </row>
    <row r="70" spans="1:28">
      <c r="C70" s="6"/>
      <c r="D70" s="20" t="s">
        <v>59</v>
      </c>
      <c r="E70" s="20"/>
      <c r="F70" s="20"/>
      <c r="G70" s="20"/>
      <c r="H70" s="57">
        <f>Inputs!H52</f>
        <v>0</v>
      </c>
      <c r="I70" s="57">
        <f>Inputs!I52</f>
        <v>5.5599999999999997E-2</v>
      </c>
      <c r="J70" s="57">
        <f>Inputs!J52</f>
        <v>5.5599999999999997E-2</v>
      </c>
      <c r="K70" s="57">
        <f>Inputs!K52</f>
        <v>5.5599999999999997E-2</v>
      </c>
      <c r="L70" s="57">
        <f>Inputs!L52</f>
        <v>5.5599999999999997E-2</v>
      </c>
      <c r="M70" s="57">
        <f>Inputs!M52</f>
        <v>5.5599999999999997E-2</v>
      </c>
      <c r="N70" s="57">
        <f>Inputs!N52</f>
        <v>5.5599999999999997E-2</v>
      </c>
      <c r="O70" s="57">
        <f>Inputs!O52</f>
        <v>5.5599999999999997E-2</v>
      </c>
      <c r="P70" s="57">
        <f>Inputs!P52</f>
        <v>5.5599999999999997E-2</v>
      </c>
      <c r="Q70" s="57">
        <f>Inputs!Q52</f>
        <v>5.5599999999999997E-2</v>
      </c>
      <c r="R70" s="57">
        <f>Inputs!R52</f>
        <v>5.5599999999999997E-2</v>
      </c>
      <c r="S70" s="57">
        <f>Inputs!S52</f>
        <v>5.5599999999999997E-2</v>
      </c>
      <c r="T70" s="57">
        <f>Inputs!T52</f>
        <v>5.5599999999999997E-2</v>
      </c>
      <c r="U70" s="57">
        <f>Inputs!U52</f>
        <v>5.5599999999999997E-2</v>
      </c>
      <c r="V70" s="57">
        <f>Inputs!V52</f>
        <v>5.5599999999999997E-2</v>
      </c>
      <c r="W70" s="57">
        <f>Inputs!W52</f>
        <v>5.5599999999999997E-2</v>
      </c>
      <c r="X70" s="57">
        <f>Inputs!X52</f>
        <v>5.5599999999999997E-2</v>
      </c>
      <c r="Y70" s="57">
        <f>Inputs!Y52</f>
        <v>5.5599999999999997E-2</v>
      </c>
      <c r="Z70" s="57">
        <f>Inputs!Z52</f>
        <v>5.5599999999999997E-2</v>
      </c>
      <c r="AA70" s="57">
        <f>Inputs!AA52</f>
        <v>5.5599999999999997E-2</v>
      </c>
    </row>
    <row r="71" spans="1:28">
      <c r="C71" s="6"/>
      <c r="D71" s="20" t="s">
        <v>60</v>
      </c>
      <c r="E71" s="20"/>
      <c r="F71" s="20"/>
      <c r="G71" s="20"/>
      <c r="H71" s="20">
        <f>H67*H68*(H69+H70)</f>
        <v>8162846.5137826158</v>
      </c>
      <c r="I71" s="20">
        <f t="shared" ref="I71:AA71" si="21">I67*I68*(I69+I70)</f>
        <v>15942302.559328703</v>
      </c>
      <c r="J71" s="20">
        <f t="shared" si="21"/>
        <v>17536532.813404057</v>
      </c>
      <c r="K71" s="20">
        <f t="shared" si="21"/>
        <v>18062628.793395046</v>
      </c>
      <c r="L71" s="20">
        <f t="shared" si="21"/>
        <v>18604507.668395769</v>
      </c>
      <c r="M71" s="20">
        <f t="shared" si="21"/>
        <v>19162642.89503213</v>
      </c>
      <c r="N71" s="20">
        <f t="shared" si="21"/>
        <v>19737522.168171871</v>
      </c>
      <c r="O71" s="20">
        <f t="shared" si="21"/>
        <v>20329647.833776899</v>
      </c>
      <c r="P71" s="20">
        <f t="shared" si="21"/>
        <v>20939537.277530327</v>
      </c>
      <c r="Q71" s="20">
        <f t="shared" si="21"/>
        <v>22240870.00194107</v>
      </c>
      <c r="R71" s="20">
        <f t="shared" si="21"/>
        <v>22908096.101999298</v>
      </c>
      <c r="S71" s="20">
        <f t="shared" si="21"/>
        <v>23595338.98505928</v>
      </c>
      <c r="T71" s="20">
        <f t="shared" si="21"/>
        <v>24303199.154611066</v>
      </c>
      <c r="U71" s="20">
        <f t="shared" si="21"/>
        <v>25032295.12924939</v>
      </c>
      <c r="V71" s="20">
        <f t="shared" si="21"/>
        <v>25783263.983126871</v>
      </c>
      <c r="W71" s="20">
        <f t="shared" si="21"/>
        <v>26556761.902620681</v>
      </c>
      <c r="X71" s="20">
        <f t="shared" si="21"/>
        <v>27353464.759699311</v>
      </c>
      <c r="Y71" s="20">
        <f t="shared" si="21"/>
        <v>28174068.702490281</v>
      </c>
      <c r="Z71" s="20">
        <f t="shared" si="21"/>
        <v>29019290.763564989</v>
      </c>
      <c r="AA71" s="20">
        <f t="shared" si="21"/>
        <v>29889869.486471944</v>
      </c>
    </row>
    <row r="72" spans="1:28">
      <c r="C72" s="9"/>
      <c r="H72" s="15"/>
      <c r="I72" s="15"/>
      <c r="K72" s="15"/>
      <c r="L72" s="15"/>
      <c r="M72" s="15"/>
      <c r="N72" s="15"/>
      <c r="O72" s="15"/>
      <c r="P72" s="15"/>
      <c r="Q72" s="15"/>
      <c r="R72" s="15"/>
      <c r="S72" s="15"/>
      <c r="T72" s="15"/>
      <c r="U72" s="15"/>
      <c r="V72" s="15"/>
      <c r="W72" s="15"/>
      <c r="X72" s="15"/>
      <c r="Y72" s="15"/>
      <c r="Z72" s="15"/>
      <c r="AA72" s="15"/>
    </row>
    <row r="73" spans="1:28">
      <c r="C73" s="35" t="s">
        <v>61</v>
      </c>
      <c r="J73" s="37">
        <f>J74/I74-1</f>
        <v>3.172050000000004E-2</v>
      </c>
      <c r="K73" s="37">
        <f>K74/J74-1</f>
        <v>1.0390895596239513E-2</v>
      </c>
    </row>
    <row r="74" spans="1:28">
      <c r="A74" s="9"/>
      <c r="C74" s="9"/>
      <c r="D74" s="38" t="s">
        <v>66</v>
      </c>
      <c r="H74" s="31">
        <f>IF(H$4&gt;5,G74*(1+H$48),Inputs!H76)</f>
        <v>150</v>
      </c>
      <c r="I74" s="31">
        <f>IF(I$4&gt;5,H74*(1+I$48),Inputs!I76)</f>
        <v>153.14999999999998</v>
      </c>
      <c r="J74" s="31">
        <f>IF(J$4&gt;5,I74*(1+J$48),Inputs!J76)</f>
        <v>158.007994575</v>
      </c>
      <c r="K74" s="31">
        <f>IF(K$4&gt;5,J74*(1+K$48),Inputs!K76)</f>
        <v>159.64983914999999</v>
      </c>
      <c r="L74" s="31">
        <f>IF(L$4&gt;5,K74*(1+L$48),Inputs!L76)</f>
        <v>163.00248577214998</v>
      </c>
      <c r="M74" s="31">
        <f>IF(M$4&gt;5,L74*(1+M$48),Inputs!M76)</f>
        <v>167.07754791645371</v>
      </c>
      <c r="N74" s="31">
        <f>IF(N$4&gt;5,M74*(1+N$48),Inputs!N76)</f>
        <v>171.25448661436505</v>
      </c>
      <c r="O74" s="31">
        <f>IF(O$4&gt;5,N74*(1+O$48),Inputs!O76)</f>
        <v>175.53584877972415</v>
      </c>
      <c r="P74" s="31">
        <f>IF(P$4&gt;5,O74*(1+P$48),Inputs!P76)</f>
        <v>179.92424499921722</v>
      </c>
      <c r="Q74" s="31">
        <f>IF(Q$4&gt;5,P74*(1+Q$48),Inputs!Q76)</f>
        <v>184.42235112419763</v>
      </c>
      <c r="R74" s="31">
        <f>IF(R$4&gt;5,Q74*(1+R$48),Inputs!R76)</f>
        <v>184.88340700200811</v>
      </c>
      <c r="S74" s="31">
        <f>IF(S$4&gt;5,R74*(1+S$48),Inputs!S76)</f>
        <v>185.34446287981859</v>
      </c>
      <c r="T74" s="31">
        <f>IF(T$4&gt;5,S74*(1+T$48),Inputs!T76)</f>
        <v>185.80551875762905</v>
      </c>
      <c r="U74" s="31">
        <f>IF(U$4&gt;5,T74*(1+U$48),Inputs!U76)</f>
        <v>186.26657463543953</v>
      </c>
      <c r="V74" s="31">
        <f>IF(V$4&gt;5,U74*(1+V$48),Inputs!V76)</f>
        <v>186.72763051325001</v>
      </c>
      <c r="W74" s="31">
        <f>IF(W$4&gt;5,V74*(1+W$48),Inputs!W76)</f>
        <v>187.18868639106049</v>
      </c>
      <c r="X74" s="31">
        <f>IF(X$4&gt;5,W74*(1+X$48),Inputs!X76)</f>
        <v>187.64974226887094</v>
      </c>
      <c r="Y74" s="31">
        <f>IF(Y$4&gt;5,X74*(1+Y$48),Inputs!Y76)</f>
        <v>188.11079814668142</v>
      </c>
      <c r="Z74" s="31">
        <f>IF(Z$4&gt;5,Y74*(1+Z$48),Inputs!Z76)</f>
        <v>188.5718540244919</v>
      </c>
      <c r="AA74" s="31">
        <f>IF(AA$4&gt;5,Z74*(1+AA$48),Inputs!AA76)</f>
        <v>189.03290990230235</v>
      </c>
    </row>
    <row r="75" spans="1:28">
      <c r="A75" s="9"/>
      <c r="C75" s="9"/>
      <c r="D75" s="38" t="s">
        <v>67</v>
      </c>
      <c r="H75" s="20">
        <f t="shared" ref="H75:AA75" si="22">IF(H$4=1,H19/MiY*MiFP,H19)</f>
        <v>20523.416666666664</v>
      </c>
      <c r="I75" s="20">
        <f t="shared" si="22"/>
        <v>36021</v>
      </c>
      <c r="J75" s="20">
        <f t="shared" si="22"/>
        <v>36345</v>
      </c>
      <c r="K75" s="20">
        <f t="shared" si="22"/>
        <v>36720</v>
      </c>
      <c r="L75" s="20">
        <f t="shared" si="22"/>
        <v>37073</v>
      </c>
      <c r="M75" s="20">
        <f t="shared" si="22"/>
        <v>37359</v>
      </c>
      <c r="N75" s="20">
        <f t="shared" si="22"/>
        <v>37630</v>
      </c>
      <c r="O75" s="20">
        <f t="shared" si="22"/>
        <v>38127</v>
      </c>
      <c r="P75" s="20">
        <f t="shared" si="22"/>
        <v>38438</v>
      </c>
      <c r="Q75" s="20">
        <f t="shared" si="22"/>
        <v>39342.76128381554</v>
      </c>
      <c r="R75" s="20">
        <f t="shared" si="22"/>
        <v>40330.252944335916</v>
      </c>
      <c r="S75" s="20">
        <f t="shared" si="22"/>
        <v>41426.135253690547</v>
      </c>
      <c r="T75" s="20">
        <f t="shared" si="22"/>
        <v>42398.67291556987</v>
      </c>
      <c r="U75" s="20">
        <f t="shared" si="22"/>
        <v>43365.155749890982</v>
      </c>
      <c r="V75" s="20">
        <f t="shared" si="22"/>
        <v>44380.939636682684</v>
      </c>
      <c r="W75" s="20">
        <f t="shared" si="22"/>
        <v>45463.200044937359</v>
      </c>
      <c r="X75" s="20">
        <f t="shared" si="22"/>
        <v>46611.268908925143</v>
      </c>
      <c r="Y75" s="20">
        <f t="shared" si="22"/>
        <v>47803.925914534455</v>
      </c>
      <c r="Z75" s="20">
        <f t="shared" si="22"/>
        <v>48970.732965760821</v>
      </c>
      <c r="AA75" s="20">
        <f t="shared" si="22"/>
        <v>50179.274329275766</v>
      </c>
    </row>
    <row r="76" spans="1:28">
      <c r="A76" s="9"/>
      <c r="C76" s="9"/>
      <c r="D76" s="38" t="s">
        <v>68</v>
      </c>
      <c r="H76" s="31">
        <f>IF(H$4&gt;5,G76*(1+H$48),Inputs!H77)</f>
        <v>75</v>
      </c>
      <c r="I76" s="31">
        <f>IF(I$4&gt;5,H76*(1+I$48),Inputs!I77)</f>
        <v>76.574999999999989</v>
      </c>
      <c r="J76" s="31">
        <f>IF(J$4&gt;5,I76*(1+J$48),Inputs!J77)</f>
        <v>79.003997287499999</v>
      </c>
      <c r="K76" s="31">
        <f>IF(K$4&gt;5,J76*(1+K$48),Inputs!K77)</f>
        <v>79.824919574999996</v>
      </c>
      <c r="L76" s="31">
        <f>IF(L$4&gt;5,K76*(1+L$48),Inputs!L77)</f>
        <v>81.501242886074991</v>
      </c>
      <c r="M76" s="31">
        <f>IF(M$4&gt;5,L76*(1+M$48),Inputs!M77)</f>
        <v>83.538773958226855</v>
      </c>
      <c r="N76" s="31">
        <f>IF(N$4&gt;5,M76*(1+N$48),Inputs!N77)</f>
        <v>85.627243307182525</v>
      </c>
      <c r="O76" s="31">
        <f>IF(O$4&gt;5,N76*(1+O$48),Inputs!O77)</f>
        <v>87.767924389862074</v>
      </c>
      <c r="P76" s="31">
        <f>IF(P$4&gt;5,O76*(1+P$48),Inputs!P77)</f>
        <v>89.962122499608611</v>
      </c>
      <c r="Q76" s="31">
        <f>IF(Q$4&gt;5,P76*(1+Q$48),Inputs!Q77)</f>
        <v>92.211175562098816</v>
      </c>
      <c r="R76" s="31">
        <f>IF(R$4&gt;5,Q76*(1+R$48),Inputs!R77)</f>
        <v>92.441703501004056</v>
      </c>
      <c r="S76" s="31">
        <f>IF(S$4&gt;5,R76*(1+S$48),Inputs!S77)</f>
        <v>92.672231439909297</v>
      </c>
      <c r="T76" s="31">
        <f>IF(T$4&gt;5,S76*(1+T$48),Inputs!T77)</f>
        <v>92.902759378814523</v>
      </c>
      <c r="U76" s="31">
        <f>IF(U$4&gt;5,T76*(1+U$48),Inputs!U77)</f>
        <v>93.133287317719763</v>
      </c>
      <c r="V76" s="31">
        <f>IF(V$4&gt;5,U76*(1+V$48),Inputs!V77)</f>
        <v>93.363815256625003</v>
      </c>
      <c r="W76" s="31">
        <f>IF(W$4&gt;5,V76*(1+W$48),Inputs!W77)</f>
        <v>93.594343195530243</v>
      </c>
      <c r="X76" s="31">
        <f>IF(X$4&gt;5,W76*(1+X$48),Inputs!X77)</f>
        <v>93.824871134435469</v>
      </c>
      <c r="Y76" s="31">
        <f>IF(Y$4&gt;5,X76*(1+Y$48),Inputs!Y77)</f>
        <v>94.055399073340709</v>
      </c>
      <c r="Z76" s="31">
        <f>IF(Z$4&gt;5,Y76*(1+Z$48),Inputs!Z77)</f>
        <v>94.285927012245949</v>
      </c>
      <c r="AA76" s="31">
        <f>IF(AA$4&gt;5,Z76*(1+AA$48),Inputs!AA77)</f>
        <v>94.516454951151175</v>
      </c>
      <c r="AB76" s="31"/>
    </row>
    <row r="77" spans="1:28">
      <c r="C77" s="9"/>
      <c r="D77" s="38" t="s">
        <v>69</v>
      </c>
      <c r="H77" s="20">
        <f t="shared" ref="H77:AA77" si="23">IF(H$4=1,H18/MiY*MiFP,H18)</f>
        <v>1810.0833333333333</v>
      </c>
      <c r="I77" s="20">
        <f t="shared" si="23"/>
        <v>3103</v>
      </c>
      <c r="J77" s="20">
        <f t="shared" si="23"/>
        <v>3103</v>
      </c>
      <c r="K77" s="20">
        <f t="shared" si="23"/>
        <v>3111</v>
      </c>
      <c r="L77" s="20">
        <f t="shared" si="23"/>
        <v>3103</v>
      </c>
      <c r="M77" s="20">
        <f t="shared" si="23"/>
        <v>3103</v>
      </c>
      <c r="N77" s="20">
        <f t="shared" si="23"/>
        <v>3103</v>
      </c>
      <c r="O77" s="20">
        <f t="shared" si="23"/>
        <v>3111</v>
      </c>
      <c r="P77" s="20">
        <f t="shared" si="23"/>
        <v>3103</v>
      </c>
      <c r="Q77" s="20">
        <f t="shared" si="23"/>
        <v>3163.5780042339829</v>
      </c>
      <c r="R77" s="20">
        <f t="shared" si="23"/>
        <v>3232.7180235608598</v>
      </c>
      <c r="S77" s="20">
        <f t="shared" si="23"/>
        <v>3310.7329709957853</v>
      </c>
      <c r="T77" s="20">
        <f t="shared" si="23"/>
        <v>3377.6000773471105</v>
      </c>
      <c r="U77" s="20">
        <f t="shared" si="23"/>
        <v>3443.4313203291836</v>
      </c>
      <c r="V77" s="20">
        <f t="shared" si="23"/>
        <v>3512.9907902085365</v>
      </c>
      <c r="W77" s="20">
        <f t="shared" si="23"/>
        <v>3587.7455801026831</v>
      </c>
      <c r="X77" s="20">
        <f t="shared" si="23"/>
        <v>3667.6216786335067</v>
      </c>
      <c r="Y77" s="20">
        <f t="shared" si="23"/>
        <v>3750.7700825765364</v>
      </c>
      <c r="Z77" s="20">
        <f t="shared" si="23"/>
        <v>3831.0917709562605</v>
      </c>
      <c r="AA77" s="20">
        <f t="shared" si="23"/>
        <v>3914.4041937053407</v>
      </c>
    </row>
    <row r="78" spans="1:28">
      <c r="C78" s="9"/>
      <c r="D78" s="38" t="s">
        <v>70</v>
      </c>
      <c r="H78" s="20">
        <f>H74*H75+H76*H77</f>
        <v>3214268.7499999995</v>
      </c>
      <c r="I78" s="20">
        <f>I74*I75+I76*I77</f>
        <v>5754228.3749999991</v>
      </c>
      <c r="J78" s="20">
        <f t="shared" ref="J78:AA78" si="24">J74*J75+J76*J77</f>
        <v>5987949.9664114872</v>
      </c>
      <c r="K78" s="20">
        <f t="shared" si="24"/>
        <v>6110677.4183858242</v>
      </c>
      <c r="L78" s="20">
        <f t="shared" si="24"/>
        <v>6295889.5117064072</v>
      </c>
      <c r="M78" s="20">
        <f t="shared" si="24"/>
        <v>6501070.928203173</v>
      </c>
      <c r="N78" s="20">
        <f t="shared" si="24"/>
        <v>6710007.6672807448</v>
      </c>
      <c r="O78" s="20">
        <f t="shared" si="24"/>
        <v>6965701.3192014033</v>
      </c>
      <c r="P78" s="20">
        <f t="shared" si="24"/>
        <v>7195080.5953961974</v>
      </c>
      <c r="Q78" s="20">
        <f t="shared" si="24"/>
        <v>7547401.7824321324</v>
      </c>
      <c r="R78" s="20">
        <f t="shared" si="24"/>
        <v>7755232.5306379581</v>
      </c>
      <c r="S78" s="20">
        <f t="shared" si="24"/>
        <v>7984917.7999058515</v>
      </c>
      <c r="T78" s="20">
        <f t="shared" si="24"/>
        <v>8191695.7829761403</v>
      </c>
      <c r="U78" s="20">
        <f t="shared" si="24"/>
        <v>8398177.0985795818</v>
      </c>
      <c r="V78" s="20">
        <f t="shared" si="24"/>
        <v>8615133.9214445911</v>
      </c>
      <c r="W78" s="20">
        <f t="shared" si="24"/>
        <v>8845989.3866682034</v>
      </c>
      <c r="X78" s="20">
        <f t="shared" si="24"/>
        <v>9090706.7289524898</v>
      </c>
      <c r="Y78" s="20">
        <f t="shared" si="24"/>
        <v>9345214.8352769874</v>
      </c>
      <c r="Z78" s="20">
        <f t="shared" si="24"/>
        <v>9595719.947385421</v>
      </c>
      <c r="AA78" s="20">
        <f t="shared" si="24"/>
        <v>9855509.8508838471</v>
      </c>
    </row>
    <row r="79" spans="1:28">
      <c r="D79" s="20"/>
      <c r="H79" s="49"/>
      <c r="I79" s="49"/>
      <c r="J79" s="49"/>
      <c r="K79" s="49"/>
      <c r="L79" s="49"/>
      <c r="M79" s="49"/>
      <c r="N79" s="49"/>
      <c r="O79" s="49"/>
      <c r="P79" s="49"/>
      <c r="Q79" s="49"/>
      <c r="R79" s="49"/>
      <c r="S79" s="49"/>
      <c r="T79" s="49"/>
      <c r="U79" s="49"/>
      <c r="V79" s="49"/>
      <c r="W79" s="49"/>
      <c r="X79" s="49"/>
      <c r="Y79" s="49"/>
      <c r="Z79" s="49"/>
      <c r="AA79" s="49"/>
    </row>
    <row r="80" spans="1:28">
      <c r="D80" s="34" t="s">
        <v>71</v>
      </c>
      <c r="Q80" s="49"/>
      <c r="R80" s="49"/>
      <c r="S80" s="49"/>
      <c r="T80" s="49"/>
      <c r="U80" s="49"/>
      <c r="V80" s="49"/>
      <c r="W80" s="49"/>
      <c r="X80" s="49"/>
      <c r="Y80" s="49"/>
      <c r="Z80" s="49"/>
      <c r="AA80" s="49"/>
    </row>
    <row r="81" spans="3:28">
      <c r="D81" s="20" t="s">
        <v>73</v>
      </c>
      <c r="G81" s="58">
        <f>Inputs!G78</f>
        <v>16.041945661478199</v>
      </c>
      <c r="H81" s="31">
        <f>IF(H$4&gt;1,G81*(1+H$48),G81)</f>
        <v>16.041945661478199</v>
      </c>
      <c r="I81" s="31">
        <f t="shared" ref="I81:AA81" si="25">IF(I$4&gt;1,H81*(1+I$48),H81)</f>
        <v>16.378826520369238</v>
      </c>
      <c r="J81" s="31">
        <f t="shared" si="25"/>
        <v>16.722781877296988</v>
      </c>
      <c r="K81" s="31">
        <f t="shared" si="25"/>
        <v>17.073960296720223</v>
      </c>
      <c r="L81" s="31">
        <f t="shared" si="25"/>
        <v>17.432513462951345</v>
      </c>
      <c r="M81" s="31">
        <f t="shared" si="25"/>
        <v>17.868326299525126</v>
      </c>
      <c r="N81" s="31">
        <f t="shared" si="25"/>
        <v>18.315034457013251</v>
      </c>
      <c r="O81" s="31">
        <f t="shared" si="25"/>
        <v>18.77291031843858</v>
      </c>
      <c r="P81" s="31">
        <f t="shared" si="25"/>
        <v>19.242233076399543</v>
      </c>
      <c r="Q81" s="31">
        <f t="shared" si="25"/>
        <v>19.72328890330953</v>
      </c>
      <c r="R81" s="31">
        <f t="shared" si="25"/>
        <v>19.772597125567803</v>
      </c>
      <c r="S81" s="31">
        <f t="shared" si="25"/>
        <v>19.821905347826075</v>
      </c>
      <c r="T81" s="31">
        <f t="shared" si="25"/>
        <v>19.871213570084343</v>
      </c>
      <c r="U81" s="31">
        <f t="shared" si="25"/>
        <v>19.920521792342615</v>
      </c>
      <c r="V81" s="31">
        <f t="shared" si="25"/>
        <v>19.969830014600888</v>
      </c>
      <c r="W81" s="31">
        <f t="shared" si="25"/>
        <v>20.01913823685916</v>
      </c>
      <c r="X81" s="31">
        <f t="shared" si="25"/>
        <v>20.068446459117432</v>
      </c>
      <c r="Y81" s="31">
        <f t="shared" si="25"/>
        <v>20.117754681375704</v>
      </c>
      <c r="Z81" s="31">
        <f t="shared" si="25"/>
        <v>20.167062903633976</v>
      </c>
      <c r="AA81" s="31">
        <f t="shared" si="25"/>
        <v>20.216371125892248</v>
      </c>
    </row>
    <row r="82" spans="3:28">
      <c r="D82" s="20" t="s">
        <v>30</v>
      </c>
      <c r="H82" s="20">
        <f t="shared" ref="H82:AA82" si="26">IF(H$4=1,H22/MiY*MiFP,H22)</f>
        <v>818368.46702243609</v>
      </c>
      <c r="I82" s="20">
        <f t="shared" si="26"/>
        <v>1428649.5960384617</v>
      </c>
      <c r="J82" s="20">
        <f t="shared" si="26"/>
        <v>1454464.2697884617</v>
      </c>
      <c r="K82" s="20">
        <f t="shared" si="26"/>
        <v>1485650.7394038464</v>
      </c>
      <c r="L82" s="20">
        <f t="shared" si="26"/>
        <v>1500935.2052884619</v>
      </c>
      <c r="M82" s="20">
        <f t="shared" si="26"/>
        <v>1521582.1837884618</v>
      </c>
      <c r="N82" s="20">
        <f t="shared" si="26"/>
        <v>1536582.007038462</v>
      </c>
      <c r="O82" s="20">
        <f t="shared" si="26"/>
        <v>1565264.0666346157</v>
      </c>
      <c r="P82" s="20">
        <f t="shared" si="26"/>
        <v>1580497.0977884619</v>
      </c>
      <c r="Q82" s="20">
        <f t="shared" si="26"/>
        <v>1624085.6462988991</v>
      </c>
      <c r="R82" s="20">
        <f t="shared" si="26"/>
        <v>1666890.3453648647</v>
      </c>
      <c r="S82" s="20">
        <f t="shared" si="26"/>
        <v>1713161.4517643482</v>
      </c>
      <c r="T82" s="20">
        <f t="shared" si="26"/>
        <v>1756492.4720082814</v>
      </c>
      <c r="U82" s="20">
        <f t="shared" si="26"/>
        <v>1800147.3236312051</v>
      </c>
      <c r="V82" s="20">
        <f t="shared" si="26"/>
        <v>1845674.4289822038</v>
      </c>
      <c r="W82" s="20">
        <f t="shared" si="26"/>
        <v>1893564.8368564837</v>
      </c>
      <c r="X82" s="20">
        <f t="shared" si="26"/>
        <v>1943815.6836768603</v>
      </c>
      <c r="Y82" s="20">
        <f t="shared" si="26"/>
        <v>1995855.160288159</v>
      </c>
      <c r="Z82" s="20">
        <f t="shared" si="26"/>
        <v>2047748.3266411594</v>
      </c>
      <c r="AA82" s="20">
        <f t="shared" si="26"/>
        <v>2101384.7503074473</v>
      </c>
    </row>
    <row r="83" spans="3:28">
      <c r="D83" s="20" t="s">
        <v>74</v>
      </c>
      <c r="H83" s="20">
        <f>H81*H82</f>
        <v>13128222.479041133</v>
      </c>
      <c r="I83" s="20">
        <f t="shared" ref="I83:AA83" si="27">I81*I82</f>
        <v>23399603.891909555</v>
      </c>
      <c r="J83" s="20">
        <f t="shared" si="27"/>
        <v>24322688.731994484</v>
      </c>
      <c r="K83" s="20">
        <f t="shared" si="27"/>
        <v>25365941.739374317</v>
      </c>
      <c r="L83" s="20">
        <f t="shared" si="27"/>
        <v>26165073.173208751</v>
      </c>
      <c r="M83" s="20">
        <f t="shared" si="27"/>
        <v>27188126.951476246</v>
      </c>
      <c r="N83" s="20">
        <f t="shared" si="27"/>
        <v>28142552.404936008</v>
      </c>
      <c r="O83" s="20">
        <f t="shared" si="27"/>
        <v>29384561.947606109</v>
      </c>
      <c r="P83" s="20">
        <f t="shared" si="27"/>
        <v>30412293.532218628</v>
      </c>
      <c r="Q83" s="20">
        <f t="shared" si="27"/>
        <v>32032310.405671362</v>
      </c>
      <c r="R83" s="20">
        <f t="shared" si="27"/>
        <v>32958751.251398046</v>
      </c>
      <c r="S83" s="20">
        <f t="shared" si="27"/>
        <v>33958124.142417215</v>
      </c>
      <c r="T83" s="20">
        <f t="shared" si="27"/>
        <v>34903637.045521952</v>
      </c>
      <c r="U83" s="20">
        <f t="shared" si="27"/>
        <v>35859873.989822656</v>
      </c>
      <c r="V83" s="20">
        <f t="shared" si="27"/>
        <v>36857804.609070167</v>
      </c>
      <c r="W83" s="20">
        <f t="shared" si="27"/>
        <v>37907536.229485609</v>
      </c>
      <c r="X83" s="20">
        <f t="shared" si="27"/>
        <v>39009360.97426182</v>
      </c>
      <c r="Y83" s="20">
        <f t="shared" si="27"/>
        <v>40152124.494234964</v>
      </c>
      <c r="Z83" s="20">
        <f t="shared" si="27"/>
        <v>41297069.314183474</v>
      </c>
      <c r="AA83" s="20">
        <f t="shared" si="27"/>
        <v>42482373.99050577</v>
      </c>
    </row>
    <row r="84" spans="3:28">
      <c r="D84" s="6"/>
      <c r="H84" s="15"/>
      <c r="I84" s="15"/>
      <c r="J84" s="15"/>
      <c r="K84" s="15"/>
      <c r="L84" s="15"/>
      <c r="M84" s="15"/>
      <c r="N84" s="15"/>
      <c r="O84" s="15"/>
      <c r="P84" s="15"/>
      <c r="Q84" s="15"/>
      <c r="R84" s="15"/>
      <c r="S84" s="15"/>
      <c r="T84" s="15"/>
      <c r="U84" s="15"/>
      <c r="V84" s="15"/>
      <c r="W84" s="15"/>
      <c r="X84" s="15"/>
      <c r="Y84" s="15"/>
      <c r="Z84" s="15"/>
      <c r="AA84" s="15"/>
    </row>
    <row r="85" spans="3:28">
      <c r="D85" s="34" t="s">
        <v>72</v>
      </c>
      <c r="H85" s="52"/>
      <c r="I85" s="52"/>
      <c r="J85" s="52"/>
      <c r="K85" s="52"/>
      <c r="L85" s="52"/>
      <c r="M85" s="52"/>
      <c r="N85" s="52"/>
      <c r="O85" s="52"/>
      <c r="P85" s="52"/>
      <c r="Q85" s="52"/>
      <c r="R85" s="52"/>
      <c r="S85" s="52"/>
      <c r="T85" s="52"/>
      <c r="U85" s="52"/>
      <c r="V85" s="52"/>
      <c r="W85" s="52"/>
      <c r="X85" s="52"/>
      <c r="Y85" s="52"/>
      <c r="Z85" s="52"/>
      <c r="AA85" s="52"/>
      <c r="AB85" s="17"/>
    </row>
    <row r="86" spans="3:28">
      <c r="D86" s="20" t="s">
        <v>75</v>
      </c>
      <c r="G86" s="58">
        <f>Inputs!G79</f>
        <v>10.153878344665999</v>
      </c>
      <c r="H86" s="31">
        <f>IF(H$4&gt;1,G86*(1+H$48),G86)</f>
        <v>10.153878344665999</v>
      </c>
      <c r="I86" s="31">
        <f t="shared" ref="I86:AA86" si="28">IF(I$4&gt;1,H86*(1+I$48),H86)</f>
        <v>10.367109789903985</v>
      </c>
      <c r="J86" s="31">
        <f t="shared" si="28"/>
        <v>10.584819095491968</v>
      </c>
      <c r="K86" s="31">
        <f t="shared" si="28"/>
        <v>10.807100296497298</v>
      </c>
      <c r="L86" s="31">
        <f t="shared" si="28"/>
        <v>11.03404940272374</v>
      </c>
      <c r="M86" s="31">
        <f t="shared" si="28"/>
        <v>11.309900637791833</v>
      </c>
      <c r="N86" s="31">
        <f t="shared" si="28"/>
        <v>11.592648153736627</v>
      </c>
      <c r="O86" s="31">
        <f t="shared" si="28"/>
        <v>11.882464357580043</v>
      </c>
      <c r="P86" s="31">
        <f t="shared" si="28"/>
        <v>12.179525966519543</v>
      </c>
      <c r="Q86" s="31">
        <f t="shared" si="28"/>
        <v>12.48401411568253</v>
      </c>
      <c r="R86" s="31">
        <f t="shared" si="28"/>
        <v>12.515224150971736</v>
      </c>
      <c r="S86" s="31">
        <f t="shared" si="28"/>
        <v>12.546434186260942</v>
      </c>
      <c r="T86" s="31">
        <f t="shared" si="28"/>
        <v>12.577644221550146</v>
      </c>
      <c r="U86" s="31">
        <f t="shared" si="28"/>
        <v>12.608854256839352</v>
      </c>
      <c r="V86" s="31">
        <f t="shared" si="28"/>
        <v>12.640064292128558</v>
      </c>
      <c r="W86" s="31">
        <f t="shared" si="28"/>
        <v>12.671274327417764</v>
      </c>
      <c r="X86" s="31">
        <f t="shared" si="28"/>
        <v>12.702484362706969</v>
      </c>
      <c r="Y86" s="31">
        <f t="shared" si="28"/>
        <v>12.733694397996173</v>
      </c>
      <c r="Z86" s="31">
        <f t="shared" si="28"/>
        <v>12.764904433285379</v>
      </c>
      <c r="AA86" s="31">
        <f t="shared" si="28"/>
        <v>12.796114468574583</v>
      </c>
    </row>
    <row r="87" spans="3:28">
      <c r="D87" s="20" t="s">
        <v>31</v>
      </c>
      <c r="H87" s="20">
        <f t="shared" ref="H87:AA87" si="29">IF(H$4=1,H23/MiY*MiFP,H23)</f>
        <v>239499.86900000036</v>
      </c>
      <c r="I87" s="20">
        <f t="shared" si="29"/>
        <v>436002.26900000061</v>
      </c>
      <c r="J87" s="20">
        <f t="shared" si="29"/>
        <v>436525.83400000061</v>
      </c>
      <c r="K87" s="20">
        <f t="shared" si="29"/>
        <v>439388.62400000065</v>
      </c>
      <c r="L87" s="20">
        <f t="shared" si="29"/>
        <v>443312.22400000063</v>
      </c>
      <c r="M87" s="20">
        <f t="shared" si="29"/>
        <v>446373.98400000058</v>
      </c>
      <c r="N87" s="20">
        <f t="shared" si="29"/>
        <v>450647.67400000058</v>
      </c>
      <c r="O87" s="20">
        <f t="shared" si="29"/>
        <v>455448.68400000065</v>
      </c>
      <c r="P87" s="20">
        <f t="shared" si="29"/>
        <v>457899.26400000061</v>
      </c>
      <c r="Q87" s="20">
        <f t="shared" si="29"/>
        <v>467723.40378130949</v>
      </c>
      <c r="R87" s="20">
        <f t="shared" si="29"/>
        <v>478754.14723776991</v>
      </c>
      <c r="S87" s="20">
        <f t="shared" si="29"/>
        <v>491200.81530789868</v>
      </c>
      <c r="T87" s="20">
        <f t="shared" si="29"/>
        <v>501868.93346896209</v>
      </c>
      <c r="U87" s="20">
        <f t="shared" si="29"/>
        <v>512371.78781908925</v>
      </c>
      <c r="V87" s="20">
        <f t="shared" si="29"/>
        <v>523469.45129498397</v>
      </c>
      <c r="W87" s="20">
        <f t="shared" si="29"/>
        <v>535395.98700457683</v>
      </c>
      <c r="X87" s="20">
        <f t="shared" si="29"/>
        <v>548139.58701762999</v>
      </c>
      <c r="Y87" s="20">
        <f t="shared" si="29"/>
        <v>561405.25748806284</v>
      </c>
      <c r="Z87" s="20">
        <f t="shared" si="29"/>
        <v>574219.94783863518</v>
      </c>
      <c r="AA87" s="20">
        <f t="shared" si="29"/>
        <v>587511.78621282615</v>
      </c>
    </row>
    <row r="88" spans="3:28">
      <c r="D88" s="20" t="s">
        <v>76</v>
      </c>
      <c r="H88" s="20">
        <f>H86*H87</f>
        <v>2431852.5333894473</v>
      </c>
      <c r="I88" s="20">
        <f t="shared" ref="I88:AA88" si="30">I86*I87</f>
        <v>4520083.3913702574</v>
      </c>
      <c r="J88" s="20">
        <f t="shared" si="30"/>
        <v>4620546.9833987635</v>
      </c>
      <c r="K88" s="20">
        <f t="shared" si="30"/>
        <v>4748516.928707947</v>
      </c>
      <c r="L88" s="20">
        <f t="shared" si="30"/>
        <v>4891528.9804473398</v>
      </c>
      <c r="M88" s="20">
        <f t="shared" si="30"/>
        <v>5048445.4063352877</v>
      </c>
      <c r="N88" s="20">
        <f t="shared" si="30"/>
        <v>5224199.9259818122</v>
      </c>
      <c r="O88" s="20">
        <f t="shared" si="30"/>
        <v>5411852.7543367436</v>
      </c>
      <c r="P88" s="20">
        <f t="shared" si="30"/>
        <v>5576995.9759381954</v>
      </c>
      <c r="Q88" s="20">
        <f t="shared" si="30"/>
        <v>5839065.5750409476</v>
      </c>
      <c r="R88" s="20">
        <f t="shared" si="30"/>
        <v>5991715.4658880169</v>
      </c>
      <c r="S88" s="20">
        <f t="shared" si="30"/>
        <v>6162818.7014982672</v>
      </c>
      <c r="T88" s="20">
        <f t="shared" si="30"/>
        <v>6312328.8910214258</v>
      </c>
      <c r="U88" s="20">
        <f t="shared" si="30"/>
        <v>6460421.1979271127</v>
      </c>
      <c r="V88" s="20">
        <f t="shared" si="30"/>
        <v>6616687.5193338562</v>
      </c>
      <c r="W88" s="20">
        <f t="shared" si="30"/>
        <v>6784149.4251335897</v>
      </c>
      <c r="X88" s="20">
        <f t="shared" si="30"/>
        <v>6962734.5326721007</v>
      </c>
      <c r="Y88" s="20">
        <f t="shared" si="30"/>
        <v>7148762.9822813449</v>
      </c>
      <c r="Z88" s="20">
        <f t="shared" si="30"/>
        <v>7329862.757846293</v>
      </c>
      <c r="AA88" s="20">
        <f t="shared" si="30"/>
        <v>7517868.068016042</v>
      </c>
    </row>
    <row r="89" spans="3:28" s="50" customFormat="1">
      <c r="D89" s="51"/>
      <c r="H89" s="53"/>
      <c r="I89" s="53"/>
      <c r="J89" s="53"/>
      <c r="K89" s="53"/>
      <c r="L89" s="53"/>
      <c r="M89" s="53"/>
      <c r="N89" s="53"/>
      <c r="O89" s="53"/>
      <c r="P89" s="53"/>
      <c r="Q89" s="53"/>
      <c r="R89" s="53"/>
      <c r="S89" s="53"/>
      <c r="T89" s="53"/>
      <c r="U89" s="53"/>
      <c r="V89" s="53"/>
      <c r="W89" s="53"/>
      <c r="X89" s="53"/>
      <c r="Y89" s="53"/>
      <c r="Z89" s="53"/>
      <c r="AA89" s="53"/>
    </row>
    <row r="90" spans="3:28">
      <c r="C90" s="35" t="s">
        <v>77</v>
      </c>
      <c r="D90" s="6"/>
      <c r="H90" s="17"/>
      <c r="I90" s="17"/>
      <c r="J90" s="17"/>
      <c r="K90" s="17"/>
      <c r="L90" s="17"/>
      <c r="M90" s="17"/>
      <c r="N90" s="17"/>
      <c r="O90" s="17"/>
      <c r="P90" s="17"/>
      <c r="Q90" s="17"/>
      <c r="R90" s="17"/>
      <c r="S90" s="17"/>
      <c r="T90" s="17"/>
      <c r="U90" s="17"/>
      <c r="V90" s="17"/>
      <c r="W90" s="17"/>
      <c r="X90" s="17"/>
      <c r="Y90" s="17"/>
      <c r="Z90" s="17"/>
      <c r="AA90" s="17"/>
    </row>
    <row r="91" spans="3:28">
      <c r="D91" s="37" t="str">
        <f>D53</f>
        <v>Total terminal domestic prop revenue</v>
      </c>
      <c r="H91" s="20">
        <f t="shared" ref="H91:AA91" si="31">H53</f>
        <v>1697249.1077906447</v>
      </c>
      <c r="I91" s="20">
        <f t="shared" si="31"/>
        <v>3132252.5659265011</v>
      </c>
      <c r="J91" s="20">
        <f t="shared" si="31"/>
        <v>3202312.125288914</v>
      </c>
      <c r="K91" s="20">
        <f t="shared" si="31"/>
        <v>3293944.6955573042</v>
      </c>
      <c r="L91" s="20">
        <f t="shared" si="31"/>
        <v>3402224.7204408641</v>
      </c>
      <c r="M91" s="20">
        <f t="shared" si="31"/>
        <v>3515470.5205833092</v>
      </c>
      <c r="N91" s="20">
        <f t="shared" si="31"/>
        <v>3645458.4092368186</v>
      </c>
      <c r="O91" s="20">
        <f t="shared" si="31"/>
        <v>3783854.0228321697</v>
      </c>
      <c r="P91" s="20">
        <f t="shared" si="31"/>
        <v>3905083.9821693655</v>
      </c>
      <c r="Q91" s="20">
        <f t="shared" si="31"/>
        <v>4097995.7428513272</v>
      </c>
      <c r="R91" s="20">
        <f t="shared" si="31"/>
        <v>4214164.8720902242</v>
      </c>
      <c r="S91" s="20">
        <f t="shared" si="31"/>
        <v>4344492.8071357319</v>
      </c>
      <c r="T91" s="20">
        <f t="shared" si="31"/>
        <v>4458252.9193694983</v>
      </c>
      <c r="U91" s="20">
        <f t="shared" si="31"/>
        <v>4570925.1245113546</v>
      </c>
      <c r="V91" s="20">
        <f t="shared" si="31"/>
        <v>4689869.0535854371</v>
      </c>
      <c r="W91" s="20">
        <f t="shared" si="31"/>
        <v>4817403.0842018817</v>
      </c>
      <c r="X91" s="20">
        <f t="shared" si="31"/>
        <v>4953471.6788980756</v>
      </c>
      <c r="Y91" s="20">
        <f t="shared" si="31"/>
        <v>5095251.3702157363</v>
      </c>
      <c r="Z91" s="20">
        <f t="shared" si="31"/>
        <v>5233249.4089618502</v>
      </c>
      <c r="AA91" s="20">
        <f t="shared" si="31"/>
        <v>5376545.897648342</v>
      </c>
    </row>
    <row r="92" spans="3:28">
      <c r="D92" s="37" t="str">
        <f>D58</f>
        <v>Total terminal domestic jet revenue</v>
      </c>
      <c r="G92" s="20"/>
      <c r="H92" s="20">
        <f t="shared" ref="H92:AA92" si="32">H58</f>
        <v>8022564.4292550962</v>
      </c>
      <c r="I92" s="20">
        <f t="shared" si="32"/>
        <v>15228636.363229979</v>
      </c>
      <c r="J92" s="20">
        <f t="shared" si="32"/>
        <v>15695062.121593332</v>
      </c>
      <c r="K92" s="20">
        <f t="shared" si="32"/>
        <v>16109944.060451925</v>
      </c>
      <c r="L92" s="20">
        <f t="shared" si="32"/>
        <v>16417765.407211306</v>
      </c>
      <c r="M92" s="20">
        <f t="shared" si="32"/>
        <v>16900960.175267104</v>
      </c>
      <c r="N92" s="20">
        <f t="shared" si="32"/>
        <v>17265649.401148774</v>
      </c>
      <c r="O92" s="20">
        <f t="shared" si="32"/>
        <v>17798610.665465016</v>
      </c>
      <c r="P92" s="20">
        <f t="shared" si="32"/>
        <v>18252832.850260578</v>
      </c>
      <c r="Q92" s="20">
        <f t="shared" si="32"/>
        <v>19081129.964922767</v>
      </c>
      <c r="R92" s="20">
        <f t="shared" si="32"/>
        <v>19622037.860394865</v>
      </c>
      <c r="S92" s="20">
        <f t="shared" si="32"/>
        <v>20228872.13322236</v>
      </c>
      <c r="T92" s="20">
        <f t="shared" si="32"/>
        <v>20758563.138915397</v>
      </c>
      <c r="U92" s="20">
        <f t="shared" si="32"/>
        <v>21283188.620407555</v>
      </c>
      <c r="V92" s="20">
        <f t="shared" si="32"/>
        <v>21837016.567437585</v>
      </c>
      <c r="W92" s="20">
        <f t="shared" si="32"/>
        <v>22430841.833700456</v>
      </c>
      <c r="X92" s="20">
        <f t="shared" si="32"/>
        <v>23064405.825091038</v>
      </c>
      <c r="Y92" s="20">
        <f t="shared" si="32"/>
        <v>23724561.883363701</v>
      </c>
      <c r="Z92" s="20">
        <f t="shared" si="32"/>
        <v>24367109.772002291</v>
      </c>
      <c r="AA92" s="20">
        <f t="shared" si="32"/>
        <v>25034328.357798472</v>
      </c>
      <c r="AB92" s="20"/>
    </row>
    <row r="93" spans="3:28">
      <c r="D93" s="37" t="s">
        <v>55</v>
      </c>
      <c r="H93" s="20">
        <f t="shared" ref="H93:AA93" si="33">H64+H71</f>
        <v>10913761.439683469</v>
      </c>
      <c r="I93" s="20">
        <f t="shared" si="33"/>
        <v>20757189.655348308</v>
      </c>
      <c r="J93" s="20">
        <f t="shared" si="33"/>
        <v>22840050.469716132</v>
      </c>
      <c r="K93" s="20">
        <f t="shared" si="33"/>
        <v>23780980.428575862</v>
      </c>
      <c r="L93" s="20">
        <f t="shared" si="33"/>
        <v>24751313.672328066</v>
      </c>
      <c r="M93" s="20">
        <f t="shared" si="33"/>
        <v>25728202.038991831</v>
      </c>
      <c r="N93" s="20">
        <f t="shared" si="33"/>
        <v>26761132.886987619</v>
      </c>
      <c r="O93" s="20">
        <f t="shared" si="33"/>
        <v>27922231.876460277</v>
      </c>
      <c r="P93" s="20">
        <f t="shared" si="33"/>
        <v>29078774.01586172</v>
      </c>
      <c r="Q93" s="20">
        <f t="shared" si="33"/>
        <v>30890104.283289429</v>
      </c>
      <c r="R93" s="20">
        <f t="shared" si="33"/>
        <v>31839079.190062579</v>
      </c>
      <c r="S93" s="20">
        <f t="shared" si="33"/>
        <v>32817191.497387163</v>
      </c>
      <c r="T93" s="20">
        <f t="shared" si="33"/>
        <v>33825335.371880174</v>
      </c>
      <c r="U93" s="20">
        <f t="shared" si="33"/>
        <v>34864432.406495102</v>
      </c>
      <c r="V93" s="20">
        <f t="shared" si="33"/>
        <v>35935432.461352237</v>
      </c>
      <c r="W93" s="20">
        <f t="shared" si="33"/>
        <v>37039314.530334957</v>
      </c>
      <c r="X93" s="20">
        <f t="shared" si="33"/>
        <v>38177087.634241439</v>
      </c>
      <c r="Y93" s="20">
        <f t="shared" si="33"/>
        <v>39349791.741304979</v>
      </c>
      <c r="Z93" s="20">
        <f t="shared" si="33"/>
        <v>40558498.715921521</v>
      </c>
      <c r="AA93" s="20">
        <f t="shared" si="33"/>
        <v>41804313.296447895</v>
      </c>
      <c r="AB93" s="20"/>
    </row>
    <row r="94" spans="3:28">
      <c r="D94" s="37" t="s">
        <v>277</v>
      </c>
      <c r="H94" s="20">
        <f>H78+H83+H88</f>
        <v>18774343.762430578</v>
      </c>
      <c r="I94" s="20">
        <f t="shared" ref="I94:AA94" si="34">I78+I83+I88</f>
        <v>33673915.658279814</v>
      </c>
      <c r="J94" s="20">
        <f t="shared" si="34"/>
        <v>34931185.681804731</v>
      </c>
      <c r="K94" s="20">
        <f t="shared" si="34"/>
        <v>36225136.086468093</v>
      </c>
      <c r="L94" s="20">
        <f t="shared" si="34"/>
        <v>37352491.6653625</v>
      </c>
      <c r="M94" s="20">
        <f t="shared" si="34"/>
        <v>38737643.286014706</v>
      </c>
      <c r="N94" s="20">
        <f t="shared" si="34"/>
        <v>40076759.998198561</v>
      </c>
      <c r="O94" s="20">
        <f t="shared" si="34"/>
        <v>41762116.021144256</v>
      </c>
      <c r="P94" s="20">
        <f t="shared" si="34"/>
        <v>43184370.103553019</v>
      </c>
      <c r="Q94" s="20">
        <f t="shared" si="34"/>
        <v>45418777.763144448</v>
      </c>
      <c r="R94" s="20">
        <f t="shared" si="34"/>
        <v>46705699.247924022</v>
      </c>
      <c r="S94" s="20">
        <f t="shared" si="34"/>
        <v>48105860.643821336</v>
      </c>
      <c r="T94" s="20">
        <f t="shared" si="34"/>
        <v>49407661.719519518</v>
      </c>
      <c r="U94" s="20">
        <f t="shared" si="34"/>
        <v>50718472.286329351</v>
      </c>
      <c r="V94" s="20">
        <f t="shared" si="34"/>
        <v>52089626.049848616</v>
      </c>
      <c r="W94" s="20">
        <f t="shared" si="34"/>
        <v>53537675.041287407</v>
      </c>
      <c r="X94" s="20">
        <f t="shared" si="34"/>
        <v>55062802.23588641</v>
      </c>
      <c r="Y94" s="20">
        <f t="shared" si="34"/>
        <v>56646102.311793298</v>
      </c>
      <c r="Z94" s="20">
        <f t="shared" si="34"/>
        <v>58222652.019415192</v>
      </c>
      <c r="AA94" s="20">
        <f t="shared" si="34"/>
        <v>59855751.909405664</v>
      </c>
      <c r="AB94" s="20"/>
    </row>
    <row r="95" spans="3:28" ht="15.75" thickBot="1">
      <c r="H95" s="13">
        <f>SUM(H91:H94)</f>
        <v>39407918.739159793</v>
      </c>
      <c r="I95" s="13">
        <f t="shared" ref="I95:AA95" si="35">SUM(I91:I94)</f>
        <v>72791994.24278459</v>
      </c>
      <c r="J95" s="13">
        <f t="shared" si="35"/>
        <v>76668610.398403108</v>
      </c>
      <c r="K95" s="13">
        <f t="shared" si="35"/>
        <v>79410005.271053195</v>
      </c>
      <c r="L95" s="13">
        <f t="shared" si="35"/>
        <v>81923795.46534273</v>
      </c>
      <c r="M95" s="13">
        <f t="shared" si="35"/>
        <v>84882276.020856947</v>
      </c>
      <c r="N95" s="13">
        <f t="shared" si="35"/>
        <v>87749000.69557178</v>
      </c>
      <c r="O95" s="13">
        <f t="shared" si="35"/>
        <v>91266812.585901722</v>
      </c>
      <c r="P95" s="13">
        <f t="shared" si="35"/>
        <v>94421060.951844692</v>
      </c>
      <c r="Q95" s="13">
        <f t="shared" si="35"/>
        <v>99488007.754207969</v>
      </c>
      <c r="R95" s="13">
        <f t="shared" si="35"/>
        <v>102380981.1704717</v>
      </c>
      <c r="S95" s="13">
        <f t="shared" si="35"/>
        <v>105496417.0815666</v>
      </c>
      <c r="T95" s="13">
        <f t="shared" si="35"/>
        <v>108449813.14968458</v>
      </c>
      <c r="U95" s="13">
        <f t="shared" si="35"/>
        <v>111437018.43774337</v>
      </c>
      <c r="V95" s="13">
        <f t="shared" si="35"/>
        <v>114551944.13222387</v>
      </c>
      <c r="W95" s="13">
        <f t="shared" si="35"/>
        <v>117825234.48952469</v>
      </c>
      <c r="X95" s="13">
        <f t="shared" si="35"/>
        <v>121257767.37411696</v>
      </c>
      <c r="Y95" s="13">
        <f t="shared" si="35"/>
        <v>124815707.30667771</v>
      </c>
      <c r="Z95" s="13">
        <f t="shared" si="35"/>
        <v>128381509.91630086</v>
      </c>
      <c r="AA95" s="13">
        <f t="shared" si="35"/>
        <v>132070939.46130037</v>
      </c>
      <c r="AB95" s="20"/>
    </row>
    <row r="96" spans="3:28" ht="15.75" thickTop="1">
      <c r="H96" s="63"/>
      <c r="I96" s="63"/>
      <c r="J96" s="63"/>
      <c r="K96" s="63"/>
      <c r="L96" s="63"/>
      <c r="M96" s="63"/>
      <c r="N96" s="63"/>
      <c r="O96" s="63"/>
      <c r="P96" s="63"/>
      <c r="Q96" s="63"/>
      <c r="R96" s="63"/>
      <c r="S96" s="63"/>
      <c r="T96" s="63"/>
      <c r="U96" s="63"/>
      <c r="V96" s="63"/>
      <c r="W96" s="63"/>
      <c r="X96" s="63"/>
      <c r="Y96" s="63"/>
      <c r="Z96" s="63"/>
      <c r="AA96" s="63"/>
      <c r="AB96" s="20"/>
    </row>
    <row r="97" spans="1:28">
      <c r="G97" s="25"/>
      <c r="H97" s="20"/>
      <c r="I97" s="20"/>
      <c r="J97" s="20"/>
      <c r="K97" s="20"/>
      <c r="L97" s="20"/>
      <c r="M97" s="20"/>
      <c r="N97" s="20"/>
      <c r="O97" s="20"/>
      <c r="P97" s="20"/>
      <c r="Q97" s="20"/>
      <c r="R97" s="20"/>
      <c r="S97" s="20"/>
      <c r="T97" s="20"/>
      <c r="U97" s="20"/>
      <c r="V97" s="20"/>
      <c r="W97" s="20"/>
      <c r="X97" s="20"/>
      <c r="Y97" s="20"/>
      <c r="Z97" s="20"/>
      <c r="AA97" s="20"/>
      <c r="AB97" s="20"/>
    </row>
    <row r="98" spans="1:28">
      <c r="D98" s="7" t="s">
        <v>80</v>
      </c>
      <c r="H98" s="18">
        <f>H91/H$95</f>
        <v>4.3068732429761183E-2</v>
      </c>
      <c r="I98" s="18">
        <f t="shared" ref="I98:AA101" si="36">I91/I$95</f>
        <v>4.3030179328229924E-2</v>
      </c>
      <c r="J98" s="18">
        <f t="shared" si="36"/>
        <v>4.176822963985289E-2</v>
      </c>
      <c r="K98" s="18">
        <f t="shared" si="36"/>
        <v>4.1480222603108477E-2</v>
      </c>
      <c r="L98" s="18">
        <f t="shared" si="36"/>
        <v>4.1529139380268955E-2</v>
      </c>
      <c r="M98" s="18">
        <f t="shared" si="36"/>
        <v>4.1415837149789685E-2</v>
      </c>
      <c r="N98" s="18">
        <f t="shared" si="36"/>
        <v>4.1544158683744246E-2</v>
      </c>
      <c r="O98" s="18">
        <f t="shared" si="36"/>
        <v>4.1459254636188242E-2</v>
      </c>
      <c r="P98" s="18">
        <f t="shared" si="36"/>
        <v>4.1358187917004893E-2</v>
      </c>
      <c r="Q98" s="18">
        <f t="shared" si="36"/>
        <v>4.1190851393624349E-2</v>
      </c>
      <c r="R98" s="18">
        <f t="shared" si="36"/>
        <v>4.11615988039159E-2</v>
      </c>
      <c r="S98" s="18">
        <f t="shared" si="36"/>
        <v>4.118142518315767E-2</v>
      </c>
      <c r="T98" s="18">
        <f t="shared" si="36"/>
        <v>4.1108903647589776E-2</v>
      </c>
      <c r="U98" s="18">
        <f t="shared" si="36"/>
        <v>4.1018013480547295E-2</v>
      </c>
      <c r="V98" s="18">
        <f t="shared" si="36"/>
        <v>4.0940981745120467E-2</v>
      </c>
      <c r="W98" s="18">
        <f t="shared" si="36"/>
        <v>4.088600464130776E-2</v>
      </c>
      <c r="X98" s="18">
        <f t="shared" si="36"/>
        <v>4.0850757738389774E-2</v>
      </c>
      <c r="Y98" s="18">
        <f t="shared" si="36"/>
        <v>4.0822196822523936E-2</v>
      </c>
      <c r="Z98" s="18">
        <f t="shared" si="36"/>
        <v>4.0763264214400505E-2</v>
      </c>
      <c r="AA98" s="18">
        <f t="shared" si="36"/>
        <v>4.0709530193232139E-2</v>
      </c>
      <c r="AB98" s="20"/>
    </row>
    <row r="99" spans="1:28">
      <c r="D99" s="7" t="s">
        <v>81</v>
      </c>
      <c r="H99" s="18">
        <f t="shared" ref="H99:W101" si="37">H92/H$95</f>
        <v>0.20357747087219413</v>
      </c>
      <c r="I99" s="18">
        <f t="shared" si="37"/>
        <v>0.20920757181672486</v>
      </c>
      <c r="J99" s="18">
        <f t="shared" si="37"/>
        <v>0.20471301149238302</v>
      </c>
      <c r="K99" s="18">
        <f t="shared" si="37"/>
        <v>0.20287045700933073</v>
      </c>
      <c r="L99" s="18">
        <f t="shared" si="37"/>
        <v>0.20040289044172427</v>
      </c>
      <c r="M99" s="18">
        <f t="shared" si="37"/>
        <v>0.1991105913690894</v>
      </c>
      <c r="N99" s="18">
        <f t="shared" si="37"/>
        <v>0.19676177807481376</v>
      </c>
      <c r="O99" s="18">
        <f t="shared" si="37"/>
        <v>0.19501733610684269</v>
      </c>
      <c r="P99" s="18">
        <f t="shared" si="37"/>
        <v>0.19331315139076474</v>
      </c>
      <c r="Q99" s="18">
        <f t="shared" si="37"/>
        <v>0.1917932663006382</v>
      </c>
      <c r="R99" s="18">
        <f t="shared" si="37"/>
        <v>0.19165706009129529</v>
      </c>
      <c r="S99" s="18">
        <f t="shared" si="37"/>
        <v>0.19174937588242466</v>
      </c>
      <c r="T99" s="18">
        <f t="shared" si="37"/>
        <v>0.19141170036193625</v>
      </c>
      <c r="U99" s="18">
        <f t="shared" si="37"/>
        <v>0.19098849663047882</v>
      </c>
      <c r="V99" s="18">
        <f t="shared" si="37"/>
        <v>0.19062982067097675</v>
      </c>
      <c r="W99" s="18">
        <f t="shared" si="37"/>
        <v>0.19037383571423896</v>
      </c>
      <c r="X99" s="18">
        <f t="shared" si="36"/>
        <v>0.19020971872202097</v>
      </c>
      <c r="Y99" s="18">
        <f t="shared" si="36"/>
        <v>0.19007673309154435</v>
      </c>
      <c r="Z99" s="18">
        <f t="shared" si="36"/>
        <v>0.18980233047491482</v>
      </c>
      <c r="AA99" s="18">
        <f t="shared" si="36"/>
        <v>0.18955213357238265</v>
      </c>
    </row>
    <row r="100" spans="1:28">
      <c r="D100" s="7" t="s">
        <v>82</v>
      </c>
      <c r="H100" s="18">
        <f t="shared" si="37"/>
        <v>0.27694336034139311</v>
      </c>
      <c r="I100" s="18">
        <f t="shared" si="36"/>
        <v>0.28515759007943153</v>
      </c>
      <c r="J100" s="18">
        <f t="shared" si="36"/>
        <v>0.29790614895756418</v>
      </c>
      <c r="K100" s="18">
        <f t="shared" si="36"/>
        <v>0.29947083301913074</v>
      </c>
      <c r="L100" s="18">
        <f t="shared" si="36"/>
        <v>0.30212606156411453</v>
      </c>
      <c r="M100" s="18">
        <f t="shared" si="36"/>
        <v>0.3031045259986902</v>
      </c>
      <c r="N100" s="18">
        <f t="shared" si="36"/>
        <v>0.30497364841601105</v>
      </c>
      <c r="O100" s="18">
        <f t="shared" si="36"/>
        <v>0.30594069284691455</v>
      </c>
      <c r="P100" s="18">
        <f t="shared" si="36"/>
        <v>0.30796915140248288</v>
      </c>
      <c r="Q100" s="18">
        <f t="shared" si="36"/>
        <v>0.3104907313010587</v>
      </c>
      <c r="R100" s="18">
        <f t="shared" si="36"/>
        <v>0.31098626743035623</v>
      </c>
      <c r="S100" s="18">
        <f t="shared" si="36"/>
        <v>0.31107399099643274</v>
      </c>
      <c r="T100" s="18">
        <f t="shared" si="36"/>
        <v>0.31189851221959947</v>
      </c>
      <c r="U100" s="18">
        <f t="shared" si="36"/>
        <v>0.31286221486599491</v>
      </c>
      <c r="V100" s="18">
        <f t="shared" si="36"/>
        <v>0.31370425647139644</v>
      </c>
      <c r="W100" s="18">
        <f t="shared" si="36"/>
        <v>0.31435808034507207</v>
      </c>
      <c r="X100" s="18">
        <f t="shared" si="36"/>
        <v>0.31484240936461871</v>
      </c>
      <c r="Y100" s="18">
        <f t="shared" si="36"/>
        <v>0.31526313947507262</v>
      </c>
      <c r="Z100" s="18">
        <f t="shared" si="36"/>
        <v>0.31592165213171186</v>
      </c>
      <c r="AA100" s="18">
        <f t="shared" si="36"/>
        <v>0.31652923396291477</v>
      </c>
    </row>
    <row r="101" spans="1:28">
      <c r="A101" s="9"/>
      <c r="D101" s="7" t="s">
        <v>83</v>
      </c>
      <c r="H101" s="18">
        <f t="shared" si="37"/>
        <v>0.47641043635665142</v>
      </c>
      <c r="I101" s="18">
        <f t="shared" si="36"/>
        <v>0.46260465877561385</v>
      </c>
      <c r="J101" s="18">
        <f t="shared" si="36"/>
        <v>0.45561260991019992</v>
      </c>
      <c r="K101" s="18">
        <f t="shared" si="36"/>
        <v>0.45617848736842992</v>
      </c>
      <c r="L101" s="18">
        <f t="shared" si="36"/>
        <v>0.45594190861389228</v>
      </c>
      <c r="M101" s="18">
        <f t="shared" si="36"/>
        <v>0.45636904548243074</v>
      </c>
      <c r="N101" s="18">
        <f t="shared" si="36"/>
        <v>0.4567204148254308</v>
      </c>
      <c r="O101" s="18">
        <f t="shared" si="36"/>
        <v>0.45758271641005444</v>
      </c>
      <c r="P101" s="18">
        <f t="shared" si="36"/>
        <v>0.45735950928974739</v>
      </c>
      <c r="Q101" s="18">
        <f t="shared" si="36"/>
        <v>0.45652515100467878</v>
      </c>
      <c r="R101" s="18">
        <f t="shared" si="36"/>
        <v>0.45619507367443252</v>
      </c>
      <c r="S101" s="18">
        <f t="shared" si="36"/>
        <v>0.45599520793798481</v>
      </c>
      <c r="T101" s="18">
        <f t="shared" si="36"/>
        <v>0.45558088377087463</v>
      </c>
      <c r="U101" s="18">
        <f t="shared" si="36"/>
        <v>0.45513127502297895</v>
      </c>
      <c r="V101" s="18">
        <f t="shared" si="36"/>
        <v>0.45472494111250633</v>
      </c>
      <c r="W101" s="18">
        <f t="shared" si="36"/>
        <v>0.45438207929938129</v>
      </c>
      <c r="X101" s="18">
        <f t="shared" si="36"/>
        <v>0.45409711417497056</v>
      </c>
      <c r="Y101" s="18">
        <f t="shared" si="36"/>
        <v>0.45383793061085909</v>
      </c>
      <c r="Z101" s="18">
        <f t="shared" si="36"/>
        <v>0.45351275317897272</v>
      </c>
      <c r="AA101" s="18">
        <f t="shared" si="36"/>
        <v>0.45320910227147043</v>
      </c>
    </row>
    <row r="103" spans="1:28">
      <c r="H103" s="15"/>
      <c r="I103" s="15"/>
      <c r="J103" s="15"/>
      <c r="K103" s="15"/>
      <c r="L103" s="15"/>
      <c r="M103" s="15"/>
      <c r="N103" s="15"/>
      <c r="O103" s="15"/>
      <c r="P103" s="15"/>
      <c r="Q103" s="15"/>
      <c r="R103" s="15"/>
      <c r="S103" s="15"/>
      <c r="T103" s="15"/>
      <c r="U103" s="15"/>
      <c r="V103" s="15"/>
      <c r="W103" s="15"/>
      <c r="X103" s="15"/>
      <c r="Y103" s="15"/>
      <c r="Z103" s="15"/>
      <c r="AA103" s="15"/>
    </row>
    <row r="104" spans="1:28">
      <c r="D104" s="7" t="s">
        <v>79</v>
      </c>
      <c r="H104" s="18">
        <f>H78/H94</f>
        <v>0.17120538489510811</v>
      </c>
      <c r="I104" s="18">
        <f t="shared" ref="I104:AA104" si="38">I78/I94</f>
        <v>0.17088088101762341</v>
      </c>
      <c r="J104" s="18">
        <f t="shared" si="38"/>
        <v>0.17142132021961523</v>
      </c>
      <c r="K104" s="18">
        <f t="shared" si="38"/>
        <v>0.16868611352625032</v>
      </c>
      <c r="L104" s="18">
        <f t="shared" si="38"/>
        <v>0.16855340115220949</v>
      </c>
      <c r="M104" s="18">
        <f t="shared" si="38"/>
        <v>0.16782308826077263</v>
      </c>
      <c r="N104" s="18">
        <f t="shared" si="38"/>
        <v>0.16742889563882804</v>
      </c>
      <c r="O104" s="18">
        <f t="shared" si="38"/>
        <v>0.16679474085256246</v>
      </c>
      <c r="P104" s="18">
        <f t="shared" si="38"/>
        <v>0.16661307269604514</v>
      </c>
      <c r="Q104" s="18">
        <f t="shared" si="38"/>
        <v>0.16617359942601873</v>
      </c>
      <c r="R104" s="18">
        <f t="shared" si="38"/>
        <v>0.16604467239579254</v>
      </c>
      <c r="S104" s="18">
        <f t="shared" si="38"/>
        <v>0.16598638280326505</v>
      </c>
      <c r="T104" s="18">
        <f t="shared" si="38"/>
        <v>0.16579808673155325</v>
      </c>
      <c r="U104" s="18">
        <f t="shared" si="38"/>
        <v>0.1655841889552187</v>
      </c>
      <c r="V104" s="18">
        <f t="shared" si="38"/>
        <v>0.1653905887748186</v>
      </c>
      <c r="W104" s="18">
        <f t="shared" si="38"/>
        <v>0.16522924052727947</v>
      </c>
      <c r="X104" s="18">
        <f t="shared" si="38"/>
        <v>0.16509705935430488</v>
      </c>
      <c r="Y104" s="18">
        <f t="shared" si="38"/>
        <v>0.1649754255612991</v>
      </c>
      <c r="Z104" s="18">
        <f t="shared" si="38"/>
        <v>0.16481076719393661</v>
      </c>
      <c r="AA104" s="18">
        <f t="shared" si="38"/>
        <v>0.16465434877170365</v>
      </c>
    </row>
    <row r="105" spans="1:28">
      <c r="D105" s="7" t="s">
        <v>78</v>
      </c>
      <c r="H105" s="18">
        <f t="shared" ref="H105:AA105" si="39">H71/H93</f>
        <v>0.74794071309839461</v>
      </c>
      <c r="I105" s="18">
        <f t="shared" si="39"/>
        <v>0.76803762089349126</v>
      </c>
      <c r="J105" s="18">
        <f t="shared" si="39"/>
        <v>0.76779746334868804</v>
      </c>
      <c r="K105" s="18">
        <f t="shared" si="39"/>
        <v>0.75954096373968283</v>
      </c>
      <c r="L105" s="18">
        <f t="shared" si="39"/>
        <v>0.75165738330873255</v>
      </c>
      <c r="M105" s="18">
        <f t="shared" si="39"/>
        <v>0.74481080590048976</v>
      </c>
      <c r="N105" s="18">
        <f t="shared" si="39"/>
        <v>0.73754434281700676</v>
      </c>
      <c r="O105" s="18">
        <f t="shared" si="39"/>
        <v>0.72808104752241265</v>
      </c>
      <c r="P105" s="18">
        <f t="shared" si="39"/>
        <v>0.72009697747602253</v>
      </c>
      <c r="Q105" s="18">
        <f t="shared" si="39"/>
        <v>0.71999983548040913</v>
      </c>
      <c r="R105" s="18">
        <f t="shared" si="39"/>
        <v>0.71949618785298397</v>
      </c>
      <c r="S105" s="18">
        <f t="shared" si="39"/>
        <v>0.71899324434688117</v>
      </c>
      <c r="T105" s="18">
        <f t="shared" si="39"/>
        <v>0.7184910034865436</v>
      </c>
      <c r="U105" s="18">
        <f t="shared" si="39"/>
        <v>0.7179894638005343</v>
      </c>
      <c r="V105" s="18">
        <f t="shared" si="39"/>
        <v>0.71748862382152212</v>
      </c>
      <c r="W105" s="18">
        <f t="shared" si="39"/>
        <v>0.7169884820862672</v>
      </c>
      <c r="X105" s="18">
        <f t="shared" si="39"/>
        <v>0.7164890371356063</v>
      </c>
      <c r="Y105" s="18">
        <f t="shared" si="39"/>
        <v>0.71599028751443983</v>
      </c>
      <c r="Z105" s="18">
        <f t="shared" si="39"/>
        <v>0.7154922317717165</v>
      </c>
      <c r="AA105" s="18">
        <f t="shared" si="39"/>
        <v>0.71499486846041982</v>
      </c>
    </row>
    <row r="106" spans="1:28">
      <c r="H106" s="15"/>
      <c r="I106" s="15"/>
      <c r="J106" s="15"/>
      <c r="K106" s="15"/>
      <c r="L106" s="15"/>
      <c r="M106" s="15"/>
      <c r="N106" s="15"/>
      <c r="O106" s="15"/>
      <c r="P106" s="15"/>
      <c r="Q106" s="15"/>
      <c r="R106" s="15"/>
      <c r="S106" s="15"/>
      <c r="T106" s="15"/>
      <c r="U106" s="15"/>
      <c r="V106" s="15"/>
      <c r="W106" s="15"/>
      <c r="X106" s="15"/>
      <c r="Y106" s="15"/>
      <c r="Z106" s="15"/>
      <c r="AA106" s="15"/>
    </row>
    <row r="107" spans="1:28">
      <c r="G107" s="25"/>
      <c r="H107" s="15"/>
      <c r="I107" s="15"/>
      <c r="J107" s="15"/>
      <c r="K107" s="15"/>
      <c r="L107" s="15"/>
      <c r="M107" s="15"/>
      <c r="N107" s="15"/>
      <c r="O107" s="15"/>
      <c r="P107" s="15"/>
      <c r="Q107" s="15"/>
      <c r="R107" s="15"/>
      <c r="S107" s="15"/>
      <c r="T107" s="15"/>
      <c r="U107" s="15"/>
      <c r="V107" s="15"/>
      <c r="W107" s="15"/>
      <c r="X107" s="15"/>
      <c r="Y107" s="15"/>
      <c r="Z107" s="15"/>
      <c r="AA107" s="15"/>
    </row>
    <row r="108" spans="1:28">
      <c r="G108" s="25"/>
      <c r="H108" s="15"/>
      <c r="I108" s="15"/>
      <c r="J108" s="15"/>
      <c r="K108" s="15"/>
      <c r="L108" s="15"/>
      <c r="M108" s="15"/>
      <c r="N108" s="15"/>
      <c r="O108" s="15"/>
      <c r="P108" s="15"/>
      <c r="Q108" s="15"/>
      <c r="R108" s="15"/>
      <c r="S108" s="15"/>
      <c r="T108" s="15"/>
      <c r="U108" s="15"/>
      <c r="V108" s="15"/>
      <c r="W108" s="15"/>
      <c r="X108" s="15"/>
      <c r="Y108" s="15"/>
      <c r="Z108" s="15"/>
      <c r="AA108" s="15"/>
    </row>
    <row r="109" spans="1:28">
      <c r="C109" s="9">
        <f>MAX($A$7:C108)+0.1</f>
        <v>1.3000000000000003</v>
      </c>
      <c r="D109" s="9" t="s">
        <v>207</v>
      </c>
      <c r="G109" s="25"/>
      <c r="H109" s="15"/>
      <c r="I109" s="15"/>
      <c r="J109" s="15"/>
      <c r="K109" s="15"/>
      <c r="L109" s="15"/>
      <c r="M109" s="15"/>
      <c r="N109" s="15"/>
      <c r="O109" s="15"/>
      <c r="P109" s="15"/>
      <c r="Q109" s="15"/>
      <c r="R109" s="15"/>
      <c r="S109" s="15"/>
      <c r="T109" s="15"/>
      <c r="U109" s="15"/>
      <c r="V109" s="15"/>
      <c r="W109" s="15"/>
      <c r="X109" s="15"/>
      <c r="Y109" s="15"/>
      <c r="Z109" s="15"/>
      <c r="AA109" s="15"/>
    </row>
    <row r="110" spans="1:28">
      <c r="G110" s="25"/>
      <c r="H110" s="15"/>
      <c r="I110" s="15"/>
      <c r="J110" s="15"/>
      <c r="K110" s="15"/>
      <c r="L110" s="15"/>
      <c r="M110" s="15"/>
      <c r="N110" s="15"/>
      <c r="O110" s="15"/>
      <c r="P110" s="15"/>
      <c r="Q110" s="15"/>
      <c r="R110" s="15"/>
      <c r="S110" s="15"/>
      <c r="T110" s="15"/>
      <c r="U110" s="15"/>
      <c r="V110" s="15"/>
      <c r="W110" s="15"/>
      <c r="X110" s="15"/>
      <c r="Y110" s="15"/>
      <c r="Z110" s="15"/>
      <c r="AA110" s="15"/>
    </row>
    <row r="111" spans="1:28">
      <c r="D111" s="9"/>
      <c r="G111" s="25"/>
      <c r="H111" s="15"/>
      <c r="I111" s="15"/>
      <c r="J111" s="15"/>
      <c r="K111" s="15"/>
      <c r="L111" s="15"/>
      <c r="M111" s="15"/>
      <c r="N111" s="15"/>
      <c r="O111" s="15"/>
      <c r="P111" s="15"/>
      <c r="Q111" s="15"/>
      <c r="R111" s="15"/>
      <c r="S111" s="15"/>
      <c r="T111" s="15"/>
      <c r="U111" s="15"/>
      <c r="V111" s="15"/>
      <c r="W111" s="15"/>
      <c r="X111" s="15"/>
      <c r="Y111" s="15"/>
      <c r="Z111" s="15"/>
      <c r="AA111" s="15"/>
    </row>
    <row r="112" spans="1:28">
      <c r="D112" s="37" t="s">
        <v>146</v>
      </c>
      <c r="G112" s="25"/>
      <c r="H112" s="15">
        <f>AVERAGE(G286:H286)</f>
        <v>415491340.80379122</v>
      </c>
      <c r="I112" s="15">
        <f t="shared" ref="I112:AA112" si="40">AVERAGE(H286:I286)</f>
        <v>434972255.2013942</v>
      </c>
      <c r="J112" s="15">
        <f t="shared" si="40"/>
        <v>441156698.19118744</v>
      </c>
      <c r="K112" s="15">
        <f t="shared" si="40"/>
        <v>444623566.97500288</v>
      </c>
      <c r="L112" s="15">
        <f t="shared" si="40"/>
        <v>448553159.56203032</v>
      </c>
      <c r="M112" s="15">
        <f t="shared" si="40"/>
        <v>447562244.72133207</v>
      </c>
      <c r="N112" s="15">
        <f t="shared" si="40"/>
        <v>443229790.73769593</v>
      </c>
      <c r="O112" s="15">
        <f t="shared" si="40"/>
        <v>438961946.57281584</v>
      </c>
      <c r="P112" s="15">
        <f t="shared" si="40"/>
        <v>434724598.51028728</v>
      </c>
      <c r="Q112" s="15">
        <f t="shared" si="40"/>
        <v>430477726.72719389</v>
      </c>
      <c r="R112" s="15">
        <f t="shared" si="40"/>
        <v>426989038.20789385</v>
      </c>
      <c r="S112" s="15">
        <f t="shared" si="40"/>
        <v>424305625.56494963</v>
      </c>
      <c r="T112" s="15">
        <f t="shared" si="40"/>
        <v>421669106.77095544</v>
      </c>
      <c r="U112" s="15">
        <f t="shared" si="40"/>
        <v>419070700.5341897</v>
      </c>
      <c r="V112" s="15">
        <f t="shared" si="40"/>
        <v>416533578.06825471</v>
      </c>
      <c r="W112" s="15">
        <f t="shared" si="40"/>
        <v>414003321.7495147</v>
      </c>
      <c r="X112" s="15">
        <f t="shared" si="40"/>
        <v>411415147.39442837</v>
      </c>
      <c r="Y112" s="15">
        <f t="shared" si="40"/>
        <v>408766245.07631552</v>
      </c>
      <c r="Z112" s="15">
        <f t="shared" si="40"/>
        <v>406052274.64517498</v>
      </c>
      <c r="AA112" s="15">
        <f t="shared" si="40"/>
        <v>403270779.19667262</v>
      </c>
    </row>
    <row r="113" spans="3:27">
      <c r="D113" s="10" t="s">
        <v>147</v>
      </c>
      <c r="E113" s="19">
        <v>0.13554266666666667</v>
      </c>
      <c r="G113" s="25"/>
      <c r="H113" s="22">
        <f>$E$113</f>
        <v>0.13554266666666667</v>
      </c>
      <c r="I113" s="22">
        <f t="shared" ref="I113:AA113" si="41">$E$113</f>
        <v>0.13554266666666667</v>
      </c>
      <c r="J113" s="22">
        <f t="shared" si="41"/>
        <v>0.13554266666666667</v>
      </c>
      <c r="K113" s="22">
        <f t="shared" si="41"/>
        <v>0.13554266666666667</v>
      </c>
      <c r="L113" s="22">
        <f t="shared" si="41"/>
        <v>0.13554266666666667</v>
      </c>
      <c r="M113" s="22">
        <f t="shared" si="41"/>
        <v>0.13554266666666667</v>
      </c>
      <c r="N113" s="22">
        <f t="shared" si="41"/>
        <v>0.13554266666666667</v>
      </c>
      <c r="O113" s="22">
        <f t="shared" si="41"/>
        <v>0.13554266666666667</v>
      </c>
      <c r="P113" s="22">
        <f t="shared" si="41"/>
        <v>0.13554266666666667</v>
      </c>
      <c r="Q113" s="22">
        <f t="shared" si="41"/>
        <v>0.13554266666666667</v>
      </c>
      <c r="R113" s="22">
        <f t="shared" si="41"/>
        <v>0.13554266666666667</v>
      </c>
      <c r="S113" s="22">
        <f t="shared" si="41"/>
        <v>0.13554266666666667</v>
      </c>
      <c r="T113" s="22">
        <f t="shared" si="41"/>
        <v>0.13554266666666667</v>
      </c>
      <c r="U113" s="22">
        <f t="shared" si="41"/>
        <v>0.13554266666666667</v>
      </c>
      <c r="V113" s="22">
        <f t="shared" si="41"/>
        <v>0.13554266666666667</v>
      </c>
      <c r="W113" s="22">
        <f t="shared" si="41"/>
        <v>0.13554266666666667</v>
      </c>
      <c r="X113" s="22">
        <f t="shared" si="41"/>
        <v>0.13554266666666667</v>
      </c>
      <c r="Y113" s="22">
        <f t="shared" si="41"/>
        <v>0.13554266666666667</v>
      </c>
      <c r="Z113" s="22">
        <f t="shared" si="41"/>
        <v>0.13554266666666667</v>
      </c>
      <c r="AA113" s="22">
        <f t="shared" si="41"/>
        <v>0.13554266666666667</v>
      </c>
    </row>
    <row r="114" spans="3:27">
      <c r="D114" s="10" t="s">
        <v>148</v>
      </c>
      <c r="G114" s="25"/>
      <c r="H114" s="15">
        <f>H112*H113/12*7</f>
        <v>32851469.180515222</v>
      </c>
      <c r="I114" s="15">
        <f t="shared" ref="I114:AA114" si="42">I112*I113</f>
        <v>58957299.396010846</v>
      </c>
      <c r="J114" s="15">
        <f t="shared" si="42"/>
        <v>59795555.290695392</v>
      </c>
      <c r="K114" s="15">
        <f t="shared" si="42"/>
        <v>60265463.930637158</v>
      </c>
      <c r="L114" s="15">
        <f t="shared" si="42"/>
        <v>60798091.388796426</v>
      </c>
      <c r="M114" s="15">
        <f t="shared" si="42"/>
        <v>60663780.148848608</v>
      </c>
      <c r="N114" s="15">
        <f t="shared" si="42"/>
        <v>60076547.782695942</v>
      </c>
      <c r="O114" s="15">
        <f t="shared" si="42"/>
        <v>59498072.803670324</v>
      </c>
      <c r="P114" s="15">
        <f t="shared" si="42"/>
        <v>58923731.347680368</v>
      </c>
      <c r="Q114" s="15">
        <f t="shared" si="42"/>
        <v>58348099.021208465</v>
      </c>
      <c r="R114" s="15">
        <f t="shared" si="42"/>
        <v>57875232.876133159</v>
      </c>
      <c r="S114" s="15">
        <f t="shared" si="42"/>
        <v>57511515.970741451</v>
      </c>
      <c r="T114" s="15">
        <f t="shared" si="42"/>
        <v>57154155.182686694</v>
      </c>
      <c r="U114" s="15">
        <f t="shared" si="42"/>
        <v>56801960.272272162</v>
      </c>
      <c r="V114" s="15">
        <f t="shared" si="42"/>
        <v>56458071.927579425</v>
      </c>
      <c r="W114" s="15">
        <f t="shared" si="42"/>
        <v>56115114.238787226</v>
      </c>
      <c r="X114" s="15">
        <f t="shared" si="42"/>
        <v>55764306.184900545</v>
      </c>
      <c r="Y114" s="15">
        <f t="shared" si="42"/>
        <v>55405266.900964014</v>
      </c>
      <c r="Z114" s="15">
        <f t="shared" si="42"/>
        <v>55037408.111472741</v>
      </c>
      <c r="AA114" s="15">
        <f t="shared" si="42"/>
        <v>54660396.801061533</v>
      </c>
    </row>
    <row r="115" spans="3:27">
      <c r="C115" s="37" t="s">
        <v>4</v>
      </c>
      <c r="D115" s="37" t="s">
        <v>142</v>
      </c>
      <c r="G115" s="25"/>
      <c r="H115" s="15">
        <f>H297</f>
        <v>14550344.522228759</v>
      </c>
      <c r="I115" s="15">
        <f t="shared" ref="I115:AA115" si="43">I297</f>
        <v>26748954.827138193</v>
      </c>
      <c r="J115" s="15">
        <f t="shared" si="43"/>
        <v>27278785.605587013</v>
      </c>
      <c r="K115" s="15">
        <f t="shared" si="43"/>
        <v>27938134.254388396</v>
      </c>
      <c r="L115" s="15">
        <f t="shared" si="43"/>
        <v>28543070.912959062</v>
      </c>
      <c r="M115" s="15">
        <f t="shared" si="43"/>
        <v>29340581.849278934</v>
      </c>
      <c r="N115" s="15">
        <f t="shared" si="43"/>
        <v>30086742.267704841</v>
      </c>
      <c r="O115" s="15">
        <f t="shared" si="43"/>
        <v>30854472.098553393</v>
      </c>
      <c r="P115" s="15">
        <f t="shared" si="43"/>
        <v>31635398.921559013</v>
      </c>
      <c r="Q115" s="15">
        <f t="shared" si="43"/>
        <v>32467497.265826695</v>
      </c>
      <c r="R115" s="15">
        <f t="shared" si="43"/>
        <v>33321512.966273468</v>
      </c>
      <c r="S115" s="15">
        <f t="shared" si="43"/>
        <v>34173959.795258909</v>
      </c>
      <c r="T115" s="15">
        <f t="shared" si="43"/>
        <v>35043837.681521684</v>
      </c>
      <c r="U115" s="15">
        <f t="shared" si="43"/>
        <v>35934988.594076</v>
      </c>
      <c r="V115" s="15">
        <f t="shared" si="43"/>
        <v>36849553.74955558</v>
      </c>
      <c r="W115" s="15">
        <f t="shared" si="43"/>
        <v>37788609.024237677</v>
      </c>
      <c r="X115" s="15">
        <f t="shared" si="43"/>
        <v>38752729.09261442</v>
      </c>
      <c r="Y115" s="15">
        <f t="shared" si="43"/>
        <v>39741889.002456792</v>
      </c>
      <c r="Z115" s="15">
        <f t="shared" si="43"/>
        <v>40754583.660510354</v>
      </c>
      <c r="AA115" s="15">
        <f t="shared" si="43"/>
        <v>41793435.653594851</v>
      </c>
    </row>
    <row r="116" spans="3:27">
      <c r="C116" s="37" t="s">
        <v>4</v>
      </c>
      <c r="D116" s="37" t="s">
        <v>3</v>
      </c>
      <c r="G116" s="25"/>
      <c r="H116" s="15">
        <f>H309/12*7</f>
        <v>8036970.666666667</v>
      </c>
      <c r="I116" s="15">
        <f t="shared" ref="I116:AA116" si="44">I309</f>
        <v>14592483</v>
      </c>
      <c r="J116" s="15">
        <f t="shared" si="44"/>
        <v>15001622</v>
      </c>
      <c r="K116" s="15">
        <f t="shared" si="44"/>
        <v>15579074</v>
      </c>
      <c r="L116" s="15">
        <f t="shared" si="44"/>
        <v>15960583</v>
      </c>
      <c r="M116" s="15">
        <f t="shared" si="44"/>
        <v>15465354</v>
      </c>
      <c r="N116" s="15">
        <f t="shared" si="44"/>
        <v>15312927</v>
      </c>
      <c r="O116" s="15">
        <f t="shared" si="44"/>
        <v>15179074</v>
      </c>
      <c r="P116" s="15">
        <f t="shared" si="44"/>
        <v>15091084</v>
      </c>
      <c r="Q116" s="15">
        <f t="shared" si="44"/>
        <v>15033276</v>
      </c>
      <c r="R116" s="15">
        <f t="shared" si="44"/>
        <v>13405792</v>
      </c>
      <c r="S116" s="15">
        <f t="shared" si="44"/>
        <v>13275347</v>
      </c>
      <c r="T116" s="15">
        <f t="shared" si="44"/>
        <v>13188810</v>
      </c>
      <c r="U116" s="15">
        <f t="shared" si="44"/>
        <v>13075804</v>
      </c>
      <c r="V116" s="15">
        <f t="shared" si="44"/>
        <v>12942328</v>
      </c>
      <c r="W116" s="15">
        <f t="shared" si="44"/>
        <v>12937771</v>
      </c>
      <c r="X116" s="15">
        <f t="shared" si="44"/>
        <v>12931930</v>
      </c>
      <c r="Y116" s="15">
        <f t="shared" si="44"/>
        <v>12930096</v>
      </c>
      <c r="Z116" s="15">
        <f t="shared" si="44"/>
        <v>12929898</v>
      </c>
      <c r="AA116" s="15">
        <f t="shared" si="44"/>
        <v>12929726</v>
      </c>
    </row>
    <row r="117" spans="3:27">
      <c r="C117" s="37" t="s">
        <v>2</v>
      </c>
      <c r="D117" s="37" t="s">
        <v>143</v>
      </c>
      <c r="G117" s="25"/>
      <c r="H117" s="15">
        <f>-H284/12*7</f>
        <v>-4827886.7279181173</v>
      </c>
      <c r="I117" s="15">
        <f t="shared" ref="I117:AA117" si="45">-I284</f>
        <v>-8861932.3739210553</v>
      </c>
      <c r="J117" s="15">
        <f t="shared" si="45"/>
        <v>-9097847.9877390601</v>
      </c>
      <c r="K117" s="15">
        <f t="shared" si="45"/>
        <v>-9135378.5092032216</v>
      </c>
      <c r="L117" s="15">
        <f t="shared" si="45"/>
        <v>-9265845.98771175</v>
      </c>
      <c r="M117" s="15">
        <f t="shared" si="45"/>
        <v>-11095497.684529884</v>
      </c>
      <c r="N117" s="15">
        <f t="shared" si="45"/>
        <v>-11017875.641470527</v>
      </c>
      <c r="O117" s="15">
        <f t="shared" si="45"/>
        <v>-10938437.053579686</v>
      </c>
      <c r="P117" s="15">
        <f t="shared" si="45"/>
        <v>-10857024.021493252</v>
      </c>
      <c r="Q117" s="15">
        <f t="shared" si="45"/>
        <v>-10773591.831987139</v>
      </c>
      <c r="R117" s="15">
        <f t="shared" si="45"/>
        <v>-10688098.699979318</v>
      </c>
      <c r="S117" s="15">
        <f t="shared" si="45"/>
        <v>-10626214.642936788</v>
      </c>
      <c r="T117" s="15">
        <f t="shared" si="45"/>
        <v>-10564904.672707904</v>
      </c>
      <c r="U117" s="15">
        <f t="shared" si="45"/>
        <v>-10502896.671712173</v>
      </c>
      <c r="V117" s="15">
        <f t="shared" si="45"/>
        <v>-10440990.031258836</v>
      </c>
      <c r="W117" s="15">
        <f t="shared" si="45"/>
        <v>-10378595.670683108</v>
      </c>
      <c r="X117" s="15">
        <f t="shared" si="45"/>
        <v>-10314755.381179802</v>
      </c>
      <c r="Y117" s="15">
        <f t="shared" si="45"/>
        <v>-10249465.118786758</v>
      </c>
      <c r="Z117" s="15">
        <f t="shared" si="45"/>
        <v>-10182588.431132127</v>
      </c>
      <c r="AA117" s="15">
        <f t="shared" si="45"/>
        <v>-10114044.76308769</v>
      </c>
    </row>
    <row r="118" spans="3:27">
      <c r="C118" s="37" t="s">
        <v>2</v>
      </c>
      <c r="D118" s="37" t="s">
        <v>144</v>
      </c>
      <c r="G118" s="25"/>
      <c r="H118" s="59">
        <f>-Inputs!H114</f>
        <v>-9643542.0939257294</v>
      </c>
      <c r="I118" s="59">
        <f>-Inputs!I114</f>
        <v>-9643542.0939257294</v>
      </c>
      <c r="J118" s="59">
        <f>-Inputs!J114</f>
        <v>-9643542.0939257294</v>
      </c>
      <c r="K118" s="59">
        <f>-Inputs!K114</f>
        <v>-9643542.0939257294</v>
      </c>
      <c r="L118" s="59">
        <f>-Inputs!L114</f>
        <v>-9643542.0939257294</v>
      </c>
      <c r="M118" s="59">
        <f>-Inputs!M114</f>
        <v>0</v>
      </c>
      <c r="N118" s="59">
        <f>-Inputs!N114</f>
        <v>0</v>
      </c>
      <c r="O118" s="59">
        <f>-Inputs!O114</f>
        <v>0</v>
      </c>
      <c r="P118" s="59">
        <f>-Inputs!P114</f>
        <v>0</v>
      </c>
      <c r="Q118" s="59">
        <f>-Inputs!Q114</f>
        <v>0</v>
      </c>
      <c r="R118" s="59">
        <f>-Inputs!R114</f>
        <v>0</v>
      </c>
      <c r="S118" s="59">
        <f>-Inputs!S114</f>
        <v>0</v>
      </c>
      <c r="T118" s="59">
        <f>-Inputs!T114</f>
        <v>0</v>
      </c>
      <c r="U118" s="59">
        <f>-Inputs!U114</f>
        <v>0</v>
      </c>
      <c r="V118" s="59">
        <f>-Inputs!V114</f>
        <v>0</v>
      </c>
      <c r="W118" s="59">
        <f>-Inputs!W114</f>
        <v>0</v>
      </c>
      <c r="X118" s="59">
        <f>-Inputs!X114</f>
        <v>0</v>
      </c>
      <c r="Y118" s="59">
        <f>-Inputs!Y114</f>
        <v>0</v>
      </c>
      <c r="Z118" s="59">
        <f>-Inputs!Z114</f>
        <v>0</v>
      </c>
      <c r="AA118" s="59">
        <f>-Inputs!AA114</f>
        <v>0</v>
      </c>
    </row>
    <row r="119" spans="3:27">
      <c r="C119" s="37" t="s">
        <v>2</v>
      </c>
      <c r="D119" s="37" t="s">
        <v>145</v>
      </c>
      <c r="G119" s="25"/>
      <c r="H119" s="59">
        <f>-IF(H$4=1,Inputs!$H$117/MiY*MiFP,IF(H$4=2,Inputs!$H$117*(1+Inputs!H19),G119*(1+Inputs!H19)))</f>
        <v>-50750</v>
      </c>
      <c r="I119" s="59">
        <f>IF(I$4=1,-Inputs!$H$117/MiY*MiFP,IF(I$4=2,-Inputs!$H$117*(1+Inputs!I19),H119*(1+Inputs!I19)))</f>
        <v>-88826.999999999985</v>
      </c>
      <c r="J119" s="59">
        <f>IF(J$4=1,-Inputs!$H$117/MiY*MiFP,IF(J$4=2,-Inputs!$H$117*(1+Inputs!J19),I119*(1+Inputs!J19)))</f>
        <v>-90692.366999999984</v>
      </c>
      <c r="K119" s="59">
        <f>IF(K$4=1,-Inputs!$H$117/MiY*MiFP,IF(K$4=2,-Inputs!$H$117*(1+Inputs!K19),J119*(1+Inputs!K19)))</f>
        <v>-92596.906706999973</v>
      </c>
      <c r="L119" s="59">
        <f>IF(L$4=1,-Inputs!$H$117/MiY*MiFP,IF(L$4=2,-Inputs!$H$117*(1+Inputs!L19),K119*(1+Inputs!L19)))</f>
        <v>-94541.44174784697</v>
      </c>
      <c r="M119" s="59">
        <f>IF(M$4=1,-Inputs!$H$117/MiY*MiFP,IF(M$4=2,-Inputs!$H$117*(1+Inputs!M19),L119*(1+Inputs!M19)))</f>
        <v>-96904.977791543133</v>
      </c>
      <c r="N119" s="59">
        <f>IF(N$4=1,-Inputs!$H$117/MiY*MiFP,IF(N$4=2,-Inputs!$H$117*(1+Inputs!N19),M119*(1+Inputs!N19)))</f>
        <v>-99327.602236331702</v>
      </c>
      <c r="O119" s="59">
        <f>IF(O$4=1,-Inputs!$H$117/MiY*MiFP,IF(O$4=2,-Inputs!$H$117*(1+Inputs!O19),N119*(1+Inputs!O19)))</f>
        <v>-101810.79229223999</v>
      </c>
      <c r="P119" s="59">
        <f>IF(P$4=1,-Inputs!$H$117/MiY*MiFP,IF(P$4=2,-Inputs!$H$117*(1+Inputs!P19),O119*(1+Inputs!P19)))</f>
        <v>-104356.06209954598</v>
      </c>
      <c r="Q119" s="59">
        <f>IF(Q$4=1,-Inputs!$H$117/MiY*MiFP,IF(Q$4=2,-Inputs!$H$117*(1+Inputs!Q19),P119*(1+Inputs!Q19)))</f>
        <v>-106964.96365203461</v>
      </c>
      <c r="R119" s="59">
        <f>IF(R$4=1,-Inputs!$H$117/MiY*MiFP,IF(R$4=2,-Inputs!$H$117*(1+Inputs!R19),Q119*(1+Inputs!R19)))</f>
        <v>-109639.08774333546</v>
      </c>
      <c r="S119" s="59">
        <f>IF(S$4=1,-Inputs!$H$117/MiY*MiFP,IF(S$4=2,-Inputs!$H$117*(1+Inputs!S19),R119*(1+Inputs!S19)))</f>
        <v>-112380.06493691883</v>
      </c>
      <c r="T119" s="59">
        <f>IF(T$4=1,-Inputs!$H$117/MiY*MiFP,IF(T$4=2,-Inputs!$H$117*(1+Inputs!T19),S119*(1+Inputs!T19)))</f>
        <v>-115189.56656034179</v>
      </c>
      <c r="U119" s="59">
        <f>IF(U$4=1,-Inputs!$H$117/MiY*MiFP,IF(U$4=2,-Inputs!$H$117*(1+Inputs!U19),T119*(1+Inputs!U19)))</f>
        <v>-118069.30572435033</v>
      </c>
      <c r="V119" s="59">
        <f>IF(V$4=1,-Inputs!$H$117/MiY*MiFP,IF(V$4=2,-Inputs!$H$117*(1+Inputs!V19),U119*(1+Inputs!V19)))</f>
        <v>-121021.03836745907</v>
      </c>
      <c r="W119" s="59">
        <f>IF(W$4=1,-Inputs!$H$117/MiY*MiFP,IF(W$4=2,-Inputs!$H$117*(1+Inputs!W19),V119*(1+Inputs!W19)))</f>
        <v>-124046.56432664553</v>
      </c>
      <c r="X119" s="59">
        <f>IF(X$4=1,-Inputs!$H$117/MiY*MiFP,IF(X$4=2,-Inputs!$H$117*(1+Inputs!X19),W119*(1+Inputs!X19)))</f>
        <v>-127147.72843481165</v>
      </c>
      <c r="Y119" s="59">
        <f>IF(Y$4=1,-Inputs!$H$117/MiY*MiFP,IF(Y$4=2,-Inputs!$H$117*(1+Inputs!Y19),X119*(1+Inputs!Y19)))</f>
        <v>-130326.42164568193</v>
      </c>
      <c r="Z119" s="59">
        <f>IF(Z$4=1,-Inputs!$H$117/MiY*MiFP,IF(Z$4=2,-Inputs!$H$117*(1+Inputs!Z19),Y119*(1+Inputs!Z19)))</f>
        <v>-133584.58218682397</v>
      </c>
      <c r="AA119" s="59">
        <f>IF(AA$4=1,-Inputs!$H$117/MiY*MiFP,IF(AA$4=2,-Inputs!$H$117*(1+Inputs!AA19),Z119*(1+Inputs!AA19)))</f>
        <v>-136924.19674149455</v>
      </c>
    </row>
    <row r="120" spans="3:27" ht="15.75" thickBot="1">
      <c r="D120" s="37" t="s">
        <v>12</v>
      </c>
      <c r="G120" s="25"/>
      <c r="H120" s="54">
        <f>SUM(H114:H119)</f>
        <v>40916605.547566794</v>
      </c>
      <c r="I120" s="54">
        <f t="shared" ref="I120:AA120" si="46">SUM(I114:I119)</f>
        <v>81704435.75530225</v>
      </c>
      <c r="J120" s="54">
        <f t="shared" si="46"/>
        <v>83243880.44761762</v>
      </c>
      <c r="K120" s="54">
        <f t="shared" si="46"/>
        <v>84911154.675189599</v>
      </c>
      <c r="L120" s="54">
        <f t="shared" si="46"/>
        <v>86297815.778370157</v>
      </c>
      <c r="M120" s="54">
        <f t="shared" si="46"/>
        <v>94277313.335806116</v>
      </c>
      <c r="N120" s="54">
        <f t="shared" si="46"/>
        <v>94359013.806693926</v>
      </c>
      <c r="O120" s="54">
        <f t="shared" si="46"/>
        <v>94491371.056351796</v>
      </c>
      <c r="P120" s="54">
        <f t="shared" si="46"/>
        <v>94688834.185646579</v>
      </c>
      <c r="Q120" s="54">
        <f t="shared" si="46"/>
        <v>94968315.491395995</v>
      </c>
      <c r="R120" s="54">
        <f t="shared" si="46"/>
        <v>93804800.054683968</v>
      </c>
      <c r="S120" s="54">
        <f t="shared" si="46"/>
        <v>94222228.058126643</v>
      </c>
      <c r="T120" s="54">
        <f t="shared" si="46"/>
        <v>94706708.624940127</v>
      </c>
      <c r="U120" s="54">
        <f t="shared" si="46"/>
        <v>95191786.888911635</v>
      </c>
      <c r="V120" s="54">
        <f t="shared" si="46"/>
        <v>95687942.607508704</v>
      </c>
      <c r="W120" s="54">
        <f t="shared" si="46"/>
        <v>96338852.028015137</v>
      </c>
      <c r="X120" s="54">
        <f t="shared" si="46"/>
        <v>97007062.167900339</v>
      </c>
      <c r="Y120" s="54">
        <f t="shared" si="46"/>
        <v>97697460.362988368</v>
      </c>
      <c r="Z120" s="54">
        <f t="shared" si="46"/>
        <v>98405716.758664146</v>
      </c>
      <c r="AA120" s="54">
        <f t="shared" si="46"/>
        <v>99132589.494827211</v>
      </c>
    </row>
    <row r="121" spans="3:27" ht="15.75" thickTop="1">
      <c r="G121" s="25"/>
      <c r="H121" s="15"/>
      <c r="I121" s="15"/>
      <c r="J121" s="15"/>
      <c r="K121" s="15"/>
      <c r="L121" s="15"/>
      <c r="M121" s="15"/>
      <c r="N121" s="15"/>
      <c r="O121" s="15"/>
      <c r="P121" s="15"/>
      <c r="Q121" s="15"/>
      <c r="R121" s="15"/>
      <c r="S121" s="15"/>
      <c r="T121" s="15"/>
      <c r="U121" s="15"/>
      <c r="V121" s="15"/>
      <c r="W121" s="15"/>
      <c r="X121" s="15"/>
      <c r="Y121" s="15"/>
      <c r="Z121" s="15"/>
      <c r="AA121" s="15"/>
    </row>
    <row r="122" spans="3:27">
      <c r="G122" s="25"/>
      <c r="H122" s="15"/>
      <c r="I122" s="15"/>
      <c r="J122" s="15"/>
      <c r="K122" s="15"/>
      <c r="L122" s="15"/>
      <c r="M122" s="15"/>
      <c r="N122" s="15"/>
      <c r="O122" s="15"/>
      <c r="P122" s="15"/>
      <c r="Q122" s="15"/>
      <c r="R122" s="15"/>
      <c r="S122" s="15"/>
      <c r="T122" s="15"/>
      <c r="U122" s="15"/>
      <c r="V122" s="15"/>
      <c r="W122" s="15"/>
      <c r="X122" s="15"/>
      <c r="Y122" s="15"/>
      <c r="Z122" s="15"/>
      <c r="AA122" s="15"/>
    </row>
    <row r="123" spans="3:27">
      <c r="G123" s="25"/>
      <c r="H123" s="15"/>
      <c r="I123" s="15"/>
      <c r="J123" s="15"/>
      <c r="K123" s="15"/>
      <c r="L123" s="15"/>
      <c r="M123" s="15"/>
      <c r="N123" s="15"/>
      <c r="O123" s="15"/>
      <c r="P123" s="15"/>
      <c r="Q123" s="15"/>
      <c r="R123" s="15"/>
      <c r="S123" s="15"/>
      <c r="T123" s="15"/>
      <c r="U123" s="15"/>
      <c r="V123" s="15"/>
      <c r="W123" s="15"/>
      <c r="X123" s="15"/>
      <c r="Y123" s="15"/>
      <c r="Z123" s="15"/>
      <c r="AA123" s="15"/>
    </row>
    <row r="124" spans="3:27">
      <c r="G124" s="25"/>
      <c r="H124" s="15"/>
      <c r="I124" s="15"/>
      <c r="J124" s="15"/>
      <c r="K124" s="15"/>
      <c r="L124" s="15"/>
      <c r="M124" s="15"/>
      <c r="N124" s="15"/>
      <c r="O124" s="15"/>
      <c r="P124" s="15"/>
      <c r="Q124" s="15"/>
      <c r="R124" s="15"/>
      <c r="S124" s="15"/>
      <c r="T124" s="15"/>
      <c r="U124" s="15"/>
      <c r="V124" s="15"/>
      <c r="W124" s="15"/>
      <c r="X124" s="15"/>
      <c r="Y124" s="15"/>
      <c r="Z124" s="15"/>
      <c r="AA124" s="15"/>
    </row>
    <row r="125" spans="3:27">
      <c r="D125" s="37" t="s">
        <v>150</v>
      </c>
      <c r="G125" s="25"/>
      <c r="H125" s="48">
        <v>0.5</v>
      </c>
      <c r="I125" s="48">
        <f>H125+1</f>
        <v>1.5</v>
      </c>
      <c r="J125" s="48">
        <f t="shared" ref="J125:AA125" si="47">I125+1</f>
        <v>2.5</v>
      </c>
      <c r="K125" s="48">
        <f t="shared" si="47"/>
        <v>3.5</v>
      </c>
      <c r="L125" s="48">
        <f t="shared" si="47"/>
        <v>4.5</v>
      </c>
      <c r="M125" s="48">
        <f t="shared" si="47"/>
        <v>5.5</v>
      </c>
      <c r="N125" s="48">
        <f t="shared" si="47"/>
        <v>6.5</v>
      </c>
      <c r="O125" s="48">
        <f t="shared" si="47"/>
        <v>7.5</v>
      </c>
      <c r="P125" s="48">
        <f t="shared" si="47"/>
        <v>8.5</v>
      </c>
      <c r="Q125" s="48">
        <f t="shared" si="47"/>
        <v>9.5</v>
      </c>
      <c r="R125" s="48">
        <f t="shared" si="47"/>
        <v>10.5</v>
      </c>
      <c r="S125" s="48">
        <f t="shared" si="47"/>
        <v>11.5</v>
      </c>
      <c r="T125" s="48">
        <f t="shared" si="47"/>
        <v>12.5</v>
      </c>
      <c r="U125" s="48">
        <f t="shared" si="47"/>
        <v>13.5</v>
      </c>
      <c r="V125" s="48">
        <f t="shared" si="47"/>
        <v>14.5</v>
      </c>
      <c r="W125" s="48">
        <f t="shared" si="47"/>
        <v>15.5</v>
      </c>
      <c r="X125" s="48">
        <f t="shared" si="47"/>
        <v>16.5</v>
      </c>
      <c r="Y125" s="48">
        <f t="shared" si="47"/>
        <v>17.5</v>
      </c>
      <c r="Z125" s="48">
        <f t="shared" si="47"/>
        <v>18.5</v>
      </c>
      <c r="AA125" s="48">
        <f t="shared" si="47"/>
        <v>19.5</v>
      </c>
    </row>
    <row r="126" spans="3:27">
      <c r="D126" s="37" t="s">
        <v>149</v>
      </c>
      <c r="F126" s="17">
        <f>SUM(H126:AA126)</f>
        <v>606463654.92913222</v>
      </c>
      <c r="G126" s="25"/>
      <c r="H126" s="15">
        <f>H120/(1+$E$113)^H125</f>
        <v>38397050.844462834</v>
      </c>
      <c r="I126" s="15">
        <f t="shared" ref="I126:AA126" si="48">I120/(1+$E$113)^I125</f>
        <v>67521246.274927169</v>
      </c>
      <c r="J126" s="15">
        <f t="shared" si="48"/>
        <v>60582009.45492921</v>
      </c>
      <c r="K126" s="15">
        <f t="shared" si="48"/>
        <v>54419261.938740417</v>
      </c>
      <c r="L126" s="15">
        <f t="shared" si="48"/>
        <v>48706199.96198304</v>
      </c>
      <c r="M126" s="15">
        <f t="shared" si="48"/>
        <v>46858478.667200498</v>
      </c>
      <c r="N126" s="15">
        <f t="shared" si="48"/>
        <v>41301033.838559903</v>
      </c>
      <c r="O126" s="15">
        <f t="shared" si="48"/>
        <v>36422204.072074465</v>
      </c>
      <c r="P126" s="15">
        <f t="shared" si="48"/>
        <v>32141740.123185795</v>
      </c>
      <c r="Q126" s="15">
        <f t="shared" si="48"/>
        <v>28388725.376347084</v>
      </c>
      <c r="R126" s="15">
        <f t="shared" si="48"/>
        <v>24693847.625987146</v>
      </c>
      <c r="S126" s="15">
        <f t="shared" si="48"/>
        <v>21843066.836990599</v>
      </c>
      <c r="T126" s="15">
        <f t="shared" si="48"/>
        <v>19334704.175194427</v>
      </c>
      <c r="U126" s="15">
        <f t="shared" si="48"/>
        <v>17114050.542950891</v>
      </c>
      <c r="V126" s="15">
        <f t="shared" si="48"/>
        <v>15149806.67698917</v>
      </c>
      <c r="W126" s="15">
        <f t="shared" si="48"/>
        <v>13432222.714545475</v>
      </c>
      <c r="X126" s="15">
        <f t="shared" si="48"/>
        <v>11910947.555580402</v>
      </c>
      <c r="Y126" s="15">
        <f t="shared" si="48"/>
        <v>10563863.420133678</v>
      </c>
      <c r="Z126" s="15">
        <f t="shared" si="48"/>
        <v>9370362.1317829676</v>
      </c>
      <c r="AA126" s="15">
        <f t="shared" si="48"/>
        <v>8312832.6965669096</v>
      </c>
    </row>
    <row r="127" spans="3:27">
      <c r="G127" s="25"/>
      <c r="H127" s="15"/>
      <c r="I127" s="15"/>
      <c r="J127" s="15"/>
      <c r="K127" s="15"/>
      <c r="L127" s="15"/>
      <c r="M127" s="15"/>
      <c r="N127" s="15"/>
      <c r="O127" s="15"/>
      <c r="P127" s="15"/>
      <c r="Q127" s="15"/>
      <c r="R127" s="15"/>
      <c r="S127" s="15"/>
      <c r="T127" s="15"/>
      <c r="U127" s="15"/>
      <c r="V127" s="15"/>
      <c r="W127" s="15"/>
      <c r="X127" s="15"/>
      <c r="Y127" s="15"/>
      <c r="Z127" s="15"/>
      <c r="AA127" s="15"/>
    </row>
    <row r="128" spans="3:27">
      <c r="G128" s="25"/>
      <c r="H128" s="15"/>
      <c r="I128" s="15"/>
      <c r="J128" s="15"/>
      <c r="K128" s="15"/>
      <c r="L128" s="15"/>
      <c r="M128" s="15"/>
      <c r="N128" s="15"/>
      <c r="O128" s="15"/>
      <c r="P128" s="15"/>
      <c r="Q128" s="15"/>
      <c r="R128" s="15"/>
      <c r="S128" s="15"/>
      <c r="T128" s="15"/>
      <c r="U128" s="15"/>
      <c r="V128" s="15"/>
      <c r="W128" s="15"/>
      <c r="X128" s="15"/>
      <c r="Y128" s="15"/>
      <c r="Z128" s="15"/>
      <c r="AA128" s="15"/>
    </row>
    <row r="129" spans="1:27">
      <c r="D129" s="37" t="s">
        <v>151</v>
      </c>
      <c r="F129" s="17">
        <f>SUM(H129:AA129)</f>
        <v>607463729.14244509</v>
      </c>
      <c r="G129" s="25"/>
      <c r="H129" s="15">
        <f>H95/(1+$E$113)^H125</f>
        <v>36981265.656138018</v>
      </c>
      <c r="I129" s="15">
        <f t="shared" ref="I129:AA129" si="49">I95/(1+$E$113)^I125</f>
        <v>60155928.190118827</v>
      </c>
      <c r="J129" s="15">
        <f t="shared" si="49"/>
        <v>55796755.930606909</v>
      </c>
      <c r="K129" s="15">
        <f t="shared" si="49"/>
        <v>50893594.533403412</v>
      </c>
      <c r="L129" s="15">
        <f t="shared" si="49"/>
        <v>46237517.457303859</v>
      </c>
      <c r="M129" s="15">
        <f t="shared" si="49"/>
        <v>42188880.648088321</v>
      </c>
      <c r="N129" s="15">
        <f t="shared" si="49"/>
        <v>38407824.550308377</v>
      </c>
      <c r="O129" s="15">
        <f t="shared" si="49"/>
        <v>35179280.772940323</v>
      </c>
      <c r="P129" s="15">
        <f t="shared" si="49"/>
        <v>32050845.586709283</v>
      </c>
      <c r="Q129" s="15">
        <f t="shared" si="49"/>
        <v>29739789.694700655</v>
      </c>
      <c r="R129" s="15">
        <f t="shared" si="49"/>
        <v>26951502.986508921</v>
      </c>
      <c r="S129" s="15">
        <f t="shared" si="49"/>
        <v>24456705.565847047</v>
      </c>
      <c r="T129" s="15">
        <f t="shared" si="49"/>
        <v>22140406.794287827</v>
      </c>
      <c r="U129" s="15">
        <f t="shared" si="49"/>
        <v>20034698.667070009</v>
      </c>
      <c r="V129" s="15">
        <f t="shared" si="49"/>
        <v>18136452.313483793</v>
      </c>
      <c r="W129" s="15">
        <f t="shared" si="49"/>
        <v>16428001.348787174</v>
      </c>
      <c r="X129" s="15">
        <f t="shared" si="49"/>
        <v>14888554.251855209</v>
      </c>
      <c r="Y129" s="15">
        <f t="shared" si="49"/>
        <v>13496114.226267418</v>
      </c>
      <c r="Z129" s="15">
        <f t="shared" si="49"/>
        <v>12224708.874293204</v>
      </c>
      <c r="AA129" s="15">
        <f t="shared" si="49"/>
        <v>11074901.093726547</v>
      </c>
    </row>
    <row r="130" spans="1:27">
      <c r="F130" s="17">
        <f>F126-F129</f>
        <v>-1000074.2133128643</v>
      </c>
      <c r="G130" s="25"/>
      <c r="H130" s="15"/>
      <c r="I130" s="15"/>
      <c r="J130" s="15"/>
      <c r="K130" s="15"/>
      <c r="L130" s="15"/>
      <c r="M130" s="15"/>
      <c r="N130" s="15"/>
      <c r="O130" s="15"/>
      <c r="P130" s="15"/>
      <c r="Q130" s="15"/>
      <c r="R130" s="15"/>
      <c r="S130" s="15"/>
      <c r="T130" s="15"/>
      <c r="U130" s="15"/>
      <c r="V130" s="15"/>
      <c r="W130" s="15"/>
      <c r="X130" s="15"/>
      <c r="Y130" s="15"/>
      <c r="Z130" s="15"/>
      <c r="AA130" s="15"/>
    </row>
    <row r="131" spans="1:27">
      <c r="F131" s="22"/>
      <c r="G131" s="25"/>
      <c r="H131" s="15"/>
      <c r="I131" s="15"/>
      <c r="J131" s="15"/>
      <c r="K131" s="15"/>
      <c r="L131" s="15"/>
      <c r="M131" s="15"/>
      <c r="N131" s="15"/>
      <c r="O131" s="15"/>
      <c r="P131" s="15"/>
      <c r="Q131" s="15"/>
      <c r="R131" s="15"/>
      <c r="S131" s="15"/>
      <c r="T131" s="15"/>
      <c r="U131" s="15"/>
      <c r="V131" s="15"/>
      <c r="W131" s="15"/>
      <c r="X131" s="15"/>
      <c r="Y131" s="15"/>
      <c r="Z131" s="15"/>
      <c r="AA131" s="15"/>
    </row>
    <row r="132" spans="1:27" s="4" customFormat="1">
      <c r="A132" s="4">
        <f>MAX($A$7:A107)+1</f>
        <v>2</v>
      </c>
      <c r="B132" s="4" t="s">
        <v>301</v>
      </c>
    </row>
    <row r="133" spans="1:27">
      <c r="G133" s="25"/>
      <c r="H133" s="15"/>
      <c r="I133" s="15"/>
      <c r="J133" s="15"/>
      <c r="K133" s="15"/>
      <c r="L133" s="15"/>
      <c r="M133" s="15"/>
      <c r="N133" s="15"/>
      <c r="O133" s="15"/>
      <c r="P133" s="15"/>
      <c r="Q133" s="15"/>
      <c r="R133" s="15"/>
      <c r="S133" s="15"/>
      <c r="T133" s="15"/>
      <c r="U133" s="15"/>
      <c r="V133" s="15"/>
      <c r="W133" s="15"/>
      <c r="X133" s="15"/>
      <c r="Y133" s="15"/>
      <c r="Z133" s="15"/>
      <c r="AA133" s="15"/>
    </row>
    <row r="134" spans="1:27">
      <c r="G134" s="25"/>
      <c r="H134" s="15"/>
      <c r="I134" s="15"/>
      <c r="J134" s="15"/>
      <c r="K134" s="15"/>
      <c r="L134" s="15"/>
      <c r="M134" s="15"/>
      <c r="N134" s="15"/>
      <c r="O134" s="15"/>
      <c r="P134" s="15"/>
      <c r="Q134" s="15"/>
      <c r="R134" s="15"/>
      <c r="S134" s="15"/>
      <c r="T134" s="15"/>
      <c r="U134" s="15"/>
      <c r="V134" s="15"/>
      <c r="W134" s="15"/>
      <c r="X134" s="15"/>
      <c r="Y134" s="15"/>
      <c r="Z134" s="15"/>
      <c r="AA134" s="15"/>
    </row>
    <row r="135" spans="1:27">
      <c r="B135" s="9">
        <f>MAX($A$7:B134)+0.1</f>
        <v>2.1</v>
      </c>
      <c r="C135" s="9" t="s">
        <v>300</v>
      </c>
    </row>
    <row r="137" spans="1:27">
      <c r="C137" s="36" t="s">
        <v>43</v>
      </c>
      <c r="I137" s="41">
        <f>I48</f>
        <v>2.1000000000000001E-2</v>
      </c>
      <c r="J137" s="41">
        <f>J48</f>
        <v>2.1000000000000001E-2</v>
      </c>
      <c r="K137" s="41">
        <f>K48</f>
        <v>2.1000000000000001E-2</v>
      </c>
      <c r="L137" s="41">
        <f>L48</f>
        <v>2.1000000000000001E-2</v>
      </c>
      <c r="M137" s="41"/>
      <c r="N137" s="41"/>
      <c r="O137" s="41"/>
      <c r="P137" s="41"/>
      <c r="Q137" s="41"/>
      <c r="R137" s="41"/>
      <c r="S137" s="41"/>
      <c r="T137" s="41"/>
      <c r="U137" s="41"/>
      <c r="V137" s="41"/>
      <c r="W137" s="41"/>
      <c r="X137" s="41"/>
      <c r="Y137" s="41"/>
      <c r="Z137" s="41"/>
      <c r="AA137" s="41"/>
    </row>
    <row r="138" spans="1:27">
      <c r="C138" s="9"/>
    </row>
    <row r="139" spans="1:27">
      <c r="C139" s="35" t="s">
        <v>42</v>
      </c>
    </row>
    <row r="140" spans="1:27">
      <c r="C140" s="9"/>
      <c r="D140" s="38" t="s">
        <v>54</v>
      </c>
      <c r="H140" s="58">
        <f>Inputs!H85</f>
        <v>1.86</v>
      </c>
      <c r="I140" s="58">
        <f>Inputs!I85</f>
        <v>1.89906</v>
      </c>
      <c r="J140" s="58">
        <f>Inputs!J85</f>
        <v>2.3057392836855</v>
      </c>
      <c r="K140" s="58">
        <f>Inputs!K85</f>
        <v>2.6725383073710001</v>
      </c>
      <c r="L140" s="58">
        <f>Inputs!L85</f>
        <v>2.7286616118257907</v>
      </c>
      <c r="M140" s="31"/>
      <c r="N140" s="31"/>
      <c r="O140" s="31"/>
      <c r="P140" s="31"/>
      <c r="Q140" s="31"/>
      <c r="R140" s="31"/>
      <c r="S140" s="31"/>
      <c r="T140" s="31"/>
      <c r="U140" s="31"/>
      <c r="V140" s="31"/>
      <c r="W140" s="31"/>
      <c r="X140" s="31"/>
      <c r="Y140" s="31"/>
      <c r="Z140" s="31"/>
      <c r="AA140" s="31"/>
    </row>
    <row r="141" spans="1:27">
      <c r="C141" s="9"/>
      <c r="D141" s="38" t="s">
        <v>45</v>
      </c>
      <c r="H141" s="20">
        <f>IF(H$4=1,H40/MiY*MiFP,H40)</f>
        <v>605701.25</v>
      </c>
      <c r="I141" s="20">
        <f>IF(I$4=1,I40/MiY*MiFP,I40)</f>
        <v>1094823</v>
      </c>
      <c r="J141" s="20">
        <f>IF(J$4=1,J40/MiY*MiFP,J40)</f>
        <v>1096289</v>
      </c>
      <c r="K141" s="20">
        <f>IF(K$4=1,K40/MiY*MiFP,K40)</f>
        <v>1104465</v>
      </c>
      <c r="L141" s="20">
        <f>IF(L$4=1,L40/MiY*MiFP,L40)</f>
        <v>1117308</v>
      </c>
      <c r="M141" s="20"/>
      <c r="N141" s="20"/>
      <c r="O141" s="20"/>
      <c r="P141" s="20"/>
      <c r="Q141" s="20"/>
      <c r="R141" s="20"/>
      <c r="S141" s="20"/>
      <c r="T141" s="20"/>
      <c r="U141" s="20"/>
      <c r="V141" s="20"/>
      <c r="W141" s="20"/>
      <c r="X141" s="20"/>
      <c r="Y141" s="20"/>
      <c r="Z141" s="20"/>
      <c r="AA141" s="20"/>
    </row>
    <row r="142" spans="1:27">
      <c r="C142" s="9"/>
      <c r="D142" s="38" t="s">
        <v>47</v>
      </c>
      <c r="H142" s="20">
        <f>H140*H141</f>
        <v>1126604.325</v>
      </c>
      <c r="I142" s="20">
        <f t="shared" ref="I142:L142" si="50">I140*I141</f>
        <v>2079134.56638</v>
      </c>
      <c r="J142" s="20">
        <f t="shared" si="50"/>
        <v>2527756.613572293</v>
      </c>
      <c r="K142" s="20">
        <f t="shared" si="50"/>
        <v>2951725.0216505118</v>
      </c>
      <c r="L142" s="20">
        <f t="shared" si="50"/>
        <v>3048755.4481858504</v>
      </c>
      <c r="M142" s="20"/>
      <c r="N142" s="20"/>
      <c r="O142" s="20"/>
      <c r="P142" s="20"/>
      <c r="Q142" s="20"/>
      <c r="R142" s="20"/>
      <c r="S142" s="20"/>
      <c r="T142" s="20"/>
      <c r="U142" s="20"/>
      <c r="V142" s="20"/>
      <c r="W142" s="20"/>
      <c r="X142" s="20"/>
      <c r="Y142" s="20"/>
      <c r="Z142" s="20"/>
      <c r="AA142" s="20"/>
    </row>
    <row r="143" spans="1:27">
      <c r="C143" s="9"/>
    </row>
    <row r="144" spans="1:27">
      <c r="C144" s="35" t="s">
        <v>44</v>
      </c>
    </row>
    <row r="145" spans="1:27">
      <c r="A145" s="9"/>
      <c r="C145" s="9"/>
      <c r="D145" s="38" t="s">
        <v>46</v>
      </c>
      <c r="H145" s="58">
        <f>Inputs!H88</f>
        <v>5.8</v>
      </c>
      <c r="I145" s="58">
        <f>Inputs!I88</f>
        <v>5.9217999999999993</v>
      </c>
      <c r="J145" s="58">
        <f>Inputs!J88</f>
        <v>7.1899397018149998</v>
      </c>
      <c r="K145" s="58">
        <f>Inputs!K88</f>
        <v>8.3337216036299999</v>
      </c>
      <c r="L145" s="58">
        <f>Inputs!L88</f>
        <v>8.508729757306229</v>
      </c>
      <c r="M145" s="31"/>
      <c r="N145" s="31"/>
      <c r="O145" s="31"/>
      <c r="P145" s="31"/>
      <c r="Q145" s="31"/>
      <c r="R145" s="31"/>
      <c r="S145" s="31"/>
      <c r="T145" s="31"/>
      <c r="U145" s="31"/>
      <c r="V145" s="31"/>
      <c r="W145" s="31"/>
      <c r="X145" s="31"/>
      <c r="Y145" s="31"/>
      <c r="Z145" s="31"/>
      <c r="AA145" s="31"/>
    </row>
    <row r="146" spans="1:27">
      <c r="C146" s="9"/>
      <c r="D146" s="38" t="s">
        <v>52</v>
      </c>
      <c r="H146" s="20">
        <f>IF(H$4=1,H35/MiY*MiFP,H35)</f>
        <v>1063459.25</v>
      </c>
      <c r="I146" s="20">
        <f>IF(I$4=1,I35/MiY*MiFP,I35)</f>
        <v>1977165</v>
      </c>
      <c r="J146" s="20">
        <f>IF(J$4=1,J35/MiY*MiFP,J35)</f>
        <v>1995810</v>
      </c>
      <c r="K146" s="20">
        <f>IF(K$4=1,K35/MiY*MiFP,K35)</f>
        <v>2006432</v>
      </c>
      <c r="L146" s="20">
        <f>IF(L$4=1,L35/MiY*MiFP,L35)</f>
        <v>2002713</v>
      </c>
      <c r="M146" s="20"/>
      <c r="N146" s="20"/>
      <c r="O146" s="20"/>
      <c r="P146" s="20"/>
      <c r="Q146" s="20"/>
      <c r="R146" s="20"/>
      <c r="S146" s="20"/>
      <c r="T146" s="20"/>
      <c r="U146" s="20"/>
      <c r="V146" s="20"/>
      <c r="W146" s="20"/>
      <c r="X146" s="20"/>
      <c r="Y146" s="20"/>
      <c r="Z146" s="20"/>
      <c r="AA146" s="20"/>
    </row>
    <row r="147" spans="1:27">
      <c r="C147" s="9"/>
      <c r="D147" s="38" t="s">
        <v>53</v>
      </c>
      <c r="H147" s="20">
        <f>H145*H146</f>
        <v>6168063.6499999994</v>
      </c>
      <c r="I147" s="20">
        <f t="shared" ref="I147:L147" si="51">I145*I146</f>
        <v>11708375.696999999</v>
      </c>
      <c r="J147" s="20">
        <f t="shared" si="51"/>
        <v>14349753.556279395</v>
      </c>
      <c r="K147" s="20">
        <f t="shared" si="51"/>
        <v>16721045.704614548</v>
      </c>
      <c r="L147" s="20">
        <f t="shared" si="51"/>
        <v>17040543.698444031</v>
      </c>
      <c r="M147" s="20"/>
      <c r="N147" s="20"/>
      <c r="O147" s="20"/>
      <c r="P147" s="20"/>
      <c r="Q147" s="20"/>
      <c r="R147" s="20"/>
      <c r="S147" s="20"/>
      <c r="T147" s="20"/>
      <c r="U147" s="20"/>
      <c r="V147" s="20"/>
      <c r="W147" s="20"/>
      <c r="X147" s="20"/>
      <c r="Y147" s="20"/>
      <c r="Z147" s="20"/>
      <c r="AA147" s="20"/>
    </row>
    <row r="148" spans="1:27">
      <c r="C148" s="32"/>
      <c r="D148" s="20"/>
      <c r="E148" s="20"/>
      <c r="F148" s="20"/>
    </row>
    <row r="149" spans="1:27">
      <c r="C149" s="35" t="s">
        <v>49</v>
      </c>
    </row>
    <row r="150" spans="1:27">
      <c r="C150" s="9"/>
      <c r="D150" s="33" t="s">
        <v>62</v>
      </c>
    </row>
    <row r="151" spans="1:27">
      <c r="A151" s="9"/>
      <c r="C151" s="9"/>
      <c r="D151" s="38" t="s">
        <v>50</v>
      </c>
      <c r="H151" s="58">
        <f>Inputs!H91</f>
        <v>3.53</v>
      </c>
      <c r="I151" s="58">
        <f>Inputs!I91</f>
        <v>3.53</v>
      </c>
      <c r="J151" s="58">
        <f>Inputs!J91</f>
        <v>3.53</v>
      </c>
      <c r="K151" s="58">
        <f>Inputs!K91</f>
        <v>3.53</v>
      </c>
      <c r="L151" s="58">
        <f>Inputs!L91</f>
        <v>3.53</v>
      </c>
      <c r="M151" s="31"/>
      <c r="N151" s="31"/>
      <c r="O151" s="31"/>
      <c r="P151" s="31"/>
      <c r="Q151" s="31"/>
      <c r="R151" s="31"/>
      <c r="S151" s="31"/>
      <c r="T151" s="31"/>
      <c r="U151" s="31"/>
      <c r="V151" s="31"/>
      <c r="W151" s="31"/>
      <c r="X151" s="31"/>
      <c r="Y151" s="31"/>
      <c r="Z151" s="31"/>
      <c r="AA151" s="31"/>
    </row>
    <row r="152" spans="1:27">
      <c r="C152" s="9"/>
      <c r="D152" s="38" t="s">
        <v>51</v>
      </c>
      <c r="H152" s="20">
        <f>IF(H$4=1,H30/MiY*MiFP,H30)</f>
        <v>518723.91666666669</v>
      </c>
      <c r="I152" s="20">
        <f>IF(I$4=1,I30/MiY*MiFP,I30)</f>
        <v>889241</v>
      </c>
      <c r="J152" s="20">
        <f>IF(J$4=1,J30/MiY*MiFP,J30)</f>
        <v>959338</v>
      </c>
      <c r="K152" s="20">
        <f>IF(K$4=1,K30/MiY*MiFP,K30)</f>
        <v>1013101</v>
      </c>
      <c r="L152" s="20">
        <f>IF(L$4=1,L30/MiY*MiFP,L30)</f>
        <v>1066610</v>
      </c>
      <c r="M152" s="20"/>
      <c r="N152" s="20"/>
      <c r="O152" s="20"/>
      <c r="P152" s="20"/>
      <c r="Q152" s="20"/>
      <c r="R152" s="20"/>
      <c r="S152" s="20"/>
      <c r="T152" s="20"/>
      <c r="U152" s="20"/>
      <c r="V152" s="20"/>
      <c r="W152" s="20"/>
      <c r="X152" s="20"/>
      <c r="Y152" s="20"/>
      <c r="Z152" s="20"/>
      <c r="AA152" s="20"/>
    </row>
    <row r="153" spans="1:27">
      <c r="C153" s="9"/>
      <c r="D153" s="38" t="s">
        <v>63</v>
      </c>
      <c r="H153" s="20">
        <f>H151*H152</f>
        <v>1831095.4258333333</v>
      </c>
      <c r="I153" s="20">
        <f t="shared" ref="I153:L153" si="52">I151*I152</f>
        <v>3139020.73</v>
      </c>
      <c r="J153" s="20">
        <f t="shared" si="52"/>
        <v>3386463.1399999997</v>
      </c>
      <c r="K153" s="20">
        <f t="shared" si="52"/>
        <v>3576246.53</v>
      </c>
      <c r="L153" s="20">
        <f t="shared" si="52"/>
        <v>3765133.3</v>
      </c>
      <c r="M153" s="20"/>
      <c r="N153" s="20"/>
      <c r="O153" s="20"/>
      <c r="P153" s="20"/>
      <c r="Q153" s="20"/>
      <c r="R153" s="20"/>
      <c r="S153" s="20"/>
      <c r="T153" s="20"/>
      <c r="U153" s="20"/>
      <c r="V153" s="20"/>
      <c r="W153" s="20"/>
      <c r="X153" s="20"/>
      <c r="Y153" s="20"/>
      <c r="Z153" s="20"/>
      <c r="AA153" s="20"/>
    </row>
    <row r="154" spans="1:27">
      <c r="C154" s="6"/>
      <c r="D154" s="20"/>
      <c r="E154" s="20"/>
      <c r="F154" s="20"/>
    </row>
    <row r="155" spans="1:27">
      <c r="C155" s="6"/>
      <c r="D155" s="34" t="s">
        <v>64</v>
      </c>
      <c r="E155" s="20"/>
      <c r="F155" s="20"/>
    </row>
    <row r="156" spans="1:27">
      <c r="C156" s="6"/>
      <c r="D156" s="20" t="s">
        <v>56</v>
      </c>
      <c r="E156" s="20"/>
      <c r="F156" s="20"/>
      <c r="H156" s="58">
        <f>Inputs!H92</f>
        <v>11.1</v>
      </c>
      <c r="I156" s="58">
        <f>Inputs!I92</f>
        <v>11.1</v>
      </c>
      <c r="J156" s="58">
        <f>Inputs!J92</f>
        <v>11.1</v>
      </c>
      <c r="K156" s="58">
        <f>Inputs!K92</f>
        <v>11.1</v>
      </c>
      <c r="L156" s="58">
        <f>Inputs!L92</f>
        <v>11.1</v>
      </c>
      <c r="M156" s="31"/>
      <c r="N156" s="31"/>
      <c r="O156" s="31"/>
      <c r="P156" s="31"/>
      <c r="Q156" s="31"/>
      <c r="R156" s="31"/>
      <c r="S156" s="31"/>
      <c r="T156" s="31"/>
      <c r="U156" s="31"/>
      <c r="V156" s="31"/>
      <c r="W156" s="31"/>
      <c r="X156" s="31"/>
      <c r="Y156" s="31"/>
      <c r="Z156" s="31"/>
      <c r="AA156" s="31"/>
    </row>
    <row r="157" spans="1:27">
      <c r="C157" s="6"/>
      <c r="D157" s="20" t="s">
        <v>57</v>
      </c>
      <c r="E157" s="20"/>
      <c r="F157" s="20"/>
      <c r="H157" s="20">
        <f>IF(H$4=1,H28/MiY*MiFP,H28)</f>
        <v>790743.63206263829</v>
      </c>
      <c r="I157" s="20">
        <f>IF(I$4=1,I28/MiY*MiFP,I28)</f>
        <v>1457227.55054119</v>
      </c>
      <c r="J157" s="20">
        <f>IF(J$4=1,J28/MiY*MiFP,J28)</f>
        <v>1602950.3054255201</v>
      </c>
      <c r="K157" s="20">
        <f>IF(K$4=1,K28/MiY*MiFP,K28)</f>
        <v>1651038.8141850804</v>
      </c>
      <c r="L157" s="20">
        <f>IF(L$4=1,L28/MiY*MiFP,L28)</f>
        <v>1700569.9796342803</v>
      </c>
      <c r="M157" s="20"/>
      <c r="N157" s="20"/>
      <c r="O157" s="20"/>
      <c r="P157" s="20"/>
      <c r="Q157" s="20"/>
      <c r="R157" s="20"/>
      <c r="S157" s="20"/>
      <c r="T157" s="20"/>
      <c r="U157" s="20"/>
      <c r="V157" s="20"/>
      <c r="W157" s="20"/>
      <c r="X157" s="20"/>
      <c r="Y157" s="20"/>
      <c r="Z157" s="20"/>
      <c r="AA157" s="20"/>
    </row>
    <row r="158" spans="1:27">
      <c r="C158" s="6"/>
      <c r="D158" s="20" t="s">
        <v>58</v>
      </c>
      <c r="E158" s="20"/>
      <c r="F158" s="20"/>
      <c r="H158" s="18">
        <f>H69</f>
        <v>0.93</v>
      </c>
      <c r="I158" s="18">
        <f>I69</f>
        <v>0.93</v>
      </c>
      <c r="J158" s="18">
        <f>J69</f>
        <v>0.93</v>
      </c>
      <c r="K158" s="18">
        <f>K69</f>
        <v>0.93</v>
      </c>
      <c r="L158" s="18">
        <f>L69</f>
        <v>0.93</v>
      </c>
      <c r="M158" s="18"/>
      <c r="N158" s="18"/>
      <c r="O158" s="18"/>
      <c r="P158" s="18"/>
      <c r="Q158" s="18"/>
      <c r="R158" s="18"/>
      <c r="S158" s="18"/>
      <c r="T158" s="18"/>
      <c r="U158" s="18"/>
      <c r="V158" s="18"/>
      <c r="W158" s="18"/>
      <c r="X158" s="18"/>
      <c r="Y158" s="18"/>
      <c r="Z158" s="18"/>
      <c r="AA158" s="18"/>
    </row>
    <row r="159" spans="1:27">
      <c r="C159" s="6"/>
      <c r="D159" s="20" t="s">
        <v>59</v>
      </c>
      <c r="E159" s="20"/>
      <c r="F159" s="20"/>
      <c r="H159" s="18"/>
      <c r="I159" s="18">
        <f>I70</f>
        <v>5.5599999999999997E-2</v>
      </c>
      <c r="J159" s="18">
        <f>J70</f>
        <v>5.5599999999999997E-2</v>
      </c>
      <c r="K159" s="18">
        <f>K70</f>
        <v>5.5599999999999997E-2</v>
      </c>
      <c r="L159" s="18">
        <f>L70</f>
        <v>5.5599999999999997E-2</v>
      </c>
      <c r="M159" s="18"/>
      <c r="N159" s="18"/>
      <c r="O159" s="18"/>
      <c r="P159" s="18"/>
      <c r="Q159" s="18"/>
      <c r="R159" s="18"/>
      <c r="S159" s="18"/>
      <c r="T159" s="18"/>
      <c r="U159" s="18"/>
      <c r="V159" s="18"/>
      <c r="W159" s="18"/>
      <c r="X159" s="18"/>
      <c r="Y159" s="18"/>
      <c r="Z159" s="18"/>
      <c r="AA159" s="18"/>
    </row>
    <row r="160" spans="1:27">
      <c r="C160" s="6"/>
      <c r="D160" s="20" t="s">
        <v>60</v>
      </c>
      <c r="E160" s="20"/>
      <c r="F160" s="20"/>
      <c r="H160" s="20">
        <f>H156*H157*(H158+H159)</f>
        <v>8162846.5137826158</v>
      </c>
      <c r="I160" s="20">
        <f t="shared" ref="I160:L160" si="53">I156*I157*(I158+I159)</f>
        <v>15942302.559328703</v>
      </c>
      <c r="J160" s="20">
        <f t="shared" si="53"/>
        <v>17536532.813404057</v>
      </c>
      <c r="K160" s="20">
        <f t="shared" si="53"/>
        <v>18062628.793395046</v>
      </c>
      <c r="L160" s="20">
        <f t="shared" si="53"/>
        <v>18604507.668395769</v>
      </c>
      <c r="M160" s="20"/>
      <c r="N160" s="20"/>
      <c r="O160" s="20"/>
      <c r="P160" s="20"/>
      <c r="Q160" s="20"/>
      <c r="R160" s="20"/>
      <c r="S160" s="20"/>
      <c r="T160" s="20"/>
      <c r="U160" s="20"/>
      <c r="V160" s="20"/>
      <c r="W160" s="20"/>
      <c r="X160" s="20"/>
      <c r="Y160" s="20"/>
      <c r="Z160" s="20"/>
      <c r="AA160" s="20"/>
    </row>
    <row r="161" spans="1:28">
      <c r="C161" s="9"/>
      <c r="H161" s="20"/>
    </row>
    <row r="162" spans="1:28">
      <c r="C162" s="35" t="s">
        <v>61</v>
      </c>
    </row>
    <row r="163" spans="1:28">
      <c r="C163" s="9"/>
      <c r="D163" s="34" t="s">
        <v>65</v>
      </c>
    </row>
    <row r="164" spans="1:28">
      <c r="A164" s="9"/>
      <c r="C164" s="9"/>
      <c r="D164" s="38" t="s">
        <v>66</v>
      </c>
      <c r="H164" s="58">
        <f>Inputs!H95</f>
        <v>150</v>
      </c>
      <c r="I164" s="58">
        <f>Inputs!I95</f>
        <v>153.14999999999998</v>
      </c>
      <c r="J164" s="58">
        <f>Inputs!J95</f>
        <v>158.007994575</v>
      </c>
      <c r="K164" s="58">
        <f>Inputs!K95</f>
        <v>159.64983914999999</v>
      </c>
      <c r="L164" s="58">
        <f>Inputs!L95</f>
        <v>163.00248577214998</v>
      </c>
      <c r="M164" s="31"/>
      <c r="N164" s="31"/>
      <c r="O164" s="31"/>
      <c r="P164" s="31"/>
      <c r="Q164" s="31"/>
      <c r="R164" s="31"/>
      <c r="S164" s="31"/>
      <c r="T164" s="31"/>
      <c r="U164" s="31"/>
      <c r="V164" s="31"/>
      <c r="W164" s="31"/>
      <c r="X164" s="31"/>
      <c r="Y164" s="31"/>
      <c r="Z164" s="31"/>
      <c r="AA164" s="31"/>
    </row>
    <row r="165" spans="1:28">
      <c r="A165" s="9"/>
      <c r="C165" s="9"/>
      <c r="D165" s="38" t="s">
        <v>67</v>
      </c>
      <c r="H165" s="20">
        <f>IF(H$4=1,H19/MiY*MiFP,H19)</f>
        <v>20523.416666666664</v>
      </c>
      <c r="I165" s="20">
        <f>IF(I$4=1,I19/MiY*MiFP,I19)</f>
        <v>36021</v>
      </c>
      <c r="J165" s="20">
        <f>IF(J$4=1,J19/MiY*MiFP,J19)</f>
        <v>36345</v>
      </c>
      <c r="K165" s="20">
        <f>IF(K$4=1,K19/MiY*MiFP,K19)</f>
        <v>36720</v>
      </c>
      <c r="L165" s="20">
        <f>IF(L$4=1,L19/MiY*MiFP,L19)</f>
        <v>37073</v>
      </c>
      <c r="M165" s="20"/>
      <c r="N165" s="20"/>
      <c r="O165" s="20"/>
      <c r="P165" s="20"/>
      <c r="Q165" s="20"/>
      <c r="R165" s="20"/>
      <c r="S165" s="20"/>
      <c r="T165" s="20"/>
      <c r="U165" s="20"/>
      <c r="V165" s="20"/>
      <c r="W165" s="20"/>
      <c r="X165" s="20"/>
      <c r="Y165" s="20"/>
      <c r="Z165" s="20"/>
      <c r="AA165" s="20"/>
    </row>
    <row r="166" spans="1:28">
      <c r="A166" s="9"/>
      <c r="C166" s="9"/>
      <c r="D166" s="38" t="s">
        <v>68</v>
      </c>
      <c r="H166" s="58">
        <f>Inputs!H96</f>
        <v>75</v>
      </c>
      <c r="I166" s="58">
        <f>Inputs!I96</f>
        <v>76.574999999999989</v>
      </c>
      <c r="J166" s="58">
        <f>Inputs!J96</f>
        <v>79.003997287499999</v>
      </c>
      <c r="K166" s="58">
        <f>Inputs!K96</f>
        <v>79.824919574999996</v>
      </c>
      <c r="L166" s="58">
        <f>Inputs!L96</f>
        <v>81.501242886074991</v>
      </c>
      <c r="M166" s="31"/>
      <c r="N166" s="31"/>
      <c r="O166" s="31"/>
      <c r="P166" s="31"/>
      <c r="Q166" s="31"/>
      <c r="R166" s="31"/>
      <c r="S166" s="31"/>
      <c r="T166" s="31"/>
      <c r="U166" s="31"/>
      <c r="V166" s="31"/>
      <c r="W166" s="31"/>
      <c r="X166" s="31"/>
      <c r="Y166" s="31"/>
      <c r="Z166" s="31"/>
      <c r="AA166" s="31"/>
      <c r="AB166" s="31"/>
    </row>
    <row r="167" spans="1:28">
      <c r="C167" s="9"/>
      <c r="D167" s="38" t="s">
        <v>69</v>
      </c>
      <c r="H167" s="20">
        <f>IF(H$4=1,H18/MiY*MiFP,H18)</f>
        <v>1810.0833333333333</v>
      </c>
      <c r="I167" s="20">
        <f>IF(I$4=1,I18/MiY*MiFP,I18)</f>
        <v>3103</v>
      </c>
      <c r="J167" s="20">
        <f>IF(J$4=1,J18/MiY*MiFP,J18)</f>
        <v>3103</v>
      </c>
      <c r="K167" s="20">
        <f>IF(K$4=1,K18/MiY*MiFP,K18)</f>
        <v>3111</v>
      </c>
      <c r="L167" s="20">
        <f>IF(L$4=1,L18/MiY*MiFP,L18)</f>
        <v>3103</v>
      </c>
      <c r="M167" s="20"/>
      <c r="N167" s="20"/>
      <c r="O167" s="20"/>
      <c r="P167" s="20"/>
      <c r="Q167" s="20"/>
      <c r="R167" s="20"/>
      <c r="S167" s="20"/>
      <c r="T167" s="20"/>
      <c r="U167" s="20"/>
      <c r="V167" s="20"/>
      <c r="W167" s="20"/>
      <c r="X167" s="20"/>
      <c r="Y167" s="20"/>
      <c r="Z167" s="20"/>
      <c r="AA167" s="20"/>
    </row>
    <row r="168" spans="1:28">
      <c r="C168" s="9"/>
      <c r="D168" s="38" t="s">
        <v>70</v>
      </c>
      <c r="H168" s="20">
        <f>H164*H165+H166*H167</f>
        <v>3214268.7499999995</v>
      </c>
      <c r="I168" s="20">
        <f>I164*I165+I166*I167</f>
        <v>5754228.3749999991</v>
      </c>
      <c r="J168" s="20">
        <f t="shared" ref="J168:L168" si="54">J164*J165+J166*J167</f>
        <v>5987949.9664114872</v>
      </c>
      <c r="K168" s="20">
        <f t="shared" si="54"/>
        <v>6110677.4183858242</v>
      </c>
      <c r="L168" s="20">
        <f t="shared" si="54"/>
        <v>6295889.5117064072</v>
      </c>
      <c r="M168" s="20"/>
      <c r="N168" s="20"/>
      <c r="O168" s="20"/>
      <c r="P168" s="20"/>
      <c r="Q168" s="20"/>
      <c r="R168" s="20"/>
      <c r="S168" s="20"/>
      <c r="T168" s="20"/>
      <c r="U168" s="20"/>
      <c r="V168" s="20"/>
      <c r="W168" s="20"/>
      <c r="X168" s="20"/>
      <c r="Y168" s="20"/>
      <c r="Z168" s="20"/>
      <c r="AA168" s="20"/>
    </row>
    <row r="169" spans="1:28">
      <c r="D169" s="20"/>
    </row>
    <row r="170" spans="1:28">
      <c r="D170" s="34" t="s">
        <v>71</v>
      </c>
    </row>
    <row r="171" spans="1:28">
      <c r="D171" s="20" t="s">
        <v>73</v>
      </c>
      <c r="H171" s="58">
        <f>Inputs!H97</f>
        <v>12.28</v>
      </c>
      <c r="I171" s="58">
        <f>Inputs!I97</f>
        <v>14.38499</v>
      </c>
      <c r="J171" s="58">
        <f>Inputs!J97</f>
        <v>16.8656820289746</v>
      </c>
      <c r="K171" s="58">
        <f>Inputs!K97</f>
        <v>19.044289267949299</v>
      </c>
      <c r="L171" s="58">
        <f>Inputs!L97</f>
        <v>19.444219342576233</v>
      </c>
      <c r="M171" s="31"/>
      <c r="N171" s="31"/>
      <c r="O171" s="31"/>
      <c r="P171" s="31"/>
      <c r="Q171" s="31"/>
      <c r="R171" s="31"/>
      <c r="S171" s="31"/>
      <c r="T171" s="31"/>
      <c r="U171" s="31"/>
      <c r="V171" s="31"/>
      <c r="W171" s="31"/>
      <c r="X171" s="31"/>
      <c r="Y171" s="31"/>
      <c r="Z171" s="31"/>
      <c r="AA171" s="31"/>
    </row>
    <row r="172" spans="1:28">
      <c r="D172" s="20" t="s">
        <v>30</v>
      </c>
      <c r="H172" s="20">
        <f>IF(H$4=1,H22/MiY*MiFP,H22)</f>
        <v>818368.46702243609</v>
      </c>
      <c r="I172" s="20">
        <f>IF(I$4=1,I22/MiY*MiFP,I22)</f>
        <v>1428649.5960384617</v>
      </c>
      <c r="J172" s="20">
        <f>IF(J$4=1,J22/MiY*MiFP,J22)</f>
        <v>1454464.2697884617</v>
      </c>
      <c r="K172" s="20">
        <f>IF(K$4=1,K22/MiY*MiFP,K22)</f>
        <v>1485650.7394038464</v>
      </c>
      <c r="L172" s="20">
        <f>IF(L$4=1,L22/MiY*MiFP,L22)</f>
        <v>1500935.2052884619</v>
      </c>
      <c r="M172" s="20"/>
      <c r="N172" s="20"/>
      <c r="O172" s="20"/>
      <c r="P172" s="20"/>
      <c r="Q172" s="20"/>
      <c r="R172" s="20"/>
      <c r="S172" s="20"/>
      <c r="T172" s="20"/>
      <c r="U172" s="20"/>
      <c r="V172" s="20"/>
      <c r="W172" s="20"/>
      <c r="X172" s="20"/>
      <c r="Y172" s="20"/>
      <c r="Z172" s="20"/>
      <c r="AA172" s="20"/>
    </row>
    <row r="173" spans="1:28">
      <c r="D173" s="8" t="s">
        <v>74</v>
      </c>
      <c r="H173" s="20">
        <f>H171*H172</f>
        <v>10049564.775035515</v>
      </c>
      <c r="I173" s="20">
        <f t="shared" ref="I173:L173" si="55">I171*I172</f>
        <v>20551110.152517311</v>
      </c>
      <c r="J173" s="20">
        <f t="shared" si="55"/>
        <v>24530531.896756925</v>
      </c>
      <c r="K173" s="20">
        <f t="shared" si="55"/>
        <v>28293162.432349615</v>
      </c>
      <c r="L173" s="20">
        <f t="shared" si="55"/>
        <v>29184513.350623541</v>
      </c>
      <c r="M173" s="20"/>
      <c r="N173" s="20"/>
      <c r="O173" s="20"/>
      <c r="P173" s="20"/>
      <c r="Q173" s="20"/>
      <c r="R173" s="20"/>
      <c r="S173" s="20"/>
      <c r="T173" s="20"/>
      <c r="U173" s="20"/>
      <c r="V173" s="20"/>
      <c r="W173" s="20"/>
      <c r="X173" s="20"/>
      <c r="Y173" s="20"/>
      <c r="Z173" s="20"/>
      <c r="AA173" s="20"/>
    </row>
    <row r="174" spans="1:28">
      <c r="D174" s="6"/>
    </row>
    <row r="175" spans="1:28">
      <c r="D175" s="34" t="s">
        <v>72</v>
      </c>
      <c r="H175" s="17"/>
      <c r="I175" s="17"/>
      <c r="J175" s="17"/>
      <c r="K175" s="17"/>
      <c r="L175" s="17"/>
      <c r="M175" s="17"/>
      <c r="N175" s="17"/>
      <c r="O175" s="17"/>
      <c r="P175" s="17"/>
      <c r="Q175" s="17"/>
      <c r="R175" s="17"/>
      <c r="S175" s="17"/>
      <c r="T175" s="17"/>
      <c r="U175" s="17"/>
      <c r="V175" s="17"/>
      <c r="W175" s="17"/>
      <c r="X175" s="17"/>
      <c r="Y175" s="17"/>
      <c r="Z175" s="17"/>
      <c r="AA175" s="17"/>
      <c r="AB175" s="17"/>
    </row>
    <row r="176" spans="1:28">
      <c r="D176" s="20" t="s">
        <v>75</v>
      </c>
      <c r="H176" s="58">
        <f>Inputs!H98</f>
        <v>7.76</v>
      </c>
      <c r="I176" s="58">
        <f>Inputs!I98</f>
        <v>8.7240000000000002</v>
      </c>
      <c r="J176" s="58">
        <f>Inputs!J98</f>
        <v>10.228454105340001</v>
      </c>
      <c r="K176" s="58">
        <f>Inputs!K98</f>
        <v>11.54970421068</v>
      </c>
      <c r="L176" s="58">
        <f>Inputs!L98</f>
        <v>11.792247999104278</v>
      </c>
      <c r="M176" s="31"/>
      <c r="N176" s="31"/>
      <c r="O176" s="31"/>
      <c r="P176" s="31"/>
      <c r="Q176" s="31"/>
      <c r="R176" s="31"/>
      <c r="S176" s="31"/>
      <c r="T176" s="31"/>
      <c r="U176" s="31"/>
      <c r="V176" s="31"/>
      <c r="W176" s="31"/>
      <c r="X176" s="31"/>
      <c r="Y176" s="31"/>
      <c r="Z176" s="31"/>
      <c r="AA176" s="31"/>
    </row>
    <row r="177" spans="1:28">
      <c r="D177" s="20" t="s">
        <v>31</v>
      </c>
      <c r="H177" s="20">
        <f>IF(H$4=1,H23/MiY*MiFP,H23)</f>
        <v>239499.86900000036</v>
      </c>
      <c r="I177" s="20">
        <f>IF(I$4=1,I23/MiY*MiFP,I23)</f>
        <v>436002.26900000061</v>
      </c>
      <c r="J177" s="20">
        <f>IF(J$4=1,J23/MiY*MiFP,J23)</f>
        <v>436525.83400000061</v>
      </c>
      <c r="K177" s="20">
        <f>IF(K$4=1,K23/MiY*MiFP,K23)</f>
        <v>439388.62400000065</v>
      </c>
      <c r="L177" s="20">
        <f>IF(L$4=1,L23/MiY*MiFP,L23)</f>
        <v>443312.22400000063</v>
      </c>
      <c r="M177" s="20"/>
      <c r="N177" s="20"/>
      <c r="O177" s="20"/>
      <c r="P177" s="20"/>
      <c r="Q177" s="20"/>
      <c r="R177" s="20"/>
      <c r="S177" s="20"/>
      <c r="T177" s="20"/>
      <c r="U177" s="20"/>
      <c r="V177" s="20"/>
      <c r="W177" s="20"/>
      <c r="X177" s="20"/>
      <c r="Y177" s="20"/>
      <c r="Z177" s="20"/>
      <c r="AA177" s="20"/>
    </row>
    <row r="178" spans="1:28">
      <c r="D178" s="8" t="s">
        <v>76</v>
      </c>
      <c r="H178" s="20">
        <f>H176*H177</f>
        <v>1858518.9834400027</v>
      </c>
      <c r="I178" s="20">
        <f t="shared" ref="I178:L178" si="56">I176*I177</f>
        <v>3803683.7947560055</v>
      </c>
      <c r="J178" s="20">
        <f t="shared" si="56"/>
        <v>4464984.4588642744</v>
      </c>
      <c r="K178" s="20">
        <f t="shared" si="56"/>
        <v>5074808.6407376984</v>
      </c>
      <c r="L178" s="20">
        <f t="shared" si="56"/>
        <v>5227647.6864424748</v>
      </c>
      <c r="M178" s="20"/>
      <c r="N178" s="20"/>
      <c r="O178" s="20"/>
      <c r="P178" s="20"/>
      <c r="Q178" s="20"/>
      <c r="R178" s="20"/>
      <c r="S178" s="20"/>
      <c r="T178" s="20"/>
      <c r="U178" s="20"/>
      <c r="V178" s="20"/>
      <c r="W178" s="20"/>
      <c r="X178" s="20"/>
      <c r="Y178" s="20"/>
      <c r="Z178" s="20"/>
      <c r="AA178" s="20"/>
    </row>
    <row r="179" spans="1:28">
      <c r="D179" s="20"/>
    </row>
    <row r="180" spans="1:28">
      <c r="C180" s="35" t="s">
        <v>77</v>
      </c>
      <c r="D180" s="6"/>
    </row>
    <row r="181" spans="1:28">
      <c r="D181" s="37" t="str">
        <f>D142</f>
        <v>Total terminal domestic prop revenue</v>
      </c>
      <c r="H181" s="20">
        <f>H142</f>
        <v>1126604.325</v>
      </c>
      <c r="I181" s="20">
        <f t="shared" ref="I181:L181" si="57">I142</f>
        <v>2079134.56638</v>
      </c>
      <c r="J181" s="20">
        <f t="shared" si="57"/>
        <v>2527756.613572293</v>
      </c>
      <c r="K181" s="20">
        <f t="shared" si="57"/>
        <v>2951725.0216505118</v>
      </c>
      <c r="L181" s="20">
        <f t="shared" si="57"/>
        <v>3048755.4481858504</v>
      </c>
      <c r="M181" s="20"/>
      <c r="N181" s="20"/>
      <c r="O181" s="20"/>
      <c r="P181" s="20"/>
      <c r="Q181" s="20"/>
      <c r="R181" s="20"/>
      <c r="S181" s="20"/>
      <c r="T181" s="20"/>
      <c r="U181" s="20"/>
      <c r="V181" s="20"/>
      <c r="W181" s="20"/>
      <c r="X181" s="20"/>
      <c r="Y181" s="20"/>
      <c r="Z181" s="20"/>
      <c r="AA181" s="20"/>
    </row>
    <row r="182" spans="1:28">
      <c r="D182" s="37" t="str">
        <f>D147</f>
        <v>Total terminal domestic jet revenue</v>
      </c>
      <c r="G182" s="20"/>
      <c r="H182" s="20">
        <f>H147</f>
        <v>6168063.6499999994</v>
      </c>
      <c r="I182" s="20">
        <f t="shared" ref="I182:L182" si="58">I147</f>
        <v>11708375.696999999</v>
      </c>
      <c r="J182" s="20">
        <f t="shared" si="58"/>
        <v>14349753.556279395</v>
      </c>
      <c r="K182" s="20">
        <f t="shared" si="58"/>
        <v>16721045.704614548</v>
      </c>
      <c r="L182" s="20">
        <f t="shared" si="58"/>
        <v>17040543.698444031</v>
      </c>
      <c r="M182" s="20"/>
      <c r="N182" s="20"/>
      <c r="O182" s="20"/>
      <c r="P182" s="20"/>
      <c r="Q182" s="20"/>
      <c r="R182" s="20"/>
      <c r="S182" s="20"/>
      <c r="T182" s="20"/>
      <c r="U182" s="20"/>
      <c r="V182" s="20"/>
      <c r="W182" s="20"/>
      <c r="X182" s="20"/>
      <c r="Y182" s="20"/>
      <c r="Z182" s="20"/>
      <c r="AA182" s="20"/>
      <c r="AB182" s="20"/>
    </row>
    <row r="183" spans="1:28">
      <c r="D183" s="37" t="s">
        <v>55</v>
      </c>
      <c r="H183" s="20">
        <f>H153+H160</f>
        <v>9993941.93961595</v>
      </c>
      <c r="I183" s="20">
        <f t="shared" ref="I183:L183" si="59">I153+I160</f>
        <v>19081323.289328702</v>
      </c>
      <c r="J183" s="20">
        <f t="shared" si="59"/>
        <v>20922995.953404058</v>
      </c>
      <c r="K183" s="20">
        <f t="shared" si="59"/>
        <v>21638875.323395047</v>
      </c>
      <c r="L183" s="20">
        <f t="shared" si="59"/>
        <v>22369640.96839577</v>
      </c>
      <c r="M183" s="20"/>
      <c r="N183" s="20"/>
      <c r="O183" s="20"/>
      <c r="P183" s="20"/>
      <c r="Q183" s="20"/>
      <c r="R183" s="20"/>
      <c r="S183" s="20"/>
      <c r="T183" s="20"/>
      <c r="U183" s="20"/>
      <c r="V183" s="20"/>
      <c r="W183" s="20"/>
      <c r="X183" s="20"/>
      <c r="Y183" s="20"/>
      <c r="Z183" s="20"/>
      <c r="AA183" s="20"/>
      <c r="AB183" s="20"/>
    </row>
    <row r="184" spans="1:28">
      <c r="D184" s="37" t="s">
        <v>277</v>
      </c>
      <c r="H184" s="20">
        <f>H168+H173+H178</f>
        <v>15122352.508475518</v>
      </c>
      <c r="I184" s="20">
        <f t="shared" ref="I184:L184" si="60">I168+I173+I178</f>
        <v>30109022.322273318</v>
      </c>
      <c r="J184" s="20">
        <f t="shared" si="60"/>
        <v>34983466.322032683</v>
      </c>
      <c r="K184" s="20">
        <f t="shared" si="60"/>
        <v>39478648.491473138</v>
      </c>
      <c r="L184" s="20">
        <f t="shared" si="60"/>
        <v>40708050.548772417</v>
      </c>
      <c r="M184" s="20"/>
      <c r="N184" s="20"/>
      <c r="O184" s="20"/>
      <c r="P184" s="20"/>
      <c r="Q184" s="20"/>
      <c r="R184" s="20"/>
      <c r="S184" s="20"/>
      <c r="T184" s="20"/>
      <c r="U184" s="20"/>
      <c r="V184" s="20"/>
      <c r="W184" s="20"/>
      <c r="X184" s="20"/>
      <c r="Y184" s="20"/>
      <c r="Z184" s="20"/>
      <c r="AA184" s="20"/>
      <c r="AB184" s="20"/>
    </row>
    <row r="185" spans="1:28" ht="15.75" thickBot="1">
      <c r="H185" s="13">
        <f>SUM(H181:H184)</f>
        <v>32410962.423091471</v>
      </c>
      <c r="I185" s="13">
        <f t="shared" ref="I185:L185" si="61">SUM(I181:I184)</f>
        <v>62977855.874982014</v>
      </c>
      <c r="J185" s="13">
        <f t="shared" si="61"/>
        <v>72783972.44528842</v>
      </c>
      <c r="K185" s="13">
        <f t="shared" si="61"/>
        <v>80790294.54113324</v>
      </c>
      <c r="L185" s="13">
        <f t="shared" si="61"/>
        <v>83166990.663798064</v>
      </c>
      <c r="M185" s="20"/>
      <c r="N185" s="20"/>
      <c r="O185" s="20"/>
      <c r="P185" s="20"/>
      <c r="Q185" s="20"/>
      <c r="R185" s="20"/>
      <c r="S185" s="20"/>
      <c r="T185" s="20"/>
      <c r="U185" s="20"/>
      <c r="V185" s="20"/>
      <c r="W185" s="20"/>
      <c r="X185" s="20"/>
      <c r="Y185" s="20"/>
      <c r="Z185" s="20"/>
      <c r="AA185" s="20"/>
      <c r="AB185" s="20"/>
    </row>
    <row r="186" spans="1:28" ht="15.75" thickTop="1">
      <c r="H186" s="103"/>
      <c r="I186" s="103"/>
      <c r="J186" s="103"/>
      <c r="K186" s="103"/>
      <c r="L186" s="103"/>
      <c r="M186" s="20"/>
      <c r="N186" s="20"/>
      <c r="O186" s="20"/>
      <c r="P186" s="20"/>
      <c r="Q186" s="20"/>
      <c r="R186" s="20"/>
      <c r="S186" s="20"/>
      <c r="T186" s="20"/>
      <c r="U186" s="20"/>
      <c r="V186" s="20"/>
      <c r="W186" s="20"/>
      <c r="X186" s="20"/>
      <c r="Y186" s="20"/>
      <c r="Z186" s="20"/>
      <c r="AA186" s="20"/>
      <c r="AB186" s="20"/>
    </row>
    <row r="187" spans="1:28">
      <c r="G187" s="25"/>
      <c r="H187" s="20"/>
      <c r="I187" s="20"/>
      <c r="J187" s="20"/>
      <c r="K187" s="20"/>
      <c r="L187" s="20"/>
      <c r="M187" s="20"/>
      <c r="N187" s="20"/>
      <c r="O187" s="20"/>
      <c r="P187" s="20"/>
      <c r="Q187" s="20"/>
      <c r="R187" s="20"/>
      <c r="S187" s="20"/>
      <c r="T187" s="20"/>
      <c r="U187" s="20"/>
      <c r="V187" s="20"/>
      <c r="W187" s="20"/>
      <c r="X187" s="20"/>
      <c r="Y187" s="20"/>
      <c r="Z187" s="20"/>
      <c r="AA187" s="20"/>
      <c r="AB187" s="20"/>
    </row>
    <row r="188" spans="1:28">
      <c r="D188" s="7" t="s">
        <v>80</v>
      </c>
      <c r="H188" s="18">
        <f t="shared" ref="H188:L191" si="62">H181/H$95</f>
        <v>2.8588272637714539E-2</v>
      </c>
      <c r="I188" s="18">
        <f t="shared" si="62"/>
        <v>2.8562681762027579E-2</v>
      </c>
      <c r="J188" s="18">
        <f t="shared" si="62"/>
        <v>3.2969902551213348E-2</v>
      </c>
      <c r="K188" s="18">
        <f t="shared" si="62"/>
        <v>3.7170694191182539E-2</v>
      </c>
      <c r="L188" s="18">
        <f t="shared" si="62"/>
        <v>3.7214528829729386E-2</v>
      </c>
      <c r="M188" s="18"/>
      <c r="N188" s="18"/>
      <c r="O188" s="18"/>
      <c r="P188" s="18"/>
      <c r="Q188" s="18"/>
      <c r="R188" s="18"/>
      <c r="S188" s="18"/>
      <c r="T188" s="18"/>
      <c r="U188" s="18"/>
      <c r="V188" s="18"/>
      <c r="W188" s="18"/>
      <c r="X188" s="18"/>
      <c r="Y188" s="18"/>
      <c r="Z188" s="18"/>
      <c r="AA188" s="18"/>
      <c r="AB188" s="20"/>
    </row>
    <row r="189" spans="1:28">
      <c r="D189" s="7" t="s">
        <v>81</v>
      </c>
      <c r="H189" s="18">
        <f t="shared" si="62"/>
        <v>0.15651838126307269</v>
      </c>
      <c r="I189" s="18">
        <f t="shared" si="62"/>
        <v>0.16084702471467974</v>
      </c>
      <c r="J189" s="18">
        <f t="shared" si="62"/>
        <v>0.18716595333751188</v>
      </c>
      <c r="K189" s="18">
        <f t="shared" si="62"/>
        <v>0.21056598154779069</v>
      </c>
      <c r="L189" s="18">
        <f t="shared" si="62"/>
        <v>0.20800481229721479</v>
      </c>
      <c r="M189" s="18"/>
      <c r="N189" s="18"/>
      <c r="O189" s="18"/>
      <c r="P189" s="18"/>
      <c r="Q189" s="18"/>
      <c r="R189" s="18"/>
      <c r="S189" s="18"/>
      <c r="T189" s="18"/>
      <c r="U189" s="18"/>
      <c r="V189" s="18"/>
      <c r="W189" s="18"/>
      <c r="X189" s="18"/>
      <c r="Y189" s="18"/>
      <c r="Z189" s="18"/>
      <c r="AA189" s="18"/>
    </row>
    <row r="190" spans="1:28">
      <c r="D190" s="7" t="s">
        <v>82</v>
      </c>
      <c r="H190" s="18">
        <f t="shared" si="62"/>
        <v>0.25360237889662857</v>
      </c>
      <c r="I190" s="18">
        <f t="shared" si="62"/>
        <v>0.26213491590416366</v>
      </c>
      <c r="J190" s="18">
        <f t="shared" si="62"/>
        <v>0.27290172398689844</v>
      </c>
      <c r="K190" s="18">
        <f t="shared" si="62"/>
        <v>0.27249557847949074</v>
      </c>
      <c r="L190" s="18">
        <f t="shared" si="62"/>
        <v>0.27305425537637701</v>
      </c>
      <c r="M190" s="18"/>
      <c r="N190" s="18"/>
      <c r="O190" s="18"/>
      <c r="P190" s="18"/>
      <c r="Q190" s="18"/>
      <c r="R190" s="18"/>
      <c r="S190" s="18"/>
      <c r="T190" s="18"/>
      <c r="U190" s="18"/>
      <c r="V190" s="18"/>
      <c r="W190" s="18"/>
      <c r="X190" s="18"/>
      <c r="Y190" s="18"/>
      <c r="Z190" s="18"/>
      <c r="AA190" s="18"/>
    </row>
    <row r="191" spans="1:28">
      <c r="A191" s="9"/>
      <c r="D191" s="7" t="s">
        <v>83</v>
      </c>
      <c r="H191" s="18">
        <f t="shared" si="62"/>
        <v>0.38373892842629065</v>
      </c>
      <c r="I191" s="18">
        <f t="shared" si="62"/>
        <v>0.41363095812226403</v>
      </c>
      <c r="J191" s="18">
        <f t="shared" si="62"/>
        <v>0.45629451401614729</v>
      </c>
      <c r="K191" s="18">
        <f t="shared" si="62"/>
        <v>0.497149551328188</v>
      </c>
      <c r="L191" s="18">
        <f t="shared" si="62"/>
        <v>0.49690142305471752</v>
      </c>
      <c r="M191" s="18"/>
      <c r="N191" s="18"/>
      <c r="O191" s="18"/>
      <c r="P191" s="18"/>
      <c r="Q191" s="18"/>
      <c r="R191" s="18"/>
      <c r="S191" s="18"/>
      <c r="T191" s="18"/>
      <c r="U191" s="18"/>
      <c r="V191" s="18"/>
      <c r="W191" s="18"/>
      <c r="X191" s="18"/>
      <c r="Y191" s="18"/>
      <c r="Z191" s="18"/>
      <c r="AA191" s="18"/>
    </row>
    <row r="193" spans="1:27">
      <c r="H193" s="15"/>
      <c r="I193" s="15"/>
      <c r="J193" s="15"/>
      <c r="K193" s="15"/>
      <c r="L193" s="15"/>
      <c r="M193" s="15"/>
      <c r="N193" s="15"/>
      <c r="O193" s="15"/>
      <c r="P193" s="15"/>
      <c r="Q193" s="15"/>
      <c r="R193" s="15"/>
      <c r="S193" s="15"/>
      <c r="T193" s="15"/>
      <c r="U193" s="15"/>
      <c r="V193" s="15"/>
      <c r="W193" s="15"/>
      <c r="X193" s="15"/>
      <c r="Y193" s="15"/>
      <c r="Z193" s="15"/>
      <c r="AA193" s="15"/>
    </row>
    <row r="194" spans="1:27">
      <c r="D194" s="7" t="s">
        <v>79</v>
      </c>
      <c r="H194" s="18">
        <f>H168/H184</f>
        <v>0.21255084142487229</v>
      </c>
      <c r="I194" s="18">
        <f t="shared" ref="I194:L194" si="63">I168/I184</f>
        <v>0.19111309272713503</v>
      </c>
      <c r="J194" s="18">
        <f t="shared" si="63"/>
        <v>0.17116514159262314</v>
      </c>
      <c r="K194" s="18">
        <f t="shared" si="63"/>
        <v>0.15478436197494574</v>
      </c>
      <c r="L194" s="18">
        <f t="shared" si="63"/>
        <v>0.15465956799290317</v>
      </c>
      <c r="M194" s="18"/>
      <c r="N194" s="18"/>
      <c r="O194" s="18"/>
      <c r="P194" s="18"/>
      <c r="Q194" s="18"/>
      <c r="R194" s="18"/>
      <c r="S194" s="18"/>
      <c r="T194" s="18"/>
      <c r="U194" s="18"/>
      <c r="V194" s="18"/>
      <c r="W194" s="18"/>
      <c r="X194" s="18"/>
      <c r="Y194" s="18"/>
      <c r="Z194" s="18"/>
      <c r="AA194" s="18"/>
    </row>
    <row r="195" spans="1:27">
      <c r="D195" s="7" t="s">
        <v>78</v>
      </c>
      <c r="H195" s="18">
        <f>H160/H183</f>
        <v>0.81677946130796708</v>
      </c>
      <c r="I195" s="18">
        <f t="shared" ref="I195:L195" si="64">I160/I183</f>
        <v>0.83549250319785173</v>
      </c>
      <c r="J195" s="18">
        <f t="shared" si="64"/>
        <v>0.83814635592619124</v>
      </c>
      <c r="K195" s="18">
        <f t="shared" si="64"/>
        <v>0.83473048037143072</v>
      </c>
      <c r="L195" s="18">
        <f t="shared" si="64"/>
        <v>0.8316855730800754</v>
      </c>
      <c r="M195" s="18"/>
      <c r="N195" s="18"/>
      <c r="O195" s="18"/>
      <c r="P195" s="18"/>
      <c r="Q195" s="18"/>
      <c r="R195" s="18"/>
      <c r="S195" s="18"/>
      <c r="T195" s="18"/>
      <c r="U195" s="18"/>
      <c r="V195" s="18"/>
      <c r="W195" s="18"/>
      <c r="X195" s="18"/>
      <c r="Y195" s="18"/>
      <c r="Z195" s="18"/>
      <c r="AA195" s="18"/>
    </row>
    <row r="196" spans="1:27">
      <c r="G196" s="25"/>
      <c r="H196" s="15"/>
      <c r="I196" s="15"/>
      <c r="J196" s="15"/>
      <c r="K196" s="15"/>
      <c r="L196" s="15"/>
      <c r="M196" s="15"/>
      <c r="N196" s="15"/>
      <c r="O196" s="15"/>
      <c r="P196" s="15"/>
      <c r="Q196" s="15"/>
      <c r="R196" s="15"/>
      <c r="S196" s="15"/>
      <c r="T196" s="15"/>
      <c r="U196" s="15"/>
      <c r="V196" s="15"/>
      <c r="W196" s="15"/>
      <c r="X196" s="15"/>
      <c r="Y196" s="15"/>
      <c r="Z196" s="15"/>
      <c r="AA196" s="15"/>
    </row>
    <row r="197" spans="1:27" s="4" customFormat="1">
      <c r="A197" s="4">
        <f>MAX($A$7:A196)+1</f>
        <v>3</v>
      </c>
      <c r="B197" s="4" t="s">
        <v>302</v>
      </c>
    </row>
    <row r="199" spans="1:27">
      <c r="A199" s="9"/>
      <c r="B199" s="9">
        <f>MAX($A$7:B198)+0.1</f>
        <v>3.1</v>
      </c>
      <c r="C199" s="9" t="s">
        <v>10</v>
      </c>
      <c r="D199" s="9"/>
    </row>
    <row r="200" spans="1:27">
      <c r="D200" s="37" t="s">
        <v>84</v>
      </c>
      <c r="H200" s="25">
        <f>G205</f>
        <v>79387867</v>
      </c>
      <c r="I200" s="25">
        <f t="shared" ref="I200:AA200" si="65">H205</f>
        <v>81157112.208596006</v>
      </c>
      <c r="J200" s="25">
        <f t="shared" si="65"/>
        <v>82861411.566572517</v>
      </c>
      <c r="K200" s="25">
        <f t="shared" si="65"/>
        <v>84601501.211066544</v>
      </c>
      <c r="L200" s="25">
        <f t="shared" si="65"/>
        <v>86378132.738094941</v>
      </c>
      <c r="M200" s="25">
        <f t="shared" si="65"/>
        <v>88192073.527190939</v>
      </c>
      <c r="N200" s="25">
        <f t="shared" si="65"/>
        <v>90396875.367270708</v>
      </c>
      <c r="O200" s="25">
        <f t="shared" si="65"/>
        <v>92656797.253352478</v>
      </c>
      <c r="P200" s="25">
        <f t="shared" si="65"/>
        <v>94973217.186586291</v>
      </c>
      <c r="Q200" s="25">
        <f t="shared" si="65"/>
        <v>97347547.618150949</v>
      </c>
      <c r="R200" s="25">
        <f t="shared" si="65"/>
        <v>99781236.31050472</v>
      </c>
      <c r="S200" s="25">
        <f t="shared" si="65"/>
        <v>102275767.22016734</v>
      </c>
      <c r="T200" s="25">
        <f t="shared" si="65"/>
        <v>104832661.40257153</v>
      </c>
      <c r="U200" s="25">
        <f t="shared" si="65"/>
        <v>107453477.93953581</v>
      </c>
      <c r="V200" s="25">
        <f t="shared" si="65"/>
        <v>110139814.88992421</v>
      </c>
      <c r="W200" s="25">
        <f t="shared" si="65"/>
        <v>112893310.26407231</v>
      </c>
      <c r="X200" s="25">
        <f t="shared" si="65"/>
        <v>115715643.02257413</v>
      </c>
      <c r="Y200" s="25">
        <f t="shared" si="65"/>
        <v>118608534.10003848</v>
      </c>
      <c r="Z200" s="25">
        <f t="shared" si="65"/>
        <v>121573747.45443945</v>
      </c>
      <c r="AA200" s="25">
        <f t="shared" si="65"/>
        <v>124613091.14270043</v>
      </c>
    </row>
    <row r="201" spans="1:27">
      <c r="D201" s="37" t="s">
        <v>85</v>
      </c>
      <c r="G201" s="24"/>
      <c r="H201" s="62">
        <f>Inputs!H136</f>
        <v>102099.99999999999</v>
      </c>
      <c r="I201" s="62">
        <f>Inputs!I136</f>
        <v>0</v>
      </c>
      <c r="J201" s="62">
        <f>Inputs!J136</f>
        <v>0</v>
      </c>
      <c r="K201" s="62">
        <f>Inputs!K136</f>
        <v>0</v>
      </c>
      <c r="L201" s="62">
        <f>Inputs!L136</f>
        <v>0</v>
      </c>
      <c r="M201" s="62">
        <f>Inputs!M136</f>
        <v>0</v>
      </c>
      <c r="N201" s="62">
        <f>Inputs!N136</f>
        <v>0</v>
      </c>
      <c r="O201" s="62">
        <f>Inputs!O136</f>
        <v>0</v>
      </c>
      <c r="P201" s="62">
        <f>Inputs!P136</f>
        <v>0</v>
      </c>
      <c r="Q201" s="62">
        <f>Inputs!Q136</f>
        <v>0</v>
      </c>
      <c r="R201" s="62">
        <f>Inputs!R136</f>
        <v>0</v>
      </c>
      <c r="S201" s="62">
        <f>Inputs!S136</f>
        <v>0</v>
      </c>
      <c r="T201" s="62">
        <f>Inputs!T136</f>
        <v>0</v>
      </c>
      <c r="U201" s="62">
        <f>Inputs!U136</f>
        <v>0</v>
      </c>
      <c r="V201" s="62">
        <f>Inputs!V136</f>
        <v>0</v>
      </c>
      <c r="W201" s="62">
        <f>Inputs!W136</f>
        <v>0</v>
      </c>
      <c r="X201" s="62">
        <f>Inputs!X136</f>
        <v>0</v>
      </c>
      <c r="Y201" s="62">
        <f>Inputs!Y136</f>
        <v>0</v>
      </c>
      <c r="Z201" s="62">
        <f>Inputs!Z136</f>
        <v>0</v>
      </c>
      <c r="AA201" s="62">
        <f>Inputs!AA136</f>
        <v>0</v>
      </c>
    </row>
    <row r="202" spans="1:27">
      <c r="D202" s="20" t="s">
        <v>86</v>
      </c>
      <c r="G202" s="20"/>
      <c r="H202" s="62">
        <f>Inputs!H148</f>
        <v>0</v>
      </c>
      <c r="I202" s="62">
        <f>Inputs!I148</f>
        <v>0</v>
      </c>
      <c r="J202" s="62">
        <f>Inputs!J148</f>
        <v>0</v>
      </c>
      <c r="K202" s="62">
        <f>Inputs!K148</f>
        <v>0</v>
      </c>
      <c r="L202" s="62">
        <f>Inputs!L148</f>
        <v>0</v>
      </c>
      <c r="M202" s="62">
        <f>Inputs!M148</f>
        <v>0</v>
      </c>
      <c r="N202" s="62">
        <f>Inputs!N148</f>
        <v>0</v>
      </c>
      <c r="O202" s="62">
        <f>Inputs!O148</f>
        <v>0</v>
      </c>
      <c r="P202" s="62">
        <f>Inputs!P148</f>
        <v>0</v>
      </c>
      <c r="Q202" s="62">
        <f>Inputs!Q148</f>
        <v>0</v>
      </c>
      <c r="R202" s="62">
        <f>Inputs!R148</f>
        <v>0</v>
      </c>
      <c r="S202" s="62">
        <f>Inputs!S148</f>
        <v>0</v>
      </c>
      <c r="T202" s="62">
        <f>Inputs!T148</f>
        <v>0</v>
      </c>
      <c r="U202" s="62">
        <f>Inputs!U148</f>
        <v>0</v>
      </c>
      <c r="V202" s="62">
        <f>Inputs!V148</f>
        <v>0</v>
      </c>
      <c r="W202" s="62">
        <f>Inputs!W148</f>
        <v>0</v>
      </c>
      <c r="X202" s="62">
        <f>Inputs!X148</f>
        <v>0</v>
      </c>
      <c r="Y202" s="62">
        <f>Inputs!Y148</f>
        <v>0</v>
      </c>
      <c r="Z202" s="62">
        <f>Inputs!Z148</f>
        <v>0</v>
      </c>
      <c r="AA202" s="62">
        <f>Inputs!AA148</f>
        <v>0</v>
      </c>
    </row>
    <row r="203" spans="1:27">
      <c r="D203" s="20" t="s">
        <v>21</v>
      </c>
      <c r="H203" s="62">
        <f>Inputs!H160</f>
        <v>1667145.2085960002</v>
      </c>
      <c r="I203" s="62">
        <f>Inputs!I160</f>
        <v>1704299.3579765165</v>
      </c>
      <c r="J203" s="62">
        <f>Inputs!J160</f>
        <v>1740089.6444940229</v>
      </c>
      <c r="K203" s="62">
        <f>Inputs!K160</f>
        <v>1776631.5270283974</v>
      </c>
      <c r="L203" s="62">
        <f>Inputs!L160</f>
        <v>1813940.7890959939</v>
      </c>
      <c r="M203" s="62">
        <f>Inputs!M160</f>
        <v>2204801.8400797732</v>
      </c>
      <c r="N203" s="62">
        <f>Inputs!N160</f>
        <v>2259921.8860817682</v>
      </c>
      <c r="O203" s="62">
        <f>Inputs!O160</f>
        <v>2316419.933233812</v>
      </c>
      <c r="P203" s="62">
        <f>Inputs!P160</f>
        <v>2374330.431564657</v>
      </c>
      <c r="Q203" s="62">
        <f>Inputs!Q160</f>
        <v>2433688.6923537743</v>
      </c>
      <c r="R203" s="62">
        <f>Inputs!R160</f>
        <v>2494530.9096626183</v>
      </c>
      <c r="S203" s="62">
        <f>Inputs!S160</f>
        <v>2556894.1824041842</v>
      </c>
      <c r="T203" s="62">
        <f>Inputs!T160</f>
        <v>2620816.5369642889</v>
      </c>
      <c r="U203" s="62">
        <f>Inputs!U160</f>
        <v>2686336.9503883952</v>
      </c>
      <c r="V203" s="62">
        <f>Inputs!V160</f>
        <v>2753495.3741481053</v>
      </c>
      <c r="W203" s="62">
        <f>Inputs!W160</f>
        <v>2822332.7585018082</v>
      </c>
      <c r="X203" s="62">
        <f>Inputs!X160</f>
        <v>2892891.0774643533</v>
      </c>
      <c r="Y203" s="62">
        <f>Inputs!Y160</f>
        <v>2965213.3544009617</v>
      </c>
      <c r="Z203" s="62">
        <f>Inputs!Z160</f>
        <v>3039343.6882609855</v>
      </c>
      <c r="AA203" s="62">
        <f>Inputs!AA160</f>
        <v>3115327.2804675102</v>
      </c>
    </row>
    <row r="204" spans="1:27">
      <c r="D204" s="20" t="s">
        <v>87</v>
      </c>
      <c r="H204" s="62">
        <f>Inputs!H172</f>
        <v>0</v>
      </c>
      <c r="I204" s="62">
        <f>Inputs!I172</f>
        <v>0</v>
      </c>
      <c r="J204" s="62">
        <f>Inputs!J172</f>
        <v>0</v>
      </c>
      <c r="K204" s="62">
        <f>Inputs!K172</f>
        <v>0</v>
      </c>
      <c r="L204" s="62">
        <f>Inputs!L172</f>
        <v>0</v>
      </c>
      <c r="M204" s="62">
        <f>Inputs!M172</f>
        <v>0</v>
      </c>
      <c r="N204" s="62">
        <f>Inputs!N172</f>
        <v>0</v>
      </c>
      <c r="O204" s="62">
        <f>Inputs!O172</f>
        <v>0</v>
      </c>
      <c r="P204" s="62">
        <f>Inputs!P172</f>
        <v>0</v>
      </c>
      <c r="Q204" s="62">
        <f>Inputs!Q172</f>
        <v>0</v>
      </c>
      <c r="R204" s="62">
        <f>Inputs!R172</f>
        <v>0</v>
      </c>
      <c r="S204" s="62">
        <f>Inputs!S172</f>
        <v>0</v>
      </c>
      <c r="T204" s="62">
        <f>Inputs!T172</f>
        <v>0</v>
      </c>
      <c r="U204" s="62">
        <f>Inputs!U172</f>
        <v>0</v>
      </c>
      <c r="V204" s="62">
        <f>Inputs!V172</f>
        <v>0</v>
      </c>
      <c r="W204" s="62">
        <f>Inputs!W172</f>
        <v>0</v>
      </c>
      <c r="X204" s="62">
        <f>Inputs!X172</f>
        <v>0</v>
      </c>
      <c r="Y204" s="62">
        <f>Inputs!Y172</f>
        <v>0</v>
      </c>
      <c r="Z204" s="62">
        <f>Inputs!Z172</f>
        <v>0</v>
      </c>
      <c r="AA204" s="62">
        <f>Inputs!AA172</f>
        <v>0</v>
      </c>
    </row>
    <row r="205" spans="1:27">
      <c r="D205" s="20" t="s">
        <v>88</v>
      </c>
      <c r="G205" s="61">
        <f>Inputs!G124</f>
        <v>79387867</v>
      </c>
      <c r="H205" s="60">
        <f>H200+H201-H202+H203-H204</f>
        <v>81157112.208596006</v>
      </c>
      <c r="I205" s="60">
        <f t="shared" ref="I205:AA205" si="66">I200+I201-I202+I203-I204</f>
        <v>82861411.566572517</v>
      </c>
      <c r="J205" s="60">
        <f t="shared" si="66"/>
        <v>84601501.211066544</v>
      </c>
      <c r="K205" s="60">
        <f t="shared" si="66"/>
        <v>86378132.738094941</v>
      </c>
      <c r="L205" s="60">
        <f t="shared" si="66"/>
        <v>88192073.527190939</v>
      </c>
      <c r="M205" s="60">
        <f t="shared" si="66"/>
        <v>90396875.367270708</v>
      </c>
      <c r="N205" s="60">
        <f t="shared" si="66"/>
        <v>92656797.253352478</v>
      </c>
      <c r="O205" s="60">
        <f t="shared" si="66"/>
        <v>94973217.186586291</v>
      </c>
      <c r="P205" s="60">
        <f t="shared" si="66"/>
        <v>97347547.618150949</v>
      </c>
      <c r="Q205" s="60">
        <f t="shared" si="66"/>
        <v>99781236.31050472</v>
      </c>
      <c r="R205" s="60">
        <f t="shared" si="66"/>
        <v>102275767.22016734</v>
      </c>
      <c r="S205" s="60">
        <f t="shared" si="66"/>
        <v>104832661.40257153</v>
      </c>
      <c r="T205" s="60">
        <f t="shared" si="66"/>
        <v>107453477.93953581</v>
      </c>
      <c r="U205" s="60">
        <f t="shared" si="66"/>
        <v>110139814.88992421</v>
      </c>
      <c r="V205" s="60">
        <f t="shared" si="66"/>
        <v>112893310.26407231</v>
      </c>
      <c r="W205" s="60">
        <f t="shared" si="66"/>
        <v>115715643.02257413</v>
      </c>
      <c r="X205" s="60">
        <f t="shared" si="66"/>
        <v>118608534.10003848</v>
      </c>
      <c r="Y205" s="60">
        <f t="shared" si="66"/>
        <v>121573747.45443945</v>
      </c>
      <c r="Z205" s="60">
        <f t="shared" si="66"/>
        <v>124613091.14270043</v>
      </c>
      <c r="AA205" s="60">
        <f t="shared" si="66"/>
        <v>127728418.42316794</v>
      </c>
    </row>
    <row r="206" spans="1:27">
      <c r="A206" s="9"/>
      <c r="D206" s="9"/>
    </row>
    <row r="207" spans="1:27">
      <c r="A207" s="9"/>
      <c r="D207" s="9"/>
    </row>
    <row r="208" spans="1:27">
      <c r="A208" s="9"/>
      <c r="B208" s="9">
        <f>MAX($A$7:B207)+0.1</f>
        <v>3.2</v>
      </c>
      <c r="C208" s="9" t="s">
        <v>97</v>
      </c>
      <c r="D208" s="9"/>
    </row>
    <row r="209" spans="1:27">
      <c r="D209" s="37" t="s">
        <v>84</v>
      </c>
      <c r="H209" s="25">
        <f>G214</f>
        <v>1667715</v>
      </c>
      <c r="I209" s="25">
        <f t="shared" ref="I209:AA209" si="67">H214</f>
        <v>1545562.6586772923</v>
      </c>
      <c r="J209" s="25">
        <f t="shared" si="67"/>
        <v>1417680.1943047885</v>
      </c>
      <c r="K209" s="25">
        <f t="shared" si="67"/>
        <v>1287131.5619573835</v>
      </c>
      <c r="L209" s="25">
        <f t="shared" si="67"/>
        <v>1153861.2558476308</v>
      </c>
      <c r="M209" s="25">
        <f t="shared" si="67"/>
        <v>1017817.3461381227</v>
      </c>
      <c r="N209" s="25">
        <f t="shared" si="67"/>
        <v>882436.0658143895</v>
      </c>
      <c r="O209" s="25">
        <f t="shared" si="67"/>
        <v>743715.23629270121</v>
      </c>
      <c r="P209" s="25">
        <f t="shared" si="67"/>
        <v>601599.95577303285</v>
      </c>
      <c r="Q209" s="25">
        <f t="shared" si="67"/>
        <v>456045.20023898134</v>
      </c>
      <c r="R209" s="25">
        <f t="shared" si="67"/>
        <v>307049.14808071329</v>
      </c>
      <c r="S209" s="25">
        <f t="shared" si="67"/>
        <v>311932.99249956745</v>
      </c>
      <c r="T209" s="25">
        <f t="shared" si="67"/>
        <v>319731.32734760648</v>
      </c>
      <c r="U209" s="25">
        <f t="shared" si="67"/>
        <v>327724.62056684651</v>
      </c>
      <c r="V209" s="25">
        <f t="shared" si="67"/>
        <v>335917.74611656752</v>
      </c>
      <c r="W209" s="25">
        <f t="shared" si="67"/>
        <v>344315.69980503159</v>
      </c>
      <c r="X209" s="25">
        <f t="shared" si="67"/>
        <v>352923.60233570723</v>
      </c>
      <c r="Y209" s="25">
        <f t="shared" si="67"/>
        <v>361746.70242964977</v>
      </c>
      <c r="Z209" s="25">
        <f t="shared" si="67"/>
        <v>370790.38002594089</v>
      </c>
      <c r="AA209" s="25">
        <f t="shared" si="67"/>
        <v>380060.1495621393</v>
      </c>
    </row>
    <row r="210" spans="1:27">
      <c r="D210" s="37" t="s">
        <v>85</v>
      </c>
      <c r="G210" s="24"/>
      <c r="H210" s="62">
        <f>Inputs!H137</f>
        <v>0</v>
      </c>
      <c r="I210" s="62">
        <f>Inputs!I137</f>
        <v>0</v>
      </c>
      <c r="J210" s="62">
        <f>Inputs!J137</f>
        <v>0</v>
      </c>
      <c r="K210" s="62">
        <f>Inputs!K137</f>
        <v>0</v>
      </c>
      <c r="L210" s="62">
        <f>Inputs!L137</f>
        <v>0</v>
      </c>
      <c r="M210" s="62">
        <f>Inputs!M137</f>
        <v>0</v>
      </c>
      <c r="N210" s="62">
        <f>Inputs!N137</f>
        <v>0</v>
      </c>
      <c r="O210" s="62">
        <f>Inputs!O137</f>
        <v>0</v>
      </c>
      <c r="P210" s="62">
        <f>Inputs!P137</f>
        <v>0</v>
      </c>
      <c r="Q210" s="62">
        <f>Inputs!Q137</f>
        <v>0</v>
      </c>
      <c r="R210" s="62">
        <f>Inputs!R137</f>
        <v>0</v>
      </c>
      <c r="S210" s="62">
        <f>Inputs!S137</f>
        <v>0</v>
      </c>
      <c r="T210" s="62">
        <f>Inputs!T137</f>
        <v>0</v>
      </c>
      <c r="U210" s="62">
        <f>Inputs!U137</f>
        <v>0</v>
      </c>
      <c r="V210" s="62">
        <f>Inputs!V137</f>
        <v>0</v>
      </c>
      <c r="W210" s="62">
        <f>Inputs!W137</f>
        <v>0</v>
      </c>
      <c r="X210" s="62">
        <f>Inputs!X137</f>
        <v>0</v>
      </c>
      <c r="Y210" s="62">
        <f>Inputs!Y137</f>
        <v>0</v>
      </c>
      <c r="Z210" s="62">
        <f>Inputs!Z137</f>
        <v>0</v>
      </c>
      <c r="AA210" s="62">
        <f>Inputs!AA137</f>
        <v>0</v>
      </c>
    </row>
    <row r="211" spans="1:27">
      <c r="D211" s="20" t="s">
        <v>86</v>
      </c>
      <c r="G211" s="20"/>
      <c r="H211" s="62">
        <f>Inputs!H149</f>
        <v>157174.36475256979</v>
      </c>
      <c r="I211" s="62">
        <f>Inputs!I149</f>
        <v>157174.36475256979</v>
      </c>
      <c r="J211" s="62">
        <f>Inputs!J149</f>
        <v>157174.36475256979</v>
      </c>
      <c r="K211" s="62">
        <f>Inputs!K149</f>
        <v>157174.36475256979</v>
      </c>
      <c r="L211" s="62">
        <f>Inputs!L149</f>
        <v>157174.36475256979</v>
      </c>
      <c r="M211" s="62">
        <f>Inputs!M149</f>
        <v>157174.36475256979</v>
      </c>
      <c r="N211" s="62">
        <f>Inputs!N149</f>
        <v>157174.36475256979</v>
      </c>
      <c r="O211" s="62">
        <f>Inputs!O149</f>
        <v>157174.36475256979</v>
      </c>
      <c r="P211" s="62">
        <f>Inputs!P149</f>
        <v>157174.36475256979</v>
      </c>
      <c r="Q211" s="62">
        <f>Inputs!Q149</f>
        <v>157174.36475256964</v>
      </c>
      <c r="R211" s="62">
        <f>Inputs!R149</f>
        <v>0</v>
      </c>
      <c r="S211" s="62">
        <f>Inputs!S149</f>
        <v>0</v>
      </c>
      <c r="T211" s="62">
        <f>Inputs!T149</f>
        <v>0</v>
      </c>
      <c r="U211" s="62">
        <f>Inputs!U149</f>
        <v>0</v>
      </c>
      <c r="V211" s="62">
        <f>Inputs!V149</f>
        <v>0</v>
      </c>
      <c r="W211" s="62">
        <f>Inputs!W149</f>
        <v>0</v>
      </c>
      <c r="X211" s="62">
        <f>Inputs!X149</f>
        <v>0</v>
      </c>
      <c r="Y211" s="62">
        <f>Inputs!Y149</f>
        <v>0</v>
      </c>
      <c r="Z211" s="62">
        <f>Inputs!Z149</f>
        <v>0</v>
      </c>
      <c r="AA211" s="62">
        <f>Inputs!AA149</f>
        <v>0</v>
      </c>
    </row>
    <row r="212" spans="1:27">
      <c r="D212" s="20" t="s">
        <v>21</v>
      </c>
      <c r="H212" s="62">
        <f>Inputs!H161</f>
        <v>35022.023429861903</v>
      </c>
      <c r="I212" s="62">
        <f>Inputs!I161</f>
        <v>32456.824262085032</v>
      </c>
      <c r="J212" s="62">
        <f>Inputs!J161</f>
        <v>29771.292510262447</v>
      </c>
      <c r="K212" s="62">
        <f>Inputs!K161</f>
        <v>27029.771230966944</v>
      </c>
      <c r="L212" s="62">
        <f>Inputs!L161</f>
        <v>24231.094802662134</v>
      </c>
      <c r="M212" s="62">
        <f>Inputs!M161</f>
        <v>25445.443689002928</v>
      </c>
      <c r="N212" s="62">
        <f>Inputs!N161</f>
        <v>22060.911680909594</v>
      </c>
      <c r="O212" s="62">
        <f>Inputs!O161</f>
        <v>18592.890942867387</v>
      </c>
      <c r="P212" s="62">
        <f>Inputs!P161</f>
        <v>15040.008929875681</v>
      </c>
      <c r="Q212" s="62">
        <f>Inputs!Q161</f>
        <v>11401.14004152439</v>
      </c>
      <c r="R212" s="62">
        <f>Inputs!R161</f>
        <v>7676.2387375676899</v>
      </c>
      <c r="S212" s="62">
        <f>Inputs!S161</f>
        <v>7798.334848039045</v>
      </c>
      <c r="T212" s="62">
        <f>Inputs!T161</f>
        <v>7993.2932192400194</v>
      </c>
      <c r="U212" s="62">
        <f>Inputs!U161</f>
        <v>8193.1255497210223</v>
      </c>
      <c r="V212" s="62">
        <f>Inputs!V161</f>
        <v>8397.9536884640474</v>
      </c>
      <c r="W212" s="62">
        <f>Inputs!W161</f>
        <v>8607.9025306756484</v>
      </c>
      <c r="X212" s="62">
        <f>Inputs!X161</f>
        <v>8823.1000939425394</v>
      </c>
      <c r="Y212" s="62">
        <f>Inputs!Y161</f>
        <v>9043.6775962911033</v>
      </c>
      <c r="Z212" s="62">
        <f>Inputs!Z161</f>
        <v>9269.7695361983806</v>
      </c>
      <c r="AA212" s="62">
        <f>Inputs!AA161</f>
        <v>9501.5137746033415</v>
      </c>
    </row>
    <row r="213" spans="1:27">
      <c r="D213" s="20" t="s">
        <v>87</v>
      </c>
      <c r="H213" s="62">
        <f>Inputs!H173</f>
        <v>0</v>
      </c>
      <c r="I213" s="62">
        <f>Inputs!I173</f>
        <v>3164.9238820192118</v>
      </c>
      <c r="J213" s="62">
        <f>Inputs!J173</f>
        <v>3145.5601050976475</v>
      </c>
      <c r="K213" s="62">
        <f>Inputs!K173</f>
        <v>3125.7125881500333</v>
      </c>
      <c r="L213" s="62">
        <f>Inputs!L173</f>
        <v>3100.6397596003962</v>
      </c>
      <c r="M213" s="62">
        <f>Inputs!M173</f>
        <v>3652.3592601663458</v>
      </c>
      <c r="N213" s="62">
        <f>Inputs!N173</f>
        <v>3607.3764500280063</v>
      </c>
      <c r="O213" s="62">
        <f>Inputs!O173</f>
        <v>3533.8067099659797</v>
      </c>
      <c r="P213" s="62">
        <f>Inputs!P173</f>
        <v>3420.3997113573823</v>
      </c>
      <c r="Q213" s="62">
        <f>Inputs!Q173</f>
        <v>3222.8274472227531</v>
      </c>
      <c r="R213" s="62">
        <f>Inputs!R173</f>
        <v>2792.394318713491</v>
      </c>
      <c r="S213" s="62">
        <f>Inputs!S173</f>
        <v>0</v>
      </c>
      <c r="T213" s="62">
        <f>Inputs!T173</f>
        <v>0</v>
      </c>
      <c r="U213" s="62">
        <f>Inputs!U173</f>
        <v>0</v>
      </c>
      <c r="V213" s="62">
        <f>Inputs!V173</f>
        <v>0</v>
      </c>
      <c r="W213" s="62">
        <f>Inputs!W173</f>
        <v>0</v>
      </c>
      <c r="X213" s="62">
        <f>Inputs!X173</f>
        <v>0</v>
      </c>
      <c r="Y213" s="62">
        <f>Inputs!Y173</f>
        <v>0</v>
      </c>
      <c r="Z213" s="62">
        <f>Inputs!Z173</f>
        <v>0</v>
      </c>
      <c r="AA213" s="62">
        <f>Inputs!AA173</f>
        <v>0</v>
      </c>
    </row>
    <row r="214" spans="1:27">
      <c r="D214" s="20" t="s">
        <v>88</v>
      </c>
      <c r="G214" s="61">
        <f>Inputs!G125</f>
        <v>1667715</v>
      </c>
      <c r="H214" s="60">
        <f>H209+H210-H211+H212-H213</f>
        <v>1545562.6586772923</v>
      </c>
      <c r="I214" s="60">
        <f t="shared" ref="I214:AA214" si="68">I209+I210-I211+I212-I213</f>
        <v>1417680.1943047885</v>
      </c>
      <c r="J214" s="60">
        <f t="shared" si="68"/>
        <v>1287131.5619573835</v>
      </c>
      <c r="K214" s="60">
        <f t="shared" si="68"/>
        <v>1153861.2558476308</v>
      </c>
      <c r="L214" s="60">
        <f t="shared" si="68"/>
        <v>1017817.3461381227</v>
      </c>
      <c r="M214" s="60">
        <f t="shared" si="68"/>
        <v>882436.0658143895</v>
      </c>
      <c r="N214" s="60">
        <f t="shared" si="68"/>
        <v>743715.23629270121</v>
      </c>
      <c r="O214" s="60">
        <f t="shared" si="68"/>
        <v>601599.95577303285</v>
      </c>
      <c r="P214" s="60">
        <f t="shared" si="68"/>
        <v>456045.20023898134</v>
      </c>
      <c r="Q214" s="60">
        <f t="shared" si="68"/>
        <v>307049.14808071329</v>
      </c>
      <c r="R214" s="60">
        <f t="shared" si="68"/>
        <v>311932.99249956745</v>
      </c>
      <c r="S214" s="60">
        <f t="shared" si="68"/>
        <v>319731.32734760648</v>
      </c>
      <c r="T214" s="60">
        <f t="shared" si="68"/>
        <v>327724.62056684651</v>
      </c>
      <c r="U214" s="60">
        <f t="shared" si="68"/>
        <v>335917.74611656752</v>
      </c>
      <c r="V214" s="60">
        <f t="shared" si="68"/>
        <v>344315.69980503159</v>
      </c>
      <c r="W214" s="60">
        <f t="shared" si="68"/>
        <v>352923.60233570723</v>
      </c>
      <c r="X214" s="60">
        <f t="shared" si="68"/>
        <v>361746.70242964977</v>
      </c>
      <c r="Y214" s="60">
        <f t="shared" si="68"/>
        <v>370790.38002594089</v>
      </c>
      <c r="Z214" s="60">
        <f t="shared" si="68"/>
        <v>380060.1495621393</v>
      </c>
      <c r="AA214" s="60">
        <f t="shared" si="68"/>
        <v>389561.66333674261</v>
      </c>
    </row>
    <row r="215" spans="1:27">
      <c r="A215" s="9"/>
      <c r="D215" s="9"/>
    </row>
    <row r="216" spans="1:27">
      <c r="A216" s="9"/>
      <c r="D216" s="9"/>
    </row>
    <row r="217" spans="1:27">
      <c r="A217" s="9"/>
      <c r="B217" s="9">
        <f>MAX($A$7:B216)+0.1</f>
        <v>3.3000000000000003</v>
      </c>
      <c r="C217" s="9" t="s">
        <v>98</v>
      </c>
      <c r="D217" s="9"/>
    </row>
    <row r="218" spans="1:27">
      <c r="D218" s="37" t="s">
        <v>84</v>
      </c>
      <c r="H218" s="25">
        <f>G223</f>
        <v>1621739</v>
      </c>
      <c r="I218" s="25">
        <f t="shared" ref="I218:AA218" si="69">H223</f>
        <v>1810982.48280351</v>
      </c>
      <c r="J218" s="25">
        <f t="shared" si="69"/>
        <v>1769079.1317682066</v>
      </c>
      <c r="K218" s="25">
        <f t="shared" si="69"/>
        <v>1756444.1040601849</v>
      </c>
      <c r="L218" s="25">
        <f t="shared" si="69"/>
        <v>1356633.1424707407</v>
      </c>
      <c r="M218" s="25">
        <f t="shared" si="69"/>
        <v>1481183.2886056735</v>
      </c>
      <c r="N218" s="25">
        <f t="shared" si="69"/>
        <v>986476.61244472943</v>
      </c>
      <c r="O218" s="25">
        <f t="shared" si="69"/>
        <v>638542.60170281492</v>
      </c>
      <c r="P218" s="25">
        <f t="shared" si="69"/>
        <v>423612.28044748923</v>
      </c>
      <c r="Q218" s="25">
        <f t="shared" si="69"/>
        <v>295748.30613498308</v>
      </c>
      <c r="R218" s="25">
        <f t="shared" si="69"/>
        <v>224697.48037734366</v>
      </c>
      <c r="S218" s="25">
        <f t="shared" si="69"/>
        <v>158091.64885053781</v>
      </c>
      <c r="T218" s="25">
        <f t="shared" si="69"/>
        <v>96780.221786960668</v>
      </c>
      <c r="U218" s="25">
        <f t="shared" si="69"/>
        <v>46660.432141279125</v>
      </c>
      <c r="V218" s="25">
        <f t="shared" si="69"/>
        <v>-8.0723719511297531E-2</v>
      </c>
      <c r="W218" s="25">
        <f t="shared" si="69"/>
        <v>-8.0723719511297531E-2</v>
      </c>
      <c r="X218" s="25">
        <f t="shared" si="69"/>
        <v>-8.0723719511297531E-2</v>
      </c>
      <c r="Y218" s="25">
        <f t="shared" si="69"/>
        <v>-8.0723719511297531E-2</v>
      </c>
      <c r="Z218" s="25">
        <f t="shared" si="69"/>
        <v>-8.0723719511297531E-2</v>
      </c>
      <c r="AA218" s="25">
        <f t="shared" si="69"/>
        <v>-8.0723719511297531E-2</v>
      </c>
    </row>
    <row r="219" spans="1:27">
      <c r="D219" s="37" t="s">
        <v>85</v>
      </c>
      <c r="G219" s="24"/>
      <c r="H219" s="62">
        <f>Inputs!H138</f>
        <v>649507.31849759584</v>
      </c>
      <c r="I219" s="62">
        <f>Inputs!I138</f>
        <v>535372.18670437986</v>
      </c>
      <c r="J219" s="62">
        <f>Inputs!J138</f>
        <v>719614.51918631059</v>
      </c>
      <c r="K219" s="62">
        <f>Inputs!K138</f>
        <v>436332.89351181779</v>
      </c>
      <c r="L219" s="62">
        <f>Inputs!L138</f>
        <v>1098936.2591955983</v>
      </c>
      <c r="M219" s="62">
        <f>Inputs!M138</f>
        <v>0</v>
      </c>
      <c r="N219" s="62">
        <f>Inputs!N138</f>
        <v>0</v>
      </c>
      <c r="O219" s="62">
        <f>Inputs!O138</f>
        <v>0</v>
      </c>
      <c r="P219" s="62">
        <f>Inputs!P138</f>
        <v>0</v>
      </c>
      <c r="Q219" s="62">
        <f>Inputs!Q138</f>
        <v>0</v>
      </c>
      <c r="R219" s="62">
        <f>Inputs!R138</f>
        <v>0</v>
      </c>
      <c r="S219" s="62">
        <f>Inputs!S138</f>
        <v>0</v>
      </c>
      <c r="T219" s="62">
        <f>Inputs!T138</f>
        <v>0</v>
      </c>
      <c r="U219" s="62">
        <f>Inputs!U138</f>
        <v>0</v>
      </c>
      <c r="V219" s="62">
        <f>Inputs!V138</f>
        <v>0</v>
      </c>
      <c r="W219" s="62">
        <f>Inputs!W138</f>
        <v>0</v>
      </c>
      <c r="X219" s="62">
        <f>Inputs!X138</f>
        <v>0</v>
      </c>
      <c r="Y219" s="62">
        <f>Inputs!Y138</f>
        <v>0</v>
      </c>
      <c r="Z219" s="62">
        <f>Inputs!Z138</f>
        <v>0</v>
      </c>
      <c r="AA219" s="62">
        <f>Inputs!AA138</f>
        <v>0</v>
      </c>
    </row>
    <row r="220" spans="1:27">
      <c r="D220" s="20" t="s">
        <v>86</v>
      </c>
      <c r="G220" s="20"/>
      <c r="H220" s="62">
        <f>Inputs!H150</f>
        <v>460263.83569408592</v>
      </c>
      <c r="I220" s="62">
        <f>Inputs!I150</f>
        <v>577275.53773968341</v>
      </c>
      <c r="J220" s="62">
        <f>Inputs!J150</f>
        <v>732249.54689433216</v>
      </c>
      <c r="K220" s="62">
        <f>Inputs!K150</f>
        <v>836143.85510126222</v>
      </c>
      <c r="L220" s="62">
        <f>Inputs!L150</f>
        <v>974386.11306066555</v>
      </c>
      <c r="M220" s="62">
        <f>Inputs!M150</f>
        <v>494706.67616094404</v>
      </c>
      <c r="N220" s="62">
        <f>Inputs!N150</f>
        <v>347934.01074191451</v>
      </c>
      <c r="O220" s="62">
        <f>Inputs!O150</f>
        <v>214930.32125532572</v>
      </c>
      <c r="P220" s="62">
        <f>Inputs!P150</f>
        <v>127863.97431250617</v>
      </c>
      <c r="Q220" s="62">
        <f>Inputs!Q150</f>
        <v>71050.825757639424</v>
      </c>
      <c r="R220" s="62">
        <f>Inputs!R150</f>
        <v>66605.83152680585</v>
      </c>
      <c r="S220" s="62">
        <f>Inputs!S150</f>
        <v>61311.427063577146</v>
      </c>
      <c r="T220" s="62">
        <f>Inputs!T150</f>
        <v>50119.789645681543</v>
      </c>
      <c r="U220" s="62">
        <f>Inputs!U150</f>
        <v>46660.512864998636</v>
      </c>
      <c r="V220" s="62">
        <f>Inputs!V150</f>
        <v>0</v>
      </c>
      <c r="W220" s="62">
        <f>Inputs!W150</f>
        <v>0</v>
      </c>
      <c r="X220" s="62">
        <f>Inputs!X150</f>
        <v>0</v>
      </c>
      <c r="Y220" s="62">
        <f>Inputs!Y150</f>
        <v>0</v>
      </c>
      <c r="Z220" s="62">
        <f>Inputs!Z150</f>
        <v>0</v>
      </c>
      <c r="AA220" s="62">
        <f>Inputs!AA150</f>
        <v>0</v>
      </c>
    </row>
    <row r="221" spans="1:27">
      <c r="D221" s="20" t="s">
        <v>21</v>
      </c>
      <c r="H221" s="62">
        <f>Inputs!H162</f>
        <v>0</v>
      </c>
      <c r="I221" s="62">
        <f>Inputs!I162</f>
        <v>0</v>
      </c>
      <c r="J221" s="62">
        <f>Inputs!J162</f>
        <v>0</v>
      </c>
      <c r="K221" s="62">
        <f>Inputs!K162</f>
        <v>0</v>
      </c>
      <c r="L221" s="62">
        <f>Inputs!L162</f>
        <v>0</v>
      </c>
      <c r="M221" s="62">
        <f>Inputs!M162</f>
        <v>0</v>
      </c>
      <c r="N221" s="62">
        <f>Inputs!N162</f>
        <v>0</v>
      </c>
      <c r="O221" s="62">
        <f>Inputs!O162</f>
        <v>0</v>
      </c>
      <c r="P221" s="62">
        <f>Inputs!P162</f>
        <v>0</v>
      </c>
      <c r="Q221" s="62">
        <f>Inputs!Q162</f>
        <v>0</v>
      </c>
      <c r="R221" s="62">
        <f>Inputs!R162</f>
        <v>0</v>
      </c>
      <c r="S221" s="62">
        <f>Inputs!S162</f>
        <v>0</v>
      </c>
      <c r="T221" s="62">
        <f>Inputs!T162</f>
        <v>0</v>
      </c>
      <c r="U221" s="62">
        <f>Inputs!U162</f>
        <v>0</v>
      </c>
      <c r="V221" s="62">
        <f>Inputs!V162</f>
        <v>0</v>
      </c>
      <c r="W221" s="62">
        <f>Inputs!W162</f>
        <v>0</v>
      </c>
      <c r="X221" s="62">
        <f>Inputs!X162</f>
        <v>0</v>
      </c>
      <c r="Y221" s="62">
        <f>Inputs!Y162</f>
        <v>0</v>
      </c>
      <c r="Z221" s="62">
        <f>Inputs!Z162</f>
        <v>0</v>
      </c>
      <c r="AA221" s="62">
        <f>Inputs!AA162</f>
        <v>0</v>
      </c>
    </row>
    <row r="222" spans="1:27">
      <c r="D222" s="20" t="s">
        <v>87</v>
      </c>
      <c r="H222" s="62">
        <f>Inputs!H174</f>
        <v>0</v>
      </c>
      <c r="I222" s="62">
        <f>Inputs!I174</f>
        <v>0</v>
      </c>
      <c r="J222" s="62">
        <f>Inputs!J174</f>
        <v>0</v>
      </c>
      <c r="K222" s="62">
        <f>Inputs!K174</f>
        <v>0</v>
      </c>
      <c r="L222" s="62">
        <f>Inputs!L174</f>
        <v>0</v>
      </c>
      <c r="M222" s="62">
        <f>Inputs!M174</f>
        <v>0</v>
      </c>
      <c r="N222" s="62">
        <f>Inputs!N174</f>
        <v>0</v>
      </c>
      <c r="O222" s="62">
        <f>Inputs!O174</f>
        <v>0</v>
      </c>
      <c r="P222" s="62">
        <f>Inputs!P174</f>
        <v>0</v>
      </c>
      <c r="Q222" s="62">
        <f>Inputs!Q174</f>
        <v>0</v>
      </c>
      <c r="R222" s="62">
        <f>Inputs!R174</f>
        <v>0</v>
      </c>
      <c r="S222" s="62">
        <f>Inputs!S174</f>
        <v>0</v>
      </c>
      <c r="T222" s="62">
        <f>Inputs!T174</f>
        <v>0</v>
      </c>
      <c r="U222" s="62">
        <f>Inputs!U174</f>
        <v>0</v>
      </c>
      <c r="V222" s="62">
        <f>Inputs!V174</f>
        <v>0</v>
      </c>
      <c r="W222" s="62">
        <f>Inputs!W174</f>
        <v>0</v>
      </c>
      <c r="X222" s="62">
        <f>Inputs!X174</f>
        <v>0</v>
      </c>
      <c r="Y222" s="62">
        <f>Inputs!Y174</f>
        <v>0</v>
      </c>
      <c r="Z222" s="62">
        <f>Inputs!Z174</f>
        <v>0</v>
      </c>
      <c r="AA222" s="62">
        <f>Inputs!AA174</f>
        <v>0</v>
      </c>
    </row>
    <row r="223" spans="1:27">
      <c r="D223" s="20" t="s">
        <v>88</v>
      </c>
      <c r="G223" s="61">
        <f>Inputs!G126</f>
        <v>1621739</v>
      </c>
      <c r="H223" s="60">
        <f>H218+H219-H220+H221-H222</f>
        <v>1810982.48280351</v>
      </c>
      <c r="I223" s="60">
        <f t="shared" ref="I223:AA223" si="70">I218+I219-I220+I221-I222</f>
        <v>1769079.1317682066</v>
      </c>
      <c r="J223" s="60">
        <f t="shared" si="70"/>
        <v>1756444.1040601849</v>
      </c>
      <c r="K223" s="60">
        <f t="shared" si="70"/>
        <v>1356633.1424707407</v>
      </c>
      <c r="L223" s="60">
        <f t="shared" si="70"/>
        <v>1481183.2886056735</v>
      </c>
      <c r="M223" s="60">
        <f t="shared" si="70"/>
        <v>986476.61244472943</v>
      </c>
      <c r="N223" s="60">
        <f t="shared" si="70"/>
        <v>638542.60170281492</v>
      </c>
      <c r="O223" s="60">
        <f t="shared" si="70"/>
        <v>423612.28044748923</v>
      </c>
      <c r="P223" s="60">
        <f t="shared" si="70"/>
        <v>295748.30613498308</v>
      </c>
      <c r="Q223" s="60">
        <f t="shared" si="70"/>
        <v>224697.48037734366</v>
      </c>
      <c r="R223" s="60">
        <f t="shared" si="70"/>
        <v>158091.64885053781</v>
      </c>
      <c r="S223" s="60">
        <f t="shared" si="70"/>
        <v>96780.221786960668</v>
      </c>
      <c r="T223" s="60">
        <f t="shared" si="70"/>
        <v>46660.432141279125</v>
      </c>
      <c r="U223" s="60">
        <f t="shared" si="70"/>
        <v>-8.0723719511297531E-2</v>
      </c>
      <c r="V223" s="60">
        <f t="shared" si="70"/>
        <v>-8.0723719511297531E-2</v>
      </c>
      <c r="W223" s="60">
        <f t="shared" si="70"/>
        <v>-8.0723719511297531E-2</v>
      </c>
      <c r="X223" s="60">
        <f t="shared" si="70"/>
        <v>-8.0723719511297531E-2</v>
      </c>
      <c r="Y223" s="60">
        <f t="shared" si="70"/>
        <v>-8.0723719511297531E-2</v>
      </c>
      <c r="Z223" s="60">
        <f t="shared" si="70"/>
        <v>-8.0723719511297531E-2</v>
      </c>
      <c r="AA223" s="60">
        <f t="shared" si="70"/>
        <v>-8.0723719511297531E-2</v>
      </c>
    </row>
    <row r="224" spans="1:27">
      <c r="A224" s="9"/>
      <c r="D224" s="9"/>
    </row>
    <row r="225" spans="1:27">
      <c r="A225" s="9"/>
      <c r="D225" s="9"/>
    </row>
    <row r="226" spans="1:27">
      <c r="A226" s="9"/>
      <c r="B226" s="9">
        <f>MAX($A$7:B225)+0.1</f>
        <v>3.4000000000000004</v>
      </c>
      <c r="C226" s="9" t="s">
        <v>99</v>
      </c>
      <c r="D226" s="9"/>
    </row>
    <row r="227" spans="1:27">
      <c r="D227" s="37" t="s">
        <v>84</v>
      </c>
      <c r="H227" s="25">
        <f>G232</f>
        <v>3278838</v>
      </c>
      <c r="I227" s="25">
        <f t="shared" ref="I227:AA227" si="71">H232</f>
        <v>2950954.2</v>
      </c>
      <c r="J227" s="25">
        <f t="shared" si="71"/>
        <v>2623070.4000000004</v>
      </c>
      <c r="K227" s="25">
        <f t="shared" si="71"/>
        <v>2295186.6000000006</v>
      </c>
      <c r="L227" s="25">
        <f t="shared" si="71"/>
        <v>1967302.8000000005</v>
      </c>
      <c r="M227" s="25">
        <f t="shared" si="71"/>
        <v>1639419.0000000005</v>
      </c>
      <c r="N227" s="25">
        <f t="shared" si="71"/>
        <v>1311535.2000000004</v>
      </c>
      <c r="O227" s="25">
        <f t="shared" si="71"/>
        <v>983651.40000000037</v>
      </c>
      <c r="P227" s="25">
        <f t="shared" si="71"/>
        <v>655767.60000000033</v>
      </c>
      <c r="Q227" s="25">
        <f t="shared" si="71"/>
        <v>327883.80000000034</v>
      </c>
      <c r="R227" s="25">
        <f t="shared" si="71"/>
        <v>3.4924596548080444E-10</v>
      </c>
      <c r="S227" s="25">
        <f t="shared" si="71"/>
        <v>3.4924596548080444E-10</v>
      </c>
      <c r="T227" s="25">
        <f t="shared" si="71"/>
        <v>3.4924596548080444E-10</v>
      </c>
      <c r="U227" s="25">
        <f t="shared" si="71"/>
        <v>3.4924596548080444E-10</v>
      </c>
      <c r="V227" s="25">
        <f t="shared" si="71"/>
        <v>3.4924596548080444E-10</v>
      </c>
      <c r="W227" s="25">
        <f t="shared" si="71"/>
        <v>3.4924596548080444E-10</v>
      </c>
      <c r="X227" s="25">
        <f t="shared" si="71"/>
        <v>3.4924596548080444E-10</v>
      </c>
      <c r="Y227" s="25">
        <f t="shared" si="71"/>
        <v>3.4924596548080444E-10</v>
      </c>
      <c r="Z227" s="25">
        <f t="shared" si="71"/>
        <v>3.4924596548080444E-10</v>
      </c>
      <c r="AA227" s="25">
        <f t="shared" si="71"/>
        <v>3.4924596548080444E-10</v>
      </c>
    </row>
    <row r="228" spans="1:27">
      <c r="D228" s="37" t="s">
        <v>85</v>
      </c>
      <c r="G228" s="24"/>
      <c r="H228" s="62">
        <f>Inputs!H139</f>
        <v>0</v>
      </c>
      <c r="I228" s="62">
        <f>Inputs!I139</f>
        <v>0</v>
      </c>
      <c r="J228" s="62">
        <f>Inputs!J139</f>
        <v>0</v>
      </c>
      <c r="K228" s="62">
        <f>Inputs!K139</f>
        <v>0</v>
      </c>
      <c r="L228" s="62">
        <f>Inputs!L139</f>
        <v>0</v>
      </c>
      <c r="M228" s="62">
        <f>Inputs!M139</f>
        <v>0</v>
      </c>
      <c r="N228" s="62">
        <f>Inputs!N139</f>
        <v>0</v>
      </c>
      <c r="O228" s="62">
        <f>Inputs!O139</f>
        <v>0</v>
      </c>
      <c r="P228" s="62">
        <f>Inputs!P139</f>
        <v>0</v>
      </c>
      <c r="Q228" s="62">
        <f>Inputs!Q139</f>
        <v>0</v>
      </c>
      <c r="R228" s="62">
        <f>Inputs!R139</f>
        <v>0</v>
      </c>
      <c r="S228" s="62">
        <f>Inputs!S139</f>
        <v>0</v>
      </c>
      <c r="T228" s="62">
        <f>Inputs!T139</f>
        <v>0</v>
      </c>
      <c r="U228" s="62">
        <f>Inputs!U139</f>
        <v>0</v>
      </c>
      <c r="V228" s="62">
        <f>Inputs!V139</f>
        <v>0</v>
      </c>
      <c r="W228" s="62">
        <f>Inputs!W139</f>
        <v>0</v>
      </c>
      <c r="X228" s="62">
        <f>Inputs!X139</f>
        <v>0</v>
      </c>
      <c r="Y228" s="62">
        <f>Inputs!Y139</f>
        <v>0</v>
      </c>
      <c r="Z228" s="62">
        <f>Inputs!Z139</f>
        <v>0</v>
      </c>
      <c r="AA228" s="62">
        <f>Inputs!AA139</f>
        <v>0</v>
      </c>
    </row>
    <row r="229" spans="1:27">
      <c r="D229" s="20" t="s">
        <v>86</v>
      </c>
      <c r="G229" s="20"/>
      <c r="H229" s="62">
        <f>Inputs!H151</f>
        <v>327883.8</v>
      </c>
      <c r="I229" s="62">
        <f>Inputs!I151</f>
        <v>327883.8</v>
      </c>
      <c r="J229" s="62">
        <f>Inputs!J151</f>
        <v>327883.8</v>
      </c>
      <c r="K229" s="62">
        <f>Inputs!K151</f>
        <v>327883.8</v>
      </c>
      <c r="L229" s="62">
        <f>Inputs!L151</f>
        <v>327883.8</v>
      </c>
      <c r="M229" s="62">
        <f>Inputs!M151</f>
        <v>327883.8</v>
      </c>
      <c r="N229" s="62">
        <f>Inputs!N151</f>
        <v>327883.8</v>
      </c>
      <c r="O229" s="62">
        <f>Inputs!O151</f>
        <v>327883.8</v>
      </c>
      <c r="P229" s="62">
        <f>Inputs!P151</f>
        <v>327883.8</v>
      </c>
      <c r="Q229" s="62">
        <f>Inputs!Q151</f>
        <v>327883.8</v>
      </c>
      <c r="R229" s="62">
        <f>Inputs!R151</f>
        <v>0</v>
      </c>
      <c r="S229" s="62">
        <f>Inputs!S151</f>
        <v>0</v>
      </c>
      <c r="T229" s="62">
        <f>Inputs!T151</f>
        <v>0</v>
      </c>
      <c r="U229" s="62">
        <f>Inputs!U151</f>
        <v>0</v>
      </c>
      <c r="V229" s="62">
        <f>Inputs!V151</f>
        <v>0</v>
      </c>
      <c r="W229" s="62">
        <f>Inputs!W151</f>
        <v>0</v>
      </c>
      <c r="X229" s="62">
        <f>Inputs!X151</f>
        <v>0</v>
      </c>
      <c r="Y229" s="62">
        <f>Inputs!Y151</f>
        <v>0</v>
      </c>
      <c r="Z229" s="62">
        <f>Inputs!Z151</f>
        <v>0</v>
      </c>
      <c r="AA229" s="62">
        <f>Inputs!AA151</f>
        <v>0</v>
      </c>
    </row>
    <row r="230" spans="1:27">
      <c r="D230" s="20" t="s">
        <v>21</v>
      </c>
      <c r="H230" s="62">
        <f>Inputs!H163</f>
        <v>0</v>
      </c>
      <c r="I230" s="62">
        <f>Inputs!I163</f>
        <v>0</v>
      </c>
      <c r="J230" s="62">
        <f>Inputs!J163</f>
        <v>0</v>
      </c>
      <c r="K230" s="62">
        <f>Inputs!K163</f>
        <v>0</v>
      </c>
      <c r="L230" s="62">
        <f>Inputs!L163</f>
        <v>0</v>
      </c>
      <c r="M230" s="62">
        <f>Inputs!M163</f>
        <v>0</v>
      </c>
      <c r="N230" s="62">
        <f>Inputs!N163</f>
        <v>0</v>
      </c>
      <c r="O230" s="62">
        <f>Inputs!O163</f>
        <v>0</v>
      </c>
      <c r="P230" s="62">
        <f>Inputs!P163</f>
        <v>0</v>
      </c>
      <c r="Q230" s="62">
        <f>Inputs!Q163</f>
        <v>0</v>
      </c>
      <c r="R230" s="62">
        <f>Inputs!R163</f>
        <v>0</v>
      </c>
      <c r="S230" s="62">
        <f>Inputs!S163</f>
        <v>0</v>
      </c>
      <c r="T230" s="62">
        <f>Inputs!T163</f>
        <v>0</v>
      </c>
      <c r="U230" s="62">
        <f>Inputs!U163</f>
        <v>0</v>
      </c>
      <c r="V230" s="62">
        <f>Inputs!V163</f>
        <v>0</v>
      </c>
      <c r="W230" s="62">
        <f>Inputs!W163</f>
        <v>0</v>
      </c>
      <c r="X230" s="62">
        <f>Inputs!X163</f>
        <v>0</v>
      </c>
      <c r="Y230" s="62">
        <f>Inputs!Y163</f>
        <v>0</v>
      </c>
      <c r="Z230" s="62">
        <f>Inputs!Z163</f>
        <v>0</v>
      </c>
      <c r="AA230" s="62">
        <f>Inputs!AA163</f>
        <v>0</v>
      </c>
    </row>
    <row r="231" spans="1:27">
      <c r="D231" s="20" t="s">
        <v>87</v>
      </c>
      <c r="H231" s="62">
        <f>Inputs!H175</f>
        <v>0</v>
      </c>
      <c r="I231" s="62">
        <f>Inputs!I175</f>
        <v>0</v>
      </c>
      <c r="J231" s="62">
        <f>Inputs!J175</f>
        <v>0</v>
      </c>
      <c r="K231" s="62">
        <f>Inputs!K175</f>
        <v>0</v>
      </c>
      <c r="L231" s="62">
        <f>Inputs!L175</f>
        <v>0</v>
      </c>
      <c r="M231" s="62">
        <f>Inputs!M175</f>
        <v>0</v>
      </c>
      <c r="N231" s="62">
        <f>Inputs!N175</f>
        <v>0</v>
      </c>
      <c r="O231" s="62">
        <f>Inputs!O175</f>
        <v>0</v>
      </c>
      <c r="P231" s="62">
        <f>Inputs!P175</f>
        <v>0</v>
      </c>
      <c r="Q231" s="62">
        <f>Inputs!Q175</f>
        <v>0</v>
      </c>
      <c r="R231" s="62">
        <f>Inputs!R175</f>
        <v>0</v>
      </c>
      <c r="S231" s="62">
        <f>Inputs!S175</f>
        <v>0</v>
      </c>
      <c r="T231" s="62">
        <f>Inputs!T175</f>
        <v>0</v>
      </c>
      <c r="U231" s="62">
        <f>Inputs!U175</f>
        <v>0</v>
      </c>
      <c r="V231" s="62">
        <f>Inputs!V175</f>
        <v>0</v>
      </c>
      <c r="W231" s="62">
        <f>Inputs!W175</f>
        <v>0</v>
      </c>
      <c r="X231" s="62">
        <f>Inputs!X175</f>
        <v>0</v>
      </c>
      <c r="Y231" s="62">
        <f>Inputs!Y175</f>
        <v>0</v>
      </c>
      <c r="Z231" s="62">
        <f>Inputs!Z175</f>
        <v>0</v>
      </c>
      <c r="AA231" s="62">
        <f>Inputs!AA175</f>
        <v>0</v>
      </c>
    </row>
    <row r="232" spans="1:27">
      <c r="D232" s="20" t="s">
        <v>88</v>
      </c>
      <c r="G232" s="61">
        <f>Inputs!G127</f>
        <v>3278838</v>
      </c>
      <c r="H232" s="60">
        <f>H227+H228-H229+H230-H231</f>
        <v>2950954.2</v>
      </c>
      <c r="I232" s="60">
        <f t="shared" ref="I232:AA232" si="72">I227+I228-I229+I230-I231</f>
        <v>2623070.4000000004</v>
      </c>
      <c r="J232" s="60">
        <f t="shared" si="72"/>
        <v>2295186.6000000006</v>
      </c>
      <c r="K232" s="60">
        <f t="shared" si="72"/>
        <v>1967302.8000000005</v>
      </c>
      <c r="L232" s="60">
        <f t="shared" si="72"/>
        <v>1639419.0000000005</v>
      </c>
      <c r="M232" s="60">
        <f t="shared" si="72"/>
        <v>1311535.2000000004</v>
      </c>
      <c r="N232" s="60">
        <f t="shared" si="72"/>
        <v>983651.40000000037</v>
      </c>
      <c r="O232" s="60">
        <f t="shared" si="72"/>
        <v>655767.60000000033</v>
      </c>
      <c r="P232" s="60">
        <f t="shared" si="72"/>
        <v>327883.80000000034</v>
      </c>
      <c r="Q232" s="60">
        <f t="shared" si="72"/>
        <v>3.4924596548080444E-10</v>
      </c>
      <c r="R232" s="60">
        <f t="shared" si="72"/>
        <v>3.4924596548080444E-10</v>
      </c>
      <c r="S232" s="60">
        <f t="shared" si="72"/>
        <v>3.4924596548080444E-10</v>
      </c>
      <c r="T232" s="60">
        <f t="shared" si="72"/>
        <v>3.4924596548080444E-10</v>
      </c>
      <c r="U232" s="60">
        <f t="shared" si="72"/>
        <v>3.4924596548080444E-10</v>
      </c>
      <c r="V232" s="60">
        <f t="shared" si="72"/>
        <v>3.4924596548080444E-10</v>
      </c>
      <c r="W232" s="60">
        <f t="shared" si="72"/>
        <v>3.4924596548080444E-10</v>
      </c>
      <c r="X232" s="60">
        <f t="shared" si="72"/>
        <v>3.4924596548080444E-10</v>
      </c>
      <c r="Y232" s="60">
        <f t="shared" si="72"/>
        <v>3.4924596548080444E-10</v>
      </c>
      <c r="Z232" s="60">
        <f t="shared" si="72"/>
        <v>3.4924596548080444E-10</v>
      </c>
      <c r="AA232" s="60">
        <f t="shared" si="72"/>
        <v>3.4924596548080444E-10</v>
      </c>
    </row>
    <row r="233" spans="1:27">
      <c r="A233" s="9"/>
      <c r="D233" s="9"/>
    </row>
    <row r="234" spans="1:27">
      <c r="A234" s="9"/>
      <c r="D234" s="9"/>
    </row>
    <row r="235" spans="1:27">
      <c r="A235" s="9"/>
      <c r="B235" s="9">
        <f>MAX($A$7:B234)+0.1</f>
        <v>3.5000000000000004</v>
      </c>
      <c r="C235" s="9" t="s">
        <v>100</v>
      </c>
      <c r="D235" s="9"/>
    </row>
    <row r="236" spans="1:27">
      <c r="D236" s="37" t="s">
        <v>84</v>
      </c>
      <c r="H236" s="25">
        <f>G241</f>
        <v>2258661.3882231601</v>
      </c>
      <c r="I236" s="25">
        <f t="shared" ref="I236:AA236" si="73">H241</f>
        <v>2604662.9455322921</v>
      </c>
      <c r="J236" s="25">
        <f t="shared" si="73"/>
        <v>2696525.5115356678</v>
      </c>
      <c r="K236" s="25">
        <f t="shared" si="73"/>
        <v>2762969.6694162521</v>
      </c>
      <c r="L236" s="25">
        <f t="shared" si="73"/>
        <v>2799455.900125768</v>
      </c>
      <c r="M236" s="25">
        <f t="shared" si="73"/>
        <v>2802803.7689122134</v>
      </c>
      <c r="N236" s="25">
        <f t="shared" si="73"/>
        <v>2361974.2024609018</v>
      </c>
      <c r="O236" s="25">
        <f t="shared" si="73"/>
        <v>1921144.6360095902</v>
      </c>
      <c r="P236" s="25">
        <f t="shared" si="73"/>
        <v>1480315.0695582787</v>
      </c>
      <c r="Q236" s="25">
        <f t="shared" si="73"/>
        <v>1039485.5031069672</v>
      </c>
      <c r="R236" s="25">
        <f t="shared" si="73"/>
        <v>598655.93665565585</v>
      </c>
      <c r="S236" s="25">
        <f t="shared" si="73"/>
        <v>423125.65646218101</v>
      </c>
      <c r="T236" s="25">
        <f t="shared" si="73"/>
        <v>287898.17287098267</v>
      </c>
      <c r="U236" s="25">
        <f t="shared" si="73"/>
        <v>194627.30682422587</v>
      </c>
      <c r="V236" s="25">
        <f t="shared" si="73"/>
        <v>144646.24614117426</v>
      </c>
      <c r="W236" s="25">
        <f t="shared" si="73"/>
        <v>139082.92898189832</v>
      </c>
      <c r="X236" s="25">
        <f t="shared" si="73"/>
        <v>133519.61182262239</v>
      </c>
      <c r="Y236" s="25">
        <f t="shared" si="73"/>
        <v>127956.29466334646</v>
      </c>
      <c r="Z236" s="25">
        <f t="shared" si="73"/>
        <v>122392.97750407053</v>
      </c>
      <c r="AA236" s="25">
        <f t="shared" si="73"/>
        <v>116829.6603447946</v>
      </c>
    </row>
    <row r="237" spans="1:27">
      <c r="D237" s="37" t="s">
        <v>85</v>
      </c>
      <c r="G237" s="24"/>
      <c r="H237" s="62">
        <f>Inputs!H140</f>
        <v>616864.16072624456</v>
      </c>
      <c r="I237" s="62">
        <f>Inputs!I140</f>
        <v>403027.96602276491</v>
      </c>
      <c r="J237" s="62">
        <f>Inputs!J140</f>
        <v>419566.17544441501</v>
      </c>
      <c r="K237" s="62">
        <f>Inputs!K140</f>
        <v>432898.05363705184</v>
      </c>
      <c r="L237" s="62">
        <f>Inputs!L140</f>
        <v>444177.43523775687</v>
      </c>
      <c r="M237" s="62">
        <f>Inputs!M140</f>
        <v>0</v>
      </c>
      <c r="N237" s="62">
        <f>Inputs!N140</f>
        <v>0</v>
      </c>
      <c r="O237" s="62">
        <f>Inputs!O140</f>
        <v>0</v>
      </c>
      <c r="P237" s="62">
        <f>Inputs!P140</f>
        <v>0</v>
      </c>
      <c r="Q237" s="62">
        <f>Inputs!Q140</f>
        <v>0</v>
      </c>
      <c r="R237" s="62">
        <f>Inputs!R140</f>
        <v>0</v>
      </c>
      <c r="S237" s="62">
        <f>Inputs!S140</f>
        <v>0</v>
      </c>
      <c r="T237" s="62">
        <f>Inputs!T140</f>
        <v>0</v>
      </c>
      <c r="U237" s="62">
        <f>Inputs!U140</f>
        <v>0</v>
      </c>
      <c r="V237" s="62">
        <f>Inputs!V140</f>
        <v>0</v>
      </c>
      <c r="W237" s="62">
        <f>Inputs!W140</f>
        <v>0</v>
      </c>
      <c r="X237" s="62">
        <f>Inputs!X140</f>
        <v>0</v>
      </c>
      <c r="Y237" s="62">
        <f>Inputs!Y140</f>
        <v>0</v>
      </c>
      <c r="Z237" s="62">
        <f>Inputs!Z140</f>
        <v>0</v>
      </c>
      <c r="AA237" s="62">
        <f>Inputs!AA140</f>
        <v>0</v>
      </c>
    </row>
    <row r="238" spans="1:27">
      <c r="D238" s="20" t="s">
        <v>86</v>
      </c>
      <c r="G238" s="20"/>
      <c r="H238" s="62">
        <f>Inputs!H152</f>
        <v>270862.60341711261</v>
      </c>
      <c r="I238" s="62">
        <f>Inputs!I152</f>
        <v>311165.40001938911</v>
      </c>
      <c r="J238" s="62">
        <f>Inputs!J152</f>
        <v>353122.0175638306</v>
      </c>
      <c r="K238" s="62">
        <f>Inputs!K152</f>
        <v>396411.82292753586</v>
      </c>
      <c r="L238" s="62">
        <f>Inputs!L152</f>
        <v>440829.56645131146</v>
      </c>
      <c r="M238" s="62">
        <f>Inputs!M152</f>
        <v>440829.56645131146</v>
      </c>
      <c r="N238" s="62">
        <f>Inputs!N152</f>
        <v>440829.56645131146</v>
      </c>
      <c r="O238" s="62">
        <f>Inputs!O152</f>
        <v>440829.56645131146</v>
      </c>
      <c r="P238" s="62">
        <f>Inputs!P152</f>
        <v>440829.56645131146</v>
      </c>
      <c r="Q238" s="62">
        <f>Inputs!Q152</f>
        <v>440829.56645131134</v>
      </c>
      <c r="R238" s="62">
        <f>Inputs!R152</f>
        <v>175530.28019347481</v>
      </c>
      <c r="S238" s="62">
        <f>Inputs!S152</f>
        <v>135227.48359119831</v>
      </c>
      <c r="T238" s="62">
        <f>Inputs!T152</f>
        <v>93270.866046756797</v>
      </c>
      <c r="U238" s="62">
        <f>Inputs!U152</f>
        <v>49981.060683051619</v>
      </c>
      <c r="V238" s="62">
        <f>Inputs!V152</f>
        <v>5563.3171592759336</v>
      </c>
      <c r="W238" s="62">
        <f>Inputs!W152</f>
        <v>5563.3171592759336</v>
      </c>
      <c r="X238" s="62">
        <f>Inputs!X152</f>
        <v>5563.3171592759336</v>
      </c>
      <c r="Y238" s="62">
        <f>Inputs!Y152</f>
        <v>5563.3171592759336</v>
      </c>
      <c r="Z238" s="62">
        <f>Inputs!Z152</f>
        <v>5563.3171592759336</v>
      </c>
      <c r="AA238" s="62">
        <f>Inputs!AA152</f>
        <v>5563.3171592759336</v>
      </c>
    </row>
    <row r="239" spans="1:27">
      <c r="D239" s="20" t="s">
        <v>21</v>
      </c>
      <c r="H239" s="62">
        <f>Inputs!H164</f>
        <v>0</v>
      </c>
      <c r="I239" s="62">
        <f>Inputs!I164</f>
        <v>0</v>
      </c>
      <c r="J239" s="62">
        <f>Inputs!J164</f>
        <v>0</v>
      </c>
      <c r="K239" s="62">
        <f>Inputs!K164</f>
        <v>0</v>
      </c>
      <c r="L239" s="62">
        <f>Inputs!L164</f>
        <v>0</v>
      </c>
      <c r="M239" s="62">
        <f>Inputs!M164</f>
        <v>0</v>
      </c>
      <c r="N239" s="62">
        <f>Inputs!N164</f>
        <v>0</v>
      </c>
      <c r="O239" s="62">
        <f>Inputs!O164</f>
        <v>0</v>
      </c>
      <c r="P239" s="62">
        <f>Inputs!P164</f>
        <v>0</v>
      </c>
      <c r="Q239" s="62">
        <f>Inputs!Q164</f>
        <v>0</v>
      </c>
      <c r="R239" s="62">
        <f>Inputs!R164</f>
        <v>0</v>
      </c>
      <c r="S239" s="62">
        <f>Inputs!S164</f>
        <v>0</v>
      </c>
      <c r="T239" s="62">
        <f>Inputs!T164</f>
        <v>0</v>
      </c>
      <c r="U239" s="62">
        <f>Inputs!U164</f>
        <v>0</v>
      </c>
      <c r="V239" s="62">
        <f>Inputs!V164</f>
        <v>0</v>
      </c>
      <c r="W239" s="62">
        <f>Inputs!W164</f>
        <v>0</v>
      </c>
      <c r="X239" s="62">
        <f>Inputs!X164</f>
        <v>0</v>
      </c>
      <c r="Y239" s="62">
        <f>Inputs!Y164</f>
        <v>0</v>
      </c>
      <c r="Z239" s="62">
        <f>Inputs!Z164</f>
        <v>0</v>
      </c>
      <c r="AA239" s="62">
        <f>Inputs!AA164</f>
        <v>0</v>
      </c>
    </row>
    <row r="240" spans="1:27">
      <c r="D240" s="20" t="s">
        <v>87</v>
      </c>
      <c r="H240" s="62">
        <f>Inputs!H176</f>
        <v>0</v>
      </c>
      <c r="I240" s="62">
        <f>Inputs!I176</f>
        <v>0</v>
      </c>
      <c r="J240" s="62">
        <f>Inputs!J176</f>
        <v>0</v>
      </c>
      <c r="K240" s="62">
        <f>Inputs!K176</f>
        <v>0</v>
      </c>
      <c r="L240" s="62">
        <f>Inputs!L176</f>
        <v>0</v>
      </c>
      <c r="M240" s="62">
        <f>Inputs!M176</f>
        <v>0</v>
      </c>
      <c r="N240" s="62">
        <f>Inputs!N176</f>
        <v>0</v>
      </c>
      <c r="O240" s="62">
        <f>Inputs!O176</f>
        <v>0</v>
      </c>
      <c r="P240" s="62">
        <f>Inputs!P176</f>
        <v>0</v>
      </c>
      <c r="Q240" s="62">
        <f>Inputs!Q176</f>
        <v>0</v>
      </c>
      <c r="R240" s="62">
        <f>Inputs!R176</f>
        <v>0</v>
      </c>
      <c r="S240" s="62">
        <f>Inputs!S176</f>
        <v>0</v>
      </c>
      <c r="T240" s="62">
        <f>Inputs!T176</f>
        <v>0</v>
      </c>
      <c r="U240" s="62">
        <f>Inputs!U176</f>
        <v>0</v>
      </c>
      <c r="V240" s="62">
        <f>Inputs!V176</f>
        <v>0</v>
      </c>
      <c r="W240" s="62">
        <f>Inputs!W176</f>
        <v>0</v>
      </c>
      <c r="X240" s="62">
        <f>Inputs!X176</f>
        <v>0</v>
      </c>
      <c r="Y240" s="62">
        <f>Inputs!Y176</f>
        <v>0</v>
      </c>
      <c r="Z240" s="62">
        <f>Inputs!Z176</f>
        <v>0</v>
      </c>
      <c r="AA240" s="62">
        <f>Inputs!AA176</f>
        <v>0</v>
      </c>
    </row>
    <row r="241" spans="1:27">
      <c r="D241" s="20" t="s">
        <v>88</v>
      </c>
      <c r="G241" s="61">
        <f>Inputs!G128</f>
        <v>2258661.3882231601</v>
      </c>
      <c r="H241" s="60">
        <f>H236+H237-H238+H239-H240</f>
        <v>2604662.9455322921</v>
      </c>
      <c r="I241" s="60">
        <f t="shared" ref="I241:AA241" si="74">I236+I237-I238+I239-I240</f>
        <v>2696525.5115356678</v>
      </c>
      <c r="J241" s="60">
        <f t="shared" si="74"/>
        <v>2762969.6694162521</v>
      </c>
      <c r="K241" s="60">
        <f t="shared" si="74"/>
        <v>2799455.900125768</v>
      </c>
      <c r="L241" s="60">
        <f t="shared" si="74"/>
        <v>2802803.7689122134</v>
      </c>
      <c r="M241" s="60">
        <f t="shared" si="74"/>
        <v>2361974.2024609018</v>
      </c>
      <c r="N241" s="60">
        <f t="shared" si="74"/>
        <v>1921144.6360095902</v>
      </c>
      <c r="O241" s="60">
        <f t="shared" si="74"/>
        <v>1480315.0695582787</v>
      </c>
      <c r="P241" s="60">
        <f t="shared" si="74"/>
        <v>1039485.5031069672</v>
      </c>
      <c r="Q241" s="60">
        <f t="shared" si="74"/>
        <v>598655.93665565585</v>
      </c>
      <c r="R241" s="60">
        <f t="shared" si="74"/>
        <v>423125.65646218101</v>
      </c>
      <c r="S241" s="60">
        <f t="shared" si="74"/>
        <v>287898.17287098267</v>
      </c>
      <c r="T241" s="60">
        <f t="shared" si="74"/>
        <v>194627.30682422587</v>
      </c>
      <c r="U241" s="60">
        <f t="shared" si="74"/>
        <v>144646.24614117426</v>
      </c>
      <c r="V241" s="60">
        <f t="shared" si="74"/>
        <v>139082.92898189832</v>
      </c>
      <c r="W241" s="60">
        <f t="shared" si="74"/>
        <v>133519.61182262239</v>
      </c>
      <c r="X241" s="60">
        <f t="shared" si="74"/>
        <v>127956.29466334646</v>
      </c>
      <c r="Y241" s="60">
        <f t="shared" si="74"/>
        <v>122392.97750407053</v>
      </c>
      <c r="Z241" s="60">
        <f t="shared" si="74"/>
        <v>116829.6603447946</v>
      </c>
      <c r="AA241" s="60">
        <f t="shared" si="74"/>
        <v>111266.34318551866</v>
      </c>
    </row>
    <row r="242" spans="1:27">
      <c r="A242" s="9"/>
      <c r="D242" s="9"/>
    </row>
    <row r="243" spans="1:27">
      <c r="A243" s="9"/>
      <c r="D243" s="9"/>
    </row>
    <row r="244" spans="1:27">
      <c r="A244" s="9"/>
      <c r="B244" s="9">
        <f>MAX($A$7:B236)+0.1</f>
        <v>3.6000000000000005</v>
      </c>
      <c r="C244" s="9" t="s">
        <v>101</v>
      </c>
      <c r="D244" s="9"/>
    </row>
    <row r="245" spans="1:27">
      <c r="D245" s="37" t="s">
        <v>84</v>
      </c>
      <c r="H245" s="25">
        <f>G250</f>
        <v>95048211.352828562</v>
      </c>
      <c r="I245" s="25">
        <f t="shared" ref="I245:AA245" si="75">H250</f>
        <v>124178793.34394582</v>
      </c>
      <c r="J245" s="25">
        <f t="shared" si="75"/>
        <v>133264560.066533</v>
      </c>
      <c r="K245" s="25">
        <f t="shared" si="75"/>
        <v>137615783.54462108</v>
      </c>
      <c r="L245" s="25">
        <f t="shared" si="75"/>
        <v>141505376.56897557</v>
      </c>
      <c r="M245" s="25">
        <f t="shared" si="75"/>
        <v>146771187.38005707</v>
      </c>
      <c r="N245" s="25">
        <f t="shared" si="75"/>
        <v>145649263.32477498</v>
      </c>
      <c r="O245" s="25">
        <f t="shared" si="75"/>
        <v>144501872.96810293</v>
      </c>
      <c r="P245" s="25">
        <f t="shared" si="75"/>
        <v>143325811.60956585</v>
      </c>
      <c r="Q245" s="25">
        <f t="shared" si="75"/>
        <v>142120364.08104885</v>
      </c>
      <c r="R245" s="25">
        <f t="shared" si="75"/>
        <v>140884796.37126869</v>
      </c>
      <c r="S245" s="25">
        <f t="shared" si="75"/>
        <v>139627994.39513162</v>
      </c>
      <c r="T245" s="25">
        <f t="shared" si="75"/>
        <v>138381076.94568211</v>
      </c>
      <c r="U245" s="25">
        <f t="shared" si="75"/>
        <v>137121506.42141843</v>
      </c>
      <c r="V245" s="25">
        <f t="shared" si="75"/>
        <v>135842171.86773264</v>
      </c>
      <c r="W245" s="25">
        <f t="shared" si="75"/>
        <v>134538293.05457801</v>
      </c>
      <c r="X245" s="25">
        <f t="shared" si="75"/>
        <v>133202010.60412796</v>
      </c>
      <c r="Y245" s="25">
        <f t="shared" si="75"/>
        <v>131832340.4185809</v>
      </c>
      <c r="Z245" s="25">
        <f t="shared" si="75"/>
        <v>130428448.7621032</v>
      </c>
      <c r="AA245" s="25">
        <f t="shared" si="75"/>
        <v>128989481.03889637</v>
      </c>
    </row>
    <row r="246" spans="1:27">
      <c r="D246" s="37" t="s">
        <v>85</v>
      </c>
      <c r="G246" s="24"/>
      <c r="H246" s="62">
        <f>Inputs!H141</f>
        <v>30876469.399999999</v>
      </c>
      <c r="I246" s="62">
        <f>Inputs!I141</f>
        <v>10657708.295799997</v>
      </c>
      <c r="J246" s="62">
        <f>Inputs!J141</f>
        <v>5922370.4331083978</v>
      </c>
      <c r="K246" s="62">
        <f>Inputs!K141</f>
        <v>5546213.9125593249</v>
      </c>
      <c r="L246" s="62">
        <f>Inputs!L141</f>
        <v>7061324.6258512298</v>
      </c>
      <c r="M246" s="62">
        <f>Inputs!M141</f>
        <v>0</v>
      </c>
      <c r="N246" s="62">
        <f>Inputs!N141</f>
        <v>0</v>
      </c>
      <c r="O246" s="62">
        <f>Inputs!O141</f>
        <v>0</v>
      </c>
      <c r="P246" s="62">
        <f>Inputs!P141</f>
        <v>0</v>
      </c>
      <c r="Q246" s="62">
        <f>Inputs!Q141</f>
        <v>0</v>
      </c>
      <c r="R246" s="62">
        <f>Inputs!R141</f>
        <v>0</v>
      </c>
      <c r="S246" s="62">
        <f>Inputs!S141</f>
        <v>0</v>
      </c>
      <c r="T246" s="62">
        <f>Inputs!T141</f>
        <v>0</v>
      </c>
      <c r="U246" s="62">
        <f>Inputs!U141</f>
        <v>0</v>
      </c>
      <c r="V246" s="62">
        <f>Inputs!V141</f>
        <v>0</v>
      </c>
      <c r="W246" s="62">
        <f>Inputs!W141</f>
        <v>0</v>
      </c>
      <c r="X246" s="62">
        <f>Inputs!X141</f>
        <v>0</v>
      </c>
      <c r="Y246" s="62">
        <f>Inputs!Y141</f>
        <v>0</v>
      </c>
      <c r="Z246" s="62">
        <f>Inputs!Z141</f>
        <v>0</v>
      </c>
      <c r="AA246" s="62">
        <f>Inputs!AA141</f>
        <v>0</v>
      </c>
    </row>
    <row r="247" spans="1:27">
      <c r="D247" s="20" t="s">
        <v>86</v>
      </c>
      <c r="G247" s="20"/>
      <c r="H247" s="62">
        <f>Inputs!H153</f>
        <v>3741899.8472921494</v>
      </c>
      <c r="I247" s="62">
        <f>Inputs!I153</f>
        <v>4090674.7483466235</v>
      </c>
      <c r="J247" s="62">
        <f>Inputs!J153</f>
        <v>4280766.7914201664</v>
      </c>
      <c r="K247" s="62">
        <f>Inputs!K153</f>
        <v>4455212.2148591727</v>
      </c>
      <c r="L247" s="62">
        <f>Inputs!L153</f>
        <v>4672263.5018865326</v>
      </c>
      <c r="M247" s="62">
        <f>Inputs!M153</f>
        <v>4672263.5018865326</v>
      </c>
      <c r="N247" s="62">
        <f>Inputs!N153</f>
        <v>4672263.5018865326</v>
      </c>
      <c r="O247" s="62">
        <f>Inputs!O153</f>
        <v>4672263.5018865326</v>
      </c>
      <c r="P247" s="62">
        <f>Inputs!P153</f>
        <v>4672263.5018865326</v>
      </c>
      <c r="Q247" s="62">
        <f>Inputs!Q153</f>
        <v>4672263.5018865326</v>
      </c>
      <c r="R247" s="62">
        <f>Inputs!R153</f>
        <v>4662625.2618865333</v>
      </c>
      <c r="S247" s="62">
        <f>Inputs!S153</f>
        <v>4621573.9353065323</v>
      </c>
      <c r="T247" s="62">
        <f>Inputs!T153</f>
        <v>4604076.3129356932</v>
      </c>
      <c r="U247" s="62">
        <f>Inputs!U153</f>
        <v>4592796.5409202594</v>
      </c>
      <c r="V247" s="62">
        <f>Inputs!V153</f>
        <v>4585651.3378232699</v>
      </c>
      <c r="W247" s="62">
        <f>Inputs!W153</f>
        <v>4585651.3378232699</v>
      </c>
      <c r="X247" s="62">
        <f>Inputs!X153</f>
        <v>4585651.3378232699</v>
      </c>
      <c r="Y247" s="62">
        <f>Inputs!Y153</f>
        <v>4585651.3378232699</v>
      </c>
      <c r="Z247" s="62">
        <f>Inputs!Z153</f>
        <v>4585651.3378232699</v>
      </c>
      <c r="AA247" s="62">
        <f>Inputs!AA153</f>
        <v>4585651.3378232699</v>
      </c>
    </row>
    <row r="248" spans="1:27">
      <c r="D248" s="20" t="s">
        <v>21</v>
      </c>
      <c r="H248" s="62">
        <f>Inputs!H165</f>
        <v>1996012.4384093999</v>
      </c>
      <c r="I248" s="62">
        <f>Inputs!I165</f>
        <v>2607754.6602228624</v>
      </c>
      <c r="J248" s="62">
        <f>Inputs!J165</f>
        <v>2798555.7613971932</v>
      </c>
      <c r="K248" s="62">
        <f>Inputs!K165</f>
        <v>2889931.4544370431</v>
      </c>
      <c r="L248" s="62">
        <f>Inputs!L165</f>
        <v>2971612.907948487</v>
      </c>
      <c r="M248" s="62">
        <f>Inputs!M165</f>
        <v>3669279.6845014277</v>
      </c>
      <c r="N248" s="62">
        <f>Inputs!N165</f>
        <v>3641231.5831193761</v>
      </c>
      <c r="O248" s="62">
        <f>Inputs!O165</f>
        <v>3612546.8242025748</v>
      </c>
      <c r="P248" s="62">
        <f>Inputs!P165</f>
        <v>3583145.2902391488</v>
      </c>
      <c r="Q248" s="62">
        <f>Inputs!Q165</f>
        <v>3553009.1020262241</v>
      </c>
      <c r="R248" s="62">
        <f>Inputs!R165</f>
        <v>3522119.9092817204</v>
      </c>
      <c r="S248" s="62">
        <f>Inputs!S165</f>
        <v>3490699.8598782937</v>
      </c>
      <c r="T248" s="62">
        <f>Inputs!T165</f>
        <v>3459526.9236420551</v>
      </c>
      <c r="U248" s="62">
        <f>Inputs!U165</f>
        <v>3428037.6605354631</v>
      </c>
      <c r="V248" s="62">
        <f>Inputs!V165</f>
        <v>3396054.2966933185</v>
      </c>
      <c r="W248" s="62">
        <f>Inputs!W165</f>
        <v>3363457.3263644525</v>
      </c>
      <c r="X248" s="62">
        <f>Inputs!X165</f>
        <v>3330050.2651032014</v>
      </c>
      <c r="Y248" s="62">
        <f>Inputs!Y165</f>
        <v>3295808.5104645249</v>
      </c>
      <c r="Z248" s="62">
        <f>Inputs!Z165</f>
        <v>3260711.219052583</v>
      </c>
      <c r="AA248" s="62">
        <f>Inputs!AA165</f>
        <v>3224737.025972412</v>
      </c>
    </row>
    <row r="249" spans="1:27">
      <c r="D249" s="20" t="s">
        <v>87</v>
      </c>
      <c r="H249" s="62">
        <f>Inputs!H177</f>
        <v>0</v>
      </c>
      <c r="I249" s="62">
        <f>Inputs!I177</f>
        <v>89021.485089030131</v>
      </c>
      <c r="J249" s="62">
        <f>Inputs!J177</f>
        <v>88935.924997327864</v>
      </c>
      <c r="K249" s="62">
        <f>Inputs!K177</f>
        <v>91340.127782717915</v>
      </c>
      <c r="L249" s="62">
        <f>Inputs!L177</f>
        <v>94863.220831679064</v>
      </c>
      <c r="M249" s="62">
        <f>Inputs!M177</f>
        <v>118940.23789697164</v>
      </c>
      <c r="N249" s="62">
        <f>Inputs!N177</f>
        <v>116358.43790486331</v>
      </c>
      <c r="O249" s="62">
        <f>Inputs!O177</f>
        <v>116344.6808530875</v>
      </c>
      <c r="P249" s="62">
        <f>Inputs!P177</f>
        <v>116329.31686961067</v>
      </c>
      <c r="Q249" s="62">
        <f>Inputs!Q177</f>
        <v>116313.30991983981</v>
      </c>
      <c r="R249" s="62">
        <f>Inputs!R177</f>
        <v>116296.62353225908</v>
      </c>
      <c r="S249" s="62">
        <f>Inputs!S177</f>
        <v>116043.37402130192</v>
      </c>
      <c r="T249" s="62">
        <f>Inputs!T177</f>
        <v>115021.13497005218</v>
      </c>
      <c r="U249" s="62">
        <f>Inputs!U177</f>
        <v>114575.67330098253</v>
      </c>
      <c r="V249" s="62">
        <f>Inputs!V177</f>
        <v>114281.77202468747</v>
      </c>
      <c r="W249" s="62">
        <f>Inputs!W177</f>
        <v>114088.43899122925</v>
      </c>
      <c r="X249" s="62">
        <f>Inputs!X177</f>
        <v>114069.11282699354</v>
      </c>
      <c r="Y249" s="62">
        <f>Inputs!Y177</f>
        <v>114048.82911895444</v>
      </c>
      <c r="Z249" s="62">
        <f>Inputs!Z177</f>
        <v>114027.60443615018</v>
      </c>
      <c r="AA249" s="62">
        <f>Inputs!AA177</f>
        <v>114005.37864612653</v>
      </c>
    </row>
    <row r="250" spans="1:27">
      <c r="D250" s="20" t="s">
        <v>88</v>
      </c>
      <c r="G250" s="61">
        <f>Inputs!G129</f>
        <v>95048211.352828562</v>
      </c>
      <c r="H250" s="60">
        <f>H245+H246-H247+H248-H249</f>
        <v>124178793.34394582</v>
      </c>
      <c r="I250" s="60">
        <f t="shared" ref="I250:AA250" si="76">I245+I246-I247+I248-I249</f>
        <v>133264560.066533</v>
      </c>
      <c r="J250" s="60">
        <f t="shared" si="76"/>
        <v>137615783.54462108</v>
      </c>
      <c r="K250" s="60">
        <f t="shared" si="76"/>
        <v>141505376.56897557</v>
      </c>
      <c r="L250" s="60">
        <f t="shared" si="76"/>
        <v>146771187.38005707</v>
      </c>
      <c r="M250" s="60">
        <f t="shared" si="76"/>
        <v>145649263.32477498</v>
      </c>
      <c r="N250" s="60">
        <f t="shared" si="76"/>
        <v>144501872.96810293</v>
      </c>
      <c r="O250" s="60">
        <f t="shared" si="76"/>
        <v>143325811.60956585</v>
      </c>
      <c r="P250" s="60">
        <f t="shared" si="76"/>
        <v>142120364.08104885</v>
      </c>
      <c r="Q250" s="60">
        <f t="shared" si="76"/>
        <v>140884796.37126869</v>
      </c>
      <c r="R250" s="60">
        <f t="shared" si="76"/>
        <v>139627994.39513162</v>
      </c>
      <c r="S250" s="60">
        <f t="shared" si="76"/>
        <v>138381076.94568211</v>
      </c>
      <c r="T250" s="60">
        <f t="shared" si="76"/>
        <v>137121506.42141843</v>
      </c>
      <c r="U250" s="60">
        <f t="shared" si="76"/>
        <v>135842171.86773264</v>
      </c>
      <c r="V250" s="60">
        <f t="shared" si="76"/>
        <v>134538293.05457801</v>
      </c>
      <c r="W250" s="60">
        <f t="shared" si="76"/>
        <v>133202010.60412796</v>
      </c>
      <c r="X250" s="60">
        <f t="shared" si="76"/>
        <v>131832340.4185809</v>
      </c>
      <c r="Y250" s="60">
        <f t="shared" si="76"/>
        <v>130428448.7621032</v>
      </c>
      <c r="Z250" s="60">
        <f t="shared" si="76"/>
        <v>128989481.03889637</v>
      </c>
      <c r="AA250" s="60">
        <f t="shared" si="76"/>
        <v>127514561.34839939</v>
      </c>
    </row>
    <row r="251" spans="1:27">
      <c r="D251" s="20"/>
      <c r="G251" s="40"/>
      <c r="H251" s="25"/>
      <c r="I251" s="25"/>
      <c r="J251" s="25"/>
      <c r="K251" s="25"/>
      <c r="L251" s="25"/>
      <c r="M251" s="25"/>
      <c r="N251" s="25"/>
      <c r="O251" s="25"/>
      <c r="P251" s="25"/>
      <c r="Q251" s="25"/>
      <c r="R251" s="25"/>
      <c r="S251" s="25"/>
      <c r="T251" s="25"/>
      <c r="U251" s="25"/>
      <c r="V251" s="25"/>
      <c r="W251" s="25"/>
      <c r="X251" s="25"/>
      <c r="Y251" s="25"/>
      <c r="Z251" s="25"/>
      <c r="AA251" s="25"/>
    </row>
    <row r="252" spans="1:27">
      <c r="D252" s="20"/>
      <c r="G252" s="40"/>
      <c r="H252" s="25"/>
      <c r="I252" s="25"/>
      <c r="J252" s="25"/>
      <c r="K252" s="25"/>
      <c r="L252" s="25"/>
      <c r="M252" s="25"/>
      <c r="N252" s="25"/>
      <c r="O252" s="25"/>
      <c r="P252" s="25"/>
      <c r="Q252" s="25"/>
      <c r="R252" s="25"/>
      <c r="S252" s="25"/>
      <c r="T252" s="25"/>
      <c r="U252" s="25"/>
      <c r="V252" s="25"/>
      <c r="W252" s="25"/>
      <c r="X252" s="25"/>
      <c r="Y252" s="25"/>
      <c r="Z252" s="25"/>
      <c r="AA252" s="25"/>
    </row>
    <row r="253" spans="1:27">
      <c r="A253" s="9"/>
      <c r="B253" s="9">
        <f>MAX($A$7:B245)+0.1</f>
        <v>3.7000000000000006</v>
      </c>
      <c r="C253" s="9" t="s">
        <v>102</v>
      </c>
      <c r="D253" s="9"/>
    </row>
    <row r="254" spans="1:27">
      <c r="D254" s="37" t="s">
        <v>84</v>
      </c>
      <c r="H254" s="25">
        <f>G259</f>
        <v>8098451.6963170934</v>
      </c>
      <c r="I254" s="25">
        <f t="shared" ref="I254:AA254" si="77">H259</f>
        <v>7774046.5524357622</v>
      </c>
      <c r="J254" s="25">
        <f t="shared" si="77"/>
        <v>7251538.9820628455</v>
      </c>
      <c r="K254" s="25">
        <f t="shared" si="77"/>
        <v>6652740.1579441605</v>
      </c>
      <c r="L254" s="25">
        <f t="shared" si="77"/>
        <v>6039441.3799851611</v>
      </c>
      <c r="M254" s="25">
        <f t="shared" si="77"/>
        <v>5542373.4868777096</v>
      </c>
      <c r="N254" s="25">
        <f t="shared" si="77"/>
        <v>4802951.9114026763</v>
      </c>
      <c r="O254" s="25">
        <f t="shared" si="77"/>
        <v>4046612.8186480007</v>
      </c>
      <c r="P254" s="25">
        <f t="shared" si="77"/>
        <v>3271667.550356918</v>
      </c>
      <c r="Q254" s="25">
        <f t="shared" si="77"/>
        <v>2477790.7257903595</v>
      </c>
      <c r="R254" s="25">
        <f t="shared" si="77"/>
        <v>1664767.2577596414</v>
      </c>
      <c r="S254" s="25">
        <f t="shared" si="77"/>
        <v>1645808.4284278243</v>
      </c>
      <c r="T254" s="25">
        <f t="shared" si="77"/>
        <v>1651925.819632001</v>
      </c>
      <c r="U254" s="25">
        <f t="shared" si="77"/>
        <v>1661491.0212728435</v>
      </c>
      <c r="V254" s="25">
        <f t="shared" si="77"/>
        <v>1674527.426114931</v>
      </c>
      <c r="W254" s="25">
        <f t="shared" si="77"/>
        <v>1704094.2720132028</v>
      </c>
      <c r="X254" s="25">
        <f t="shared" si="77"/>
        <v>1734765.8376164092</v>
      </c>
      <c r="Y254" s="25">
        <f t="shared" si="77"/>
        <v>1766204.1514851165</v>
      </c>
      <c r="Z254" s="25">
        <f t="shared" si="77"/>
        <v>1798428.4054978946</v>
      </c>
      <c r="AA254" s="25">
        <f t="shared" si="77"/>
        <v>1831458.2483533663</v>
      </c>
    </row>
    <row r="255" spans="1:27">
      <c r="D255" s="37" t="s">
        <v>85</v>
      </c>
      <c r="G255" s="24"/>
      <c r="H255" s="62">
        <f>Inputs!H142</f>
        <v>368989.48576724424</v>
      </c>
      <c r="I255" s="62">
        <f>Inputs!I142</f>
        <v>207568.57122499467</v>
      </c>
      <c r="J255" s="62">
        <f>Inputs!J142</f>
        <v>147272.06741784452</v>
      </c>
      <c r="K255" s="62">
        <f>Inputs!K142</f>
        <v>150778.48312829109</v>
      </c>
      <c r="L255" s="62">
        <f>Inputs!L142</f>
        <v>283628.89217530756</v>
      </c>
      <c r="M255" s="62">
        <f>Inputs!M142</f>
        <v>0</v>
      </c>
      <c r="N255" s="62">
        <f>Inputs!N142</f>
        <v>0</v>
      </c>
      <c r="O255" s="62">
        <f>Inputs!O142</f>
        <v>0</v>
      </c>
      <c r="P255" s="62">
        <f>Inputs!P142</f>
        <v>0</v>
      </c>
      <c r="Q255" s="62">
        <f>Inputs!Q142</f>
        <v>0</v>
      </c>
      <c r="R255" s="62">
        <f>Inputs!R142</f>
        <v>0</v>
      </c>
      <c r="S255" s="62">
        <f>Inputs!S142</f>
        <v>0</v>
      </c>
      <c r="T255" s="62">
        <f>Inputs!T142</f>
        <v>0</v>
      </c>
      <c r="U255" s="62">
        <f>Inputs!U142</f>
        <v>0</v>
      </c>
      <c r="V255" s="62">
        <f>Inputs!V142</f>
        <v>0</v>
      </c>
      <c r="W255" s="62">
        <f>Inputs!W142</f>
        <v>0</v>
      </c>
      <c r="X255" s="62">
        <f>Inputs!X142</f>
        <v>0</v>
      </c>
      <c r="Y255" s="62">
        <f>Inputs!Y142</f>
        <v>0</v>
      </c>
      <c r="Z255" s="62">
        <f>Inputs!Z142</f>
        <v>0</v>
      </c>
      <c r="AA255" s="62">
        <f>Inputs!AA142</f>
        <v>0</v>
      </c>
    </row>
    <row r="256" spans="1:27">
      <c r="D256" s="20" t="s">
        <v>86</v>
      </c>
      <c r="G256" s="20"/>
      <c r="H256" s="62">
        <f>Inputs!H154</f>
        <v>863462.11527123419</v>
      </c>
      <c r="I256" s="62">
        <f>Inputs!I154</f>
        <v>875131.45657157921</v>
      </c>
      <c r="J256" s="62">
        <f>Inputs!J154</f>
        <v>880552.9776758193</v>
      </c>
      <c r="K256" s="62">
        <f>Inputs!K154</f>
        <v>886096.62476914166</v>
      </c>
      <c r="L256" s="62">
        <f>Inputs!L154</f>
        <v>889829.59486989025</v>
      </c>
      <c r="M256" s="62">
        <f>Inputs!M154</f>
        <v>856533.42779562401</v>
      </c>
      <c r="N256" s="62">
        <f>Inputs!N154</f>
        <v>856533.42779562401</v>
      </c>
      <c r="O256" s="62">
        <f>Inputs!O154</f>
        <v>856533.42779562401</v>
      </c>
      <c r="P256" s="62">
        <f>Inputs!P154</f>
        <v>856533.42779562401</v>
      </c>
      <c r="Q256" s="62">
        <f>Inputs!Q154</f>
        <v>856533.4277956225</v>
      </c>
      <c r="R256" s="62">
        <f>Inputs!R154</f>
        <v>43422.260698025173</v>
      </c>
      <c r="S256" s="62">
        <f>Inputs!S154</f>
        <v>34024.798353218932</v>
      </c>
      <c r="T256" s="62">
        <f>Inputs!T154</f>
        <v>30929.698658365014</v>
      </c>
      <c r="U256" s="62">
        <f>Inputs!U154</f>
        <v>27769.601869919159</v>
      </c>
      <c r="V256" s="62">
        <f>Inputs!V154</f>
        <v>11637.307764903062</v>
      </c>
      <c r="W256" s="62">
        <f>Inputs!W154</f>
        <v>11637.307764903062</v>
      </c>
      <c r="X256" s="62">
        <f>Inputs!X154</f>
        <v>11637.307764903062</v>
      </c>
      <c r="Y256" s="62">
        <f>Inputs!Y154</f>
        <v>11637.307764903062</v>
      </c>
      <c r="Z256" s="62">
        <f>Inputs!Z154</f>
        <v>11637.307764903062</v>
      </c>
      <c r="AA256" s="62">
        <f>Inputs!AA154</f>
        <v>11637.307764903062</v>
      </c>
    </row>
    <row r="257" spans="1:27">
      <c r="D257" s="20" t="s">
        <v>21</v>
      </c>
      <c r="H257" s="62">
        <f>Inputs!H166</f>
        <v>170067.48562265898</v>
      </c>
      <c r="I257" s="62">
        <f>Inputs!I166</f>
        <v>163254.97760115104</v>
      </c>
      <c r="J257" s="62">
        <f>Inputs!J166</f>
        <v>152282.31862331973</v>
      </c>
      <c r="K257" s="62">
        <f>Inputs!K166</f>
        <v>139707.54331682736</v>
      </c>
      <c r="L257" s="62">
        <f>Inputs!L166</f>
        <v>126828.26897968839</v>
      </c>
      <c r="M257" s="62">
        <f>Inputs!M166</f>
        <v>138559.33717194275</v>
      </c>
      <c r="N257" s="62">
        <f>Inputs!N166</f>
        <v>120073.79778506693</v>
      </c>
      <c r="O257" s="62">
        <f>Inputs!O166</f>
        <v>101165.32046620002</v>
      </c>
      <c r="P257" s="62">
        <f>Inputs!P166</f>
        <v>81791.688758922945</v>
      </c>
      <c r="Q257" s="62">
        <f>Inputs!Q166</f>
        <v>61944.768144758978</v>
      </c>
      <c r="R257" s="62">
        <f>Inputs!R166</f>
        <v>41619.18144399103</v>
      </c>
      <c r="S257" s="62">
        <f>Inputs!S166</f>
        <v>41145.210710695595</v>
      </c>
      <c r="T257" s="62">
        <f>Inputs!T166</f>
        <v>41298.145490800009</v>
      </c>
      <c r="U257" s="62">
        <f>Inputs!U166</f>
        <v>41537.275531821077</v>
      </c>
      <c r="V257" s="62">
        <f>Inputs!V166</f>
        <v>41863.185652873261</v>
      </c>
      <c r="W257" s="62">
        <f>Inputs!W166</f>
        <v>42602.356800330053</v>
      </c>
      <c r="X257" s="62">
        <f>Inputs!X166</f>
        <v>43369.145940410228</v>
      </c>
      <c r="Y257" s="62">
        <f>Inputs!Y166</f>
        <v>44155.103787127911</v>
      </c>
      <c r="Z257" s="62">
        <f>Inputs!Z166</f>
        <v>44960.710137447371</v>
      </c>
      <c r="AA257" s="62">
        <f>Inputs!AA166</f>
        <v>45786.456208834155</v>
      </c>
    </row>
    <row r="258" spans="1:27">
      <c r="D258" s="20" t="s">
        <v>87</v>
      </c>
      <c r="H258" s="62">
        <f>Inputs!H178</f>
        <v>0</v>
      </c>
      <c r="I258" s="62">
        <f>Inputs!I178</f>
        <v>18199.662627483947</v>
      </c>
      <c r="J258" s="62">
        <f>Inputs!J178</f>
        <v>17800.232484028435</v>
      </c>
      <c r="K258" s="62">
        <f>Inputs!K178</f>
        <v>17688.17963497575</v>
      </c>
      <c r="L258" s="62">
        <f>Inputs!L178</f>
        <v>17695.45939255656</v>
      </c>
      <c r="M258" s="62">
        <f>Inputs!M178</f>
        <v>21447.484851352037</v>
      </c>
      <c r="N258" s="62">
        <f>Inputs!N178</f>
        <v>19879.462744118686</v>
      </c>
      <c r="O258" s="62">
        <f>Inputs!O178</f>
        <v>19577.160961658505</v>
      </c>
      <c r="P258" s="62">
        <f>Inputs!P178</f>
        <v>19135.085529857486</v>
      </c>
      <c r="Q258" s="62">
        <f>Inputs!Q178</f>
        <v>18434.808379854487</v>
      </c>
      <c r="R258" s="62">
        <f>Inputs!R178</f>
        <v>17155.750077783148</v>
      </c>
      <c r="S258" s="62">
        <f>Inputs!S178</f>
        <v>1003.0211532997793</v>
      </c>
      <c r="T258" s="62">
        <f>Inputs!T178</f>
        <v>803.2451915925177</v>
      </c>
      <c r="U258" s="62">
        <f>Inputs!U178</f>
        <v>731.26881981445683</v>
      </c>
      <c r="V258" s="62">
        <f>Inputs!V178</f>
        <v>659.03198969829259</v>
      </c>
      <c r="W258" s="62">
        <f>Inputs!W178</f>
        <v>293.48343222045139</v>
      </c>
      <c r="X258" s="62">
        <f>Inputs!X178</f>
        <v>293.5243067997942</v>
      </c>
      <c r="Y258" s="62">
        <f>Inputs!Y178</f>
        <v>293.54200944661051</v>
      </c>
      <c r="Z258" s="62">
        <f>Inputs!Z178</f>
        <v>293.55951707243668</v>
      </c>
      <c r="AA258" s="62">
        <f>Inputs!AA178</f>
        <v>293.57682626697567</v>
      </c>
    </row>
    <row r="259" spans="1:27">
      <c r="D259" s="20" t="s">
        <v>88</v>
      </c>
      <c r="G259" s="61">
        <f>Inputs!G130</f>
        <v>8098451.6963170934</v>
      </c>
      <c r="H259" s="60">
        <f>H254+H255-H256+H257-H258</f>
        <v>7774046.5524357622</v>
      </c>
      <c r="I259" s="60">
        <f t="shared" ref="I259:AA259" si="78">I254+I255-I256+I257-I258</f>
        <v>7251538.9820628455</v>
      </c>
      <c r="J259" s="60">
        <f t="shared" si="78"/>
        <v>6652740.1579441605</v>
      </c>
      <c r="K259" s="60">
        <f t="shared" si="78"/>
        <v>6039441.3799851611</v>
      </c>
      <c r="L259" s="60">
        <f t="shared" si="78"/>
        <v>5542373.4868777096</v>
      </c>
      <c r="M259" s="60">
        <f t="shared" si="78"/>
        <v>4802951.9114026763</v>
      </c>
      <c r="N259" s="60">
        <f t="shared" si="78"/>
        <v>4046612.8186480007</v>
      </c>
      <c r="O259" s="60">
        <f t="shared" si="78"/>
        <v>3271667.550356918</v>
      </c>
      <c r="P259" s="60">
        <f t="shared" si="78"/>
        <v>2477790.7257903595</v>
      </c>
      <c r="Q259" s="60">
        <f t="shared" si="78"/>
        <v>1664767.2577596414</v>
      </c>
      <c r="R259" s="60">
        <f t="shared" si="78"/>
        <v>1645808.4284278243</v>
      </c>
      <c r="S259" s="60">
        <f t="shared" si="78"/>
        <v>1651925.819632001</v>
      </c>
      <c r="T259" s="60">
        <f t="shared" si="78"/>
        <v>1661491.0212728435</v>
      </c>
      <c r="U259" s="60">
        <f t="shared" si="78"/>
        <v>1674527.426114931</v>
      </c>
      <c r="V259" s="60">
        <f t="shared" si="78"/>
        <v>1704094.2720132028</v>
      </c>
      <c r="W259" s="60">
        <f t="shared" si="78"/>
        <v>1734765.8376164092</v>
      </c>
      <c r="X259" s="60">
        <f t="shared" si="78"/>
        <v>1766204.1514851165</v>
      </c>
      <c r="Y259" s="60">
        <f t="shared" si="78"/>
        <v>1798428.4054978946</v>
      </c>
      <c r="Z259" s="60">
        <f t="shared" si="78"/>
        <v>1831458.2483533663</v>
      </c>
      <c r="AA259" s="60">
        <f t="shared" si="78"/>
        <v>1865313.8199710303</v>
      </c>
    </row>
    <row r="260" spans="1:27">
      <c r="A260" s="9"/>
      <c r="D260" s="9"/>
    </row>
    <row r="261" spans="1:27">
      <c r="A261" s="9"/>
      <c r="D261" s="9"/>
    </row>
    <row r="262" spans="1:27">
      <c r="A262" s="9"/>
      <c r="B262" s="9">
        <f>MAX($A$7:B261)+0.1</f>
        <v>3.8000000000000007</v>
      </c>
      <c r="C262" s="9" t="s">
        <v>103</v>
      </c>
      <c r="D262" s="9"/>
    </row>
    <row r="263" spans="1:27">
      <c r="D263" s="37" t="s">
        <v>84</v>
      </c>
      <c r="H263" s="25">
        <f>G268</f>
        <v>209910956.75246233</v>
      </c>
      <c r="I263" s="25">
        <f t="shared" ref="I263:AA263" si="79">H268</f>
        <v>207341264.46944961</v>
      </c>
      <c r="J263" s="25">
        <f t="shared" si="79"/>
        <v>208435665.27210763</v>
      </c>
      <c r="K263" s="25">
        <f t="shared" si="79"/>
        <v>204860867.29476127</v>
      </c>
      <c r="L263" s="25">
        <f t="shared" si="79"/>
        <v>206153948.89928192</v>
      </c>
      <c r="M263" s="25">
        <f t="shared" si="79"/>
        <v>202296455.16350949</v>
      </c>
      <c r="N263" s="25">
        <f t="shared" si="79"/>
        <v>198983498.51213631</v>
      </c>
      <c r="O263" s="25">
        <f t="shared" si="79"/>
        <v>195588483.38936928</v>
      </c>
      <c r="P263" s="25">
        <f t="shared" si="79"/>
        <v>192108664.08002588</v>
      </c>
      <c r="Q263" s="25">
        <f t="shared" si="79"/>
        <v>188541925.17683429</v>
      </c>
      <c r="R263" s="25">
        <f t="shared" si="79"/>
        <v>184886098.4341369</v>
      </c>
      <c r="S263" s="25">
        <f t="shared" si="79"/>
        <v>181187082.203823</v>
      </c>
      <c r="T263" s="25">
        <f t="shared" si="79"/>
        <v>177410790.93566087</v>
      </c>
      <c r="U263" s="25">
        <f t="shared" si="79"/>
        <v>173551666.38827097</v>
      </c>
      <c r="V263" s="25">
        <f t="shared" si="79"/>
        <v>169647168.84304306</v>
      </c>
      <c r="W263" s="25">
        <f t="shared" si="79"/>
        <v>165663813.05943373</v>
      </c>
      <c r="X263" s="25">
        <f t="shared" si="79"/>
        <v>161584871.70311582</v>
      </c>
      <c r="Y263" s="25">
        <f t="shared" si="79"/>
        <v>157409778.90151408</v>
      </c>
      <c r="Z263" s="25">
        <f t="shared" si="79"/>
        <v>153132121.76579651</v>
      </c>
      <c r="AA263" s="25">
        <f t="shared" si="79"/>
        <v>148747699.46657324</v>
      </c>
    </row>
    <row r="264" spans="1:27">
      <c r="D264" s="37" t="s">
        <v>85</v>
      </c>
      <c r="G264" s="24"/>
      <c r="H264" s="62">
        <f>Inputs!H143</f>
        <v>926388.25093387614</v>
      </c>
      <c r="I264" s="62">
        <f>Inputs!I143</f>
        <v>4830430.7154390598</v>
      </c>
      <c r="J264" s="62">
        <f>Inputs!J143</f>
        <v>154754.98474269622</v>
      </c>
      <c r="K264" s="62">
        <f>Inputs!K143</f>
        <v>5345128.5107007008</v>
      </c>
      <c r="L264" s="62">
        <f>Inputs!L143</f>
        <v>193587.52926019317</v>
      </c>
      <c r="M264" s="62">
        <f>Inputs!M143</f>
        <v>0</v>
      </c>
      <c r="N264" s="62">
        <f>Inputs!N143</f>
        <v>0</v>
      </c>
      <c r="O264" s="62">
        <f>Inputs!O143</f>
        <v>0</v>
      </c>
      <c r="P264" s="62">
        <f>Inputs!P143</f>
        <v>0</v>
      </c>
      <c r="Q264" s="62">
        <f>Inputs!Q143</f>
        <v>0</v>
      </c>
      <c r="R264" s="62">
        <f>Inputs!R143</f>
        <v>0</v>
      </c>
      <c r="S264" s="62">
        <f>Inputs!S143</f>
        <v>0</v>
      </c>
      <c r="T264" s="62">
        <f>Inputs!T143</f>
        <v>0</v>
      </c>
      <c r="U264" s="62">
        <f>Inputs!U143</f>
        <v>0</v>
      </c>
      <c r="V264" s="62">
        <f>Inputs!V143</f>
        <v>0</v>
      </c>
      <c r="W264" s="62">
        <f>Inputs!W143</f>
        <v>0</v>
      </c>
      <c r="X264" s="62">
        <f>Inputs!X143</f>
        <v>0</v>
      </c>
      <c r="Y264" s="62">
        <f>Inputs!Y143</f>
        <v>0</v>
      </c>
      <c r="Z264" s="62">
        <f>Inputs!Z143</f>
        <v>0</v>
      </c>
      <c r="AA264" s="62">
        <f>Inputs!AA143</f>
        <v>0</v>
      </c>
    </row>
    <row r="265" spans="1:27">
      <c r="D265" s="20" t="s">
        <v>86</v>
      </c>
      <c r="G265" s="20"/>
      <c r="H265" s="62">
        <f>Inputs!H155</f>
        <v>7904210.6257483196</v>
      </c>
      <c r="I265" s="62">
        <f>Inputs!I155</f>
        <v>7925228.7472922243</v>
      </c>
      <c r="J265" s="62">
        <f>Inputs!J155</f>
        <v>7939837.6178519363</v>
      </c>
      <c r="K265" s="62">
        <f>Inputs!K155</f>
        <v>8188831.231462013</v>
      </c>
      <c r="L265" s="62">
        <f>Inputs!L155</f>
        <v>8207802.8093295116</v>
      </c>
      <c r="M265" s="62">
        <f>Inputs!M155</f>
        <v>8167111.1181073794</v>
      </c>
      <c r="N265" s="62">
        <f>Inputs!N155</f>
        <v>8167111.1181073794</v>
      </c>
      <c r="O265" s="62">
        <f>Inputs!O155</f>
        <v>8167111.1181073794</v>
      </c>
      <c r="P265" s="62">
        <f>Inputs!P155</f>
        <v>8167111.1181073794</v>
      </c>
      <c r="Q265" s="62">
        <f>Inputs!Q155</f>
        <v>8167111.1181073794</v>
      </c>
      <c r="R265" s="62">
        <f>Inputs!R155</f>
        <v>8118990.7470106408</v>
      </c>
      <c r="S265" s="62">
        <f>Inputs!S155</f>
        <v>8105046.1254667351</v>
      </c>
      <c r="T265" s="62">
        <f>Inputs!T155</f>
        <v>8093903.7665652605</v>
      </c>
      <c r="U265" s="62">
        <f>Inputs!U155</f>
        <v>8043168.6182318572</v>
      </c>
      <c r="V265" s="62">
        <f>Inputs!V155</f>
        <v>8025745.740598442</v>
      </c>
      <c r="W265" s="62">
        <f>Inputs!W155</f>
        <v>8022279.2289402038</v>
      </c>
      <c r="X265" s="62">
        <f>Inputs!X155</f>
        <v>8016660.3974795183</v>
      </c>
      <c r="Y265" s="62">
        <f>Inputs!Y155</f>
        <v>8015111.6972454377</v>
      </c>
      <c r="Z265" s="62">
        <f>Inputs!Z155</f>
        <v>8015111.6972454377</v>
      </c>
      <c r="AA265" s="62">
        <f>Inputs!AA155</f>
        <v>8015111.6972454377</v>
      </c>
    </row>
    <row r="266" spans="1:27">
      <c r="D266" s="20" t="s">
        <v>21</v>
      </c>
      <c r="H266" s="62">
        <f>Inputs!H167</f>
        <v>4408130.0918017086</v>
      </c>
      <c r="I266" s="62">
        <f>Inputs!I167</f>
        <v>4354166.5538584413</v>
      </c>
      <c r="J266" s="62">
        <f>Inputs!J167</f>
        <v>4377148.9707142608</v>
      </c>
      <c r="K266" s="62">
        <f>Inputs!K167</f>
        <v>4302078.2131899865</v>
      </c>
      <c r="L266" s="62">
        <f>Inputs!L167</f>
        <v>4329232.9268849203</v>
      </c>
      <c r="M266" s="62">
        <f>Inputs!M167</f>
        <v>5057411.3790877359</v>
      </c>
      <c r="N266" s="62">
        <f>Inputs!N167</f>
        <v>4974587.4628034066</v>
      </c>
      <c r="O266" s="62">
        <f>Inputs!O167</f>
        <v>4889712.0847342312</v>
      </c>
      <c r="P266" s="62">
        <f>Inputs!P167</f>
        <v>4802716.6020006463</v>
      </c>
      <c r="Q266" s="62">
        <f>Inputs!Q167</f>
        <v>4713548.129420856</v>
      </c>
      <c r="R266" s="62">
        <f>Inputs!R167</f>
        <v>4622152.4608534211</v>
      </c>
      <c r="S266" s="62">
        <f>Inputs!S167</f>
        <v>4529677.0550955748</v>
      </c>
      <c r="T266" s="62">
        <f>Inputs!T167</f>
        <v>4435269.7733915206</v>
      </c>
      <c r="U266" s="62">
        <f>Inputs!U167</f>
        <v>4338791.6597067732</v>
      </c>
      <c r="V266" s="62">
        <f>Inputs!V167</f>
        <v>4241179.2210760759</v>
      </c>
      <c r="W266" s="62">
        <f>Inputs!W167</f>
        <v>4141595.3264858425</v>
      </c>
      <c r="X266" s="62">
        <f>Inputs!X167</f>
        <v>4039621.7925778953</v>
      </c>
      <c r="Y266" s="62">
        <f>Inputs!Y167</f>
        <v>3935244.4725378519</v>
      </c>
      <c r="Z266" s="62">
        <f>Inputs!Z167</f>
        <v>3828303.0441449126</v>
      </c>
      <c r="AA266" s="62">
        <f>Inputs!AA167</f>
        <v>3718692.4866643311</v>
      </c>
    </row>
    <row r="267" spans="1:27">
      <c r="D267" s="20" t="s">
        <v>87</v>
      </c>
      <c r="H267" s="62">
        <f>Inputs!H179</f>
        <v>0</v>
      </c>
      <c r="I267" s="62">
        <f>Inputs!I179</f>
        <v>164967.71934723062</v>
      </c>
      <c r="J267" s="62">
        <f>Inputs!J179</f>
        <v>166864.3149513948</v>
      </c>
      <c r="K267" s="62">
        <f>Inputs!K179</f>
        <v>165293.8879080358</v>
      </c>
      <c r="L267" s="62">
        <f>Inputs!L179</f>
        <v>172511.38258804378</v>
      </c>
      <c r="M267" s="62">
        <f>Inputs!M179</f>
        <v>203256.91235355329</v>
      </c>
      <c r="N267" s="62">
        <f>Inputs!N179</f>
        <v>202491.46746305883</v>
      </c>
      <c r="O267" s="62">
        <f>Inputs!O179</f>
        <v>202420.27597024469</v>
      </c>
      <c r="P267" s="62">
        <f>Inputs!P179</f>
        <v>202344.38708487511</v>
      </c>
      <c r="Q267" s="62">
        <f>Inputs!Q179</f>
        <v>202263.75401084471</v>
      </c>
      <c r="R267" s="62">
        <f>Inputs!R179</f>
        <v>202177.94415668299</v>
      </c>
      <c r="S267" s="62">
        <f>Inputs!S179</f>
        <v>200922.19779097638</v>
      </c>
      <c r="T267" s="62">
        <f>Inputs!T179</f>
        <v>200490.55421614781</v>
      </c>
      <c r="U267" s="62">
        <f>Inputs!U179</f>
        <v>200120.58670282175</v>
      </c>
      <c r="V267" s="62">
        <f>Inputs!V179</f>
        <v>198789.26408695403</v>
      </c>
      <c r="W267" s="62">
        <f>Inputs!W179</f>
        <v>198257.45386352067</v>
      </c>
      <c r="X267" s="62">
        <f>Inputs!X179</f>
        <v>198054.19670013562</v>
      </c>
      <c r="Y267" s="62">
        <f>Inputs!Y179</f>
        <v>197789.91100997647</v>
      </c>
      <c r="Z267" s="62">
        <f>Inputs!Z179</f>
        <v>197613.64612272108</v>
      </c>
      <c r="AA267" s="62">
        <f>Inputs!AA179</f>
        <v>197463.00569043189</v>
      </c>
    </row>
    <row r="268" spans="1:27">
      <c r="D268" s="20" t="s">
        <v>88</v>
      </c>
      <c r="G268" s="61">
        <f>Inputs!G131</f>
        <v>209910956.75246233</v>
      </c>
      <c r="H268" s="60">
        <f>H263+H264-H265+H266-H267</f>
        <v>207341264.46944961</v>
      </c>
      <c r="I268" s="60">
        <f t="shared" ref="I268:AA268" si="80">I263+I264-I265+I266-I267</f>
        <v>208435665.27210763</v>
      </c>
      <c r="J268" s="60">
        <f t="shared" si="80"/>
        <v>204860867.29476127</v>
      </c>
      <c r="K268" s="60">
        <f t="shared" si="80"/>
        <v>206153948.89928192</v>
      </c>
      <c r="L268" s="60">
        <f t="shared" si="80"/>
        <v>202296455.16350949</v>
      </c>
      <c r="M268" s="60">
        <f t="shared" si="80"/>
        <v>198983498.51213631</v>
      </c>
      <c r="N268" s="60">
        <f t="shared" si="80"/>
        <v>195588483.38936928</v>
      </c>
      <c r="O268" s="60">
        <f t="shared" si="80"/>
        <v>192108664.08002588</v>
      </c>
      <c r="P268" s="60">
        <f t="shared" si="80"/>
        <v>188541925.17683429</v>
      </c>
      <c r="Q268" s="60">
        <f t="shared" si="80"/>
        <v>184886098.4341369</v>
      </c>
      <c r="R268" s="60">
        <f t="shared" si="80"/>
        <v>181187082.203823</v>
      </c>
      <c r="S268" s="60">
        <f t="shared" si="80"/>
        <v>177410790.93566087</v>
      </c>
      <c r="T268" s="60">
        <f t="shared" si="80"/>
        <v>173551666.38827097</v>
      </c>
      <c r="U268" s="60">
        <f t="shared" si="80"/>
        <v>169647168.84304306</v>
      </c>
      <c r="V268" s="60">
        <f t="shared" si="80"/>
        <v>165663813.05943373</v>
      </c>
      <c r="W268" s="60">
        <f t="shared" si="80"/>
        <v>161584871.70311582</v>
      </c>
      <c r="X268" s="60">
        <f t="shared" si="80"/>
        <v>157409778.90151408</v>
      </c>
      <c r="Y268" s="60">
        <f t="shared" si="80"/>
        <v>153132121.76579651</v>
      </c>
      <c r="Z268" s="60">
        <f t="shared" si="80"/>
        <v>148747699.46657324</v>
      </c>
      <c r="AA268" s="60">
        <f t="shared" si="80"/>
        <v>144253817.25030169</v>
      </c>
    </row>
    <row r="269" spans="1:27">
      <c r="A269" s="9"/>
      <c r="D269" s="9"/>
      <c r="G269" s="20"/>
    </row>
    <row r="270" spans="1:27">
      <c r="A270" s="9"/>
      <c r="D270" s="9"/>
    </row>
    <row r="271" spans="1:27">
      <c r="A271" s="9"/>
      <c r="B271" s="9">
        <f>MAX($A$7:B270)+0.1</f>
        <v>3.9000000000000008</v>
      </c>
      <c r="C271" s="9" t="s">
        <v>104</v>
      </c>
      <c r="D271" s="9"/>
    </row>
    <row r="272" spans="1:27">
      <c r="D272" s="37" t="s">
        <v>84</v>
      </c>
      <c r="H272" s="25">
        <f>G277</f>
        <v>191139.72244437679</v>
      </c>
      <c r="I272" s="25">
        <f t="shared" ref="I272:AA272" si="81">H277</f>
        <v>155722.83386660169</v>
      </c>
      <c r="J272" s="25">
        <f t="shared" si="81"/>
        <v>105877.58259689191</v>
      </c>
      <c r="K272" s="25">
        <f t="shared" si="81"/>
        <v>55363.531066396965</v>
      </c>
      <c r="L272" s="25">
        <f t="shared" si="81"/>
        <v>4993.5903307449043</v>
      </c>
      <c r="M272" s="25">
        <f t="shared" si="81"/>
        <v>3859.8876569697263</v>
      </c>
      <c r="N272" s="25">
        <f t="shared" si="81"/>
        <v>2305.3974112238193</v>
      </c>
      <c r="O272" s="25">
        <f t="shared" si="81"/>
        <v>1444.5781981750579</v>
      </c>
      <c r="P272" s="25">
        <f t="shared" si="81"/>
        <v>972.93164187715843</v>
      </c>
      <c r="Q272" s="25">
        <f t="shared" si="81"/>
        <v>778.34531350172745</v>
      </c>
      <c r="R272" s="25">
        <f t="shared" si="81"/>
        <v>583.75898512629647</v>
      </c>
      <c r="S272" s="25">
        <f t="shared" si="81"/>
        <v>389.17265675086549</v>
      </c>
      <c r="T272" s="25">
        <f t="shared" si="81"/>
        <v>194.58632837543448</v>
      </c>
      <c r="U272" s="25">
        <f t="shared" si="81"/>
        <v>3.4674485505092889E-12</v>
      </c>
      <c r="V272" s="25">
        <f t="shared" si="81"/>
        <v>3.4674485505092889E-12</v>
      </c>
      <c r="W272" s="25">
        <f t="shared" si="81"/>
        <v>3.4674485505092889E-12</v>
      </c>
      <c r="X272" s="25">
        <f t="shared" si="81"/>
        <v>3.4674485505092889E-12</v>
      </c>
      <c r="Y272" s="25">
        <f t="shared" si="81"/>
        <v>3.4674485505092889E-12</v>
      </c>
      <c r="Z272" s="25">
        <f t="shared" si="81"/>
        <v>3.4674485505092889E-12</v>
      </c>
      <c r="AA272" s="25">
        <f t="shared" si="81"/>
        <v>3.4674485505092889E-12</v>
      </c>
    </row>
    <row r="273" spans="1:28">
      <c r="D273" s="37" t="s">
        <v>85</v>
      </c>
      <c r="G273" s="24"/>
      <c r="H273" s="62">
        <f>Inputs!H144</f>
        <v>16490.722711092159</v>
      </c>
      <c r="I273" s="62">
        <f>Inputs!I144</f>
        <v>2749.8133588765818</v>
      </c>
      <c r="J273" s="62">
        <f>Inputs!J144</f>
        <v>2774.6841307885807</v>
      </c>
      <c r="K273" s="62">
        <f>Inputs!K144</f>
        <v>3502.5539107577579</v>
      </c>
      <c r="L273" s="62">
        <f>Inputs!L144</f>
        <v>1108.2409116898739</v>
      </c>
      <c r="M273" s="62">
        <f>Inputs!M144</f>
        <v>0</v>
      </c>
      <c r="N273" s="62">
        <f>Inputs!N144</f>
        <v>0</v>
      </c>
      <c r="O273" s="62">
        <f>Inputs!O144</f>
        <v>0</v>
      </c>
      <c r="P273" s="62">
        <f>Inputs!P144</f>
        <v>0</v>
      </c>
      <c r="Q273" s="62">
        <f>Inputs!Q144</f>
        <v>0</v>
      </c>
      <c r="R273" s="62">
        <f>Inputs!R144</f>
        <v>0</v>
      </c>
      <c r="S273" s="62">
        <f>Inputs!S144</f>
        <v>0</v>
      </c>
      <c r="T273" s="62">
        <f>Inputs!T144</f>
        <v>0</v>
      </c>
      <c r="U273" s="62">
        <f>Inputs!U144</f>
        <v>0</v>
      </c>
      <c r="V273" s="62">
        <f>Inputs!V144</f>
        <v>0</v>
      </c>
      <c r="W273" s="62">
        <f>Inputs!W144</f>
        <v>0</v>
      </c>
      <c r="X273" s="62">
        <f>Inputs!X144</f>
        <v>0</v>
      </c>
      <c r="Y273" s="62">
        <f>Inputs!Y144</f>
        <v>0</v>
      </c>
      <c r="Z273" s="62">
        <f>Inputs!Z144</f>
        <v>0</v>
      </c>
      <c r="AA273" s="62">
        <f>Inputs!AA144</f>
        <v>0</v>
      </c>
    </row>
    <row r="274" spans="1:28">
      <c r="D274" s="20" t="s">
        <v>86</v>
      </c>
      <c r="G274" s="20"/>
      <c r="H274" s="62">
        <f>Inputs!H156</f>
        <v>51907.611288867236</v>
      </c>
      <c r="I274" s="62">
        <f>Inputs!I156</f>
        <v>52595.064628586384</v>
      </c>
      <c r="J274" s="62">
        <f>Inputs!J156</f>
        <v>53288.735661283521</v>
      </c>
      <c r="K274" s="62">
        <f>Inputs!K156</f>
        <v>53872.494646409818</v>
      </c>
      <c r="L274" s="62">
        <f>Inputs!L156</f>
        <v>2241.9435854650524</v>
      </c>
      <c r="M274" s="62">
        <f>Inputs!M156</f>
        <v>1554.4902457459068</v>
      </c>
      <c r="N274" s="62">
        <f>Inputs!N156</f>
        <v>860.81921304876153</v>
      </c>
      <c r="O274" s="62">
        <f>Inputs!O156</f>
        <v>471.64655629789951</v>
      </c>
      <c r="P274" s="62">
        <f>Inputs!P156</f>
        <v>194.58632837543101</v>
      </c>
      <c r="Q274" s="62">
        <f>Inputs!Q156</f>
        <v>194.58632837543101</v>
      </c>
      <c r="R274" s="62">
        <f>Inputs!R156</f>
        <v>194.58632837543101</v>
      </c>
      <c r="S274" s="62">
        <f>Inputs!S156</f>
        <v>194.58632837543101</v>
      </c>
      <c r="T274" s="62">
        <f>Inputs!T156</f>
        <v>194.58632837543101</v>
      </c>
      <c r="U274" s="62">
        <f>Inputs!U156</f>
        <v>0</v>
      </c>
      <c r="V274" s="62">
        <f>Inputs!V156</f>
        <v>0</v>
      </c>
      <c r="W274" s="62">
        <f>Inputs!W156</f>
        <v>0</v>
      </c>
      <c r="X274" s="62">
        <f>Inputs!X156</f>
        <v>0</v>
      </c>
      <c r="Y274" s="62">
        <f>Inputs!Y156</f>
        <v>0</v>
      </c>
      <c r="Z274" s="62">
        <f>Inputs!Z156</f>
        <v>0</v>
      </c>
      <c r="AA274" s="62">
        <f>Inputs!AA156</f>
        <v>0</v>
      </c>
    </row>
    <row r="275" spans="1:28">
      <c r="D275" s="20" t="s">
        <v>21</v>
      </c>
      <c r="H275" s="62">
        <f>Inputs!H168</f>
        <v>0</v>
      </c>
      <c r="I275" s="62">
        <f>Inputs!I168</f>
        <v>0</v>
      </c>
      <c r="J275" s="62">
        <f>Inputs!J168</f>
        <v>0</v>
      </c>
      <c r="K275" s="62">
        <f>Inputs!K168</f>
        <v>0</v>
      </c>
      <c r="L275" s="62">
        <f>Inputs!L168</f>
        <v>0</v>
      </c>
      <c r="M275" s="62">
        <f>Inputs!M168</f>
        <v>0</v>
      </c>
      <c r="N275" s="62">
        <f>Inputs!N168</f>
        <v>0</v>
      </c>
      <c r="O275" s="62">
        <f>Inputs!O168</f>
        <v>0</v>
      </c>
      <c r="P275" s="62">
        <f>Inputs!P168</f>
        <v>0</v>
      </c>
      <c r="Q275" s="62">
        <f>Inputs!Q168</f>
        <v>0</v>
      </c>
      <c r="R275" s="62">
        <f>Inputs!R168</f>
        <v>0</v>
      </c>
      <c r="S275" s="62">
        <f>Inputs!S168</f>
        <v>0</v>
      </c>
      <c r="T275" s="62">
        <f>Inputs!T168</f>
        <v>0</v>
      </c>
      <c r="U275" s="62">
        <f>Inputs!U168</f>
        <v>0</v>
      </c>
      <c r="V275" s="62">
        <f>Inputs!V168</f>
        <v>0</v>
      </c>
      <c r="W275" s="62">
        <f>Inputs!W168</f>
        <v>0</v>
      </c>
      <c r="X275" s="62">
        <f>Inputs!X168</f>
        <v>0</v>
      </c>
      <c r="Y275" s="62">
        <f>Inputs!Y168</f>
        <v>0</v>
      </c>
      <c r="Z275" s="62">
        <f>Inputs!Z168</f>
        <v>0</v>
      </c>
      <c r="AA275" s="62">
        <f>Inputs!AA168</f>
        <v>0</v>
      </c>
    </row>
    <row r="276" spans="1:28">
      <c r="D276" s="20" t="s">
        <v>87</v>
      </c>
      <c r="H276" s="62">
        <f>Inputs!H180</f>
        <v>0</v>
      </c>
      <c r="I276" s="62">
        <f>Inputs!I180</f>
        <v>0</v>
      </c>
      <c r="J276" s="62">
        <f>Inputs!J180</f>
        <v>0</v>
      </c>
      <c r="K276" s="62">
        <f>Inputs!K180</f>
        <v>0</v>
      </c>
      <c r="L276" s="62">
        <f>Inputs!L180</f>
        <v>0</v>
      </c>
      <c r="M276" s="62">
        <f>Inputs!M180</f>
        <v>0</v>
      </c>
      <c r="N276" s="62">
        <f>Inputs!N180</f>
        <v>0</v>
      </c>
      <c r="O276" s="62">
        <f>Inputs!O180</f>
        <v>0</v>
      </c>
      <c r="P276" s="62">
        <f>Inputs!P180</f>
        <v>0</v>
      </c>
      <c r="Q276" s="62">
        <f>Inputs!Q180</f>
        <v>0</v>
      </c>
      <c r="R276" s="62">
        <f>Inputs!R180</f>
        <v>0</v>
      </c>
      <c r="S276" s="62">
        <f>Inputs!S180</f>
        <v>0</v>
      </c>
      <c r="T276" s="62">
        <f>Inputs!T180</f>
        <v>0</v>
      </c>
      <c r="U276" s="62">
        <f>Inputs!U180</f>
        <v>0</v>
      </c>
      <c r="V276" s="62">
        <f>Inputs!V180</f>
        <v>0</v>
      </c>
      <c r="W276" s="62">
        <f>Inputs!W180</f>
        <v>0</v>
      </c>
      <c r="X276" s="62">
        <f>Inputs!X180</f>
        <v>0</v>
      </c>
      <c r="Y276" s="62">
        <f>Inputs!Y180</f>
        <v>0</v>
      </c>
      <c r="Z276" s="62">
        <f>Inputs!Z180</f>
        <v>0</v>
      </c>
      <c r="AA276" s="62">
        <f>Inputs!AA180</f>
        <v>0</v>
      </c>
    </row>
    <row r="277" spans="1:28">
      <c r="D277" s="20" t="s">
        <v>88</v>
      </c>
      <c r="G277" s="61">
        <f>Inputs!G132</f>
        <v>191139.72244437679</v>
      </c>
      <c r="H277" s="60">
        <f>H272+H273-H274+H275-H276</f>
        <v>155722.83386660169</v>
      </c>
      <c r="I277" s="60">
        <f t="shared" ref="I277:AA277" si="82">I272+I273-I274+I275-I276</f>
        <v>105877.58259689191</v>
      </c>
      <c r="J277" s="60">
        <f t="shared" si="82"/>
        <v>55363.531066396965</v>
      </c>
      <c r="K277" s="60">
        <f t="shared" si="82"/>
        <v>4993.5903307449043</v>
      </c>
      <c r="L277" s="60">
        <f t="shared" si="82"/>
        <v>3859.8876569697263</v>
      </c>
      <c r="M277" s="60">
        <f t="shared" si="82"/>
        <v>2305.3974112238193</v>
      </c>
      <c r="N277" s="60">
        <f t="shared" si="82"/>
        <v>1444.5781981750579</v>
      </c>
      <c r="O277" s="60">
        <f t="shared" si="82"/>
        <v>972.93164187715843</v>
      </c>
      <c r="P277" s="60">
        <f t="shared" si="82"/>
        <v>778.34531350172745</v>
      </c>
      <c r="Q277" s="60">
        <f t="shared" si="82"/>
        <v>583.75898512629647</v>
      </c>
      <c r="R277" s="60">
        <f t="shared" si="82"/>
        <v>389.17265675086549</v>
      </c>
      <c r="S277" s="60">
        <f t="shared" si="82"/>
        <v>194.58632837543448</v>
      </c>
      <c r="T277" s="60">
        <f t="shared" si="82"/>
        <v>3.4674485505092889E-12</v>
      </c>
      <c r="U277" s="60">
        <f t="shared" si="82"/>
        <v>3.4674485505092889E-12</v>
      </c>
      <c r="V277" s="60">
        <f t="shared" si="82"/>
        <v>3.4674485505092889E-12</v>
      </c>
      <c r="W277" s="60">
        <f t="shared" si="82"/>
        <v>3.4674485505092889E-12</v>
      </c>
      <c r="X277" s="60">
        <f t="shared" si="82"/>
        <v>3.4674485505092889E-12</v>
      </c>
      <c r="Y277" s="60">
        <f t="shared" si="82"/>
        <v>3.4674485505092889E-12</v>
      </c>
      <c r="Z277" s="60">
        <f t="shared" si="82"/>
        <v>3.4674485505092889E-12</v>
      </c>
      <c r="AA277" s="60">
        <f t="shared" si="82"/>
        <v>3.4674485505092889E-12</v>
      </c>
    </row>
    <row r="278" spans="1:28">
      <c r="D278" s="20"/>
      <c r="I278" s="25"/>
      <c r="J278" s="25"/>
      <c r="K278" s="25"/>
      <c r="L278" s="25"/>
      <c r="M278" s="25"/>
      <c r="N278" s="25"/>
      <c r="O278" s="25"/>
      <c r="P278" s="25"/>
      <c r="Q278" s="25"/>
      <c r="R278" s="25"/>
      <c r="S278" s="25"/>
      <c r="T278" s="25"/>
      <c r="U278" s="25"/>
      <c r="V278" s="25"/>
      <c r="W278" s="25"/>
      <c r="X278" s="25"/>
      <c r="Y278" s="25"/>
      <c r="Z278" s="25"/>
      <c r="AA278" s="25"/>
    </row>
    <row r="279" spans="1:28">
      <c r="A279" s="9"/>
      <c r="D279" s="9"/>
    </row>
    <row r="280" spans="1:28">
      <c r="A280" s="9"/>
      <c r="B280" s="12"/>
      <c r="D280" s="9" t="s">
        <v>96</v>
      </c>
    </row>
    <row r="281" spans="1:28">
      <c r="D281" s="37" t="s">
        <v>84</v>
      </c>
      <c r="H281" s="25">
        <f>G286</f>
        <v>401463579.91227555</v>
      </c>
      <c r="I281" s="25">
        <f t="shared" ref="I281:AA281" si="83">H286</f>
        <v>429519101.6953069</v>
      </c>
      <c r="J281" s="25">
        <f t="shared" si="83"/>
        <v>440425408.70748156</v>
      </c>
      <c r="K281" s="25">
        <f t="shared" si="83"/>
        <v>441887987.67489332</v>
      </c>
      <c r="L281" s="25">
        <f t="shared" si="83"/>
        <v>447359146.27511245</v>
      </c>
      <c r="M281" s="25">
        <f t="shared" si="83"/>
        <v>449747172.84894818</v>
      </c>
      <c r="N281" s="25">
        <f t="shared" si="83"/>
        <v>445377316.59371591</v>
      </c>
      <c r="O281" s="25">
        <f t="shared" si="83"/>
        <v>441082264.88167602</v>
      </c>
      <c r="P281" s="25">
        <f t="shared" si="83"/>
        <v>436841628.26395565</v>
      </c>
      <c r="Q281" s="25">
        <f t="shared" si="83"/>
        <v>432607568.75661892</v>
      </c>
      <c r="R281" s="25">
        <f t="shared" si="83"/>
        <v>428347884.69776887</v>
      </c>
      <c r="S281" s="25">
        <f t="shared" si="83"/>
        <v>425630191.71801889</v>
      </c>
      <c r="T281" s="25">
        <f t="shared" si="83"/>
        <v>422981059.41188043</v>
      </c>
      <c r="U281" s="25">
        <f t="shared" si="83"/>
        <v>420357154.13003045</v>
      </c>
      <c r="V281" s="25">
        <f t="shared" si="83"/>
        <v>417784246.93834889</v>
      </c>
      <c r="W281" s="25">
        <f t="shared" si="83"/>
        <v>415282909.19816047</v>
      </c>
      <c r="X281" s="25">
        <f t="shared" si="83"/>
        <v>412723734.30086893</v>
      </c>
      <c r="Y281" s="25">
        <f t="shared" si="83"/>
        <v>410106560.48798782</v>
      </c>
      <c r="Z281" s="25">
        <f t="shared" si="83"/>
        <v>407425929.66464329</v>
      </c>
      <c r="AA281" s="25">
        <f t="shared" si="83"/>
        <v>404678619.62570661</v>
      </c>
    </row>
    <row r="282" spans="1:28">
      <c r="D282" s="37" t="s">
        <v>85</v>
      </c>
      <c r="G282" s="24"/>
      <c r="H282" s="25">
        <f>H273+H264+H255+H246+H237+H228+H219+H210+H201</f>
        <v>33556809.338636048</v>
      </c>
      <c r="I282" s="25">
        <f t="shared" ref="I282:AA285" si="84">I273+I264+I255+I246+I237+I228+I219+I210+I201</f>
        <v>16636857.548550073</v>
      </c>
      <c r="J282" s="25">
        <f t="shared" si="84"/>
        <v>7366352.8640304524</v>
      </c>
      <c r="K282" s="25">
        <f t="shared" si="84"/>
        <v>11914854.407447945</v>
      </c>
      <c r="L282" s="25">
        <f t="shared" si="84"/>
        <v>9082762.9826317765</v>
      </c>
      <c r="M282" s="25">
        <f t="shared" si="84"/>
        <v>0</v>
      </c>
      <c r="N282" s="25">
        <f t="shared" si="84"/>
        <v>0</v>
      </c>
      <c r="O282" s="25">
        <f t="shared" si="84"/>
        <v>0</v>
      </c>
      <c r="P282" s="25">
        <f t="shared" si="84"/>
        <v>0</v>
      </c>
      <c r="Q282" s="25">
        <f t="shared" si="84"/>
        <v>0</v>
      </c>
      <c r="R282" s="25">
        <f t="shared" si="84"/>
        <v>0</v>
      </c>
      <c r="S282" s="25">
        <f t="shared" si="84"/>
        <v>0</v>
      </c>
      <c r="T282" s="25">
        <f t="shared" si="84"/>
        <v>0</v>
      </c>
      <c r="U282" s="25">
        <f t="shared" si="84"/>
        <v>0</v>
      </c>
      <c r="V282" s="25">
        <f t="shared" si="84"/>
        <v>0</v>
      </c>
      <c r="W282" s="25">
        <f t="shared" si="84"/>
        <v>0</v>
      </c>
      <c r="X282" s="25">
        <f t="shared" si="84"/>
        <v>0</v>
      </c>
      <c r="Y282" s="25">
        <f t="shared" si="84"/>
        <v>0</v>
      </c>
      <c r="Z282" s="25">
        <f t="shared" si="84"/>
        <v>0</v>
      </c>
      <c r="AA282" s="25">
        <f t="shared" si="84"/>
        <v>0</v>
      </c>
    </row>
    <row r="283" spans="1:28">
      <c r="D283" s="20" t="s">
        <v>86</v>
      </c>
      <c r="G283" s="20"/>
      <c r="H283" s="25">
        <f t="shared" ref="H283:W285" si="85">H274+H265+H256+H247+H238+H229+H220+H211+H202</f>
        <v>13777664.80346434</v>
      </c>
      <c r="I283" s="25">
        <f t="shared" si="85"/>
        <v>14317129.119350655</v>
      </c>
      <c r="J283" s="25">
        <f t="shared" si="85"/>
        <v>14724875.85181994</v>
      </c>
      <c r="K283" s="25">
        <f t="shared" si="85"/>
        <v>15301626.408518108</v>
      </c>
      <c r="L283" s="25">
        <f t="shared" si="85"/>
        <v>15672411.693935946</v>
      </c>
      <c r="M283" s="25">
        <f t="shared" si="85"/>
        <v>15118056.945400108</v>
      </c>
      <c r="N283" s="25">
        <f t="shared" si="85"/>
        <v>14970590.60894838</v>
      </c>
      <c r="O283" s="25">
        <f t="shared" si="85"/>
        <v>14837197.746805044</v>
      </c>
      <c r="P283" s="25">
        <f t="shared" si="85"/>
        <v>14749854.339634301</v>
      </c>
      <c r="Q283" s="25">
        <f t="shared" si="85"/>
        <v>14693041.19107943</v>
      </c>
      <c r="R283" s="25">
        <f t="shared" si="85"/>
        <v>13067368.967643855</v>
      </c>
      <c r="S283" s="25">
        <f t="shared" si="85"/>
        <v>12957378.356109638</v>
      </c>
      <c r="T283" s="25">
        <f t="shared" si="85"/>
        <v>12872495.02018013</v>
      </c>
      <c r="U283" s="25">
        <f t="shared" si="85"/>
        <v>12760376.334570086</v>
      </c>
      <c r="V283" s="25">
        <f t="shared" si="85"/>
        <v>12628597.703345891</v>
      </c>
      <c r="W283" s="25">
        <f t="shared" si="85"/>
        <v>12625131.191687653</v>
      </c>
      <c r="X283" s="25">
        <f t="shared" si="84"/>
        <v>12619512.360226966</v>
      </c>
      <c r="Y283" s="25">
        <f t="shared" si="84"/>
        <v>12617963.659992887</v>
      </c>
      <c r="Z283" s="25">
        <f t="shared" si="84"/>
        <v>12617963.659992887</v>
      </c>
      <c r="AA283" s="25">
        <f t="shared" si="84"/>
        <v>12617963.659992887</v>
      </c>
    </row>
    <row r="284" spans="1:28">
      <c r="D284" s="20" t="s">
        <v>21</v>
      </c>
      <c r="H284" s="25">
        <f t="shared" si="85"/>
        <v>8276377.2478596307</v>
      </c>
      <c r="I284" s="25">
        <f t="shared" si="84"/>
        <v>8861932.3739210553</v>
      </c>
      <c r="J284" s="25">
        <f t="shared" si="84"/>
        <v>9097847.9877390601</v>
      </c>
      <c r="K284" s="25">
        <f t="shared" si="84"/>
        <v>9135378.5092032216</v>
      </c>
      <c r="L284" s="25">
        <f t="shared" si="84"/>
        <v>9265845.98771175</v>
      </c>
      <c r="M284" s="25">
        <f t="shared" si="84"/>
        <v>11095497.684529884</v>
      </c>
      <c r="N284" s="25">
        <f t="shared" si="84"/>
        <v>11017875.641470527</v>
      </c>
      <c r="O284" s="25">
        <f t="shared" si="84"/>
        <v>10938437.053579686</v>
      </c>
      <c r="P284" s="25">
        <f t="shared" si="84"/>
        <v>10857024.021493252</v>
      </c>
      <c r="Q284" s="25">
        <f t="shared" si="84"/>
        <v>10773591.831987139</v>
      </c>
      <c r="R284" s="25">
        <f t="shared" si="84"/>
        <v>10688098.699979318</v>
      </c>
      <c r="S284" s="25">
        <f t="shared" si="84"/>
        <v>10626214.642936788</v>
      </c>
      <c r="T284" s="25">
        <f t="shared" si="84"/>
        <v>10564904.672707904</v>
      </c>
      <c r="U284" s="25">
        <f t="shared" si="84"/>
        <v>10502896.671712173</v>
      </c>
      <c r="V284" s="25">
        <f t="shared" si="84"/>
        <v>10440990.031258836</v>
      </c>
      <c r="W284" s="25">
        <f t="shared" si="84"/>
        <v>10378595.670683108</v>
      </c>
      <c r="X284" s="25">
        <f t="shared" si="84"/>
        <v>10314755.381179802</v>
      </c>
      <c r="Y284" s="25">
        <f t="shared" si="84"/>
        <v>10249465.118786758</v>
      </c>
      <c r="Z284" s="25">
        <f t="shared" si="84"/>
        <v>10182588.431132127</v>
      </c>
      <c r="AA284" s="25">
        <f t="shared" si="84"/>
        <v>10114044.76308769</v>
      </c>
    </row>
    <row r="285" spans="1:28">
      <c r="D285" s="20" t="s">
        <v>87</v>
      </c>
      <c r="H285" s="25">
        <f t="shared" si="85"/>
        <v>0</v>
      </c>
      <c r="I285" s="25">
        <f t="shared" si="84"/>
        <v>275353.79094576393</v>
      </c>
      <c r="J285" s="25">
        <f t="shared" si="84"/>
        <v>276746.03253784875</v>
      </c>
      <c r="K285" s="25">
        <f t="shared" si="84"/>
        <v>277447.90791387955</v>
      </c>
      <c r="L285" s="25">
        <f t="shared" si="84"/>
        <v>288170.70257187984</v>
      </c>
      <c r="M285" s="25">
        <f t="shared" si="84"/>
        <v>347296.99436204328</v>
      </c>
      <c r="N285" s="25">
        <f t="shared" si="84"/>
        <v>342336.74456206878</v>
      </c>
      <c r="O285" s="25">
        <f t="shared" si="84"/>
        <v>341875.92449495668</v>
      </c>
      <c r="P285" s="25">
        <f t="shared" si="84"/>
        <v>341229.18919570063</v>
      </c>
      <c r="Q285" s="25">
        <f t="shared" si="84"/>
        <v>340234.69975776179</v>
      </c>
      <c r="R285" s="25">
        <f t="shared" si="84"/>
        <v>338422.71208543872</v>
      </c>
      <c r="S285" s="25">
        <f t="shared" si="84"/>
        <v>317968.59296557808</v>
      </c>
      <c r="T285" s="25">
        <f t="shared" si="84"/>
        <v>316314.93437779252</v>
      </c>
      <c r="U285" s="25">
        <f t="shared" si="84"/>
        <v>315427.52882361872</v>
      </c>
      <c r="V285" s="25">
        <f t="shared" si="84"/>
        <v>313730.0681013398</v>
      </c>
      <c r="W285" s="25">
        <f t="shared" si="84"/>
        <v>312639.37628697034</v>
      </c>
      <c r="X285" s="25">
        <f t="shared" si="84"/>
        <v>312416.83383392892</v>
      </c>
      <c r="Y285" s="25">
        <f t="shared" si="84"/>
        <v>312132.28213837754</v>
      </c>
      <c r="Z285" s="25">
        <f t="shared" si="84"/>
        <v>311934.81007594371</v>
      </c>
      <c r="AA285" s="25">
        <f t="shared" si="84"/>
        <v>311761.96116282541</v>
      </c>
    </row>
    <row r="286" spans="1:28" ht="15.75" thickBot="1">
      <c r="D286" s="20" t="s">
        <v>88</v>
      </c>
      <c r="G286" s="26">
        <f>G277+G268+G259+G250+G241+G232+G223+G214+G205</f>
        <v>401463579.91227555</v>
      </c>
      <c r="H286" s="26">
        <f>H281+H282-H283+H284-H285</f>
        <v>429519101.6953069</v>
      </c>
      <c r="I286" s="26">
        <f t="shared" ref="I286:AA286" si="86">I281+I282-I283+I284-I285</f>
        <v>440425408.70748156</v>
      </c>
      <c r="J286" s="26">
        <f t="shared" si="86"/>
        <v>441887987.67489332</v>
      </c>
      <c r="K286" s="26">
        <f t="shared" si="86"/>
        <v>447359146.27511245</v>
      </c>
      <c r="L286" s="26">
        <f t="shared" si="86"/>
        <v>449747172.84894818</v>
      </c>
      <c r="M286" s="26">
        <f t="shared" si="86"/>
        <v>445377316.59371591</v>
      </c>
      <c r="N286" s="26">
        <f t="shared" si="86"/>
        <v>441082264.88167602</v>
      </c>
      <c r="O286" s="26">
        <f t="shared" si="86"/>
        <v>436841628.26395565</v>
      </c>
      <c r="P286" s="26">
        <f t="shared" si="86"/>
        <v>432607568.75661892</v>
      </c>
      <c r="Q286" s="26">
        <f t="shared" si="86"/>
        <v>428347884.69776887</v>
      </c>
      <c r="R286" s="26">
        <f t="shared" si="86"/>
        <v>425630191.71801889</v>
      </c>
      <c r="S286" s="26">
        <f t="shared" si="86"/>
        <v>422981059.41188043</v>
      </c>
      <c r="T286" s="26">
        <f t="shared" si="86"/>
        <v>420357154.13003045</v>
      </c>
      <c r="U286" s="26">
        <f t="shared" si="86"/>
        <v>417784246.93834889</v>
      </c>
      <c r="V286" s="26">
        <f t="shared" si="86"/>
        <v>415282909.19816047</v>
      </c>
      <c r="W286" s="26">
        <f t="shared" si="86"/>
        <v>412723734.30086893</v>
      </c>
      <c r="X286" s="26">
        <f t="shared" si="86"/>
        <v>410106560.48798782</v>
      </c>
      <c r="Y286" s="26">
        <f t="shared" si="86"/>
        <v>407425929.66464329</v>
      </c>
      <c r="Z286" s="26">
        <f t="shared" si="86"/>
        <v>404678619.62570661</v>
      </c>
      <c r="AA286" s="26">
        <f t="shared" si="86"/>
        <v>401862938.76763862</v>
      </c>
      <c r="AB286" s="25"/>
    </row>
    <row r="287" spans="1:28" ht="15.75" thickTop="1">
      <c r="D287" s="20"/>
      <c r="G287" s="15"/>
      <c r="H287" s="15"/>
      <c r="I287" s="15"/>
      <c r="J287" s="15"/>
      <c r="K287" s="15"/>
      <c r="L287" s="15"/>
      <c r="M287" s="15"/>
      <c r="N287" s="15"/>
      <c r="O287" s="15"/>
      <c r="P287" s="15"/>
      <c r="Q287" s="15"/>
      <c r="R287" s="15"/>
      <c r="S287" s="15"/>
      <c r="T287" s="15"/>
      <c r="U287" s="15"/>
      <c r="V287" s="15"/>
      <c r="W287" s="15"/>
      <c r="X287" s="15"/>
      <c r="Y287" s="15"/>
      <c r="Z287" s="15"/>
      <c r="AA287" s="15"/>
    </row>
    <row r="288" spans="1:28">
      <c r="D288" s="20"/>
      <c r="G288" s="25"/>
      <c r="H288" s="25"/>
      <c r="I288" s="25"/>
      <c r="J288" s="25"/>
      <c r="K288" s="25"/>
      <c r="L288" s="25"/>
      <c r="M288" s="25"/>
      <c r="N288" s="25"/>
      <c r="O288" s="25"/>
      <c r="P288" s="25"/>
      <c r="Q288" s="25"/>
      <c r="R288" s="25"/>
      <c r="S288" s="25"/>
      <c r="T288" s="25"/>
      <c r="U288" s="25"/>
      <c r="V288" s="25"/>
      <c r="W288" s="25"/>
      <c r="X288" s="25"/>
      <c r="Y288" s="25"/>
      <c r="Z288" s="25"/>
      <c r="AA288" s="25"/>
    </row>
    <row r="289" spans="1:27">
      <c r="D289" s="6"/>
      <c r="G289" s="25"/>
    </row>
    <row r="290" spans="1:27" s="4" customFormat="1">
      <c r="A290" s="4">
        <f>MAX($A$7:A289)+1</f>
        <v>4</v>
      </c>
      <c r="B290" s="4" t="s">
        <v>303</v>
      </c>
    </row>
    <row r="291" spans="1:27">
      <c r="D291" s="20"/>
    </row>
    <row r="292" spans="1:27">
      <c r="D292" s="20"/>
    </row>
    <row r="293" spans="1:27">
      <c r="D293" s="37" t="s">
        <v>18</v>
      </c>
      <c r="H293" s="62">
        <f>Inputs!H105</f>
        <v>6122995.958711057</v>
      </c>
      <c r="I293" s="62">
        <f>Inputs!I105</f>
        <v>11336904.061747536</v>
      </c>
      <c r="J293" s="62">
        <f>Inputs!J105</f>
        <v>11522500.641193254</v>
      </c>
      <c r="K293" s="62">
        <f>Inputs!K105</f>
        <v>11776914.167763583</v>
      </c>
      <c r="L293" s="62">
        <f>Inputs!L105</f>
        <v>12034088.306152927</v>
      </c>
      <c r="M293" s="62">
        <f>Inputs!M105</f>
        <v>12368810.590311857</v>
      </c>
      <c r="N293" s="62">
        <f>Inputs!N105</f>
        <v>12685117.148069082</v>
      </c>
      <c r="O293" s="62">
        <f>Inputs!O105</f>
        <v>13011174.259597903</v>
      </c>
      <c r="P293" s="62">
        <f>Inputs!P105</f>
        <v>13341344.194913812</v>
      </c>
      <c r="Q293" s="62">
        <f>Inputs!Q105</f>
        <v>13679781.631388716</v>
      </c>
      <c r="R293" s="62">
        <f>Inputs!R105</f>
        <v>14030775.539447056</v>
      </c>
      <c r="S293" s="62">
        <f>Inputs!S105</f>
        <v>14391727.317827061</v>
      </c>
      <c r="T293" s="62">
        <f>Inputs!T105</f>
        <v>14760343.329081945</v>
      </c>
      <c r="U293" s="62">
        <f>Inputs!U105</f>
        <v>15138092.668790968</v>
      </c>
      <c r="V293" s="62">
        <f>Inputs!V105</f>
        <v>15525823.478030823</v>
      </c>
      <c r="W293" s="62">
        <f>Inputs!W105</f>
        <v>15923985.245497309</v>
      </c>
      <c r="X293" s="62">
        <f>Inputs!X105</f>
        <v>16332835.523257948</v>
      </c>
      <c r="Y293" s="62">
        <f>Inputs!Y105</f>
        <v>16752392.920464769</v>
      </c>
      <c r="Z293" s="62">
        <f>Inputs!Z105</f>
        <v>17182074.610111672</v>
      </c>
      <c r="AA293" s="62">
        <f>Inputs!AA105</f>
        <v>17622942.030182157</v>
      </c>
    </row>
    <row r="294" spans="1:27">
      <c r="D294" s="37" t="s">
        <v>19</v>
      </c>
      <c r="H294" s="62">
        <f>Inputs!H106</f>
        <v>4464747.7177882716</v>
      </c>
      <c r="I294" s="62">
        <f>Inputs!I106</f>
        <v>8138246.283968498</v>
      </c>
      <c r="J294" s="62">
        <f>Inputs!J106</f>
        <v>8336643.2435770836</v>
      </c>
      <c r="K294" s="62">
        <f>Inputs!K106</f>
        <v>8585773.1144020148</v>
      </c>
      <c r="L294" s="62">
        <f>Inputs!L106</f>
        <v>8774596.2984820493</v>
      </c>
      <c r="M294" s="62">
        <f>Inputs!M106</f>
        <v>8957735.0815938599</v>
      </c>
      <c r="N294" s="62">
        <f>Inputs!N106</f>
        <v>9187651.4815291855</v>
      </c>
      <c r="O294" s="62">
        <f>Inputs!O106</f>
        <v>9424243.2751349341</v>
      </c>
      <c r="P294" s="62">
        <f>Inputs!P106</f>
        <v>9665087.0185055416</v>
      </c>
      <c r="Q294" s="62">
        <f>Inputs!Q106</f>
        <v>9943457.726523336</v>
      </c>
      <c r="R294" s="62">
        <f>Inputs!R106</f>
        <v>10211634.272216573</v>
      </c>
      <c r="S294" s="62">
        <f>Inputs!S106</f>
        <v>10475011.970990036</v>
      </c>
      <c r="T294" s="62">
        <f>Inputs!T106</f>
        <v>10742908.963904703</v>
      </c>
      <c r="U294" s="62">
        <f>Inputs!U106</f>
        <v>11017204.791509131</v>
      </c>
      <c r="V294" s="62">
        <f>Inputs!V106</f>
        <v>11298875.417454099</v>
      </c>
      <c r="W294" s="62">
        <f>Inputs!W106</f>
        <v>11588341.984452641</v>
      </c>
      <c r="X294" s="62">
        <f>Inputs!X106</f>
        <v>11885768.518557722</v>
      </c>
      <c r="Y294" s="62">
        <f>Inputs!Y106</f>
        <v>12191023.066179795</v>
      </c>
      <c r="Z294" s="62">
        <f>Inputs!Z106</f>
        <v>12503260.614314826</v>
      </c>
      <c r="AA294" s="62">
        <f>Inputs!AA106</f>
        <v>12823656.864834104</v>
      </c>
    </row>
    <row r="295" spans="1:27">
      <c r="A295" s="37" t="s">
        <v>141</v>
      </c>
      <c r="D295" s="37" t="s">
        <v>89</v>
      </c>
      <c r="H295" s="62">
        <f>Inputs!H107</f>
        <v>3039318.0131772151</v>
      </c>
      <c r="I295" s="62">
        <f>Inputs!I107</f>
        <v>5596434.8976499513</v>
      </c>
      <c r="J295" s="62">
        <f>Inputs!J107</f>
        <v>5709649.8565609362</v>
      </c>
      <c r="K295" s="62">
        <f>Inputs!K107</f>
        <v>5829518.7065951591</v>
      </c>
      <c r="L295" s="62">
        <f>Inputs!L107</f>
        <v>5951732.6753231259</v>
      </c>
      <c r="M295" s="62">
        <f>Inputs!M107</f>
        <v>6172367.3077930762</v>
      </c>
      <c r="N295" s="62">
        <f>Inputs!N107</f>
        <v>6326209.3173166467</v>
      </c>
      <c r="O295" s="62">
        <f>Inputs!O107</f>
        <v>6484080.6571950316</v>
      </c>
      <c r="P295" s="62">
        <f>Inputs!P107</f>
        <v>6645663.0523346672</v>
      </c>
      <c r="Q295" s="62">
        <f>Inputs!Q107</f>
        <v>6811404.9660302084</v>
      </c>
      <c r="R295" s="62">
        <f>Inputs!R107</f>
        <v>6995243.3389501711</v>
      </c>
      <c r="S295" s="62">
        <f>Inputs!S107</f>
        <v>7171025.8255250994</v>
      </c>
      <c r="T295" s="62">
        <f>Inputs!T107</f>
        <v>7350834.6141937077</v>
      </c>
      <c r="U295" s="62">
        <f>Inputs!U107</f>
        <v>7535062.3740816778</v>
      </c>
      <c r="V295" s="62">
        <f>Inputs!V107</f>
        <v>7723959.5345114507</v>
      </c>
      <c r="W295" s="62">
        <f>Inputs!W107</f>
        <v>7917686.1785700377</v>
      </c>
      <c r="X295" s="62">
        <f>Inputs!X107</f>
        <v>8116360.1984743662</v>
      </c>
      <c r="Y295" s="62">
        <f>Inputs!Y107</f>
        <v>8320047.1668724017</v>
      </c>
      <c r="Z295" s="62">
        <f>Inputs!Z107</f>
        <v>8528678.9313735403</v>
      </c>
      <c r="AA295" s="62">
        <f>Inputs!AA107</f>
        <v>8742560.3267556094</v>
      </c>
    </row>
    <row r="296" spans="1:27">
      <c r="D296" s="37" t="s">
        <v>90</v>
      </c>
      <c r="H296" s="62">
        <f>Inputs!H108</f>
        <v>923282.83255221287</v>
      </c>
      <c r="I296" s="62">
        <f>Inputs!I108</f>
        <v>1677369.5837722076</v>
      </c>
      <c r="J296" s="62">
        <f>Inputs!J108</f>
        <v>1709991.8642557396</v>
      </c>
      <c r="K296" s="62">
        <f>Inputs!K108</f>
        <v>1745928.2656276373</v>
      </c>
      <c r="L296" s="62">
        <f>Inputs!L108</f>
        <v>1782653.6330009568</v>
      </c>
      <c r="M296" s="62">
        <f>Inputs!M108</f>
        <v>1841668.8695801373</v>
      </c>
      <c r="N296" s="62">
        <f>Inputs!N108</f>
        <v>1887764.3207899241</v>
      </c>
      <c r="O296" s="62">
        <f>Inputs!O108</f>
        <v>1934973.9066255232</v>
      </c>
      <c r="P296" s="62">
        <f>Inputs!P108</f>
        <v>1983304.6558049903</v>
      </c>
      <c r="Q296" s="62">
        <f>Inputs!Q108</f>
        <v>2032852.9418844362</v>
      </c>
      <c r="R296" s="62">
        <f>Inputs!R108</f>
        <v>2083859.8156596685</v>
      </c>
      <c r="S296" s="62">
        <f>Inputs!S108</f>
        <v>2136194.6809167122</v>
      </c>
      <c r="T296" s="62">
        <f>Inputs!T108</f>
        <v>2189750.7743413327</v>
      </c>
      <c r="U296" s="62">
        <f>Inputs!U108</f>
        <v>2244628.7596942252</v>
      </c>
      <c r="V296" s="62">
        <f>Inputs!V108</f>
        <v>2300895.3195592118</v>
      </c>
      <c r="W296" s="62">
        <f>Inputs!W108</f>
        <v>2358595.6157176904</v>
      </c>
      <c r="X296" s="62">
        <f>Inputs!X108</f>
        <v>2417764.8523243899</v>
      </c>
      <c r="Y296" s="62">
        <f>Inputs!Y108</f>
        <v>2478425.8489398188</v>
      </c>
      <c r="Z296" s="62">
        <f>Inputs!Z108</f>
        <v>2540569.5047103059</v>
      </c>
      <c r="AA296" s="62">
        <f>Inputs!AA108</f>
        <v>2604276.4318229826</v>
      </c>
    </row>
    <row r="297" spans="1:27" ht="15.75" thickBot="1">
      <c r="D297" s="37" t="s">
        <v>20</v>
      </c>
      <c r="H297" s="26">
        <f>SUM(H293:H296)</f>
        <v>14550344.522228759</v>
      </c>
      <c r="I297" s="26">
        <f t="shared" ref="I297:AA297" si="87">SUM(I293:I296)</f>
        <v>26748954.827138193</v>
      </c>
      <c r="J297" s="26">
        <f t="shared" si="87"/>
        <v>27278785.605587013</v>
      </c>
      <c r="K297" s="26">
        <f t="shared" si="87"/>
        <v>27938134.254388396</v>
      </c>
      <c r="L297" s="26">
        <f t="shared" si="87"/>
        <v>28543070.912959062</v>
      </c>
      <c r="M297" s="26">
        <f t="shared" si="87"/>
        <v>29340581.849278934</v>
      </c>
      <c r="N297" s="26">
        <f t="shared" si="87"/>
        <v>30086742.267704841</v>
      </c>
      <c r="O297" s="26">
        <f t="shared" si="87"/>
        <v>30854472.098553393</v>
      </c>
      <c r="P297" s="26">
        <f t="shared" si="87"/>
        <v>31635398.921559013</v>
      </c>
      <c r="Q297" s="26">
        <f t="shared" si="87"/>
        <v>32467497.265826695</v>
      </c>
      <c r="R297" s="26">
        <f t="shared" si="87"/>
        <v>33321512.966273468</v>
      </c>
      <c r="S297" s="26">
        <f t="shared" si="87"/>
        <v>34173959.795258909</v>
      </c>
      <c r="T297" s="26">
        <f t="shared" si="87"/>
        <v>35043837.681521684</v>
      </c>
      <c r="U297" s="26">
        <f t="shared" si="87"/>
        <v>35934988.594076</v>
      </c>
      <c r="V297" s="26">
        <f t="shared" si="87"/>
        <v>36849553.74955558</v>
      </c>
      <c r="W297" s="26">
        <f t="shared" si="87"/>
        <v>37788609.024237677</v>
      </c>
      <c r="X297" s="26">
        <f t="shared" si="87"/>
        <v>38752729.09261442</v>
      </c>
      <c r="Y297" s="26">
        <f t="shared" si="87"/>
        <v>39741889.002456792</v>
      </c>
      <c r="Z297" s="26">
        <f t="shared" si="87"/>
        <v>40754583.660510354</v>
      </c>
      <c r="AA297" s="26">
        <f t="shared" si="87"/>
        <v>41793435.653594851</v>
      </c>
    </row>
    <row r="298" spans="1:27" ht="15.75" thickTop="1">
      <c r="H298" s="104"/>
      <c r="I298" s="104"/>
      <c r="J298" s="104"/>
      <c r="K298" s="104"/>
      <c r="L298" s="104"/>
      <c r="M298" s="104"/>
      <c r="N298" s="104"/>
      <c r="O298" s="104"/>
      <c r="P298" s="104"/>
      <c r="Q298" s="104"/>
      <c r="R298" s="104"/>
      <c r="S298" s="104"/>
      <c r="T298" s="104"/>
      <c r="U298" s="104"/>
      <c r="V298" s="104"/>
      <c r="W298" s="104"/>
      <c r="X298" s="104"/>
      <c r="Y298" s="104"/>
      <c r="Z298" s="104"/>
      <c r="AA298" s="104"/>
    </row>
    <row r="301" spans="1:27" s="4" customFormat="1">
      <c r="A301" s="4">
        <f>MAX($A$7:A300)+1</f>
        <v>5</v>
      </c>
      <c r="B301" s="4" t="s">
        <v>304</v>
      </c>
    </row>
    <row r="304" spans="1:27">
      <c r="C304" s="37" t="s">
        <v>91</v>
      </c>
      <c r="H304" s="20"/>
      <c r="I304" s="20"/>
      <c r="J304" s="20"/>
      <c r="K304" s="20"/>
      <c r="L304" s="20"/>
      <c r="M304" s="20"/>
      <c r="N304" s="20"/>
      <c r="O304" s="20"/>
      <c r="P304" s="20"/>
      <c r="Q304" s="20"/>
      <c r="R304" s="20"/>
      <c r="S304" s="20"/>
      <c r="T304" s="20"/>
      <c r="U304" s="20"/>
      <c r="V304" s="20"/>
      <c r="W304" s="20"/>
      <c r="X304" s="20"/>
      <c r="Y304" s="20"/>
      <c r="Z304" s="20"/>
      <c r="AA304" s="20"/>
    </row>
    <row r="305" spans="1:27">
      <c r="D305" s="37" t="s">
        <v>92</v>
      </c>
      <c r="H305" s="62">
        <f>Inputs!H185</f>
        <v>5376585</v>
      </c>
      <c r="I305" s="62">
        <f>Inputs!I185</f>
        <v>5916023</v>
      </c>
      <c r="J305" s="62">
        <f>Inputs!J185</f>
        <v>6211765</v>
      </c>
      <c r="K305" s="62">
        <f>Inputs!K185</f>
        <v>6483313</v>
      </c>
      <c r="L305" s="62">
        <f>Inputs!L185</f>
        <v>6799179</v>
      </c>
      <c r="M305" s="62">
        <f>Inputs!M185</f>
        <v>6596043</v>
      </c>
      <c r="N305" s="62">
        <f>Inputs!N185</f>
        <v>6518596</v>
      </c>
      <c r="O305" s="62">
        <f>Inputs!O185</f>
        <v>6444672</v>
      </c>
      <c r="P305" s="62">
        <f>Inputs!P185</f>
        <v>6391780</v>
      </c>
      <c r="Q305" s="62">
        <f>Inputs!Q185</f>
        <v>6354151</v>
      </c>
      <c r="R305" s="62">
        <f>Inputs!R185</f>
        <v>4965135</v>
      </c>
      <c r="S305" s="62">
        <f>Inputs!S185</f>
        <v>4877462</v>
      </c>
      <c r="T305" s="62">
        <f>Inputs!T185</f>
        <v>4824638</v>
      </c>
      <c r="U305" s="62">
        <f>Inputs!U185</f>
        <v>4780814</v>
      </c>
      <c r="V305" s="62">
        <f>Inputs!V185</f>
        <v>4711474</v>
      </c>
      <c r="W305" s="62">
        <f>Inputs!W185</f>
        <v>4711281</v>
      </c>
      <c r="X305" s="62">
        <f>Inputs!X185</f>
        <v>4711262</v>
      </c>
      <c r="Y305" s="62">
        <f>Inputs!Y185</f>
        <v>4711241</v>
      </c>
      <c r="Z305" s="62">
        <f>Inputs!Z185</f>
        <v>4711220</v>
      </c>
      <c r="AA305" s="62">
        <f>Inputs!AA185</f>
        <v>4711198</v>
      </c>
    </row>
    <row r="306" spans="1:27">
      <c r="D306" s="37" t="s">
        <v>93</v>
      </c>
      <c r="H306" s="62">
        <f>Inputs!H186</f>
        <v>4620260</v>
      </c>
      <c r="I306" s="62">
        <f>Inputs!I186</f>
        <v>4778935</v>
      </c>
      <c r="J306" s="62">
        <f>Inputs!J186</f>
        <v>4843728</v>
      </c>
      <c r="K306" s="62">
        <f>Inputs!K186</f>
        <v>5117908</v>
      </c>
      <c r="L306" s="62">
        <f>Inputs!L186</f>
        <v>5151584</v>
      </c>
      <c r="M306" s="62">
        <f>Inputs!M186</f>
        <v>5006318</v>
      </c>
      <c r="N306" s="62">
        <f>Inputs!N186</f>
        <v>4963949</v>
      </c>
      <c r="O306" s="62">
        <f>Inputs!O186</f>
        <v>4929636</v>
      </c>
      <c r="P306" s="62">
        <f>Inputs!P186</f>
        <v>4910795</v>
      </c>
      <c r="Q306" s="62">
        <f>Inputs!Q186</f>
        <v>4899978</v>
      </c>
      <c r="R306" s="62">
        <f>Inputs!R186</f>
        <v>4792272</v>
      </c>
      <c r="S306" s="62">
        <f>Inputs!S186</f>
        <v>4766556</v>
      </c>
      <c r="T306" s="62">
        <f>Inputs!T186</f>
        <v>4746909</v>
      </c>
      <c r="U306" s="62">
        <f>Inputs!U186</f>
        <v>4706315</v>
      </c>
      <c r="V306" s="62">
        <f>Inputs!V186</f>
        <v>4669963</v>
      </c>
      <c r="W306" s="62">
        <f>Inputs!W186</f>
        <v>4667385</v>
      </c>
      <c r="X306" s="62">
        <f>Inputs!X186</f>
        <v>4662271</v>
      </c>
      <c r="Y306" s="62">
        <f>Inputs!Y186</f>
        <v>4661164</v>
      </c>
      <c r="Z306" s="62">
        <f>Inputs!Z186</f>
        <v>4661069</v>
      </c>
      <c r="AA306" s="62">
        <f>Inputs!AA186</f>
        <v>4660990</v>
      </c>
    </row>
    <row r="307" spans="1:27">
      <c r="D307" s="37" t="s">
        <v>94</v>
      </c>
      <c r="H307" s="62">
        <f>Inputs!H187</f>
        <v>3291068</v>
      </c>
      <c r="I307" s="62">
        <f>Inputs!I187</f>
        <v>3391176</v>
      </c>
      <c r="J307" s="62">
        <f>Inputs!J187</f>
        <v>3432077</v>
      </c>
      <c r="K307" s="62">
        <f>Inputs!K187</f>
        <v>3458236</v>
      </c>
      <c r="L307" s="62">
        <f>Inputs!L187</f>
        <v>3483439</v>
      </c>
      <c r="M307" s="62">
        <f>Inputs!M187</f>
        <v>3347424</v>
      </c>
      <c r="N307" s="62">
        <f>Inputs!N187</f>
        <v>3320394</v>
      </c>
      <c r="O307" s="62">
        <f>Inputs!O187</f>
        <v>3299486</v>
      </c>
      <c r="P307" s="62">
        <f>Inputs!P187</f>
        <v>3286343</v>
      </c>
      <c r="Q307" s="62">
        <f>Inputs!Q187</f>
        <v>3278885</v>
      </c>
      <c r="R307" s="62">
        <f>Inputs!R187</f>
        <v>3155130</v>
      </c>
      <c r="S307" s="62">
        <f>Inputs!S187</f>
        <v>3140516</v>
      </c>
      <c r="T307" s="62">
        <f>Inputs!T187</f>
        <v>3128647</v>
      </c>
      <c r="U307" s="62">
        <f>Inputs!U187</f>
        <v>3103679</v>
      </c>
      <c r="V307" s="62">
        <f>Inputs!V187</f>
        <v>3080137</v>
      </c>
      <c r="W307" s="62">
        <f>Inputs!W187</f>
        <v>3078541</v>
      </c>
      <c r="X307" s="62">
        <f>Inputs!X187</f>
        <v>3077910</v>
      </c>
      <c r="Y307" s="62">
        <f>Inputs!Y187</f>
        <v>3077280</v>
      </c>
      <c r="Z307" s="62">
        <f>Inputs!Z187</f>
        <v>3077209</v>
      </c>
      <c r="AA307" s="62">
        <f>Inputs!AA187</f>
        <v>3077147</v>
      </c>
    </row>
    <row r="308" spans="1:27">
      <c r="D308" s="37" t="s">
        <v>95</v>
      </c>
      <c r="H308" s="62">
        <f>Inputs!H188</f>
        <v>489751</v>
      </c>
      <c r="I308" s="62">
        <f>Inputs!I188</f>
        <v>506349</v>
      </c>
      <c r="J308" s="62">
        <f>Inputs!J188</f>
        <v>514052</v>
      </c>
      <c r="K308" s="62">
        <f>Inputs!K188</f>
        <v>519617</v>
      </c>
      <c r="L308" s="62">
        <f>Inputs!L188</f>
        <v>526381</v>
      </c>
      <c r="M308" s="62">
        <f>Inputs!M188</f>
        <v>515569</v>
      </c>
      <c r="N308" s="62">
        <f>Inputs!N188</f>
        <v>509988</v>
      </c>
      <c r="O308" s="62">
        <f>Inputs!O188</f>
        <v>505280</v>
      </c>
      <c r="P308" s="62">
        <f>Inputs!P188</f>
        <v>502166</v>
      </c>
      <c r="Q308" s="62">
        <f>Inputs!Q188</f>
        <v>500262</v>
      </c>
      <c r="R308" s="62">
        <f>Inputs!R188</f>
        <v>493255</v>
      </c>
      <c r="S308" s="62">
        <f>Inputs!S188</f>
        <v>490813</v>
      </c>
      <c r="T308" s="62">
        <f>Inputs!T188</f>
        <v>488616</v>
      </c>
      <c r="U308" s="62">
        <f>Inputs!U188</f>
        <v>484996</v>
      </c>
      <c r="V308" s="62">
        <f>Inputs!V188</f>
        <v>480754</v>
      </c>
      <c r="W308" s="62">
        <f>Inputs!W188</f>
        <v>480564</v>
      </c>
      <c r="X308" s="62">
        <f>Inputs!X188</f>
        <v>480487</v>
      </c>
      <c r="Y308" s="62">
        <f>Inputs!Y188</f>
        <v>480411</v>
      </c>
      <c r="Z308" s="62">
        <f>Inputs!Z188</f>
        <v>480400</v>
      </c>
      <c r="AA308" s="62">
        <f>Inputs!AA188</f>
        <v>480391</v>
      </c>
    </row>
    <row r="309" spans="1:27">
      <c r="D309" s="37" t="s">
        <v>173</v>
      </c>
      <c r="H309" s="60">
        <f>SUM(H305:H308)</f>
        <v>13777664</v>
      </c>
      <c r="I309" s="60">
        <f t="shared" ref="I309:AA309" si="88">SUM(I305:I308)</f>
        <v>14592483</v>
      </c>
      <c r="J309" s="60">
        <f t="shared" si="88"/>
        <v>15001622</v>
      </c>
      <c r="K309" s="60">
        <f t="shared" si="88"/>
        <v>15579074</v>
      </c>
      <c r="L309" s="60">
        <f t="shared" si="88"/>
        <v>15960583</v>
      </c>
      <c r="M309" s="60">
        <f t="shared" si="88"/>
        <v>15465354</v>
      </c>
      <c r="N309" s="60">
        <f t="shared" si="88"/>
        <v>15312927</v>
      </c>
      <c r="O309" s="60">
        <f t="shared" si="88"/>
        <v>15179074</v>
      </c>
      <c r="P309" s="60">
        <f t="shared" si="88"/>
        <v>15091084</v>
      </c>
      <c r="Q309" s="60">
        <f t="shared" si="88"/>
        <v>15033276</v>
      </c>
      <c r="R309" s="60">
        <f t="shared" si="88"/>
        <v>13405792</v>
      </c>
      <c r="S309" s="60">
        <f t="shared" si="88"/>
        <v>13275347</v>
      </c>
      <c r="T309" s="60">
        <f t="shared" si="88"/>
        <v>13188810</v>
      </c>
      <c r="U309" s="60">
        <f t="shared" si="88"/>
        <v>13075804</v>
      </c>
      <c r="V309" s="60">
        <f t="shared" si="88"/>
        <v>12942328</v>
      </c>
      <c r="W309" s="60">
        <f t="shared" si="88"/>
        <v>12937771</v>
      </c>
      <c r="X309" s="60">
        <f t="shared" si="88"/>
        <v>12931930</v>
      </c>
      <c r="Y309" s="60">
        <f t="shared" si="88"/>
        <v>12930096</v>
      </c>
      <c r="Z309" s="60">
        <f t="shared" si="88"/>
        <v>12929898</v>
      </c>
      <c r="AA309" s="60">
        <f t="shared" si="88"/>
        <v>12929726</v>
      </c>
    </row>
    <row r="310" spans="1:27">
      <c r="H310" s="25"/>
      <c r="I310" s="25"/>
      <c r="J310" s="25"/>
      <c r="K310" s="25"/>
      <c r="L310" s="25"/>
      <c r="M310" s="25"/>
      <c r="N310" s="25"/>
      <c r="O310" s="25"/>
      <c r="P310" s="25"/>
      <c r="Q310" s="25"/>
      <c r="R310" s="25"/>
      <c r="S310" s="25"/>
      <c r="T310" s="25"/>
      <c r="U310" s="25"/>
      <c r="V310" s="25"/>
      <c r="W310" s="25"/>
      <c r="X310" s="25"/>
      <c r="Y310" s="25"/>
      <c r="Z310" s="25"/>
      <c r="AA310" s="25"/>
    </row>
    <row r="311" spans="1:27" ht="15.75" thickBot="1">
      <c r="D311" s="37" t="s">
        <v>305</v>
      </c>
      <c r="H311" s="26">
        <f>IF(H4=1,Inputs!H191/MiY*MiFP,Inputs!H191)</f>
        <v>9938563.25</v>
      </c>
      <c r="I311" s="26">
        <f>IF(I4=1,Inputs!I191/MiY*MiFP,Inputs!I191)</f>
        <v>18941635</v>
      </c>
      <c r="J311" s="26">
        <f>IF(J4=1,Inputs!J191/MiY*MiFP,Inputs!J191)</f>
        <v>17963660</v>
      </c>
      <c r="K311" s="26">
        <f>IF(K4=1,Inputs!K191/MiY*MiFP,Inputs!K191)</f>
        <v>17427855</v>
      </c>
      <c r="L311" s="26">
        <f>IF(L4=1,Inputs!L191/MiY*MiFP,Inputs!L191)</f>
        <v>19001189</v>
      </c>
      <c r="M311" s="26">
        <f>IF(M4=1,Inputs!M191/MiY*MiFP,Inputs!M191)</f>
        <v>12502612</v>
      </c>
      <c r="N311" s="26">
        <f>IF(N4=1,Inputs!N191/MiY*MiFP,Inputs!N191)</f>
        <v>11686554</v>
      </c>
      <c r="O311" s="26">
        <f>IF(O4=1,Inputs!O191/MiY*MiFP,Inputs!O191)</f>
        <v>11157085</v>
      </c>
      <c r="P311" s="26">
        <f>IF(P4=1,Inputs!P191/MiY*MiFP,Inputs!P191)</f>
        <v>10876884</v>
      </c>
      <c r="Q311" s="26">
        <f>IF(Q4=1,Inputs!Q191/MiY*MiFP,Inputs!Q191)</f>
        <v>10555491</v>
      </c>
      <c r="R311" s="26">
        <f>IF(R4=1,Inputs!R191/MiY*MiFP,Inputs!R191)</f>
        <v>9199692</v>
      </c>
      <c r="S311" s="26">
        <f>IF(S4=1,Inputs!S191/MiY*MiFP,Inputs!S191)</f>
        <v>1913146</v>
      </c>
      <c r="T311" s="26">
        <f>IF(T4=1,Inputs!T191/MiY*MiFP,Inputs!T191)</f>
        <v>1701794</v>
      </c>
      <c r="U311" s="26">
        <f>IF(U4=1,Inputs!U191/MiY*MiFP,Inputs!U191)</f>
        <v>1600602</v>
      </c>
      <c r="V311" s="26">
        <f>IF(V4=1,Inputs!V191/MiY*MiFP,Inputs!V191)</f>
        <v>1597452</v>
      </c>
      <c r="W311" s="26">
        <f>IF(W4=1,Inputs!W191/MiY*MiFP,Inputs!W191)</f>
        <v>1477482</v>
      </c>
      <c r="X311" s="26">
        <f>IF(X4=1,Inputs!X191/MiY*MiFP,Inputs!X191)</f>
        <v>1092942</v>
      </c>
      <c r="Y311" s="26">
        <f>IF(Y4=1,Inputs!Y191/MiY*MiFP,Inputs!Y191)</f>
        <v>1092942</v>
      </c>
      <c r="Z311" s="26">
        <f>IF(Z4=1,Inputs!Z191/MiY*MiFP,Inputs!Z191)</f>
        <v>1092942</v>
      </c>
      <c r="AA311" s="26">
        <f>IF(AA4=1,Inputs!AA191/MiY*MiFP,Inputs!AA191)</f>
        <v>1092942</v>
      </c>
    </row>
    <row r="312" spans="1:27" ht="15.75" thickTop="1"/>
    <row r="315" spans="1:27" s="4" customFormat="1">
      <c r="A315" s="4">
        <f>MAX($A$7:A314)+1</f>
        <v>6</v>
      </c>
      <c r="B315" s="4" t="s">
        <v>227</v>
      </c>
    </row>
    <row r="318" spans="1:27">
      <c r="D318" s="37" t="s">
        <v>105</v>
      </c>
      <c r="F318" s="25"/>
      <c r="H318" s="25">
        <f t="shared" ref="H318:AA318" si="89">H281</f>
        <v>401463579.91227555</v>
      </c>
      <c r="I318" s="25">
        <f t="shared" si="89"/>
        <v>429519101.6953069</v>
      </c>
      <c r="J318" s="25">
        <f t="shared" si="89"/>
        <v>440425408.70748156</v>
      </c>
      <c r="K318" s="25">
        <f t="shared" si="89"/>
        <v>441887987.67489332</v>
      </c>
      <c r="L318" s="25">
        <f t="shared" si="89"/>
        <v>447359146.27511245</v>
      </c>
      <c r="M318" s="25">
        <f t="shared" si="89"/>
        <v>449747172.84894818</v>
      </c>
      <c r="N318" s="25">
        <f t="shared" si="89"/>
        <v>445377316.59371591</v>
      </c>
      <c r="O318" s="25">
        <f t="shared" si="89"/>
        <v>441082264.88167602</v>
      </c>
      <c r="P318" s="25">
        <f t="shared" si="89"/>
        <v>436841628.26395565</v>
      </c>
      <c r="Q318" s="25">
        <f t="shared" si="89"/>
        <v>432607568.75661892</v>
      </c>
      <c r="R318" s="25">
        <f t="shared" si="89"/>
        <v>428347884.69776887</v>
      </c>
      <c r="S318" s="25">
        <f t="shared" si="89"/>
        <v>425630191.71801889</v>
      </c>
      <c r="T318" s="25">
        <f t="shared" si="89"/>
        <v>422981059.41188043</v>
      </c>
      <c r="U318" s="25">
        <f t="shared" si="89"/>
        <v>420357154.13003045</v>
      </c>
      <c r="V318" s="25">
        <f t="shared" si="89"/>
        <v>417784246.93834889</v>
      </c>
      <c r="W318" s="25">
        <f t="shared" si="89"/>
        <v>415282909.19816047</v>
      </c>
      <c r="X318" s="25">
        <f t="shared" si="89"/>
        <v>412723734.30086893</v>
      </c>
      <c r="Y318" s="25">
        <f t="shared" si="89"/>
        <v>410106560.48798782</v>
      </c>
      <c r="Z318" s="25">
        <f t="shared" si="89"/>
        <v>407425929.66464329</v>
      </c>
      <c r="AA318" s="25">
        <f t="shared" si="89"/>
        <v>404678619.62570661</v>
      </c>
    </row>
    <row r="319" spans="1:27">
      <c r="D319" s="37" t="s">
        <v>106</v>
      </c>
      <c r="F319" s="57">
        <f>Inputs!F26</f>
        <v>0.17</v>
      </c>
    </row>
    <row r="320" spans="1:27">
      <c r="D320" s="37" t="s">
        <v>107</v>
      </c>
      <c r="F320" s="57">
        <f>Inputs!F27</f>
        <v>5.1999999999999998E-2</v>
      </c>
    </row>
    <row r="322" spans="1:27" ht="15.75" thickBot="1">
      <c r="D322" s="37" t="s">
        <v>108</v>
      </c>
      <c r="H322" s="26">
        <f>H318*$F$319*$F$320</f>
        <v>3548938.046424516</v>
      </c>
      <c r="I322" s="26">
        <f t="shared" ref="I322:AA322" si="90">I318*$F$319*$F$320</f>
        <v>3796948.8589865132</v>
      </c>
      <c r="J322" s="26">
        <f t="shared" si="90"/>
        <v>3893360.6129741375</v>
      </c>
      <c r="K322" s="26">
        <f t="shared" si="90"/>
        <v>3906289.8110460569</v>
      </c>
      <c r="L322" s="26">
        <f t="shared" si="90"/>
        <v>3954654.8530719941</v>
      </c>
      <c r="M322" s="26">
        <f t="shared" si="90"/>
        <v>3975765.007984702</v>
      </c>
      <c r="N322" s="26">
        <f t="shared" si="90"/>
        <v>3937135.4786884482</v>
      </c>
      <c r="O322" s="26">
        <f t="shared" si="90"/>
        <v>3899167.2215540162</v>
      </c>
      <c r="P322" s="26">
        <f t="shared" si="90"/>
        <v>3861679.9938533683</v>
      </c>
      <c r="Q322" s="26">
        <f t="shared" si="90"/>
        <v>3824250.9078085111</v>
      </c>
      <c r="R322" s="26">
        <f t="shared" si="90"/>
        <v>3786595.3007282768</v>
      </c>
      <c r="S322" s="26">
        <f t="shared" si="90"/>
        <v>3762570.8947872873</v>
      </c>
      <c r="T322" s="26">
        <f t="shared" si="90"/>
        <v>3739152.5652010231</v>
      </c>
      <c r="U322" s="26">
        <f t="shared" si="90"/>
        <v>3715957.2425094694</v>
      </c>
      <c r="V322" s="26">
        <f t="shared" si="90"/>
        <v>3693212.7429350046</v>
      </c>
      <c r="W322" s="26">
        <f t="shared" si="90"/>
        <v>3671100.9173117382</v>
      </c>
      <c r="X322" s="26">
        <f t="shared" si="90"/>
        <v>3648477.8112196811</v>
      </c>
      <c r="Y322" s="26">
        <f t="shared" si="90"/>
        <v>3625341.9947138121</v>
      </c>
      <c r="Z322" s="26">
        <f t="shared" si="90"/>
        <v>3601645.2182354466</v>
      </c>
      <c r="AA322" s="26">
        <f t="shared" si="90"/>
        <v>3577358.9974912466</v>
      </c>
    </row>
    <row r="323" spans="1:27" ht="15.75" thickTop="1"/>
    <row r="326" spans="1:27" s="4" customFormat="1">
      <c r="A326" s="4">
        <f>MAX($A$7:A325)+1</f>
        <v>7</v>
      </c>
      <c r="B326" s="4" t="s">
        <v>306</v>
      </c>
    </row>
    <row r="329" spans="1:27">
      <c r="D329" s="37" t="s">
        <v>13</v>
      </c>
      <c r="F329" s="87">
        <f>rivprop</f>
        <v>0.5</v>
      </c>
    </row>
    <row r="330" spans="1:27">
      <c r="D330" s="37" t="s">
        <v>255</v>
      </c>
      <c r="F330" s="91">
        <v>87000</v>
      </c>
    </row>
    <row r="333" spans="1:27">
      <c r="D333" s="37" t="s">
        <v>307</v>
      </c>
      <c r="H333" s="20">
        <f t="shared" ref="H333:AA333" si="91">H95</f>
        <v>39407918.739159793</v>
      </c>
      <c r="I333" s="20">
        <f t="shared" si="91"/>
        <v>72791994.24278459</v>
      </c>
      <c r="J333" s="20">
        <f t="shared" si="91"/>
        <v>76668610.398403108</v>
      </c>
      <c r="K333" s="20">
        <f t="shared" si="91"/>
        <v>79410005.271053195</v>
      </c>
      <c r="L333" s="20">
        <f t="shared" si="91"/>
        <v>81923795.46534273</v>
      </c>
      <c r="M333" s="20">
        <f t="shared" si="91"/>
        <v>84882276.020856947</v>
      </c>
      <c r="N333" s="20">
        <f t="shared" si="91"/>
        <v>87749000.69557178</v>
      </c>
      <c r="O333" s="20">
        <f t="shared" si="91"/>
        <v>91266812.585901722</v>
      </c>
      <c r="P333" s="20">
        <f t="shared" si="91"/>
        <v>94421060.951844692</v>
      </c>
      <c r="Q333" s="20">
        <f t="shared" si="91"/>
        <v>99488007.754207969</v>
      </c>
      <c r="R333" s="20">
        <f t="shared" si="91"/>
        <v>102380981.1704717</v>
      </c>
      <c r="S333" s="20">
        <f t="shared" si="91"/>
        <v>105496417.0815666</v>
      </c>
      <c r="T333" s="20">
        <f t="shared" si="91"/>
        <v>108449813.14968458</v>
      </c>
      <c r="U333" s="20">
        <f t="shared" si="91"/>
        <v>111437018.43774337</v>
      </c>
      <c r="V333" s="20">
        <f t="shared" si="91"/>
        <v>114551944.13222387</v>
      </c>
      <c r="W333" s="20">
        <f t="shared" si="91"/>
        <v>117825234.48952469</v>
      </c>
      <c r="X333" s="20">
        <f t="shared" si="91"/>
        <v>121257767.37411696</v>
      </c>
      <c r="Y333" s="20">
        <f t="shared" si="91"/>
        <v>124815707.30667771</v>
      </c>
      <c r="Z333" s="20">
        <f t="shared" si="91"/>
        <v>128381509.91630086</v>
      </c>
      <c r="AA333" s="20">
        <f t="shared" si="91"/>
        <v>132070939.46130037</v>
      </c>
    </row>
    <row r="335" spans="1:27">
      <c r="C335" s="9" t="s">
        <v>230</v>
      </c>
      <c r="G335" s="15"/>
    </row>
    <row r="337" spans="3:27">
      <c r="D337" s="37" t="s">
        <v>109</v>
      </c>
      <c r="H337" s="20">
        <f t="shared" ref="H337:AA337" si="92">H333-H297-H378</f>
        <v>24908324.216931034</v>
      </c>
      <c r="I337" s="20">
        <f t="shared" si="92"/>
        <v>46131866.415646397</v>
      </c>
      <c r="J337" s="20">
        <f t="shared" si="92"/>
        <v>49480517.159816094</v>
      </c>
      <c r="K337" s="20">
        <f t="shared" si="92"/>
        <v>51564467.923371799</v>
      </c>
      <c r="L337" s="20">
        <f t="shared" si="92"/>
        <v>53475265.994131513</v>
      </c>
      <c r="M337" s="20">
        <f t="shared" si="92"/>
        <v>55636235.613325857</v>
      </c>
      <c r="N337" s="20">
        <f t="shared" si="92"/>
        <v>57756799.86961478</v>
      </c>
      <c r="O337" s="20">
        <f t="shared" si="92"/>
        <v>60506881.929096177</v>
      </c>
      <c r="P337" s="20">
        <f t="shared" si="92"/>
        <v>62880203.472033523</v>
      </c>
      <c r="Q337" s="20">
        <f t="shared" si="92"/>
        <v>67115051.930129126</v>
      </c>
      <c r="R337" s="20">
        <f t="shared" si="92"/>
        <v>69154009.645946071</v>
      </c>
      <c r="S337" s="20">
        <f t="shared" si="92"/>
        <v>71416998.728055537</v>
      </c>
      <c r="T337" s="20">
        <f t="shared" si="92"/>
        <v>73500516.909910738</v>
      </c>
      <c r="U337" s="20">
        <f t="shared" si="92"/>
        <v>75596571.285415202</v>
      </c>
      <c r="V337" s="20">
        <f t="shared" si="92"/>
        <v>77796931.824416131</v>
      </c>
      <c r="W337" s="20">
        <f t="shared" si="92"/>
        <v>80131166.907034859</v>
      </c>
      <c r="X337" s="20">
        <f t="shared" si="92"/>
        <v>82599579.723250389</v>
      </c>
      <c r="Y337" s="20">
        <f t="shared" si="92"/>
        <v>85168359.745968759</v>
      </c>
      <c r="Z337" s="20">
        <f t="shared" si="92"/>
        <v>87721467.697538346</v>
      </c>
      <c r="AA337" s="20">
        <f t="shared" si="92"/>
        <v>90372045.249453366</v>
      </c>
    </row>
    <row r="338" spans="3:27">
      <c r="H338" s="20"/>
      <c r="I338" s="20"/>
      <c r="J338" s="20"/>
      <c r="K338" s="20"/>
      <c r="L338" s="20"/>
      <c r="M338" s="20"/>
      <c r="N338" s="20"/>
      <c r="O338" s="20"/>
      <c r="P338" s="20"/>
      <c r="Q338" s="20"/>
      <c r="R338" s="20"/>
      <c r="S338" s="20"/>
      <c r="T338" s="20"/>
      <c r="U338" s="20"/>
      <c r="V338" s="20"/>
      <c r="W338" s="20"/>
      <c r="X338" s="20"/>
      <c r="Y338" s="20"/>
      <c r="Z338" s="20"/>
      <c r="AA338" s="20"/>
    </row>
    <row r="339" spans="3:27">
      <c r="C339" s="37" t="s">
        <v>110</v>
      </c>
      <c r="D339" s="37" t="s">
        <v>111</v>
      </c>
      <c r="H339" s="20"/>
      <c r="I339" s="20"/>
      <c r="J339" s="20"/>
      <c r="K339" s="20"/>
      <c r="L339" s="20"/>
      <c r="M339" s="20"/>
      <c r="N339" s="20"/>
      <c r="O339" s="20"/>
      <c r="P339" s="20"/>
      <c r="Q339" s="20"/>
      <c r="R339" s="20"/>
      <c r="S339" s="20"/>
      <c r="T339" s="20"/>
      <c r="U339" s="20"/>
      <c r="V339" s="20"/>
      <c r="W339" s="20"/>
      <c r="X339" s="20"/>
      <c r="Y339" s="20"/>
      <c r="Z339" s="20"/>
      <c r="AA339" s="20"/>
    </row>
    <row r="340" spans="3:27">
      <c r="D340" s="37" t="s">
        <v>112</v>
      </c>
      <c r="H340" s="20"/>
      <c r="I340" s="20"/>
      <c r="J340" s="20"/>
      <c r="K340" s="20"/>
      <c r="L340" s="20"/>
      <c r="M340" s="20"/>
      <c r="N340" s="20"/>
      <c r="O340" s="20"/>
      <c r="P340" s="20"/>
      <c r="Q340" s="20"/>
      <c r="R340" s="20"/>
      <c r="S340" s="20"/>
      <c r="T340" s="20"/>
      <c r="U340" s="20"/>
      <c r="V340" s="20"/>
      <c r="W340" s="20"/>
      <c r="X340" s="20"/>
      <c r="Y340" s="20"/>
      <c r="Z340" s="20"/>
      <c r="AA340" s="20"/>
    </row>
    <row r="341" spans="3:27">
      <c r="H341" s="20"/>
      <c r="I341" s="20"/>
      <c r="J341" s="20"/>
      <c r="K341" s="20"/>
      <c r="L341" s="20"/>
      <c r="M341" s="20"/>
      <c r="N341" s="20"/>
      <c r="O341" s="20"/>
      <c r="P341" s="20"/>
      <c r="Q341" s="20"/>
      <c r="R341" s="20"/>
      <c r="S341" s="20"/>
      <c r="T341" s="20"/>
      <c r="U341" s="20"/>
      <c r="V341" s="20"/>
      <c r="W341" s="20"/>
      <c r="X341" s="20"/>
      <c r="Y341" s="20"/>
      <c r="Z341" s="20"/>
      <c r="AA341" s="20"/>
    </row>
    <row r="342" spans="3:27">
      <c r="H342" s="20"/>
      <c r="I342" s="20"/>
      <c r="J342" s="20"/>
      <c r="K342" s="20"/>
      <c r="L342" s="20"/>
      <c r="M342" s="20"/>
      <c r="N342" s="20"/>
      <c r="O342" s="20"/>
      <c r="P342" s="20"/>
      <c r="Q342" s="20"/>
      <c r="R342" s="20"/>
      <c r="S342" s="20"/>
      <c r="T342" s="20"/>
      <c r="U342" s="20"/>
      <c r="V342" s="20"/>
      <c r="W342" s="20"/>
      <c r="X342" s="20"/>
      <c r="Y342" s="20"/>
      <c r="Z342" s="20"/>
      <c r="AA342" s="20"/>
    </row>
    <row r="343" spans="3:27">
      <c r="C343" s="37" t="s">
        <v>113</v>
      </c>
      <c r="D343" s="37" t="s">
        <v>114</v>
      </c>
      <c r="H343" s="20">
        <f>-H$311</f>
        <v>-9938563.25</v>
      </c>
      <c r="I343" s="20">
        <f t="shared" ref="I343:AA343" si="93">-I$311</f>
        <v>-18941635</v>
      </c>
      <c r="J343" s="20">
        <f t="shared" si="93"/>
        <v>-17963660</v>
      </c>
      <c r="K343" s="20">
        <f t="shared" si="93"/>
        <v>-17427855</v>
      </c>
      <c r="L343" s="20">
        <f t="shared" si="93"/>
        <v>-19001189</v>
      </c>
      <c r="M343" s="20">
        <f t="shared" si="93"/>
        <v>-12502612</v>
      </c>
      <c r="N343" s="20">
        <f t="shared" si="93"/>
        <v>-11686554</v>
      </c>
      <c r="O343" s="20">
        <f t="shared" si="93"/>
        <v>-11157085</v>
      </c>
      <c r="P343" s="20">
        <f t="shared" si="93"/>
        <v>-10876884</v>
      </c>
      <c r="Q343" s="20">
        <f t="shared" si="93"/>
        <v>-10555491</v>
      </c>
      <c r="R343" s="20">
        <f t="shared" si="93"/>
        <v>-9199692</v>
      </c>
      <c r="S343" s="20">
        <f t="shared" si="93"/>
        <v>-1913146</v>
      </c>
      <c r="T343" s="20">
        <f t="shared" si="93"/>
        <v>-1701794</v>
      </c>
      <c r="U343" s="20">
        <f t="shared" si="93"/>
        <v>-1600602</v>
      </c>
      <c r="V343" s="20">
        <f t="shared" si="93"/>
        <v>-1597452</v>
      </c>
      <c r="W343" s="20">
        <f t="shared" si="93"/>
        <v>-1477482</v>
      </c>
      <c r="X343" s="20">
        <f t="shared" si="93"/>
        <v>-1092942</v>
      </c>
      <c r="Y343" s="20">
        <f t="shared" si="93"/>
        <v>-1092942</v>
      </c>
      <c r="Z343" s="20">
        <f t="shared" si="93"/>
        <v>-1092942</v>
      </c>
      <c r="AA343" s="20">
        <f t="shared" si="93"/>
        <v>-1092942</v>
      </c>
    </row>
    <row r="344" spans="3:27">
      <c r="D344" s="37" t="s">
        <v>108</v>
      </c>
      <c r="H344" s="20">
        <f t="shared" ref="H344:AA344" si="94">IF(H$4=1,-H322/MiY*MiFP,-H322)</f>
        <v>-2070213.8604143008</v>
      </c>
      <c r="I344" s="20">
        <f t="shared" si="94"/>
        <v>-3796948.8589865132</v>
      </c>
      <c r="J344" s="20">
        <f t="shared" si="94"/>
        <v>-3893360.6129741375</v>
      </c>
      <c r="K344" s="20">
        <f t="shared" si="94"/>
        <v>-3906289.8110460569</v>
      </c>
      <c r="L344" s="20">
        <f t="shared" si="94"/>
        <v>-3954654.8530719941</v>
      </c>
      <c r="M344" s="20">
        <f t="shared" si="94"/>
        <v>-3975765.007984702</v>
      </c>
      <c r="N344" s="20">
        <f t="shared" si="94"/>
        <v>-3937135.4786884482</v>
      </c>
      <c r="O344" s="20">
        <f t="shared" si="94"/>
        <v>-3899167.2215540162</v>
      </c>
      <c r="P344" s="20">
        <f t="shared" si="94"/>
        <v>-3861679.9938533683</v>
      </c>
      <c r="Q344" s="20">
        <f t="shared" si="94"/>
        <v>-3824250.9078085111</v>
      </c>
      <c r="R344" s="20">
        <f t="shared" si="94"/>
        <v>-3786595.3007282768</v>
      </c>
      <c r="S344" s="20">
        <f t="shared" si="94"/>
        <v>-3762570.8947872873</v>
      </c>
      <c r="T344" s="20">
        <f t="shared" si="94"/>
        <v>-3739152.5652010231</v>
      </c>
      <c r="U344" s="20">
        <f t="shared" si="94"/>
        <v>-3715957.2425094694</v>
      </c>
      <c r="V344" s="20">
        <f t="shared" si="94"/>
        <v>-3693212.7429350046</v>
      </c>
      <c r="W344" s="20">
        <f t="shared" si="94"/>
        <v>-3671100.9173117382</v>
      </c>
      <c r="X344" s="20">
        <f t="shared" si="94"/>
        <v>-3648477.8112196811</v>
      </c>
      <c r="Y344" s="20">
        <f t="shared" si="94"/>
        <v>-3625341.9947138121</v>
      </c>
      <c r="Z344" s="20">
        <f t="shared" si="94"/>
        <v>-3601645.2182354466</v>
      </c>
      <c r="AA344" s="20">
        <f t="shared" si="94"/>
        <v>-3577358.9974912466</v>
      </c>
    </row>
    <row r="345" spans="3:27">
      <c r="D345" s="37" t="s">
        <v>115</v>
      </c>
      <c r="H345" s="20"/>
      <c r="I345" s="20"/>
      <c r="J345" s="20"/>
      <c r="K345" s="20"/>
      <c r="L345" s="20"/>
      <c r="M345" s="20"/>
      <c r="N345" s="20"/>
      <c r="O345" s="20"/>
      <c r="P345" s="20"/>
      <c r="Q345" s="20"/>
      <c r="R345" s="20"/>
      <c r="S345" s="20"/>
      <c r="T345" s="20"/>
      <c r="U345" s="20"/>
      <c r="V345" s="20"/>
      <c r="W345" s="20"/>
      <c r="X345" s="20"/>
      <c r="Y345" s="20"/>
      <c r="Z345" s="20"/>
      <c r="AA345" s="20"/>
    </row>
    <row r="346" spans="3:27">
      <c r="D346" s="37" t="s">
        <v>116</v>
      </c>
      <c r="H346" s="20"/>
      <c r="I346" s="20"/>
      <c r="J346" s="20"/>
      <c r="K346" s="20"/>
      <c r="L346" s="20"/>
      <c r="M346" s="20"/>
      <c r="N346" s="20"/>
      <c r="O346" s="20"/>
      <c r="P346" s="20"/>
      <c r="Q346" s="20"/>
      <c r="R346" s="20"/>
      <c r="S346" s="20"/>
      <c r="T346" s="20"/>
      <c r="U346" s="20"/>
      <c r="V346" s="20"/>
      <c r="W346" s="20"/>
      <c r="X346" s="20"/>
      <c r="Y346" s="20"/>
      <c r="Z346" s="20"/>
      <c r="AA346" s="20"/>
    </row>
    <row r="347" spans="3:27">
      <c r="H347" s="20"/>
      <c r="I347" s="20"/>
      <c r="J347" s="20"/>
      <c r="K347" s="20"/>
      <c r="L347" s="20"/>
      <c r="M347" s="20"/>
      <c r="N347" s="20"/>
      <c r="O347" s="20"/>
      <c r="P347" s="20"/>
      <c r="Q347" s="20"/>
      <c r="R347" s="20"/>
      <c r="S347" s="20"/>
      <c r="T347" s="20"/>
      <c r="U347" s="20"/>
      <c r="V347" s="20"/>
      <c r="W347" s="20"/>
      <c r="X347" s="20"/>
      <c r="Y347" s="20"/>
      <c r="Z347" s="20"/>
      <c r="AA347" s="20"/>
    </row>
    <row r="348" spans="3:27">
      <c r="D348" s="37" t="s">
        <v>117</v>
      </c>
      <c r="H348" s="43">
        <f>SUM(H337:H347)</f>
        <v>12899547.106516734</v>
      </c>
      <c r="I348" s="43">
        <f t="shared" ref="I348:AA348" si="95">SUM(I337:I347)</f>
        <v>23393282.556659885</v>
      </c>
      <c r="J348" s="43">
        <f t="shared" si="95"/>
        <v>27623496.546841957</v>
      </c>
      <c r="K348" s="43">
        <f t="shared" si="95"/>
        <v>30230323.112325743</v>
      </c>
      <c r="L348" s="43">
        <f t="shared" si="95"/>
        <v>30519422.141059518</v>
      </c>
      <c r="M348" s="43">
        <f t="shared" si="95"/>
        <v>39157858.605341151</v>
      </c>
      <c r="N348" s="43">
        <f t="shared" si="95"/>
        <v>42133110.390926331</v>
      </c>
      <c r="O348" s="43">
        <f t="shared" si="95"/>
        <v>45450629.707542159</v>
      </c>
      <c r="P348" s="43">
        <f t="shared" si="95"/>
        <v>48141639.478180155</v>
      </c>
      <c r="Q348" s="43">
        <f t="shared" si="95"/>
        <v>52735310.022320613</v>
      </c>
      <c r="R348" s="43">
        <f t="shared" si="95"/>
        <v>56167722.345217794</v>
      </c>
      <c r="S348" s="43">
        <f t="shared" si="95"/>
        <v>65741281.833268248</v>
      </c>
      <c r="T348" s="43">
        <f t="shared" si="95"/>
        <v>68059570.344709709</v>
      </c>
      <c r="U348" s="43">
        <f t="shared" si="95"/>
        <v>70280012.042905733</v>
      </c>
      <c r="V348" s="43">
        <f t="shared" si="95"/>
        <v>72506267.081481129</v>
      </c>
      <c r="W348" s="43">
        <f t="shared" si="95"/>
        <v>74982583.989723116</v>
      </c>
      <c r="X348" s="43">
        <f t="shared" si="95"/>
        <v>77858159.912030712</v>
      </c>
      <c r="Y348" s="43">
        <f t="shared" si="95"/>
        <v>80450075.751254946</v>
      </c>
      <c r="Z348" s="43">
        <f t="shared" si="95"/>
        <v>83026880.479302898</v>
      </c>
      <c r="AA348" s="43">
        <f t="shared" si="95"/>
        <v>85701744.251962125</v>
      </c>
    </row>
    <row r="349" spans="3:27">
      <c r="H349" s="20"/>
      <c r="I349" s="20"/>
      <c r="J349" s="20"/>
      <c r="K349" s="20"/>
      <c r="L349" s="20"/>
      <c r="M349" s="20"/>
      <c r="N349" s="20"/>
      <c r="O349" s="20"/>
      <c r="P349" s="20"/>
      <c r="Q349" s="20"/>
      <c r="R349" s="20"/>
      <c r="S349" s="20"/>
      <c r="T349" s="20"/>
      <c r="U349" s="20"/>
      <c r="V349" s="20"/>
      <c r="W349" s="20"/>
      <c r="X349" s="20"/>
      <c r="Y349" s="20"/>
      <c r="Z349" s="20"/>
      <c r="AA349" s="20"/>
    </row>
    <row r="350" spans="3:27" ht="15.75" thickBot="1">
      <c r="D350" s="37" t="s">
        <v>118</v>
      </c>
      <c r="H350" s="13">
        <f t="shared" ref="H350:AA350" si="96">H348*tax</f>
        <v>3611873.1898246859</v>
      </c>
      <c r="I350" s="13">
        <f t="shared" si="96"/>
        <v>6550119.1158647686</v>
      </c>
      <c r="J350" s="13">
        <f t="shared" si="96"/>
        <v>7734579.0331157483</v>
      </c>
      <c r="K350" s="13">
        <f t="shared" si="96"/>
        <v>8464490.471451208</v>
      </c>
      <c r="L350" s="13">
        <f t="shared" si="96"/>
        <v>8545438.199496666</v>
      </c>
      <c r="M350" s="13">
        <f t="shared" si="96"/>
        <v>10964200.409495523</v>
      </c>
      <c r="N350" s="13">
        <f t="shared" si="96"/>
        <v>11797270.909459373</v>
      </c>
      <c r="O350" s="13">
        <f t="shared" si="96"/>
        <v>12726176.318111805</v>
      </c>
      <c r="P350" s="13">
        <f t="shared" si="96"/>
        <v>13479659.053890444</v>
      </c>
      <c r="Q350" s="13">
        <f t="shared" si="96"/>
        <v>14765886.806249773</v>
      </c>
      <c r="R350" s="13">
        <f t="shared" si="96"/>
        <v>15726962.256660983</v>
      </c>
      <c r="S350" s="13">
        <f t="shared" si="96"/>
        <v>18407558.91331511</v>
      </c>
      <c r="T350" s="13">
        <f t="shared" si="96"/>
        <v>19056679.696518719</v>
      </c>
      <c r="U350" s="13">
        <f t="shared" si="96"/>
        <v>19678403.372013606</v>
      </c>
      <c r="V350" s="13">
        <f t="shared" si="96"/>
        <v>20301754.782814719</v>
      </c>
      <c r="W350" s="13">
        <f t="shared" si="96"/>
        <v>20995123.517122474</v>
      </c>
      <c r="X350" s="13">
        <f t="shared" si="96"/>
        <v>21800284.775368601</v>
      </c>
      <c r="Y350" s="13">
        <f t="shared" si="96"/>
        <v>22526021.210351385</v>
      </c>
      <c r="Z350" s="13">
        <f t="shared" si="96"/>
        <v>23247526.534204815</v>
      </c>
      <c r="AA350" s="13">
        <f t="shared" si="96"/>
        <v>23996488.390549399</v>
      </c>
    </row>
    <row r="351" spans="3:27" ht="15.75" thickTop="1"/>
    <row r="353" spans="3:27">
      <c r="G353" s="24">
        <f>Inputs!F10</f>
        <v>41243</v>
      </c>
      <c r="H353" s="24">
        <f>Inputs!F11</f>
        <v>41455</v>
      </c>
      <c r="I353" s="24">
        <f t="shared" ref="I353:AA353" si="97">EOMONTH(H353,MiY)</f>
        <v>41820</v>
      </c>
      <c r="J353" s="24">
        <f t="shared" si="97"/>
        <v>42185</v>
      </c>
      <c r="K353" s="24">
        <f t="shared" si="97"/>
        <v>42551</v>
      </c>
      <c r="L353" s="24">
        <f t="shared" si="97"/>
        <v>42916</v>
      </c>
      <c r="M353" s="24">
        <f t="shared" si="97"/>
        <v>43281</v>
      </c>
      <c r="N353" s="24">
        <f t="shared" si="97"/>
        <v>43646</v>
      </c>
      <c r="O353" s="24">
        <f t="shared" si="97"/>
        <v>44012</v>
      </c>
      <c r="P353" s="24">
        <f t="shared" si="97"/>
        <v>44377</v>
      </c>
      <c r="Q353" s="24">
        <f t="shared" si="97"/>
        <v>44742</v>
      </c>
      <c r="R353" s="24">
        <f t="shared" si="97"/>
        <v>45107</v>
      </c>
      <c r="S353" s="24">
        <f t="shared" si="97"/>
        <v>45473</v>
      </c>
      <c r="T353" s="24">
        <f t="shared" si="97"/>
        <v>45838</v>
      </c>
      <c r="U353" s="24">
        <f t="shared" si="97"/>
        <v>46203</v>
      </c>
      <c r="V353" s="24">
        <f t="shared" si="97"/>
        <v>46568</v>
      </c>
      <c r="W353" s="24">
        <f t="shared" si="97"/>
        <v>46934</v>
      </c>
      <c r="X353" s="24">
        <f t="shared" si="97"/>
        <v>47299</v>
      </c>
      <c r="Y353" s="24">
        <f t="shared" si="97"/>
        <v>47664</v>
      </c>
      <c r="Z353" s="24">
        <f t="shared" si="97"/>
        <v>48029</v>
      </c>
      <c r="AA353" s="24">
        <f t="shared" si="97"/>
        <v>48395</v>
      </c>
    </row>
    <row r="354" spans="3:27">
      <c r="C354" s="9" t="s">
        <v>276</v>
      </c>
    </row>
    <row r="355" spans="3:27">
      <c r="D355" s="37" t="s">
        <v>77</v>
      </c>
      <c r="G355" s="37">
        <v>0</v>
      </c>
      <c r="H355" s="20">
        <f>H333-H378</f>
        <v>39458668.739159793</v>
      </c>
      <c r="I355" s="20">
        <f t="shared" ref="I355:AA355" si="98">I333-I378</f>
        <v>72880821.24278459</v>
      </c>
      <c r="J355" s="20">
        <f t="shared" si="98"/>
        <v>76759302.765403107</v>
      </c>
      <c r="K355" s="20">
        <f t="shared" si="98"/>
        <v>79502602.177760199</v>
      </c>
      <c r="L355" s="20">
        <f t="shared" si="98"/>
        <v>82018336.907090575</v>
      </c>
      <c r="M355" s="20">
        <f t="shared" si="98"/>
        <v>84976817.462604791</v>
      </c>
      <c r="N355" s="20">
        <f t="shared" si="98"/>
        <v>87843542.137319624</v>
      </c>
      <c r="O355" s="20">
        <f t="shared" si="98"/>
        <v>91361354.027649567</v>
      </c>
      <c r="P355" s="20">
        <f t="shared" si="98"/>
        <v>94515602.393592536</v>
      </c>
      <c r="Q355" s="20">
        <f t="shared" si="98"/>
        <v>99582549.195955813</v>
      </c>
      <c r="R355" s="20">
        <f t="shared" si="98"/>
        <v>102475522.61221954</v>
      </c>
      <c r="S355" s="20">
        <f t="shared" si="98"/>
        <v>105590958.52331445</v>
      </c>
      <c r="T355" s="20">
        <f t="shared" si="98"/>
        <v>108544354.59143242</v>
      </c>
      <c r="U355" s="20">
        <f t="shared" si="98"/>
        <v>111531559.87949121</v>
      </c>
      <c r="V355" s="20">
        <f t="shared" si="98"/>
        <v>114646485.57397172</v>
      </c>
      <c r="W355" s="20">
        <f t="shared" si="98"/>
        <v>117919775.93127254</v>
      </c>
      <c r="X355" s="20">
        <f t="shared" si="98"/>
        <v>121352308.8158648</v>
      </c>
      <c r="Y355" s="20">
        <f t="shared" si="98"/>
        <v>124910248.74842556</v>
      </c>
      <c r="Z355" s="20">
        <f t="shared" si="98"/>
        <v>128476051.35804871</v>
      </c>
      <c r="AA355" s="20">
        <f t="shared" si="98"/>
        <v>132165480.90304822</v>
      </c>
    </row>
    <row r="356" spans="3:27">
      <c r="D356" s="37" t="s">
        <v>14</v>
      </c>
      <c r="H356" s="20">
        <f t="shared" ref="H356:AA356" si="99">-H297</f>
        <v>-14550344.522228759</v>
      </c>
      <c r="I356" s="20">
        <f t="shared" si="99"/>
        <v>-26748954.827138193</v>
      </c>
      <c r="J356" s="20">
        <f t="shared" si="99"/>
        <v>-27278785.605587013</v>
      </c>
      <c r="K356" s="20">
        <f t="shared" si="99"/>
        <v>-27938134.254388396</v>
      </c>
      <c r="L356" s="20">
        <f t="shared" si="99"/>
        <v>-28543070.912959062</v>
      </c>
      <c r="M356" s="20">
        <f t="shared" si="99"/>
        <v>-29340581.849278934</v>
      </c>
      <c r="N356" s="20">
        <f t="shared" si="99"/>
        <v>-30086742.267704841</v>
      </c>
      <c r="O356" s="20">
        <f t="shared" si="99"/>
        <v>-30854472.098553393</v>
      </c>
      <c r="P356" s="20">
        <f t="shared" si="99"/>
        <v>-31635398.921559013</v>
      </c>
      <c r="Q356" s="20">
        <f t="shared" si="99"/>
        <v>-32467497.265826695</v>
      </c>
      <c r="R356" s="20">
        <f t="shared" si="99"/>
        <v>-33321512.966273468</v>
      </c>
      <c r="S356" s="20">
        <f t="shared" si="99"/>
        <v>-34173959.795258909</v>
      </c>
      <c r="T356" s="20">
        <f t="shared" si="99"/>
        <v>-35043837.681521684</v>
      </c>
      <c r="U356" s="20">
        <f t="shared" si="99"/>
        <v>-35934988.594076</v>
      </c>
      <c r="V356" s="20">
        <f t="shared" si="99"/>
        <v>-36849553.74955558</v>
      </c>
      <c r="W356" s="20">
        <f t="shared" si="99"/>
        <v>-37788609.024237677</v>
      </c>
      <c r="X356" s="20">
        <f t="shared" si="99"/>
        <v>-38752729.09261442</v>
      </c>
      <c r="Y356" s="20">
        <f t="shared" si="99"/>
        <v>-39741889.002456792</v>
      </c>
      <c r="Z356" s="20">
        <f t="shared" si="99"/>
        <v>-40754583.660510354</v>
      </c>
      <c r="AA356" s="20">
        <f t="shared" si="99"/>
        <v>-41793435.653594851</v>
      </c>
    </row>
    <row r="357" spans="3:27">
      <c r="D357" s="37" t="s">
        <v>13</v>
      </c>
      <c r="H357" s="20">
        <f>-H282-I282*CapexProp</f>
        <v>-41875238.112911083</v>
      </c>
      <c r="I357" s="20">
        <f t="shared" ref="I357:AA357" si="100">-(I282+J282)*CapexProp</f>
        <v>-12001605.206290264</v>
      </c>
      <c r="J357" s="20">
        <f t="shared" si="100"/>
        <v>-9640603.6357391998</v>
      </c>
      <c r="K357" s="20">
        <f t="shared" si="100"/>
        <v>-10498808.695039861</v>
      </c>
      <c r="L357" s="20">
        <f t="shared" si="100"/>
        <v>-4541381.4913158882</v>
      </c>
      <c r="M357" s="20">
        <f t="shared" si="100"/>
        <v>0</v>
      </c>
      <c r="N357" s="20">
        <f t="shared" si="100"/>
        <v>0</v>
      </c>
      <c r="O357" s="20">
        <f t="shared" si="100"/>
        <v>0</v>
      </c>
      <c r="P357" s="20">
        <f t="shared" si="100"/>
        <v>0</v>
      </c>
      <c r="Q357" s="20">
        <f t="shared" si="100"/>
        <v>0</v>
      </c>
      <c r="R357" s="20">
        <f t="shared" si="100"/>
        <v>0</v>
      </c>
      <c r="S357" s="20">
        <f t="shared" si="100"/>
        <v>0</v>
      </c>
      <c r="T357" s="20">
        <f t="shared" si="100"/>
        <v>0</v>
      </c>
      <c r="U357" s="20">
        <f t="shared" si="100"/>
        <v>0</v>
      </c>
      <c r="V357" s="20">
        <f t="shared" si="100"/>
        <v>0</v>
      </c>
      <c r="W357" s="20">
        <f t="shared" si="100"/>
        <v>0</v>
      </c>
      <c r="X357" s="20">
        <f t="shared" si="100"/>
        <v>0</v>
      </c>
      <c r="Y357" s="20">
        <f t="shared" si="100"/>
        <v>0</v>
      </c>
      <c r="Z357" s="20">
        <f t="shared" si="100"/>
        <v>0</v>
      </c>
      <c r="AA357" s="20">
        <f t="shared" si="100"/>
        <v>0</v>
      </c>
    </row>
    <row r="358" spans="3:27">
      <c r="D358" s="37" t="s">
        <v>5</v>
      </c>
      <c r="H358" s="20">
        <f>-H350</f>
        <v>-3611873.1898246859</v>
      </c>
      <c r="I358" s="20">
        <f t="shared" ref="I358:AA358" si="101">-I350</f>
        <v>-6550119.1158647686</v>
      </c>
      <c r="J358" s="20">
        <f t="shared" si="101"/>
        <v>-7734579.0331157483</v>
      </c>
      <c r="K358" s="20">
        <f t="shared" si="101"/>
        <v>-8464490.471451208</v>
      </c>
      <c r="L358" s="20">
        <f t="shared" si="101"/>
        <v>-8545438.199496666</v>
      </c>
      <c r="M358" s="20">
        <f t="shared" si="101"/>
        <v>-10964200.409495523</v>
      </c>
      <c r="N358" s="20">
        <f t="shared" si="101"/>
        <v>-11797270.909459373</v>
      </c>
      <c r="O358" s="20">
        <f t="shared" si="101"/>
        <v>-12726176.318111805</v>
      </c>
      <c r="P358" s="20">
        <f t="shared" si="101"/>
        <v>-13479659.053890444</v>
      </c>
      <c r="Q358" s="20">
        <f t="shared" si="101"/>
        <v>-14765886.806249773</v>
      </c>
      <c r="R358" s="20">
        <f t="shared" si="101"/>
        <v>-15726962.256660983</v>
      </c>
      <c r="S358" s="20">
        <f t="shared" si="101"/>
        <v>-18407558.91331511</v>
      </c>
      <c r="T358" s="20">
        <f t="shared" si="101"/>
        <v>-19056679.696518719</v>
      </c>
      <c r="U358" s="20">
        <f t="shared" si="101"/>
        <v>-19678403.372013606</v>
      </c>
      <c r="V358" s="20">
        <f t="shared" si="101"/>
        <v>-20301754.782814719</v>
      </c>
      <c r="W358" s="20">
        <f t="shared" si="101"/>
        <v>-20995123.517122474</v>
      </c>
      <c r="X358" s="20">
        <f t="shared" si="101"/>
        <v>-21800284.775368601</v>
      </c>
      <c r="Y358" s="20">
        <f t="shared" si="101"/>
        <v>-22526021.210351385</v>
      </c>
      <c r="Z358" s="20">
        <f t="shared" si="101"/>
        <v>-23247526.534204815</v>
      </c>
      <c r="AA358" s="20">
        <f t="shared" si="101"/>
        <v>-23996488.390549399</v>
      </c>
    </row>
    <row r="359" spans="3:27">
      <c r="D359" s="37" t="s">
        <v>129</v>
      </c>
      <c r="H359" s="20">
        <f t="shared" ref="H359:AA359" si="102">H344*tax</f>
        <v>-579659.8809160043</v>
      </c>
      <c r="I359" s="20">
        <f t="shared" si="102"/>
        <v>-1063145.6805162239</v>
      </c>
      <c r="J359" s="20">
        <f t="shared" si="102"/>
        <v>-1090140.9716327586</v>
      </c>
      <c r="K359" s="20">
        <f t="shared" si="102"/>
        <v>-1093761.147092896</v>
      </c>
      <c r="L359" s="20">
        <f t="shared" si="102"/>
        <v>-1107303.3588601584</v>
      </c>
      <c r="M359" s="20">
        <f t="shared" si="102"/>
        <v>-1113214.2022357166</v>
      </c>
      <c r="N359" s="20">
        <f t="shared" si="102"/>
        <v>-1102397.9340327657</v>
      </c>
      <c r="O359" s="20">
        <f t="shared" si="102"/>
        <v>-1091766.8220351248</v>
      </c>
      <c r="P359" s="20">
        <f t="shared" si="102"/>
        <v>-1081270.3982789433</v>
      </c>
      <c r="Q359" s="20">
        <f t="shared" si="102"/>
        <v>-1070790.2541863832</v>
      </c>
      <c r="R359" s="20">
        <f t="shared" si="102"/>
        <v>-1060246.6842039176</v>
      </c>
      <c r="S359" s="20">
        <f t="shared" si="102"/>
        <v>-1053519.8505404405</v>
      </c>
      <c r="T359" s="20">
        <f t="shared" si="102"/>
        <v>-1046962.7182562866</v>
      </c>
      <c r="U359" s="20">
        <f t="shared" si="102"/>
        <v>-1040468.0279026516</v>
      </c>
      <c r="V359" s="20">
        <f t="shared" si="102"/>
        <v>-1034099.5680218014</v>
      </c>
      <c r="W359" s="20">
        <f t="shared" si="102"/>
        <v>-1027908.2568472868</v>
      </c>
      <c r="X359" s="20">
        <f t="shared" si="102"/>
        <v>-1021573.7871415108</v>
      </c>
      <c r="Y359" s="20">
        <f t="shared" si="102"/>
        <v>-1015095.7585198676</v>
      </c>
      <c r="Z359" s="20">
        <f t="shared" si="102"/>
        <v>-1008460.6611059251</v>
      </c>
      <c r="AA359" s="20">
        <f t="shared" si="102"/>
        <v>-1001660.5192975492</v>
      </c>
    </row>
    <row r="360" spans="3:27" ht="15.75" thickBot="1">
      <c r="D360" s="37" t="s">
        <v>263</v>
      </c>
      <c r="G360" s="13">
        <f>SUM(G355:G359)</f>
        <v>0</v>
      </c>
      <c r="H360" s="13">
        <f>SUM(H355:H359)</f>
        <v>-21158446.966720738</v>
      </c>
      <c r="I360" s="13">
        <f t="shared" ref="I360:AA360" si="103">SUM(I355:I359)</f>
        <v>26516996.412975136</v>
      </c>
      <c r="J360" s="13">
        <f t="shared" si="103"/>
        <v>31015193.519328386</v>
      </c>
      <c r="K360" s="13">
        <f t="shared" si="103"/>
        <v>31507407.60978784</v>
      </c>
      <c r="L360" s="13">
        <f t="shared" si="103"/>
        <v>39281142.944458805</v>
      </c>
      <c r="M360" s="13">
        <f t="shared" si="103"/>
        <v>43558821.001594618</v>
      </c>
      <c r="N360" s="13">
        <f t="shared" si="103"/>
        <v>44857131.026122637</v>
      </c>
      <c r="O360" s="13">
        <f t="shared" si="103"/>
        <v>46688938.788949244</v>
      </c>
      <c r="P360" s="13">
        <f t="shared" si="103"/>
        <v>48319274.019864134</v>
      </c>
      <c r="Q360" s="13">
        <f t="shared" si="103"/>
        <v>51278374.869692951</v>
      </c>
      <c r="R360" s="13">
        <f t="shared" si="103"/>
        <v>52366800.705081172</v>
      </c>
      <c r="S360" s="13">
        <f t="shared" si="103"/>
        <v>51955919.96419999</v>
      </c>
      <c r="T360" s="13">
        <f t="shared" si="103"/>
        <v>53396874.495135732</v>
      </c>
      <c r="U360" s="13">
        <f t="shared" si="103"/>
        <v>54877699.885498941</v>
      </c>
      <c r="V360" s="13">
        <f t="shared" si="103"/>
        <v>56461077.473579608</v>
      </c>
      <c r="W360" s="13">
        <f t="shared" si="103"/>
        <v>58108135.133065097</v>
      </c>
      <c r="X360" s="13">
        <f t="shared" si="103"/>
        <v>59777721.160740279</v>
      </c>
      <c r="Y360" s="13">
        <f t="shared" si="103"/>
        <v>61627242.777097508</v>
      </c>
      <c r="Z360" s="13">
        <f t="shared" si="103"/>
        <v>63465480.502227612</v>
      </c>
      <c r="AA360" s="13">
        <f t="shared" si="103"/>
        <v>65373896.339606419</v>
      </c>
    </row>
    <row r="361" spans="3:27" ht="15.75" thickTop="1">
      <c r="H361" s="20"/>
      <c r="I361" s="20"/>
      <c r="J361" s="20"/>
      <c r="K361" s="20"/>
      <c r="L361" s="20"/>
      <c r="M361" s="20"/>
      <c r="N361" s="20"/>
      <c r="O361" s="20"/>
      <c r="P361" s="20"/>
      <c r="Q361" s="20"/>
      <c r="R361" s="20"/>
      <c r="S361" s="20"/>
      <c r="T361" s="20"/>
      <c r="U361" s="20"/>
      <c r="V361" s="20"/>
      <c r="W361" s="20"/>
      <c r="X361" s="20"/>
      <c r="Y361" s="20"/>
      <c r="Z361" s="20"/>
      <c r="AA361" s="20"/>
    </row>
    <row r="362" spans="3:27">
      <c r="D362" s="37" t="s">
        <v>130</v>
      </c>
      <c r="G362" s="15">
        <f>XNPV($E$370,G360:AA360,G353:AA353)</f>
        <v>335540987.30384761</v>
      </c>
    </row>
    <row r="363" spans="3:27">
      <c r="G363" s="15"/>
    </row>
    <row r="366" spans="3:27">
      <c r="C366" s="9" t="s">
        <v>140</v>
      </c>
    </row>
    <row r="367" spans="3:27">
      <c r="D367" s="37" t="s">
        <v>16</v>
      </c>
      <c r="H367" s="20">
        <f t="shared" ref="H367:AA367" si="104">H281</f>
        <v>401463579.91227555</v>
      </c>
      <c r="I367" s="20">
        <f t="shared" si="104"/>
        <v>429519101.6953069</v>
      </c>
      <c r="J367" s="20">
        <f t="shared" si="104"/>
        <v>440425408.70748156</v>
      </c>
      <c r="K367" s="20">
        <f t="shared" si="104"/>
        <v>441887987.67489332</v>
      </c>
      <c r="L367" s="20">
        <f t="shared" si="104"/>
        <v>447359146.27511245</v>
      </c>
      <c r="M367" s="20">
        <f t="shared" si="104"/>
        <v>449747172.84894818</v>
      </c>
      <c r="N367" s="20">
        <f t="shared" si="104"/>
        <v>445377316.59371591</v>
      </c>
      <c r="O367" s="20">
        <f t="shared" si="104"/>
        <v>441082264.88167602</v>
      </c>
      <c r="P367" s="20">
        <f t="shared" si="104"/>
        <v>436841628.26395565</v>
      </c>
      <c r="Q367" s="20">
        <f t="shared" si="104"/>
        <v>432607568.75661892</v>
      </c>
      <c r="R367" s="20">
        <f t="shared" si="104"/>
        <v>428347884.69776887</v>
      </c>
      <c r="S367" s="20">
        <f t="shared" si="104"/>
        <v>425630191.71801889</v>
      </c>
      <c r="T367" s="20">
        <f t="shared" si="104"/>
        <v>422981059.41188043</v>
      </c>
      <c r="U367" s="20">
        <f t="shared" si="104"/>
        <v>420357154.13003045</v>
      </c>
      <c r="V367" s="20">
        <f t="shared" si="104"/>
        <v>417784246.93834889</v>
      </c>
      <c r="W367" s="20">
        <f t="shared" si="104"/>
        <v>415282909.19816047</v>
      </c>
      <c r="X367" s="20">
        <f t="shared" si="104"/>
        <v>412723734.30086893</v>
      </c>
      <c r="Y367" s="20">
        <f t="shared" si="104"/>
        <v>410106560.48798782</v>
      </c>
      <c r="Z367" s="20">
        <f t="shared" si="104"/>
        <v>407425929.66464329</v>
      </c>
      <c r="AA367" s="20">
        <f t="shared" si="104"/>
        <v>404678619.62570661</v>
      </c>
    </row>
    <row r="368" spans="3:27">
      <c r="D368" s="37" t="s">
        <v>136</v>
      </c>
      <c r="H368" s="20">
        <f t="shared" ref="H368:AA368" si="105">$F$329*H282</f>
        <v>16778404.669318024</v>
      </c>
      <c r="I368" s="20">
        <f t="shared" si="105"/>
        <v>8318428.7742750365</v>
      </c>
      <c r="J368" s="20">
        <f t="shared" si="105"/>
        <v>3683176.4320152262</v>
      </c>
      <c r="K368" s="20">
        <f t="shared" si="105"/>
        <v>5957427.2037239727</v>
      </c>
      <c r="L368" s="20">
        <f t="shared" si="105"/>
        <v>4541381.4913158882</v>
      </c>
      <c r="M368" s="20">
        <f t="shared" si="105"/>
        <v>0</v>
      </c>
      <c r="N368" s="20">
        <f t="shared" si="105"/>
        <v>0</v>
      </c>
      <c r="O368" s="20">
        <f t="shared" si="105"/>
        <v>0</v>
      </c>
      <c r="P368" s="20">
        <f t="shared" si="105"/>
        <v>0</v>
      </c>
      <c r="Q368" s="20">
        <f t="shared" si="105"/>
        <v>0</v>
      </c>
      <c r="R368" s="20">
        <f t="shared" si="105"/>
        <v>0</v>
      </c>
      <c r="S368" s="20">
        <f t="shared" si="105"/>
        <v>0</v>
      </c>
      <c r="T368" s="20">
        <f t="shared" si="105"/>
        <v>0</v>
      </c>
      <c r="U368" s="20">
        <f t="shared" si="105"/>
        <v>0</v>
      </c>
      <c r="V368" s="20">
        <f t="shared" si="105"/>
        <v>0</v>
      </c>
      <c r="W368" s="20">
        <f t="shared" si="105"/>
        <v>0</v>
      </c>
      <c r="X368" s="20">
        <f t="shared" si="105"/>
        <v>0</v>
      </c>
      <c r="Y368" s="20">
        <f t="shared" si="105"/>
        <v>0</v>
      </c>
      <c r="Z368" s="20">
        <f t="shared" si="105"/>
        <v>0</v>
      </c>
      <c r="AA368" s="20">
        <f t="shared" si="105"/>
        <v>0</v>
      </c>
    </row>
    <row r="369" spans="3:27">
      <c r="D369" s="37" t="s">
        <v>7</v>
      </c>
      <c r="E369" s="37" t="s">
        <v>127</v>
      </c>
      <c r="H369" s="20">
        <f>SUM(H367:H368)</f>
        <v>418241984.58159357</v>
      </c>
      <c r="I369" s="20">
        <f t="shared" ref="I369:AA369" si="106">SUM(I367:I368)</f>
        <v>437837530.46958196</v>
      </c>
      <c r="J369" s="20">
        <f t="shared" si="106"/>
        <v>444108585.1394968</v>
      </c>
      <c r="K369" s="20">
        <f t="shared" si="106"/>
        <v>447845414.87861729</v>
      </c>
      <c r="L369" s="20">
        <f t="shared" si="106"/>
        <v>451900527.76642835</v>
      </c>
      <c r="M369" s="20">
        <f t="shared" si="106"/>
        <v>449747172.84894818</v>
      </c>
      <c r="N369" s="20">
        <f t="shared" si="106"/>
        <v>445377316.59371591</v>
      </c>
      <c r="O369" s="20">
        <f t="shared" si="106"/>
        <v>441082264.88167602</v>
      </c>
      <c r="P369" s="20">
        <f t="shared" si="106"/>
        <v>436841628.26395565</v>
      </c>
      <c r="Q369" s="20">
        <f t="shared" si="106"/>
        <v>432607568.75661892</v>
      </c>
      <c r="R369" s="20">
        <f t="shared" si="106"/>
        <v>428347884.69776887</v>
      </c>
      <c r="S369" s="20">
        <f t="shared" si="106"/>
        <v>425630191.71801889</v>
      </c>
      <c r="T369" s="20">
        <f t="shared" si="106"/>
        <v>422981059.41188043</v>
      </c>
      <c r="U369" s="20">
        <f t="shared" si="106"/>
        <v>420357154.13003045</v>
      </c>
      <c r="V369" s="20">
        <f t="shared" si="106"/>
        <v>417784246.93834889</v>
      </c>
      <c r="W369" s="20">
        <f t="shared" si="106"/>
        <v>415282909.19816047</v>
      </c>
      <c r="X369" s="20">
        <f t="shared" si="106"/>
        <v>412723734.30086893</v>
      </c>
      <c r="Y369" s="20">
        <f t="shared" si="106"/>
        <v>410106560.48798782</v>
      </c>
      <c r="Z369" s="20">
        <f t="shared" si="106"/>
        <v>407425929.66464329</v>
      </c>
      <c r="AA369" s="20">
        <f t="shared" si="106"/>
        <v>404678619.62570661</v>
      </c>
    </row>
    <row r="370" spans="3:27">
      <c r="D370" s="37" t="s">
        <v>6</v>
      </c>
      <c r="E370" s="89">
        <v>9.7488462763990633E-2</v>
      </c>
      <c r="H370" s="27">
        <f>$E370</f>
        <v>9.7488462763990633E-2</v>
      </c>
      <c r="I370" s="27">
        <f t="shared" ref="I370:AA370" si="107">$E370</f>
        <v>9.7488462763990633E-2</v>
      </c>
      <c r="J370" s="27">
        <f t="shared" si="107"/>
        <v>9.7488462763990633E-2</v>
      </c>
      <c r="K370" s="27">
        <f t="shared" si="107"/>
        <v>9.7488462763990633E-2</v>
      </c>
      <c r="L370" s="27">
        <f t="shared" si="107"/>
        <v>9.7488462763990633E-2</v>
      </c>
      <c r="M370" s="27">
        <f t="shared" si="107"/>
        <v>9.7488462763990633E-2</v>
      </c>
      <c r="N370" s="27">
        <f t="shared" si="107"/>
        <v>9.7488462763990633E-2</v>
      </c>
      <c r="O370" s="27">
        <f t="shared" si="107"/>
        <v>9.7488462763990633E-2</v>
      </c>
      <c r="P370" s="27">
        <f t="shared" si="107"/>
        <v>9.7488462763990633E-2</v>
      </c>
      <c r="Q370" s="27">
        <f t="shared" si="107"/>
        <v>9.7488462763990633E-2</v>
      </c>
      <c r="R370" s="27">
        <f t="shared" si="107"/>
        <v>9.7488462763990633E-2</v>
      </c>
      <c r="S370" s="27">
        <f t="shared" si="107"/>
        <v>9.7488462763990633E-2</v>
      </c>
      <c r="T370" s="27">
        <f t="shared" si="107"/>
        <v>9.7488462763990633E-2</v>
      </c>
      <c r="U370" s="27">
        <f t="shared" si="107"/>
        <v>9.7488462763990633E-2</v>
      </c>
      <c r="V370" s="27">
        <f t="shared" si="107"/>
        <v>9.7488462763990633E-2</v>
      </c>
      <c r="W370" s="27">
        <f t="shared" si="107"/>
        <v>9.7488462763990633E-2</v>
      </c>
      <c r="X370" s="27">
        <f t="shared" si="107"/>
        <v>9.7488462763990633E-2</v>
      </c>
      <c r="Y370" s="27">
        <f t="shared" si="107"/>
        <v>9.7488462763990633E-2</v>
      </c>
      <c r="Z370" s="27">
        <f t="shared" si="107"/>
        <v>9.7488462763990633E-2</v>
      </c>
      <c r="AA370" s="27">
        <f t="shared" si="107"/>
        <v>9.7488462763990633E-2</v>
      </c>
    </row>
    <row r="371" spans="3:27">
      <c r="D371" s="37" t="s">
        <v>128</v>
      </c>
      <c r="E371" s="37" t="s">
        <v>171</v>
      </c>
      <c r="H371" s="20">
        <f t="shared" ref="H371:AA371" si="108">IF(H$4=1,H369*H370/MiY*MiFP,H370*H369)</f>
        <v>23784698.081795134</v>
      </c>
      <c r="I371" s="20">
        <f t="shared" si="108"/>
        <v>42684107.785861455</v>
      </c>
      <c r="J371" s="20">
        <f t="shared" si="108"/>
        <v>43295463.265540399</v>
      </c>
      <c r="K371" s="20">
        <f t="shared" si="108"/>
        <v>43659761.052418016</v>
      </c>
      <c r="L371" s="20">
        <f t="shared" si="108"/>
        <v>44055087.774185166</v>
      </c>
      <c r="M371" s="20">
        <f t="shared" si="108"/>
        <v>43845160.513494745</v>
      </c>
      <c r="N371" s="20">
        <f t="shared" si="108"/>
        <v>43419149.94467254</v>
      </c>
      <c r="O371" s="20">
        <f t="shared" si="108"/>
        <v>43000431.955773927</v>
      </c>
      <c r="P371" s="20">
        <f t="shared" si="108"/>
        <v>42587018.810771681</v>
      </c>
      <c r="Q371" s="20">
        <f t="shared" si="108"/>
        <v>42174246.858150162</v>
      </c>
      <c r="R371" s="20">
        <f t="shared" si="108"/>
        <v>41758976.80739259</v>
      </c>
      <c r="S371" s="20">
        <f t="shared" si="108"/>
        <v>41494033.096532278</v>
      </c>
      <c r="T371" s="20">
        <f t="shared" si="108"/>
        <v>41235773.260348417</v>
      </c>
      <c r="U371" s="20">
        <f t="shared" si="108"/>
        <v>40979972.767982543</v>
      </c>
      <c r="V371" s="20">
        <f t="shared" si="108"/>
        <v>40729144.001031093</v>
      </c>
      <c r="W371" s="20">
        <f t="shared" si="108"/>
        <v>40485292.429886572</v>
      </c>
      <c r="X371" s="20">
        <f t="shared" si="108"/>
        <v>40235802.403205425</v>
      </c>
      <c r="Y371" s="20">
        <f t="shared" si="108"/>
        <v>39980658.151401475</v>
      </c>
      <c r="Z371" s="20">
        <f t="shared" si="108"/>
        <v>39719327.573195845</v>
      </c>
      <c r="AA371" s="20">
        <f t="shared" si="108"/>
        <v>39451496.540763825</v>
      </c>
    </row>
    <row r="372" spans="3:27">
      <c r="C372" s="37" t="s">
        <v>4</v>
      </c>
      <c r="D372" s="37" t="s">
        <v>3</v>
      </c>
      <c r="H372" s="20">
        <f t="shared" ref="H372:AA372" si="109">IF(H$4=1,H309/MiY*MiFP,H309)</f>
        <v>8036970.666666667</v>
      </c>
      <c r="I372" s="20">
        <f t="shared" si="109"/>
        <v>14592483</v>
      </c>
      <c r="J372" s="20">
        <f t="shared" si="109"/>
        <v>15001622</v>
      </c>
      <c r="K372" s="20">
        <f t="shared" si="109"/>
        <v>15579074</v>
      </c>
      <c r="L372" s="20">
        <f t="shared" si="109"/>
        <v>15960583</v>
      </c>
      <c r="M372" s="20">
        <f t="shared" si="109"/>
        <v>15465354</v>
      </c>
      <c r="N372" s="20">
        <f t="shared" si="109"/>
        <v>15312927</v>
      </c>
      <c r="O372" s="20">
        <f t="shared" si="109"/>
        <v>15179074</v>
      </c>
      <c r="P372" s="20">
        <f t="shared" si="109"/>
        <v>15091084</v>
      </c>
      <c r="Q372" s="20">
        <f t="shared" si="109"/>
        <v>15033276</v>
      </c>
      <c r="R372" s="20">
        <f t="shared" si="109"/>
        <v>13405792</v>
      </c>
      <c r="S372" s="20">
        <f t="shared" si="109"/>
        <v>13275347</v>
      </c>
      <c r="T372" s="20">
        <f t="shared" si="109"/>
        <v>13188810</v>
      </c>
      <c r="U372" s="20">
        <f t="shared" si="109"/>
        <v>13075804</v>
      </c>
      <c r="V372" s="20">
        <f t="shared" si="109"/>
        <v>12942328</v>
      </c>
      <c r="W372" s="20">
        <f t="shared" si="109"/>
        <v>12937771</v>
      </c>
      <c r="X372" s="20">
        <f t="shared" si="109"/>
        <v>12931930</v>
      </c>
      <c r="Y372" s="20">
        <f t="shared" si="109"/>
        <v>12930096</v>
      </c>
      <c r="Z372" s="20">
        <f t="shared" si="109"/>
        <v>12929898</v>
      </c>
      <c r="AA372" s="20">
        <f t="shared" si="109"/>
        <v>12929726</v>
      </c>
    </row>
    <row r="373" spans="3:27">
      <c r="C373" s="37" t="s">
        <v>2</v>
      </c>
      <c r="D373" s="14" t="s">
        <v>21</v>
      </c>
      <c r="H373" s="20">
        <f t="shared" ref="H373:AA373" si="110">IF(H$4=1,-H284/MiY*MiFP,-H284)</f>
        <v>-4827886.7279181173</v>
      </c>
      <c r="I373" s="20">
        <f t="shared" si="110"/>
        <v>-8861932.3739210553</v>
      </c>
      <c r="J373" s="20">
        <f t="shared" si="110"/>
        <v>-9097847.9877390601</v>
      </c>
      <c r="K373" s="20">
        <f t="shared" si="110"/>
        <v>-9135378.5092032216</v>
      </c>
      <c r="L373" s="20">
        <f t="shared" si="110"/>
        <v>-9265845.98771175</v>
      </c>
      <c r="M373" s="20">
        <f t="shared" si="110"/>
        <v>-11095497.684529884</v>
      </c>
      <c r="N373" s="20">
        <f t="shared" si="110"/>
        <v>-11017875.641470527</v>
      </c>
      <c r="O373" s="20">
        <f t="shared" si="110"/>
        <v>-10938437.053579686</v>
      </c>
      <c r="P373" s="20">
        <f t="shared" si="110"/>
        <v>-10857024.021493252</v>
      </c>
      <c r="Q373" s="20">
        <f t="shared" si="110"/>
        <v>-10773591.831987139</v>
      </c>
      <c r="R373" s="20">
        <f t="shared" si="110"/>
        <v>-10688098.699979318</v>
      </c>
      <c r="S373" s="20">
        <f t="shared" si="110"/>
        <v>-10626214.642936788</v>
      </c>
      <c r="T373" s="20">
        <f t="shared" si="110"/>
        <v>-10564904.672707904</v>
      </c>
      <c r="U373" s="20">
        <f t="shared" si="110"/>
        <v>-10502896.671712173</v>
      </c>
      <c r="V373" s="20">
        <f t="shared" si="110"/>
        <v>-10440990.031258836</v>
      </c>
      <c r="W373" s="20">
        <f t="shared" si="110"/>
        <v>-10378595.670683108</v>
      </c>
      <c r="X373" s="20">
        <f t="shared" si="110"/>
        <v>-10314755.381179802</v>
      </c>
      <c r="Y373" s="20">
        <f t="shared" si="110"/>
        <v>-10249465.118786758</v>
      </c>
      <c r="Z373" s="20">
        <f t="shared" si="110"/>
        <v>-10182588.431132127</v>
      </c>
      <c r="AA373" s="20">
        <f t="shared" si="110"/>
        <v>-10114044.76308769</v>
      </c>
    </row>
    <row r="374" spans="3:27">
      <c r="D374" s="14" t="s">
        <v>15</v>
      </c>
      <c r="H374" s="43">
        <f>SUM(H371:H373)</f>
        <v>26993782.020543683</v>
      </c>
      <c r="I374" s="43">
        <f t="shared" ref="I374:AA374" si="111">SUM(I371:I373)</f>
        <v>48414658.411940396</v>
      </c>
      <c r="J374" s="43">
        <f t="shared" si="111"/>
        <v>49199237.277801335</v>
      </c>
      <c r="K374" s="43">
        <f t="shared" si="111"/>
        <v>50103456.543214798</v>
      </c>
      <c r="L374" s="43">
        <f t="shared" si="111"/>
        <v>50749824.786473416</v>
      </c>
      <c r="M374" s="43">
        <f t="shared" si="111"/>
        <v>48215016.828964859</v>
      </c>
      <c r="N374" s="43">
        <f t="shared" si="111"/>
        <v>47714201.303202011</v>
      </c>
      <c r="O374" s="43">
        <f t="shared" si="111"/>
        <v>47241068.902194239</v>
      </c>
      <c r="P374" s="43">
        <f t="shared" si="111"/>
        <v>46821078.789278433</v>
      </c>
      <c r="Q374" s="43">
        <f t="shared" si="111"/>
        <v>46433931.026163027</v>
      </c>
      <c r="R374" s="43">
        <f t="shared" si="111"/>
        <v>44476670.10741327</v>
      </c>
      <c r="S374" s="43">
        <f t="shared" si="111"/>
        <v>44143165.453595489</v>
      </c>
      <c r="T374" s="43">
        <f t="shared" si="111"/>
        <v>43859678.587640509</v>
      </c>
      <c r="U374" s="43">
        <f t="shared" si="111"/>
        <v>43552880.096270368</v>
      </c>
      <c r="V374" s="43">
        <f t="shared" si="111"/>
        <v>43230481.969772257</v>
      </c>
      <c r="W374" s="43">
        <f t="shared" si="111"/>
        <v>43044467.759203464</v>
      </c>
      <c r="X374" s="43">
        <f t="shared" si="111"/>
        <v>42852977.022025622</v>
      </c>
      <c r="Y374" s="43">
        <f t="shared" si="111"/>
        <v>42661289.032614715</v>
      </c>
      <c r="Z374" s="43">
        <f t="shared" si="111"/>
        <v>42466637.142063722</v>
      </c>
      <c r="AA374" s="43">
        <f t="shared" si="111"/>
        <v>42267177.777676135</v>
      </c>
    </row>
    <row r="375" spans="3:27">
      <c r="D375" s="14" t="s">
        <v>137</v>
      </c>
      <c r="H375" s="20">
        <f t="shared" ref="H375:AA375" si="112">H374/(1-tax)</f>
        <v>37491363.917421781</v>
      </c>
      <c r="I375" s="20">
        <f t="shared" si="112"/>
        <v>67242581.127694994</v>
      </c>
      <c r="J375" s="20">
        <f t="shared" si="112"/>
        <v>68332273.996946305</v>
      </c>
      <c r="K375" s="20">
        <f t="shared" si="112"/>
        <v>69588134.087798327</v>
      </c>
      <c r="L375" s="20">
        <f t="shared" si="112"/>
        <v>70485867.758990854</v>
      </c>
      <c r="M375" s="20">
        <f t="shared" si="112"/>
        <v>66965301.151340082</v>
      </c>
      <c r="N375" s="20">
        <f t="shared" si="112"/>
        <v>66269724.03222502</v>
      </c>
      <c r="O375" s="20">
        <f t="shared" si="112"/>
        <v>65612595.697492003</v>
      </c>
      <c r="P375" s="20">
        <f t="shared" si="112"/>
        <v>65029276.096220046</v>
      </c>
      <c r="Q375" s="20">
        <f t="shared" si="112"/>
        <v>64491570.869670875</v>
      </c>
      <c r="R375" s="20">
        <f t="shared" si="112"/>
        <v>61773152.926962875</v>
      </c>
      <c r="S375" s="20">
        <f t="shared" si="112"/>
        <v>61309952.018882625</v>
      </c>
      <c r="T375" s="20">
        <f t="shared" si="112"/>
        <v>60916220.260611817</v>
      </c>
      <c r="U375" s="20">
        <f t="shared" si="112"/>
        <v>60490111.244819954</v>
      </c>
      <c r="V375" s="20">
        <f t="shared" si="112"/>
        <v>60042336.069128133</v>
      </c>
      <c r="W375" s="20">
        <f t="shared" si="112"/>
        <v>59783982.998893701</v>
      </c>
      <c r="X375" s="20">
        <f t="shared" si="112"/>
        <v>59518023.641702257</v>
      </c>
      <c r="Y375" s="20">
        <f t="shared" si="112"/>
        <v>59251790.323075995</v>
      </c>
      <c r="Z375" s="20">
        <f t="shared" si="112"/>
        <v>58981440.475088507</v>
      </c>
      <c r="AA375" s="20">
        <f t="shared" si="112"/>
        <v>58704413.580105744</v>
      </c>
    </row>
    <row r="376" spans="3:27">
      <c r="H376" s="20"/>
      <c r="I376" s="20"/>
      <c r="J376" s="20"/>
      <c r="K376" s="20"/>
      <c r="L376" s="20"/>
      <c r="M376" s="20"/>
      <c r="N376" s="20"/>
      <c r="O376" s="20"/>
      <c r="P376" s="20"/>
      <c r="Q376" s="20"/>
      <c r="R376" s="20"/>
      <c r="S376" s="20"/>
      <c r="T376" s="20"/>
      <c r="U376" s="20"/>
      <c r="V376" s="20"/>
      <c r="W376" s="20"/>
      <c r="X376" s="20"/>
      <c r="Y376" s="20"/>
      <c r="Z376" s="20"/>
      <c r="AA376" s="20"/>
    </row>
    <row r="377" spans="3:27">
      <c r="C377" s="37" t="s">
        <v>4</v>
      </c>
      <c r="D377" s="37" t="s">
        <v>14</v>
      </c>
      <c r="H377" s="20">
        <f t="shared" ref="H377:AA377" si="113">H297</f>
        <v>14550344.522228759</v>
      </c>
      <c r="I377" s="20">
        <f t="shared" si="113"/>
        <v>26748954.827138193</v>
      </c>
      <c r="J377" s="20">
        <f t="shared" si="113"/>
        <v>27278785.605587013</v>
      </c>
      <c r="K377" s="20">
        <f t="shared" si="113"/>
        <v>27938134.254388396</v>
      </c>
      <c r="L377" s="20">
        <f t="shared" si="113"/>
        <v>28543070.912959062</v>
      </c>
      <c r="M377" s="20">
        <f t="shared" si="113"/>
        <v>29340581.849278934</v>
      </c>
      <c r="N377" s="20">
        <f t="shared" si="113"/>
        <v>30086742.267704841</v>
      </c>
      <c r="O377" s="20">
        <f t="shared" si="113"/>
        <v>30854472.098553393</v>
      </c>
      <c r="P377" s="20">
        <f t="shared" si="113"/>
        <v>31635398.921559013</v>
      </c>
      <c r="Q377" s="20">
        <f t="shared" si="113"/>
        <v>32467497.265826695</v>
      </c>
      <c r="R377" s="20">
        <f t="shared" si="113"/>
        <v>33321512.966273468</v>
      </c>
      <c r="S377" s="20">
        <f t="shared" si="113"/>
        <v>34173959.795258909</v>
      </c>
      <c r="T377" s="20">
        <f t="shared" si="113"/>
        <v>35043837.681521684</v>
      </c>
      <c r="U377" s="20">
        <f t="shared" si="113"/>
        <v>35934988.594076</v>
      </c>
      <c r="V377" s="20">
        <f t="shared" si="113"/>
        <v>36849553.74955558</v>
      </c>
      <c r="W377" s="20">
        <f t="shared" si="113"/>
        <v>37788609.024237677</v>
      </c>
      <c r="X377" s="20">
        <f t="shared" si="113"/>
        <v>38752729.09261442</v>
      </c>
      <c r="Y377" s="20">
        <f t="shared" si="113"/>
        <v>39741889.002456792</v>
      </c>
      <c r="Z377" s="20">
        <f t="shared" si="113"/>
        <v>40754583.660510354</v>
      </c>
      <c r="AA377" s="20">
        <f t="shared" si="113"/>
        <v>41793435.653594851</v>
      </c>
    </row>
    <row r="378" spans="3:27">
      <c r="C378" s="37" t="s">
        <v>2</v>
      </c>
      <c r="D378" s="37" t="s">
        <v>125</v>
      </c>
      <c r="H378" s="20">
        <f t="shared" ref="H378:AA378" si="114">-IF(H$4=1,$F$330/MiY*MiFP,IF(H$4=2,$F330*(1+H$137),-G378*(1+H$137)))</f>
        <v>-50750</v>
      </c>
      <c r="I378" s="20">
        <f t="shared" si="114"/>
        <v>-88826.999999999985</v>
      </c>
      <c r="J378" s="20">
        <f t="shared" si="114"/>
        <v>-90692.366999999984</v>
      </c>
      <c r="K378" s="20">
        <f t="shared" si="114"/>
        <v>-92596.906706999973</v>
      </c>
      <c r="L378" s="20">
        <f t="shared" si="114"/>
        <v>-94541.44174784697</v>
      </c>
      <c r="M378" s="20">
        <f t="shared" si="114"/>
        <v>-94541.44174784697</v>
      </c>
      <c r="N378" s="20">
        <f t="shared" si="114"/>
        <v>-94541.44174784697</v>
      </c>
      <c r="O378" s="20">
        <f t="shared" si="114"/>
        <v>-94541.44174784697</v>
      </c>
      <c r="P378" s="20">
        <f t="shared" si="114"/>
        <v>-94541.44174784697</v>
      </c>
      <c r="Q378" s="20">
        <f t="shared" si="114"/>
        <v>-94541.44174784697</v>
      </c>
      <c r="R378" s="20">
        <f t="shared" si="114"/>
        <v>-94541.44174784697</v>
      </c>
      <c r="S378" s="20">
        <f t="shared" si="114"/>
        <v>-94541.44174784697</v>
      </c>
      <c r="T378" s="20">
        <f t="shared" si="114"/>
        <v>-94541.44174784697</v>
      </c>
      <c r="U378" s="20">
        <f t="shared" si="114"/>
        <v>-94541.44174784697</v>
      </c>
      <c r="V378" s="20">
        <f t="shared" si="114"/>
        <v>-94541.44174784697</v>
      </c>
      <c r="W378" s="20">
        <f t="shared" si="114"/>
        <v>-94541.44174784697</v>
      </c>
      <c r="X378" s="20">
        <f t="shared" si="114"/>
        <v>-94541.44174784697</v>
      </c>
      <c r="Y378" s="20">
        <f t="shared" si="114"/>
        <v>-94541.44174784697</v>
      </c>
      <c r="Z378" s="20">
        <f t="shared" si="114"/>
        <v>-94541.44174784697</v>
      </c>
      <c r="AA378" s="20">
        <f t="shared" si="114"/>
        <v>-94541.44174784697</v>
      </c>
    </row>
    <row r="379" spans="3:27">
      <c r="H379" s="20"/>
      <c r="I379" s="20"/>
      <c r="J379" s="20"/>
      <c r="K379" s="20"/>
      <c r="L379" s="20"/>
      <c r="M379" s="20"/>
      <c r="N379" s="20"/>
      <c r="O379" s="20"/>
      <c r="P379" s="20"/>
      <c r="Q379" s="20"/>
      <c r="R379" s="20"/>
      <c r="S379" s="20"/>
      <c r="T379" s="20"/>
      <c r="U379" s="20"/>
      <c r="V379" s="20"/>
      <c r="W379" s="20"/>
      <c r="X379" s="20"/>
      <c r="Y379" s="20"/>
      <c r="Z379" s="20"/>
      <c r="AA379" s="20"/>
    </row>
    <row r="380" spans="3:27">
      <c r="C380" s="37" t="s">
        <v>2</v>
      </c>
      <c r="D380" s="37" t="s">
        <v>138</v>
      </c>
      <c r="H380" s="20">
        <f>-H$311</f>
        <v>-9938563.25</v>
      </c>
      <c r="I380" s="20">
        <f t="shared" ref="I380:AA380" si="115">-I$311</f>
        <v>-18941635</v>
      </c>
      <c r="J380" s="20">
        <f t="shared" si="115"/>
        <v>-17963660</v>
      </c>
      <c r="K380" s="20">
        <f t="shared" si="115"/>
        <v>-17427855</v>
      </c>
      <c r="L380" s="20">
        <f t="shared" si="115"/>
        <v>-19001189</v>
      </c>
      <c r="M380" s="20">
        <f t="shared" si="115"/>
        <v>-12502612</v>
      </c>
      <c r="N380" s="20">
        <f t="shared" si="115"/>
        <v>-11686554</v>
      </c>
      <c r="O380" s="20">
        <f t="shared" si="115"/>
        <v>-11157085</v>
      </c>
      <c r="P380" s="20">
        <f t="shared" si="115"/>
        <v>-10876884</v>
      </c>
      <c r="Q380" s="20">
        <f t="shared" si="115"/>
        <v>-10555491</v>
      </c>
      <c r="R380" s="20">
        <f t="shared" si="115"/>
        <v>-9199692</v>
      </c>
      <c r="S380" s="20">
        <f t="shared" si="115"/>
        <v>-1913146</v>
      </c>
      <c r="T380" s="20">
        <f t="shared" si="115"/>
        <v>-1701794</v>
      </c>
      <c r="U380" s="20">
        <f t="shared" si="115"/>
        <v>-1600602</v>
      </c>
      <c r="V380" s="20">
        <f t="shared" si="115"/>
        <v>-1597452</v>
      </c>
      <c r="W380" s="20">
        <f t="shared" si="115"/>
        <v>-1477482</v>
      </c>
      <c r="X380" s="20">
        <f t="shared" si="115"/>
        <v>-1092942</v>
      </c>
      <c r="Y380" s="20">
        <f t="shared" si="115"/>
        <v>-1092942</v>
      </c>
      <c r="Z380" s="20">
        <f t="shared" si="115"/>
        <v>-1092942</v>
      </c>
      <c r="AA380" s="20">
        <f t="shared" si="115"/>
        <v>-1092942</v>
      </c>
    </row>
    <row r="381" spans="3:27">
      <c r="D381" s="37" t="s">
        <v>137</v>
      </c>
      <c r="H381" s="43">
        <f t="shared" ref="H381:AA381" si="116">H380*tax/(1-tax)</f>
        <v>-3864996.819444445</v>
      </c>
      <c r="I381" s="43">
        <f t="shared" si="116"/>
        <v>-7366191.3888888899</v>
      </c>
      <c r="J381" s="43">
        <f t="shared" si="116"/>
        <v>-6985867.7777777789</v>
      </c>
      <c r="K381" s="43">
        <f t="shared" si="116"/>
        <v>-6777499.166666667</v>
      </c>
      <c r="L381" s="43">
        <f t="shared" si="116"/>
        <v>-7389351.2777777789</v>
      </c>
      <c r="M381" s="43">
        <f t="shared" si="116"/>
        <v>-4862126.8888888899</v>
      </c>
      <c r="N381" s="43">
        <f t="shared" si="116"/>
        <v>-4544771</v>
      </c>
      <c r="O381" s="43">
        <f t="shared" si="116"/>
        <v>-4338866.388888889</v>
      </c>
      <c r="P381" s="43">
        <f t="shared" si="116"/>
        <v>-4229899.333333334</v>
      </c>
      <c r="Q381" s="43">
        <f t="shared" si="116"/>
        <v>-4104913.1666666674</v>
      </c>
      <c r="R381" s="43">
        <f t="shared" si="116"/>
        <v>-3577658.0000000005</v>
      </c>
      <c r="S381" s="43">
        <f t="shared" si="116"/>
        <v>-744001.22222222225</v>
      </c>
      <c r="T381" s="43">
        <f t="shared" si="116"/>
        <v>-661808.77777777787</v>
      </c>
      <c r="U381" s="43">
        <f t="shared" si="116"/>
        <v>-622456.33333333349</v>
      </c>
      <c r="V381" s="43">
        <f t="shared" si="116"/>
        <v>-621231.33333333349</v>
      </c>
      <c r="W381" s="43">
        <f t="shared" si="116"/>
        <v>-574576.33333333337</v>
      </c>
      <c r="X381" s="43">
        <f t="shared" si="116"/>
        <v>-425033</v>
      </c>
      <c r="Y381" s="43">
        <f t="shared" si="116"/>
        <v>-425033</v>
      </c>
      <c r="Z381" s="43">
        <f t="shared" si="116"/>
        <v>-425033</v>
      </c>
      <c r="AA381" s="43">
        <f t="shared" si="116"/>
        <v>-425033</v>
      </c>
    </row>
    <row r="382" spans="3:27">
      <c r="H382" s="20"/>
      <c r="I382" s="20"/>
      <c r="J382" s="20"/>
      <c r="K382" s="20"/>
      <c r="L382" s="20"/>
      <c r="M382" s="20"/>
      <c r="N382" s="20"/>
      <c r="O382" s="20"/>
      <c r="P382" s="20"/>
      <c r="Q382" s="20"/>
      <c r="R382" s="20"/>
      <c r="S382" s="20"/>
      <c r="T382" s="20"/>
      <c r="U382" s="20"/>
      <c r="V382" s="20"/>
      <c r="W382" s="20"/>
      <c r="X382" s="20"/>
      <c r="Y382" s="20"/>
      <c r="Z382" s="20"/>
      <c r="AA382" s="20"/>
    </row>
    <row r="383" spans="3:27">
      <c r="D383" s="37" t="s">
        <v>228</v>
      </c>
      <c r="H383" s="20">
        <f t="shared" ref="H383:AA383" si="117">SUM(H375,H377:H378,H381)</f>
        <v>48125961.620206088</v>
      </c>
      <c r="I383" s="20">
        <f t="shared" si="117"/>
        <v>86536517.565944284</v>
      </c>
      <c r="J383" s="20">
        <f t="shared" si="117"/>
        <v>88534499.457755536</v>
      </c>
      <c r="K383" s="20">
        <f t="shared" si="117"/>
        <v>90656172.268813044</v>
      </c>
      <c r="L383" s="20">
        <f t="shared" si="117"/>
        <v>91545045.952424303</v>
      </c>
      <c r="M383" s="20">
        <f t="shared" si="117"/>
        <v>91349214.669982284</v>
      </c>
      <c r="N383" s="20">
        <f t="shared" si="117"/>
        <v>91717153.858182013</v>
      </c>
      <c r="O383" s="20">
        <f t="shared" si="117"/>
        <v>92033659.965408653</v>
      </c>
      <c r="P383" s="20">
        <f t="shared" si="117"/>
        <v>92340234.24269788</v>
      </c>
      <c r="Q383" s="20">
        <f t="shared" si="117"/>
        <v>92759613.527083054</v>
      </c>
      <c r="R383" s="20">
        <f t="shared" si="117"/>
        <v>91422466.451488495</v>
      </c>
      <c r="S383" s="20">
        <f t="shared" si="117"/>
        <v>94645369.150171474</v>
      </c>
      <c r="T383" s="20">
        <f t="shared" si="117"/>
        <v>95203707.722607881</v>
      </c>
      <c r="U383" s="20">
        <f t="shared" si="117"/>
        <v>95708102.063814774</v>
      </c>
      <c r="V383" s="20">
        <f t="shared" si="117"/>
        <v>96176117.043602541</v>
      </c>
      <c r="W383" s="20">
        <f t="shared" si="117"/>
        <v>96903474.248050198</v>
      </c>
      <c r="X383" s="20">
        <f t="shared" si="117"/>
        <v>97751178.292568833</v>
      </c>
      <c r="Y383" s="20">
        <f t="shared" si="117"/>
        <v>98474104.88378495</v>
      </c>
      <c r="Z383" s="20">
        <f t="shared" si="117"/>
        <v>99216449.693851024</v>
      </c>
      <c r="AA383" s="20">
        <f t="shared" si="117"/>
        <v>99978274.791952759</v>
      </c>
    </row>
    <row r="386" spans="3:27">
      <c r="C386" s="9" t="s">
        <v>229</v>
      </c>
    </row>
    <row r="388" spans="3:27">
      <c r="D388" s="37" t="s">
        <v>109</v>
      </c>
      <c r="H388" s="20">
        <f t="shared" ref="H388:AA388" si="118">H383-H377-H378</f>
        <v>33626367.097977325</v>
      </c>
      <c r="I388" s="20">
        <f t="shared" si="118"/>
        <v>59876389.738806091</v>
      </c>
      <c r="J388" s="20">
        <f t="shared" si="118"/>
        <v>61346406.219168521</v>
      </c>
      <c r="K388" s="20">
        <f t="shared" si="118"/>
        <v>62810634.921131648</v>
      </c>
      <c r="L388" s="20">
        <f t="shared" si="118"/>
        <v>63096516.481213085</v>
      </c>
      <c r="M388" s="20">
        <f t="shared" si="118"/>
        <v>62103174.262451194</v>
      </c>
      <c r="N388" s="20">
        <f t="shared" si="118"/>
        <v>61724953.032225013</v>
      </c>
      <c r="O388" s="20">
        <f t="shared" si="118"/>
        <v>61273729.308603108</v>
      </c>
      <c r="P388" s="20">
        <f t="shared" si="118"/>
        <v>60799376.76288671</v>
      </c>
      <c r="Q388" s="20">
        <f t="shared" si="118"/>
        <v>60386657.703004204</v>
      </c>
      <c r="R388" s="20">
        <f t="shared" si="118"/>
        <v>58195494.926962867</v>
      </c>
      <c r="S388" s="20">
        <f t="shared" si="118"/>
        <v>60565950.796660408</v>
      </c>
      <c r="T388" s="20">
        <f t="shared" si="118"/>
        <v>60254411.482834041</v>
      </c>
      <c r="U388" s="20">
        <f t="shared" si="118"/>
        <v>59867654.911486618</v>
      </c>
      <c r="V388" s="20">
        <f t="shared" si="118"/>
        <v>59421104.735794805</v>
      </c>
      <c r="W388" s="20">
        <f t="shared" si="118"/>
        <v>59209406.665560365</v>
      </c>
      <c r="X388" s="20">
        <f t="shared" si="118"/>
        <v>59092990.641702257</v>
      </c>
      <c r="Y388" s="20">
        <f t="shared" si="118"/>
        <v>58826757.323076002</v>
      </c>
      <c r="Z388" s="20">
        <f t="shared" si="118"/>
        <v>58556407.475088514</v>
      </c>
      <c r="AA388" s="20">
        <f t="shared" si="118"/>
        <v>58279380.580105752</v>
      </c>
    </row>
    <row r="389" spans="3:27">
      <c r="H389" s="20"/>
      <c r="I389" s="20"/>
      <c r="J389" s="20"/>
      <c r="K389" s="20"/>
      <c r="L389" s="20"/>
      <c r="M389" s="20"/>
      <c r="N389" s="20"/>
      <c r="O389" s="20"/>
      <c r="P389" s="20"/>
      <c r="Q389" s="20"/>
      <c r="R389" s="20"/>
      <c r="S389" s="20"/>
      <c r="T389" s="20"/>
      <c r="U389" s="20"/>
      <c r="V389" s="20"/>
      <c r="W389" s="20"/>
      <c r="X389" s="20"/>
      <c r="Y389" s="20"/>
      <c r="Z389" s="20"/>
      <c r="AA389" s="20"/>
    </row>
    <row r="390" spans="3:27">
      <c r="C390" s="37" t="s">
        <v>110</v>
      </c>
      <c r="D390" s="37" t="s">
        <v>111</v>
      </c>
      <c r="H390" s="20"/>
      <c r="I390" s="20"/>
      <c r="J390" s="20"/>
      <c r="K390" s="20"/>
      <c r="L390" s="20"/>
      <c r="M390" s="20"/>
      <c r="N390" s="20"/>
      <c r="O390" s="20"/>
      <c r="P390" s="20"/>
      <c r="Q390" s="20"/>
      <c r="R390" s="20"/>
      <c r="S390" s="20"/>
      <c r="T390" s="20"/>
      <c r="U390" s="20"/>
      <c r="V390" s="20"/>
      <c r="W390" s="20"/>
      <c r="X390" s="20"/>
      <c r="Y390" s="20"/>
      <c r="Z390" s="20"/>
      <c r="AA390" s="20"/>
    </row>
    <row r="391" spans="3:27">
      <c r="D391" s="37" t="s">
        <v>112</v>
      </c>
      <c r="H391" s="20"/>
      <c r="I391" s="20"/>
      <c r="J391" s="20"/>
      <c r="K391" s="20"/>
      <c r="L391" s="20"/>
      <c r="M391" s="20"/>
      <c r="N391" s="20"/>
      <c r="O391" s="20"/>
      <c r="P391" s="20"/>
      <c r="Q391" s="20"/>
      <c r="R391" s="20"/>
      <c r="S391" s="20"/>
      <c r="T391" s="20"/>
      <c r="U391" s="20"/>
      <c r="V391" s="20"/>
      <c r="W391" s="20"/>
      <c r="X391" s="20"/>
      <c r="Y391" s="20"/>
      <c r="Z391" s="20"/>
      <c r="AA391" s="20"/>
    </row>
    <row r="392" spans="3:27">
      <c r="H392" s="20"/>
      <c r="I392" s="20"/>
      <c r="J392" s="20"/>
      <c r="K392" s="20"/>
      <c r="L392" s="20"/>
      <c r="M392" s="20"/>
      <c r="N392" s="20"/>
      <c r="O392" s="20"/>
      <c r="P392" s="20"/>
      <c r="Q392" s="20"/>
      <c r="R392" s="20"/>
      <c r="S392" s="20"/>
      <c r="T392" s="20"/>
      <c r="U392" s="20"/>
      <c r="V392" s="20"/>
      <c r="W392" s="20"/>
      <c r="X392" s="20"/>
      <c r="Y392" s="20"/>
      <c r="Z392" s="20"/>
      <c r="AA392" s="20"/>
    </row>
    <row r="393" spans="3:27">
      <c r="H393" s="20"/>
      <c r="I393" s="20"/>
      <c r="J393" s="20"/>
      <c r="K393" s="20"/>
      <c r="L393" s="20"/>
      <c r="M393" s="20"/>
      <c r="N393" s="20"/>
      <c r="O393" s="20"/>
      <c r="P393" s="20"/>
      <c r="Q393" s="20"/>
      <c r="R393" s="20"/>
      <c r="S393" s="20"/>
      <c r="T393" s="20"/>
      <c r="U393" s="20"/>
      <c r="V393" s="20"/>
      <c r="W393" s="20"/>
      <c r="X393" s="20"/>
      <c r="Y393" s="20"/>
      <c r="Z393" s="20"/>
      <c r="AA393" s="20"/>
    </row>
    <row r="394" spans="3:27">
      <c r="C394" s="37" t="s">
        <v>113</v>
      </c>
      <c r="D394" s="37" t="s">
        <v>114</v>
      </c>
      <c r="H394" s="20">
        <f>-H$311</f>
        <v>-9938563.25</v>
      </c>
      <c r="I394" s="20">
        <f t="shared" ref="I394:AA394" si="119">-I$311</f>
        <v>-18941635</v>
      </c>
      <c r="J394" s="20">
        <f t="shared" si="119"/>
        <v>-17963660</v>
      </c>
      <c r="K394" s="20">
        <f t="shared" si="119"/>
        <v>-17427855</v>
      </c>
      <c r="L394" s="20">
        <f t="shared" si="119"/>
        <v>-19001189</v>
      </c>
      <c r="M394" s="20">
        <f t="shared" si="119"/>
        <v>-12502612</v>
      </c>
      <c r="N394" s="20">
        <f t="shared" si="119"/>
        <v>-11686554</v>
      </c>
      <c r="O394" s="20">
        <f t="shared" si="119"/>
        <v>-11157085</v>
      </c>
      <c r="P394" s="20">
        <f t="shared" si="119"/>
        <v>-10876884</v>
      </c>
      <c r="Q394" s="20">
        <f t="shared" si="119"/>
        <v>-10555491</v>
      </c>
      <c r="R394" s="20">
        <f t="shared" si="119"/>
        <v>-9199692</v>
      </c>
      <c r="S394" s="20">
        <f t="shared" si="119"/>
        <v>-1913146</v>
      </c>
      <c r="T394" s="20">
        <f t="shared" si="119"/>
        <v>-1701794</v>
      </c>
      <c r="U394" s="20">
        <f t="shared" si="119"/>
        <v>-1600602</v>
      </c>
      <c r="V394" s="20">
        <f t="shared" si="119"/>
        <v>-1597452</v>
      </c>
      <c r="W394" s="20">
        <f t="shared" si="119"/>
        <v>-1477482</v>
      </c>
      <c r="X394" s="20">
        <f t="shared" si="119"/>
        <v>-1092942</v>
      </c>
      <c r="Y394" s="20">
        <f t="shared" si="119"/>
        <v>-1092942</v>
      </c>
      <c r="Z394" s="20">
        <f t="shared" si="119"/>
        <v>-1092942</v>
      </c>
      <c r="AA394" s="20">
        <f t="shared" si="119"/>
        <v>-1092942</v>
      </c>
    </row>
    <row r="395" spans="3:27">
      <c r="D395" s="37" t="s">
        <v>108</v>
      </c>
      <c r="H395" s="20">
        <f>H344</f>
        <v>-2070213.8604143008</v>
      </c>
      <c r="I395" s="20">
        <f t="shared" ref="I395:AA395" si="120">I344</f>
        <v>-3796948.8589865132</v>
      </c>
      <c r="J395" s="20">
        <f t="shared" si="120"/>
        <v>-3893360.6129741375</v>
      </c>
      <c r="K395" s="20">
        <f t="shared" si="120"/>
        <v>-3906289.8110460569</v>
      </c>
      <c r="L395" s="20">
        <f t="shared" si="120"/>
        <v>-3954654.8530719941</v>
      </c>
      <c r="M395" s="20">
        <f t="shared" si="120"/>
        <v>-3975765.007984702</v>
      </c>
      <c r="N395" s="20">
        <f t="shared" si="120"/>
        <v>-3937135.4786884482</v>
      </c>
      <c r="O395" s="20">
        <f t="shared" si="120"/>
        <v>-3899167.2215540162</v>
      </c>
      <c r="P395" s="20">
        <f t="shared" si="120"/>
        <v>-3861679.9938533683</v>
      </c>
      <c r="Q395" s="20">
        <f t="shared" si="120"/>
        <v>-3824250.9078085111</v>
      </c>
      <c r="R395" s="20">
        <f t="shared" si="120"/>
        <v>-3786595.3007282768</v>
      </c>
      <c r="S395" s="20">
        <f t="shared" si="120"/>
        <v>-3762570.8947872873</v>
      </c>
      <c r="T395" s="20">
        <f t="shared" si="120"/>
        <v>-3739152.5652010231</v>
      </c>
      <c r="U395" s="20">
        <f t="shared" si="120"/>
        <v>-3715957.2425094694</v>
      </c>
      <c r="V395" s="20">
        <f t="shared" si="120"/>
        <v>-3693212.7429350046</v>
      </c>
      <c r="W395" s="20">
        <f t="shared" si="120"/>
        <v>-3671100.9173117382</v>
      </c>
      <c r="X395" s="20">
        <f t="shared" si="120"/>
        <v>-3648477.8112196811</v>
      </c>
      <c r="Y395" s="20">
        <f t="shared" si="120"/>
        <v>-3625341.9947138121</v>
      </c>
      <c r="Z395" s="20">
        <f t="shared" si="120"/>
        <v>-3601645.2182354466</v>
      </c>
      <c r="AA395" s="20">
        <f t="shared" si="120"/>
        <v>-3577358.9974912466</v>
      </c>
    </row>
    <row r="396" spans="3:27">
      <c r="D396" s="37" t="s">
        <v>115</v>
      </c>
      <c r="H396" s="20"/>
      <c r="I396" s="20"/>
      <c r="J396" s="20"/>
      <c r="K396" s="20"/>
      <c r="L396" s="20"/>
      <c r="M396" s="20"/>
      <c r="N396" s="20"/>
      <c r="O396" s="20"/>
      <c r="P396" s="20"/>
      <c r="Q396" s="20"/>
      <c r="R396" s="20"/>
      <c r="S396" s="20"/>
      <c r="T396" s="20"/>
      <c r="U396" s="20"/>
      <c r="V396" s="20"/>
      <c r="W396" s="20"/>
      <c r="X396" s="20"/>
      <c r="Y396" s="20"/>
      <c r="Z396" s="20"/>
      <c r="AA396" s="20"/>
    </row>
    <row r="397" spans="3:27">
      <c r="D397" s="37" t="s">
        <v>116</v>
      </c>
      <c r="H397" s="20"/>
      <c r="I397" s="20"/>
      <c r="J397" s="20"/>
      <c r="K397" s="20"/>
      <c r="L397" s="20"/>
      <c r="M397" s="20"/>
      <c r="N397" s="20"/>
      <c r="O397" s="20"/>
      <c r="P397" s="20"/>
      <c r="Q397" s="20"/>
      <c r="R397" s="20"/>
      <c r="S397" s="20"/>
      <c r="T397" s="20"/>
      <c r="U397" s="20"/>
      <c r="V397" s="20"/>
      <c r="W397" s="20"/>
      <c r="X397" s="20"/>
      <c r="Y397" s="20"/>
      <c r="Z397" s="20"/>
      <c r="AA397" s="20"/>
    </row>
    <row r="398" spans="3:27">
      <c r="H398" s="20"/>
      <c r="I398" s="20"/>
      <c r="J398" s="20"/>
      <c r="K398" s="20"/>
      <c r="L398" s="20"/>
      <c r="M398" s="20"/>
      <c r="N398" s="20"/>
      <c r="O398" s="20"/>
      <c r="P398" s="20"/>
      <c r="Q398" s="20"/>
      <c r="R398" s="20"/>
      <c r="S398" s="20"/>
      <c r="T398" s="20"/>
      <c r="U398" s="20"/>
      <c r="V398" s="20"/>
      <c r="W398" s="20"/>
      <c r="X398" s="20"/>
      <c r="Y398" s="20"/>
      <c r="Z398" s="20"/>
      <c r="AA398" s="20"/>
    </row>
    <row r="399" spans="3:27">
      <c r="D399" s="37" t="s">
        <v>117</v>
      </c>
      <c r="H399" s="43">
        <f>SUM(H388:H398)</f>
        <v>21617589.987563025</v>
      </c>
      <c r="I399" s="43">
        <f t="shared" ref="I399:AA399" si="121">SUM(I388:I398)</f>
        <v>37137805.879819579</v>
      </c>
      <c r="J399" s="43">
        <f t="shared" si="121"/>
        <v>39489385.606194384</v>
      </c>
      <c r="K399" s="43">
        <f t="shared" si="121"/>
        <v>41476490.110085592</v>
      </c>
      <c r="L399" s="43">
        <f t="shared" si="121"/>
        <v>40140672.62814109</v>
      </c>
      <c r="M399" s="43">
        <f t="shared" si="121"/>
        <v>45624797.254466489</v>
      </c>
      <c r="N399" s="43">
        <f t="shared" si="121"/>
        <v>46101263.553536564</v>
      </c>
      <c r="O399" s="43">
        <f t="shared" si="121"/>
        <v>46217477.087049089</v>
      </c>
      <c r="P399" s="43">
        <f t="shared" si="121"/>
        <v>46060812.769033343</v>
      </c>
      <c r="Q399" s="43">
        <f t="shared" si="121"/>
        <v>46006915.795195691</v>
      </c>
      <c r="R399" s="43">
        <f t="shared" si="121"/>
        <v>45209207.626234591</v>
      </c>
      <c r="S399" s="43">
        <f t="shared" si="121"/>
        <v>54890233.901873119</v>
      </c>
      <c r="T399" s="43">
        <f t="shared" si="121"/>
        <v>54813464.917633019</v>
      </c>
      <c r="U399" s="43">
        <f t="shared" si="121"/>
        <v>54551095.668977149</v>
      </c>
      <c r="V399" s="43">
        <f t="shared" si="121"/>
        <v>54130439.992859803</v>
      </c>
      <c r="W399" s="43">
        <f t="shared" si="121"/>
        <v>54060823.748248629</v>
      </c>
      <c r="X399" s="43">
        <f t="shared" si="121"/>
        <v>54351570.830482572</v>
      </c>
      <c r="Y399" s="43">
        <f t="shared" si="121"/>
        <v>54108473.328362189</v>
      </c>
      <c r="Z399" s="43">
        <f t="shared" si="121"/>
        <v>53861820.256853066</v>
      </c>
      <c r="AA399" s="43">
        <f t="shared" si="121"/>
        <v>53609079.582614504</v>
      </c>
    </row>
    <row r="400" spans="3:27">
      <c r="H400" s="20"/>
      <c r="I400" s="20"/>
      <c r="J400" s="20"/>
      <c r="K400" s="20"/>
      <c r="L400" s="20"/>
      <c r="M400" s="20"/>
      <c r="N400" s="20"/>
      <c r="O400" s="20"/>
      <c r="P400" s="20"/>
      <c r="Q400" s="20"/>
      <c r="R400" s="20"/>
      <c r="S400" s="20"/>
      <c r="T400" s="20"/>
      <c r="U400" s="20"/>
      <c r="V400" s="20"/>
      <c r="W400" s="20"/>
      <c r="X400" s="20"/>
      <c r="Y400" s="20"/>
      <c r="Z400" s="20"/>
      <c r="AA400" s="20"/>
    </row>
    <row r="401" spans="1:28" ht="15.75" thickBot="1">
      <c r="D401" s="37" t="s">
        <v>118</v>
      </c>
      <c r="H401" s="13">
        <f t="shared" ref="H401:AA401" si="122">H399*tax</f>
        <v>6052925.1965176472</v>
      </c>
      <c r="I401" s="13">
        <f t="shared" si="122"/>
        <v>10398585.646349484</v>
      </c>
      <c r="J401" s="13">
        <f t="shared" si="122"/>
        <v>11057027.969734428</v>
      </c>
      <c r="K401" s="13">
        <f t="shared" si="122"/>
        <v>11613417.230823968</v>
      </c>
      <c r="L401" s="13">
        <f t="shared" si="122"/>
        <v>11239388.335879507</v>
      </c>
      <c r="M401" s="13">
        <f t="shared" si="122"/>
        <v>12774943.231250618</v>
      </c>
      <c r="N401" s="13">
        <f t="shared" si="122"/>
        <v>12908353.79499024</v>
      </c>
      <c r="O401" s="13">
        <f t="shared" si="122"/>
        <v>12940893.584373746</v>
      </c>
      <c r="P401" s="13">
        <f t="shared" si="122"/>
        <v>12897027.575329337</v>
      </c>
      <c r="Q401" s="13">
        <f t="shared" si="122"/>
        <v>12881936.422654795</v>
      </c>
      <c r="R401" s="13">
        <f t="shared" si="122"/>
        <v>12658578.135345686</v>
      </c>
      <c r="S401" s="13">
        <f t="shared" si="122"/>
        <v>15369265.492524475</v>
      </c>
      <c r="T401" s="13">
        <f t="shared" si="122"/>
        <v>15347770.176937247</v>
      </c>
      <c r="U401" s="13">
        <f t="shared" si="122"/>
        <v>15274306.787313603</v>
      </c>
      <c r="V401" s="13">
        <f t="shared" si="122"/>
        <v>15156523.198000746</v>
      </c>
      <c r="W401" s="13">
        <f t="shared" si="122"/>
        <v>15137030.649509618</v>
      </c>
      <c r="X401" s="13">
        <f t="shared" si="122"/>
        <v>15218439.832535122</v>
      </c>
      <c r="Y401" s="13">
        <f t="shared" si="122"/>
        <v>15150372.531941414</v>
      </c>
      <c r="Z401" s="13">
        <f t="shared" si="122"/>
        <v>15081309.67191886</v>
      </c>
      <c r="AA401" s="13">
        <f t="shared" si="122"/>
        <v>15010542.283132063</v>
      </c>
    </row>
    <row r="402" spans="1:28" ht="15.75" thickTop="1">
      <c r="D402" s="37" t="s">
        <v>172</v>
      </c>
      <c r="H402" s="20">
        <f>H375-H374+H381-H401+H359</f>
        <v>0</v>
      </c>
      <c r="I402" s="20">
        <f t="shared" ref="I402:AA402" si="123">I375-I374+I381-I401+I359</f>
        <v>0</v>
      </c>
      <c r="J402" s="20">
        <f t="shared" si="123"/>
        <v>3.2596290111541748E-9</v>
      </c>
      <c r="K402" s="20">
        <f t="shared" si="123"/>
        <v>-2.3283064365386963E-9</v>
      </c>
      <c r="L402" s="20">
        <f t="shared" si="123"/>
        <v>-6.5192580223083496E-9</v>
      </c>
      <c r="M402" s="20">
        <f t="shared" si="123"/>
        <v>0</v>
      </c>
      <c r="N402" s="20">
        <f t="shared" si="123"/>
        <v>4.1909515857696533E-9</v>
      </c>
      <c r="O402" s="20">
        <f t="shared" si="123"/>
        <v>5.3551048040390015E-9</v>
      </c>
      <c r="P402" s="20">
        <f t="shared" si="123"/>
        <v>0</v>
      </c>
      <c r="Q402" s="20">
        <f t="shared" si="123"/>
        <v>3.0267983675003052E-9</v>
      </c>
      <c r="R402" s="20">
        <f t="shared" si="123"/>
        <v>0</v>
      </c>
      <c r="S402" s="20">
        <f t="shared" si="123"/>
        <v>-1.862645149230957E-9</v>
      </c>
      <c r="T402" s="20">
        <f t="shared" si="123"/>
        <v>-3.0267983675003052E-9</v>
      </c>
      <c r="U402" s="20">
        <f t="shared" si="123"/>
        <v>-1.862645149230957E-9</v>
      </c>
      <c r="V402" s="20">
        <f t="shared" si="123"/>
        <v>-4.7730281949043274E-9</v>
      </c>
      <c r="W402" s="20">
        <f t="shared" si="123"/>
        <v>-2.0954757928848267E-9</v>
      </c>
      <c r="X402" s="20">
        <f t="shared" si="123"/>
        <v>2.3283064365386963E-9</v>
      </c>
      <c r="Y402" s="20">
        <f t="shared" si="123"/>
        <v>-1.9790604710578918E-9</v>
      </c>
      <c r="Z402" s="20">
        <f t="shared" si="123"/>
        <v>0</v>
      </c>
      <c r="AA402" s="20">
        <f t="shared" si="123"/>
        <v>-3.3760443329811096E-9</v>
      </c>
      <c r="AB402" s="20"/>
    </row>
    <row r="404" spans="1:28">
      <c r="G404" s="24">
        <f>G353</f>
        <v>41243</v>
      </c>
      <c r="H404" s="24">
        <f t="shared" ref="H404:AA404" si="124">H353</f>
        <v>41455</v>
      </c>
      <c r="I404" s="24">
        <f t="shared" si="124"/>
        <v>41820</v>
      </c>
      <c r="J404" s="24">
        <f t="shared" si="124"/>
        <v>42185</v>
      </c>
      <c r="K404" s="24">
        <f t="shared" si="124"/>
        <v>42551</v>
      </c>
      <c r="L404" s="24">
        <f t="shared" si="124"/>
        <v>42916</v>
      </c>
      <c r="M404" s="24">
        <f t="shared" si="124"/>
        <v>43281</v>
      </c>
      <c r="N404" s="24">
        <f t="shared" si="124"/>
        <v>43646</v>
      </c>
      <c r="O404" s="24">
        <f t="shared" si="124"/>
        <v>44012</v>
      </c>
      <c r="P404" s="24">
        <f t="shared" si="124"/>
        <v>44377</v>
      </c>
      <c r="Q404" s="24">
        <f t="shared" si="124"/>
        <v>44742</v>
      </c>
      <c r="R404" s="24">
        <f t="shared" si="124"/>
        <v>45107</v>
      </c>
      <c r="S404" s="24">
        <f t="shared" si="124"/>
        <v>45473</v>
      </c>
      <c r="T404" s="24">
        <f t="shared" si="124"/>
        <v>45838</v>
      </c>
      <c r="U404" s="24">
        <f t="shared" si="124"/>
        <v>46203</v>
      </c>
      <c r="V404" s="24">
        <f t="shared" si="124"/>
        <v>46568</v>
      </c>
      <c r="W404" s="24">
        <f t="shared" si="124"/>
        <v>46934</v>
      </c>
      <c r="X404" s="24">
        <f t="shared" si="124"/>
        <v>47299</v>
      </c>
      <c r="Y404" s="24">
        <f t="shared" si="124"/>
        <v>47664</v>
      </c>
      <c r="Z404" s="24">
        <f t="shared" si="124"/>
        <v>48029</v>
      </c>
      <c r="AA404" s="24">
        <f t="shared" si="124"/>
        <v>48395</v>
      </c>
    </row>
    <row r="405" spans="1:28">
      <c r="C405" s="9" t="s">
        <v>233</v>
      </c>
    </row>
    <row r="406" spans="1:28">
      <c r="D406" s="37" t="s">
        <v>77</v>
      </c>
      <c r="H406" s="20">
        <f t="shared" ref="H406:AA406" si="125">H383-H378</f>
        <v>48176711.620206088</v>
      </c>
      <c r="I406" s="20">
        <f t="shared" si="125"/>
        <v>86625344.565944284</v>
      </c>
      <c r="J406" s="20">
        <f t="shared" si="125"/>
        <v>88625191.824755535</v>
      </c>
      <c r="K406" s="20">
        <f t="shared" si="125"/>
        <v>90748769.175520048</v>
      </c>
      <c r="L406" s="20">
        <f t="shared" si="125"/>
        <v>91639587.394172147</v>
      </c>
      <c r="M406" s="20">
        <f t="shared" si="125"/>
        <v>91443756.111730129</v>
      </c>
      <c r="N406" s="20">
        <f t="shared" si="125"/>
        <v>91811695.299929857</v>
      </c>
      <c r="O406" s="20">
        <f t="shared" si="125"/>
        <v>92128201.407156497</v>
      </c>
      <c r="P406" s="20">
        <f t="shared" si="125"/>
        <v>92434775.684445724</v>
      </c>
      <c r="Q406" s="20">
        <f t="shared" si="125"/>
        <v>92854154.968830898</v>
      </c>
      <c r="R406" s="20">
        <f t="shared" si="125"/>
        <v>91517007.893236339</v>
      </c>
      <c r="S406" s="20">
        <f t="shared" si="125"/>
        <v>94739910.591919318</v>
      </c>
      <c r="T406" s="20">
        <f t="shared" si="125"/>
        <v>95298249.164355725</v>
      </c>
      <c r="U406" s="20">
        <f t="shared" si="125"/>
        <v>95802643.505562618</v>
      </c>
      <c r="V406" s="20">
        <f t="shared" si="125"/>
        <v>96270658.485350385</v>
      </c>
      <c r="W406" s="20">
        <f t="shared" si="125"/>
        <v>96998015.689798042</v>
      </c>
      <c r="X406" s="20">
        <f t="shared" si="125"/>
        <v>97845719.734316677</v>
      </c>
      <c r="Y406" s="20">
        <f t="shared" si="125"/>
        <v>98568646.325532794</v>
      </c>
      <c r="Z406" s="20">
        <f t="shared" si="125"/>
        <v>99310991.135598868</v>
      </c>
      <c r="AA406" s="20">
        <f t="shared" si="125"/>
        <v>100072816.2337006</v>
      </c>
    </row>
    <row r="407" spans="1:28">
      <c r="D407" s="37" t="s">
        <v>14</v>
      </c>
      <c r="H407" s="20">
        <f t="shared" ref="H407:AA407" si="126">-H297</f>
        <v>-14550344.522228759</v>
      </c>
      <c r="I407" s="20">
        <f t="shared" si="126"/>
        <v>-26748954.827138193</v>
      </c>
      <c r="J407" s="20">
        <f t="shared" si="126"/>
        <v>-27278785.605587013</v>
      </c>
      <c r="K407" s="20">
        <f t="shared" si="126"/>
        <v>-27938134.254388396</v>
      </c>
      <c r="L407" s="20">
        <f t="shared" si="126"/>
        <v>-28543070.912959062</v>
      </c>
      <c r="M407" s="20">
        <f t="shared" si="126"/>
        <v>-29340581.849278934</v>
      </c>
      <c r="N407" s="20">
        <f t="shared" si="126"/>
        <v>-30086742.267704841</v>
      </c>
      <c r="O407" s="20">
        <f t="shared" si="126"/>
        <v>-30854472.098553393</v>
      </c>
      <c r="P407" s="20">
        <f t="shared" si="126"/>
        <v>-31635398.921559013</v>
      </c>
      <c r="Q407" s="20">
        <f t="shared" si="126"/>
        <v>-32467497.265826695</v>
      </c>
      <c r="R407" s="20">
        <f t="shared" si="126"/>
        <v>-33321512.966273468</v>
      </c>
      <c r="S407" s="20">
        <f t="shared" si="126"/>
        <v>-34173959.795258909</v>
      </c>
      <c r="T407" s="20">
        <f t="shared" si="126"/>
        <v>-35043837.681521684</v>
      </c>
      <c r="U407" s="20">
        <f t="shared" si="126"/>
        <v>-35934988.594076</v>
      </c>
      <c r="V407" s="20">
        <f t="shared" si="126"/>
        <v>-36849553.74955558</v>
      </c>
      <c r="W407" s="20">
        <f t="shared" si="126"/>
        <v>-37788609.024237677</v>
      </c>
      <c r="X407" s="20">
        <f t="shared" si="126"/>
        <v>-38752729.09261442</v>
      </c>
      <c r="Y407" s="20">
        <f t="shared" si="126"/>
        <v>-39741889.002456792</v>
      </c>
      <c r="Z407" s="20">
        <f t="shared" si="126"/>
        <v>-40754583.660510354</v>
      </c>
      <c r="AA407" s="20">
        <f t="shared" si="126"/>
        <v>-41793435.653594851</v>
      </c>
    </row>
    <row r="408" spans="1:28">
      <c r="D408" s="37" t="s">
        <v>13</v>
      </c>
      <c r="H408" s="20">
        <f>-H282-I282*CapexProp</f>
        <v>-41875238.112911083</v>
      </c>
      <c r="I408" s="51">
        <f t="shared" ref="I408:AA408" si="127">-(I282+J282)*CapexProp</f>
        <v>-12001605.206290264</v>
      </c>
      <c r="J408" s="51">
        <f t="shared" si="127"/>
        <v>-9640603.6357391998</v>
      </c>
      <c r="K408" s="51">
        <f t="shared" si="127"/>
        <v>-10498808.695039861</v>
      </c>
      <c r="L408" s="51">
        <f t="shared" si="127"/>
        <v>-4541381.4913158882</v>
      </c>
      <c r="M408" s="51">
        <f t="shared" si="127"/>
        <v>0</v>
      </c>
      <c r="N408" s="51">
        <f t="shared" si="127"/>
        <v>0</v>
      </c>
      <c r="O408" s="51">
        <f t="shared" si="127"/>
        <v>0</v>
      </c>
      <c r="P408" s="51">
        <f t="shared" si="127"/>
        <v>0</v>
      </c>
      <c r="Q408" s="51">
        <f t="shared" si="127"/>
        <v>0</v>
      </c>
      <c r="R408" s="51">
        <f t="shared" si="127"/>
        <v>0</v>
      </c>
      <c r="S408" s="51">
        <f t="shared" si="127"/>
        <v>0</v>
      </c>
      <c r="T408" s="51">
        <f t="shared" si="127"/>
        <v>0</v>
      </c>
      <c r="U408" s="51">
        <f t="shared" si="127"/>
        <v>0</v>
      </c>
      <c r="V408" s="51">
        <f t="shared" si="127"/>
        <v>0</v>
      </c>
      <c r="W408" s="51">
        <f t="shared" si="127"/>
        <v>0</v>
      </c>
      <c r="X408" s="51">
        <f t="shared" si="127"/>
        <v>0</v>
      </c>
      <c r="Y408" s="51">
        <f t="shared" si="127"/>
        <v>0</v>
      </c>
      <c r="Z408" s="51">
        <f t="shared" si="127"/>
        <v>0</v>
      </c>
      <c r="AA408" s="51">
        <f t="shared" si="127"/>
        <v>0</v>
      </c>
    </row>
    <row r="409" spans="1:28">
      <c r="D409" s="37" t="s">
        <v>5</v>
      </c>
      <c r="H409" s="20">
        <f>-H401</f>
        <v>-6052925.1965176472</v>
      </c>
      <c r="I409" s="20">
        <f t="shared" ref="I409:AA409" si="128">-I401</f>
        <v>-10398585.646349484</v>
      </c>
      <c r="J409" s="20">
        <f t="shared" si="128"/>
        <v>-11057027.969734428</v>
      </c>
      <c r="K409" s="20">
        <f t="shared" si="128"/>
        <v>-11613417.230823968</v>
      </c>
      <c r="L409" s="20">
        <f t="shared" si="128"/>
        <v>-11239388.335879507</v>
      </c>
      <c r="M409" s="20">
        <f t="shared" si="128"/>
        <v>-12774943.231250618</v>
      </c>
      <c r="N409" s="20">
        <f t="shared" si="128"/>
        <v>-12908353.79499024</v>
      </c>
      <c r="O409" s="20">
        <f t="shared" si="128"/>
        <v>-12940893.584373746</v>
      </c>
      <c r="P409" s="20">
        <f t="shared" si="128"/>
        <v>-12897027.575329337</v>
      </c>
      <c r="Q409" s="20">
        <f t="shared" si="128"/>
        <v>-12881936.422654795</v>
      </c>
      <c r="R409" s="20">
        <f t="shared" si="128"/>
        <v>-12658578.135345686</v>
      </c>
      <c r="S409" s="20">
        <f t="shared" si="128"/>
        <v>-15369265.492524475</v>
      </c>
      <c r="T409" s="20">
        <f t="shared" si="128"/>
        <v>-15347770.176937247</v>
      </c>
      <c r="U409" s="20">
        <f t="shared" si="128"/>
        <v>-15274306.787313603</v>
      </c>
      <c r="V409" s="20">
        <f t="shared" si="128"/>
        <v>-15156523.198000746</v>
      </c>
      <c r="W409" s="20">
        <f t="shared" si="128"/>
        <v>-15137030.649509618</v>
      </c>
      <c r="X409" s="20">
        <f t="shared" si="128"/>
        <v>-15218439.832535122</v>
      </c>
      <c r="Y409" s="20">
        <f t="shared" si="128"/>
        <v>-15150372.531941414</v>
      </c>
      <c r="Z409" s="20">
        <f t="shared" si="128"/>
        <v>-15081309.67191886</v>
      </c>
      <c r="AA409" s="20">
        <f t="shared" si="128"/>
        <v>-15010542.283132063</v>
      </c>
    </row>
    <row r="410" spans="1:28">
      <c r="D410" s="37" t="s">
        <v>129</v>
      </c>
      <c r="H410" s="20">
        <f t="shared" ref="H410:AA410" si="129">H395*tax</f>
        <v>-579659.8809160043</v>
      </c>
      <c r="I410" s="20">
        <f t="shared" si="129"/>
        <v>-1063145.6805162239</v>
      </c>
      <c r="J410" s="20">
        <f t="shared" si="129"/>
        <v>-1090140.9716327586</v>
      </c>
      <c r="K410" s="20">
        <f t="shared" si="129"/>
        <v>-1093761.147092896</v>
      </c>
      <c r="L410" s="20">
        <f t="shared" si="129"/>
        <v>-1107303.3588601584</v>
      </c>
      <c r="M410" s="20">
        <f t="shared" si="129"/>
        <v>-1113214.2022357166</v>
      </c>
      <c r="N410" s="20">
        <f t="shared" si="129"/>
        <v>-1102397.9340327657</v>
      </c>
      <c r="O410" s="20">
        <f t="shared" si="129"/>
        <v>-1091766.8220351248</v>
      </c>
      <c r="P410" s="20">
        <f t="shared" si="129"/>
        <v>-1081270.3982789433</v>
      </c>
      <c r="Q410" s="20">
        <f t="shared" si="129"/>
        <v>-1070790.2541863832</v>
      </c>
      <c r="R410" s="20">
        <f t="shared" si="129"/>
        <v>-1060246.6842039176</v>
      </c>
      <c r="S410" s="20">
        <f t="shared" si="129"/>
        <v>-1053519.8505404405</v>
      </c>
      <c r="T410" s="20">
        <f t="shared" si="129"/>
        <v>-1046962.7182562866</v>
      </c>
      <c r="U410" s="20">
        <f t="shared" si="129"/>
        <v>-1040468.0279026516</v>
      </c>
      <c r="V410" s="20">
        <f t="shared" si="129"/>
        <v>-1034099.5680218014</v>
      </c>
      <c r="W410" s="20">
        <f t="shared" si="129"/>
        <v>-1027908.2568472868</v>
      </c>
      <c r="X410" s="20">
        <f t="shared" si="129"/>
        <v>-1021573.7871415108</v>
      </c>
      <c r="Y410" s="20">
        <f t="shared" si="129"/>
        <v>-1015095.7585198676</v>
      </c>
      <c r="Z410" s="20">
        <f t="shared" si="129"/>
        <v>-1008460.6611059251</v>
      </c>
      <c r="AA410" s="20">
        <f t="shared" si="129"/>
        <v>-1001660.5192975492</v>
      </c>
    </row>
    <row r="411" spans="1:28" ht="15.75" thickBot="1">
      <c r="D411" s="37" t="s">
        <v>263</v>
      </c>
      <c r="G411" s="13">
        <f>SUM(G406:G410)</f>
        <v>0</v>
      </c>
      <c r="H411" s="13">
        <f>SUM(H406:H410)</f>
        <v>-14881456.092367409</v>
      </c>
      <c r="I411" s="13">
        <f t="shared" ref="I411:AA411" si="130">SUM(I406:I410)</f>
        <v>36413053.205650121</v>
      </c>
      <c r="J411" s="13">
        <f t="shared" si="130"/>
        <v>39558633.642062135</v>
      </c>
      <c r="K411" s="13">
        <f t="shared" si="130"/>
        <v>39604647.84817493</v>
      </c>
      <c r="L411" s="13">
        <f t="shared" si="130"/>
        <v>46208443.295157537</v>
      </c>
      <c r="M411" s="13">
        <f t="shared" si="130"/>
        <v>48215016.828964859</v>
      </c>
      <c r="N411" s="13">
        <f t="shared" si="130"/>
        <v>47714201.303202003</v>
      </c>
      <c r="O411" s="13">
        <f t="shared" si="130"/>
        <v>47241068.902194239</v>
      </c>
      <c r="P411" s="13">
        <f t="shared" si="130"/>
        <v>46821078.789278425</v>
      </c>
      <c r="Q411" s="13">
        <f t="shared" si="130"/>
        <v>46433931.026163027</v>
      </c>
      <c r="R411" s="13">
        <f t="shared" si="130"/>
        <v>44476670.10741327</v>
      </c>
      <c r="S411" s="13">
        <f t="shared" si="130"/>
        <v>44143165.453595489</v>
      </c>
      <c r="T411" s="13">
        <f t="shared" si="130"/>
        <v>43859678.587640509</v>
      </c>
      <c r="U411" s="13">
        <f t="shared" si="130"/>
        <v>43552880.096270368</v>
      </c>
      <c r="V411" s="13">
        <f t="shared" si="130"/>
        <v>43230481.969772257</v>
      </c>
      <c r="W411" s="13">
        <f t="shared" si="130"/>
        <v>43044467.759203464</v>
      </c>
      <c r="X411" s="13">
        <f t="shared" si="130"/>
        <v>42852977.022025622</v>
      </c>
      <c r="Y411" s="13">
        <f t="shared" si="130"/>
        <v>42661289.032614723</v>
      </c>
      <c r="Z411" s="13">
        <f t="shared" si="130"/>
        <v>42466637.142063729</v>
      </c>
      <c r="AA411" s="13">
        <f t="shared" si="130"/>
        <v>42267177.777676143</v>
      </c>
    </row>
    <row r="412" spans="1:28" ht="15.75" thickTop="1">
      <c r="A412" s="20"/>
      <c r="B412" s="20"/>
      <c r="C412" s="20"/>
      <c r="D412" s="20"/>
      <c r="E412" s="20"/>
      <c r="F412" s="20"/>
      <c r="G412" s="20"/>
      <c r="H412" s="20"/>
      <c r="I412" s="20"/>
      <c r="J412" s="20"/>
      <c r="K412" s="20"/>
      <c r="L412" s="20"/>
      <c r="M412" s="20"/>
      <c r="N412" s="20"/>
      <c r="O412" s="20"/>
      <c r="P412" s="20"/>
      <c r="Q412" s="20"/>
      <c r="R412" s="20"/>
      <c r="S412" s="20"/>
      <c r="T412" s="20"/>
      <c r="U412" s="20"/>
      <c r="V412" s="20"/>
      <c r="W412" s="20"/>
      <c r="X412" s="20"/>
      <c r="Y412" s="20"/>
      <c r="Z412" s="20"/>
      <c r="AA412" s="20"/>
    </row>
    <row r="413" spans="1:28">
      <c r="D413" s="37" t="s">
        <v>130</v>
      </c>
      <c r="G413" s="15">
        <f>XNPV($E$370,G411:AA411,G404:AA404)</f>
        <v>335540987.30383122</v>
      </c>
    </row>
    <row r="414" spans="1:28">
      <c r="G414" s="15">
        <f>G362-G413</f>
        <v>1.6391277313232422E-5</v>
      </c>
    </row>
    <row r="417" spans="1:27" s="4" customFormat="1">
      <c r="A417" s="4">
        <f>MAX($A$7:A416)+1</f>
        <v>8</v>
      </c>
      <c r="B417" s="4" t="s">
        <v>308</v>
      </c>
    </row>
    <row r="421" spans="1:27">
      <c r="D421" s="37" t="s">
        <v>309</v>
      </c>
      <c r="H421" s="20">
        <f>H185</f>
        <v>32410962.423091471</v>
      </c>
      <c r="I421" s="20">
        <f>I185</f>
        <v>62977855.874982014</v>
      </c>
      <c r="J421" s="20">
        <f>J185</f>
        <v>72783972.44528842</v>
      </c>
      <c r="K421" s="20">
        <f>K185</f>
        <v>80790294.54113324</v>
      </c>
      <c r="L421" s="20">
        <f>L185</f>
        <v>83166990.663798064</v>
      </c>
      <c r="M421" s="20">
        <f t="shared" ref="M421:AA421" si="131">M333</f>
        <v>84882276.020856947</v>
      </c>
      <c r="N421" s="20">
        <f t="shared" si="131"/>
        <v>87749000.69557178</v>
      </c>
      <c r="O421" s="20">
        <f t="shared" si="131"/>
        <v>91266812.585901722</v>
      </c>
      <c r="P421" s="20">
        <f t="shared" si="131"/>
        <v>94421060.951844692</v>
      </c>
      <c r="Q421" s="20">
        <f t="shared" si="131"/>
        <v>99488007.754207969</v>
      </c>
      <c r="R421" s="20">
        <f t="shared" si="131"/>
        <v>102380981.1704717</v>
      </c>
      <c r="S421" s="20">
        <f t="shared" si="131"/>
        <v>105496417.0815666</v>
      </c>
      <c r="T421" s="20">
        <f t="shared" si="131"/>
        <v>108449813.14968458</v>
      </c>
      <c r="U421" s="20">
        <f t="shared" si="131"/>
        <v>111437018.43774337</v>
      </c>
      <c r="V421" s="20">
        <f t="shared" si="131"/>
        <v>114551944.13222387</v>
      </c>
      <c r="W421" s="20">
        <f t="shared" si="131"/>
        <v>117825234.48952469</v>
      </c>
      <c r="X421" s="20">
        <f t="shared" si="131"/>
        <v>121257767.37411696</v>
      </c>
      <c r="Y421" s="20">
        <f t="shared" si="131"/>
        <v>124815707.30667771</v>
      </c>
      <c r="Z421" s="20">
        <f t="shared" si="131"/>
        <v>128381509.91630086</v>
      </c>
      <c r="AA421" s="20">
        <f t="shared" si="131"/>
        <v>132070939.46130037</v>
      </c>
    </row>
    <row r="423" spans="1:27">
      <c r="C423" s="9" t="s">
        <v>231</v>
      </c>
    </row>
    <row r="425" spans="1:27">
      <c r="D425" s="37" t="s">
        <v>109</v>
      </c>
      <c r="H425" s="20">
        <f t="shared" ref="H425:AA425" si="132">H421+H356-H378</f>
        <v>17911367.900862712</v>
      </c>
      <c r="I425" s="20">
        <f t="shared" si="132"/>
        <v>36317728.047843821</v>
      </c>
      <c r="J425" s="20">
        <f t="shared" si="132"/>
        <v>45595879.206701405</v>
      </c>
      <c r="K425" s="20">
        <f t="shared" si="132"/>
        <v>52944757.193451844</v>
      </c>
      <c r="L425" s="20">
        <f t="shared" si="132"/>
        <v>54718461.192586847</v>
      </c>
      <c r="M425" s="20">
        <f t="shared" si="132"/>
        <v>55636235.613325857</v>
      </c>
      <c r="N425" s="20">
        <f t="shared" si="132"/>
        <v>57756799.86961478</v>
      </c>
      <c r="O425" s="20">
        <f t="shared" si="132"/>
        <v>60506881.929096177</v>
      </c>
      <c r="P425" s="20">
        <f t="shared" si="132"/>
        <v>62880203.472033523</v>
      </c>
      <c r="Q425" s="20">
        <f t="shared" si="132"/>
        <v>67115051.930129126</v>
      </c>
      <c r="R425" s="20">
        <f t="shared" si="132"/>
        <v>69154009.645946071</v>
      </c>
      <c r="S425" s="20">
        <f t="shared" si="132"/>
        <v>71416998.728055537</v>
      </c>
      <c r="T425" s="20">
        <f t="shared" si="132"/>
        <v>73500516.909910738</v>
      </c>
      <c r="U425" s="20">
        <f t="shared" si="132"/>
        <v>75596571.285415202</v>
      </c>
      <c r="V425" s="20">
        <f t="shared" si="132"/>
        <v>77796931.824416131</v>
      </c>
      <c r="W425" s="20">
        <f t="shared" si="132"/>
        <v>80131166.907034859</v>
      </c>
      <c r="X425" s="20">
        <f t="shared" si="132"/>
        <v>82599579.723250389</v>
      </c>
      <c r="Y425" s="20">
        <f t="shared" si="132"/>
        <v>85168359.745968759</v>
      </c>
      <c r="Z425" s="20">
        <f t="shared" si="132"/>
        <v>87721467.697538346</v>
      </c>
      <c r="AA425" s="20">
        <f t="shared" si="132"/>
        <v>90372045.249453366</v>
      </c>
    </row>
    <row r="426" spans="1:27">
      <c r="H426" s="20"/>
      <c r="I426" s="20"/>
      <c r="J426" s="20"/>
      <c r="K426" s="20"/>
      <c r="L426" s="20"/>
      <c r="M426" s="20"/>
      <c r="N426" s="20"/>
      <c r="O426" s="20"/>
      <c r="P426" s="20"/>
      <c r="Q426" s="20"/>
      <c r="R426" s="20"/>
      <c r="S426" s="20"/>
      <c r="T426" s="20"/>
      <c r="U426" s="20"/>
      <c r="V426" s="20"/>
      <c r="W426" s="20"/>
      <c r="X426" s="20"/>
      <c r="Y426" s="20"/>
      <c r="Z426" s="20"/>
      <c r="AA426" s="20"/>
    </row>
    <row r="427" spans="1:27">
      <c r="C427" s="37" t="s">
        <v>110</v>
      </c>
      <c r="D427" s="37" t="s">
        <v>111</v>
      </c>
      <c r="H427" s="20"/>
      <c r="I427" s="20"/>
      <c r="J427" s="20"/>
      <c r="K427" s="20"/>
      <c r="L427" s="20"/>
      <c r="M427" s="20"/>
      <c r="N427" s="20"/>
      <c r="O427" s="20"/>
      <c r="P427" s="20"/>
      <c r="Q427" s="20"/>
      <c r="R427" s="20"/>
      <c r="S427" s="20"/>
      <c r="T427" s="20"/>
      <c r="U427" s="20"/>
      <c r="V427" s="20"/>
      <c r="W427" s="20"/>
      <c r="X427" s="20"/>
      <c r="Y427" s="20"/>
      <c r="Z427" s="20"/>
      <c r="AA427" s="20"/>
    </row>
    <row r="428" spans="1:27">
      <c r="D428" s="37" t="s">
        <v>112</v>
      </c>
      <c r="H428" s="20"/>
      <c r="I428" s="20"/>
      <c r="J428" s="20"/>
      <c r="K428" s="20"/>
      <c r="L428" s="20"/>
      <c r="M428" s="20"/>
      <c r="N428" s="20"/>
      <c r="O428" s="20"/>
      <c r="P428" s="20"/>
      <c r="Q428" s="20"/>
      <c r="R428" s="20"/>
      <c r="S428" s="20"/>
      <c r="T428" s="20"/>
      <c r="U428" s="20"/>
      <c r="V428" s="20"/>
      <c r="W428" s="20"/>
      <c r="X428" s="20"/>
      <c r="Y428" s="20"/>
      <c r="Z428" s="20"/>
      <c r="AA428" s="20"/>
    </row>
    <row r="429" spans="1:27">
      <c r="H429" s="20"/>
      <c r="I429" s="20"/>
      <c r="J429" s="20"/>
      <c r="K429" s="20"/>
      <c r="L429" s="20"/>
      <c r="M429" s="20"/>
      <c r="N429" s="20"/>
      <c r="O429" s="20"/>
      <c r="P429" s="20"/>
      <c r="Q429" s="20"/>
      <c r="R429" s="20"/>
      <c r="S429" s="20"/>
      <c r="T429" s="20"/>
      <c r="U429" s="20"/>
      <c r="V429" s="20"/>
      <c r="W429" s="20"/>
      <c r="X429" s="20"/>
      <c r="Y429" s="20"/>
      <c r="Z429" s="20"/>
      <c r="AA429" s="20"/>
    </row>
    <row r="430" spans="1:27">
      <c r="C430" s="37" t="s">
        <v>113</v>
      </c>
      <c r="D430" s="37" t="s">
        <v>114</v>
      </c>
      <c r="H430" s="20">
        <f>-H$311</f>
        <v>-9938563.25</v>
      </c>
      <c r="I430" s="20">
        <f t="shared" ref="I430:AA430" si="133">-I$311</f>
        <v>-18941635</v>
      </c>
      <c r="J430" s="20">
        <f t="shared" si="133"/>
        <v>-17963660</v>
      </c>
      <c r="K430" s="20">
        <f t="shared" si="133"/>
        <v>-17427855</v>
      </c>
      <c r="L430" s="20">
        <f t="shared" si="133"/>
        <v>-19001189</v>
      </c>
      <c r="M430" s="20">
        <f t="shared" si="133"/>
        <v>-12502612</v>
      </c>
      <c r="N430" s="20">
        <f t="shared" si="133"/>
        <v>-11686554</v>
      </c>
      <c r="O430" s="20">
        <f t="shared" si="133"/>
        <v>-11157085</v>
      </c>
      <c r="P430" s="20">
        <f t="shared" si="133"/>
        <v>-10876884</v>
      </c>
      <c r="Q430" s="20">
        <f t="shared" si="133"/>
        <v>-10555491</v>
      </c>
      <c r="R430" s="20">
        <f t="shared" si="133"/>
        <v>-9199692</v>
      </c>
      <c r="S430" s="20">
        <f t="shared" si="133"/>
        <v>-1913146</v>
      </c>
      <c r="T430" s="20">
        <f t="shared" si="133"/>
        <v>-1701794</v>
      </c>
      <c r="U430" s="20">
        <f t="shared" si="133"/>
        <v>-1600602</v>
      </c>
      <c r="V430" s="20">
        <f t="shared" si="133"/>
        <v>-1597452</v>
      </c>
      <c r="W430" s="20">
        <f t="shared" si="133"/>
        <v>-1477482</v>
      </c>
      <c r="X430" s="20">
        <f t="shared" si="133"/>
        <v>-1092942</v>
      </c>
      <c r="Y430" s="20">
        <f t="shared" si="133"/>
        <v>-1092942</v>
      </c>
      <c r="Z430" s="20">
        <f t="shared" si="133"/>
        <v>-1092942</v>
      </c>
      <c r="AA430" s="20">
        <f t="shared" si="133"/>
        <v>-1092942</v>
      </c>
    </row>
    <row r="431" spans="1:27">
      <c r="D431" s="37" t="s">
        <v>108</v>
      </c>
      <c r="H431" s="20">
        <f>H344</f>
        <v>-2070213.8604143008</v>
      </c>
      <c r="I431" s="20">
        <f t="shared" ref="I431:AA431" si="134">I344</f>
        <v>-3796948.8589865132</v>
      </c>
      <c r="J431" s="20">
        <f t="shared" si="134"/>
        <v>-3893360.6129741375</v>
      </c>
      <c r="K431" s="20">
        <f t="shared" si="134"/>
        <v>-3906289.8110460569</v>
      </c>
      <c r="L431" s="20">
        <f t="shared" si="134"/>
        <v>-3954654.8530719941</v>
      </c>
      <c r="M431" s="20">
        <f t="shared" si="134"/>
        <v>-3975765.007984702</v>
      </c>
      <c r="N431" s="20">
        <f t="shared" si="134"/>
        <v>-3937135.4786884482</v>
      </c>
      <c r="O431" s="20">
        <f t="shared" si="134"/>
        <v>-3899167.2215540162</v>
      </c>
      <c r="P431" s="20">
        <f t="shared" si="134"/>
        <v>-3861679.9938533683</v>
      </c>
      <c r="Q431" s="20">
        <f t="shared" si="134"/>
        <v>-3824250.9078085111</v>
      </c>
      <c r="R431" s="20">
        <f t="shared" si="134"/>
        <v>-3786595.3007282768</v>
      </c>
      <c r="S431" s="20">
        <f t="shared" si="134"/>
        <v>-3762570.8947872873</v>
      </c>
      <c r="T431" s="20">
        <f t="shared" si="134"/>
        <v>-3739152.5652010231</v>
      </c>
      <c r="U431" s="20">
        <f t="shared" si="134"/>
        <v>-3715957.2425094694</v>
      </c>
      <c r="V431" s="20">
        <f t="shared" si="134"/>
        <v>-3693212.7429350046</v>
      </c>
      <c r="W431" s="20">
        <f t="shared" si="134"/>
        <v>-3671100.9173117382</v>
      </c>
      <c r="X431" s="20">
        <f t="shared" si="134"/>
        <v>-3648477.8112196811</v>
      </c>
      <c r="Y431" s="20">
        <f t="shared" si="134"/>
        <v>-3625341.9947138121</v>
      </c>
      <c r="Z431" s="20">
        <f t="shared" si="134"/>
        <v>-3601645.2182354466</v>
      </c>
      <c r="AA431" s="20">
        <f t="shared" si="134"/>
        <v>-3577358.9974912466</v>
      </c>
    </row>
    <row r="432" spans="1:27">
      <c r="D432" s="37" t="s">
        <v>115</v>
      </c>
      <c r="H432" s="20"/>
      <c r="I432" s="20"/>
      <c r="J432" s="20"/>
      <c r="K432" s="20"/>
      <c r="L432" s="20"/>
      <c r="M432" s="20"/>
      <c r="N432" s="20"/>
      <c r="O432" s="20"/>
      <c r="P432" s="20"/>
      <c r="Q432" s="20"/>
      <c r="R432" s="20"/>
      <c r="S432" s="20"/>
      <c r="T432" s="20"/>
      <c r="U432" s="20"/>
      <c r="V432" s="20"/>
      <c r="W432" s="20"/>
      <c r="X432" s="20"/>
      <c r="Y432" s="20"/>
      <c r="Z432" s="20"/>
      <c r="AA432" s="20"/>
    </row>
    <row r="433" spans="3:27">
      <c r="D433" s="37" t="s">
        <v>116</v>
      </c>
      <c r="H433" s="20"/>
      <c r="I433" s="20"/>
      <c r="J433" s="20"/>
      <c r="K433" s="20"/>
      <c r="L433" s="20"/>
      <c r="M433" s="20"/>
      <c r="N433" s="20"/>
      <c r="O433" s="20"/>
      <c r="P433" s="20"/>
      <c r="Q433" s="20"/>
      <c r="R433" s="20"/>
      <c r="S433" s="20"/>
      <c r="T433" s="20"/>
      <c r="U433" s="20"/>
      <c r="V433" s="20"/>
      <c r="W433" s="20"/>
      <c r="X433" s="20"/>
      <c r="Y433" s="20"/>
      <c r="Z433" s="20"/>
      <c r="AA433" s="20"/>
    </row>
    <row r="434" spans="3:27">
      <c r="H434" s="20"/>
      <c r="I434" s="20"/>
      <c r="J434" s="20"/>
      <c r="K434" s="20"/>
      <c r="L434" s="20"/>
      <c r="M434" s="20"/>
      <c r="N434" s="20"/>
      <c r="O434" s="20"/>
      <c r="P434" s="20"/>
      <c r="Q434" s="20"/>
      <c r="R434" s="20"/>
      <c r="S434" s="20"/>
      <c r="T434" s="20"/>
      <c r="U434" s="20"/>
      <c r="V434" s="20"/>
      <c r="W434" s="20"/>
      <c r="X434" s="20"/>
      <c r="Y434" s="20"/>
      <c r="Z434" s="20"/>
      <c r="AA434" s="20"/>
    </row>
    <row r="435" spans="3:27">
      <c r="D435" s="37" t="s">
        <v>117</v>
      </c>
      <c r="H435" s="43">
        <f t="shared" ref="H435:AA435" si="135">SUM(H425:H434)</f>
        <v>5902590.7904484114</v>
      </c>
      <c r="I435" s="43">
        <f t="shared" si="135"/>
        <v>13579144.188857308</v>
      </c>
      <c r="J435" s="43">
        <f t="shared" si="135"/>
        <v>23738858.593727268</v>
      </c>
      <c r="K435" s="43">
        <f t="shared" si="135"/>
        <v>31610612.382405788</v>
      </c>
      <c r="L435" s="43">
        <f t="shared" si="135"/>
        <v>31762617.339514852</v>
      </c>
      <c r="M435" s="43">
        <f t="shared" si="135"/>
        <v>39157858.605341151</v>
      </c>
      <c r="N435" s="43">
        <f t="shared" si="135"/>
        <v>42133110.390926331</v>
      </c>
      <c r="O435" s="43">
        <f t="shared" si="135"/>
        <v>45450629.707542159</v>
      </c>
      <c r="P435" s="43">
        <f t="shared" si="135"/>
        <v>48141639.478180155</v>
      </c>
      <c r="Q435" s="43">
        <f t="shared" si="135"/>
        <v>52735310.022320613</v>
      </c>
      <c r="R435" s="43">
        <f t="shared" si="135"/>
        <v>56167722.345217794</v>
      </c>
      <c r="S435" s="43">
        <f t="shared" si="135"/>
        <v>65741281.833268248</v>
      </c>
      <c r="T435" s="43">
        <f t="shared" si="135"/>
        <v>68059570.344709709</v>
      </c>
      <c r="U435" s="43">
        <f t="shared" si="135"/>
        <v>70280012.042905733</v>
      </c>
      <c r="V435" s="43">
        <f t="shared" si="135"/>
        <v>72506267.081481129</v>
      </c>
      <c r="W435" s="43">
        <f t="shared" si="135"/>
        <v>74982583.989723116</v>
      </c>
      <c r="X435" s="43">
        <f t="shared" si="135"/>
        <v>77858159.912030712</v>
      </c>
      <c r="Y435" s="43">
        <f t="shared" si="135"/>
        <v>80450075.751254946</v>
      </c>
      <c r="Z435" s="43">
        <f t="shared" si="135"/>
        <v>83026880.479302898</v>
      </c>
      <c r="AA435" s="43">
        <f t="shared" si="135"/>
        <v>85701744.251962125</v>
      </c>
    </row>
    <row r="436" spans="3:27">
      <c r="H436" s="20"/>
      <c r="I436" s="20"/>
      <c r="J436" s="20"/>
      <c r="K436" s="20"/>
      <c r="L436" s="20"/>
      <c r="M436" s="20"/>
      <c r="N436" s="20"/>
      <c r="O436" s="20"/>
      <c r="P436" s="20"/>
      <c r="Q436" s="20"/>
      <c r="R436" s="20"/>
      <c r="S436" s="20"/>
      <c r="T436" s="20"/>
      <c r="U436" s="20"/>
      <c r="V436" s="20"/>
      <c r="W436" s="20"/>
      <c r="X436" s="20"/>
      <c r="Y436" s="20"/>
      <c r="Z436" s="20"/>
      <c r="AA436" s="20"/>
    </row>
    <row r="437" spans="3:27" ht="15.75" thickBot="1">
      <c r="D437" s="37" t="s">
        <v>118</v>
      </c>
      <c r="H437" s="13">
        <f t="shared" ref="H437:AA437" si="136">H435*tax</f>
        <v>1652725.4213255553</v>
      </c>
      <c r="I437" s="13">
        <f t="shared" si="136"/>
        <v>3802160.3728800467</v>
      </c>
      <c r="J437" s="13">
        <f t="shared" si="136"/>
        <v>6646880.4062436353</v>
      </c>
      <c r="K437" s="13">
        <f t="shared" si="136"/>
        <v>8850971.4670736212</v>
      </c>
      <c r="L437" s="13">
        <f t="shared" si="136"/>
        <v>8893532.8550641593</v>
      </c>
      <c r="M437" s="13">
        <f t="shared" si="136"/>
        <v>10964200.409495523</v>
      </c>
      <c r="N437" s="13">
        <f t="shared" si="136"/>
        <v>11797270.909459373</v>
      </c>
      <c r="O437" s="13">
        <f t="shared" si="136"/>
        <v>12726176.318111805</v>
      </c>
      <c r="P437" s="13">
        <f t="shared" si="136"/>
        <v>13479659.053890444</v>
      </c>
      <c r="Q437" s="13">
        <f t="shared" si="136"/>
        <v>14765886.806249773</v>
      </c>
      <c r="R437" s="13">
        <f t="shared" si="136"/>
        <v>15726962.256660983</v>
      </c>
      <c r="S437" s="13">
        <f t="shared" si="136"/>
        <v>18407558.91331511</v>
      </c>
      <c r="T437" s="13">
        <f t="shared" si="136"/>
        <v>19056679.696518719</v>
      </c>
      <c r="U437" s="13">
        <f t="shared" si="136"/>
        <v>19678403.372013606</v>
      </c>
      <c r="V437" s="13">
        <f t="shared" si="136"/>
        <v>20301754.782814719</v>
      </c>
      <c r="W437" s="13">
        <f t="shared" si="136"/>
        <v>20995123.517122474</v>
      </c>
      <c r="X437" s="13">
        <f t="shared" si="136"/>
        <v>21800284.775368601</v>
      </c>
      <c r="Y437" s="13">
        <f t="shared" si="136"/>
        <v>22526021.210351385</v>
      </c>
      <c r="Z437" s="13">
        <f t="shared" si="136"/>
        <v>23247526.534204815</v>
      </c>
      <c r="AA437" s="13">
        <f t="shared" si="136"/>
        <v>23996488.390549399</v>
      </c>
    </row>
    <row r="438" spans="3:27" ht="15.75" thickTop="1"/>
    <row r="440" spans="3:27">
      <c r="G440" s="24">
        <f>G353</f>
        <v>41243</v>
      </c>
      <c r="H440" s="24">
        <f t="shared" ref="H440:AA440" si="137">H353</f>
        <v>41455</v>
      </c>
      <c r="I440" s="24">
        <f t="shared" si="137"/>
        <v>41820</v>
      </c>
      <c r="J440" s="24">
        <f t="shared" si="137"/>
        <v>42185</v>
      </c>
      <c r="K440" s="24">
        <f t="shared" si="137"/>
        <v>42551</v>
      </c>
      <c r="L440" s="24">
        <f t="shared" si="137"/>
        <v>42916</v>
      </c>
      <c r="M440" s="24">
        <f t="shared" si="137"/>
        <v>43281</v>
      </c>
      <c r="N440" s="24">
        <f t="shared" si="137"/>
        <v>43646</v>
      </c>
      <c r="O440" s="24">
        <f t="shared" si="137"/>
        <v>44012</v>
      </c>
      <c r="P440" s="24">
        <f t="shared" si="137"/>
        <v>44377</v>
      </c>
      <c r="Q440" s="24">
        <f t="shared" si="137"/>
        <v>44742</v>
      </c>
      <c r="R440" s="24">
        <f t="shared" si="137"/>
        <v>45107</v>
      </c>
      <c r="S440" s="24">
        <f t="shared" si="137"/>
        <v>45473</v>
      </c>
      <c r="T440" s="24">
        <f t="shared" si="137"/>
        <v>45838</v>
      </c>
      <c r="U440" s="24">
        <f t="shared" si="137"/>
        <v>46203</v>
      </c>
      <c r="V440" s="24">
        <f t="shared" si="137"/>
        <v>46568</v>
      </c>
      <c r="W440" s="24">
        <f t="shared" si="137"/>
        <v>46934</v>
      </c>
      <c r="X440" s="24">
        <f t="shared" si="137"/>
        <v>47299</v>
      </c>
      <c r="Y440" s="24">
        <f t="shared" si="137"/>
        <v>47664</v>
      </c>
      <c r="Z440" s="24">
        <f t="shared" si="137"/>
        <v>48029</v>
      </c>
      <c r="AA440" s="24">
        <f t="shared" si="137"/>
        <v>48395</v>
      </c>
    </row>
    <row r="441" spans="3:27">
      <c r="C441" s="9" t="s">
        <v>232</v>
      </c>
    </row>
    <row r="442" spans="3:27">
      <c r="D442" s="37" t="s">
        <v>77</v>
      </c>
      <c r="G442" s="37">
        <v>0</v>
      </c>
      <c r="H442" s="20">
        <f>H421-H378</f>
        <v>32461712.423091471</v>
      </c>
      <c r="I442" s="20">
        <f t="shared" ref="I442:AA442" si="138">I421-I378</f>
        <v>63066682.874982014</v>
      </c>
      <c r="J442" s="20">
        <f t="shared" si="138"/>
        <v>72874664.812288418</v>
      </c>
      <c r="K442" s="20">
        <f t="shared" si="138"/>
        <v>80882891.447840244</v>
      </c>
      <c r="L442" s="20">
        <f t="shared" si="138"/>
        <v>83261532.105545908</v>
      </c>
      <c r="M442" s="20">
        <f t="shared" si="138"/>
        <v>84976817.462604791</v>
      </c>
      <c r="N442" s="20">
        <f t="shared" si="138"/>
        <v>87843542.137319624</v>
      </c>
      <c r="O442" s="20">
        <f t="shared" si="138"/>
        <v>91361354.027649567</v>
      </c>
      <c r="P442" s="20">
        <f t="shared" si="138"/>
        <v>94515602.393592536</v>
      </c>
      <c r="Q442" s="20">
        <f t="shared" si="138"/>
        <v>99582549.195955813</v>
      </c>
      <c r="R442" s="20">
        <f t="shared" si="138"/>
        <v>102475522.61221954</v>
      </c>
      <c r="S442" s="20">
        <f t="shared" si="138"/>
        <v>105590958.52331445</v>
      </c>
      <c r="T442" s="20">
        <f t="shared" si="138"/>
        <v>108544354.59143242</v>
      </c>
      <c r="U442" s="20">
        <f t="shared" si="138"/>
        <v>111531559.87949121</v>
      </c>
      <c r="V442" s="20">
        <f t="shared" si="138"/>
        <v>114646485.57397172</v>
      </c>
      <c r="W442" s="20">
        <f t="shared" si="138"/>
        <v>117919775.93127254</v>
      </c>
      <c r="X442" s="20">
        <f t="shared" si="138"/>
        <v>121352308.8158648</v>
      </c>
      <c r="Y442" s="20">
        <f t="shared" si="138"/>
        <v>124910248.74842556</v>
      </c>
      <c r="Z442" s="20">
        <f t="shared" si="138"/>
        <v>128476051.35804871</v>
      </c>
      <c r="AA442" s="20">
        <f t="shared" si="138"/>
        <v>132165480.90304822</v>
      </c>
    </row>
    <row r="443" spans="3:27">
      <c r="D443" s="37" t="s">
        <v>14</v>
      </c>
      <c r="H443" s="20">
        <f t="shared" ref="H443:AA443" si="139">-H297</f>
        <v>-14550344.522228759</v>
      </c>
      <c r="I443" s="20">
        <f t="shared" si="139"/>
        <v>-26748954.827138193</v>
      </c>
      <c r="J443" s="20">
        <f t="shared" si="139"/>
        <v>-27278785.605587013</v>
      </c>
      <c r="K443" s="20">
        <f t="shared" si="139"/>
        <v>-27938134.254388396</v>
      </c>
      <c r="L443" s="20">
        <f t="shared" si="139"/>
        <v>-28543070.912959062</v>
      </c>
      <c r="M443" s="20">
        <f t="shared" si="139"/>
        <v>-29340581.849278934</v>
      </c>
      <c r="N443" s="20">
        <f t="shared" si="139"/>
        <v>-30086742.267704841</v>
      </c>
      <c r="O443" s="20">
        <f t="shared" si="139"/>
        <v>-30854472.098553393</v>
      </c>
      <c r="P443" s="20">
        <f t="shared" si="139"/>
        <v>-31635398.921559013</v>
      </c>
      <c r="Q443" s="20">
        <f t="shared" si="139"/>
        <v>-32467497.265826695</v>
      </c>
      <c r="R443" s="20">
        <f t="shared" si="139"/>
        <v>-33321512.966273468</v>
      </c>
      <c r="S443" s="20">
        <f t="shared" si="139"/>
        <v>-34173959.795258909</v>
      </c>
      <c r="T443" s="20">
        <f t="shared" si="139"/>
        <v>-35043837.681521684</v>
      </c>
      <c r="U443" s="20">
        <f t="shared" si="139"/>
        <v>-35934988.594076</v>
      </c>
      <c r="V443" s="20">
        <f t="shared" si="139"/>
        <v>-36849553.74955558</v>
      </c>
      <c r="W443" s="20">
        <f t="shared" si="139"/>
        <v>-37788609.024237677</v>
      </c>
      <c r="X443" s="20">
        <f t="shared" si="139"/>
        <v>-38752729.09261442</v>
      </c>
      <c r="Y443" s="20">
        <f t="shared" si="139"/>
        <v>-39741889.002456792</v>
      </c>
      <c r="Z443" s="20">
        <f t="shared" si="139"/>
        <v>-40754583.660510354</v>
      </c>
      <c r="AA443" s="20">
        <f t="shared" si="139"/>
        <v>-41793435.653594851</v>
      </c>
    </row>
    <row r="444" spans="3:27">
      <c r="D444" s="37" t="s">
        <v>13</v>
      </c>
      <c r="H444" s="20">
        <f t="shared" ref="H444:AA444" si="140">H408</f>
        <v>-41875238.112911083</v>
      </c>
      <c r="I444" s="20">
        <f t="shared" si="140"/>
        <v>-12001605.206290264</v>
      </c>
      <c r="J444" s="20">
        <f t="shared" si="140"/>
        <v>-9640603.6357391998</v>
      </c>
      <c r="K444" s="20">
        <f t="shared" si="140"/>
        <v>-10498808.695039861</v>
      </c>
      <c r="L444" s="20">
        <f t="shared" si="140"/>
        <v>-4541381.4913158882</v>
      </c>
      <c r="M444" s="20">
        <f t="shared" si="140"/>
        <v>0</v>
      </c>
      <c r="N444" s="20">
        <f t="shared" si="140"/>
        <v>0</v>
      </c>
      <c r="O444" s="20">
        <f t="shared" si="140"/>
        <v>0</v>
      </c>
      <c r="P444" s="20">
        <f t="shared" si="140"/>
        <v>0</v>
      </c>
      <c r="Q444" s="20">
        <f t="shared" si="140"/>
        <v>0</v>
      </c>
      <c r="R444" s="20">
        <f t="shared" si="140"/>
        <v>0</v>
      </c>
      <c r="S444" s="20">
        <f t="shared" si="140"/>
        <v>0</v>
      </c>
      <c r="T444" s="20">
        <f t="shared" si="140"/>
        <v>0</v>
      </c>
      <c r="U444" s="20">
        <f t="shared" si="140"/>
        <v>0</v>
      </c>
      <c r="V444" s="20">
        <f t="shared" si="140"/>
        <v>0</v>
      </c>
      <c r="W444" s="20">
        <f t="shared" si="140"/>
        <v>0</v>
      </c>
      <c r="X444" s="20">
        <f t="shared" si="140"/>
        <v>0</v>
      </c>
      <c r="Y444" s="20">
        <f t="shared" si="140"/>
        <v>0</v>
      </c>
      <c r="Z444" s="20">
        <f t="shared" si="140"/>
        <v>0</v>
      </c>
      <c r="AA444" s="20">
        <f t="shared" si="140"/>
        <v>0</v>
      </c>
    </row>
    <row r="445" spans="3:27">
      <c r="D445" s="37" t="s">
        <v>5</v>
      </c>
      <c r="H445" s="20">
        <f>-H437</f>
        <v>-1652725.4213255553</v>
      </c>
      <c r="I445" s="20">
        <f t="shared" ref="I445:AA445" si="141">-I437</f>
        <v>-3802160.3728800467</v>
      </c>
      <c r="J445" s="20">
        <f t="shared" si="141"/>
        <v>-6646880.4062436353</v>
      </c>
      <c r="K445" s="20">
        <f t="shared" si="141"/>
        <v>-8850971.4670736212</v>
      </c>
      <c r="L445" s="20">
        <f t="shared" si="141"/>
        <v>-8893532.8550641593</v>
      </c>
      <c r="M445" s="20">
        <f t="shared" si="141"/>
        <v>-10964200.409495523</v>
      </c>
      <c r="N445" s="20">
        <f t="shared" si="141"/>
        <v>-11797270.909459373</v>
      </c>
      <c r="O445" s="20">
        <f t="shared" si="141"/>
        <v>-12726176.318111805</v>
      </c>
      <c r="P445" s="20">
        <f t="shared" si="141"/>
        <v>-13479659.053890444</v>
      </c>
      <c r="Q445" s="20">
        <f t="shared" si="141"/>
        <v>-14765886.806249773</v>
      </c>
      <c r="R445" s="20">
        <f t="shared" si="141"/>
        <v>-15726962.256660983</v>
      </c>
      <c r="S445" s="20">
        <f t="shared" si="141"/>
        <v>-18407558.91331511</v>
      </c>
      <c r="T445" s="20">
        <f t="shared" si="141"/>
        <v>-19056679.696518719</v>
      </c>
      <c r="U445" s="20">
        <f t="shared" si="141"/>
        <v>-19678403.372013606</v>
      </c>
      <c r="V445" s="20">
        <f t="shared" si="141"/>
        <v>-20301754.782814719</v>
      </c>
      <c r="W445" s="20">
        <f t="shared" si="141"/>
        <v>-20995123.517122474</v>
      </c>
      <c r="X445" s="20">
        <f t="shared" si="141"/>
        <v>-21800284.775368601</v>
      </c>
      <c r="Y445" s="20">
        <f t="shared" si="141"/>
        <v>-22526021.210351385</v>
      </c>
      <c r="Z445" s="20">
        <f t="shared" si="141"/>
        <v>-23247526.534204815</v>
      </c>
      <c r="AA445" s="20">
        <f t="shared" si="141"/>
        <v>-23996488.390549399</v>
      </c>
    </row>
    <row r="446" spans="3:27">
      <c r="D446" s="37" t="s">
        <v>129</v>
      </c>
      <c r="H446" s="20">
        <f t="shared" ref="H446:AA446" si="142">H410</f>
        <v>-579659.8809160043</v>
      </c>
      <c r="I446" s="20">
        <f t="shared" si="142"/>
        <v>-1063145.6805162239</v>
      </c>
      <c r="J446" s="20">
        <f t="shared" si="142"/>
        <v>-1090140.9716327586</v>
      </c>
      <c r="K446" s="20">
        <f t="shared" si="142"/>
        <v>-1093761.147092896</v>
      </c>
      <c r="L446" s="20">
        <f t="shared" si="142"/>
        <v>-1107303.3588601584</v>
      </c>
      <c r="M446" s="20">
        <f t="shared" si="142"/>
        <v>-1113214.2022357166</v>
      </c>
      <c r="N446" s="20">
        <f t="shared" si="142"/>
        <v>-1102397.9340327657</v>
      </c>
      <c r="O446" s="20">
        <f t="shared" si="142"/>
        <v>-1091766.8220351248</v>
      </c>
      <c r="P446" s="20">
        <f t="shared" si="142"/>
        <v>-1081270.3982789433</v>
      </c>
      <c r="Q446" s="20">
        <f t="shared" si="142"/>
        <v>-1070790.2541863832</v>
      </c>
      <c r="R446" s="20">
        <f t="shared" si="142"/>
        <v>-1060246.6842039176</v>
      </c>
      <c r="S446" s="20">
        <f t="shared" si="142"/>
        <v>-1053519.8505404405</v>
      </c>
      <c r="T446" s="20">
        <f t="shared" si="142"/>
        <v>-1046962.7182562866</v>
      </c>
      <c r="U446" s="20">
        <f t="shared" si="142"/>
        <v>-1040468.0279026516</v>
      </c>
      <c r="V446" s="20">
        <f t="shared" si="142"/>
        <v>-1034099.5680218014</v>
      </c>
      <c r="W446" s="20">
        <f t="shared" si="142"/>
        <v>-1027908.2568472868</v>
      </c>
      <c r="X446" s="20">
        <f t="shared" si="142"/>
        <v>-1021573.7871415108</v>
      </c>
      <c r="Y446" s="20">
        <f t="shared" si="142"/>
        <v>-1015095.7585198676</v>
      </c>
      <c r="Z446" s="20">
        <f t="shared" si="142"/>
        <v>-1008460.6611059251</v>
      </c>
      <c r="AA446" s="20">
        <f t="shared" si="142"/>
        <v>-1001660.5192975492</v>
      </c>
    </row>
    <row r="447" spans="3:27" ht="15.75" thickBot="1">
      <c r="D447" s="37" t="s">
        <v>263</v>
      </c>
      <c r="G447" s="13">
        <f>SUM(G442:G446)</f>
        <v>0</v>
      </c>
      <c r="H447" s="13">
        <f>SUM(H442:H446)</f>
        <v>-26196255.51428993</v>
      </c>
      <c r="I447" s="13">
        <f t="shared" ref="I447:AA447" si="143">SUM(I442:I446)</f>
        <v>19450816.788157288</v>
      </c>
      <c r="J447" s="13">
        <f t="shared" si="143"/>
        <v>28218254.193085808</v>
      </c>
      <c r="K447" s="13">
        <f t="shared" si="143"/>
        <v>32501215.884245474</v>
      </c>
      <c r="L447" s="13">
        <f t="shared" si="143"/>
        <v>40176243.487346642</v>
      </c>
      <c r="M447" s="13">
        <f t="shared" si="143"/>
        <v>43558821.001594618</v>
      </c>
      <c r="N447" s="13">
        <f t="shared" si="143"/>
        <v>44857131.026122637</v>
      </c>
      <c r="O447" s="13">
        <f t="shared" si="143"/>
        <v>46688938.788949244</v>
      </c>
      <c r="P447" s="13">
        <f t="shared" si="143"/>
        <v>48319274.019864134</v>
      </c>
      <c r="Q447" s="13">
        <f t="shared" si="143"/>
        <v>51278374.869692951</v>
      </c>
      <c r="R447" s="13">
        <f t="shared" si="143"/>
        <v>52366800.705081172</v>
      </c>
      <c r="S447" s="13">
        <f t="shared" si="143"/>
        <v>51955919.96419999</v>
      </c>
      <c r="T447" s="13">
        <f t="shared" si="143"/>
        <v>53396874.495135732</v>
      </c>
      <c r="U447" s="13">
        <f t="shared" si="143"/>
        <v>54877699.885498941</v>
      </c>
      <c r="V447" s="13">
        <f t="shared" si="143"/>
        <v>56461077.473579608</v>
      </c>
      <c r="W447" s="13">
        <f t="shared" si="143"/>
        <v>58108135.133065097</v>
      </c>
      <c r="X447" s="13">
        <f t="shared" si="143"/>
        <v>59777721.160740279</v>
      </c>
      <c r="Y447" s="13">
        <f t="shared" si="143"/>
        <v>61627242.777097508</v>
      </c>
      <c r="Z447" s="13">
        <f t="shared" si="143"/>
        <v>63465480.502227612</v>
      </c>
      <c r="AA447" s="13">
        <f t="shared" si="143"/>
        <v>65373896.339606419</v>
      </c>
    </row>
    <row r="448" spans="3:27" ht="15.75" thickTop="1">
      <c r="H448" s="20"/>
      <c r="I448" s="20"/>
      <c r="J448" s="20"/>
      <c r="K448" s="20"/>
      <c r="L448" s="20"/>
      <c r="M448" s="20"/>
      <c r="N448" s="20"/>
      <c r="O448" s="20"/>
      <c r="P448" s="20"/>
      <c r="Q448" s="20"/>
      <c r="R448" s="20"/>
      <c r="S448" s="20"/>
      <c r="T448" s="20"/>
      <c r="U448" s="20"/>
      <c r="V448" s="20"/>
      <c r="W448" s="20"/>
      <c r="X448" s="20"/>
      <c r="Y448" s="20"/>
    </row>
    <row r="449" spans="3:27">
      <c r="D449" s="37" t="s">
        <v>130</v>
      </c>
      <c r="G449" s="15">
        <f>XNPV(E457,G447:AA447,G440:AA440)</f>
        <v>332157856.26997155</v>
      </c>
    </row>
    <row r="450" spans="3:27">
      <c r="G450" s="15"/>
    </row>
    <row r="451" spans="3:27">
      <c r="G451" s="17"/>
    </row>
    <row r="453" spans="3:27">
      <c r="C453" s="9" t="s">
        <v>168</v>
      </c>
    </row>
    <row r="454" spans="3:27">
      <c r="D454" s="37" t="s">
        <v>16</v>
      </c>
      <c r="H454" s="20">
        <f>H367</f>
        <v>401463579.91227555</v>
      </c>
      <c r="I454" s="20">
        <f t="shared" ref="I454:AA456" si="144">I367</f>
        <v>429519101.6953069</v>
      </c>
      <c r="J454" s="20">
        <f t="shared" si="144"/>
        <v>440425408.70748156</v>
      </c>
      <c r="K454" s="20">
        <f t="shared" si="144"/>
        <v>441887987.67489332</v>
      </c>
      <c r="L454" s="20">
        <f t="shared" si="144"/>
        <v>447359146.27511245</v>
      </c>
      <c r="M454" s="20">
        <f t="shared" si="144"/>
        <v>449747172.84894818</v>
      </c>
      <c r="N454" s="20">
        <f t="shared" si="144"/>
        <v>445377316.59371591</v>
      </c>
      <c r="O454" s="20">
        <f t="shared" si="144"/>
        <v>441082264.88167602</v>
      </c>
      <c r="P454" s="20">
        <f t="shared" si="144"/>
        <v>436841628.26395565</v>
      </c>
      <c r="Q454" s="20">
        <f t="shared" si="144"/>
        <v>432607568.75661892</v>
      </c>
      <c r="R454" s="20">
        <f t="shared" si="144"/>
        <v>428347884.69776887</v>
      </c>
      <c r="S454" s="20">
        <f t="shared" si="144"/>
        <v>425630191.71801889</v>
      </c>
      <c r="T454" s="20">
        <f t="shared" si="144"/>
        <v>422981059.41188043</v>
      </c>
      <c r="U454" s="20">
        <f t="shared" si="144"/>
        <v>420357154.13003045</v>
      </c>
      <c r="V454" s="20">
        <f t="shared" si="144"/>
        <v>417784246.93834889</v>
      </c>
      <c r="W454" s="20">
        <f t="shared" si="144"/>
        <v>415282909.19816047</v>
      </c>
      <c r="X454" s="20">
        <f t="shared" si="144"/>
        <v>412723734.30086893</v>
      </c>
      <c r="Y454" s="20">
        <f t="shared" si="144"/>
        <v>410106560.48798782</v>
      </c>
      <c r="Z454" s="20">
        <f t="shared" si="144"/>
        <v>407425929.66464329</v>
      </c>
      <c r="AA454" s="20">
        <f t="shared" si="144"/>
        <v>404678619.62570661</v>
      </c>
    </row>
    <row r="455" spans="3:27">
      <c r="D455" s="37" t="s">
        <v>136</v>
      </c>
      <c r="H455" s="20">
        <f t="shared" ref="H455:W456" si="145">H368</f>
        <v>16778404.669318024</v>
      </c>
      <c r="I455" s="20">
        <f t="shared" si="145"/>
        <v>8318428.7742750365</v>
      </c>
      <c r="J455" s="20">
        <f t="shared" si="145"/>
        <v>3683176.4320152262</v>
      </c>
      <c r="K455" s="20">
        <f t="shared" si="145"/>
        <v>5957427.2037239727</v>
      </c>
      <c r="L455" s="20">
        <f t="shared" si="145"/>
        <v>4541381.4913158882</v>
      </c>
      <c r="M455" s="20">
        <f t="shared" si="145"/>
        <v>0</v>
      </c>
      <c r="N455" s="20">
        <f t="shared" si="145"/>
        <v>0</v>
      </c>
      <c r="O455" s="20">
        <f t="shared" si="145"/>
        <v>0</v>
      </c>
      <c r="P455" s="20">
        <f t="shared" si="145"/>
        <v>0</v>
      </c>
      <c r="Q455" s="20">
        <f t="shared" si="145"/>
        <v>0</v>
      </c>
      <c r="R455" s="20">
        <f t="shared" si="145"/>
        <v>0</v>
      </c>
      <c r="S455" s="20">
        <f t="shared" si="145"/>
        <v>0</v>
      </c>
      <c r="T455" s="20">
        <f t="shared" si="145"/>
        <v>0</v>
      </c>
      <c r="U455" s="20">
        <f t="shared" si="145"/>
        <v>0</v>
      </c>
      <c r="V455" s="20">
        <f t="shared" si="145"/>
        <v>0</v>
      </c>
      <c r="W455" s="20">
        <f t="shared" si="145"/>
        <v>0</v>
      </c>
      <c r="X455" s="20">
        <f t="shared" si="144"/>
        <v>0</v>
      </c>
      <c r="Y455" s="20">
        <f t="shared" si="144"/>
        <v>0</v>
      </c>
      <c r="Z455" s="20">
        <f t="shared" si="144"/>
        <v>0</v>
      </c>
      <c r="AA455" s="20">
        <f t="shared" si="144"/>
        <v>0</v>
      </c>
    </row>
    <row r="456" spans="3:27">
      <c r="D456" s="37" t="s">
        <v>7</v>
      </c>
      <c r="E456" s="37" t="s">
        <v>127</v>
      </c>
      <c r="H456" s="20">
        <f t="shared" si="145"/>
        <v>418241984.58159357</v>
      </c>
      <c r="I456" s="20">
        <f t="shared" si="144"/>
        <v>437837530.46958196</v>
      </c>
      <c r="J456" s="20">
        <f t="shared" si="144"/>
        <v>444108585.1394968</v>
      </c>
      <c r="K456" s="20">
        <f t="shared" si="144"/>
        <v>447845414.87861729</v>
      </c>
      <c r="L456" s="20">
        <f t="shared" si="144"/>
        <v>451900527.76642835</v>
      </c>
      <c r="M456" s="20">
        <f t="shared" si="144"/>
        <v>449747172.84894818</v>
      </c>
      <c r="N456" s="20">
        <f t="shared" si="144"/>
        <v>445377316.59371591</v>
      </c>
      <c r="O456" s="20">
        <f t="shared" si="144"/>
        <v>441082264.88167602</v>
      </c>
      <c r="P456" s="20">
        <f t="shared" si="144"/>
        <v>436841628.26395565</v>
      </c>
      <c r="Q456" s="20">
        <f t="shared" si="144"/>
        <v>432607568.75661892</v>
      </c>
      <c r="R456" s="20">
        <f t="shared" si="144"/>
        <v>428347884.69776887</v>
      </c>
      <c r="S456" s="20">
        <f t="shared" si="144"/>
        <v>425630191.71801889</v>
      </c>
      <c r="T456" s="20">
        <f t="shared" si="144"/>
        <v>422981059.41188043</v>
      </c>
      <c r="U456" s="20">
        <f t="shared" si="144"/>
        <v>420357154.13003045</v>
      </c>
      <c r="V456" s="20">
        <f t="shared" si="144"/>
        <v>417784246.93834889</v>
      </c>
      <c r="W456" s="20">
        <f t="shared" si="144"/>
        <v>415282909.19816047</v>
      </c>
      <c r="X456" s="20">
        <f t="shared" si="144"/>
        <v>412723734.30086893</v>
      </c>
      <c r="Y456" s="20">
        <f t="shared" si="144"/>
        <v>410106560.48798782</v>
      </c>
      <c r="Z456" s="20">
        <f t="shared" si="144"/>
        <v>407425929.66464329</v>
      </c>
      <c r="AA456" s="20">
        <f t="shared" si="144"/>
        <v>404678619.62570661</v>
      </c>
    </row>
    <row r="457" spans="3:27">
      <c r="D457" s="37" t="s">
        <v>6</v>
      </c>
      <c r="E457" s="89">
        <v>9.4689246217244075E-2</v>
      </c>
      <c r="H457" s="27">
        <f>$E457</f>
        <v>9.4689246217244075E-2</v>
      </c>
      <c r="I457" s="27">
        <f t="shared" ref="I457:AA457" si="146">$E457</f>
        <v>9.4689246217244075E-2</v>
      </c>
      <c r="J457" s="27">
        <f t="shared" si="146"/>
        <v>9.4689246217244075E-2</v>
      </c>
      <c r="K457" s="27">
        <f t="shared" si="146"/>
        <v>9.4689246217244075E-2</v>
      </c>
      <c r="L457" s="27">
        <f t="shared" si="146"/>
        <v>9.4689246217244075E-2</v>
      </c>
      <c r="M457" s="27">
        <f t="shared" si="146"/>
        <v>9.4689246217244075E-2</v>
      </c>
      <c r="N457" s="27">
        <f t="shared" si="146"/>
        <v>9.4689246217244075E-2</v>
      </c>
      <c r="O457" s="27">
        <f t="shared" si="146"/>
        <v>9.4689246217244075E-2</v>
      </c>
      <c r="P457" s="27">
        <f t="shared" si="146"/>
        <v>9.4689246217244075E-2</v>
      </c>
      <c r="Q457" s="27">
        <f t="shared" si="146"/>
        <v>9.4689246217244075E-2</v>
      </c>
      <c r="R457" s="27">
        <f t="shared" si="146"/>
        <v>9.4689246217244075E-2</v>
      </c>
      <c r="S457" s="27">
        <f t="shared" si="146"/>
        <v>9.4689246217244075E-2</v>
      </c>
      <c r="T457" s="27">
        <f t="shared" si="146"/>
        <v>9.4689246217244075E-2</v>
      </c>
      <c r="U457" s="27">
        <f t="shared" si="146"/>
        <v>9.4689246217244075E-2</v>
      </c>
      <c r="V457" s="27">
        <f t="shared" si="146"/>
        <v>9.4689246217244075E-2</v>
      </c>
      <c r="W457" s="27">
        <f t="shared" si="146"/>
        <v>9.4689246217244075E-2</v>
      </c>
      <c r="X457" s="27">
        <f t="shared" si="146"/>
        <v>9.4689246217244075E-2</v>
      </c>
      <c r="Y457" s="27">
        <f t="shared" si="146"/>
        <v>9.4689246217244075E-2</v>
      </c>
      <c r="Z457" s="27">
        <f t="shared" si="146"/>
        <v>9.4689246217244075E-2</v>
      </c>
      <c r="AA457" s="27">
        <f t="shared" si="146"/>
        <v>9.4689246217244075E-2</v>
      </c>
    </row>
    <row r="458" spans="3:27">
      <c r="D458" s="37" t="s">
        <v>128</v>
      </c>
      <c r="E458" s="37" t="s">
        <v>171</v>
      </c>
      <c r="H458" s="20">
        <f t="shared" ref="H458:AA458" si="147">IF(H$4=1,H456*H457/MiY*MiFP,H457*H456)</f>
        <v>23101760.649587266</v>
      </c>
      <c r="I458" s="20">
        <f t="shared" si="147"/>
        <v>41458505.725784354</v>
      </c>
      <c r="J458" s="20">
        <f t="shared" si="147"/>
        <v>42052307.165465713</v>
      </c>
      <c r="K458" s="20">
        <f t="shared" si="147"/>
        <v>42406144.756705217</v>
      </c>
      <c r="L458" s="20">
        <f t="shared" si="147"/>
        <v>42790120.33937788</v>
      </c>
      <c r="M458" s="20">
        <f t="shared" si="147"/>
        <v>42586220.785403483</v>
      </c>
      <c r="N458" s="20">
        <f t="shared" si="147"/>
        <v>42172442.390517831</v>
      </c>
      <c r="O458" s="20">
        <f t="shared" si="147"/>
        <v>41765747.181440689</v>
      </c>
      <c r="P458" s="20">
        <f t="shared" si="147"/>
        <v>41364204.496627502</v>
      </c>
      <c r="Q458" s="20">
        <f t="shared" si="147"/>
        <v>40963284.593438834</v>
      </c>
      <c r="R458" s="20">
        <f t="shared" si="147"/>
        <v>40559938.320782714</v>
      </c>
      <c r="S458" s="20">
        <f t="shared" si="147"/>
        <v>40302602.021080293</v>
      </c>
      <c r="T458" s="20">
        <f t="shared" si="147"/>
        <v>40051757.679882288</v>
      </c>
      <c r="U458" s="20">
        <f t="shared" si="147"/>
        <v>39803302.066598468</v>
      </c>
      <c r="V458" s="20">
        <f t="shared" si="147"/>
        <v>39559675.42403122</v>
      </c>
      <c r="W458" s="20">
        <f t="shared" si="147"/>
        <v>39322825.638878033</v>
      </c>
      <c r="X458" s="20">
        <f t="shared" si="147"/>
        <v>39080499.296915404</v>
      </c>
      <c r="Y458" s="20">
        <f t="shared" si="147"/>
        <v>38832681.081354178</v>
      </c>
      <c r="Z458" s="20">
        <f t="shared" si="147"/>
        <v>38578854.169304974</v>
      </c>
      <c r="AA458" s="20">
        <f t="shared" si="147"/>
        <v>38318713.452592991</v>
      </c>
    </row>
    <row r="459" spans="3:27">
      <c r="C459" s="37" t="s">
        <v>4</v>
      </c>
      <c r="D459" s="37" t="s">
        <v>3</v>
      </c>
      <c r="H459" s="20">
        <f t="shared" ref="H459:AA459" si="148">IF(H$4=1,H309/MiY*MiFP,H309)</f>
        <v>8036970.666666667</v>
      </c>
      <c r="I459" s="20">
        <f t="shared" si="148"/>
        <v>14592483</v>
      </c>
      <c r="J459" s="20">
        <f t="shared" si="148"/>
        <v>15001622</v>
      </c>
      <c r="K459" s="20">
        <f t="shared" si="148"/>
        <v>15579074</v>
      </c>
      <c r="L459" s="20">
        <f t="shared" si="148"/>
        <v>15960583</v>
      </c>
      <c r="M459" s="20">
        <f t="shared" si="148"/>
        <v>15465354</v>
      </c>
      <c r="N459" s="20">
        <f t="shared" si="148"/>
        <v>15312927</v>
      </c>
      <c r="O459" s="20">
        <f t="shared" si="148"/>
        <v>15179074</v>
      </c>
      <c r="P459" s="20">
        <f t="shared" si="148"/>
        <v>15091084</v>
      </c>
      <c r="Q459" s="20">
        <f t="shared" si="148"/>
        <v>15033276</v>
      </c>
      <c r="R459" s="20">
        <f t="shared" si="148"/>
        <v>13405792</v>
      </c>
      <c r="S459" s="20">
        <f t="shared" si="148"/>
        <v>13275347</v>
      </c>
      <c r="T459" s="20">
        <f t="shared" si="148"/>
        <v>13188810</v>
      </c>
      <c r="U459" s="20">
        <f t="shared" si="148"/>
        <v>13075804</v>
      </c>
      <c r="V459" s="20">
        <f t="shared" si="148"/>
        <v>12942328</v>
      </c>
      <c r="W459" s="20">
        <f t="shared" si="148"/>
        <v>12937771</v>
      </c>
      <c r="X459" s="20">
        <f t="shared" si="148"/>
        <v>12931930</v>
      </c>
      <c r="Y459" s="20">
        <f t="shared" si="148"/>
        <v>12930096</v>
      </c>
      <c r="Z459" s="20">
        <f t="shared" si="148"/>
        <v>12929898</v>
      </c>
      <c r="AA459" s="20">
        <f t="shared" si="148"/>
        <v>12929726</v>
      </c>
    </row>
    <row r="460" spans="3:27">
      <c r="C460" s="37" t="s">
        <v>2</v>
      </c>
      <c r="D460" s="14" t="s">
        <v>21</v>
      </c>
      <c r="H460" s="20">
        <f t="shared" ref="H460:AA460" si="149">IF(H$4=1,-H284/MiY*MiFP,-H284)</f>
        <v>-4827886.7279181173</v>
      </c>
      <c r="I460" s="20">
        <f t="shared" si="149"/>
        <v>-8861932.3739210553</v>
      </c>
      <c r="J460" s="20">
        <f t="shared" si="149"/>
        <v>-9097847.9877390601</v>
      </c>
      <c r="K460" s="20">
        <f t="shared" si="149"/>
        <v>-9135378.5092032216</v>
      </c>
      <c r="L460" s="20">
        <f t="shared" si="149"/>
        <v>-9265845.98771175</v>
      </c>
      <c r="M460" s="20">
        <f t="shared" si="149"/>
        <v>-11095497.684529884</v>
      </c>
      <c r="N460" s="20">
        <f t="shared" si="149"/>
        <v>-11017875.641470527</v>
      </c>
      <c r="O460" s="20">
        <f t="shared" si="149"/>
        <v>-10938437.053579686</v>
      </c>
      <c r="P460" s="20">
        <f t="shared" si="149"/>
        <v>-10857024.021493252</v>
      </c>
      <c r="Q460" s="20">
        <f t="shared" si="149"/>
        <v>-10773591.831987139</v>
      </c>
      <c r="R460" s="20">
        <f t="shared" si="149"/>
        <v>-10688098.699979318</v>
      </c>
      <c r="S460" s="20">
        <f t="shared" si="149"/>
        <v>-10626214.642936788</v>
      </c>
      <c r="T460" s="20">
        <f t="shared" si="149"/>
        <v>-10564904.672707904</v>
      </c>
      <c r="U460" s="20">
        <f t="shared" si="149"/>
        <v>-10502896.671712173</v>
      </c>
      <c r="V460" s="20">
        <f t="shared" si="149"/>
        <v>-10440990.031258836</v>
      </c>
      <c r="W460" s="20">
        <f t="shared" si="149"/>
        <v>-10378595.670683108</v>
      </c>
      <c r="X460" s="20">
        <f t="shared" si="149"/>
        <v>-10314755.381179802</v>
      </c>
      <c r="Y460" s="20">
        <f t="shared" si="149"/>
        <v>-10249465.118786758</v>
      </c>
      <c r="Z460" s="20">
        <f t="shared" si="149"/>
        <v>-10182588.431132127</v>
      </c>
      <c r="AA460" s="20">
        <f t="shared" si="149"/>
        <v>-10114044.76308769</v>
      </c>
    </row>
    <row r="461" spans="3:27">
      <c r="D461" s="14" t="s">
        <v>15</v>
      </c>
      <c r="H461" s="43">
        <f>SUM(H458:H460)</f>
        <v>26310844.588335816</v>
      </c>
      <c r="I461" s="43">
        <f t="shared" ref="I461:AA461" si="150">SUM(I458:I460)</f>
        <v>47189056.351863295</v>
      </c>
      <c r="J461" s="43">
        <f t="shared" si="150"/>
        <v>47956081.177726656</v>
      </c>
      <c r="K461" s="43">
        <f t="shared" si="150"/>
        <v>48849840.247501999</v>
      </c>
      <c r="L461" s="43">
        <f t="shared" si="150"/>
        <v>49484857.35166613</v>
      </c>
      <c r="M461" s="43">
        <f t="shared" si="150"/>
        <v>46956077.100873597</v>
      </c>
      <c r="N461" s="43">
        <f t="shared" si="150"/>
        <v>46467493.749047302</v>
      </c>
      <c r="O461" s="43">
        <f t="shared" si="150"/>
        <v>46006384.127861001</v>
      </c>
      <c r="P461" s="43">
        <f t="shared" si="150"/>
        <v>45598264.475134254</v>
      </c>
      <c r="Q461" s="43">
        <f t="shared" si="150"/>
        <v>45222968.761451691</v>
      </c>
      <c r="R461" s="43">
        <f t="shared" si="150"/>
        <v>43277631.620803393</v>
      </c>
      <c r="S461" s="43">
        <f t="shared" si="150"/>
        <v>42951734.378143504</v>
      </c>
      <c r="T461" s="43">
        <f t="shared" si="150"/>
        <v>42675663.007174388</v>
      </c>
      <c r="U461" s="43">
        <f t="shared" si="150"/>
        <v>42376209.394886293</v>
      </c>
      <c r="V461" s="43">
        <f t="shared" si="150"/>
        <v>42061013.392772384</v>
      </c>
      <c r="W461" s="43">
        <f t="shared" si="150"/>
        <v>41882000.968194924</v>
      </c>
      <c r="X461" s="43">
        <f t="shared" si="150"/>
        <v>41697673.915735602</v>
      </c>
      <c r="Y461" s="43">
        <f t="shared" si="150"/>
        <v>41513311.962567419</v>
      </c>
      <c r="Z461" s="43">
        <f t="shared" si="150"/>
        <v>41326163.738172844</v>
      </c>
      <c r="AA461" s="43">
        <f t="shared" si="150"/>
        <v>41134394.689505301</v>
      </c>
    </row>
    <row r="462" spans="3:27">
      <c r="D462" s="14" t="s">
        <v>137</v>
      </c>
      <c r="H462" s="20">
        <f t="shared" ref="H462:AA462" si="151">H461/(1-tax)</f>
        <v>36542839.706021965</v>
      </c>
      <c r="I462" s="20">
        <f t="shared" si="151"/>
        <v>65540356.044254579</v>
      </c>
      <c r="J462" s="20">
        <f t="shared" si="151"/>
        <v>66605668.302398138</v>
      </c>
      <c r="K462" s="20">
        <f t="shared" si="151"/>
        <v>67847000.343752787</v>
      </c>
      <c r="L462" s="20">
        <f t="shared" si="151"/>
        <v>68728968.543980733</v>
      </c>
      <c r="M462" s="20">
        <f t="shared" si="151"/>
        <v>65216773.751213335</v>
      </c>
      <c r="N462" s="20">
        <f t="shared" si="151"/>
        <v>64538185.762565702</v>
      </c>
      <c r="O462" s="20">
        <f t="shared" si="151"/>
        <v>63897755.733140282</v>
      </c>
      <c r="P462" s="20">
        <f t="shared" si="151"/>
        <v>63330922.882130913</v>
      </c>
      <c r="Q462" s="20">
        <f t="shared" si="151"/>
        <v>62809678.835349575</v>
      </c>
      <c r="R462" s="20">
        <f t="shared" si="151"/>
        <v>60107821.695560269</v>
      </c>
      <c r="S462" s="20">
        <f t="shared" si="151"/>
        <v>59655186.636310428</v>
      </c>
      <c r="T462" s="20">
        <f t="shared" si="151"/>
        <v>59271754.176631093</v>
      </c>
      <c r="U462" s="20">
        <f t="shared" si="151"/>
        <v>58855846.381786518</v>
      </c>
      <c r="V462" s="20">
        <f t="shared" si="151"/>
        <v>58418074.156628311</v>
      </c>
      <c r="W462" s="20">
        <f t="shared" si="151"/>
        <v>58169445.789159618</v>
      </c>
      <c r="X462" s="20">
        <f t="shared" si="151"/>
        <v>57913435.994077228</v>
      </c>
      <c r="Y462" s="20">
        <f t="shared" si="151"/>
        <v>57657377.725788087</v>
      </c>
      <c r="Z462" s="20">
        <f t="shared" si="151"/>
        <v>57397449.636351176</v>
      </c>
      <c r="AA462" s="20">
        <f t="shared" si="151"/>
        <v>57131103.735424034</v>
      </c>
    </row>
    <row r="463" spans="3:27">
      <c r="H463" s="20"/>
      <c r="I463" s="20"/>
      <c r="J463" s="20"/>
      <c r="K463" s="20"/>
      <c r="L463" s="20"/>
      <c r="M463" s="20"/>
      <c r="N463" s="20"/>
      <c r="O463" s="20"/>
      <c r="P463" s="20"/>
      <c r="Q463" s="20"/>
      <c r="R463" s="20"/>
      <c r="S463" s="20"/>
      <c r="T463" s="20"/>
      <c r="U463" s="20"/>
      <c r="V463" s="20"/>
      <c r="W463" s="20"/>
      <c r="X463" s="20"/>
      <c r="Y463" s="20"/>
      <c r="Z463" s="20"/>
      <c r="AA463" s="20"/>
    </row>
    <row r="464" spans="3:27">
      <c r="H464" s="20"/>
      <c r="I464" s="20"/>
      <c r="J464" s="20"/>
      <c r="K464" s="20"/>
      <c r="L464" s="20"/>
      <c r="M464" s="20"/>
      <c r="N464" s="20"/>
      <c r="O464" s="20"/>
      <c r="P464" s="20"/>
      <c r="Q464" s="20"/>
      <c r="R464" s="20"/>
      <c r="S464" s="20"/>
      <c r="T464" s="20"/>
      <c r="U464" s="20"/>
      <c r="V464" s="20"/>
      <c r="W464" s="20"/>
      <c r="X464" s="20"/>
      <c r="Y464" s="20"/>
      <c r="Z464" s="20"/>
      <c r="AA464" s="20"/>
    </row>
    <row r="465" spans="3:27">
      <c r="C465" s="37" t="s">
        <v>4</v>
      </c>
      <c r="D465" s="37" t="s">
        <v>14</v>
      </c>
      <c r="H465" s="20">
        <f t="shared" ref="H465:AA465" si="152">H297</f>
        <v>14550344.522228759</v>
      </c>
      <c r="I465" s="20">
        <f t="shared" si="152"/>
        <v>26748954.827138193</v>
      </c>
      <c r="J465" s="20">
        <f t="shared" si="152"/>
        <v>27278785.605587013</v>
      </c>
      <c r="K465" s="20">
        <f t="shared" si="152"/>
        <v>27938134.254388396</v>
      </c>
      <c r="L465" s="20">
        <f t="shared" si="152"/>
        <v>28543070.912959062</v>
      </c>
      <c r="M465" s="20">
        <f t="shared" si="152"/>
        <v>29340581.849278934</v>
      </c>
      <c r="N465" s="20">
        <f t="shared" si="152"/>
        <v>30086742.267704841</v>
      </c>
      <c r="O465" s="20">
        <f t="shared" si="152"/>
        <v>30854472.098553393</v>
      </c>
      <c r="P465" s="20">
        <f t="shared" si="152"/>
        <v>31635398.921559013</v>
      </c>
      <c r="Q465" s="20">
        <f t="shared" si="152"/>
        <v>32467497.265826695</v>
      </c>
      <c r="R465" s="20">
        <f t="shared" si="152"/>
        <v>33321512.966273468</v>
      </c>
      <c r="S465" s="20">
        <f t="shared" si="152"/>
        <v>34173959.795258909</v>
      </c>
      <c r="T465" s="20">
        <f t="shared" si="152"/>
        <v>35043837.681521684</v>
      </c>
      <c r="U465" s="20">
        <f t="shared" si="152"/>
        <v>35934988.594076</v>
      </c>
      <c r="V465" s="20">
        <f t="shared" si="152"/>
        <v>36849553.74955558</v>
      </c>
      <c r="W465" s="20">
        <f t="shared" si="152"/>
        <v>37788609.024237677</v>
      </c>
      <c r="X465" s="20">
        <f t="shared" si="152"/>
        <v>38752729.09261442</v>
      </c>
      <c r="Y465" s="20">
        <f t="shared" si="152"/>
        <v>39741889.002456792</v>
      </c>
      <c r="Z465" s="20">
        <f t="shared" si="152"/>
        <v>40754583.660510354</v>
      </c>
      <c r="AA465" s="20">
        <f t="shared" si="152"/>
        <v>41793435.653594851</v>
      </c>
    </row>
    <row r="466" spans="3:27">
      <c r="C466" s="37" t="s">
        <v>2</v>
      </c>
      <c r="D466" s="37" t="s">
        <v>125</v>
      </c>
      <c r="H466" s="20">
        <f>H378</f>
        <v>-50750</v>
      </c>
      <c r="I466" s="20">
        <f t="shared" ref="I466:AA466" si="153">I378</f>
        <v>-88826.999999999985</v>
      </c>
      <c r="J466" s="20">
        <f t="shared" si="153"/>
        <v>-90692.366999999984</v>
      </c>
      <c r="K466" s="20">
        <f t="shared" si="153"/>
        <v>-92596.906706999973</v>
      </c>
      <c r="L466" s="20">
        <f t="shared" si="153"/>
        <v>-94541.44174784697</v>
      </c>
      <c r="M466" s="20">
        <f t="shared" si="153"/>
        <v>-94541.44174784697</v>
      </c>
      <c r="N466" s="20">
        <f t="shared" si="153"/>
        <v>-94541.44174784697</v>
      </c>
      <c r="O466" s="20">
        <f t="shared" si="153"/>
        <v>-94541.44174784697</v>
      </c>
      <c r="P466" s="20">
        <f t="shared" si="153"/>
        <v>-94541.44174784697</v>
      </c>
      <c r="Q466" s="20">
        <f t="shared" si="153"/>
        <v>-94541.44174784697</v>
      </c>
      <c r="R466" s="20">
        <f t="shared" si="153"/>
        <v>-94541.44174784697</v>
      </c>
      <c r="S466" s="20">
        <f t="shared" si="153"/>
        <v>-94541.44174784697</v>
      </c>
      <c r="T466" s="20">
        <f t="shared" si="153"/>
        <v>-94541.44174784697</v>
      </c>
      <c r="U466" s="20">
        <f t="shared" si="153"/>
        <v>-94541.44174784697</v>
      </c>
      <c r="V466" s="20">
        <f t="shared" si="153"/>
        <v>-94541.44174784697</v>
      </c>
      <c r="W466" s="20">
        <f t="shared" si="153"/>
        <v>-94541.44174784697</v>
      </c>
      <c r="X466" s="20">
        <f t="shared" si="153"/>
        <v>-94541.44174784697</v>
      </c>
      <c r="Y466" s="20">
        <f t="shared" si="153"/>
        <v>-94541.44174784697</v>
      </c>
      <c r="Z466" s="20">
        <f t="shared" si="153"/>
        <v>-94541.44174784697</v>
      </c>
      <c r="AA466" s="20">
        <f t="shared" si="153"/>
        <v>-94541.44174784697</v>
      </c>
    </row>
    <row r="467" spans="3:27">
      <c r="H467" s="20"/>
      <c r="I467" s="20"/>
      <c r="J467" s="20"/>
      <c r="K467" s="20"/>
      <c r="L467" s="20"/>
      <c r="M467" s="20"/>
      <c r="N467" s="20"/>
      <c r="O467" s="20"/>
      <c r="P467" s="20"/>
      <c r="Q467" s="20"/>
      <c r="R467" s="20"/>
      <c r="S467" s="20"/>
      <c r="T467" s="20"/>
      <c r="U467" s="20"/>
      <c r="V467" s="20"/>
      <c r="W467" s="20"/>
      <c r="X467" s="20"/>
      <c r="Y467" s="20"/>
      <c r="Z467" s="20"/>
      <c r="AA467" s="20"/>
    </row>
    <row r="468" spans="3:27">
      <c r="C468" s="37" t="s">
        <v>2</v>
      </c>
      <c r="D468" s="37" t="s">
        <v>138</v>
      </c>
      <c r="H468" s="20">
        <f>-H$311</f>
        <v>-9938563.25</v>
      </c>
      <c r="I468" s="20">
        <f t="shared" ref="I468:AA468" si="154">-I$311</f>
        <v>-18941635</v>
      </c>
      <c r="J468" s="20">
        <f t="shared" si="154"/>
        <v>-17963660</v>
      </c>
      <c r="K468" s="20">
        <f t="shared" si="154"/>
        <v>-17427855</v>
      </c>
      <c r="L468" s="20">
        <f t="shared" si="154"/>
        <v>-19001189</v>
      </c>
      <c r="M468" s="20">
        <f t="shared" si="154"/>
        <v>-12502612</v>
      </c>
      <c r="N468" s="20">
        <f t="shared" si="154"/>
        <v>-11686554</v>
      </c>
      <c r="O468" s="20">
        <f t="shared" si="154"/>
        <v>-11157085</v>
      </c>
      <c r="P468" s="20">
        <f t="shared" si="154"/>
        <v>-10876884</v>
      </c>
      <c r="Q468" s="20">
        <f t="shared" si="154"/>
        <v>-10555491</v>
      </c>
      <c r="R468" s="20">
        <f t="shared" si="154"/>
        <v>-9199692</v>
      </c>
      <c r="S468" s="20">
        <f t="shared" si="154"/>
        <v>-1913146</v>
      </c>
      <c r="T468" s="20">
        <f t="shared" si="154"/>
        <v>-1701794</v>
      </c>
      <c r="U468" s="20">
        <f t="shared" si="154"/>
        <v>-1600602</v>
      </c>
      <c r="V468" s="20">
        <f t="shared" si="154"/>
        <v>-1597452</v>
      </c>
      <c r="W468" s="20">
        <f t="shared" si="154"/>
        <v>-1477482</v>
      </c>
      <c r="X468" s="20">
        <f t="shared" si="154"/>
        <v>-1092942</v>
      </c>
      <c r="Y468" s="20">
        <f t="shared" si="154"/>
        <v>-1092942</v>
      </c>
      <c r="Z468" s="20">
        <f t="shared" si="154"/>
        <v>-1092942</v>
      </c>
      <c r="AA468" s="20">
        <f t="shared" si="154"/>
        <v>-1092942</v>
      </c>
    </row>
    <row r="469" spans="3:27">
      <c r="D469" s="37" t="s">
        <v>137</v>
      </c>
      <c r="H469" s="43">
        <f t="shared" ref="H469:AA469" si="155">H468*tax/(1-tax)</f>
        <v>-3864996.819444445</v>
      </c>
      <c r="I469" s="43">
        <f t="shared" si="155"/>
        <v>-7366191.3888888899</v>
      </c>
      <c r="J469" s="43">
        <f t="shared" si="155"/>
        <v>-6985867.7777777789</v>
      </c>
      <c r="K469" s="43">
        <f t="shared" si="155"/>
        <v>-6777499.166666667</v>
      </c>
      <c r="L469" s="43">
        <f t="shared" si="155"/>
        <v>-7389351.2777777789</v>
      </c>
      <c r="M469" s="43">
        <f t="shared" si="155"/>
        <v>-4862126.8888888899</v>
      </c>
      <c r="N469" s="43">
        <f t="shared" si="155"/>
        <v>-4544771</v>
      </c>
      <c r="O469" s="43">
        <f t="shared" si="155"/>
        <v>-4338866.388888889</v>
      </c>
      <c r="P469" s="43">
        <f t="shared" si="155"/>
        <v>-4229899.333333334</v>
      </c>
      <c r="Q469" s="43">
        <f t="shared" si="155"/>
        <v>-4104913.1666666674</v>
      </c>
      <c r="R469" s="43">
        <f t="shared" si="155"/>
        <v>-3577658.0000000005</v>
      </c>
      <c r="S469" s="43">
        <f t="shared" si="155"/>
        <v>-744001.22222222225</v>
      </c>
      <c r="T469" s="43">
        <f t="shared" si="155"/>
        <v>-661808.77777777787</v>
      </c>
      <c r="U469" s="43">
        <f t="shared" si="155"/>
        <v>-622456.33333333349</v>
      </c>
      <c r="V469" s="43">
        <f t="shared" si="155"/>
        <v>-621231.33333333349</v>
      </c>
      <c r="W469" s="43">
        <f t="shared" si="155"/>
        <v>-574576.33333333337</v>
      </c>
      <c r="X469" s="43">
        <f t="shared" si="155"/>
        <v>-425033</v>
      </c>
      <c r="Y469" s="43">
        <f t="shared" si="155"/>
        <v>-425033</v>
      </c>
      <c r="Z469" s="43">
        <f t="shared" si="155"/>
        <v>-425033</v>
      </c>
      <c r="AA469" s="43">
        <f t="shared" si="155"/>
        <v>-425033</v>
      </c>
    </row>
    <row r="470" spans="3:27">
      <c r="H470" s="20"/>
      <c r="I470" s="20"/>
      <c r="J470" s="20"/>
      <c r="K470" s="20"/>
      <c r="L470" s="20"/>
      <c r="M470" s="20"/>
      <c r="N470" s="20"/>
      <c r="O470" s="20"/>
      <c r="P470" s="20"/>
      <c r="Q470" s="20"/>
      <c r="R470" s="20"/>
      <c r="S470" s="20"/>
      <c r="T470" s="20"/>
      <c r="U470" s="20"/>
      <c r="V470" s="20"/>
      <c r="W470" s="20"/>
      <c r="X470" s="20"/>
      <c r="Y470" s="20"/>
      <c r="Z470" s="20"/>
      <c r="AA470" s="20"/>
    </row>
    <row r="471" spans="3:27">
      <c r="D471" s="37" t="s">
        <v>228</v>
      </c>
      <c r="H471" s="20">
        <f t="shared" ref="H471:AA471" si="156">SUM(H462,H465:H466,H469)</f>
        <v>47177437.408806279</v>
      </c>
      <c r="I471" s="20">
        <f t="shared" si="156"/>
        <v>84834292.482503876</v>
      </c>
      <c r="J471" s="20">
        <f t="shared" si="156"/>
        <v>86807893.763207376</v>
      </c>
      <c r="K471" s="20">
        <f t="shared" si="156"/>
        <v>88915038.524767503</v>
      </c>
      <c r="L471" s="20">
        <f t="shared" si="156"/>
        <v>89788146.737414166</v>
      </c>
      <c r="M471" s="20">
        <f t="shared" si="156"/>
        <v>89600687.269855529</v>
      </c>
      <c r="N471" s="20">
        <f t="shared" si="156"/>
        <v>89985615.588522702</v>
      </c>
      <c r="O471" s="20">
        <f t="shared" si="156"/>
        <v>90318820.001056939</v>
      </c>
      <c r="P471" s="20">
        <f t="shared" si="156"/>
        <v>90641881.028608754</v>
      </c>
      <c r="Q471" s="20">
        <f t="shared" si="156"/>
        <v>91077721.492761746</v>
      </c>
      <c r="R471" s="20">
        <f t="shared" si="156"/>
        <v>89757135.220085889</v>
      </c>
      <c r="S471" s="20">
        <f t="shared" si="156"/>
        <v>92990603.76759927</v>
      </c>
      <c r="T471" s="20">
        <f t="shared" si="156"/>
        <v>93559241.638627157</v>
      </c>
      <c r="U471" s="20">
        <f t="shared" si="156"/>
        <v>94073837.200781345</v>
      </c>
      <c r="V471" s="20">
        <f t="shared" si="156"/>
        <v>94551855.131102726</v>
      </c>
      <c r="W471" s="20">
        <f t="shared" si="156"/>
        <v>95288937.038316116</v>
      </c>
      <c r="X471" s="20">
        <f t="shared" si="156"/>
        <v>96146590.644943804</v>
      </c>
      <c r="Y471" s="20">
        <f t="shared" si="156"/>
        <v>96879692.286497027</v>
      </c>
      <c r="Z471" s="20">
        <f t="shared" si="156"/>
        <v>97632458.855113685</v>
      </c>
      <c r="AA471" s="20">
        <f t="shared" si="156"/>
        <v>98404964.947271049</v>
      </c>
    </row>
    <row r="474" spans="3:27">
      <c r="C474" s="9" t="s">
        <v>229</v>
      </c>
      <c r="D474" s="9"/>
    </row>
    <row r="476" spans="3:27">
      <c r="D476" s="37" t="s">
        <v>109</v>
      </c>
      <c r="H476" s="20">
        <f t="shared" ref="H476:AA476" si="157">H471-H465-H466</f>
        <v>32677842.886577521</v>
      </c>
      <c r="I476" s="20">
        <f t="shared" si="157"/>
        <v>58174164.655365683</v>
      </c>
      <c r="J476" s="20">
        <f t="shared" si="157"/>
        <v>59619800.524620362</v>
      </c>
      <c r="K476" s="20">
        <f t="shared" si="157"/>
        <v>61069501.177086107</v>
      </c>
      <c r="L476" s="20">
        <f t="shared" si="157"/>
        <v>61339617.266202949</v>
      </c>
      <c r="M476" s="20">
        <f t="shared" si="157"/>
        <v>60354646.862324439</v>
      </c>
      <c r="N476" s="20">
        <f t="shared" si="157"/>
        <v>59993414.762565702</v>
      </c>
      <c r="O476" s="20">
        <f t="shared" si="157"/>
        <v>59558889.344251394</v>
      </c>
      <c r="P476" s="20">
        <f t="shared" si="157"/>
        <v>59101023.548797585</v>
      </c>
      <c r="Q476" s="20">
        <f t="shared" si="157"/>
        <v>58704765.668682896</v>
      </c>
      <c r="R476" s="20">
        <f t="shared" si="157"/>
        <v>56530163.695560262</v>
      </c>
      <c r="S476" s="20">
        <f t="shared" si="157"/>
        <v>58911185.414088205</v>
      </c>
      <c r="T476" s="20">
        <f t="shared" si="157"/>
        <v>58609945.398853317</v>
      </c>
      <c r="U476" s="20">
        <f t="shared" si="157"/>
        <v>58233390.048453189</v>
      </c>
      <c r="V476" s="20">
        <f t="shared" si="157"/>
        <v>57796842.82329499</v>
      </c>
      <c r="W476" s="20">
        <f t="shared" si="157"/>
        <v>57594869.455826283</v>
      </c>
      <c r="X476" s="20">
        <f t="shared" si="157"/>
        <v>57488402.994077228</v>
      </c>
      <c r="Y476" s="20">
        <f t="shared" si="157"/>
        <v>57232344.725788079</v>
      </c>
      <c r="Z476" s="20">
        <f t="shared" si="157"/>
        <v>56972416.636351176</v>
      </c>
      <c r="AA476" s="20">
        <f t="shared" si="157"/>
        <v>56706070.735424042</v>
      </c>
    </row>
    <row r="477" spans="3:27">
      <c r="H477" s="20"/>
      <c r="I477" s="20"/>
      <c r="J477" s="20"/>
      <c r="K477" s="20"/>
      <c r="L477" s="20"/>
      <c r="M477" s="20"/>
      <c r="N477" s="20"/>
      <c r="O477" s="20"/>
      <c r="P477" s="20"/>
      <c r="Q477" s="20"/>
      <c r="R477" s="20"/>
      <c r="S477" s="20"/>
      <c r="T477" s="20"/>
      <c r="U477" s="20"/>
      <c r="V477" s="20"/>
      <c r="W477" s="20"/>
      <c r="X477" s="20"/>
      <c r="Y477" s="20"/>
      <c r="Z477" s="20"/>
      <c r="AA477" s="20"/>
    </row>
    <row r="478" spans="3:27">
      <c r="C478" s="37" t="s">
        <v>110</v>
      </c>
      <c r="D478" s="37" t="s">
        <v>111</v>
      </c>
      <c r="H478" s="20"/>
      <c r="I478" s="20"/>
      <c r="J478" s="20"/>
      <c r="K478" s="20"/>
      <c r="L478" s="20"/>
      <c r="M478" s="20"/>
      <c r="N478" s="20"/>
      <c r="O478" s="20"/>
      <c r="P478" s="20"/>
      <c r="Q478" s="20"/>
      <c r="R478" s="20"/>
      <c r="S478" s="20"/>
      <c r="T478" s="20"/>
      <c r="U478" s="20"/>
      <c r="V478" s="20"/>
      <c r="W478" s="20"/>
      <c r="X478" s="20"/>
      <c r="Y478" s="20"/>
      <c r="Z478" s="20"/>
      <c r="AA478" s="20"/>
    </row>
    <row r="479" spans="3:27">
      <c r="D479" s="37" t="s">
        <v>112</v>
      </c>
      <c r="H479" s="20"/>
      <c r="I479" s="20"/>
      <c r="J479" s="20"/>
      <c r="K479" s="20"/>
      <c r="L479" s="20"/>
      <c r="M479" s="20"/>
      <c r="N479" s="20"/>
      <c r="O479" s="20"/>
      <c r="P479" s="20"/>
      <c r="Q479" s="20"/>
      <c r="R479" s="20"/>
      <c r="S479" s="20"/>
      <c r="T479" s="20"/>
      <c r="U479" s="20"/>
      <c r="V479" s="20"/>
      <c r="W479" s="20"/>
      <c r="X479" s="20"/>
      <c r="Y479" s="20"/>
      <c r="Z479" s="20"/>
      <c r="AA479" s="20"/>
    </row>
    <row r="480" spans="3:27">
      <c r="H480" s="20"/>
      <c r="I480" s="20"/>
      <c r="J480" s="20"/>
      <c r="K480" s="20"/>
      <c r="L480" s="20"/>
      <c r="M480" s="20"/>
      <c r="N480" s="20"/>
      <c r="O480" s="20"/>
      <c r="P480" s="20"/>
      <c r="Q480" s="20"/>
      <c r="R480" s="20"/>
      <c r="S480" s="20"/>
      <c r="T480" s="20"/>
      <c r="U480" s="20"/>
      <c r="V480" s="20"/>
      <c r="W480" s="20"/>
      <c r="X480" s="20"/>
      <c r="Y480" s="20"/>
      <c r="Z480" s="20"/>
      <c r="AA480" s="20"/>
    </row>
    <row r="481" spans="3:27">
      <c r="C481" s="37" t="s">
        <v>113</v>
      </c>
      <c r="D481" s="37" t="s">
        <v>114</v>
      </c>
      <c r="H481" s="20">
        <f>-H$311</f>
        <v>-9938563.25</v>
      </c>
      <c r="I481" s="20">
        <f t="shared" ref="I481:AA481" si="158">-I$311</f>
        <v>-18941635</v>
      </c>
      <c r="J481" s="20">
        <f t="shared" si="158"/>
        <v>-17963660</v>
      </c>
      <c r="K481" s="20">
        <f t="shared" si="158"/>
        <v>-17427855</v>
      </c>
      <c r="L481" s="20">
        <f t="shared" si="158"/>
        <v>-19001189</v>
      </c>
      <c r="M481" s="20">
        <f t="shared" si="158"/>
        <v>-12502612</v>
      </c>
      <c r="N481" s="20">
        <f t="shared" si="158"/>
        <v>-11686554</v>
      </c>
      <c r="O481" s="20">
        <f t="shared" si="158"/>
        <v>-11157085</v>
      </c>
      <c r="P481" s="20">
        <f t="shared" si="158"/>
        <v>-10876884</v>
      </c>
      <c r="Q481" s="20">
        <f t="shared" si="158"/>
        <v>-10555491</v>
      </c>
      <c r="R481" s="20">
        <f t="shared" si="158"/>
        <v>-9199692</v>
      </c>
      <c r="S481" s="20">
        <f t="shared" si="158"/>
        <v>-1913146</v>
      </c>
      <c r="T481" s="20">
        <f t="shared" si="158"/>
        <v>-1701794</v>
      </c>
      <c r="U481" s="20">
        <f t="shared" si="158"/>
        <v>-1600602</v>
      </c>
      <c r="V481" s="20">
        <f t="shared" si="158"/>
        <v>-1597452</v>
      </c>
      <c r="W481" s="20">
        <f t="shared" si="158"/>
        <v>-1477482</v>
      </c>
      <c r="X481" s="20">
        <f t="shared" si="158"/>
        <v>-1092942</v>
      </c>
      <c r="Y481" s="20">
        <f t="shared" si="158"/>
        <v>-1092942</v>
      </c>
      <c r="Z481" s="20">
        <f t="shared" si="158"/>
        <v>-1092942</v>
      </c>
      <c r="AA481" s="20">
        <f t="shared" si="158"/>
        <v>-1092942</v>
      </c>
    </row>
    <row r="482" spans="3:27">
      <c r="D482" s="37" t="s">
        <v>108</v>
      </c>
      <c r="H482" s="20">
        <f>H344</f>
        <v>-2070213.8604143008</v>
      </c>
      <c r="I482" s="20">
        <f t="shared" ref="I482:AA482" si="159">I344</f>
        <v>-3796948.8589865132</v>
      </c>
      <c r="J482" s="20">
        <f t="shared" si="159"/>
        <v>-3893360.6129741375</v>
      </c>
      <c r="K482" s="20">
        <f t="shared" si="159"/>
        <v>-3906289.8110460569</v>
      </c>
      <c r="L482" s="20">
        <f t="shared" si="159"/>
        <v>-3954654.8530719941</v>
      </c>
      <c r="M482" s="20">
        <f t="shared" si="159"/>
        <v>-3975765.007984702</v>
      </c>
      <c r="N482" s="20">
        <f t="shared" si="159"/>
        <v>-3937135.4786884482</v>
      </c>
      <c r="O482" s="20">
        <f t="shared" si="159"/>
        <v>-3899167.2215540162</v>
      </c>
      <c r="P482" s="20">
        <f t="shared" si="159"/>
        <v>-3861679.9938533683</v>
      </c>
      <c r="Q482" s="20">
        <f t="shared" si="159"/>
        <v>-3824250.9078085111</v>
      </c>
      <c r="R482" s="20">
        <f t="shared" si="159"/>
        <v>-3786595.3007282768</v>
      </c>
      <c r="S482" s="20">
        <f t="shared" si="159"/>
        <v>-3762570.8947872873</v>
      </c>
      <c r="T482" s="20">
        <f t="shared" si="159"/>
        <v>-3739152.5652010231</v>
      </c>
      <c r="U482" s="20">
        <f t="shared" si="159"/>
        <v>-3715957.2425094694</v>
      </c>
      <c r="V482" s="20">
        <f t="shared" si="159"/>
        <v>-3693212.7429350046</v>
      </c>
      <c r="W482" s="20">
        <f t="shared" si="159"/>
        <v>-3671100.9173117382</v>
      </c>
      <c r="X482" s="20">
        <f t="shared" si="159"/>
        <v>-3648477.8112196811</v>
      </c>
      <c r="Y482" s="20">
        <f t="shared" si="159"/>
        <v>-3625341.9947138121</v>
      </c>
      <c r="Z482" s="20">
        <f t="shared" si="159"/>
        <v>-3601645.2182354466</v>
      </c>
      <c r="AA482" s="20">
        <f t="shared" si="159"/>
        <v>-3577358.9974912466</v>
      </c>
    </row>
    <row r="483" spans="3:27">
      <c r="D483" s="37" t="s">
        <v>115</v>
      </c>
      <c r="H483" s="20"/>
      <c r="I483" s="20"/>
      <c r="J483" s="20"/>
      <c r="K483" s="20"/>
      <c r="L483" s="20"/>
      <c r="M483" s="20"/>
      <c r="N483" s="20"/>
      <c r="O483" s="20"/>
      <c r="P483" s="20"/>
      <c r="Q483" s="20"/>
      <c r="R483" s="20"/>
      <c r="S483" s="20"/>
      <c r="T483" s="20"/>
      <c r="U483" s="20"/>
      <c r="V483" s="20"/>
      <c r="W483" s="20"/>
      <c r="X483" s="20"/>
      <c r="Y483" s="20"/>
      <c r="Z483" s="20"/>
      <c r="AA483" s="20"/>
    </row>
    <row r="484" spans="3:27">
      <c r="D484" s="37" t="s">
        <v>116</v>
      </c>
      <c r="H484" s="20"/>
      <c r="I484" s="20"/>
      <c r="J484" s="20"/>
      <c r="K484" s="20"/>
      <c r="L484" s="20"/>
      <c r="M484" s="20"/>
      <c r="N484" s="20"/>
      <c r="O484" s="20"/>
      <c r="P484" s="20"/>
      <c r="Q484" s="20"/>
      <c r="R484" s="20"/>
      <c r="S484" s="20"/>
      <c r="T484" s="20"/>
      <c r="U484" s="20"/>
      <c r="V484" s="20"/>
      <c r="W484" s="20"/>
      <c r="X484" s="20"/>
      <c r="Y484" s="20"/>
      <c r="Z484" s="20"/>
      <c r="AA484" s="20"/>
    </row>
    <row r="485" spans="3:27">
      <c r="H485" s="20"/>
      <c r="I485" s="20"/>
      <c r="J485" s="20"/>
      <c r="K485" s="20"/>
      <c r="L485" s="20"/>
      <c r="M485" s="20"/>
      <c r="N485" s="20"/>
      <c r="O485" s="20"/>
      <c r="P485" s="20"/>
      <c r="Q485" s="20"/>
      <c r="R485" s="20"/>
      <c r="S485" s="20"/>
      <c r="T485" s="20"/>
      <c r="U485" s="20"/>
      <c r="V485" s="20"/>
      <c r="W485" s="20"/>
      <c r="X485" s="20"/>
      <c r="Y485" s="20"/>
      <c r="Z485" s="20"/>
      <c r="AA485" s="20"/>
    </row>
    <row r="486" spans="3:27">
      <c r="D486" s="37" t="s">
        <v>117</v>
      </c>
      <c r="H486" s="43">
        <f t="shared" ref="H486:AA486" si="160">SUM(H476:H485)</f>
        <v>20669065.77616322</v>
      </c>
      <c r="I486" s="43">
        <f t="shared" si="160"/>
        <v>35435580.796379171</v>
      </c>
      <c r="J486" s="43">
        <f t="shared" si="160"/>
        <v>37762779.911646225</v>
      </c>
      <c r="K486" s="43">
        <f t="shared" si="160"/>
        <v>39735356.366040051</v>
      </c>
      <c r="L486" s="43">
        <f t="shared" si="160"/>
        <v>38383773.413130954</v>
      </c>
      <c r="M486" s="43">
        <f t="shared" si="160"/>
        <v>43876269.854339734</v>
      </c>
      <c r="N486" s="43">
        <f t="shared" si="160"/>
        <v>44369725.283877254</v>
      </c>
      <c r="O486" s="43">
        <f t="shared" si="160"/>
        <v>44502637.122697376</v>
      </c>
      <c r="P486" s="43">
        <f t="shared" si="160"/>
        <v>44362459.554944217</v>
      </c>
      <c r="Q486" s="43">
        <f t="shared" si="160"/>
        <v>44325023.760874383</v>
      </c>
      <c r="R486" s="43">
        <f t="shared" si="160"/>
        <v>43543876.394831985</v>
      </c>
      <c r="S486" s="43">
        <f t="shared" si="160"/>
        <v>53235468.519300915</v>
      </c>
      <c r="T486" s="43">
        <f t="shared" si="160"/>
        <v>53168998.833652295</v>
      </c>
      <c r="U486" s="43">
        <f t="shared" si="160"/>
        <v>52916830.80594372</v>
      </c>
      <c r="V486" s="43">
        <f t="shared" si="160"/>
        <v>52506178.080359988</v>
      </c>
      <c r="W486" s="43">
        <f t="shared" si="160"/>
        <v>52446286.538514547</v>
      </c>
      <c r="X486" s="43">
        <f t="shared" si="160"/>
        <v>52746983.182857543</v>
      </c>
      <c r="Y486" s="43">
        <f t="shared" si="160"/>
        <v>52514060.731074266</v>
      </c>
      <c r="Z486" s="43">
        <f t="shared" si="160"/>
        <v>52277829.418115728</v>
      </c>
      <c r="AA486" s="43">
        <f t="shared" si="160"/>
        <v>52035769.737932794</v>
      </c>
    </row>
    <row r="487" spans="3:27">
      <c r="H487" s="20"/>
      <c r="I487" s="20"/>
      <c r="J487" s="20"/>
      <c r="K487" s="20"/>
      <c r="L487" s="20"/>
      <c r="M487" s="20"/>
      <c r="N487" s="20"/>
      <c r="O487" s="20"/>
      <c r="P487" s="20"/>
      <c r="Q487" s="20"/>
      <c r="R487" s="20"/>
      <c r="S487" s="20"/>
      <c r="T487" s="20"/>
      <c r="U487" s="20"/>
      <c r="V487" s="20"/>
      <c r="W487" s="20"/>
      <c r="X487" s="20"/>
      <c r="Y487" s="20"/>
      <c r="Z487" s="20"/>
      <c r="AA487" s="20"/>
    </row>
    <row r="488" spans="3:27" ht="15.75" thickBot="1">
      <c r="D488" s="37" t="s">
        <v>118</v>
      </c>
      <c r="H488" s="13">
        <f t="shared" ref="H488:AA488" si="161">H486*tax</f>
        <v>5787338.4173257025</v>
      </c>
      <c r="I488" s="13">
        <f t="shared" si="161"/>
        <v>9921962.6229861695</v>
      </c>
      <c r="J488" s="13">
        <f t="shared" si="161"/>
        <v>10573578.375260944</v>
      </c>
      <c r="K488" s="13">
        <f t="shared" si="161"/>
        <v>11125899.782491215</v>
      </c>
      <c r="L488" s="13">
        <f t="shared" si="161"/>
        <v>10747456.555676669</v>
      </c>
      <c r="M488" s="13">
        <f t="shared" si="161"/>
        <v>12285355.559215127</v>
      </c>
      <c r="N488" s="13">
        <f t="shared" si="161"/>
        <v>12423523.079485632</v>
      </c>
      <c r="O488" s="13">
        <f t="shared" si="161"/>
        <v>12460738.394355267</v>
      </c>
      <c r="P488" s="13">
        <f t="shared" si="161"/>
        <v>12421488.675384382</v>
      </c>
      <c r="Q488" s="13">
        <f t="shared" si="161"/>
        <v>12411006.653044829</v>
      </c>
      <c r="R488" s="13">
        <f t="shared" si="161"/>
        <v>12192285.390552957</v>
      </c>
      <c r="S488" s="13">
        <f t="shared" si="161"/>
        <v>14905931.185404258</v>
      </c>
      <c r="T488" s="13">
        <f t="shared" si="161"/>
        <v>14887319.673422644</v>
      </c>
      <c r="U488" s="13">
        <f t="shared" si="161"/>
        <v>14816712.625664243</v>
      </c>
      <c r="V488" s="13">
        <f t="shared" si="161"/>
        <v>14701729.862500798</v>
      </c>
      <c r="W488" s="13">
        <f t="shared" si="161"/>
        <v>14684960.230784075</v>
      </c>
      <c r="X488" s="13">
        <f t="shared" si="161"/>
        <v>14769155.291200114</v>
      </c>
      <c r="Y488" s="13">
        <f t="shared" si="161"/>
        <v>14703937.004700797</v>
      </c>
      <c r="Z488" s="13">
        <f t="shared" si="161"/>
        <v>14637792.237072404</v>
      </c>
      <c r="AA488" s="13">
        <f t="shared" si="161"/>
        <v>14570015.526621183</v>
      </c>
    </row>
    <row r="489" spans="3:27" ht="15.75" thickTop="1">
      <c r="D489" s="37" t="s">
        <v>172</v>
      </c>
      <c r="H489" s="20">
        <f>H462-H461+H469-H488+H446</f>
        <v>-3.0267983675003052E-9</v>
      </c>
      <c r="I489" s="20">
        <f t="shared" ref="I489:AA489" si="162">I462-I461+I469-I488+I446</f>
        <v>0</v>
      </c>
      <c r="J489" s="20">
        <f t="shared" si="162"/>
        <v>0</v>
      </c>
      <c r="K489" s="20">
        <f t="shared" si="162"/>
        <v>8.8475644588470459E-9</v>
      </c>
      <c r="L489" s="20">
        <f t="shared" si="162"/>
        <v>-4.6566128730773926E-9</v>
      </c>
      <c r="M489" s="20">
        <f t="shared" si="162"/>
        <v>4.4237822294235229E-9</v>
      </c>
      <c r="N489" s="20">
        <f t="shared" si="162"/>
        <v>2.3283064365386963E-9</v>
      </c>
      <c r="O489" s="20">
        <f t="shared" si="162"/>
        <v>0</v>
      </c>
      <c r="P489" s="20">
        <f t="shared" si="162"/>
        <v>0</v>
      </c>
      <c r="Q489" s="20">
        <f t="shared" si="162"/>
        <v>3.0267983675003052E-9</v>
      </c>
      <c r="R489" s="20">
        <f t="shared" si="162"/>
        <v>0</v>
      </c>
      <c r="S489" s="20">
        <f t="shared" si="162"/>
        <v>3.7252902984619141E-9</v>
      </c>
      <c r="T489" s="20">
        <f t="shared" si="162"/>
        <v>-3.0267983675003052E-9</v>
      </c>
      <c r="U489" s="20">
        <f t="shared" si="162"/>
        <v>-3.7252902984619141E-9</v>
      </c>
      <c r="V489" s="20">
        <f t="shared" si="162"/>
        <v>-6.6356733441352844E-9</v>
      </c>
      <c r="W489" s="20">
        <f t="shared" si="162"/>
        <v>-2.0954757928848267E-9</v>
      </c>
      <c r="X489" s="20">
        <f t="shared" si="162"/>
        <v>0</v>
      </c>
      <c r="Y489" s="20">
        <f t="shared" si="162"/>
        <v>3.6088749766349792E-9</v>
      </c>
      <c r="Z489" s="20">
        <f t="shared" si="162"/>
        <v>1.9790604710578918E-9</v>
      </c>
      <c r="AA489" s="20">
        <f t="shared" si="162"/>
        <v>0</v>
      </c>
    </row>
    <row r="491" spans="3:27">
      <c r="G491" s="24">
        <f>G353</f>
        <v>41243</v>
      </c>
      <c r="H491" s="24">
        <f t="shared" ref="H491:AA491" si="163">H353</f>
        <v>41455</v>
      </c>
      <c r="I491" s="24">
        <f t="shared" si="163"/>
        <v>41820</v>
      </c>
      <c r="J491" s="24">
        <f t="shared" si="163"/>
        <v>42185</v>
      </c>
      <c r="K491" s="24">
        <f t="shared" si="163"/>
        <v>42551</v>
      </c>
      <c r="L491" s="24">
        <f t="shared" si="163"/>
        <v>42916</v>
      </c>
      <c r="M491" s="24">
        <f t="shared" si="163"/>
        <v>43281</v>
      </c>
      <c r="N491" s="24">
        <f t="shared" si="163"/>
        <v>43646</v>
      </c>
      <c r="O491" s="24">
        <f t="shared" si="163"/>
        <v>44012</v>
      </c>
      <c r="P491" s="24">
        <f t="shared" si="163"/>
        <v>44377</v>
      </c>
      <c r="Q491" s="24">
        <f t="shared" si="163"/>
        <v>44742</v>
      </c>
      <c r="R491" s="24">
        <f t="shared" si="163"/>
        <v>45107</v>
      </c>
      <c r="S491" s="24">
        <f t="shared" si="163"/>
        <v>45473</v>
      </c>
      <c r="T491" s="24">
        <f t="shared" si="163"/>
        <v>45838</v>
      </c>
      <c r="U491" s="24">
        <f t="shared" si="163"/>
        <v>46203</v>
      </c>
      <c r="V491" s="24">
        <f t="shared" si="163"/>
        <v>46568</v>
      </c>
      <c r="W491" s="24">
        <f t="shared" si="163"/>
        <v>46934</v>
      </c>
      <c r="X491" s="24">
        <f t="shared" si="163"/>
        <v>47299</v>
      </c>
      <c r="Y491" s="24">
        <f t="shared" si="163"/>
        <v>47664</v>
      </c>
      <c r="Z491" s="24">
        <f t="shared" si="163"/>
        <v>48029</v>
      </c>
      <c r="AA491" s="24">
        <f t="shared" si="163"/>
        <v>48395</v>
      </c>
    </row>
    <row r="492" spans="3:27">
      <c r="C492" s="9" t="s">
        <v>233</v>
      </c>
    </row>
    <row r="493" spans="3:27">
      <c r="D493" s="37" t="s">
        <v>77</v>
      </c>
      <c r="H493" s="20">
        <f t="shared" ref="H493:AA493" si="164">H471-H466</f>
        <v>47228187.408806279</v>
      </c>
      <c r="I493" s="20">
        <f t="shared" si="164"/>
        <v>84923119.482503876</v>
      </c>
      <c r="J493" s="20">
        <f t="shared" si="164"/>
        <v>86898586.130207375</v>
      </c>
      <c r="K493" s="20">
        <f t="shared" si="164"/>
        <v>89007635.431474507</v>
      </c>
      <c r="L493" s="20">
        <f t="shared" si="164"/>
        <v>89882688.179162011</v>
      </c>
      <c r="M493" s="20">
        <f t="shared" si="164"/>
        <v>89695228.711603373</v>
      </c>
      <c r="N493" s="20">
        <f t="shared" si="164"/>
        <v>90080157.030270547</v>
      </c>
      <c r="O493" s="20">
        <f t="shared" si="164"/>
        <v>90413361.442804784</v>
      </c>
      <c r="P493" s="20">
        <f t="shared" si="164"/>
        <v>90736422.470356598</v>
      </c>
      <c r="Q493" s="20">
        <f t="shared" si="164"/>
        <v>91172262.93450959</v>
      </c>
      <c r="R493" s="20">
        <f t="shared" si="164"/>
        <v>89851676.661833733</v>
      </c>
      <c r="S493" s="20">
        <f t="shared" si="164"/>
        <v>93085145.209347114</v>
      </c>
      <c r="T493" s="20">
        <f t="shared" si="164"/>
        <v>93653783.080375001</v>
      </c>
      <c r="U493" s="20">
        <f t="shared" si="164"/>
        <v>94168378.64252919</v>
      </c>
      <c r="V493" s="20">
        <f t="shared" si="164"/>
        <v>94646396.57285057</v>
      </c>
      <c r="W493" s="20">
        <f t="shared" si="164"/>
        <v>95383478.48006396</v>
      </c>
      <c r="X493" s="20">
        <f t="shared" si="164"/>
        <v>96241132.086691648</v>
      </c>
      <c r="Y493" s="20">
        <f t="shared" si="164"/>
        <v>96974233.728244871</v>
      </c>
      <c r="Z493" s="20">
        <f t="shared" si="164"/>
        <v>97727000.296861529</v>
      </c>
      <c r="AA493" s="20">
        <f t="shared" si="164"/>
        <v>98499506.389018893</v>
      </c>
    </row>
    <row r="494" spans="3:27">
      <c r="D494" s="37" t="s">
        <v>14</v>
      </c>
      <c r="H494" s="20">
        <f t="shared" ref="H494:AA494" si="165">-H297</f>
        <v>-14550344.522228759</v>
      </c>
      <c r="I494" s="20">
        <f t="shared" si="165"/>
        <v>-26748954.827138193</v>
      </c>
      <c r="J494" s="20">
        <f t="shared" si="165"/>
        <v>-27278785.605587013</v>
      </c>
      <c r="K494" s="20">
        <f t="shared" si="165"/>
        <v>-27938134.254388396</v>
      </c>
      <c r="L494" s="20">
        <f t="shared" si="165"/>
        <v>-28543070.912959062</v>
      </c>
      <c r="M494" s="20">
        <f t="shared" si="165"/>
        <v>-29340581.849278934</v>
      </c>
      <c r="N494" s="20">
        <f t="shared" si="165"/>
        <v>-30086742.267704841</v>
      </c>
      <c r="O494" s="20">
        <f t="shared" si="165"/>
        <v>-30854472.098553393</v>
      </c>
      <c r="P494" s="20">
        <f t="shared" si="165"/>
        <v>-31635398.921559013</v>
      </c>
      <c r="Q494" s="20">
        <f t="shared" si="165"/>
        <v>-32467497.265826695</v>
      </c>
      <c r="R494" s="20">
        <f t="shared" si="165"/>
        <v>-33321512.966273468</v>
      </c>
      <c r="S494" s="20">
        <f t="shared" si="165"/>
        <v>-34173959.795258909</v>
      </c>
      <c r="T494" s="20">
        <f t="shared" si="165"/>
        <v>-35043837.681521684</v>
      </c>
      <c r="U494" s="20">
        <f t="shared" si="165"/>
        <v>-35934988.594076</v>
      </c>
      <c r="V494" s="20">
        <f t="shared" si="165"/>
        <v>-36849553.74955558</v>
      </c>
      <c r="W494" s="20">
        <f t="shared" si="165"/>
        <v>-37788609.024237677</v>
      </c>
      <c r="X494" s="20">
        <f t="shared" si="165"/>
        <v>-38752729.09261442</v>
      </c>
      <c r="Y494" s="20">
        <f t="shared" si="165"/>
        <v>-39741889.002456792</v>
      </c>
      <c r="Z494" s="20">
        <f t="shared" si="165"/>
        <v>-40754583.660510354</v>
      </c>
      <c r="AA494" s="20">
        <f t="shared" si="165"/>
        <v>-41793435.653594851</v>
      </c>
    </row>
    <row r="495" spans="3:27">
      <c r="D495" s="37" t="s">
        <v>13</v>
      </c>
      <c r="H495" s="20">
        <f>H357</f>
        <v>-41875238.112911083</v>
      </c>
      <c r="I495" s="20">
        <f t="shared" ref="I495:AA495" si="166">I357</f>
        <v>-12001605.206290264</v>
      </c>
      <c r="J495" s="20">
        <f t="shared" si="166"/>
        <v>-9640603.6357391998</v>
      </c>
      <c r="K495" s="20">
        <f t="shared" si="166"/>
        <v>-10498808.695039861</v>
      </c>
      <c r="L495" s="20">
        <f t="shared" si="166"/>
        <v>-4541381.4913158882</v>
      </c>
      <c r="M495" s="20">
        <f t="shared" si="166"/>
        <v>0</v>
      </c>
      <c r="N495" s="20">
        <f t="shared" si="166"/>
        <v>0</v>
      </c>
      <c r="O495" s="20">
        <f t="shared" si="166"/>
        <v>0</v>
      </c>
      <c r="P495" s="20">
        <f t="shared" si="166"/>
        <v>0</v>
      </c>
      <c r="Q495" s="20">
        <f t="shared" si="166"/>
        <v>0</v>
      </c>
      <c r="R495" s="20">
        <f t="shared" si="166"/>
        <v>0</v>
      </c>
      <c r="S495" s="20">
        <f t="shared" si="166"/>
        <v>0</v>
      </c>
      <c r="T495" s="20">
        <f t="shared" si="166"/>
        <v>0</v>
      </c>
      <c r="U495" s="20">
        <f t="shared" si="166"/>
        <v>0</v>
      </c>
      <c r="V495" s="20">
        <f t="shared" si="166"/>
        <v>0</v>
      </c>
      <c r="W495" s="20">
        <f t="shared" si="166"/>
        <v>0</v>
      </c>
      <c r="X495" s="20">
        <f t="shared" si="166"/>
        <v>0</v>
      </c>
      <c r="Y495" s="20">
        <f t="shared" si="166"/>
        <v>0</v>
      </c>
      <c r="Z495" s="20">
        <f t="shared" si="166"/>
        <v>0</v>
      </c>
      <c r="AA495" s="20">
        <f t="shared" si="166"/>
        <v>0</v>
      </c>
    </row>
    <row r="496" spans="3:27">
      <c r="D496" s="37" t="s">
        <v>5</v>
      </c>
      <c r="H496" s="20">
        <f>-H488</f>
        <v>-5787338.4173257025</v>
      </c>
      <c r="I496" s="20">
        <f t="shared" ref="I496:AA496" si="167">-I488</f>
        <v>-9921962.6229861695</v>
      </c>
      <c r="J496" s="20">
        <f t="shared" si="167"/>
        <v>-10573578.375260944</v>
      </c>
      <c r="K496" s="20">
        <f t="shared" si="167"/>
        <v>-11125899.782491215</v>
      </c>
      <c r="L496" s="20">
        <f t="shared" si="167"/>
        <v>-10747456.555676669</v>
      </c>
      <c r="M496" s="20">
        <f t="shared" si="167"/>
        <v>-12285355.559215127</v>
      </c>
      <c r="N496" s="20">
        <f t="shared" si="167"/>
        <v>-12423523.079485632</v>
      </c>
      <c r="O496" s="20">
        <f t="shared" si="167"/>
        <v>-12460738.394355267</v>
      </c>
      <c r="P496" s="20">
        <f t="shared" si="167"/>
        <v>-12421488.675384382</v>
      </c>
      <c r="Q496" s="20">
        <f t="shared" si="167"/>
        <v>-12411006.653044829</v>
      </c>
      <c r="R496" s="20">
        <f t="shared" si="167"/>
        <v>-12192285.390552957</v>
      </c>
      <c r="S496" s="20">
        <f t="shared" si="167"/>
        <v>-14905931.185404258</v>
      </c>
      <c r="T496" s="20">
        <f t="shared" si="167"/>
        <v>-14887319.673422644</v>
      </c>
      <c r="U496" s="20">
        <f t="shared" si="167"/>
        <v>-14816712.625664243</v>
      </c>
      <c r="V496" s="20">
        <f t="shared" si="167"/>
        <v>-14701729.862500798</v>
      </c>
      <c r="W496" s="20">
        <f t="shared" si="167"/>
        <v>-14684960.230784075</v>
      </c>
      <c r="X496" s="20">
        <f t="shared" si="167"/>
        <v>-14769155.291200114</v>
      </c>
      <c r="Y496" s="20">
        <f t="shared" si="167"/>
        <v>-14703937.004700797</v>
      </c>
      <c r="Z496" s="20">
        <f t="shared" si="167"/>
        <v>-14637792.237072404</v>
      </c>
      <c r="AA496" s="20">
        <f t="shared" si="167"/>
        <v>-14570015.526621183</v>
      </c>
    </row>
    <row r="497" spans="1:27">
      <c r="D497" s="37" t="s">
        <v>129</v>
      </c>
      <c r="H497" s="20">
        <f t="shared" ref="H497:AA497" si="168">H482*tax</f>
        <v>-579659.8809160043</v>
      </c>
      <c r="I497" s="20">
        <f t="shared" si="168"/>
        <v>-1063145.6805162239</v>
      </c>
      <c r="J497" s="20">
        <f t="shared" si="168"/>
        <v>-1090140.9716327586</v>
      </c>
      <c r="K497" s="20">
        <f t="shared" si="168"/>
        <v>-1093761.147092896</v>
      </c>
      <c r="L497" s="20">
        <f t="shared" si="168"/>
        <v>-1107303.3588601584</v>
      </c>
      <c r="M497" s="20">
        <f t="shared" si="168"/>
        <v>-1113214.2022357166</v>
      </c>
      <c r="N497" s="20">
        <f t="shared" si="168"/>
        <v>-1102397.9340327657</v>
      </c>
      <c r="O497" s="20">
        <f t="shared" si="168"/>
        <v>-1091766.8220351248</v>
      </c>
      <c r="P497" s="20">
        <f t="shared" si="168"/>
        <v>-1081270.3982789433</v>
      </c>
      <c r="Q497" s="20">
        <f t="shared" si="168"/>
        <v>-1070790.2541863832</v>
      </c>
      <c r="R497" s="20">
        <f t="shared" si="168"/>
        <v>-1060246.6842039176</v>
      </c>
      <c r="S497" s="20">
        <f t="shared" si="168"/>
        <v>-1053519.8505404405</v>
      </c>
      <c r="T497" s="20">
        <f t="shared" si="168"/>
        <v>-1046962.7182562866</v>
      </c>
      <c r="U497" s="20">
        <f t="shared" si="168"/>
        <v>-1040468.0279026516</v>
      </c>
      <c r="V497" s="20">
        <f t="shared" si="168"/>
        <v>-1034099.5680218014</v>
      </c>
      <c r="W497" s="20">
        <f t="shared" si="168"/>
        <v>-1027908.2568472868</v>
      </c>
      <c r="X497" s="20">
        <f t="shared" si="168"/>
        <v>-1021573.7871415108</v>
      </c>
      <c r="Y497" s="20">
        <f t="shared" si="168"/>
        <v>-1015095.7585198676</v>
      </c>
      <c r="Z497" s="20">
        <f t="shared" si="168"/>
        <v>-1008460.6611059251</v>
      </c>
      <c r="AA497" s="20">
        <f t="shared" si="168"/>
        <v>-1001660.5192975492</v>
      </c>
    </row>
    <row r="498" spans="1:27" ht="15.75" thickBot="1">
      <c r="D498" s="37" t="s">
        <v>263</v>
      </c>
      <c r="G498" s="13">
        <f>SUM(G493:G497)</f>
        <v>0</v>
      </c>
      <c r="H498" s="13">
        <f>SUM(H493:H497)</f>
        <v>-15564393.524575269</v>
      </c>
      <c r="I498" s="13">
        <f t="shared" ref="I498:AA498" si="169">SUM(I493:I497)</f>
        <v>35187451.145573027</v>
      </c>
      <c r="J498" s="13">
        <f t="shared" si="169"/>
        <v>38315477.541987464</v>
      </c>
      <c r="K498" s="13">
        <f t="shared" si="169"/>
        <v>38351031.552462146</v>
      </c>
      <c r="L498" s="13">
        <f t="shared" si="169"/>
        <v>44943475.860350236</v>
      </c>
      <c r="M498" s="13">
        <f t="shared" si="169"/>
        <v>46956077.100873597</v>
      </c>
      <c r="N498" s="13">
        <f t="shared" si="169"/>
        <v>46467493.749047302</v>
      </c>
      <c r="O498" s="13">
        <f t="shared" si="169"/>
        <v>46006384.127861001</v>
      </c>
      <c r="P498" s="13">
        <f t="shared" si="169"/>
        <v>45598264.475134261</v>
      </c>
      <c r="Q498" s="13">
        <f t="shared" si="169"/>
        <v>45222968.761451684</v>
      </c>
      <c r="R498" s="13">
        <f t="shared" si="169"/>
        <v>43277631.620803393</v>
      </c>
      <c r="S498" s="13">
        <f t="shared" si="169"/>
        <v>42951734.378143504</v>
      </c>
      <c r="T498" s="13">
        <f t="shared" si="169"/>
        <v>42675663.007174388</v>
      </c>
      <c r="U498" s="13">
        <f t="shared" si="169"/>
        <v>42376209.3948863</v>
      </c>
      <c r="V498" s="13">
        <f t="shared" si="169"/>
        <v>42061013.392772391</v>
      </c>
      <c r="W498" s="13">
        <f t="shared" si="169"/>
        <v>41882000.968194924</v>
      </c>
      <c r="X498" s="13">
        <f t="shared" si="169"/>
        <v>41697673.915735602</v>
      </c>
      <c r="Y498" s="13">
        <f t="shared" si="169"/>
        <v>41513311.962567419</v>
      </c>
      <c r="Z498" s="13">
        <f t="shared" si="169"/>
        <v>41326163.738172852</v>
      </c>
      <c r="AA498" s="13">
        <f t="shared" si="169"/>
        <v>41134394.689505309</v>
      </c>
    </row>
    <row r="499" spans="1:27" ht="15.75" thickTop="1">
      <c r="H499" s="20"/>
      <c r="I499" s="20"/>
      <c r="J499" s="20"/>
      <c r="K499" s="20"/>
      <c r="L499" s="20"/>
      <c r="M499" s="20"/>
      <c r="N499" s="20"/>
      <c r="O499" s="20"/>
      <c r="P499" s="20"/>
      <c r="Q499" s="20"/>
      <c r="R499" s="20"/>
      <c r="S499" s="20"/>
      <c r="T499" s="20"/>
      <c r="U499" s="20"/>
      <c r="V499" s="20"/>
      <c r="W499" s="20"/>
      <c r="X499" s="20"/>
      <c r="Y499" s="20"/>
      <c r="Z499" s="20"/>
      <c r="AA499" s="20"/>
    </row>
    <row r="500" spans="1:27">
      <c r="D500" s="37" t="s">
        <v>130</v>
      </c>
      <c r="G500" s="15">
        <f>XNPV($E$457,G498:AA498,G491:AA491)</f>
        <v>332157856.26993841</v>
      </c>
    </row>
    <row r="501" spans="1:27">
      <c r="G501" s="17">
        <f>G500-G449</f>
        <v>-3.3140182495117188E-5</v>
      </c>
    </row>
    <row r="503" spans="1:27" s="4" customFormat="1">
      <c r="A503" s="4">
        <f>MAX($A$7:A502)+1</f>
        <v>9</v>
      </c>
      <c r="B503" s="4" t="s">
        <v>258</v>
      </c>
    </row>
    <row r="506" spans="1:27">
      <c r="C506" s="9" t="s">
        <v>256</v>
      </c>
    </row>
    <row r="507" spans="1:27">
      <c r="G507" s="24">
        <f t="shared" ref="G507:AA507" si="170">G491</f>
        <v>41243</v>
      </c>
      <c r="H507" s="24">
        <f t="shared" si="170"/>
        <v>41455</v>
      </c>
      <c r="I507" s="24">
        <f t="shared" si="170"/>
        <v>41820</v>
      </c>
      <c r="J507" s="24">
        <f t="shared" si="170"/>
        <v>42185</v>
      </c>
      <c r="K507" s="24">
        <f t="shared" si="170"/>
        <v>42551</v>
      </c>
      <c r="L507" s="24">
        <f t="shared" si="170"/>
        <v>42916</v>
      </c>
      <c r="M507" s="24">
        <f t="shared" si="170"/>
        <v>43281</v>
      </c>
      <c r="N507" s="24">
        <f t="shared" si="170"/>
        <v>43646</v>
      </c>
      <c r="O507" s="24">
        <f t="shared" si="170"/>
        <v>44012</v>
      </c>
      <c r="P507" s="24">
        <f t="shared" si="170"/>
        <v>44377</v>
      </c>
      <c r="Q507" s="24">
        <f t="shared" si="170"/>
        <v>44742</v>
      </c>
      <c r="R507" s="24">
        <f t="shared" si="170"/>
        <v>45107</v>
      </c>
      <c r="S507" s="24">
        <f t="shared" si="170"/>
        <v>45473</v>
      </c>
      <c r="T507" s="24">
        <f t="shared" si="170"/>
        <v>45838</v>
      </c>
      <c r="U507" s="24">
        <f t="shared" si="170"/>
        <v>46203</v>
      </c>
      <c r="V507" s="24">
        <f t="shared" si="170"/>
        <v>46568</v>
      </c>
      <c r="W507" s="24">
        <f t="shared" si="170"/>
        <v>46934</v>
      </c>
      <c r="X507" s="24">
        <f t="shared" si="170"/>
        <v>47299</v>
      </c>
      <c r="Y507" s="24">
        <f t="shared" si="170"/>
        <v>47664</v>
      </c>
      <c r="Z507" s="24">
        <f t="shared" si="170"/>
        <v>48029</v>
      </c>
      <c r="AA507" s="24">
        <f t="shared" si="170"/>
        <v>48395</v>
      </c>
    </row>
    <row r="508" spans="1:27">
      <c r="G508" s="24"/>
      <c r="H508" s="24"/>
      <c r="I508" s="24"/>
      <c r="J508" s="24"/>
      <c r="K508" s="24"/>
      <c r="L508" s="24"/>
      <c r="M508" s="24"/>
      <c r="N508" s="24"/>
      <c r="O508" s="24"/>
      <c r="P508" s="24"/>
      <c r="Q508" s="24"/>
      <c r="R508" s="24"/>
      <c r="S508" s="24"/>
      <c r="T508" s="24"/>
      <c r="U508" s="24"/>
      <c r="V508" s="24"/>
      <c r="W508" s="24"/>
      <c r="X508" s="24"/>
      <c r="Y508" s="24"/>
      <c r="Z508" s="24"/>
      <c r="AA508" s="24"/>
    </row>
    <row r="509" spans="1:27">
      <c r="D509" s="37" t="s">
        <v>185</v>
      </c>
      <c r="G509" s="20">
        <f>-G286</f>
        <v>-401463579.91227555</v>
      </c>
      <c r="H509" s="23"/>
      <c r="I509" s="23"/>
      <c r="J509" s="23"/>
      <c r="K509" s="23"/>
      <c r="L509" s="23"/>
      <c r="M509" s="23"/>
      <c r="N509" s="23"/>
      <c r="O509" s="23"/>
      <c r="P509" s="23"/>
      <c r="Q509" s="23"/>
      <c r="R509" s="23"/>
      <c r="S509" s="23"/>
      <c r="T509" s="23"/>
      <c r="U509" s="23"/>
      <c r="V509" s="23"/>
      <c r="W509" s="23"/>
      <c r="X509" s="23"/>
      <c r="Y509" s="23"/>
      <c r="Z509" s="23"/>
    </row>
    <row r="510" spans="1:27">
      <c r="D510" s="37" t="str">
        <f>D493</f>
        <v>Total revenue</v>
      </c>
      <c r="H510" s="20">
        <f t="shared" ref="H510:AA510" si="171">H355</f>
        <v>39458668.739159793</v>
      </c>
      <c r="I510" s="20">
        <f t="shared" si="171"/>
        <v>72880821.24278459</v>
      </c>
      <c r="J510" s="20">
        <f t="shared" si="171"/>
        <v>76759302.765403107</v>
      </c>
      <c r="K510" s="20">
        <f t="shared" si="171"/>
        <v>79502602.177760199</v>
      </c>
      <c r="L510" s="20">
        <f t="shared" si="171"/>
        <v>82018336.907090575</v>
      </c>
      <c r="M510" s="20">
        <f t="shared" si="171"/>
        <v>84976817.462604791</v>
      </c>
      <c r="N510" s="20">
        <f t="shared" si="171"/>
        <v>87843542.137319624</v>
      </c>
      <c r="O510" s="20">
        <f t="shared" si="171"/>
        <v>91361354.027649567</v>
      </c>
      <c r="P510" s="20">
        <f t="shared" si="171"/>
        <v>94515602.393592536</v>
      </c>
      <c r="Q510" s="20">
        <f t="shared" si="171"/>
        <v>99582549.195955813</v>
      </c>
      <c r="R510" s="20">
        <f t="shared" si="171"/>
        <v>102475522.61221954</v>
      </c>
      <c r="S510" s="20">
        <f t="shared" si="171"/>
        <v>105590958.52331445</v>
      </c>
      <c r="T510" s="20">
        <f t="shared" si="171"/>
        <v>108544354.59143242</v>
      </c>
      <c r="U510" s="20">
        <f t="shared" si="171"/>
        <v>111531559.87949121</v>
      </c>
      <c r="V510" s="20">
        <f t="shared" si="171"/>
        <v>114646485.57397172</v>
      </c>
      <c r="W510" s="20">
        <f t="shared" si="171"/>
        <v>117919775.93127254</v>
      </c>
      <c r="X510" s="20">
        <f t="shared" si="171"/>
        <v>121352308.8158648</v>
      </c>
      <c r="Y510" s="20">
        <f t="shared" si="171"/>
        <v>124910248.74842556</v>
      </c>
      <c r="Z510" s="20">
        <f t="shared" si="171"/>
        <v>128476051.35804871</v>
      </c>
      <c r="AA510" s="20">
        <f t="shared" si="171"/>
        <v>132165480.90304822</v>
      </c>
    </row>
    <row r="511" spans="1:27">
      <c r="D511" s="37" t="str">
        <f>D494</f>
        <v>Opex</v>
      </c>
      <c r="H511" s="20">
        <f t="shared" ref="H511:AA511" si="172">H356</f>
        <v>-14550344.522228759</v>
      </c>
      <c r="I511" s="20">
        <f t="shared" si="172"/>
        <v>-26748954.827138193</v>
      </c>
      <c r="J511" s="20">
        <f t="shared" si="172"/>
        <v>-27278785.605587013</v>
      </c>
      <c r="K511" s="20">
        <f t="shared" si="172"/>
        <v>-27938134.254388396</v>
      </c>
      <c r="L511" s="20">
        <f t="shared" si="172"/>
        <v>-28543070.912959062</v>
      </c>
      <c r="M511" s="20">
        <f t="shared" si="172"/>
        <v>-29340581.849278934</v>
      </c>
      <c r="N511" s="20">
        <f t="shared" si="172"/>
        <v>-30086742.267704841</v>
      </c>
      <c r="O511" s="20">
        <f t="shared" si="172"/>
        <v>-30854472.098553393</v>
      </c>
      <c r="P511" s="20">
        <f t="shared" si="172"/>
        <v>-31635398.921559013</v>
      </c>
      <c r="Q511" s="20">
        <f t="shared" si="172"/>
        <v>-32467497.265826695</v>
      </c>
      <c r="R511" s="20">
        <f t="shared" si="172"/>
        <v>-33321512.966273468</v>
      </c>
      <c r="S511" s="20">
        <f t="shared" si="172"/>
        <v>-34173959.795258909</v>
      </c>
      <c r="T511" s="20">
        <f t="shared" si="172"/>
        <v>-35043837.681521684</v>
      </c>
      <c r="U511" s="20">
        <f t="shared" si="172"/>
        <v>-35934988.594076</v>
      </c>
      <c r="V511" s="20">
        <f t="shared" si="172"/>
        <v>-36849553.74955558</v>
      </c>
      <c r="W511" s="20">
        <f t="shared" si="172"/>
        <v>-37788609.024237677</v>
      </c>
      <c r="X511" s="20">
        <f t="shared" si="172"/>
        <v>-38752729.09261442</v>
      </c>
      <c r="Y511" s="20">
        <f t="shared" si="172"/>
        <v>-39741889.002456792</v>
      </c>
      <c r="Z511" s="20">
        <f t="shared" si="172"/>
        <v>-40754583.660510354</v>
      </c>
      <c r="AA511" s="20">
        <f t="shared" si="172"/>
        <v>-41793435.653594851</v>
      </c>
    </row>
    <row r="512" spans="1:27">
      <c r="D512" s="37" t="str">
        <f>D495</f>
        <v>Capex</v>
      </c>
      <c r="H512" s="20">
        <f t="shared" ref="H512:AA512" si="173">H357</f>
        <v>-41875238.112911083</v>
      </c>
      <c r="I512" s="20">
        <f t="shared" si="173"/>
        <v>-12001605.206290264</v>
      </c>
      <c r="J512" s="20">
        <f t="shared" si="173"/>
        <v>-9640603.6357391998</v>
      </c>
      <c r="K512" s="20">
        <f t="shared" si="173"/>
        <v>-10498808.695039861</v>
      </c>
      <c r="L512" s="20">
        <f t="shared" si="173"/>
        <v>-4541381.4913158882</v>
      </c>
      <c r="M512" s="20">
        <f t="shared" si="173"/>
        <v>0</v>
      </c>
      <c r="N512" s="20">
        <f t="shared" si="173"/>
        <v>0</v>
      </c>
      <c r="O512" s="20">
        <f t="shared" si="173"/>
        <v>0</v>
      </c>
      <c r="P512" s="20">
        <f t="shared" si="173"/>
        <v>0</v>
      </c>
      <c r="Q512" s="20">
        <f t="shared" si="173"/>
        <v>0</v>
      </c>
      <c r="R512" s="20">
        <f t="shared" si="173"/>
        <v>0</v>
      </c>
      <c r="S512" s="20">
        <f t="shared" si="173"/>
        <v>0</v>
      </c>
      <c r="T512" s="20">
        <f t="shared" si="173"/>
        <v>0</v>
      </c>
      <c r="U512" s="20">
        <f t="shared" si="173"/>
        <v>0</v>
      </c>
      <c r="V512" s="20">
        <f t="shared" si="173"/>
        <v>0</v>
      </c>
      <c r="W512" s="20">
        <f t="shared" si="173"/>
        <v>0</v>
      </c>
      <c r="X512" s="20">
        <f t="shared" si="173"/>
        <v>0</v>
      </c>
      <c r="Y512" s="20">
        <f t="shared" si="173"/>
        <v>0</v>
      </c>
      <c r="Z512" s="20">
        <f t="shared" si="173"/>
        <v>0</v>
      </c>
      <c r="AA512" s="20">
        <f t="shared" si="173"/>
        <v>0</v>
      </c>
    </row>
    <row r="513" spans="3:27">
      <c r="D513" s="37" t="str">
        <f>D496</f>
        <v>Tax</v>
      </c>
      <c r="H513" s="20">
        <f t="shared" ref="H513:AA513" si="174">H358</f>
        <v>-3611873.1898246859</v>
      </c>
      <c r="I513" s="20">
        <f t="shared" si="174"/>
        <v>-6550119.1158647686</v>
      </c>
      <c r="J513" s="20">
        <f t="shared" si="174"/>
        <v>-7734579.0331157483</v>
      </c>
      <c r="K513" s="20">
        <f t="shared" si="174"/>
        <v>-8464490.471451208</v>
      </c>
      <c r="L513" s="20">
        <f t="shared" si="174"/>
        <v>-8545438.199496666</v>
      </c>
      <c r="M513" s="20">
        <f t="shared" si="174"/>
        <v>-10964200.409495523</v>
      </c>
      <c r="N513" s="20">
        <f t="shared" si="174"/>
        <v>-11797270.909459373</v>
      </c>
      <c r="O513" s="20">
        <f t="shared" si="174"/>
        <v>-12726176.318111805</v>
      </c>
      <c r="P513" s="20">
        <f t="shared" si="174"/>
        <v>-13479659.053890444</v>
      </c>
      <c r="Q513" s="20">
        <f t="shared" si="174"/>
        <v>-14765886.806249773</v>
      </c>
      <c r="R513" s="20">
        <f t="shared" si="174"/>
        <v>-15726962.256660983</v>
      </c>
      <c r="S513" s="20">
        <f t="shared" si="174"/>
        <v>-18407558.91331511</v>
      </c>
      <c r="T513" s="20">
        <f t="shared" si="174"/>
        <v>-19056679.696518719</v>
      </c>
      <c r="U513" s="20">
        <f t="shared" si="174"/>
        <v>-19678403.372013606</v>
      </c>
      <c r="V513" s="20">
        <f t="shared" si="174"/>
        <v>-20301754.782814719</v>
      </c>
      <c r="W513" s="20">
        <f t="shared" si="174"/>
        <v>-20995123.517122474</v>
      </c>
      <c r="X513" s="20">
        <f t="shared" si="174"/>
        <v>-21800284.775368601</v>
      </c>
      <c r="Y513" s="20">
        <f t="shared" si="174"/>
        <v>-22526021.210351385</v>
      </c>
      <c r="Z513" s="20">
        <f t="shared" si="174"/>
        <v>-23247526.534204815</v>
      </c>
      <c r="AA513" s="20">
        <f t="shared" si="174"/>
        <v>-23996488.390549399</v>
      </c>
    </row>
    <row r="514" spans="3:27" ht="16.5" customHeight="1">
      <c r="D514" s="37" t="str">
        <f>D497</f>
        <v>Notional interest adjustment</v>
      </c>
      <c r="H514" s="20">
        <f t="shared" ref="H514:AA514" si="175">H359</f>
        <v>-579659.8809160043</v>
      </c>
      <c r="I514" s="20">
        <f t="shared" si="175"/>
        <v>-1063145.6805162239</v>
      </c>
      <c r="J514" s="20">
        <f t="shared" si="175"/>
        <v>-1090140.9716327586</v>
      </c>
      <c r="K514" s="20">
        <f t="shared" si="175"/>
        <v>-1093761.147092896</v>
      </c>
      <c r="L514" s="20">
        <f t="shared" si="175"/>
        <v>-1107303.3588601584</v>
      </c>
      <c r="M514" s="20">
        <f t="shared" si="175"/>
        <v>-1113214.2022357166</v>
      </c>
      <c r="N514" s="20">
        <f t="shared" si="175"/>
        <v>-1102397.9340327657</v>
      </c>
      <c r="O514" s="20">
        <f t="shared" si="175"/>
        <v>-1091766.8220351248</v>
      </c>
      <c r="P514" s="20">
        <f t="shared" si="175"/>
        <v>-1081270.3982789433</v>
      </c>
      <c r="Q514" s="20">
        <f t="shared" si="175"/>
        <v>-1070790.2541863832</v>
      </c>
      <c r="R514" s="20">
        <f t="shared" si="175"/>
        <v>-1060246.6842039176</v>
      </c>
      <c r="S514" s="20">
        <f t="shared" si="175"/>
        <v>-1053519.8505404405</v>
      </c>
      <c r="T514" s="20">
        <f t="shared" si="175"/>
        <v>-1046962.7182562866</v>
      </c>
      <c r="U514" s="20">
        <f t="shared" si="175"/>
        <v>-1040468.0279026516</v>
      </c>
      <c r="V514" s="20">
        <f t="shared" si="175"/>
        <v>-1034099.5680218014</v>
      </c>
      <c r="W514" s="20">
        <f t="shared" si="175"/>
        <v>-1027908.2568472868</v>
      </c>
      <c r="X514" s="20">
        <f t="shared" si="175"/>
        <v>-1021573.7871415108</v>
      </c>
      <c r="Y514" s="20">
        <f t="shared" si="175"/>
        <v>-1015095.7585198676</v>
      </c>
      <c r="Z514" s="20">
        <f t="shared" si="175"/>
        <v>-1008460.6611059251</v>
      </c>
      <c r="AA514" s="20">
        <f t="shared" si="175"/>
        <v>-1001660.5192975492</v>
      </c>
    </row>
    <row r="515" spans="3:27" ht="16.5" customHeight="1">
      <c r="D515" s="37" t="s">
        <v>186</v>
      </c>
      <c r="H515" s="20"/>
      <c r="I515" s="20"/>
      <c r="J515" s="20"/>
      <c r="K515" s="20"/>
      <c r="L515" s="20"/>
      <c r="M515" s="20"/>
      <c r="N515" s="20"/>
      <c r="O515" s="20"/>
      <c r="P515" s="20"/>
      <c r="Q515" s="20"/>
      <c r="R515" s="20"/>
      <c r="S515" s="20"/>
      <c r="T515" s="20"/>
      <c r="U515" s="20"/>
      <c r="V515" s="20"/>
      <c r="W515" s="20"/>
      <c r="X515" s="20"/>
      <c r="Y515" s="20"/>
      <c r="Z515" s="20"/>
      <c r="AA515" s="20">
        <f>AA286</f>
        <v>401862938.76763862</v>
      </c>
    </row>
    <row r="516" spans="3:27" ht="15.75" thickBot="1">
      <c r="D516" s="37" t="str">
        <f>D498</f>
        <v>Post tax cash flow</v>
      </c>
      <c r="G516" s="13">
        <f t="shared" ref="G516:Z516" si="176">SUM(G509:G515)</f>
        <v>-401463579.91227555</v>
      </c>
      <c r="H516" s="13">
        <f t="shared" si="176"/>
        <v>-21158446.966720738</v>
      </c>
      <c r="I516" s="13">
        <f t="shared" si="176"/>
        <v>26516996.412975136</v>
      </c>
      <c r="J516" s="13">
        <f t="shared" si="176"/>
        <v>31015193.519328386</v>
      </c>
      <c r="K516" s="13">
        <f t="shared" si="176"/>
        <v>31507407.60978784</v>
      </c>
      <c r="L516" s="13">
        <f t="shared" si="176"/>
        <v>39281142.944458805</v>
      </c>
      <c r="M516" s="13">
        <f t="shared" si="176"/>
        <v>43558821.001594618</v>
      </c>
      <c r="N516" s="13">
        <f t="shared" si="176"/>
        <v>44857131.026122637</v>
      </c>
      <c r="O516" s="13">
        <f t="shared" si="176"/>
        <v>46688938.788949244</v>
      </c>
      <c r="P516" s="13">
        <f t="shared" si="176"/>
        <v>48319274.019864134</v>
      </c>
      <c r="Q516" s="13">
        <f t="shared" si="176"/>
        <v>51278374.869692951</v>
      </c>
      <c r="R516" s="13">
        <f t="shared" si="176"/>
        <v>52366800.705081172</v>
      </c>
      <c r="S516" s="13">
        <f t="shared" si="176"/>
        <v>51955919.96419999</v>
      </c>
      <c r="T516" s="13">
        <f t="shared" si="176"/>
        <v>53396874.495135732</v>
      </c>
      <c r="U516" s="13">
        <f t="shared" si="176"/>
        <v>54877699.885498941</v>
      </c>
      <c r="V516" s="13">
        <f t="shared" si="176"/>
        <v>56461077.473579608</v>
      </c>
      <c r="W516" s="13">
        <f t="shared" si="176"/>
        <v>58108135.133065097</v>
      </c>
      <c r="X516" s="13">
        <f t="shared" si="176"/>
        <v>59777721.160740279</v>
      </c>
      <c r="Y516" s="13">
        <f t="shared" si="176"/>
        <v>61627242.777097508</v>
      </c>
      <c r="Z516" s="13">
        <f t="shared" si="176"/>
        <v>63465480.502227612</v>
      </c>
      <c r="AA516" s="13">
        <f>SUM(AA509:AA515)</f>
        <v>467236835.10724503</v>
      </c>
    </row>
    <row r="517" spans="3:27" ht="15.75" thickTop="1">
      <c r="F517" s="45">
        <f>XIRR(G516:AA516,G507:AA507)</f>
        <v>9.7248429059982294E-2</v>
      </c>
      <c r="H517" s="20"/>
      <c r="I517" s="20"/>
      <c r="J517" s="20"/>
      <c r="K517" s="20"/>
      <c r="L517" s="20"/>
      <c r="M517" s="20"/>
      <c r="N517" s="20"/>
      <c r="O517" s="20"/>
      <c r="P517" s="20"/>
      <c r="Q517" s="20"/>
      <c r="R517" s="20"/>
      <c r="S517" s="20"/>
      <c r="T517" s="20"/>
      <c r="U517" s="20"/>
      <c r="V517" s="20"/>
      <c r="W517" s="20"/>
      <c r="X517" s="20"/>
      <c r="Y517" s="20"/>
      <c r="Z517" s="20"/>
      <c r="AA517" s="20"/>
    </row>
    <row r="518" spans="3:27">
      <c r="F518" s="22"/>
    </row>
    <row r="519" spans="3:27">
      <c r="C519" s="9" t="s">
        <v>257</v>
      </c>
      <c r="F519" s="22"/>
    </row>
    <row r="520" spans="3:27">
      <c r="G520" s="24">
        <f t="shared" ref="G520:AA520" si="177">G550</f>
        <v>41243</v>
      </c>
      <c r="H520" s="24">
        <f t="shared" si="177"/>
        <v>41455</v>
      </c>
      <c r="I520" s="24">
        <f t="shared" si="177"/>
        <v>41820</v>
      </c>
      <c r="J520" s="24">
        <f t="shared" si="177"/>
        <v>42185</v>
      </c>
      <c r="K520" s="24">
        <f t="shared" si="177"/>
        <v>42551</v>
      </c>
      <c r="L520" s="24">
        <f t="shared" si="177"/>
        <v>42916</v>
      </c>
      <c r="M520" s="24">
        <f t="shared" si="177"/>
        <v>43281</v>
      </c>
      <c r="N520" s="24">
        <f t="shared" si="177"/>
        <v>43646</v>
      </c>
      <c r="O520" s="24">
        <f t="shared" si="177"/>
        <v>44012</v>
      </c>
      <c r="P520" s="24">
        <f t="shared" si="177"/>
        <v>44377</v>
      </c>
      <c r="Q520" s="24">
        <f t="shared" si="177"/>
        <v>44742</v>
      </c>
      <c r="R520" s="24">
        <f t="shared" si="177"/>
        <v>45107</v>
      </c>
      <c r="S520" s="24">
        <f t="shared" si="177"/>
        <v>45473</v>
      </c>
      <c r="T520" s="24">
        <f t="shared" si="177"/>
        <v>45838</v>
      </c>
      <c r="U520" s="24">
        <f t="shared" si="177"/>
        <v>46203</v>
      </c>
      <c r="V520" s="24">
        <f t="shared" si="177"/>
        <v>46568</v>
      </c>
      <c r="W520" s="24">
        <f t="shared" si="177"/>
        <v>46934</v>
      </c>
      <c r="X520" s="24">
        <f t="shared" si="177"/>
        <v>47299</v>
      </c>
      <c r="Y520" s="24">
        <f t="shared" si="177"/>
        <v>47664</v>
      </c>
      <c r="Z520" s="24">
        <f t="shared" si="177"/>
        <v>48029</v>
      </c>
      <c r="AA520" s="24">
        <f t="shared" si="177"/>
        <v>48395</v>
      </c>
    </row>
    <row r="521" spans="3:27">
      <c r="D521" s="37" t="str">
        <f t="shared" ref="D521:D526" si="178">D551</f>
        <v>Opening asset value</v>
      </c>
      <c r="G521" s="20">
        <f>G551</f>
        <v>-401463579.91227555</v>
      </c>
      <c r="H521" s="23"/>
      <c r="I521" s="23"/>
      <c r="J521" s="23"/>
      <c r="K521" s="23"/>
      <c r="L521" s="23"/>
      <c r="M521" s="23"/>
      <c r="N521" s="23"/>
      <c r="O521" s="23"/>
      <c r="P521" s="23"/>
      <c r="Q521" s="23"/>
      <c r="R521" s="23"/>
      <c r="S521" s="23"/>
      <c r="T521" s="23"/>
      <c r="U521" s="23"/>
      <c r="V521" s="23"/>
      <c r="W521" s="23"/>
      <c r="X521" s="23"/>
      <c r="Y521" s="23"/>
      <c r="Z521" s="23"/>
      <c r="AA521" s="20"/>
    </row>
    <row r="522" spans="3:27">
      <c r="D522" s="37" t="str">
        <f t="shared" si="178"/>
        <v>Total revenue</v>
      </c>
      <c r="H522" s="20">
        <f t="shared" ref="H522:AA522" si="179">H406</f>
        <v>48176711.620206088</v>
      </c>
      <c r="I522" s="20">
        <f t="shared" si="179"/>
        <v>86625344.565944284</v>
      </c>
      <c r="J522" s="20">
        <f t="shared" si="179"/>
        <v>88625191.824755535</v>
      </c>
      <c r="K522" s="20">
        <f t="shared" si="179"/>
        <v>90748769.175520048</v>
      </c>
      <c r="L522" s="20">
        <f t="shared" si="179"/>
        <v>91639587.394172147</v>
      </c>
      <c r="M522" s="20">
        <f t="shared" si="179"/>
        <v>91443756.111730129</v>
      </c>
      <c r="N522" s="20">
        <f t="shared" si="179"/>
        <v>91811695.299929857</v>
      </c>
      <c r="O522" s="20">
        <f t="shared" si="179"/>
        <v>92128201.407156497</v>
      </c>
      <c r="P522" s="20">
        <f t="shared" si="179"/>
        <v>92434775.684445724</v>
      </c>
      <c r="Q522" s="20">
        <f t="shared" si="179"/>
        <v>92854154.968830898</v>
      </c>
      <c r="R522" s="20">
        <f t="shared" si="179"/>
        <v>91517007.893236339</v>
      </c>
      <c r="S522" s="20">
        <f t="shared" si="179"/>
        <v>94739910.591919318</v>
      </c>
      <c r="T522" s="20">
        <f t="shared" si="179"/>
        <v>95298249.164355725</v>
      </c>
      <c r="U522" s="20">
        <f t="shared" si="179"/>
        <v>95802643.505562618</v>
      </c>
      <c r="V522" s="20">
        <f t="shared" si="179"/>
        <v>96270658.485350385</v>
      </c>
      <c r="W522" s="20">
        <f t="shared" si="179"/>
        <v>96998015.689798042</v>
      </c>
      <c r="X522" s="20">
        <f t="shared" si="179"/>
        <v>97845719.734316677</v>
      </c>
      <c r="Y522" s="20">
        <f t="shared" si="179"/>
        <v>98568646.325532794</v>
      </c>
      <c r="Z522" s="20">
        <f t="shared" si="179"/>
        <v>99310991.135598868</v>
      </c>
      <c r="AA522" s="20">
        <f t="shared" si="179"/>
        <v>100072816.2337006</v>
      </c>
    </row>
    <row r="523" spans="3:27">
      <c r="D523" s="37" t="str">
        <f t="shared" si="178"/>
        <v>Opex</v>
      </c>
      <c r="H523" s="20">
        <f t="shared" ref="H523:AA523" si="180">H407</f>
        <v>-14550344.522228759</v>
      </c>
      <c r="I523" s="20">
        <f t="shared" si="180"/>
        <v>-26748954.827138193</v>
      </c>
      <c r="J523" s="20">
        <f t="shared" si="180"/>
        <v>-27278785.605587013</v>
      </c>
      <c r="K523" s="20">
        <f t="shared" si="180"/>
        <v>-27938134.254388396</v>
      </c>
      <c r="L523" s="20">
        <f t="shared" si="180"/>
        <v>-28543070.912959062</v>
      </c>
      <c r="M523" s="20">
        <f t="shared" si="180"/>
        <v>-29340581.849278934</v>
      </c>
      <c r="N523" s="20">
        <f t="shared" si="180"/>
        <v>-30086742.267704841</v>
      </c>
      <c r="O523" s="20">
        <f t="shared" si="180"/>
        <v>-30854472.098553393</v>
      </c>
      <c r="P523" s="20">
        <f t="shared" si="180"/>
        <v>-31635398.921559013</v>
      </c>
      <c r="Q523" s="20">
        <f t="shared" si="180"/>
        <v>-32467497.265826695</v>
      </c>
      <c r="R523" s="20">
        <f t="shared" si="180"/>
        <v>-33321512.966273468</v>
      </c>
      <c r="S523" s="20">
        <f t="shared" si="180"/>
        <v>-34173959.795258909</v>
      </c>
      <c r="T523" s="20">
        <f t="shared" si="180"/>
        <v>-35043837.681521684</v>
      </c>
      <c r="U523" s="20">
        <f t="shared" si="180"/>
        <v>-35934988.594076</v>
      </c>
      <c r="V523" s="20">
        <f t="shared" si="180"/>
        <v>-36849553.74955558</v>
      </c>
      <c r="W523" s="20">
        <f t="shared" si="180"/>
        <v>-37788609.024237677</v>
      </c>
      <c r="X523" s="20">
        <f t="shared" si="180"/>
        <v>-38752729.09261442</v>
      </c>
      <c r="Y523" s="20">
        <f t="shared" si="180"/>
        <v>-39741889.002456792</v>
      </c>
      <c r="Z523" s="20">
        <f t="shared" si="180"/>
        <v>-40754583.660510354</v>
      </c>
      <c r="AA523" s="20">
        <f t="shared" si="180"/>
        <v>-41793435.653594851</v>
      </c>
    </row>
    <row r="524" spans="3:27">
      <c r="D524" s="37" t="str">
        <f t="shared" si="178"/>
        <v>Capex</v>
      </c>
      <c r="H524" s="20">
        <f t="shared" ref="H524:AA524" si="181">H408</f>
        <v>-41875238.112911083</v>
      </c>
      <c r="I524" s="20">
        <f t="shared" si="181"/>
        <v>-12001605.206290264</v>
      </c>
      <c r="J524" s="20">
        <f t="shared" si="181"/>
        <v>-9640603.6357391998</v>
      </c>
      <c r="K524" s="20">
        <f t="shared" si="181"/>
        <v>-10498808.695039861</v>
      </c>
      <c r="L524" s="20">
        <f t="shared" si="181"/>
        <v>-4541381.4913158882</v>
      </c>
      <c r="M524" s="20">
        <f t="shared" si="181"/>
        <v>0</v>
      </c>
      <c r="N524" s="20">
        <f t="shared" si="181"/>
        <v>0</v>
      </c>
      <c r="O524" s="20">
        <f t="shared" si="181"/>
        <v>0</v>
      </c>
      <c r="P524" s="20">
        <f t="shared" si="181"/>
        <v>0</v>
      </c>
      <c r="Q524" s="20">
        <f t="shared" si="181"/>
        <v>0</v>
      </c>
      <c r="R524" s="20">
        <f t="shared" si="181"/>
        <v>0</v>
      </c>
      <c r="S524" s="20">
        <f t="shared" si="181"/>
        <v>0</v>
      </c>
      <c r="T524" s="20">
        <f t="shared" si="181"/>
        <v>0</v>
      </c>
      <c r="U524" s="20">
        <f t="shared" si="181"/>
        <v>0</v>
      </c>
      <c r="V524" s="20">
        <f t="shared" si="181"/>
        <v>0</v>
      </c>
      <c r="W524" s="20">
        <f t="shared" si="181"/>
        <v>0</v>
      </c>
      <c r="X524" s="20">
        <f t="shared" si="181"/>
        <v>0</v>
      </c>
      <c r="Y524" s="20">
        <f t="shared" si="181"/>
        <v>0</v>
      </c>
      <c r="Z524" s="20">
        <f t="shared" si="181"/>
        <v>0</v>
      </c>
      <c r="AA524" s="20">
        <f t="shared" si="181"/>
        <v>0</v>
      </c>
    </row>
    <row r="525" spans="3:27">
      <c r="D525" s="37" t="str">
        <f t="shared" si="178"/>
        <v>Tax</v>
      </c>
      <c r="H525" s="20">
        <f t="shared" ref="H525:AA525" si="182">H409</f>
        <v>-6052925.1965176472</v>
      </c>
      <c r="I525" s="20">
        <f t="shared" si="182"/>
        <v>-10398585.646349484</v>
      </c>
      <c r="J525" s="20">
        <f t="shared" si="182"/>
        <v>-11057027.969734428</v>
      </c>
      <c r="K525" s="20">
        <f t="shared" si="182"/>
        <v>-11613417.230823968</v>
      </c>
      <c r="L525" s="20">
        <f t="shared" si="182"/>
        <v>-11239388.335879507</v>
      </c>
      <c r="M525" s="20">
        <f t="shared" si="182"/>
        <v>-12774943.231250618</v>
      </c>
      <c r="N525" s="20">
        <f t="shared" si="182"/>
        <v>-12908353.79499024</v>
      </c>
      <c r="O525" s="20">
        <f t="shared" si="182"/>
        <v>-12940893.584373746</v>
      </c>
      <c r="P525" s="20">
        <f t="shared" si="182"/>
        <v>-12897027.575329337</v>
      </c>
      <c r="Q525" s="20">
        <f t="shared" si="182"/>
        <v>-12881936.422654795</v>
      </c>
      <c r="R525" s="20">
        <f t="shared" si="182"/>
        <v>-12658578.135345686</v>
      </c>
      <c r="S525" s="20">
        <f t="shared" si="182"/>
        <v>-15369265.492524475</v>
      </c>
      <c r="T525" s="20">
        <f t="shared" si="182"/>
        <v>-15347770.176937247</v>
      </c>
      <c r="U525" s="20">
        <f t="shared" si="182"/>
        <v>-15274306.787313603</v>
      </c>
      <c r="V525" s="20">
        <f t="shared" si="182"/>
        <v>-15156523.198000746</v>
      </c>
      <c r="W525" s="20">
        <f t="shared" si="182"/>
        <v>-15137030.649509618</v>
      </c>
      <c r="X525" s="20">
        <f t="shared" si="182"/>
        <v>-15218439.832535122</v>
      </c>
      <c r="Y525" s="20">
        <f t="shared" si="182"/>
        <v>-15150372.531941414</v>
      </c>
      <c r="Z525" s="20">
        <f t="shared" si="182"/>
        <v>-15081309.67191886</v>
      </c>
      <c r="AA525" s="20">
        <f t="shared" si="182"/>
        <v>-15010542.283132063</v>
      </c>
    </row>
    <row r="526" spans="3:27">
      <c r="D526" s="37" t="str">
        <f t="shared" si="178"/>
        <v>Notional interest adjustment</v>
      </c>
      <c r="H526" s="20">
        <f t="shared" ref="H526:AA526" si="183">H410</f>
        <v>-579659.8809160043</v>
      </c>
      <c r="I526" s="20">
        <f t="shared" si="183"/>
        <v>-1063145.6805162239</v>
      </c>
      <c r="J526" s="20">
        <f t="shared" si="183"/>
        <v>-1090140.9716327586</v>
      </c>
      <c r="K526" s="20">
        <f t="shared" si="183"/>
        <v>-1093761.147092896</v>
      </c>
      <c r="L526" s="20">
        <f t="shared" si="183"/>
        <v>-1107303.3588601584</v>
      </c>
      <c r="M526" s="20">
        <f t="shared" si="183"/>
        <v>-1113214.2022357166</v>
      </c>
      <c r="N526" s="20">
        <f t="shared" si="183"/>
        <v>-1102397.9340327657</v>
      </c>
      <c r="O526" s="20">
        <f t="shared" si="183"/>
        <v>-1091766.8220351248</v>
      </c>
      <c r="P526" s="20">
        <f t="shared" si="183"/>
        <v>-1081270.3982789433</v>
      </c>
      <c r="Q526" s="20">
        <f t="shared" si="183"/>
        <v>-1070790.2541863832</v>
      </c>
      <c r="R526" s="20">
        <f t="shared" si="183"/>
        <v>-1060246.6842039176</v>
      </c>
      <c r="S526" s="20">
        <f t="shared" si="183"/>
        <v>-1053519.8505404405</v>
      </c>
      <c r="T526" s="20">
        <f t="shared" si="183"/>
        <v>-1046962.7182562866</v>
      </c>
      <c r="U526" s="20">
        <f t="shared" si="183"/>
        <v>-1040468.0279026516</v>
      </c>
      <c r="V526" s="20">
        <f t="shared" si="183"/>
        <v>-1034099.5680218014</v>
      </c>
      <c r="W526" s="20">
        <f t="shared" si="183"/>
        <v>-1027908.2568472868</v>
      </c>
      <c r="X526" s="20">
        <f t="shared" si="183"/>
        <v>-1021573.7871415108</v>
      </c>
      <c r="Y526" s="20">
        <f t="shared" si="183"/>
        <v>-1015095.7585198676</v>
      </c>
      <c r="Z526" s="20">
        <f t="shared" si="183"/>
        <v>-1008460.6611059251</v>
      </c>
      <c r="AA526" s="20">
        <f t="shared" si="183"/>
        <v>-1001660.5192975492</v>
      </c>
    </row>
    <row r="527" spans="3:27">
      <c r="D527" s="37" t="str">
        <f>D558</f>
        <v>Post tax cash flow</v>
      </c>
      <c r="H527" s="20"/>
      <c r="I527" s="20"/>
      <c r="J527" s="20"/>
      <c r="K527" s="20"/>
      <c r="L527" s="20"/>
      <c r="M527" s="20"/>
      <c r="N527" s="20"/>
      <c r="O527" s="20"/>
      <c r="P527" s="20"/>
      <c r="Q527" s="20"/>
      <c r="R527" s="20"/>
      <c r="S527" s="20"/>
      <c r="T527" s="20"/>
      <c r="U527" s="20"/>
      <c r="V527" s="20"/>
      <c r="W527" s="20"/>
      <c r="X527" s="20"/>
      <c r="Y527" s="20"/>
      <c r="Z527" s="20"/>
      <c r="AA527" s="20">
        <f>AA286</f>
        <v>401862938.76763862</v>
      </c>
    </row>
    <row r="528" spans="3:27" ht="15.75" thickBot="1">
      <c r="D528" s="37" t="str">
        <f>D558</f>
        <v>Post tax cash flow</v>
      </c>
      <c r="G528" s="13">
        <f t="shared" ref="G528" si="184">SUM(G521:G527)</f>
        <v>-401463579.91227555</v>
      </c>
      <c r="H528" s="13">
        <f t="shared" ref="H528" si="185">SUM(H521:H527)</f>
        <v>-14881456.092367409</v>
      </c>
      <c r="I528" s="13">
        <f t="shared" ref="I528" si="186">SUM(I521:I527)</f>
        <v>36413053.205650121</v>
      </c>
      <c r="J528" s="13">
        <f t="shared" ref="J528" si="187">SUM(J521:J527)</f>
        <v>39558633.642062135</v>
      </c>
      <c r="K528" s="13">
        <f t="shared" ref="K528" si="188">SUM(K521:K527)</f>
        <v>39604647.84817493</v>
      </c>
      <c r="L528" s="13">
        <f t="shared" ref="L528" si="189">SUM(L521:L527)</f>
        <v>46208443.295157537</v>
      </c>
      <c r="M528" s="13">
        <f t="shared" ref="M528" si="190">SUM(M521:M527)</f>
        <v>48215016.828964859</v>
      </c>
      <c r="N528" s="13">
        <f t="shared" ref="N528" si="191">SUM(N521:N527)</f>
        <v>47714201.303202003</v>
      </c>
      <c r="O528" s="13">
        <f t="shared" ref="O528" si="192">SUM(O521:O527)</f>
        <v>47241068.902194239</v>
      </c>
      <c r="P528" s="13">
        <f t="shared" ref="P528" si="193">SUM(P521:P527)</f>
        <v>46821078.789278425</v>
      </c>
      <c r="Q528" s="13">
        <f t="shared" ref="Q528" si="194">SUM(Q521:Q527)</f>
        <v>46433931.026163027</v>
      </c>
      <c r="R528" s="13">
        <f t="shared" ref="R528" si="195">SUM(R521:R527)</f>
        <v>44476670.10741327</v>
      </c>
      <c r="S528" s="13">
        <f t="shared" ref="S528" si="196">SUM(S521:S527)</f>
        <v>44143165.453595489</v>
      </c>
      <c r="T528" s="13">
        <f t="shared" ref="T528" si="197">SUM(T521:T527)</f>
        <v>43859678.587640509</v>
      </c>
      <c r="U528" s="13">
        <f t="shared" ref="U528" si="198">SUM(U521:U527)</f>
        <v>43552880.096270368</v>
      </c>
      <c r="V528" s="13">
        <f t="shared" ref="V528" si="199">SUM(V521:V527)</f>
        <v>43230481.969772257</v>
      </c>
      <c r="W528" s="13">
        <f t="shared" ref="W528" si="200">SUM(W521:W527)</f>
        <v>43044467.759203464</v>
      </c>
      <c r="X528" s="13">
        <f t="shared" ref="X528" si="201">SUM(X521:X527)</f>
        <v>42852977.022025622</v>
      </c>
      <c r="Y528" s="13">
        <f t="shared" ref="Y528" si="202">SUM(Y521:Y527)</f>
        <v>42661289.032614723</v>
      </c>
      <c r="Z528" s="13">
        <f t="shared" ref="Z528" si="203">SUM(Z521:Z527)</f>
        <v>42466637.142063729</v>
      </c>
      <c r="AA528" s="13">
        <f t="shared" ref="AA528" si="204">SUM(AA521:AA527)</f>
        <v>444130116.54531479</v>
      </c>
    </row>
    <row r="529" spans="1:27" ht="15.75" thickTop="1">
      <c r="F529" s="45">
        <f>XIRR(G528:AA528,G520:AA520)</f>
        <v>9.7222834825515747E-2</v>
      </c>
    </row>
    <row r="533" spans="1:27" s="4" customFormat="1">
      <c r="A533" s="4">
        <f>MAX($A$7:A532)+1</f>
        <v>10</v>
      </c>
      <c r="B533" s="4" t="s">
        <v>259</v>
      </c>
    </row>
    <row r="536" spans="1:27">
      <c r="C536" s="9" t="s">
        <v>261</v>
      </c>
    </row>
    <row r="537" spans="1:27">
      <c r="G537" s="24">
        <f t="shared" ref="G537:AA537" si="205">G507</f>
        <v>41243</v>
      </c>
      <c r="H537" s="24">
        <f t="shared" si="205"/>
        <v>41455</v>
      </c>
      <c r="I537" s="24">
        <f t="shared" si="205"/>
        <v>41820</v>
      </c>
      <c r="J537" s="24">
        <f t="shared" si="205"/>
        <v>42185</v>
      </c>
      <c r="K537" s="24">
        <f t="shared" si="205"/>
        <v>42551</v>
      </c>
      <c r="L537" s="24">
        <f t="shared" si="205"/>
        <v>42916</v>
      </c>
      <c r="M537" s="24">
        <f t="shared" si="205"/>
        <v>43281</v>
      </c>
      <c r="N537" s="24">
        <f t="shared" si="205"/>
        <v>43646</v>
      </c>
      <c r="O537" s="24">
        <f t="shared" si="205"/>
        <v>44012</v>
      </c>
      <c r="P537" s="24">
        <f t="shared" si="205"/>
        <v>44377</v>
      </c>
      <c r="Q537" s="24">
        <f t="shared" si="205"/>
        <v>44742</v>
      </c>
      <c r="R537" s="24">
        <f t="shared" si="205"/>
        <v>45107</v>
      </c>
      <c r="S537" s="24">
        <f t="shared" si="205"/>
        <v>45473</v>
      </c>
      <c r="T537" s="24">
        <f t="shared" si="205"/>
        <v>45838</v>
      </c>
      <c r="U537" s="24">
        <f t="shared" si="205"/>
        <v>46203</v>
      </c>
      <c r="V537" s="24">
        <f t="shared" si="205"/>
        <v>46568</v>
      </c>
      <c r="W537" s="24">
        <f t="shared" si="205"/>
        <v>46934</v>
      </c>
      <c r="X537" s="24">
        <f t="shared" si="205"/>
        <v>47299</v>
      </c>
      <c r="Y537" s="24">
        <f t="shared" si="205"/>
        <v>47664</v>
      </c>
      <c r="Z537" s="24">
        <f t="shared" si="205"/>
        <v>48029</v>
      </c>
      <c r="AA537" s="24">
        <f t="shared" si="205"/>
        <v>48395</v>
      </c>
    </row>
    <row r="538" spans="1:27">
      <c r="D538" s="37" t="str">
        <f t="shared" ref="D538:D545" si="206">D509</f>
        <v>Opening asset value</v>
      </c>
      <c r="G538" s="20">
        <f>G509</f>
        <v>-401463579.91227555</v>
      </c>
      <c r="H538" s="23"/>
      <c r="I538" s="23"/>
      <c r="J538" s="23"/>
      <c r="K538" s="23"/>
      <c r="L538" s="23"/>
      <c r="M538" s="23"/>
      <c r="N538" s="23"/>
      <c r="O538" s="23"/>
      <c r="P538" s="23"/>
      <c r="Q538" s="23"/>
      <c r="R538" s="23"/>
      <c r="S538" s="23"/>
      <c r="T538" s="23"/>
      <c r="U538" s="23"/>
      <c r="V538" s="23"/>
      <c r="W538" s="23"/>
      <c r="X538" s="23"/>
      <c r="Y538" s="23"/>
      <c r="Z538" s="23"/>
      <c r="AA538" s="20"/>
    </row>
    <row r="539" spans="1:27">
      <c r="D539" s="37" t="str">
        <f t="shared" si="206"/>
        <v>Total revenue</v>
      </c>
      <c r="H539" s="20">
        <f t="shared" ref="H539:AA539" si="207">H442</f>
        <v>32461712.423091471</v>
      </c>
      <c r="I539" s="20">
        <f t="shared" si="207"/>
        <v>63066682.874982014</v>
      </c>
      <c r="J539" s="20">
        <f t="shared" si="207"/>
        <v>72874664.812288418</v>
      </c>
      <c r="K539" s="20">
        <f t="shared" si="207"/>
        <v>80882891.447840244</v>
      </c>
      <c r="L539" s="20">
        <f t="shared" si="207"/>
        <v>83261532.105545908</v>
      </c>
      <c r="M539" s="20">
        <f t="shared" si="207"/>
        <v>84976817.462604791</v>
      </c>
      <c r="N539" s="20">
        <f t="shared" si="207"/>
        <v>87843542.137319624</v>
      </c>
      <c r="O539" s="20">
        <f t="shared" si="207"/>
        <v>91361354.027649567</v>
      </c>
      <c r="P539" s="20">
        <f t="shared" si="207"/>
        <v>94515602.393592536</v>
      </c>
      <c r="Q539" s="20">
        <f t="shared" si="207"/>
        <v>99582549.195955813</v>
      </c>
      <c r="R539" s="20">
        <f t="shared" si="207"/>
        <v>102475522.61221954</v>
      </c>
      <c r="S539" s="20">
        <f t="shared" si="207"/>
        <v>105590958.52331445</v>
      </c>
      <c r="T539" s="20">
        <f t="shared" si="207"/>
        <v>108544354.59143242</v>
      </c>
      <c r="U539" s="20">
        <f t="shared" si="207"/>
        <v>111531559.87949121</v>
      </c>
      <c r="V539" s="20">
        <f t="shared" si="207"/>
        <v>114646485.57397172</v>
      </c>
      <c r="W539" s="20">
        <f t="shared" si="207"/>
        <v>117919775.93127254</v>
      </c>
      <c r="X539" s="20">
        <f t="shared" si="207"/>
        <v>121352308.8158648</v>
      </c>
      <c r="Y539" s="20">
        <f t="shared" si="207"/>
        <v>124910248.74842556</v>
      </c>
      <c r="Z539" s="20">
        <f t="shared" si="207"/>
        <v>128476051.35804871</v>
      </c>
      <c r="AA539" s="20">
        <f t="shared" si="207"/>
        <v>132165480.90304822</v>
      </c>
    </row>
    <row r="540" spans="1:27">
      <c r="D540" s="37" t="str">
        <f t="shared" si="206"/>
        <v>Opex</v>
      </c>
      <c r="H540" s="20">
        <f t="shared" ref="H540:AA540" si="208">H443</f>
        <v>-14550344.522228759</v>
      </c>
      <c r="I540" s="20">
        <f t="shared" si="208"/>
        <v>-26748954.827138193</v>
      </c>
      <c r="J540" s="20">
        <f t="shared" si="208"/>
        <v>-27278785.605587013</v>
      </c>
      <c r="K540" s="20">
        <f t="shared" si="208"/>
        <v>-27938134.254388396</v>
      </c>
      <c r="L540" s="20">
        <f t="shared" si="208"/>
        <v>-28543070.912959062</v>
      </c>
      <c r="M540" s="20">
        <f t="shared" si="208"/>
        <v>-29340581.849278934</v>
      </c>
      <c r="N540" s="20">
        <f t="shared" si="208"/>
        <v>-30086742.267704841</v>
      </c>
      <c r="O540" s="20">
        <f t="shared" si="208"/>
        <v>-30854472.098553393</v>
      </c>
      <c r="P540" s="20">
        <f t="shared" si="208"/>
        <v>-31635398.921559013</v>
      </c>
      <c r="Q540" s="20">
        <f t="shared" si="208"/>
        <v>-32467497.265826695</v>
      </c>
      <c r="R540" s="20">
        <f t="shared" si="208"/>
        <v>-33321512.966273468</v>
      </c>
      <c r="S540" s="20">
        <f t="shared" si="208"/>
        <v>-34173959.795258909</v>
      </c>
      <c r="T540" s="20">
        <f t="shared" si="208"/>
        <v>-35043837.681521684</v>
      </c>
      <c r="U540" s="20">
        <f t="shared" si="208"/>
        <v>-35934988.594076</v>
      </c>
      <c r="V540" s="20">
        <f t="shared" si="208"/>
        <v>-36849553.74955558</v>
      </c>
      <c r="W540" s="20">
        <f t="shared" si="208"/>
        <v>-37788609.024237677</v>
      </c>
      <c r="X540" s="20">
        <f t="shared" si="208"/>
        <v>-38752729.09261442</v>
      </c>
      <c r="Y540" s="20">
        <f t="shared" si="208"/>
        <v>-39741889.002456792</v>
      </c>
      <c r="Z540" s="20">
        <f t="shared" si="208"/>
        <v>-40754583.660510354</v>
      </c>
      <c r="AA540" s="20">
        <f t="shared" si="208"/>
        <v>-41793435.653594851</v>
      </c>
    </row>
    <row r="541" spans="1:27">
      <c r="D541" s="37" t="str">
        <f t="shared" si="206"/>
        <v>Capex</v>
      </c>
      <c r="H541" s="20">
        <f t="shared" ref="H541:AA541" si="209">H444</f>
        <v>-41875238.112911083</v>
      </c>
      <c r="I541" s="20">
        <f t="shared" si="209"/>
        <v>-12001605.206290264</v>
      </c>
      <c r="J541" s="20">
        <f t="shared" si="209"/>
        <v>-9640603.6357391998</v>
      </c>
      <c r="K541" s="20">
        <f t="shared" si="209"/>
        <v>-10498808.695039861</v>
      </c>
      <c r="L541" s="20">
        <f t="shared" si="209"/>
        <v>-4541381.4913158882</v>
      </c>
      <c r="M541" s="20">
        <f t="shared" si="209"/>
        <v>0</v>
      </c>
      <c r="N541" s="20">
        <f t="shared" si="209"/>
        <v>0</v>
      </c>
      <c r="O541" s="20">
        <f t="shared" si="209"/>
        <v>0</v>
      </c>
      <c r="P541" s="20">
        <f t="shared" si="209"/>
        <v>0</v>
      </c>
      <c r="Q541" s="20">
        <f t="shared" si="209"/>
        <v>0</v>
      </c>
      <c r="R541" s="20">
        <f t="shared" si="209"/>
        <v>0</v>
      </c>
      <c r="S541" s="20">
        <f t="shared" si="209"/>
        <v>0</v>
      </c>
      <c r="T541" s="20">
        <f t="shared" si="209"/>
        <v>0</v>
      </c>
      <c r="U541" s="20">
        <f t="shared" si="209"/>
        <v>0</v>
      </c>
      <c r="V541" s="20">
        <f t="shared" si="209"/>
        <v>0</v>
      </c>
      <c r="W541" s="20">
        <f t="shared" si="209"/>
        <v>0</v>
      </c>
      <c r="X541" s="20">
        <f t="shared" si="209"/>
        <v>0</v>
      </c>
      <c r="Y541" s="20">
        <f t="shared" si="209"/>
        <v>0</v>
      </c>
      <c r="Z541" s="20">
        <f t="shared" si="209"/>
        <v>0</v>
      </c>
      <c r="AA541" s="20">
        <f t="shared" si="209"/>
        <v>0</v>
      </c>
    </row>
    <row r="542" spans="1:27">
      <c r="D542" s="37" t="str">
        <f t="shared" si="206"/>
        <v>Tax</v>
      </c>
      <c r="H542" s="20">
        <f t="shared" ref="H542:AA542" si="210">H445</f>
        <v>-1652725.4213255553</v>
      </c>
      <c r="I542" s="20">
        <f t="shared" si="210"/>
        <v>-3802160.3728800467</v>
      </c>
      <c r="J542" s="20">
        <f t="shared" si="210"/>
        <v>-6646880.4062436353</v>
      </c>
      <c r="K542" s="20">
        <f t="shared" si="210"/>
        <v>-8850971.4670736212</v>
      </c>
      <c r="L542" s="20">
        <f t="shared" si="210"/>
        <v>-8893532.8550641593</v>
      </c>
      <c r="M542" s="20">
        <f t="shared" si="210"/>
        <v>-10964200.409495523</v>
      </c>
      <c r="N542" s="20">
        <f t="shared" si="210"/>
        <v>-11797270.909459373</v>
      </c>
      <c r="O542" s="20">
        <f t="shared" si="210"/>
        <v>-12726176.318111805</v>
      </c>
      <c r="P542" s="20">
        <f t="shared" si="210"/>
        <v>-13479659.053890444</v>
      </c>
      <c r="Q542" s="20">
        <f t="shared" si="210"/>
        <v>-14765886.806249773</v>
      </c>
      <c r="R542" s="20">
        <f t="shared" si="210"/>
        <v>-15726962.256660983</v>
      </c>
      <c r="S542" s="20">
        <f t="shared" si="210"/>
        <v>-18407558.91331511</v>
      </c>
      <c r="T542" s="20">
        <f t="shared" si="210"/>
        <v>-19056679.696518719</v>
      </c>
      <c r="U542" s="20">
        <f t="shared" si="210"/>
        <v>-19678403.372013606</v>
      </c>
      <c r="V542" s="20">
        <f t="shared" si="210"/>
        <v>-20301754.782814719</v>
      </c>
      <c r="W542" s="20">
        <f t="shared" si="210"/>
        <v>-20995123.517122474</v>
      </c>
      <c r="X542" s="20">
        <f t="shared" si="210"/>
        <v>-21800284.775368601</v>
      </c>
      <c r="Y542" s="20">
        <f t="shared" si="210"/>
        <v>-22526021.210351385</v>
      </c>
      <c r="Z542" s="20">
        <f t="shared" si="210"/>
        <v>-23247526.534204815</v>
      </c>
      <c r="AA542" s="20">
        <f t="shared" si="210"/>
        <v>-23996488.390549399</v>
      </c>
    </row>
    <row r="543" spans="1:27">
      <c r="D543" s="37" t="str">
        <f t="shared" si="206"/>
        <v>Notional interest adjustment</v>
      </c>
      <c r="H543" s="20">
        <f t="shared" ref="H543:AA543" si="211">H446</f>
        <v>-579659.8809160043</v>
      </c>
      <c r="I543" s="20">
        <f t="shared" si="211"/>
        <v>-1063145.6805162239</v>
      </c>
      <c r="J543" s="20">
        <f t="shared" si="211"/>
        <v>-1090140.9716327586</v>
      </c>
      <c r="K543" s="20">
        <f t="shared" si="211"/>
        <v>-1093761.147092896</v>
      </c>
      <c r="L543" s="20">
        <f t="shared" si="211"/>
        <v>-1107303.3588601584</v>
      </c>
      <c r="M543" s="20">
        <f t="shared" si="211"/>
        <v>-1113214.2022357166</v>
      </c>
      <c r="N543" s="20">
        <f t="shared" si="211"/>
        <v>-1102397.9340327657</v>
      </c>
      <c r="O543" s="20">
        <f t="shared" si="211"/>
        <v>-1091766.8220351248</v>
      </c>
      <c r="P543" s="20">
        <f t="shared" si="211"/>
        <v>-1081270.3982789433</v>
      </c>
      <c r="Q543" s="20">
        <f t="shared" si="211"/>
        <v>-1070790.2541863832</v>
      </c>
      <c r="R543" s="20">
        <f t="shared" si="211"/>
        <v>-1060246.6842039176</v>
      </c>
      <c r="S543" s="20">
        <f t="shared" si="211"/>
        <v>-1053519.8505404405</v>
      </c>
      <c r="T543" s="20">
        <f t="shared" si="211"/>
        <v>-1046962.7182562866</v>
      </c>
      <c r="U543" s="20">
        <f t="shared" si="211"/>
        <v>-1040468.0279026516</v>
      </c>
      <c r="V543" s="20">
        <f t="shared" si="211"/>
        <v>-1034099.5680218014</v>
      </c>
      <c r="W543" s="20">
        <f t="shared" si="211"/>
        <v>-1027908.2568472868</v>
      </c>
      <c r="X543" s="20">
        <f t="shared" si="211"/>
        <v>-1021573.7871415108</v>
      </c>
      <c r="Y543" s="20">
        <f t="shared" si="211"/>
        <v>-1015095.7585198676</v>
      </c>
      <c r="Z543" s="20">
        <f t="shared" si="211"/>
        <v>-1008460.6611059251</v>
      </c>
      <c r="AA543" s="20">
        <f t="shared" si="211"/>
        <v>-1001660.5192975492</v>
      </c>
    </row>
    <row r="544" spans="1:27">
      <c r="D544" s="37" t="str">
        <f t="shared" si="206"/>
        <v>Closing asset value</v>
      </c>
      <c r="H544" s="20"/>
      <c r="I544" s="20"/>
      <c r="J544" s="20"/>
      <c r="K544" s="20"/>
      <c r="L544" s="20"/>
      <c r="M544" s="20"/>
      <c r="N544" s="20"/>
      <c r="O544" s="20"/>
      <c r="P544" s="20"/>
      <c r="Q544" s="20"/>
      <c r="R544" s="20"/>
      <c r="S544" s="20"/>
      <c r="T544" s="20"/>
      <c r="U544" s="20"/>
      <c r="V544" s="20"/>
      <c r="W544" s="20"/>
      <c r="X544" s="20"/>
      <c r="Y544" s="20"/>
      <c r="Z544" s="20"/>
      <c r="AA544" s="20">
        <f>AA515</f>
        <v>401862938.76763862</v>
      </c>
    </row>
    <row r="545" spans="3:27" ht="15.75" thickBot="1">
      <c r="D545" s="37" t="str">
        <f t="shared" si="206"/>
        <v>Post tax cash flow</v>
      </c>
      <c r="G545" s="13">
        <f t="shared" ref="G545" si="212">SUM(G538:G544)</f>
        <v>-401463579.91227555</v>
      </c>
      <c r="H545" s="13">
        <f t="shared" ref="H545" si="213">SUM(H538:H544)</f>
        <v>-26196255.51428993</v>
      </c>
      <c r="I545" s="13">
        <f t="shared" ref="I545" si="214">SUM(I538:I544)</f>
        <v>19450816.788157288</v>
      </c>
      <c r="J545" s="13">
        <f t="shared" ref="J545" si="215">SUM(J538:J544)</f>
        <v>28218254.193085808</v>
      </c>
      <c r="K545" s="13">
        <f t="shared" ref="K545" si="216">SUM(K538:K544)</f>
        <v>32501215.884245474</v>
      </c>
      <c r="L545" s="13">
        <f t="shared" ref="L545" si="217">SUM(L538:L544)</f>
        <v>40176243.487346642</v>
      </c>
      <c r="M545" s="13">
        <f t="shared" ref="M545" si="218">SUM(M538:M544)</f>
        <v>43558821.001594618</v>
      </c>
      <c r="N545" s="13">
        <f t="shared" ref="N545" si="219">SUM(N538:N544)</f>
        <v>44857131.026122637</v>
      </c>
      <c r="O545" s="13">
        <f t="shared" ref="O545" si="220">SUM(O538:O544)</f>
        <v>46688938.788949244</v>
      </c>
      <c r="P545" s="13">
        <f t="shared" ref="P545" si="221">SUM(P538:P544)</f>
        <v>48319274.019864134</v>
      </c>
      <c r="Q545" s="13">
        <f t="shared" ref="Q545" si="222">SUM(Q538:Q544)</f>
        <v>51278374.869692951</v>
      </c>
      <c r="R545" s="13">
        <f t="shared" ref="R545" si="223">SUM(R538:R544)</f>
        <v>52366800.705081172</v>
      </c>
      <c r="S545" s="13">
        <f t="shared" ref="S545" si="224">SUM(S538:S544)</f>
        <v>51955919.96419999</v>
      </c>
      <c r="T545" s="13">
        <f t="shared" ref="T545" si="225">SUM(T538:T544)</f>
        <v>53396874.495135732</v>
      </c>
      <c r="U545" s="13">
        <f t="shared" ref="U545" si="226">SUM(U538:U544)</f>
        <v>54877699.885498941</v>
      </c>
      <c r="V545" s="13">
        <f t="shared" ref="V545" si="227">SUM(V538:V544)</f>
        <v>56461077.473579608</v>
      </c>
      <c r="W545" s="13">
        <f t="shared" ref="W545" si="228">SUM(W538:W544)</f>
        <v>58108135.133065097</v>
      </c>
      <c r="X545" s="13">
        <f t="shared" ref="X545" si="229">SUM(X538:X544)</f>
        <v>59777721.160740279</v>
      </c>
      <c r="Y545" s="13">
        <f t="shared" ref="Y545" si="230">SUM(Y538:Y544)</f>
        <v>61627242.777097508</v>
      </c>
      <c r="Z545" s="13">
        <f t="shared" ref="Z545" si="231">SUM(Z538:Z544)</f>
        <v>63465480.502227612</v>
      </c>
      <c r="AA545" s="13">
        <f t="shared" ref="AA545" si="232">SUM(AA538:AA544)</f>
        <v>467236835.10724503</v>
      </c>
    </row>
    <row r="546" spans="3:27" ht="15.75" thickTop="1">
      <c r="F546" s="45">
        <f>XIRR(G545:AA545,G537:AA537)</f>
        <v>9.444579780101775E-2</v>
      </c>
    </row>
    <row r="548" spans="3:27">
      <c r="F548" s="22"/>
    </row>
    <row r="549" spans="3:27">
      <c r="C549" s="9" t="s">
        <v>260</v>
      </c>
    </row>
    <row r="550" spans="3:27">
      <c r="G550" s="24">
        <f t="shared" ref="G550:AA550" si="233">G537</f>
        <v>41243</v>
      </c>
      <c r="H550" s="24">
        <f t="shared" si="233"/>
        <v>41455</v>
      </c>
      <c r="I550" s="24">
        <f t="shared" si="233"/>
        <v>41820</v>
      </c>
      <c r="J550" s="24">
        <f t="shared" si="233"/>
        <v>42185</v>
      </c>
      <c r="K550" s="24">
        <f t="shared" si="233"/>
        <v>42551</v>
      </c>
      <c r="L550" s="24">
        <f t="shared" si="233"/>
        <v>42916</v>
      </c>
      <c r="M550" s="24">
        <f t="shared" si="233"/>
        <v>43281</v>
      </c>
      <c r="N550" s="24">
        <f t="shared" si="233"/>
        <v>43646</v>
      </c>
      <c r="O550" s="24">
        <f t="shared" si="233"/>
        <v>44012</v>
      </c>
      <c r="P550" s="24">
        <f t="shared" si="233"/>
        <v>44377</v>
      </c>
      <c r="Q550" s="24">
        <f t="shared" si="233"/>
        <v>44742</v>
      </c>
      <c r="R550" s="24">
        <f t="shared" si="233"/>
        <v>45107</v>
      </c>
      <c r="S550" s="24">
        <f t="shared" si="233"/>
        <v>45473</v>
      </c>
      <c r="T550" s="24">
        <f t="shared" si="233"/>
        <v>45838</v>
      </c>
      <c r="U550" s="24">
        <f t="shared" si="233"/>
        <v>46203</v>
      </c>
      <c r="V550" s="24">
        <f t="shared" si="233"/>
        <v>46568</v>
      </c>
      <c r="W550" s="24">
        <f t="shared" si="233"/>
        <v>46934</v>
      </c>
      <c r="X550" s="24">
        <f t="shared" si="233"/>
        <v>47299</v>
      </c>
      <c r="Y550" s="24">
        <f t="shared" si="233"/>
        <v>47664</v>
      </c>
      <c r="Z550" s="24">
        <f t="shared" si="233"/>
        <v>48029</v>
      </c>
      <c r="AA550" s="24">
        <f t="shared" si="233"/>
        <v>48395</v>
      </c>
    </row>
    <row r="551" spans="3:27">
      <c r="D551" s="37" t="str">
        <f t="shared" ref="D551:D558" si="234">D538</f>
        <v>Opening asset value</v>
      </c>
      <c r="G551" s="20">
        <f>G538</f>
        <v>-401463579.91227555</v>
      </c>
      <c r="H551" s="23"/>
      <c r="I551" s="23"/>
      <c r="J551" s="23"/>
      <c r="K551" s="23"/>
      <c r="L551" s="23"/>
      <c r="M551" s="23"/>
      <c r="N551" s="23"/>
      <c r="O551" s="23"/>
      <c r="P551" s="23"/>
      <c r="Q551" s="23"/>
      <c r="R551" s="23"/>
      <c r="S551" s="23"/>
      <c r="T551" s="23"/>
      <c r="U551" s="23"/>
      <c r="V551" s="23"/>
      <c r="W551" s="23"/>
      <c r="X551" s="23"/>
      <c r="Y551" s="23"/>
      <c r="Z551" s="23"/>
      <c r="AA551" s="20"/>
    </row>
    <row r="552" spans="3:27">
      <c r="D552" s="37" t="str">
        <f t="shared" si="234"/>
        <v>Total revenue</v>
      </c>
      <c r="H552" s="20">
        <f t="shared" ref="H552:AA552" si="235">H493</f>
        <v>47228187.408806279</v>
      </c>
      <c r="I552" s="20">
        <f t="shared" si="235"/>
        <v>84923119.482503876</v>
      </c>
      <c r="J552" s="20">
        <f t="shared" si="235"/>
        <v>86898586.130207375</v>
      </c>
      <c r="K552" s="20">
        <f t="shared" si="235"/>
        <v>89007635.431474507</v>
      </c>
      <c r="L552" s="20">
        <f t="shared" si="235"/>
        <v>89882688.179162011</v>
      </c>
      <c r="M552" s="20">
        <f t="shared" si="235"/>
        <v>89695228.711603373</v>
      </c>
      <c r="N552" s="20">
        <f t="shared" si="235"/>
        <v>90080157.030270547</v>
      </c>
      <c r="O552" s="20">
        <f t="shared" si="235"/>
        <v>90413361.442804784</v>
      </c>
      <c r="P552" s="20">
        <f t="shared" si="235"/>
        <v>90736422.470356598</v>
      </c>
      <c r="Q552" s="20">
        <f t="shared" si="235"/>
        <v>91172262.93450959</v>
      </c>
      <c r="R552" s="20">
        <f t="shared" si="235"/>
        <v>89851676.661833733</v>
      </c>
      <c r="S552" s="20">
        <f t="shared" si="235"/>
        <v>93085145.209347114</v>
      </c>
      <c r="T552" s="20">
        <f t="shared" si="235"/>
        <v>93653783.080375001</v>
      </c>
      <c r="U552" s="20">
        <f t="shared" si="235"/>
        <v>94168378.64252919</v>
      </c>
      <c r="V552" s="20">
        <f t="shared" si="235"/>
        <v>94646396.57285057</v>
      </c>
      <c r="W552" s="20">
        <f t="shared" si="235"/>
        <v>95383478.48006396</v>
      </c>
      <c r="X552" s="20">
        <f t="shared" si="235"/>
        <v>96241132.086691648</v>
      </c>
      <c r="Y552" s="20">
        <f t="shared" si="235"/>
        <v>96974233.728244871</v>
      </c>
      <c r="Z552" s="20">
        <f t="shared" si="235"/>
        <v>97727000.296861529</v>
      </c>
      <c r="AA552" s="20">
        <f t="shared" si="235"/>
        <v>98499506.389018893</v>
      </c>
    </row>
    <row r="553" spans="3:27">
      <c r="D553" s="37" t="str">
        <f t="shared" si="234"/>
        <v>Opex</v>
      </c>
      <c r="H553" s="20">
        <f t="shared" ref="H553:AA553" si="236">H494</f>
        <v>-14550344.522228759</v>
      </c>
      <c r="I553" s="20">
        <f t="shared" si="236"/>
        <v>-26748954.827138193</v>
      </c>
      <c r="J553" s="20">
        <f t="shared" si="236"/>
        <v>-27278785.605587013</v>
      </c>
      <c r="K553" s="20">
        <f t="shared" si="236"/>
        <v>-27938134.254388396</v>
      </c>
      <c r="L553" s="20">
        <f t="shared" si="236"/>
        <v>-28543070.912959062</v>
      </c>
      <c r="M553" s="20">
        <f t="shared" si="236"/>
        <v>-29340581.849278934</v>
      </c>
      <c r="N553" s="20">
        <f t="shared" si="236"/>
        <v>-30086742.267704841</v>
      </c>
      <c r="O553" s="20">
        <f t="shared" si="236"/>
        <v>-30854472.098553393</v>
      </c>
      <c r="P553" s="20">
        <f t="shared" si="236"/>
        <v>-31635398.921559013</v>
      </c>
      <c r="Q553" s="20">
        <f t="shared" si="236"/>
        <v>-32467497.265826695</v>
      </c>
      <c r="R553" s="20">
        <f t="shared" si="236"/>
        <v>-33321512.966273468</v>
      </c>
      <c r="S553" s="20">
        <f t="shared" si="236"/>
        <v>-34173959.795258909</v>
      </c>
      <c r="T553" s="20">
        <f t="shared" si="236"/>
        <v>-35043837.681521684</v>
      </c>
      <c r="U553" s="20">
        <f t="shared" si="236"/>
        <v>-35934988.594076</v>
      </c>
      <c r="V553" s="20">
        <f t="shared" si="236"/>
        <v>-36849553.74955558</v>
      </c>
      <c r="W553" s="20">
        <f t="shared" si="236"/>
        <v>-37788609.024237677</v>
      </c>
      <c r="X553" s="20">
        <f t="shared" si="236"/>
        <v>-38752729.09261442</v>
      </c>
      <c r="Y553" s="20">
        <f t="shared" si="236"/>
        <v>-39741889.002456792</v>
      </c>
      <c r="Z553" s="20">
        <f t="shared" si="236"/>
        <v>-40754583.660510354</v>
      </c>
      <c r="AA553" s="20">
        <f t="shared" si="236"/>
        <v>-41793435.653594851</v>
      </c>
    </row>
    <row r="554" spans="3:27">
      <c r="D554" s="37" t="str">
        <f t="shared" si="234"/>
        <v>Capex</v>
      </c>
      <c r="H554" s="20">
        <f t="shared" ref="H554:AA554" si="237">H495</f>
        <v>-41875238.112911083</v>
      </c>
      <c r="I554" s="20">
        <f t="shared" si="237"/>
        <v>-12001605.206290264</v>
      </c>
      <c r="J554" s="20">
        <f t="shared" si="237"/>
        <v>-9640603.6357391998</v>
      </c>
      <c r="K554" s="20">
        <f t="shared" si="237"/>
        <v>-10498808.695039861</v>
      </c>
      <c r="L554" s="20">
        <f t="shared" si="237"/>
        <v>-4541381.4913158882</v>
      </c>
      <c r="M554" s="20">
        <f t="shared" si="237"/>
        <v>0</v>
      </c>
      <c r="N554" s="20">
        <f t="shared" si="237"/>
        <v>0</v>
      </c>
      <c r="O554" s="20">
        <f t="shared" si="237"/>
        <v>0</v>
      </c>
      <c r="P554" s="20">
        <f t="shared" si="237"/>
        <v>0</v>
      </c>
      <c r="Q554" s="20">
        <f t="shared" si="237"/>
        <v>0</v>
      </c>
      <c r="R554" s="20">
        <f t="shared" si="237"/>
        <v>0</v>
      </c>
      <c r="S554" s="20">
        <f t="shared" si="237"/>
        <v>0</v>
      </c>
      <c r="T554" s="20">
        <f t="shared" si="237"/>
        <v>0</v>
      </c>
      <c r="U554" s="20">
        <f t="shared" si="237"/>
        <v>0</v>
      </c>
      <c r="V554" s="20">
        <f t="shared" si="237"/>
        <v>0</v>
      </c>
      <c r="W554" s="20">
        <f t="shared" si="237"/>
        <v>0</v>
      </c>
      <c r="X554" s="20">
        <f t="shared" si="237"/>
        <v>0</v>
      </c>
      <c r="Y554" s="20">
        <f t="shared" si="237"/>
        <v>0</v>
      </c>
      <c r="Z554" s="20">
        <f t="shared" si="237"/>
        <v>0</v>
      </c>
      <c r="AA554" s="20">
        <f t="shared" si="237"/>
        <v>0</v>
      </c>
    </row>
    <row r="555" spans="3:27">
      <c r="D555" s="37" t="str">
        <f t="shared" si="234"/>
        <v>Tax</v>
      </c>
      <c r="H555" s="20">
        <f t="shared" ref="H555:AA555" si="238">H496</f>
        <v>-5787338.4173257025</v>
      </c>
      <c r="I555" s="20">
        <f t="shared" si="238"/>
        <v>-9921962.6229861695</v>
      </c>
      <c r="J555" s="20">
        <f t="shared" si="238"/>
        <v>-10573578.375260944</v>
      </c>
      <c r="K555" s="20">
        <f t="shared" si="238"/>
        <v>-11125899.782491215</v>
      </c>
      <c r="L555" s="20">
        <f t="shared" si="238"/>
        <v>-10747456.555676669</v>
      </c>
      <c r="M555" s="20">
        <f t="shared" si="238"/>
        <v>-12285355.559215127</v>
      </c>
      <c r="N555" s="20">
        <f t="shared" si="238"/>
        <v>-12423523.079485632</v>
      </c>
      <c r="O555" s="20">
        <f t="shared" si="238"/>
        <v>-12460738.394355267</v>
      </c>
      <c r="P555" s="20">
        <f t="shared" si="238"/>
        <v>-12421488.675384382</v>
      </c>
      <c r="Q555" s="20">
        <f t="shared" si="238"/>
        <v>-12411006.653044829</v>
      </c>
      <c r="R555" s="20">
        <f t="shared" si="238"/>
        <v>-12192285.390552957</v>
      </c>
      <c r="S555" s="20">
        <f t="shared" si="238"/>
        <v>-14905931.185404258</v>
      </c>
      <c r="T555" s="20">
        <f t="shared" si="238"/>
        <v>-14887319.673422644</v>
      </c>
      <c r="U555" s="20">
        <f t="shared" si="238"/>
        <v>-14816712.625664243</v>
      </c>
      <c r="V555" s="20">
        <f t="shared" si="238"/>
        <v>-14701729.862500798</v>
      </c>
      <c r="W555" s="20">
        <f t="shared" si="238"/>
        <v>-14684960.230784075</v>
      </c>
      <c r="X555" s="20">
        <f t="shared" si="238"/>
        <v>-14769155.291200114</v>
      </c>
      <c r="Y555" s="20">
        <f t="shared" si="238"/>
        <v>-14703937.004700797</v>
      </c>
      <c r="Z555" s="20">
        <f t="shared" si="238"/>
        <v>-14637792.237072404</v>
      </c>
      <c r="AA555" s="20">
        <f t="shared" si="238"/>
        <v>-14570015.526621183</v>
      </c>
    </row>
    <row r="556" spans="3:27">
      <c r="D556" s="37" t="str">
        <f t="shared" si="234"/>
        <v>Notional interest adjustment</v>
      </c>
      <c r="H556" s="20">
        <f t="shared" ref="H556:AA556" si="239">H497</f>
        <v>-579659.8809160043</v>
      </c>
      <c r="I556" s="20">
        <f t="shared" si="239"/>
        <v>-1063145.6805162239</v>
      </c>
      <c r="J556" s="20">
        <f t="shared" si="239"/>
        <v>-1090140.9716327586</v>
      </c>
      <c r="K556" s="20">
        <f t="shared" si="239"/>
        <v>-1093761.147092896</v>
      </c>
      <c r="L556" s="20">
        <f t="shared" si="239"/>
        <v>-1107303.3588601584</v>
      </c>
      <c r="M556" s="20">
        <f t="shared" si="239"/>
        <v>-1113214.2022357166</v>
      </c>
      <c r="N556" s="20">
        <f t="shared" si="239"/>
        <v>-1102397.9340327657</v>
      </c>
      <c r="O556" s="20">
        <f t="shared" si="239"/>
        <v>-1091766.8220351248</v>
      </c>
      <c r="P556" s="20">
        <f t="shared" si="239"/>
        <v>-1081270.3982789433</v>
      </c>
      <c r="Q556" s="20">
        <f t="shared" si="239"/>
        <v>-1070790.2541863832</v>
      </c>
      <c r="R556" s="20">
        <f t="shared" si="239"/>
        <v>-1060246.6842039176</v>
      </c>
      <c r="S556" s="20">
        <f t="shared" si="239"/>
        <v>-1053519.8505404405</v>
      </c>
      <c r="T556" s="20">
        <f t="shared" si="239"/>
        <v>-1046962.7182562866</v>
      </c>
      <c r="U556" s="20">
        <f t="shared" si="239"/>
        <v>-1040468.0279026516</v>
      </c>
      <c r="V556" s="20">
        <f t="shared" si="239"/>
        <v>-1034099.5680218014</v>
      </c>
      <c r="W556" s="20">
        <f t="shared" si="239"/>
        <v>-1027908.2568472868</v>
      </c>
      <c r="X556" s="20">
        <f t="shared" si="239"/>
        <v>-1021573.7871415108</v>
      </c>
      <c r="Y556" s="20">
        <f t="shared" si="239"/>
        <v>-1015095.7585198676</v>
      </c>
      <c r="Z556" s="20">
        <f t="shared" si="239"/>
        <v>-1008460.6611059251</v>
      </c>
      <c r="AA556" s="20">
        <f t="shared" si="239"/>
        <v>-1001660.5192975492</v>
      </c>
    </row>
    <row r="557" spans="3:27">
      <c r="D557" s="37" t="str">
        <f t="shared" si="234"/>
        <v>Closing asset value</v>
      </c>
      <c r="H557" s="20"/>
      <c r="I557" s="20"/>
      <c r="J557" s="20"/>
      <c r="K557" s="20"/>
      <c r="L557" s="20"/>
      <c r="M557" s="20"/>
      <c r="N557" s="20"/>
      <c r="O557" s="20"/>
      <c r="P557" s="20"/>
      <c r="Q557" s="20"/>
      <c r="R557" s="20"/>
      <c r="S557" s="20"/>
      <c r="T557" s="20"/>
      <c r="U557" s="20"/>
      <c r="V557" s="20"/>
      <c r="W557" s="20"/>
      <c r="X557" s="20"/>
      <c r="Y557" s="20"/>
      <c r="Z557" s="20"/>
      <c r="AA557" s="20">
        <f>AA515</f>
        <v>401862938.76763862</v>
      </c>
    </row>
    <row r="558" spans="3:27" ht="15.75" thickBot="1">
      <c r="D558" s="37" t="str">
        <f t="shared" si="234"/>
        <v>Post tax cash flow</v>
      </c>
      <c r="G558" s="13">
        <f t="shared" ref="G558" si="240">SUM(G551:G557)</f>
        <v>-401463579.91227555</v>
      </c>
      <c r="H558" s="13">
        <f t="shared" ref="H558" si="241">SUM(H551:H557)</f>
        <v>-15564393.524575269</v>
      </c>
      <c r="I558" s="13">
        <f t="shared" ref="I558" si="242">SUM(I551:I557)</f>
        <v>35187451.145573027</v>
      </c>
      <c r="J558" s="13">
        <f t="shared" ref="J558" si="243">SUM(J551:J557)</f>
        <v>38315477.541987464</v>
      </c>
      <c r="K558" s="13">
        <f t="shared" ref="K558" si="244">SUM(K551:K557)</f>
        <v>38351031.552462146</v>
      </c>
      <c r="L558" s="13">
        <f t="shared" ref="L558" si="245">SUM(L551:L557)</f>
        <v>44943475.860350236</v>
      </c>
      <c r="M558" s="13">
        <f t="shared" ref="M558" si="246">SUM(M551:M557)</f>
        <v>46956077.100873597</v>
      </c>
      <c r="N558" s="13">
        <f t="shared" ref="N558" si="247">SUM(N551:N557)</f>
        <v>46467493.749047302</v>
      </c>
      <c r="O558" s="13">
        <f t="shared" ref="O558" si="248">SUM(O551:O557)</f>
        <v>46006384.127861001</v>
      </c>
      <c r="P558" s="13">
        <f t="shared" ref="P558" si="249">SUM(P551:P557)</f>
        <v>45598264.475134261</v>
      </c>
      <c r="Q558" s="13">
        <f t="shared" ref="Q558" si="250">SUM(Q551:Q557)</f>
        <v>45222968.761451684</v>
      </c>
      <c r="R558" s="13">
        <f t="shared" ref="R558" si="251">SUM(R551:R557)</f>
        <v>43277631.620803393</v>
      </c>
      <c r="S558" s="13">
        <f t="shared" ref="S558" si="252">SUM(S551:S557)</f>
        <v>42951734.378143504</v>
      </c>
      <c r="T558" s="13">
        <f t="shared" ref="T558" si="253">SUM(T551:T557)</f>
        <v>42675663.007174388</v>
      </c>
      <c r="U558" s="13">
        <f t="shared" ref="U558" si="254">SUM(U551:U557)</f>
        <v>42376209.3948863</v>
      </c>
      <c r="V558" s="13">
        <f t="shared" ref="V558" si="255">SUM(V551:V557)</f>
        <v>42061013.392772391</v>
      </c>
      <c r="W558" s="13">
        <f t="shared" ref="W558" si="256">SUM(W551:W557)</f>
        <v>41882000.968194924</v>
      </c>
      <c r="X558" s="13">
        <f t="shared" ref="X558" si="257">SUM(X551:X557)</f>
        <v>41697673.915735602</v>
      </c>
      <c r="Y558" s="13">
        <f t="shared" ref="Y558" si="258">SUM(Y551:Y557)</f>
        <v>41513311.962567419</v>
      </c>
      <c r="Z558" s="13">
        <f t="shared" ref="Z558" si="259">SUM(Z551:Z557)</f>
        <v>41326163.738172852</v>
      </c>
      <c r="AA558" s="13">
        <f t="shared" ref="AA558" si="260">SUM(AA551:AA557)</f>
        <v>442997333.4571439</v>
      </c>
    </row>
    <row r="559" spans="3:27" ht="15.75" thickTop="1">
      <c r="F559" s="45">
        <f>XIRR(G558:AA558,G550:AA550)</f>
        <v>9.4415166974067669E-2</v>
      </c>
    </row>
  </sheetData>
  <dataConsolidate/>
  <mergeCells count="1">
    <mergeCell ref="A1:L1"/>
  </mergeCells>
  <pageMargins left="0.70866141732283472" right="0.70866141732283472" top="0.74803149606299213" bottom="0.74803149606299213" header="0.31496062992125984" footer="0.31496062992125984"/>
  <pageSetup paperSize="8" scale="45" orientation="landscape" r:id="rId1"/>
  <rowBreaks count="2" manualBreakCount="2">
    <brk id="196" max="36" man="1"/>
    <brk id="289" max="36" man="1"/>
  </rowBreaks>
  <colBreaks count="1" manualBreakCount="1">
    <brk id="28" max="552"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D404"/>
  <sheetViews>
    <sheetView showGridLines="0" view="pageBreakPreview" zoomScaleNormal="100" zoomScaleSheetLayoutView="100" workbookViewId="0">
      <pane ySplit="6" topLeftCell="A7" activePane="bottomLeft" state="frozen"/>
      <selection activeCell="H5" sqref="H5"/>
      <selection pane="bottomLeft" activeCell="E46" sqref="E46"/>
    </sheetView>
  </sheetViews>
  <sheetFormatPr defaultColWidth="15.7109375" defaultRowHeight="15" zeroHeight="1"/>
  <cols>
    <col min="1" max="1" width="3.7109375" style="37" customWidth="1"/>
    <col min="2" max="2" width="4.7109375" style="37" customWidth="1"/>
    <col min="3" max="3" width="5.42578125" style="37" customWidth="1"/>
    <col min="4" max="4" width="45.7109375" style="37" customWidth="1"/>
    <col min="5" max="6" width="11.7109375" style="37" customWidth="1"/>
    <col min="7" max="7" width="15.5703125" style="37" customWidth="1"/>
    <col min="8" max="8" width="19.42578125" style="37" bestFit="1" customWidth="1"/>
    <col min="9" max="9" width="15.7109375" style="37" customWidth="1"/>
    <col min="10" max="16384" width="15.7109375" style="37"/>
  </cols>
  <sheetData>
    <row r="1" spans="1:16384" s="1" customFormat="1" ht="48.75" customHeight="1">
      <c r="A1" s="131" t="s">
        <v>17</v>
      </c>
      <c r="B1" s="131"/>
      <c r="C1" s="131"/>
      <c r="D1" s="131"/>
      <c r="E1" s="131"/>
      <c r="F1" s="131"/>
      <c r="G1" s="131"/>
      <c r="H1" s="131"/>
      <c r="I1" s="131"/>
      <c r="J1" s="131"/>
      <c r="K1" s="131"/>
    </row>
    <row r="2" spans="1:16384" s="1" customFormat="1" ht="18.75">
      <c r="A2" s="3" t="str">
        <f ca="1">MID(CELL("filename",A1),FIND("]",CELL("filename",A1))+1,256)</f>
        <v>CIAL 5 year return calculation</v>
      </c>
    </row>
    <row r="3" spans="1:16384" s="1" customFormat="1"/>
    <row r="4" spans="1:16384" s="1" customFormat="1">
      <c r="D4" s="2" t="s">
        <v>0</v>
      </c>
      <c r="G4" s="2">
        <v>0</v>
      </c>
      <c r="H4" s="2">
        <f>G4+1</f>
        <v>1</v>
      </c>
      <c r="I4" s="2">
        <f>H4+1</f>
        <v>2</v>
      </c>
      <c r="J4" s="2">
        <f>I4+1</f>
        <v>3</v>
      </c>
      <c r="K4" s="2">
        <f>J4+1</f>
        <v>4</v>
      </c>
      <c r="L4" s="2">
        <f>K4+1</f>
        <v>5</v>
      </c>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c r="IW4" s="2"/>
      <c r="IX4" s="2"/>
      <c r="IY4" s="2"/>
      <c r="IZ4" s="2"/>
      <c r="JA4" s="2"/>
      <c r="JB4" s="2"/>
      <c r="JC4" s="2"/>
      <c r="JD4" s="2"/>
      <c r="JE4" s="2"/>
      <c r="JF4" s="2"/>
      <c r="JG4" s="2"/>
      <c r="JH4" s="2"/>
      <c r="JI4" s="2"/>
      <c r="JJ4" s="2"/>
      <c r="JK4" s="2"/>
      <c r="JL4" s="2"/>
      <c r="JM4" s="2"/>
      <c r="JN4" s="2"/>
      <c r="JO4" s="2"/>
      <c r="JP4" s="2"/>
      <c r="JQ4" s="2"/>
      <c r="JR4" s="2"/>
      <c r="JS4" s="2"/>
      <c r="JT4" s="2"/>
      <c r="JU4" s="2"/>
      <c r="JV4" s="2"/>
      <c r="JW4" s="2"/>
      <c r="JX4" s="2"/>
      <c r="JY4" s="2"/>
      <c r="JZ4" s="2"/>
      <c r="KA4" s="2"/>
      <c r="KB4" s="2"/>
      <c r="KC4" s="2"/>
      <c r="KD4" s="2"/>
      <c r="KE4" s="2"/>
      <c r="KF4" s="2"/>
      <c r="KG4" s="2"/>
      <c r="KH4" s="2"/>
      <c r="KI4" s="2"/>
      <c r="KJ4" s="2"/>
      <c r="KK4" s="2"/>
      <c r="KL4" s="2"/>
      <c r="KM4" s="2"/>
      <c r="KN4" s="2"/>
      <c r="KO4" s="2"/>
      <c r="KP4" s="2"/>
      <c r="KQ4" s="2"/>
      <c r="KR4" s="2"/>
      <c r="KS4" s="2"/>
      <c r="KT4" s="2"/>
      <c r="KU4" s="2"/>
      <c r="KV4" s="2"/>
      <c r="KW4" s="2"/>
      <c r="KX4" s="2"/>
      <c r="KY4" s="2"/>
      <c r="KZ4" s="2"/>
      <c r="LA4" s="2"/>
      <c r="LB4" s="2"/>
      <c r="LC4" s="2"/>
      <c r="LD4" s="2"/>
      <c r="LE4" s="2"/>
      <c r="LF4" s="2"/>
      <c r="LG4" s="2"/>
      <c r="LH4" s="2"/>
      <c r="LI4" s="2"/>
      <c r="LJ4" s="2"/>
      <c r="LK4" s="2"/>
      <c r="LL4" s="2"/>
      <c r="LM4" s="2"/>
      <c r="LN4" s="2"/>
      <c r="LO4" s="2"/>
      <c r="LP4" s="2"/>
      <c r="LQ4" s="2"/>
      <c r="LR4" s="2"/>
      <c r="LS4" s="2"/>
      <c r="LT4" s="2"/>
      <c r="LU4" s="2"/>
      <c r="LV4" s="2"/>
      <c r="LW4" s="2"/>
      <c r="LX4" s="2"/>
      <c r="LY4" s="2"/>
      <c r="LZ4" s="2"/>
      <c r="MA4" s="2"/>
      <c r="MB4" s="2"/>
      <c r="MC4" s="2"/>
      <c r="MD4" s="2"/>
      <c r="ME4" s="2"/>
      <c r="MF4" s="2"/>
      <c r="MG4" s="2"/>
      <c r="MH4" s="2"/>
      <c r="MI4" s="2"/>
      <c r="MJ4" s="2"/>
      <c r="MK4" s="2"/>
      <c r="ML4" s="2"/>
      <c r="MM4" s="2"/>
      <c r="MN4" s="2"/>
      <c r="MO4" s="2"/>
      <c r="MP4" s="2"/>
      <c r="MQ4" s="2"/>
      <c r="MR4" s="2"/>
      <c r="MS4" s="2"/>
      <c r="MT4" s="2"/>
      <c r="MU4" s="2"/>
      <c r="MV4" s="2"/>
      <c r="MW4" s="2"/>
      <c r="MX4" s="2"/>
      <c r="MY4" s="2"/>
      <c r="MZ4" s="2"/>
      <c r="NA4" s="2"/>
      <c r="NB4" s="2"/>
      <c r="NC4" s="2"/>
      <c r="ND4" s="2"/>
      <c r="NE4" s="2"/>
      <c r="NF4" s="2"/>
      <c r="NG4" s="2"/>
      <c r="NH4" s="2"/>
      <c r="NI4" s="2"/>
      <c r="NJ4" s="2"/>
      <c r="NK4" s="2"/>
      <c r="NL4" s="2"/>
      <c r="NM4" s="2"/>
      <c r="NN4" s="2"/>
      <c r="NO4" s="2"/>
      <c r="NP4" s="2"/>
      <c r="NQ4" s="2"/>
      <c r="NR4" s="2"/>
      <c r="NS4" s="2"/>
      <c r="NT4" s="2"/>
      <c r="NU4" s="2"/>
      <c r="NV4" s="2"/>
      <c r="NW4" s="2"/>
      <c r="NX4" s="2"/>
      <c r="NY4" s="2"/>
      <c r="NZ4" s="2"/>
      <c r="OA4" s="2"/>
      <c r="OB4" s="2"/>
      <c r="OC4" s="2"/>
      <c r="OD4" s="2"/>
      <c r="OE4" s="2"/>
      <c r="OF4" s="2"/>
      <c r="OG4" s="2"/>
      <c r="OH4" s="2"/>
      <c r="OI4" s="2"/>
      <c r="OJ4" s="2"/>
      <c r="OK4" s="2"/>
      <c r="OL4" s="2"/>
      <c r="OM4" s="2"/>
      <c r="ON4" s="2"/>
      <c r="OO4" s="2"/>
      <c r="OP4" s="2"/>
      <c r="OQ4" s="2"/>
      <c r="OR4" s="2"/>
      <c r="OS4" s="2"/>
      <c r="OT4" s="2"/>
      <c r="OU4" s="2"/>
      <c r="OV4" s="2"/>
      <c r="OW4" s="2"/>
      <c r="OX4" s="2"/>
      <c r="OY4" s="2"/>
      <c r="OZ4" s="2"/>
      <c r="PA4" s="2"/>
      <c r="PB4" s="2"/>
      <c r="PC4" s="2"/>
      <c r="PD4" s="2"/>
      <c r="PE4" s="2"/>
      <c r="PF4" s="2"/>
      <c r="PG4" s="2"/>
      <c r="PH4" s="2"/>
      <c r="PI4" s="2"/>
      <c r="PJ4" s="2"/>
      <c r="PK4" s="2"/>
      <c r="PL4" s="2"/>
      <c r="PM4" s="2"/>
      <c r="PN4" s="2"/>
      <c r="PO4" s="2"/>
      <c r="PP4" s="2"/>
      <c r="PQ4" s="2"/>
      <c r="PR4" s="2"/>
      <c r="PS4" s="2"/>
      <c r="PT4" s="2"/>
      <c r="PU4" s="2"/>
      <c r="PV4" s="2"/>
      <c r="PW4" s="2"/>
      <c r="PX4" s="2"/>
      <c r="PY4" s="2"/>
      <c r="PZ4" s="2"/>
      <c r="QA4" s="2"/>
      <c r="QB4" s="2"/>
      <c r="QC4" s="2"/>
      <c r="QD4" s="2"/>
      <c r="QE4" s="2"/>
      <c r="QF4" s="2"/>
      <c r="QG4" s="2"/>
      <c r="QH4" s="2"/>
      <c r="QI4" s="2"/>
      <c r="QJ4" s="2"/>
      <c r="QK4" s="2"/>
      <c r="QL4" s="2"/>
      <c r="QM4" s="2"/>
      <c r="QN4" s="2"/>
      <c r="QO4" s="2"/>
      <c r="QP4" s="2"/>
      <c r="QQ4" s="2"/>
      <c r="QR4" s="2"/>
      <c r="QS4" s="2"/>
      <c r="QT4" s="2"/>
      <c r="QU4" s="2"/>
      <c r="QV4" s="2"/>
      <c r="QW4" s="2"/>
      <c r="QX4" s="2"/>
      <c r="QY4" s="2"/>
      <c r="QZ4" s="2"/>
      <c r="RA4" s="2"/>
      <c r="RB4" s="2"/>
      <c r="RC4" s="2"/>
      <c r="RD4" s="2"/>
      <c r="RE4" s="2"/>
      <c r="RF4" s="2"/>
      <c r="RG4" s="2"/>
      <c r="RH4" s="2"/>
      <c r="RI4" s="2"/>
      <c r="RJ4" s="2"/>
      <c r="RK4" s="2"/>
      <c r="RL4" s="2"/>
      <c r="RM4" s="2"/>
      <c r="RN4" s="2"/>
      <c r="RO4" s="2"/>
      <c r="RP4" s="2"/>
      <c r="RQ4" s="2"/>
      <c r="RR4" s="2"/>
      <c r="RS4" s="2"/>
      <c r="RT4" s="2"/>
      <c r="RU4" s="2"/>
      <c r="RV4" s="2"/>
      <c r="RW4" s="2"/>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I4" s="2"/>
      <c r="WJ4" s="2"/>
      <c r="WK4" s="2"/>
      <c r="WL4" s="2"/>
      <c r="WM4" s="2"/>
      <c r="WN4" s="2"/>
      <c r="WO4" s="2"/>
      <c r="WP4" s="2"/>
      <c r="WQ4" s="2"/>
      <c r="WR4" s="2"/>
      <c r="WS4" s="2"/>
      <c r="WT4" s="2"/>
      <c r="WU4" s="2"/>
      <c r="WV4" s="2"/>
      <c r="WW4" s="2"/>
      <c r="WX4" s="2"/>
      <c r="WY4" s="2"/>
      <c r="WZ4" s="2"/>
      <c r="XA4" s="2"/>
      <c r="XB4" s="2"/>
      <c r="XC4" s="2"/>
      <c r="XD4" s="2"/>
      <c r="XE4" s="2"/>
      <c r="XF4" s="2"/>
      <c r="XG4" s="2"/>
      <c r="XH4" s="2"/>
      <c r="XI4" s="2"/>
      <c r="XJ4" s="2"/>
      <c r="XK4" s="2"/>
      <c r="XL4" s="2"/>
      <c r="XM4" s="2"/>
      <c r="XN4" s="2"/>
      <c r="XO4" s="2"/>
      <c r="XP4" s="2"/>
      <c r="XQ4" s="2"/>
      <c r="XR4" s="2"/>
      <c r="XS4" s="2"/>
      <c r="XT4" s="2"/>
      <c r="XU4" s="2"/>
      <c r="XV4" s="2"/>
      <c r="XW4" s="2"/>
      <c r="XX4" s="2"/>
      <c r="XY4" s="2"/>
      <c r="XZ4" s="2"/>
      <c r="YA4" s="2"/>
      <c r="YB4" s="2"/>
      <c r="YC4" s="2"/>
      <c r="YD4" s="2"/>
      <c r="YE4" s="2"/>
      <c r="YF4" s="2"/>
      <c r="YG4" s="2"/>
      <c r="YH4" s="2"/>
      <c r="YI4" s="2"/>
      <c r="YJ4" s="2"/>
      <c r="YK4" s="2"/>
      <c r="YL4" s="2"/>
      <c r="YM4" s="2"/>
      <c r="YN4" s="2"/>
      <c r="YO4" s="2"/>
      <c r="YP4" s="2"/>
      <c r="YQ4" s="2"/>
      <c r="YR4" s="2"/>
      <c r="YS4" s="2"/>
      <c r="YT4" s="2"/>
      <c r="YU4" s="2"/>
      <c r="YV4" s="2"/>
      <c r="YW4" s="2"/>
      <c r="YX4" s="2"/>
      <c r="YY4" s="2"/>
      <c r="YZ4" s="2"/>
      <c r="ZA4" s="2"/>
      <c r="ZB4" s="2"/>
      <c r="ZC4" s="2"/>
      <c r="ZD4" s="2"/>
      <c r="ZE4" s="2"/>
      <c r="ZF4" s="2"/>
      <c r="ZG4" s="2"/>
      <c r="ZH4" s="2"/>
      <c r="ZI4" s="2"/>
      <c r="ZJ4" s="2"/>
      <c r="ZK4" s="2"/>
      <c r="ZL4" s="2"/>
      <c r="ZM4" s="2"/>
      <c r="ZN4" s="2"/>
      <c r="ZO4" s="2"/>
      <c r="ZP4" s="2"/>
      <c r="ZQ4" s="2"/>
      <c r="ZR4" s="2"/>
      <c r="ZS4" s="2"/>
      <c r="ZT4" s="2"/>
      <c r="ZU4" s="2"/>
      <c r="ZV4" s="2"/>
      <c r="ZW4" s="2"/>
      <c r="ZX4" s="2"/>
      <c r="ZY4" s="2"/>
      <c r="ZZ4" s="2"/>
      <c r="AAA4" s="2"/>
      <c r="AAB4" s="2"/>
      <c r="AAC4" s="2"/>
      <c r="AAD4" s="2"/>
      <c r="AAE4" s="2"/>
      <c r="AAF4" s="2"/>
      <c r="AAG4" s="2"/>
      <c r="AAH4" s="2"/>
      <c r="AAI4" s="2"/>
      <c r="AAJ4" s="2"/>
      <c r="AAK4" s="2"/>
      <c r="AAL4" s="2"/>
      <c r="AAM4" s="2"/>
      <c r="AAN4" s="2"/>
      <c r="AAO4" s="2"/>
      <c r="AAP4" s="2"/>
      <c r="AAQ4" s="2"/>
      <c r="AAR4" s="2"/>
      <c r="AAS4" s="2"/>
      <c r="AAT4" s="2"/>
      <c r="AAU4" s="2"/>
      <c r="AAV4" s="2"/>
      <c r="AAW4" s="2"/>
      <c r="AAX4" s="2"/>
      <c r="AAY4" s="2"/>
      <c r="AAZ4" s="2"/>
      <c r="ABA4" s="2"/>
      <c r="ABB4" s="2"/>
      <c r="ABC4" s="2"/>
      <c r="ABD4" s="2"/>
      <c r="ABE4" s="2"/>
      <c r="ABF4" s="2"/>
      <c r="ABG4" s="2"/>
      <c r="ABH4" s="2"/>
      <c r="ABI4" s="2"/>
      <c r="ABJ4" s="2"/>
      <c r="ABK4" s="2"/>
      <c r="ABL4" s="2"/>
      <c r="ABM4" s="2"/>
      <c r="ABN4" s="2"/>
      <c r="ABO4" s="2"/>
      <c r="ABP4" s="2"/>
      <c r="ABQ4" s="2"/>
      <c r="ABR4" s="2"/>
      <c r="ABS4" s="2"/>
      <c r="ABT4" s="2"/>
      <c r="ABU4" s="2"/>
      <c r="ABV4" s="2"/>
      <c r="ABW4" s="2"/>
      <c r="ABX4" s="2"/>
      <c r="ABY4" s="2"/>
      <c r="ABZ4" s="2"/>
      <c r="ACA4" s="2"/>
      <c r="ACB4" s="2"/>
      <c r="ACC4" s="2"/>
      <c r="ACD4" s="2"/>
      <c r="ACE4" s="2"/>
      <c r="ACF4" s="2"/>
      <c r="ACG4" s="2"/>
      <c r="ACH4" s="2"/>
      <c r="ACI4" s="2"/>
      <c r="ACJ4" s="2"/>
      <c r="ACK4" s="2"/>
      <c r="ACL4" s="2"/>
      <c r="ACM4" s="2"/>
      <c r="ACN4" s="2"/>
      <c r="ACO4" s="2"/>
      <c r="ACP4" s="2"/>
      <c r="ACQ4" s="2"/>
      <c r="ACR4" s="2"/>
      <c r="ACS4" s="2"/>
      <c r="ACT4" s="2"/>
      <c r="ACU4" s="2"/>
      <c r="ACV4" s="2"/>
      <c r="ACW4" s="2"/>
      <c r="ACX4" s="2"/>
      <c r="ACY4" s="2"/>
      <c r="ACZ4" s="2"/>
      <c r="ADA4" s="2"/>
      <c r="ADB4" s="2"/>
      <c r="ADC4" s="2"/>
      <c r="ADD4" s="2"/>
      <c r="ADE4" s="2"/>
      <c r="ADF4" s="2"/>
      <c r="ADG4" s="2"/>
      <c r="ADH4" s="2"/>
      <c r="ADI4" s="2"/>
      <c r="ADJ4" s="2"/>
      <c r="ADK4" s="2"/>
      <c r="ADL4" s="2"/>
      <c r="ADM4" s="2"/>
      <c r="ADN4" s="2"/>
      <c r="ADO4" s="2"/>
      <c r="ADP4" s="2"/>
      <c r="ADQ4" s="2"/>
      <c r="ADR4" s="2"/>
      <c r="ADS4" s="2"/>
      <c r="ADT4" s="2"/>
      <c r="ADU4" s="2"/>
      <c r="ADV4" s="2"/>
      <c r="ADW4" s="2"/>
      <c r="ADX4" s="2"/>
      <c r="ADY4" s="2"/>
      <c r="ADZ4" s="2"/>
      <c r="AEA4" s="2"/>
      <c r="AEB4" s="2"/>
      <c r="AEC4" s="2"/>
      <c r="AED4" s="2"/>
      <c r="AEE4" s="2"/>
      <c r="AEF4" s="2"/>
      <c r="AEG4" s="2"/>
      <c r="AEH4" s="2"/>
      <c r="AEI4" s="2"/>
      <c r="AEJ4" s="2"/>
      <c r="AEK4" s="2"/>
      <c r="AEL4" s="2"/>
      <c r="AEM4" s="2"/>
      <c r="AEN4" s="2"/>
      <c r="AEO4" s="2"/>
      <c r="AEP4" s="2"/>
      <c r="AEQ4" s="2"/>
      <c r="AER4" s="2"/>
      <c r="AES4" s="2"/>
      <c r="AET4" s="2"/>
      <c r="AEU4" s="2"/>
      <c r="AEV4" s="2"/>
      <c r="AEW4" s="2"/>
      <c r="AEX4" s="2"/>
      <c r="AEY4" s="2"/>
      <c r="AEZ4" s="2"/>
      <c r="AFA4" s="2"/>
      <c r="AFB4" s="2"/>
      <c r="AFC4" s="2"/>
      <c r="AFD4" s="2"/>
      <c r="AFE4" s="2"/>
      <c r="AFF4" s="2"/>
      <c r="AFG4" s="2"/>
      <c r="AFH4" s="2"/>
      <c r="AFI4" s="2"/>
      <c r="AFJ4" s="2"/>
      <c r="AFK4" s="2"/>
      <c r="AFL4" s="2"/>
      <c r="AFM4" s="2"/>
      <c r="AFN4" s="2"/>
      <c r="AFO4" s="2"/>
      <c r="AFP4" s="2"/>
      <c r="AFQ4" s="2"/>
      <c r="AFR4" s="2"/>
      <c r="AFS4" s="2"/>
      <c r="AFT4" s="2"/>
      <c r="AFU4" s="2"/>
      <c r="AFV4" s="2"/>
      <c r="AFW4" s="2"/>
      <c r="AFX4" s="2"/>
      <c r="AFY4" s="2"/>
      <c r="AFZ4" s="2"/>
      <c r="AGA4" s="2"/>
      <c r="AGB4" s="2"/>
      <c r="AGC4" s="2"/>
      <c r="AGD4" s="2"/>
      <c r="AGE4" s="2"/>
      <c r="AGF4" s="2"/>
      <c r="AGG4" s="2"/>
      <c r="AGH4" s="2"/>
      <c r="AGI4" s="2"/>
      <c r="AGJ4" s="2"/>
      <c r="AGK4" s="2"/>
      <c r="AGL4" s="2"/>
      <c r="AGM4" s="2"/>
      <c r="AGN4" s="2"/>
      <c r="AGO4" s="2"/>
      <c r="AGP4" s="2"/>
      <c r="AGQ4" s="2"/>
      <c r="AGR4" s="2"/>
      <c r="AGS4" s="2"/>
      <c r="AGT4" s="2"/>
      <c r="AGU4" s="2"/>
      <c r="AGV4" s="2"/>
      <c r="AGW4" s="2"/>
      <c r="AGX4" s="2"/>
      <c r="AGY4" s="2"/>
      <c r="AGZ4" s="2"/>
      <c r="AHA4" s="2"/>
      <c r="AHB4" s="2"/>
      <c r="AHC4" s="2"/>
      <c r="AHD4" s="2"/>
      <c r="AHE4" s="2"/>
      <c r="AHF4" s="2"/>
      <c r="AHG4" s="2"/>
      <c r="AHH4" s="2"/>
      <c r="AHI4" s="2"/>
      <c r="AHJ4" s="2"/>
      <c r="AHK4" s="2"/>
      <c r="AHL4" s="2"/>
      <c r="AHM4" s="2"/>
      <c r="AHN4" s="2"/>
      <c r="AHO4" s="2"/>
      <c r="AHP4" s="2"/>
      <c r="AHQ4" s="2"/>
      <c r="AHR4" s="2"/>
      <c r="AHS4" s="2"/>
      <c r="AHT4" s="2"/>
      <c r="AHU4" s="2"/>
      <c r="AHV4" s="2"/>
      <c r="AHW4" s="2"/>
      <c r="AHX4" s="2"/>
      <c r="AHY4" s="2"/>
      <c r="AHZ4" s="2"/>
      <c r="AIA4" s="2"/>
      <c r="AIB4" s="2"/>
      <c r="AIC4" s="2"/>
      <c r="AID4" s="2"/>
      <c r="AIE4" s="2"/>
      <c r="AIF4" s="2"/>
      <c r="AIG4" s="2"/>
      <c r="AIH4" s="2"/>
      <c r="AII4" s="2"/>
      <c r="AIJ4" s="2"/>
      <c r="AIK4" s="2"/>
      <c r="AIL4" s="2"/>
      <c r="AIM4" s="2"/>
      <c r="AIN4" s="2"/>
      <c r="AIO4" s="2"/>
      <c r="AIP4" s="2"/>
      <c r="AIQ4" s="2"/>
      <c r="AIR4" s="2"/>
      <c r="AIS4" s="2"/>
      <c r="AIT4" s="2"/>
      <c r="AIU4" s="2"/>
      <c r="AIV4" s="2"/>
      <c r="AIW4" s="2"/>
      <c r="AIX4" s="2"/>
      <c r="AIY4" s="2"/>
      <c r="AIZ4" s="2"/>
      <c r="AJA4" s="2"/>
      <c r="AJB4" s="2"/>
      <c r="AJC4" s="2"/>
      <c r="AJD4" s="2"/>
      <c r="AJE4" s="2"/>
      <c r="AJF4" s="2"/>
      <c r="AJG4" s="2"/>
      <c r="AJH4" s="2"/>
      <c r="AJI4" s="2"/>
      <c r="AJJ4" s="2"/>
      <c r="AJK4" s="2"/>
      <c r="AJL4" s="2"/>
      <c r="AJM4" s="2"/>
      <c r="AJN4" s="2"/>
      <c r="AJO4" s="2"/>
      <c r="AJP4" s="2"/>
      <c r="AJQ4" s="2"/>
      <c r="AJR4" s="2"/>
      <c r="AJS4" s="2"/>
      <c r="AJT4" s="2"/>
      <c r="AJU4" s="2"/>
      <c r="AJV4" s="2"/>
      <c r="AJW4" s="2"/>
      <c r="AJX4" s="2"/>
      <c r="AJY4" s="2"/>
      <c r="AJZ4" s="2"/>
      <c r="AKA4" s="2"/>
      <c r="AKB4" s="2"/>
      <c r="AKC4" s="2"/>
      <c r="AKD4" s="2"/>
      <c r="AKE4" s="2"/>
      <c r="AKF4" s="2"/>
      <c r="AKG4" s="2"/>
      <c r="AKH4" s="2"/>
      <c r="AKI4" s="2"/>
      <c r="AKJ4" s="2"/>
      <c r="AKK4" s="2"/>
      <c r="AKL4" s="2"/>
      <c r="AKM4" s="2"/>
      <c r="AKN4" s="2"/>
      <c r="AKO4" s="2"/>
      <c r="AKP4" s="2"/>
      <c r="AKQ4" s="2"/>
      <c r="AKR4" s="2"/>
      <c r="AKS4" s="2"/>
      <c r="AKT4" s="2"/>
      <c r="AKU4" s="2"/>
      <c r="AKV4" s="2"/>
      <c r="AKW4" s="2"/>
      <c r="AKX4" s="2"/>
      <c r="AKY4" s="2"/>
      <c r="AKZ4" s="2"/>
      <c r="ALA4" s="2"/>
      <c r="ALB4" s="2"/>
      <c r="ALC4" s="2"/>
      <c r="ALD4" s="2"/>
      <c r="ALE4" s="2"/>
      <c r="ALF4" s="2"/>
      <c r="ALG4" s="2"/>
      <c r="ALH4" s="2"/>
      <c r="ALI4" s="2"/>
      <c r="ALJ4" s="2"/>
      <c r="ALK4" s="2"/>
      <c r="ALL4" s="2"/>
      <c r="ALM4" s="2"/>
      <c r="ALN4" s="2"/>
      <c r="ALO4" s="2"/>
      <c r="ALP4" s="2"/>
      <c r="ALQ4" s="2"/>
      <c r="ALR4" s="2"/>
      <c r="ALS4" s="2"/>
      <c r="ALT4" s="2"/>
      <c r="ALU4" s="2"/>
      <c r="ALV4" s="2"/>
      <c r="ALW4" s="2"/>
      <c r="ALX4" s="2"/>
      <c r="ALY4" s="2"/>
      <c r="ALZ4" s="2"/>
      <c r="AMA4" s="2"/>
      <c r="AMB4" s="2"/>
      <c r="AMC4" s="2"/>
      <c r="AMD4" s="2"/>
      <c r="AME4" s="2"/>
      <c r="AMF4" s="2"/>
      <c r="AMG4" s="2"/>
      <c r="AMH4" s="2"/>
      <c r="AMI4" s="2"/>
      <c r="AMJ4" s="2"/>
      <c r="AMK4" s="2"/>
      <c r="AML4" s="2"/>
      <c r="AMM4" s="2"/>
      <c r="AMN4" s="2"/>
      <c r="AMO4" s="2"/>
      <c r="AMP4" s="2"/>
      <c r="AMQ4" s="2"/>
      <c r="AMR4" s="2"/>
      <c r="AMS4" s="2"/>
      <c r="AMT4" s="2"/>
      <c r="AMU4" s="2"/>
      <c r="AMV4" s="2"/>
      <c r="AMW4" s="2"/>
      <c r="AMX4" s="2"/>
      <c r="AMY4" s="2"/>
      <c r="AMZ4" s="2"/>
      <c r="ANA4" s="2"/>
      <c r="ANB4" s="2"/>
      <c r="ANC4" s="2"/>
      <c r="AND4" s="2"/>
      <c r="ANE4" s="2"/>
      <c r="ANF4" s="2"/>
      <c r="ANG4" s="2"/>
      <c r="ANH4" s="2"/>
      <c r="ANI4" s="2"/>
      <c r="ANJ4" s="2"/>
      <c r="ANK4" s="2"/>
      <c r="ANL4" s="2"/>
      <c r="ANM4" s="2"/>
      <c r="ANN4" s="2"/>
      <c r="ANO4" s="2"/>
      <c r="ANP4" s="2"/>
      <c r="ANQ4" s="2"/>
      <c r="ANR4" s="2"/>
      <c r="ANS4" s="2"/>
      <c r="ANT4" s="2"/>
      <c r="ANU4" s="2"/>
      <c r="ANV4" s="2"/>
      <c r="ANW4" s="2"/>
      <c r="ANX4" s="2"/>
      <c r="ANY4" s="2"/>
      <c r="ANZ4" s="2"/>
      <c r="AOA4" s="2"/>
      <c r="AOB4" s="2"/>
      <c r="AOC4" s="2"/>
      <c r="AOD4" s="2"/>
      <c r="AOE4" s="2"/>
      <c r="AOF4" s="2"/>
      <c r="AOG4" s="2"/>
      <c r="AOH4" s="2"/>
      <c r="AOI4" s="2"/>
      <c r="AOJ4" s="2"/>
      <c r="AOK4" s="2"/>
      <c r="AOL4" s="2"/>
      <c r="AOM4" s="2"/>
      <c r="AON4" s="2"/>
      <c r="AOO4" s="2"/>
      <c r="AOP4" s="2"/>
      <c r="AOQ4" s="2"/>
      <c r="AOR4" s="2"/>
      <c r="AOS4" s="2"/>
      <c r="AOT4" s="2"/>
      <c r="AOU4" s="2"/>
      <c r="AOV4" s="2"/>
      <c r="AOW4" s="2"/>
      <c r="AOX4" s="2"/>
      <c r="AOY4" s="2"/>
      <c r="AOZ4" s="2"/>
      <c r="APA4" s="2"/>
      <c r="APB4" s="2"/>
      <c r="APC4" s="2"/>
      <c r="APD4" s="2"/>
      <c r="APE4" s="2"/>
      <c r="APF4" s="2"/>
      <c r="APG4" s="2"/>
      <c r="APH4" s="2"/>
      <c r="API4" s="2"/>
      <c r="APJ4" s="2"/>
      <c r="APK4" s="2"/>
      <c r="APL4" s="2"/>
      <c r="APM4" s="2"/>
      <c r="APN4" s="2"/>
      <c r="APO4" s="2"/>
      <c r="APP4" s="2"/>
      <c r="APQ4" s="2"/>
      <c r="APR4" s="2"/>
      <c r="APS4" s="2"/>
      <c r="APT4" s="2"/>
      <c r="APU4" s="2"/>
      <c r="APV4" s="2"/>
      <c r="APW4" s="2"/>
      <c r="APX4" s="2"/>
      <c r="APY4" s="2"/>
      <c r="APZ4" s="2"/>
      <c r="AQA4" s="2"/>
      <c r="AQB4" s="2"/>
      <c r="AQC4" s="2"/>
      <c r="AQD4" s="2"/>
      <c r="AQE4" s="2"/>
      <c r="AQF4" s="2"/>
      <c r="AQG4" s="2"/>
      <c r="AQH4" s="2"/>
      <c r="AQI4" s="2"/>
      <c r="AQJ4" s="2"/>
      <c r="AQK4" s="2"/>
      <c r="AQL4" s="2"/>
      <c r="AQM4" s="2"/>
      <c r="AQN4" s="2"/>
      <c r="AQO4" s="2"/>
      <c r="AQP4" s="2"/>
      <c r="AQQ4" s="2"/>
      <c r="AQR4" s="2"/>
      <c r="AQS4" s="2"/>
      <c r="AQT4" s="2"/>
      <c r="AQU4" s="2"/>
      <c r="AQV4" s="2"/>
      <c r="AQW4" s="2"/>
      <c r="AQX4" s="2"/>
      <c r="AQY4" s="2"/>
      <c r="AQZ4" s="2"/>
      <c r="ARA4" s="2"/>
      <c r="ARB4" s="2"/>
      <c r="ARC4" s="2"/>
      <c r="ARD4" s="2"/>
      <c r="ARE4" s="2"/>
      <c r="ARF4" s="2"/>
      <c r="ARG4" s="2"/>
      <c r="ARH4" s="2"/>
      <c r="ARI4" s="2"/>
      <c r="ARJ4" s="2"/>
      <c r="ARK4" s="2"/>
      <c r="ARL4" s="2"/>
      <c r="ARM4" s="2"/>
      <c r="ARN4" s="2"/>
      <c r="ARO4" s="2"/>
      <c r="ARP4" s="2"/>
      <c r="ARQ4" s="2"/>
      <c r="ARR4" s="2"/>
      <c r="ARS4" s="2"/>
      <c r="ART4" s="2"/>
      <c r="ARU4" s="2"/>
      <c r="ARV4" s="2"/>
      <c r="ARW4" s="2"/>
      <c r="ARX4" s="2"/>
      <c r="ARY4" s="2"/>
      <c r="ARZ4" s="2"/>
      <c r="ASA4" s="2"/>
      <c r="ASB4" s="2"/>
      <c r="ASC4" s="2"/>
      <c r="ASD4" s="2"/>
      <c r="ASE4" s="2"/>
      <c r="ASF4" s="2"/>
      <c r="ASG4" s="2"/>
      <c r="ASH4" s="2"/>
      <c r="ASI4" s="2"/>
      <c r="ASJ4" s="2"/>
      <c r="ASK4" s="2"/>
      <c r="ASL4" s="2"/>
      <c r="ASM4" s="2"/>
      <c r="ASN4" s="2"/>
      <c r="ASO4" s="2"/>
      <c r="ASP4" s="2"/>
      <c r="ASQ4" s="2"/>
      <c r="ASR4" s="2"/>
      <c r="ASS4" s="2"/>
      <c r="AST4" s="2"/>
      <c r="ASU4" s="2"/>
      <c r="ASV4" s="2"/>
      <c r="ASW4" s="2"/>
      <c r="ASX4" s="2"/>
      <c r="ASY4" s="2"/>
      <c r="ASZ4" s="2"/>
      <c r="ATA4" s="2"/>
      <c r="ATB4" s="2"/>
      <c r="ATC4" s="2"/>
      <c r="ATD4" s="2"/>
      <c r="ATE4" s="2"/>
      <c r="ATF4" s="2"/>
      <c r="ATG4" s="2"/>
      <c r="ATH4" s="2"/>
      <c r="ATI4" s="2"/>
      <c r="ATJ4" s="2"/>
      <c r="ATK4" s="2"/>
      <c r="ATL4" s="2"/>
      <c r="ATM4" s="2"/>
      <c r="ATN4" s="2"/>
      <c r="ATO4" s="2"/>
      <c r="ATP4" s="2"/>
      <c r="ATQ4" s="2"/>
      <c r="ATR4" s="2"/>
      <c r="ATS4" s="2"/>
      <c r="ATT4" s="2"/>
      <c r="ATU4" s="2"/>
      <c r="ATV4" s="2"/>
      <c r="ATW4" s="2"/>
      <c r="ATX4" s="2"/>
      <c r="ATY4" s="2"/>
      <c r="ATZ4" s="2"/>
      <c r="AUA4" s="2"/>
      <c r="AUB4" s="2"/>
      <c r="AUC4" s="2"/>
      <c r="AUD4" s="2"/>
      <c r="AUE4" s="2"/>
      <c r="AUF4" s="2"/>
      <c r="AUG4" s="2"/>
      <c r="AUH4" s="2"/>
      <c r="AUI4" s="2"/>
      <c r="AUJ4" s="2"/>
      <c r="AUK4" s="2"/>
      <c r="AUL4" s="2"/>
      <c r="AUM4" s="2"/>
      <c r="AUN4" s="2"/>
      <c r="AUO4" s="2"/>
      <c r="AUP4" s="2"/>
      <c r="AUQ4" s="2"/>
      <c r="AUR4" s="2"/>
      <c r="AUS4" s="2"/>
      <c r="AUT4" s="2"/>
      <c r="AUU4" s="2"/>
      <c r="AUV4" s="2"/>
      <c r="AUW4" s="2"/>
      <c r="AUX4" s="2"/>
      <c r="AUY4" s="2"/>
      <c r="AUZ4" s="2"/>
      <c r="AVA4" s="2"/>
      <c r="AVB4" s="2"/>
      <c r="AVC4" s="2"/>
      <c r="AVD4" s="2"/>
      <c r="AVE4" s="2"/>
      <c r="AVF4" s="2"/>
      <c r="AVG4" s="2"/>
      <c r="AVH4" s="2"/>
      <c r="AVI4" s="2"/>
      <c r="AVJ4" s="2"/>
      <c r="AVK4" s="2"/>
      <c r="AVL4" s="2"/>
      <c r="AVM4" s="2"/>
      <c r="AVN4" s="2"/>
      <c r="AVO4" s="2"/>
      <c r="AVP4" s="2"/>
      <c r="AVQ4" s="2"/>
      <c r="AVR4" s="2"/>
      <c r="AVS4" s="2"/>
      <c r="AVT4" s="2"/>
      <c r="AVU4" s="2"/>
      <c r="AVV4" s="2"/>
      <c r="AVW4" s="2"/>
      <c r="AVX4" s="2"/>
      <c r="AVY4" s="2"/>
      <c r="AVZ4" s="2"/>
      <c r="AWA4" s="2"/>
      <c r="AWB4" s="2"/>
      <c r="AWC4" s="2"/>
      <c r="AWD4" s="2"/>
      <c r="AWE4" s="2"/>
      <c r="AWF4" s="2"/>
      <c r="AWG4" s="2"/>
      <c r="AWH4" s="2"/>
      <c r="AWI4" s="2"/>
      <c r="AWJ4" s="2"/>
      <c r="AWK4" s="2"/>
      <c r="AWL4" s="2"/>
      <c r="AWM4" s="2"/>
      <c r="AWN4" s="2"/>
      <c r="AWO4" s="2"/>
      <c r="AWP4" s="2"/>
      <c r="AWQ4" s="2"/>
      <c r="AWR4" s="2"/>
      <c r="AWS4" s="2"/>
      <c r="AWT4" s="2"/>
      <c r="AWU4" s="2"/>
      <c r="AWV4" s="2"/>
      <c r="AWW4" s="2"/>
      <c r="AWX4" s="2"/>
      <c r="AWY4" s="2"/>
      <c r="AWZ4" s="2"/>
      <c r="AXA4" s="2"/>
      <c r="AXB4" s="2"/>
      <c r="AXC4" s="2"/>
      <c r="AXD4" s="2"/>
      <c r="AXE4" s="2"/>
      <c r="AXF4" s="2"/>
      <c r="AXG4" s="2"/>
      <c r="AXH4" s="2"/>
      <c r="AXI4" s="2"/>
      <c r="AXJ4" s="2"/>
      <c r="AXK4" s="2"/>
      <c r="AXL4" s="2"/>
      <c r="AXM4" s="2"/>
      <c r="AXN4" s="2"/>
      <c r="AXO4" s="2"/>
      <c r="AXP4" s="2"/>
      <c r="AXQ4" s="2"/>
      <c r="AXR4" s="2"/>
      <c r="AXS4" s="2"/>
      <c r="AXT4" s="2"/>
      <c r="AXU4" s="2"/>
      <c r="AXV4" s="2"/>
      <c r="AXW4" s="2"/>
      <c r="AXX4" s="2"/>
      <c r="AXY4" s="2"/>
      <c r="AXZ4" s="2"/>
      <c r="AYA4" s="2"/>
      <c r="AYB4" s="2"/>
      <c r="AYC4" s="2"/>
      <c r="AYD4" s="2"/>
      <c r="AYE4" s="2"/>
      <c r="AYF4" s="2"/>
      <c r="AYG4" s="2"/>
      <c r="AYH4" s="2"/>
      <c r="AYI4" s="2"/>
      <c r="AYJ4" s="2"/>
      <c r="AYK4" s="2"/>
      <c r="AYL4" s="2"/>
      <c r="AYM4" s="2"/>
      <c r="AYN4" s="2"/>
      <c r="AYO4" s="2"/>
      <c r="AYP4" s="2"/>
      <c r="AYQ4" s="2"/>
      <c r="AYR4" s="2"/>
      <c r="AYS4" s="2"/>
      <c r="AYT4" s="2"/>
      <c r="AYU4" s="2"/>
      <c r="AYV4" s="2"/>
      <c r="AYW4" s="2"/>
      <c r="AYX4" s="2"/>
      <c r="AYY4" s="2"/>
      <c r="AYZ4" s="2"/>
      <c r="AZA4" s="2"/>
      <c r="AZB4" s="2"/>
      <c r="AZC4" s="2"/>
      <c r="AZD4" s="2"/>
      <c r="AZE4" s="2"/>
      <c r="AZF4" s="2"/>
      <c r="AZG4" s="2"/>
      <c r="AZH4" s="2"/>
      <c r="AZI4" s="2"/>
      <c r="AZJ4" s="2"/>
      <c r="AZK4" s="2"/>
      <c r="AZL4" s="2"/>
      <c r="AZM4" s="2"/>
      <c r="AZN4" s="2"/>
      <c r="AZO4" s="2"/>
      <c r="AZP4" s="2"/>
      <c r="AZQ4" s="2"/>
      <c r="AZR4" s="2"/>
      <c r="AZS4" s="2"/>
      <c r="AZT4" s="2"/>
      <c r="AZU4" s="2"/>
      <c r="AZV4" s="2"/>
      <c r="AZW4" s="2"/>
      <c r="AZX4" s="2"/>
      <c r="AZY4" s="2"/>
      <c r="AZZ4" s="2"/>
      <c r="BAA4" s="2"/>
      <c r="BAB4" s="2"/>
      <c r="BAC4" s="2"/>
      <c r="BAD4" s="2"/>
      <c r="BAE4" s="2"/>
      <c r="BAF4" s="2"/>
      <c r="BAG4" s="2"/>
      <c r="BAH4" s="2"/>
      <c r="BAI4" s="2"/>
      <c r="BAJ4" s="2"/>
      <c r="BAK4" s="2"/>
      <c r="BAL4" s="2"/>
      <c r="BAM4" s="2"/>
      <c r="BAN4" s="2"/>
      <c r="BAO4" s="2"/>
      <c r="BAP4" s="2"/>
      <c r="BAQ4" s="2"/>
      <c r="BAR4" s="2"/>
      <c r="BAS4" s="2"/>
      <c r="BAT4" s="2"/>
      <c r="BAU4" s="2"/>
      <c r="BAV4" s="2"/>
      <c r="BAW4" s="2"/>
      <c r="BAX4" s="2"/>
      <c r="BAY4" s="2"/>
      <c r="BAZ4" s="2"/>
      <c r="BBA4" s="2"/>
      <c r="BBB4" s="2"/>
      <c r="BBC4" s="2"/>
      <c r="BBD4" s="2"/>
      <c r="BBE4" s="2"/>
      <c r="BBF4" s="2"/>
      <c r="BBG4" s="2"/>
      <c r="BBH4" s="2"/>
      <c r="BBI4" s="2"/>
      <c r="BBJ4" s="2"/>
      <c r="BBK4" s="2"/>
      <c r="BBL4" s="2"/>
      <c r="BBM4" s="2"/>
      <c r="BBN4" s="2"/>
      <c r="BBO4" s="2"/>
      <c r="BBP4" s="2"/>
      <c r="BBQ4" s="2"/>
      <c r="BBR4" s="2"/>
      <c r="BBS4" s="2"/>
      <c r="BBT4" s="2"/>
      <c r="BBU4" s="2"/>
      <c r="BBV4" s="2"/>
      <c r="BBW4" s="2"/>
      <c r="BBX4" s="2"/>
      <c r="BBY4" s="2"/>
      <c r="BBZ4" s="2"/>
      <c r="BCA4" s="2"/>
      <c r="BCB4" s="2"/>
      <c r="BCC4" s="2"/>
      <c r="BCD4" s="2"/>
      <c r="BCE4" s="2"/>
      <c r="BCF4" s="2"/>
      <c r="BCG4" s="2"/>
      <c r="BCH4" s="2"/>
      <c r="BCI4" s="2"/>
      <c r="BCJ4" s="2"/>
      <c r="BCK4" s="2"/>
      <c r="BCL4" s="2"/>
      <c r="BCM4" s="2"/>
      <c r="BCN4" s="2"/>
      <c r="BCO4" s="2"/>
      <c r="BCP4" s="2"/>
      <c r="BCQ4" s="2"/>
      <c r="BCR4" s="2"/>
      <c r="BCS4" s="2"/>
      <c r="BCT4" s="2"/>
      <c r="BCU4" s="2"/>
      <c r="BCV4" s="2"/>
      <c r="BCW4" s="2"/>
      <c r="BCX4" s="2"/>
      <c r="BCY4" s="2"/>
      <c r="BCZ4" s="2"/>
      <c r="BDA4" s="2"/>
      <c r="BDB4" s="2"/>
      <c r="BDC4" s="2"/>
      <c r="BDD4" s="2"/>
      <c r="BDE4" s="2"/>
      <c r="BDF4" s="2"/>
      <c r="BDG4" s="2"/>
      <c r="BDH4" s="2"/>
      <c r="BDI4" s="2"/>
      <c r="BDJ4" s="2"/>
      <c r="BDK4" s="2"/>
      <c r="BDL4" s="2"/>
      <c r="BDM4" s="2"/>
      <c r="BDN4" s="2"/>
      <c r="BDO4" s="2"/>
      <c r="BDP4" s="2"/>
      <c r="BDQ4" s="2"/>
      <c r="BDR4" s="2"/>
      <c r="BDS4" s="2"/>
      <c r="BDT4" s="2"/>
      <c r="BDU4" s="2"/>
      <c r="BDV4" s="2"/>
      <c r="BDW4" s="2"/>
      <c r="BDX4" s="2"/>
      <c r="BDY4" s="2"/>
      <c r="BDZ4" s="2"/>
      <c r="BEA4" s="2"/>
      <c r="BEB4" s="2"/>
      <c r="BEC4" s="2"/>
      <c r="BED4" s="2"/>
      <c r="BEE4" s="2"/>
      <c r="BEF4" s="2"/>
      <c r="BEG4" s="2"/>
      <c r="BEH4" s="2"/>
      <c r="BEI4" s="2"/>
      <c r="BEJ4" s="2"/>
      <c r="BEK4" s="2"/>
      <c r="BEL4" s="2"/>
      <c r="BEM4" s="2"/>
      <c r="BEN4" s="2"/>
      <c r="BEO4" s="2"/>
      <c r="BEP4" s="2"/>
      <c r="BEQ4" s="2"/>
      <c r="BER4" s="2"/>
      <c r="BES4" s="2"/>
      <c r="BET4" s="2"/>
      <c r="BEU4" s="2"/>
      <c r="BEV4" s="2"/>
      <c r="BEW4" s="2"/>
      <c r="BEX4" s="2"/>
      <c r="BEY4" s="2"/>
      <c r="BEZ4" s="2"/>
      <c r="BFA4" s="2"/>
      <c r="BFB4" s="2"/>
      <c r="BFC4" s="2"/>
      <c r="BFD4" s="2"/>
      <c r="BFE4" s="2"/>
      <c r="BFF4" s="2"/>
      <c r="BFG4" s="2"/>
      <c r="BFH4" s="2"/>
      <c r="BFI4" s="2"/>
      <c r="BFJ4" s="2"/>
      <c r="BFK4" s="2"/>
      <c r="BFL4" s="2"/>
      <c r="BFM4" s="2"/>
      <c r="BFN4" s="2"/>
      <c r="BFO4" s="2"/>
      <c r="BFP4" s="2"/>
      <c r="BFQ4" s="2"/>
      <c r="BFR4" s="2"/>
      <c r="BFS4" s="2"/>
      <c r="BFT4" s="2"/>
      <c r="BFU4" s="2"/>
      <c r="BFV4" s="2"/>
      <c r="BFW4" s="2"/>
      <c r="BFX4" s="2"/>
      <c r="BFY4" s="2"/>
      <c r="BFZ4" s="2"/>
      <c r="BGA4" s="2"/>
      <c r="BGB4" s="2"/>
      <c r="BGC4" s="2"/>
      <c r="BGD4" s="2"/>
      <c r="BGE4" s="2"/>
      <c r="BGF4" s="2"/>
      <c r="BGG4" s="2"/>
      <c r="BGH4" s="2"/>
      <c r="BGI4" s="2"/>
      <c r="BGJ4" s="2"/>
      <c r="BGK4" s="2"/>
      <c r="BGL4" s="2"/>
      <c r="BGM4" s="2"/>
      <c r="BGN4" s="2"/>
      <c r="BGO4" s="2"/>
      <c r="BGP4" s="2"/>
      <c r="BGQ4" s="2"/>
      <c r="BGR4" s="2"/>
      <c r="BGS4" s="2"/>
      <c r="BGT4" s="2"/>
      <c r="BGU4" s="2"/>
      <c r="BGV4" s="2"/>
      <c r="BGW4" s="2"/>
      <c r="BGX4" s="2"/>
      <c r="BGY4" s="2"/>
      <c r="BGZ4" s="2"/>
      <c r="BHA4" s="2"/>
      <c r="BHB4" s="2"/>
      <c r="BHC4" s="2"/>
      <c r="BHD4" s="2"/>
      <c r="BHE4" s="2"/>
      <c r="BHF4" s="2"/>
      <c r="BHG4" s="2"/>
      <c r="BHH4" s="2"/>
      <c r="BHI4" s="2"/>
      <c r="BHJ4" s="2"/>
      <c r="BHK4" s="2"/>
      <c r="BHL4" s="2"/>
      <c r="BHM4" s="2"/>
      <c r="BHN4" s="2"/>
      <c r="BHO4" s="2"/>
      <c r="BHP4" s="2"/>
      <c r="BHQ4" s="2"/>
      <c r="BHR4" s="2"/>
      <c r="BHS4" s="2"/>
      <c r="BHT4" s="2"/>
      <c r="BHU4" s="2"/>
      <c r="BHV4" s="2"/>
      <c r="BHW4" s="2"/>
      <c r="BHX4" s="2"/>
      <c r="BHY4" s="2"/>
      <c r="BHZ4" s="2"/>
      <c r="BIA4" s="2"/>
      <c r="BIB4" s="2"/>
      <c r="BIC4" s="2"/>
      <c r="BID4" s="2"/>
      <c r="BIE4" s="2"/>
      <c r="BIF4" s="2"/>
      <c r="BIG4" s="2"/>
      <c r="BIH4" s="2"/>
      <c r="BII4" s="2"/>
      <c r="BIJ4" s="2"/>
      <c r="BIK4" s="2"/>
      <c r="BIL4" s="2"/>
      <c r="BIM4" s="2"/>
      <c r="BIN4" s="2"/>
      <c r="BIO4" s="2"/>
      <c r="BIP4" s="2"/>
      <c r="BIQ4" s="2"/>
      <c r="BIR4" s="2"/>
      <c r="BIS4" s="2"/>
      <c r="BIT4" s="2"/>
      <c r="BIU4" s="2"/>
      <c r="BIV4" s="2"/>
      <c r="BIW4" s="2"/>
      <c r="BIX4" s="2"/>
      <c r="BIY4" s="2"/>
      <c r="BIZ4" s="2"/>
      <c r="BJA4" s="2"/>
      <c r="BJB4" s="2"/>
      <c r="BJC4" s="2"/>
      <c r="BJD4" s="2"/>
      <c r="BJE4" s="2"/>
      <c r="BJF4" s="2"/>
      <c r="BJG4" s="2"/>
      <c r="BJH4" s="2"/>
      <c r="BJI4" s="2"/>
      <c r="BJJ4" s="2"/>
      <c r="BJK4" s="2"/>
      <c r="BJL4" s="2"/>
      <c r="BJM4" s="2"/>
      <c r="BJN4" s="2"/>
      <c r="BJO4" s="2"/>
      <c r="BJP4" s="2"/>
      <c r="BJQ4" s="2"/>
      <c r="BJR4" s="2"/>
      <c r="BJS4" s="2"/>
      <c r="BJT4" s="2"/>
      <c r="BJU4" s="2"/>
      <c r="BJV4" s="2"/>
      <c r="BJW4" s="2"/>
      <c r="BJX4" s="2"/>
      <c r="BJY4" s="2"/>
      <c r="BJZ4" s="2"/>
      <c r="BKA4" s="2"/>
      <c r="BKB4" s="2"/>
      <c r="BKC4" s="2"/>
      <c r="BKD4" s="2"/>
      <c r="BKE4" s="2"/>
      <c r="BKF4" s="2"/>
      <c r="BKG4" s="2"/>
      <c r="BKH4" s="2"/>
      <c r="BKI4" s="2"/>
      <c r="BKJ4" s="2"/>
      <c r="BKK4" s="2"/>
      <c r="BKL4" s="2"/>
      <c r="BKM4" s="2"/>
      <c r="BKN4" s="2"/>
      <c r="BKO4" s="2"/>
      <c r="BKP4" s="2"/>
      <c r="BKQ4" s="2"/>
      <c r="BKR4" s="2"/>
      <c r="BKS4" s="2"/>
      <c r="BKT4" s="2"/>
      <c r="BKU4" s="2"/>
      <c r="BKV4" s="2"/>
      <c r="BKW4" s="2"/>
      <c r="BKX4" s="2"/>
      <c r="BKY4" s="2"/>
      <c r="BKZ4" s="2"/>
      <c r="BLA4" s="2"/>
      <c r="BLB4" s="2"/>
      <c r="BLC4" s="2"/>
      <c r="BLD4" s="2"/>
      <c r="BLE4" s="2"/>
      <c r="BLF4" s="2"/>
      <c r="BLG4" s="2"/>
      <c r="BLH4" s="2"/>
      <c r="BLI4" s="2"/>
      <c r="BLJ4" s="2"/>
      <c r="BLK4" s="2"/>
      <c r="BLL4" s="2"/>
      <c r="BLM4" s="2"/>
      <c r="BLN4" s="2"/>
      <c r="BLO4" s="2"/>
      <c r="BLP4" s="2"/>
      <c r="BLQ4" s="2"/>
      <c r="BLR4" s="2"/>
      <c r="BLS4" s="2"/>
      <c r="BLT4" s="2"/>
      <c r="BLU4" s="2"/>
      <c r="BLV4" s="2"/>
      <c r="BLW4" s="2"/>
      <c r="BLX4" s="2"/>
      <c r="BLY4" s="2"/>
      <c r="BLZ4" s="2"/>
      <c r="BMA4" s="2"/>
      <c r="BMB4" s="2"/>
      <c r="BMC4" s="2"/>
      <c r="BMD4" s="2"/>
      <c r="BME4" s="2"/>
      <c r="BMF4" s="2"/>
      <c r="BMG4" s="2"/>
      <c r="BMH4" s="2"/>
      <c r="BMI4" s="2"/>
      <c r="BMJ4" s="2"/>
      <c r="BMK4" s="2"/>
      <c r="BML4" s="2"/>
      <c r="BMM4" s="2"/>
      <c r="BMN4" s="2"/>
      <c r="BMO4" s="2"/>
      <c r="BMP4" s="2"/>
      <c r="BMQ4" s="2"/>
      <c r="BMR4" s="2"/>
      <c r="BMS4" s="2"/>
      <c r="BMT4" s="2"/>
      <c r="BMU4" s="2"/>
      <c r="BMV4" s="2"/>
      <c r="BMW4" s="2"/>
      <c r="BMX4" s="2"/>
      <c r="BMY4" s="2"/>
      <c r="BMZ4" s="2"/>
      <c r="BNA4" s="2"/>
      <c r="BNB4" s="2"/>
      <c r="BNC4" s="2"/>
      <c r="BND4" s="2"/>
      <c r="BNE4" s="2"/>
      <c r="BNF4" s="2"/>
      <c r="BNG4" s="2"/>
      <c r="BNH4" s="2"/>
      <c r="BNI4" s="2"/>
      <c r="BNJ4" s="2"/>
      <c r="BNK4" s="2"/>
      <c r="BNL4" s="2"/>
      <c r="BNM4" s="2"/>
      <c r="BNN4" s="2"/>
      <c r="BNO4" s="2"/>
      <c r="BNP4" s="2"/>
      <c r="BNQ4" s="2"/>
      <c r="BNR4" s="2"/>
      <c r="BNS4" s="2"/>
      <c r="BNT4" s="2"/>
      <c r="BNU4" s="2"/>
      <c r="BNV4" s="2"/>
      <c r="BNW4" s="2"/>
      <c r="BNX4" s="2"/>
      <c r="BNY4" s="2"/>
      <c r="BNZ4" s="2"/>
      <c r="BOA4" s="2"/>
      <c r="BOB4" s="2"/>
      <c r="BOC4" s="2"/>
      <c r="BOD4" s="2"/>
      <c r="BOE4" s="2"/>
      <c r="BOF4" s="2"/>
      <c r="BOG4" s="2"/>
      <c r="BOH4" s="2"/>
      <c r="BOI4" s="2"/>
      <c r="BOJ4" s="2"/>
      <c r="BOK4" s="2"/>
      <c r="BOL4" s="2"/>
      <c r="BOM4" s="2"/>
      <c r="BON4" s="2"/>
      <c r="BOO4" s="2"/>
      <c r="BOP4" s="2"/>
      <c r="BOQ4" s="2"/>
      <c r="BOR4" s="2"/>
      <c r="BOS4" s="2"/>
      <c r="BOT4" s="2"/>
      <c r="BOU4" s="2"/>
      <c r="BOV4" s="2"/>
      <c r="BOW4" s="2"/>
      <c r="BOX4" s="2"/>
      <c r="BOY4" s="2"/>
      <c r="BOZ4" s="2"/>
      <c r="BPA4" s="2"/>
      <c r="BPB4" s="2"/>
      <c r="BPC4" s="2"/>
      <c r="BPD4" s="2"/>
      <c r="BPE4" s="2"/>
      <c r="BPF4" s="2"/>
      <c r="BPG4" s="2"/>
      <c r="BPH4" s="2"/>
      <c r="BPI4" s="2"/>
      <c r="BPJ4" s="2"/>
      <c r="BPK4" s="2"/>
      <c r="BPL4" s="2"/>
      <c r="BPM4" s="2"/>
      <c r="BPN4" s="2"/>
      <c r="BPO4" s="2"/>
      <c r="BPP4" s="2"/>
      <c r="BPQ4" s="2"/>
      <c r="BPR4" s="2"/>
      <c r="BPS4" s="2"/>
      <c r="BPT4" s="2"/>
      <c r="BPU4" s="2"/>
      <c r="BPV4" s="2"/>
      <c r="BPW4" s="2"/>
      <c r="BPX4" s="2"/>
      <c r="BPY4" s="2"/>
      <c r="BPZ4" s="2"/>
      <c r="BQA4" s="2"/>
      <c r="BQB4" s="2"/>
      <c r="BQC4" s="2"/>
      <c r="BQD4" s="2"/>
      <c r="BQE4" s="2"/>
      <c r="BQF4" s="2"/>
      <c r="BQG4" s="2"/>
      <c r="BQH4" s="2"/>
      <c r="BQI4" s="2"/>
      <c r="BQJ4" s="2"/>
      <c r="BQK4" s="2"/>
      <c r="BQL4" s="2"/>
      <c r="BQM4" s="2"/>
      <c r="BQN4" s="2"/>
      <c r="BQO4" s="2"/>
      <c r="BQP4" s="2"/>
      <c r="BQQ4" s="2"/>
      <c r="BQR4" s="2"/>
      <c r="BQS4" s="2"/>
      <c r="BQT4" s="2"/>
      <c r="BQU4" s="2"/>
      <c r="BQV4" s="2"/>
      <c r="BQW4" s="2"/>
      <c r="BQX4" s="2"/>
      <c r="BQY4" s="2"/>
      <c r="BQZ4" s="2"/>
      <c r="BRA4" s="2"/>
      <c r="BRB4" s="2"/>
      <c r="BRC4" s="2"/>
      <c r="BRD4" s="2"/>
      <c r="BRE4" s="2"/>
      <c r="BRF4" s="2"/>
      <c r="BRG4" s="2"/>
      <c r="BRH4" s="2"/>
      <c r="BRI4" s="2"/>
      <c r="BRJ4" s="2"/>
      <c r="BRK4" s="2"/>
      <c r="BRL4" s="2"/>
      <c r="BRM4" s="2"/>
      <c r="BRN4" s="2"/>
      <c r="BRO4" s="2"/>
      <c r="BRP4" s="2"/>
      <c r="BRQ4" s="2"/>
      <c r="BRR4" s="2"/>
      <c r="BRS4" s="2"/>
      <c r="BRT4" s="2"/>
      <c r="BRU4" s="2"/>
      <c r="BRV4" s="2"/>
      <c r="BRW4" s="2"/>
      <c r="BRX4" s="2"/>
      <c r="BRY4" s="2"/>
      <c r="BRZ4" s="2"/>
      <c r="BSA4" s="2"/>
      <c r="BSB4" s="2"/>
      <c r="BSC4" s="2"/>
      <c r="BSD4" s="2"/>
      <c r="BSE4" s="2"/>
      <c r="BSF4" s="2"/>
      <c r="BSG4" s="2"/>
      <c r="BSH4" s="2"/>
      <c r="BSI4" s="2"/>
      <c r="BSJ4" s="2"/>
      <c r="BSK4" s="2"/>
      <c r="BSL4" s="2"/>
      <c r="BSM4" s="2"/>
      <c r="BSN4" s="2"/>
      <c r="BSO4" s="2"/>
      <c r="BSP4" s="2"/>
      <c r="BSQ4" s="2"/>
      <c r="BSR4" s="2"/>
      <c r="BSS4" s="2"/>
      <c r="BST4" s="2"/>
      <c r="BSU4" s="2"/>
      <c r="BSV4" s="2"/>
      <c r="BSW4" s="2"/>
      <c r="BSX4" s="2"/>
      <c r="BSY4" s="2"/>
      <c r="BSZ4" s="2"/>
      <c r="BTA4" s="2"/>
      <c r="BTB4" s="2"/>
      <c r="BTC4" s="2"/>
      <c r="BTD4" s="2"/>
      <c r="BTE4" s="2"/>
      <c r="BTF4" s="2"/>
      <c r="BTG4" s="2"/>
      <c r="BTH4" s="2"/>
      <c r="BTI4" s="2"/>
      <c r="BTJ4" s="2"/>
      <c r="BTK4" s="2"/>
      <c r="BTL4" s="2"/>
      <c r="BTM4" s="2"/>
      <c r="BTN4" s="2"/>
      <c r="BTO4" s="2"/>
      <c r="BTP4" s="2"/>
      <c r="BTQ4" s="2"/>
      <c r="BTR4" s="2"/>
      <c r="BTS4" s="2"/>
      <c r="BTT4" s="2"/>
      <c r="BTU4" s="2"/>
      <c r="BTV4" s="2"/>
      <c r="BTW4" s="2"/>
      <c r="BTX4" s="2"/>
      <c r="BTY4" s="2"/>
      <c r="BTZ4" s="2"/>
      <c r="BUA4" s="2"/>
      <c r="BUB4" s="2"/>
      <c r="BUC4" s="2"/>
      <c r="BUD4" s="2"/>
      <c r="BUE4" s="2"/>
      <c r="BUF4" s="2"/>
      <c r="BUG4" s="2"/>
      <c r="BUH4" s="2"/>
      <c r="BUI4" s="2"/>
      <c r="BUJ4" s="2"/>
      <c r="BUK4" s="2"/>
      <c r="BUL4" s="2"/>
      <c r="BUM4" s="2"/>
      <c r="BUN4" s="2"/>
      <c r="BUO4" s="2"/>
      <c r="BUP4" s="2"/>
      <c r="BUQ4" s="2"/>
      <c r="BUR4" s="2"/>
      <c r="BUS4" s="2"/>
      <c r="BUT4" s="2"/>
      <c r="BUU4" s="2"/>
      <c r="BUV4" s="2"/>
      <c r="BUW4" s="2"/>
      <c r="BUX4" s="2"/>
      <c r="BUY4" s="2"/>
      <c r="BUZ4" s="2"/>
      <c r="BVA4" s="2"/>
      <c r="BVB4" s="2"/>
      <c r="BVC4" s="2"/>
      <c r="BVD4" s="2"/>
      <c r="BVE4" s="2"/>
      <c r="BVF4" s="2"/>
      <c r="BVG4" s="2"/>
      <c r="BVH4" s="2"/>
      <c r="BVI4" s="2"/>
      <c r="BVJ4" s="2"/>
      <c r="BVK4" s="2"/>
      <c r="BVL4" s="2"/>
      <c r="BVM4" s="2"/>
      <c r="BVN4" s="2"/>
      <c r="BVO4" s="2"/>
      <c r="BVP4" s="2"/>
      <c r="BVQ4" s="2"/>
      <c r="BVR4" s="2"/>
      <c r="BVS4" s="2"/>
      <c r="BVT4" s="2"/>
      <c r="BVU4" s="2"/>
      <c r="BVV4" s="2"/>
      <c r="BVW4" s="2"/>
      <c r="BVX4" s="2"/>
      <c r="BVY4" s="2"/>
      <c r="BVZ4" s="2"/>
      <c r="BWA4" s="2"/>
      <c r="BWB4" s="2"/>
      <c r="BWC4" s="2"/>
      <c r="BWD4" s="2"/>
      <c r="BWE4" s="2"/>
      <c r="BWF4" s="2"/>
      <c r="BWG4" s="2"/>
      <c r="BWH4" s="2"/>
      <c r="BWI4" s="2"/>
      <c r="BWJ4" s="2"/>
      <c r="BWK4" s="2"/>
      <c r="BWL4" s="2"/>
      <c r="BWM4" s="2"/>
      <c r="BWN4" s="2"/>
      <c r="BWO4" s="2"/>
      <c r="BWP4" s="2"/>
      <c r="BWQ4" s="2"/>
      <c r="BWR4" s="2"/>
      <c r="BWS4" s="2"/>
      <c r="BWT4" s="2"/>
      <c r="BWU4" s="2"/>
      <c r="BWV4" s="2"/>
      <c r="BWW4" s="2"/>
      <c r="BWX4" s="2"/>
      <c r="BWY4" s="2"/>
      <c r="BWZ4" s="2"/>
      <c r="BXA4" s="2"/>
      <c r="BXB4" s="2"/>
      <c r="BXC4" s="2"/>
      <c r="BXD4" s="2"/>
      <c r="BXE4" s="2"/>
      <c r="BXF4" s="2"/>
      <c r="BXG4" s="2"/>
      <c r="BXH4" s="2"/>
      <c r="BXI4" s="2"/>
      <c r="BXJ4" s="2"/>
      <c r="BXK4" s="2"/>
      <c r="BXL4" s="2"/>
      <c r="BXM4" s="2"/>
      <c r="BXN4" s="2"/>
      <c r="BXO4" s="2"/>
      <c r="BXP4" s="2"/>
      <c r="BXQ4" s="2"/>
      <c r="BXR4" s="2"/>
      <c r="BXS4" s="2"/>
      <c r="BXT4" s="2"/>
      <c r="BXU4" s="2"/>
      <c r="BXV4" s="2"/>
      <c r="BXW4" s="2"/>
      <c r="BXX4" s="2"/>
      <c r="BXY4" s="2"/>
      <c r="BXZ4" s="2"/>
      <c r="BYA4" s="2"/>
      <c r="BYB4" s="2"/>
      <c r="BYC4" s="2"/>
      <c r="BYD4" s="2"/>
      <c r="BYE4" s="2"/>
      <c r="BYF4" s="2"/>
      <c r="BYG4" s="2"/>
      <c r="BYH4" s="2"/>
      <c r="BYI4" s="2"/>
      <c r="BYJ4" s="2"/>
      <c r="BYK4" s="2"/>
      <c r="BYL4" s="2"/>
      <c r="BYM4" s="2"/>
      <c r="BYN4" s="2"/>
      <c r="BYO4" s="2"/>
      <c r="BYP4" s="2"/>
      <c r="BYQ4" s="2"/>
      <c r="BYR4" s="2"/>
      <c r="BYS4" s="2"/>
      <c r="BYT4" s="2"/>
      <c r="BYU4" s="2"/>
      <c r="BYV4" s="2"/>
      <c r="BYW4" s="2"/>
      <c r="BYX4" s="2"/>
      <c r="BYY4" s="2"/>
      <c r="BYZ4" s="2"/>
      <c r="BZA4" s="2"/>
      <c r="BZB4" s="2"/>
      <c r="BZC4" s="2"/>
      <c r="BZD4" s="2"/>
      <c r="BZE4" s="2"/>
      <c r="BZF4" s="2"/>
      <c r="BZG4" s="2"/>
      <c r="BZH4" s="2"/>
      <c r="BZI4" s="2"/>
      <c r="BZJ4" s="2"/>
      <c r="BZK4" s="2"/>
      <c r="BZL4" s="2"/>
      <c r="BZM4" s="2"/>
      <c r="BZN4" s="2"/>
      <c r="BZO4" s="2"/>
      <c r="BZP4" s="2"/>
      <c r="BZQ4" s="2"/>
      <c r="BZR4" s="2"/>
      <c r="BZS4" s="2"/>
      <c r="BZT4" s="2"/>
      <c r="BZU4" s="2"/>
      <c r="BZV4" s="2"/>
      <c r="BZW4" s="2"/>
      <c r="BZX4" s="2"/>
      <c r="BZY4" s="2"/>
      <c r="BZZ4" s="2"/>
      <c r="CAA4" s="2"/>
      <c r="CAB4" s="2"/>
      <c r="CAC4" s="2"/>
      <c r="CAD4" s="2"/>
      <c r="CAE4" s="2"/>
      <c r="CAF4" s="2"/>
      <c r="CAG4" s="2"/>
      <c r="CAH4" s="2"/>
      <c r="CAI4" s="2"/>
      <c r="CAJ4" s="2"/>
      <c r="CAK4" s="2"/>
      <c r="CAL4" s="2"/>
      <c r="CAM4" s="2"/>
      <c r="CAN4" s="2"/>
      <c r="CAO4" s="2"/>
      <c r="CAP4" s="2"/>
      <c r="CAQ4" s="2"/>
      <c r="CAR4" s="2"/>
      <c r="CAS4" s="2"/>
      <c r="CAT4" s="2"/>
      <c r="CAU4" s="2"/>
      <c r="CAV4" s="2"/>
      <c r="CAW4" s="2"/>
      <c r="CAX4" s="2"/>
      <c r="CAY4" s="2"/>
      <c r="CAZ4" s="2"/>
      <c r="CBA4" s="2"/>
      <c r="CBB4" s="2"/>
      <c r="CBC4" s="2"/>
      <c r="CBD4" s="2"/>
      <c r="CBE4" s="2"/>
      <c r="CBF4" s="2"/>
      <c r="CBG4" s="2"/>
      <c r="CBH4" s="2"/>
      <c r="CBI4" s="2"/>
      <c r="CBJ4" s="2"/>
      <c r="CBK4" s="2"/>
      <c r="CBL4" s="2"/>
      <c r="CBM4" s="2"/>
      <c r="CBN4" s="2"/>
      <c r="CBO4" s="2"/>
      <c r="CBP4" s="2"/>
      <c r="CBQ4" s="2"/>
      <c r="CBR4" s="2"/>
      <c r="CBS4" s="2"/>
      <c r="CBT4" s="2"/>
      <c r="CBU4" s="2"/>
      <c r="CBV4" s="2"/>
      <c r="CBW4" s="2"/>
      <c r="CBX4" s="2"/>
      <c r="CBY4" s="2"/>
      <c r="CBZ4" s="2"/>
      <c r="CCA4" s="2"/>
      <c r="CCB4" s="2"/>
      <c r="CCC4" s="2"/>
      <c r="CCD4" s="2"/>
      <c r="CCE4" s="2"/>
      <c r="CCF4" s="2"/>
      <c r="CCG4" s="2"/>
      <c r="CCH4" s="2"/>
      <c r="CCI4" s="2"/>
      <c r="CCJ4" s="2"/>
      <c r="CCK4" s="2"/>
      <c r="CCL4" s="2"/>
      <c r="CCM4" s="2"/>
      <c r="CCN4" s="2"/>
      <c r="CCO4" s="2"/>
      <c r="CCP4" s="2"/>
      <c r="CCQ4" s="2"/>
      <c r="CCR4" s="2"/>
      <c r="CCS4" s="2"/>
      <c r="CCT4" s="2"/>
      <c r="CCU4" s="2"/>
      <c r="CCV4" s="2"/>
      <c r="CCW4" s="2"/>
      <c r="CCX4" s="2"/>
      <c r="CCY4" s="2"/>
      <c r="CCZ4" s="2"/>
      <c r="CDA4" s="2"/>
      <c r="CDB4" s="2"/>
      <c r="CDC4" s="2"/>
      <c r="CDD4" s="2"/>
      <c r="CDE4" s="2"/>
      <c r="CDF4" s="2"/>
      <c r="CDG4" s="2"/>
      <c r="CDH4" s="2"/>
      <c r="CDI4" s="2"/>
      <c r="CDJ4" s="2"/>
      <c r="CDK4" s="2"/>
      <c r="CDL4" s="2"/>
      <c r="CDM4" s="2"/>
      <c r="CDN4" s="2"/>
      <c r="CDO4" s="2"/>
      <c r="CDP4" s="2"/>
      <c r="CDQ4" s="2"/>
      <c r="CDR4" s="2"/>
      <c r="CDS4" s="2"/>
      <c r="CDT4" s="2"/>
      <c r="CDU4" s="2"/>
      <c r="CDV4" s="2"/>
      <c r="CDW4" s="2"/>
      <c r="CDX4" s="2"/>
      <c r="CDY4" s="2"/>
      <c r="CDZ4" s="2"/>
      <c r="CEA4" s="2"/>
      <c r="CEB4" s="2"/>
      <c r="CEC4" s="2"/>
      <c r="CED4" s="2"/>
      <c r="CEE4" s="2"/>
      <c r="CEF4" s="2"/>
      <c r="CEG4" s="2"/>
      <c r="CEH4" s="2"/>
      <c r="CEI4" s="2"/>
      <c r="CEJ4" s="2"/>
      <c r="CEK4" s="2"/>
      <c r="CEL4" s="2"/>
      <c r="CEM4" s="2"/>
      <c r="CEN4" s="2"/>
      <c r="CEO4" s="2"/>
      <c r="CEP4" s="2"/>
      <c r="CEQ4" s="2"/>
      <c r="CER4" s="2"/>
      <c r="CES4" s="2"/>
      <c r="CET4" s="2"/>
      <c r="CEU4" s="2"/>
      <c r="CEV4" s="2"/>
      <c r="CEW4" s="2"/>
      <c r="CEX4" s="2"/>
      <c r="CEY4" s="2"/>
      <c r="CEZ4" s="2"/>
      <c r="CFA4" s="2"/>
      <c r="CFB4" s="2"/>
      <c r="CFC4" s="2"/>
      <c r="CFD4" s="2"/>
      <c r="CFE4" s="2"/>
      <c r="CFF4" s="2"/>
      <c r="CFG4" s="2"/>
      <c r="CFH4" s="2"/>
      <c r="CFI4" s="2"/>
      <c r="CFJ4" s="2"/>
      <c r="CFK4" s="2"/>
      <c r="CFL4" s="2"/>
      <c r="CFM4" s="2"/>
      <c r="CFN4" s="2"/>
      <c r="CFO4" s="2"/>
      <c r="CFP4" s="2"/>
      <c r="CFQ4" s="2"/>
      <c r="CFR4" s="2"/>
      <c r="CFS4" s="2"/>
      <c r="CFT4" s="2"/>
      <c r="CFU4" s="2"/>
      <c r="CFV4" s="2"/>
      <c r="CFW4" s="2"/>
      <c r="CFX4" s="2"/>
      <c r="CFY4" s="2"/>
      <c r="CFZ4" s="2"/>
      <c r="CGA4" s="2"/>
      <c r="CGB4" s="2"/>
      <c r="CGC4" s="2"/>
      <c r="CGD4" s="2"/>
      <c r="CGE4" s="2"/>
      <c r="CGF4" s="2"/>
      <c r="CGG4" s="2"/>
      <c r="CGH4" s="2"/>
      <c r="CGI4" s="2"/>
      <c r="CGJ4" s="2"/>
      <c r="CGK4" s="2"/>
      <c r="CGL4" s="2"/>
      <c r="CGM4" s="2"/>
      <c r="CGN4" s="2"/>
      <c r="CGO4" s="2"/>
      <c r="CGP4" s="2"/>
      <c r="CGQ4" s="2"/>
      <c r="CGR4" s="2"/>
      <c r="CGS4" s="2"/>
      <c r="CGT4" s="2"/>
      <c r="CGU4" s="2"/>
      <c r="CGV4" s="2"/>
      <c r="CGW4" s="2"/>
      <c r="CGX4" s="2"/>
      <c r="CGY4" s="2"/>
      <c r="CGZ4" s="2"/>
      <c r="CHA4" s="2"/>
      <c r="CHB4" s="2"/>
      <c r="CHC4" s="2"/>
      <c r="CHD4" s="2"/>
      <c r="CHE4" s="2"/>
      <c r="CHF4" s="2"/>
      <c r="CHG4" s="2"/>
      <c r="CHH4" s="2"/>
      <c r="CHI4" s="2"/>
      <c r="CHJ4" s="2"/>
      <c r="CHK4" s="2"/>
      <c r="CHL4" s="2"/>
      <c r="CHM4" s="2"/>
      <c r="CHN4" s="2"/>
      <c r="CHO4" s="2"/>
      <c r="CHP4" s="2"/>
      <c r="CHQ4" s="2"/>
      <c r="CHR4" s="2"/>
      <c r="CHS4" s="2"/>
      <c r="CHT4" s="2"/>
      <c r="CHU4" s="2"/>
      <c r="CHV4" s="2"/>
      <c r="CHW4" s="2"/>
      <c r="CHX4" s="2"/>
      <c r="CHY4" s="2"/>
      <c r="CHZ4" s="2"/>
      <c r="CIA4" s="2"/>
      <c r="CIB4" s="2"/>
      <c r="CIC4" s="2"/>
      <c r="CID4" s="2"/>
      <c r="CIE4" s="2"/>
      <c r="CIF4" s="2"/>
      <c r="CIG4" s="2"/>
      <c r="CIH4" s="2"/>
      <c r="CII4" s="2"/>
      <c r="CIJ4" s="2"/>
      <c r="CIK4" s="2"/>
      <c r="CIL4" s="2"/>
      <c r="CIM4" s="2"/>
      <c r="CIN4" s="2"/>
      <c r="CIO4" s="2"/>
      <c r="CIP4" s="2"/>
      <c r="CIQ4" s="2"/>
      <c r="CIR4" s="2"/>
      <c r="CIS4" s="2"/>
      <c r="CIT4" s="2"/>
      <c r="CIU4" s="2"/>
      <c r="CIV4" s="2"/>
      <c r="CIW4" s="2"/>
      <c r="CIX4" s="2"/>
      <c r="CIY4" s="2"/>
      <c r="CIZ4" s="2"/>
      <c r="CJA4" s="2"/>
      <c r="CJB4" s="2"/>
      <c r="CJC4" s="2"/>
      <c r="CJD4" s="2"/>
      <c r="CJE4" s="2"/>
      <c r="CJF4" s="2"/>
      <c r="CJG4" s="2"/>
      <c r="CJH4" s="2"/>
      <c r="CJI4" s="2"/>
      <c r="CJJ4" s="2"/>
      <c r="CJK4" s="2"/>
      <c r="CJL4" s="2"/>
      <c r="CJM4" s="2"/>
      <c r="CJN4" s="2"/>
      <c r="CJO4" s="2"/>
      <c r="CJP4" s="2"/>
      <c r="CJQ4" s="2"/>
      <c r="CJR4" s="2"/>
      <c r="CJS4" s="2"/>
      <c r="CJT4" s="2"/>
      <c r="CJU4" s="2"/>
      <c r="CJV4" s="2"/>
      <c r="CJW4" s="2"/>
      <c r="CJX4" s="2"/>
      <c r="CJY4" s="2"/>
      <c r="CJZ4" s="2"/>
      <c r="CKA4" s="2"/>
      <c r="CKB4" s="2"/>
      <c r="CKC4" s="2"/>
      <c r="CKD4" s="2"/>
      <c r="CKE4" s="2"/>
      <c r="CKF4" s="2"/>
      <c r="CKG4" s="2"/>
      <c r="CKH4" s="2"/>
      <c r="CKI4" s="2"/>
      <c r="CKJ4" s="2"/>
      <c r="CKK4" s="2"/>
      <c r="CKL4" s="2"/>
      <c r="CKM4" s="2"/>
      <c r="CKN4" s="2"/>
      <c r="CKO4" s="2"/>
      <c r="CKP4" s="2"/>
      <c r="CKQ4" s="2"/>
      <c r="CKR4" s="2"/>
      <c r="CKS4" s="2"/>
      <c r="CKT4" s="2"/>
      <c r="CKU4" s="2"/>
      <c r="CKV4" s="2"/>
      <c r="CKW4" s="2"/>
      <c r="CKX4" s="2"/>
      <c r="CKY4" s="2"/>
      <c r="CKZ4" s="2"/>
      <c r="CLA4" s="2"/>
      <c r="CLB4" s="2"/>
      <c r="CLC4" s="2"/>
      <c r="CLD4" s="2"/>
      <c r="CLE4" s="2"/>
      <c r="CLF4" s="2"/>
      <c r="CLG4" s="2"/>
      <c r="CLH4" s="2"/>
      <c r="CLI4" s="2"/>
      <c r="CLJ4" s="2"/>
      <c r="CLK4" s="2"/>
      <c r="CLL4" s="2"/>
      <c r="CLM4" s="2"/>
      <c r="CLN4" s="2"/>
      <c r="CLO4" s="2"/>
      <c r="CLP4" s="2"/>
      <c r="CLQ4" s="2"/>
      <c r="CLR4" s="2"/>
      <c r="CLS4" s="2"/>
      <c r="CLT4" s="2"/>
      <c r="CLU4" s="2"/>
      <c r="CLV4" s="2"/>
      <c r="CLW4" s="2"/>
      <c r="CLX4" s="2"/>
      <c r="CLY4" s="2"/>
      <c r="CLZ4" s="2"/>
      <c r="CMA4" s="2"/>
      <c r="CMB4" s="2"/>
      <c r="CMC4" s="2"/>
      <c r="CMD4" s="2"/>
      <c r="CME4" s="2"/>
      <c r="CMF4" s="2"/>
      <c r="CMG4" s="2"/>
      <c r="CMH4" s="2"/>
      <c r="CMI4" s="2"/>
      <c r="CMJ4" s="2"/>
      <c r="CMK4" s="2"/>
      <c r="CML4" s="2"/>
      <c r="CMM4" s="2"/>
      <c r="CMN4" s="2"/>
      <c r="CMO4" s="2"/>
      <c r="CMP4" s="2"/>
      <c r="CMQ4" s="2"/>
      <c r="CMR4" s="2"/>
      <c r="CMS4" s="2"/>
      <c r="CMT4" s="2"/>
      <c r="CMU4" s="2"/>
      <c r="CMV4" s="2"/>
      <c r="CMW4" s="2"/>
      <c r="CMX4" s="2"/>
      <c r="CMY4" s="2"/>
      <c r="CMZ4" s="2"/>
      <c r="CNA4" s="2"/>
      <c r="CNB4" s="2"/>
      <c r="CNC4" s="2"/>
      <c r="CND4" s="2"/>
      <c r="CNE4" s="2"/>
      <c r="CNF4" s="2"/>
      <c r="CNG4" s="2"/>
      <c r="CNH4" s="2"/>
      <c r="CNI4" s="2"/>
      <c r="CNJ4" s="2"/>
      <c r="CNK4" s="2"/>
      <c r="CNL4" s="2"/>
      <c r="CNM4" s="2"/>
      <c r="CNN4" s="2"/>
      <c r="CNO4" s="2"/>
      <c r="CNP4" s="2"/>
      <c r="CNQ4" s="2"/>
      <c r="CNR4" s="2"/>
      <c r="CNS4" s="2"/>
      <c r="CNT4" s="2"/>
      <c r="CNU4" s="2"/>
      <c r="CNV4" s="2"/>
      <c r="CNW4" s="2"/>
      <c r="CNX4" s="2"/>
      <c r="CNY4" s="2"/>
      <c r="CNZ4" s="2"/>
      <c r="COA4" s="2"/>
      <c r="COB4" s="2"/>
      <c r="COC4" s="2"/>
      <c r="COD4" s="2"/>
      <c r="COE4" s="2"/>
      <c r="COF4" s="2"/>
      <c r="COG4" s="2"/>
      <c r="COH4" s="2"/>
      <c r="COI4" s="2"/>
      <c r="COJ4" s="2"/>
      <c r="COK4" s="2"/>
      <c r="COL4" s="2"/>
      <c r="COM4" s="2"/>
      <c r="CON4" s="2"/>
      <c r="COO4" s="2"/>
      <c r="COP4" s="2"/>
      <c r="COQ4" s="2"/>
      <c r="COR4" s="2"/>
      <c r="COS4" s="2"/>
      <c r="COT4" s="2"/>
      <c r="COU4" s="2"/>
      <c r="COV4" s="2"/>
      <c r="COW4" s="2"/>
      <c r="COX4" s="2"/>
      <c r="COY4" s="2"/>
      <c r="COZ4" s="2"/>
      <c r="CPA4" s="2"/>
      <c r="CPB4" s="2"/>
      <c r="CPC4" s="2"/>
      <c r="CPD4" s="2"/>
      <c r="CPE4" s="2"/>
      <c r="CPF4" s="2"/>
      <c r="CPG4" s="2"/>
      <c r="CPH4" s="2"/>
      <c r="CPI4" s="2"/>
      <c r="CPJ4" s="2"/>
      <c r="CPK4" s="2"/>
      <c r="CPL4" s="2"/>
      <c r="CPM4" s="2"/>
      <c r="CPN4" s="2"/>
      <c r="CPO4" s="2"/>
      <c r="CPP4" s="2"/>
      <c r="CPQ4" s="2"/>
      <c r="CPR4" s="2"/>
      <c r="CPS4" s="2"/>
      <c r="CPT4" s="2"/>
      <c r="CPU4" s="2"/>
      <c r="CPV4" s="2"/>
      <c r="CPW4" s="2"/>
      <c r="CPX4" s="2"/>
      <c r="CPY4" s="2"/>
      <c r="CPZ4" s="2"/>
      <c r="CQA4" s="2"/>
      <c r="CQB4" s="2"/>
      <c r="CQC4" s="2"/>
      <c r="CQD4" s="2"/>
      <c r="CQE4" s="2"/>
      <c r="CQF4" s="2"/>
      <c r="CQG4" s="2"/>
      <c r="CQH4" s="2"/>
      <c r="CQI4" s="2"/>
      <c r="CQJ4" s="2"/>
      <c r="CQK4" s="2"/>
      <c r="CQL4" s="2"/>
      <c r="CQM4" s="2"/>
      <c r="CQN4" s="2"/>
      <c r="CQO4" s="2"/>
      <c r="CQP4" s="2"/>
      <c r="CQQ4" s="2"/>
      <c r="CQR4" s="2"/>
      <c r="CQS4" s="2"/>
      <c r="CQT4" s="2"/>
      <c r="CQU4" s="2"/>
      <c r="CQV4" s="2"/>
      <c r="CQW4" s="2"/>
      <c r="CQX4" s="2"/>
      <c r="CQY4" s="2"/>
      <c r="CQZ4" s="2"/>
      <c r="CRA4" s="2"/>
      <c r="CRB4" s="2"/>
      <c r="CRC4" s="2"/>
      <c r="CRD4" s="2"/>
      <c r="CRE4" s="2"/>
      <c r="CRF4" s="2"/>
      <c r="CRG4" s="2"/>
      <c r="CRH4" s="2"/>
      <c r="CRI4" s="2"/>
      <c r="CRJ4" s="2"/>
      <c r="CRK4" s="2"/>
      <c r="CRL4" s="2"/>
      <c r="CRM4" s="2"/>
      <c r="CRN4" s="2"/>
      <c r="CRO4" s="2"/>
      <c r="CRP4" s="2"/>
      <c r="CRQ4" s="2"/>
      <c r="CRR4" s="2"/>
      <c r="CRS4" s="2"/>
      <c r="CRT4" s="2"/>
      <c r="CRU4" s="2"/>
      <c r="CRV4" s="2"/>
      <c r="CRW4" s="2"/>
      <c r="CRX4" s="2"/>
      <c r="CRY4" s="2"/>
      <c r="CRZ4" s="2"/>
      <c r="CSA4" s="2"/>
      <c r="CSB4" s="2"/>
      <c r="CSC4" s="2"/>
      <c r="CSD4" s="2"/>
      <c r="CSE4" s="2"/>
      <c r="CSF4" s="2"/>
      <c r="CSG4" s="2"/>
      <c r="CSH4" s="2"/>
      <c r="CSI4" s="2"/>
      <c r="CSJ4" s="2"/>
      <c r="CSK4" s="2"/>
      <c r="CSL4" s="2"/>
      <c r="CSM4" s="2"/>
      <c r="CSN4" s="2"/>
      <c r="CSO4" s="2"/>
      <c r="CSP4" s="2"/>
      <c r="CSQ4" s="2"/>
      <c r="CSR4" s="2"/>
      <c r="CSS4" s="2"/>
      <c r="CST4" s="2"/>
      <c r="CSU4" s="2"/>
      <c r="CSV4" s="2"/>
      <c r="CSW4" s="2"/>
      <c r="CSX4" s="2"/>
      <c r="CSY4" s="2"/>
      <c r="CSZ4" s="2"/>
      <c r="CTA4" s="2"/>
      <c r="CTB4" s="2"/>
      <c r="CTC4" s="2"/>
      <c r="CTD4" s="2"/>
      <c r="CTE4" s="2"/>
      <c r="CTF4" s="2"/>
      <c r="CTG4" s="2"/>
      <c r="CTH4" s="2"/>
      <c r="CTI4" s="2"/>
      <c r="CTJ4" s="2"/>
      <c r="CTK4" s="2"/>
      <c r="CTL4" s="2"/>
      <c r="CTM4" s="2"/>
      <c r="CTN4" s="2"/>
      <c r="CTO4" s="2"/>
      <c r="CTP4" s="2"/>
      <c r="CTQ4" s="2"/>
      <c r="CTR4" s="2"/>
      <c r="CTS4" s="2"/>
      <c r="CTT4" s="2"/>
      <c r="CTU4" s="2"/>
      <c r="CTV4" s="2"/>
      <c r="CTW4" s="2"/>
      <c r="CTX4" s="2"/>
      <c r="CTY4" s="2"/>
      <c r="CTZ4" s="2"/>
      <c r="CUA4" s="2"/>
      <c r="CUB4" s="2"/>
      <c r="CUC4" s="2"/>
      <c r="CUD4" s="2"/>
      <c r="CUE4" s="2"/>
      <c r="CUF4" s="2"/>
      <c r="CUG4" s="2"/>
      <c r="CUH4" s="2"/>
      <c r="CUI4" s="2"/>
      <c r="CUJ4" s="2"/>
      <c r="CUK4" s="2"/>
      <c r="CUL4" s="2"/>
      <c r="CUM4" s="2"/>
      <c r="CUN4" s="2"/>
      <c r="CUO4" s="2"/>
      <c r="CUP4" s="2"/>
      <c r="CUQ4" s="2"/>
      <c r="CUR4" s="2"/>
      <c r="CUS4" s="2"/>
      <c r="CUT4" s="2"/>
      <c r="CUU4" s="2"/>
      <c r="CUV4" s="2"/>
      <c r="CUW4" s="2"/>
      <c r="CUX4" s="2"/>
      <c r="CUY4" s="2"/>
      <c r="CUZ4" s="2"/>
      <c r="CVA4" s="2"/>
      <c r="CVB4" s="2"/>
      <c r="CVC4" s="2"/>
      <c r="CVD4" s="2"/>
      <c r="CVE4" s="2"/>
      <c r="CVF4" s="2"/>
      <c r="CVG4" s="2"/>
      <c r="CVH4" s="2"/>
      <c r="CVI4" s="2"/>
      <c r="CVJ4" s="2"/>
      <c r="CVK4" s="2"/>
      <c r="CVL4" s="2"/>
      <c r="CVM4" s="2"/>
      <c r="CVN4" s="2"/>
      <c r="CVO4" s="2"/>
      <c r="CVP4" s="2"/>
      <c r="CVQ4" s="2"/>
      <c r="CVR4" s="2"/>
      <c r="CVS4" s="2"/>
      <c r="CVT4" s="2"/>
      <c r="CVU4" s="2"/>
      <c r="CVV4" s="2"/>
      <c r="CVW4" s="2"/>
      <c r="CVX4" s="2"/>
      <c r="CVY4" s="2"/>
      <c r="CVZ4" s="2"/>
      <c r="CWA4" s="2"/>
      <c r="CWB4" s="2"/>
      <c r="CWC4" s="2"/>
      <c r="CWD4" s="2"/>
      <c r="CWE4" s="2"/>
      <c r="CWF4" s="2"/>
      <c r="CWG4" s="2"/>
      <c r="CWH4" s="2"/>
      <c r="CWI4" s="2"/>
      <c r="CWJ4" s="2"/>
      <c r="CWK4" s="2"/>
      <c r="CWL4" s="2"/>
      <c r="CWM4" s="2"/>
      <c r="CWN4" s="2"/>
      <c r="CWO4" s="2"/>
      <c r="CWP4" s="2"/>
      <c r="CWQ4" s="2"/>
      <c r="CWR4" s="2"/>
      <c r="CWS4" s="2"/>
      <c r="CWT4" s="2"/>
      <c r="CWU4" s="2"/>
      <c r="CWV4" s="2"/>
      <c r="CWW4" s="2"/>
      <c r="CWX4" s="2"/>
      <c r="CWY4" s="2"/>
      <c r="CWZ4" s="2"/>
      <c r="CXA4" s="2"/>
      <c r="CXB4" s="2"/>
      <c r="CXC4" s="2"/>
      <c r="CXD4" s="2"/>
      <c r="CXE4" s="2"/>
      <c r="CXF4" s="2"/>
      <c r="CXG4" s="2"/>
      <c r="CXH4" s="2"/>
      <c r="CXI4" s="2"/>
      <c r="CXJ4" s="2"/>
      <c r="CXK4" s="2"/>
      <c r="CXL4" s="2"/>
      <c r="CXM4" s="2"/>
      <c r="CXN4" s="2"/>
      <c r="CXO4" s="2"/>
      <c r="CXP4" s="2"/>
      <c r="CXQ4" s="2"/>
      <c r="CXR4" s="2"/>
      <c r="CXS4" s="2"/>
      <c r="CXT4" s="2"/>
      <c r="CXU4" s="2"/>
      <c r="CXV4" s="2"/>
      <c r="CXW4" s="2"/>
      <c r="CXX4" s="2"/>
      <c r="CXY4" s="2"/>
      <c r="CXZ4" s="2"/>
      <c r="CYA4" s="2"/>
      <c r="CYB4" s="2"/>
      <c r="CYC4" s="2"/>
      <c r="CYD4" s="2"/>
      <c r="CYE4" s="2"/>
      <c r="CYF4" s="2"/>
      <c r="CYG4" s="2"/>
      <c r="CYH4" s="2"/>
      <c r="CYI4" s="2"/>
      <c r="CYJ4" s="2"/>
      <c r="CYK4" s="2"/>
      <c r="CYL4" s="2"/>
      <c r="CYM4" s="2"/>
      <c r="CYN4" s="2"/>
      <c r="CYO4" s="2"/>
      <c r="CYP4" s="2"/>
      <c r="CYQ4" s="2"/>
      <c r="CYR4" s="2"/>
      <c r="CYS4" s="2"/>
      <c r="CYT4" s="2"/>
      <c r="CYU4" s="2"/>
      <c r="CYV4" s="2"/>
      <c r="CYW4" s="2"/>
      <c r="CYX4" s="2"/>
      <c r="CYY4" s="2"/>
      <c r="CYZ4" s="2"/>
      <c r="CZA4" s="2"/>
      <c r="CZB4" s="2"/>
      <c r="CZC4" s="2"/>
      <c r="CZD4" s="2"/>
      <c r="CZE4" s="2"/>
      <c r="CZF4" s="2"/>
      <c r="CZG4" s="2"/>
      <c r="CZH4" s="2"/>
      <c r="CZI4" s="2"/>
      <c r="CZJ4" s="2"/>
      <c r="CZK4" s="2"/>
      <c r="CZL4" s="2"/>
      <c r="CZM4" s="2"/>
      <c r="CZN4" s="2"/>
      <c r="CZO4" s="2"/>
      <c r="CZP4" s="2"/>
      <c r="CZQ4" s="2"/>
      <c r="CZR4" s="2"/>
      <c r="CZS4" s="2"/>
      <c r="CZT4" s="2"/>
      <c r="CZU4" s="2"/>
      <c r="CZV4" s="2"/>
      <c r="CZW4" s="2"/>
      <c r="CZX4" s="2"/>
      <c r="CZY4" s="2"/>
      <c r="CZZ4" s="2"/>
      <c r="DAA4" s="2"/>
      <c r="DAB4" s="2"/>
      <c r="DAC4" s="2"/>
      <c r="DAD4" s="2"/>
      <c r="DAE4" s="2"/>
      <c r="DAF4" s="2"/>
      <c r="DAG4" s="2"/>
      <c r="DAH4" s="2"/>
      <c r="DAI4" s="2"/>
      <c r="DAJ4" s="2"/>
      <c r="DAK4" s="2"/>
      <c r="DAL4" s="2"/>
      <c r="DAM4" s="2"/>
      <c r="DAN4" s="2"/>
      <c r="DAO4" s="2"/>
      <c r="DAP4" s="2"/>
      <c r="DAQ4" s="2"/>
      <c r="DAR4" s="2"/>
      <c r="DAS4" s="2"/>
      <c r="DAT4" s="2"/>
      <c r="DAU4" s="2"/>
      <c r="DAV4" s="2"/>
      <c r="DAW4" s="2"/>
      <c r="DAX4" s="2"/>
      <c r="DAY4" s="2"/>
      <c r="DAZ4" s="2"/>
      <c r="DBA4" s="2"/>
      <c r="DBB4" s="2"/>
      <c r="DBC4" s="2"/>
      <c r="DBD4" s="2"/>
      <c r="DBE4" s="2"/>
      <c r="DBF4" s="2"/>
      <c r="DBG4" s="2"/>
      <c r="DBH4" s="2"/>
      <c r="DBI4" s="2"/>
      <c r="DBJ4" s="2"/>
      <c r="DBK4" s="2"/>
      <c r="DBL4" s="2"/>
      <c r="DBM4" s="2"/>
      <c r="DBN4" s="2"/>
      <c r="DBO4" s="2"/>
      <c r="DBP4" s="2"/>
      <c r="DBQ4" s="2"/>
      <c r="DBR4" s="2"/>
      <c r="DBS4" s="2"/>
      <c r="DBT4" s="2"/>
      <c r="DBU4" s="2"/>
      <c r="DBV4" s="2"/>
      <c r="DBW4" s="2"/>
      <c r="DBX4" s="2"/>
      <c r="DBY4" s="2"/>
      <c r="DBZ4" s="2"/>
      <c r="DCA4" s="2"/>
      <c r="DCB4" s="2"/>
      <c r="DCC4" s="2"/>
      <c r="DCD4" s="2"/>
      <c r="DCE4" s="2"/>
      <c r="DCF4" s="2"/>
      <c r="DCG4" s="2"/>
      <c r="DCH4" s="2"/>
      <c r="DCI4" s="2"/>
      <c r="DCJ4" s="2"/>
      <c r="DCK4" s="2"/>
      <c r="DCL4" s="2"/>
      <c r="DCM4" s="2"/>
      <c r="DCN4" s="2"/>
      <c r="DCO4" s="2"/>
      <c r="DCP4" s="2"/>
      <c r="DCQ4" s="2"/>
      <c r="DCR4" s="2"/>
      <c r="DCS4" s="2"/>
      <c r="DCT4" s="2"/>
      <c r="DCU4" s="2"/>
      <c r="DCV4" s="2"/>
      <c r="DCW4" s="2"/>
      <c r="DCX4" s="2"/>
      <c r="DCY4" s="2"/>
      <c r="DCZ4" s="2"/>
      <c r="DDA4" s="2"/>
      <c r="DDB4" s="2"/>
      <c r="DDC4" s="2"/>
      <c r="DDD4" s="2"/>
      <c r="DDE4" s="2"/>
      <c r="DDF4" s="2"/>
      <c r="DDG4" s="2"/>
      <c r="DDH4" s="2"/>
      <c r="DDI4" s="2"/>
      <c r="DDJ4" s="2"/>
      <c r="DDK4" s="2"/>
      <c r="DDL4" s="2"/>
      <c r="DDM4" s="2"/>
      <c r="DDN4" s="2"/>
      <c r="DDO4" s="2"/>
      <c r="DDP4" s="2"/>
      <c r="DDQ4" s="2"/>
      <c r="DDR4" s="2"/>
      <c r="DDS4" s="2"/>
      <c r="DDT4" s="2"/>
      <c r="DDU4" s="2"/>
      <c r="DDV4" s="2"/>
      <c r="DDW4" s="2"/>
      <c r="DDX4" s="2"/>
      <c r="DDY4" s="2"/>
      <c r="DDZ4" s="2"/>
      <c r="DEA4" s="2"/>
      <c r="DEB4" s="2"/>
      <c r="DEC4" s="2"/>
      <c r="DED4" s="2"/>
      <c r="DEE4" s="2"/>
      <c r="DEF4" s="2"/>
      <c r="DEG4" s="2"/>
      <c r="DEH4" s="2"/>
      <c r="DEI4" s="2"/>
      <c r="DEJ4" s="2"/>
      <c r="DEK4" s="2"/>
      <c r="DEL4" s="2"/>
      <c r="DEM4" s="2"/>
      <c r="DEN4" s="2"/>
      <c r="DEO4" s="2"/>
      <c r="DEP4" s="2"/>
      <c r="DEQ4" s="2"/>
      <c r="DER4" s="2"/>
      <c r="DES4" s="2"/>
      <c r="DET4" s="2"/>
      <c r="DEU4" s="2"/>
      <c r="DEV4" s="2"/>
      <c r="DEW4" s="2"/>
      <c r="DEX4" s="2"/>
      <c r="DEY4" s="2"/>
      <c r="DEZ4" s="2"/>
      <c r="DFA4" s="2"/>
      <c r="DFB4" s="2"/>
      <c r="DFC4" s="2"/>
      <c r="DFD4" s="2"/>
      <c r="DFE4" s="2"/>
      <c r="DFF4" s="2"/>
      <c r="DFG4" s="2"/>
      <c r="DFH4" s="2"/>
      <c r="DFI4" s="2"/>
      <c r="DFJ4" s="2"/>
      <c r="DFK4" s="2"/>
      <c r="DFL4" s="2"/>
      <c r="DFM4" s="2"/>
      <c r="DFN4" s="2"/>
      <c r="DFO4" s="2"/>
      <c r="DFP4" s="2"/>
      <c r="DFQ4" s="2"/>
      <c r="DFR4" s="2"/>
      <c r="DFS4" s="2"/>
      <c r="DFT4" s="2"/>
      <c r="DFU4" s="2"/>
      <c r="DFV4" s="2"/>
      <c r="DFW4" s="2"/>
      <c r="DFX4" s="2"/>
      <c r="DFY4" s="2"/>
      <c r="DFZ4" s="2"/>
      <c r="DGA4" s="2"/>
      <c r="DGB4" s="2"/>
      <c r="DGC4" s="2"/>
      <c r="DGD4" s="2"/>
      <c r="DGE4" s="2"/>
      <c r="DGF4" s="2"/>
      <c r="DGG4" s="2"/>
      <c r="DGH4" s="2"/>
      <c r="DGI4" s="2"/>
      <c r="DGJ4" s="2"/>
      <c r="DGK4" s="2"/>
      <c r="DGL4" s="2"/>
      <c r="DGM4" s="2"/>
      <c r="DGN4" s="2"/>
      <c r="DGO4" s="2"/>
      <c r="DGP4" s="2"/>
      <c r="DGQ4" s="2"/>
      <c r="DGR4" s="2"/>
      <c r="DGS4" s="2"/>
      <c r="DGT4" s="2"/>
      <c r="DGU4" s="2"/>
      <c r="DGV4" s="2"/>
      <c r="DGW4" s="2"/>
      <c r="DGX4" s="2"/>
      <c r="DGY4" s="2"/>
      <c r="DGZ4" s="2"/>
      <c r="DHA4" s="2"/>
      <c r="DHB4" s="2"/>
      <c r="DHC4" s="2"/>
      <c r="DHD4" s="2"/>
      <c r="DHE4" s="2"/>
      <c r="DHF4" s="2"/>
      <c r="DHG4" s="2"/>
      <c r="DHH4" s="2"/>
      <c r="DHI4" s="2"/>
      <c r="DHJ4" s="2"/>
      <c r="DHK4" s="2"/>
      <c r="DHL4" s="2"/>
      <c r="DHM4" s="2"/>
      <c r="DHN4" s="2"/>
      <c r="DHO4" s="2"/>
      <c r="DHP4" s="2"/>
      <c r="DHQ4" s="2"/>
      <c r="DHR4" s="2"/>
      <c r="DHS4" s="2"/>
      <c r="DHT4" s="2"/>
      <c r="DHU4" s="2"/>
      <c r="DHV4" s="2"/>
      <c r="DHW4" s="2"/>
      <c r="DHX4" s="2"/>
      <c r="DHY4" s="2"/>
      <c r="DHZ4" s="2"/>
      <c r="DIA4" s="2"/>
      <c r="DIB4" s="2"/>
      <c r="DIC4" s="2"/>
      <c r="DID4" s="2"/>
      <c r="DIE4" s="2"/>
      <c r="DIF4" s="2"/>
      <c r="DIG4" s="2"/>
      <c r="DIH4" s="2"/>
      <c r="DII4" s="2"/>
      <c r="DIJ4" s="2"/>
      <c r="DIK4" s="2"/>
      <c r="DIL4" s="2"/>
      <c r="DIM4" s="2"/>
      <c r="DIN4" s="2"/>
      <c r="DIO4" s="2"/>
      <c r="DIP4" s="2"/>
      <c r="DIQ4" s="2"/>
      <c r="DIR4" s="2"/>
      <c r="DIS4" s="2"/>
      <c r="DIT4" s="2"/>
      <c r="DIU4" s="2"/>
      <c r="DIV4" s="2"/>
      <c r="DIW4" s="2"/>
      <c r="DIX4" s="2"/>
      <c r="DIY4" s="2"/>
      <c r="DIZ4" s="2"/>
      <c r="DJA4" s="2"/>
      <c r="DJB4" s="2"/>
      <c r="DJC4" s="2"/>
      <c r="DJD4" s="2"/>
      <c r="DJE4" s="2"/>
      <c r="DJF4" s="2"/>
      <c r="DJG4" s="2"/>
      <c r="DJH4" s="2"/>
      <c r="DJI4" s="2"/>
      <c r="DJJ4" s="2"/>
      <c r="DJK4" s="2"/>
      <c r="DJL4" s="2"/>
      <c r="DJM4" s="2"/>
      <c r="DJN4" s="2"/>
      <c r="DJO4" s="2"/>
      <c r="DJP4" s="2"/>
      <c r="DJQ4" s="2"/>
      <c r="DJR4" s="2"/>
      <c r="DJS4" s="2"/>
      <c r="DJT4" s="2"/>
      <c r="DJU4" s="2"/>
      <c r="DJV4" s="2"/>
      <c r="DJW4" s="2"/>
      <c r="DJX4" s="2"/>
      <c r="DJY4" s="2"/>
      <c r="DJZ4" s="2"/>
      <c r="DKA4" s="2"/>
      <c r="DKB4" s="2"/>
      <c r="DKC4" s="2"/>
      <c r="DKD4" s="2"/>
      <c r="DKE4" s="2"/>
      <c r="DKF4" s="2"/>
      <c r="DKG4" s="2"/>
      <c r="DKH4" s="2"/>
      <c r="DKI4" s="2"/>
      <c r="DKJ4" s="2"/>
      <c r="DKK4" s="2"/>
      <c r="DKL4" s="2"/>
      <c r="DKM4" s="2"/>
      <c r="DKN4" s="2"/>
      <c r="DKO4" s="2"/>
      <c r="DKP4" s="2"/>
      <c r="DKQ4" s="2"/>
      <c r="DKR4" s="2"/>
      <c r="DKS4" s="2"/>
      <c r="DKT4" s="2"/>
      <c r="DKU4" s="2"/>
      <c r="DKV4" s="2"/>
      <c r="DKW4" s="2"/>
      <c r="DKX4" s="2"/>
      <c r="DKY4" s="2"/>
      <c r="DKZ4" s="2"/>
      <c r="DLA4" s="2"/>
      <c r="DLB4" s="2"/>
      <c r="DLC4" s="2"/>
      <c r="DLD4" s="2"/>
      <c r="DLE4" s="2"/>
      <c r="DLF4" s="2"/>
      <c r="DLG4" s="2"/>
      <c r="DLH4" s="2"/>
      <c r="DLI4" s="2"/>
      <c r="DLJ4" s="2"/>
      <c r="DLK4" s="2"/>
      <c r="DLL4" s="2"/>
      <c r="DLM4" s="2"/>
      <c r="DLN4" s="2"/>
      <c r="DLO4" s="2"/>
      <c r="DLP4" s="2"/>
      <c r="DLQ4" s="2"/>
      <c r="DLR4" s="2"/>
      <c r="DLS4" s="2"/>
      <c r="DLT4" s="2"/>
      <c r="DLU4" s="2"/>
      <c r="DLV4" s="2"/>
      <c r="DLW4" s="2"/>
      <c r="DLX4" s="2"/>
      <c r="DLY4" s="2"/>
      <c r="DLZ4" s="2"/>
      <c r="DMA4" s="2"/>
      <c r="DMB4" s="2"/>
      <c r="DMC4" s="2"/>
      <c r="DMD4" s="2"/>
      <c r="DME4" s="2"/>
      <c r="DMF4" s="2"/>
      <c r="DMG4" s="2"/>
      <c r="DMH4" s="2"/>
      <c r="DMI4" s="2"/>
      <c r="DMJ4" s="2"/>
      <c r="DMK4" s="2"/>
      <c r="DML4" s="2"/>
      <c r="DMM4" s="2"/>
      <c r="DMN4" s="2"/>
      <c r="DMO4" s="2"/>
      <c r="DMP4" s="2"/>
      <c r="DMQ4" s="2"/>
      <c r="DMR4" s="2"/>
      <c r="DMS4" s="2"/>
      <c r="DMT4" s="2"/>
      <c r="DMU4" s="2"/>
      <c r="DMV4" s="2"/>
      <c r="DMW4" s="2"/>
      <c r="DMX4" s="2"/>
      <c r="DMY4" s="2"/>
      <c r="DMZ4" s="2"/>
      <c r="DNA4" s="2"/>
      <c r="DNB4" s="2"/>
      <c r="DNC4" s="2"/>
      <c r="DND4" s="2"/>
      <c r="DNE4" s="2"/>
      <c r="DNF4" s="2"/>
      <c r="DNG4" s="2"/>
      <c r="DNH4" s="2"/>
      <c r="DNI4" s="2"/>
      <c r="DNJ4" s="2"/>
      <c r="DNK4" s="2"/>
      <c r="DNL4" s="2"/>
      <c r="DNM4" s="2"/>
      <c r="DNN4" s="2"/>
      <c r="DNO4" s="2"/>
      <c r="DNP4" s="2"/>
      <c r="DNQ4" s="2"/>
      <c r="DNR4" s="2"/>
      <c r="DNS4" s="2"/>
      <c r="DNT4" s="2"/>
      <c r="DNU4" s="2"/>
      <c r="DNV4" s="2"/>
      <c r="DNW4" s="2"/>
      <c r="DNX4" s="2"/>
      <c r="DNY4" s="2"/>
      <c r="DNZ4" s="2"/>
      <c r="DOA4" s="2"/>
      <c r="DOB4" s="2"/>
      <c r="DOC4" s="2"/>
      <c r="DOD4" s="2"/>
      <c r="DOE4" s="2"/>
      <c r="DOF4" s="2"/>
      <c r="DOG4" s="2"/>
      <c r="DOH4" s="2"/>
      <c r="DOI4" s="2"/>
      <c r="DOJ4" s="2"/>
      <c r="DOK4" s="2"/>
      <c r="DOL4" s="2"/>
      <c r="DOM4" s="2"/>
      <c r="DON4" s="2"/>
      <c r="DOO4" s="2"/>
      <c r="DOP4" s="2"/>
      <c r="DOQ4" s="2"/>
      <c r="DOR4" s="2"/>
      <c r="DOS4" s="2"/>
      <c r="DOT4" s="2"/>
      <c r="DOU4" s="2"/>
      <c r="DOV4" s="2"/>
      <c r="DOW4" s="2"/>
      <c r="DOX4" s="2"/>
      <c r="DOY4" s="2"/>
      <c r="DOZ4" s="2"/>
      <c r="DPA4" s="2"/>
      <c r="DPB4" s="2"/>
      <c r="DPC4" s="2"/>
      <c r="DPD4" s="2"/>
      <c r="DPE4" s="2"/>
      <c r="DPF4" s="2"/>
      <c r="DPG4" s="2"/>
      <c r="DPH4" s="2"/>
      <c r="DPI4" s="2"/>
      <c r="DPJ4" s="2"/>
      <c r="DPK4" s="2"/>
      <c r="DPL4" s="2"/>
      <c r="DPM4" s="2"/>
      <c r="DPN4" s="2"/>
      <c r="DPO4" s="2"/>
      <c r="DPP4" s="2"/>
      <c r="DPQ4" s="2"/>
      <c r="DPR4" s="2"/>
      <c r="DPS4" s="2"/>
      <c r="DPT4" s="2"/>
      <c r="DPU4" s="2"/>
      <c r="DPV4" s="2"/>
      <c r="DPW4" s="2"/>
      <c r="DPX4" s="2"/>
      <c r="DPY4" s="2"/>
      <c r="DPZ4" s="2"/>
      <c r="DQA4" s="2"/>
      <c r="DQB4" s="2"/>
      <c r="DQC4" s="2"/>
      <c r="DQD4" s="2"/>
      <c r="DQE4" s="2"/>
      <c r="DQF4" s="2"/>
      <c r="DQG4" s="2"/>
      <c r="DQH4" s="2"/>
      <c r="DQI4" s="2"/>
      <c r="DQJ4" s="2"/>
      <c r="DQK4" s="2"/>
      <c r="DQL4" s="2"/>
      <c r="DQM4" s="2"/>
      <c r="DQN4" s="2"/>
      <c r="DQO4" s="2"/>
      <c r="DQP4" s="2"/>
      <c r="DQQ4" s="2"/>
      <c r="DQR4" s="2"/>
      <c r="DQS4" s="2"/>
      <c r="DQT4" s="2"/>
      <c r="DQU4" s="2"/>
      <c r="DQV4" s="2"/>
      <c r="DQW4" s="2"/>
      <c r="DQX4" s="2"/>
      <c r="DQY4" s="2"/>
      <c r="DQZ4" s="2"/>
      <c r="DRA4" s="2"/>
      <c r="DRB4" s="2"/>
      <c r="DRC4" s="2"/>
      <c r="DRD4" s="2"/>
      <c r="DRE4" s="2"/>
      <c r="DRF4" s="2"/>
      <c r="DRG4" s="2"/>
      <c r="DRH4" s="2"/>
      <c r="DRI4" s="2"/>
      <c r="DRJ4" s="2"/>
      <c r="DRK4" s="2"/>
      <c r="DRL4" s="2"/>
      <c r="DRM4" s="2"/>
      <c r="DRN4" s="2"/>
      <c r="DRO4" s="2"/>
      <c r="DRP4" s="2"/>
      <c r="DRQ4" s="2"/>
      <c r="DRR4" s="2"/>
      <c r="DRS4" s="2"/>
      <c r="DRT4" s="2"/>
      <c r="DRU4" s="2"/>
      <c r="DRV4" s="2"/>
      <c r="DRW4" s="2"/>
      <c r="DRX4" s="2"/>
      <c r="DRY4" s="2"/>
      <c r="DRZ4" s="2"/>
      <c r="DSA4" s="2"/>
      <c r="DSB4" s="2"/>
      <c r="DSC4" s="2"/>
      <c r="DSD4" s="2"/>
      <c r="DSE4" s="2"/>
      <c r="DSF4" s="2"/>
      <c r="DSG4" s="2"/>
      <c r="DSH4" s="2"/>
      <c r="DSI4" s="2"/>
      <c r="DSJ4" s="2"/>
      <c r="DSK4" s="2"/>
      <c r="DSL4" s="2"/>
      <c r="DSM4" s="2"/>
      <c r="DSN4" s="2"/>
      <c r="DSO4" s="2"/>
      <c r="DSP4" s="2"/>
      <c r="DSQ4" s="2"/>
      <c r="DSR4" s="2"/>
      <c r="DSS4" s="2"/>
      <c r="DST4" s="2"/>
      <c r="DSU4" s="2"/>
      <c r="DSV4" s="2"/>
      <c r="DSW4" s="2"/>
      <c r="DSX4" s="2"/>
      <c r="DSY4" s="2"/>
      <c r="DSZ4" s="2"/>
      <c r="DTA4" s="2"/>
      <c r="DTB4" s="2"/>
      <c r="DTC4" s="2"/>
      <c r="DTD4" s="2"/>
      <c r="DTE4" s="2"/>
      <c r="DTF4" s="2"/>
      <c r="DTG4" s="2"/>
      <c r="DTH4" s="2"/>
      <c r="DTI4" s="2"/>
      <c r="DTJ4" s="2"/>
      <c r="DTK4" s="2"/>
      <c r="DTL4" s="2"/>
      <c r="DTM4" s="2"/>
      <c r="DTN4" s="2"/>
      <c r="DTO4" s="2"/>
      <c r="DTP4" s="2"/>
      <c r="DTQ4" s="2"/>
      <c r="DTR4" s="2"/>
      <c r="DTS4" s="2"/>
      <c r="DTT4" s="2"/>
      <c r="DTU4" s="2"/>
      <c r="DTV4" s="2"/>
      <c r="DTW4" s="2"/>
      <c r="DTX4" s="2"/>
      <c r="DTY4" s="2"/>
      <c r="DTZ4" s="2"/>
      <c r="DUA4" s="2"/>
      <c r="DUB4" s="2"/>
      <c r="DUC4" s="2"/>
      <c r="DUD4" s="2"/>
      <c r="DUE4" s="2"/>
      <c r="DUF4" s="2"/>
      <c r="DUG4" s="2"/>
      <c r="DUH4" s="2"/>
      <c r="DUI4" s="2"/>
      <c r="DUJ4" s="2"/>
      <c r="DUK4" s="2"/>
      <c r="DUL4" s="2"/>
      <c r="DUM4" s="2"/>
      <c r="DUN4" s="2"/>
      <c r="DUO4" s="2"/>
      <c r="DUP4" s="2"/>
      <c r="DUQ4" s="2"/>
      <c r="DUR4" s="2"/>
      <c r="DUS4" s="2"/>
      <c r="DUT4" s="2"/>
      <c r="DUU4" s="2"/>
      <c r="DUV4" s="2"/>
      <c r="DUW4" s="2"/>
      <c r="DUX4" s="2"/>
      <c r="DUY4" s="2"/>
      <c r="DUZ4" s="2"/>
      <c r="DVA4" s="2"/>
      <c r="DVB4" s="2"/>
      <c r="DVC4" s="2"/>
      <c r="DVD4" s="2"/>
      <c r="DVE4" s="2"/>
      <c r="DVF4" s="2"/>
      <c r="DVG4" s="2"/>
      <c r="DVH4" s="2"/>
      <c r="DVI4" s="2"/>
      <c r="DVJ4" s="2"/>
      <c r="DVK4" s="2"/>
      <c r="DVL4" s="2"/>
      <c r="DVM4" s="2"/>
      <c r="DVN4" s="2"/>
      <c r="DVO4" s="2"/>
      <c r="DVP4" s="2"/>
      <c r="DVQ4" s="2"/>
      <c r="DVR4" s="2"/>
      <c r="DVS4" s="2"/>
      <c r="DVT4" s="2"/>
      <c r="DVU4" s="2"/>
      <c r="DVV4" s="2"/>
      <c r="DVW4" s="2"/>
      <c r="DVX4" s="2"/>
      <c r="DVY4" s="2"/>
      <c r="DVZ4" s="2"/>
      <c r="DWA4" s="2"/>
      <c r="DWB4" s="2"/>
      <c r="DWC4" s="2"/>
      <c r="DWD4" s="2"/>
      <c r="DWE4" s="2"/>
      <c r="DWF4" s="2"/>
      <c r="DWG4" s="2"/>
      <c r="DWH4" s="2"/>
      <c r="DWI4" s="2"/>
      <c r="DWJ4" s="2"/>
      <c r="DWK4" s="2"/>
      <c r="DWL4" s="2"/>
      <c r="DWM4" s="2"/>
      <c r="DWN4" s="2"/>
      <c r="DWO4" s="2"/>
      <c r="DWP4" s="2"/>
      <c r="DWQ4" s="2"/>
      <c r="DWR4" s="2"/>
      <c r="DWS4" s="2"/>
      <c r="DWT4" s="2"/>
      <c r="DWU4" s="2"/>
      <c r="DWV4" s="2"/>
      <c r="DWW4" s="2"/>
      <c r="DWX4" s="2"/>
      <c r="DWY4" s="2"/>
      <c r="DWZ4" s="2"/>
      <c r="DXA4" s="2"/>
      <c r="DXB4" s="2"/>
      <c r="DXC4" s="2"/>
      <c r="DXD4" s="2"/>
      <c r="DXE4" s="2"/>
      <c r="DXF4" s="2"/>
      <c r="DXG4" s="2"/>
      <c r="DXH4" s="2"/>
      <c r="DXI4" s="2"/>
      <c r="DXJ4" s="2"/>
      <c r="DXK4" s="2"/>
      <c r="DXL4" s="2"/>
      <c r="DXM4" s="2"/>
      <c r="DXN4" s="2"/>
      <c r="DXO4" s="2"/>
      <c r="DXP4" s="2"/>
      <c r="DXQ4" s="2"/>
      <c r="DXR4" s="2"/>
      <c r="DXS4" s="2"/>
      <c r="DXT4" s="2"/>
      <c r="DXU4" s="2"/>
      <c r="DXV4" s="2"/>
      <c r="DXW4" s="2"/>
      <c r="DXX4" s="2"/>
      <c r="DXY4" s="2"/>
      <c r="DXZ4" s="2"/>
      <c r="DYA4" s="2"/>
      <c r="DYB4" s="2"/>
      <c r="DYC4" s="2"/>
      <c r="DYD4" s="2"/>
      <c r="DYE4" s="2"/>
      <c r="DYF4" s="2"/>
      <c r="DYG4" s="2"/>
      <c r="DYH4" s="2"/>
      <c r="DYI4" s="2"/>
      <c r="DYJ4" s="2"/>
      <c r="DYK4" s="2"/>
      <c r="DYL4" s="2"/>
      <c r="DYM4" s="2"/>
      <c r="DYN4" s="2"/>
      <c r="DYO4" s="2"/>
      <c r="DYP4" s="2"/>
      <c r="DYQ4" s="2"/>
      <c r="DYR4" s="2"/>
      <c r="DYS4" s="2"/>
      <c r="DYT4" s="2"/>
      <c r="DYU4" s="2"/>
      <c r="DYV4" s="2"/>
      <c r="DYW4" s="2"/>
      <c r="DYX4" s="2"/>
      <c r="DYY4" s="2"/>
      <c r="DYZ4" s="2"/>
      <c r="DZA4" s="2"/>
      <c r="DZB4" s="2"/>
      <c r="DZC4" s="2"/>
      <c r="DZD4" s="2"/>
      <c r="DZE4" s="2"/>
      <c r="DZF4" s="2"/>
      <c r="DZG4" s="2"/>
      <c r="DZH4" s="2"/>
      <c r="DZI4" s="2"/>
      <c r="DZJ4" s="2"/>
      <c r="DZK4" s="2"/>
      <c r="DZL4" s="2"/>
      <c r="DZM4" s="2"/>
      <c r="DZN4" s="2"/>
      <c r="DZO4" s="2"/>
      <c r="DZP4" s="2"/>
      <c r="DZQ4" s="2"/>
      <c r="DZR4" s="2"/>
      <c r="DZS4" s="2"/>
      <c r="DZT4" s="2"/>
      <c r="DZU4" s="2"/>
      <c r="DZV4" s="2"/>
      <c r="DZW4" s="2"/>
      <c r="DZX4" s="2"/>
      <c r="DZY4" s="2"/>
      <c r="DZZ4" s="2"/>
      <c r="EAA4" s="2"/>
      <c r="EAB4" s="2"/>
      <c r="EAC4" s="2"/>
      <c r="EAD4" s="2"/>
      <c r="EAE4" s="2"/>
      <c r="EAF4" s="2"/>
      <c r="EAG4" s="2"/>
      <c r="EAH4" s="2"/>
      <c r="EAI4" s="2"/>
      <c r="EAJ4" s="2"/>
      <c r="EAK4" s="2"/>
      <c r="EAL4" s="2"/>
      <c r="EAM4" s="2"/>
      <c r="EAN4" s="2"/>
      <c r="EAO4" s="2"/>
      <c r="EAP4" s="2"/>
      <c r="EAQ4" s="2"/>
      <c r="EAR4" s="2"/>
      <c r="EAS4" s="2"/>
      <c r="EAT4" s="2"/>
      <c r="EAU4" s="2"/>
      <c r="EAV4" s="2"/>
      <c r="EAW4" s="2"/>
      <c r="EAX4" s="2"/>
      <c r="EAY4" s="2"/>
      <c r="EAZ4" s="2"/>
      <c r="EBA4" s="2"/>
      <c r="EBB4" s="2"/>
      <c r="EBC4" s="2"/>
      <c r="EBD4" s="2"/>
      <c r="EBE4" s="2"/>
      <c r="EBF4" s="2"/>
      <c r="EBG4" s="2"/>
      <c r="EBH4" s="2"/>
      <c r="EBI4" s="2"/>
      <c r="EBJ4" s="2"/>
      <c r="EBK4" s="2"/>
      <c r="EBL4" s="2"/>
      <c r="EBM4" s="2"/>
      <c r="EBN4" s="2"/>
      <c r="EBO4" s="2"/>
      <c r="EBP4" s="2"/>
      <c r="EBQ4" s="2"/>
      <c r="EBR4" s="2"/>
      <c r="EBS4" s="2"/>
      <c r="EBT4" s="2"/>
      <c r="EBU4" s="2"/>
      <c r="EBV4" s="2"/>
      <c r="EBW4" s="2"/>
      <c r="EBX4" s="2"/>
      <c r="EBY4" s="2"/>
      <c r="EBZ4" s="2"/>
      <c r="ECA4" s="2"/>
      <c r="ECB4" s="2"/>
      <c r="ECC4" s="2"/>
      <c r="ECD4" s="2"/>
      <c r="ECE4" s="2"/>
      <c r="ECF4" s="2"/>
      <c r="ECG4" s="2"/>
      <c r="ECH4" s="2"/>
      <c r="ECI4" s="2"/>
      <c r="ECJ4" s="2"/>
      <c r="ECK4" s="2"/>
      <c r="ECL4" s="2"/>
      <c r="ECM4" s="2"/>
      <c r="ECN4" s="2"/>
      <c r="ECO4" s="2"/>
      <c r="ECP4" s="2"/>
      <c r="ECQ4" s="2"/>
      <c r="ECR4" s="2"/>
      <c r="ECS4" s="2"/>
      <c r="ECT4" s="2"/>
      <c r="ECU4" s="2"/>
      <c r="ECV4" s="2"/>
      <c r="ECW4" s="2"/>
      <c r="ECX4" s="2"/>
      <c r="ECY4" s="2"/>
      <c r="ECZ4" s="2"/>
      <c r="EDA4" s="2"/>
      <c r="EDB4" s="2"/>
      <c r="EDC4" s="2"/>
      <c r="EDD4" s="2"/>
      <c r="EDE4" s="2"/>
      <c r="EDF4" s="2"/>
      <c r="EDG4" s="2"/>
      <c r="EDH4" s="2"/>
      <c r="EDI4" s="2"/>
      <c r="EDJ4" s="2"/>
      <c r="EDK4" s="2"/>
      <c r="EDL4" s="2"/>
      <c r="EDM4" s="2"/>
      <c r="EDN4" s="2"/>
      <c r="EDO4" s="2"/>
      <c r="EDP4" s="2"/>
      <c r="EDQ4" s="2"/>
      <c r="EDR4" s="2"/>
      <c r="EDS4" s="2"/>
      <c r="EDT4" s="2"/>
      <c r="EDU4" s="2"/>
      <c r="EDV4" s="2"/>
      <c r="EDW4" s="2"/>
      <c r="EDX4" s="2"/>
      <c r="EDY4" s="2"/>
      <c r="EDZ4" s="2"/>
      <c r="EEA4" s="2"/>
      <c r="EEB4" s="2"/>
      <c r="EEC4" s="2"/>
      <c r="EED4" s="2"/>
      <c r="EEE4" s="2"/>
      <c r="EEF4" s="2"/>
      <c r="EEG4" s="2"/>
      <c r="EEH4" s="2"/>
      <c r="EEI4" s="2"/>
      <c r="EEJ4" s="2"/>
      <c r="EEK4" s="2"/>
      <c r="EEL4" s="2"/>
      <c r="EEM4" s="2"/>
      <c r="EEN4" s="2"/>
      <c r="EEO4" s="2"/>
      <c r="EEP4" s="2"/>
      <c r="EEQ4" s="2"/>
      <c r="EER4" s="2"/>
      <c r="EES4" s="2"/>
      <c r="EET4" s="2"/>
      <c r="EEU4" s="2"/>
      <c r="EEV4" s="2"/>
      <c r="EEW4" s="2"/>
      <c r="EEX4" s="2"/>
      <c r="EEY4" s="2"/>
      <c r="EEZ4" s="2"/>
      <c r="EFA4" s="2"/>
      <c r="EFB4" s="2"/>
      <c r="EFC4" s="2"/>
      <c r="EFD4" s="2"/>
      <c r="EFE4" s="2"/>
      <c r="EFF4" s="2"/>
      <c r="EFG4" s="2"/>
      <c r="EFH4" s="2"/>
      <c r="EFI4" s="2"/>
      <c r="EFJ4" s="2"/>
      <c r="EFK4" s="2"/>
      <c r="EFL4" s="2"/>
      <c r="EFM4" s="2"/>
      <c r="EFN4" s="2"/>
      <c r="EFO4" s="2"/>
      <c r="EFP4" s="2"/>
      <c r="EFQ4" s="2"/>
      <c r="EFR4" s="2"/>
      <c r="EFS4" s="2"/>
      <c r="EFT4" s="2"/>
      <c r="EFU4" s="2"/>
      <c r="EFV4" s="2"/>
      <c r="EFW4" s="2"/>
      <c r="EFX4" s="2"/>
      <c r="EFY4" s="2"/>
      <c r="EFZ4" s="2"/>
      <c r="EGA4" s="2"/>
      <c r="EGB4" s="2"/>
      <c r="EGC4" s="2"/>
      <c r="EGD4" s="2"/>
      <c r="EGE4" s="2"/>
      <c r="EGF4" s="2"/>
      <c r="EGG4" s="2"/>
      <c r="EGH4" s="2"/>
      <c r="EGI4" s="2"/>
      <c r="EGJ4" s="2"/>
      <c r="EGK4" s="2"/>
      <c r="EGL4" s="2"/>
      <c r="EGM4" s="2"/>
      <c r="EGN4" s="2"/>
      <c r="EGO4" s="2"/>
      <c r="EGP4" s="2"/>
      <c r="EGQ4" s="2"/>
      <c r="EGR4" s="2"/>
      <c r="EGS4" s="2"/>
      <c r="EGT4" s="2"/>
      <c r="EGU4" s="2"/>
      <c r="EGV4" s="2"/>
      <c r="EGW4" s="2"/>
      <c r="EGX4" s="2"/>
      <c r="EGY4" s="2"/>
      <c r="EGZ4" s="2"/>
      <c r="EHA4" s="2"/>
      <c r="EHB4" s="2"/>
      <c r="EHC4" s="2"/>
      <c r="EHD4" s="2"/>
      <c r="EHE4" s="2"/>
      <c r="EHF4" s="2"/>
      <c r="EHG4" s="2"/>
      <c r="EHH4" s="2"/>
      <c r="EHI4" s="2"/>
      <c r="EHJ4" s="2"/>
      <c r="EHK4" s="2"/>
      <c r="EHL4" s="2"/>
      <c r="EHM4" s="2"/>
      <c r="EHN4" s="2"/>
      <c r="EHO4" s="2"/>
      <c r="EHP4" s="2"/>
      <c r="EHQ4" s="2"/>
      <c r="EHR4" s="2"/>
      <c r="EHS4" s="2"/>
      <c r="EHT4" s="2"/>
      <c r="EHU4" s="2"/>
      <c r="EHV4" s="2"/>
      <c r="EHW4" s="2"/>
      <c r="EHX4" s="2"/>
      <c r="EHY4" s="2"/>
      <c r="EHZ4" s="2"/>
      <c r="EIA4" s="2"/>
      <c r="EIB4" s="2"/>
      <c r="EIC4" s="2"/>
      <c r="EID4" s="2"/>
      <c r="EIE4" s="2"/>
      <c r="EIF4" s="2"/>
      <c r="EIG4" s="2"/>
      <c r="EIH4" s="2"/>
      <c r="EII4" s="2"/>
      <c r="EIJ4" s="2"/>
      <c r="EIK4" s="2"/>
      <c r="EIL4" s="2"/>
      <c r="EIM4" s="2"/>
      <c r="EIN4" s="2"/>
      <c r="EIO4" s="2"/>
      <c r="EIP4" s="2"/>
      <c r="EIQ4" s="2"/>
      <c r="EIR4" s="2"/>
      <c r="EIS4" s="2"/>
      <c r="EIT4" s="2"/>
      <c r="EIU4" s="2"/>
      <c r="EIV4" s="2"/>
      <c r="EIW4" s="2"/>
      <c r="EIX4" s="2"/>
      <c r="EIY4" s="2"/>
      <c r="EIZ4" s="2"/>
      <c r="EJA4" s="2"/>
      <c r="EJB4" s="2"/>
      <c r="EJC4" s="2"/>
      <c r="EJD4" s="2"/>
      <c r="EJE4" s="2"/>
      <c r="EJF4" s="2"/>
      <c r="EJG4" s="2"/>
      <c r="EJH4" s="2"/>
      <c r="EJI4" s="2"/>
      <c r="EJJ4" s="2"/>
      <c r="EJK4" s="2"/>
      <c r="EJL4" s="2"/>
      <c r="EJM4" s="2"/>
      <c r="EJN4" s="2"/>
      <c r="EJO4" s="2"/>
      <c r="EJP4" s="2"/>
      <c r="EJQ4" s="2"/>
      <c r="EJR4" s="2"/>
      <c r="EJS4" s="2"/>
      <c r="EJT4" s="2"/>
      <c r="EJU4" s="2"/>
      <c r="EJV4" s="2"/>
      <c r="EJW4" s="2"/>
      <c r="EJX4" s="2"/>
      <c r="EJY4" s="2"/>
      <c r="EJZ4" s="2"/>
      <c r="EKA4" s="2"/>
      <c r="EKB4" s="2"/>
      <c r="EKC4" s="2"/>
      <c r="EKD4" s="2"/>
      <c r="EKE4" s="2"/>
      <c r="EKF4" s="2"/>
      <c r="EKG4" s="2"/>
      <c r="EKH4" s="2"/>
      <c r="EKI4" s="2"/>
      <c r="EKJ4" s="2"/>
      <c r="EKK4" s="2"/>
      <c r="EKL4" s="2"/>
      <c r="EKM4" s="2"/>
      <c r="EKN4" s="2"/>
      <c r="EKO4" s="2"/>
      <c r="EKP4" s="2"/>
      <c r="EKQ4" s="2"/>
      <c r="EKR4" s="2"/>
      <c r="EKS4" s="2"/>
      <c r="EKT4" s="2"/>
      <c r="EKU4" s="2"/>
      <c r="EKV4" s="2"/>
      <c r="EKW4" s="2"/>
      <c r="EKX4" s="2"/>
      <c r="EKY4" s="2"/>
      <c r="EKZ4" s="2"/>
      <c r="ELA4" s="2"/>
      <c r="ELB4" s="2"/>
      <c r="ELC4" s="2"/>
      <c r="ELD4" s="2"/>
      <c r="ELE4" s="2"/>
      <c r="ELF4" s="2"/>
      <c r="ELG4" s="2"/>
      <c r="ELH4" s="2"/>
      <c r="ELI4" s="2"/>
      <c r="ELJ4" s="2"/>
      <c r="ELK4" s="2"/>
      <c r="ELL4" s="2"/>
      <c r="ELM4" s="2"/>
      <c r="ELN4" s="2"/>
      <c r="ELO4" s="2"/>
      <c r="ELP4" s="2"/>
      <c r="ELQ4" s="2"/>
      <c r="ELR4" s="2"/>
      <c r="ELS4" s="2"/>
      <c r="ELT4" s="2"/>
      <c r="ELU4" s="2"/>
      <c r="ELV4" s="2"/>
      <c r="ELW4" s="2"/>
      <c r="ELX4" s="2"/>
      <c r="ELY4" s="2"/>
      <c r="ELZ4" s="2"/>
      <c r="EMA4" s="2"/>
      <c r="EMB4" s="2"/>
      <c r="EMC4" s="2"/>
      <c r="EMD4" s="2"/>
      <c r="EME4" s="2"/>
      <c r="EMF4" s="2"/>
      <c r="EMG4" s="2"/>
      <c r="EMH4" s="2"/>
      <c r="EMI4" s="2"/>
      <c r="EMJ4" s="2"/>
      <c r="EMK4" s="2"/>
      <c r="EML4" s="2"/>
      <c r="EMM4" s="2"/>
      <c r="EMN4" s="2"/>
      <c r="EMO4" s="2"/>
      <c r="EMP4" s="2"/>
      <c r="EMQ4" s="2"/>
      <c r="EMR4" s="2"/>
      <c r="EMS4" s="2"/>
      <c r="EMT4" s="2"/>
      <c r="EMU4" s="2"/>
      <c r="EMV4" s="2"/>
      <c r="EMW4" s="2"/>
      <c r="EMX4" s="2"/>
      <c r="EMY4" s="2"/>
      <c r="EMZ4" s="2"/>
      <c r="ENA4" s="2"/>
      <c r="ENB4" s="2"/>
      <c r="ENC4" s="2"/>
      <c r="END4" s="2"/>
      <c r="ENE4" s="2"/>
      <c r="ENF4" s="2"/>
      <c r="ENG4" s="2"/>
      <c r="ENH4" s="2"/>
      <c r="ENI4" s="2"/>
      <c r="ENJ4" s="2"/>
      <c r="ENK4" s="2"/>
      <c r="ENL4" s="2"/>
      <c r="ENM4" s="2"/>
      <c r="ENN4" s="2"/>
      <c r="ENO4" s="2"/>
      <c r="ENP4" s="2"/>
      <c r="ENQ4" s="2"/>
      <c r="ENR4" s="2"/>
      <c r="ENS4" s="2"/>
      <c r="ENT4" s="2"/>
      <c r="ENU4" s="2"/>
      <c r="ENV4" s="2"/>
      <c r="ENW4" s="2"/>
      <c r="ENX4" s="2"/>
      <c r="ENY4" s="2"/>
      <c r="ENZ4" s="2"/>
      <c r="EOA4" s="2"/>
      <c r="EOB4" s="2"/>
      <c r="EOC4" s="2"/>
      <c r="EOD4" s="2"/>
      <c r="EOE4" s="2"/>
      <c r="EOF4" s="2"/>
      <c r="EOG4" s="2"/>
      <c r="EOH4" s="2"/>
      <c r="EOI4" s="2"/>
      <c r="EOJ4" s="2"/>
      <c r="EOK4" s="2"/>
      <c r="EOL4" s="2"/>
      <c r="EOM4" s="2"/>
      <c r="EON4" s="2"/>
      <c r="EOO4" s="2"/>
      <c r="EOP4" s="2"/>
      <c r="EOQ4" s="2"/>
      <c r="EOR4" s="2"/>
      <c r="EOS4" s="2"/>
      <c r="EOT4" s="2"/>
      <c r="EOU4" s="2"/>
      <c r="EOV4" s="2"/>
      <c r="EOW4" s="2"/>
      <c r="EOX4" s="2"/>
      <c r="EOY4" s="2"/>
      <c r="EOZ4" s="2"/>
      <c r="EPA4" s="2"/>
      <c r="EPB4" s="2"/>
      <c r="EPC4" s="2"/>
      <c r="EPD4" s="2"/>
      <c r="EPE4" s="2"/>
      <c r="EPF4" s="2"/>
      <c r="EPG4" s="2"/>
      <c r="EPH4" s="2"/>
      <c r="EPI4" s="2"/>
      <c r="EPJ4" s="2"/>
      <c r="EPK4" s="2"/>
      <c r="EPL4" s="2"/>
      <c r="EPM4" s="2"/>
      <c r="EPN4" s="2"/>
      <c r="EPO4" s="2"/>
      <c r="EPP4" s="2"/>
      <c r="EPQ4" s="2"/>
      <c r="EPR4" s="2"/>
      <c r="EPS4" s="2"/>
      <c r="EPT4" s="2"/>
      <c r="EPU4" s="2"/>
      <c r="EPV4" s="2"/>
      <c r="EPW4" s="2"/>
      <c r="EPX4" s="2"/>
      <c r="EPY4" s="2"/>
      <c r="EPZ4" s="2"/>
      <c r="EQA4" s="2"/>
      <c r="EQB4" s="2"/>
      <c r="EQC4" s="2"/>
      <c r="EQD4" s="2"/>
      <c r="EQE4" s="2"/>
      <c r="EQF4" s="2"/>
      <c r="EQG4" s="2"/>
      <c r="EQH4" s="2"/>
      <c r="EQI4" s="2"/>
      <c r="EQJ4" s="2"/>
      <c r="EQK4" s="2"/>
      <c r="EQL4" s="2"/>
      <c r="EQM4" s="2"/>
      <c r="EQN4" s="2"/>
      <c r="EQO4" s="2"/>
      <c r="EQP4" s="2"/>
      <c r="EQQ4" s="2"/>
      <c r="EQR4" s="2"/>
      <c r="EQS4" s="2"/>
      <c r="EQT4" s="2"/>
      <c r="EQU4" s="2"/>
      <c r="EQV4" s="2"/>
      <c r="EQW4" s="2"/>
      <c r="EQX4" s="2"/>
      <c r="EQY4" s="2"/>
      <c r="EQZ4" s="2"/>
      <c r="ERA4" s="2"/>
      <c r="ERB4" s="2"/>
      <c r="ERC4" s="2"/>
      <c r="ERD4" s="2"/>
      <c r="ERE4" s="2"/>
      <c r="ERF4" s="2"/>
      <c r="ERG4" s="2"/>
      <c r="ERH4" s="2"/>
      <c r="ERI4" s="2"/>
      <c r="ERJ4" s="2"/>
      <c r="ERK4" s="2"/>
      <c r="ERL4" s="2"/>
      <c r="ERM4" s="2"/>
      <c r="ERN4" s="2"/>
      <c r="ERO4" s="2"/>
      <c r="ERP4" s="2"/>
      <c r="ERQ4" s="2"/>
      <c r="ERR4" s="2"/>
      <c r="ERS4" s="2"/>
      <c r="ERT4" s="2"/>
      <c r="ERU4" s="2"/>
      <c r="ERV4" s="2"/>
      <c r="ERW4" s="2"/>
      <c r="ERX4" s="2"/>
      <c r="ERY4" s="2"/>
      <c r="ERZ4" s="2"/>
      <c r="ESA4" s="2"/>
      <c r="ESB4" s="2"/>
      <c r="ESC4" s="2"/>
      <c r="ESD4" s="2"/>
      <c r="ESE4" s="2"/>
      <c r="ESF4" s="2"/>
      <c r="ESG4" s="2"/>
      <c r="ESH4" s="2"/>
      <c r="ESI4" s="2"/>
      <c r="ESJ4" s="2"/>
      <c r="ESK4" s="2"/>
      <c r="ESL4" s="2"/>
      <c r="ESM4" s="2"/>
      <c r="ESN4" s="2"/>
      <c r="ESO4" s="2"/>
      <c r="ESP4" s="2"/>
      <c r="ESQ4" s="2"/>
      <c r="ESR4" s="2"/>
      <c r="ESS4" s="2"/>
      <c r="EST4" s="2"/>
      <c r="ESU4" s="2"/>
      <c r="ESV4" s="2"/>
      <c r="ESW4" s="2"/>
      <c r="ESX4" s="2"/>
      <c r="ESY4" s="2"/>
      <c r="ESZ4" s="2"/>
      <c r="ETA4" s="2"/>
      <c r="ETB4" s="2"/>
      <c r="ETC4" s="2"/>
      <c r="ETD4" s="2"/>
      <c r="ETE4" s="2"/>
      <c r="ETF4" s="2"/>
      <c r="ETG4" s="2"/>
      <c r="ETH4" s="2"/>
      <c r="ETI4" s="2"/>
      <c r="ETJ4" s="2"/>
      <c r="ETK4" s="2"/>
      <c r="ETL4" s="2"/>
      <c r="ETM4" s="2"/>
      <c r="ETN4" s="2"/>
      <c r="ETO4" s="2"/>
      <c r="ETP4" s="2"/>
      <c r="ETQ4" s="2"/>
      <c r="ETR4" s="2"/>
      <c r="ETS4" s="2"/>
      <c r="ETT4" s="2"/>
      <c r="ETU4" s="2"/>
      <c r="ETV4" s="2"/>
      <c r="ETW4" s="2"/>
      <c r="ETX4" s="2"/>
      <c r="ETY4" s="2"/>
      <c r="ETZ4" s="2"/>
      <c r="EUA4" s="2"/>
      <c r="EUB4" s="2"/>
      <c r="EUC4" s="2"/>
      <c r="EUD4" s="2"/>
      <c r="EUE4" s="2"/>
      <c r="EUF4" s="2"/>
      <c r="EUG4" s="2"/>
      <c r="EUH4" s="2"/>
      <c r="EUI4" s="2"/>
      <c r="EUJ4" s="2"/>
      <c r="EUK4" s="2"/>
      <c r="EUL4" s="2"/>
      <c r="EUM4" s="2"/>
      <c r="EUN4" s="2"/>
      <c r="EUO4" s="2"/>
      <c r="EUP4" s="2"/>
      <c r="EUQ4" s="2"/>
      <c r="EUR4" s="2"/>
      <c r="EUS4" s="2"/>
      <c r="EUT4" s="2"/>
      <c r="EUU4" s="2"/>
      <c r="EUV4" s="2"/>
      <c r="EUW4" s="2"/>
      <c r="EUX4" s="2"/>
      <c r="EUY4" s="2"/>
      <c r="EUZ4" s="2"/>
      <c r="EVA4" s="2"/>
      <c r="EVB4" s="2"/>
      <c r="EVC4" s="2"/>
      <c r="EVD4" s="2"/>
      <c r="EVE4" s="2"/>
      <c r="EVF4" s="2"/>
      <c r="EVG4" s="2"/>
      <c r="EVH4" s="2"/>
      <c r="EVI4" s="2"/>
      <c r="EVJ4" s="2"/>
      <c r="EVK4" s="2"/>
      <c r="EVL4" s="2"/>
      <c r="EVM4" s="2"/>
      <c r="EVN4" s="2"/>
      <c r="EVO4" s="2"/>
      <c r="EVP4" s="2"/>
      <c r="EVQ4" s="2"/>
      <c r="EVR4" s="2"/>
      <c r="EVS4" s="2"/>
      <c r="EVT4" s="2"/>
      <c r="EVU4" s="2"/>
      <c r="EVV4" s="2"/>
      <c r="EVW4" s="2"/>
      <c r="EVX4" s="2"/>
      <c r="EVY4" s="2"/>
      <c r="EVZ4" s="2"/>
      <c r="EWA4" s="2"/>
      <c r="EWB4" s="2"/>
      <c r="EWC4" s="2"/>
      <c r="EWD4" s="2"/>
      <c r="EWE4" s="2"/>
      <c r="EWF4" s="2"/>
      <c r="EWG4" s="2"/>
      <c r="EWH4" s="2"/>
      <c r="EWI4" s="2"/>
      <c r="EWJ4" s="2"/>
      <c r="EWK4" s="2"/>
      <c r="EWL4" s="2"/>
      <c r="EWM4" s="2"/>
      <c r="EWN4" s="2"/>
      <c r="EWO4" s="2"/>
      <c r="EWP4" s="2"/>
      <c r="EWQ4" s="2"/>
      <c r="EWR4" s="2"/>
      <c r="EWS4" s="2"/>
      <c r="EWT4" s="2"/>
      <c r="EWU4" s="2"/>
      <c r="EWV4" s="2"/>
      <c r="EWW4" s="2"/>
      <c r="EWX4" s="2"/>
      <c r="EWY4" s="2"/>
      <c r="EWZ4" s="2"/>
      <c r="EXA4" s="2"/>
      <c r="EXB4" s="2"/>
      <c r="EXC4" s="2"/>
      <c r="EXD4" s="2"/>
      <c r="EXE4" s="2"/>
      <c r="EXF4" s="2"/>
      <c r="EXG4" s="2"/>
      <c r="EXH4" s="2"/>
      <c r="EXI4" s="2"/>
      <c r="EXJ4" s="2"/>
      <c r="EXK4" s="2"/>
      <c r="EXL4" s="2"/>
      <c r="EXM4" s="2"/>
      <c r="EXN4" s="2"/>
      <c r="EXO4" s="2"/>
      <c r="EXP4" s="2"/>
      <c r="EXQ4" s="2"/>
      <c r="EXR4" s="2"/>
      <c r="EXS4" s="2"/>
      <c r="EXT4" s="2"/>
      <c r="EXU4" s="2"/>
      <c r="EXV4" s="2"/>
      <c r="EXW4" s="2"/>
      <c r="EXX4" s="2"/>
      <c r="EXY4" s="2"/>
      <c r="EXZ4" s="2"/>
      <c r="EYA4" s="2"/>
      <c r="EYB4" s="2"/>
      <c r="EYC4" s="2"/>
      <c r="EYD4" s="2"/>
      <c r="EYE4" s="2"/>
      <c r="EYF4" s="2"/>
      <c r="EYG4" s="2"/>
      <c r="EYH4" s="2"/>
      <c r="EYI4" s="2"/>
      <c r="EYJ4" s="2"/>
      <c r="EYK4" s="2"/>
      <c r="EYL4" s="2"/>
      <c r="EYM4" s="2"/>
      <c r="EYN4" s="2"/>
      <c r="EYO4" s="2"/>
      <c r="EYP4" s="2"/>
      <c r="EYQ4" s="2"/>
      <c r="EYR4" s="2"/>
      <c r="EYS4" s="2"/>
      <c r="EYT4" s="2"/>
      <c r="EYU4" s="2"/>
      <c r="EYV4" s="2"/>
      <c r="EYW4" s="2"/>
      <c r="EYX4" s="2"/>
      <c r="EYY4" s="2"/>
      <c r="EYZ4" s="2"/>
      <c r="EZA4" s="2"/>
      <c r="EZB4" s="2"/>
      <c r="EZC4" s="2"/>
      <c r="EZD4" s="2"/>
      <c r="EZE4" s="2"/>
      <c r="EZF4" s="2"/>
      <c r="EZG4" s="2"/>
      <c r="EZH4" s="2"/>
      <c r="EZI4" s="2"/>
      <c r="EZJ4" s="2"/>
      <c r="EZK4" s="2"/>
      <c r="EZL4" s="2"/>
      <c r="EZM4" s="2"/>
      <c r="EZN4" s="2"/>
      <c r="EZO4" s="2"/>
      <c r="EZP4" s="2"/>
      <c r="EZQ4" s="2"/>
      <c r="EZR4" s="2"/>
      <c r="EZS4" s="2"/>
      <c r="EZT4" s="2"/>
      <c r="EZU4" s="2"/>
      <c r="EZV4" s="2"/>
      <c r="EZW4" s="2"/>
      <c r="EZX4" s="2"/>
      <c r="EZY4" s="2"/>
      <c r="EZZ4" s="2"/>
      <c r="FAA4" s="2"/>
      <c r="FAB4" s="2"/>
      <c r="FAC4" s="2"/>
      <c r="FAD4" s="2"/>
      <c r="FAE4" s="2"/>
      <c r="FAF4" s="2"/>
      <c r="FAG4" s="2"/>
      <c r="FAH4" s="2"/>
      <c r="FAI4" s="2"/>
      <c r="FAJ4" s="2"/>
      <c r="FAK4" s="2"/>
      <c r="FAL4" s="2"/>
      <c r="FAM4" s="2"/>
      <c r="FAN4" s="2"/>
      <c r="FAO4" s="2"/>
      <c r="FAP4" s="2"/>
      <c r="FAQ4" s="2"/>
      <c r="FAR4" s="2"/>
      <c r="FAS4" s="2"/>
      <c r="FAT4" s="2"/>
      <c r="FAU4" s="2"/>
      <c r="FAV4" s="2"/>
      <c r="FAW4" s="2"/>
      <c r="FAX4" s="2"/>
      <c r="FAY4" s="2"/>
      <c r="FAZ4" s="2"/>
      <c r="FBA4" s="2"/>
      <c r="FBB4" s="2"/>
      <c r="FBC4" s="2"/>
      <c r="FBD4" s="2"/>
      <c r="FBE4" s="2"/>
      <c r="FBF4" s="2"/>
      <c r="FBG4" s="2"/>
      <c r="FBH4" s="2"/>
      <c r="FBI4" s="2"/>
      <c r="FBJ4" s="2"/>
      <c r="FBK4" s="2"/>
      <c r="FBL4" s="2"/>
      <c r="FBM4" s="2"/>
      <c r="FBN4" s="2"/>
      <c r="FBO4" s="2"/>
      <c r="FBP4" s="2"/>
      <c r="FBQ4" s="2"/>
      <c r="FBR4" s="2"/>
      <c r="FBS4" s="2"/>
      <c r="FBT4" s="2"/>
      <c r="FBU4" s="2"/>
      <c r="FBV4" s="2"/>
      <c r="FBW4" s="2"/>
      <c r="FBX4" s="2"/>
      <c r="FBY4" s="2"/>
      <c r="FBZ4" s="2"/>
      <c r="FCA4" s="2"/>
      <c r="FCB4" s="2"/>
      <c r="FCC4" s="2"/>
      <c r="FCD4" s="2"/>
      <c r="FCE4" s="2"/>
      <c r="FCF4" s="2"/>
      <c r="FCG4" s="2"/>
      <c r="FCH4" s="2"/>
      <c r="FCI4" s="2"/>
      <c r="FCJ4" s="2"/>
      <c r="FCK4" s="2"/>
      <c r="FCL4" s="2"/>
      <c r="FCM4" s="2"/>
      <c r="FCN4" s="2"/>
      <c r="FCO4" s="2"/>
      <c r="FCP4" s="2"/>
      <c r="FCQ4" s="2"/>
      <c r="FCR4" s="2"/>
      <c r="FCS4" s="2"/>
      <c r="FCT4" s="2"/>
      <c r="FCU4" s="2"/>
      <c r="FCV4" s="2"/>
      <c r="FCW4" s="2"/>
      <c r="FCX4" s="2"/>
      <c r="FCY4" s="2"/>
      <c r="FCZ4" s="2"/>
      <c r="FDA4" s="2"/>
      <c r="FDB4" s="2"/>
      <c r="FDC4" s="2"/>
      <c r="FDD4" s="2"/>
      <c r="FDE4" s="2"/>
      <c r="FDF4" s="2"/>
      <c r="FDG4" s="2"/>
      <c r="FDH4" s="2"/>
      <c r="FDI4" s="2"/>
      <c r="FDJ4" s="2"/>
      <c r="FDK4" s="2"/>
      <c r="FDL4" s="2"/>
      <c r="FDM4" s="2"/>
      <c r="FDN4" s="2"/>
      <c r="FDO4" s="2"/>
      <c r="FDP4" s="2"/>
      <c r="FDQ4" s="2"/>
      <c r="FDR4" s="2"/>
      <c r="FDS4" s="2"/>
      <c r="FDT4" s="2"/>
      <c r="FDU4" s="2"/>
      <c r="FDV4" s="2"/>
      <c r="FDW4" s="2"/>
      <c r="FDX4" s="2"/>
      <c r="FDY4" s="2"/>
      <c r="FDZ4" s="2"/>
      <c r="FEA4" s="2"/>
      <c r="FEB4" s="2"/>
      <c r="FEC4" s="2"/>
      <c r="FED4" s="2"/>
      <c r="FEE4" s="2"/>
      <c r="FEF4" s="2"/>
      <c r="FEG4" s="2"/>
      <c r="FEH4" s="2"/>
      <c r="FEI4" s="2"/>
      <c r="FEJ4" s="2"/>
      <c r="FEK4" s="2"/>
      <c r="FEL4" s="2"/>
      <c r="FEM4" s="2"/>
      <c r="FEN4" s="2"/>
      <c r="FEO4" s="2"/>
      <c r="FEP4" s="2"/>
      <c r="FEQ4" s="2"/>
      <c r="FER4" s="2"/>
      <c r="FES4" s="2"/>
      <c r="FET4" s="2"/>
      <c r="FEU4" s="2"/>
      <c r="FEV4" s="2"/>
      <c r="FEW4" s="2"/>
      <c r="FEX4" s="2"/>
      <c r="FEY4" s="2"/>
      <c r="FEZ4" s="2"/>
      <c r="FFA4" s="2"/>
      <c r="FFB4" s="2"/>
      <c r="FFC4" s="2"/>
      <c r="FFD4" s="2"/>
      <c r="FFE4" s="2"/>
      <c r="FFF4" s="2"/>
      <c r="FFG4" s="2"/>
      <c r="FFH4" s="2"/>
      <c r="FFI4" s="2"/>
      <c r="FFJ4" s="2"/>
      <c r="FFK4" s="2"/>
      <c r="FFL4" s="2"/>
      <c r="FFM4" s="2"/>
      <c r="FFN4" s="2"/>
      <c r="FFO4" s="2"/>
      <c r="FFP4" s="2"/>
      <c r="FFQ4" s="2"/>
      <c r="FFR4" s="2"/>
      <c r="FFS4" s="2"/>
      <c r="FFT4" s="2"/>
      <c r="FFU4" s="2"/>
      <c r="FFV4" s="2"/>
      <c r="FFW4" s="2"/>
      <c r="FFX4" s="2"/>
      <c r="FFY4" s="2"/>
      <c r="FFZ4" s="2"/>
      <c r="FGA4" s="2"/>
      <c r="FGB4" s="2"/>
      <c r="FGC4" s="2"/>
      <c r="FGD4" s="2"/>
      <c r="FGE4" s="2"/>
      <c r="FGF4" s="2"/>
      <c r="FGG4" s="2"/>
      <c r="FGH4" s="2"/>
      <c r="FGI4" s="2"/>
      <c r="FGJ4" s="2"/>
      <c r="FGK4" s="2"/>
      <c r="FGL4" s="2"/>
      <c r="FGM4" s="2"/>
      <c r="FGN4" s="2"/>
      <c r="FGO4" s="2"/>
      <c r="FGP4" s="2"/>
      <c r="FGQ4" s="2"/>
      <c r="FGR4" s="2"/>
      <c r="FGS4" s="2"/>
      <c r="FGT4" s="2"/>
      <c r="FGU4" s="2"/>
      <c r="FGV4" s="2"/>
      <c r="FGW4" s="2"/>
      <c r="FGX4" s="2"/>
      <c r="FGY4" s="2"/>
      <c r="FGZ4" s="2"/>
      <c r="FHA4" s="2"/>
      <c r="FHB4" s="2"/>
      <c r="FHC4" s="2"/>
      <c r="FHD4" s="2"/>
      <c r="FHE4" s="2"/>
      <c r="FHF4" s="2"/>
      <c r="FHG4" s="2"/>
      <c r="FHH4" s="2"/>
      <c r="FHI4" s="2"/>
      <c r="FHJ4" s="2"/>
      <c r="FHK4" s="2"/>
      <c r="FHL4" s="2"/>
      <c r="FHM4" s="2"/>
      <c r="FHN4" s="2"/>
      <c r="FHO4" s="2"/>
      <c r="FHP4" s="2"/>
      <c r="FHQ4" s="2"/>
      <c r="FHR4" s="2"/>
      <c r="FHS4" s="2"/>
      <c r="FHT4" s="2"/>
      <c r="FHU4" s="2"/>
      <c r="FHV4" s="2"/>
      <c r="FHW4" s="2"/>
      <c r="FHX4" s="2"/>
      <c r="FHY4" s="2"/>
      <c r="FHZ4" s="2"/>
      <c r="FIA4" s="2"/>
      <c r="FIB4" s="2"/>
      <c r="FIC4" s="2"/>
      <c r="FID4" s="2"/>
      <c r="FIE4" s="2"/>
      <c r="FIF4" s="2"/>
      <c r="FIG4" s="2"/>
      <c r="FIH4" s="2"/>
      <c r="FII4" s="2"/>
      <c r="FIJ4" s="2"/>
      <c r="FIK4" s="2"/>
      <c r="FIL4" s="2"/>
      <c r="FIM4" s="2"/>
      <c r="FIN4" s="2"/>
      <c r="FIO4" s="2"/>
      <c r="FIP4" s="2"/>
      <c r="FIQ4" s="2"/>
      <c r="FIR4" s="2"/>
      <c r="FIS4" s="2"/>
      <c r="FIT4" s="2"/>
      <c r="FIU4" s="2"/>
      <c r="FIV4" s="2"/>
      <c r="FIW4" s="2"/>
      <c r="FIX4" s="2"/>
      <c r="FIY4" s="2"/>
      <c r="FIZ4" s="2"/>
      <c r="FJA4" s="2"/>
      <c r="FJB4" s="2"/>
      <c r="FJC4" s="2"/>
      <c r="FJD4" s="2"/>
      <c r="FJE4" s="2"/>
      <c r="FJF4" s="2"/>
      <c r="FJG4" s="2"/>
      <c r="FJH4" s="2"/>
      <c r="FJI4" s="2"/>
      <c r="FJJ4" s="2"/>
      <c r="FJK4" s="2"/>
      <c r="FJL4" s="2"/>
      <c r="FJM4" s="2"/>
      <c r="FJN4" s="2"/>
      <c r="FJO4" s="2"/>
      <c r="FJP4" s="2"/>
      <c r="FJQ4" s="2"/>
      <c r="FJR4" s="2"/>
      <c r="FJS4" s="2"/>
      <c r="FJT4" s="2"/>
      <c r="FJU4" s="2"/>
      <c r="FJV4" s="2"/>
      <c r="FJW4" s="2"/>
      <c r="FJX4" s="2"/>
      <c r="FJY4" s="2"/>
      <c r="FJZ4" s="2"/>
      <c r="FKA4" s="2"/>
      <c r="FKB4" s="2"/>
      <c r="FKC4" s="2"/>
      <c r="FKD4" s="2"/>
      <c r="FKE4" s="2"/>
      <c r="FKF4" s="2"/>
      <c r="FKG4" s="2"/>
      <c r="FKH4" s="2"/>
      <c r="FKI4" s="2"/>
      <c r="FKJ4" s="2"/>
      <c r="FKK4" s="2"/>
      <c r="FKL4" s="2"/>
      <c r="FKM4" s="2"/>
      <c r="FKN4" s="2"/>
      <c r="FKO4" s="2"/>
      <c r="FKP4" s="2"/>
      <c r="FKQ4" s="2"/>
      <c r="FKR4" s="2"/>
      <c r="FKS4" s="2"/>
      <c r="FKT4" s="2"/>
      <c r="FKU4" s="2"/>
      <c r="FKV4" s="2"/>
      <c r="FKW4" s="2"/>
      <c r="FKX4" s="2"/>
      <c r="FKY4" s="2"/>
      <c r="FKZ4" s="2"/>
      <c r="FLA4" s="2"/>
      <c r="FLB4" s="2"/>
      <c r="FLC4" s="2"/>
      <c r="FLD4" s="2"/>
      <c r="FLE4" s="2"/>
      <c r="FLF4" s="2"/>
      <c r="FLG4" s="2"/>
      <c r="FLH4" s="2"/>
      <c r="FLI4" s="2"/>
      <c r="FLJ4" s="2"/>
      <c r="FLK4" s="2"/>
      <c r="FLL4" s="2"/>
      <c r="FLM4" s="2"/>
      <c r="FLN4" s="2"/>
      <c r="FLO4" s="2"/>
      <c r="FLP4" s="2"/>
      <c r="FLQ4" s="2"/>
      <c r="FLR4" s="2"/>
      <c r="FLS4" s="2"/>
      <c r="FLT4" s="2"/>
      <c r="FLU4" s="2"/>
      <c r="FLV4" s="2"/>
      <c r="FLW4" s="2"/>
      <c r="FLX4" s="2"/>
      <c r="FLY4" s="2"/>
      <c r="FLZ4" s="2"/>
      <c r="FMA4" s="2"/>
      <c r="FMB4" s="2"/>
      <c r="FMC4" s="2"/>
      <c r="FMD4" s="2"/>
      <c r="FME4" s="2"/>
      <c r="FMF4" s="2"/>
      <c r="FMG4" s="2"/>
      <c r="FMH4" s="2"/>
      <c r="FMI4" s="2"/>
      <c r="FMJ4" s="2"/>
      <c r="FMK4" s="2"/>
      <c r="FML4" s="2"/>
      <c r="FMM4" s="2"/>
      <c r="FMN4" s="2"/>
      <c r="FMO4" s="2"/>
      <c r="FMP4" s="2"/>
      <c r="FMQ4" s="2"/>
      <c r="FMR4" s="2"/>
      <c r="FMS4" s="2"/>
      <c r="FMT4" s="2"/>
      <c r="FMU4" s="2"/>
      <c r="FMV4" s="2"/>
      <c r="FMW4" s="2"/>
      <c r="FMX4" s="2"/>
      <c r="FMY4" s="2"/>
      <c r="FMZ4" s="2"/>
      <c r="FNA4" s="2"/>
      <c r="FNB4" s="2"/>
      <c r="FNC4" s="2"/>
      <c r="FND4" s="2"/>
      <c r="FNE4" s="2"/>
      <c r="FNF4" s="2"/>
      <c r="FNG4" s="2"/>
      <c r="FNH4" s="2"/>
      <c r="FNI4" s="2"/>
      <c r="FNJ4" s="2"/>
      <c r="FNK4" s="2"/>
      <c r="FNL4" s="2"/>
      <c r="FNM4" s="2"/>
      <c r="FNN4" s="2"/>
      <c r="FNO4" s="2"/>
      <c r="FNP4" s="2"/>
      <c r="FNQ4" s="2"/>
      <c r="FNR4" s="2"/>
      <c r="FNS4" s="2"/>
      <c r="FNT4" s="2"/>
      <c r="FNU4" s="2"/>
      <c r="FNV4" s="2"/>
      <c r="FNW4" s="2"/>
      <c r="FNX4" s="2"/>
      <c r="FNY4" s="2"/>
      <c r="FNZ4" s="2"/>
      <c r="FOA4" s="2"/>
      <c r="FOB4" s="2"/>
      <c r="FOC4" s="2"/>
      <c r="FOD4" s="2"/>
      <c r="FOE4" s="2"/>
      <c r="FOF4" s="2"/>
      <c r="FOG4" s="2"/>
      <c r="FOH4" s="2"/>
      <c r="FOI4" s="2"/>
      <c r="FOJ4" s="2"/>
      <c r="FOK4" s="2"/>
      <c r="FOL4" s="2"/>
      <c r="FOM4" s="2"/>
      <c r="FON4" s="2"/>
      <c r="FOO4" s="2"/>
      <c r="FOP4" s="2"/>
      <c r="FOQ4" s="2"/>
      <c r="FOR4" s="2"/>
      <c r="FOS4" s="2"/>
      <c r="FOT4" s="2"/>
      <c r="FOU4" s="2"/>
      <c r="FOV4" s="2"/>
      <c r="FOW4" s="2"/>
      <c r="FOX4" s="2"/>
      <c r="FOY4" s="2"/>
      <c r="FOZ4" s="2"/>
      <c r="FPA4" s="2"/>
      <c r="FPB4" s="2"/>
      <c r="FPC4" s="2"/>
      <c r="FPD4" s="2"/>
      <c r="FPE4" s="2"/>
      <c r="FPF4" s="2"/>
      <c r="FPG4" s="2"/>
      <c r="FPH4" s="2"/>
      <c r="FPI4" s="2"/>
      <c r="FPJ4" s="2"/>
      <c r="FPK4" s="2"/>
      <c r="FPL4" s="2"/>
      <c r="FPM4" s="2"/>
      <c r="FPN4" s="2"/>
      <c r="FPO4" s="2"/>
      <c r="FPP4" s="2"/>
      <c r="FPQ4" s="2"/>
      <c r="FPR4" s="2"/>
      <c r="FPS4" s="2"/>
      <c r="FPT4" s="2"/>
      <c r="FPU4" s="2"/>
      <c r="FPV4" s="2"/>
      <c r="FPW4" s="2"/>
      <c r="FPX4" s="2"/>
      <c r="FPY4" s="2"/>
      <c r="FPZ4" s="2"/>
      <c r="FQA4" s="2"/>
      <c r="FQB4" s="2"/>
      <c r="FQC4" s="2"/>
      <c r="FQD4" s="2"/>
      <c r="FQE4" s="2"/>
      <c r="FQF4" s="2"/>
      <c r="FQG4" s="2"/>
      <c r="FQH4" s="2"/>
      <c r="FQI4" s="2"/>
      <c r="FQJ4" s="2"/>
      <c r="FQK4" s="2"/>
      <c r="FQL4" s="2"/>
      <c r="FQM4" s="2"/>
      <c r="FQN4" s="2"/>
      <c r="FQO4" s="2"/>
      <c r="FQP4" s="2"/>
      <c r="FQQ4" s="2"/>
      <c r="FQR4" s="2"/>
      <c r="FQS4" s="2"/>
      <c r="FQT4" s="2"/>
      <c r="FQU4" s="2"/>
      <c r="FQV4" s="2"/>
      <c r="FQW4" s="2"/>
      <c r="FQX4" s="2"/>
      <c r="FQY4" s="2"/>
      <c r="FQZ4" s="2"/>
      <c r="FRA4" s="2"/>
      <c r="FRB4" s="2"/>
      <c r="FRC4" s="2"/>
      <c r="FRD4" s="2"/>
      <c r="FRE4" s="2"/>
      <c r="FRF4" s="2"/>
      <c r="FRG4" s="2"/>
      <c r="FRH4" s="2"/>
      <c r="FRI4" s="2"/>
      <c r="FRJ4" s="2"/>
      <c r="FRK4" s="2"/>
      <c r="FRL4" s="2"/>
      <c r="FRM4" s="2"/>
      <c r="FRN4" s="2"/>
      <c r="FRO4" s="2"/>
      <c r="FRP4" s="2"/>
      <c r="FRQ4" s="2"/>
      <c r="FRR4" s="2"/>
      <c r="FRS4" s="2"/>
      <c r="FRT4" s="2"/>
      <c r="FRU4" s="2"/>
      <c r="FRV4" s="2"/>
      <c r="FRW4" s="2"/>
      <c r="FRX4" s="2"/>
      <c r="FRY4" s="2"/>
      <c r="FRZ4" s="2"/>
      <c r="FSA4" s="2"/>
      <c r="FSB4" s="2"/>
      <c r="FSC4" s="2"/>
      <c r="FSD4" s="2"/>
      <c r="FSE4" s="2"/>
      <c r="FSF4" s="2"/>
      <c r="FSG4" s="2"/>
      <c r="FSH4" s="2"/>
      <c r="FSI4" s="2"/>
      <c r="FSJ4" s="2"/>
      <c r="FSK4" s="2"/>
      <c r="FSL4" s="2"/>
      <c r="FSM4" s="2"/>
      <c r="FSN4" s="2"/>
      <c r="FSO4" s="2"/>
      <c r="FSP4" s="2"/>
      <c r="FSQ4" s="2"/>
      <c r="FSR4" s="2"/>
      <c r="FSS4" s="2"/>
      <c r="FST4" s="2"/>
      <c r="FSU4" s="2"/>
      <c r="FSV4" s="2"/>
      <c r="FSW4" s="2"/>
      <c r="FSX4" s="2"/>
      <c r="FSY4" s="2"/>
      <c r="FSZ4" s="2"/>
      <c r="FTA4" s="2"/>
      <c r="FTB4" s="2"/>
      <c r="FTC4" s="2"/>
      <c r="FTD4" s="2"/>
      <c r="FTE4" s="2"/>
      <c r="FTF4" s="2"/>
      <c r="FTG4" s="2"/>
      <c r="FTH4" s="2"/>
      <c r="FTI4" s="2"/>
      <c r="FTJ4" s="2"/>
      <c r="FTK4" s="2"/>
      <c r="FTL4" s="2"/>
      <c r="FTM4" s="2"/>
      <c r="FTN4" s="2"/>
      <c r="FTO4" s="2"/>
      <c r="FTP4" s="2"/>
      <c r="FTQ4" s="2"/>
      <c r="FTR4" s="2"/>
      <c r="FTS4" s="2"/>
      <c r="FTT4" s="2"/>
      <c r="FTU4" s="2"/>
      <c r="FTV4" s="2"/>
      <c r="FTW4" s="2"/>
      <c r="FTX4" s="2"/>
      <c r="FTY4" s="2"/>
      <c r="FTZ4" s="2"/>
      <c r="FUA4" s="2"/>
      <c r="FUB4" s="2"/>
      <c r="FUC4" s="2"/>
      <c r="FUD4" s="2"/>
      <c r="FUE4" s="2"/>
      <c r="FUF4" s="2"/>
      <c r="FUG4" s="2"/>
      <c r="FUH4" s="2"/>
      <c r="FUI4" s="2"/>
      <c r="FUJ4" s="2"/>
      <c r="FUK4" s="2"/>
      <c r="FUL4" s="2"/>
      <c r="FUM4" s="2"/>
      <c r="FUN4" s="2"/>
      <c r="FUO4" s="2"/>
      <c r="FUP4" s="2"/>
      <c r="FUQ4" s="2"/>
      <c r="FUR4" s="2"/>
      <c r="FUS4" s="2"/>
      <c r="FUT4" s="2"/>
      <c r="FUU4" s="2"/>
      <c r="FUV4" s="2"/>
      <c r="FUW4" s="2"/>
      <c r="FUX4" s="2"/>
      <c r="FUY4" s="2"/>
      <c r="FUZ4" s="2"/>
      <c r="FVA4" s="2"/>
      <c r="FVB4" s="2"/>
      <c r="FVC4" s="2"/>
      <c r="FVD4" s="2"/>
      <c r="FVE4" s="2"/>
      <c r="FVF4" s="2"/>
      <c r="FVG4" s="2"/>
      <c r="FVH4" s="2"/>
      <c r="FVI4" s="2"/>
      <c r="FVJ4" s="2"/>
      <c r="FVK4" s="2"/>
      <c r="FVL4" s="2"/>
      <c r="FVM4" s="2"/>
      <c r="FVN4" s="2"/>
      <c r="FVO4" s="2"/>
      <c r="FVP4" s="2"/>
      <c r="FVQ4" s="2"/>
      <c r="FVR4" s="2"/>
      <c r="FVS4" s="2"/>
      <c r="FVT4" s="2"/>
      <c r="FVU4" s="2"/>
      <c r="FVV4" s="2"/>
      <c r="FVW4" s="2"/>
      <c r="FVX4" s="2"/>
      <c r="FVY4" s="2"/>
      <c r="FVZ4" s="2"/>
      <c r="FWA4" s="2"/>
      <c r="FWB4" s="2"/>
      <c r="FWC4" s="2"/>
      <c r="FWD4" s="2"/>
      <c r="FWE4" s="2"/>
      <c r="FWF4" s="2"/>
      <c r="FWG4" s="2"/>
      <c r="FWH4" s="2"/>
      <c r="FWI4" s="2"/>
      <c r="FWJ4" s="2"/>
      <c r="FWK4" s="2"/>
      <c r="FWL4" s="2"/>
      <c r="FWM4" s="2"/>
      <c r="FWN4" s="2"/>
      <c r="FWO4" s="2"/>
      <c r="FWP4" s="2"/>
      <c r="FWQ4" s="2"/>
      <c r="FWR4" s="2"/>
      <c r="FWS4" s="2"/>
      <c r="FWT4" s="2"/>
      <c r="FWU4" s="2"/>
      <c r="FWV4" s="2"/>
      <c r="FWW4" s="2"/>
      <c r="FWX4" s="2"/>
      <c r="FWY4" s="2"/>
      <c r="FWZ4" s="2"/>
      <c r="FXA4" s="2"/>
      <c r="FXB4" s="2"/>
      <c r="FXC4" s="2"/>
      <c r="FXD4" s="2"/>
      <c r="FXE4" s="2"/>
      <c r="FXF4" s="2"/>
      <c r="FXG4" s="2"/>
      <c r="FXH4" s="2"/>
      <c r="FXI4" s="2"/>
      <c r="FXJ4" s="2"/>
      <c r="FXK4" s="2"/>
      <c r="FXL4" s="2"/>
      <c r="FXM4" s="2"/>
      <c r="FXN4" s="2"/>
      <c r="FXO4" s="2"/>
      <c r="FXP4" s="2"/>
      <c r="FXQ4" s="2"/>
      <c r="FXR4" s="2"/>
      <c r="FXS4" s="2"/>
      <c r="FXT4" s="2"/>
      <c r="FXU4" s="2"/>
      <c r="FXV4" s="2"/>
      <c r="FXW4" s="2"/>
      <c r="FXX4" s="2"/>
      <c r="FXY4" s="2"/>
      <c r="FXZ4" s="2"/>
      <c r="FYA4" s="2"/>
      <c r="FYB4" s="2"/>
      <c r="FYC4" s="2"/>
      <c r="FYD4" s="2"/>
      <c r="FYE4" s="2"/>
      <c r="FYF4" s="2"/>
      <c r="FYG4" s="2"/>
      <c r="FYH4" s="2"/>
      <c r="FYI4" s="2"/>
      <c r="FYJ4" s="2"/>
      <c r="FYK4" s="2"/>
      <c r="FYL4" s="2"/>
      <c r="FYM4" s="2"/>
      <c r="FYN4" s="2"/>
      <c r="FYO4" s="2"/>
      <c r="FYP4" s="2"/>
      <c r="FYQ4" s="2"/>
      <c r="FYR4" s="2"/>
      <c r="FYS4" s="2"/>
      <c r="FYT4" s="2"/>
      <c r="FYU4" s="2"/>
      <c r="FYV4" s="2"/>
      <c r="FYW4" s="2"/>
      <c r="FYX4" s="2"/>
      <c r="FYY4" s="2"/>
      <c r="FYZ4" s="2"/>
      <c r="FZA4" s="2"/>
      <c r="FZB4" s="2"/>
      <c r="FZC4" s="2"/>
      <c r="FZD4" s="2"/>
      <c r="FZE4" s="2"/>
      <c r="FZF4" s="2"/>
      <c r="FZG4" s="2"/>
      <c r="FZH4" s="2"/>
      <c r="FZI4" s="2"/>
      <c r="FZJ4" s="2"/>
      <c r="FZK4" s="2"/>
      <c r="FZL4" s="2"/>
      <c r="FZM4" s="2"/>
      <c r="FZN4" s="2"/>
      <c r="FZO4" s="2"/>
      <c r="FZP4" s="2"/>
      <c r="FZQ4" s="2"/>
      <c r="FZR4" s="2"/>
      <c r="FZS4" s="2"/>
      <c r="FZT4" s="2"/>
      <c r="FZU4" s="2"/>
      <c r="FZV4" s="2"/>
      <c r="FZW4" s="2"/>
      <c r="FZX4" s="2"/>
      <c r="FZY4" s="2"/>
      <c r="FZZ4" s="2"/>
      <c r="GAA4" s="2"/>
      <c r="GAB4" s="2"/>
      <c r="GAC4" s="2"/>
      <c r="GAD4" s="2"/>
      <c r="GAE4" s="2"/>
      <c r="GAF4" s="2"/>
      <c r="GAG4" s="2"/>
      <c r="GAH4" s="2"/>
      <c r="GAI4" s="2"/>
      <c r="GAJ4" s="2"/>
      <c r="GAK4" s="2"/>
      <c r="GAL4" s="2"/>
      <c r="GAM4" s="2"/>
      <c r="GAN4" s="2"/>
      <c r="GAO4" s="2"/>
      <c r="GAP4" s="2"/>
      <c r="GAQ4" s="2"/>
      <c r="GAR4" s="2"/>
      <c r="GAS4" s="2"/>
      <c r="GAT4" s="2"/>
      <c r="GAU4" s="2"/>
      <c r="GAV4" s="2"/>
      <c r="GAW4" s="2"/>
      <c r="GAX4" s="2"/>
      <c r="GAY4" s="2"/>
      <c r="GAZ4" s="2"/>
      <c r="GBA4" s="2"/>
      <c r="GBB4" s="2"/>
      <c r="GBC4" s="2"/>
      <c r="GBD4" s="2"/>
      <c r="GBE4" s="2"/>
      <c r="GBF4" s="2"/>
      <c r="GBG4" s="2"/>
      <c r="GBH4" s="2"/>
      <c r="GBI4" s="2"/>
      <c r="GBJ4" s="2"/>
      <c r="GBK4" s="2"/>
      <c r="GBL4" s="2"/>
      <c r="GBM4" s="2"/>
      <c r="GBN4" s="2"/>
      <c r="GBO4" s="2"/>
      <c r="GBP4" s="2"/>
      <c r="GBQ4" s="2"/>
      <c r="GBR4" s="2"/>
      <c r="GBS4" s="2"/>
      <c r="GBT4" s="2"/>
      <c r="GBU4" s="2"/>
      <c r="GBV4" s="2"/>
      <c r="GBW4" s="2"/>
      <c r="GBX4" s="2"/>
      <c r="GBY4" s="2"/>
      <c r="GBZ4" s="2"/>
      <c r="GCA4" s="2"/>
      <c r="GCB4" s="2"/>
      <c r="GCC4" s="2"/>
      <c r="GCD4" s="2"/>
      <c r="GCE4" s="2"/>
      <c r="GCF4" s="2"/>
      <c r="GCG4" s="2"/>
      <c r="GCH4" s="2"/>
      <c r="GCI4" s="2"/>
      <c r="GCJ4" s="2"/>
      <c r="GCK4" s="2"/>
      <c r="GCL4" s="2"/>
      <c r="GCM4" s="2"/>
      <c r="GCN4" s="2"/>
      <c r="GCO4" s="2"/>
      <c r="GCP4" s="2"/>
      <c r="GCQ4" s="2"/>
      <c r="GCR4" s="2"/>
      <c r="GCS4" s="2"/>
      <c r="GCT4" s="2"/>
      <c r="GCU4" s="2"/>
      <c r="GCV4" s="2"/>
      <c r="GCW4" s="2"/>
      <c r="GCX4" s="2"/>
      <c r="GCY4" s="2"/>
      <c r="GCZ4" s="2"/>
      <c r="GDA4" s="2"/>
      <c r="GDB4" s="2"/>
      <c r="GDC4" s="2"/>
      <c r="GDD4" s="2"/>
      <c r="GDE4" s="2"/>
      <c r="GDF4" s="2"/>
      <c r="GDG4" s="2"/>
      <c r="GDH4" s="2"/>
      <c r="GDI4" s="2"/>
      <c r="GDJ4" s="2"/>
      <c r="GDK4" s="2"/>
      <c r="GDL4" s="2"/>
      <c r="GDM4" s="2"/>
      <c r="GDN4" s="2"/>
      <c r="GDO4" s="2"/>
      <c r="GDP4" s="2"/>
      <c r="GDQ4" s="2"/>
      <c r="GDR4" s="2"/>
      <c r="GDS4" s="2"/>
      <c r="GDT4" s="2"/>
      <c r="GDU4" s="2"/>
      <c r="GDV4" s="2"/>
      <c r="GDW4" s="2"/>
      <c r="GDX4" s="2"/>
      <c r="GDY4" s="2"/>
      <c r="GDZ4" s="2"/>
      <c r="GEA4" s="2"/>
      <c r="GEB4" s="2"/>
      <c r="GEC4" s="2"/>
      <c r="GED4" s="2"/>
      <c r="GEE4" s="2"/>
      <c r="GEF4" s="2"/>
      <c r="GEG4" s="2"/>
      <c r="GEH4" s="2"/>
      <c r="GEI4" s="2"/>
      <c r="GEJ4" s="2"/>
      <c r="GEK4" s="2"/>
      <c r="GEL4" s="2"/>
      <c r="GEM4" s="2"/>
      <c r="GEN4" s="2"/>
      <c r="GEO4" s="2"/>
      <c r="GEP4" s="2"/>
      <c r="GEQ4" s="2"/>
      <c r="GER4" s="2"/>
      <c r="GES4" s="2"/>
      <c r="GET4" s="2"/>
      <c r="GEU4" s="2"/>
      <c r="GEV4" s="2"/>
      <c r="GEW4" s="2"/>
      <c r="GEX4" s="2"/>
      <c r="GEY4" s="2"/>
      <c r="GEZ4" s="2"/>
      <c r="GFA4" s="2"/>
      <c r="GFB4" s="2"/>
      <c r="GFC4" s="2"/>
      <c r="GFD4" s="2"/>
      <c r="GFE4" s="2"/>
      <c r="GFF4" s="2"/>
      <c r="GFG4" s="2"/>
      <c r="GFH4" s="2"/>
      <c r="GFI4" s="2"/>
      <c r="GFJ4" s="2"/>
      <c r="GFK4" s="2"/>
      <c r="GFL4" s="2"/>
      <c r="GFM4" s="2"/>
      <c r="GFN4" s="2"/>
      <c r="GFO4" s="2"/>
      <c r="GFP4" s="2"/>
      <c r="GFQ4" s="2"/>
      <c r="GFR4" s="2"/>
      <c r="GFS4" s="2"/>
      <c r="GFT4" s="2"/>
      <c r="GFU4" s="2"/>
      <c r="GFV4" s="2"/>
      <c r="GFW4" s="2"/>
      <c r="GFX4" s="2"/>
      <c r="GFY4" s="2"/>
      <c r="GFZ4" s="2"/>
      <c r="GGA4" s="2"/>
      <c r="GGB4" s="2"/>
      <c r="GGC4" s="2"/>
      <c r="GGD4" s="2"/>
      <c r="GGE4" s="2"/>
      <c r="GGF4" s="2"/>
      <c r="GGG4" s="2"/>
      <c r="GGH4" s="2"/>
      <c r="GGI4" s="2"/>
      <c r="GGJ4" s="2"/>
      <c r="GGK4" s="2"/>
      <c r="GGL4" s="2"/>
      <c r="GGM4" s="2"/>
      <c r="GGN4" s="2"/>
      <c r="GGO4" s="2"/>
      <c r="GGP4" s="2"/>
      <c r="GGQ4" s="2"/>
      <c r="GGR4" s="2"/>
      <c r="GGS4" s="2"/>
      <c r="GGT4" s="2"/>
      <c r="GGU4" s="2"/>
      <c r="GGV4" s="2"/>
      <c r="GGW4" s="2"/>
      <c r="GGX4" s="2"/>
      <c r="GGY4" s="2"/>
      <c r="GGZ4" s="2"/>
      <c r="GHA4" s="2"/>
      <c r="GHB4" s="2"/>
      <c r="GHC4" s="2"/>
      <c r="GHD4" s="2"/>
      <c r="GHE4" s="2"/>
      <c r="GHF4" s="2"/>
      <c r="GHG4" s="2"/>
      <c r="GHH4" s="2"/>
      <c r="GHI4" s="2"/>
      <c r="GHJ4" s="2"/>
      <c r="GHK4" s="2"/>
      <c r="GHL4" s="2"/>
      <c r="GHM4" s="2"/>
      <c r="GHN4" s="2"/>
      <c r="GHO4" s="2"/>
      <c r="GHP4" s="2"/>
      <c r="GHQ4" s="2"/>
      <c r="GHR4" s="2"/>
      <c r="GHS4" s="2"/>
      <c r="GHT4" s="2"/>
      <c r="GHU4" s="2"/>
      <c r="GHV4" s="2"/>
      <c r="GHW4" s="2"/>
      <c r="GHX4" s="2"/>
      <c r="GHY4" s="2"/>
      <c r="GHZ4" s="2"/>
      <c r="GIA4" s="2"/>
      <c r="GIB4" s="2"/>
      <c r="GIC4" s="2"/>
      <c r="GID4" s="2"/>
      <c r="GIE4" s="2"/>
      <c r="GIF4" s="2"/>
      <c r="GIG4" s="2"/>
      <c r="GIH4" s="2"/>
      <c r="GII4" s="2"/>
      <c r="GIJ4" s="2"/>
      <c r="GIK4" s="2"/>
      <c r="GIL4" s="2"/>
      <c r="GIM4" s="2"/>
      <c r="GIN4" s="2"/>
      <c r="GIO4" s="2"/>
      <c r="GIP4" s="2"/>
      <c r="GIQ4" s="2"/>
      <c r="GIR4" s="2"/>
      <c r="GIS4" s="2"/>
      <c r="GIT4" s="2"/>
      <c r="GIU4" s="2"/>
      <c r="GIV4" s="2"/>
      <c r="GIW4" s="2"/>
      <c r="GIX4" s="2"/>
      <c r="GIY4" s="2"/>
      <c r="GIZ4" s="2"/>
      <c r="GJA4" s="2"/>
      <c r="GJB4" s="2"/>
      <c r="GJC4" s="2"/>
      <c r="GJD4" s="2"/>
      <c r="GJE4" s="2"/>
      <c r="GJF4" s="2"/>
      <c r="GJG4" s="2"/>
      <c r="GJH4" s="2"/>
      <c r="GJI4" s="2"/>
      <c r="GJJ4" s="2"/>
      <c r="GJK4" s="2"/>
      <c r="GJL4" s="2"/>
      <c r="GJM4" s="2"/>
      <c r="GJN4" s="2"/>
      <c r="GJO4" s="2"/>
      <c r="GJP4" s="2"/>
      <c r="GJQ4" s="2"/>
      <c r="GJR4" s="2"/>
      <c r="GJS4" s="2"/>
      <c r="GJT4" s="2"/>
      <c r="GJU4" s="2"/>
      <c r="GJV4" s="2"/>
      <c r="GJW4" s="2"/>
      <c r="GJX4" s="2"/>
      <c r="GJY4" s="2"/>
      <c r="GJZ4" s="2"/>
      <c r="GKA4" s="2"/>
      <c r="GKB4" s="2"/>
      <c r="GKC4" s="2"/>
      <c r="GKD4" s="2"/>
      <c r="GKE4" s="2"/>
      <c r="GKF4" s="2"/>
      <c r="GKG4" s="2"/>
      <c r="GKH4" s="2"/>
      <c r="GKI4" s="2"/>
      <c r="GKJ4" s="2"/>
      <c r="GKK4" s="2"/>
      <c r="GKL4" s="2"/>
      <c r="GKM4" s="2"/>
      <c r="GKN4" s="2"/>
      <c r="GKO4" s="2"/>
      <c r="GKP4" s="2"/>
      <c r="GKQ4" s="2"/>
      <c r="GKR4" s="2"/>
      <c r="GKS4" s="2"/>
      <c r="GKT4" s="2"/>
      <c r="GKU4" s="2"/>
      <c r="GKV4" s="2"/>
      <c r="GKW4" s="2"/>
      <c r="GKX4" s="2"/>
      <c r="GKY4" s="2"/>
      <c r="GKZ4" s="2"/>
      <c r="GLA4" s="2"/>
      <c r="GLB4" s="2"/>
      <c r="GLC4" s="2"/>
      <c r="GLD4" s="2"/>
      <c r="GLE4" s="2"/>
      <c r="GLF4" s="2"/>
      <c r="GLG4" s="2"/>
      <c r="GLH4" s="2"/>
      <c r="GLI4" s="2"/>
      <c r="GLJ4" s="2"/>
      <c r="GLK4" s="2"/>
      <c r="GLL4" s="2"/>
      <c r="GLM4" s="2"/>
      <c r="GLN4" s="2"/>
      <c r="GLO4" s="2"/>
      <c r="GLP4" s="2"/>
      <c r="GLQ4" s="2"/>
      <c r="GLR4" s="2"/>
      <c r="GLS4" s="2"/>
      <c r="GLT4" s="2"/>
      <c r="GLU4" s="2"/>
      <c r="GLV4" s="2"/>
      <c r="GLW4" s="2"/>
      <c r="GLX4" s="2"/>
      <c r="GLY4" s="2"/>
      <c r="GLZ4" s="2"/>
      <c r="GMA4" s="2"/>
      <c r="GMB4" s="2"/>
      <c r="GMC4" s="2"/>
      <c r="GMD4" s="2"/>
      <c r="GME4" s="2"/>
      <c r="GMF4" s="2"/>
      <c r="GMG4" s="2"/>
      <c r="GMH4" s="2"/>
      <c r="GMI4" s="2"/>
      <c r="GMJ4" s="2"/>
      <c r="GMK4" s="2"/>
      <c r="GML4" s="2"/>
      <c r="GMM4" s="2"/>
      <c r="GMN4" s="2"/>
      <c r="GMO4" s="2"/>
      <c r="GMP4" s="2"/>
      <c r="GMQ4" s="2"/>
      <c r="GMR4" s="2"/>
      <c r="GMS4" s="2"/>
      <c r="GMT4" s="2"/>
      <c r="GMU4" s="2"/>
      <c r="GMV4" s="2"/>
      <c r="GMW4" s="2"/>
      <c r="GMX4" s="2"/>
      <c r="GMY4" s="2"/>
      <c r="GMZ4" s="2"/>
      <c r="GNA4" s="2"/>
      <c r="GNB4" s="2"/>
      <c r="GNC4" s="2"/>
      <c r="GND4" s="2"/>
      <c r="GNE4" s="2"/>
      <c r="GNF4" s="2"/>
      <c r="GNG4" s="2"/>
      <c r="GNH4" s="2"/>
      <c r="GNI4" s="2"/>
      <c r="GNJ4" s="2"/>
      <c r="GNK4" s="2"/>
      <c r="GNL4" s="2"/>
      <c r="GNM4" s="2"/>
      <c r="GNN4" s="2"/>
      <c r="GNO4" s="2"/>
      <c r="GNP4" s="2"/>
      <c r="GNQ4" s="2"/>
      <c r="GNR4" s="2"/>
      <c r="GNS4" s="2"/>
      <c r="GNT4" s="2"/>
      <c r="GNU4" s="2"/>
      <c r="GNV4" s="2"/>
      <c r="GNW4" s="2"/>
      <c r="GNX4" s="2"/>
      <c r="GNY4" s="2"/>
      <c r="GNZ4" s="2"/>
      <c r="GOA4" s="2"/>
      <c r="GOB4" s="2"/>
      <c r="GOC4" s="2"/>
      <c r="GOD4" s="2"/>
      <c r="GOE4" s="2"/>
      <c r="GOF4" s="2"/>
      <c r="GOG4" s="2"/>
      <c r="GOH4" s="2"/>
      <c r="GOI4" s="2"/>
      <c r="GOJ4" s="2"/>
      <c r="GOK4" s="2"/>
      <c r="GOL4" s="2"/>
      <c r="GOM4" s="2"/>
      <c r="GON4" s="2"/>
      <c r="GOO4" s="2"/>
      <c r="GOP4" s="2"/>
      <c r="GOQ4" s="2"/>
      <c r="GOR4" s="2"/>
      <c r="GOS4" s="2"/>
      <c r="GOT4" s="2"/>
      <c r="GOU4" s="2"/>
      <c r="GOV4" s="2"/>
      <c r="GOW4" s="2"/>
      <c r="GOX4" s="2"/>
      <c r="GOY4" s="2"/>
      <c r="GOZ4" s="2"/>
      <c r="GPA4" s="2"/>
      <c r="GPB4" s="2"/>
      <c r="GPC4" s="2"/>
      <c r="GPD4" s="2"/>
      <c r="GPE4" s="2"/>
      <c r="GPF4" s="2"/>
      <c r="GPG4" s="2"/>
      <c r="GPH4" s="2"/>
      <c r="GPI4" s="2"/>
      <c r="GPJ4" s="2"/>
      <c r="GPK4" s="2"/>
      <c r="GPL4" s="2"/>
      <c r="GPM4" s="2"/>
      <c r="GPN4" s="2"/>
      <c r="GPO4" s="2"/>
      <c r="GPP4" s="2"/>
      <c r="GPQ4" s="2"/>
      <c r="GPR4" s="2"/>
      <c r="GPS4" s="2"/>
      <c r="GPT4" s="2"/>
      <c r="GPU4" s="2"/>
      <c r="GPV4" s="2"/>
      <c r="GPW4" s="2"/>
      <c r="GPX4" s="2"/>
      <c r="GPY4" s="2"/>
      <c r="GPZ4" s="2"/>
      <c r="GQA4" s="2"/>
      <c r="GQB4" s="2"/>
      <c r="GQC4" s="2"/>
      <c r="GQD4" s="2"/>
      <c r="GQE4" s="2"/>
      <c r="GQF4" s="2"/>
      <c r="GQG4" s="2"/>
      <c r="GQH4" s="2"/>
      <c r="GQI4" s="2"/>
      <c r="GQJ4" s="2"/>
      <c r="GQK4" s="2"/>
      <c r="GQL4" s="2"/>
      <c r="GQM4" s="2"/>
      <c r="GQN4" s="2"/>
      <c r="GQO4" s="2"/>
      <c r="GQP4" s="2"/>
      <c r="GQQ4" s="2"/>
      <c r="GQR4" s="2"/>
      <c r="GQS4" s="2"/>
      <c r="GQT4" s="2"/>
      <c r="GQU4" s="2"/>
      <c r="GQV4" s="2"/>
      <c r="GQW4" s="2"/>
      <c r="GQX4" s="2"/>
      <c r="GQY4" s="2"/>
      <c r="GQZ4" s="2"/>
      <c r="GRA4" s="2"/>
      <c r="GRB4" s="2"/>
      <c r="GRC4" s="2"/>
      <c r="GRD4" s="2"/>
      <c r="GRE4" s="2"/>
      <c r="GRF4" s="2"/>
      <c r="GRG4" s="2"/>
      <c r="GRH4" s="2"/>
      <c r="GRI4" s="2"/>
      <c r="GRJ4" s="2"/>
      <c r="GRK4" s="2"/>
      <c r="GRL4" s="2"/>
      <c r="GRM4" s="2"/>
      <c r="GRN4" s="2"/>
      <c r="GRO4" s="2"/>
      <c r="GRP4" s="2"/>
      <c r="GRQ4" s="2"/>
      <c r="GRR4" s="2"/>
      <c r="GRS4" s="2"/>
      <c r="GRT4" s="2"/>
      <c r="GRU4" s="2"/>
      <c r="GRV4" s="2"/>
      <c r="GRW4" s="2"/>
      <c r="GRX4" s="2"/>
      <c r="GRY4" s="2"/>
      <c r="GRZ4" s="2"/>
      <c r="GSA4" s="2"/>
      <c r="GSB4" s="2"/>
      <c r="GSC4" s="2"/>
      <c r="GSD4" s="2"/>
      <c r="GSE4" s="2"/>
      <c r="GSF4" s="2"/>
      <c r="GSG4" s="2"/>
      <c r="GSH4" s="2"/>
      <c r="GSI4" s="2"/>
      <c r="GSJ4" s="2"/>
      <c r="GSK4" s="2"/>
      <c r="GSL4" s="2"/>
      <c r="GSM4" s="2"/>
      <c r="GSN4" s="2"/>
      <c r="GSO4" s="2"/>
      <c r="GSP4" s="2"/>
      <c r="GSQ4" s="2"/>
      <c r="GSR4" s="2"/>
      <c r="GSS4" s="2"/>
      <c r="GST4" s="2"/>
      <c r="GSU4" s="2"/>
      <c r="GSV4" s="2"/>
      <c r="GSW4" s="2"/>
      <c r="GSX4" s="2"/>
      <c r="GSY4" s="2"/>
      <c r="GSZ4" s="2"/>
      <c r="GTA4" s="2"/>
      <c r="GTB4" s="2"/>
      <c r="GTC4" s="2"/>
      <c r="GTD4" s="2"/>
      <c r="GTE4" s="2"/>
      <c r="GTF4" s="2"/>
      <c r="GTG4" s="2"/>
      <c r="GTH4" s="2"/>
      <c r="GTI4" s="2"/>
      <c r="GTJ4" s="2"/>
      <c r="GTK4" s="2"/>
      <c r="GTL4" s="2"/>
      <c r="GTM4" s="2"/>
      <c r="GTN4" s="2"/>
      <c r="GTO4" s="2"/>
      <c r="GTP4" s="2"/>
      <c r="GTQ4" s="2"/>
      <c r="GTR4" s="2"/>
      <c r="GTS4" s="2"/>
      <c r="GTT4" s="2"/>
      <c r="GTU4" s="2"/>
      <c r="GTV4" s="2"/>
      <c r="GTW4" s="2"/>
      <c r="GTX4" s="2"/>
      <c r="GTY4" s="2"/>
      <c r="GTZ4" s="2"/>
      <c r="GUA4" s="2"/>
      <c r="GUB4" s="2"/>
      <c r="GUC4" s="2"/>
      <c r="GUD4" s="2"/>
      <c r="GUE4" s="2"/>
      <c r="GUF4" s="2"/>
      <c r="GUG4" s="2"/>
      <c r="GUH4" s="2"/>
      <c r="GUI4" s="2"/>
      <c r="GUJ4" s="2"/>
      <c r="GUK4" s="2"/>
      <c r="GUL4" s="2"/>
      <c r="GUM4" s="2"/>
      <c r="GUN4" s="2"/>
      <c r="GUO4" s="2"/>
      <c r="GUP4" s="2"/>
      <c r="GUQ4" s="2"/>
      <c r="GUR4" s="2"/>
      <c r="GUS4" s="2"/>
      <c r="GUT4" s="2"/>
      <c r="GUU4" s="2"/>
      <c r="GUV4" s="2"/>
      <c r="GUW4" s="2"/>
      <c r="GUX4" s="2"/>
      <c r="GUY4" s="2"/>
      <c r="GUZ4" s="2"/>
      <c r="GVA4" s="2"/>
      <c r="GVB4" s="2"/>
      <c r="GVC4" s="2"/>
      <c r="GVD4" s="2"/>
      <c r="GVE4" s="2"/>
      <c r="GVF4" s="2"/>
      <c r="GVG4" s="2"/>
      <c r="GVH4" s="2"/>
      <c r="GVI4" s="2"/>
      <c r="GVJ4" s="2"/>
      <c r="GVK4" s="2"/>
      <c r="GVL4" s="2"/>
      <c r="GVM4" s="2"/>
      <c r="GVN4" s="2"/>
      <c r="GVO4" s="2"/>
      <c r="GVP4" s="2"/>
      <c r="GVQ4" s="2"/>
      <c r="GVR4" s="2"/>
      <c r="GVS4" s="2"/>
      <c r="GVT4" s="2"/>
      <c r="GVU4" s="2"/>
      <c r="GVV4" s="2"/>
      <c r="GVW4" s="2"/>
      <c r="GVX4" s="2"/>
      <c r="GVY4" s="2"/>
      <c r="GVZ4" s="2"/>
      <c r="GWA4" s="2"/>
      <c r="GWB4" s="2"/>
      <c r="GWC4" s="2"/>
      <c r="GWD4" s="2"/>
      <c r="GWE4" s="2"/>
      <c r="GWF4" s="2"/>
      <c r="GWG4" s="2"/>
      <c r="GWH4" s="2"/>
      <c r="GWI4" s="2"/>
      <c r="GWJ4" s="2"/>
      <c r="GWK4" s="2"/>
      <c r="GWL4" s="2"/>
      <c r="GWM4" s="2"/>
      <c r="GWN4" s="2"/>
      <c r="GWO4" s="2"/>
      <c r="GWP4" s="2"/>
      <c r="GWQ4" s="2"/>
      <c r="GWR4" s="2"/>
      <c r="GWS4" s="2"/>
      <c r="GWT4" s="2"/>
      <c r="GWU4" s="2"/>
      <c r="GWV4" s="2"/>
      <c r="GWW4" s="2"/>
      <c r="GWX4" s="2"/>
      <c r="GWY4" s="2"/>
      <c r="GWZ4" s="2"/>
      <c r="GXA4" s="2"/>
      <c r="GXB4" s="2"/>
      <c r="GXC4" s="2"/>
      <c r="GXD4" s="2"/>
      <c r="GXE4" s="2"/>
      <c r="GXF4" s="2"/>
      <c r="GXG4" s="2"/>
      <c r="GXH4" s="2"/>
      <c r="GXI4" s="2"/>
      <c r="GXJ4" s="2"/>
      <c r="GXK4" s="2"/>
      <c r="GXL4" s="2"/>
      <c r="GXM4" s="2"/>
      <c r="GXN4" s="2"/>
      <c r="GXO4" s="2"/>
      <c r="GXP4" s="2"/>
      <c r="GXQ4" s="2"/>
      <c r="GXR4" s="2"/>
      <c r="GXS4" s="2"/>
      <c r="GXT4" s="2"/>
      <c r="GXU4" s="2"/>
      <c r="GXV4" s="2"/>
      <c r="GXW4" s="2"/>
      <c r="GXX4" s="2"/>
      <c r="GXY4" s="2"/>
      <c r="GXZ4" s="2"/>
      <c r="GYA4" s="2"/>
      <c r="GYB4" s="2"/>
      <c r="GYC4" s="2"/>
      <c r="GYD4" s="2"/>
      <c r="GYE4" s="2"/>
      <c r="GYF4" s="2"/>
      <c r="GYG4" s="2"/>
      <c r="GYH4" s="2"/>
      <c r="GYI4" s="2"/>
      <c r="GYJ4" s="2"/>
      <c r="GYK4" s="2"/>
      <c r="GYL4" s="2"/>
      <c r="GYM4" s="2"/>
      <c r="GYN4" s="2"/>
      <c r="GYO4" s="2"/>
      <c r="GYP4" s="2"/>
      <c r="GYQ4" s="2"/>
      <c r="GYR4" s="2"/>
      <c r="GYS4" s="2"/>
      <c r="GYT4" s="2"/>
      <c r="GYU4" s="2"/>
      <c r="GYV4" s="2"/>
      <c r="GYW4" s="2"/>
      <c r="GYX4" s="2"/>
      <c r="GYY4" s="2"/>
      <c r="GYZ4" s="2"/>
      <c r="GZA4" s="2"/>
      <c r="GZB4" s="2"/>
      <c r="GZC4" s="2"/>
      <c r="GZD4" s="2"/>
      <c r="GZE4" s="2"/>
      <c r="GZF4" s="2"/>
      <c r="GZG4" s="2"/>
      <c r="GZH4" s="2"/>
      <c r="GZI4" s="2"/>
      <c r="GZJ4" s="2"/>
      <c r="GZK4" s="2"/>
      <c r="GZL4" s="2"/>
      <c r="GZM4" s="2"/>
      <c r="GZN4" s="2"/>
      <c r="GZO4" s="2"/>
      <c r="GZP4" s="2"/>
      <c r="GZQ4" s="2"/>
      <c r="GZR4" s="2"/>
      <c r="GZS4" s="2"/>
      <c r="GZT4" s="2"/>
      <c r="GZU4" s="2"/>
      <c r="GZV4" s="2"/>
      <c r="GZW4" s="2"/>
      <c r="GZX4" s="2"/>
      <c r="GZY4" s="2"/>
      <c r="GZZ4" s="2"/>
      <c r="HAA4" s="2"/>
      <c r="HAB4" s="2"/>
      <c r="HAC4" s="2"/>
      <c r="HAD4" s="2"/>
      <c r="HAE4" s="2"/>
      <c r="HAF4" s="2"/>
      <c r="HAG4" s="2"/>
      <c r="HAH4" s="2"/>
      <c r="HAI4" s="2"/>
      <c r="HAJ4" s="2"/>
      <c r="HAK4" s="2"/>
      <c r="HAL4" s="2"/>
      <c r="HAM4" s="2"/>
      <c r="HAN4" s="2"/>
      <c r="HAO4" s="2"/>
      <c r="HAP4" s="2"/>
      <c r="HAQ4" s="2"/>
      <c r="HAR4" s="2"/>
      <c r="HAS4" s="2"/>
      <c r="HAT4" s="2"/>
      <c r="HAU4" s="2"/>
      <c r="HAV4" s="2"/>
      <c r="HAW4" s="2"/>
      <c r="HAX4" s="2"/>
      <c r="HAY4" s="2"/>
      <c r="HAZ4" s="2"/>
      <c r="HBA4" s="2"/>
      <c r="HBB4" s="2"/>
      <c r="HBC4" s="2"/>
      <c r="HBD4" s="2"/>
      <c r="HBE4" s="2"/>
      <c r="HBF4" s="2"/>
      <c r="HBG4" s="2"/>
      <c r="HBH4" s="2"/>
      <c r="HBI4" s="2"/>
      <c r="HBJ4" s="2"/>
      <c r="HBK4" s="2"/>
      <c r="HBL4" s="2"/>
      <c r="HBM4" s="2"/>
      <c r="HBN4" s="2"/>
      <c r="HBO4" s="2"/>
      <c r="HBP4" s="2"/>
      <c r="HBQ4" s="2"/>
      <c r="HBR4" s="2"/>
      <c r="HBS4" s="2"/>
      <c r="HBT4" s="2"/>
      <c r="HBU4" s="2"/>
      <c r="HBV4" s="2"/>
      <c r="HBW4" s="2"/>
      <c r="HBX4" s="2"/>
      <c r="HBY4" s="2"/>
      <c r="HBZ4" s="2"/>
      <c r="HCA4" s="2"/>
      <c r="HCB4" s="2"/>
      <c r="HCC4" s="2"/>
      <c r="HCD4" s="2"/>
      <c r="HCE4" s="2"/>
      <c r="HCF4" s="2"/>
      <c r="HCG4" s="2"/>
      <c r="HCH4" s="2"/>
      <c r="HCI4" s="2"/>
      <c r="HCJ4" s="2"/>
      <c r="HCK4" s="2"/>
      <c r="HCL4" s="2"/>
      <c r="HCM4" s="2"/>
      <c r="HCN4" s="2"/>
      <c r="HCO4" s="2"/>
      <c r="HCP4" s="2"/>
      <c r="HCQ4" s="2"/>
      <c r="HCR4" s="2"/>
      <c r="HCS4" s="2"/>
      <c r="HCT4" s="2"/>
      <c r="HCU4" s="2"/>
      <c r="HCV4" s="2"/>
      <c r="HCW4" s="2"/>
      <c r="HCX4" s="2"/>
      <c r="HCY4" s="2"/>
      <c r="HCZ4" s="2"/>
      <c r="HDA4" s="2"/>
      <c r="HDB4" s="2"/>
      <c r="HDC4" s="2"/>
      <c r="HDD4" s="2"/>
      <c r="HDE4" s="2"/>
      <c r="HDF4" s="2"/>
      <c r="HDG4" s="2"/>
      <c r="HDH4" s="2"/>
      <c r="HDI4" s="2"/>
      <c r="HDJ4" s="2"/>
      <c r="HDK4" s="2"/>
      <c r="HDL4" s="2"/>
      <c r="HDM4" s="2"/>
      <c r="HDN4" s="2"/>
      <c r="HDO4" s="2"/>
      <c r="HDP4" s="2"/>
      <c r="HDQ4" s="2"/>
      <c r="HDR4" s="2"/>
      <c r="HDS4" s="2"/>
      <c r="HDT4" s="2"/>
      <c r="HDU4" s="2"/>
      <c r="HDV4" s="2"/>
      <c r="HDW4" s="2"/>
      <c r="HDX4" s="2"/>
      <c r="HDY4" s="2"/>
      <c r="HDZ4" s="2"/>
      <c r="HEA4" s="2"/>
      <c r="HEB4" s="2"/>
      <c r="HEC4" s="2"/>
      <c r="HED4" s="2"/>
      <c r="HEE4" s="2"/>
      <c r="HEF4" s="2"/>
      <c r="HEG4" s="2"/>
      <c r="HEH4" s="2"/>
      <c r="HEI4" s="2"/>
      <c r="HEJ4" s="2"/>
      <c r="HEK4" s="2"/>
      <c r="HEL4" s="2"/>
      <c r="HEM4" s="2"/>
      <c r="HEN4" s="2"/>
      <c r="HEO4" s="2"/>
      <c r="HEP4" s="2"/>
      <c r="HEQ4" s="2"/>
      <c r="HER4" s="2"/>
      <c r="HES4" s="2"/>
      <c r="HET4" s="2"/>
      <c r="HEU4" s="2"/>
      <c r="HEV4" s="2"/>
      <c r="HEW4" s="2"/>
      <c r="HEX4" s="2"/>
      <c r="HEY4" s="2"/>
      <c r="HEZ4" s="2"/>
      <c r="HFA4" s="2"/>
      <c r="HFB4" s="2"/>
      <c r="HFC4" s="2"/>
      <c r="HFD4" s="2"/>
      <c r="HFE4" s="2"/>
      <c r="HFF4" s="2"/>
      <c r="HFG4" s="2"/>
      <c r="HFH4" s="2"/>
      <c r="HFI4" s="2"/>
      <c r="HFJ4" s="2"/>
      <c r="HFK4" s="2"/>
      <c r="HFL4" s="2"/>
      <c r="HFM4" s="2"/>
      <c r="HFN4" s="2"/>
      <c r="HFO4" s="2"/>
      <c r="HFP4" s="2"/>
      <c r="HFQ4" s="2"/>
      <c r="HFR4" s="2"/>
      <c r="HFS4" s="2"/>
      <c r="HFT4" s="2"/>
      <c r="HFU4" s="2"/>
      <c r="HFV4" s="2"/>
      <c r="HFW4" s="2"/>
      <c r="HFX4" s="2"/>
      <c r="HFY4" s="2"/>
      <c r="HFZ4" s="2"/>
      <c r="HGA4" s="2"/>
      <c r="HGB4" s="2"/>
      <c r="HGC4" s="2"/>
      <c r="HGD4" s="2"/>
      <c r="HGE4" s="2"/>
      <c r="HGF4" s="2"/>
      <c r="HGG4" s="2"/>
      <c r="HGH4" s="2"/>
      <c r="HGI4" s="2"/>
      <c r="HGJ4" s="2"/>
      <c r="HGK4" s="2"/>
      <c r="HGL4" s="2"/>
      <c r="HGM4" s="2"/>
      <c r="HGN4" s="2"/>
      <c r="HGO4" s="2"/>
      <c r="HGP4" s="2"/>
      <c r="HGQ4" s="2"/>
      <c r="HGR4" s="2"/>
      <c r="HGS4" s="2"/>
      <c r="HGT4" s="2"/>
      <c r="HGU4" s="2"/>
      <c r="HGV4" s="2"/>
      <c r="HGW4" s="2"/>
      <c r="HGX4" s="2"/>
      <c r="HGY4" s="2"/>
      <c r="HGZ4" s="2"/>
      <c r="HHA4" s="2"/>
      <c r="HHB4" s="2"/>
      <c r="HHC4" s="2"/>
      <c r="HHD4" s="2"/>
      <c r="HHE4" s="2"/>
      <c r="HHF4" s="2"/>
      <c r="HHG4" s="2"/>
      <c r="HHH4" s="2"/>
      <c r="HHI4" s="2"/>
      <c r="HHJ4" s="2"/>
      <c r="HHK4" s="2"/>
      <c r="HHL4" s="2"/>
      <c r="HHM4" s="2"/>
      <c r="HHN4" s="2"/>
      <c r="HHO4" s="2"/>
      <c r="HHP4" s="2"/>
      <c r="HHQ4" s="2"/>
      <c r="HHR4" s="2"/>
      <c r="HHS4" s="2"/>
      <c r="HHT4" s="2"/>
      <c r="HHU4" s="2"/>
      <c r="HHV4" s="2"/>
      <c r="HHW4" s="2"/>
      <c r="HHX4" s="2"/>
      <c r="HHY4" s="2"/>
      <c r="HHZ4" s="2"/>
      <c r="HIA4" s="2"/>
      <c r="HIB4" s="2"/>
      <c r="HIC4" s="2"/>
      <c r="HID4" s="2"/>
      <c r="HIE4" s="2"/>
      <c r="HIF4" s="2"/>
      <c r="HIG4" s="2"/>
      <c r="HIH4" s="2"/>
      <c r="HII4" s="2"/>
      <c r="HIJ4" s="2"/>
      <c r="HIK4" s="2"/>
      <c r="HIL4" s="2"/>
      <c r="HIM4" s="2"/>
      <c r="HIN4" s="2"/>
      <c r="HIO4" s="2"/>
      <c r="HIP4" s="2"/>
      <c r="HIQ4" s="2"/>
      <c r="HIR4" s="2"/>
      <c r="HIS4" s="2"/>
      <c r="HIT4" s="2"/>
      <c r="HIU4" s="2"/>
      <c r="HIV4" s="2"/>
      <c r="HIW4" s="2"/>
      <c r="HIX4" s="2"/>
      <c r="HIY4" s="2"/>
      <c r="HIZ4" s="2"/>
      <c r="HJA4" s="2"/>
      <c r="HJB4" s="2"/>
      <c r="HJC4" s="2"/>
      <c r="HJD4" s="2"/>
      <c r="HJE4" s="2"/>
      <c r="HJF4" s="2"/>
      <c r="HJG4" s="2"/>
      <c r="HJH4" s="2"/>
      <c r="HJI4" s="2"/>
      <c r="HJJ4" s="2"/>
      <c r="HJK4" s="2"/>
      <c r="HJL4" s="2"/>
      <c r="HJM4" s="2"/>
      <c r="HJN4" s="2"/>
      <c r="HJO4" s="2"/>
      <c r="HJP4" s="2"/>
      <c r="HJQ4" s="2"/>
      <c r="HJR4" s="2"/>
      <c r="HJS4" s="2"/>
      <c r="HJT4" s="2"/>
      <c r="HJU4" s="2"/>
      <c r="HJV4" s="2"/>
      <c r="HJW4" s="2"/>
      <c r="HJX4" s="2"/>
      <c r="HJY4" s="2"/>
      <c r="HJZ4" s="2"/>
      <c r="HKA4" s="2"/>
      <c r="HKB4" s="2"/>
      <c r="HKC4" s="2"/>
      <c r="HKD4" s="2"/>
      <c r="HKE4" s="2"/>
      <c r="HKF4" s="2"/>
      <c r="HKG4" s="2"/>
      <c r="HKH4" s="2"/>
      <c r="HKI4" s="2"/>
      <c r="HKJ4" s="2"/>
      <c r="HKK4" s="2"/>
      <c r="HKL4" s="2"/>
      <c r="HKM4" s="2"/>
      <c r="HKN4" s="2"/>
      <c r="HKO4" s="2"/>
      <c r="HKP4" s="2"/>
      <c r="HKQ4" s="2"/>
      <c r="HKR4" s="2"/>
      <c r="HKS4" s="2"/>
      <c r="HKT4" s="2"/>
      <c r="HKU4" s="2"/>
      <c r="HKV4" s="2"/>
      <c r="HKW4" s="2"/>
      <c r="HKX4" s="2"/>
      <c r="HKY4" s="2"/>
      <c r="HKZ4" s="2"/>
      <c r="HLA4" s="2"/>
      <c r="HLB4" s="2"/>
      <c r="HLC4" s="2"/>
      <c r="HLD4" s="2"/>
      <c r="HLE4" s="2"/>
      <c r="HLF4" s="2"/>
      <c r="HLG4" s="2"/>
      <c r="HLH4" s="2"/>
      <c r="HLI4" s="2"/>
      <c r="HLJ4" s="2"/>
      <c r="HLK4" s="2"/>
      <c r="HLL4" s="2"/>
      <c r="HLM4" s="2"/>
      <c r="HLN4" s="2"/>
      <c r="HLO4" s="2"/>
      <c r="HLP4" s="2"/>
      <c r="HLQ4" s="2"/>
      <c r="HLR4" s="2"/>
      <c r="HLS4" s="2"/>
      <c r="HLT4" s="2"/>
      <c r="HLU4" s="2"/>
      <c r="HLV4" s="2"/>
      <c r="HLW4" s="2"/>
      <c r="HLX4" s="2"/>
      <c r="HLY4" s="2"/>
      <c r="HLZ4" s="2"/>
      <c r="HMA4" s="2"/>
      <c r="HMB4" s="2"/>
      <c r="HMC4" s="2"/>
      <c r="HMD4" s="2"/>
      <c r="HME4" s="2"/>
      <c r="HMF4" s="2"/>
      <c r="HMG4" s="2"/>
      <c r="HMH4" s="2"/>
      <c r="HMI4" s="2"/>
      <c r="HMJ4" s="2"/>
      <c r="HMK4" s="2"/>
      <c r="HML4" s="2"/>
      <c r="HMM4" s="2"/>
      <c r="HMN4" s="2"/>
      <c r="HMO4" s="2"/>
      <c r="HMP4" s="2"/>
      <c r="HMQ4" s="2"/>
      <c r="HMR4" s="2"/>
      <c r="HMS4" s="2"/>
      <c r="HMT4" s="2"/>
      <c r="HMU4" s="2"/>
      <c r="HMV4" s="2"/>
      <c r="HMW4" s="2"/>
      <c r="HMX4" s="2"/>
      <c r="HMY4" s="2"/>
      <c r="HMZ4" s="2"/>
      <c r="HNA4" s="2"/>
      <c r="HNB4" s="2"/>
      <c r="HNC4" s="2"/>
      <c r="HND4" s="2"/>
      <c r="HNE4" s="2"/>
      <c r="HNF4" s="2"/>
      <c r="HNG4" s="2"/>
      <c r="HNH4" s="2"/>
      <c r="HNI4" s="2"/>
      <c r="HNJ4" s="2"/>
      <c r="HNK4" s="2"/>
      <c r="HNL4" s="2"/>
      <c r="HNM4" s="2"/>
      <c r="HNN4" s="2"/>
      <c r="HNO4" s="2"/>
      <c r="HNP4" s="2"/>
      <c r="HNQ4" s="2"/>
      <c r="HNR4" s="2"/>
      <c r="HNS4" s="2"/>
      <c r="HNT4" s="2"/>
      <c r="HNU4" s="2"/>
      <c r="HNV4" s="2"/>
      <c r="HNW4" s="2"/>
      <c r="HNX4" s="2"/>
      <c r="HNY4" s="2"/>
      <c r="HNZ4" s="2"/>
      <c r="HOA4" s="2"/>
      <c r="HOB4" s="2"/>
      <c r="HOC4" s="2"/>
      <c r="HOD4" s="2"/>
      <c r="HOE4" s="2"/>
      <c r="HOF4" s="2"/>
      <c r="HOG4" s="2"/>
      <c r="HOH4" s="2"/>
      <c r="HOI4" s="2"/>
      <c r="HOJ4" s="2"/>
      <c r="HOK4" s="2"/>
      <c r="HOL4" s="2"/>
      <c r="HOM4" s="2"/>
      <c r="HON4" s="2"/>
      <c r="HOO4" s="2"/>
      <c r="HOP4" s="2"/>
      <c r="HOQ4" s="2"/>
      <c r="HOR4" s="2"/>
      <c r="HOS4" s="2"/>
      <c r="HOT4" s="2"/>
      <c r="HOU4" s="2"/>
      <c r="HOV4" s="2"/>
      <c r="HOW4" s="2"/>
      <c r="HOX4" s="2"/>
      <c r="HOY4" s="2"/>
      <c r="HOZ4" s="2"/>
      <c r="HPA4" s="2"/>
      <c r="HPB4" s="2"/>
      <c r="HPC4" s="2"/>
      <c r="HPD4" s="2"/>
      <c r="HPE4" s="2"/>
      <c r="HPF4" s="2"/>
      <c r="HPG4" s="2"/>
      <c r="HPH4" s="2"/>
      <c r="HPI4" s="2"/>
      <c r="HPJ4" s="2"/>
      <c r="HPK4" s="2"/>
      <c r="HPL4" s="2"/>
      <c r="HPM4" s="2"/>
      <c r="HPN4" s="2"/>
      <c r="HPO4" s="2"/>
      <c r="HPP4" s="2"/>
      <c r="HPQ4" s="2"/>
      <c r="HPR4" s="2"/>
      <c r="HPS4" s="2"/>
      <c r="HPT4" s="2"/>
      <c r="HPU4" s="2"/>
      <c r="HPV4" s="2"/>
      <c r="HPW4" s="2"/>
      <c r="HPX4" s="2"/>
      <c r="HPY4" s="2"/>
      <c r="HPZ4" s="2"/>
      <c r="HQA4" s="2"/>
      <c r="HQB4" s="2"/>
      <c r="HQC4" s="2"/>
      <c r="HQD4" s="2"/>
      <c r="HQE4" s="2"/>
      <c r="HQF4" s="2"/>
      <c r="HQG4" s="2"/>
      <c r="HQH4" s="2"/>
      <c r="HQI4" s="2"/>
      <c r="HQJ4" s="2"/>
      <c r="HQK4" s="2"/>
      <c r="HQL4" s="2"/>
      <c r="HQM4" s="2"/>
      <c r="HQN4" s="2"/>
      <c r="HQO4" s="2"/>
      <c r="HQP4" s="2"/>
      <c r="HQQ4" s="2"/>
      <c r="HQR4" s="2"/>
      <c r="HQS4" s="2"/>
      <c r="HQT4" s="2"/>
      <c r="HQU4" s="2"/>
      <c r="HQV4" s="2"/>
      <c r="HQW4" s="2"/>
      <c r="HQX4" s="2"/>
      <c r="HQY4" s="2"/>
      <c r="HQZ4" s="2"/>
      <c r="HRA4" s="2"/>
      <c r="HRB4" s="2"/>
      <c r="HRC4" s="2"/>
      <c r="HRD4" s="2"/>
      <c r="HRE4" s="2"/>
      <c r="HRF4" s="2"/>
      <c r="HRG4" s="2"/>
      <c r="HRH4" s="2"/>
      <c r="HRI4" s="2"/>
      <c r="HRJ4" s="2"/>
      <c r="HRK4" s="2"/>
      <c r="HRL4" s="2"/>
      <c r="HRM4" s="2"/>
      <c r="HRN4" s="2"/>
      <c r="HRO4" s="2"/>
      <c r="HRP4" s="2"/>
      <c r="HRQ4" s="2"/>
      <c r="HRR4" s="2"/>
      <c r="HRS4" s="2"/>
      <c r="HRT4" s="2"/>
      <c r="HRU4" s="2"/>
      <c r="HRV4" s="2"/>
      <c r="HRW4" s="2"/>
      <c r="HRX4" s="2"/>
      <c r="HRY4" s="2"/>
      <c r="HRZ4" s="2"/>
      <c r="HSA4" s="2"/>
      <c r="HSB4" s="2"/>
      <c r="HSC4" s="2"/>
      <c r="HSD4" s="2"/>
      <c r="HSE4" s="2"/>
      <c r="HSF4" s="2"/>
      <c r="HSG4" s="2"/>
      <c r="HSH4" s="2"/>
      <c r="HSI4" s="2"/>
      <c r="HSJ4" s="2"/>
      <c r="HSK4" s="2"/>
      <c r="HSL4" s="2"/>
      <c r="HSM4" s="2"/>
      <c r="HSN4" s="2"/>
      <c r="HSO4" s="2"/>
      <c r="HSP4" s="2"/>
      <c r="HSQ4" s="2"/>
      <c r="HSR4" s="2"/>
      <c r="HSS4" s="2"/>
      <c r="HST4" s="2"/>
      <c r="HSU4" s="2"/>
      <c r="HSV4" s="2"/>
      <c r="HSW4" s="2"/>
      <c r="HSX4" s="2"/>
      <c r="HSY4" s="2"/>
      <c r="HSZ4" s="2"/>
      <c r="HTA4" s="2"/>
      <c r="HTB4" s="2"/>
      <c r="HTC4" s="2"/>
      <c r="HTD4" s="2"/>
      <c r="HTE4" s="2"/>
      <c r="HTF4" s="2"/>
      <c r="HTG4" s="2"/>
      <c r="HTH4" s="2"/>
      <c r="HTI4" s="2"/>
      <c r="HTJ4" s="2"/>
      <c r="HTK4" s="2"/>
      <c r="HTL4" s="2"/>
      <c r="HTM4" s="2"/>
      <c r="HTN4" s="2"/>
      <c r="HTO4" s="2"/>
      <c r="HTP4" s="2"/>
      <c r="HTQ4" s="2"/>
      <c r="HTR4" s="2"/>
      <c r="HTS4" s="2"/>
      <c r="HTT4" s="2"/>
      <c r="HTU4" s="2"/>
      <c r="HTV4" s="2"/>
      <c r="HTW4" s="2"/>
      <c r="HTX4" s="2"/>
      <c r="HTY4" s="2"/>
      <c r="HTZ4" s="2"/>
      <c r="HUA4" s="2"/>
      <c r="HUB4" s="2"/>
      <c r="HUC4" s="2"/>
      <c r="HUD4" s="2"/>
      <c r="HUE4" s="2"/>
      <c r="HUF4" s="2"/>
      <c r="HUG4" s="2"/>
      <c r="HUH4" s="2"/>
      <c r="HUI4" s="2"/>
      <c r="HUJ4" s="2"/>
      <c r="HUK4" s="2"/>
      <c r="HUL4" s="2"/>
      <c r="HUM4" s="2"/>
      <c r="HUN4" s="2"/>
      <c r="HUO4" s="2"/>
      <c r="HUP4" s="2"/>
      <c r="HUQ4" s="2"/>
      <c r="HUR4" s="2"/>
      <c r="HUS4" s="2"/>
      <c r="HUT4" s="2"/>
      <c r="HUU4" s="2"/>
      <c r="HUV4" s="2"/>
      <c r="HUW4" s="2"/>
      <c r="HUX4" s="2"/>
      <c r="HUY4" s="2"/>
      <c r="HUZ4" s="2"/>
      <c r="HVA4" s="2"/>
      <c r="HVB4" s="2"/>
      <c r="HVC4" s="2"/>
      <c r="HVD4" s="2"/>
      <c r="HVE4" s="2"/>
      <c r="HVF4" s="2"/>
      <c r="HVG4" s="2"/>
      <c r="HVH4" s="2"/>
      <c r="HVI4" s="2"/>
      <c r="HVJ4" s="2"/>
      <c r="HVK4" s="2"/>
      <c r="HVL4" s="2"/>
      <c r="HVM4" s="2"/>
      <c r="HVN4" s="2"/>
      <c r="HVO4" s="2"/>
      <c r="HVP4" s="2"/>
      <c r="HVQ4" s="2"/>
      <c r="HVR4" s="2"/>
      <c r="HVS4" s="2"/>
      <c r="HVT4" s="2"/>
      <c r="HVU4" s="2"/>
      <c r="HVV4" s="2"/>
      <c r="HVW4" s="2"/>
      <c r="HVX4" s="2"/>
      <c r="HVY4" s="2"/>
      <c r="HVZ4" s="2"/>
      <c r="HWA4" s="2"/>
      <c r="HWB4" s="2"/>
      <c r="HWC4" s="2"/>
      <c r="HWD4" s="2"/>
      <c r="HWE4" s="2"/>
      <c r="HWF4" s="2"/>
      <c r="HWG4" s="2"/>
      <c r="HWH4" s="2"/>
      <c r="HWI4" s="2"/>
      <c r="HWJ4" s="2"/>
      <c r="HWK4" s="2"/>
      <c r="HWL4" s="2"/>
      <c r="HWM4" s="2"/>
      <c r="HWN4" s="2"/>
      <c r="HWO4" s="2"/>
      <c r="HWP4" s="2"/>
      <c r="HWQ4" s="2"/>
      <c r="HWR4" s="2"/>
      <c r="HWS4" s="2"/>
      <c r="HWT4" s="2"/>
      <c r="HWU4" s="2"/>
      <c r="HWV4" s="2"/>
      <c r="HWW4" s="2"/>
      <c r="HWX4" s="2"/>
      <c r="HWY4" s="2"/>
      <c r="HWZ4" s="2"/>
      <c r="HXA4" s="2"/>
      <c r="HXB4" s="2"/>
      <c r="HXC4" s="2"/>
      <c r="HXD4" s="2"/>
      <c r="HXE4" s="2"/>
      <c r="HXF4" s="2"/>
      <c r="HXG4" s="2"/>
      <c r="HXH4" s="2"/>
      <c r="HXI4" s="2"/>
      <c r="HXJ4" s="2"/>
      <c r="HXK4" s="2"/>
      <c r="HXL4" s="2"/>
      <c r="HXM4" s="2"/>
      <c r="HXN4" s="2"/>
      <c r="HXO4" s="2"/>
      <c r="HXP4" s="2"/>
      <c r="HXQ4" s="2"/>
      <c r="HXR4" s="2"/>
      <c r="HXS4" s="2"/>
      <c r="HXT4" s="2"/>
      <c r="HXU4" s="2"/>
      <c r="HXV4" s="2"/>
      <c r="HXW4" s="2"/>
      <c r="HXX4" s="2"/>
      <c r="HXY4" s="2"/>
      <c r="HXZ4" s="2"/>
      <c r="HYA4" s="2"/>
      <c r="HYB4" s="2"/>
      <c r="HYC4" s="2"/>
      <c r="HYD4" s="2"/>
      <c r="HYE4" s="2"/>
      <c r="HYF4" s="2"/>
      <c r="HYG4" s="2"/>
      <c r="HYH4" s="2"/>
      <c r="HYI4" s="2"/>
      <c r="HYJ4" s="2"/>
      <c r="HYK4" s="2"/>
      <c r="HYL4" s="2"/>
      <c r="HYM4" s="2"/>
      <c r="HYN4" s="2"/>
      <c r="HYO4" s="2"/>
      <c r="HYP4" s="2"/>
      <c r="HYQ4" s="2"/>
      <c r="HYR4" s="2"/>
      <c r="HYS4" s="2"/>
      <c r="HYT4" s="2"/>
      <c r="HYU4" s="2"/>
      <c r="HYV4" s="2"/>
      <c r="HYW4" s="2"/>
      <c r="HYX4" s="2"/>
      <c r="HYY4" s="2"/>
      <c r="HYZ4" s="2"/>
      <c r="HZA4" s="2"/>
      <c r="HZB4" s="2"/>
      <c r="HZC4" s="2"/>
      <c r="HZD4" s="2"/>
      <c r="HZE4" s="2"/>
      <c r="HZF4" s="2"/>
      <c r="HZG4" s="2"/>
      <c r="HZH4" s="2"/>
      <c r="HZI4" s="2"/>
      <c r="HZJ4" s="2"/>
      <c r="HZK4" s="2"/>
      <c r="HZL4" s="2"/>
      <c r="HZM4" s="2"/>
      <c r="HZN4" s="2"/>
      <c r="HZO4" s="2"/>
      <c r="HZP4" s="2"/>
      <c r="HZQ4" s="2"/>
      <c r="HZR4" s="2"/>
      <c r="HZS4" s="2"/>
      <c r="HZT4" s="2"/>
      <c r="HZU4" s="2"/>
      <c r="HZV4" s="2"/>
      <c r="HZW4" s="2"/>
      <c r="HZX4" s="2"/>
      <c r="HZY4" s="2"/>
      <c r="HZZ4" s="2"/>
      <c r="IAA4" s="2"/>
      <c r="IAB4" s="2"/>
      <c r="IAC4" s="2"/>
      <c r="IAD4" s="2"/>
      <c r="IAE4" s="2"/>
      <c r="IAF4" s="2"/>
      <c r="IAG4" s="2"/>
      <c r="IAH4" s="2"/>
      <c r="IAI4" s="2"/>
      <c r="IAJ4" s="2"/>
      <c r="IAK4" s="2"/>
      <c r="IAL4" s="2"/>
      <c r="IAM4" s="2"/>
      <c r="IAN4" s="2"/>
      <c r="IAO4" s="2"/>
      <c r="IAP4" s="2"/>
      <c r="IAQ4" s="2"/>
      <c r="IAR4" s="2"/>
      <c r="IAS4" s="2"/>
      <c r="IAT4" s="2"/>
      <c r="IAU4" s="2"/>
      <c r="IAV4" s="2"/>
      <c r="IAW4" s="2"/>
      <c r="IAX4" s="2"/>
      <c r="IAY4" s="2"/>
      <c r="IAZ4" s="2"/>
      <c r="IBA4" s="2"/>
      <c r="IBB4" s="2"/>
      <c r="IBC4" s="2"/>
      <c r="IBD4" s="2"/>
      <c r="IBE4" s="2"/>
      <c r="IBF4" s="2"/>
      <c r="IBG4" s="2"/>
      <c r="IBH4" s="2"/>
      <c r="IBI4" s="2"/>
      <c r="IBJ4" s="2"/>
      <c r="IBK4" s="2"/>
      <c r="IBL4" s="2"/>
      <c r="IBM4" s="2"/>
      <c r="IBN4" s="2"/>
      <c r="IBO4" s="2"/>
      <c r="IBP4" s="2"/>
      <c r="IBQ4" s="2"/>
      <c r="IBR4" s="2"/>
      <c r="IBS4" s="2"/>
      <c r="IBT4" s="2"/>
      <c r="IBU4" s="2"/>
      <c r="IBV4" s="2"/>
      <c r="IBW4" s="2"/>
      <c r="IBX4" s="2"/>
      <c r="IBY4" s="2"/>
      <c r="IBZ4" s="2"/>
      <c r="ICA4" s="2"/>
      <c r="ICB4" s="2"/>
      <c r="ICC4" s="2"/>
      <c r="ICD4" s="2"/>
      <c r="ICE4" s="2"/>
      <c r="ICF4" s="2"/>
      <c r="ICG4" s="2"/>
      <c r="ICH4" s="2"/>
      <c r="ICI4" s="2"/>
      <c r="ICJ4" s="2"/>
      <c r="ICK4" s="2"/>
      <c r="ICL4" s="2"/>
      <c r="ICM4" s="2"/>
      <c r="ICN4" s="2"/>
      <c r="ICO4" s="2"/>
      <c r="ICP4" s="2"/>
      <c r="ICQ4" s="2"/>
      <c r="ICR4" s="2"/>
      <c r="ICS4" s="2"/>
      <c r="ICT4" s="2"/>
      <c r="ICU4" s="2"/>
      <c r="ICV4" s="2"/>
      <c r="ICW4" s="2"/>
      <c r="ICX4" s="2"/>
      <c r="ICY4" s="2"/>
      <c r="ICZ4" s="2"/>
      <c r="IDA4" s="2"/>
      <c r="IDB4" s="2"/>
      <c r="IDC4" s="2"/>
      <c r="IDD4" s="2"/>
      <c r="IDE4" s="2"/>
      <c r="IDF4" s="2"/>
      <c r="IDG4" s="2"/>
      <c r="IDH4" s="2"/>
      <c r="IDI4" s="2"/>
      <c r="IDJ4" s="2"/>
      <c r="IDK4" s="2"/>
      <c r="IDL4" s="2"/>
      <c r="IDM4" s="2"/>
      <c r="IDN4" s="2"/>
      <c r="IDO4" s="2"/>
      <c r="IDP4" s="2"/>
      <c r="IDQ4" s="2"/>
      <c r="IDR4" s="2"/>
      <c r="IDS4" s="2"/>
      <c r="IDT4" s="2"/>
      <c r="IDU4" s="2"/>
      <c r="IDV4" s="2"/>
      <c r="IDW4" s="2"/>
      <c r="IDX4" s="2"/>
      <c r="IDY4" s="2"/>
      <c r="IDZ4" s="2"/>
      <c r="IEA4" s="2"/>
      <c r="IEB4" s="2"/>
      <c r="IEC4" s="2"/>
      <c r="IED4" s="2"/>
      <c r="IEE4" s="2"/>
      <c r="IEF4" s="2"/>
      <c r="IEG4" s="2"/>
      <c r="IEH4" s="2"/>
      <c r="IEI4" s="2"/>
      <c r="IEJ4" s="2"/>
      <c r="IEK4" s="2"/>
      <c r="IEL4" s="2"/>
      <c r="IEM4" s="2"/>
      <c r="IEN4" s="2"/>
      <c r="IEO4" s="2"/>
      <c r="IEP4" s="2"/>
      <c r="IEQ4" s="2"/>
      <c r="IER4" s="2"/>
      <c r="IES4" s="2"/>
      <c r="IET4" s="2"/>
      <c r="IEU4" s="2"/>
      <c r="IEV4" s="2"/>
      <c r="IEW4" s="2"/>
      <c r="IEX4" s="2"/>
      <c r="IEY4" s="2"/>
      <c r="IEZ4" s="2"/>
      <c r="IFA4" s="2"/>
      <c r="IFB4" s="2"/>
      <c r="IFC4" s="2"/>
      <c r="IFD4" s="2"/>
      <c r="IFE4" s="2"/>
      <c r="IFF4" s="2"/>
      <c r="IFG4" s="2"/>
      <c r="IFH4" s="2"/>
      <c r="IFI4" s="2"/>
      <c r="IFJ4" s="2"/>
      <c r="IFK4" s="2"/>
      <c r="IFL4" s="2"/>
      <c r="IFM4" s="2"/>
      <c r="IFN4" s="2"/>
      <c r="IFO4" s="2"/>
      <c r="IFP4" s="2"/>
      <c r="IFQ4" s="2"/>
      <c r="IFR4" s="2"/>
      <c r="IFS4" s="2"/>
      <c r="IFT4" s="2"/>
      <c r="IFU4" s="2"/>
      <c r="IFV4" s="2"/>
      <c r="IFW4" s="2"/>
      <c r="IFX4" s="2"/>
      <c r="IFY4" s="2"/>
      <c r="IFZ4" s="2"/>
      <c r="IGA4" s="2"/>
      <c r="IGB4" s="2"/>
      <c r="IGC4" s="2"/>
      <c r="IGD4" s="2"/>
      <c r="IGE4" s="2"/>
      <c r="IGF4" s="2"/>
      <c r="IGG4" s="2"/>
      <c r="IGH4" s="2"/>
      <c r="IGI4" s="2"/>
      <c r="IGJ4" s="2"/>
      <c r="IGK4" s="2"/>
      <c r="IGL4" s="2"/>
      <c r="IGM4" s="2"/>
      <c r="IGN4" s="2"/>
      <c r="IGO4" s="2"/>
      <c r="IGP4" s="2"/>
      <c r="IGQ4" s="2"/>
      <c r="IGR4" s="2"/>
      <c r="IGS4" s="2"/>
      <c r="IGT4" s="2"/>
      <c r="IGU4" s="2"/>
      <c r="IGV4" s="2"/>
      <c r="IGW4" s="2"/>
      <c r="IGX4" s="2"/>
      <c r="IGY4" s="2"/>
      <c r="IGZ4" s="2"/>
      <c r="IHA4" s="2"/>
      <c r="IHB4" s="2"/>
      <c r="IHC4" s="2"/>
      <c r="IHD4" s="2"/>
      <c r="IHE4" s="2"/>
      <c r="IHF4" s="2"/>
      <c r="IHG4" s="2"/>
      <c r="IHH4" s="2"/>
      <c r="IHI4" s="2"/>
      <c r="IHJ4" s="2"/>
      <c r="IHK4" s="2"/>
      <c r="IHL4" s="2"/>
      <c r="IHM4" s="2"/>
      <c r="IHN4" s="2"/>
      <c r="IHO4" s="2"/>
      <c r="IHP4" s="2"/>
      <c r="IHQ4" s="2"/>
      <c r="IHR4" s="2"/>
      <c r="IHS4" s="2"/>
      <c r="IHT4" s="2"/>
      <c r="IHU4" s="2"/>
      <c r="IHV4" s="2"/>
      <c r="IHW4" s="2"/>
      <c r="IHX4" s="2"/>
      <c r="IHY4" s="2"/>
      <c r="IHZ4" s="2"/>
      <c r="IIA4" s="2"/>
      <c r="IIB4" s="2"/>
      <c r="IIC4" s="2"/>
      <c r="IID4" s="2"/>
      <c r="IIE4" s="2"/>
      <c r="IIF4" s="2"/>
      <c r="IIG4" s="2"/>
      <c r="IIH4" s="2"/>
      <c r="III4" s="2"/>
      <c r="IIJ4" s="2"/>
      <c r="IIK4" s="2"/>
      <c r="IIL4" s="2"/>
      <c r="IIM4" s="2"/>
      <c r="IIN4" s="2"/>
      <c r="IIO4" s="2"/>
      <c r="IIP4" s="2"/>
      <c r="IIQ4" s="2"/>
      <c r="IIR4" s="2"/>
      <c r="IIS4" s="2"/>
      <c r="IIT4" s="2"/>
      <c r="IIU4" s="2"/>
      <c r="IIV4" s="2"/>
      <c r="IIW4" s="2"/>
      <c r="IIX4" s="2"/>
      <c r="IIY4" s="2"/>
      <c r="IIZ4" s="2"/>
      <c r="IJA4" s="2"/>
      <c r="IJB4" s="2"/>
      <c r="IJC4" s="2"/>
      <c r="IJD4" s="2"/>
      <c r="IJE4" s="2"/>
      <c r="IJF4" s="2"/>
      <c r="IJG4" s="2"/>
      <c r="IJH4" s="2"/>
      <c r="IJI4" s="2"/>
      <c r="IJJ4" s="2"/>
      <c r="IJK4" s="2"/>
      <c r="IJL4" s="2"/>
      <c r="IJM4" s="2"/>
      <c r="IJN4" s="2"/>
      <c r="IJO4" s="2"/>
      <c r="IJP4" s="2"/>
      <c r="IJQ4" s="2"/>
      <c r="IJR4" s="2"/>
      <c r="IJS4" s="2"/>
      <c r="IJT4" s="2"/>
      <c r="IJU4" s="2"/>
      <c r="IJV4" s="2"/>
      <c r="IJW4" s="2"/>
      <c r="IJX4" s="2"/>
      <c r="IJY4" s="2"/>
      <c r="IJZ4" s="2"/>
      <c r="IKA4" s="2"/>
      <c r="IKB4" s="2"/>
      <c r="IKC4" s="2"/>
      <c r="IKD4" s="2"/>
      <c r="IKE4" s="2"/>
      <c r="IKF4" s="2"/>
      <c r="IKG4" s="2"/>
      <c r="IKH4" s="2"/>
      <c r="IKI4" s="2"/>
      <c r="IKJ4" s="2"/>
      <c r="IKK4" s="2"/>
      <c r="IKL4" s="2"/>
      <c r="IKM4" s="2"/>
      <c r="IKN4" s="2"/>
      <c r="IKO4" s="2"/>
      <c r="IKP4" s="2"/>
      <c r="IKQ4" s="2"/>
      <c r="IKR4" s="2"/>
      <c r="IKS4" s="2"/>
      <c r="IKT4" s="2"/>
      <c r="IKU4" s="2"/>
      <c r="IKV4" s="2"/>
      <c r="IKW4" s="2"/>
      <c r="IKX4" s="2"/>
      <c r="IKY4" s="2"/>
      <c r="IKZ4" s="2"/>
      <c r="ILA4" s="2"/>
      <c r="ILB4" s="2"/>
      <c r="ILC4" s="2"/>
      <c r="ILD4" s="2"/>
      <c r="ILE4" s="2"/>
      <c r="ILF4" s="2"/>
      <c r="ILG4" s="2"/>
      <c r="ILH4" s="2"/>
      <c r="ILI4" s="2"/>
      <c r="ILJ4" s="2"/>
      <c r="ILK4" s="2"/>
      <c r="ILL4" s="2"/>
      <c r="ILM4" s="2"/>
      <c r="ILN4" s="2"/>
      <c r="ILO4" s="2"/>
      <c r="ILP4" s="2"/>
      <c r="ILQ4" s="2"/>
      <c r="ILR4" s="2"/>
      <c r="ILS4" s="2"/>
      <c r="ILT4" s="2"/>
      <c r="ILU4" s="2"/>
      <c r="ILV4" s="2"/>
      <c r="ILW4" s="2"/>
      <c r="ILX4" s="2"/>
      <c r="ILY4" s="2"/>
      <c r="ILZ4" s="2"/>
      <c r="IMA4" s="2"/>
      <c r="IMB4" s="2"/>
      <c r="IMC4" s="2"/>
      <c r="IMD4" s="2"/>
      <c r="IME4" s="2"/>
      <c r="IMF4" s="2"/>
      <c r="IMG4" s="2"/>
      <c r="IMH4" s="2"/>
      <c r="IMI4" s="2"/>
      <c r="IMJ4" s="2"/>
      <c r="IMK4" s="2"/>
      <c r="IML4" s="2"/>
      <c r="IMM4" s="2"/>
      <c r="IMN4" s="2"/>
      <c r="IMO4" s="2"/>
      <c r="IMP4" s="2"/>
      <c r="IMQ4" s="2"/>
      <c r="IMR4" s="2"/>
      <c r="IMS4" s="2"/>
      <c r="IMT4" s="2"/>
      <c r="IMU4" s="2"/>
      <c r="IMV4" s="2"/>
      <c r="IMW4" s="2"/>
      <c r="IMX4" s="2"/>
      <c r="IMY4" s="2"/>
      <c r="IMZ4" s="2"/>
      <c r="INA4" s="2"/>
      <c r="INB4" s="2"/>
      <c r="INC4" s="2"/>
      <c r="IND4" s="2"/>
      <c r="INE4" s="2"/>
      <c r="INF4" s="2"/>
      <c r="ING4" s="2"/>
      <c r="INH4" s="2"/>
      <c r="INI4" s="2"/>
      <c r="INJ4" s="2"/>
      <c r="INK4" s="2"/>
      <c r="INL4" s="2"/>
      <c r="INM4" s="2"/>
      <c r="INN4" s="2"/>
      <c r="INO4" s="2"/>
      <c r="INP4" s="2"/>
      <c r="INQ4" s="2"/>
      <c r="INR4" s="2"/>
      <c r="INS4" s="2"/>
      <c r="INT4" s="2"/>
      <c r="INU4" s="2"/>
      <c r="INV4" s="2"/>
      <c r="INW4" s="2"/>
      <c r="INX4" s="2"/>
      <c r="INY4" s="2"/>
      <c r="INZ4" s="2"/>
      <c r="IOA4" s="2"/>
      <c r="IOB4" s="2"/>
      <c r="IOC4" s="2"/>
      <c r="IOD4" s="2"/>
      <c r="IOE4" s="2"/>
      <c r="IOF4" s="2"/>
      <c r="IOG4" s="2"/>
      <c r="IOH4" s="2"/>
      <c r="IOI4" s="2"/>
      <c r="IOJ4" s="2"/>
      <c r="IOK4" s="2"/>
      <c r="IOL4" s="2"/>
      <c r="IOM4" s="2"/>
      <c r="ION4" s="2"/>
      <c r="IOO4" s="2"/>
      <c r="IOP4" s="2"/>
      <c r="IOQ4" s="2"/>
      <c r="IOR4" s="2"/>
      <c r="IOS4" s="2"/>
      <c r="IOT4" s="2"/>
      <c r="IOU4" s="2"/>
      <c r="IOV4" s="2"/>
      <c r="IOW4" s="2"/>
      <c r="IOX4" s="2"/>
      <c r="IOY4" s="2"/>
      <c r="IOZ4" s="2"/>
      <c r="IPA4" s="2"/>
      <c r="IPB4" s="2"/>
      <c r="IPC4" s="2"/>
      <c r="IPD4" s="2"/>
      <c r="IPE4" s="2"/>
      <c r="IPF4" s="2"/>
      <c r="IPG4" s="2"/>
      <c r="IPH4" s="2"/>
      <c r="IPI4" s="2"/>
      <c r="IPJ4" s="2"/>
      <c r="IPK4" s="2"/>
      <c r="IPL4" s="2"/>
      <c r="IPM4" s="2"/>
      <c r="IPN4" s="2"/>
      <c r="IPO4" s="2"/>
      <c r="IPP4" s="2"/>
      <c r="IPQ4" s="2"/>
      <c r="IPR4" s="2"/>
      <c r="IPS4" s="2"/>
      <c r="IPT4" s="2"/>
      <c r="IPU4" s="2"/>
      <c r="IPV4" s="2"/>
      <c r="IPW4" s="2"/>
      <c r="IPX4" s="2"/>
      <c r="IPY4" s="2"/>
      <c r="IPZ4" s="2"/>
      <c r="IQA4" s="2"/>
      <c r="IQB4" s="2"/>
      <c r="IQC4" s="2"/>
      <c r="IQD4" s="2"/>
      <c r="IQE4" s="2"/>
      <c r="IQF4" s="2"/>
      <c r="IQG4" s="2"/>
      <c r="IQH4" s="2"/>
      <c r="IQI4" s="2"/>
      <c r="IQJ4" s="2"/>
      <c r="IQK4" s="2"/>
      <c r="IQL4" s="2"/>
      <c r="IQM4" s="2"/>
      <c r="IQN4" s="2"/>
      <c r="IQO4" s="2"/>
      <c r="IQP4" s="2"/>
      <c r="IQQ4" s="2"/>
      <c r="IQR4" s="2"/>
      <c r="IQS4" s="2"/>
      <c r="IQT4" s="2"/>
      <c r="IQU4" s="2"/>
      <c r="IQV4" s="2"/>
      <c r="IQW4" s="2"/>
      <c r="IQX4" s="2"/>
      <c r="IQY4" s="2"/>
      <c r="IQZ4" s="2"/>
      <c r="IRA4" s="2"/>
      <c r="IRB4" s="2"/>
      <c r="IRC4" s="2"/>
      <c r="IRD4" s="2"/>
      <c r="IRE4" s="2"/>
      <c r="IRF4" s="2"/>
      <c r="IRG4" s="2"/>
      <c r="IRH4" s="2"/>
      <c r="IRI4" s="2"/>
      <c r="IRJ4" s="2"/>
      <c r="IRK4" s="2"/>
      <c r="IRL4" s="2"/>
      <c r="IRM4" s="2"/>
      <c r="IRN4" s="2"/>
      <c r="IRO4" s="2"/>
      <c r="IRP4" s="2"/>
      <c r="IRQ4" s="2"/>
      <c r="IRR4" s="2"/>
      <c r="IRS4" s="2"/>
      <c r="IRT4" s="2"/>
      <c r="IRU4" s="2"/>
      <c r="IRV4" s="2"/>
      <c r="IRW4" s="2"/>
      <c r="IRX4" s="2"/>
      <c r="IRY4" s="2"/>
      <c r="IRZ4" s="2"/>
      <c r="ISA4" s="2"/>
      <c r="ISB4" s="2"/>
      <c r="ISC4" s="2"/>
      <c r="ISD4" s="2"/>
      <c r="ISE4" s="2"/>
      <c r="ISF4" s="2"/>
      <c r="ISG4" s="2"/>
      <c r="ISH4" s="2"/>
      <c r="ISI4" s="2"/>
      <c r="ISJ4" s="2"/>
      <c r="ISK4" s="2"/>
      <c r="ISL4" s="2"/>
      <c r="ISM4" s="2"/>
      <c r="ISN4" s="2"/>
      <c r="ISO4" s="2"/>
      <c r="ISP4" s="2"/>
      <c r="ISQ4" s="2"/>
      <c r="ISR4" s="2"/>
      <c r="ISS4" s="2"/>
      <c r="IST4" s="2"/>
      <c r="ISU4" s="2"/>
      <c r="ISV4" s="2"/>
      <c r="ISW4" s="2"/>
      <c r="ISX4" s="2"/>
      <c r="ISY4" s="2"/>
      <c r="ISZ4" s="2"/>
      <c r="ITA4" s="2"/>
      <c r="ITB4" s="2"/>
      <c r="ITC4" s="2"/>
      <c r="ITD4" s="2"/>
      <c r="ITE4" s="2"/>
      <c r="ITF4" s="2"/>
      <c r="ITG4" s="2"/>
      <c r="ITH4" s="2"/>
      <c r="ITI4" s="2"/>
      <c r="ITJ4" s="2"/>
      <c r="ITK4" s="2"/>
      <c r="ITL4" s="2"/>
      <c r="ITM4" s="2"/>
      <c r="ITN4" s="2"/>
      <c r="ITO4" s="2"/>
      <c r="ITP4" s="2"/>
      <c r="ITQ4" s="2"/>
      <c r="ITR4" s="2"/>
      <c r="ITS4" s="2"/>
      <c r="ITT4" s="2"/>
      <c r="ITU4" s="2"/>
      <c r="ITV4" s="2"/>
      <c r="ITW4" s="2"/>
      <c r="ITX4" s="2"/>
      <c r="ITY4" s="2"/>
      <c r="ITZ4" s="2"/>
      <c r="IUA4" s="2"/>
      <c r="IUB4" s="2"/>
      <c r="IUC4" s="2"/>
      <c r="IUD4" s="2"/>
      <c r="IUE4" s="2"/>
      <c r="IUF4" s="2"/>
      <c r="IUG4" s="2"/>
      <c r="IUH4" s="2"/>
      <c r="IUI4" s="2"/>
      <c r="IUJ4" s="2"/>
      <c r="IUK4" s="2"/>
      <c r="IUL4" s="2"/>
      <c r="IUM4" s="2"/>
      <c r="IUN4" s="2"/>
      <c r="IUO4" s="2"/>
      <c r="IUP4" s="2"/>
      <c r="IUQ4" s="2"/>
      <c r="IUR4" s="2"/>
      <c r="IUS4" s="2"/>
      <c r="IUT4" s="2"/>
      <c r="IUU4" s="2"/>
      <c r="IUV4" s="2"/>
      <c r="IUW4" s="2"/>
      <c r="IUX4" s="2"/>
      <c r="IUY4" s="2"/>
      <c r="IUZ4" s="2"/>
      <c r="IVA4" s="2"/>
      <c r="IVB4" s="2"/>
      <c r="IVC4" s="2"/>
      <c r="IVD4" s="2"/>
      <c r="IVE4" s="2"/>
      <c r="IVF4" s="2"/>
      <c r="IVG4" s="2"/>
      <c r="IVH4" s="2"/>
      <c r="IVI4" s="2"/>
      <c r="IVJ4" s="2"/>
      <c r="IVK4" s="2"/>
      <c r="IVL4" s="2"/>
      <c r="IVM4" s="2"/>
      <c r="IVN4" s="2"/>
      <c r="IVO4" s="2"/>
      <c r="IVP4" s="2"/>
      <c r="IVQ4" s="2"/>
      <c r="IVR4" s="2"/>
      <c r="IVS4" s="2"/>
      <c r="IVT4" s="2"/>
      <c r="IVU4" s="2"/>
      <c r="IVV4" s="2"/>
      <c r="IVW4" s="2"/>
      <c r="IVX4" s="2"/>
      <c r="IVY4" s="2"/>
      <c r="IVZ4" s="2"/>
      <c r="IWA4" s="2"/>
      <c r="IWB4" s="2"/>
      <c r="IWC4" s="2"/>
      <c r="IWD4" s="2"/>
      <c r="IWE4" s="2"/>
      <c r="IWF4" s="2"/>
      <c r="IWG4" s="2"/>
      <c r="IWH4" s="2"/>
      <c r="IWI4" s="2"/>
      <c r="IWJ4" s="2"/>
      <c r="IWK4" s="2"/>
      <c r="IWL4" s="2"/>
      <c r="IWM4" s="2"/>
      <c r="IWN4" s="2"/>
      <c r="IWO4" s="2"/>
      <c r="IWP4" s="2"/>
      <c r="IWQ4" s="2"/>
      <c r="IWR4" s="2"/>
      <c r="IWS4" s="2"/>
      <c r="IWT4" s="2"/>
      <c r="IWU4" s="2"/>
      <c r="IWV4" s="2"/>
      <c r="IWW4" s="2"/>
      <c r="IWX4" s="2"/>
      <c r="IWY4" s="2"/>
      <c r="IWZ4" s="2"/>
      <c r="IXA4" s="2"/>
      <c r="IXB4" s="2"/>
      <c r="IXC4" s="2"/>
      <c r="IXD4" s="2"/>
      <c r="IXE4" s="2"/>
      <c r="IXF4" s="2"/>
      <c r="IXG4" s="2"/>
      <c r="IXH4" s="2"/>
      <c r="IXI4" s="2"/>
      <c r="IXJ4" s="2"/>
      <c r="IXK4" s="2"/>
      <c r="IXL4" s="2"/>
      <c r="IXM4" s="2"/>
      <c r="IXN4" s="2"/>
      <c r="IXO4" s="2"/>
      <c r="IXP4" s="2"/>
      <c r="IXQ4" s="2"/>
      <c r="IXR4" s="2"/>
      <c r="IXS4" s="2"/>
      <c r="IXT4" s="2"/>
      <c r="IXU4" s="2"/>
      <c r="IXV4" s="2"/>
      <c r="IXW4" s="2"/>
      <c r="IXX4" s="2"/>
      <c r="IXY4" s="2"/>
      <c r="IXZ4" s="2"/>
      <c r="IYA4" s="2"/>
      <c r="IYB4" s="2"/>
      <c r="IYC4" s="2"/>
      <c r="IYD4" s="2"/>
      <c r="IYE4" s="2"/>
      <c r="IYF4" s="2"/>
      <c r="IYG4" s="2"/>
      <c r="IYH4" s="2"/>
      <c r="IYI4" s="2"/>
      <c r="IYJ4" s="2"/>
      <c r="IYK4" s="2"/>
      <c r="IYL4" s="2"/>
      <c r="IYM4" s="2"/>
      <c r="IYN4" s="2"/>
      <c r="IYO4" s="2"/>
      <c r="IYP4" s="2"/>
      <c r="IYQ4" s="2"/>
      <c r="IYR4" s="2"/>
      <c r="IYS4" s="2"/>
      <c r="IYT4" s="2"/>
      <c r="IYU4" s="2"/>
      <c r="IYV4" s="2"/>
      <c r="IYW4" s="2"/>
      <c r="IYX4" s="2"/>
      <c r="IYY4" s="2"/>
      <c r="IYZ4" s="2"/>
      <c r="IZA4" s="2"/>
      <c r="IZB4" s="2"/>
      <c r="IZC4" s="2"/>
      <c r="IZD4" s="2"/>
      <c r="IZE4" s="2"/>
      <c r="IZF4" s="2"/>
      <c r="IZG4" s="2"/>
      <c r="IZH4" s="2"/>
      <c r="IZI4" s="2"/>
      <c r="IZJ4" s="2"/>
      <c r="IZK4" s="2"/>
      <c r="IZL4" s="2"/>
      <c r="IZM4" s="2"/>
      <c r="IZN4" s="2"/>
      <c r="IZO4" s="2"/>
      <c r="IZP4" s="2"/>
      <c r="IZQ4" s="2"/>
      <c r="IZR4" s="2"/>
      <c r="IZS4" s="2"/>
      <c r="IZT4" s="2"/>
      <c r="IZU4" s="2"/>
      <c r="IZV4" s="2"/>
      <c r="IZW4" s="2"/>
      <c r="IZX4" s="2"/>
      <c r="IZY4" s="2"/>
      <c r="IZZ4" s="2"/>
      <c r="JAA4" s="2"/>
      <c r="JAB4" s="2"/>
      <c r="JAC4" s="2"/>
      <c r="JAD4" s="2"/>
      <c r="JAE4" s="2"/>
      <c r="JAF4" s="2"/>
      <c r="JAG4" s="2"/>
      <c r="JAH4" s="2"/>
      <c r="JAI4" s="2"/>
      <c r="JAJ4" s="2"/>
      <c r="JAK4" s="2"/>
      <c r="JAL4" s="2"/>
      <c r="JAM4" s="2"/>
      <c r="JAN4" s="2"/>
      <c r="JAO4" s="2"/>
      <c r="JAP4" s="2"/>
      <c r="JAQ4" s="2"/>
      <c r="JAR4" s="2"/>
      <c r="JAS4" s="2"/>
      <c r="JAT4" s="2"/>
      <c r="JAU4" s="2"/>
      <c r="JAV4" s="2"/>
      <c r="JAW4" s="2"/>
      <c r="JAX4" s="2"/>
      <c r="JAY4" s="2"/>
      <c r="JAZ4" s="2"/>
      <c r="JBA4" s="2"/>
      <c r="JBB4" s="2"/>
      <c r="JBC4" s="2"/>
      <c r="JBD4" s="2"/>
      <c r="JBE4" s="2"/>
      <c r="JBF4" s="2"/>
      <c r="JBG4" s="2"/>
      <c r="JBH4" s="2"/>
      <c r="JBI4" s="2"/>
      <c r="JBJ4" s="2"/>
      <c r="JBK4" s="2"/>
      <c r="JBL4" s="2"/>
      <c r="JBM4" s="2"/>
      <c r="JBN4" s="2"/>
      <c r="JBO4" s="2"/>
      <c r="JBP4" s="2"/>
      <c r="JBQ4" s="2"/>
      <c r="JBR4" s="2"/>
      <c r="JBS4" s="2"/>
      <c r="JBT4" s="2"/>
      <c r="JBU4" s="2"/>
      <c r="JBV4" s="2"/>
      <c r="JBW4" s="2"/>
      <c r="JBX4" s="2"/>
      <c r="JBY4" s="2"/>
      <c r="JBZ4" s="2"/>
      <c r="JCA4" s="2"/>
      <c r="JCB4" s="2"/>
      <c r="JCC4" s="2"/>
      <c r="JCD4" s="2"/>
      <c r="JCE4" s="2"/>
      <c r="JCF4" s="2"/>
      <c r="JCG4" s="2"/>
      <c r="JCH4" s="2"/>
      <c r="JCI4" s="2"/>
      <c r="JCJ4" s="2"/>
      <c r="JCK4" s="2"/>
      <c r="JCL4" s="2"/>
      <c r="JCM4" s="2"/>
      <c r="JCN4" s="2"/>
      <c r="JCO4" s="2"/>
      <c r="JCP4" s="2"/>
      <c r="JCQ4" s="2"/>
      <c r="JCR4" s="2"/>
      <c r="JCS4" s="2"/>
      <c r="JCT4" s="2"/>
      <c r="JCU4" s="2"/>
      <c r="JCV4" s="2"/>
      <c r="JCW4" s="2"/>
      <c r="JCX4" s="2"/>
      <c r="JCY4" s="2"/>
      <c r="JCZ4" s="2"/>
      <c r="JDA4" s="2"/>
      <c r="JDB4" s="2"/>
      <c r="JDC4" s="2"/>
      <c r="JDD4" s="2"/>
      <c r="JDE4" s="2"/>
      <c r="JDF4" s="2"/>
      <c r="JDG4" s="2"/>
      <c r="JDH4" s="2"/>
      <c r="JDI4" s="2"/>
      <c r="JDJ4" s="2"/>
      <c r="JDK4" s="2"/>
      <c r="JDL4" s="2"/>
      <c r="JDM4" s="2"/>
      <c r="JDN4" s="2"/>
      <c r="JDO4" s="2"/>
      <c r="JDP4" s="2"/>
      <c r="JDQ4" s="2"/>
      <c r="JDR4" s="2"/>
      <c r="JDS4" s="2"/>
      <c r="JDT4" s="2"/>
      <c r="JDU4" s="2"/>
      <c r="JDV4" s="2"/>
      <c r="JDW4" s="2"/>
      <c r="JDX4" s="2"/>
      <c r="JDY4" s="2"/>
      <c r="JDZ4" s="2"/>
      <c r="JEA4" s="2"/>
      <c r="JEB4" s="2"/>
      <c r="JEC4" s="2"/>
      <c r="JED4" s="2"/>
      <c r="JEE4" s="2"/>
      <c r="JEF4" s="2"/>
      <c r="JEG4" s="2"/>
      <c r="JEH4" s="2"/>
      <c r="JEI4" s="2"/>
      <c r="JEJ4" s="2"/>
      <c r="JEK4" s="2"/>
      <c r="JEL4" s="2"/>
      <c r="JEM4" s="2"/>
      <c r="JEN4" s="2"/>
      <c r="JEO4" s="2"/>
      <c r="JEP4" s="2"/>
      <c r="JEQ4" s="2"/>
      <c r="JER4" s="2"/>
      <c r="JES4" s="2"/>
      <c r="JET4" s="2"/>
      <c r="JEU4" s="2"/>
      <c r="JEV4" s="2"/>
      <c r="JEW4" s="2"/>
      <c r="JEX4" s="2"/>
      <c r="JEY4" s="2"/>
      <c r="JEZ4" s="2"/>
      <c r="JFA4" s="2"/>
      <c r="JFB4" s="2"/>
      <c r="JFC4" s="2"/>
      <c r="JFD4" s="2"/>
      <c r="JFE4" s="2"/>
      <c r="JFF4" s="2"/>
      <c r="JFG4" s="2"/>
      <c r="JFH4" s="2"/>
      <c r="JFI4" s="2"/>
      <c r="JFJ4" s="2"/>
      <c r="JFK4" s="2"/>
      <c r="JFL4" s="2"/>
      <c r="JFM4" s="2"/>
      <c r="JFN4" s="2"/>
      <c r="JFO4" s="2"/>
      <c r="JFP4" s="2"/>
      <c r="JFQ4" s="2"/>
      <c r="JFR4" s="2"/>
      <c r="JFS4" s="2"/>
      <c r="JFT4" s="2"/>
      <c r="JFU4" s="2"/>
      <c r="JFV4" s="2"/>
      <c r="JFW4" s="2"/>
      <c r="JFX4" s="2"/>
      <c r="JFY4" s="2"/>
      <c r="JFZ4" s="2"/>
      <c r="JGA4" s="2"/>
      <c r="JGB4" s="2"/>
      <c r="JGC4" s="2"/>
      <c r="JGD4" s="2"/>
      <c r="JGE4" s="2"/>
      <c r="JGF4" s="2"/>
      <c r="JGG4" s="2"/>
      <c r="JGH4" s="2"/>
      <c r="JGI4" s="2"/>
      <c r="JGJ4" s="2"/>
      <c r="JGK4" s="2"/>
      <c r="JGL4" s="2"/>
      <c r="JGM4" s="2"/>
      <c r="JGN4" s="2"/>
      <c r="JGO4" s="2"/>
      <c r="JGP4" s="2"/>
      <c r="JGQ4" s="2"/>
      <c r="JGR4" s="2"/>
      <c r="JGS4" s="2"/>
      <c r="JGT4" s="2"/>
      <c r="JGU4" s="2"/>
      <c r="JGV4" s="2"/>
      <c r="JGW4" s="2"/>
      <c r="JGX4" s="2"/>
      <c r="JGY4" s="2"/>
      <c r="JGZ4" s="2"/>
      <c r="JHA4" s="2"/>
      <c r="JHB4" s="2"/>
      <c r="JHC4" s="2"/>
      <c r="JHD4" s="2"/>
      <c r="JHE4" s="2"/>
      <c r="JHF4" s="2"/>
      <c r="JHG4" s="2"/>
      <c r="JHH4" s="2"/>
      <c r="JHI4" s="2"/>
      <c r="JHJ4" s="2"/>
      <c r="JHK4" s="2"/>
      <c r="JHL4" s="2"/>
      <c r="JHM4" s="2"/>
      <c r="JHN4" s="2"/>
      <c r="JHO4" s="2"/>
      <c r="JHP4" s="2"/>
      <c r="JHQ4" s="2"/>
      <c r="JHR4" s="2"/>
      <c r="JHS4" s="2"/>
      <c r="JHT4" s="2"/>
      <c r="JHU4" s="2"/>
      <c r="JHV4" s="2"/>
      <c r="JHW4" s="2"/>
      <c r="JHX4" s="2"/>
      <c r="JHY4" s="2"/>
      <c r="JHZ4" s="2"/>
      <c r="JIA4" s="2"/>
      <c r="JIB4" s="2"/>
      <c r="JIC4" s="2"/>
      <c r="JID4" s="2"/>
      <c r="JIE4" s="2"/>
      <c r="JIF4" s="2"/>
      <c r="JIG4" s="2"/>
      <c r="JIH4" s="2"/>
      <c r="JII4" s="2"/>
      <c r="JIJ4" s="2"/>
      <c r="JIK4" s="2"/>
      <c r="JIL4" s="2"/>
      <c r="JIM4" s="2"/>
      <c r="JIN4" s="2"/>
      <c r="JIO4" s="2"/>
      <c r="JIP4" s="2"/>
      <c r="JIQ4" s="2"/>
      <c r="JIR4" s="2"/>
      <c r="JIS4" s="2"/>
      <c r="JIT4" s="2"/>
      <c r="JIU4" s="2"/>
      <c r="JIV4" s="2"/>
      <c r="JIW4" s="2"/>
      <c r="JIX4" s="2"/>
      <c r="JIY4" s="2"/>
      <c r="JIZ4" s="2"/>
      <c r="JJA4" s="2"/>
      <c r="JJB4" s="2"/>
      <c r="JJC4" s="2"/>
      <c r="JJD4" s="2"/>
      <c r="JJE4" s="2"/>
      <c r="JJF4" s="2"/>
      <c r="JJG4" s="2"/>
      <c r="JJH4" s="2"/>
      <c r="JJI4" s="2"/>
      <c r="JJJ4" s="2"/>
      <c r="JJK4" s="2"/>
      <c r="JJL4" s="2"/>
      <c r="JJM4" s="2"/>
      <c r="JJN4" s="2"/>
      <c r="JJO4" s="2"/>
      <c r="JJP4" s="2"/>
      <c r="JJQ4" s="2"/>
      <c r="JJR4" s="2"/>
      <c r="JJS4" s="2"/>
      <c r="JJT4" s="2"/>
      <c r="JJU4" s="2"/>
      <c r="JJV4" s="2"/>
      <c r="JJW4" s="2"/>
      <c r="JJX4" s="2"/>
      <c r="JJY4" s="2"/>
      <c r="JJZ4" s="2"/>
      <c r="JKA4" s="2"/>
      <c r="JKB4" s="2"/>
      <c r="JKC4" s="2"/>
      <c r="JKD4" s="2"/>
      <c r="JKE4" s="2"/>
      <c r="JKF4" s="2"/>
      <c r="JKG4" s="2"/>
      <c r="JKH4" s="2"/>
      <c r="JKI4" s="2"/>
      <c r="JKJ4" s="2"/>
      <c r="JKK4" s="2"/>
      <c r="JKL4" s="2"/>
      <c r="JKM4" s="2"/>
      <c r="JKN4" s="2"/>
      <c r="JKO4" s="2"/>
      <c r="JKP4" s="2"/>
      <c r="JKQ4" s="2"/>
      <c r="JKR4" s="2"/>
      <c r="JKS4" s="2"/>
      <c r="JKT4" s="2"/>
      <c r="JKU4" s="2"/>
      <c r="JKV4" s="2"/>
      <c r="JKW4" s="2"/>
      <c r="JKX4" s="2"/>
      <c r="JKY4" s="2"/>
      <c r="JKZ4" s="2"/>
      <c r="JLA4" s="2"/>
      <c r="JLB4" s="2"/>
      <c r="JLC4" s="2"/>
      <c r="JLD4" s="2"/>
      <c r="JLE4" s="2"/>
      <c r="JLF4" s="2"/>
      <c r="JLG4" s="2"/>
      <c r="JLH4" s="2"/>
      <c r="JLI4" s="2"/>
      <c r="JLJ4" s="2"/>
      <c r="JLK4" s="2"/>
      <c r="JLL4" s="2"/>
      <c r="JLM4" s="2"/>
      <c r="JLN4" s="2"/>
      <c r="JLO4" s="2"/>
      <c r="JLP4" s="2"/>
      <c r="JLQ4" s="2"/>
      <c r="JLR4" s="2"/>
      <c r="JLS4" s="2"/>
      <c r="JLT4" s="2"/>
      <c r="JLU4" s="2"/>
      <c r="JLV4" s="2"/>
      <c r="JLW4" s="2"/>
      <c r="JLX4" s="2"/>
      <c r="JLY4" s="2"/>
      <c r="JLZ4" s="2"/>
      <c r="JMA4" s="2"/>
      <c r="JMB4" s="2"/>
      <c r="JMC4" s="2"/>
      <c r="JMD4" s="2"/>
      <c r="JME4" s="2"/>
      <c r="JMF4" s="2"/>
      <c r="JMG4" s="2"/>
      <c r="JMH4" s="2"/>
      <c r="JMI4" s="2"/>
      <c r="JMJ4" s="2"/>
      <c r="JMK4" s="2"/>
      <c r="JML4" s="2"/>
      <c r="JMM4" s="2"/>
      <c r="JMN4" s="2"/>
      <c r="JMO4" s="2"/>
      <c r="JMP4" s="2"/>
      <c r="JMQ4" s="2"/>
      <c r="JMR4" s="2"/>
      <c r="JMS4" s="2"/>
      <c r="JMT4" s="2"/>
      <c r="JMU4" s="2"/>
      <c r="JMV4" s="2"/>
      <c r="JMW4" s="2"/>
      <c r="JMX4" s="2"/>
      <c r="JMY4" s="2"/>
      <c r="JMZ4" s="2"/>
      <c r="JNA4" s="2"/>
      <c r="JNB4" s="2"/>
      <c r="JNC4" s="2"/>
      <c r="JND4" s="2"/>
      <c r="JNE4" s="2"/>
      <c r="JNF4" s="2"/>
      <c r="JNG4" s="2"/>
      <c r="JNH4" s="2"/>
      <c r="JNI4" s="2"/>
      <c r="JNJ4" s="2"/>
      <c r="JNK4" s="2"/>
      <c r="JNL4" s="2"/>
      <c r="JNM4" s="2"/>
      <c r="JNN4" s="2"/>
      <c r="JNO4" s="2"/>
      <c r="JNP4" s="2"/>
      <c r="JNQ4" s="2"/>
      <c r="JNR4" s="2"/>
      <c r="JNS4" s="2"/>
      <c r="JNT4" s="2"/>
      <c r="JNU4" s="2"/>
      <c r="JNV4" s="2"/>
      <c r="JNW4" s="2"/>
      <c r="JNX4" s="2"/>
      <c r="JNY4" s="2"/>
      <c r="JNZ4" s="2"/>
      <c r="JOA4" s="2"/>
      <c r="JOB4" s="2"/>
      <c r="JOC4" s="2"/>
      <c r="JOD4" s="2"/>
      <c r="JOE4" s="2"/>
      <c r="JOF4" s="2"/>
      <c r="JOG4" s="2"/>
      <c r="JOH4" s="2"/>
      <c r="JOI4" s="2"/>
      <c r="JOJ4" s="2"/>
      <c r="JOK4" s="2"/>
      <c r="JOL4" s="2"/>
      <c r="JOM4" s="2"/>
      <c r="JON4" s="2"/>
      <c r="JOO4" s="2"/>
      <c r="JOP4" s="2"/>
      <c r="JOQ4" s="2"/>
      <c r="JOR4" s="2"/>
      <c r="JOS4" s="2"/>
      <c r="JOT4" s="2"/>
      <c r="JOU4" s="2"/>
      <c r="JOV4" s="2"/>
      <c r="JOW4" s="2"/>
      <c r="JOX4" s="2"/>
      <c r="JOY4" s="2"/>
      <c r="JOZ4" s="2"/>
      <c r="JPA4" s="2"/>
      <c r="JPB4" s="2"/>
      <c r="JPC4" s="2"/>
      <c r="JPD4" s="2"/>
      <c r="JPE4" s="2"/>
      <c r="JPF4" s="2"/>
      <c r="JPG4" s="2"/>
      <c r="JPH4" s="2"/>
      <c r="JPI4" s="2"/>
      <c r="JPJ4" s="2"/>
      <c r="JPK4" s="2"/>
      <c r="JPL4" s="2"/>
      <c r="JPM4" s="2"/>
      <c r="JPN4" s="2"/>
      <c r="JPO4" s="2"/>
      <c r="JPP4" s="2"/>
      <c r="JPQ4" s="2"/>
      <c r="JPR4" s="2"/>
      <c r="JPS4" s="2"/>
      <c r="JPT4" s="2"/>
      <c r="JPU4" s="2"/>
      <c r="JPV4" s="2"/>
      <c r="JPW4" s="2"/>
      <c r="JPX4" s="2"/>
      <c r="JPY4" s="2"/>
      <c r="JPZ4" s="2"/>
      <c r="JQA4" s="2"/>
      <c r="JQB4" s="2"/>
      <c r="JQC4" s="2"/>
      <c r="JQD4" s="2"/>
      <c r="JQE4" s="2"/>
      <c r="JQF4" s="2"/>
      <c r="JQG4" s="2"/>
      <c r="JQH4" s="2"/>
      <c r="JQI4" s="2"/>
      <c r="JQJ4" s="2"/>
      <c r="JQK4" s="2"/>
      <c r="JQL4" s="2"/>
      <c r="JQM4" s="2"/>
      <c r="JQN4" s="2"/>
      <c r="JQO4" s="2"/>
      <c r="JQP4" s="2"/>
      <c r="JQQ4" s="2"/>
      <c r="JQR4" s="2"/>
      <c r="JQS4" s="2"/>
      <c r="JQT4" s="2"/>
      <c r="JQU4" s="2"/>
      <c r="JQV4" s="2"/>
      <c r="JQW4" s="2"/>
      <c r="JQX4" s="2"/>
      <c r="JQY4" s="2"/>
      <c r="JQZ4" s="2"/>
      <c r="JRA4" s="2"/>
      <c r="JRB4" s="2"/>
      <c r="JRC4" s="2"/>
      <c r="JRD4" s="2"/>
      <c r="JRE4" s="2"/>
      <c r="JRF4" s="2"/>
      <c r="JRG4" s="2"/>
      <c r="JRH4" s="2"/>
      <c r="JRI4" s="2"/>
      <c r="JRJ4" s="2"/>
      <c r="JRK4" s="2"/>
      <c r="JRL4" s="2"/>
      <c r="JRM4" s="2"/>
      <c r="JRN4" s="2"/>
      <c r="JRO4" s="2"/>
      <c r="JRP4" s="2"/>
      <c r="JRQ4" s="2"/>
      <c r="JRR4" s="2"/>
      <c r="JRS4" s="2"/>
      <c r="JRT4" s="2"/>
      <c r="JRU4" s="2"/>
      <c r="JRV4" s="2"/>
      <c r="JRW4" s="2"/>
      <c r="JRX4" s="2"/>
      <c r="JRY4" s="2"/>
      <c r="JRZ4" s="2"/>
      <c r="JSA4" s="2"/>
      <c r="JSB4" s="2"/>
      <c r="JSC4" s="2"/>
      <c r="JSD4" s="2"/>
      <c r="JSE4" s="2"/>
      <c r="JSF4" s="2"/>
      <c r="JSG4" s="2"/>
      <c r="JSH4" s="2"/>
      <c r="JSI4" s="2"/>
      <c r="JSJ4" s="2"/>
      <c r="JSK4" s="2"/>
      <c r="JSL4" s="2"/>
      <c r="JSM4" s="2"/>
      <c r="JSN4" s="2"/>
      <c r="JSO4" s="2"/>
      <c r="JSP4" s="2"/>
      <c r="JSQ4" s="2"/>
      <c r="JSR4" s="2"/>
      <c r="JSS4" s="2"/>
      <c r="JST4" s="2"/>
      <c r="JSU4" s="2"/>
      <c r="JSV4" s="2"/>
      <c r="JSW4" s="2"/>
      <c r="JSX4" s="2"/>
      <c r="JSY4" s="2"/>
      <c r="JSZ4" s="2"/>
      <c r="JTA4" s="2"/>
      <c r="JTB4" s="2"/>
      <c r="JTC4" s="2"/>
      <c r="JTD4" s="2"/>
      <c r="JTE4" s="2"/>
      <c r="JTF4" s="2"/>
      <c r="JTG4" s="2"/>
      <c r="JTH4" s="2"/>
      <c r="JTI4" s="2"/>
      <c r="JTJ4" s="2"/>
      <c r="JTK4" s="2"/>
      <c r="JTL4" s="2"/>
      <c r="JTM4" s="2"/>
      <c r="JTN4" s="2"/>
      <c r="JTO4" s="2"/>
      <c r="JTP4" s="2"/>
      <c r="JTQ4" s="2"/>
      <c r="JTR4" s="2"/>
      <c r="JTS4" s="2"/>
      <c r="JTT4" s="2"/>
      <c r="JTU4" s="2"/>
      <c r="JTV4" s="2"/>
      <c r="JTW4" s="2"/>
      <c r="JTX4" s="2"/>
      <c r="JTY4" s="2"/>
      <c r="JTZ4" s="2"/>
      <c r="JUA4" s="2"/>
      <c r="JUB4" s="2"/>
      <c r="JUC4" s="2"/>
      <c r="JUD4" s="2"/>
      <c r="JUE4" s="2"/>
      <c r="JUF4" s="2"/>
      <c r="JUG4" s="2"/>
      <c r="JUH4" s="2"/>
      <c r="JUI4" s="2"/>
      <c r="JUJ4" s="2"/>
      <c r="JUK4" s="2"/>
      <c r="JUL4" s="2"/>
      <c r="JUM4" s="2"/>
      <c r="JUN4" s="2"/>
      <c r="JUO4" s="2"/>
      <c r="JUP4" s="2"/>
      <c r="JUQ4" s="2"/>
      <c r="JUR4" s="2"/>
      <c r="JUS4" s="2"/>
      <c r="JUT4" s="2"/>
      <c r="JUU4" s="2"/>
      <c r="JUV4" s="2"/>
      <c r="JUW4" s="2"/>
      <c r="JUX4" s="2"/>
      <c r="JUY4" s="2"/>
      <c r="JUZ4" s="2"/>
      <c r="JVA4" s="2"/>
      <c r="JVB4" s="2"/>
      <c r="JVC4" s="2"/>
      <c r="JVD4" s="2"/>
      <c r="JVE4" s="2"/>
      <c r="JVF4" s="2"/>
      <c r="JVG4" s="2"/>
      <c r="JVH4" s="2"/>
      <c r="JVI4" s="2"/>
      <c r="JVJ4" s="2"/>
      <c r="JVK4" s="2"/>
      <c r="JVL4" s="2"/>
      <c r="JVM4" s="2"/>
      <c r="JVN4" s="2"/>
      <c r="JVO4" s="2"/>
      <c r="JVP4" s="2"/>
      <c r="JVQ4" s="2"/>
      <c r="JVR4" s="2"/>
      <c r="JVS4" s="2"/>
      <c r="JVT4" s="2"/>
      <c r="JVU4" s="2"/>
      <c r="JVV4" s="2"/>
      <c r="JVW4" s="2"/>
      <c r="JVX4" s="2"/>
      <c r="JVY4" s="2"/>
      <c r="JVZ4" s="2"/>
      <c r="JWA4" s="2"/>
      <c r="JWB4" s="2"/>
      <c r="JWC4" s="2"/>
      <c r="JWD4" s="2"/>
      <c r="JWE4" s="2"/>
      <c r="JWF4" s="2"/>
      <c r="JWG4" s="2"/>
      <c r="JWH4" s="2"/>
      <c r="JWI4" s="2"/>
      <c r="JWJ4" s="2"/>
      <c r="JWK4" s="2"/>
      <c r="JWL4" s="2"/>
      <c r="JWM4" s="2"/>
      <c r="JWN4" s="2"/>
      <c r="JWO4" s="2"/>
      <c r="JWP4" s="2"/>
      <c r="JWQ4" s="2"/>
      <c r="JWR4" s="2"/>
      <c r="JWS4" s="2"/>
      <c r="JWT4" s="2"/>
      <c r="JWU4" s="2"/>
      <c r="JWV4" s="2"/>
      <c r="JWW4" s="2"/>
      <c r="JWX4" s="2"/>
      <c r="JWY4" s="2"/>
      <c r="JWZ4" s="2"/>
      <c r="JXA4" s="2"/>
      <c r="JXB4" s="2"/>
      <c r="JXC4" s="2"/>
      <c r="JXD4" s="2"/>
      <c r="JXE4" s="2"/>
      <c r="JXF4" s="2"/>
      <c r="JXG4" s="2"/>
      <c r="JXH4" s="2"/>
      <c r="JXI4" s="2"/>
      <c r="JXJ4" s="2"/>
      <c r="JXK4" s="2"/>
      <c r="JXL4" s="2"/>
      <c r="JXM4" s="2"/>
      <c r="JXN4" s="2"/>
      <c r="JXO4" s="2"/>
      <c r="JXP4" s="2"/>
      <c r="JXQ4" s="2"/>
      <c r="JXR4" s="2"/>
      <c r="JXS4" s="2"/>
      <c r="JXT4" s="2"/>
      <c r="JXU4" s="2"/>
      <c r="JXV4" s="2"/>
      <c r="JXW4" s="2"/>
      <c r="JXX4" s="2"/>
      <c r="JXY4" s="2"/>
      <c r="JXZ4" s="2"/>
      <c r="JYA4" s="2"/>
      <c r="JYB4" s="2"/>
      <c r="JYC4" s="2"/>
      <c r="JYD4" s="2"/>
      <c r="JYE4" s="2"/>
      <c r="JYF4" s="2"/>
      <c r="JYG4" s="2"/>
      <c r="JYH4" s="2"/>
      <c r="JYI4" s="2"/>
      <c r="JYJ4" s="2"/>
      <c r="JYK4" s="2"/>
      <c r="JYL4" s="2"/>
      <c r="JYM4" s="2"/>
      <c r="JYN4" s="2"/>
      <c r="JYO4" s="2"/>
      <c r="JYP4" s="2"/>
      <c r="JYQ4" s="2"/>
      <c r="JYR4" s="2"/>
      <c r="JYS4" s="2"/>
      <c r="JYT4" s="2"/>
      <c r="JYU4" s="2"/>
      <c r="JYV4" s="2"/>
      <c r="JYW4" s="2"/>
      <c r="JYX4" s="2"/>
      <c r="JYY4" s="2"/>
      <c r="JYZ4" s="2"/>
      <c r="JZA4" s="2"/>
      <c r="JZB4" s="2"/>
      <c r="JZC4" s="2"/>
      <c r="JZD4" s="2"/>
      <c r="JZE4" s="2"/>
      <c r="JZF4" s="2"/>
      <c r="JZG4" s="2"/>
      <c r="JZH4" s="2"/>
      <c r="JZI4" s="2"/>
      <c r="JZJ4" s="2"/>
      <c r="JZK4" s="2"/>
      <c r="JZL4" s="2"/>
      <c r="JZM4" s="2"/>
      <c r="JZN4" s="2"/>
      <c r="JZO4" s="2"/>
      <c r="JZP4" s="2"/>
      <c r="JZQ4" s="2"/>
      <c r="JZR4" s="2"/>
      <c r="JZS4" s="2"/>
      <c r="JZT4" s="2"/>
      <c r="JZU4" s="2"/>
      <c r="JZV4" s="2"/>
      <c r="JZW4" s="2"/>
      <c r="JZX4" s="2"/>
      <c r="JZY4" s="2"/>
      <c r="JZZ4" s="2"/>
      <c r="KAA4" s="2"/>
      <c r="KAB4" s="2"/>
      <c r="KAC4" s="2"/>
      <c r="KAD4" s="2"/>
      <c r="KAE4" s="2"/>
      <c r="KAF4" s="2"/>
      <c r="KAG4" s="2"/>
      <c r="KAH4" s="2"/>
      <c r="KAI4" s="2"/>
      <c r="KAJ4" s="2"/>
      <c r="KAK4" s="2"/>
      <c r="KAL4" s="2"/>
      <c r="KAM4" s="2"/>
      <c r="KAN4" s="2"/>
      <c r="KAO4" s="2"/>
      <c r="KAP4" s="2"/>
      <c r="KAQ4" s="2"/>
      <c r="KAR4" s="2"/>
      <c r="KAS4" s="2"/>
      <c r="KAT4" s="2"/>
      <c r="KAU4" s="2"/>
      <c r="KAV4" s="2"/>
      <c r="KAW4" s="2"/>
      <c r="KAX4" s="2"/>
      <c r="KAY4" s="2"/>
      <c r="KAZ4" s="2"/>
      <c r="KBA4" s="2"/>
      <c r="KBB4" s="2"/>
      <c r="KBC4" s="2"/>
      <c r="KBD4" s="2"/>
      <c r="KBE4" s="2"/>
      <c r="KBF4" s="2"/>
      <c r="KBG4" s="2"/>
      <c r="KBH4" s="2"/>
      <c r="KBI4" s="2"/>
      <c r="KBJ4" s="2"/>
      <c r="KBK4" s="2"/>
      <c r="KBL4" s="2"/>
      <c r="KBM4" s="2"/>
      <c r="KBN4" s="2"/>
      <c r="KBO4" s="2"/>
      <c r="KBP4" s="2"/>
      <c r="KBQ4" s="2"/>
      <c r="KBR4" s="2"/>
      <c r="KBS4" s="2"/>
      <c r="KBT4" s="2"/>
      <c r="KBU4" s="2"/>
      <c r="KBV4" s="2"/>
      <c r="KBW4" s="2"/>
      <c r="KBX4" s="2"/>
      <c r="KBY4" s="2"/>
      <c r="KBZ4" s="2"/>
      <c r="KCA4" s="2"/>
      <c r="KCB4" s="2"/>
      <c r="KCC4" s="2"/>
      <c r="KCD4" s="2"/>
      <c r="KCE4" s="2"/>
      <c r="KCF4" s="2"/>
      <c r="KCG4" s="2"/>
      <c r="KCH4" s="2"/>
      <c r="KCI4" s="2"/>
      <c r="KCJ4" s="2"/>
      <c r="KCK4" s="2"/>
      <c r="KCL4" s="2"/>
      <c r="KCM4" s="2"/>
      <c r="KCN4" s="2"/>
      <c r="KCO4" s="2"/>
      <c r="KCP4" s="2"/>
      <c r="KCQ4" s="2"/>
      <c r="KCR4" s="2"/>
      <c r="KCS4" s="2"/>
      <c r="KCT4" s="2"/>
      <c r="KCU4" s="2"/>
      <c r="KCV4" s="2"/>
      <c r="KCW4" s="2"/>
      <c r="KCX4" s="2"/>
      <c r="KCY4" s="2"/>
      <c r="KCZ4" s="2"/>
      <c r="KDA4" s="2"/>
      <c r="KDB4" s="2"/>
      <c r="KDC4" s="2"/>
      <c r="KDD4" s="2"/>
      <c r="KDE4" s="2"/>
      <c r="KDF4" s="2"/>
      <c r="KDG4" s="2"/>
      <c r="KDH4" s="2"/>
      <c r="KDI4" s="2"/>
      <c r="KDJ4" s="2"/>
      <c r="KDK4" s="2"/>
      <c r="KDL4" s="2"/>
      <c r="KDM4" s="2"/>
      <c r="KDN4" s="2"/>
      <c r="KDO4" s="2"/>
      <c r="KDP4" s="2"/>
      <c r="KDQ4" s="2"/>
      <c r="KDR4" s="2"/>
      <c r="KDS4" s="2"/>
      <c r="KDT4" s="2"/>
      <c r="KDU4" s="2"/>
      <c r="KDV4" s="2"/>
      <c r="KDW4" s="2"/>
      <c r="KDX4" s="2"/>
      <c r="KDY4" s="2"/>
      <c r="KDZ4" s="2"/>
      <c r="KEA4" s="2"/>
      <c r="KEB4" s="2"/>
      <c r="KEC4" s="2"/>
      <c r="KED4" s="2"/>
      <c r="KEE4" s="2"/>
      <c r="KEF4" s="2"/>
      <c r="KEG4" s="2"/>
      <c r="KEH4" s="2"/>
      <c r="KEI4" s="2"/>
      <c r="KEJ4" s="2"/>
      <c r="KEK4" s="2"/>
      <c r="KEL4" s="2"/>
      <c r="KEM4" s="2"/>
      <c r="KEN4" s="2"/>
      <c r="KEO4" s="2"/>
      <c r="KEP4" s="2"/>
      <c r="KEQ4" s="2"/>
      <c r="KER4" s="2"/>
      <c r="KES4" s="2"/>
      <c r="KET4" s="2"/>
      <c r="KEU4" s="2"/>
      <c r="KEV4" s="2"/>
      <c r="KEW4" s="2"/>
      <c r="KEX4" s="2"/>
      <c r="KEY4" s="2"/>
      <c r="KEZ4" s="2"/>
      <c r="KFA4" s="2"/>
      <c r="KFB4" s="2"/>
      <c r="KFC4" s="2"/>
      <c r="KFD4" s="2"/>
      <c r="KFE4" s="2"/>
      <c r="KFF4" s="2"/>
      <c r="KFG4" s="2"/>
      <c r="KFH4" s="2"/>
      <c r="KFI4" s="2"/>
      <c r="KFJ4" s="2"/>
      <c r="KFK4" s="2"/>
      <c r="KFL4" s="2"/>
      <c r="KFM4" s="2"/>
      <c r="KFN4" s="2"/>
      <c r="KFO4" s="2"/>
      <c r="KFP4" s="2"/>
      <c r="KFQ4" s="2"/>
      <c r="KFR4" s="2"/>
      <c r="KFS4" s="2"/>
      <c r="KFT4" s="2"/>
      <c r="KFU4" s="2"/>
      <c r="KFV4" s="2"/>
      <c r="KFW4" s="2"/>
      <c r="KFX4" s="2"/>
      <c r="KFY4" s="2"/>
      <c r="KFZ4" s="2"/>
      <c r="KGA4" s="2"/>
      <c r="KGB4" s="2"/>
      <c r="KGC4" s="2"/>
      <c r="KGD4" s="2"/>
      <c r="KGE4" s="2"/>
      <c r="KGF4" s="2"/>
      <c r="KGG4" s="2"/>
      <c r="KGH4" s="2"/>
      <c r="KGI4" s="2"/>
      <c r="KGJ4" s="2"/>
      <c r="KGK4" s="2"/>
      <c r="KGL4" s="2"/>
      <c r="KGM4" s="2"/>
      <c r="KGN4" s="2"/>
      <c r="KGO4" s="2"/>
      <c r="KGP4" s="2"/>
      <c r="KGQ4" s="2"/>
      <c r="KGR4" s="2"/>
      <c r="KGS4" s="2"/>
      <c r="KGT4" s="2"/>
      <c r="KGU4" s="2"/>
      <c r="KGV4" s="2"/>
      <c r="KGW4" s="2"/>
      <c r="KGX4" s="2"/>
      <c r="KGY4" s="2"/>
      <c r="KGZ4" s="2"/>
      <c r="KHA4" s="2"/>
      <c r="KHB4" s="2"/>
      <c r="KHC4" s="2"/>
      <c r="KHD4" s="2"/>
      <c r="KHE4" s="2"/>
      <c r="KHF4" s="2"/>
      <c r="KHG4" s="2"/>
      <c r="KHH4" s="2"/>
      <c r="KHI4" s="2"/>
      <c r="KHJ4" s="2"/>
      <c r="KHK4" s="2"/>
      <c r="KHL4" s="2"/>
      <c r="KHM4" s="2"/>
      <c r="KHN4" s="2"/>
      <c r="KHO4" s="2"/>
      <c r="KHP4" s="2"/>
      <c r="KHQ4" s="2"/>
      <c r="KHR4" s="2"/>
      <c r="KHS4" s="2"/>
      <c r="KHT4" s="2"/>
      <c r="KHU4" s="2"/>
      <c r="KHV4" s="2"/>
      <c r="KHW4" s="2"/>
      <c r="KHX4" s="2"/>
      <c r="KHY4" s="2"/>
      <c r="KHZ4" s="2"/>
      <c r="KIA4" s="2"/>
      <c r="KIB4" s="2"/>
      <c r="KIC4" s="2"/>
      <c r="KID4" s="2"/>
      <c r="KIE4" s="2"/>
      <c r="KIF4" s="2"/>
      <c r="KIG4" s="2"/>
      <c r="KIH4" s="2"/>
      <c r="KII4" s="2"/>
      <c r="KIJ4" s="2"/>
      <c r="KIK4" s="2"/>
      <c r="KIL4" s="2"/>
      <c r="KIM4" s="2"/>
      <c r="KIN4" s="2"/>
      <c r="KIO4" s="2"/>
      <c r="KIP4" s="2"/>
      <c r="KIQ4" s="2"/>
      <c r="KIR4" s="2"/>
      <c r="KIS4" s="2"/>
      <c r="KIT4" s="2"/>
      <c r="KIU4" s="2"/>
      <c r="KIV4" s="2"/>
      <c r="KIW4" s="2"/>
      <c r="KIX4" s="2"/>
      <c r="KIY4" s="2"/>
      <c r="KIZ4" s="2"/>
      <c r="KJA4" s="2"/>
      <c r="KJB4" s="2"/>
      <c r="KJC4" s="2"/>
      <c r="KJD4" s="2"/>
      <c r="KJE4" s="2"/>
      <c r="KJF4" s="2"/>
      <c r="KJG4" s="2"/>
      <c r="KJH4" s="2"/>
      <c r="KJI4" s="2"/>
      <c r="KJJ4" s="2"/>
      <c r="KJK4" s="2"/>
      <c r="KJL4" s="2"/>
      <c r="KJM4" s="2"/>
      <c r="KJN4" s="2"/>
      <c r="KJO4" s="2"/>
      <c r="KJP4" s="2"/>
      <c r="KJQ4" s="2"/>
      <c r="KJR4" s="2"/>
      <c r="KJS4" s="2"/>
      <c r="KJT4" s="2"/>
      <c r="KJU4" s="2"/>
      <c r="KJV4" s="2"/>
      <c r="KJW4" s="2"/>
      <c r="KJX4" s="2"/>
      <c r="KJY4" s="2"/>
      <c r="KJZ4" s="2"/>
      <c r="KKA4" s="2"/>
      <c r="KKB4" s="2"/>
      <c r="KKC4" s="2"/>
      <c r="KKD4" s="2"/>
      <c r="KKE4" s="2"/>
      <c r="KKF4" s="2"/>
      <c r="KKG4" s="2"/>
      <c r="KKH4" s="2"/>
      <c r="KKI4" s="2"/>
      <c r="KKJ4" s="2"/>
      <c r="KKK4" s="2"/>
      <c r="KKL4" s="2"/>
      <c r="KKM4" s="2"/>
      <c r="KKN4" s="2"/>
      <c r="KKO4" s="2"/>
      <c r="KKP4" s="2"/>
      <c r="KKQ4" s="2"/>
      <c r="KKR4" s="2"/>
      <c r="KKS4" s="2"/>
      <c r="KKT4" s="2"/>
      <c r="KKU4" s="2"/>
      <c r="KKV4" s="2"/>
      <c r="KKW4" s="2"/>
      <c r="KKX4" s="2"/>
      <c r="KKY4" s="2"/>
      <c r="KKZ4" s="2"/>
      <c r="KLA4" s="2"/>
      <c r="KLB4" s="2"/>
      <c r="KLC4" s="2"/>
      <c r="KLD4" s="2"/>
      <c r="KLE4" s="2"/>
      <c r="KLF4" s="2"/>
      <c r="KLG4" s="2"/>
      <c r="KLH4" s="2"/>
      <c r="KLI4" s="2"/>
      <c r="KLJ4" s="2"/>
      <c r="KLK4" s="2"/>
      <c r="KLL4" s="2"/>
      <c r="KLM4" s="2"/>
      <c r="KLN4" s="2"/>
      <c r="KLO4" s="2"/>
      <c r="KLP4" s="2"/>
      <c r="KLQ4" s="2"/>
      <c r="KLR4" s="2"/>
      <c r="KLS4" s="2"/>
      <c r="KLT4" s="2"/>
      <c r="KLU4" s="2"/>
      <c r="KLV4" s="2"/>
      <c r="KLW4" s="2"/>
      <c r="KLX4" s="2"/>
      <c r="KLY4" s="2"/>
      <c r="KLZ4" s="2"/>
      <c r="KMA4" s="2"/>
      <c r="KMB4" s="2"/>
      <c r="KMC4" s="2"/>
      <c r="KMD4" s="2"/>
      <c r="KME4" s="2"/>
      <c r="KMF4" s="2"/>
      <c r="KMG4" s="2"/>
      <c r="KMH4" s="2"/>
      <c r="KMI4" s="2"/>
      <c r="KMJ4" s="2"/>
      <c r="KMK4" s="2"/>
      <c r="KML4" s="2"/>
      <c r="KMM4" s="2"/>
      <c r="KMN4" s="2"/>
      <c r="KMO4" s="2"/>
      <c r="KMP4" s="2"/>
      <c r="KMQ4" s="2"/>
      <c r="KMR4" s="2"/>
      <c r="KMS4" s="2"/>
      <c r="KMT4" s="2"/>
      <c r="KMU4" s="2"/>
      <c r="KMV4" s="2"/>
      <c r="KMW4" s="2"/>
      <c r="KMX4" s="2"/>
      <c r="KMY4" s="2"/>
      <c r="KMZ4" s="2"/>
      <c r="KNA4" s="2"/>
      <c r="KNB4" s="2"/>
      <c r="KNC4" s="2"/>
      <c r="KND4" s="2"/>
      <c r="KNE4" s="2"/>
      <c r="KNF4" s="2"/>
      <c r="KNG4" s="2"/>
      <c r="KNH4" s="2"/>
      <c r="KNI4" s="2"/>
      <c r="KNJ4" s="2"/>
      <c r="KNK4" s="2"/>
      <c r="KNL4" s="2"/>
      <c r="KNM4" s="2"/>
      <c r="KNN4" s="2"/>
      <c r="KNO4" s="2"/>
      <c r="KNP4" s="2"/>
      <c r="KNQ4" s="2"/>
      <c r="KNR4" s="2"/>
      <c r="KNS4" s="2"/>
      <c r="KNT4" s="2"/>
      <c r="KNU4" s="2"/>
      <c r="KNV4" s="2"/>
      <c r="KNW4" s="2"/>
      <c r="KNX4" s="2"/>
      <c r="KNY4" s="2"/>
      <c r="KNZ4" s="2"/>
      <c r="KOA4" s="2"/>
      <c r="KOB4" s="2"/>
      <c r="KOC4" s="2"/>
      <c r="KOD4" s="2"/>
      <c r="KOE4" s="2"/>
      <c r="KOF4" s="2"/>
      <c r="KOG4" s="2"/>
      <c r="KOH4" s="2"/>
      <c r="KOI4" s="2"/>
      <c r="KOJ4" s="2"/>
      <c r="KOK4" s="2"/>
      <c r="KOL4" s="2"/>
      <c r="KOM4" s="2"/>
      <c r="KON4" s="2"/>
      <c r="KOO4" s="2"/>
      <c r="KOP4" s="2"/>
      <c r="KOQ4" s="2"/>
      <c r="KOR4" s="2"/>
      <c r="KOS4" s="2"/>
      <c r="KOT4" s="2"/>
      <c r="KOU4" s="2"/>
      <c r="KOV4" s="2"/>
      <c r="KOW4" s="2"/>
      <c r="KOX4" s="2"/>
      <c r="KOY4" s="2"/>
      <c r="KOZ4" s="2"/>
      <c r="KPA4" s="2"/>
      <c r="KPB4" s="2"/>
      <c r="KPC4" s="2"/>
      <c r="KPD4" s="2"/>
      <c r="KPE4" s="2"/>
      <c r="KPF4" s="2"/>
      <c r="KPG4" s="2"/>
      <c r="KPH4" s="2"/>
      <c r="KPI4" s="2"/>
      <c r="KPJ4" s="2"/>
      <c r="KPK4" s="2"/>
      <c r="KPL4" s="2"/>
      <c r="KPM4" s="2"/>
      <c r="KPN4" s="2"/>
      <c r="KPO4" s="2"/>
      <c r="KPP4" s="2"/>
      <c r="KPQ4" s="2"/>
      <c r="KPR4" s="2"/>
      <c r="KPS4" s="2"/>
      <c r="KPT4" s="2"/>
      <c r="KPU4" s="2"/>
      <c r="KPV4" s="2"/>
      <c r="KPW4" s="2"/>
      <c r="KPX4" s="2"/>
      <c r="KPY4" s="2"/>
      <c r="KPZ4" s="2"/>
      <c r="KQA4" s="2"/>
      <c r="KQB4" s="2"/>
      <c r="KQC4" s="2"/>
      <c r="KQD4" s="2"/>
      <c r="KQE4" s="2"/>
      <c r="KQF4" s="2"/>
      <c r="KQG4" s="2"/>
      <c r="KQH4" s="2"/>
      <c r="KQI4" s="2"/>
      <c r="KQJ4" s="2"/>
      <c r="KQK4" s="2"/>
      <c r="KQL4" s="2"/>
      <c r="KQM4" s="2"/>
      <c r="KQN4" s="2"/>
      <c r="KQO4" s="2"/>
      <c r="KQP4" s="2"/>
      <c r="KQQ4" s="2"/>
      <c r="KQR4" s="2"/>
      <c r="KQS4" s="2"/>
      <c r="KQT4" s="2"/>
      <c r="KQU4" s="2"/>
      <c r="KQV4" s="2"/>
      <c r="KQW4" s="2"/>
      <c r="KQX4" s="2"/>
      <c r="KQY4" s="2"/>
      <c r="KQZ4" s="2"/>
      <c r="KRA4" s="2"/>
      <c r="KRB4" s="2"/>
      <c r="KRC4" s="2"/>
      <c r="KRD4" s="2"/>
      <c r="KRE4" s="2"/>
      <c r="KRF4" s="2"/>
      <c r="KRG4" s="2"/>
      <c r="KRH4" s="2"/>
      <c r="KRI4" s="2"/>
      <c r="KRJ4" s="2"/>
      <c r="KRK4" s="2"/>
      <c r="KRL4" s="2"/>
      <c r="KRM4" s="2"/>
      <c r="KRN4" s="2"/>
      <c r="KRO4" s="2"/>
      <c r="KRP4" s="2"/>
      <c r="KRQ4" s="2"/>
      <c r="KRR4" s="2"/>
      <c r="KRS4" s="2"/>
      <c r="KRT4" s="2"/>
      <c r="KRU4" s="2"/>
      <c r="KRV4" s="2"/>
      <c r="KRW4" s="2"/>
      <c r="KRX4" s="2"/>
      <c r="KRY4" s="2"/>
      <c r="KRZ4" s="2"/>
      <c r="KSA4" s="2"/>
      <c r="KSB4" s="2"/>
      <c r="KSC4" s="2"/>
      <c r="KSD4" s="2"/>
      <c r="KSE4" s="2"/>
      <c r="KSF4" s="2"/>
      <c r="KSG4" s="2"/>
      <c r="KSH4" s="2"/>
      <c r="KSI4" s="2"/>
      <c r="KSJ4" s="2"/>
      <c r="KSK4" s="2"/>
      <c r="KSL4" s="2"/>
      <c r="KSM4" s="2"/>
      <c r="KSN4" s="2"/>
      <c r="KSO4" s="2"/>
      <c r="KSP4" s="2"/>
      <c r="KSQ4" s="2"/>
      <c r="KSR4" s="2"/>
      <c r="KSS4" s="2"/>
      <c r="KST4" s="2"/>
      <c r="KSU4" s="2"/>
      <c r="KSV4" s="2"/>
      <c r="KSW4" s="2"/>
      <c r="KSX4" s="2"/>
      <c r="KSY4" s="2"/>
      <c r="KSZ4" s="2"/>
      <c r="KTA4" s="2"/>
      <c r="KTB4" s="2"/>
      <c r="KTC4" s="2"/>
      <c r="KTD4" s="2"/>
      <c r="KTE4" s="2"/>
      <c r="KTF4" s="2"/>
      <c r="KTG4" s="2"/>
      <c r="KTH4" s="2"/>
      <c r="KTI4" s="2"/>
      <c r="KTJ4" s="2"/>
      <c r="KTK4" s="2"/>
      <c r="KTL4" s="2"/>
      <c r="KTM4" s="2"/>
      <c r="KTN4" s="2"/>
      <c r="KTO4" s="2"/>
      <c r="KTP4" s="2"/>
      <c r="KTQ4" s="2"/>
      <c r="KTR4" s="2"/>
      <c r="KTS4" s="2"/>
      <c r="KTT4" s="2"/>
      <c r="KTU4" s="2"/>
      <c r="KTV4" s="2"/>
      <c r="KTW4" s="2"/>
      <c r="KTX4" s="2"/>
      <c r="KTY4" s="2"/>
      <c r="KTZ4" s="2"/>
      <c r="KUA4" s="2"/>
      <c r="KUB4" s="2"/>
      <c r="KUC4" s="2"/>
      <c r="KUD4" s="2"/>
      <c r="KUE4" s="2"/>
      <c r="KUF4" s="2"/>
      <c r="KUG4" s="2"/>
      <c r="KUH4" s="2"/>
      <c r="KUI4" s="2"/>
      <c r="KUJ4" s="2"/>
      <c r="KUK4" s="2"/>
      <c r="KUL4" s="2"/>
      <c r="KUM4" s="2"/>
      <c r="KUN4" s="2"/>
      <c r="KUO4" s="2"/>
      <c r="KUP4" s="2"/>
      <c r="KUQ4" s="2"/>
      <c r="KUR4" s="2"/>
      <c r="KUS4" s="2"/>
      <c r="KUT4" s="2"/>
      <c r="KUU4" s="2"/>
      <c r="KUV4" s="2"/>
      <c r="KUW4" s="2"/>
      <c r="KUX4" s="2"/>
      <c r="KUY4" s="2"/>
      <c r="KUZ4" s="2"/>
      <c r="KVA4" s="2"/>
      <c r="KVB4" s="2"/>
      <c r="KVC4" s="2"/>
      <c r="KVD4" s="2"/>
      <c r="KVE4" s="2"/>
      <c r="KVF4" s="2"/>
      <c r="KVG4" s="2"/>
      <c r="KVH4" s="2"/>
      <c r="KVI4" s="2"/>
      <c r="KVJ4" s="2"/>
      <c r="KVK4" s="2"/>
      <c r="KVL4" s="2"/>
      <c r="KVM4" s="2"/>
      <c r="KVN4" s="2"/>
      <c r="KVO4" s="2"/>
      <c r="KVP4" s="2"/>
      <c r="KVQ4" s="2"/>
      <c r="KVR4" s="2"/>
      <c r="KVS4" s="2"/>
      <c r="KVT4" s="2"/>
      <c r="KVU4" s="2"/>
      <c r="KVV4" s="2"/>
      <c r="KVW4" s="2"/>
      <c r="KVX4" s="2"/>
      <c r="KVY4" s="2"/>
      <c r="KVZ4" s="2"/>
      <c r="KWA4" s="2"/>
      <c r="KWB4" s="2"/>
      <c r="KWC4" s="2"/>
      <c r="KWD4" s="2"/>
      <c r="KWE4" s="2"/>
      <c r="KWF4" s="2"/>
      <c r="KWG4" s="2"/>
      <c r="KWH4" s="2"/>
      <c r="KWI4" s="2"/>
      <c r="KWJ4" s="2"/>
      <c r="KWK4" s="2"/>
      <c r="KWL4" s="2"/>
      <c r="KWM4" s="2"/>
      <c r="KWN4" s="2"/>
      <c r="KWO4" s="2"/>
      <c r="KWP4" s="2"/>
      <c r="KWQ4" s="2"/>
      <c r="KWR4" s="2"/>
      <c r="KWS4" s="2"/>
      <c r="KWT4" s="2"/>
      <c r="KWU4" s="2"/>
      <c r="KWV4" s="2"/>
      <c r="KWW4" s="2"/>
      <c r="KWX4" s="2"/>
      <c r="KWY4" s="2"/>
      <c r="KWZ4" s="2"/>
      <c r="KXA4" s="2"/>
      <c r="KXB4" s="2"/>
      <c r="KXC4" s="2"/>
      <c r="KXD4" s="2"/>
      <c r="KXE4" s="2"/>
      <c r="KXF4" s="2"/>
      <c r="KXG4" s="2"/>
      <c r="KXH4" s="2"/>
      <c r="KXI4" s="2"/>
      <c r="KXJ4" s="2"/>
      <c r="KXK4" s="2"/>
      <c r="KXL4" s="2"/>
      <c r="KXM4" s="2"/>
      <c r="KXN4" s="2"/>
      <c r="KXO4" s="2"/>
      <c r="KXP4" s="2"/>
      <c r="KXQ4" s="2"/>
      <c r="KXR4" s="2"/>
      <c r="KXS4" s="2"/>
      <c r="KXT4" s="2"/>
      <c r="KXU4" s="2"/>
      <c r="KXV4" s="2"/>
      <c r="KXW4" s="2"/>
      <c r="KXX4" s="2"/>
      <c r="KXY4" s="2"/>
      <c r="KXZ4" s="2"/>
      <c r="KYA4" s="2"/>
      <c r="KYB4" s="2"/>
      <c r="KYC4" s="2"/>
      <c r="KYD4" s="2"/>
      <c r="KYE4" s="2"/>
      <c r="KYF4" s="2"/>
      <c r="KYG4" s="2"/>
      <c r="KYH4" s="2"/>
      <c r="KYI4" s="2"/>
      <c r="KYJ4" s="2"/>
      <c r="KYK4" s="2"/>
      <c r="KYL4" s="2"/>
      <c r="KYM4" s="2"/>
      <c r="KYN4" s="2"/>
      <c r="KYO4" s="2"/>
      <c r="KYP4" s="2"/>
      <c r="KYQ4" s="2"/>
      <c r="KYR4" s="2"/>
      <c r="KYS4" s="2"/>
      <c r="KYT4" s="2"/>
      <c r="KYU4" s="2"/>
      <c r="KYV4" s="2"/>
      <c r="KYW4" s="2"/>
      <c r="KYX4" s="2"/>
      <c r="KYY4" s="2"/>
      <c r="KYZ4" s="2"/>
      <c r="KZA4" s="2"/>
      <c r="KZB4" s="2"/>
      <c r="KZC4" s="2"/>
      <c r="KZD4" s="2"/>
      <c r="KZE4" s="2"/>
      <c r="KZF4" s="2"/>
      <c r="KZG4" s="2"/>
      <c r="KZH4" s="2"/>
      <c r="KZI4" s="2"/>
      <c r="KZJ4" s="2"/>
      <c r="KZK4" s="2"/>
      <c r="KZL4" s="2"/>
      <c r="KZM4" s="2"/>
      <c r="KZN4" s="2"/>
      <c r="KZO4" s="2"/>
      <c r="KZP4" s="2"/>
      <c r="KZQ4" s="2"/>
      <c r="KZR4" s="2"/>
      <c r="KZS4" s="2"/>
      <c r="KZT4" s="2"/>
      <c r="KZU4" s="2"/>
      <c r="KZV4" s="2"/>
      <c r="KZW4" s="2"/>
      <c r="KZX4" s="2"/>
      <c r="KZY4" s="2"/>
      <c r="KZZ4" s="2"/>
      <c r="LAA4" s="2"/>
      <c r="LAB4" s="2"/>
      <c r="LAC4" s="2"/>
      <c r="LAD4" s="2"/>
      <c r="LAE4" s="2"/>
      <c r="LAF4" s="2"/>
      <c r="LAG4" s="2"/>
      <c r="LAH4" s="2"/>
      <c r="LAI4" s="2"/>
      <c r="LAJ4" s="2"/>
      <c r="LAK4" s="2"/>
      <c r="LAL4" s="2"/>
      <c r="LAM4" s="2"/>
      <c r="LAN4" s="2"/>
      <c r="LAO4" s="2"/>
      <c r="LAP4" s="2"/>
      <c r="LAQ4" s="2"/>
      <c r="LAR4" s="2"/>
      <c r="LAS4" s="2"/>
      <c r="LAT4" s="2"/>
      <c r="LAU4" s="2"/>
      <c r="LAV4" s="2"/>
      <c r="LAW4" s="2"/>
      <c r="LAX4" s="2"/>
      <c r="LAY4" s="2"/>
      <c r="LAZ4" s="2"/>
      <c r="LBA4" s="2"/>
      <c r="LBB4" s="2"/>
      <c r="LBC4" s="2"/>
      <c r="LBD4" s="2"/>
      <c r="LBE4" s="2"/>
      <c r="LBF4" s="2"/>
      <c r="LBG4" s="2"/>
      <c r="LBH4" s="2"/>
      <c r="LBI4" s="2"/>
      <c r="LBJ4" s="2"/>
      <c r="LBK4" s="2"/>
      <c r="LBL4" s="2"/>
      <c r="LBM4" s="2"/>
      <c r="LBN4" s="2"/>
      <c r="LBO4" s="2"/>
      <c r="LBP4" s="2"/>
      <c r="LBQ4" s="2"/>
      <c r="LBR4" s="2"/>
      <c r="LBS4" s="2"/>
      <c r="LBT4" s="2"/>
      <c r="LBU4" s="2"/>
      <c r="LBV4" s="2"/>
      <c r="LBW4" s="2"/>
      <c r="LBX4" s="2"/>
      <c r="LBY4" s="2"/>
      <c r="LBZ4" s="2"/>
      <c r="LCA4" s="2"/>
      <c r="LCB4" s="2"/>
      <c r="LCC4" s="2"/>
      <c r="LCD4" s="2"/>
      <c r="LCE4" s="2"/>
      <c r="LCF4" s="2"/>
      <c r="LCG4" s="2"/>
      <c r="LCH4" s="2"/>
      <c r="LCI4" s="2"/>
      <c r="LCJ4" s="2"/>
      <c r="LCK4" s="2"/>
      <c r="LCL4" s="2"/>
      <c r="LCM4" s="2"/>
      <c r="LCN4" s="2"/>
      <c r="LCO4" s="2"/>
      <c r="LCP4" s="2"/>
      <c r="LCQ4" s="2"/>
      <c r="LCR4" s="2"/>
      <c r="LCS4" s="2"/>
      <c r="LCT4" s="2"/>
      <c r="LCU4" s="2"/>
      <c r="LCV4" s="2"/>
      <c r="LCW4" s="2"/>
      <c r="LCX4" s="2"/>
      <c r="LCY4" s="2"/>
      <c r="LCZ4" s="2"/>
      <c r="LDA4" s="2"/>
      <c r="LDB4" s="2"/>
      <c r="LDC4" s="2"/>
      <c r="LDD4" s="2"/>
      <c r="LDE4" s="2"/>
      <c r="LDF4" s="2"/>
      <c r="LDG4" s="2"/>
      <c r="LDH4" s="2"/>
      <c r="LDI4" s="2"/>
      <c r="LDJ4" s="2"/>
      <c r="LDK4" s="2"/>
      <c r="LDL4" s="2"/>
      <c r="LDM4" s="2"/>
      <c r="LDN4" s="2"/>
      <c r="LDO4" s="2"/>
      <c r="LDP4" s="2"/>
      <c r="LDQ4" s="2"/>
      <c r="LDR4" s="2"/>
      <c r="LDS4" s="2"/>
      <c r="LDT4" s="2"/>
      <c r="LDU4" s="2"/>
      <c r="LDV4" s="2"/>
      <c r="LDW4" s="2"/>
      <c r="LDX4" s="2"/>
      <c r="LDY4" s="2"/>
      <c r="LDZ4" s="2"/>
      <c r="LEA4" s="2"/>
      <c r="LEB4" s="2"/>
      <c r="LEC4" s="2"/>
      <c r="LED4" s="2"/>
      <c r="LEE4" s="2"/>
      <c r="LEF4" s="2"/>
      <c r="LEG4" s="2"/>
      <c r="LEH4" s="2"/>
      <c r="LEI4" s="2"/>
      <c r="LEJ4" s="2"/>
      <c r="LEK4" s="2"/>
      <c r="LEL4" s="2"/>
      <c r="LEM4" s="2"/>
      <c r="LEN4" s="2"/>
      <c r="LEO4" s="2"/>
      <c r="LEP4" s="2"/>
      <c r="LEQ4" s="2"/>
      <c r="LER4" s="2"/>
      <c r="LES4" s="2"/>
      <c r="LET4" s="2"/>
      <c r="LEU4" s="2"/>
      <c r="LEV4" s="2"/>
      <c r="LEW4" s="2"/>
      <c r="LEX4" s="2"/>
      <c r="LEY4" s="2"/>
      <c r="LEZ4" s="2"/>
      <c r="LFA4" s="2"/>
      <c r="LFB4" s="2"/>
      <c r="LFC4" s="2"/>
      <c r="LFD4" s="2"/>
      <c r="LFE4" s="2"/>
      <c r="LFF4" s="2"/>
      <c r="LFG4" s="2"/>
      <c r="LFH4" s="2"/>
      <c r="LFI4" s="2"/>
      <c r="LFJ4" s="2"/>
      <c r="LFK4" s="2"/>
      <c r="LFL4" s="2"/>
      <c r="LFM4" s="2"/>
      <c r="LFN4" s="2"/>
      <c r="LFO4" s="2"/>
      <c r="LFP4" s="2"/>
      <c r="LFQ4" s="2"/>
      <c r="LFR4" s="2"/>
      <c r="LFS4" s="2"/>
      <c r="LFT4" s="2"/>
      <c r="LFU4" s="2"/>
      <c r="LFV4" s="2"/>
      <c r="LFW4" s="2"/>
      <c r="LFX4" s="2"/>
      <c r="LFY4" s="2"/>
      <c r="LFZ4" s="2"/>
      <c r="LGA4" s="2"/>
      <c r="LGB4" s="2"/>
      <c r="LGC4" s="2"/>
      <c r="LGD4" s="2"/>
      <c r="LGE4" s="2"/>
      <c r="LGF4" s="2"/>
      <c r="LGG4" s="2"/>
      <c r="LGH4" s="2"/>
      <c r="LGI4" s="2"/>
      <c r="LGJ4" s="2"/>
      <c r="LGK4" s="2"/>
      <c r="LGL4" s="2"/>
      <c r="LGM4" s="2"/>
      <c r="LGN4" s="2"/>
      <c r="LGO4" s="2"/>
      <c r="LGP4" s="2"/>
      <c r="LGQ4" s="2"/>
      <c r="LGR4" s="2"/>
      <c r="LGS4" s="2"/>
      <c r="LGT4" s="2"/>
      <c r="LGU4" s="2"/>
      <c r="LGV4" s="2"/>
      <c r="LGW4" s="2"/>
      <c r="LGX4" s="2"/>
      <c r="LGY4" s="2"/>
      <c r="LGZ4" s="2"/>
      <c r="LHA4" s="2"/>
      <c r="LHB4" s="2"/>
      <c r="LHC4" s="2"/>
      <c r="LHD4" s="2"/>
      <c r="LHE4" s="2"/>
      <c r="LHF4" s="2"/>
      <c r="LHG4" s="2"/>
      <c r="LHH4" s="2"/>
      <c r="LHI4" s="2"/>
      <c r="LHJ4" s="2"/>
      <c r="LHK4" s="2"/>
      <c r="LHL4" s="2"/>
      <c r="LHM4" s="2"/>
      <c r="LHN4" s="2"/>
      <c r="LHO4" s="2"/>
      <c r="LHP4" s="2"/>
      <c r="LHQ4" s="2"/>
      <c r="LHR4" s="2"/>
      <c r="LHS4" s="2"/>
      <c r="LHT4" s="2"/>
      <c r="LHU4" s="2"/>
      <c r="LHV4" s="2"/>
      <c r="LHW4" s="2"/>
      <c r="LHX4" s="2"/>
      <c r="LHY4" s="2"/>
      <c r="LHZ4" s="2"/>
      <c r="LIA4" s="2"/>
      <c r="LIB4" s="2"/>
      <c r="LIC4" s="2"/>
      <c r="LID4" s="2"/>
      <c r="LIE4" s="2"/>
      <c r="LIF4" s="2"/>
      <c r="LIG4" s="2"/>
      <c r="LIH4" s="2"/>
      <c r="LII4" s="2"/>
      <c r="LIJ4" s="2"/>
      <c r="LIK4" s="2"/>
      <c r="LIL4" s="2"/>
      <c r="LIM4" s="2"/>
      <c r="LIN4" s="2"/>
      <c r="LIO4" s="2"/>
      <c r="LIP4" s="2"/>
      <c r="LIQ4" s="2"/>
      <c r="LIR4" s="2"/>
      <c r="LIS4" s="2"/>
      <c r="LIT4" s="2"/>
      <c r="LIU4" s="2"/>
      <c r="LIV4" s="2"/>
      <c r="LIW4" s="2"/>
      <c r="LIX4" s="2"/>
      <c r="LIY4" s="2"/>
      <c r="LIZ4" s="2"/>
      <c r="LJA4" s="2"/>
      <c r="LJB4" s="2"/>
      <c r="LJC4" s="2"/>
      <c r="LJD4" s="2"/>
      <c r="LJE4" s="2"/>
      <c r="LJF4" s="2"/>
      <c r="LJG4" s="2"/>
      <c r="LJH4" s="2"/>
      <c r="LJI4" s="2"/>
      <c r="LJJ4" s="2"/>
      <c r="LJK4" s="2"/>
      <c r="LJL4" s="2"/>
      <c r="LJM4" s="2"/>
      <c r="LJN4" s="2"/>
      <c r="LJO4" s="2"/>
      <c r="LJP4" s="2"/>
      <c r="LJQ4" s="2"/>
      <c r="LJR4" s="2"/>
      <c r="LJS4" s="2"/>
      <c r="LJT4" s="2"/>
      <c r="LJU4" s="2"/>
      <c r="LJV4" s="2"/>
      <c r="LJW4" s="2"/>
      <c r="LJX4" s="2"/>
      <c r="LJY4" s="2"/>
      <c r="LJZ4" s="2"/>
      <c r="LKA4" s="2"/>
      <c r="LKB4" s="2"/>
      <c r="LKC4" s="2"/>
      <c r="LKD4" s="2"/>
      <c r="LKE4" s="2"/>
      <c r="LKF4" s="2"/>
      <c r="LKG4" s="2"/>
      <c r="LKH4" s="2"/>
      <c r="LKI4" s="2"/>
      <c r="LKJ4" s="2"/>
      <c r="LKK4" s="2"/>
      <c r="LKL4" s="2"/>
      <c r="LKM4" s="2"/>
      <c r="LKN4" s="2"/>
      <c r="LKO4" s="2"/>
      <c r="LKP4" s="2"/>
      <c r="LKQ4" s="2"/>
      <c r="LKR4" s="2"/>
      <c r="LKS4" s="2"/>
      <c r="LKT4" s="2"/>
      <c r="LKU4" s="2"/>
      <c r="LKV4" s="2"/>
      <c r="LKW4" s="2"/>
      <c r="LKX4" s="2"/>
      <c r="LKY4" s="2"/>
      <c r="LKZ4" s="2"/>
      <c r="LLA4" s="2"/>
      <c r="LLB4" s="2"/>
      <c r="LLC4" s="2"/>
      <c r="LLD4" s="2"/>
      <c r="LLE4" s="2"/>
      <c r="LLF4" s="2"/>
      <c r="LLG4" s="2"/>
      <c r="LLH4" s="2"/>
      <c r="LLI4" s="2"/>
      <c r="LLJ4" s="2"/>
      <c r="LLK4" s="2"/>
      <c r="LLL4" s="2"/>
      <c r="LLM4" s="2"/>
      <c r="LLN4" s="2"/>
      <c r="LLO4" s="2"/>
      <c r="LLP4" s="2"/>
      <c r="LLQ4" s="2"/>
      <c r="LLR4" s="2"/>
      <c r="LLS4" s="2"/>
      <c r="LLT4" s="2"/>
      <c r="LLU4" s="2"/>
      <c r="LLV4" s="2"/>
      <c r="LLW4" s="2"/>
      <c r="LLX4" s="2"/>
      <c r="LLY4" s="2"/>
      <c r="LLZ4" s="2"/>
      <c r="LMA4" s="2"/>
      <c r="LMB4" s="2"/>
      <c r="LMC4" s="2"/>
      <c r="LMD4" s="2"/>
      <c r="LME4" s="2"/>
      <c r="LMF4" s="2"/>
      <c r="LMG4" s="2"/>
      <c r="LMH4" s="2"/>
      <c r="LMI4" s="2"/>
      <c r="LMJ4" s="2"/>
      <c r="LMK4" s="2"/>
      <c r="LML4" s="2"/>
      <c r="LMM4" s="2"/>
      <c r="LMN4" s="2"/>
      <c r="LMO4" s="2"/>
      <c r="LMP4" s="2"/>
      <c r="LMQ4" s="2"/>
      <c r="LMR4" s="2"/>
      <c r="LMS4" s="2"/>
      <c r="LMT4" s="2"/>
      <c r="LMU4" s="2"/>
      <c r="LMV4" s="2"/>
      <c r="LMW4" s="2"/>
      <c r="LMX4" s="2"/>
      <c r="LMY4" s="2"/>
      <c r="LMZ4" s="2"/>
      <c r="LNA4" s="2"/>
      <c r="LNB4" s="2"/>
      <c r="LNC4" s="2"/>
      <c r="LND4" s="2"/>
      <c r="LNE4" s="2"/>
      <c r="LNF4" s="2"/>
      <c r="LNG4" s="2"/>
      <c r="LNH4" s="2"/>
      <c r="LNI4" s="2"/>
      <c r="LNJ4" s="2"/>
      <c r="LNK4" s="2"/>
      <c r="LNL4" s="2"/>
      <c r="LNM4" s="2"/>
      <c r="LNN4" s="2"/>
      <c r="LNO4" s="2"/>
      <c r="LNP4" s="2"/>
      <c r="LNQ4" s="2"/>
      <c r="LNR4" s="2"/>
      <c r="LNS4" s="2"/>
      <c r="LNT4" s="2"/>
      <c r="LNU4" s="2"/>
      <c r="LNV4" s="2"/>
      <c r="LNW4" s="2"/>
      <c r="LNX4" s="2"/>
      <c r="LNY4" s="2"/>
      <c r="LNZ4" s="2"/>
      <c r="LOA4" s="2"/>
      <c r="LOB4" s="2"/>
      <c r="LOC4" s="2"/>
      <c r="LOD4" s="2"/>
      <c r="LOE4" s="2"/>
      <c r="LOF4" s="2"/>
      <c r="LOG4" s="2"/>
      <c r="LOH4" s="2"/>
      <c r="LOI4" s="2"/>
      <c r="LOJ4" s="2"/>
      <c r="LOK4" s="2"/>
      <c r="LOL4" s="2"/>
      <c r="LOM4" s="2"/>
      <c r="LON4" s="2"/>
      <c r="LOO4" s="2"/>
      <c r="LOP4" s="2"/>
      <c r="LOQ4" s="2"/>
      <c r="LOR4" s="2"/>
      <c r="LOS4" s="2"/>
      <c r="LOT4" s="2"/>
      <c r="LOU4" s="2"/>
      <c r="LOV4" s="2"/>
      <c r="LOW4" s="2"/>
      <c r="LOX4" s="2"/>
      <c r="LOY4" s="2"/>
      <c r="LOZ4" s="2"/>
      <c r="LPA4" s="2"/>
      <c r="LPB4" s="2"/>
      <c r="LPC4" s="2"/>
      <c r="LPD4" s="2"/>
      <c r="LPE4" s="2"/>
      <c r="LPF4" s="2"/>
      <c r="LPG4" s="2"/>
      <c r="LPH4" s="2"/>
      <c r="LPI4" s="2"/>
      <c r="LPJ4" s="2"/>
      <c r="LPK4" s="2"/>
      <c r="LPL4" s="2"/>
      <c r="LPM4" s="2"/>
      <c r="LPN4" s="2"/>
      <c r="LPO4" s="2"/>
      <c r="LPP4" s="2"/>
      <c r="LPQ4" s="2"/>
      <c r="LPR4" s="2"/>
      <c r="LPS4" s="2"/>
      <c r="LPT4" s="2"/>
      <c r="LPU4" s="2"/>
      <c r="LPV4" s="2"/>
      <c r="LPW4" s="2"/>
      <c r="LPX4" s="2"/>
      <c r="LPY4" s="2"/>
      <c r="LPZ4" s="2"/>
      <c r="LQA4" s="2"/>
      <c r="LQB4" s="2"/>
      <c r="LQC4" s="2"/>
      <c r="LQD4" s="2"/>
      <c r="LQE4" s="2"/>
      <c r="LQF4" s="2"/>
      <c r="LQG4" s="2"/>
      <c r="LQH4" s="2"/>
      <c r="LQI4" s="2"/>
      <c r="LQJ4" s="2"/>
      <c r="LQK4" s="2"/>
      <c r="LQL4" s="2"/>
      <c r="LQM4" s="2"/>
      <c r="LQN4" s="2"/>
      <c r="LQO4" s="2"/>
      <c r="LQP4" s="2"/>
      <c r="LQQ4" s="2"/>
      <c r="LQR4" s="2"/>
      <c r="LQS4" s="2"/>
      <c r="LQT4" s="2"/>
      <c r="LQU4" s="2"/>
      <c r="LQV4" s="2"/>
      <c r="LQW4" s="2"/>
      <c r="LQX4" s="2"/>
      <c r="LQY4" s="2"/>
      <c r="LQZ4" s="2"/>
      <c r="LRA4" s="2"/>
      <c r="LRB4" s="2"/>
      <c r="LRC4" s="2"/>
      <c r="LRD4" s="2"/>
      <c r="LRE4" s="2"/>
      <c r="LRF4" s="2"/>
      <c r="LRG4" s="2"/>
      <c r="LRH4" s="2"/>
      <c r="LRI4" s="2"/>
      <c r="LRJ4" s="2"/>
      <c r="LRK4" s="2"/>
      <c r="LRL4" s="2"/>
      <c r="LRM4" s="2"/>
      <c r="LRN4" s="2"/>
      <c r="LRO4" s="2"/>
      <c r="LRP4" s="2"/>
      <c r="LRQ4" s="2"/>
      <c r="LRR4" s="2"/>
      <c r="LRS4" s="2"/>
      <c r="LRT4" s="2"/>
      <c r="LRU4" s="2"/>
      <c r="LRV4" s="2"/>
      <c r="LRW4" s="2"/>
      <c r="LRX4" s="2"/>
      <c r="LRY4" s="2"/>
      <c r="LRZ4" s="2"/>
      <c r="LSA4" s="2"/>
      <c r="LSB4" s="2"/>
      <c r="LSC4" s="2"/>
      <c r="LSD4" s="2"/>
      <c r="LSE4" s="2"/>
      <c r="LSF4" s="2"/>
      <c r="LSG4" s="2"/>
      <c r="LSH4" s="2"/>
      <c r="LSI4" s="2"/>
      <c r="LSJ4" s="2"/>
      <c r="LSK4" s="2"/>
      <c r="LSL4" s="2"/>
      <c r="LSM4" s="2"/>
      <c r="LSN4" s="2"/>
      <c r="LSO4" s="2"/>
      <c r="LSP4" s="2"/>
      <c r="LSQ4" s="2"/>
      <c r="LSR4" s="2"/>
      <c r="LSS4" s="2"/>
      <c r="LST4" s="2"/>
      <c r="LSU4" s="2"/>
      <c r="LSV4" s="2"/>
      <c r="LSW4" s="2"/>
      <c r="LSX4" s="2"/>
      <c r="LSY4" s="2"/>
      <c r="LSZ4" s="2"/>
      <c r="LTA4" s="2"/>
      <c r="LTB4" s="2"/>
      <c r="LTC4" s="2"/>
      <c r="LTD4" s="2"/>
      <c r="LTE4" s="2"/>
      <c r="LTF4" s="2"/>
      <c r="LTG4" s="2"/>
      <c r="LTH4" s="2"/>
      <c r="LTI4" s="2"/>
      <c r="LTJ4" s="2"/>
      <c r="LTK4" s="2"/>
      <c r="LTL4" s="2"/>
      <c r="LTM4" s="2"/>
      <c r="LTN4" s="2"/>
      <c r="LTO4" s="2"/>
      <c r="LTP4" s="2"/>
      <c r="LTQ4" s="2"/>
      <c r="LTR4" s="2"/>
      <c r="LTS4" s="2"/>
      <c r="LTT4" s="2"/>
      <c r="LTU4" s="2"/>
      <c r="LTV4" s="2"/>
      <c r="LTW4" s="2"/>
      <c r="LTX4" s="2"/>
      <c r="LTY4" s="2"/>
      <c r="LTZ4" s="2"/>
      <c r="LUA4" s="2"/>
      <c r="LUB4" s="2"/>
      <c r="LUC4" s="2"/>
      <c r="LUD4" s="2"/>
      <c r="LUE4" s="2"/>
      <c r="LUF4" s="2"/>
      <c r="LUG4" s="2"/>
      <c r="LUH4" s="2"/>
      <c r="LUI4" s="2"/>
      <c r="LUJ4" s="2"/>
      <c r="LUK4" s="2"/>
      <c r="LUL4" s="2"/>
      <c r="LUM4" s="2"/>
      <c r="LUN4" s="2"/>
      <c r="LUO4" s="2"/>
      <c r="LUP4" s="2"/>
      <c r="LUQ4" s="2"/>
      <c r="LUR4" s="2"/>
      <c r="LUS4" s="2"/>
      <c r="LUT4" s="2"/>
      <c r="LUU4" s="2"/>
      <c r="LUV4" s="2"/>
      <c r="LUW4" s="2"/>
      <c r="LUX4" s="2"/>
      <c r="LUY4" s="2"/>
      <c r="LUZ4" s="2"/>
      <c r="LVA4" s="2"/>
      <c r="LVB4" s="2"/>
      <c r="LVC4" s="2"/>
      <c r="LVD4" s="2"/>
      <c r="LVE4" s="2"/>
      <c r="LVF4" s="2"/>
      <c r="LVG4" s="2"/>
      <c r="LVH4" s="2"/>
      <c r="LVI4" s="2"/>
      <c r="LVJ4" s="2"/>
      <c r="LVK4" s="2"/>
      <c r="LVL4" s="2"/>
      <c r="LVM4" s="2"/>
      <c r="LVN4" s="2"/>
      <c r="LVO4" s="2"/>
      <c r="LVP4" s="2"/>
      <c r="LVQ4" s="2"/>
      <c r="LVR4" s="2"/>
      <c r="LVS4" s="2"/>
      <c r="LVT4" s="2"/>
      <c r="LVU4" s="2"/>
      <c r="LVV4" s="2"/>
      <c r="LVW4" s="2"/>
      <c r="LVX4" s="2"/>
      <c r="LVY4" s="2"/>
      <c r="LVZ4" s="2"/>
      <c r="LWA4" s="2"/>
      <c r="LWB4" s="2"/>
      <c r="LWC4" s="2"/>
      <c r="LWD4" s="2"/>
      <c r="LWE4" s="2"/>
      <c r="LWF4" s="2"/>
      <c r="LWG4" s="2"/>
      <c r="LWH4" s="2"/>
      <c r="LWI4" s="2"/>
      <c r="LWJ4" s="2"/>
      <c r="LWK4" s="2"/>
      <c r="LWL4" s="2"/>
      <c r="LWM4" s="2"/>
      <c r="LWN4" s="2"/>
      <c r="LWO4" s="2"/>
      <c r="LWP4" s="2"/>
      <c r="LWQ4" s="2"/>
      <c r="LWR4" s="2"/>
      <c r="LWS4" s="2"/>
      <c r="LWT4" s="2"/>
      <c r="LWU4" s="2"/>
      <c r="LWV4" s="2"/>
      <c r="LWW4" s="2"/>
      <c r="LWX4" s="2"/>
      <c r="LWY4" s="2"/>
      <c r="LWZ4" s="2"/>
      <c r="LXA4" s="2"/>
      <c r="LXB4" s="2"/>
      <c r="LXC4" s="2"/>
      <c r="LXD4" s="2"/>
      <c r="LXE4" s="2"/>
      <c r="LXF4" s="2"/>
      <c r="LXG4" s="2"/>
      <c r="LXH4" s="2"/>
      <c r="LXI4" s="2"/>
      <c r="LXJ4" s="2"/>
      <c r="LXK4" s="2"/>
      <c r="LXL4" s="2"/>
      <c r="LXM4" s="2"/>
      <c r="LXN4" s="2"/>
      <c r="LXO4" s="2"/>
      <c r="LXP4" s="2"/>
      <c r="LXQ4" s="2"/>
      <c r="LXR4" s="2"/>
      <c r="LXS4" s="2"/>
      <c r="LXT4" s="2"/>
      <c r="LXU4" s="2"/>
      <c r="LXV4" s="2"/>
      <c r="LXW4" s="2"/>
      <c r="LXX4" s="2"/>
      <c r="LXY4" s="2"/>
      <c r="LXZ4" s="2"/>
      <c r="LYA4" s="2"/>
      <c r="LYB4" s="2"/>
      <c r="LYC4" s="2"/>
      <c r="LYD4" s="2"/>
      <c r="LYE4" s="2"/>
      <c r="LYF4" s="2"/>
      <c r="LYG4" s="2"/>
      <c r="LYH4" s="2"/>
      <c r="LYI4" s="2"/>
      <c r="LYJ4" s="2"/>
      <c r="LYK4" s="2"/>
      <c r="LYL4" s="2"/>
      <c r="LYM4" s="2"/>
      <c r="LYN4" s="2"/>
      <c r="LYO4" s="2"/>
      <c r="LYP4" s="2"/>
      <c r="LYQ4" s="2"/>
      <c r="LYR4" s="2"/>
      <c r="LYS4" s="2"/>
      <c r="LYT4" s="2"/>
      <c r="LYU4" s="2"/>
      <c r="LYV4" s="2"/>
      <c r="LYW4" s="2"/>
      <c r="LYX4" s="2"/>
      <c r="LYY4" s="2"/>
      <c r="LYZ4" s="2"/>
      <c r="LZA4" s="2"/>
      <c r="LZB4" s="2"/>
      <c r="LZC4" s="2"/>
      <c r="LZD4" s="2"/>
      <c r="LZE4" s="2"/>
      <c r="LZF4" s="2"/>
      <c r="LZG4" s="2"/>
      <c r="LZH4" s="2"/>
      <c r="LZI4" s="2"/>
      <c r="LZJ4" s="2"/>
      <c r="LZK4" s="2"/>
      <c r="LZL4" s="2"/>
      <c r="LZM4" s="2"/>
      <c r="LZN4" s="2"/>
      <c r="LZO4" s="2"/>
      <c r="LZP4" s="2"/>
      <c r="LZQ4" s="2"/>
      <c r="LZR4" s="2"/>
      <c r="LZS4" s="2"/>
      <c r="LZT4" s="2"/>
      <c r="LZU4" s="2"/>
      <c r="LZV4" s="2"/>
      <c r="LZW4" s="2"/>
      <c r="LZX4" s="2"/>
      <c r="LZY4" s="2"/>
      <c r="LZZ4" s="2"/>
      <c r="MAA4" s="2"/>
      <c r="MAB4" s="2"/>
      <c r="MAC4" s="2"/>
      <c r="MAD4" s="2"/>
      <c r="MAE4" s="2"/>
      <c r="MAF4" s="2"/>
      <c r="MAG4" s="2"/>
      <c r="MAH4" s="2"/>
      <c r="MAI4" s="2"/>
      <c r="MAJ4" s="2"/>
      <c r="MAK4" s="2"/>
      <c r="MAL4" s="2"/>
      <c r="MAM4" s="2"/>
      <c r="MAN4" s="2"/>
      <c r="MAO4" s="2"/>
      <c r="MAP4" s="2"/>
      <c r="MAQ4" s="2"/>
      <c r="MAR4" s="2"/>
      <c r="MAS4" s="2"/>
      <c r="MAT4" s="2"/>
      <c r="MAU4" s="2"/>
      <c r="MAV4" s="2"/>
      <c r="MAW4" s="2"/>
      <c r="MAX4" s="2"/>
      <c r="MAY4" s="2"/>
      <c r="MAZ4" s="2"/>
      <c r="MBA4" s="2"/>
      <c r="MBB4" s="2"/>
      <c r="MBC4" s="2"/>
      <c r="MBD4" s="2"/>
      <c r="MBE4" s="2"/>
      <c r="MBF4" s="2"/>
      <c r="MBG4" s="2"/>
      <c r="MBH4" s="2"/>
      <c r="MBI4" s="2"/>
      <c r="MBJ4" s="2"/>
      <c r="MBK4" s="2"/>
      <c r="MBL4" s="2"/>
      <c r="MBM4" s="2"/>
      <c r="MBN4" s="2"/>
      <c r="MBO4" s="2"/>
      <c r="MBP4" s="2"/>
      <c r="MBQ4" s="2"/>
      <c r="MBR4" s="2"/>
      <c r="MBS4" s="2"/>
      <c r="MBT4" s="2"/>
      <c r="MBU4" s="2"/>
      <c r="MBV4" s="2"/>
      <c r="MBW4" s="2"/>
      <c r="MBX4" s="2"/>
      <c r="MBY4" s="2"/>
      <c r="MBZ4" s="2"/>
      <c r="MCA4" s="2"/>
      <c r="MCB4" s="2"/>
      <c r="MCC4" s="2"/>
      <c r="MCD4" s="2"/>
      <c r="MCE4" s="2"/>
      <c r="MCF4" s="2"/>
      <c r="MCG4" s="2"/>
      <c r="MCH4" s="2"/>
      <c r="MCI4" s="2"/>
      <c r="MCJ4" s="2"/>
      <c r="MCK4" s="2"/>
      <c r="MCL4" s="2"/>
      <c r="MCM4" s="2"/>
      <c r="MCN4" s="2"/>
      <c r="MCO4" s="2"/>
      <c r="MCP4" s="2"/>
      <c r="MCQ4" s="2"/>
      <c r="MCR4" s="2"/>
      <c r="MCS4" s="2"/>
      <c r="MCT4" s="2"/>
      <c r="MCU4" s="2"/>
      <c r="MCV4" s="2"/>
      <c r="MCW4" s="2"/>
      <c r="MCX4" s="2"/>
      <c r="MCY4" s="2"/>
      <c r="MCZ4" s="2"/>
      <c r="MDA4" s="2"/>
      <c r="MDB4" s="2"/>
      <c r="MDC4" s="2"/>
      <c r="MDD4" s="2"/>
      <c r="MDE4" s="2"/>
      <c r="MDF4" s="2"/>
      <c r="MDG4" s="2"/>
      <c r="MDH4" s="2"/>
      <c r="MDI4" s="2"/>
      <c r="MDJ4" s="2"/>
      <c r="MDK4" s="2"/>
      <c r="MDL4" s="2"/>
      <c r="MDM4" s="2"/>
      <c r="MDN4" s="2"/>
      <c r="MDO4" s="2"/>
      <c r="MDP4" s="2"/>
      <c r="MDQ4" s="2"/>
      <c r="MDR4" s="2"/>
      <c r="MDS4" s="2"/>
      <c r="MDT4" s="2"/>
      <c r="MDU4" s="2"/>
      <c r="MDV4" s="2"/>
      <c r="MDW4" s="2"/>
      <c r="MDX4" s="2"/>
      <c r="MDY4" s="2"/>
      <c r="MDZ4" s="2"/>
      <c r="MEA4" s="2"/>
      <c r="MEB4" s="2"/>
      <c r="MEC4" s="2"/>
      <c r="MED4" s="2"/>
      <c r="MEE4" s="2"/>
      <c r="MEF4" s="2"/>
      <c r="MEG4" s="2"/>
      <c r="MEH4" s="2"/>
      <c r="MEI4" s="2"/>
      <c r="MEJ4" s="2"/>
      <c r="MEK4" s="2"/>
      <c r="MEL4" s="2"/>
      <c r="MEM4" s="2"/>
      <c r="MEN4" s="2"/>
      <c r="MEO4" s="2"/>
      <c r="MEP4" s="2"/>
      <c r="MEQ4" s="2"/>
      <c r="MER4" s="2"/>
      <c r="MES4" s="2"/>
      <c r="MET4" s="2"/>
      <c r="MEU4" s="2"/>
      <c r="MEV4" s="2"/>
      <c r="MEW4" s="2"/>
      <c r="MEX4" s="2"/>
      <c r="MEY4" s="2"/>
      <c r="MEZ4" s="2"/>
      <c r="MFA4" s="2"/>
      <c r="MFB4" s="2"/>
      <c r="MFC4" s="2"/>
      <c r="MFD4" s="2"/>
      <c r="MFE4" s="2"/>
      <c r="MFF4" s="2"/>
      <c r="MFG4" s="2"/>
      <c r="MFH4" s="2"/>
      <c r="MFI4" s="2"/>
      <c r="MFJ4" s="2"/>
      <c r="MFK4" s="2"/>
      <c r="MFL4" s="2"/>
      <c r="MFM4" s="2"/>
      <c r="MFN4" s="2"/>
      <c r="MFO4" s="2"/>
      <c r="MFP4" s="2"/>
      <c r="MFQ4" s="2"/>
      <c r="MFR4" s="2"/>
      <c r="MFS4" s="2"/>
      <c r="MFT4" s="2"/>
      <c r="MFU4" s="2"/>
      <c r="MFV4" s="2"/>
      <c r="MFW4" s="2"/>
      <c r="MFX4" s="2"/>
      <c r="MFY4" s="2"/>
      <c r="MFZ4" s="2"/>
      <c r="MGA4" s="2"/>
      <c r="MGB4" s="2"/>
      <c r="MGC4" s="2"/>
      <c r="MGD4" s="2"/>
      <c r="MGE4" s="2"/>
      <c r="MGF4" s="2"/>
      <c r="MGG4" s="2"/>
      <c r="MGH4" s="2"/>
      <c r="MGI4" s="2"/>
      <c r="MGJ4" s="2"/>
      <c r="MGK4" s="2"/>
      <c r="MGL4" s="2"/>
      <c r="MGM4" s="2"/>
      <c r="MGN4" s="2"/>
      <c r="MGO4" s="2"/>
      <c r="MGP4" s="2"/>
      <c r="MGQ4" s="2"/>
      <c r="MGR4" s="2"/>
      <c r="MGS4" s="2"/>
      <c r="MGT4" s="2"/>
      <c r="MGU4" s="2"/>
      <c r="MGV4" s="2"/>
      <c r="MGW4" s="2"/>
      <c r="MGX4" s="2"/>
      <c r="MGY4" s="2"/>
      <c r="MGZ4" s="2"/>
      <c r="MHA4" s="2"/>
      <c r="MHB4" s="2"/>
      <c r="MHC4" s="2"/>
      <c r="MHD4" s="2"/>
      <c r="MHE4" s="2"/>
      <c r="MHF4" s="2"/>
      <c r="MHG4" s="2"/>
      <c r="MHH4" s="2"/>
      <c r="MHI4" s="2"/>
      <c r="MHJ4" s="2"/>
      <c r="MHK4" s="2"/>
      <c r="MHL4" s="2"/>
      <c r="MHM4" s="2"/>
      <c r="MHN4" s="2"/>
      <c r="MHO4" s="2"/>
      <c r="MHP4" s="2"/>
      <c r="MHQ4" s="2"/>
      <c r="MHR4" s="2"/>
      <c r="MHS4" s="2"/>
      <c r="MHT4" s="2"/>
      <c r="MHU4" s="2"/>
      <c r="MHV4" s="2"/>
      <c r="MHW4" s="2"/>
      <c r="MHX4" s="2"/>
      <c r="MHY4" s="2"/>
      <c r="MHZ4" s="2"/>
      <c r="MIA4" s="2"/>
      <c r="MIB4" s="2"/>
      <c r="MIC4" s="2"/>
      <c r="MID4" s="2"/>
      <c r="MIE4" s="2"/>
      <c r="MIF4" s="2"/>
      <c r="MIG4" s="2"/>
      <c r="MIH4" s="2"/>
      <c r="MII4" s="2"/>
      <c r="MIJ4" s="2"/>
      <c r="MIK4" s="2"/>
      <c r="MIL4" s="2"/>
      <c r="MIM4" s="2"/>
      <c r="MIN4" s="2"/>
      <c r="MIO4" s="2"/>
      <c r="MIP4" s="2"/>
      <c r="MIQ4" s="2"/>
      <c r="MIR4" s="2"/>
      <c r="MIS4" s="2"/>
      <c r="MIT4" s="2"/>
      <c r="MIU4" s="2"/>
      <c r="MIV4" s="2"/>
      <c r="MIW4" s="2"/>
      <c r="MIX4" s="2"/>
      <c r="MIY4" s="2"/>
      <c r="MIZ4" s="2"/>
      <c r="MJA4" s="2"/>
      <c r="MJB4" s="2"/>
      <c r="MJC4" s="2"/>
      <c r="MJD4" s="2"/>
      <c r="MJE4" s="2"/>
      <c r="MJF4" s="2"/>
      <c r="MJG4" s="2"/>
      <c r="MJH4" s="2"/>
      <c r="MJI4" s="2"/>
      <c r="MJJ4" s="2"/>
      <c r="MJK4" s="2"/>
      <c r="MJL4" s="2"/>
      <c r="MJM4" s="2"/>
      <c r="MJN4" s="2"/>
      <c r="MJO4" s="2"/>
      <c r="MJP4" s="2"/>
      <c r="MJQ4" s="2"/>
      <c r="MJR4" s="2"/>
      <c r="MJS4" s="2"/>
      <c r="MJT4" s="2"/>
      <c r="MJU4" s="2"/>
      <c r="MJV4" s="2"/>
      <c r="MJW4" s="2"/>
      <c r="MJX4" s="2"/>
      <c r="MJY4" s="2"/>
      <c r="MJZ4" s="2"/>
      <c r="MKA4" s="2"/>
      <c r="MKB4" s="2"/>
      <c r="MKC4" s="2"/>
      <c r="MKD4" s="2"/>
      <c r="MKE4" s="2"/>
      <c r="MKF4" s="2"/>
      <c r="MKG4" s="2"/>
      <c r="MKH4" s="2"/>
      <c r="MKI4" s="2"/>
      <c r="MKJ4" s="2"/>
      <c r="MKK4" s="2"/>
      <c r="MKL4" s="2"/>
      <c r="MKM4" s="2"/>
      <c r="MKN4" s="2"/>
      <c r="MKO4" s="2"/>
      <c r="MKP4" s="2"/>
      <c r="MKQ4" s="2"/>
      <c r="MKR4" s="2"/>
      <c r="MKS4" s="2"/>
      <c r="MKT4" s="2"/>
      <c r="MKU4" s="2"/>
      <c r="MKV4" s="2"/>
      <c r="MKW4" s="2"/>
      <c r="MKX4" s="2"/>
      <c r="MKY4" s="2"/>
      <c r="MKZ4" s="2"/>
      <c r="MLA4" s="2"/>
      <c r="MLB4" s="2"/>
      <c r="MLC4" s="2"/>
      <c r="MLD4" s="2"/>
      <c r="MLE4" s="2"/>
      <c r="MLF4" s="2"/>
      <c r="MLG4" s="2"/>
      <c r="MLH4" s="2"/>
      <c r="MLI4" s="2"/>
      <c r="MLJ4" s="2"/>
      <c r="MLK4" s="2"/>
      <c r="MLL4" s="2"/>
      <c r="MLM4" s="2"/>
      <c r="MLN4" s="2"/>
      <c r="MLO4" s="2"/>
      <c r="MLP4" s="2"/>
      <c r="MLQ4" s="2"/>
      <c r="MLR4" s="2"/>
      <c r="MLS4" s="2"/>
      <c r="MLT4" s="2"/>
      <c r="MLU4" s="2"/>
      <c r="MLV4" s="2"/>
      <c r="MLW4" s="2"/>
      <c r="MLX4" s="2"/>
      <c r="MLY4" s="2"/>
      <c r="MLZ4" s="2"/>
      <c r="MMA4" s="2"/>
      <c r="MMB4" s="2"/>
      <c r="MMC4" s="2"/>
      <c r="MMD4" s="2"/>
      <c r="MME4" s="2"/>
      <c r="MMF4" s="2"/>
      <c r="MMG4" s="2"/>
      <c r="MMH4" s="2"/>
      <c r="MMI4" s="2"/>
      <c r="MMJ4" s="2"/>
      <c r="MMK4" s="2"/>
      <c r="MML4" s="2"/>
      <c r="MMM4" s="2"/>
      <c r="MMN4" s="2"/>
      <c r="MMO4" s="2"/>
      <c r="MMP4" s="2"/>
      <c r="MMQ4" s="2"/>
      <c r="MMR4" s="2"/>
      <c r="MMS4" s="2"/>
      <c r="MMT4" s="2"/>
      <c r="MMU4" s="2"/>
      <c r="MMV4" s="2"/>
      <c r="MMW4" s="2"/>
      <c r="MMX4" s="2"/>
      <c r="MMY4" s="2"/>
      <c r="MMZ4" s="2"/>
      <c r="MNA4" s="2"/>
      <c r="MNB4" s="2"/>
      <c r="MNC4" s="2"/>
      <c r="MND4" s="2"/>
      <c r="MNE4" s="2"/>
      <c r="MNF4" s="2"/>
      <c r="MNG4" s="2"/>
      <c r="MNH4" s="2"/>
      <c r="MNI4" s="2"/>
      <c r="MNJ4" s="2"/>
      <c r="MNK4" s="2"/>
      <c r="MNL4" s="2"/>
      <c r="MNM4" s="2"/>
      <c r="MNN4" s="2"/>
      <c r="MNO4" s="2"/>
      <c r="MNP4" s="2"/>
      <c r="MNQ4" s="2"/>
      <c r="MNR4" s="2"/>
      <c r="MNS4" s="2"/>
      <c r="MNT4" s="2"/>
      <c r="MNU4" s="2"/>
      <c r="MNV4" s="2"/>
      <c r="MNW4" s="2"/>
      <c r="MNX4" s="2"/>
      <c r="MNY4" s="2"/>
      <c r="MNZ4" s="2"/>
      <c r="MOA4" s="2"/>
      <c r="MOB4" s="2"/>
      <c r="MOC4" s="2"/>
      <c r="MOD4" s="2"/>
      <c r="MOE4" s="2"/>
      <c r="MOF4" s="2"/>
      <c r="MOG4" s="2"/>
      <c r="MOH4" s="2"/>
      <c r="MOI4" s="2"/>
      <c r="MOJ4" s="2"/>
      <c r="MOK4" s="2"/>
      <c r="MOL4" s="2"/>
      <c r="MOM4" s="2"/>
      <c r="MON4" s="2"/>
      <c r="MOO4" s="2"/>
      <c r="MOP4" s="2"/>
      <c r="MOQ4" s="2"/>
      <c r="MOR4" s="2"/>
      <c r="MOS4" s="2"/>
      <c r="MOT4" s="2"/>
      <c r="MOU4" s="2"/>
      <c r="MOV4" s="2"/>
      <c r="MOW4" s="2"/>
      <c r="MOX4" s="2"/>
      <c r="MOY4" s="2"/>
      <c r="MOZ4" s="2"/>
      <c r="MPA4" s="2"/>
      <c r="MPB4" s="2"/>
      <c r="MPC4" s="2"/>
      <c r="MPD4" s="2"/>
      <c r="MPE4" s="2"/>
      <c r="MPF4" s="2"/>
      <c r="MPG4" s="2"/>
      <c r="MPH4" s="2"/>
      <c r="MPI4" s="2"/>
      <c r="MPJ4" s="2"/>
      <c r="MPK4" s="2"/>
      <c r="MPL4" s="2"/>
      <c r="MPM4" s="2"/>
      <c r="MPN4" s="2"/>
      <c r="MPO4" s="2"/>
      <c r="MPP4" s="2"/>
      <c r="MPQ4" s="2"/>
      <c r="MPR4" s="2"/>
      <c r="MPS4" s="2"/>
      <c r="MPT4" s="2"/>
      <c r="MPU4" s="2"/>
      <c r="MPV4" s="2"/>
      <c r="MPW4" s="2"/>
      <c r="MPX4" s="2"/>
      <c r="MPY4" s="2"/>
      <c r="MPZ4" s="2"/>
      <c r="MQA4" s="2"/>
      <c r="MQB4" s="2"/>
      <c r="MQC4" s="2"/>
      <c r="MQD4" s="2"/>
      <c r="MQE4" s="2"/>
      <c r="MQF4" s="2"/>
      <c r="MQG4" s="2"/>
      <c r="MQH4" s="2"/>
      <c r="MQI4" s="2"/>
      <c r="MQJ4" s="2"/>
      <c r="MQK4" s="2"/>
      <c r="MQL4" s="2"/>
      <c r="MQM4" s="2"/>
      <c r="MQN4" s="2"/>
      <c r="MQO4" s="2"/>
      <c r="MQP4" s="2"/>
      <c r="MQQ4" s="2"/>
      <c r="MQR4" s="2"/>
      <c r="MQS4" s="2"/>
      <c r="MQT4" s="2"/>
      <c r="MQU4" s="2"/>
      <c r="MQV4" s="2"/>
      <c r="MQW4" s="2"/>
      <c r="MQX4" s="2"/>
      <c r="MQY4" s="2"/>
      <c r="MQZ4" s="2"/>
      <c r="MRA4" s="2"/>
      <c r="MRB4" s="2"/>
      <c r="MRC4" s="2"/>
      <c r="MRD4" s="2"/>
      <c r="MRE4" s="2"/>
      <c r="MRF4" s="2"/>
      <c r="MRG4" s="2"/>
      <c r="MRH4" s="2"/>
      <c r="MRI4" s="2"/>
      <c r="MRJ4" s="2"/>
      <c r="MRK4" s="2"/>
      <c r="MRL4" s="2"/>
      <c r="MRM4" s="2"/>
      <c r="MRN4" s="2"/>
      <c r="MRO4" s="2"/>
      <c r="MRP4" s="2"/>
      <c r="MRQ4" s="2"/>
      <c r="MRR4" s="2"/>
      <c r="MRS4" s="2"/>
      <c r="MRT4" s="2"/>
      <c r="MRU4" s="2"/>
      <c r="MRV4" s="2"/>
      <c r="MRW4" s="2"/>
      <c r="MRX4" s="2"/>
      <c r="MRY4" s="2"/>
      <c r="MRZ4" s="2"/>
      <c r="MSA4" s="2"/>
      <c r="MSB4" s="2"/>
      <c r="MSC4" s="2"/>
      <c r="MSD4" s="2"/>
      <c r="MSE4" s="2"/>
      <c r="MSF4" s="2"/>
      <c r="MSG4" s="2"/>
      <c r="MSH4" s="2"/>
      <c r="MSI4" s="2"/>
      <c r="MSJ4" s="2"/>
      <c r="MSK4" s="2"/>
      <c r="MSL4" s="2"/>
      <c r="MSM4" s="2"/>
      <c r="MSN4" s="2"/>
      <c r="MSO4" s="2"/>
      <c r="MSP4" s="2"/>
      <c r="MSQ4" s="2"/>
      <c r="MSR4" s="2"/>
      <c r="MSS4" s="2"/>
      <c r="MST4" s="2"/>
      <c r="MSU4" s="2"/>
      <c r="MSV4" s="2"/>
      <c r="MSW4" s="2"/>
      <c r="MSX4" s="2"/>
      <c r="MSY4" s="2"/>
      <c r="MSZ4" s="2"/>
      <c r="MTA4" s="2"/>
      <c r="MTB4" s="2"/>
      <c r="MTC4" s="2"/>
      <c r="MTD4" s="2"/>
      <c r="MTE4" s="2"/>
      <c r="MTF4" s="2"/>
      <c r="MTG4" s="2"/>
      <c r="MTH4" s="2"/>
      <c r="MTI4" s="2"/>
      <c r="MTJ4" s="2"/>
      <c r="MTK4" s="2"/>
      <c r="MTL4" s="2"/>
      <c r="MTM4" s="2"/>
      <c r="MTN4" s="2"/>
      <c r="MTO4" s="2"/>
      <c r="MTP4" s="2"/>
      <c r="MTQ4" s="2"/>
      <c r="MTR4" s="2"/>
      <c r="MTS4" s="2"/>
      <c r="MTT4" s="2"/>
      <c r="MTU4" s="2"/>
      <c r="MTV4" s="2"/>
      <c r="MTW4" s="2"/>
      <c r="MTX4" s="2"/>
      <c r="MTY4" s="2"/>
      <c r="MTZ4" s="2"/>
      <c r="MUA4" s="2"/>
      <c r="MUB4" s="2"/>
      <c r="MUC4" s="2"/>
      <c r="MUD4" s="2"/>
      <c r="MUE4" s="2"/>
      <c r="MUF4" s="2"/>
      <c r="MUG4" s="2"/>
      <c r="MUH4" s="2"/>
      <c r="MUI4" s="2"/>
      <c r="MUJ4" s="2"/>
      <c r="MUK4" s="2"/>
      <c r="MUL4" s="2"/>
      <c r="MUM4" s="2"/>
      <c r="MUN4" s="2"/>
      <c r="MUO4" s="2"/>
      <c r="MUP4" s="2"/>
      <c r="MUQ4" s="2"/>
      <c r="MUR4" s="2"/>
      <c r="MUS4" s="2"/>
      <c r="MUT4" s="2"/>
      <c r="MUU4" s="2"/>
      <c r="MUV4" s="2"/>
      <c r="MUW4" s="2"/>
      <c r="MUX4" s="2"/>
      <c r="MUY4" s="2"/>
      <c r="MUZ4" s="2"/>
      <c r="MVA4" s="2"/>
      <c r="MVB4" s="2"/>
      <c r="MVC4" s="2"/>
      <c r="MVD4" s="2"/>
      <c r="MVE4" s="2"/>
      <c r="MVF4" s="2"/>
      <c r="MVG4" s="2"/>
      <c r="MVH4" s="2"/>
      <c r="MVI4" s="2"/>
      <c r="MVJ4" s="2"/>
      <c r="MVK4" s="2"/>
      <c r="MVL4" s="2"/>
      <c r="MVM4" s="2"/>
      <c r="MVN4" s="2"/>
      <c r="MVO4" s="2"/>
      <c r="MVP4" s="2"/>
      <c r="MVQ4" s="2"/>
      <c r="MVR4" s="2"/>
      <c r="MVS4" s="2"/>
      <c r="MVT4" s="2"/>
      <c r="MVU4" s="2"/>
      <c r="MVV4" s="2"/>
      <c r="MVW4" s="2"/>
      <c r="MVX4" s="2"/>
      <c r="MVY4" s="2"/>
      <c r="MVZ4" s="2"/>
      <c r="MWA4" s="2"/>
      <c r="MWB4" s="2"/>
      <c r="MWC4" s="2"/>
      <c r="MWD4" s="2"/>
      <c r="MWE4" s="2"/>
      <c r="MWF4" s="2"/>
      <c r="MWG4" s="2"/>
      <c r="MWH4" s="2"/>
      <c r="MWI4" s="2"/>
      <c r="MWJ4" s="2"/>
      <c r="MWK4" s="2"/>
      <c r="MWL4" s="2"/>
      <c r="MWM4" s="2"/>
      <c r="MWN4" s="2"/>
      <c r="MWO4" s="2"/>
      <c r="MWP4" s="2"/>
      <c r="MWQ4" s="2"/>
      <c r="MWR4" s="2"/>
      <c r="MWS4" s="2"/>
      <c r="MWT4" s="2"/>
      <c r="MWU4" s="2"/>
      <c r="MWV4" s="2"/>
      <c r="MWW4" s="2"/>
      <c r="MWX4" s="2"/>
      <c r="MWY4" s="2"/>
      <c r="MWZ4" s="2"/>
      <c r="MXA4" s="2"/>
      <c r="MXB4" s="2"/>
      <c r="MXC4" s="2"/>
      <c r="MXD4" s="2"/>
      <c r="MXE4" s="2"/>
      <c r="MXF4" s="2"/>
      <c r="MXG4" s="2"/>
      <c r="MXH4" s="2"/>
      <c r="MXI4" s="2"/>
      <c r="MXJ4" s="2"/>
      <c r="MXK4" s="2"/>
      <c r="MXL4" s="2"/>
      <c r="MXM4" s="2"/>
      <c r="MXN4" s="2"/>
      <c r="MXO4" s="2"/>
      <c r="MXP4" s="2"/>
      <c r="MXQ4" s="2"/>
      <c r="MXR4" s="2"/>
      <c r="MXS4" s="2"/>
      <c r="MXT4" s="2"/>
      <c r="MXU4" s="2"/>
      <c r="MXV4" s="2"/>
      <c r="MXW4" s="2"/>
      <c r="MXX4" s="2"/>
      <c r="MXY4" s="2"/>
      <c r="MXZ4" s="2"/>
      <c r="MYA4" s="2"/>
      <c r="MYB4" s="2"/>
      <c r="MYC4" s="2"/>
      <c r="MYD4" s="2"/>
      <c r="MYE4" s="2"/>
      <c r="MYF4" s="2"/>
      <c r="MYG4" s="2"/>
      <c r="MYH4" s="2"/>
      <c r="MYI4" s="2"/>
      <c r="MYJ4" s="2"/>
      <c r="MYK4" s="2"/>
      <c r="MYL4" s="2"/>
      <c r="MYM4" s="2"/>
      <c r="MYN4" s="2"/>
      <c r="MYO4" s="2"/>
      <c r="MYP4" s="2"/>
      <c r="MYQ4" s="2"/>
      <c r="MYR4" s="2"/>
      <c r="MYS4" s="2"/>
      <c r="MYT4" s="2"/>
      <c r="MYU4" s="2"/>
      <c r="MYV4" s="2"/>
      <c r="MYW4" s="2"/>
      <c r="MYX4" s="2"/>
      <c r="MYY4" s="2"/>
      <c r="MYZ4" s="2"/>
      <c r="MZA4" s="2"/>
      <c r="MZB4" s="2"/>
      <c r="MZC4" s="2"/>
      <c r="MZD4" s="2"/>
      <c r="MZE4" s="2"/>
      <c r="MZF4" s="2"/>
      <c r="MZG4" s="2"/>
      <c r="MZH4" s="2"/>
      <c r="MZI4" s="2"/>
      <c r="MZJ4" s="2"/>
      <c r="MZK4" s="2"/>
      <c r="MZL4" s="2"/>
      <c r="MZM4" s="2"/>
      <c r="MZN4" s="2"/>
      <c r="MZO4" s="2"/>
      <c r="MZP4" s="2"/>
      <c r="MZQ4" s="2"/>
      <c r="MZR4" s="2"/>
      <c r="MZS4" s="2"/>
      <c r="MZT4" s="2"/>
      <c r="MZU4" s="2"/>
      <c r="MZV4" s="2"/>
      <c r="MZW4" s="2"/>
      <c r="MZX4" s="2"/>
      <c r="MZY4" s="2"/>
      <c r="MZZ4" s="2"/>
      <c r="NAA4" s="2"/>
      <c r="NAB4" s="2"/>
      <c r="NAC4" s="2"/>
      <c r="NAD4" s="2"/>
      <c r="NAE4" s="2"/>
      <c r="NAF4" s="2"/>
      <c r="NAG4" s="2"/>
      <c r="NAH4" s="2"/>
      <c r="NAI4" s="2"/>
      <c r="NAJ4" s="2"/>
      <c r="NAK4" s="2"/>
      <c r="NAL4" s="2"/>
      <c r="NAM4" s="2"/>
      <c r="NAN4" s="2"/>
      <c r="NAO4" s="2"/>
      <c r="NAP4" s="2"/>
      <c r="NAQ4" s="2"/>
      <c r="NAR4" s="2"/>
      <c r="NAS4" s="2"/>
      <c r="NAT4" s="2"/>
      <c r="NAU4" s="2"/>
      <c r="NAV4" s="2"/>
      <c r="NAW4" s="2"/>
      <c r="NAX4" s="2"/>
      <c r="NAY4" s="2"/>
      <c r="NAZ4" s="2"/>
      <c r="NBA4" s="2"/>
      <c r="NBB4" s="2"/>
      <c r="NBC4" s="2"/>
      <c r="NBD4" s="2"/>
      <c r="NBE4" s="2"/>
      <c r="NBF4" s="2"/>
      <c r="NBG4" s="2"/>
      <c r="NBH4" s="2"/>
      <c r="NBI4" s="2"/>
      <c r="NBJ4" s="2"/>
      <c r="NBK4" s="2"/>
      <c r="NBL4" s="2"/>
      <c r="NBM4" s="2"/>
      <c r="NBN4" s="2"/>
      <c r="NBO4" s="2"/>
      <c r="NBP4" s="2"/>
      <c r="NBQ4" s="2"/>
      <c r="NBR4" s="2"/>
      <c r="NBS4" s="2"/>
      <c r="NBT4" s="2"/>
      <c r="NBU4" s="2"/>
      <c r="NBV4" s="2"/>
      <c r="NBW4" s="2"/>
      <c r="NBX4" s="2"/>
      <c r="NBY4" s="2"/>
      <c r="NBZ4" s="2"/>
      <c r="NCA4" s="2"/>
      <c r="NCB4" s="2"/>
      <c r="NCC4" s="2"/>
      <c r="NCD4" s="2"/>
      <c r="NCE4" s="2"/>
      <c r="NCF4" s="2"/>
      <c r="NCG4" s="2"/>
      <c r="NCH4" s="2"/>
      <c r="NCI4" s="2"/>
      <c r="NCJ4" s="2"/>
      <c r="NCK4" s="2"/>
      <c r="NCL4" s="2"/>
      <c r="NCM4" s="2"/>
      <c r="NCN4" s="2"/>
      <c r="NCO4" s="2"/>
      <c r="NCP4" s="2"/>
      <c r="NCQ4" s="2"/>
      <c r="NCR4" s="2"/>
      <c r="NCS4" s="2"/>
      <c r="NCT4" s="2"/>
      <c r="NCU4" s="2"/>
      <c r="NCV4" s="2"/>
      <c r="NCW4" s="2"/>
      <c r="NCX4" s="2"/>
      <c r="NCY4" s="2"/>
      <c r="NCZ4" s="2"/>
      <c r="NDA4" s="2"/>
      <c r="NDB4" s="2"/>
      <c r="NDC4" s="2"/>
      <c r="NDD4" s="2"/>
      <c r="NDE4" s="2"/>
      <c r="NDF4" s="2"/>
      <c r="NDG4" s="2"/>
      <c r="NDH4" s="2"/>
      <c r="NDI4" s="2"/>
      <c r="NDJ4" s="2"/>
      <c r="NDK4" s="2"/>
      <c r="NDL4" s="2"/>
      <c r="NDM4" s="2"/>
      <c r="NDN4" s="2"/>
      <c r="NDO4" s="2"/>
      <c r="NDP4" s="2"/>
      <c r="NDQ4" s="2"/>
      <c r="NDR4" s="2"/>
      <c r="NDS4" s="2"/>
      <c r="NDT4" s="2"/>
      <c r="NDU4" s="2"/>
      <c r="NDV4" s="2"/>
      <c r="NDW4" s="2"/>
      <c r="NDX4" s="2"/>
      <c r="NDY4" s="2"/>
      <c r="NDZ4" s="2"/>
      <c r="NEA4" s="2"/>
      <c r="NEB4" s="2"/>
      <c r="NEC4" s="2"/>
      <c r="NED4" s="2"/>
      <c r="NEE4" s="2"/>
      <c r="NEF4" s="2"/>
      <c r="NEG4" s="2"/>
      <c r="NEH4" s="2"/>
      <c r="NEI4" s="2"/>
      <c r="NEJ4" s="2"/>
      <c r="NEK4" s="2"/>
      <c r="NEL4" s="2"/>
      <c r="NEM4" s="2"/>
      <c r="NEN4" s="2"/>
      <c r="NEO4" s="2"/>
      <c r="NEP4" s="2"/>
      <c r="NEQ4" s="2"/>
      <c r="NER4" s="2"/>
      <c r="NES4" s="2"/>
      <c r="NET4" s="2"/>
      <c r="NEU4" s="2"/>
      <c r="NEV4" s="2"/>
      <c r="NEW4" s="2"/>
      <c r="NEX4" s="2"/>
      <c r="NEY4" s="2"/>
      <c r="NEZ4" s="2"/>
      <c r="NFA4" s="2"/>
      <c r="NFB4" s="2"/>
      <c r="NFC4" s="2"/>
      <c r="NFD4" s="2"/>
      <c r="NFE4" s="2"/>
      <c r="NFF4" s="2"/>
      <c r="NFG4" s="2"/>
      <c r="NFH4" s="2"/>
      <c r="NFI4" s="2"/>
      <c r="NFJ4" s="2"/>
      <c r="NFK4" s="2"/>
      <c r="NFL4" s="2"/>
      <c r="NFM4" s="2"/>
      <c r="NFN4" s="2"/>
      <c r="NFO4" s="2"/>
      <c r="NFP4" s="2"/>
      <c r="NFQ4" s="2"/>
      <c r="NFR4" s="2"/>
      <c r="NFS4" s="2"/>
      <c r="NFT4" s="2"/>
      <c r="NFU4" s="2"/>
      <c r="NFV4" s="2"/>
      <c r="NFW4" s="2"/>
      <c r="NFX4" s="2"/>
      <c r="NFY4" s="2"/>
      <c r="NFZ4" s="2"/>
      <c r="NGA4" s="2"/>
      <c r="NGB4" s="2"/>
      <c r="NGC4" s="2"/>
      <c r="NGD4" s="2"/>
      <c r="NGE4" s="2"/>
      <c r="NGF4" s="2"/>
      <c r="NGG4" s="2"/>
      <c r="NGH4" s="2"/>
      <c r="NGI4" s="2"/>
      <c r="NGJ4" s="2"/>
      <c r="NGK4" s="2"/>
      <c r="NGL4" s="2"/>
      <c r="NGM4" s="2"/>
      <c r="NGN4" s="2"/>
      <c r="NGO4" s="2"/>
      <c r="NGP4" s="2"/>
      <c r="NGQ4" s="2"/>
      <c r="NGR4" s="2"/>
      <c r="NGS4" s="2"/>
      <c r="NGT4" s="2"/>
      <c r="NGU4" s="2"/>
      <c r="NGV4" s="2"/>
      <c r="NGW4" s="2"/>
      <c r="NGX4" s="2"/>
      <c r="NGY4" s="2"/>
      <c r="NGZ4" s="2"/>
      <c r="NHA4" s="2"/>
      <c r="NHB4" s="2"/>
      <c r="NHC4" s="2"/>
      <c r="NHD4" s="2"/>
      <c r="NHE4" s="2"/>
      <c r="NHF4" s="2"/>
      <c r="NHG4" s="2"/>
      <c r="NHH4" s="2"/>
      <c r="NHI4" s="2"/>
      <c r="NHJ4" s="2"/>
      <c r="NHK4" s="2"/>
      <c r="NHL4" s="2"/>
      <c r="NHM4" s="2"/>
      <c r="NHN4" s="2"/>
      <c r="NHO4" s="2"/>
      <c r="NHP4" s="2"/>
      <c r="NHQ4" s="2"/>
      <c r="NHR4" s="2"/>
      <c r="NHS4" s="2"/>
      <c r="NHT4" s="2"/>
      <c r="NHU4" s="2"/>
      <c r="NHV4" s="2"/>
      <c r="NHW4" s="2"/>
      <c r="NHX4" s="2"/>
      <c r="NHY4" s="2"/>
      <c r="NHZ4" s="2"/>
      <c r="NIA4" s="2"/>
      <c r="NIB4" s="2"/>
      <c r="NIC4" s="2"/>
      <c r="NID4" s="2"/>
      <c r="NIE4" s="2"/>
      <c r="NIF4" s="2"/>
      <c r="NIG4" s="2"/>
      <c r="NIH4" s="2"/>
      <c r="NII4" s="2"/>
      <c r="NIJ4" s="2"/>
      <c r="NIK4" s="2"/>
      <c r="NIL4" s="2"/>
      <c r="NIM4" s="2"/>
      <c r="NIN4" s="2"/>
      <c r="NIO4" s="2"/>
      <c r="NIP4" s="2"/>
      <c r="NIQ4" s="2"/>
      <c r="NIR4" s="2"/>
      <c r="NIS4" s="2"/>
      <c r="NIT4" s="2"/>
      <c r="NIU4" s="2"/>
      <c r="NIV4" s="2"/>
      <c r="NIW4" s="2"/>
      <c r="NIX4" s="2"/>
      <c r="NIY4" s="2"/>
      <c r="NIZ4" s="2"/>
      <c r="NJA4" s="2"/>
      <c r="NJB4" s="2"/>
      <c r="NJC4" s="2"/>
      <c r="NJD4" s="2"/>
      <c r="NJE4" s="2"/>
      <c r="NJF4" s="2"/>
      <c r="NJG4" s="2"/>
      <c r="NJH4" s="2"/>
      <c r="NJI4" s="2"/>
      <c r="NJJ4" s="2"/>
      <c r="NJK4" s="2"/>
      <c r="NJL4" s="2"/>
      <c r="NJM4" s="2"/>
      <c r="NJN4" s="2"/>
      <c r="NJO4" s="2"/>
      <c r="NJP4" s="2"/>
      <c r="NJQ4" s="2"/>
      <c r="NJR4" s="2"/>
      <c r="NJS4" s="2"/>
      <c r="NJT4" s="2"/>
      <c r="NJU4" s="2"/>
      <c r="NJV4" s="2"/>
      <c r="NJW4" s="2"/>
      <c r="NJX4" s="2"/>
      <c r="NJY4" s="2"/>
      <c r="NJZ4" s="2"/>
      <c r="NKA4" s="2"/>
      <c r="NKB4" s="2"/>
      <c r="NKC4" s="2"/>
      <c r="NKD4" s="2"/>
      <c r="NKE4" s="2"/>
      <c r="NKF4" s="2"/>
      <c r="NKG4" s="2"/>
      <c r="NKH4" s="2"/>
      <c r="NKI4" s="2"/>
      <c r="NKJ4" s="2"/>
      <c r="NKK4" s="2"/>
      <c r="NKL4" s="2"/>
      <c r="NKM4" s="2"/>
      <c r="NKN4" s="2"/>
      <c r="NKO4" s="2"/>
      <c r="NKP4" s="2"/>
      <c r="NKQ4" s="2"/>
      <c r="NKR4" s="2"/>
      <c r="NKS4" s="2"/>
      <c r="NKT4" s="2"/>
      <c r="NKU4" s="2"/>
      <c r="NKV4" s="2"/>
      <c r="NKW4" s="2"/>
      <c r="NKX4" s="2"/>
      <c r="NKY4" s="2"/>
      <c r="NKZ4" s="2"/>
      <c r="NLA4" s="2"/>
      <c r="NLB4" s="2"/>
      <c r="NLC4" s="2"/>
      <c r="NLD4" s="2"/>
      <c r="NLE4" s="2"/>
      <c r="NLF4" s="2"/>
      <c r="NLG4" s="2"/>
      <c r="NLH4" s="2"/>
      <c r="NLI4" s="2"/>
      <c r="NLJ4" s="2"/>
      <c r="NLK4" s="2"/>
      <c r="NLL4" s="2"/>
      <c r="NLM4" s="2"/>
      <c r="NLN4" s="2"/>
      <c r="NLO4" s="2"/>
      <c r="NLP4" s="2"/>
      <c r="NLQ4" s="2"/>
      <c r="NLR4" s="2"/>
      <c r="NLS4" s="2"/>
      <c r="NLT4" s="2"/>
      <c r="NLU4" s="2"/>
      <c r="NLV4" s="2"/>
      <c r="NLW4" s="2"/>
      <c r="NLX4" s="2"/>
      <c r="NLY4" s="2"/>
      <c r="NLZ4" s="2"/>
      <c r="NMA4" s="2"/>
      <c r="NMB4" s="2"/>
      <c r="NMC4" s="2"/>
      <c r="NMD4" s="2"/>
      <c r="NME4" s="2"/>
      <c r="NMF4" s="2"/>
      <c r="NMG4" s="2"/>
      <c r="NMH4" s="2"/>
      <c r="NMI4" s="2"/>
      <c r="NMJ4" s="2"/>
      <c r="NMK4" s="2"/>
      <c r="NML4" s="2"/>
      <c r="NMM4" s="2"/>
      <c r="NMN4" s="2"/>
      <c r="NMO4" s="2"/>
      <c r="NMP4" s="2"/>
      <c r="NMQ4" s="2"/>
      <c r="NMR4" s="2"/>
      <c r="NMS4" s="2"/>
      <c r="NMT4" s="2"/>
      <c r="NMU4" s="2"/>
      <c r="NMV4" s="2"/>
      <c r="NMW4" s="2"/>
      <c r="NMX4" s="2"/>
      <c r="NMY4" s="2"/>
      <c r="NMZ4" s="2"/>
      <c r="NNA4" s="2"/>
      <c r="NNB4" s="2"/>
      <c r="NNC4" s="2"/>
      <c r="NND4" s="2"/>
      <c r="NNE4" s="2"/>
      <c r="NNF4" s="2"/>
      <c r="NNG4" s="2"/>
      <c r="NNH4" s="2"/>
      <c r="NNI4" s="2"/>
      <c r="NNJ4" s="2"/>
      <c r="NNK4" s="2"/>
      <c r="NNL4" s="2"/>
      <c r="NNM4" s="2"/>
      <c r="NNN4" s="2"/>
      <c r="NNO4" s="2"/>
      <c r="NNP4" s="2"/>
      <c r="NNQ4" s="2"/>
      <c r="NNR4" s="2"/>
      <c r="NNS4" s="2"/>
      <c r="NNT4" s="2"/>
      <c r="NNU4" s="2"/>
      <c r="NNV4" s="2"/>
      <c r="NNW4" s="2"/>
      <c r="NNX4" s="2"/>
      <c r="NNY4" s="2"/>
      <c r="NNZ4" s="2"/>
      <c r="NOA4" s="2"/>
      <c r="NOB4" s="2"/>
      <c r="NOC4" s="2"/>
      <c r="NOD4" s="2"/>
      <c r="NOE4" s="2"/>
      <c r="NOF4" s="2"/>
      <c r="NOG4" s="2"/>
      <c r="NOH4" s="2"/>
      <c r="NOI4" s="2"/>
      <c r="NOJ4" s="2"/>
      <c r="NOK4" s="2"/>
      <c r="NOL4" s="2"/>
      <c r="NOM4" s="2"/>
      <c r="NON4" s="2"/>
      <c r="NOO4" s="2"/>
      <c r="NOP4" s="2"/>
      <c r="NOQ4" s="2"/>
      <c r="NOR4" s="2"/>
      <c r="NOS4" s="2"/>
      <c r="NOT4" s="2"/>
      <c r="NOU4" s="2"/>
      <c r="NOV4" s="2"/>
      <c r="NOW4" s="2"/>
      <c r="NOX4" s="2"/>
      <c r="NOY4" s="2"/>
      <c r="NOZ4" s="2"/>
      <c r="NPA4" s="2"/>
      <c r="NPB4" s="2"/>
      <c r="NPC4" s="2"/>
      <c r="NPD4" s="2"/>
      <c r="NPE4" s="2"/>
      <c r="NPF4" s="2"/>
      <c r="NPG4" s="2"/>
      <c r="NPH4" s="2"/>
      <c r="NPI4" s="2"/>
      <c r="NPJ4" s="2"/>
      <c r="NPK4" s="2"/>
      <c r="NPL4" s="2"/>
      <c r="NPM4" s="2"/>
      <c r="NPN4" s="2"/>
      <c r="NPO4" s="2"/>
      <c r="NPP4" s="2"/>
      <c r="NPQ4" s="2"/>
      <c r="NPR4" s="2"/>
      <c r="NPS4" s="2"/>
      <c r="NPT4" s="2"/>
      <c r="NPU4" s="2"/>
      <c r="NPV4" s="2"/>
      <c r="NPW4" s="2"/>
      <c r="NPX4" s="2"/>
      <c r="NPY4" s="2"/>
      <c r="NPZ4" s="2"/>
      <c r="NQA4" s="2"/>
      <c r="NQB4" s="2"/>
      <c r="NQC4" s="2"/>
      <c r="NQD4" s="2"/>
      <c r="NQE4" s="2"/>
      <c r="NQF4" s="2"/>
      <c r="NQG4" s="2"/>
      <c r="NQH4" s="2"/>
      <c r="NQI4" s="2"/>
      <c r="NQJ4" s="2"/>
      <c r="NQK4" s="2"/>
      <c r="NQL4" s="2"/>
      <c r="NQM4" s="2"/>
      <c r="NQN4" s="2"/>
      <c r="NQO4" s="2"/>
      <c r="NQP4" s="2"/>
      <c r="NQQ4" s="2"/>
      <c r="NQR4" s="2"/>
      <c r="NQS4" s="2"/>
      <c r="NQT4" s="2"/>
      <c r="NQU4" s="2"/>
      <c r="NQV4" s="2"/>
      <c r="NQW4" s="2"/>
      <c r="NQX4" s="2"/>
      <c r="NQY4" s="2"/>
      <c r="NQZ4" s="2"/>
      <c r="NRA4" s="2"/>
      <c r="NRB4" s="2"/>
      <c r="NRC4" s="2"/>
      <c r="NRD4" s="2"/>
      <c r="NRE4" s="2"/>
      <c r="NRF4" s="2"/>
      <c r="NRG4" s="2"/>
      <c r="NRH4" s="2"/>
      <c r="NRI4" s="2"/>
      <c r="NRJ4" s="2"/>
      <c r="NRK4" s="2"/>
      <c r="NRL4" s="2"/>
      <c r="NRM4" s="2"/>
      <c r="NRN4" s="2"/>
      <c r="NRO4" s="2"/>
      <c r="NRP4" s="2"/>
      <c r="NRQ4" s="2"/>
      <c r="NRR4" s="2"/>
      <c r="NRS4" s="2"/>
      <c r="NRT4" s="2"/>
      <c r="NRU4" s="2"/>
      <c r="NRV4" s="2"/>
      <c r="NRW4" s="2"/>
      <c r="NRX4" s="2"/>
      <c r="NRY4" s="2"/>
      <c r="NRZ4" s="2"/>
      <c r="NSA4" s="2"/>
      <c r="NSB4" s="2"/>
      <c r="NSC4" s="2"/>
      <c r="NSD4" s="2"/>
      <c r="NSE4" s="2"/>
      <c r="NSF4" s="2"/>
      <c r="NSG4" s="2"/>
      <c r="NSH4" s="2"/>
      <c r="NSI4" s="2"/>
      <c r="NSJ4" s="2"/>
      <c r="NSK4" s="2"/>
      <c r="NSL4" s="2"/>
      <c r="NSM4" s="2"/>
      <c r="NSN4" s="2"/>
      <c r="NSO4" s="2"/>
      <c r="NSP4" s="2"/>
      <c r="NSQ4" s="2"/>
      <c r="NSR4" s="2"/>
      <c r="NSS4" s="2"/>
      <c r="NST4" s="2"/>
      <c r="NSU4" s="2"/>
      <c r="NSV4" s="2"/>
      <c r="NSW4" s="2"/>
      <c r="NSX4" s="2"/>
      <c r="NSY4" s="2"/>
      <c r="NSZ4" s="2"/>
      <c r="NTA4" s="2"/>
      <c r="NTB4" s="2"/>
      <c r="NTC4" s="2"/>
      <c r="NTD4" s="2"/>
      <c r="NTE4" s="2"/>
      <c r="NTF4" s="2"/>
      <c r="NTG4" s="2"/>
      <c r="NTH4" s="2"/>
      <c r="NTI4" s="2"/>
      <c r="NTJ4" s="2"/>
      <c r="NTK4" s="2"/>
      <c r="NTL4" s="2"/>
      <c r="NTM4" s="2"/>
      <c r="NTN4" s="2"/>
      <c r="NTO4" s="2"/>
      <c r="NTP4" s="2"/>
      <c r="NTQ4" s="2"/>
      <c r="NTR4" s="2"/>
      <c r="NTS4" s="2"/>
      <c r="NTT4" s="2"/>
      <c r="NTU4" s="2"/>
      <c r="NTV4" s="2"/>
      <c r="NTW4" s="2"/>
      <c r="NTX4" s="2"/>
      <c r="NTY4" s="2"/>
      <c r="NTZ4" s="2"/>
      <c r="NUA4" s="2"/>
      <c r="NUB4" s="2"/>
      <c r="NUC4" s="2"/>
      <c r="NUD4" s="2"/>
      <c r="NUE4" s="2"/>
      <c r="NUF4" s="2"/>
      <c r="NUG4" s="2"/>
      <c r="NUH4" s="2"/>
      <c r="NUI4" s="2"/>
      <c r="NUJ4" s="2"/>
      <c r="NUK4" s="2"/>
      <c r="NUL4" s="2"/>
      <c r="NUM4" s="2"/>
      <c r="NUN4" s="2"/>
      <c r="NUO4" s="2"/>
      <c r="NUP4" s="2"/>
      <c r="NUQ4" s="2"/>
      <c r="NUR4" s="2"/>
      <c r="NUS4" s="2"/>
      <c r="NUT4" s="2"/>
      <c r="NUU4" s="2"/>
      <c r="NUV4" s="2"/>
      <c r="NUW4" s="2"/>
      <c r="NUX4" s="2"/>
      <c r="NUY4" s="2"/>
      <c r="NUZ4" s="2"/>
      <c r="NVA4" s="2"/>
      <c r="NVB4" s="2"/>
      <c r="NVC4" s="2"/>
      <c r="NVD4" s="2"/>
      <c r="NVE4" s="2"/>
      <c r="NVF4" s="2"/>
      <c r="NVG4" s="2"/>
      <c r="NVH4" s="2"/>
      <c r="NVI4" s="2"/>
      <c r="NVJ4" s="2"/>
      <c r="NVK4" s="2"/>
      <c r="NVL4" s="2"/>
      <c r="NVM4" s="2"/>
      <c r="NVN4" s="2"/>
      <c r="NVO4" s="2"/>
      <c r="NVP4" s="2"/>
      <c r="NVQ4" s="2"/>
      <c r="NVR4" s="2"/>
      <c r="NVS4" s="2"/>
      <c r="NVT4" s="2"/>
      <c r="NVU4" s="2"/>
      <c r="NVV4" s="2"/>
      <c r="NVW4" s="2"/>
      <c r="NVX4" s="2"/>
      <c r="NVY4" s="2"/>
      <c r="NVZ4" s="2"/>
      <c r="NWA4" s="2"/>
      <c r="NWB4" s="2"/>
      <c r="NWC4" s="2"/>
      <c r="NWD4" s="2"/>
      <c r="NWE4" s="2"/>
      <c r="NWF4" s="2"/>
      <c r="NWG4" s="2"/>
      <c r="NWH4" s="2"/>
      <c r="NWI4" s="2"/>
      <c r="NWJ4" s="2"/>
      <c r="NWK4" s="2"/>
      <c r="NWL4" s="2"/>
      <c r="NWM4" s="2"/>
      <c r="NWN4" s="2"/>
      <c r="NWO4" s="2"/>
      <c r="NWP4" s="2"/>
      <c r="NWQ4" s="2"/>
      <c r="NWR4" s="2"/>
      <c r="NWS4" s="2"/>
      <c r="NWT4" s="2"/>
      <c r="NWU4" s="2"/>
      <c r="NWV4" s="2"/>
      <c r="NWW4" s="2"/>
      <c r="NWX4" s="2"/>
      <c r="NWY4" s="2"/>
      <c r="NWZ4" s="2"/>
      <c r="NXA4" s="2"/>
      <c r="NXB4" s="2"/>
      <c r="NXC4" s="2"/>
      <c r="NXD4" s="2"/>
      <c r="NXE4" s="2"/>
      <c r="NXF4" s="2"/>
      <c r="NXG4" s="2"/>
      <c r="NXH4" s="2"/>
      <c r="NXI4" s="2"/>
      <c r="NXJ4" s="2"/>
      <c r="NXK4" s="2"/>
      <c r="NXL4" s="2"/>
      <c r="NXM4" s="2"/>
      <c r="NXN4" s="2"/>
      <c r="NXO4" s="2"/>
      <c r="NXP4" s="2"/>
      <c r="NXQ4" s="2"/>
      <c r="NXR4" s="2"/>
      <c r="NXS4" s="2"/>
      <c r="NXT4" s="2"/>
      <c r="NXU4" s="2"/>
      <c r="NXV4" s="2"/>
      <c r="NXW4" s="2"/>
      <c r="NXX4" s="2"/>
      <c r="NXY4" s="2"/>
      <c r="NXZ4" s="2"/>
      <c r="NYA4" s="2"/>
      <c r="NYB4" s="2"/>
      <c r="NYC4" s="2"/>
      <c r="NYD4" s="2"/>
      <c r="NYE4" s="2"/>
      <c r="NYF4" s="2"/>
      <c r="NYG4" s="2"/>
      <c r="NYH4" s="2"/>
      <c r="NYI4" s="2"/>
      <c r="NYJ4" s="2"/>
      <c r="NYK4" s="2"/>
      <c r="NYL4" s="2"/>
      <c r="NYM4" s="2"/>
      <c r="NYN4" s="2"/>
      <c r="NYO4" s="2"/>
      <c r="NYP4" s="2"/>
      <c r="NYQ4" s="2"/>
      <c r="NYR4" s="2"/>
      <c r="NYS4" s="2"/>
      <c r="NYT4" s="2"/>
      <c r="NYU4" s="2"/>
      <c r="NYV4" s="2"/>
      <c r="NYW4" s="2"/>
      <c r="NYX4" s="2"/>
      <c r="NYY4" s="2"/>
      <c r="NYZ4" s="2"/>
      <c r="NZA4" s="2"/>
      <c r="NZB4" s="2"/>
      <c r="NZC4" s="2"/>
      <c r="NZD4" s="2"/>
      <c r="NZE4" s="2"/>
      <c r="NZF4" s="2"/>
      <c r="NZG4" s="2"/>
      <c r="NZH4" s="2"/>
      <c r="NZI4" s="2"/>
      <c r="NZJ4" s="2"/>
      <c r="NZK4" s="2"/>
      <c r="NZL4" s="2"/>
      <c r="NZM4" s="2"/>
      <c r="NZN4" s="2"/>
      <c r="NZO4" s="2"/>
      <c r="NZP4" s="2"/>
      <c r="NZQ4" s="2"/>
      <c r="NZR4" s="2"/>
      <c r="NZS4" s="2"/>
      <c r="NZT4" s="2"/>
      <c r="NZU4" s="2"/>
      <c r="NZV4" s="2"/>
      <c r="NZW4" s="2"/>
      <c r="NZX4" s="2"/>
      <c r="NZY4" s="2"/>
      <c r="NZZ4" s="2"/>
      <c r="OAA4" s="2"/>
      <c r="OAB4" s="2"/>
      <c r="OAC4" s="2"/>
      <c r="OAD4" s="2"/>
      <c r="OAE4" s="2"/>
      <c r="OAF4" s="2"/>
      <c r="OAG4" s="2"/>
      <c r="OAH4" s="2"/>
      <c r="OAI4" s="2"/>
      <c r="OAJ4" s="2"/>
      <c r="OAK4" s="2"/>
      <c r="OAL4" s="2"/>
      <c r="OAM4" s="2"/>
      <c r="OAN4" s="2"/>
      <c r="OAO4" s="2"/>
      <c r="OAP4" s="2"/>
      <c r="OAQ4" s="2"/>
      <c r="OAR4" s="2"/>
      <c r="OAS4" s="2"/>
      <c r="OAT4" s="2"/>
      <c r="OAU4" s="2"/>
      <c r="OAV4" s="2"/>
      <c r="OAW4" s="2"/>
      <c r="OAX4" s="2"/>
      <c r="OAY4" s="2"/>
      <c r="OAZ4" s="2"/>
      <c r="OBA4" s="2"/>
      <c r="OBB4" s="2"/>
      <c r="OBC4" s="2"/>
      <c r="OBD4" s="2"/>
      <c r="OBE4" s="2"/>
      <c r="OBF4" s="2"/>
      <c r="OBG4" s="2"/>
      <c r="OBH4" s="2"/>
      <c r="OBI4" s="2"/>
      <c r="OBJ4" s="2"/>
      <c r="OBK4" s="2"/>
      <c r="OBL4" s="2"/>
      <c r="OBM4" s="2"/>
      <c r="OBN4" s="2"/>
      <c r="OBO4" s="2"/>
      <c r="OBP4" s="2"/>
      <c r="OBQ4" s="2"/>
      <c r="OBR4" s="2"/>
      <c r="OBS4" s="2"/>
      <c r="OBT4" s="2"/>
      <c r="OBU4" s="2"/>
      <c r="OBV4" s="2"/>
      <c r="OBW4" s="2"/>
      <c r="OBX4" s="2"/>
      <c r="OBY4" s="2"/>
      <c r="OBZ4" s="2"/>
      <c r="OCA4" s="2"/>
      <c r="OCB4" s="2"/>
      <c r="OCC4" s="2"/>
      <c r="OCD4" s="2"/>
      <c r="OCE4" s="2"/>
      <c r="OCF4" s="2"/>
      <c r="OCG4" s="2"/>
      <c r="OCH4" s="2"/>
      <c r="OCI4" s="2"/>
      <c r="OCJ4" s="2"/>
      <c r="OCK4" s="2"/>
      <c r="OCL4" s="2"/>
      <c r="OCM4" s="2"/>
      <c r="OCN4" s="2"/>
      <c r="OCO4" s="2"/>
      <c r="OCP4" s="2"/>
      <c r="OCQ4" s="2"/>
      <c r="OCR4" s="2"/>
      <c r="OCS4" s="2"/>
      <c r="OCT4" s="2"/>
      <c r="OCU4" s="2"/>
      <c r="OCV4" s="2"/>
      <c r="OCW4" s="2"/>
      <c r="OCX4" s="2"/>
      <c r="OCY4" s="2"/>
      <c r="OCZ4" s="2"/>
      <c r="ODA4" s="2"/>
      <c r="ODB4" s="2"/>
      <c r="ODC4" s="2"/>
      <c r="ODD4" s="2"/>
      <c r="ODE4" s="2"/>
      <c r="ODF4" s="2"/>
      <c r="ODG4" s="2"/>
      <c r="ODH4" s="2"/>
      <c r="ODI4" s="2"/>
      <c r="ODJ4" s="2"/>
      <c r="ODK4" s="2"/>
      <c r="ODL4" s="2"/>
      <c r="ODM4" s="2"/>
      <c r="ODN4" s="2"/>
      <c r="ODO4" s="2"/>
      <c r="ODP4" s="2"/>
      <c r="ODQ4" s="2"/>
      <c r="ODR4" s="2"/>
      <c r="ODS4" s="2"/>
      <c r="ODT4" s="2"/>
      <c r="ODU4" s="2"/>
      <c r="ODV4" s="2"/>
      <c r="ODW4" s="2"/>
      <c r="ODX4" s="2"/>
      <c r="ODY4" s="2"/>
      <c r="ODZ4" s="2"/>
      <c r="OEA4" s="2"/>
      <c r="OEB4" s="2"/>
      <c r="OEC4" s="2"/>
      <c r="OED4" s="2"/>
      <c r="OEE4" s="2"/>
      <c r="OEF4" s="2"/>
      <c r="OEG4" s="2"/>
      <c r="OEH4" s="2"/>
      <c r="OEI4" s="2"/>
      <c r="OEJ4" s="2"/>
      <c r="OEK4" s="2"/>
      <c r="OEL4" s="2"/>
      <c r="OEM4" s="2"/>
      <c r="OEN4" s="2"/>
      <c r="OEO4" s="2"/>
      <c r="OEP4" s="2"/>
      <c r="OEQ4" s="2"/>
      <c r="OER4" s="2"/>
      <c r="OES4" s="2"/>
      <c r="OET4" s="2"/>
      <c r="OEU4" s="2"/>
      <c r="OEV4" s="2"/>
      <c r="OEW4" s="2"/>
      <c r="OEX4" s="2"/>
      <c r="OEY4" s="2"/>
      <c r="OEZ4" s="2"/>
      <c r="OFA4" s="2"/>
      <c r="OFB4" s="2"/>
      <c r="OFC4" s="2"/>
      <c r="OFD4" s="2"/>
      <c r="OFE4" s="2"/>
      <c r="OFF4" s="2"/>
      <c r="OFG4" s="2"/>
      <c r="OFH4" s="2"/>
      <c r="OFI4" s="2"/>
      <c r="OFJ4" s="2"/>
      <c r="OFK4" s="2"/>
      <c r="OFL4" s="2"/>
      <c r="OFM4" s="2"/>
      <c r="OFN4" s="2"/>
      <c r="OFO4" s="2"/>
      <c r="OFP4" s="2"/>
      <c r="OFQ4" s="2"/>
      <c r="OFR4" s="2"/>
      <c r="OFS4" s="2"/>
      <c r="OFT4" s="2"/>
      <c r="OFU4" s="2"/>
      <c r="OFV4" s="2"/>
      <c r="OFW4" s="2"/>
      <c r="OFX4" s="2"/>
      <c r="OFY4" s="2"/>
      <c r="OFZ4" s="2"/>
      <c r="OGA4" s="2"/>
      <c r="OGB4" s="2"/>
      <c r="OGC4" s="2"/>
      <c r="OGD4" s="2"/>
      <c r="OGE4" s="2"/>
      <c r="OGF4" s="2"/>
      <c r="OGG4" s="2"/>
      <c r="OGH4" s="2"/>
      <c r="OGI4" s="2"/>
      <c r="OGJ4" s="2"/>
      <c r="OGK4" s="2"/>
      <c r="OGL4" s="2"/>
      <c r="OGM4" s="2"/>
      <c r="OGN4" s="2"/>
      <c r="OGO4" s="2"/>
      <c r="OGP4" s="2"/>
      <c r="OGQ4" s="2"/>
      <c r="OGR4" s="2"/>
      <c r="OGS4" s="2"/>
      <c r="OGT4" s="2"/>
      <c r="OGU4" s="2"/>
      <c r="OGV4" s="2"/>
      <c r="OGW4" s="2"/>
      <c r="OGX4" s="2"/>
      <c r="OGY4" s="2"/>
      <c r="OGZ4" s="2"/>
      <c r="OHA4" s="2"/>
      <c r="OHB4" s="2"/>
      <c r="OHC4" s="2"/>
      <c r="OHD4" s="2"/>
      <c r="OHE4" s="2"/>
      <c r="OHF4" s="2"/>
      <c r="OHG4" s="2"/>
      <c r="OHH4" s="2"/>
      <c r="OHI4" s="2"/>
      <c r="OHJ4" s="2"/>
      <c r="OHK4" s="2"/>
      <c r="OHL4" s="2"/>
      <c r="OHM4" s="2"/>
      <c r="OHN4" s="2"/>
      <c r="OHO4" s="2"/>
      <c r="OHP4" s="2"/>
      <c r="OHQ4" s="2"/>
      <c r="OHR4" s="2"/>
      <c r="OHS4" s="2"/>
      <c r="OHT4" s="2"/>
      <c r="OHU4" s="2"/>
      <c r="OHV4" s="2"/>
      <c r="OHW4" s="2"/>
      <c r="OHX4" s="2"/>
      <c r="OHY4" s="2"/>
      <c r="OHZ4" s="2"/>
      <c r="OIA4" s="2"/>
      <c r="OIB4" s="2"/>
      <c r="OIC4" s="2"/>
      <c r="OID4" s="2"/>
      <c r="OIE4" s="2"/>
      <c r="OIF4" s="2"/>
      <c r="OIG4" s="2"/>
      <c r="OIH4" s="2"/>
      <c r="OII4" s="2"/>
      <c r="OIJ4" s="2"/>
      <c r="OIK4" s="2"/>
      <c r="OIL4" s="2"/>
      <c r="OIM4" s="2"/>
      <c r="OIN4" s="2"/>
      <c r="OIO4" s="2"/>
      <c r="OIP4" s="2"/>
      <c r="OIQ4" s="2"/>
      <c r="OIR4" s="2"/>
      <c r="OIS4" s="2"/>
      <c r="OIT4" s="2"/>
      <c r="OIU4" s="2"/>
      <c r="OIV4" s="2"/>
      <c r="OIW4" s="2"/>
      <c r="OIX4" s="2"/>
      <c r="OIY4" s="2"/>
      <c r="OIZ4" s="2"/>
      <c r="OJA4" s="2"/>
      <c r="OJB4" s="2"/>
      <c r="OJC4" s="2"/>
      <c r="OJD4" s="2"/>
      <c r="OJE4" s="2"/>
      <c r="OJF4" s="2"/>
      <c r="OJG4" s="2"/>
      <c r="OJH4" s="2"/>
      <c r="OJI4" s="2"/>
      <c r="OJJ4" s="2"/>
      <c r="OJK4" s="2"/>
      <c r="OJL4" s="2"/>
      <c r="OJM4" s="2"/>
      <c r="OJN4" s="2"/>
      <c r="OJO4" s="2"/>
      <c r="OJP4" s="2"/>
      <c r="OJQ4" s="2"/>
      <c r="OJR4" s="2"/>
      <c r="OJS4" s="2"/>
      <c r="OJT4" s="2"/>
      <c r="OJU4" s="2"/>
      <c r="OJV4" s="2"/>
      <c r="OJW4" s="2"/>
      <c r="OJX4" s="2"/>
      <c r="OJY4" s="2"/>
      <c r="OJZ4" s="2"/>
      <c r="OKA4" s="2"/>
      <c r="OKB4" s="2"/>
      <c r="OKC4" s="2"/>
      <c r="OKD4" s="2"/>
      <c r="OKE4" s="2"/>
      <c r="OKF4" s="2"/>
      <c r="OKG4" s="2"/>
      <c r="OKH4" s="2"/>
      <c r="OKI4" s="2"/>
      <c r="OKJ4" s="2"/>
      <c r="OKK4" s="2"/>
      <c r="OKL4" s="2"/>
      <c r="OKM4" s="2"/>
      <c r="OKN4" s="2"/>
      <c r="OKO4" s="2"/>
      <c r="OKP4" s="2"/>
      <c r="OKQ4" s="2"/>
      <c r="OKR4" s="2"/>
      <c r="OKS4" s="2"/>
      <c r="OKT4" s="2"/>
      <c r="OKU4" s="2"/>
      <c r="OKV4" s="2"/>
      <c r="OKW4" s="2"/>
      <c r="OKX4" s="2"/>
      <c r="OKY4" s="2"/>
      <c r="OKZ4" s="2"/>
      <c r="OLA4" s="2"/>
      <c r="OLB4" s="2"/>
      <c r="OLC4" s="2"/>
      <c r="OLD4" s="2"/>
      <c r="OLE4" s="2"/>
      <c r="OLF4" s="2"/>
      <c r="OLG4" s="2"/>
      <c r="OLH4" s="2"/>
      <c r="OLI4" s="2"/>
      <c r="OLJ4" s="2"/>
      <c r="OLK4" s="2"/>
      <c r="OLL4" s="2"/>
      <c r="OLM4" s="2"/>
      <c r="OLN4" s="2"/>
      <c r="OLO4" s="2"/>
      <c r="OLP4" s="2"/>
      <c r="OLQ4" s="2"/>
      <c r="OLR4" s="2"/>
      <c r="OLS4" s="2"/>
      <c r="OLT4" s="2"/>
      <c r="OLU4" s="2"/>
      <c r="OLV4" s="2"/>
      <c r="OLW4" s="2"/>
      <c r="OLX4" s="2"/>
      <c r="OLY4" s="2"/>
      <c r="OLZ4" s="2"/>
      <c r="OMA4" s="2"/>
      <c r="OMB4" s="2"/>
      <c r="OMC4" s="2"/>
      <c r="OMD4" s="2"/>
      <c r="OME4" s="2"/>
      <c r="OMF4" s="2"/>
      <c r="OMG4" s="2"/>
      <c r="OMH4" s="2"/>
      <c r="OMI4" s="2"/>
      <c r="OMJ4" s="2"/>
      <c r="OMK4" s="2"/>
      <c r="OML4" s="2"/>
      <c r="OMM4" s="2"/>
      <c r="OMN4" s="2"/>
      <c r="OMO4" s="2"/>
      <c r="OMP4" s="2"/>
      <c r="OMQ4" s="2"/>
      <c r="OMR4" s="2"/>
      <c r="OMS4" s="2"/>
      <c r="OMT4" s="2"/>
      <c r="OMU4" s="2"/>
      <c r="OMV4" s="2"/>
      <c r="OMW4" s="2"/>
      <c r="OMX4" s="2"/>
      <c r="OMY4" s="2"/>
      <c r="OMZ4" s="2"/>
      <c r="ONA4" s="2"/>
      <c r="ONB4" s="2"/>
      <c r="ONC4" s="2"/>
      <c r="OND4" s="2"/>
      <c r="ONE4" s="2"/>
      <c r="ONF4" s="2"/>
      <c r="ONG4" s="2"/>
      <c r="ONH4" s="2"/>
      <c r="ONI4" s="2"/>
      <c r="ONJ4" s="2"/>
      <c r="ONK4" s="2"/>
      <c r="ONL4" s="2"/>
      <c r="ONM4" s="2"/>
      <c r="ONN4" s="2"/>
      <c r="ONO4" s="2"/>
      <c r="ONP4" s="2"/>
      <c r="ONQ4" s="2"/>
      <c r="ONR4" s="2"/>
      <c r="ONS4" s="2"/>
      <c r="ONT4" s="2"/>
      <c r="ONU4" s="2"/>
      <c r="ONV4" s="2"/>
      <c r="ONW4" s="2"/>
      <c r="ONX4" s="2"/>
      <c r="ONY4" s="2"/>
      <c r="ONZ4" s="2"/>
      <c r="OOA4" s="2"/>
      <c r="OOB4" s="2"/>
      <c r="OOC4" s="2"/>
      <c r="OOD4" s="2"/>
      <c r="OOE4" s="2"/>
      <c r="OOF4" s="2"/>
      <c r="OOG4" s="2"/>
      <c r="OOH4" s="2"/>
      <c r="OOI4" s="2"/>
      <c r="OOJ4" s="2"/>
      <c r="OOK4" s="2"/>
      <c r="OOL4" s="2"/>
      <c r="OOM4" s="2"/>
      <c r="OON4" s="2"/>
      <c r="OOO4" s="2"/>
      <c r="OOP4" s="2"/>
      <c r="OOQ4" s="2"/>
      <c r="OOR4" s="2"/>
      <c r="OOS4" s="2"/>
      <c r="OOT4" s="2"/>
      <c r="OOU4" s="2"/>
      <c r="OOV4" s="2"/>
      <c r="OOW4" s="2"/>
      <c r="OOX4" s="2"/>
      <c r="OOY4" s="2"/>
      <c r="OOZ4" s="2"/>
      <c r="OPA4" s="2"/>
      <c r="OPB4" s="2"/>
      <c r="OPC4" s="2"/>
      <c r="OPD4" s="2"/>
      <c r="OPE4" s="2"/>
      <c r="OPF4" s="2"/>
      <c r="OPG4" s="2"/>
      <c r="OPH4" s="2"/>
      <c r="OPI4" s="2"/>
      <c r="OPJ4" s="2"/>
      <c r="OPK4" s="2"/>
      <c r="OPL4" s="2"/>
      <c r="OPM4" s="2"/>
      <c r="OPN4" s="2"/>
      <c r="OPO4" s="2"/>
      <c r="OPP4" s="2"/>
      <c r="OPQ4" s="2"/>
      <c r="OPR4" s="2"/>
      <c r="OPS4" s="2"/>
      <c r="OPT4" s="2"/>
      <c r="OPU4" s="2"/>
      <c r="OPV4" s="2"/>
      <c r="OPW4" s="2"/>
      <c r="OPX4" s="2"/>
      <c r="OPY4" s="2"/>
      <c r="OPZ4" s="2"/>
      <c r="OQA4" s="2"/>
      <c r="OQB4" s="2"/>
      <c r="OQC4" s="2"/>
      <c r="OQD4" s="2"/>
      <c r="OQE4" s="2"/>
      <c r="OQF4" s="2"/>
      <c r="OQG4" s="2"/>
      <c r="OQH4" s="2"/>
      <c r="OQI4" s="2"/>
      <c r="OQJ4" s="2"/>
      <c r="OQK4" s="2"/>
      <c r="OQL4" s="2"/>
      <c r="OQM4" s="2"/>
      <c r="OQN4" s="2"/>
      <c r="OQO4" s="2"/>
      <c r="OQP4" s="2"/>
      <c r="OQQ4" s="2"/>
      <c r="OQR4" s="2"/>
      <c r="OQS4" s="2"/>
      <c r="OQT4" s="2"/>
      <c r="OQU4" s="2"/>
      <c r="OQV4" s="2"/>
      <c r="OQW4" s="2"/>
      <c r="OQX4" s="2"/>
      <c r="OQY4" s="2"/>
      <c r="OQZ4" s="2"/>
      <c r="ORA4" s="2"/>
      <c r="ORB4" s="2"/>
      <c r="ORC4" s="2"/>
      <c r="ORD4" s="2"/>
      <c r="ORE4" s="2"/>
      <c r="ORF4" s="2"/>
      <c r="ORG4" s="2"/>
      <c r="ORH4" s="2"/>
      <c r="ORI4" s="2"/>
      <c r="ORJ4" s="2"/>
      <c r="ORK4" s="2"/>
      <c r="ORL4" s="2"/>
      <c r="ORM4" s="2"/>
      <c r="ORN4" s="2"/>
      <c r="ORO4" s="2"/>
      <c r="ORP4" s="2"/>
      <c r="ORQ4" s="2"/>
      <c r="ORR4" s="2"/>
      <c r="ORS4" s="2"/>
      <c r="ORT4" s="2"/>
      <c r="ORU4" s="2"/>
      <c r="ORV4" s="2"/>
      <c r="ORW4" s="2"/>
      <c r="ORX4" s="2"/>
      <c r="ORY4" s="2"/>
      <c r="ORZ4" s="2"/>
      <c r="OSA4" s="2"/>
      <c r="OSB4" s="2"/>
      <c r="OSC4" s="2"/>
      <c r="OSD4" s="2"/>
      <c r="OSE4" s="2"/>
      <c r="OSF4" s="2"/>
      <c r="OSG4" s="2"/>
      <c r="OSH4" s="2"/>
      <c r="OSI4" s="2"/>
      <c r="OSJ4" s="2"/>
      <c r="OSK4" s="2"/>
      <c r="OSL4" s="2"/>
      <c r="OSM4" s="2"/>
      <c r="OSN4" s="2"/>
      <c r="OSO4" s="2"/>
      <c r="OSP4" s="2"/>
      <c r="OSQ4" s="2"/>
      <c r="OSR4" s="2"/>
      <c r="OSS4" s="2"/>
      <c r="OST4" s="2"/>
      <c r="OSU4" s="2"/>
      <c r="OSV4" s="2"/>
      <c r="OSW4" s="2"/>
      <c r="OSX4" s="2"/>
      <c r="OSY4" s="2"/>
      <c r="OSZ4" s="2"/>
      <c r="OTA4" s="2"/>
      <c r="OTB4" s="2"/>
      <c r="OTC4" s="2"/>
      <c r="OTD4" s="2"/>
      <c r="OTE4" s="2"/>
      <c r="OTF4" s="2"/>
      <c r="OTG4" s="2"/>
      <c r="OTH4" s="2"/>
      <c r="OTI4" s="2"/>
      <c r="OTJ4" s="2"/>
      <c r="OTK4" s="2"/>
      <c r="OTL4" s="2"/>
      <c r="OTM4" s="2"/>
      <c r="OTN4" s="2"/>
      <c r="OTO4" s="2"/>
      <c r="OTP4" s="2"/>
      <c r="OTQ4" s="2"/>
      <c r="OTR4" s="2"/>
      <c r="OTS4" s="2"/>
      <c r="OTT4" s="2"/>
      <c r="OTU4" s="2"/>
      <c r="OTV4" s="2"/>
      <c r="OTW4" s="2"/>
      <c r="OTX4" s="2"/>
      <c r="OTY4" s="2"/>
      <c r="OTZ4" s="2"/>
      <c r="OUA4" s="2"/>
      <c r="OUB4" s="2"/>
      <c r="OUC4" s="2"/>
      <c r="OUD4" s="2"/>
      <c r="OUE4" s="2"/>
      <c r="OUF4" s="2"/>
      <c r="OUG4" s="2"/>
      <c r="OUH4" s="2"/>
      <c r="OUI4" s="2"/>
      <c r="OUJ4" s="2"/>
      <c r="OUK4" s="2"/>
      <c r="OUL4" s="2"/>
      <c r="OUM4" s="2"/>
      <c r="OUN4" s="2"/>
      <c r="OUO4" s="2"/>
      <c r="OUP4" s="2"/>
      <c r="OUQ4" s="2"/>
      <c r="OUR4" s="2"/>
      <c r="OUS4" s="2"/>
      <c r="OUT4" s="2"/>
      <c r="OUU4" s="2"/>
      <c r="OUV4" s="2"/>
      <c r="OUW4" s="2"/>
      <c r="OUX4" s="2"/>
      <c r="OUY4" s="2"/>
      <c r="OUZ4" s="2"/>
      <c r="OVA4" s="2"/>
      <c r="OVB4" s="2"/>
      <c r="OVC4" s="2"/>
      <c r="OVD4" s="2"/>
      <c r="OVE4" s="2"/>
      <c r="OVF4" s="2"/>
      <c r="OVG4" s="2"/>
      <c r="OVH4" s="2"/>
      <c r="OVI4" s="2"/>
      <c r="OVJ4" s="2"/>
      <c r="OVK4" s="2"/>
      <c r="OVL4" s="2"/>
      <c r="OVM4" s="2"/>
      <c r="OVN4" s="2"/>
      <c r="OVO4" s="2"/>
      <c r="OVP4" s="2"/>
      <c r="OVQ4" s="2"/>
      <c r="OVR4" s="2"/>
      <c r="OVS4" s="2"/>
      <c r="OVT4" s="2"/>
      <c r="OVU4" s="2"/>
      <c r="OVV4" s="2"/>
      <c r="OVW4" s="2"/>
      <c r="OVX4" s="2"/>
      <c r="OVY4" s="2"/>
      <c r="OVZ4" s="2"/>
      <c r="OWA4" s="2"/>
      <c r="OWB4" s="2"/>
      <c r="OWC4" s="2"/>
      <c r="OWD4" s="2"/>
      <c r="OWE4" s="2"/>
      <c r="OWF4" s="2"/>
      <c r="OWG4" s="2"/>
      <c r="OWH4" s="2"/>
      <c r="OWI4" s="2"/>
      <c r="OWJ4" s="2"/>
      <c r="OWK4" s="2"/>
      <c r="OWL4" s="2"/>
      <c r="OWM4" s="2"/>
      <c r="OWN4" s="2"/>
      <c r="OWO4" s="2"/>
      <c r="OWP4" s="2"/>
      <c r="OWQ4" s="2"/>
      <c r="OWR4" s="2"/>
      <c r="OWS4" s="2"/>
      <c r="OWT4" s="2"/>
      <c r="OWU4" s="2"/>
      <c r="OWV4" s="2"/>
      <c r="OWW4" s="2"/>
      <c r="OWX4" s="2"/>
      <c r="OWY4" s="2"/>
      <c r="OWZ4" s="2"/>
      <c r="OXA4" s="2"/>
      <c r="OXB4" s="2"/>
      <c r="OXC4" s="2"/>
      <c r="OXD4" s="2"/>
      <c r="OXE4" s="2"/>
      <c r="OXF4" s="2"/>
      <c r="OXG4" s="2"/>
      <c r="OXH4" s="2"/>
      <c r="OXI4" s="2"/>
      <c r="OXJ4" s="2"/>
      <c r="OXK4" s="2"/>
      <c r="OXL4" s="2"/>
      <c r="OXM4" s="2"/>
      <c r="OXN4" s="2"/>
      <c r="OXO4" s="2"/>
      <c r="OXP4" s="2"/>
      <c r="OXQ4" s="2"/>
      <c r="OXR4" s="2"/>
      <c r="OXS4" s="2"/>
      <c r="OXT4" s="2"/>
      <c r="OXU4" s="2"/>
      <c r="OXV4" s="2"/>
      <c r="OXW4" s="2"/>
      <c r="OXX4" s="2"/>
      <c r="OXY4" s="2"/>
      <c r="OXZ4" s="2"/>
      <c r="OYA4" s="2"/>
      <c r="OYB4" s="2"/>
      <c r="OYC4" s="2"/>
      <c r="OYD4" s="2"/>
      <c r="OYE4" s="2"/>
      <c r="OYF4" s="2"/>
      <c r="OYG4" s="2"/>
      <c r="OYH4" s="2"/>
      <c r="OYI4" s="2"/>
      <c r="OYJ4" s="2"/>
      <c r="OYK4" s="2"/>
      <c r="OYL4" s="2"/>
      <c r="OYM4" s="2"/>
      <c r="OYN4" s="2"/>
      <c r="OYO4" s="2"/>
      <c r="OYP4" s="2"/>
      <c r="OYQ4" s="2"/>
      <c r="OYR4" s="2"/>
      <c r="OYS4" s="2"/>
      <c r="OYT4" s="2"/>
      <c r="OYU4" s="2"/>
      <c r="OYV4" s="2"/>
      <c r="OYW4" s="2"/>
      <c r="OYX4" s="2"/>
      <c r="OYY4" s="2"/>
      <c r="OYZ4" s="2"/>
      <c r="OZA4" s="2"/>
      <c r="OZB4" s="2"/>
      <c r="OZC4" s="2"/>
      <c r="OZD4" s="2"/>
      <c r="OZE4" s="2"/>
      <c r="OZF4" s="2"/>
      <c r="OZG4" s="2"/>
      <c r="OZH4" s="2"/>
      <c r="OZI4" s="2"/>
      <c r="OZJ4" s="2"/>
      <c r="OZK4" s="2"/>
      <c r="OZL4" s="2"/>
      <c r="OZM4" s="2"/>
      <c r="OZN4" s="2"/>
      <c r="OZO4" s="2"/>
      <c r="OZP4" s="2"/>
      <c r="OZQ4" s="2"/>
      <c r="OZR4" s="2"/>
      <c r="OZS4" s="2"/>
      <c r="OZT4" s="2"/>
      <c r="OZU4" s="2"/>
      <c r="OZV4" s="2"/>
      <c r="OZW4" s="2"/>
      <c r="OZX4" s="2"/>
      <c r="OZY4" s="2"/>
      <c r="OZZ4" s="2"/>
      <c r="PAA4" s="2"/>
      <c r="PAB4" s="2"/>
      <c r="PAC4" s="2"/>
      <c r="PAD4" s="2"/>
      <c r="PAE4" s="2"/>
      <c r="PAF4" s="2"/>
      <c r="PAG4" s="2"/>
      <c r="PAH4" s="2"/>
      <c r="PAI4" s="2"/>
      <c r="PAJ4" s="2"/>
      <c r="PAK4" s="2"/>
      <c r="PAL4" s="2"/>
      <c r="PAM4" s="2"/>
      <c r="PAN4" s="2"/>
      <c r="PAO4" s="2"/>
      <c r="PAP4" s="2"/>
      <c r="PAQ4" s="2"/>
      <c r="PAR4" s="2"/>
      <c r="PAS4" s="2"/>
      <c r="PAT4" s="2"/>
      <c r="PAU4" s="2"/>
      <c r="PAV4" s="2"/>
      <c r="PAW4" s="2"/>
      <c r="PAX4" s="2"/>
      <c r="PAY4" s="2"/>
      <c r="PAZ4" s="2"/>
      <c r="PBA4" s="2"/>
      <c r="PBB4" s="2"/>
      <c r="PBC4" s="2"/>
      <c r="PBD4" s="2"/>
      <c r="PBE4" s="2"/>
      <c r="PBF4" s="2"/>
      <c r="PBG4" s="2"/>
      <c r="PBH4" s="2"/>
      <c r="PBI4" s="2"/>
      <c r="PBJ4" s="2"/>
      <c r="PBK4" s="2"/>
      <c r="PBL4" s="2"/>
      <c r="PBM4" s="2"/>
      <c r="PBN4" s="2"/>
      <c r="PBO4" s="2"/>
      <c r="PBP4" s="2"/>
      <c r="PBQ4" s="2"/>
      <c r="PBR4" s="2"/>
      <c r="PBS4" s="2"/>
      <c r="PBT4" s="2"/>
      <c r="PBU4" s="2"/>
      <c r="PBV4" s="2"/>
      <c r="PBW4" s="2"/>
      <c r="PBX4" s="2"/>
      <c r="PBY4" s="2"/>
      <c r="PBZ4" s="2"/>
      <c r="PCA4" s="2"/>
      <c r="PCB4" s="2"/>
      <c r="PCC4" s="2"/>
      <c r="PCD4" s="2"/>
      <c r="PCE4" s="2"/>
      <c r="PCF4" s="2"/>
      <c r="PCG4" s="2"/>
      <c r="PCH4" s="2"/>
      <c r="PCI4" s="2"/>
      <c r="PCJ4" s="2"/>
      <c r="PCK4" s="2"/>
      <c r="PCL4" s="2"/>
      <c r="PCM4" s="2"/>
      <c r="PCN4" s="2"/>
      <c r="PCO4" s="2"/>
      <c r="PCP4" s="2"/>
      <c r="PCQ4" s="2"/>
      <c r="PCR4" s="2"/>
      <c r="PCS4" s="2"/>
      <c r="PCT4" s="2"/>
      <c r="PCU4" s="2"/>
      <c r="PCV4" s="2"/>
      <c r="PCW4" s="2"/>
      <c r="PCX4" s="2"/>
      <c r="PCY4" s="2"/>
      <c r="PCZ4" s="2"/>
      <c r="PDA4" s="2"/>
      <c r="PDB4" s="2"/>
      <c r="PDC4" s="2"/>
      <c r="PDD4" s="2"/>
      <c r="PDE4" s="2"/>
      <c r="PDF4" s="2"/>
      <c r="PDG4" s="2"/>
      <c r="PDH4" s="2"/>
      <c r="PDI4" s="2"/>
      <c r="PDJ4" s="2"/>
      <c r="PDK4" s="2"/>
      <c r="PDL4" s="2"/>
      <c r="PDM4" s="2"/>
      <c r="PDN4" s="2"/>
      <c r="PDO4" s="2"/>
      <c r="PDP4" s="2"/>
      <c r="PDQ4" s="2"/>
      <c r="PDR4" s="2"/>
      <c r="PDS4" s="2"/>
      <c r="PDT4" s="2"/>
      <c r="PDU4" s="2"/>
      <c r="PDV4" s="2"/>
      <c r="PDW4" s="2"/>
      <c r="PDX4" s="2"/>
      <c r="PDY4" s="2"/>
      <c r="PDZ4" s="2"/>
      <c r="PEA4" s="2"/>
      <c r="PEB4" s="2"/>
      <c r="PEC4" s="2"/>
      <c r="PED4" s="2"/>
      <c r="PEE4" s="2"/>
      <c r="PEF4" s="2"/>
      <c r="PEG4" s="2"/>
      <c r="PEH4" s="2"/>
      <c r="PEI4" s="2"/>
      <c r="PEJ4" s="2"/>
      <c r="PEK4" s="2"/>
      <c r="PEL4" s="2"/>
      <c r="PEM4" s="2"/>
      <c r="PEN4" s="2"/>
      <c r="PEO4" s="2"/>
      <c r="PEP4" s="2"/>
      <c r="PEQ4" s="2"/>
      <c r="PER4" s="2"/>
      <c r="PES4" s="2"/>
      <c r="PET4" s="2"/>
      <c r="PEU4" s="2"/>
      <c r="PEV4" s="2"/>
      <c r="PEW4" s="2"/>
      <c r="PEX4" s="2"/>
      <c r="PEY4" s="2"/>
      <c r="PEZ4" s="2"/>
      <c r="PFA4" s="2"/>
      <c r="PFB4" s="2"/>
      <c r="PFC4" s="2"/>
      <c r="PFD4" s="2"/>
      <c r="PFE4" s="2"/>
      <c r="PFF4" s="2"/>
      <c r="PFG4" s="2"/>
      <c r="PFH4" s="2"/>
      <c r="PFI4" s="2"/>
      <c r="PFJ4" s="2"/>
      <c r="PFK4" s="2"/>
      <c r="PFL4" s="2"/>
      <c r="PFM4" s="2"/>
      <c r="PFN4" s="2"/>
      <c r="PFO4" s="2"/>
      <c r="PFP4" s="2"/>
      <c r="PFQ4" s="2"/>
      <c r="PFR4" s="2"/>
      <c r="PFS4" s="2"/>
      <c r="PFT4" s="2"/>
      <c r="PFU4" s="2"/>
      <c r="PFV4" s="2"/>
      <c r="PFW4" s="2"/>
      <c r="PFX4" s="2"/>
      <c r="PFY4" s="2"/>
      <c r="PFZ4" s="2"/>
      <c r="PGA4" s="2"/>
      <c r="PGB4" s="2"/>
      <c r="PGC4" s="2"/>
      <c r="PGD4" s="2"/>
      <c r="PGE4" s="2"/>
      <c r="PGF4" s="2"/>
      <c r="PGG4" s="2"/>
      <c r="PGH4" s="2"/>
      <c r="PGI4" s="2"/>
      <c r="PGJ4" s="2"/>
      <c r="PGK4" s="2"/>
      <c r="PGL4" s="2"/>
      <c r="PGM4" s="2"/>
      <c r="PGN4" s="2"/>
      <c r="PGO4" s="2"/>
      <c r="PGP4" s="2"/>
      <c r="PGQ4" s="2"/>
      <c r="PGR4" s="2"/>
      <c r="PGS4" s="2"/>
      <c r="PGT4" s="2"/>
      <c r="PGU4" s="2"/>
      <c r="PGV4" s="2"/>
      <c r="PGW4" s="2"/>
      <c r="PGX4" s="2"/>
      <c r="PGY4" s="2"/>
      <c r="PGZ4" s="2"/>
      <c r="PHA4" s="2"/>
      <c r="PHB4" s="2"/>
      <c r="PHC4" s="2"/>
      <c r="PHD4" s="2"/>
      <c r="PHE4" s="2"/>
      <c r="PHF4" s="2"/>
      <c r="PHG4" s="2"/>
      <c r="PHH4" s="2"/>
      <c r="PHI4" s="2"/>
      <c r="PHJ4" s="2"/>
      <c r="PHK4" s="2"/>
      <c r="PHL4" s="2"/>
      <c r="PHM4" s="2"/>
      <c r="PHN4" s="2"/>
      <c r="PHO4" s="2"/>
      <c r="PHP4" s="2"/>
      <c r="PHQ4" s="2"/>
      <c r="PHR4" s="2"/>
      <c r="PHS4" s="2"/>
      <c r="PHT4" s="2"/>
      <c r="PHU4" s="2"/>
      <c r="PHV4" s="2"/>
      <c r="PHW4" s="2"/>
      <c r="PHX4" s="2"/>
      <c r="PHY4" s="2"/>
      <c r="PHZ4" s="2"/>
      <c r="PIA4" s="2"/>
      <c r="PIB4" s="2"/>
      <c r="PIC4" s="2"/>
      <c r="PID4" s="2"/>
      <c r="PIE4" s="2"/>
      <c r="PIF4" s="2"/>
      <c r="PIG4" s="2"/>
      <c r="PIH4" s="2"/>
      <c r="PII4" s="2"/>
      <c r="PIJ4" s="2"/>
      <c r="PIK4" s="2"/>
      <c r="PIL4" s="2"/>
      <c r="PIM4" s="2"/>
      <c r="PIN4" s="2"/>
      <c r="PIO4" s="2"/>
      <c r="PIP4" s="2"/>
      <c r="PIQ4" s="2"/>
      <c r="PIR4" s="2"/>
      <c r="PIS4" s="2"/>
      <c r="PIT4" s="2"/>
      <c r="PIU4" s="2"/>
      <c r="PIV4" s="2"/>
      <c r="PIW4" s="2"/>
      <c r="PIX4" s="2"/>
      <c r="PIY4" s="2"/>
      <c r="PIZ4" s="2"/>
      <c r="PJA4" s="2"/>
      <c r="PJB4" s="2"/>
      <c r="PJC4" s="2"/>
      <c r="PJD4" s="2"/>
      <c r="PJE4" s="2"/>
      <c r="PJF4" s="2"/>
      <c r="PJG4" s="2"/>
      <c r="PJH4" s="2"/>
      <c r="PJI4" s="2"/>
      <c r="PJJ4" s="2"/>
      <c r="PJK4" s="2"/>
      <c r="PJL4" s="2"/>
      <c r="PJM4" s="2"/>
      <c r="PJN4" s="2"/>
      <c r="PJO4" s="2"/>
      <c r="PJP4" s="2"/>
      <c r="PJQ4" s="2"/>
      <c r="PJR4" s="2"/>
      <c r="PJS4" s="2"/>
      <c r="PJT4" s="2"/>
      <c r="PJU4" s="2"/>
      <c r="PJV4" s="2"/>
      <c r="PJW4" s="2"/>
      <c r="PJX4" s="2"/>
      <c r="PJY4" s="2"/>
      <c r="PJZ4" s="2"/>
      <c r="PKA4" s="2"/>
      <c r="PKB4" s="2"/>
      <c r="PKC4" s="2"/>
      <c r="PKD4" s="2"/>
      <c r="PKE4" s="2"/>
      <c r="PKF4" s="2"/>
      <c r="PKG4" s="2"/>
      <c r="PKH4" s="2"/>
      <c r="PKI4" s="2"/>
      <c r="PKJ4" s="2"/>
      <c r="PKK4" s="2"/>
      <c r="PKL4" s="2"/>
      <c r="PKM4" s="2"/>
      <c r="PKN4" s="2"/>
      <c r="PKO4" s="2"/>
      <c r="PKP4" s="2"/>
      <c r="PKQ4" s="2"/>
      <c r="PKR4" s="2"/>
      <c r="PKS4" s="2"/>
      <c r="PKT4" s="2"/>
      <c r="PKU4" s="2"/>
      <c r="PKV4" s="2"/>
      <c r="PKW4" s="2"/>
      <c r="PKX4" s="2"/>
      <c r="PKY4" s="2"/>
      <c r="PKZ4" s="2"/>
      <c r="PLA4" s="2"/>
      <c r="PLB4" s="2"/>
      <c r="PLC4" s="2"/>
      <c r="PLD4" s="2"/>
      <c r="PLE4" s="2"/>
      <c r="PLF4" s="2"/>
      <c r="PLG4" s="2"/>
      <c r="PLH4" s="2"/>
      <c r="PLI4" s="2"/>
      <c r="PLJ4" s="2"/>
      <c r="PLK4" s="2"/>
      <c r="PLL4" s="2"/>
      <c r="PLM4" s="2"/>
      <c r="PLN4" s="2"/>
      <c r="PLO4" s="2"/>
      <c r="PLP4" s="2"/>
      <c r="PLQ4" s="2"/>
      <c r="PLR4" s="2"/>
      <c r="PLS4" s="2"/>
      <c r="PLT4" s="2"/>
      <c r="PLU4" s="2"/>
      <c r="PLV4" s="2"/>
      <c r="PLW4" s="2"/>
      <c r="PLX4" s="2"/>
      <c r="PLY4" s="2"/>
      <c r="PLZ4" s="2"/>
      <c r="PMA4" s="2"/>
      <c r="PMB4" s="2"/>
      <c r="PMC4" s="2"/>
      <c r="PMD4" s="2"/>
      <c r="PME4" s="2"/>
      <c r="PMF4" s="2"/>
      <c r="PMG4" s="2"/>
      <c r="PMH4" s="2"/>
      <c r="PMI4" s="2"/>
      <c r="PMJ4" s="2"/>
      <c r="PMK4" s="2"/>
      <c r="PML4" s="2"/>
      <c r="PMM4" s="2"/>
      <c r="PMN4" s="2"/>
      <c r="PMO4" s="2"/>
      <c r="PMP4" s="2"/>
      <c r="PMQ4" s="2"/>
      <c r="PMR4" s="2"/>
      <c r="PMS4" s="2"/>
      <c r="PMT4" s="2"/>
      <c r="PMU4" s="2"/>
      <c r="PMV4" s="2"/>
      <c r="PMW4" s="2"/>
      <c r="PMX4" s="2"/>
      <c r="PMY4" s="2"/>
      <c r="PMZ4" s="2"/>
      <c r="PNA4" s="2"/>
      <c r="PNB4" s="2"/>
      <c r="PNC4" s="2"/>
      <c r="PND4" s="2"/>
      <c r="PNE4" s="2"/>
      <c r="PNF4" s="2"/>
      <c r="PNG4" s="2"/>
      <c r="PNH4" s="2"/>
      <c r="PNI4" s="2"/>
      <c r="PNJ4" s="2"/>
      <c r="PNK4" s="2"/>
      <c r="PNL4" s="2"/>
      <c r="PNM4" s="2"/>
      <c r="PNN4" s="2"/>
      <c r="PNO4" s="2"/>
      <c r="PNP4" s="2"/>
      <c r="PNQ4" s="2"/>
      <c r="PNR4" s="2"/>
      <c r="PNS4" s="2"/>
      <c r="PNT4" s="2"/>
      <c r="PNU4" s="2"/>
      <c r="PNV4" s="2"/>
      <c r="PNW4" s="2"/>
      <c r="PNX4" s="2"/>
      <c r="PNY4" s="2"/>
      <c r="PNZ4" s="2"/>
      <c r="POA4" s="2"/>
      <c r="POB4" s="2"/>
      <c r="POC4" s="2"/>
      <c r="POD4" s="2"/>
      <c r="POE4" s="2"/>
      <c r="POF4" s="2"/>
      <c r="POG4" s="2"/>
      <c r="POH4" s="2"/>
      <c r="POI4" s="2"/>
      <c r="POJ4" s="2"/>
      <c r="POK4" s="2"/>
      <c r="POL4" s="2"/>
      <c r="POM4" s="2"/>
      <c r="PON4" s="2"/>
      <c r="POO4" s="2"/>
      <c r="POP4" s="2"/>
      <c r="POQ4" s="2"/>
      <c r="POR4" s="2"/>
      <c r="POS4" s="2"/>
      <c r="POT4" s="2"/>
      <c r="POU4" s="2"/>
      <c r="POV4" s="2"/>
      <c r="POW4" s="2"/>
      <c r="POX4" s="2"/>
      <c r="POY4" s="2"/>
      <c r="POZ4" s="2"/>
      <c r="PPA4" s="2"/>
      <c r="PPB4" s="2"/>
      <c r="PPC4" s="2"/>
      <c r="PPD4" s="2"/>
      <c r="PPE4" s="2"/>
      <c r="PPF4" s="2"/>
      <c r="PPG4" s="2"/>
      <c r="PPH4" s="2"/>
      <c r="PPI4" s="2"/>
      <c r="PPJ4" s="2"/>
      <c r="PPK4" s="2"/>
      <c r="PPL4" s="2"/>
      <c r="PPM4" s="2"/>
      <c r="PPN4" s="2"/>
      <c r="PPO4" s="2"/>
      <c r="PPP4" s="2"/>
      <c r="PPQ4" s="2"/>
      <c r="PPR4" s="2"/>
      <c r="PPS4" s="2"/>
      <c r="PPT4" s="2"/>
      <c r="PPU4" s="2"/>
      <c r="PPV4" s="2"/>
      <c r="PPW4" s="2"/>
      <c r="PPX4" s="2"/>
      <c r="PPY4" s="2"/>
      <c r="PPZ4" s="2"/>
      <c r="PQA4" s="2"/>
      <c r="PQB4" s="2"/>
      <c r="PQC4" s="2"/>
      <c r="PQD4" s="2"/>
      <c r="PQE4" s="2"/>
      <c r="PQF4" s="2"/>
      <c r="PQG4" s="2"/>
      <c r="PQH4" s="2"/>
      <c r="PQI4" s="2"/>
      <c r="PQJ4" s="2"/>
      <c r="PQK4" s="2"/>
      <c r="PQL4" s="2"/>
      <c r="PQM4" s="2"/>
      <c r="PQN4" s="2"/>
      <c r="PQO4" s="2"/>
      <c r="PQP4" s="2"/>
      <c r="PQQ4" s="2"/>
      <c r="PQR4" s="2"/>
      <c r="PQS4" s="2"/>
      <c r="PQT4" s="2"/>
      <c r="PQU4" s="2"/>
      <c r="PQV4" s="2"/>
      <c r="PQW4" s="2"/>
      <c r="PQX4" s="2"/>
      <c r="PQY4" s="2"/>
      <c r="PQZ4" s="2"/>
      <c r="PRA4" s="2"/>
      <c r="PRB4" s="2"/>
      <c r="PRC4" s="2"/>
      <c r="PRD4" s="2"/>
      <c r="PRE4" s="2"/>
      <c r="PRF4" s="2"/>
      <c r="PRG4" s="2"/>
      <c r="PRH4" s="2"/>
      <c r="PRI4" s="2"/>
      <c r="PRJ4" s="2"/>
      <c r="PRK4" s="2"/>
      <c r="PRL4" s="2"/>
      <c r="PRM4" s="2"/>
      <c r="PRN4" s="2"/>
      <c r="PRO4" s="2"/>
      <c r="PRP4" s="2"/>
      <c r="PRQ4" s="2"/>
      <c r="PRR4" s="2"/>
      <c r="PRS4" s="2"/>
      <c r="PRT4" s="2"/>
      <c r="PRU4" s="2"/>
      <c r="PRV4" s="2"/>
      <c r="PRW4" s="2"/>
      <c r="PRX4" s="2"/>
      <c r="PRY4" s="2"/>
      <c r="PRZ4" s="2"/>
      <c r="PSA4" s="2"/>
      <c r="PSB4" s="2"/>
      <c r="PSC4" s="2"/>
      <c r="PSD4" s="2"/>
      <c r="PSE4" s="2"/>
      <c r="PSF4" s="2"/>
      <c r="PSG4" s="2"/>
      <c r="PSH4" s="2"/>
      <c r="PSI4" s="2"/>
      <c r="PSJ4" s="2"/>
      <c r="PSK4" s="2"/>
      <c r="PSL4" s="2"/>
      <c r="PSM4" s="2"/>
      <c r="PSN4" s="2"/>
      <c r="PSO4" s="2"/>
      <c r="PSP4" s="2"/>
      <c r="PSQ4" s="2"/>
      <c r="PSR4" s="2"/>
      <c r="PSS4" s="2"/>
      <c r="PST4" s="2"/>
      <c r="PSU4" s="2"/>
      <c r="PSV4" s="2"/>
      <c r="PSW4" s="2"/>
      <c r="PSX4" s="2"/>
      <c r="PSY4" s="2"/>
      <c r="PSZ4" s="2"/>
      <c r="PTA4" s="2"/>
      <c r="PTB4" s="2"/>
      <c r="PTC4" s="2"/>
      <c r="PTD4" s="2"/>
      <c r="PTE4" s="2"/>
      <c r="PTF4" s="2"/>
      <c r="PTG4" s="2"/>
      <c r="PTH4" s="2"/>
      <c r="PTI4" s="2"/>
      <c r="PTJ4" s="2"/>
      <c r="PTK4" s="2"/>
      <c r="PTL4" s="2"/>
      <c r="PTM4" s="2"/>
      <c r="PTN4" s="2"/>
      <c r="PTO4" s="2"/>
      <c r="PTP4" s="2"/>
      <c r="PTQ4" s="2"/>
      <c r="PTR4" s="2"/>
      <c r="PTS4" s="2"/>
      <c r="PTT4" s="2"/>
      <c r="PTU4" s="2"/>
      <c r="PTV4" s="2"/>
      <c r="PTW4" s="2"/>
      <c r="PTX4" s="2"/>
      <c r="PTY4" s="2"/>
      <c r="PTZ4" s="2"/>
      <c r="PUA4" s="2"/>
      <c r="PUB4" s="2"/>
      <c r="PUC4" s="2"/>
      <c r="PUD4" s="2"/>
      <c r="PUE4" s="2"/>
      <c r="PUF4" s="2"/>
      <c r="PUG4" s="2"/>
      <c r="PUH4" s="2"/>
      <c r="PUI4" s="2"/>
      <c r="PUJ4" s="2"/>
      <c r="PUK4" s="2"/>
      <c r="PUL4" s="2"/>
      <c r="PUM4" s="2"/>
      <c r="PUN4" s="2"/>
      <c r="PUO4" s="2"/>
      <c r="PUP4" s="2"/>
      <c r="PUQ4" s="2"/>
      <c r="PUR4" s="2"/>
      <c r="PUS4" s="2"/>
      <c r="PUT4" s="2"/>
      <c r="PUU4" s="2"/>
      <c r="PUV4" s="2"/>
      <c r="PUW4" s="2"/>
      <c r="PUX4" s="2"/>
      <c r="PUY4" s="2"/>
      <c r="PUZ4" s="2"/>
      <c r="PVA4" s="2"/>
      <c r="PVB4" s="2"/>
      <c r="PVC4" s="2"/>
      <c r="PVD4" s="2"/>
      <c r="PVE4" s="2"/>
      <c r="PVF4" s="2"/>
      <c r="PVG4" s="2"/>
      <c r="PVH4" s="2"/>
      <c r="PVI4" s="2"/>
      <c r="PVJ4" s="2"/>
      <c r="PVK4" s="2"/>
      <c r="PVL4" s="2"/>
      <c r="PVM4" s="2"/>
      <c r="PVN4" s="2"/>
      <c r="PVO4" s="2"/>
      <c r="PVP4" s="2"/>
      <c r="PVQ4" s="2"/>
      <c r="PVR4" s="2"/>
      <c r="PVS4" s="2"/>
      <c r="PVT4" s="2"/>
      <c r="PVU4" s="2"/>
      <c r="PVV4" s="2"/>
      <c r="PVW4" s="2"/>
      <c r="PVX4" s="2"/>
      <c r="PVY4" s="2"/>
      <c r="PVZ4" s="2"/>
      <c r="PWA4" s="2"/>
      <c r="PWB4" s="2"/>
      <c r="PWC4" s="2"/>
      <c r="PWD4" s="2"/>
      <c r="PWE4" s="2"/>
      <c r="PWF4" s="2"/>
      <c r="PWG4" s="2"/>
      <c r="PWH4" s="2"/>
      <c r="PWI4" s="2"/>
      <c r="PWJ4" s="2"/>
      <c r="PWK4" s="2"/>
      <c r="PWL4" s="2"/>
      <c r="PWM4" s="2"/>
      <c r="PWN4" s="2"/>
      <c r="PWO4" s="2"/>
      <c r="PWP4" s="2"/>
      <c r="PWQ4" s="2"/>
      <c r="PWR4" s="2"/>
      <c r="PWS4" s="2"/>
      <c r="PWT4" s="2"/>
      <c r="PWU4" s="2"/>
      <c r="PWV4" s="2"/>
      <c r="PWW4" s="2"/>
      <c r="PWX4" s="2"/>
      <c r="PWY4" s="2"/>
      <c r="PWZ4" s="2"/>
      <c r="PXA4" s="2"/>
      <c r="PXB4" s="2"/>
      <c r="PXC4" s="2"/>
      <c r="PXD4" s="2"/>
      <c r="PXE4" s="2"/>
      <c r="PXF4" s="2"/>
      <c r="PXG4" s="2"/>
      <c r="PXH4" s="2"/>
      <c r="PXI4" s="2"/>
      <c r="PXJ4" s="2"/>
      <c r="PXK4" s="2"/>
      <c r="PXL4" s="2"/>
      <c r="PXM4" s="2"/>
      <c r="PXN4" s="2"/>
      <c r="PXO4" s="2"/>
      <c r="PXP4" s="2"/>
      <c r="PXQ4" s="2"/>
      <c r="PXR4" s="2"/>
      <c r="PXS4" s="2"/>
      <c r="PXT4" s="2"/>
      <c r="PXU4" s="2"/>
      <c r="PXV4" s="2"/>
      <c r="PXW4" s="2"/>
      <c r="PXX4" s="2"/>
      <c r="PXY4" s="2"/>
      <c r="PXZ4" s="2"/>
      <c r="PYA4" s="2"/>
      <c r="PYB4" s="2"/>
      <c r="PYC4" s="2"/>
      <c r="PYD4" s="2"/>
      <c r="PYE4" s="2"/>
      <c r="PYF4" s="2"/>
      <c r="PYG4" s="2"/>
      <c r="PYH4" s="2"/>
      <c r="PYI4" s="2"/>
      <c r="PYJ4" s="2"/>
      <c r="PYK4" s="2"/>
      <c r="PYL4" s="2"/>
      <c r="PYM4" s="2"/>
      <c r="PYN4" s="2"/>
      <c r="PYO4" s="2"/>
      <c r="PYP4" s="2"/>
      <c r="PYQ4" s="2"/>
      <c r="PYR4" s="2"/>
      <c r="PYS4" s="2"/>
      <c r="PYT4" s="2"/>
      <c r="PYU4" s="2"/>
      <c r="PYV4" s="2"/>
      <c r="PYW4" s="2"/>
      <c r="PYX4" s="2"/>
      <c r="PYY4" s="2"/>
      <c r="PYZ4" s="2"/>
      <c r="PZA4" s="2"/>
      <c r="PZB4" s="2"/>
      <c r="PZC4" s="2"/>
      <c r="PZD4" s="2"/>
      <c r="PZE4" s="2"/>
      <c r="PZF4" s="2"/>
      <c r="PZG4" s="2"/>
      <c r="PZH4" s="2"/>
      <c r="PZI4" s="2"/>
      <c r="PZJ4" s="2"/>
      <c r="PZK4" s="2"/>
      <c r="PZL4" s="2"/>
      <c r="PZM4" s="2"/>
      <c r="PZN4" s="2"/>
      <c r="PZO4" s="2"/>
      <c r="PZP4" s="2"/>
      <c r="PZQ4" s="2"/>
      <c r="PZR4" s="2"/>
      <c r="PZS4" s="2"/>
      <c r="PZT4" s="2"/>
      <c r="PZU4" s="2"/>
      <c r="PZV4" s="2"/>
      <c r="PZW4" s="2"/>
      <c r="PZX4" s="2"/>
      <c r="PZY4" s="2"/>
      <c r="PZZ4" s="2"/>
      <c r="QAA4" s="2"/>
      <c r="QAB4" s="2"/>
      <c r="QAC4" s="2"/>
      <c r="QAD4" s="2"/>
      <c r="QAE4" s="2"/>
      <c r="QAF4" s="2"/>
      <c r="QAG4" s="2"/>
      <c r="QAH4" s="2"/>
      <c r="QAI4" s="2"/>
      <c r="QAJ4" s="2"/>
      <c r="QAK4" s="2"/>
      <c r="QAL4" s="2"/>
      <c r="QAM4" s="2"/>
      <c r="QAN4" s="2"/>
      <c r="QAO4" s="2"/>
      <c r="QAP4" s="2"/>
      <c r="QAQ4" s="2"/>
      <c r="QAR4" s="2"/>
      <c r="QAS4" s="2"/>
      <c r="QAT4" s="2"/>
      <c r="QAU4" s="2"/>
      <c r="QAV4" s="2"/>
      <c r="QAW4" s="2"/>
      <c r="QAX4" s="2"/>
      <c r="QAY4" s="2"/>
      <c r="QAZ4" s="2"/>
      <c r="QBA4" s="2"/>
      <c r="QBB4" s="2"/>
      <c r="QBC4" s="2"/>
      <c r="QBD4" s="2"/>
      <c r="QBE4" s="2"/>
      <c r="QBF4" s="2"/>
      <c r="QBG4" s="2"/>
      <c r="QBH4" s="2"/>
      <c r="QBI4" s="2"/>
      <c r="QBJ4" s="2"/>
      <c r="QBK4" s="2"/>
      <c r="QBL4" s="2"/>
      <c r="QBM4" s="2"/>
      <c r="QBN4" s="2"/>
      <c r="QBO4" s="2"/>
      <c r="QBP4" s="2"/>
      <c r="QBQ4" s="2"/>
      <c r="QBR4" s="2"/>
      <c r="QBS4" s="2"/>
      <c r="QBT4" s="2"/>
      <c r="QBU4" s="2"/>
      <c r="QBV4" s="2"/>
      <c r="QBW4" s="2"/>
      <c r="QBX4" s="2"/>
      <c r="QBY4" s="2"/>
      <c r="QBZ4" s="2"/>
      <c r="QCA4" s="2"/>
      <c r="QCB4" s="2"/>
      <c r="QCC4" s="2"/>
      <c r="QCD4" s="2"/>
      <c r="QCE4" s="2"/>
      <c r="QCF4" s="2"/>
      <c r="QCG4" s="2"/>
      <c r="QCH4" s="2"/>
      <c r="QCI4" s="2"/>
      <c r="QCJ4" s="2"/>
      <c r="QCK4" s="2"/>
      <c r="QCL4" s="2"/>
      <c r="QCM4" s="2"/>
      <c r="QCN4" s="2"/>
      <c r="QCO4" s="2"/>
      <c r="QCP4" s="2"/>
      <c r="QCQ4" s="2"/>
      <c r="QCR4" s="2"/>
      <c r="QCS4" s="2"/>
      <c r="QCT4" s="2"/>
      <c r="QCU4" s="2"/>
      <c r="QCV4" s="2"/>
      <c r="QCW4" s="2"/>
      <c r="QCX4" s="2"/>
      <c r="QCY4" s="2"/>
      <c r="QCZ4" s="2"/>
      <c r="QDA4" s="2"/>
      <c r="QDB4" s="2"/>
      <c r="QDC4" s="2"/>
      <c r="QDD4" s="2"/>
      <c r="QDE4" s="2"/>
      <c r="QDF4" s="2"/>
      <c r="QDG4" s="2"/>
      <c r="QDH4" s="2"/>
      <c r="QDI4" s="2"/>
      <c r="QDJ4" s="2"/>
      <c r="QDK4" s="2"/>
      <c r="QDL4" s="2"/>
      <c r="QDM4" s="2"/>
      <c r="QDN4" s="2"/>
      <c r="QDO4" s="2"/>
      <c r="QDP4" s="2"/>
      <c r="QDQ4" s="2"/>
      <c r="QDR4" s="2"/>
      <c r="QDS4" s="2"/>
      <c r="QDT4" s="2"/>
      <c r="QDU4" s="2"/>
      <c r="QDV4" s="2"/>
      <c r="QDW4" s="2"/>
      <c r="QDX4" s="2"/>
      <c r="QDY4" s="2"/>
      <c r="QDZ4" s="2"/>
      <c r="QEA4" s="2"/>
      <c r="QEB4" s="2"/>
      <c r="QEC4" s="2"/>
      <c r="QED4" s="2"/>
      <c r="QEE4" s="2"/>
      <c r="QEF4" s="2"/>
      <c r="QEG4" s="2"/>
      <c r="QEH4" s="2"/>
      <c r="QEI4" s="2"/>
      <c r="QEJ4" s="2"/>
      <c r="QEK4" s="2"/>
      <c r="QEL4" s="2"/>
      <c r="QEM4" s="2"/>
      <c r="QEN4" s="2"/>
      <c r="QEO4" s="2"/>
      <c r="QEP4" s="2"/>
      <c r="QEQ4" s="2"/>
      <c r="QER4" s="2"/>
      <c r="QES4" s="2"/>
      <c r="QET4" s="2"/>
      <c r="QEU4" s="2"/>
      <c r="QEV4" s="2"/>
      <c r="QEW4" s="2"/>
      <c r="QEX4" s="2"/>
      <c r="QEY4" s="2"/>
      <c r="QEZ4" s="2"/>
      <c r="QFA4" s="2"/>
      <c r="QFB4" s="2"/>
      <c r="QFC4" s="2"/>
      <c r="QFD4" s="2"/>
      <c r="QFE4" s="2"/>
      <c r="QFF4" s="2"/>
      <c r="QFG4" s="2"/>
      <c r="QFH4" s="2"/>
      <c r="QFI4" s="2"/>
      <c r="QFJ4" s="2"/>
      <c r="QFK4" s="2"/>
      <c r="QFL4" s="2"/>
      <c r="QFM4" s="2"/>
      <c r="QFN4" s="2"/>
      <c r="QFO4" s="2"/>
      <c r="QFP4" s="2"/>
      <c r="QFQ4" s="2"/>
      <c r="QFR4" s="2"/>
      <c r="QFS4" s="2"/>
      <c r="QFT4" s="2"/>
      <c r="QFU4" s="2"/>
      <c r="QFV4" s="2"/>
      <c r="QFW4" s="2"/>
      <c r="QFX4" s="2"/>
      <c r="QFY4" s="2"/>
      <c r="QFZ4" s="2"/>
      <c r="QGA4" s="2"/>
      <c r="QGB4" s="2"/>
      <c r="QGC4" s="2"/>
      <c r="QGD4" s="2"/>
      <c r="QGE4" s="2"/>
      <c r="QGF4" s="2"/>
      <c r="QGG4" s="2"/>
      <c r="QGH4" s="2"/>
      <c r="QGI4" s="2"/>
      <c r="QGJ4" s="2"/>
      <c r="QGK4" s="2"/>
      <c r="QGL4" s="2"/>
      <c r="QGM4" s="2"/>
      <c r="QGN4" s="2"/>
      <c r="QGO4" s="2"/>
      <c r="QGP4" s="2"/>
      <c r="QGQ4" s="2"/>
      <c r="QGR4" s="2"/>
      <c r="QGS4" s="2"/>
      <c r="QGT4" s="2"/>
      <c r="QGU4" s="2"/>
      <c r="QGV4" s="2"/>
      <c r="QGW4" s="2"/>
      <c r="QGX4" s="2"/>
      <c r="QGY4" s="2"/>
      <c r="QGZ4" s="2"/>
      <c r="QHA4" s="2"/>
      <c r="QHB4" s="2"/>
      <c r="QHC4" s="2"/>
      <c r="QHD4" s="2"/>
      <c r="QHE4" s="2"/>
      <c r="QHF4" s="2"/>
      <c r="QHG4" s="2"/>
      <c r="QHH4" s="2"/>
      <c r="QHI4" s="2"/>
      <c r="QHJ4" s="2"/>
      <c r="QHK4" s="2"/>
      <c r="QHL4" s="2"/>
      <c r="QHM4" s="2"/>
      <c r="QHN4" s="2"/>
      <c r="QHO4" s="2"/>
      <c r="QHP4" s="2"/>
      <c r="QHQ4" s="2"/>
      <c r="QHR4" s="2"/>
      <c r="QHS4" s="2"/>
      <c r="QHT4" s="2"/>
      <c r="QHU4" s="2"/>
      <c r="QHV4" s="2"/>
      <c r="QHW4" s="2"/>
      <c r="QHX4" s="2"/>
      <c r="QHY4" s="2"/>
      <c r="QHZ4" s="2"/>
      <c r="QIA4" s="2"/>
      <c r="QIB4" s="2"/>
      <c r="QIC4" s="2"/>
      <c r="QID4" s="2"/>
      <c r="QIE4" s="2"/>
      <c r="QIF4" s="2"/>
      <c r="QIG4" s="2"/>
      <c r="QIH4" s="2"/>
      <c r="QII4" s="2"/>
      <c r="QIJ4" s="2"/>
      <c r="QIK4" s="2"/>
      <c r="QIL4" s="2"/>
      <c r="QIM4" s="2"/>
      <c r="QIN4" s="2"/>
      <c r="QIO4" s="2"/>
      <c r="QIP4" s="2"/>
      <c r="QIQ4" s="2"/>
      <c r="QIR4" s="2"/>
      <c r="QIS4" s="2"/>
      <c r="QIT4" s="2"/>
      <c r="QIU4" s="2"/>
      <c r="QIV4" s="2"/>
      <c r="QIW4" s="2"/>
      <c r="QIX4" s="2"/>
      <c r="QIY4" s="2"/>
      <c r="QIZ4" s="2"/>
      <c r="QJA4" s="2"/>
      <c r="QJB4" s="2"/>
      <c r="QJC4" s="2"/>
      <c r="QJD4" s="2"/>
      <c r="QJE4" s="2"/>
      <c r="QJF4" s="2"/>
      <c r="QJG4" s="2"/>
      <c r="QJH4" s="2"/>
      <c r="QJI4" s="2"/>
      <c r="QJJ4" s="2"/>
      <c r="QJK4" s="2"/>
      <c r="QJL4" s="2"/>
      <c r="QJM4" s="2"/>
      <c r="QJN4" s="2"/>
      <c r="QJO4" s="2"/>
      <c r="QJP4" s="2"/>
      <c r="QJQ4" s="2"/>
      <c r="QJR4" s="2"/>
      <c r="QJS4" s="2"/>
      <c r="QJT4" s="2"/>
      <c r="QJU4" s="2"/>
      <c r="QJV4" s="2"/>
      <c r="QJW4" s="2"/>
      <c r="QJX4" s="2"/>
      <c r="QJY4" s="2"/>
      <c r="QJZ4" s="2"/>
      <c r="QKA4" s="2"/>
      <c r="QKB4" s="2"/>
      <c r="QKC4" s="2"/>
      <c r="QKD4" s="2"/>
      <c r="QKE4" s="2"/>
      <c r="QKF4" s="2"/>
      <c r="QKG4" s="2"/>
      <c r="QKH4" s="2"/>
      <c r="QKI4" s="2"/>
      <c r="QKJ4" s="2"/>
      <c r="QKK4" s="2"/>
      <c r="QKL4" s="2"/>
      <c r="QKM4" s="2"/>
      <c r="QKN4" s="2"/>
      <c r="QKO4" s="2"/>
      <c r="QKP4" s="2"/>
      <c r="QKQ4" s="2"/>
      <c r="QKR4" s="2"/>
      <c r="QKS4" s="2"/>
      <c r="QKT4" s="2"/>
      <c r="QKU4" s="2"/>
      <c r="QKV4" s="2"/>
      <c r="QKW4" s="2"/>
      <c r="QKX4" s="2"/>
      <c r="QKY4" s="2"/>
      <c r="QKZ4" s="2"/>
      <c r="QLA4" s="2"/>
      <c r="QLB4" s="2"/>
      <c r="QLC4" s="2"/>
      <c r="QLD4" s="2"/>
      <c r="QLE4" s="2"/>
      <c r="QLF4" s="2"/>
      <c r="QLG4" s="2"/>
      <c r="QLH4" s="2"/>
      <c r="QLI4" s="2"/>
      <c r="QLJ4" s="2"/>
      <c r="QLK4" s="2"/>
      <c r="QLL4" s="2"/>
      <c r="QLM4" s="2"/>
      <c r="QLN4" s="2"/>
      <c r="QLO4" s="2"/>
      <c r="QLP4" s="2"/>
      <c r="QLQ4" s="2"/>
      <c r="QLR4" s="2"/>
      <c r="QLS4" s="2"/>
      <c r="QLT4" s="2"/>
      <c r="QLU4" s="2"/>
      <c r="QLV4" s="2"/>
      <c r="QLW4" s="2"/>
      <c r="QLX4" s="2"/>
      <c r="QLY4" s="2"/>
      <c r="QLZ4" s="2"/>
      <c r="QMA4" s="2"/>
      <c r="QMB4" s="2"/>
      <c r="QMC4" s="2"/>
      <c r="QMD4" s="2"/>
      <c r="QME4" s="2"/>
      <c r="QMF4" s="2"/>
      <c r="QMG4" s="2"/>
      <c r="QMH4" s="2"/>
      <c r="QMI4" s="2"/>
      <c r="QMJ4" s="2"/>
      <c r="QMK4" s="2"/>
      <c r="QML4" s="2"/>
      <c r="QMM4" s="2"/>
      <c r="QMN4" s="2"/>
      <c r="QMO4" s="2"/>
      <c r="QMP4" s="2"/>
      <c r="QMQ4" s="2"/>
      <c r="QMR4" s="2"/>
      <c r="QMS4" s="2"/>
      <c r="QMT4" s="2"/>
      <c r="QMU4" s="2"/>
      <c r="QMV4" s="2"/>
      <c r="QMW4" s="2"/>
      <c r="QMX4" s="2"/>
      <c r="QMY4" s="2"/>
      <c r="QMZ4" s="2"/>
      <c r="QNA4" s="2"/>
      <c r="QNB4" s="2"/>
      <c r="QNC4" s="2"/>
      <c r="QND4" s="2"/>
      <c r="QNE4" s="2"/>
      <c r="QNF4" s="2"/>
      <c r="QNG4" s="2"/>
      <c r="QNH4" s="2"/>
      <c r="QNI4" s="2"/>
      <c r="QNJ4" s="2"/>
      <c r="QNK4" s="2"/>
      <c r="QNL4" s="2"/>
      <c r="QNM4" s="2"/>
      <c r="QNN4" s="2"/>
      <c r="QNO4" s="2"/>
      <c r="QNP4" s="2"/>
      <c r="QNQ4" s="2"/>
      <c r="QNR4" s="2"/>
      <c r="QNS4" s="2"/>
      <c r="QNT4" s="2"/>
      <c r="QNU4" s="2"/>
      <c r="QNV4" s="2"/>
      <c r="QNW4" s="2"/>
      <c r="QNX4" s="2"/>
      <c r="QNY4" s="2"/>
      <c r="QNZ4" s="2"/>
      <c r="QOA4" s="2"/>
      <c r="QOB4" s="2"/>
      <c r="QOC4" s="2"/>
      <c r="QOD4" s="2"/>
      <c r="QOE4" s="2"/>
      <c r="QOF4" s="2"/>
      <c r="QOG4" s="2"/>
      <c r="QOH4" s="2"/>
      <c r="QOI4" s="2"/>
      <c r="QOJ4" s="2"/>
      <c r="QOK4" s="2"/>
      <c r="QOL4" s="2"/>
      <c r="QOM4" s="2"/>
      <c r="QON4" s="2"/>
      <c r="QOO4" s="2"/>
      <c r="QOP4" s="2"/>
      <c r="QOQ4" s="2"/>
      <c r="QOR4" s="2"/>
      <c r="QOS4" s="2"/>
      <c r="QOT4" s="2"/>
      <c r="QOU4" s="2"/>
      <c r="QOV4" s="2"/>
      <c r="QOW4" s="2"/>
      <c r="QOX4" s="2"/>
      <c r="QOY4" s="2"/>
      <c r="QOZ4" s="2"/>
      <c r="QPA4" s="2"/>
      <c r="QPB4" s="2"/>
      <c r="QPC4" s="2"/>
      <c r="QPD4" s="2"/>
      <c r="QPE4" s="2"/>
      <c r="QPF4" s="2"/>
      <c r="QPG4" s="2"/>
      <c r="QPH4" s="2"/>
      <c r="QPI4" s="2"/>
      <c r="QPJ4" s="2"/>
      <c r="QPK4" s="2"/>
      <c r="QPL4" s="2"/>
      <c r="QPM4" s="2"/>
      <c r="QPN4" s="2"/>
      <c r="QPO4" s="2"/>
      <c r="QPP4" s="2"/>
      <c r="QPQ4" s="2"/>
      <c r="QPR4" s="2"/>
      <c r="QPS4" s="2"/>
      <c r="QPT4" s="2"/>
      <c r="QPU4" s="2"/>
      <c r="QPV4" s="2"/>
      <c r="QPW4" s="2"/>
      <c r="QPX4" s="2"/>
      <c r="QPY4" s="2"/>
      <c r="QPZ4" s="2"/>
      <c r="QQA4" s="2"/>
      <c r="QQB4" s="2"/>
      <c r="QQC4" s="2"/>
      <c r="QQD4" s="2"/>
      <c r="QQE4" s="2"/>
      <c r="QQF4" s="2"/>
      <c r="QQG4" s="2"/>
      <c r="QQH4" s="2"/>
      <c r="QQI4" s="2"/>
      <c r="QQJ4" s="2"/>
      <c r="QQK4" s="2"/>
      <c r="QQL4" s="2"/>
      <c r="QQM4" s="2"/>
      <c r="QQN4" s="2"/>
      <c r="QQO4" s="2"/>
      <c r="QQP4" s="2"/>
      <c r="QQQ4" s="2"/>
      <c r="QQR4" s="2"/>
      <c r="QQS4" s="2"/>
      <c r="QQT4" s="2"/>
      <c r="QQU4" s="2"/>
      <c r="QQV4" s="2"/>
      <c r="QQW4" s="2"/>
      <c r="QQX4" s="2"/>
      <c r="QQY4" s="2"/>
      <c r="QQZ4" s="2"/>
      <c r="QRA4" s="2"/>
      <c r="QRB4" s="2"/>
      <c r="QRC4" s="2"/>
      <c r="QRD4" s="2"/>
      <c r="QRE4" s="2"/>
      <c r="QRF4" s="2"/>
      <c r="QRG4" s="2"/>
      <c r="QRH4" s="2"/>
      <c r="QRI4" s="2"/>
      <c r="QRJ4" s="2"/>
      <c r="QRK4" s="2"/>
      <c r="QRL4" s="2"/>
      <c r="QRM4" s="2"/>
      <c r="QRN4" s="2"/>
      <c r="QRO4" s="2"/>
      <c r="QRP4" s="2"/>
      <c r="QRQ4" s="2"/>
      <c r="QRR4" s="2"/>
      <c r="QRS4" s="2"/>
      <c r="QRT4" s="2"/>
      <c r="QRU4" s="2"/>
      <c r="QRV4" s="2"/>
      <c r="QRW4" s="2"/>
      <c r="QRX4" s="2"/>
      <c r="QRY4" s="2"/>
      <c r="QRZ4" s="2"/>
      <c r="QSA4" s="2"/>
      <c r="QSB4" s="2"/>
      <c r="QSC4" s="2"/>
      <c r="QSD4" s="2"/>
      <c r="QSE4" s="2"/>
      <c r="QSF4" s="2"/>
      <c r="QSG4" s="2"/>
      <c r="QSH4" s="2"/>
      <c r="QSI4" s="2"/>
      <c r="QSJ4" s="2"/>
      <c r="QSK4" s="2"/>
      <c r="QSL4" s="2"/>
      <c r="QSM4" s="2"/>
      <c r="QSN4" s="2"/>
      <c r="QSO4" s="2"/>
      <c r="QSP4" s="2"/>
      <c r="QSQ4" s="2"/>
      <c r="QSR4" s="2"/>
      <c r="QSS4" s="2"/>
      <c r="QST4" s="2"/>
      <c r="QSU4" s="2"/>
      <c r="QSV4" s="2"/>
      <c r="QSW4" s="2"/>
      <c r="QSX4" s="2"/>
      <c r="QSY4" s="2"/>
      <c r="QSZ4" s="2"/>
      <c r="QTA4" s="2"/>
      <c r="QTB4" s="2"/>
      <c r="QTC4" s="2"/>
      <c r="QTD4" s="2"/>
      <c r="QTE4" s="2"/>
      <c r="QTF4" s="2"/>
      <c r="QTG4" s="2"/>
      <c r="QTH4" s="2"/>
      <c r="QTI4" s="2"/>
      <c r="QTJ4" s="2"/>
      <c r="QTK4" s="2"/>
      <c r="QTL4" s="2"/>
      <c r="QTM4" s="2"/>
      <c r="QTN4" s="2"/>
      <c r="QTO4" s="2"/>
      <c r="QTP4" s="2"/>
      <c r="QTQ4" s="2"/>
      <c r="QTR4" s="2"/>
      <c r="QTS4" s="2"/>
      <c r="QTT4" s="2"/>
      <c r="QTU4" s="2"/>
      <c r="QTV4" s="2"/>
      <c r="QTW4" s="2"/>
      <c r="QTX4" s="2"/>
      <c r="QTY4" s="2"/>
      <c r="QTZ4" s="2"/>
      <c r="QUA4" s="2"/>
      <c r="QUB4" s="2"/>
      <c r="QUC4" s="2"/>
      <c r="QUD4" s="2"/>
      <c r="QUE4" s="2"/>
      <c r="QUF4" s="2"/>
      <c r="QUG4" s="2"/>
      <c r="QUH4" s="2"/>
      <c r="QUI4" s="2"/>
      <c r="QUJ4" s="2"/>
      <c r="QUK4" s="2"/>
      <c r="QUL4" s="2"/>
      <c r="QUM4" s="2"/>
      <c r="QUN4" s="2"/>
      <c r="QUO4" s="2"/>
      <c r="QUP4" s="2"/>
      <c r="QUQ4" s="2"/>
      <c r="QUR4" s="2"/>
      <c r="QUS4" s="2"/>
      <c r="QUT4" s="2"/>
      <c r="QUU4" s="2"/>
      <c r="QUV4" s="2"/>
      <c r="QUW4" s="2"/>
      <c r="QUX4" s="2"/>
      <c r="QUY4" s="2"/>
      <c r="QUZ4" s="2"/>
      <c r="QVA4" s="2"/>
      <c r="QVB4" s="2"/>
      <c r="QVC4" s="2"/>
      <c r="QVD4" s="2"/>
      <c r="QVE4" s="2"/>
      <c r="QVF4" s="2"/>
      <c r="QVG4" s="2"/>
      <c r="QVH4" s="2"/>
      <c r="QVI4" s="2"/>
      <c r="QVJ4" s="2"/>
      <c r="QVK4" s="2"/>
      <c r="QVL4" s="2"/>
      <c r="QVM4" s="2"/>
      <c r="QVN4" s="2"/>
      <c r="QVO4" s="2"/>
      <c r="QVP4" s="2"/>
      <c r="QVQ4" s="2"/>
      <c r="QVR4" s="2"/>
      <c r="QVS4" s="2"/>
      <c r="QVT4" s="2"/>
      <c r="QVU4" s="2"/>
      <c r="QVV4" s="2"/>
      <c r="QVW4" s="2"/>
      <c r="QVX4" s="2"/>
      <c r="QVY4" s="2"/>
      <c r="QVZ4" s="2"/>
      <c r="QWA4" s="2"/>
      <c r="QWB4" s="2"/>
      <c r="QWC4" s="2"/>
      <c r="QWD4" s="2"/>
      <c r="QWE4" s="2"/>
      <c r="QWF4" s="2"/>
      <c r="QWG4" s="2"/>
      <c r="QWH4" s="2"/>
      <c r="QWI4" s="2"/>
      <c r="QWJ4" s="2"/>
      <c r="QWK4" s="2"/>
      <c r="QWL4" s="2"/>
      <c r="QWM4" s="2"/>
      <c r="QWN4" s="2"/>
      <c r="QWO4" s="2"/>
      <c r="QWP4" s="2"/>
      <c r="QWQ4" s="2"/>
      <c r="QWR4" s="2"/>
      <c r="QWS4" s="2"/>
      <c r="QWT4" s="2"/>
      <c r="QWU4" s="2"/>
      <c r="QWV4" s="2"/>
      <c r="QWW4" s="2"/>
      <c r="QWX4" s="2"/>
      <c r="QWY4" s="2"/>
      <c r="QWZ4" s="2"/>
      <c r="QXA4" s="2"/>
      <c r="QXB4" s="2"/>
      <c r="QXC4" s="2"/>
      <c r="QXD4" s="2"/>
      <c r="QXE4" s="2"/>
      <c r="QXF4" s="2"/>
      <c r="QXG4" s="2"/>
      <c r="QXH4" s="2"/>
      <c r="QXI4" s="2"/>
      <c r="QXJ4" s="2"/>
      <c r="QXK4" s="2"/>
      <c r="QXL4" s="2"/>
      <c r="QXM4" s="2"/>
      <c r="QXN4" s="2"/>
      <c r="QXO4" s="2"/>
      <c r="QXP4" s="2"/>
      <c r="QXQ4" s="2"/>
      <c r="QXR4" s="2"/>
      <c r="QXS4" s="2"/>
      <c r="QXT4" s="2"/>
      <c r="QXU4" s="2"/>
      <c r="QXV4" s="2"/>
      <c r="QXW4" s="2"/>
      <c r="QXX4" s="2"/>
      <c r="QXY4" s="2"/>
      <c r="QXZ4" s="2"/>
      <c r="QYA4" s="2"/>
      <c r="QYB4" s="2"/>
      <c r="QYC4" s="2"/>
      <c r="QYD4" s="2"/>
      <c r="QYE4" s="2"/>
      <c r="QYF4" s="2"/>
      <c r="QYG4" s="2"/>
      <c r="QYH4" s="2"/>
      <c r="QYI4" s="2"/>
      <c r="QYJ4" s="2"/>
      <c r="QYK4" s="2"/>
      <c r="QYL4" s="2"/>
      <c r="QYM4" s="2"/>
      <c r="QYN4" s="2"/>
      <c r="QYO4" s="2"/>
      <c r="QYP4" s="2"/>
      <c r="QYQ4" s="2"/>
      <c r="QYR4" s="2"/>
      <c r="QYS4" s="2"/>
      <c r="QYT4" s="2"/>
      <c r="QYU4" s="2"/>
      <c r="QYV4" s="2"/>
      <c r="QYW4" s="2"/>
      <c r="QYX4" s="2"/>
      <c r="QYY4" s="2"/>
      <c r="QYZ4" s="2"/>
      <c r="QZA4" s="2"/>
      <c r="QZB4" s="2"/>
      <c r="QZC4" s="2"/>
      <c r="QZD4" s="2"/>
      <c r="QZE4" s="2"/>
      <c r="QZF4" s="2"/>
      <c r="QZG4" s="2"/>
      <c r="QZH4" s="2"/>
      <c r="QZI4" s="2"/>
      <c r="QZJ4" s="2"/>
      <c r="QZK4" s="2"/>
      <c r="QZL4" s="2"/>
      <c r="QZM4" s="2"/>
      <c r="QZN4" s="2"/>
      <c r="QZO4" s="2"/>
      <c r="QZP4" s="2"/>
      <c r="QZQ4" s="2"/>
      <c r="QZR4" s="2"/>
      <c r="QZS4" s="2"/>
      <c r="QZT4" s="2"/>
      <c r="QZU4" s="2"/>
      <c r="QZV4" s="2"/>
      <c r="QZW4" s="2"/>
      <c r="QZX4" s="2"/>
      <c r="QZY4" s="2"/>
      <c r="QZZ4" s="2"/>
      <c r="RAA4" s="2"/>
      <c r="RAB4" s="2"/>
      <c r="RAC4" s="2"/>
      <c r="RAD4" s="2"/>
      <c r="RAE4" s="2"/>
      <c r="RAF4" s="2"/>
      <c r="RAG4" s="2"/>
      <c r="RAH4" s="2"/>
      <c r="RAI4" s="2"/>
      <c r="RAJ4" s="2"/>
      <c r="RAK4" s="2"/>
      <c r="RAL4" s="2"/>
      <c r="RAM4" s="2"/>
      <c r="RAN4" s="2"/>
      <c r="RAO4" s="2"/>
      <c r="RAP4" s="2"/>
      <c r="RAQ4" s="2"/>
      <c r="RAR4" s="2"/>
      <c r="RAS4" s="2"/>
      <c r="RAT4" s="2"/>
      <c r="RAU4" s="2"/>
      <c r="RAV4" s="2"/>
      <c r="RAW4" s="2"/>
      <c r="RAX4" s="2"/>
      <c r="RAY4" s="2"/>
      <c r="RAZ4" s="2"/>
      <c r="RBA4" s="2"/>
      <c r="RBB4" s="2"/>
      <c r="RBC4" s="2"/>
      <c r="RBD4" s="2"/>
      <c r="RBE4" s="2"/>
      <c r="RBF4" s="2"/>
      <c r="RBG4" s="2"/>
      <c r="RBH4" s="2"/>
      <c r="RBI4" s="2"/>
      <c r="RBJ4" s="2"/>
      <c r="RBK4" s="2"/>
      <c r="RBL4" s="2"/>
      <c r="RBM4" s="2"/>
      <c r="RBN4" s="2"/>
      <c r="RBO4" s="2"/>
      <c r="RBP4" s="2"/>
      <c r="RBQ4" s="2"/>
      <c r="RBR4" s="2"/>
      <c r="RBS4" s="2"/>
      <c r="RBT4" s="2"/>
      <c r="RBU4" s="2"/>
      <c r="RBV4" s="2"/>
      <c r="RBW4" s="2"/>
      <c r="RBX4" s="2"/>
      <c r="RBY4" s="2"/>
      <c r="RBZ4" s="2"/>
      <c r="RCA4" s="2"/>
      <c r="RCB4" s="2"/>
      <c r="RCC4" s="2"/>
      <c r="RCD4" s="2"/>
      <c r="RCE4" s="2"/>
      <c r="RCF4" s="2"/>
      <c r="RCG4" s="2"/>
      <c r="RCH4" s="2"/>
      <c r="RCI4" s="2"/>
      <c r="RCJ4" s="2"/>
      <c r="RCK4" s="2"/>
      <c r="RCL4" s="2"/>
      <c r="RCM4" s="2"/>
      <c r="RCN4" s="2"/>
      <c r="RCO4" s="2"/>
      <c r="RCP4" s="2"/>
      <c r="RCQ4" s="2"/>
      <c r="RCR4" s="2"/>
      <c r="RCS4" s="2"/>
      <c r="RCT4" s="2"/>
      <c r="RCU4" s="2"/>
      <c r="RCV4" s="2"/>
      <c r="RCW4" s="2"/>
      <c r="RCX4" s="2"/>
      <c r="RCY4" s="2"/>
      <c r="RCZ4" s="2"/>
      <c r="RDA4" s="2"/>
      <c r="RDB4" s="2"/>
      <c r="RDC4" s="2"/>
      <c r="RDD4" s="2"/>
      <c r="RDE4" s="2"/>
      <c r="RDF4" s="2"/>
      <c r="RDG4" s="2"/>
      <c r="RDH4" s="2"/>
      <c r="RDI4" s="2"/>
      <c r="RDJ4" s="2"/>
      <c r="RDK4" s="2"/>
      <c r="RDL4" s="2"/>
      <c r="RDM4" s="2"/>
      <c r="RDN4" s="2"/>
      <c r="RDO4" s="2"/>
      <c r="RDP4" s="2"/>
      <c r="RDQ4" s="2"/>
      <c r="RDR4" s="2"/>
      <c r="RDS4" s="2"/>
      <c r="RDT4" s="2"/>
      <c r="RDU4" s="2"/>
      <c r="RDV4" s="2"/>
      <c r="RDW4" s="2"/>
      <c r="RDX4" s="2"/>
      <c r="RDY4" s="2"/>
      <c r="RDZ4" s="2"/>
      <c r="REA4" s="2"/>
      <c r="REB4" s="2"/>
      <c r="REC4" s="2"/>
      <c r="RED4" s="2"/>
      <c r="REE4" s="2"/>
      <c r="REF4" s="2"/>
      <c r="REG4" s="2"/>
      <c r="REH4" s="2"/>
      <c r="REI4" s="2"/>
      <c r="REJ4" s="2"/>
      <c r="REK4" s="2"/>
      <c r="REL4" s="2"/>
      <c r="REM4" s="2"/>
      <c r="REN4" s="2"/>
      <c r="REO4" s="2"/>
      <c r="REP4" s="2"/>
      <c r="REQ4" s="2"/>
      <c r="RER4" s="2"/>
      <c r="RES4" s="2"/>
      <c r="RET4" s="2"/>
      <c r="REU4" s="2"/>
      <c r="REV4" s="2"/>
      <c r="REW4" s="2"/>
      <c r="REX4" s="2"/>
      <c r="REY4" s="2"/>
      <c r="REZ4" s="2"/>
      <c r="RFA4" s="2"/>
      <c r="RFB4" s="2"/>
      <c r="RFC4" s="2"/>
      <c r="RFD4" s="2"/>
      <c r="RFE4" s="2"/>
      <c r="RFF4" s="2"/>
      <c r="RFG4" s="2"/>
      <c r="RFH4" s="2"/>
      <c r="RFI4" s="2"/>
      <c r="RFJ4" s="2"/>
      <c r="RFK4" s="2"/>
      <c r="RFL4" s="2"/>
      <c r="RFM4" s="2"/>
      <c r="RFN4" s="2"/>
      <c r="RFO4" s="2"/>
      <c r="RFP4" s="2"/>
      <c r="RFQ4" s="2"/>
      <c r="RFR4" s="2"/>
      <c r="RFS4" s="2"/>
      <c r="RFT4" s="2"/>
      <c r="RFU4" s="2"/>
      <c r="RFV4" s="2"/>
      <c r="RFW4" s="2"/>
      <c r="RFX4" s="2"/>
      <c r="RFY4" s="2"/>
      <c r="RFZ4" s="2"/>
      <c r="RGA4" s="2"/>
      <c r="RGB4" s="2"/>
      <c r="RGC4" s="2"/>
      <c r="RGD4" s="2"/>
      <c r="RGE4" s="2"/>
      <c r="RGF4" s="2"/>
      <c r="RGG4" s="2"/>
      <c r="RGH4" s="2"/>
      <c r="RGI4" s="2"/>
      <c r="RGJ4" s="2"/>
      <c r="RGK4" s="2"/>
      <c r="RGL4" s="2"/>
      <c r="RGM4" s="2"/>
      <c r="RGN4" s="2"/>
      <c r="RGO4" s="2"/>
      <c r="RGP4" s="2"/>
      <c r="RGQ4" s="2"/>
      <c r="RGR4" s="2"/>
      <c r="RGS4" s="2"/>
      <c r="RGT4" s="2"/>
      <c r="RGU4" s="2"/>
      <c r="RGV4" s="2"/>
      <c r="RGW4" s="2"/>
      <c r="RGX4" s="2"/>
      <c r="RGY4" s="2"/>
      <c r="RGZ4" s="2"/>
      <c r="RHA4" s="2"/>
      <c r="RHB4" s="2"/>
      <c r="RHC4" s="2"/>
      <c r="RHD4" s="2"/>
      <c r="RHE4" s="2"/>
      <c r="RHF4" s="2"/>
      <c r="RHG4" s="2"/>
      <c r="RHH4" s="2"/>
      <c r="RHI4" s="2"/>
      <c r="RHJ4" s="2"/>
      <c r="RHK4" s="2"/>
      <c r="RHL4" s="2"/>
      <c r="RHM4" s="2"/>
      <c r="RHN4" s="2"/>
      <c r="RHO4" s="2"/>
      <c r="RHP4" s="2"/>
      <c r="RHQ4" s="2"/>
      <c r="RHR4" s="2"/>
      <c r="RHS4" s="2"/>
      <c r="RHT4" s="2"/>
      <c r="RHU4" s="2"/>
      <c r="RHV4" s="2"/>
      <c r="RHW4" s="2"/>
      <c r="RHX4" s="2"/>
      <c r="RHY4" s="2"/>
      <c r="RHZ4" s="2"/>
      <c r="RIA4" s="2"/>
      <c r="RIB4" s="2"/>
      <c r="RIC4" s="2"/>
      <c r="RID4" s="2"/>
      <c r="RIE4" s="2"/>
      <c r="RIF4" s="2"/>
      <c r="RIG4" s="2"/>
      <c r="RIH4" s="2"/>
      <c r="RII4" s="2"/>
      <c r="RIJ4" s="2"/>
      <c r="RIK4" s="2"/>
      <c r="RIL4" s="2"/>
      <c r="RIM4" s="2"/>
      <c r="RIN4" s="2"/>
      <c r="RIO4" s="2"/>
      <c r="RIP4" s="2"/>
      <c r="RIQ4" s="2"/>
      <c r="RIR4" s="2"/>
      <c r="RIS4" s="2"/>
      <c r="RIT4" s="2"/>
      <c r="RIU4" s="2"/>
      <c r="RIV4" s="2"/>
      <c r="RIW4" s="2"/>
      <c r="RIX4" s="2"/>
      <c r="RIY4" s="2"/>
      <c r="RIZ4" s="2"/>
      <c r="RJA4" s="2"/>
      <c r="RJB4" s="2"/>
      <c r="RJC4" s="2"/>
      <c r="RJD4" s="2"/>
      <c r="RJE4" s="2"/>
      <c r="RJF4" s="2"/>
      <c r="RJG4" s="2"/>
      <c r="RJH4" s="2"/>
      <c r="RJI4" s="2"/>
      <c r="RJJ4" s="2"/>
      <c r="RJK4" s="2"/>
      <c r="RJL4" s="2"/>
      <c r="RJM4" s="2"/>
      <c r="RJN4" s="2"/>
      <c r="RJO4" s="2"/>
      <c r="RJP4" s="2"/>
      <c r="RJQ4" s="2"/>
      <c r="RJR4" s="2"/>
      <c r="RJS4" s="2"/>
      <c r="RJT4" s="2"/>
      <c r="RJU4" s="2"/>
      <c r="RJV4" s="2"/>
      <c r="RJW4" s="2"/>
      <c r="RJX4" s="2"/>
      <c r="RJY4" s="2"/>
      <c r="RJZ4" s="2"/>
      <c r="RKA4" s="2"/>
      <c r="RKB4" s="2"/>
      <c r="RKC4" s="2"/>
      <c r="RKD4" s="2"/>
      <c r="RKE4" s="2"/>
      <c r="RKF4" s="2"/>
      <c r="RKG4" s="2"/>
      <c r="RKH4" s="2"/>
      <c r="RKI4" s="2"/>
      <c r="RKJ4" s="2"/>
      <c r="RKK4" s="2"/>
      <c r="RKL4" s="2"/>
      <c r="RKM4" s="2"/>
      <c r="RKN4" s="2"/>
      <c r="RKO4" s="2"/>
      <c r="RKP4" s="2"/>
      <c r="RKQ4" s="2"/>
      <c r="RKR4" s="2"/>
      <c r="RKS4" s="2"/>
      <c r="RKT4" s="2"/>
      <c r="RKU4" s="2"/>
      <c r="RKV4" s="2"/>
      <c r="RKW4" s="2"/>
      <c r="RKX4" s="2"/>
      <c r="RKY4" s="2"/>
      <c r="RKZ4" s="2"/>
      <c r="RLA4" s="2"/>
      <c r="RLB4" s="2"/>
      <c r="RLC4" s="2"/>
      <c r="RLD4" s="2"/>
      <c r="RLE4" s="2"/>
      <c r="RLF4" s="2"/>
      <c r="RLG4" s="2"/>
      <c r="RLH4" s="2"/>
      <c r="RLI4" s="2"/>
      <c r="RLJ4" s="2"/>
      <c r="RLK4" s="2"/>
      <c r="RLL4" s="2"/>
      <c r="RLM4" s="2"/>
      <c r="RLN4" s="2"/>
      <c r="RLO4" s="2"/>
      <c r="RLP4" s="2"/>
      <c r="RLQ4" s="2"/>
      <c r="RLR4" s="2"/>
      <c r="RLS4" s="2"/>
      <c r="RLT4" s="2"/>
      <c r="RLU4" s="2"/>
      <c r="RLV4" s="2"/>
      <c r="RLW4" s="2"/>
      <c r="RLX4" s="2"/>
      <c r="RLY4" s="2"/>
      <c r="RLZ4" s="2"/>
      <c r="RMA4" s="2"/>
      <c r="RMB4" s="2"/>
      <c r="RMC4" s="2"/>
      <c r="RMD4" s="2"/>
      <c r="RME4" s="2"/>
      <c r="RMF4" s="2"/>
      <c r="RMG4" s="2"/>
      <c r="RMH4" s="2"/>
      <c r="RMI4" s="2"/>
      <c r="RMJ4" s="2"/>
      <c r="RMK4" s="2"/>
      <c r="RML4" s="2"/>
      <c r="RMM4" s="2"/>
      <c r="RMN4" s="2"/>
      <c r="RMO4" s="2"/>
      <c r="RMP4" s="2"/>
      <c r="RMQ4" s="2"/>
      <c r="RMR4" s="2"/>
      <c r="RMS4" s="2"/>
      <c r="RMT4" s="2"/>
      <c r="RMU4" s="2"/>
      <c r="RMV4" s="2"/>
      <c r="RMW4" s="2"/>
      <c r="RMX4" s="2"/>
      <c r="RMY4" s="2"/>
      <c r="RMZ4" s="2"/>
      <c r="RNA4" s="2"/>
      <c r="RNB4" s="2"/>
      <c r="RNC4" s="2"/>
      <c r="RND4" s="2"/>
      <c r="RNE4" s="2"/>
      <c r="RNF4" s="2"/>
      <c r="RNG4" s="2"/>
      <c r="RNH4" s="2"/>
      <c r="RNI4" s="2"/>
      <c r="RNJ4" s="2"/>
      <c r="RNK4" s="2"/>
      <c r="RNL4" s="2"/>
      <c r="RNM4" s="2"/>
      <c r="RNN4" s="2"/>
      <c r="RNO4" s="2"/>
      <c r="RNP4" s="2"/>
      <c r="RNQ4" s="2"/>
      <c r="RNR4" s="2"/>
      <c r="RNS4" s="2"/>
      <c r="RNT4" s="2"/>
      <c r="RNU4" s="2"/>
      <c r="RNV4" s="2"/>
      <c r="RNW4" s="2"/>
      <c r="RNX4" s="2"/>
      <c r="RNY4" s="2"/>
      <c r="RNZ4" s="2"/>
      <c r="ROA4" s="2"/>
      <c r="ROB4" s="2"/>
      <c r="ROC4" s="2"/>
      <c r="ROD4" s="2"/>
      <c r="ROE4" s="2"/>
      <c r="ROF4" s="2"/>
      <c r="ROG4" s="2"/>
      <c r="ROH4" s="2"/>
      <c r="ROI4" s="2"/>
      <c r="ROJ4" s="2"/>
      <c r="ROK4" s="2"/>
      <c r="ROL4" s="2"/>
      <c r="ROM4" s="2"/>
      <c r="RON4" s="2"/>
      <c r="ROO4" s="2"/>
      <c r="ROP4" s="2"/>
      <c r="ROQ4" s="2"/>
      <c r="ROR4" s="2"/>
      <c r="ROS4" s="2"/>
      <c r="ROT4" s="2"/>
      <c r="ROU4" s="2"/>
      <c r="ROV4" s="2"/>
      <c r="ROW4" s="2"/>
      <c r="ROX4" s="2"/>
      <c r="ROY4" s="2"/>
      <c r="ROZ4" s="2"/>
      <c r="RPA4" s="2"/>
      <c r="RPB4" s="2"/>
      <c r="RPC4" s="2"/>
      <c r="RPD4" s="2"/>
      <c r="RPE4" s="2"/>
      <c r="RPF4" s="2"/>
      <c r="RPG4" s="2"/>
      <c r="RPH4" s="2"/>
      <c r="RPI4" s="2"/>
      <c r="RPJ4" s="2"/>
      <c r="RPK4" s="2"/>
      <c r="RPL4" s="2"/>
      <c r="RPM4" s="2"/>
      <c r="RPN4" s="2"/>
      <c r="RPO4" s="2"/>
      <c r="RPP4" s="2"/>
      <c r="RPQ4" s="2"/>
      <c r="RPR4" s="2"/>
      <c r="RPS4" s="2"/>
      <c r="RPT4" s="2"/>
      <c r="RPU4" s="2"/>
      <c r="RPV4" s="2"/>
      <c r="RPW4" s="2"/>
      <c r="RPX4" s="2"/>
      <c r="RPY4" s="2"/>
      <c r="RPZ4" s="2"/>
      <c r="RQA4" s="2"/>
      <c r="RQB4" s="2"/>
      <c r="RQC4" s="2"/>
      <c r="RQD4" s="2"/>
      <c r="RQE4" s="2"/>
      <c r="RQF4" s="2"/>
      <c r="RQG4" s="2"/>
      <c r="RQH4" s="2"/>
      <c r="RQI4" s="2"/>
      <c r="RQJ4" s="2"/>
      <c r="RQK4" s="2"/>
      <c r="RQL4" s="2"/>
      <c r="RQM4" s="2"/>
      <c r="RQN4" s="2"/>
      <c r="RQO4" s="2"/>
      <c r="RQP4" s="2"/>
      <c r="RQQ4" s="2"/>
      <c r="RQR4" s="2"/>
      <c r="RQS4" s="2"/>
      <c r="RQT4" s="2"/>
      <c r="RQU4" s="2"/>
      <c r="RQV4" s="2"/>
      <c r="RQW4" s="2"/>
      <c r="RQX4" s="2"/>
      <c r="RQY4" s="2"/>
      <c r="RQZ4" s="2"/>
      <c r="RRA4" s="2"/>
      <c r="RRB4" s="2"/>
      <c r="RRC4" s="2"/>
      <c r="RRD4" s="2"/>
      <c r="RRE4" s="2"/>
      <c r="RRF4" s="2"/>
      <c r="RRG4" s="2"/>
      <c r="RRH4" s="2"/>
      <c r="RRI4" s="2"/>
      <c r="RRJ4" s="2"/>
      <c r="RRK4" s="2"/>
      <c r="RRL4" s="2"/>
      <c r="RRM4" s="2"/>
      <c r="RRN4" s="2"/>
      <c r="RRO4" s="2"/>
      <c r="RRP4" s="2"/>
      <c r="RRQ4" s="2"/>
      <c r="RRR4" s="2"/>
      <c r="RRS4" s="2"/>
      <c r="RRT4" s="2"/>
      <c r="RRU4" s="2"/>
      <c r="RRV4" s="2"/>
      <c r="RRW4" s="2"/>
      <c r="RRX4" s="2"/>
      <c r="RRY4" s="2"/>
      <c r="RRZ4" s="2"/>
      <c r="RSA4" s="2"/>
      <c r="RSB4" s="2"/>
      <c r="RSC4" s="2"/>
      <c r="RSD4" s="2"/>
      <c r="RSE4" s="2"/>
      <c r="RSF4" s="2"/>
      <c r="RSG4" s="2"/>
      <c r="RSH4" s="2"/>
      <c r="RSI4" s="2"/>
      <c r="RSJ4" s="2"/>
      <c r="RSK4" s="2"/>
      <c r="RSL4" s="2"/>
      <c r="RSM4" s="2"/>
      <c r="RSN4" s="2"/>
      <c r="RSO4" s="2"/>
      <c r="RSP4" s="2"/>
      <c r="RSQ4" s="2"/>
      <c r="RSR4" s="2"/>
      <c r="RSS4" s="2"/>
      <c r="RST4" s="2"/>
      <c r="RSU4" s="2"/>
      <c r="RSV4" s="2"/>
      <c r="RSW4" s="2"/>
      <c r="RSX4" s="2"/>
      <c r="RSY4" s="2"/>
      <c r="RSZ4" s="2"/>
      <c r="RTA4" s="2"/>
      <c r="RTB4" s="2"/>
      <c r="RTC4" s="2"/>
      <c r="RTD4" s="2"/>
      <c r="RTE4" s="2"/>
      <c r="RTF4" s="2"/>
      <c r="RTG4" s="2"/>
      <c r="RTH4" s="2"/>
      <c r="RTI4" s="2"/>
      <c r="RTJ4" s="2"/>
      <c r="RTK4" s="2"/>
      <c r="RTL4" s="2"/>
      <c r="RTM4" s="2"/>
      <c r="RTN4" s="2"/>
      <c r="RTO4" s="2"/>
      <c r="RTP4" s="2"/>
      <c r="RTQ4" s="2"/>
      <c r="RTR4" s="2"/>
      <c r="RTS4" s="2"/>
      <c r="RTT4" s="2"/>
      <c r="RTU4" s="2"/>
      <c r="RTV4" s="2"/>
      <c r="RTW4" s="2"/>
      <c r="RTX4" s="2"/>
      <c r="RTY4" s="2"/>
      <c r="RTZ4" s="2"/>
      <c r="RUA4" s="2"/>
      <c r="RUB4" s="2"/>
      <c r="RUC4" s="2"/>
      <c r="RUD4" s="2"/>
      <c r="RUE4" s="2"/>
      <c r="RUF4" s="2"/>
      <c r="RUG4" s="2"/>
      <c r="RUH4" s="2"/>
      <c r="RUI4" s="2"/>
      <c r="RUJ4" s="2"/>
      <c r="RUK4" s="2"/>
      <c r="RUL4" s="2"/>
      <c r="RUM4" s="2"/>
      <c r="RUN4" s="2"/>
      <c r="RUO4" s="2"/>
      <c r="RUP4" s="2"/>
      <c r="RUQ4" s="2"/>
      <c r="RUR4" s="2"/>
      <c r="RUS4" s="2"/>
      <c r="RUT4" s="2"/>
      <c r="RUU4" s="2"/>
      <c r="RUV4" s="2"/>
      <c r="RUW4" s="2"/>
      <c r="RUX4" s="2"/>
      <c r="RUY4" s="2"/>
      <c r="RUZ4" s="2"/>
      <c r="RVA4" s="2"/>
      <c r="RVB4" s="2"/>
      <c r="RVC4" s="2"/>
      <c r="RVD4" s="2"/>
      <c r="RVE4" s="2"/>
      <c r="RVF4" s="2"/>
      <c r="RVG4" s="2"/>
      <c r="RVH4" s="2"/>
      <c r="RVI4" s="2"/>
      <c r="RVJ4" s="2"/>
      <c r="RVK4" s="2"/>
      <c r="RVL4" s="2"/>
      <c r="RVM4" s="2"/>
      <c r="RVN4" s="2"/>
      <c r="RVO4" s="2"/>
      <c r="RVP4" s="2"/>
      <c r="RVQ4" s="2"/>
      <c r="RVR4" s="2"/>
      <c r="RVS4" s="2"/>
      <c r="RVT4" s="2"/>
      <c r="RVU4" s="2"/>
      <c r="RVV4" s="2"/>
      <c r="RVW4" s="2"/>
      <c r="RVX4" s="2"/>
      <c r="RVY4" s="2"/>
      <c r="RVZ4" s="2"/>
      <c r="RWA4" s="2"/>
      <c r="RWB4" s="2"/>
      <c r="RWC4" s="2"/>
      <c r="RWD4" s="2"/>
      <c r="RWE4" s="2"/>
      <c r="RWF4" s="2"/>
      <c r="RWG4" s="2"/>
      <c r="RWH4" s="2"/>
      <c r="RWI4" s="2"/>
      <c r="RWJ4" s="2"/>
      <c r="RWK4" s="2"/>
      <c r="RWL4" s="2"/>
      <c r="RWM4" s="2"/>
      <c r="RWN4" s="2"/>
      <c r="RWO4" s="2"/>
      <c r="RWP4" s="2"/>
      <c r="RWQ4" s="2"/>
      <c r="RWR4" s="2"/>
      <c r="RWS4" s="2"/>
      <c r="RWT4" s="2"/>
      <c r="RWU4" s="2"/>
      <c r="RWV4" s="2"/>
      <c r="RWW4" s="2"/>
      <c r="RWX4" s="2"/>
      <c r="RWY4" s="2"/>
      <c r="RWZ4" s="2"/>
      <c r="RXA4" s="2"/>
      <c r="RXB4" s="2"/>
      <c r="RXC4" s="2"/>
      <c r="RXD4" s="2"/>
      <c r="RXE4" s="2"/>
      <c r="RXF4" s="2"/>
      <c r="RXG4" s="2"/>
      <c r="RXH4" s="2"/>
      <c r="RXI4" s="2"/>
      <c r="RXJ4" s="2"/>
      <c r="RXK4" s="2"/>
      <c r="RXL4" s="2"/>
      <c r="RXM4" s="2"/>
      <c r="RXN4" s="2"/>
      <c r="RXO4" s="2"/>
      <c r="RXP4" s="2"/>
      <c r="RXQ4" s="2"/>
      <c r="RXR4" s="2"/>
      <c r="RXS4" s="2"/>
      <c r="RXT4" s="2"/>
      <c r="RXU4" s="2"/>
      <c r="RXV4" s="2"/>
      <c r="RXW4" s="2"/>
      <c r="RXX4" s="2"/>
      <c r="RXY4" s="2"/>
      <c r="RXZ4" s="2"/>
      <c r="RYA4" s="2"/>
      <c r="RYB4" s="2"/>
      <c r="RYC4" s="2"/>
      <c r="RYD4" s="2"/>
      <c r="RYE4" s="2"/>
      <c r="RYF4" s="2"/>
      <c r="RYG4" s="2"/>
      <c r="RYH4" s="2"/>
      <c r="RYI4" s="2"/>
      <c r="RYJ4" s="2"/>
      <c r="RYK4" s="2"/>
      <c r="RYL4" s="2"/>
      <c r="RYM4" s="2"/>
      <c r="RYN4" s="2"/>
      <c r="RYO4" s="2"/>
      <c r="RYP4" s="2"/>
      <c r="RYQ4" s="2"/>
      <c r="RYR4" s="2"/>
      <c r="RYS4" s="2"/>
      <c r="RYT4" s="2"/>
      <c r="RYU4" s="2"/>
      <c r="RYV4" s="2"/>
      <c r="RYW4" s="2"/>
      <c r="RYX4" s="2"/>
      <c r="RYY4" s="2"/>
      <c r="RYZ4" s="2"/>
      <c r="RZA4" s="2"/>
      <c r="RZB4" s="2"/>
      <c r="RZC4" s="2"/>
      <c r="RZD4" s="2"/>
      <c r="RZE4" s="2"/>
      <c r="RZF4" s="2"/>
      <c r="RZG4" s="2"/>
      <c r="RZH4" s="2"/>
      <c r="RZI4" s="2"/>
      <c r="RZJ4" s="2"/>
      <c r="RZK4" s="2"/>
      <c r="RZL4" s="2"/>
      <c r="RZM4" s="2"/>
      <c r="RZN4" s="2"/>
      <c r="RZO4" s="2"/>
      <c r="RZP4" s="2"/>
      <c r="RZQ4" s="2"/>
      <c r="RZR4" s="2"/>
      <c r="RZS4" s="2"/>
      <c r="RZT4" s="2"/>
      <c r="RZU4" s="2"/>
      <c r="RZV4" s="2"/>
      <c r="RZW4" s="2"/>
      <c r="RZX4" s="2"/>
      <c r="RZY4" s="2"/>
      <c r="RZZ4" s="2"/>
      <c r="SAA4" s="2"/>
      <c r="SAB4" s="2"/>
      <c r="SAC4" s="2"/>
      <c r="SAD4" s="2"/>
      <c r="SAE4" s="2"/>
      <c r="SAF4" s="2"/>
      <c r="SAG4" s="2"/>
      <c r="SAH4" s="2"/>
      <c r="SAI4" s="2"/>
      <c r="SAJ4" s="2"/>
      <c r="SAK4" s="2"/>
      <c r="SAL4" s="2"/>
      <c r="SAM4" s="2"/>
      <c r="SAN4" s="2"/>
      <c r="SAO4" s="2"/>
      <c r="SAP4" s="2"/>
      <c r="SAQ4" s="2"/>
      <c r="SAR4" s="2"/>
      <c r="SAS4" s="2"/>
      <c r="SAT4" s="2"/>
      <c r="SAU4" s="2"/>
      <c r="SAV4" s="2"/>
      <c r="SAW4" s="2"/>
      <c r="SAX4" s="2"/>
      <c r="SAY4" s="2"/>
      <c r="SAZ4" s="2"/>
      <c r="SBA4" s="2"/>
      <c r="SBB4" s="2"/>
      <c r="SBC4" s="2"/>
      <c r="SBD4" s="2"/>
      <c r="SBE4" s="2"/>
      <c r="SBF4" s="2"/>
      <c r="SBG4" s="2"/>
      <c r="SBH4" s="2"/>
      <c r="SBI4" s="2"/>
      <c r="SBJ4" s="2"/>
      <c r="SBK4" s="2"/>
      <c r="SBL4" s="2"/>
      <c r="SBM4" s="2"/>
      <c r="SBN4" s="2"/>
      <c r="SBO4" s="2"/>
      <c r="SBP4" s="2"/>
      <c r="SBQ4" s="2"/>
      <c r="SBR4" s="2"/>
      <c r="SBS4" s="2"/>
      <c r="SBT4" s="2"/>
      <c r="SBU4" s="2"/>
      <c r="SBV4" s="2"/>
      <c r="SBW4" s="2"/>
      <c r="SBX4" s="2"/>
      <c r="SBY4" s="2"/>
      <c r="SBZ4" s="2"/>
      <c r="SCA4" s="2"/>
      <c r="SCB4" s="2"/>
      <c r="SCC4" s="2"/>
      <c r="SCD4" s="2"/>
      <c r="SCE4" s="2"/>
      <c r="SCF4" s="2"/>
      <c r="SCG4" s="2"/>
      <c r="SCH4" s="2"/>
      <c r="SCI4" s="2"/>
      <c r="SCJ4" s="2"/>
      <c r="SCK4" s="2"/>
      <c r="SCL4" s="2"/>
      <c r="SCM4" s="2"/>
      <c r="SCN4" s="2"/>
      <c r="SCO4" s="2"/>
      <c r="SCP4" s="2"/>
      <c r="SCQ4" s="2"/>
      <c r="SCR4" s="2"/>
      <c r="SCS4" s="2"/>
      <c r="SCT4" s="2"/>
      <c r="SCU4" s="2"/>
      <c r="SCV4" s="2"/>
      <c r="SCW4" s="2"/>
      <c r="SCX4" s="2"/>
      <c r="SCY4" s="2"/>
      <c r="SCZ4" s="2"/>
      <c r="SDA4" s="2"/>
      <c r="SDB4" s="2"/>
      <c r="SDC4" s="2"/>
      <c r="SDD4" s="2"/>
      <c r="SDE4" s="2"/>
      <c r="SDF4" s="2"/>
      <c r="SDG4" s="2"/>
      <c r="SDH4" s="2"/>
      <c r="SDI4" s="2"/>
      <c r="SDJ4" s="2"/>
      <c r="SDK4" s="2"/>
      <c r="SDL4" s="2"/>
      <c r="SDM4" s="2"/>
      <c r="SDN4" s="2"/>
      <c r="SDO4" s="2"/>
      <c r="SDP4" s="2"/>
      <c r="SDQ4" s="2"/>
      <c r="SDR4" s="2"/>
      <c r="SDS4" s="2"/>
      <c r="SDT4" s="2"/>
      <c r="SDU4" s="2"/>
      <c r="SDV4" s="2"/>
      <c r="SDW4" s="2"/>
      <c r="SDX4" s="2"/>
      <c r="SDY4" s="2"/>
      <c r="SDZ4" s="2"/>
      <c r="SEA4" s="2"/>
      <c r="SEB4" s="2"/>
      <c r="SEC4" s="2"/>
      <c r="SED4" s="2"/>
      <c r="SEE4" s="2"/>
      <c r="SEF4" s="2"/>
      <c r="SEG4" s="2"/>
      <c r="SEH4" s="2"/>
      <c r="SEI4" s="2"/>
      <c r="SEJ4" s="2"/>
      <c r="SEK4" s="2"/>
      <c r="SEL4" s="2"/>
      <c r="SEM4" s="2"/>
      <c r="SEN4" s="2"/>
      <c r="SEO4" s="2"/>
      <c r="SEP4" s="2"/>
      <c r="SEQ4" s="2"/>
      <c r="SER4" s="2"/>
      <c r="SES4" s="2"/>
      <c r="SET4" s="2"/>
      <c r="SEU4" s="2"/>
      <c r="SEV4" s="2"/>
      <c r="SEW4" s="2"/>
      <c r="SEX4" s="2"/>
      <c r="SEY4" s="2"/>
      <c r="SEZ4" s="2"/>
      <c r="SFA4" s="2"/>
      <c r="SFB4" s="2"/>
      <c r="SFC4" s="2"/>
      <c r="SFD4" s="2"/>
      <c r="SFE4" s="2"/>
      <c r="SFF4" s="2"/>
      <c r="SFG4" s="2"/>
      <c r="SFH4" s="2"/>
      <c r="SFI4" s="2"/>
      <c r="SFJ4" s="2"/>
      <c r="SFK4" s="2"/>
      <c r="SFL4" s="2"/>
      <c r="SFM4" s="2"/>
      <c r="SFN4" s="2"/>
      <c r="SFO4" s="2"/>
      <c r="SFP4" s="2"/>
      <c r="SFQ4" s="2"/>
      <c r="SFR4" s="2"/>
      <c r="SFS4" s="2"/>
      <c r="SFT4" s="2"/>
      <c r="SFU4" s="2"/>
      <c r="SFV4" s="2"/>
      <c r="SFW4" s="2"/>
      <c r="SFX4" s="2"/>
      <c r="SFY4" s="2"/>
      <c r="SFZ4" s="2"/>
      <c r="SGA4" s="2"/>
      <c r="SGB4" s="2"/>
      <c r="SGC4" s="2"/>
      <c r="SGD4" s="2"/>
      <c r="SGE4" s="2"/>
      <c r="SGF4" s="2"/>
      <c r="SGG4" s="2"/>
      <c r="SGH4" s="2"/>
      <c r="SGI4" s="2"/>
      <c r="SGJ4" s="2"/>
      <c r="SGK4" s="2"/>
      <c r="SGL4" s="2"/>
      <c r="SGM4" s="2"/>
      <c r="SGN4" s="2"/>
      <c r="SGO4" s="2"/>
      <c r="SGP4" s="2"/>
      <c r="SGQ4" s="2"/>
      <c r="SGR4" s="2"/>
      <c r="SGS4" s="2"/>
      <c r="SGT4" s="2"/>
      <c r="SGU4" s="2"/>
      <c r="SGV4" s="2"/>
      <c r="SGW4" s="2"/>
      <c r="SGX4" s="2"/>
      <c r="SGY4" s="2"/>
      <c r="SGZ4" s="2"/>
      <c r="SHA4" s="2"/>
      <c r="SHB4" s="2"/>
      <c r="SHC4" s="2"/>
      <c r="SHD4" s="2"/>
      <c r="SHE4" s="2"/>
      <c r="SHF4" s="2"/>
      <c r="SHG4" s="2"/>
      <c r="SHH4" s="2"/>
      <c r="SHI4" s="2"/>
      <c r="SHJ4" s="2"/>
      <c r="SHK4" s="2"/>
      <c r="SHL4" s="2"/>
      <c r="SHM4" s="2"/>
      <c r="SHN4" s="2"/>
      <c r="SHO4" s="2"/>
      <c r="SHP4" s="2"/>
      <c r="SHQ4" s="2"/>
      <c r="SHR4" s="2"/>
      <c r="SHS4" s="2"/>
      <c r="SHT4" s="2"/>
      <c r="SHU4" s="2"/>
      <c r="SHV4" s="2"/>
      <c r="SHW4" s="2"/>
      <c r="SHX4" s="2"/>
      <c r="SHY4" s="2"/>
      <c r="SHZ4" s="2"/>
      <c r="SIA4" s="2"/>
      <c r="SIB4" s="2"/>
      <c r="SIC4" s="2"/>
      <c r="SID4" s="2"/>
      <c r="SIE4" s="2"/>
      <c r="SIF4" s="2"/>
      <c r="SIG4" s="2"/>
      <c r="SIH4" s="2"/>
      <c r="SII4" s="2"/>
      <c r="SIJ4" s="2"/>
      <c r="SIK4" s="2"/>
      <c r="SIL4" s="2"/>
      <c r="SIM4" s="2"/>
      <c r="SIN4" s="2"/>
      <c r="SIO4" s="2"/>
      <c r="SIP4" s="2"/>
      <c r="SIQ4" s="2"/>
      <c r="SIR4" s="2"/>
      <c r="SIS4" s="2"/>
      <c r="SIT4" s="2"/>
      <c r="SIU4" s="2"/>
      <c r="SIV4" s="2"/>
      <c r="SIW4" s="2"/>
      <c r="SIX4" s="2"/>
      <c r="SIY4" s="2"/>
      <c r="SIZ4" s="2"/>
      <c r="SJA4" s="2"/>
      <c r="SJB4" s="2"/>
      <c r="SJC4" s="2"/>
      <c r="SJD4" s="2"/>
      <c r="SJE4" s="2"/>
      <c r="SJF4" s="2"/>
      <c r="SJG4" s="2"/>
      <c r="SJH4" s="2"/>
      <c r="SJI4" s="2"/>
      <c r="SJJ4" s="2"/>
      <c r="SJK4" s="2"/>
      <c r="SJL4" s="2"/>
      <c r="SJM4" s="2"/>
      <c r="SJN4" s="2"/>
      <c r="SJO4" s="2"/>
      <c r="SJP4" s="2"/>
      <c r="SJQ4" s="2"/>
      <c r="SJR4" s="2"/>
      <c r="SJS4" s="2"/>
      <c r="SJT4" s="2"/>
      <c r="SJU4" s="2"/>
      <c r="SJV4" s="2"/>
      <c r="SJW4" s="2"/>
      <c r="SJX4" s="2"/>
      <c r="SJY4" s="2"/>
      <c r="SJZ4" s="2"/>
      <c r="SKA4" s="2"/>
      <c r="SKB4" s="2"/>
      <c r="SKC4" s="2"/>
      <c r="SKD4" s="2"/>
      <c r="SKE4" s="2"/>
      <c r="SKF4" s="2"/>
      <c r="SKG4" s="2"/>
      <c r="SKH4" s="2"/>
      <c r="SKI4" s="2"/>
      <c r="SKJ4" s="2"/>
      <c r="SKK4" s="2"/>
      <c r="SKL4" s="2"/>
      <c r="SKM4" s="2"/>
      <c r="SKN4" s="2"/>
      <c r="SKO4" s="2"/>
      <c r="SKP4" s="2"/>
      <c r="SKQ4" s="2"/>
      <c r="SKR4" s="2"/>
      <c r="SKS4" s="2"/>
      <c r="SKT4" s="2"/>
      <c r="SKU4" s="2"/>
      <c r="SKV4" s="2"/>
      <c r="SKW4" s="2"/>
      <c r="SKX4" s="2"/>
      <c r="SKY4" s="2"/>
      <c r="SKZ4" s="2"/>
      <c r="SLA4" s="2"/>
      <c r="SLB4" s="2"/>
      <c r="SLC4" s="2"/>
      <c r="SLD4" s="2"/>
      <c r="SLE4" s="2"/>
      <c r="SLF4" s="2"/>
      <c r="SLG4" s="2"/>
      <c r="SLH4" s="2"/>
      <c r="SLI4" s="2"/>
      <c r="SLJ4" s="2"/>
      <c r="SLK4" s="2"/>
      <c r="SLL4" s="2"/>
      <c r="SLM4" s="2"/>
      <c r="SLN4" s="2"/>
      <c r="SLO4" s="2"/>
      <c r="SLP4" s="2"/>
      <c r="SLQ4" s="2"/>
      <c r="SLR4" s="2"/>
      <c r="SLS4" s="2"/>
      <c r="SLT4" s="2"/>
      <c r="SLU4" s="2"/>
      <c r="SLV4" s="2"/>
      <c r="SLW4" s="2"/>
      <c r="SLX4" s="2"/>
      <c r="SLY4" s="2"/>
      <c r="SLZ4" s="2"/>
      <c r="SMA4" s="2"/>
      <c r="SMB4" s="2"/>
      <c r="SMC4" s="2"/>
      <c r="SMD4" s="2"/>
      <c r="SME4" s="2"/>
      <c r="SMF4" s="2"/>
      <c r="SMG4" s="2"/>
      <c r="SMH4" s="2"/>
      <c r="SMI4" s="2"/>
      <c r="SMJ4" s="2"/>
      <c r="SMK4" s="2"/>
      <c r="SML4" s="2"/>
      <c r="SMM4" s="2"/>
      <c r="SMN4" s="2"/>
      <c r="SMO4" s="2"/>
      <c r="SMP4" s="2"/>
      <c r="SMQ4" s="2"/>
      <c r="SMR4" s="2"/>
      <c r="SMS4" s="2"/>
      <c r="SMT4" s="2"/>
      <c r="SMU4" s="2"/>
      <c r="SMV4" s="2"/>
      <c r="SMW4" s="2"/>
      <c r="SMX4" s="2"/>
      <c r="SMY4" s="2"/>
      <c r="SMZ4" s="2"/>
      <c r="SNA4" s="2"/>
      <c r="SNB4" s="2"/>
      <c r="SNC4" s="2"/>
      <c r="SND4" s="2"/>
      <c r="SNE4" s="2"/>
      <c r="SNF4" s="2"/>
      <c r="SNG4" s="2"/>
      <c r="SNH4" s="2"/>
      <c r="SNI4" s="2"/>
      <c r="SNJ4" s="2"/>
      <c r="SNK4" s="2"/>
      <c r="SNL4" s="2"/>
      <c r="SNM4" s="2"/>
      <c r="SNN4" s="2"/>
      <c r="SNO4" s="2"/>
      <c r="SNP4" s="2"/>
      <c r="SNQ4" s="2"/>
      <c r="SNR4" s="2"/>
      <c r="SNS4" s="2"/>
      <c r="SNT4" s="2"/>
      <c r="SNU4" s="2"/>
      <c r="SNV4" s="2"/>
      <c r="SNW4" s="2"/>
      <c r="SNX4" s="2"/>
      <c r="SNY4" s="2"/>
      <c r="SNZ4" s="2"/>
      <c r="SOA4" s="2"/>
      <c r="SOB4" s="2"/>
      <c r="SOC4" s="2"/>
      <c r="SOD4" s="2"/>
      <c r="SOE4" s="2"/>
      <c r="SOF4" s="2"/>
      <c r="SOG4" s="2"/>
      <c r="SOH4" s="2"/>
      <c r="SOI4" s="2"/>
      <c r="SOJ4" s="2"/>
      <c r="SOK4" s="2"/>
      <c r="SOL4" s="2"/>
      <c r="SOM4" s="2"/>
      <c r="SON4" s="2"/>
      <c r="SOO4" s="2"/>
      <c r="SOP4" s="2"/>
      <c r="SOQ4" s="2"/>
      <c r="SOR4" s="2"/>
      <c r="SOS4" s="2"/>
      <c r="SOT4" s="2"/>
      <c r="SOU4" s="2"/>
      <c r="SOV4" s="2"/>
      <c r="SOW4" s="2"/>
      <c r="SOX4" s="2"/>
      <c r="SOY4" s="2"/>
      <c r="SOZ4" s="2"/>
      <c r="SPA4" s="2"/>
      <c r="SPB4" s="2"/>
      <c r="SPC4" s="2"/>
      <c r="SPD4" s="2"/>
      <c r="SPE4" s="2"/>
      <c r="SPF4" s="2"/>
      <c r="SPG4" s="2"/>
      <c r="SPH4" s="2"/>
      <c r="SPI4" s="2"/>
      <c r="SPJ4" s="2"/>
      <c r="SPK4" s="2"/>
      <c r="SPL4" s="2"/>
      <c r="SPM4" s="2"/>
      <c r="SPN4" s="2"/>
      <c r="SPO4" s="2"/>
      <c r="SPP4" s="2"/>
      <c r="SPQ4" s="2"/>
      <c r="SPR4" s="2"/>
      <c r="SPS4" s="2"/>
      <c r="SPT4" s="2"/>
      <c r="SPU4" s="2"/>
      <c r="SPV4" s="2"/>
      <c r="SPW4" s="2"/>
      <c r="SPX4" s="2"/>
      <c r="SPY4" s="2"/>
      <c r="SPZ4" s="2"/>
      <c r="SQA4" s="2"/>
      <c r="SQB4" s="2"/>
      <c r="SQC4" s="2"/>
      <c r="SQD4" s="2"/>
      <c r="SQE4" s="2"/>
      <c r="SQF4" s="2"/>
      <c r="SQG4" s="2"/>
      <c r="SQH4" s="2"/>
      <c r="SQI4" s="2"/>
      <c r="SQJ4" s="2"/>
      <c r="SQK4" s="2"/>
      <c r="SQL4" s="2"/>
      <c r="SQM4" s="2"/>
      <c r="SQN4" s="2"/>
      <c r="SQO4" s="2"/>
      <c r="SQP4" s="2"/>
      <c r="SQQ4" s="2"/>
      <c r="SQR4" s="2"/>
      <c r="SQS4" s="2"/>
      <c r="SQT4" s="2"/>
      <c r="SQU4" s="2"/>
      <c r="SQV4" s="2"/>
      <c r="SQW4" s="2"/>
      <c r="SQX4" s="2"/>
      <c r="SQY4" s="2"/>
      <c r="SQZ4" s="2"/>
      <c r="SRA4" s="2"/>
      <c r="SRB4" s="2"/>
      <c r="SRC4" s="2"/>
      <c r="SRD4" s="2"/>
      <c r="SRE4" s="2"/>
      <c r="SRF4" s="2"/>
      <c r="SRG4" s="2"/>
      <c r="SRH4" s="2"/>
      <c r="SRI4" s="2"/>
      <c r="SRJ4" s="2"/>
      <c r="SRK4" s="2"/>
      <c r="SRL4" s="2"/>
      <c r="SRM4" s="2"/>
      <c r="SRN4" s="2"/>
      <c r="SRO4" s="2"/>
      <c r="SRP4" s="2"/>
      <c r="SRQ4" s="2"/>
      <c r="SRR4" s="2"/>
      <c r="SRS4" s="2"/>
      <c r="SRT4" s="2"/>
      <c r="SRU4" s="2"/>
      <c r="SRV4" s="2"/>
      <c r="SRW4" s="2"/>
      <c r="SRX4" s="2"/>
      <c r="SRY4" s="2"/>
      <c r="SRZ4" s="2"/>
      <c r="SSA4" s="2"/>
      <c r="SSB4" s="2"/>
      <c r="SSC4" s="2"/>
      <c r="SSD4" s="2"/>
      <c r="SSE4" s="2"/>
      <c r="SSF4" s="2"/>
      <c r="SSG4" s="2"/>
      <c r="SSH4" s="2"/>
      <c r="SSI4" s="2"/>
      <c r="SSJ4" s="2"/>
      <c r="SSK4" s="2"/>
      <c r="SSL4" s="2"/>
      <c r="SSM4" s="2"/>
      <c r="SSN4" s="2"/>
      <c r="SSO4" s="2"/>
      <c r="SSP4" s="2"/>
      <c r="SSQ4" s="2"/>
      <c r="SSR4" s="2"/>
      <c r="SSS4" s="2"/>
      <c r="SST4" s="2"/>
      <c r="SSU4" s="2"/>
      <c r="SSV4" s="2"/>
      <c r="SSW4" s="2"/>
      <c r="SSX4" s="2"/>
      <c r="SSY4" s="2"/>
      <c r="SSZ4" s="2"/>
      <c r="STA4" s="2"/>
      <c r="STB4" s="2"/>
      <c r="STC4" s="2"/>
      <c r="STD4" s="2"/>
      <c r="STE4" s="2"/>
      <c r="STF4" s="2"/>
      <c r="STG4" s="2"/>
      <c r="STH4" s="2"/>
      <c r="STI4" s="2"/>
      <c r="STJ4" s="2"/>
      <c r="STK4" s="2"/>
      <c r="STL4" s="2"/>
      <c r="STM4" s="2"/>
      <c r="STN4" s="2"/>
      <c r="STO4" s="2"/>
      <c r="STP4" s="2"/>
      <c r="STQ4" s="2"/>
      <c r="STR4" s="2"/>
      <c r="STS4" s="2"/>
      <c r="STT4" s="2"/>
      <c r="STU4" s="2"/>
      <c r="STV4" s="2"/>
      <c r="STW4" s="2"/>
      <c r="STX4" s="2"/>
      <c r="STY4" s="2"/>
      <c r="STZ4" s="2"/>
      <c r="SUA4" s="2"/>
      <c r="SUB4" s="2"/>
      <c r="SUC4" s="2"/>
      <c r="SUD4" s="2"/>
      <c r="SUE4" s="2"/>
      <c r="SUF4" s="2"/>
      <c r="SUG4" s="2"/>
      <c r="SUH4" s="2"/>
      <c r="SUI4" s="2"/>
      <c r="SUJ4" s="2"/>
      <c r="SUK4" s="2"/>
      <c r="SUL4" s="2"/>
      <c r="SUM4" s="2"/>
      <c r="SUN4" s="2"/>
      <c r="SUO4" s="2"/>
      <c r="SUP4" s="2"/>
      <c r="SUQ4" s="2"/>
      <c r="SUR4" s="2"/>
      <c r="SUS4" s="2"/>
      <c r="SUT4" s="2"/>
      <c r="SUU4" s="2"/>
      <c r="SUV4" s="2"/>
      <c r="SUW4" s="2"/>
      <c r="SUX4" s="2"/>
      <c r="SUY4" s="2"/>
      <c r="SUZ4" s="2"/>
      <c r="SVA4" s="2"/>
      <c r="SVB4" s="2"/>
      <c r="SVC4" s="2"/>
      <c r="SVD4" s="2"/>
      <c r="SVE4" s="2"/>
      <c r="SVF4" s="2"/>
      <c r="SVG4" s="2"/>
      <c r="SVH4" s="2"/>
      <c r="SVI4" s="2"/>
      <c r="SVJ4" s="2"/>
      <c r="SVK4" s="2"/>
      <c r="SVL4" s="2"/>
      <c r="SVM4" s="2"/>
      <c r="SVN4" s="2"/>
      <c r="SVO4" s="2"/>
      <c r="SVP4" s="2"/>
      <c r="SVQ4" s="2"/>
      <c r="SVR4" s="2"/>
      <c r="SVS4" s="2"/>
      <c r="SVT4" s="2"/>
      <c r="SVU4" s="2"/>
      <c r="SVV4" s="2"/>
      <c r="SVW4" s="2"/>
      <c r="SVX4" s="2"/>
      <c r="SVY4" s="2"/>
      <c r="SVZ4" s="2"/>
      <c r="SWA4" s="2"/>
      <c r="SWB4" s="2"/>
      <c r="SWC4" s="2"/>
      <c r="SWD4" s="2"/>
      <c r="SWE4" s="2"/>
      <c r="SWF4" s="2"/>
      <c r="SWG4" s="2"/>
      <c r="SWH4" s="2"/>
      <c r="SWI4" s="2"/>
      <c r="SWJ4" s="2"/>
      <c r="SWK4" s="2"/>
      <c r="SWL4" s="2"/>
      <c r="SWM4" s="2"/>
      <c r="SWN4" s="2"/>
      <c r="SWO4" s="2"/>
      <c r="SWP4" s="2"/>
      <c r="SWQ4" s="2"/>
      <c r="SWR4" s="2"/>
      <c r="SWS4" s="2"/>
      <c r="SWT4" s="2"/>
      <c r="SWU4" s="2"/>
      <c r="SWV4" s="2"/>
      <c r="SWW4" s="2"/>
      <c r="SWX4" s="2"/>
      <c r="SWY4" s="2"/>
      <c r="SWZ4" s="2"/>
      <c r="SXA4" s="2"/>
      <c r="SXB4" s="2"/>
      <c r="SXC4" s="2"/>
      <c r="SXD4" s="2"/>
      <c r="SXE4" s="2"/>
      <c r="SXF4" s="2"/>
      <c r="SXG4" s="2"/>
      <c r="SXH4" s="2"/>
      <c r="SXI4" s="2"/>
      <c r="SXJ4" s="2"/>
      <c r="SXK4" s="2"/>
      <c r="SXL4" s="2"/>
      <c r="SXM4" s="2"/>
      <c r="SXN4" s="2"/>
      <c r="SXO4" s="2"/>
      <c r="SXP4" s="2"/>
      <c r="SXQ4" s="2"/>
      <c r="SXR4" s="2"/>
      <c r="SXS4" s="2"/>
      <c r="SXT4" s="2"/>
      <c r="SXU4" s="2"/>
      <c r="SXV4" s="2"/>
      <c r="SXW4" s="2"/>
      <c r="SXX4" s="2"/>
      <c r="SXY4" s="2"/>
      <c r="SXZ4" s="2"/>
      <c r="SYA4" s="2"/>
      <c r="SYB4" s="2"/>
      <c r="SYC4" s="2"/>
      <c r="SYD4" s="2"/>
      <c r="SYE4" s="2"/>
      <c r="SYF4" s="2"/>
      <c r="SYG4" s="2"/>
      <c r="SYH4" s="2"/>
      <c r="SYI4" s="2"/>
      <c r="SYJ4" s="2"/>
      <c r="SYK4" s="2"/>
      <c r="SYL4" s="2"/>
      <c r="SYM4" s="2"/>
      <c r="SYN4" s="2"/>
      <c r="SYO4" s="2"/>
      <c r="SYP4" s="2"/>
      <c r="SYQ4" s="2"/>
      <c r="SYR4" s="2"/>
      <c r="SYS4" s="2"/>
      <c r="SYT4" s="2"/>
      <c r="SYU4" s="2"/>
      <c r="SYV4" s="2"/>
      <c r="SYW4" s="2"/>
      <c r="SYX4" s="2"/>
      <c r="SYY4" s="2"/>
      <c r="SYZ4" s="2"/>
      <c r="SZA4" s="2"/>
      <c r="SZB4" s="2"/>
      <c r="SZC4" s="2"/>
      <c r="SZD4" s="2"/>
      <c r="SZE4" s="2"/>
      <c r="SZF4" s="2"/>
      <c r="SZG4" s="2"/>
      <c r="SZH4" s="2"/>
      <c r="SZI4" s="2"/>
      <c r="SZJ4" s="2"/>
      <c r="SZK4" s="2"/>
      <c r="SZL4" s="2"/>
      <c r="SZM4" s="2"/>
      <c r="SZN4" s="2"/>
      <c r="SZO4" s="2"/>
      <c r="SZP4" s="2"/>
      <c r="SZQ4" s="2"/>
      <c r="SZR4" s="2"/>
      <c r="SZS4" s="2"/>
      <c r="SZT4" s="2"/>
      <c r="SZU4" s="2"/>
      <c r="SZV4" s="2"/>
      <c r="SZW4" s="2"/>
      <c r="SZX4" s="2"/>
      <c r="SZY4" s="2"/>
      <c r="SZZ4" s="2"/>
      <c r="TAA4" s="2"/>
      <c r="TAB4" s="2"/>
      <c r="TAC4" s="2"/>
      <c r="TAD4" s="2"/>
      <c r="TAE4" s="2"/>
      <c r="TAF4" s="2"/>
      <c r="TAG4" s="2"/>
      <c r="TAH4" s="2"/>
      <c r="TAI4" s="2"/>
      <c r="TAJ4" s="2"/>
      <c r="TAK4" s="2"/>
      <c r="TAL4" s="2"/>
      <c r="TAM4" s="2"/>
      <c r="TAN4" s="2"/>
      <c r="TAO4" s="2"/>
      <c r="TAP4" s="2"/>
      <c r="TAQ4" s="2"/>
      <c r="TAR4" s="2"/>
      <c r="TAS4" s="2"/>
      <c r="TAT4" s="2"/>
      <c r="TAU4" s="2"/>
      <c r="TAV4" s="2"/>
      <c r="TAW4" s="2"/>
      <c r="TAX4" s="2"/>
      <c r="TAY4" s="2"/>
      <c r="TAZ4" s="2"/>
      <c r="TBA4" s="2"/>
      <c r="TBB4" s="2"/>
      <c r="TBC4" s="2"/>
      <c r="TBD4" s="2"/>
      <c r="TBE4" s="2"/>
      <c r="TBF4" s="2"/>
      <c r="TBG4" s="2"/>
      <c r="TBH4" s="2"/>
      <c r="TBI4" s="2"/>
      <c r="TBJ4" s="2"/>
      <c r="TBK4" s="2"/>
      <c r="TBL4" s="2"/>
      <c r="TBM4" s="2"/>
      <c r="TBN4" s="2"/>
      <c r="TBO4" s="2"/>
      <c r="TBP4" s="2"/>
      <c r="TBQ4" s="2"/>
      <c r="TBR4" s="2"/>
      <c r="TBS4" s="2"/>
      <c r="TBT4" s="2"/>
      <c r="TBU4" s="2"/>
      <c r="TBV4" s="2"/>
      <c r="TBW4" s="2"/>
      <c r="TBX4" s="2"/>
      <c r="TBY4" s="2"/>
      <c r="TBZ4" s="2"/>
      <c r="TCA4" s="2"/>
      <c r="TCB4" s="2"/>
      <c r="TCC4" s="2"/>
      <c r="TCD4" s="2"/>
      <c r="TCE4" s="2"/>
      <c r="TCF4" s="2"/>
      <c r="TCG4" s="2"/>
      <c r="TCH4" s="2"/>
      <c r="TCI4" s="2"/>
      <c r="TCJ4" s="2"/>
      <c r="TCK4" s="2"/>
      <c r="TCL4" s="2"/>
      <c r="TCM4" s="2"/>
      <c r="TCN4" s="2"/>
      <c r="TCO4" s="2"/>
      <c r="TCP4" s="2"/>
      <c r="TCQ4" s="2"/>
      <c r="TCR4" s="2"/>
      <c r="TCS4" s="2"/>
      <c r="TCT4" s="2"/>
      <c r="TCU4" s="2"/>
      <c r="TCV4" s="2"/>
      <c r="TCW4" s="2"/>
      <c r="TCX4" s="2"/>
      <c r="TCY4" s="2"/>
      <c r="TCZ4" s="2"/>
      <c r="TDA4" s="2"/>
      <c r="TDB4" s="2"/>
      <c r="TDC4" s="2"/>
      <c r="TDD4" s="2"/>
      <c r="TDE4" s="2"/>
      <c r="TDF4" s="2"/>
      <c r="TDG4" s="2"/>
      <c r="TDH4" s="2"/>
      <c r="TDI4" s="2"/>
      <c r="TDJ4" s="2"/>
      <c r="TDK4" s="2"/>
      <c r="TDL4" s="2"/>
      <c r="TDM4" s="2"/>
      <c r="TDN4" s="2"/>
      <c r="TDO4" s="2"/>
      <c r="TDP4" s="2"/>
      <c r="TDQ4" s="2"/>
      <c r="TDR4" s="2"/>
      <c r="TDS4" s="2"/>
      <c r="TDT4" s="2"/>
      <c r="TDU4" s="2"/>
      <c r="TDV4" s="2"/>
      <c r="TDW4" s="2"/>
      <c r="TDX4" s="2"/>
      <c r="TDY4" s="2"/>
      <c r="TDZ4" s="2"/>
      <c r="TEA4" s="2"/>
      <c r="TEB4" s="2"/>
      <c r="TEC4" s="2"/>
      <c r="TED4" s="2"/>
      <c r="TEE4" s="2"/>
      <c r="TEF4" s="2"/>
      <c r="TEG4" s="2"/>
      <c r="TEH4" s="2"/>
      <c r="TEI4" s="2"/>
      <c r="TEJ4" s="2"/>
      <c r="TEK4" s="2"/>
      <c r="TEL4" s="2"/>
      <c r="TEM4" s="2"/>
      <c r="TEN4" s="2"/>
      <c r="TEO4" s="2"/>
      <c r="TEP4" s="2"/>
      <c r="TEQ4" s="2"/>
      <c r="TER4" s="2"/>
      <c r="TES4" s="2"/>
      <c r="TET4" s="2"/>
      <c r="TEU4" s="2"/>
      <c r="TEV4" s="2"/>
      <c r="TEW4" s="2"/>
      <c r="TEX4" s="2"/>
      <c r="TEY4" s="2"/>
      <c r="TEZ4" s="2"/>
      <c r="TFA4" s="2"/>
      <c r="TFB4" s="2"/>
      <c r="TFC4" s="2"/>
      <c r="TFD4" s="2"/>
      <c r="TFE4" s="2"/>
      <c r="TFF4" s="2"/>
      <c r="TFG4" s="2"/>
      <c r="TFH4" s="2"/>
      <c r="TFI4" s="2"/>
      <c r="TFJ4" s="2"/>
      <c r="TFK4" s="2"/>
      <c r="TFL4" s="2"/>
      <c r="TFM4" s="2"/>
      <c r="TFN4" s="2"/>
      <c r="TFO4" s="2"/>
      <c r="TFP4" s="2"/>
      <c r="TFQ4" s="2"/>
      <c r="TFR4" s="2"/>
      <c r="TFS4" s="2"/>
      <c r="TFT4" s="2"/>
      <c r="TFU4" s="2"/>
      <c r="TFV4" s="2"/>
      <c r="TFW4" s="2"/>
      <c r="TFX4" s="2"/>
      <c r="TFY4" s="2"/>
      <c r="TFZ4" s="2"/>
      <c r="TGA4" s="2"/>
      <c r="TGB4" s="2"/>
      <c r="TGC4" s="2"/>
      <c r="TGD4" s="2"/>
      <c r="TGE4" s="2"/>
      <c r="TGF4" s="2"/>
      <c r="TGG4" s="2"/>
      <c r="TGH4" s="2"/>
      <c r="TGI4" s="2"/>
      <c r="TGJ4" s="2"/>
      <c r="TGK4" s="2"/>
      <c r="TGL4" s="2"/>
      <c r="TGM4" s="2"/>
      <c r="TGN4" s="2"/>
      <c r="TGO4" s="2"/>
      <c r="TGP4" s="2"/>
      <c r="TGQ4" s="2"/>
      <c r="TGR4" s="2"/>
      <c r="TGS4" s="2"/>
      <c r="TGT4" s="2"/>
      <c r="TGU4" s="2"/>
      <c r="TGV4" s="2"/>
      <c r="TGW4" s="2"/>
      <c r="TGX4" s="2"/>
      <c r="TGY4" s="2"/>
      <c r="TGZ4" s="2"/>
      <c r="THA4" s="2"/>
      <c r="THB4" s="2"/>
      <c r="THC4" s="2"/>
      <c r="THD4" s="2"/>
      <c r="THE4" s="2"/>
      <c r="THF4" s="2"/>
      <c r="THG4" s="2"/>
      <c r="THH4" s="2"/>
      <c r="THI4" s="2"/>
      <c r="THJ4" s="2"/>
      <c r="THK4" s="2"/>
      <c r="THL4" s="2"/>
      <c r="THM4" s="2"/>
      <c r="THN4" s="2"/>
      <c r="THO4" s="2"/>
      <c r="THP4" s="2"/>
      <c r="THQ4" s="2"/>
      <c r="THR4" s="2"/>
      <c r="THS4" s="2"/>
      <c r="THT4" s="2"/>
      <c r="THU4" s="2"/>
      <c r="THV4" s="2"/>
      <c r="THW4" s="2"/>
      <c r="THX4" s="2"/>
      <c r="THY4" s="2"/>
      <c r="THZ4" s="2"/>
      <c r="TIA4" s="2"/>
      <c r="TIB4" s="2"/>
      <c r="TIC4" s="2"/>
      <c r="TID4" s="2"/>
      <c r="TIE4" s="2"/>
      <c r="TIF4" s="2"/>
      <c r="TIG4" s="2"/>
      <c r="TIH4" s="2"/>
      <c r="TII4" s="2"/>
      <c r="TIJ4" s="2"/>
      <c r="TIK4" s="2"/>
      <c r="TIL4" s="2"/>
      <c r="TIM4" s="2"/>
      <c r="TIN4" s="2"/>
      <c r="TIO4" s="2"/>
      <c r="TIP4" s="2"/>
      <c r="TIQ4" s="2"/>
      <c r="TIR4" s="2"/>
      <c r="TIS4" s="2"/>
      <c r="TIT4" s="2"/>
      <c r="TIU4" s="2"/>
      <c r="TIV4" s="2"/>
      <c r="TIW4" s="2"/>
      <c r="TIX4" s="2"/>
      <c r="TIY4" s="2"/>
      <c r="TIZ4" s="2"/>
      <c r="TJA4" s="2"/>
      <c r="TJB4" s="2"/>
      <c r="TJC4" s="2"/>
      <c r="TJD4" s="2"/>
      <c r="TJE4" s="2"/>
      <c r="TJF4" s="2"/>
      <c r="TJG4" s="2"/>
      <c r="TJH4" s="2"/>
      <c r="TJI4" s="2"/>
      <c r="TJJ4" s="2"/>
      <c r="TJK4" s="2"/>
      <c r="TJL4" s="2"/>
      <c r="TJM4" s="2"/>
      <c r="TJN4" s="2"/>
      <c r="TJO4" s="2"/>
      <c r="TJP4" s="2"/>
      <c r="TJQ4" s="2"/>
      <c r="TJR4" s="2"/>
      <c r="TJS4" s="2"/>
      <c r="TJT4" s="2"/>
      <c r="TJU4" s="2"/>
      <c r="TJV4" s="2"/>
      <c r="TJW4" s="2"/>
      <c r="TJX4" s="2"/>
      <c r="TJY4" s="2"/>
      <c r="TJZ4" s="2"/>
      <c r="TKA4" s="2"/>
      <c r="TKB4" s="2"/>
      <c r="TKC4" s="2"/>
      <c r="TKD4" s="2"/>
      <c r="TKE4" s="2"/>
      <c r="TKF4" s="2"/>
      <c r="TKG4" s="2"/>
      <c r="TKH4" s="2"/>
      <c r="TKI4" s="2"/>
      <c r="TKJ4" s="2"/>
      <c r="TKK4" s="2"/>
      <c r="TKL4" s="2"/>
      <c r="TKM4" s="2"/>
      <c r="TKN4" s="2"/>
      <c r="TKO4" s="2"/>
      <c r="TKP4" s="2"/>
      <c r="TKQ4" s="2"/>
      <c r="TKR4" s="2"/>
      <c r="TKS4" s="2"/>
      <c r="TKT4" s="2"/>
      <c r="TKU4" s="2"/>
      <c r="TKV4" s="2"/>
      <c r="TKW4" s="2"/>
      <c r="TKX4" s="2"/>
      <c r="TKY4" s="2"/>
      <c r="TKZ4" s="2"/>
      <c r="TLA4" s="2"/>
      <c r="TLB4" s="2"/>
      <c r="TLC4" s="2"/>
      <c r="TLD4" s="2"/>
      <c r="TLE4" s="2"/>
      <c r="TLF4" s="2"/>
      <c r="TLG4" s="2"/>
      <c r="TLH4" s="2"/>
      <c r="TLI4" s="2"/>
      <c r="TLJ4" s="2"/>
      <c r="TLK4" s="2"/>
      <c r="TLL4" s="2"/>
      <c r="TLM4" s="2"/>
      <c r="TLN4" s="2"/>
      <c r="TLO4" s="2"/>
      <c r="TLP4" s="2"/>
      <c r="TLQ4" s="2"/>
      <c r="TLR4" s="2"/>
      <c r="TLS4" s="2"/>
      <c r="TLT4" s="2"/>
      <c r="TLU4" s="2"/>
      <c r="TLV4" s="2"/>
      <c r="TLW4" s="2"/>
      <c r="TLX4" s="2"/>
      <c r="TLY4" s="2"/>
      <c r="TLZ4" s="2"/>
      <c r="TMA4" s="2"/>
      <c r="TMB4" s="2"/>
      <c r="TMC4" s="2"/>
      <c r="TMD4" s="2"/>
      <c r="TME4" s="2"/>
      <c r="TMF4" s="2"/>
      <c r="TMG4" s="2"/>
      <c r="TMH4" s="2"/>
      <c r="TMI4" s="2"/>
      <c r="TMJ4" s="2"/>
      <c r="TMK4" s="2"/>
      <c r="TML4" s="2"/>
      <c r="TMM4" s="2"/>
      <c r="TMN4" s="2"/>
      <c r="TMO4" s="2"/>
      <c r="TMP4" s="2"/>
      <c r="TMQ4" s="2"/>
      <c r="TMR4" s="2"/>
      <c r="TMS4" s="2"/>
      <c r="TMT4" s="2"/>
      <c r="TMU4" s="2"/>
      <c r="TMV4" s="2"/>
      <c r="TMW4" s="2"/>
      <c r="TMX4" s="2"/>
      <c r="TMY4" s="2"/>
      <c r="TMZ4" s="2"/>
      <c r="TNA4" s="2"/>
      <c r="TNB4" s="2"/>
      <c r="TNC4" s="2"/>
      <c r="TND4" s="2"/>
      <c r="TNE4" s="2"/>
      <c r="TNF4" s="2"/>
      <c r="TNG4" s="2"/>
      <c r="TNH4" s="2"/>
      <c r="TNI4" s="2"/>
      <c r="TNJ4" s="2"/>
      <c r="TNK4" s="2"/>
      <c r="TNL4" s="2"/>
      <c r="TNM4" s="2"/>
      <c r="TNN4" s="2"/>
      <c r="TNO4" s="2"/>
      <c r="TNP4" s="2"/>
      <c r="TNQ4" s="2"/>
      <c r="TNR4" s="2"/>
      <c r="TNS4" s="2"/>
      <c r="TNT4" s="2"/>
      <c r="TNU4" s="2"/>
      <c r="TNV4" s="2"/>
      <c r="TNW4" s="2"/>
      <c r="TNX4" s="2"/>
      <c r="TNY4" s="2"/>
      <c r="TNZ4" s="2"/>
      <c r="TOA4" s="2"/>
      <c r="TOB4" s="2"/>
      <c r="TOC4" s="2"/>
      <c r="TOD4" s="2"/>
      <c r="TOE4" s="2"/>
      <c r="TOF4" s="2"/>
      <c r="TOG4" s="2"/>
      <c r="TOH4" s="2"/>
      <c r="TOI4" s="2"/>
      <c r="TOJ4" s="2"/>
      <c r="TOK4" s="2"/>
      <c r="TOL4" s="2"/>
      <c r="TOM4" s="2"/>
      <c r="TON4" s="2"/>
      <c r="TOO4" s="2"/>
      <c r="TOP4" s="2"/>
      <c r="TOQ4" s="2"/>
      <c r="TOR4" s="2"/>
      <c r="TOS4" s="2"/>
      <c r="TOT4" s="2"/>
      <c r="TOU4" s="2"/>
      <c r="TOV4" s="2"/>
      <c r="TOW4" s="2"/>
      <c r="TOX4" s="2"/>
      <c r="TOY4" s="2"/>
      <c r="TOZ4" s="2"/>
      <c r="TPA4" s="2"/>
      <c r="TPB4" s="2"/>
      <c r="TPC4" s="2"/>
      <c r="TPD4" s="2"/>
      <c r="TPE4" s="2"/>
      <c r="TPF4" s="2"/>
      <c r="TPG4" s="2"/>
      <c r="TPH4" s="2"/>
      <c r="TPI4" s="2"/>
      <c r="TPJ4" s="2"/>
      <c r="TPK4" s="2"/>
      <c r="TPL4" s="2"/>
      <c r="TPM4" s="2"/>
      <c r="TPN4" s="2"/>
      <c r="TPO4" s="2"/>
      <c r="TPP4" s="2"/>
      <c r="TPQ4" s="2"/>
      <c r="TPR4" s="2"/>
      <c r="TPS4" s="2"/>
      <c r="TPT4" s="2"/>
      <c r="TPU4" s="2"/>
      <c r="TPV4" s="2"/>
      <c r="TPW4" s="2"/>
      <c r="TPX4" s="2"/>
      <c r="TPY4" s="2"/>
      <c r="TPZ4" s="2"/>
      <c r="TQA4" s="2"/>
      <c r="TQB4" s="2"/>
      <c r="TQC4" s="2"/>
      <c r="TQD4" s="2"/>
      <c r="TQE4" s="2"/>
      <c r="TQF4" s="2"/>
      <c r="TQG4" s="2"/>
      <c r="TQH4" s="2"/>
      <c r="TQI4" s="2"/>
      <c r="TQJ4" s="2"/>
      <c r="TQK4" s="2"/>
      <c r="TQL4" s="2"/>
      <c r="TQM4" s="2"/>
      <c r="TQN4" s="2"/>
      <c r="TQO4" s="2"/>
      <c r="TQP4" s="2"/>
      <c r="TQQ4" s="2"/>
      <c r="TQR4" s="2"/>
      <c r="TQS4" s="2"/>
      <c r="TQT4" s="2"/>
      <c r="TQU4" s="2"/>
      <c r="TQV4" s="2"/>
      <c r="TQW4" s="2"/>
      <c r="TQX4" s="2"/>
      <c r="TQY4" s="2"/>
      <c r="TQZ4" s="2"/>
      <c r="TRA4" s="2"/>
      <c r="TRB4" s="2"/>
      <c r="TRC4" s="2"/>
      <c r="TRD4" s="2"/>
      <c r="TRE4" s="2"/>
      <c r="TRF4" s="2"/>
      <c r="TRG4" s="2"/>
      <c r="TRH4" s="2"/>
      <c r="TRI4" s="2"/>
      <c r="TRJ4" s="2"/>
      <c r="TRK4" s="2"/>
      <c r="TRL4" s="2"/>
      <c r="TRM4" s="2"/>
      <c r="TRN4" s="2"/>
      <c r="TRO4" s="2"/>
      <c r="TRP4" s="2"/>
      <c r="TRQ4" s="2"/>
      <c r="TRR4" s="2"/>
      <c r="TRS4" s="2"/>
      <c r="TRT4" s="2"/>
      <c r="TRU4" s="2"/>
      <c r="TRV4" s="2"/>
      <c r="TRW4" s="2"/>
      <c r="TRX4" s="2"/>
      <c r="TRY4" s="2"/>
      <c r="TRZ4" s="2"/>
      <c r="TSA4" s="2"/>
      <c r="TSB4" s="2"/>
      <c r="TSC4" s="2"/>
      <c r="TSD4" s="2"/>
      <c r="TSE4" s="2"/>
      <c r="TSF4" s="2"/>
      <c r="TSG4" s="2"/>
      <c r="TSH4" s="2"/>
      <c r="TSI4" s="2"/>
      <c r="TSJ4" s="2"/>
      <c r="TSK4" s="2"/>
      <c r="TSL4" s="2"/>
      <c r="TSM4" s="2"/>
      <c r="TSN4" s="2"/>
      <c r="TSO4" s="2"/>
      <c r="TSP4" s="2"/>
      <c r="TSQ4" s="2"/>
      <c r="TSR4" s="2"/>
      <c r="TSS4" s="2"/>
      <c r="TST4" s="2"/>
      <c r="TSU4" s="2"/>
      <c r="TSV4" s="2"/>
      <c r="TSW4" s="2"/>
      <c r="TSX4" s="2"/>
      <c r="TSY4" s="2"/>
      <c r="TSZ4" s="2"/>
      <c r="TTA4" s="2"/>
      <c r="TTB4" s="2"/>
      <c r="TTC4" s="2"/>
      <c r="TTD4" s="2"/>
      <c r="TTE4" s="2"/>
      <c r="TTF4" s="2"/>
      <c r="TTG4" s="2"/>
      <c r="TTH4" s="2"/>
      <c r="TTI4" s="2"/>
      <c r="TTJ4" s="2"/>
      <c r="TTK4" s="2"/>
      <c r="TTL4" s="2"/>
      <c r="TTM4" s="2"/>
      <c r="TTN4" s="2"/>
      <c r="TTO4" s="2"/>
      <c r="TTP4" s="2"/>
      <c r="TTQ4" s="2"/>
      <c r="TTR4" s="2"/>
      <c r="TTS4" s="2"/>
      <c r="TTT4" s="2"/>
      <c r="TTU4" s="2"/>
      <c r="TTV4" s="2"/>
      <c r="TTW4" s="2"/>
      <c r="TTX4" s="2"/>
      <c r="TTY4" s="2"/>
      <c r="TTZ4" s="2"/>
      <c r="TUA4" s="2"/>
      <c r="TUB4" s="2"/>
      <c r="TUC4" s="2"/>
      <c r="TUD4" s="2"/>
      <c r="TUE4" s="2"/>
      <c r="TUF4" s="2"/>
      <c r="TUG4" s="2"/>
      <c r="TUH4" s="2"/>
      <c r="TUI4" s="2"/>
      <c r="TUJ4" s="2"/>
      <c r="TUK4" s="2"/>
      <c r="TUL4" s="2"/>
      <c r="TUM4" s="2"/>
      <c r="TUN4" s="2"/>
      <c r="TUO4" s="2"/>
      <c r="TUP4" s="2"/>
      <c r="TUQ4" s="2"/>
      <c r="TUR4" s="2"/>
      <c r="TUS4" s="2"/>
      <c r="TUT4" s="2"/>
      <c r="TUU4" s="2"/>
      <c r="TUV4" s="2"/>
      <c r="TUW4" s="2"/>
      <c r="TUX4" s="2"/>
      <c r="TUY4" s="2"/>
      <c r="TUZ4" s="2"/>
      <c r="TVA4" s="2"/>
      <c r="TVB4" s="2"/>
      <c r="TVC4" s="2"/>
      <c r="TVD4" s="2"/>
      <c r="TVE4" s="2"/>
      <c r="TVF4" s="2"/>
      <c r="TVG4" s="2"/>
      <c r="TVH4" s="2"/>
      <c r="TVI4" s="2"/>
      <c r="TVJ4" s="2"/>
      <c r="TVK4" s="2"/>
      <c r="TVL4" s="2"/>
      <c r="TVM4" s="2"/>
      <c r="TVN4" s="2"/>
      <c r="TVO4" s="2"/>
      <c r="TVP4" s="2"/>
      <c r="TVQ4" s="2"/>
      <c r="TVR4" s="2"/>
      <c r="TVS4" s="2"/>
      <c r="TVT4" s="2"/>
      <c r="TVU4" s="2"/>
      <c r="TVV4" s="2"/>
      <c r="TVW4" s="2"/>
      <c r="TVX4" s="2"/>
      <c r="TVY4" s="2"/>
      <c r="TVZ4" s="2"/>
      <c r="TWA4" s="2"/>
      <c r="TWB4" s="2"/>
      <c r="TWC4" s="2"/>
      <c r="TWD4" s="2"/>
      <c r="TWE4" s="2"/>
      <c r="TWF4" s="2"/>
      <c r="TWG4" s="2"/>
      <c r="TWH4" s="2"/>
      <c r="TWI4" s="2"/>
      <c r="TWJ4" s="2"/>
      <c r="TWK4" s="2"/>
      <c r="TWL4" s="2"/>
      <c r="TWM4" s="2"/>
      <c r="TWN4" s="2"/>
      <c r="TWO4" s="2"/>
      <c r="TWP4" s="2"/>
      <c r="TWQ4" s="2"/>
      <c r="TWR4" s="2"/>
      <c r="TWS4" s="2"/>
      <c r="TWT4" s="2"/>
      <c r="TWU4" s="2"/>
      <c r="TWV4" s="2"/>
      <c r="TWW4" s="2"/>
      <c r="TWX4" s="2"/>
      <c r="TWY4" s="2"/>
      <c r="TWZ4" s="2"/>
      <c r="TXA4" s="2"/>
      <c r="TXB4" s="2"/>
      <c r="TXC4" s="2"/>
      <c r="TXD4" s="2"/>
      <c r="TXE4" s="2"/>
      <c r="TXF4" s="2"/>
      <c r="TXG4" s="2"/>
      <c r="TXH4" s="2"/>
      <c r="TXI4" s="2"/>
      <c r="TXJ4" s="2"/>
      <c r="TXK4" s="2"/>
      <c r="TXL4" s="2"/>
      <c r="TXM4" s="2"/>
      <c r="TXN4" s="2"/>
      <c r="TXO4" s="2"/>
      <c r="TXP4" s="2"/>
      <c r="TXQ4" s="2"/>
      <c r="TXR4" s="2"/>
      <c r="TXS4" s="2"/>
      <c r="TXT4" s="2"/>
      <c r="TXU4" s="2"/>
      <c r="TXV4" s="2"/>
      <c r="TXW4" s="2"/>
      <c r="TXX4" s="2"/>
      <c r="TXY4" s="2"/>
      <c r="TXZ4" s="2"/>
      <c r="TYA4" s="2"/>
      <c r="TYB4" s="2"/>
      <c r="TYC4" s="2"/>
      <c r="TYD4" s="2"/>
      <c r="TYE4" s="2"/>
      <c r="TYF4" s="2"/>
      <c r="TYG4" s="2"/>
      <c r="TYH4" s="2"/>
      <c r="TYI4" s="2"/>
      <c r="TYJ4" s="2"/>
      <c r="TYK4" s="2"/>
      <c r="TYL4" s="2"/>
      <c r="TYM4" s="2"/>
      <c r="TYN4" s="2"/>
      <c r="TYO4" s="2"/>
      <c r="TYP4" s="2"/>
      <c r="TYQ4" s="2"/>
      <c r="TYR4" s="2"/>
      <c r="TYS4" s="2"/>
      <c r="TYT4" s="2"/>
      <c r="TYU4" s="2"/>
      <c r="TYV4" s="2"/>
      <c r="TYW4" s="2"/>
      <c r="TYX4" s="2"/>
      <c r="TYY4" s="2"/>
      <c r="TYZ4" s="2"/>
      <c r="TZA4" s="2"/>
      <c r="TZB4" s="2"/>
      <c r="TZC4" s="2"/>
      <c r="TZD4" s="2"/>
      <c r="TZE4" s="2"/>
      <c r="TZF4" s="2"/>
      <c r="TZG4" s="2"/>
      <c r="TZH4" s="2"/>
      <c r="TZI4" s="2"/>
      <c r="TZJ4" s="2"/>
      <c r="TZK4" s="2"/>
      <c r="TZL4" s="2"/>
      <c r="TZM4" s="2"/>
      <c r="TZN4" s="2"/>
      <c r="TZO4" s="2"/>
      <c r="TZP4" s="2"/>
      <c r="TZQ4" s="2"/>
      <c r="TZR4" s="2"/>
      <c r="TZS4" s="2"/>
      <c r="TZT4" s="2"/>
      <c r="TZU4" s="2"/>
      <c r="TZV4" s="2"/>
      <c r="TZW4" s="2"/>
      <c r="TZX4" s="2"/>
      <c r="TZY4" s="2"/>
      <c r="TZZ4" s="2"/>
      <c r="UAA4" s="2"/>
      <c r="UAB4" s="2"/>
      <c r="UAC4" s="2"/>
      <c r="UAD4" s="2"/>
      <c r="UAE4" s="2"/>
      <c r="UAF4" s="2"/>
      <c r="UAG4" s="2"/>
      <c r="UAH4" s="2"/>
      <c r="UAI4" s="2"/>
      <c r="UAJ4" s="2"/>
      <c r="UAK4" s="2"/>
      <c r="UAL4" s="2"/>
      <c r="UAM4" s="2"/>
      <c r="UAN4" s="2"/>
      <c r="UAO4" s="2"/>
      <c r="UAP4" s="2"/>
      <c r="UAQ4" s="2"/>
      <c r="UAR4" s="2"/>
      <c r="UAS4" s="2"/>
      <c r="UAT4" s="2"/>
      <c r="UAU4" s="2"/>
      <c r="UAV4" s="2"/>
      <c r="UAW4" s="2"/>
      <c r="UAX4" s="2"/>
      <c r="UAY4" s="2"/>
      <c r="UAZ4" s="2"/>
      <c r="UBA4" s="2"/>
      <c r="UBB4" s="2"/>
      <c r="UBC4" s="2"/>
      <c r="UBD4" s="2"/>
      <c r="UBE4" s="2"/>
      <c r="UBF4" s="2"/>
      <c r="UBG4" s="2"/>
      <c r="UBH4" s="2"/>
      <c r="UBI4" s="2"/>
      <c r="UBJ4" s="2"/>
      <c r="UBK4" s="2"/>
      <c r="UBL4" s="2"/>
      <c r="UBM4" s="2"/>
      <c r="UBN4" s="2"/>
      <c r="UBO4" s="2"/>
      <c r="UBP4" s="2"/>
      <c r="UBQ4" s="2"/>
      <c r="UBR4" s="2"/>
      <c r="UBS4" s="2"/>
      <c r="UBT4" s="2"/>
      <c r="UBU4" s="2"/>
      <c r="UBV4" s="2"/>
      <c r="UBW4" s="2"/>
      <c r="UBX4" s="2"/>
      <c r="UBY4" s="2"/>
      <c r="UBZ4" s="2"/>
      <c r="UCA4" s="2"/>
      <c r="UCB4" s="2"/>
      <c r="UCC4" s="2"/>
      <c r="UCD4" s="2"/>
      <c r="UCE4" s="2"/>
      <c r="UCF4" s="2"/>
      <c r="UCG4" s="2"/>
      <c r="UCH4" s="2"/>
      <c r="UCI4" s="2"/>
      <c r="UCJ4" s="2"/>
      <c r="UCK4" s="2"/>
      <c r="UCL4" s="2"/>
      <c r="UCM4" s="2"/>
      <c r="UCN4" s="2"/>
      <c r="UCO4" s="2"/>
      <c r="UCP4" s="2"/>
      <c r="UCQ4" s="2"/>
      <c r="UCR4" s="2"/>
      <c r="UCS4" s="2"/>
      <c r="UCT4" s="2"/>
      <c r="UCU4" s="2"/>
      <c r="UCV4" s="2"/>
      <c r="UCW4" s="2"/>
      <c r="UCX4" s="2"/>
      <c r="UCY4" s="2"/>
      <c r="UCZ4" s="2"/>
      <c r="UDA4" s="2"/>
      <c r="UDB4" s="2"/>
      <c r="UDC4" s="2"/>
      <c r="UDD4" s="2"/>
      <c r="UDE4" s="2"/>
      <c r="UDF4" s="2"/>
      <c r="UDG4" s="2"/>
      <c r="UDH4" s="2"/>
      <c r="UDI4" s="2"/>
      <c r="UDJ4" s="2"/>
      <c r="UDK4" s="2"/>
      <c r="UDL4" s="2"/>
      <c r="UDM4" s="2"/>
      <c r="UDN4" s="2"/>
      <c r="UDO4" s="2"/>
      <c r="UDP4" s="2"/>
      <c r="UDQ4" s="2"/>
      <c r="UDR4" s="2"/>
      <c r="UDS4" s="2"/>
      <c r="UDT4" s="2"/>
      <c r="UDU4" s="2"/>
      <c r="UDV4" s="2"/>
      <c r="UDW4" s="2"/>
      <c r="UDX4" s="2"/>
      <c r="UDY4" s="2"/>
      <c r="UDZ4" s="2"/>
      <c r="UEA4" s="2"/>
      <c r="UEB4" s="2"/>
      <c r="UEC4" s="2"/>
      <c r="UED4" s="2"/>
      <c r="UEE4" s="2"/>
      <c r="UEF4" s="2"/>
      <c r="UEG4" s="2"/>
      <c r="UEH4" s="2"/>
      <c r="UEI4" s="2"/>
      <c r="UEJ4" s="2"/>
      <c r="UEK4" s="2"/>
      <c r="UEL4" s="2"/>
      <c r="UEM4" s="2"/>
      <c r="UEN4" s="2"/>
      <c r="UEO4" s="2"/>
      <c r="UEP4" s="2"/>
      <c r="UEQ4" s="2"/>
      <c r="UER4" s="2"/>
      <c r="UES4" s="2"/>
      <c r="UET4" s="2"/>
      <c r="UEU4" s="2"/>
      <c r="UEV4" s="2"/>
      <c r="UEW4" s="2"/>
      <c r="UEX4" s="2"/>
      <c r="UEY4" s="2"/>
      <c r="UEZ4" s="2"/>
      <c r="UFA4" s="2"/>
      <c r="UFB4" s="2"/>
      <c r="UFC4" s="2"/>
      <c r="UFD4" s="2"/>
      <c r="UFE4" s="2"/>
      <c r="UFF4" s="2"/>
      <c r="UFG4" s="2"/>
      <c r="UFH4" s="2"/>
      <c r="UFI4" s="2"/>
      <c r="UFJ4" s="2"/>
      <c r="UFK4" s="2"/>
      <c r="UFL4" s="2"/>
      <c r="UFM4" s="2"/>
      <c r="UFN4" s="2"/>
      <c r="UFO4" s="2"/>
      <c r="UFP4" s="2"/>
      <c r="UFQ4" s="2"/>
      <c r="UFR4" s="2"/>
      <c r="UFS4" s="2"/>
      <c r="UFT4" s="2"/>
      <c r="UFU4" s="2"/>
      <c r="UFV4" s="2"/>
      <c r="UFW4" s="2"/>
      <c r="UFX4" s="2"/>
      <c r="UFY4" s="2"/>
      <c r="UFZ4" s="2"/>
      <c r="UGA4" s="2"/>
      <c r="UGB4" s="2"/>
      <c r="UGC4" s="2"/>
      <c r="UGD4" s="2"/>
      <c r="UGE4" s="2"/>
      <c r="UGF4" s="2"/>
      <c r="UGG4" s="2"/>
      <c r="UGH4" s="2"/>
      <c r="UGI4" s="2"/>
      <c r="UGJ4" s="2"/>
      <c r="UGK4" s="2"/>
      <c r="UGL4" s="2"/>
      <c r="UGM4" s="2"/>
      <c r="UGN4" s="2"/>
      <c r="UGO4" s="2"/>
      <c r="UGP4" s="2"/>
      <c r="UGQ4" s="2"/>
      <c r="UGR4" s="2"/>
      <c r="UGS4" s="2"/>
      <c r="UGT4" s="2"/>
      <c r="UGU4" s="2"/>
      <c r="UGV4" s="2"/>
      <c r="UGW4" s="2"/>
      <c r="UGX4" s="2"/>
      <c r="UGY4" s="2"/>
      <c r="UGZ4" s="2"/>
      <c r="UHA4" s="2"/>
      <c r="UHB4" s="2"/>
      <c r="UHC4" s="2"/>
      <c r="UHD4" s="2"/>
      <c r="UHE4" s="2"/>
      <c r="UHF4" s="2"/>
      <c r="UHG4" s="2"/>
      <c r="UHH4" s="2"/>
      <c r="UHI4" s="2"/>
      <c r="UHJ4" s="2"/>
      <c r="UHK4" s="2"/>
      <c r="UHL4" s="2"/>
      <c r="UHM4" s="2"/>
      <c r="UHN4" s="2"/>
      <c r="UHO4" s="2"/>
      <c r="UHP4" s="2"/>
      <c r="UHQ4" s="2"/>
      <c r="UHR4" s="2"/>
      <c r="UHS4" s="2"/>
      <c r="UHT4" s="2"/>
      <c r="UHU4" s="2"/>
      <c r="UHV4" s="2"/>
      <c r="UHW4" s="2"/>
      <c r="UHX4" s="2"/>
      <c r="UHY4" s="2"/>
      <c r="UHZ4" s="2"/>
      <c r="UIA4" s="2"/>
      <c r="UIB4" s="2"/>
      <c r="UIC4" s="2"/>
      <c r="UID4" s="2"/>
      <c r="UIE4" s="2"/>
      <c r="UIF4" s="2"/>
      <c r="UIG4" s="2"/>
      <c r="UIH4" s="2"/>
      <c r="UII4" s="2"/>
      <c r="UIJ4" s="2"/>
      <c r="UIK4" s="2"/>
      <c r="UIL4" s="2"/>
      <c r="UIM4" s="2"/>
      <c r="UIN4" s="2"/>
      <c r="UIO4" s="2"/>
      <c r="UIP4" s="2"/>
      <c r="UIQ4" s="2"/>
      <c r="UIR4" s="2"/>
      <c r="UIS4" s="2"/>
      <c r="UIT4" s="2"/>
      <c r="UIU4" s="2"/>
      <c r="UIV4" s="2"/>
      <c r="UIW4" s="2"/>
      <c r="UIX4" s="2"/>
      <c r="UIY4" s="2"/>
      <c r="UIZ4" s="2"/>
      <c r="UJA4" s="2"/>
      <c r="UJB4" s="2"/>
      <c r="UJC4" s="2"/>
      <c r="UJD4" s="2"/>
      <c r="UJE4" s="2"/>
      <c r="UJF4" s="2"/>
      <c r="UJG4" s="2"/>
      <c r="UJH4" s="2"/>
      <c r="UJI4" s="2"/>
      <c r="UJJ4" s="2"/>
      <c r="UJK4" s="2"/>
      <c r="UJL4" s="2"/>
      <c r="UJM4" s="2"/>
      <c r="UJN4" s="2"/>
      <c r="UJO4" s="2"/>
      <c r="UJP4" s="2"/>
      <c r="UJQ4" s="2"/>
      <c r="UJR4" s="2"/>
      <c r="UJS4" s="2"/>
      <c r="UJT4" s="2"/>
      <c r="UJU4" s="2"/>
      <c r="UJV4" s="2"/>
      <c r="UJW4" s="2"/>
      <c r="UJX4" s="2"/>
      <c r="UJY4" s="2"/>
      <c r="UJZ4" s="2"/>
      <c r="UKA4" s="2"/>
      <c r="UKB4" s="2"/>
      <c r="UKC4" s="2"/>
      <c r="UKD4" s="2"/>
      <c r="UKE4" s="2"/>
      <c r="UKF4" s="2"/>
      <c r="UKG4" s="2"/>
      <c r="UKH4" s="2"/>
      <c r="UKI4" s="2"/>
      <c r="UKJ4" s="2"/>
      <c r="UKK4" s="2"/>
      <c r="UKL4" s="2"/>
      <c r="UKM4" s="2"/>
      <c r="UKN4" s="2"/>
      <c r="UKO4" s="2"/>
      <c r="UKP4" s="2"/>
      <c r="UKQ4" s="2"/>
      <c r="UKR4" s="2"/>
      <c r="UKS4" s="2"/>
      <c r="UKT4" s="2"/>
      <c r="UKU4" s="2"/>
      <c r="UKV4" s="2"/>
      <c r="UKW4" s="2"/>
      <c r="UKX4" s="2"/>
      <c r="UKY4" s="2"/>
      <c r="UKZ4" s="2"/>
      <c r="ULA4" s="2"/>
      <c r="ULB4" s="2"/>
      <c r="ULC4" s="2"/>
      <c r="ULD4" s="2"/>
      <c r="ULE4" s="2"/>
      <c r="ULF4" s="2"/>
      <c r="ULG4" s="2"/>
      <c r="ULH4" s="2"/>
      <c r="ULI4" s="2"/>
      <c r="ULJ4" s="2"/>
      <c r="ULK4" s="2"/>
      <c r="ULL4" s="2"/>
      <c r="ULM4" s="2"/>
      <c r="ULN4" s="2"/>
      <c r="ULO4" s="2"/>
      <c r="ULP4" s="2"/>
      <c r="ULQ4" s="2"/>
      <c r="ULR4" s="2"/>
      <c r="ULS4" s="2"/>
      <c r="ULT4" s="2"/>
      <c r="ULU4" s="2"/>
      <c r="ULV4" s="2"/>
      <c r="ULW4" s="2"/>
      <c r="ULX4" s="2"/>
      <c r="ULY4" s="2"/>
      <c r="ULZ4" s="2"/>
      <c r="UMA4" s="2"/>
      <c r="UMB4" s="2"/>
      <c r="UMC4" s="2"/>
      <c r="UMD4" s="2"/>
      <c r="UME4" s="2"/>
      <c r="UMF4" s="2"/>
      <c r="UMG4" s="2"/>
      <c r="UMH4" s="2"/>
      <c r="UMI4" s="2"/>
      <c r="UMJ4" s="2"/>
      <c r="UMK4" s="2"/>
      <c r="UML4" s="2"/>
      <c r="UMM4" s="2"/>
      <c r="UMN4" s="2"/>
      <c r="UMO4" s="2"/>
      <c r="UMP4" s="2"/>
      <c r="UMQ4" s="2"/>
      <c r="UMR4" s="2"/>
      <c r="UMS4" s="2"/>
      <c r="UMT4" s="2"/>
      <c r="UMU4" s="2"/>
      <c r="UMV4" s="2"/>
      <c r="UMW4" s="2"/>
      <c r="UMX4" s="2"/>
      <c r="UMY4" s="2"/>
      <c r="UMZ4" s="2"/>
      <c r="UNA4" s="2"/>
      <c r="UNB4" s="2"/>
      <c r="UNC4" s="2"/>
      <c r="UND4" s="2"/>
      <c r="UNE4" s="2"/>
      <c r="UNF4" s="2"/>
      <c r="UNG4" s="2"/>
      <c r="UNH4" s="2"/>
      <c r="UNI4" s="2"/>
      <c r="UNJ4" s="2"/>
      <c r="UNK4" s="2"/>
      <c r="UNL4" s="2"/>
      <c r="UNM4" s="2"/>
      <c r="UNN4" s="2"/>
      <c r="UNO4" s="2"/>
      <c r="UNP4" s="2"/>
      <c r="UNQ4" s="2"/>
      <c r="UNR4" s="2"/>
      <c r="UNS4" s="2"/>
      <c r="UNT4" s="2"/>
      <c r="UNU4" s="2"/>
      <c r="UNV4" s="2"/>
      <c r="UNW4" s="2"/>
      <c r="UNX4" s="2"/>
      <c r="UNY4" s="2"/>
      <c r="UNZ4" s="2"/>
      <c r="UOA4" s="2"/>
      <c r="UOB4" s="2"/>
      <c r="UOC4" s="2"/>
      <c r="UOD4" s="2"/>
      <c r="UOE4" s="2"/>
      <c r="UOF4" s="2"/>
      <c r="UOG4" s="2"/>
      <c r="UOH4" s="2"/>
      <c r="UOI4" s="2"/>
      <c r="UOJ4" s="2"/>
      <c r="UOK4" s="2"/>
      <c r="UOL4" s="2"/>
      <c r="UOM4" s="2"/>
      <c r="UON4" s="2"/>
      <c r="UOO4" s="2"/>
      <c r="UOP4" s="2"/>
      <c r="UOQ4" s="2"/>
      <c r="UOR4" s="2"/>
      <c r="UOS4" s="2"/>
      <c r="UOT4" s="2"/>
      <c r="UOU4" s="2"/>
      <c r="UOV4" s="2"/>
      <c r="UOW4" s="2"/>
      <c r="UOX4" s="2"/>
      <c r="UOY4" s="2"/>
      <c r="UOZ4" s="2"/>
      <c r="UPA4" s="2"/>
      <c r="UPB4" s="2"/>
      <c r="UPC4" s="2"/>
      <c r="UPD4" s="2"/>
      <c r="UPE4" s="2"/>
      <c r="UPF4" s="2"/>
      <c r="UPG4" s="2"/>
      <c r="UPH4" s="2"/>
      <c r="UPI4" s="2"/>
      <c r="UPJ4" s="2"/>
      <c r="UPK4" s="2"/>
      <c r="UPL4" s="2"/>
      <c r="UPM4" s="2"/>
      <c r="UPN4" s="2"/>
      <c r="UPO4" s="2"/>
      <c r="UPP4" s="2"/>
      <c r="UPQ4" s="2"/>
      <c r="UPR4" s="2"/>
      <c r="UPS4" s="2"/>
      <c r="UPT4" s="2"/>
      <c r="UPU4" s="2"/>
      <c r="UPV4" s="2"/>
      <c r="UPW4" s="2"/>
      <c r="UPX4" s="2"/>
      <c r="UPY4" s="2"/>
      <c r="UPZ4" s="2"/>
      <c r="UQA4" s="2"/>
      <c r="UQB4" s="2"/>
      <c r="UQC4" s="2"/>
      <c r="UQD4" s="2"/>
      <c r="UQE4" s="2"/>
      <c r="UQF4" s="2"/>
      <c r="UQG4" s="2"/>
      <c r="UQH4" s="2"/>
      <c r="UQI4" s="2"/>
      <c r="UQJ4" s="2"/>
      <c r="UQK4" s="2"/>
      <c r="UQL4" s="2"/>
      <c r="UQM4" s="2"/>
      <c r="UQN4" s="2"/>
      <c r="UQO4" s="2"/>
      <c r="UQP4" s="2"/>
      <c r="UQQ4" s="2"/>
      <c r="UQR4" s="2"/>
      <c r="UQS4" s="2"/>
      <c r="UQT4" s="2"/>
      <c r="UQU4" s="2"/>
      <c r="UQV4" s="2"/>
      <c r="UQW4" s="2"/>
      <c r="UQX4" s="2"/>
      <c r="UQY4" s="2"/>
      <c r="UQZ4" s="2"/>
      <c r="URA4" s="2"/>
      <c r="URB4" s="2"/>
      <c r="URC4" s="2"/>
      <c r="URD4" s="2"/>
      <c r="URE4" s="2"/>
      <c r="URF4" s="2"/>
      <c r="URG4" s="2"/>
      <c r="URH4" s="2"/>
      <c r="URI4" s="2"/>
      <c r="URJ4" s="2"/>
      <c r="URK4" s="2"/>
      <c r="URL4" s="2"/>
      <c r="URM4" s="2"/>
      <c r="URN4" s="2"/>
      <c r="URO4" s="2"/>
      <c r="URP4" s="2"/>
      <c r="URQ4" s="2"/>
      <c r="URR4" s="2"/>
      <c r="URS4" s="2"/>
      <c r="URT4" s="2"/>
      <c r="URU4" s="2"/>
      <c r="URV4" s="2"/>
      <c r="URW4" s="2"/>
      <c r="URX4" s="2"/>
      <c r="URY4" s="2"/>
      <c r="URZ4" s="2"/>
      <c r="USA4" s="2"/>
      <c r="USB4" s="2"/>
      <c r="USC4" s="2"/>
      <c r="USD4" s="2"/>
      <c r="USE4" s="2"/>
      <c r="USF4" s="2"/>
      <c r="USG4" s="2"/>
      <c r="USH4" s="2"/>
      <c r="USI4" s="2"/>
      <c r="USJ4" s="2"/>
      <c r="USK4" s="2"/>
      <c r="USL4" s="2"/>
      <c r="USM4" s="2"/>
      <c r="USN4" s="2"/>
      <c r="USO4" s="2"/>
      <c r="USP4" s="2"/>
      <c r="USQ4" s="2"/>
      <c r="USR4" s="2"/>
      <c r="USS4" s="2"/>
      <c r="UST4" s="2"/>
      <c r="USU4" s="2"/>
      <c r="USV4" s="2"/>
      <c r="USW4" s="2"/>
      <c r="USX4" s="2"/>
      <c r="USY4" s="2"/>
      <c r="USZ4" s="2"/>
      <c r="UTA4" s="2"/>
      <c r="UTB4" s="2"/>
      <c r="UTC4" s="2"/>
      <c r="UTD4" s="2"/>
      <c r="UTE4" s="2"/>
      <c r="UTF4" s="2"/>
      <c r="UTG4" s="2"/>
      <c r="UTH4" s="2"/>
      <c r="UTI4" s="2"/>
      <c r="UTJ4" s="2"/>
      <c r="UTK4" s="2"/>
      <c r="UTL4" s="2"/>
      <c r="UTM4" s="2"/>
      <c r="UTN4" s="2"/>
      <c r="UTO4" s="2"/>
      <c r="UTP4" s="2"/>
      <c r="UTQ4" s="2"/>
      <c r="UTR4" s="2"/>
      <c r="UTS4" s="2"/>
      <c r="UTT4" s="2"/>
      <c r="UTU4" s="2"/>
      <c r="UTV4" s="2"/>
      <c r="UTW4" s="2"/>
      <c r="UTX4" s="2"/>
      <c r="UTY4" s="2"/>
      <c r="UTZ4" s="2"/>
      <c r="UUA4" s="2"/>
      <c r="UUB4" s="2"/>
      <c r="UUC4" s="2"/>
      <c r="UUD4" s="2"/>
      <c r="UUE4" s="2"/>
      <c r="UUF4" s="2"/>
      <c r="UUG4" s="2"/>
      <c r="UUH4" s="2"/>
      <c r="UUI4" s="2"/>
      <c r="UUJ4" s="2"/>
      <c r="UUK4" s="2"/>
      <c r="UUL4" s="2"/>
      <c r="UUM4" s="2"/>
      <c r="UUN4" s="2"/>
      <c r="UUO4" s="2"/>
      <c r="UUP4" s="2"/>
      <c r="UUQ4" s="2"/>
      <c r="UUR4" s="2"/>
      <c r="UUS4" s="2"/>
      <c r="UUT4" s="2"/>
      <c r="UUU4" s="2"/>
      <c r="UUV4" s="2"/>
      <c r="UUW4" s="2"/>
      <c r="UUX4" s="2"/>
      <c r="UUY4" s="2"/>
      <c r="UUZ4" s="2"/>
      <c r="UVA4" s="2"/>
      <c r="UVB4" s="2"/>
      <c r="UVC4" s="2"/>
      <c r="UVD4" s="2"/>
      <c r="UVE4" s="2"/>
      <c r="UVF4" s="2"/>
      <c r="UVG4" s="2"/>
      <c r="UVH4" s="2"/>
      <c r="UVI4" s="2"/>
      <c r="UVJ4" s="2"/>
      <c r="UVK4" s="2"/>
      <c r="UVL4" s="2"/>
      <c r="UVM4" s="2"/>
      <c r="UVN4" s="2"/>
      <c r="UVO4" s="2"/>
      <c r="UVP4" s="2"/>
      <c r="UVQ4" s="2"/>
      <c r="UVR4" s="2"/>
      <c r="UVS4" s="2"/>
      <c r="UVT4" s="2"/>
      <c r="UVU4" s="2"/>
      <c r="UVV4" s="2"/>
      <c r="UVW4" s="2"/>
      <c r="UVX4" s="2"/>
      <c r="UVY4" s="2"/>
      <c r="UVZ4" s="2"/>
      <c r="UWA4" s="2"/>
      <c r="UWB4" s="2"/>
      <c r="UWC4" s="2"/>
      <c r="UWD4" s="2"/>
      <c r="UWE4" s="2"/>
      <c r="UWF4" s="2"/>
      <c r="UWG4" s="2"/>
      <c r="UWH4" s="2"/>
      <c r="UWI4" s="2"/>
      <c r="UWJ4" s="2"/>
      <c r="UWK4" s="2"/>
      <c r="UWL4" s="2"/>
      <c r="UWM4" s="2"/>
      <c r="UWN4" s="2"/>
      <c r="UWO4" s="2"/>
      <c r="UWP4" s="2"/>
      <c r="UWQ4" s="2"/>
      <c r="UWR4" s="2"/>
      <c r="UWS4" s="2"/>
      <c r="UWT4" s="2"/>
      <c r="UWU4" s="2"/>
      <c r="UWV4" s="2"/>
      <c r="UWW4" s="2"/>
      <c r="UWX4" s="2"/>
      <c r="UWY4" s="2"/>
      <c r="UWZ4" s="2"/>
      <c r="UXA4" s="2"/>
      <c r="UXB4" s="2"/>
      <c r="UXC4" s="2"/>
      <c r="UXD4" s="2"/>
      <c r="UXE4" s="2"/>
      <c r="UXF4" s="2"/>
      <c r="UXG4" s="2"/>
      <c r="UXH4" s="2"/>
      <c r="UXI4" s="2"/>
      <c r="UXJ4" s="2"/>
      <c r="UXK4" s="2"/>
      <c r="UXL4" s="2"/>
      <c r="UXM4" s="2"/>
      <c r="UXN4" s="2"/>
      <c r="UXO4" s="2"/>
      <c r="UXP4" s="2"/>
      <c r="UXQ4" s="2"/>
      <c r="UXR4" s="2"/>
      <c r="UXS4" s="2"/>
      <c r="UXT4" s="2"/>
      <c r="UXU4" s="2"/>
      <c r="UXV4" s="2"/>
      <c r="UXW4" s="2"/>
      <c r="UXX4" s="2"/>
      <c r="UXY4" s="2"/>
      <c r="UXZ4" s="2"/>
      <c r="UYA4" s="2"/>
      <c r="UYB4" s="2"/>
      <c r="UYC4" s="2"/>
      <c r="UYD4" s="2"/>
      <c r="UYE4" s="2"/>
      <c r="UYF4" s="2"/>
      <c r="UYG4" s="2"/>
      <c r="UYH4" s="2"/>
      <c r="UYI4" s="2"/>
      <c r="UYJ4" s="2"/>
      <c r="UYK4" s="2"/>
      <c r="UYL4" s="2"/>
      <c r="UYM4" s="2"/>
      <c r="UYN4" s="2"/>
      <c r="UYO4" s="2"/>
      <c r="UYP4" s="2"/>
      <c r="UYQ4" s="2"/>
      <c r="UYR4" s="2"/>
      <c r="UYS4" s="2"/>
      <c r="UYT4" s="2"/>
      <c r="UYU4" s="2"/>
      <c r="UYV4" s="2"/>
      <c r="UYW4" s="2"/>
      <c r="UYX4" s="2"/>
      <c r="UYY4" s="2"/>
      <c r="UYZ4" s="2"/>
      <c r="UZA4" s="2"/>
      <c r="UZB4" s="2"/>
      <c r="UZC4" s="2"/>
      <c r="UZD4" s="2"/>
      <c r="UZE4" s="2"/>
      <c r="UZF4" s="2"/>
      <c r="UZG4" s="2"/>
      <c r="UZH4" s="2"/>
      <c r="UZI4" s="2"/>
      <c r="UZJ4" s="2"/>
      <c r="UZK4" s="2"/>
      <c r="UZL4" s="2"/>
      <c r="UZM4" s="2"/>
      <c r="UZN4" s="2"/>
      <c r="UZO4" s="2"/>
      <c r="UZP4" s="2"/>
      <c r="UZQ4" s="2"/>
      <c r="UZR4" s="2"/>
      <c r="UZS4" s="2"/>
      <c r="UZT4" s="2"/>
      <c r="UZU4" s="2"/>
      <c r="UZV4" s="2"/>
      <c r="UZW4" s="2"/>
      <c r="UZX4" s="2"/>
      <c r="UZY4" s="2"/>
      <c r="UZZ4" s="2"/>
      <c r="VAA4" s="2"/>
      <c r="VAB4" s="2"/>
      <c r="VAC4" s="2"/>
      <c r="VAD4" s="2"/>
      <c r="VAE4" s="2"/>
      <c r="VAF4" s="2"/>
      <c r="VAG4" s="2"/>
      <c r="VAH4" s="2"/>
      <c r="VAI4" s="2"/>
      <c r="VAJ4" s="2"/>
      <c r="VAK4" s="2"/>
      <c r="VAL4" s="2"/>
      <c r="VAM4" s="2"/>
      <c r="VAN4" s="2"/>
      <c r="VAO4" s="2"/>
      <c r="VAP4" s="2"/>
      <c r="VAQ4" s="2"/>
      <c r="VAR4" s="2"/>
      <c r="VAS4" s="2"/>
      <c r="VAT4" s="2"/>
      <c r="VAU4" s="2"/>
      <c r="VAV4" s="2"/>
      <c r="VAW4" s="2"/>
      <c r="VAX4" s="2"/>
      <c r="VAY4" s="2"/>
      <c r="VAZ4" s="2"/>
      <c r="VBA4" s="2"/>
      <c r="VBB4" s="2"/>
      <c r="VBC4" s="2"/>
      <c r="VBD4" s="2"/>
      <c r="VBE4" s="2"/>
      <c r="VBF4" s="2"/>
      <c r="VBG4" s="2"/>
      <c r="VBH4" s="2"/>
      <c r="VBI4" s="2"/>
      <c r="VBJ4" s="2"/>
      <c r="VBK4" s="2"/>
      <c r="VBL4" s="2"/>
      <c r="VBM4" s="2"/>
      <c r="VBN4" s="2"/>
      <c r="VBO4" s="2"/>
      <c r="VBP4" s="2"/>
      <c r="VBQ4" s="2"/>
      <c r="VBR4" s="2"/>
      <c r="VBS4" s="2"/>
      <c r="VBT4" s="2"/>
      <c r="VBU4" s="2"/>
      <c r="VBV4" s="2"/>
      <c r="VBW4" s="2"/>
      <c r="VBX4" s="2"/>
      <c r="VBY4" s="2"/>
      <c r="VBZ4" s="2"/>
      <c r="VCA4" s="2"/>
      <c r="VCB4" s="2"/>
      <c r="VCC4" s="2"/>
      <c r="VCD4" s="2"/>
      <c r="VCE4" s="2"/>
      <c r="VCF4" s="2"/>
      <c r="VCG4" s="2"/>
      <c r="VCH4" s="2"/>
      <c r="VCI4" s="2"/>
      <c r="VCJ4" s="2"/>
      <c r="VCK4" s="2"/>
      <c r="VCL4" s="2"/>
      <c r="VCM4" s="2"/>
      <c r="VCN4" s="2"/>
      <c r="VCO4" s="2"/>
      <c r="VCP4" s="2"/>
      <c r="VCQ4" s="2"/>
      <c r="VCR4" s="2"/>
      <c r="VCS4" s="2"/>
      <c r="VCT4" s="2"/>
      <c r="VCU4" s="2"/>
      <c r="VCV4" s="2"/>
      <c r="VCW4" s="2"/>
      <c r="VCX4" s="2"/>
      <c r="VCY4" s="2"/>
      <c r="VCZ4" s="2"/>
      <c r="VDA4" s="2"/>
      <c r="VDB4" s="2"/>
      <c r="VDC4" s="2"/>
      <c r="VDD4" s="2"/>
      <c r="VDE4" s="2"/>
      <c r="VDF4" s="2"/>
      <c r="VDG4" s="2"/>
      <c r="VDH4" s="2"/>
      <c r="VDI4" s="2"/>
      <c r="VDJ4" s="2"/>
      <c r="VDK4" s="2"/>
      <c r="VDL4" s="2"/>
      <c r="VDM4" s="2"/>
      <c r="VDN4" s="2"/>
      <c r="VDO4" s="2"/>
      <c r="VDP4" s="2"/>
      <c r="VDQ4" s="2"/>
      <c r="VDR4" s="2"/>
      <c r="VDS4" s="2"/>
      <c r="VDT4" s="2"/>
      <c r="VDU4" s="2"/>
      <c r="VDV4" s="2"/>
      <c r="VDW4" s="2"/>
      <c r="VDX4" s="2"/>
      <c r="VDY4" s="2"/>
      <c r="VDZ4" s="2"/>
      <c r="VEA4" s="2"/>
      <c r="VEB4" s="2"/>
      <c r="VEC4" s="2"/>
      <c r="VED4" s="2"/>
      <c r="VEE4" s="2"/>
      <c r="VEF4" s="2"/>
      <c r="VEG4" s="2"/>
      <c r="VEH4" s="2"/>
      <c r="VEI4" s="2"/>
      <c r="VEJ4" s="2"/>
      <c r="VEK4" s="2"/>
      <c r="VEL4" s="2"/>
      <c r="VEM4" s="2"/>
      <c r="VEN4" s="2"/>
      <c r="VEO4" s="2"/>
      <c r="VEP4" s="2"/>
      <c r="VEQ4" s="2"/>
      <c r="VER4" s="2"/>
      <c r="VES4" s="2"/>
      <c r="VET4" s="2"/>
      <c r="VEU4" s="2"/>
      <c r="VEV4" s="2"/>
      <c r="VEW4" s="2"/>
      <c r="VEX4" s="2"/>
      <c r="VEY4" s="2"/>
      <c r="VEZ4" s="2"/>
      <c r="VFA4" s="2"/>
      <c r="VFB4" s="2"/>
      <c r="VFC4" s="2"/>
      <c r="VFD4" s="2"/>
      <c r="VFE4" s="2"/>
      <c r="VFF4" s="2"/>
      <c r="VFG4" s="2"/>
      <c r="VFH4" s="2"/>
      <c r="VFI4" s="2"/>
      <c r="VFJ4" s="2"/>
      <c r="VFK4" s="2"/>
      <c r="VFL4" s="2"/>
      <c r="VFM4" s="2"/>
      <c r="VFN4" s="2"/>
      <c r="VFO4" s="2"/>
      <c r="VFP4" s="2"/>
      <c r="VFQ4" s="2"/>
      <c r="VFR4" s="2"/>
      <c r="VFS4" s="2"/>
      <c r="VFT4" s="2"/>
      <c r="VFU4" s="2"/>
      <c r="VFV4" s="2"/>
      <c r="VFW4" s="2"/>
      <c r="VFX4" s="2"/>
      <c r="VFY4" s="2"/>
      <c r="VFZ4" s="2"/>
      <c r="VGA4" s="2"/>
      <c r="VGB4" s="2"/>
      <c r="VGC4" s="2"/>
      <c r="VGD4" s="2"/>
      <c r="VGE4" s="2"/>
      <c r="VGF4" s="2"/>
      <c r="VGG4" s="2"/>
      <c r="VGH4" s="2"/>
      <c r="VGI4" s="2"/>
      <c r="VGJ4" s="2"/>
      <c r="VGK4" s="2"/>
      <c r="VGL4" s="2"/>
      <c r="VGM4" s="2"/>
      <c r="VGN4" s="2"/>
      <c r="VGO4" s="2"/>
      <c r="VGP4" s="2"/>
      <c r="VGQ4" s="2"/>
      <c r="VGR4" s="2"/>
      <c r="VGS4" s="2"/>
      <c r="VGT4" s="2"/>
      <c r="VGU4" s="2"/>
      <c r="VGV4" s="2"/>
      <c r="VGW4" s="2"/>
      <c r="VGX4" s="2"/>
      <c r="VGY4" s="2"/>
      <c r="VGZ4" s="2"/>
      <c r="VHA4" s="2"/>
      <c r="VHB4" s="2"/>
      <c r="VHC4" s="2"/>
      <c r="VHD4" s="2"/>
      <c r="VHE4" s="2"/>
      <c r="VHF4" s="2"/>
      <c r="VHG4" s="2"/>
      <c r="VHH4" s="2"/>
      <c r="VHI4" s="2"/>
      <c r="VHJ4" s="2"/>
      <c r="VHK4" s="2"/>
      <c r="VHL4" s="2"/>
      <c r="VHM4" s="2"/>
      <c r="VHN4" s="2"/>
      <c r="VHO4" s="2"/>
      <c r="VHP4" s="2"/>
      <c r="VHQ4" s="2"/>
      <c r="VHR4" s="2"/>
      <c r="VHS4" s="2"/>
      <c r="VHT4" s="2"/>
      <c r="VHU4" s="2"/>
      <c r="VHV4" s="2"/>
      <c r="VHW4" s="2"/>
      <c r="VHX4" s="2"/>
      <c r="VHY4" s="2"/>
      <c r="VHZ4" s="2"/>
      <c r="VIA4" s="2"/>
      <c r="VIB4" s="2"/>
      <c r="VIC4" s="2"/>
      <c r="VID4" s="2"/>
      <c r="VIE4" s="2"/>
      <c r="VIF4" s="2"/>
      <c r="VIG4" s="2"/>
      <c r="VIH4" s="2"/>
      <c r="VII4" s="2"/>
      <c r="VIJ4" s="2"/>
      <c r="VIK4" s="2"/>
      <c r="VIL4" s="2"/>
      <c r="VIM4" s="2"/>
      <c r="VIN4" s="2"/>
      <c r="VIO4" s="2"/>
      <c r="VIP4" s="2"/>
      <c r="VIQ4" s="2"/>
      <c r="VIR4" s="2"/>
      <c r="VIS4" s="2"/>
      <c r="VIT4" s="2"/>
      <c r="VIU4" s="2"/>
      <c r="VIV4" s="2"/>
      <c r="VIW4" s="2"/>
      <c r="VIX4" s="2"/>
      <c r="VIY4" s="2"/>
      <c r="VIZ4" s="2"/>
      <c r="VJA4" s="2"/>
      <c r="VJB4" s="2"/>
      <c r="VJC4" s="2"/>
      <c r="VJD4" s="2"/>
      <c r="VJE4" s="2"/>
      <c r="VJF4" s="2"/>
      <c r="VJG4" s="2"/>
      <c r="VJH4" s="2"/>
      <c r="VJI4" s="2"/>
      <c r="VJJ4" s="2"/>
      <c r="VJK4" s="2"/>
      <c r="VJL4" s="2"/>
      <c r="VJM4" s="2"/>
      <c r="VJN4" s="2"/>
      <c r="VJO4" s="2"/>
      <c r="VJP4" s="2"/>
      <c r="VJQ4" s="2"/>
      <c r="VJR4" s="2"/>
      <c r="VJS4" s="2"/>
      <c r="VJT4" s="2"/>
      <c r="VJU4" s="2"/>
      <c r="VJV4" s="2"/>
      <c r="VJW4" s="2"/>
      <c r="VJX4" s="2"/>
      <c r="VJY4" s="2"/>
      <c r="VJZ4" s="2"/>
      <c r="VKA4" s="2"/>
      <c r="VKB4" s="2"/>
      <c r="VKC4" s="2"/>
      <c r="VKD4" s="2"/>
      <c r="VKE4" s="2"/>
      <c r="VKF4" s="2"/>
      <c r="VKG4" s="2"/>
      <c r="VKH4" s="2"/>
      <c r="VKI4" s="2"/>
      <c r="VKJ4" s="2"/>
      <c r="VKK4" s="2"/>
      <c r="VKL4" s="2"/>
      <c r="VKM4" s="2"/>
      <c r="VKN4" s="2"/>
      <c r="VKO4" s="2"/>
      <c r="VKP4" s="2"/>
      <c r="VKQ4" s="2"/>
      <c r="VKR4" s="2"/>
      <c r="VKS4" s="2"/>
      <c r="VKT4" s="2"/>
      <c r="VKU4" s="2"/>
      <c r="VKV4" s="2"/>
      <c r="VKW4" s="2"/>
      <c r="VKX4" s="2"/>
      <c r="VKY4" s="2"/>
      <c r="VKZ4" s="2"/>
      <c r="VLA4" s="2"/>
      <c r="VLB4" s="2"/>
      <c r="VLC4" s="2"/>
      <c r="VLD4" s="2"/>
      <c r="VLE4" s="2"/>
      <c r="VLF4" s="2"/>
      <c r="VLG4" s="2"/>
      <c r="VLH4" s="2"/>
      <c r="VLI4" s="2"/>
      <c r="VLJ4" s="2"/>
      <c r="VLK4" s="2"/>
      <c r="VLL4" s="2"/>
      <c r="VLM4" s="2"/>
      <c r="VLN4" s="2"/>
      <c r="VLO4" s="2"/>
      <c r="VLP4" s="2"/>
      <c r="VLQ4" s="2"/>
      <c r="VLR4" s="2"/>
      <c r="VLS4" s="2"/>
      <c r="VLT4" s="2"/>
      <c r="VLU4" s="2"/>
      <c r="VLV4" s="2"/>
      <c r="VLW4" s="2"/>
      <c r="VLX4" s="2"/>
      <c r="VLY4" s="2"/>
      <c r="VLZ4" s="2"/>
      <c r="VMA4" s="2"/>
      <c r="VMB4" s="2"/>
      <c r="VMC4" s="2"/>
      <c r="VMD4" s="2"/>
      <c r="VME4" s="2"/>
      <c r="VMF4" s="2"/>
      <c r="VMG4" s="2"/>
      <c r="VMH4" s="2"/>
      <c r="VMI4" s="2"/>
      <c r="VMJ4" s="2"/>
      <c r="VMK4" s="2"/>
      <c r="VML4" s="2"/>
      <c r="VMM4" s="2"/>
      <c r="VMN4" s="2"/>
      <c r="VMO4" s="2"/>
      <c r="VMP4" s="2"/>
      <c r="VMQ4" s="2"/>
      <c r="VMR4" s="2"/>
      <c r="VMS4" s="2"/>
      <c r="VMT4" s="2"/>
      <c r="VMU4" s="2"/>
      <c r="VMV4" s="2"/>
      <c r="VMW4" s="2"/>
      <c r="VMX4" s="2"/>
      <c r="VMY4" s="2"/>
      <c r="VMZ4" s="2"/>
      <c r="VNA4" s="2"/>
      <c r="VNB4" s="2"/>
      <c r="VNC4" s="2"/>
      <c r="VND4" s="2"/>
      <c r="VNE4" s="2"/>
      <c r="VNF4" s="2"/>
      <c r="VNG4" s="2"/>
      <c r="VNH4" s="2"/>
      <c r="VNI4" s="2"/>
      <c r="VNJ4" s="2"/>
      <c r="VNK4" s="2"/>
      <c r="VNL4" s="2"/>
      <c r="VNM4" s="2"/>
      <c r="VNN4" s="2"/>
      <c r="VNO4" s="2"/>
      <c r="VNP4" s="2"/>
      <c r="VNQ4" s="2"/>
      <c r="VNR4" s="2"/>
      <c r="VNS4" s="2"/>
      <c r="VNT4" s="2"/>
      <c r="VNU4" s="2"/>
      <c r="VNV4" s="2"/>
      <c r="VNW4" s="2"/>
      <c r="VNX4" s="2"/>
      <c r="VNY4" s="2"/>
      <c r="VNZ4" s="2"/>
      <c r="VOA4" s="2"/>
      <c r="VOB4" s="2"/>
      <c r="VOC4" s="2"/>
      <c r="VOD4" s="2"/>
      <c r="VOE4" s="2"/>
      <c r="VOF4" s="2"/>
      <c r="VOG4" s="2"/>
      <c r="VOH4" s="2"/>
      <c r="VOI4" s="2"/>
      <c r="VOJ4" s="2"/>
      <c r="VOK4" s="2"/>
      <c r="VOL4" s="2"/>
      <c r="VOM4" s="2"/>
      <c r="VON4" s="2"/>
      <c r="VOO4" s="2"/>
      <c r="VOP4" s="2"/>
      <c r="VOQ4" s="2"/>
      <c r="VOR4" s="2"/>
      <c r="VOS4" s="2"/>
      <c r="VOT4" s="2"/>
      <c r="VOU4" s="2"/>
      <c r="VOV4" s="2"/>
      <c r="VOW4" s="2"/>
      <c r="VOX4" s="2"/>
      <c r="VOY4" s="2"/>
      <c r="VOZ4" s="2"/>
      <c r="VPA4" s="2"/>
      <c r="VPB4" s="2"/>
      <c r="VPC4" s="2"/>
      <c r="VPD4" s="2"/>
      <c r="VPE4" s="2"/>
      <c r="VPF4" s="2"/>
      <c r="VPG4" s="2"/>
      <c r="VPH4" s="2"/>
      <c r="VPI4" s="2"/>
      <c r="VPJ4" s="2"/>
      <c r="VPK4" s="2"/>
      <c r="VPL4" s="2"/>
      <c r="VPM4" s="2"/>
      <c r="VPN4" s="2"/>
      <c r="VPO4" s="2"/>
      <c r="VPP4" s="2"/>
      <c r="VPQ4" s="2"/>
      <c r="VPR4" s="2"/>
      <c r="VPS4" s="2"/>
      <c r="VPT4" s="2"/>
      <c r="VPU4" s="2"/>
      <c r="VPV4" s="2"/>
      <c r="VPW4" s="2"/>
      <c r="VPX4" s="2"/>
      <c r="VPY4" s="2"/>
      <c r="VPZ4" s="2"/>
      <c r="VQA4" s="2"/>
      <c r="VQB4" s="2"/>
      <c r="VQC4" s="2"/>
      <c r="VQD4" s="2"/>
      <c r="VQE4" s="2"/>
      <c r="VQF4" s="2"/>
      <c r="VQG4" s="2"/>
      <c r="VQH4" s="2"/>
      <c r="VQI4" s="2"/>
      <c r="VQJ4" s="2"/>
      <c r="VQK4" s="2"/>
      <c r="VQL4" s="2"/>
      <c r="VQM4" s="2"/>
      <c r="VQN4" s="2"/>
      <c r="VQO4" s="2"/>
      <c r="VQP4" s="2"/>
      <c r="VQQ4" s="2"/>
      <c r="VQR4" s="2"/>
      <c r="VQS4" s="2"/>
      <c r="VQT4" s="2"/>
      <c r="VQU4" s="2"/>
      <c r="VQV4" s="2"/>
      <c r="VQW4" s="2"/>
      <c r="VQX4" s="2"/>
      <c r="VQY4" s="2"/>
      <c r="VQZ4" s="2"/>
      <c r="VRA4" s="2"/>
      <c r="VRB4" s="2"/>
      <c r="VRC4" s="2"/>
      <c r="VRD4" s="2"/>
      <c r="VRE4" s="2"/>
      <c r="VRF4" s="2"/>
      <c r="VRG4" s="2"/>
      <c r="VRH4" s="2"/>
      <c r="VRI4" s="2"/>
      <c r="VRJ4" s="2"/>
      <c r="VRK4" s="2"/>
      <c r="VRL4" s="2"/>
      <c r="VRM4" s="2"/>
      <c r="VRN4" s="2"/>
      <c r="VRO4" s="2"/>
      <c r="VRP4" s="2"/>
      <c r="VRQ4" s="2"/>
      <c r="VRR4" s="2"/>
      <c r="VRS4" s="2"/>
      <c r="VRT4" s="2"/>
      <c r="VRU4" s="2"/>
      <c r="VRV4" s="2"/>
      <c r="VRW4" s="2"/>
      <c r="VRX4" s="2"/>
      <c r="VRY4" s="2"/>
      <c r="VRZ4" s="2"/>
      <c r="VSA4" s="2"/>
      <c r="VSB4" s="2"/>
      <c r="VSC4" s="2"/>
      <c r="VSD4" s="2"/>
      <c r="VSE4" s="2"/>
      <c r="VSF4" s="2"/>
      <c r="VSG4" s="2"/>
      <c r="VSH4" s="2"/>
      <c r="VSI4" s="2"/>
      <c r="VSJ4" s="2"/>
      <c r="VSK4" s="2"/>
      <c r="VSL4" s="2"/>
      <c r="VSM4" s="2"/>
      <c r="VSN4" s="2"/>
      <c r="VSO4" s="2"/>
      <c r="VSP4" s="2"/>
      <c r="VSQ4" s="2"/>
      <c r="VSR4" s="2"/>
      <c r="VSS4" s="2"/>
      <c r="VST4" s="2"/>
      <c r="VSU4" s="2"/>
      <c r="VSV4" s="2"/>
      <c r="VSW4" s="2"/>
      <c r="VSX4" s="2"/>
      <c r="VSY4" s="2"/>
      <c r="VSZ4" s="2"/>
      <c r="VTA4" s="2"/>
      <c r="VTB4" s="2"/>
      <c r="VTC4" s="2"/>
      <c r="VTD4" s="2"/>
      <c r="VTE4" s="2"/>
      <c r="VTF4" s="2"/>
      <c r="VTG4" s="2"/>
      <c r="VTH4" s="2"/>
      <c r="VTI4" s="2"/>
      <c r="VTJ4" s="2"/>
      <c r="VTK4" s="2"/>
      <c r="VTL4" s="2"/>
      <c r="VTM4" s="2"/>
      <c r="VTN4" s="2"/>
      <c r="VTO4" s="2"/>
      <c r="VTP4" s="2"/>
      <c r="VTQ4" s="2"/>
      <c r="VTR4" s="2"/>
      <c r="VTS4" s="2"/>
      <c r="VTT4" s="2"/>
      <c r="VTU4" s="2"/>
      <c r="VTV4" s="2"/>
      <c r="VTW4" s="2"/>
      <c r="VTX4" s="2"/>
      <c r="VTY4" s="2"/>
      <c r="VTZ4" s="2"/>
      <c r="VUA4" s="2"/>
      <c r="VUB4" s="2"/>
      <c r="VUC4" s="2"/>
      <c r="VUD4" s="2"/>
      <c r="VUE4" s="2"/>
      <c r="VUF4" s="2"/>
      <c r="VUG4" s="2"/>
      <c r="VUH4" s="2"/>
      <c r="VUI4" s="2"/>
      <c r="VUJ4" s="2"/>
      <c r="VUK4" s="2"/>
      <c r="VUL4" s="2"/>
      <c r="VUM4" s="2"/>
      <c r="VUN4" s="2"/>
      <c r="VUO4" s="2"/>
      <c r="VUP4" s="2"/>
      <c r="VUQ4" s="2"/>
      <c r="VUR4" s="2"/>
      <c r="VUS4" s="2"/>
      <c r="VUT4" s="2"/>
      <c r="VUU4" s="2"/>
      <c r="VUV4" s="2"/>
      <c r="VUW4" s="2"/>
      <c r="VUX4" s="2"/>
      <c r="VUY4" s="2"/>
      <c r="VUZ4" s="2"/>
      <c r="VVA4" s="2"/>
      <c r="VVB4" s="2"/>
      <c r="VVC4" s="2"/>
      <c r="VVD4" s="2"/>
      <c r="VVE4" s="2"/>
      <c r="VVF4" s="2"/>
      <c r="VVG4" s="2"/>
      <c r="VVH4" s="2"/>
      <c r="VVI4" s="2"/>
      <c r="VVJ4" s="2"/>
      <c r="VVK4" s="2"/>
      <c r="VVL4" s="2"/>
      <c r="VVM4" s="2"/>
      <c r="VVN4" s="2"/>
      <c r="VVO4" s="2"/>
      <c r="VVP4" s="2"/>
      <c r="VVQ4" s="2"/>
      <c r="VVR4" s="2"/>
      <c r="VVS4" s="2"/>
      <c r="VVT4" s="2"/>
      <c r="VVU4" s="2"/>
      <c r="VVV4" s="2"/>
      <c r="VVW4" s="2"/>
      <c r="VVX4" s="2"/>
      <c r="VVY4" s="2"/>
      <c r="VVZ4" s="2"/>
      <c r="VWA4" s="2"/>
      <c r="VWB4" s="2"/>
      <c r="VWC4" s="2"/>
      <c r="VWD4" s="2"/>
      <c r="VWE4" s="2"/>
      <c r="VWF4" s="2"/>
      <c r="VWG4" s="2"/>
      <c r="VWH4" s="2"/>
      <c r="VWI4" s="2"/>
      <c r="VWJ4" s="2"/>
      <c r="VWK4" s="2"/>
      <c r="VWL4" s="2"/>
      <c r="VWM4" s="2"/>
      <c r="VWN4" s="2"/>
      <c r="VWO4" s="2"/>
      <c r="VWP4" s="2"/>
      <c r="VWQ4" s="2"/>
      <c r="VWR4" s="2"/>
      <c r="VWS4" s="2"/>
      <c r="VWT4" s="2"/>
      <c r="VWU4" s="2"/>
      <c r="VWV4" s="2"/>
      <c r="VWW4" s="2"/>
      <c r="VWX4" s="2"/>
      <c r="VWY4" s="2"/>
      <c r="VWZ4" s="2"/>
      <c r="VXA4" s="2"/>
      <c r="VXB4" s="2"/>
      <c r="VXC4" s="2"/>
      <c r="VXD4" s="2"/>
      <c r="VXE4" s="2"/>
      <c r="VXF4" s="2"/>
      <c r="VXG4" s="2"/>
      <c r="VXH4" s="2"/>
      <c r="VXI4" s="2"/>
      <c r="VXJ4" s="2"/>
      <c r="VXK4" s="2"/>
      <c r="VXL4" s="2"/>
      <c r="VXM4" s="2"/>
      <c r="VXN4" s="2"/>
      <c r="VXO4" s="2"/>
      <c r="VXP4" s="2"/>
      <c r="VXQ4" s="2"/>
      <c r="VXR4" s="2"/>
      <c r="VXS4" s="2"/>
      <c r="VXT4" s="2"/>
      <c r="VXU4" s="2"/>
      <c r="VXV4" s="2"/>
      <c r="VXW4" s="2"/>
      <c r="VXX4" s="2"/>
      <c r="VXY4" s="2"/>
      <c r="VXZ4" s="2"/>
      <c r="VYA4" s="2"/>
      <c r="VYB4" s="2"/>
      <c r="VYC4" s="2"/>
      <c r="VYD4" s="2"/>
      <c r="VYE4" s="2"/>
      <c r="VYF4" s="2"/>
      <c r="VYG4" s="2"/>
      <c r="VYH4" s="2"/>
      <c r="VYI4" s="2"/>
      <c r="VYJ4" s="2"/>
      <c r="VYK4" s="2"/>
      <c r="VYL4" s="2"/>
      <c r="VYM4" s="2"/>
      <c r="VYN4" s="2"/>
      <c r="VYO4" s="2"/>
      <c r="VYP4" s="2"/>
      <c r="VYQ4" s="2"/>
      <c r="VYR4" s="2"/>
      <c r="VYS4" s="2"/>
      <c r="VYT4" s="2"/>
      <c r="VYU4" s="2"/>
      <c r="VYV4" s="2"/>
      <c r="VYW4" s="2"/>
      <c r="VYX4" s="2"/>
      <c r="VYY4" s="2"/>
      <c r="VYZ4" s="2"/>
      <c r="VZA4" s="2"/>
      <c r="VZB4" s="2"/>
      <c r="VZC4" s="2"/>
      <c r="VZD4" s="2"/>
      <c r="VZE4" s="2"/>
      <c r="VZF4" s="2"/>
      <c r="VZG4" s="2"/>
      <c r="VZH4" s="2"/>
      <c r="VZI4" s="2"/>
      <c r="VZJ4" s="2"/>
      <c r="VZK4" s="2"/>
      <c r="VZL4" s="2"/>
      <c r="VZM4" s="2"/>
      <c r="VZN4" s="2"/>
      <c r="VZO4" s="2"/>
      <c r="VZP4" s="2"/>
      <c r="VZQ4" s="2"/>
      <c r="VZR4" s="2"/>
      <c r="VZS4" s="2"/>
      <c r="VZT4" s="2"/>
      <c r="VZU4" s="2"/>
      <c r="VZV4" s="2"/>
      <c r="VZW4" s="2"/>
      <c r="VZX4" s="2"/>
      <c r="VZY4" s="2"/>
      <c r="VZZ4" s="2"/>
      <c r="WAA4" s="2"/>
      <c r="WAB4" s="2"/>
      <c r="WAC4" s="2"/>
      <c r="WAD4" s="2"/>
      <c r="WAE4" s="2"/>
      <c r="WAF4" s="2"/>
      <c r="WAG4" s="2"/>
      <c r="WAH4" s="2"/>
      <c r="WAI4" s="2"/>
      <c r="WAJ4" s="2"/>
      <c r="WAK4" s="2"/>
      <c r="WAL4" s="2"/>
      <c r="WAM4" s="2"/>
      <c r="WAN4" s="2"/>
      <c r="WAO4" s="2"/>
      <c r="WAP4" s="2"/>
      <c r="WAQ4" s="2"/>
      <c r="WAR4" s="2"/>
      <c r="WAS4" s="2"/>
      <c r="WAT4" s="2"/>
      <c r="WAU4" s="2"/>
      <c r="WAV4" s="2"/>
      <c r="WAW4" s="2"/>
      <c r="WAX4" s="2"/>
      <c r="WAY4" s="2"/>
      <c r="WAZ4" s="2"/>
      <c r="WBA4" s="2"/>
      <c r="WBB4" s="2"/>
      <c r="WBC4" s="2"/>
      <c r="WBD4" s="2"/>
      <c r="WBE4" s="2"/>
      <c r="WBF4" s="2"/>
      <c r="WBG4" s="2"/>
      <c r="WBH4" s="2"/>
      <c r="WBI4" s="2"/>
      <c r="WBJ4" s="2"/>
      <c r="WBK4" s="2"/>
      <c r="WBL4" s="2"/>
      <c r="WBM4" s="2"/>
      <c r="WBN4" s="2"/>
      <c r="WBO4" s="2"/>
      <c r="WBP4" s="2"/>
      <c r="WBQ4" s="2"/>
      <c r="WBR4" s="2"/>
      <c r="WBS4" s="2"/>
      <c r="WBT4" s="2"/>
      <c r="WBU4" s="2"/>
      <c r="WBV4" s="2"/>
      <c r="WBW4" s="2"/>
      <c r="WBX4" s="2"/>
      <c r="WBY4" s="2"/>
      <c r="WBZ4" s="2"/>
      <c r="WCA4" s="2"/>
      <c r="WCB4" s="2"/>
      <c r="WCC4" s="2"/>
      <c r="WCD4" s="2"/>
      <c r="WCE4" s="2"/>
      <c r="WCF4" s="2"/>
      <c r="WCG4" s="2"/>
      <c r="WCH4" s="2"/>
      <c r="WCI4" s="2"/>
      <c r="WCJ4" s="2"/>
      <c r="WCK4" s="2"/>
      <c r="WCL4" s="2"/>
      <c r="WCM4" s="2"/>
      <c r="WCN4" s="2"/>
      <c r="WCO4" s="2"/>
      <c r="WCP4" s="2"/>
      <c r="WCQ4" s="2"/>
      <c r="WCR4" s="2"/>
      <c r="WCS4" s="2"/>
      <c r="WCT4" s="2"/>
      <c r="WCU4" s="2"/>
      <c r="WCV4" s="2"/>
      <c r="WCW4" s="2"/>
      <c r="WCX4" s="2"/>
      <c r="WCY4" s="2"/>
      <c r="WCZ4" s="2"/>
      <c r="WDA4" s="2"/>
      <c r="WDB4" s="2"/>
      <c r="WDC4" s="2"/>
      <c r="WDD4" s="2"/>
      <c r="WDE4" s="2"/>
      <c r="WDF4" s="2"/>
      <c r="WDG4" s="2"/>
      <c r="WDH4" s="2"/>
      <c r="WDI4" s="2"/>
      <c r="WDJ4" s="2"/>
      <c r="WDK4" s="2"/>
      <c r="WDL4" s="2"/>
      <c r="WDM4" s="2"/>
      <c r="WDN4" s="2"/>
      <c r="WDO4" s="2"/>
      <c r="WDP4" s="2"/>
      <c r="WDQ4" s="2"/>
      <c r="WDR4" s="2"/>
      <c r="WDS4" s="2"/>
      <c r="WDT4" s="2"/>
      <c r="WDU4" s="2"/>
      <c r="WDV4" s="2"/>
      <c r="WDW4" s="2"/>
      <c r="WDX4" s="2"/>
      <c r="WDY4" s="2"/>
      <c r="WDZ4" s="2"/>
      <c r="WEA4" s="2"/>
      <c r="WEB4" s="2"/>
      <c r="WEC4" s="2"/>
      <c r="WED4" s="2"/>
      <c r="WEE4" s="2"/>
      <c r="WEF4" s="2"/>
      <c r="WEG4" s="2"/>
      <c r="WEH4" s="2"/>
      <c r="WEI4" s="2"/>
      <c r="WEJ4" s="2"/>
      <c r="WEK4" s="2"/>
      <c r="WEL4" s="2"/>
      <c r="WEM4" s="2"/>
      <c r="WEN4" s="2"/>
      <c r="WEO4" s="2"/>
      <c r="WEP4" s="2"/>
      <c r="WEQ4" s="2"/>
      <c r="WER4" s="2"/>
      <c r="WES4" s="2"/>
      <c r="WET4" s="2"/>
      <c r="WEU4" s="2"/>
      <c r="WEV4" s="2"/>
      <c r="WEW4" s="2"/>
      <c r="WEX4" s="2"/>
      <c r="WEY4" s="2"/>
      <c r="WEZ4" s="2"/>
      <c r="WFA4" s="2"/>
      <c r="WFB4" s="2"/>
      <c r="WFC4" s="2"/>
      <c r="WFD4" s="2"/>
      <c r="WFE4" s="2"/>
      <c r="WFF4" s="2"/>
      <c r="WFG4" s="2"/>
      <c r="WFH4" s="2"/>
      <c r="WFI4" s="2"/>
      <c r="WFJ4" s="2"/>
      <c r="WFK4" s="2"/>
      <c r="WFL4" s="2"/>
      <c r="WFM4" s="2"/>
      <c r="WFN4" s="2"/>
      <c r="WFO4" s="2"/>
      <c r="WFP4" s="2"/>
      <c r="WFQ4" s="2"/>
      <c r="WFR4" s="2"/>
      <c r="WFS4" s="2"/>
      <c r="WFT4" s="2"/>
      <c r="WFU4" s="2"/>
      <c r="WFV4" s="2"/>
      <c r="WFW4" s="2"/>
      <c r="WFX4" s="2"/>
      <c r="WFY4" s="2"/>
      <c r="WFZ4" s="2"/>
      <c r="WGA4" s="2"/>
      <c r="WGB4" s="2"/>
      <c r="WGC4" s="2"/>
      <c r="WGD4" s="2"/>
      <c r="WGE4" s="2"/>
      <c r="WGF4" s="2"/>
      <c r="WGG4" s="2"/>
      <c r="WGH4" s="2"/>
      <c r="WGI4" s="2"/>
      <c r="WGJ4" s="2"/>
      <c r="WGK4" s="2"/>
      <c r="WGL4" s="2"/>
      <c r="WGM4" s="2"/>
      <c r="WGN4" s="2"/>
      <c r="WGO4" s="2"/>
      <c r="WGP4" s="2"/>
      <c r="WGQ4" s="2"/>
      <c r="WGR4" s="2"/>
      <c r="WGS4" s="2"/>
      <c r="WGT4" s="2"/>
      <c r="WGU4" s="2"/>
      <c r="WGV4" s="2"/>
      <c r="WGW4" s="2"/>
      <c r="WGX4" s="2"/>
      <c r="WGY4" s="2"/>
      <c r="WGZ4" s="2"/>
      <c r="WHA4" s="2"/>
      <c r="WHB4" s="2"/>
      <c r="WHC4" s="2"/>
      <c r="WHD4" s="2"/>
      <c r="WHE4" s="2"/>
      <c r="WHF4" s="2"/>
      <c r="WHG4" s="2"/>
      <c r="WHH4" s="2"/>
      <c r="WHI4" s="2"/>
      <c r="WHJ4" s="2"/>
      <c r="WHK4" s="2"/>
      <c r="WHL4" s="2"/>
      <c r="WHM4" s="2"/>
      <c r="WHN4" s="2"/>
      <c r="WHO4" s="2"/>
      <c r="WHP4" s="2"/>
      <c r="WHQ4" s="2"/>
      <c r="WHR4" s="2"/>
      <c r="WHS4" s="2"/>
      <c r="WHT4" s="2"/>
      <c r="WHU4" s="2"/>
      <c r="WHV4" s="2"/>
      <c r="WHW4" s="2"/>
      <c r="WHX4" s="2"/>
      <c r="WHY4" s="2"/>
      <c r="WHZ4" s="2"/>
      <c r="WIA4" s="2"/>
      <c r="WIB4" s="2"/>
      <c r="WIC4" s="2"/>
      <c r="WID4" s="2"/>
      <c r="WIE4" s="2"/>
      <c r="WIF4" s="2"/>
      <c r="WIG4" s="2"/>
      <c r="WIH4" s="2"/>
      <c r="WII4" s="2"/>
      <c r="WIJ4" s="2"/>
      <c r="WIK4" s="2"/>
      <c r="WIL4" s="2"/>
      <c r="WIM4" s="2"/>
      <c r="WIN4" s="2"/>
      <c r="WIO4" s="2"/>
      <c r="WIP4" s="2"/>
      <c r="WIQ4" s="2"/>
      <c r="WIR4" s="2"/>
      <c r="WIS4" s="2"/>
      <c r="WIT4" s="2"/>
      <c r="WIU4" s="2"/>
      <c r="WIV4" s="2"/>
      <c r="WIW4" s="2"/>
      <c r="WIX4" s="2"/>
      <c r="WIY4" s="2"/>
      <c r="WIZ4" s="2"/>
      <c r="WJA4" s="2"/>
      <c r="WJB4" s="2"/>
      <c r="WJC4" s="2"/>
      <c r="WJD4" s="2"/>
      <c r="WJE4" s="2"/>
      <c r="WJF4" s="2"/>
      <c r="WJG4" s="2"/>
      <c r="WJH4" s="2"/>
      <c r="WJI4" s="2"/>
      <c r="WJJ4" s="2"/>
      <c r="WJK4" s="2"/>
      <c r="WJL4" s="2"/>
      <c r="WJM4" s="2"/>
      <c r="WJN4" s="2"/>
      <c r="WJO4" s="2"/>
      <c r="WJP4" s="2"/>
      <c r="WJQ4" s="2"/>
      <c r="WJR4" s="2"/>
      <c r="WJS4" s="2"/>
      <c r="WJT4" s="2"/>
      <c r="WJU4" s="2"/>
      <c r="WJV4" s="2"/>
      <c r="WJW4" s="2"/>
      <c r="WJX4" s="2"/>
      <c r="WJY4" s="2"/>
      <c r="WJZ4" s="2"/>
      <c r="WKA4" s="2"/>
      <c r="WKB4" s="2"/>
      <c r="WKC4" s="2"/>
      <c r="WKD4" s="2"/>
      <c r="WKE4" s="2"/>
      <c r="WKF4" s="2"/>
      <c r="WKG4" s="2"/>
      <c r="WKH4" s="2"/>
      <c r="WKI4" s="2"/>
      <c r="WKJ4" s="2"/>
      <c r="WKK4" s="2"/>
      <c r="WKL4" s="2"/>
      <c r="WKM4" s="2"/>
      <c r="WKN4" s="2"/>
      <c r="WKO4" s="2"/>
      <c r="WKP4" s="2"/>
      <c r="WKQ4" s="2"/>
      <c r="WKR4" s="2"/>
      <c r="WKS4" s="2"/>
      <c r="WKT4" s="2"/>
      <c r="WKU4" s="2"/>
      <c r="WKV4" s="2"/>
      <c r="WKW4" s="2"/>
      <c r="WKX4" s="2"/>
      <c r="WKY4" s="2"/>
      <c r="WKZ4" s="2"/>
      <c r="WLA4" s="2"/>
      <c r="WLB4" s="2"/>
      <c r="WLC4" s="2"/>
      <c r="WLD4" s="2"/>
      <c r="WLE4" s="2"/>
      <c r="WLF4" s="2"/>
      <c r="WLG4" s="2"/>
      <c r="WLH4" s="2"/>
      <c r="WLI4" s="2"/>
      <c r="WLJ4" s="2"/>
      <c r="WLK4" s="2"/>
      <c r="WLL4" s="2"/>
      <c r="WLM4" s="2"/>
      <c r="WLN4" s="2"/>
      <c r="WLO4" s="2"/>
      <c r="WLP4" s="2"/>
      <c r="WLQ4" s="2"/>
      <c r="WLR4" s="2"/>
      <c r="WLS4" s="2"/>
      <c r="WLT4" s="2"/>
      <c r="WLU4" s="2"/>
      <c r="WLV4" s="2"/>
      <c r="WLW4" s="2"/>
      <c r="WLX4" s="2"/>
      <c r="WLY4" s="2"/>
      <c r="WLZ4" s="2"/>
      <c r="WMA4" s="2"/>
      <c r="WMB4" s="2"/>
      <c r="WMC4" s="2"/>
      <c r="WMD4" s="2"/>
      <c r="WME4" s="2"/>
      <c r="WMF4" s="2"/>
      <c r="WMG4" s="2"/>
      <c r="WMH4" s="2"/>
      <c r="WMI4" s="2"/>
      <c r="WMJ4" s="2"/>
      <c r="WMK4" s="2"/>
      <c r="WML4" s="2"/>
      <c r="WMM4" s="2"/>
      <c r="WMN4" s="2"/>
      <c r="WMO4" s="2"/>
      <c r="WMP4" s="2"/>
      <c r="WMQ4" s="2"/>
      <c r="WMR4" s="2"/>
      <c r="WMS4" s="2"/>
      <c r="WMT4" s="2"/>
      <c r="WMU4" s="2"/>
      <c r="WMV4" s="2"/>
      <c r="WMW4" s="2"/>
      <c r="WMX4" s="2"/>
      <c r="WMY4" s="2"/>
      <c r="WMZ4" s="2"/>
      <c r="WNA4" s="2"/>
      <c r="WNB4" s="2"/>
      <c r="WNC4" s="2"/>
      <c r="WND4" s="2"/>
      <c r="WNE4" s="2"/>
      <c r="WNF4" s="2"/>
      <c r="WNG4" s="2"/>
      <c r="WNH4" s="2"/>
      <c r="WNI4" s="2"/>
      <c r="WNJ4" s="2"/>
      <c r="WNK4" s="2"/>
      <c r="WNL4" s="2"/>
      <c r="WNM4" s="2"/>
      <c r="WNN4" s="2"/>
      <c r="WNO4" s="2"/>
      <c r="WNP4" s="2"/>
      <c r="WNQ4" s="2"/>
      <c r="WNR4" s="2"/>
      <c r="WNS4" s="2"/>
      <c r="WNT4" s="2"/>
      <c r="WNU4" s="2"/>
      <c r="WNV4" s="2"/>
      <c r="WNW4" s="2"/>
      <c r="WNX4" s="2"/>
      <c r="WNY4" s="2"/>
      <c r="WNZ4" s="2"/>
      <c r="WOA4" s="2"/>
      <c r="WOB4" s="2"/>
      <c r="WOC4" s="2"/>
      <c r="WOD4" s="2"/>
      <c r="WOE4" s="2"/>
      <c r="WOF4" s="2"/>
      <c r="WOG4" s="2"/>
      <c r="WOH4" s="2"/>
      <c r="WOI4" s="2"/>
      <c r="WOJ4" s="2"/>
      <c r="WOK4" s="2"/>
      <c r="WOL4" s="2"/>
      <c r="WOM4" s="2"/>
      <c r="WON4" s="2"/>
      <c r="WOO4" s="2"/>
      <c r="WOP4" s="2"/>
      <c r="WOQ4" s="2"/>
      <c r="WOR4" s="2"/>
      <c r="WOS4" s="2"/>
      <c r="WOT4" s="2"/>
      <c r="WOU4" s="2"/>
      <c r="WOV4" s="2"/>
      <c r="WOW4" s="2"/>
      <c r="WOX4" s="2"/>
      <c r="WOY4" s="2"/>
      <c r="WOZ4" s="2"/>
      <c r="WPA4" s="2"/>
      <c r="WPB4" s="2"/>
      <c r="WPC4" s="2"/>
      <c r="WPD4" s="2"/>
      <c r="WPE4" s="2"/>
      <c r="WPF4" s="2"/>
      <c r="WPG4" s="2"/>
      <c r="WPH4" s="2"/>
      <c r="WPI4" s="2"/>
      <c r="WPJ4" s="2"/>
      <c r="WPK4" s="2"/>
      <c r="WPL4" s="2"/>
      <c r="WPM4" s="2"/>
      <c r="WPN4" s="2"/>
      <c r="WPO4" s="2"/>
      <c r="WPP4" s="2"/>
      <c r="WPQ4" s="2"/>
      <c r="WPR4" s="2"/>
      <c r="WPS4" s="2"/>
      <c r="WPT4" s="2"/>
      <c r="WPU4" s="2"/>
      <c r="WPV4" s="2"/>
      <c r="WPW4" s="2"/>
      <c r="WPX4" s="2"/>
      <c r="WPY4" s="2"/>
      <c r="WPZ4" s="2"/>
      <c r="WQA4" s="2"/>
      <c r="WQB4" s="2"/>
      <c r="WQC4" s="2"/>
      <c r="WQD4" s="2"/>
      <c r="WQE4" s="2"/>
      <c r="WQF4" s="2"/>
      <c r="WQG4" s="2"/>
      <c r="WQH4" s="2"/>
      <c r="WQI4" s="2"/>
      <c r="WQJ4" s="2"/>
      <c r="WQK4" s="2"/>
      <c r="WQL4" s="2"/>
      <c r="WQM4" s="2"/>
      <c r="WQN4" s="2"/>
      <c r="WQO4" s="2"/>
      <c r="WQP4" s="2"/>
      <c r="WQQ4" s="2"/>
      <c r="WQR4" s="2"/>
      <c r="WQS4" s="2"/>
      <c r="WQT4" s="2"/>
      <c r="WQU4" s="2"/>
      <c r="WQV4" s="2"/>
      <c r="WQW4" s="2"/>
      <c r="WQX4" s="2"/>
      <c r="WQY4" s="2"/>
      <c r="WQZ4" s="2"/>
      <c r="WRA4" s="2"/>
      <c r="WRB4" s="2"/>
      <c r="WRC4" s="2"/>
      <c r="WRD4" s="2"/>
      <c r="WRE4" s="2"/>
      <c r="WRF4" s="2"/>
      <c r="WRG4" s="2"/>
      <c r="WRH4" s="2"/>
      <c r="WRI4" s="2"/>
      <c r="WRJ4" s="2"/>
      <c r="WRK4" s="2"/>
      <c r="WRL4" s="2"/>
      <c r="WRM4" s="2"/>
      <c r="WRN4" s="2"/>
      <c r="WRO4" s="2"/>
      <c r="WRP4" s="2"/>
      <c r="WRQ4" s="2"/>
      <c r="WRR4" s="2"/>
      <c r="WRS4" s="2"/>
      <c r="WRT4" s="2"/>
      <c r="WRU4" s="2"/>
      <c r="WRV4" s="2"/>
      <c r="WRW4" s="2"/>
      <c r="WRX4" s="2"/>
      <c r="WRY4" s="2"/>
      <c r="WRZ4" s="2"/>
      <c r="WSA4" s="2"/>
      <c r="WSB4" s="2"/>
      <c r="WSC4" s="2"/>
      <c r="WSD4" s="2"/>
      <c r="WSE4" s="2"/>
      <c r="WSF4" s="2"/>
      <c r="WSG4" s="2"/>
      <c r="WSH4" s="2"/>
      <c r="WSI4" s="2"/>
      <c r="WSJ4" s="2"/>
      <c r="WSK4" s="2"/>
      <c r="WSL4" s="2"/>
      <c r="WSM4" s="2"/>
      <c r="WSN4" s="2"/>
      <c r="WSO4" s="2"/>
      <c r="WSP4" s="2"/>
      <c r="WSQ4" s="2"/>
      <c r="WSR4" s="2"/>
      <c r="WSS4" s="2"/>
      <c r="WST4" s="2"/>
      <c r="WSU4" s="2"/>
      <c r="WSV4" s="2"/>
      <c r="WSW4" s="2"/>
      <c r="WSX4" s="2"/>
      <c r="WSY4" s="2"/>
      <c r="WSZ4" s="2"/>
      <c r="WTA4" s="2"/>
      <c r="WTB4" s="2"/>
      <c r="WTC4" s="2"/>
      <c r="WTD4" s="2"/>
      <c r="WTE4" s="2"/>
      <c r="WTF4" s="2"/>
      <c r="WTG4" s="2"/>
      <c r="WTH4" s="2"/>
      <c r="WTI4" s="2"/>
      <c r="WTJ4" s="2"/>
      <c r="WTK4" s="2"/>
      <c r="WTL4" s="2"/>
      <c r="WTM4" s="2"/>
      <c r="WTN4" s="2"/>
      <c r="WTO4" s="2"/>
      <c r="WTP4" s="2"/>
      <c r="WTQ4" s="2"/>
      <c r="WTR4" s="2"/>
      <c r="WTS4" s="2"/>
      <c r="WTT4" s="2"/>
      <c r="WTU4" s="2"/>
      <c r="WTV4" s="2"/>
      <c r="WTW4" s="2"/>
      <c r="WTX4" s="2"/>
      <c r="WTY4" s="2"/>
      <c r="WTZ4" s="2"/>
      <c r="WUA4" s="2"/>
      <c r="WUB4" s="2"/>
      <c r="WUC4" s="2"/>
      <c r="WUD4" s="2"/>
      <c r="WUE4" s="2"/>
      <c r="WUF4" s="2"/>
      <c r="WUG4" s="2"/>
      <c r="WUH4" s="2"/>
      <c r="WUI4" s="2"/>
      <c r="WUJ4" s="2"/>
      <c r="WUK4" s="2"/>
      <c r="WUL4" s="2"/>
      <c r="WUM4" s="2"/>
      <c r="WUN4" s="2"/>
      <c r="WUO4" s="2"/>
      <c r="WUP4" s="2"/>
      <c r="WUQ4" s="2"/>
      <c r="WUR4" s="2"/>
      <c r="WUS4" s="2"/>
      <c r="WUT4" s="2"/>
      <c r="WUU4" s="2"/>
      <c r="WUV4" s="2"/>
      <c r="WUW4" s="2"/>
      <c r="WUX4" s="2"/>
      <c r="WUY4" s="2"/>
      <c r="WUZ4" s="2"/>
      <c r="WVA4" s="2"/>
      <c r="WVB4" s="2"/>
      <c r="WVC4" s="2"/>
      <c r="WVD4" s="2"/>
      <c r="WVE4" s="2"/>
      <c r="WVF4" s="2"/>
      <c r="WVG4" s="2"/>
      <c r="WVH4" s="2"/>
      <c r="WVI4" s="2"/>
      <c r="WVJ4" s="2"/>
      <c r="WVK4" s="2"/>
      <c r="WVL4" s="2"/>
      <c r="WVM4" s="2"/>
      <c r="WVN4" s="2"/>
      <c r="WVO4" s="2"/>
      <c r="WVP4" s="2"/>
      <c r="WVQ4" s="2"/>
      <c r="WVR4" s="2"/>
      <c r="WVS4" s="2"/>
      <c r="WVT4" s="2"/>
      <c r="WVU4" s="2"/>
      <c r="WVV4" s="2"/>
      <c r="WVW4" s="2"/>
      <c r="WVX4" s="2"/>
      <c r="WVY4" s="2"/>
      <c r="WVZ4" s="2"/>
      <c r="WWA4" s="2"/>
      <c r="WWB4" s="2"/>
      <c r="WWC4" s="2"/>
      <c r="WWD4" s="2"/>
      <c r="WWE4" s="2"/>
      <c r="WWF4" s="2"/>
      <c r="WWG4" s="2"/>
      <c r="WWH4" s="2"/>
      <c r="WWI4" s="2"/>
      <c r="WWJ4" s="2"/>
      <c r="WWK4" s="2"/>
      <c r="WWL4" s="2"/>
      <c r="WWM4" s="2"/>
      <c r="WWN4" s="2"/>
      <c r="WWO4" s="2"/>
      <c r="WWP4" s="2"/>
      <c r="WWQ4" s="2"/>
      <c r="WWR4" s="2"/>
      <c r="WWS4" s="2"/>
      <c r="WWT4" s="2"/>
      <c r="WWU4" s="2"/>
      <c r="WWV4" s="2"/>
      <c r="WWW4" s="2"/>
      <c r="WWX4" s="2"/>
      <c r="WWY4" s="2"/>
      <c r="WWZ4" s="2"/>
      <c r="WXA4" s="2"/>
      <c r="WXB4" s="2"/>
      <c r="WXC4" s="2"/>
      <c r="WXD4" s="2"/>
      <c r="WXE4" s="2"/>
      <c r="WXF4" s="2"/>
      <c r="WXG4" s="2"/>
      <c r="WXH4" s="2"/>
      <c r="WXI4" s="2"/>
      <c r="WXJ4" s="2"/>
      <c r="WXK4" s="2"/>
      <c r="WXL4" s="2"/>
      <c r="WXM4" s="2"/>
      <c r="WXN4" s="2"/>
      <c r="WXO4" s="2"/>
      <c r="WXP4" s="2"/>
      <c r="WXQ4" s="2"/>
      <c r="WXR4" s="2"/>
      <c r="WXS4" s="2"/>
      <c r="WXT4" s="2"/>
      <c r="WXU4" s="2"/>
      <c r="WXV4" s="2"/>
      <c r="WXW4" s="2"/>
      <c r="WXX4" s="2"/>
      <c r="WXY4" s="2"/>
      <c r="WXZ4" s="2"/>
      <c r="WYA4" s="2"/>
      <c r="WYB4" s="2"/>
      <c r="WYC4" s="2"/>
      <c r="WYD4" s="2"/>
      <c r="WYE4" s="2"/>
      <c r="WYF4" s="2"/>
      <c r="WYG4" s="2"/>
      <c r="WYH4" s="2"/>
      <c r="WYI4" s="2"/>
      <c r="WYJ4" s="2"/>
      <c r="WYK4" s="2"/>
      <c r="WYL4" s="2"/>
      <c r="WYM4" s="2"/>
      <c r="WYN4" s="2"/>
      <c r="WYO4" s="2"/>
      <c r="WYP4" s="2"/>
      <c r="WYQ4" s="2"/>
      <c r="WYR4" s="2"/>
      <c r="WYS4" s="2"/>
      <c r="WYT4" s="2"/>
      <c r="WYU4" s="2"/>
      <c r="WYV4" s="2"/>
      <c r="WYW4" s="2"/>
      <c r="WYX4" s="2"/>
      <c r="WYY4" s="2"/>
      <c r="WYZ4" s="2"/>
      <c r="WZA4" s="2"/>
      <c r="WZB4" s="2"/>
      <c r="WZC4" s="2"/>
      <c r="WZD4" s="2"/>
      <c r="WZE4" s="2"/>
      <c r="WZF4" s="2"/>
      <c r="WZG4" s="2"/>
      <c r="WZH4" s="2"/>
      <c r="WZI4" s="2"/>
      <c r="WZJ4" s="2"/>
      <c r="WZK4" s="2"/>
      <c r="WZL4" s="2"/>
      <c r="WZM4" s="2"/>
      <c r="WZN4" s="2"/>
      <c r="WZO4" s="2"/>
      <c r="WZP4" s="2"/>
      <c r="WZQ4" s="2"/>
      <c r="WZR4" s="2"/>
      <c r="WZS4" s="2"/>
      <c r="WZT4" s="2"/>
      <c r="WZU4" s="2"/>
      <c r="WZV4" s="2"/>
      <c r="WZW4" s="2"/>
      <c r="WZX4" s="2"/>
      <c r="WZY4" s="2"/>
      <c r="WZZ4" s="2"/>
      <c r="XAA4" s="2"/>
      <c r="XAB4" s="2"/>
      <c r="XAC4" s="2"/>
      <c r="XAD4" s="2"/>
      <c r="XAE4" s="2"/>
      <c r="XAF4" s="2"/>
      <c r="XAG4" s="2"/>
      <c r="XAH4" s="2"/>
      <c r="XAI4" s="2"/>
      <c r="XAJ4" s="2"/>
      <c r="XAK4" s="2"/>
      <c r="XAL4" s="2"/>
      <c r="XAM4" s="2"/>
      <c r="XAN4" s="2"/>
      <c r="XAO4" s="2"/>
      <c r="XAP4" s="2"/>
      <c r="XAQ4" s="2"/>
      <c r="XAR4" s="2"/>
      <c r="XAS4" s="2"/>
      <c r="XAT4" s="2"/>
      <c r="XAU4" s="2"/>
      <c r="XAV4" s="2"/>
      <c r="XAW4" s="2"/>
      <c r="XAX4" s="2"/>
      <c r="XAY4" s="2"/>
      <c r="XAZ4" s="2"/>
      <c r="XBA4" s="2"/>
      <c r="XBB4" s="2"/>
      <c r="XBC4" s="2"/>
      <c r="XBD4" s="2"/>
      <c r="XBE4" s="2"/>
      <c r="XBF4" s="2"/>
      <c r="XBG4" s="2"/>
      <c r="XBH4" s="2"/>
      <c r="XBI4" s="2"/>
      <c r="XBJ4" s="2"/>
      <c r="XBK4" s="2"/>
      <c r="XBL4" s="2"/>
      <c r="XBM4" s="2"/>
      <c r="XBN4" s="2"/>
      <c r="XBO4" s="2"/>
      <c r="XBP4" s="2"/>
      <c r="XBQ4" s="2"/>
      <c r="XBR4" s="2"/>
      <c r="XBS4" s="2"/>
      <c r="XBT4" s="2"/>
      <c r="XBU4" s="2"/>
      <c r="XBV4" s="2"/>
      <c r="XBW4" s="2"/>
      <c r="XBX4" s="2"/>
      <c r="XBY4" s="2"/>
      <c r="XBZ4" s="2"/>
      <c r="XCA4" s="2"/>
      <c r="XCB4" s="2"/>
      <c r="XCC4" s="2"/>
      <c r="XCD4" s="2"/>
      <c r="XCE4" s="2"/>
      <c r="XCF4" s="2"/>
      <c r="XCG4" s="2"/>
      <c r="XCH4" s="2"/>
      <c r="XCI4" s="2"/>
      <c r="XCJ4" s="2"/>
      <c r="XCK4" s="2"/>
      <c r="XCL4" s="2"/>
      <c r="XCM4" s="2"/>
      <c r="XCN4" s="2"/>
      <c r="XCO4" s="2"/>
      <c r="XCP4" s="2"/>
      <c r="XCQ4" s="2"/>
      <c r="XCR4" s="2"/>
      <c r="XCS4" s="2"/>
      <c r="XCT4" s="2"/>
      <c r="XCU4" s="2"/>
      <c r="XCV4" s="2"/>
      <c r="XCW4" s="2"/>
      <c r="XCX4" s="2"/>
      <c r="XCY4" s="2"/>
      <c r="XCZ4" s="2"/>
      <c r="XDA4" s="2"/>
      <c r="XDB4" s="2"/>
      <c r="XDC4" s="2"/>
      <c r="XDD4" s="2"/>
      <c r="XDE4" s="2"/>
      <c r="XDF4" s="2"/>
      <c r="XDG4" s="2"/>
      <c r="XDH4" s="2"/>
      <c r="XDI4" s="2"/>
      <c r="XDJ4" s="2"/>
      <c r="XDK4" s="2"/>
      <c r="XDL4" s="2"/>
      <c r="XDM4" s="2"/>
      <c r="XDN4" s="2"/>
      <c r="XDO4" s="2"/>
      <c r="XDP4" s="2"/>
      <c r="XDQ4" s="2"/>
      <c r="XDR4" s="2"/>
      <c r="XDS4" s="2"/>
      <c r="XDT4" s="2"/>
      <c r="XDU4" s="2"/>
      <c r="XDV4" s="2"/>
      <c r="XDW4" s="2"/>
      <c r="XDX4" s="2"/>
      <c r="XDY4" s="2"/>
      <c r="XDZ4" s="2"/>
      <c r="XEA4" s="2"/>
      <c r="XEB4" s="2"/>
      <c r="XEC4" s="2"/>
      <c r="XED4" s="2"/>
      <c r="XEE4" s="2"/>
      <c r="XEF4" s="2"/>
      <c r="XEG4" s="2"/>
      <c r="XEH4" s="2"/>
      <c r="XEI4" s="2"/>
      <c r="XEJ4" s="2"/>
      <c r="XEK4" s="2"/>
      <c r="XEL4" s="2"/>
      <c r="XEM4" s="2"/>
      <c r="XEN4" s="2"/>
      <c r="XEO4" s="2"/>
      <c r="XEP4" s="2"/>
      <c r="XEQ4" s="2"/>
      <c r="XER4" s="2"/>
      <c r="XES4" s="2"/>
      <c r="XET4" s="2"/>
      <c r="XEU4" s="2"/>
      <c r="XEV4" s="2"/>
      <c r="XEW4" s="2"/>
      <c r="XEX4" s="2"/>
      <c r="XEY4" s="2"/>
      <c r="XEZ4" s="2"/>
      <c r="XFA4" s="2"/>
      <c r="XFB4" s="2"/>
      <c r="XFC4" s="2"/>
      <c r="XFD4" s="2"/>
    </row>
    <row r="5" spans="1:16384" s="1" customFormat="1">
      <c r="D5" s="2" t="s">
        <v>1</v>
      </c>
      <c r="G5" s="42">
        <f>'CIAL 20 year return calculation'!G5</f>
        <v>41090</v>
      </c>
      <c r="H5" s="42">
        <f>'CIAL 20 year return calculation'!H5</f>
        <v>41455</v>
      </c>
      <c r="I5" s="42">
        <f>'CIAL 20 year return calculation'!I5</f>
        <v>41820</v>
      </c>
      <c r="J5" s="42">
        <f>'CIAL 20 year return calculation'!J5</f>
        <v>42185</v>
      </c>
      <c r="K5" s="42">
        <f>'CIAL 20 year return calculation'!K5</f>
        <v>42551</v>
      </c>
      <c r="L5" s="42">
        <f>'CIAL 20 year return calculation'!L5</f>
        <v>42916</v>
      </c>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c r="BA5" s="42"/>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c r="HM5" s="42"/>
      <c r="HN5" s="42"/>
      <c r="HO5" s="42"/>
      <c r="HP5" s="42"/>
      <c r="HQ5" s="42"/>
      <c r="HR5" s="42"/>
      <c r="HS5" s="42"/>
      <c r="HT5" s="42"/>
      <c r="HU5" s="42"/>
      <c r="HV5" s="42"/>
      <c r="HW5" s="42"/>
      <c r="HX5" s="42"/>
      <c r="HY5" s="42"/>
      <c r="HZ5" s="42"/>
      <c r="IA5" s="42"/>
      <c r="IB5" s="42"/>
      <c r="IC5" s="42"/>
      <c r="ID5" s="42"/>
      <c r="IE5" s="42"/>
      <c r="IF5" s="42"/>
      <c r="IG5" s="42"/>
      <c r="IH5" s="42"/>
      <c r="II5" s="42"/>
      <c r="IJ5" s="42"/>
      <c r="IK5" s="42"/>
      <c r="IL5" s="42"/>
      <c r="IM5" s="42"/>
      <c r="IN5" s="42"/>
      <c r="IO5" s="42"/>
      <c r="IP5" s="42"/>
      <c r="IQ5" s="42"/>
      <c r="IR5" s="42"/>
      <c r="IS5" s="42"/>
      <c r="IT5" s="42"/>
      <c r="IU5" s="42"/>
      <c r="IV5" s="42"/>
      <c r="IW5" s="42"/>
      <c r="IX5" s="42"/>
      <c r="IY5" s="42"/>
      <c r="IZ5" s="42"/>
      <c r="JA5" s="42"/>
      <c r="JB5" s="42"/>
      <c r="JC5" s="42"/>
      <c r="JD5" s="42"/>
      <c r="JE5" s="42"/>
      <c r="JF5" s="42"/>
      <c r="JG5" s="42"/>
      <c r="JH5" s="42"/>
      <c r="JI5" s="42"/>
      <c r="JJ5" s="42"/>
      <c r="JK5" s="42"/>
      <c r="JL5" s="42"/>
      <c r="JM5" s="42"/>
      <c r="JN5" s="42"/>
      <c r="JO5" s="42"/>
      <c r="JP5" s="42"/>
      <c r="JQ5" s="42"/>
      <c r="JR5" s="42"/>
      <c r="JS5" s="42"/>
      <c r="JT5" s="42"/>
      <c r="JU5" s="42"/>
      <c r="JV5" s="42"/>
      <c r="JW5" s="42"/>
      <c r="JX5" s="42"/>
      <c r="JY5" s="42"/>
      <c r="JZ5" s="42"/>
      <c r="KA5" s="42"/>
      <c r="KB5" s="42"/>
      <c r="KC5" s="42"/>
      <c r="KD5" s="42"/>
      <c r="KE5" s="42"/>
      <c r="KF5" s="42"/>
      <c r="KG5" s="42"/>
      <c r="KH5" s="42"/>
      <c r="KI5" s="42"/>
      <c r="KJ5" s="42"/>
      <c r="KK5" s="42"/>
      <c r="KL5" s="42"/>
      <c r="KM5" s="42"/>
      <c r="KN5" s="42"/>
      <c r="KO5" s="42"/>
      <c r="KP5" s="42"/>
      <c r="KQ5" s="42"/>
      <c r="KR5" s="42"/>
      <c r="KS5" s="42"/>
      <c r="KT5" s="42"/>
      <c r="KU5" s="42"/>
      <c r="KV5" s="42"/>
      <c r="KW5" s="42"/>
      <c r="KX5" s="42"/>
      <c r="KY5" s="42"/>
      <c r="KZ5" s="42"/>
      <c r="LA5" s="42"/>
      <c r="LB5" s="42"/>
      <c r="LC5" s="42"/>
      <c r="LD5" s="42"/>
      <c r="LE5" s="42"/>
      <c r="LF5" s="42"/>
      <c r="LG5" s="42"/>
      <c r="LH5" s="42"/>
      <c r="LI5" s="42"/>
      <c r="LJ5" s="42"/>
      <c r="LK5" s="42"/>
      <c r="LL5" s="42"/>
      <c r="LM5" s="42"/>
      <c r="LN5" s="42"/>
      <c r="LO5" s="42"/>
      <c r="LP5" s="42"/>
      <c r="LQ5" s="42"/>
      <c r="LR5" s="42"/>
      <c r="LS5" s="42"/>
      <c r="LT5" s="42"/>
      <c r="LU5" s="42"/>
      <c r="LV5" s="42"/>
      <c r="LW5" s="42"/>
      <c r="LX5" s="42"/>
      <c r="LY5" s="42"/>
      <c r="LZ5" s="42"/>
      <c r="MA5" s="42"/>
      <c r="MB5" s="42"/>
      <c r="MC5" s="42"/>
      <c r="MD5" s="42"/>
      <c r="ME5" s="42"/>
      <c r="MF5" s="42"/>
      <c r="MG5" s="42"/>
      <c r="MH5" s="42"/>
      <c r="MI5" s="42"/>
      <c r="MJ5" s="42"/>
      <c r="MK5" s="42"/>
      <c r="ML5" s="42"/>
      <c r="MM5" s="42"/>
      <c r="MN5" s="42"/>
      <c r="MO5" s="42"/>
      <c r="MP5" s="42"/>
      <c r="MQ5" s="42"/>
      <c r="MR5" s="42"/>
      <c r="MS5" s="42"/>
      <c r="MT5" s="42"/>
      <c r="MU5" s="42"/>
      <c r="MV5" s="42"/>
      <c r="MW5" s="42"/>
      <c r="MX5" s="42"/>
      <c r="MY5" s="42"/>
      <c r="MZ5" s="42"/>
      <c r="NA5" s="42"/>
      <c r="NB5" s="42"/>
      <c r="NC5" s="42"/>
      <c r="ND5" s="42"/>
      <c r="NE5" s="42"/>
      <c r="NF5" s="42"/>
      <c r="NG5" s="42"/>
      <c r="NH5" s="42"/>
      <c r="NI5" s="42"/>
      <c r="NJ5" s="42"/>
      <c r="NK5" s="42"/>
      <c r="NL5" s="42"/>
      <c r="NM5" s="42"/>
      <c r="NN5" s="42"/>
      <c r="NO5" s="42"/>
      <c r="NP5" s="42"/>
      <c r="NQ5" s="42"/>
      <c r="NR5" s="42"/>
      <c r="NS5" s="42"/>
      <c r="NT5" s="42"/>
      <c r="NU5" s="42"/>
      <c r="NV5" s="42"/>
      <c r="NW5" s="42"/>
      <c r="NX5" s="42"/>
      <c r="NY5" s="42"/>
      <c r="NZ5" s="42"/>
      <c r="OA5" s="42"/>
      <c r="OB5" s="42"/>
      <c r="OC5" s="42"/>
      <c r="OD5" s="42"/>
      <c r="OE5" s="42"/>
      <c r="OF5" s="42"/>
      <c r="OG5" s="42"/>
      <c r="OH5" s="42"/>
      <c r="OI5" s="42"/>
      <c r="OJ5" s="42"/>
      <c r="OK5" s="42"/>
      <c r="OL5" s="42"/>
      <c r="OM5" s="42"/>
      <c r="ON5" s="42"/>
      <c r="OO5" s="42"/>
      <c r="OP5" s="42"/>
      <c r="OQ5" s="42"/>
      <c r="OR5" s="42"/>
      <c r="OS5" s="42"/>
      <c r="OT5" s="42"/>
      <c r="OU5" s="42"/>
      <c r="OV5" s="42"/>
      <c r="OW5" s="42"/>
      <c r="OX5" s="42"/>
      <c r="OY5" s="42"/>
      <c r="OZ5" s="42"/>
      <c r="PA5" s="42"/>
      <c r="PB5" s="42"/>
      <c r="PC5" s="42"/>
      <c r="PD5" s="42"/>
      <c r="PE5" s="42"/>
      <c r="PF5" s="42"/>
      <c r="PG5" s="42"/>
      <c r="PH5" s="42"/>
      <c r="PI5" s="42"/>
      <c r="PJ5" s="42"/>
      <c r="PK5" s="42"/>
      <c r="PL5" s="42"/>
      <c r="PM5" s="42"/>
      <c r="PN5" s="42"/>
      <c r="PO5" s="42"/>
      <c r="PP5" s="42"/>
      <c r="PQ5" s="42"/>
      <c r="PR5" s="42"/>
      <c r="PS5" s="42"/>
      <c r="PT5" s="42"/>
      <c r="PU5" s="42"/>
      <c r="PV5" s="42"/>
      <c r="PW5" s="42"/>
      <c r="PX5" s="42"/>
      <c r="PY5" s="42"/>
      <c r="PZ5" s="42"/>
      <c r="QA5" s="42"/>
      <c r="QB5" s="42"/>
      <c r="QC5" s="42"/>
      <c r="QD5" s="42"/>
      <c r="QE5" s="42"/>
      <c r="QF5" s="42"/>
      <c r="QG5" s="42"/>
      <c r="QH5" s="42"/>
      <c r="QI5" s="42"/>
      <c r="QJ5" s="42"/>
      <c r="QK5" s="42"/>
      <c r="QL5" s="42"/>
      <c r="QM5" s="42"/>
      <c r="QN5" s="42"/>
      <c r="QO5" s="42"/>
      <c r="QP5" s="42"/>
      <c r="QQ5" s="42"/>
      <c r="QR5" s="42"/>
      <c r="QS5" s="42"/>
      <c r="QT5" s="42"/>
      <c r="QU5" s="42"/>
      <c r="QV5" s="42"/>
      <c r="QW5" s="42"/>
      <c r="QX5" s="42"/>
      <c r="QY5" s="42"/>
      <c r="QZ5" s="42"/>
      <c r="RA5" s="42"/>
      <c r="RB5" s="42"/>
      <c r="RC5" s="42"/>
      <c r="RD5" s="42"/>
      <c r="RE5" s="42"/>
      <c r="RF5" s="42"/>
      <c r="RG5" s="42"/>
      <c r="RH5" s="42"/>
      <c r="RI5" s="42"/>
      <c r="RJ5" s="42"/>
      <c r="RK5" s="42"/>
      <c r="RL5" s="42"/>
      <c r="RM5" s="42"/>
      <c r="RN5" s="42"/>
      <c r="RO5" s="42"/>
      <c r="RP5" s="42"/>
      <c r="RQ5" s="42"/>
      <c r="RR5" s="42"/>
      <c r="RS5" s="42"/>
      <c r="RT5" s="42"/>
      <c r="RU5" s="42"/>
      <c r="RV5" s="42"/>
      <c r="RW5" s="42"/>
      <c r="RX5" s="42"/>
      <c r="RY5" s="42"/>
      <c r="RZ5" s="42"/>
      <c r="SA5" s="42"/>
      <c r="SB5" s="42"/>
      <c r="SC5" s="42"/>
      <c r="SD5" s="42"/>
      <c r="SE5" s="42"/>
      <c r="SF5" s="42"/>
      <c r="SG5" s="42"/>
      <c r="SH5" s="42"/>
      <c r="SI5" s="42"/>
      <c r="SJ5" s="42"/>
      <c r="SK5" s="42"/>
      <c r="SL5" s="42"/>
      <c r="SM5" s="42"/>
      <c r="SN5" s="42"/>
      <c r="SO5" s="42"/>
      <c r="SP5" s="42"/>
      <c r="SQ5" s="42"/>
      <c r="SR5" s="42"/>
      <c r="SS5" s="42"/>
      <c r="ST5" s="42"/>
      <c r="SU5" s="42"/>
      <c r="SV5" s="42"/>
      <c r="SW5" s="42"/>
      <c r="SX5" s="42"/>
      <c r="SY5" s="42"/>
      <c r="SZ5" s="42"/>
      <c r="TA5" s="42"/>
      <c r="TB5" s="42"/>
      <c r="TC5" s="42"/>
      <c r="TD5" s="42"/>
      <c r="TE5" s="42"/>
      <c r="TF5" s="42"/>
      <c r="TG5" s="42"/>
      <c r="TH5" s="42"/>
      <c r="TI5" s="42"/>
      <c r="TJ5" s="42"/>
      <c r="TK5" s="42"/>
      <c r="TL5" s="42"/>
      <c r="TM5" s="42"/>
      <c r="TN5" s="42"/>
      <c r="TO5" s="42"/>
      <c r="TP5" s="42"/>
      <c r="TQ5" s="42"/>
      <c r="TR5" s="42"/>
      <c r="TS5" s="42"/>
      <c r="TT5" s="42"/>
      <c r="TU5" s="42"/>
      <c r="TV5" s="42"/>
      <c r="TW5" s="42"/>
      <c r="TX5" s="42"/>
      <c r="TY5" s="42"/>
      <c r="TZ5" s="42"/>
      <c r="UA5" s="42"/>
      <c r="UB5" s="42"/>
      <c r="UC5" s="42"/>
      <c r="UD5" s="42"/>
      <c r="UE5" s="42"/>
      <c r="UF5" s="42"/>
      <c r="UG5" s="42"/>
      <c r="UH5" s="42"/>
      <c r="UI5" s="42"/>
      <c r="UJ5" s="42"/>
      <c r="UK5" s="42"/>
      <c r="UL5" s="42"/>
      <c r="UM5" s="42"/>
      <c r="UN5" s="42"/>
      <c r="UO5" s="42"/>
      <c r="UP5" s="42"/>
      <c r="UQ5" s="42"/>
      <c r="UR5" s="42"/>
      <c r="US5" s="42"/>
      <c r="UT5" s="42"/>
      <c r="UU5" s="42"/>
      <c r="UV5" s="42"/>
      <c r="UW5" s="42"/>
      <c r="UX5" s="42"/>
      <c r="UY5" s="42"/>
      <c r="UZ5" s="42"/>
      <c r="VA5" s="42"/>
      <c r="VB5" s="42"/>
      <c r="VC5" s="42"/>
      <c r="VD5" s="42"/>
      <c r="VE5" s="42"/>
      <c r="VF5" s="42"/>
      <c r="VG5" s="42"/>
      <c r="VH5" s="42"/>
      <c r="VI5" s="42"/>
      <c r="VJ5" s="42"/>
      <c r="VK5" s="42"/>
      <c r="VL5" s="42"/>
      <c r="VM5" s="42"/>
      <c r="VN5" s="42"/>
      <c r="VO5" s="42"/>
      <c r="VP5" s="42"/>
      <c r="VQ5" s="42"/>
      <c r="VR5" s="42"/>
      <c r="VS5" s="42"/>
      <c r="VT5" s="42"/>
      <c r="VU5" s="42"/>
      <c r="VV5" s="42"/>
      <c r="VW5" s="42"/>
      <c r="VX5" s="42"/>
      <c r="VY5" s="42"/>
      <c r="VZ5" s="42"/>
      <c r="WA5" s="42"/>
      <c r="WB5" s="42"/>
      <c r="WC5" s="42"/>
      <c r="WD5" s="42"/>
      <c r="WE5" s="42"/>
      <c r="WF5" s="42"/>
      <c r="WG5" s="42"/>
      <c r="WH5" s="42"/>
      <c r="WI5" s="42"/>
      <c r="WJ5" s="42"/>
      <c r="WK5" s="42"/>
      <c r="WL5" s="42"/>
      <c r="WM5" s="42"/>
      <c r="WN5" s="42"/>
      <c r="WO5" s="42"/>
      <c r="WP5" s="42"/>
      <c r="WQ5" s="42"/>
      <c r="WR5" s="42"/>
      <c r="WS5" s="42"/>
      <c r="WT5" s="42"/>
      <c r="WU5" s="42"/>
      <c r="WV5" s="42"/>
      <c r="WW5" s="42"/>
      <c r="WX5" s="42"/>
      <c r="WY5" s="42"/>
      <c r="WZ5" s="42"/>
      <c r="XA5" s="42"/>
      <c r="XB5" s="42"/>
      <c r="XC5" s="42"/>
      <c r="XD5" s="42"/>
      <c r="XE5" s="42"/>
      <c r="XF5" s="42"/>
      <c r="XG5" s="42"/>
      <c r="XH5" s="42"/>
      <c r="XI5" s="42"/>
      <c r="XJ5" s="42"/>
      <c r="XK5" s="42"/>
      <c r="XL5" s="42"/>
      <c r="XM5" s="42"/>
      <c r="XN5" s="42"/>
      <c r="XO5" s="42"/>
      <c r="XP5" s="42"/>
      <c r="XQ5" s="42"/>
      <c r="XR5" s="42"/>
      <c r="XS5" s="42"/>
      <c r="XT5" s="42"/>
      <c r="XU5" s="42"/>
      <c r="XV5" s="42"/>
      <c r="XW5" s="42"/>
      <c r="XX5" s="42"/>
      <c r="XY5" s="42"/>
      <c r="XZ5" s="42"/>
      <c r="YA5" s="42"/>
      <c r="YB5" s="42"/>
      <c r="YC5" s="42"/>
      <c r="YD5" s="42"/>
      <c r="YE5" s="42"/>
      <c r="YF5" s="42"/>
      <c r="YG5" s="42"/>
      <c r="YH5" s="42"/>
      <c r="YI5" s="42"/>
      <c r="YJ5" s="42"/>
      <c r="YK5" s="42"/>
      <c r="YL5" s="42"/>
      <c r="YM5" s="42"/>
      <c r="YN5" s="42"/>
      <c r="YO5" s="42"/>
      <c r="YP5" s="42"/>
      <c r="YQ5" s="42"/>
      <c r="YR5" s="42"/>
      <c r="YS5" s="42"/>
      <c r="YT5" s="42"/>
      <c r="YU5" s="42"/>
      <c r="YV5" s="42"/>
      <c r="YW5" s="42"/>
      <c r="YX5" s="42"/>
      <c r="YY5" s="42"/>
      <c r="YZ5" s="42"/>
      <c r="ZA5" s="42"/>
      <c r="ZB5" s="42"/>
      <c r="ZC5" s="42"/>
      <c r="ZD5" s="42"/>
      <c r="ZE5" s="42"/>
      <c r="ZF5" s="42"/>
      <c r="ZG5" s="42"/>
      <c r="ZH5" s="42"/>
      <c r="ZI5" s="42"/>
      <c r="ZJ5" s="42"/>
      <c r="ZK5" s="42"/>
      <c r="ZL5" s="42"/>
      <c r="ZM5" s="42"/>
      <c r="ZN5" s="42"/>
      <c r="ZO5" s="42"/>
      <c r="ZP5" s="42"/>
      <c r="ZQ5" s="42"/>
      <c r="ZR5" s="42"/>
      <c r="ZS5" s="42"/>
      <c r="ZT5" s="42"/>
      <c r="ZU5" s="42"/>
      <c r="ZV5" s="42"/>
      <c r="ZW5" s="42"/>
      <c r="ZX5" s="42"/>
      <c r="ZY5" s="42"/>
      <c r="ZZ5" s="42"/>
      <c r="AAA5" s="42"/>
      <c r="AAB5" s="42"/>
      <c r="AAC5" s="42"/>
      <c r="AAD5" s="42"/>
      <c r="AAE5" s="42"/>
      <c r="AAF5" s="42"/>
      <c r="AAG5" s="42"/>
      <c r="AAH5" s="42"/>
      <c r="AAI5" s="42"/>
      <c r="AAJ5" s="42"/>
      <c r="AAK5" s="42"/>
      <c r="AAL5" s="42"/>
      <c r="AAM5" s="42"/>
      <c r="AAN5" s="42"/>
      <c r="AAO5" s="42"/>
      <c r="AAP5" s="42"/>
      <c r="AAQ5" s="42"/>
      <c r="AAR5" s="42"/>
      <c r="AAS5" s="42"/>
      <c r="AAT5" s="42"/>
      <c r="AAU5" s="42"/>
      <c r="AAV5" s="42"/>
      <c r="AAW5" s="42"/>
      <c r="AAX5" s="42"/>
      <c r="AAY5" s="42"/>
      <c r="AAZ5" s="42"/>
      <c r="ABA5" s="42"/>
      <c r="ABB5" s="42"/>
      <c r="ABC5" s="42"/>
      <c r="ABD5" s="42"/>
      <c r="ABE5" s="42"/>
      <c r="ABF5" s="42"/>
      <c r="ABG5" s="42"/>
      <c r="ABH5" s="42"/>
      <c r="ABI5" s="42"/>
      <c r="ABJ5" s="42"/>
      <c r="ABK5" s="42"/>
      <c r="ABL5" s="42"/>
      <c r="ABM5" s="42"/>
      <c r="ABN5" s="42"/>
      <c r="ABO5" s="42"/>
      <c r="ABP5" s="42"/>
      <c r="ABQ5" s="42"/>
      <c r="ABR5" s="42"/>
      <c r="ABS5" s="42"/>
      <c r="ABT5" s="42"/>
      <c r="ABU5" s="42"/>
      <c r="ABV5" s="42"/>
      <c r="ABW5" s="42"/>
      <c r="ABX5" s="42"/>
      <c r="ABY5" s="42"/>
      <c r="ABZ5" s="42"/>
      <c r="ACA5" s="42"/>
      <c r="ACB5" s="42"/>
      <c r="ACC5" s="42"/>
      <c r="ACD5" s="42"/>
      <c r="ACE5" s="42"/>
      <c r="ACF5" s="42"/>
      <c r="ACG5" s="42"/>
      <c r="ACH5" s="42"/>
      <c r="ACI5" s="42"/>
      <c r="ACJ5" s="42"/>
      <c r="ACK5" s="42"/>
      <c r="ACL5" s="42"/>
      <c r="ACM5" s="42"/>
      <c r="ACN5" s="42"/>
      <c r="ACO5" s="42"/>
      <c r="ACP5" s="42"/>
      <c r="ACQ5" s="42"/>
      <c r="ACR5" s="42"/>
      <c r="ACS5" s="42"/>
      <c r="ACT5" s="42"/>
      <c r="ACU5" s="42"/>
      <c r="ACV5" s="42"/>
      <c r="ACW5" s="42"/>
      <c r="ACX5" s="42"/>
      <c r="ACY5" s="42"/>
      <c r="ACZ5" s="42"/>
      <c r="ADA5" s="42"/>
      <c r="ADB5" s="42"/>
      <c r="ADC5" s="42"/>
      <c r="ADD5" s="42"/>
      <c r="ADE5" s="42"/>
      <c r="ADF5" s="42"/>
      <c r="ADG5" s="42"/>
      <c r="ADH5" s="42"/>
      <c r="ADI5" s="42"/>
      <c r="ADJ5" s="42"/>
      <c r="ADK5" s="42"/>
      <c r="ADL5" s="42"/>
      <c r="ADM5" s="42"/>
      <c r="ADN5" s="42"/>
      <c r="ADO5" s="42"/>
      <c r="ADP5" s="42"/>
      <c r="ADQ5" s="42"/>
      <c r="ADR5" s="42"/>
      <c r="ADS5" s="42"/>
      <c r="ADT5" s="42"/>
      <c r="ADU5" s="42"/>
      <c r="ADV5" s="42"/>
      <c r="ADW5" s="42"/>
      <c r="ADX5" s="42"/>
      <c r="ADY5" s="42"/>
      <c r="ADZ5" s="42"/>
      <c r="AEA5" s="42"/>
      <c r="AEB5" s="42"/>
      <c r="AEC5" s="42"/>
      <c r="AED5" s="42"/>
      <c r="AEE5" s="42"/>
      <c r="AEF5" s="42"/>
      <c r="AEG5" s="42"/>
      <c r="AEH5" s="42"/>
      <c r="AEI5" s="42"/>
      <c r="AEJ5" s="42"/>
      <c r="AEK5" s="42"/>
      <c r="AEL5" s="42"/>
      <c r="AEM5" s="42"/>
      <c r="AEN5" s="42"/>
      <c r="AEO5" s="42"/>
      <c r="AEP5" s="42"/>
      <c r="AEQ5" s="42"/>
      <c r="AER5" s="42"/>
      <c r="AES5" s="42"/>
      <c r="AET5" s="42"/>
      <c r="AEU5" s="42"/>
      <c r="AEV5" s="42"/>
      <c r="AEW5" s="42"/>
      <c r="AEX5" s="42"/>
      <c r="AEY5" s="42"/>
      <c r="AEZ5" s="42"/>
      <c r="AFA5" s="42"/>
      <c r="AFB5" s="42"/>
      <c r="AFC5" s="42"/>
      <c r="AFD5" s="42"/>
      <c r="AFE5" s="42"/>
      <c r="AFF5" s="42"/>
      <c r="AFG5" s="42"/>
      <c r="AFH5" s="42"/>
      <c r="AFI5" s="42"/>
      <c r="AFJ5" s="42"/>
      <c r="AFK5" s="42"/>
      <c r="AFL5" s="42"/>
      <c r="AFM5" s="42"/>
      <c r="AFN5" s="42"/>
      <c r="AFO5" s="42"/>
      <c r="AFP5" s="42"/>
      <c r="AFQ5" s="42"/>
      <c r="AFR5" s="42"/>
      <c r="AFS5" s="42"/>
      <c r="AFT5" s="42"/>
      <c r="AFU5" s="42"/>
      <c r="AFV5" s="42"/>
      <c r="AFW5" s="42"/>
      <c r="AFX5" s="42"/>
      <c r="AFY5" s="42"/>
      <c r="AFZ5" s="42"/>
      <c r="AGA5" s="42"/>
      <c r="AGB5" s="42"/>
      <c r="AGC5" s="42"/>
      <c r="AGD5" s="42"/>
      <c r="AGE5" s="42"/>
      <c r="AGF5" s="42"/>
      <c r="AGG5" s="42"/>
      <c r="AGH5" s="42"/>
      <c r="AGI5" s="42"/>
      <c r="AGJ5" s="42"/>
      <c r="AGK5" s="42"/>
      <c r="AGL5" s="42"/>
      <c r="AGM5" s="42"/>
      <c r="AGN5" s="42"/>
      <c r="AGO5" s="42"/>
      <c r="AGP5" s="42"/>
      <c r="AGQ5" s="42"/>
      <c r="AGR5" s="42"/>
      <c r="AGS5" s="42"/>
      <c r="AGT5" s="42"/>
      <c r="AGU5" s="42"/>
      <c r="AGV5" s="42"/>
      <c r="AGW5" s="42"/>
      <c r="AGX5" s="42"/>
      <c r="AGY5" s="42"/>
      <c r="AGZ5" s="42"/>
      <c r="AHA5" s="42"/>
      <c r="AHB5" s="42"/>
      <c r="AHC5" s="42"/>
      <c r="AHD5" s="42"/>
      <c r="AHE5" s="42"/>
      <c r="AHF5" s="42"/>
      <c r="AHG5" s="42"/>
      <c r="AHH5" s="42"/>
      <c r="AHI5" s="42"/>
      <c r="AHJ5" s="42"/>
      <c r="AHK5" s="42"/>
      <c r="AHL5" s="42"/>
      <c r="AHM5" s="42"/>
      <c r="AHN5" s="42"/>
      <c r="AHO5" s="42"/>
      <c r="AHP5" s="42"/>
      <c r="AHQ5" s="42"/>
      <c r="AHR5" s="42"/>
      <c r="AHS5" s="42"/>
      <c r="AHT5" s="42"/>
      <c r="AHU5" s="42"/>
      <c r="AHV5" s="42"/>
      <c r="AHW5" s="42"/>
      <c r="AHX5" s="42"/>
      <c r="AHY5" s="42"/>
      <c r="AHZ5" s="42"/>
      <c r="AIA5" s="42"/>
      <c r="AIB5" s="42"/>
      <c r="AIC5" s="42"/>
      <c r="AID5" s="42"/>
      <c r="AIE5" s="42"/>
      <c r="AIF5" s="42"/>
      <c r="AIG5" s="42"/>
      <c r="AIH5" s="42"/>
      <c r="AII5" s="42"/>
      <c r="AIJ5" s="42"/>
      <c r="AIK5" s="42"/>
      <c r="AIL5" s="42"/>
      <c r="AIM5" s="42"/>
      <c r="AIN5" s="42"/>
      <c r="AIO5" s="42"/>
      <c r="AIP5" s="42"/>
      <c r="AIQ5" s="42"/>
      <c r="AIR5" s="42"/>
      <c r="AIS5" s="42"/>
      <c r="AIT5" s="42"/>
      <c r="AIU5" s="42"/>
      <c r="AIV5" s="42"/>
      <c r="AIW5" s="42"/>
      <c r="AIX5" s="42"/>
      <c r="AIY5" s="42"/>
      <c r="AIZ5" s="42"/>
      <c r="AJA5" s="42"/>
      <c r="AJB5" s="42"/>
      <c r="AJC5" s="42"/>
      <c r="AJD5" s="42"/>
      <c r="AJE5" s="42"/>
      <c r="AJF5" s="42"/>
      <c r="AJG5" s="42"/>
      <c r="AJH5" s="42"/>
      <c r="AJI5" s="42"/>
      <c r="AJJ5" s="42"/>
      <c r="AJK5" s="42"/>
      <c r="AJL5" s="42"/>
      <c r="AJM5" s="42"/>
      <c r="AJN5" s="42"/>
      <c r="AJO5" s="42"/>
      <c r="AJP5" s="42"/>
      <c r="AJQ5" s="42"/>
      <c r="AJR5" s="42"/>
      <c r="AJS5" s="42"/>
      <c r="AJT5" s="42"/>
      <c r="AJU5" s="42"/>
      <c r="AJV5" s="42"/>
      <c r="AJW5" s="42"/>
      <c r="AJX5" s="42"/>
      <c r="AJY5" s="42"/>
      <c r="AJZ5" s="42"/>
      <c r="AKA5" s="42"/>
      <c r="AKB5" s="42"/>
      <c r="AKC5" s="42"/>
      <c r="AKD5" s="42"/>
      <c r="AKE5" s="42"/>
      <c r="AKF5" s="42"/>
      <c r="AKG5" s="42"/>
      <c r="AKH5" s="42"/>
      <c r="AKI5" s="42"/>
      <c r="AKJ5" s="42"/>
      <c r="AKK5" s="42"/>
      <c r="AKL5" s="42"/>
      <c r="AKM5" s="42"/>
      <c r="AKN5" s="42"/>
      <c r="AKO5" s="42"/>
      <c r="AKP5" s="42"/>
      <c r="AKQ5" s="42"/>
      <c r="AKR5" s="42"/>
      <c r="AKS5" s="42"/>
      <c r="AKT5" s="42"/>
      <c r="AKU5" s="42"/>
      <c r="AKV5" s="42"/>
      <c r="AKW5" s="42"/>
      <c r="AKX5" s="42"/>
      <c r="AKY5" s="42"/>
      <c r="AKZ5" s="42"/>
      <c r="ALA5" s="42"/>
      <c r="ALB5" s="42"/>
      <c r="ALC5" s="42"/>
      <c r="ALD5" s="42"/>
      <c r="ALE5" s="42"/>
      <c r="ALF5" s="42"/>
      <c r="ALG5" s="42"/>
      <c r="ALH5" s="42"/>
      <c r="ALI5" s="42"/>
      <c r="ALJ5" s="42"/>
      <c r="ALK5" s="42"/>
      <c r="ALL5" s="42"/>
      <c r="ALM5" s="42"/>
      <c r="ALN5" s="42"/>
      <c r="ALO5" s="42"/>
      <c r="ALP5" s="42"/>
      <c r="ALQ5" s="42"/>
      <c r="ALR5" s="42"/>
      <c r="ALS5" s="42"/>
      <c r="ALT5" s="42"/>
      <c r="ALU5" s="42"/>
      <c r="ALV5" s="42"/>
      <c r="ALW5" s="42"/>
      <c r="ALX5" s="42"/>
      <c r="ALY5" s="42"/>
      <c r="ALZ5" s="42"/>
      <c r="AMA5" s="42"/>
      <c r="AMB5" s="42"/>
      <c r="AMC5" s="42"/>
      <c r="AMD5" s="42"/>
      <c r="AME5" s="42"/>
      <c r="AMF5" s="42"/>
      <c r="AMG5" s="42"/>
      <c r="AMH5" s="42"/>
      <c r="AMI5" s="42"/>
      <c r="AMJ5" s="42"/>
      <c r="AMK5" s="42"/>
      <c r="AML5" s="42"/>
      <c r="AMM5" s="42"/>
      <c r="AMN5" s="42"/>
      <c r="AMO5" s="42"/>
      <c r="AMP5" s="42"/>
      <c r="AMQ5" s="42"/>
      <c r="AMR5" s="42"/>
      <c r="AMS5" s="42"/>
      <c r="AMT5" s="42"/>
      <c r="AMU5" s="42"/>
      <c r="AMV5" s="42"/>
      <c r="AMW5" s="42"/>
      <c r="AMX5" s="42"/>
      <c r="AMY5" s="42"/>
      <c r="AMZ5" s="42"/>
      <c r="ANA5" s="42"/>
      <c r="ANB5" s="42"/>
      <c r="ANC5" s="42"/>
      <c r="AND5" s="42"/>
      <c r="ANE5" s="42"/>
      <c r="ANF5" s="42"/>
      <c r="ANG5" s="42"/>
      <c r="ANH5" s="42"/>
      <c r="ANI5" s="42"/>
      <c r="ANJ5" s="42"/>
      <c r="ANK5" s="42"/>
      <c r="ANL5" s="42"/>
      <c r="ANM5" s="42"/>
      <c r="ANN5" s="42"/>
      <c r="ANO5" s="42"/>
      <c r="ANP5" s="42"/>
      <c r="ANQ5" s="42"/>
      <c r="ANR5" s="42"/>
      <c r="ANS5" s="42"/>
      <c r="ANT5" s="42"/>
      <c r="ANU5" s="42"/>
      <c r="ANV5" s="42"/>
      <c r="ANW5" s="42"/>
      <c r="ANX5" s="42"/>
      <c r="ANY5" s="42"/>
      <c r="ANZ5" s="42"/>
      <c r="AOA5" s="42"/>
      <c r="AOB5" s="42"/>
      <c r="AOC5" s="42"/>
      <c r="AOD5" s="42"/>
      <c r="AOE5" s="42"/>
      <c r="AOF5" s="42"/>
      <c r="AOG5" s="42"/>
      <c r="AOH5" s="42"/>
      <c r="AOI5" s="42"/>
      <c r="AOJ5" s="42"/>
      <c r="AOK5" s="42"/>
      <c r="AOL5" s="42"/>
      <c r="AOM5" s="42"/>
      <c r="AON5" s="42"/>
      <c r="AOO5" s="42"/>
      <c r="AOP5" s="42"/>
      <c r="AOQ5" s="42"/>
      <c r="AOR5" s="42"/>
      <c r="AOS5" s="42"/>
      <c r="AOT5" s="42"/>
      <c r="AOU5" s="42"/>
      <c r="AOV5" s="42"/>
      <c r="AOW5" s="42"/>
      <c r="AOX5" s="42"/>
      <c r="AOY5" s="42"/>
      <c r="AOZ5" s="42"/>
      <c r="APA5" s="42"/>
      <c r="APB5" s="42"/>
      <c r="APC5" s="42"/>
      <c r="APD5" s="42"/>
      <c r="APE5" s="42"/>
      <c r="APF5" s="42"/>
      <c r="APG5" s="42"/>
      <c r="APH5" s="42"/>
      <c r="API5" s="42"/>
      <c r="APJ5" s="42"/>
      <c r="APK5" s="42"/>
      <c r="APL5" s="42"/>
      <c r="APM5" s="42"/>
      <c r="APN5" s="42"/>
      <c r="APO5" s="42"/>
      <c r="APP5" s="42"/>
      <c r="APQ5" s="42"/>
      <c r="APR5" s="42"/>
      <c r="APS5" s="42"/>
      <c r="APT5" s="42"/>
      <c r="APU5" s="42"/>
      <c r="APV5" s="42"/>
      <c r="APW5" s="42"/>
      <c r="APX5" s="42"/>
      <c r="APY5" s="42"/>
      <c r="APZ5" s="42"/>
      <c r="AQA5" s="42"/>
      <c r="AQB5" s="42"/>
      <c r="AQC5" s="42"/>
      <c r="AQD5" s="42"/>
      <c r="AQE5" s="42"/>
      <c r="AQF5" s="42"/>
      <c r="AQG5" s="42"/>
      <c r="AQH5" s="42"/>
      <c r="AQI5" s="42"/>
      <c r="AQJ5" s="42"/>
      <c r="AQK5" s="42"/>
      <c r="AQL5" s="42"/>
      <c r="AQM5" s="42"/>
      <c r="AQN5" s="42"/>
      <c r="AQO5" s="42"/>
      <c r="AQP5" s="42"/>
      <c r="AQQ5" s="42"/>
      <c r="AQR5" s="42"/>
      <c r="AQS5" s="42"/>
      <c r="AQT5" s="42"/>
      <c r="AQU5" s="42"/>
      <c r="AQV5" s="42"/>
      <c r="AQW5" s="42"/>
      <c r="AQX5" s="42"/>
      <c r="AQY5" s="42"/>
      <c r="AQZ5" s="42"/>
      <c r="ARA5" s="42"/>
      <c r="ARB5" s="42"/>
      <c r="ARC5" s="42"/>
      <c r="ARD5" s="42"/>
      <c r="ARE5" s="42"/>
      <c r="ARF5" s="42"/>
      <c r="ARG5" s="42"/>
      <c r="ARH5" s="42"/>
      <c r="ARI5" s="42"/>
      <c r="ARJ5" s="42"/>
      <c r="ARK5" s="42"/>
      <c r="ARL5" s="42"/>
      <c r="ARM5" s="42"/>
      <c r="ARN5" s="42"/>
      <c r="ARO5" s="42"/>
      <c r="ARP5" s="42"/>
      <c r="ARQ5" s="42"/>
      <c r="ARR5" s="42"/>
      <c r="ARS5" s="42"/>
      <c r="ART5" s="42"/>
      <c r="ARU5" s="42"/>
      <c r="ARV5" s="42"/>
      <c r="ARW5" s="42"/>
      <c r="ARX5" s="42"/>
      <c r="ARY5" s="42"/>
      <c r="ARZ5" s="42"/>
      <c r="ASA5" s="42"/>
      <c r="ASB5" s="42"/>
      <c r="ASC5" s="42"/>
      <c r="ASD5" s="42"/>
      <c r="ASE5" s="42"/>
      <c r="ASF5" s="42"/>
      <c r="ASG5" s="42"/>
      <c r="ASH5" s="42"/>
      <c r="ASI5" s="42"/>
      <c r="ASJ5" s="42"/>
      <c r="ASK5" s="42"/>
      <c r="ASL5" s="42"/>
      <c r="ASM5" s="42"/>
      <c r="ASN5" s="42"/>
      <c r="ASO5" s="42"/>
      <c r="ASP5" s="42"/>
      <c r="ASQ5" s="42"/>
      <c r="ASR5" s="42"/>
      <c r="ASS5" s="42"/>
      <c r="AST5" s="42"/>
      <c r="ASU5" s="42"/>
      <c r="ASV5" s="42"/>
      <c r="ASW5" s="42"/>
      <c r="ASX5" s="42"/>
      <c r="ASY5" s="42"/>
      <c r="ASZ5" s="42"/>
      <c r="ATA5" s="42"/>
      <c r="ATB5" s="42"/>
      <c r="ATC5" s="42"/>
      <c r="ATD5" s="42"/>
      <c r="ATE5" s="42"/>
      <c r="ATF5" s="42"/>
      <c r="ATG5" s="42"/>
      <c r="ATH5" s="42"/>
      <c r="ATI5" s="42"/>
      <c r="ATJ5" s="42"/>
      <c r="ATK5" s="42"/>
      <c r="ATL5" s="42"/>
      <c r="ATM5" s="42"/>
      <c r="ATN5" s="42"/>
      <c r="ATO5" s="42"/>
      <c r="ATP5" s="42"/>
      <c r="ATQ5" s="42"/>
      <c r="ATR5" s="42"/>
      <c r="ATS5" s="42"/>
      <c r="ATT5" s="42"/>
      <c r="ATU5" s="42"/>
      <c r="ATV5" s="42"/>
      <c r="ATW5" s="42"/>
      <c r="ATX5" s="42"/>
      <c r="ATY5" s="42"/>
      <c r="ATZ5" s="42"/>
      <c r="AUA5" s="42"/>
      <c r="AUB5" s="42"/>
      <c r="AUC5" s="42"/>
      <c r="AUD5" s="42"/>
      <c r="AUE5" s="42"/>
      <c r="AUF5" s="42"/>
      <c r="AUG5" s="42"/>
      <c r="AUH5" s="42"/>
      <c r="AUI5" s="42"/>
      <c r="AUJ5" s="42"/>
      <c r="AUK5" s="42"/>
      <c r="AUL5" s="42"/>
      <c r="AUM5" s="42"/>
      <c r="AUN5" s="42"/>
      <c r="AUO5" s="42"/>
      <c r="AUP5" s="42"/>
      <c r="AUQ5" s="42"/>
      <c r="AUR5" s="42"/>
      <c r="AUS5" s="42"/>
      <c r="AUT5" s="42"/>
      <c r="AUU5" s="42"/>
      <c r="AUV5" s="42"/>
      <c r="AUW5" s="42"/>
      <c r="AUX5" s="42"/>
      <c r="AUY5" s="42"/>
      <c r="AUZ5" s="42"/>
      <c r="AVA5" s="42"/>
      <c r="AVB5" s="42"/>
      <c r="AVC5" s="42"/>
      <c r="AVD5" s="42"/>
      <c r="AVE5" s="42"/>
      <c r="AVF5" s="42"/>
      <c r="AVG5" s="42"/>
      <c r="AVH5" s="42"/>
      <c r="AVI5" s="42"/>
      <c r="AVJ5" s="42"/>
      <c r="AVK5" s="42"/>
      <c r="AVL5" s="42"/>
      <c r="AVM5" s="42"/>
      <c r="AVN5" s="42"/>
      <c r="AVO5" s="42"/>
      <c r="AVP5" s="42"/>
      <c r="AVQ5" s="42"/>
      <c r="AVR5" s="42"/>
      <c r="AVS5" s="42"/>
      <c r="AVT5" s="42"/>
      <c r="AVU5" s="42"/>
      <c r="AVV5" s="42"/>
      <c r="AVW5" s="42"/>
      <c r="AVX5" s="42"/>
      <c r="AVY5" s="42"/>
      <c r="AVZ5" s="42"/>
      <c r="AWA5" s="42"/>
      <c r="AWB5" s="42"/>
      <c r="AWC5" s="42"/>
      <c r="AWD5" s="42"/>
      <c r="AWE5" s="42"/>
      <c r="AWF5" s="42"/>
      <c r="AWG5" s="42"/>
      <c r="AWH5" s="42"/>
      <c r="AWI5" s="42"/>
      <c r="AWJ5" s="42"/>
      <c r="AWK5" s="42"/>
      <c r="AWL5" s="42"/>
      <c r="AWM5" s="42"/>
      <c r="AWN5" s="42"/>
      <c r="AWO5" s="42"/>
      <c r="AWP5" s="42"/>
      <c r="AWQ5" s="42"/>
      <c r="AWR5" s="42"/>
      <c r="AWS5" s="42"/>
      <c r="AWT5" s="42"/>
      <c r="AWU5" s="42"/>
      <c r="AWV5" s="42"/>
      <c r="AWW5" s="42"/>
      <c r="AWX5" s="42"/>
      <c r="AWY5" s="42"/>
      <c r="AWZ5" s="42"/>
      <c r="AXA5" s="42"/>
      <c r="AXB5" s="42"/>
      <c r="AXC5" s="42"/>
      <c r="AXD5" s="42"/>
      <c r="AXE5" s="42"/>
      <c r="AXF5" s="42"/>
      <c r="AXG5" s="42"/>
      <c r="AXH5" s="42"/>
      <c r="AXI5" s="42"/>
      <c r="AXJ5" s="42"/>
      <c r="AXK5" s="42"/>
      <c r="AXL5" s="42"/>
      <c r="AXM5" s="42"/>
      <c r="AXN5" s="42"/>
      <c r="AXO5" s="42"/>
      <c r="AXP5" s="42"/>
      <c r="AXQ5" s="42"/>
      <c r="AXR5" s="42"/>
      <c r="AXS5" s="42"/>
      <c r="AXT5" s="42"/>
      <c r="AXU5" s="42"/>
      <c r="AXV5" s="42"/>
      <c r="AXW5" s="42"/>
      <c r="AXX5" s="42"/>
      <c r="AXY5" s="42"/>
      <c r="AXZ5" s="42"/>
      <c r="AYA5" s="42"/>
      <c r="AYB5" s="42"/>
      <c r="AYC5" s="42"/>
      <c r="AYD5" s="42"/>
      <c r="AYE5" s="42"/>
      <c r="AYF5" s="42"/>
      <c r="AYG5" s="42"/>
      <c r="AYH5" s="42"/>
      <c r="AYI5" s="42"/>
      <c r="AYJ5" s="42"/>
      <c r="AYK5" s="42"/>
      <c r="AYL5" s="42"/>
      <c r="AYM5" s="42"/>
      <c r="AYN5" s="42"/>
      <c r="AYO5" s="42"/>
      <c r="AYP5" s="42"/>
      <c r="AYQ5" s="42"/>
      <c r="AYR5" s="42"/>
      <c r="AYS5" s="42"/>
      <c r="AYT5" s="42"/>
      <c r="AYU5" s="42"/>
      <c r="AYV5" s="42"/>
      <c r="AYW5" s="42"/>
      <c r="AYX5" s="42"/>
      <c r="AYY5" s="42"/>
      <c r="AYZ5" s="42"/>
      <c r="AZA5" s="42"/>
      <c r="AZB5" s="42"/>
      <c r="AZC5" s="42"/>
      <c r="AZD5" s="42"/>
      <c r="AZE5" s="42"/>
      <c r="AZF5" s="42"/>
      <c r="AZG5" s="42"/>
      <c r="AZH5" s="42"/>
      <c r="AZI5" s="42"/>
      <c r="AZJ5" s="42"/>
      <c r="AZK5" s="42"/>
      <c r="AZL5" s="42"/>
      <c r="AZM5" s="42"/>
      <c r="AZN5" s="42"/>
      <c r="AZO5" s="42"/>
      <c r="AZP5" s="42"/>
      <c r="AZQ5" s="42"/>
      <c r="AZR5" s="42"/>
      <c r="AZS5" s="42"/>
      <c r="AZT5" s="42"/>
      <c r="AZU5" s="42"/>
      <c r="AZV5" s="42"/>
      <c r="AZW5" s="42"/>
      <c r="AZX5" s="42"/>
      <c r="AZY5" s="42"/>
      <c r="AZZ5" s="42"/>
      <c r="BAA5" s="42"/>
      <c r="BAB5" s="42"/>
      <c r="BAC5" s="42"/>
      <c r="BAD5" s="42"/>
      <c r="BAE5" s="42"/>
      <c r="BAF5" s="42"/>
      <c r="BAG5" s="42"/>
      <c r="BAH5" s="42"/>
      <c r="BAI5" s="42"/>
      <c r="BAJ5" s="42"/>
      <c r="BAK5" s="42"/>
      <c r="BAL5" s="42"/>
      <c r="BAM5" s="42"/>
      <c r="BAN5" s="42"/>
      <c r="BAO5" s="42"/>
      <c r="BAP5" s="42"/>
      <c r="BAQ5" s="42"/>
      <c r="BAR5" s="42"/>
      <c r="BAS5" s="42"/>
      <c r="BAT5" s="42"/>
      <c r="BAU5" s="42"/>
      <c r="BAV5" s="42"/>
      <c r="BAW5" s="42"/>
      <c r="BAX5" s="42"/>
      <c r="BAY5" s="42"/>
      <c r="BAZ5" s="42"/>
      <c r="BBA5" s="42"/>
      <c r="BBB5" s="42"/>
      <c r="BBC5" s="42"/>
      <c r="BBD5" s="42"/>
      <c r="BBE5" s="42"/>
      <c r="BBF5" s="42"/>
      <c r="BBG5" s="42"/>
      <c r="BBH5" s="42"/>
      <c r="BBI5" s="42"/>
      <c r="BBJ5" s="42"/>
      <c r="BBK5" s="42"/>
      <c r="BBL5" s="42"/>
      <c r="BBM5" s="42"/>
      <c r="BBN5" s="42"/>
      <c r="BBO5" s="42"/>
      <c r="BBP5" s="42"/>
      <c r="BBQ5" s="42"/>
      <c r="BBR5" s="42"/>
      <c r="BBS5" s="42"/>
      <c r="BBT5" s="42"/>
      <c r="BBU5" s="42"/>
      <c r="BBV5" s="42"/>
      <c r="BBW5" s="42"/>
      <c r="BBX5" s="42"/>
      <c r="BBY5" s="42"/>
      <c r="BBZ5" s="42"/>
      <c r="BCA5" s="42"/>
      <c r="BCB5" s="42"/>
      <c r="BCC5" s="42"/>
      <c r="BCD5" s="42"/>
      <c r="BCE5" s="42"/>
      <c r="BCF5" s="42"/>
      <c r="BCG5" s="42"/>
      <c r="BCH5" s="42"/>
      <c r="BCI5" s="42"/>
      <c r="BCJ5" s="42"/>
      <c r="BCK5" s="42"/>
      <c r="BCL5" s="42"/>
      <c r="BCM5" s="42"/>
      <c r="BCN5" s="42"/>
      <c r="BCO5" s="42"/>
      <c r="BCP5" s="42"/>
      <c r="BCQ5" s="42"/>
      <c r="BCR5" s="42"/>
      <c r="BCS5" s="42"/>
      <c r="BCT5" s="42"/>
      <c r="BCU5" s="42"/>
      <c r="BCV5" s="42"/>
      <c r="BCW5" s="42"/>
      <c r="BCX5" s="42"/>
      <c r="BCY5" s="42"/>
      <c r="BCZ5" s="42"/>
      <c r="BDA5" s="42"/>
      <c r="BDB5" s="42"/>
      <c r="BDC5" s="42"/>
      <c r="BDD5" s="42"/>
      <c r="BDE5" s="42"/>
      <c r="BDF5" s="42"/>
      <c r="BDG5" s="42"/>
      <c r="BDH5" s="42"/>
      <c r="BDI5" s="42"/>
      <c r="BDJ5" s="42"/>
      <c r="BDK5" s="42"/>
      <c r="BDL5" s="42"/>
      <c r="BDM5" s="42"/>
      <c r="BDN5" s="42"/>
      <c r="BDO5" s="42"/>
      <c r="BDP5" s="42"/>
      <c r="BDQ5" s="42"/>
      <c r="BDR5" s="42"/>
      <c r="BDS5" s="42"/>
      <c r="BDT5" s="42"/>
      <c r="BDU5" s="42"/>
      <c r="BDV5" s="42"/>
      <c r="BDW5" s="42"/>
      <c r="BDX5" s="42"/>
      <c r="BDY5" s="42"/>
      <c r="BDZ5" s="42"/>
      <c r="BEA5" s="42"/>
      <c r="BEB5" s="42"/>
      <c r="BEC5" s="42"/>
      <c r="BED5" s="42"/>
      <c r="BEE5" s="42"/>
      <c r="BEF5" s="42"/>
      <c r="BEG5" s="42"/>
      <c r="BEH5" s="42"/>
      <c r="BEI5" s="42"/>
      <c r="BEJ5" s="42"/>
      <c r="BEK5" s="42"/>
      <c r="BEL5" s="42"/>
      <c r="BEM5" s="42"/>
      <c r="BEN5" s="42"/>
      <c r="BEO5" s="42"/>
      <c r="BEP5" s="42"/>
      <c r="BEQ5" s="42"/>
      <c r="BER5" s="42"/>
      <c r="BES5" s="42"/>
      <c r="BET5" s="42"/>
      <c r="BEU5" s="42"/>
      <c r="BEV5" s="42"/>
      <c r="BEW5" s="42"/>
      <c r="BEX5" s="42"/>
      <c r="BEY5" s="42"/>
      <c r="BEZ5" s="42"/>
      <c r="BFA5" s="42"/>
      <c r="BFB5" s="42"/>
      <c r="BFC5" s="42"/>
      <c r="BFD5" s="42"/>
      <c r="BFE5" s="42"/>
      <c r="BFF5" s="42"/>
      <c r="BFG5" s="42"/>
      <c r="BFH5" s="42"/>
      <c r="BFI5" s="42"/>
      <c r="BFJ5" s="42"/>
      <c r="BFK5" s="42"/>
      <c r="BFL5" s="42"/>
      <c r="BFM5" s="42"/>
      <c r="BFN5" s="42"/>
      <c r="BFO5" s="42"/>
      <c r="BFP5" s="42"/>
      <c r="BFQ5" s="42"/>
      <c r="BFR5" s="42"/>
      <c r="BFS5" s="42"/>
      <c r="BFT5" s="42"/>
      <c r="BFU5" s="42"/>
      <c r="BFV5" s="42"/>
      <c r="BFW5" s="42"/>
      <c r="BFX5" s="42"/>
      <c r="BFY5" s="42"/>
      <c r="BFZ5" s="42"/>
      <c r="BGA5" s="42"/>
      <c r="BGB5" s="42"/>
      <c r="BGC5" s="42"/>
      <c r="BGD5" s="42"/>
      <c r="BGE5" s="42"/>
      <c r="BGF5" s="42"/>
      <c r="BGG5" s="42"/>
      <c r="BGH5" s="42"/>
      <c r="BGI5" s="42"/>
      <c r="BGJ5" s="42"/>
      <c r="BGK5" s="42"/>
      <c r="BGL5" s="42"/>
      <c r="BGM5" s="42"/>
      <c r="BGN5" s="42"/>
      <c r="BGO5" s="42"/>
      <c r="BGP5" s="42"/>
      <c r="BGQ5" s="42"/>
      <c r="BGR5" s="42"/>
      <c r="BGS5" s="42"/>
      <c r="BGT5" s="42"/>
      <c r="BGU5" s="42"/>
      <c r="BGV5" s="42"/>
      <c r="BGW5" s="42"/>
      <c r="BGX5" s="42"/>
      <c r="BGY5" s="42"/>
      <c r="BGZ5" s="42"/>
      <c r="BHA5" s="42"/>
      <c r="BHB5" s="42"/>
      <c r="BHC5" s="42"/>
      <c r="BHD5" s="42"/>
      <c r="BHE5" s="42"/>
      <c r="BHF5" s="42"/>
      <c r="BHG5" s="42"/>
      <c r="BHH5" s="42"/>
      <c r="BHI5" s="42"/>
      <c r="BHJ5" s="42"/>
      <c r="BHK5" s="42"/>
      <c r="BHL5" s="42"/>
      <c r="BHM5" s="42"/>
      <c r="BHN5" s="42"/>
      <c r="BHO5" s="42"/>
      <c r="BHP5" s="42"/>
      <c r="BHQ5" s="42"/>
      <c r="BHR5" s="42"/>
      <c r="BHS5" s="42"/>
      <c r="BHT5" s="42"/>
      <c r="BHU5" s="42"/>
      <c r="BHV5" s="42"/>
      <c r="BHW5" s="42"/>
      <c r="BHX5" s="42"/>
      <c r="BHY5" s="42"/>
      <c r="BHZ5" s="42"/>
      <c r="BIA5" s="42"/>
      <c r="BIB5" s="42"/>
      <c r="BIC5" s="42"/>
      <c r="BID5" s="42"/>
      <c r="BIE5" s="42"/>
      <c r="BIF5" s="42"/>
      <c r="BIG5" s="42"/>
      <c r="BIH5" s="42"/>
      <c r="BII5" s="42"/>
      <c r="BIJ5" s="42"/>
      <c r="BIK5" s="42"/>
      <c r="BIL5" s="42"/>
      <c r="BIM5" s="42"/>
      <c r="BIN5" s="42"/>
      <c r="BIO5" s="42"/>
      <c r="BIP5" s="42"/>
      <c r="BIQ5" s="42"/>
      <c r="BIR5" s="42"/>
      <c r="BIS5" s="42"/>
      <c r="BIT5" s="42"/>
      <c r="BIU5" s="42"/>
      <c r="BIV5" s="42"/>
      <c r="BIW5" s="42"/>
      <c r="BIX5" s="42"/>
      <c r="BIY5" s="42"/>
      <c r="BIZ5" s="42"/>
      <c r="BJA5" s="42"/>
      <c r="BJB5" s="42"/>
      <c r="BJC5" s="42"/>
      <c r="BJD5" s="42"/>
      <c r="BJE5" s="42"/>
      <c r="BJF5" s="42"/>
      <c r="BJG5" s="42"/>
      <c r="BJH5" s="42"/>
      <c r="BJI5" s="42"/>
      <c r="BJJ5" s="42"/>
      <c r="BJK5" s="42"/>
      <c r="BJL5" s="42"/>
      <c r="BJM5" s="42"/>
      <c r="BJN5" s="42"/>
      <c r="BJO5" s="42"/>
      <c r="BJP5" s="42"/>
      <c r="BJQ5" s="42"/>
      <c r="BJR5" s="42"/>
      <c r="BJS5" s="42"/>
      <c r="BJT5" s="42"/>
      <c r="BJU5" s="42"/>
      <c r="BJV5" s="42"/>
      <c r="BJW5" s="42"/>
      <c r="BJX5" s="42"/>
      <c r="BJY5" s="42"/>
      <c r="BJZ5" s="42"/>
      <c r="BKA5" s="42"/>
      <c r="BKB5" s="42"/>
      <c r="BKC5" s="42"/>
      <c r="BKD5" s="42"/>
      <c r="BKE5" s="42"/>
      <c r="BKF5" s="42"/>
      <c r="BKG5" s="42"/>
      <c r="BKH5" s="42"/>
      <c r="BKI5" s="42"/>
      <c r="BKJ5" s="42"/>
      <c r="BKK5" s="42"/>
      <c r="BKL5" s="42"/>
      <c r="BKM5" s="42"/>
      <c r="BKN5" s="42"/>
      <c r="BKO5" s="42"/>
      <c r="BKP5" s="42"/>
      <c r="BKQ5" s="42"/>
      <c r="BKR5" s="42"/>
      <c r="BKS5" s="42"/>
      <c r="BKT5" s="42"/>
      <c r="BKU5" s="42"/>
      <c r="BKV5" s="42"/>
      <c r="BKW5" s="42"/>
      <c r="BKX5" s="42"/>
      <c r="BKY5" s="42"/>
      <c r="BKZ5" s="42"/>
      <c r="BLA5" s="42"/>
      <c r="BLB5" s="42"/>
      <c r="BLC5" s="42"/>
      <c r="BLD5" s="42"/>
      <c r="BLE5" s="42"/>
      <c r="BLF5" s="42"/>
      <c r="BLG5" s="42"/>
      <c r="BLH5" s="42"/>
      <c r="BLI5" s="42"/>
      <c r="BLJ5" s="42"/>
      <c r="BLK5" s="42"/>
      <c r="BLL5" s="42"/>
      <c r="BLM5" s="42"/>
      <c r="BLN5" s="42"/>
      <c r="BLO5" s="42"/>
      <c r="BLP5" s="42"/>
      <c r="BLQ5" s="42"/>
      <c r="BLR5" s="42"/>
      <c r="BLS5" s="42"/>
      <c r="BLT5" s="42"/>
      <c r="BLU5" s="42"/>
      <c r="BLV5" s="42"/>
      <c r="BLW5" s="42"/>
      <c r="BLX5" s="42"/>
      <c r="BLY5" s="42"/>
      <c r="BLZ5" s="42"/>
      <c r="BMA5" s="42"/>
      <c r="BMB5" s="42"/>
      <c r="BMC5" s="42"/>
      <c r="BMD5" s="42"/>
      <c r="BME5" s="42"/>
      <c r="BMF5" s="42"/>
      <c r="BMG5" s="42"/>
      <c r="BMH5" s="42"/>
      <c r="BMI5" s="42"/>
      <c r="BMJ5" s="42"/>
      <c r="BMK5" s="42"/>
      <c r="BML5" s="42"/>
      <c r="BMM5" s="42"/>
      <c r="BMN5" s="42"/>
      <c r="BMO5" s="42"/>
      <c r="BMP5" s="42"/>
      <c r="BMQ5" s="42"/>
      <c r="BMR5" s="42"/>
      <c r="BMS5" s="42"/>
      <c r="BMT5" s="42"/>
      <c r="BMU5" s="42"/>
      <c r="BMV5" s="42"/>
      <c r="BMW5" s="42"/>
      <c r="BMX5" s="42"/>
      <c r="BMY5" s="42"/>
      <c r="BMZ5" s="42"/>
      <c r="BNA5" s="42"/>
      <c r="BNB5" s="42"/>
      <c r="BNC5" s="42"/>
      <c r="BND5" s="42"/>
      <c r="BNE5" s="42"/>
      <c r="BNF5" s="42"/>
      <c r="BNG5" s="42"/>
      <c r="BNH5" s="42"/>
      <c r="BNI5" s="42"/>
      <c r="BNJ5" s="42"/>
      <c r="BNK5" s="42"/>
      <c r="BNL5" s="42"/>
      <c r="BNM5" s="42"/>
      <c r="BNN5" s="42"/>
      <c r="BNO5" s="42"/>
      <c r="BNP5" s="42"/>
      <c r="BNQ5" s="42"/>
      <c r="BNR5" s="42"/>
      <c r="BNS5" s="42"/>
      <c r="BNT5" s="42"/>
      <c r="BNU5" s="42"/>
      <c r="BNV5" s="42"/>
      <c r="BNW5" s="42"/>
      <c r="BNX5" s="42"/>
      <c r="BNY5" s="42"/>
      <c r="BNZ5" s="42"/>
      <c r="BOA5" s="42"/>
      <c r="BOB5" s="42"/>
      <c r="BOC5" s="42"/>
      <c r="BOD5" s="42"/>
      <c r="BOE5" s="42"/>
      <c r="BOF5" s="42"/>
      <c r="BOG5" s="42"/>
      <c r="BOH5" s="42"/>
      <c r="BOI5" s="42"/>
      <c r="BOJ5" s="42"/>
      <c r="BOK5" s="42"/>
      <c r="BOL5" s="42"/>
      <c r="BOM5" s="42"/>
      <c r="BON5" s="42"/>
      <c r="BOO5" s="42"/>
      <c r="BOP5" s="42"/>
      <c r="BOQ5" s="42"/>
      <c r="BOR5" s="42"/>
      <c r="BOS5" s="42"/>
      <c r="BOT5" s="42"/>
      <c r="BOU5" s="42"/>
      <c r="BOV5" s="42"/>
      <c r="BOW5" s="42"/>
      <c r="BOX5" s="42"/>
      <c r="BOY5" s="42"/>
      <c r="BOZ5" s="42"/>
      <c r="BPA5" s="42"/>
      <c r="BPB5" s="42"/>
      <c r="BPC5" s="42"/>
      <c r="BPD5" s="42"/>
      <c r="BPE5" s="42"/>
      <c r="BPF5" s="42"/>
      <c r="BPG5" s="42"/>
      <c r="BPH5" s="42"/>
      <c r="BPI5" s="42"/>
      <c r="BPJ5" s="42"/>
      <c r="BPK5" s="42"/>
      <c r="BPL5" s="42"/>
      <c r="BPM5" s="42"/>
      <c r="BPN5" s="42"/>
      <c r="BPO5" s="42"/>
      <c r="BPP5" s="42"/>
      <c r="BPQ5" s="42"/>
      <c r="BPR5" s="42"/>
      <c r="BPS5" s="42"/>
      <c r="BPT5" s="42"/>
      <c r="BPU5" s="42"/>
      <c r="BPV5" s="42"/>
      <c r="BPW5" s="42"/>
      <c r="BPX5" s="42"/>
      <c r="BPY5" s="42"/>
      <c r="BPZ5" s="42"/>
      <c r="BQA5" s="42"/>
      <c r="BQB5" s="42"/>
      <c r="BQC5" s="42"/>
      <c r="BQD5" s="42"/>
      <c r="BQE5" s="42"/>
      <c r="BQF5" s="42"/>
      <c r="BQG5" s="42"/>
      <c r="BQH5" s="42"/>
      <c r="BQI5" s="42"/>
      <c r="BQJ5" s="42"/>
      <c r="BQK5" s="42"/>
      <c r="BQL5" s="42"/>
      <c r="BQM5" s="42"/>
      <c r="BQN5" s="42"/>
      <c r="BQO5" s="42"/>
      <c r="BQP5" s="42"/>
      <c r="BQQ5" s="42"/>
      <c r="BQR5" s="42"/>
      <c r="BQS5" s="42"/>
      <c r="BQT5" s="42"/>
      <c r="BQU5" s="42"/>
      <c r="BQV5" s="42"/>
      <c r="BQW5" s="42"/>
      <c r="BQX5" s="42"/>
      <c r="BQY5" s="42"/>
      <c r="BQZ5" s="42"/>
      <c r="BRA5" s="42"/>
      <c r="BRB5" s="42"/>
      <c r="BRC5" s="42"/>
      <c r="BRD5" s="42"/>
      <c r="BRE5" s="42"/>
      <c r="BRF5" s="42"/>
      <c r="BRG5" s="42"/>
      <c r="BRH5" s="42"/>
      <c r="BRI5" s="42"/>
      <c r="BRJ5" s="42"/>
      <c r="BRK5" s="42"/>
      <c r="BRL5" s="42"/>
      <c r="BRM5" s="42"/>
      <c r="BRN5" s="42"/>
      <c r="BRO5" s="42"/>
      <c r="BRP5" s="42"/>
      <c r="BRQ5" s="42"/>
      <c r="BRR5" s="42"/>
      <c r="BRS5" s="42"/>
      <c r="BRT5" s="42"/>
      <c r="BRU5" s="42"/>
      <c r="BRV5" s="42"/>
      <c r="BRW5" s="42"/>
      <c r="BRX5" s="42"/>
      <c r="BRY5" s="42"/>
      <c r="BRZ5" s="42"/>
      <c r="BSA5" s="42"/>
      <c r="BSB5" s="42"/>
      <c r="BSC5" s="42"/>
      <c r="BSD5" s="42"/>
      <c r="BSE5" s="42"/>
      <c r="BSF5" s="42"/>
      <c r="BSG5" s="42"/>
      <c r="BSH5" s="42"/>
      <c r="BSI5" s="42"/>
      <c r="BSJ5" s="42"/>
      <c r="BSK5" s="42"/>
      <c r="BSL5" s="42"/>
      <c r="BSM5" s="42"/>
      <c r="BSN5" s="42"/>
      <c r="BSO5" s="42"/>
      <c r="BSP5" s="42"/>
      <c r="BSQ5" s="42"/>
      <c r="BSR5" s="42"/>
      <c r="BSS5" s="42"/>
      <c r="BST5" s="42"/>
      <c r="BSU5" s="42"/>
      <c r="BSV5" s="42"/>
      <c r="BSW5" s="42"/>
      <c r="BSX5" s="42"/>
      <c r="BSY5" s="42"/>
      <c r="BSZ5" s="42"/>
      <c r="BTA5" s="42"/>
      <c r="BTB5" s="42"/>
      <c r="BTC5" s="42"/>
      <c r="BTD5" s="42"/>
      <c r="BTE5" s="42"/>
      <c r="BTF5" s="42"/>
      <c r="BTG5" s="42"/>
      <c r="BTH5" s="42"/>
      <c r="BTI5" s="42"/>
      <c r="BTJ5" s="42"/>
      <c r="BTK5" s="42"/>
      <c r="BTL5" s="42"/>
      <c r="BTM5" s="42"/>
      <c r="BTN5" s="42"/>
      <c r="BTO5" s="42"/>
      <c r="BTP5" s="42"/>
      <c r="BTQ5" s="42"/>
      <c r="BTR5" s="42"/>
      <c r="BTS5" s="42"/>
      <c r="BTT5" s="42"/>
      <c r="BTU5" s="42"/>
      <c r="BTV5" s="42"/>
      <c r="BTW5" s="42"/>
      <c r="BTX5" s="42"/>
      <c r="BTY5" s="42"/>
      <c r="BTZ5" s="42"/>
      <c r="BUA5" s="42"/>
      <c r="BUB5" s="42"/>
      <c r="BUC5" s="42"/>
      <c r="BUD5" s="42"/>
      <c r="BUE5" s="42"/>
      <c r="BUF5" s="42"/>
      <c r="BUG5" s="42"/>
      <c r="BUH5" s="42"/>
      <c r="BUI5" s="42"/>
      <c r="BUJ5" s="42"/>
      <c r="BUK5" s="42"/>
      <c r="BUL5" s="42"/>
      <c r="BUM5" s="42"/>
      <c r="BUN5" s="42"/>
      <c r="BUO5" s="42"/>
      <c r="BUP5" s="42"/>
      <c r="BUQ5" s="42"/>
      <c r="BUR5" s="42"/>
      <c r="BUS5" s="42"/>
      <c r="BUT5" s="42"/>
      <c r="BUU5" s="42"/>
      <c r="BUV5" s="42"/>
      <c r="BUW5" s="42"/>
      <c r="BUX5" s="42"/>
      <c r="BUY5" s="42"/>
      <c r="BUZ5" s="42"/>
      <c r="BVA5" s="42"/>
      <c r="BVB5" s="42"/>
      <c r="BVC5" s="42"/>
      <c r="BVD5" s="42"/>
      <c r="BVE5" s="42"/>
      <c r="BVF5" s="42"/>
      <c r="BVG5" s="42"/>
      <c r="BVH5" s="42"/>
      <c r="BVI5" s="42"/>
      <c r="BVJ5" s="42"/>
      <c r="BVK5" s="42"/>
      <c r="BVL5" s="42"/>
      <c r="BVM5" s="42"/>
      <c r="BVN5" s="42"/>
      <c r="BVO5" s="42"/>
      <c r="BVP5" s="42"/>
      <c r="BVQ5" s="42"/>
      <c r="BVR5" s="42"/>
      <c r="BVS5" s="42"/>
      <c r="BVT5" s="42"/>
      <c r="BVU5" s="42"/>
      <c r="BVV5" s="42"/>
      <c r="BVW5" s="42"/>
      <c r="BVX5" s="42"/>
      <c r="BVY5" s="42"/>
      <c r="BVZ5" s="42"/>
      <c r="BWA5" s="42"/>
      <c r="BWB5" s="42"/>
      <c r="BWC5" s="42"/>
      <c r="BWD5" s="42"/>
      <c r="BWE5" s="42"/>
      <c r="BWF5" s="42"/>
      <c r="BWG5" s="42"/>
      <c r="BWH5" s="42"/>
      <c r="BWI5" s="42"/>
      <c r="BWJ5" s="42"/>
      <c r="BWK5" s="42"/>
      <c r="BWL5" s="42"/>
      <c r="BWM5" s="42"/>
      <c r="BWN5" s="42"/>
      <c r="BWO5" s="42"/>
      <c r="BWP5" s="42"/>
      <c r="BWQ5" s="42"/>
      <c r="BWR5" s="42"/>
      <c r="BWS5" s="42"/>
      <c r="BWT5" s="42"/>
      <c r="BWU5" s="42"/>
      <c r="BWV5" s="42"/>
      <c r="BWW5" s="42"/>
      <c r="BWX5" s="42"/>
      <c r="BWY5" s="42"/>
      <c r="BWZ5" s="42"/>
      <c r="BXA5" s="42"/>
      <c r="BXB5" s="42"/>
      <c r="BXC5" s="42"/>
      <c r="BXD5" s="42"/>
      <c r="BXE5" s="42"/>
      <c r="BXF5" s="42"/>
      <c r="BXG5" s="42"/>
      <c r="BXH5" s="42"/>
      <c r="BXI5" s="42"/>
      <c r="BXJ5" s="42"/>
      <c r="BXK5" s="42"/>
      <c r="BXL5" s="42"/>
      <c r="BXM5" s="42"/>
      <c r="BXN5" s="42"/>
      <c r="BXO5" s="42"/>
      <c r="BXP5" s="42"/>
      <c r="BXQ5" s="42"/>
      <c r="BXR5" s="42"/>
      <c r="BXS5" s="42"/>
      <c r="BXT5" s="42"/>
      <c r="BXU5" s="42"/>
      <c r="BXV5" s="42"/>
      <c r="BXW5" s="42"/>
      <c r="BXX5" s="42"/>
      <c r="BXY5" s="42"/>
      <c r="BXZ5" s="42"/>
      <c r="BYA5" s="42"/>
      <c r="BYB5" s="42"/>
      <c r="BYC5" s="42"/>
      <c r="BYD5" s="42"/>
      <c r="BYE5" s="42"/>
      <c r="BYF5" s="42"/>
      <c r="BYG5" s="42"/>
      <c r="BYH5" s="42"/>
      <c r="BYI5" s="42"/>
      <c r="BYJ5" s="42"/>
      <c r="BYK5" s="42"/>
      <c r="BYL5" s="42"/>
      <c r="BYM5" s="42"/>
      <c r="BYN5" s="42"/>
      <c r="BYO5" s="42"/>
      <c r="BYP5" s="42"/>
      <c r="BYQ5" s="42"/>
      <c r="BYR5" s="42"/>
      <c r="BYS5" s="42"/>
      <c r="BYT5" s="42"/>
      <c r="BYU5" s="42"/>
      <c r="BYV5" s="42"/>
      <c r="BYW5" s="42"/>
      <c r="BYX5" s="42"/>
      <c r="BYY5" s="42"/>
      <c r="BYZ5" s="42"/>
      <c r="BZA5" s="42"/>
      <c r="BZB5" s="42"/>
      <c r="BZC5" s="42"/>
      <c r="BZD5" s="42"/>
      <c r="BZE5" s="42"/>
      <c r="BZF5" s="42"/>
      <c r="BZG5" s="42"/>
      <c r="BZH5" s="42"/>
      <c r="BZI5" s="42"/>
      <c r="BZJ5" s="42"/>
      <c r="BZK5" s="42"/>
      <c r="BZL5" s="42"/>
      <c r="BZM5" s="42"/>
      <c r="BZN5" s="42"/>
      <c r="BZO5" s="42"/>
      <c r="BZP5" s="42"/>
      <c r="BZQ5" s="42"/>
      <c r="BZR5" s="42"/>
      <c r="BZS5" s="42"/>
      <c r="BZT5" s="42"/>
      <c r="BZU5" s="42"/>
      <c r="BZV5" s="42"/>
      <c r="BZW5" s="42"/>
      <c r="BZX5" s="42"/>
      <c r="BZY5" s="42"/>
      <c r="BZZ5" s="42"/>
      <c r="CAA5" s="42"/>
      <c r="CAB5" s="42"/>
      <c r="CAC5" s="42"/>
      <c r="CAD5" s="42"/>
      <c r="CAE5" s="42"/>
      <c r="CAF5" s="42"/>
      <c r="CAG5" s="42"/>
      <c r="CAH5" s="42"/>
      <c r="CAI5" s="42"/>
      <c r="CAJ5" s="42"/>
      <c r="CAK5" s="42"/>
      <c r="CAL5" s="42"/>
      <c r="CAM5" s="42"/>
      <c r="CAN5" s="42"/>
      <c r="CAO5" s="42"/>
      <c r="CAP5" s="42"/>
      <c r="CAQ5" s="42"/>
      <c r="CAR5" s="42"/>
      <c r="CAS5" s="42"/>
      <c r="CAT5" s="42"/>
      <c r="CAU5" s="42"/>
      <c r="CAV5" s="42"/>
      <c r="CAW5" s="42"/>
      <c r="CAX5" s="42"/>
      <c r="CAY5" s="42"/>
      <c r="CAZ5" s="42"/>
      <c r="CBA5" s="42"/>
      <c r="CBB5" s="42"/>
      <c r="CBC5" s="42"/>
      <c r="CBD5" s="42"/>
      <c r="CBE5" s="42"/>
      <c r="CBF5" s="42"/>
      <c r="CBG5" s="42"/>
      <c r="CBH5" s="42"/>
      <c r="CBI5" s="42"/>
      <c r="CBJ5" s="42"/>
      <c r="CBK5" s="42"/>
      <c r="CBL5" s="42"/>
      <c r="CBM5" s="42"/>
      <c r="CBN5" s="42"/>
      <c r="CBO5" s="42"/>
      <c r="CBP5" s="42"/>
      <c r="CBQ5" s="42"/>
      <c r="CBR5" s="42"/>
      <c r="CBS5" s="42"/>
      <c r="CBT5" s="42"/>
      <c r="CBU5" s="42"/>
      <c r="CBV5" s="42"/>
      <c r="CBW5" s="42"/>
      <c r="CBX5" s="42"/>
      <c r="CBY5" s="42"/>
      <c r="CBZ5" s="42"/>
      <c r="CCA5" s="42"/>
      <c r="CCB5" s="42"/>
      <c r="CCC5" s="42"/>
      <c r="CCD5" s="42"/>
      <c r="CCE5" s="42"/>
      <c r="CCF5" s="42"/>
      <c r="CCG5" s="42"/>
      <c r="CCH5" s="42"/>
      <c r="CCI5" s="42"/>
      <c r="CCJ5" s="42"/>
      <c r="CCK5" s="42"/>
      <c r="CCL5" s="42"/>
      <c r="CCM5" s="42"/>
      <c r="CCN5" s="42"/>
      <c r="CCO5" s="42"/>
      <c r="CCP5" s="42"/>
      <c r="CCQ5" s="42"/>
      <c r="CCR5" s="42"/>
      <c r="CCS5" s="42"/>
      <c r="CCT5" s="42"/>
      <c r="CCU5" s="42"/>
      <c r="CCV5" s="42"/>
      <c r="CCW5" s="42"/>
      <c r="CCX5" s="42"/>
      <c r="CCY5" s="42"/>
      <c r="CCZ5" s="42"/>
      <c r="CDA5" s="42"/>
      <c r="CDB5" s="42"/>
      <c r="CDC5" s="42"/>
      <c r="CDD5" s="42"/>
      <c r="CDE5" s="42"/>
      <c r="CDF5" s="42"/>
      <c r="CDG5" s="42"/>
      <c r="CDH5" s="42"/>
      <c r="CDI5" s="42"/>
      <c r="CDJ5" s="42"/>
      <c r="CDK5" s="42"/>
      <c r="CDL5" s="42"/>
      <c r="CDM5" s="42"/>
      <c r="CDN5" s="42"/>
      <c r="CDO5" s="42"/>
      <c r="CDP5" s="42"/>
      <c r="CDQ5" s="42"/>
      <c r="CDR5" s="42"/>
      <c r="CDS5" s="42"/>
      <c r="CDT5" s="42"/>
      <c r="CDU5" s="42"/>
      <c r="CDV5" s="42"/>
      <c r="CDW5" s="42"/>
      <c r="CDX5" s="42"/>
      <c r="CDY5" s="42"/>
      <c r="CDZ5" s="42"/>
      <c r="CEA5" s="42"/>
      <c r="CEB5" s="42"/>
      <c r="CEC5" s="42"/>
      <c r="CED5" s="42"/>
      <c r="CEE5" s="42"/>
      <c r="CEF5" s="42"/>
      <c r="CEG5" s="42"/>
      <c r="CEH5" s="42"/>
      <c r="CEI5" s="42"/>
      <c r="CEJ5" s="42"/>
      <c r="CEK5" s="42"/>
      <c r="CEL5" s="42"/>
      <c r="CEM5" s="42"/>
      <c r="CEN5" s="42"/>
      <c r="CEO5" s="42"/>
      <c r="CEP5" s="42"/>
      <c r="CEQ5" s="42"/>
      <c r="CER5" s="42"/>
      <c r="CES5" s="42"/>
      <c r="CET5" s="42"/>
      <c r="CEU5" s="42"/>
      <c r="CEV5" s="42"/>
      <c r="CEW5" s="42"/>
      <c r="CEX5" s="42"/>
      <c r="CEY5" s="42"/>
      <c r="CEZ5" s="42"/>
      <c r="CFA5" s="42"/>
      <c r="CFB5" s="42"/>
      <c r="CFC5" s="42"/>
      <c r="CFD5" s="42"/>
      <c r="CFE5" s="42"/>
      <c r="CFF5" s="42"/>
      <c r="CFG5" s="42"/>
      <c r="CFH5" s="42"/>
      <c r="CFI5" s="42"/>
      <c r="CFJ5" s="42"/>
      <c r="CFK5" s="42"/>
      <c r="CFL5" s="42"/>
      <c r="CFM5" s="42"/>
      <c r="CFN5" s="42"/>
      <c r="CFO5" s="42"/>
      <c r="CFP5" s="42"/>
      <c r="CFQ5" s="42"/>
      <c r="CFR5" s="42"/>
      <c r="CFS5" s="42"/>
      <c r="CFT5" s="42"/>
      <c r="CFU5" s="42"/>
      <c r="CFV5" s="42"/>
      <c r="CFW5" s="42"/>
      <c r="CFX5" s="42"/>
      <c r="CFY5" s="42"/>
      <c r="CFZ5" s="42"/>
      <c r="CGA5" s="42"/>
      <c r="CGB5" s="42"/>
      <c r="CGC5" s="42"/>
      <c r="CGD5" s="42"/>
      <c r="CGE5" s="42"/>
      <c r="CGF5" s="42"/>
      <c r="CGG5" s="42"/>
      <c r="CGH5" s="42"/>
      <c r="CGI5" s="42"/>
      <c r="CGJ5" s="42"/>
      <c r="CGK5" s="42"/>
      <c r="CGL5" s="42"/>
      <c r="CGM5" s="42"/>
      <c r="CGN5" s="42"/>
      <c r="CGO5" s="42"/>
      <c r="CGP5" s="42"/>
      <c r="CGQ5" s="42"/>
      <c r="CGR5" s="42"/>
      <c r="CGS5" s="42"/>
      <c r="CGT5" s="42"/>
      <c r="CGU5" s="42"/>
      <c r="CGV5" s="42"/>
      <c r="CGW5" s="42"/>
      <c r="CGX5" s="42"/>
      <c r="CGY5" s="42"/>
      <c r="CGZ5" s="42"/>
      <c r="CHA5" s="42"/>
      <c r="CHB5" s="42"/>
      <c r="CHC5" s="42"/>
      <c r="CHD5" s="42"/>
      <c r="CHE5" s="42"/>
      <c r="CHF5" s="42"/>
      <c r="CHG5" s="42"/>
      <c r="CHH5" s="42"/>
      <c r="CHI5" s="42"/>
      <c r="CHJ5" s="42"/>
      <c r="CHK5" s="42"/>
      <c r="CHL5" s="42"/>
      <c r="CHM5" s="42"/>
      <c r="CHN5" s="42"/>
      <c r="CHO5" s="42"/>
      <c r="CHP5" s="42"/>
      <c r="CHQ5" s="42"/>
      <c r="CHR5" s="42"/>
      <c r="CHS5" s="42"/>
      <c r="CHT5" s="42"/>
      <c r="CHU5" s="42"/>
      <c r="CHV5" s="42"/>
      <c r="CHW5" s="42"/>
      <c r="CHX5" s="42"/>
      <c r="CHY5" s="42"/>
      <c r="CHZ5" s="42"/>
      <c r="CIA5" s="42"/>
      <c r="CIB5" s="42"/>
      <c r="CIC5" s="42"/>
      <c r="CID5" s="42"/>
      <c r="CIE5" s="42"/>
      <c r="CIF5" s="42"/>
      <c r="CIG5" s="42"/>
      <c r="CIH5" s="42"/>
      <c r="CII5" s="42"/>
      <c r="CIJ5" s="42"/>
      <c r="CIK5" s="42"/>
      <c r="CIL5" s="42"/>
      <c r="CIM5" s="42"/>
      <c r="CIN5" s="42"/>
      <c r="CIO5" s="42"/>
      <c r="CIP5" s="42"/>
      <c r="CIQ5" s="42"/>
      <c r="CIR5" s="42"/>
      <c r="CIS5" s="42"/>
      <c r="CIT5" s="42"/>
      <c r="CIU5" s="42"/>
      <c r="CIV5" s="42"/>
      <c r="CIW5" s="42"/>
      <c r="CIX5" s="42"/>
      <c r="CIY5" s="42"/>
      <c r="CIZ5" s="42"/>
      <c r="CJA5" s="42"/>
      <c r="CJB5" s="42"/>
      <c r="CJC5" s="42"/>
      <c r="CJD5" s="42"/>
      <c r="CJE5" s="42"/>
      <c r="CJF5" s="42"/>
      <c r="CJG5" s="42"/>
      <c r="CJH5" s="42"/>
      <c r="CJI5" s="42"/>
      <c r="CJJ5" s="42"/>
      <c r="CJK5" s="42"/>
      <c r="CJL5" s="42"/>
      <c r="CJM5" s="42"/>
      <c r="CJN5" s="42"/>
      <c r="CJO5" s="42"/>
      <c r="CJP5" s="42"/>
      <c r="CJQ5" s="42"/>
      <c r="CJR5" s="42"/>
      <c r="CJS5" s="42"/>
      <c r="CJT5" s="42"/>
      <c r="CJU5" s="42"/>
      <c r="CJV5" s="42"/>
      <c r="CJW5" s="42"/>
      <c r="CJX5" s="42"/>
      <c r="CJY5" s="42"/>
      <c r="CJZ5" s="42"/>
      <c r="CKA5" s="42"/>
      <c r="CKB5" s="42"/>
      <c r="CKC5" s="42"/>
      <c r="CKD5" s="42"/>
      <c r="CKE5" s="42"/>
      <c r="CKF5" s="42"/>
      <c r="CKG5" s="42"/>
      <c r="CKH5" s="42"/>
      <c r="CKI5" s="42"/>
      <c r="CKJ5" s="42"/>
      <c r="CKK5" s="42"/>
      <c r="CKL5" s="42"/>
      <c r="CKM5" s="42"/>
      <c r="CKN5" s="42"/>
      <c r="CKO5" s="42"/>
      <c r="CKP5" s="42"/>
      <c r="CKQ5" s="42"/>
      <c r="CKR5" s="42"/>
      <c r="CKS5" s="42"/>
      <c r="CKT5" s="42"/>
      <c r="CKU5" s="42"/>
      <c r="CKV5" s="42"/>
      <c r="CKW5" s="42"/>
      <c r="CKX5" s="42"/>
      <c r="CKY5" s="42"/>
      <c r="CKZ5" s="42"/>
      <c r="CLA5" s="42"/>
      <c r="CLB5" s="42"/>
      <c r="CLC5" s="42"/>
      <c r="CLD5" s="42"/>
      <c r="CLE5" s="42"/>
      <c r="CLF5" s="42"/>
      <c r="CLG5" s="42"/>
      <c r="CLH5" s="42"/>
      <c r="CLI5" s="42"/>
      <c r="CLJ5" s="42"/>
      <c r="CLK5" s="42"/>
      <c r="CLL5" s="42"/>
      <c r="CLM5" s="42"/>
      <c r="CLN5" s="42"/>
      <c r="CLO5" s="42"/>
      <c r="CLP5" s="42"/>
      <c r="CLQ5" s="42"/>
      <c r="CLR5" s="42"/>
      <c r="CLS5" s="42"/>
      <c r="CLT5" s="42"/>
      <c r="CLU5" s="42"/>
      <c r="CLV5" s="42"/>
      <c r="CLW5" s="42"/>
      <c r="CLX5" s="42"/>
      <c r="CLY5" s="42"/>
      <c r="CLZ5" s="42"/>
      <c r="CMA5" s="42"/>
      <c r="CMB5" s="42"/>
      <c r="CMC5" s="42"/>
      <c r="CMD5" s="42"/>
      <c r="CME5" s="42"/>
      <c r="CMF5" s="42"/>
      <c r="CMG5" s="42"/>
      <c r="CMH5" s="42"/>
      <c r="CMI5" s="42"/>
      <c r="CMJ5" s="42"/>
      <c r="CMK5" s="42"/>
      <c r="CML5" s="42"/>
      <c r="CMM5" s="42"/>
      <c r="CMN5" s="42"/>
      <c r="CMO5" s="42"/>
      <c r="CMP5" s="42"/>
      <c r="CMQ5" s="42"/>
      <c r="CMR5" s="42"/>
      <c r="CMS5" s="42"/>
      <c r="CMT5" s="42"/>
      <c r="CMU5" s="42"/>
      <c r="CMV5" s="42"/>
      <c r="CMW5" s="42"/>
      <c r="CMX5" s="42"/>
      <c r="CMY5" s="42"/>
      <c r="CMZ5" s="42"/>
      <c r="CNA5" s="42"/>
      <c r="CNB5" s="42"/>
      <c r="CNC5" s="42"/>
      <c r="CND5" s="42"/>
      <c r="CNE5" s="42"/>
      <c r="CNF5" s="42"/>
      <c r="CNG5" s="42"/>
      <c r="CNH5" s="42"/>
      <c r="CNI5" s="42"/>
      <c r="CNJ5" s="42"/>
      <c r="CNK5" s="42"/>
      <c r="CNL5" s="42"/>
      <c r="CNM5" s="42"/>
      <c r="CNN5" s="42"/>
      <c r="CNO5" s="42"/>
      <c r="CNP5" s="42"/>
      <c r="CNQ5" s="42"/>
      <c r="CNR5" s="42"/>
      <c r="CNS5" s="42"/>
      <c r="CNT5" s="42"/>
      <c r="CNU5" s="42"/>
      <c r="CNV5" s="42"/>
      <c r="CNW5" s="42"/>
      <c r="CNX5" s="42"/>
      <c r="CNY5" s="42"/>
      <c r="CNZ5" s="42"/>
      <c r="COA5" s="42"/>
      <c r="COB5" s="42"/>
      <c r="COC5" s="42"/>
      <c r="COD5" s="42"/>
      <c r="COE5" s="42"/>
      <c r="COF5" s="42"/>
      <c r="COG5" s="42"/>
      <c r="COH5" s="42"/>
      <c r="COI5" s="42"/>
      <c r="COJ5" s="42"/>
      <c r="COK5" s="42"/>
      <c r="COL5" s="42"/>
      <c r="COM5" s="42"/>
      <c r="CON5" s="42"/>
      <c r="COO5" s="42"/>
      <c r="COP5" s="42"/>
      <c r="COQ5" s="42"/>
      <c r="COR5" s="42"/>
      <c r="COS5" s="42"/>
      <c r="COT5" s="42"/>
      <c r="COU5" s="42"/>
      <c r="COV5" s="42"/>
      <c r="COW5" s="42"/>
      <c r="COX5" s="42"/>
      <c r="COY5" s="42"/>
      <c r="COZ5" s="42"/>
      <c r="CPA5" s="42"/>
      <c r="CPB5" s="42"/>
      <c r="CPC5" s="42"/>
      <c r="CPD5" s="42"/>
      <c r="CPE5" s="42"/>
      <c r="CPF5" s="42"/>
      <c r="CPG5" s="42"/>
      <c r="CPH5" s="42"/>
      <c r="CPI5" s="42"/>
      <c r="CPJ5" s="42"/>
      <c r="CPK5" s="42"/>
      <c r="CPL5" s="42"/>
      <c r="CPM5" s="42"/>
      <c r="CPN5" s="42"/>
      <c r="CPO5" s="42"/>
      <c r="CPP5" s="42"/>
      <c r="CPQ5" s="42"/>
      <c r="CPR5" s="42"/>
      <c r="CPS5" s="42"/>
      <c r="CPT5" s="42"/>
      <c r="CPU5" s="42"/>
      <c r="CPV5" s="42"/>
      <c r="CPW5" s="42"/>
      <c r="CPX5" s="42"/>
      <c r="CPY5" s="42"/>
      <c r="CPZ5" s="42"/>
      <c r="CQA5" s="42"/>
      <c r="CQB5" s="42"/>
      <c r="CQC5" s="42"/>
      <c r="CQD5" s="42"/>
      <c r="CQE5" s="42"/>
      <c r="CQF5" s="42"/>
      <c r="CQG5" s="42"/>
      <c r="CQH5" s="42"/>
      <c r="CQI5" s="42"/>
      <c r="CQJ5" s="42"/>
      <c r="CQK5" s="42"/>
      <c r="CQL5" s="42"/>
      <c r="CQM5" s="42"/>
      <c r="CQN5" s="42"/>
      <c r="CQO5" s="42"/>
      <c r="CQP5" s="42"/>
      <c r="CQQ5" s="42"/>
      <c r="CQR5" s="42"/>
      <c r="CQS5" s="42"/>
      <c r="CQT5" s="42"/>
      <c r="CQU5" s="42"/>
      <c r="CQV5" s="42"/>
      <c r="CQW5" s="42"/>
      <c r="CQX5" s="42"/>
      <c r="CQY5" s="42"/>
      <c r="CQZ5" s="42"/>
      <c r="CRA5" s="42"/>
      <c r="CRB5" s="42"/>
      <c r="CRC5" s="42"/>
      <c r="CRD5" s="42"/>
      <c r="CRE5" s="42"/>
      <c r="CRF5" s="42"/>
      <c r="CRG5" s="42"/>
      <c r="CRH5" s="42"/>
      <c r="CRI5" s="42"/>
      <c r="CRJ5" s="42"/>
      <c r="CRK5" s="42"/>
      <c r="CRL5" s="42"/>
      <c r="CRM5" s="42"/>
      <c r="CRN5" s="42"/>
      <c r="CRO5" s="42"/>
      <c r="CRP5" s="42"/>
      <c r="CRQ5" s="42"/>
      <c r="CRR5" s="42"/>
      <c r="CRS5" s="42"/>
      <c r="CRT5" s="42"/>
      <c r="CRU5" s="42"/>
      <c r="CRV5" s="42"/>
      <c r="CRW5" s="42"/>
      <c r="CRX5" s="42"/>
      <c r="CRY5" s="42"/>
      <c r="CRZ5" s="42"/>
      <c r="CSA5" s="42"/>
      <c r="CSB5" s="42"/>
      <c r="CSC5" s="42"/>
      <c r="CSD5" s="42"/>
      <c r="CSE5" s="42"/>
      <c r="CSF5" s="42"/>
      <c r="CSG5" s="42"/>
      <c r="CSH5" s="42"/>
      <c r="CSI5" s="42"/>
      <c r="CSJ5" s="42"/>
      <c r="CSK5" s="42"/>
      <c r="CSL5" s="42"/>
      <c r="CSM5" s="42"/>
      <c r="CSN5" s="42"/>
      <c r="CSO5" s="42"/>
      <c r="CSP5" s="42"/>
      <c r="CSQ5" s="42"/>
      <c r="CSR5" s="42"/>
      <c r="CSS5" s="42"/>
      <c r="CST5" s="42"/>
      <c r="CSU5" s="42"/>
      <c r="CSV5" s="42"/>
      <c r="CSW5" s="42"/>
      <c r="CSX5" s="42"/>
      <c r="CSY5" s="42"/>
      <c r="CSZ5" s="42"/>
      <c r="CTA5" s="42"/>
      <c r="CTB5" s="42"/>
      <c r="CTC5" s="42"/>
      <c r="CTD5" s="42"/>
      <c r="CTE5" s="42"/>
      <c r="CTF5" s="42"/>
      <c r="CTG5" s="42"/>
      <c r="CTH5" s="42"/>
      <c r="CTI5" s="42"/>
      <c r="CTJ5" s="42"/>
      <c r="CTK5" s="42"/>
      <c r="CTL5" s="42"/>
      <c r="CTM5" s="42"/>
      <c r="CTN5" s="42"/>
      <c r="CTO5" s="42"/>
      <c r="CTP5" s="42"/>
      <c r="CTQ5" s="42"/>
      <c r="CTR5" s="42"/>
      <c r="CTS5" s="42"/>
      <c r="CTT5" s="42"/>
      <c r="CTU5" s="42"/>
      <c r="CTV5" s="42"/>
      <c r="CTW5" s="42"/>
      <c r="CTX5" s="42"/>
      <c r="CTY5" s="42"/>
      <c r="CTZ5" s="42"/>
      <c r="CUA5" s="42"/>
      <c r="CUB5" s="42"/>
      <c r="CUC5" s="42"/>
      <c r="CUD5" s="42"/>
      <c r="CUE5" s="42"/>
      <c r="CUF5" s="42"/>
      <c r="CUG5" s="42"/>
      <c r="CUH5" s="42"/>
      <c r="CUI5" s="42"/>
      <c r="CUJ5" s="42"/>
      <c r="CUK5" s="42"/>
      <c r="CUL5" s="42"/>
      <c r="CUM5" s="42"/>
      <c r="CUN5" s="42"/>
      <c r="CUO5" s="42"/>
      <c r="CUP5" s="42"/>
      <c r="CUQ5" s="42"/>
      <c r="CUR5" s="42"/>
      <c r="CUS5" s="42"/>
      <c r="CUT5" s="42"/>
      <c r="CUU5" s="42"/>
      <c r="CUV5" s="42"/>
      <c r="CUW5" s="42"/>
      <c r="CUX5" s="42"/>
      <c r="CUY5" s="42"/>
      <c r="CUZ5" s="42"/>
      <c r="CVA5" s="42"/>
      <c r="CVB5" s="42"/>
      <c r="CVC5" s="42"/>
      <c r="CVD5" s="42"/>
      <c r="CVE5" s="42"/>
      <c r="CVF5" s="42"/>
      <c r="CVG5" s="42"/>
      <c r="CVH5" s="42"/>
      <c r="CVI5" s="42"/>
      <c r="CVJ5" s="42"/>
      <c r="CVK5" s="42"/>
      <c r="CVL5" s="42"/>
      <c r="CVM5" s="42"/>
      <c r="CVN5" s="42"/>
      <c r="CVO5" s="42"/>
      <c r="CVP5" s="42"/>
      <c r="CVQ5" s="42"/>
      <c r="CVR5" s="42"/>
      <c r="CVS5" s="42"/>
      <c r="CVT5" s="42"/>
      <c r="CVU5" s="42"/>
      <c r="CVV5" s="42"/>
      <c r="CVW5" s="42"/>
      <c r="CVX5" s="42"/>
      <c r="CVY5" s="42"/>
      <c r="CVZ5" s="42"/>
      <c r="CWA5" s="42"/>
      <c r="CWB5" s="42"/>
      <c r="CWC5" s="42"/>
      <c r="CWD5" s="42"/>
      <c r="CWE5" s="42"/>
      <c r="CWF5" s="42"/>
      <c r="CWG5" s="42"/>
      <c r="CWH5" s="42"/>
      <c r="CWI5" s="42"/>
      <c r="CWJ5" s="42"/>
      <c r="CWK5" s="42"/>
      <c r="CWL5" s="42"/>
      <c r="CWM5" s="42"/>
      <c r="CWN5" s="42"/>
      <c r="CWO5" s="42"/>
      <c r="CWP5" s="42"/>
      <c r="CWQ5" s="42"/>
      <c r="CWR5" s="42"/>
      <c r="CWS5" s="42"/>
      <c r="CWT5" s="42"/>
      <c r="CWU5" s="42"/>
      <c r="CWV5" s="42"/>
      <c r="CWW5" s="42"/>
      <c r="CWX5" s="42"/>
      <c r="CWY5" s="42"/>
      <c r="CWZ5" s="42"/>
      <c r="CXA5" s="42"/>
      <c r="CXB5" s="42"/>
      <c r="CXC5" s="42"/>
      <c r="CXD5" s="42"/>
      <c r="CXE5" s="42"/>
      <c r="CXF5" s="42"/>
      <c r="CXG5" s="42"/>
      <c r="CXH5" s="42"/>
      <c r="CXI5" s="42"/>
      <c r="CXJ5" s="42"/>
      <c r="CXK5" s="42"/>
      <c r="CXL5" s="42"/>
      <c r="CXM5" s="42"/>
      <c r="CXN5" s="42"/>
      <c r="CXO5" s="42"/>
      <c r="CXP5" s="42"/>
      <c r="CXQ5" s="42"/>
      <c r="CXR5" s="42"/>
      <c r="CXS5" s="42"/>
      <c r="CXT5" s="42"/>
      <c r="CXU5" s="42"/>
      <c r="CXV5" s="42"/>
      <c r="CXW5" s="42"/>
      <c r="CXX5" s="42"/>
      <c r="CXY5" s="42"/>
      <c r="CXZ5" s="42"/>
      <c r="CYA5" s="42"/>
      <c r="CYB5" s="42"/>
      <c r="CYC5" s="42"/>
      <c r="CYD5" s="42"/>
      <c r="CYE5" s="42"/>
      <c r="CYF5" s="42"/>
      <c r="CYG5" s="42"/>
      <c r="CYH5" s="42"/>
      <c r="CYI5" s="42"/>
      <c r="CYJ5" s="42"/>
      <c r="CYK5" s="42"/>
      <c r="CYL5" s="42"/>
      <c r="CYM5" s="42"/>
      <c r="CYN5" s="42"/>
      <c r="CYO5" s="42"/>
      <c r="CYP5" s="42"/>
      <c r="CYQ5" s="42"/>
      <c r="CYR5" s="42"/>
      <c r="CYS5" s="42"/>
      <c r="CYT5" s="42"/>
      <c r="CYU5" s="42"/>
      <c r="CYV5" s="42"/>
      <c r="CYW5" s="42"/>
      <c r="CYX5" s="42"/>
      <c r="CYY5" s="42"/>
      <c r="CYZ5" s="42"/>
      <c r="CZA5" s="42"/>
      <c r="CZB5" s="42"/>
      <c r="CZC5" s="42"/>
      <c r="CZD5" s="42"/>
      <c r="CZE5" s="42"/>
      <c r="CZF5" s="42"/>
      <c r="CZG5" s="42"/>
      <c r="CZH5" s="42"/>
      <c r="CZI5" s="42"/>
      <c r="CZJ5" s="42"/>
      <c r="CZK5" s="42"/>
      <c r="CZL5" s="42"/>
      <c r="CZM5" s="42"/>
      <c r="CZN5" s="42"/>
      <c r="CZO5" s="42"/>
      <c r="CZP5" s="42"/>
      <c r="CZQ5" s="42"/>
      <c r="CZR5" s="42"/>
      <c r="CZS5" s="42"/>
      <c r="CZT5" s="42"/>
      <c r="CZU5" s="42"/>
      <c r="CZV5" s="42"/>
      <c r="CZW5" s="42"/>
      <c r="CZX5" s="42"/>
      <c r="CZY5" s="42"/>
      <c r="CZZ5" s="42"/>
      <c r="DAA5" s="42"/>
      <c r="DAB5" s="42"/>
      <c r="DAC5" s="42"/>
      <c r="DAD5" s="42"/>
      <c r="DAE5" s="42"/>
      <c r="DAF5" s="42"/>
      <c r="DAG5" s="42"/>
      <c r="DAH5" s="42"/>
      <c r="DAI5" s="42"/>
      <c r="DAJ5" s="42"/>
      <c r="DAK5" s="42"/>
      <c r="DAL5" s="42"/>
      <c r="DAM5" s="42"/>
      <c r="DAN5" s="42"/>
      <c r="DAO5" s="42"/>
      <c r="DAP5" s="42"/>
      <c r="DAQ5" s="42"/>
      <c r="DAR5" s="42"/>
      <c r="DAS5" s="42"/>
      <c r="DAT5" s="42"/>
      <c r="DAU5" s="42"/>
      <c r="DAV5" s="42"/>
      <c r="DAW5" s="42"/>
      <c r="DAX5" s="42"/>
      <c r="DAY5" s="42"/>
      <c r="DAZ5" s="42"/>
      <c r="DBA5" s="42"/>
      <c r="DBB5" s="42"/>
      <c r="DBC5" s="42"/>
      <c r="DBD5" s="42"/>
      <c r="DBE5" s="42"/>
      <c r="DBF5" s="42"/>
      <c r="DBG5" s="42"/>
      <c r="DBH5" s="42"/>
      <c r="DBI5" s="42"/>
      <c r="DBJ5" s="42"/>
      <c r="DBK5" s="42"/>
      <c r="DBL5" s="42"/>
      <c r="DBM5" s="42"/>
      <c r="DBN5" s="42"/>
      <c r="DBO5" s="42"/>
      <c r="DBP5" s="42"/>
      <c r="DBQ5" s="42"/>
      <c r="DBR5" s="42"/>
      <c r="DBS5" s="42"/>
      <c r="DBT5" s="42"/>
      <c r="DBU5" s="42"/>
      <c r="DBV5" s="42"/>
      <c r="DBW5" s="42"/>
      <c r="DBX5" s="42"/>
      <c r="DBY5" s="42"/>
      <c r="DBZ5" s="42"/>
      <c r="DCA5" s="42"/>
      <c r="DCB5" s="42"/>
      <c r="DCC5" s="42"/>
      <c r="DCD5" s="42"/>
      <c r="DCE5" s="42"/>
      <c r="DCF5" s="42"/>
      <c r="DCG5" s="42"/>
      <c r="DCH5" s="42"/>
      <c r="DCI5" s="42"/>
      <c r="DCJ5" s="42"/>
      <c r="DCK5" s="42"/>
      <c r="DCL5" s="42"/>
      <c r="DCM5" s="42"/>
      <c r="DCN5" s="42"/>
      <c r="DCO5" s="42"/>
      <c r="DCP5" s="42"/>
      <c r="DCQ5" s="42"/>
      <c r="DCR5" s="42"/>
      <c r="DCS5" s="42"/>
      <c r="DCT5" s="42"/>
      <c r="DCU5" s="42"/>
      <c r="DCV5" s="42"/>
      <c r="DCW5" s="42"/>
      <c r="DCX5" s="42"/>
      <c r="DCY5" s="42"/>
      <c r="DCZ5" s="42"/>
      <c r="DDA5" s="42"/>
      <c r="DDB5" s="42"/>
      <c r="DDC5" s="42"/>
      <c r="DDD5" s="42"/>
      <c r="DDE5" s="42"/>
      <c r="DDF5" s="42"/>
      <c r="DDG5" s="42"/>
      <c r="DDH5" s="42"/>
      <c r="DDI5" s="42"/>
      <c r="DDJ5" s="42"/>
      <c r="DDK5" s="42"/>
      <c r="DDL5" s="42"/>
      <c r="DDM5" s="42"/>
      <c r="DDN5" s="42"/>
      <c r="DDO5" s="42"/>
      <c r="DDP5" s="42"/>
      <c r="DDQ5" s="42"/>
      <c r="DDR5" s="42"/>
      <c r="DDS5" s="42"/>
      <c r="DDT5" s="42"/>
      <c r="DDU5" s="42"/>
      <c r="DDV5" s="42"/>
      <c r="DDW5" s="42"/>
      <c r="DDX5" s="42"/>
      <c r="DDY5" s="42"/>
      <c r="DDZ5" s="42"/>
      <c r="DEA5" s="42"/>
      <c r="DEB5" s="42"/>
      <c r="DEC5" s="42"/>
      <c r="DED5" s="42"/>
      <c r="DEE5" s="42"/>
      <c r="DEF5" s="42"/>
      <c r="DEG5" s="42"/>
      <c r="DEH5" s="42"/>
      <c r="DEI5" s="42"/>
      <c r="DEJ5" s="42"/>
      <c r="DEK5" s="42"/>
      <c r="DEL5" s="42"/>
      <c r="DEM5" s="42"/>
      <c r="DEN5" s="42"/>
      <c r="DEO5" s="42"/>
      <c r="DEP5" s="42"/>
      <c r="DEQ5" s="42"/>
      <c r="DER5" s="42"/>
      <c r="DES5" s="42"/>
      <c r="DET5" s="42"/>
      <c r="DEU5" s="42"/>
      <c r="DEV5" s="42"/>
      <c r="DEW5" s="42"/>
      <c r="DEX5" s="42"/>
      <c r="DEY5" s="42"/>
      <c r="DEZ5" s="42"/>
      <c r="DFA5" s="42"/>
      <c r="DFB5" s="42"/>
      <c r="DFC5" s="42"/>
      <c r="DFD5" s="42"/>
      <c r="DFE5" s="42"/>
      <c r="DFF5" s="42"/>
      <c r="DFG5" s="42"/>
      <c r="DFH5" s="42"/>
      <c r="DFI5" s="42"/>
      <c r="DFJ5" s="42"/>
      <c r="DFK5" s="42"/>
      <c r="DFL5" s="42"/>
      <c r="DFM5" s="42"/>
      <c r="DFN5" s="42"/>
      <c r="DFO5" s="42"/>
      <c r="DFP5" s="42"/>
      <c r="DFQ5" s="42"/>
      <c r="DFR5" s="42"/>
      <c r="DFS5" s="42"/>
      <c r="DFT5" s="42"/>
      <c r="DFU5" s="42"/>
      <c r="DFV5" s="42"/>
      <c r="DFW5" s="42"/>
      <c r="DFX5" s="42"/>
      <c r="DFY5" s="42"/>
      <c r="DFZ5" s="42"/>
      <c r="DGA5" s="42"/>
      <c r="DGB5" s="42"/>
      <c r="DGC5" s="42"/>
      <c r="DGD5" s="42"/>
      <c r="DGE5" s="42"/>
      <c r="DGF5" s="42"/>
      <c r="DGG5" s="42"/>
      <c r="DGH5" s="42"/>
      <c r="DGI5" s="42"/>
      <c r="DGJ5" s="42"/>
      <c r="DGK5" s="42"/>
      <c r="DGL5" s="42"/>
      <c r="DGM5" s="42"/>
      <c r="DGN5" s="42"/>
      <c r="DGO5" s="42"/>
      <c r="DGP5" s="42"/>
      <c r="DGQ5" s="42"/>
      <c r="DGR5" s="42"/>
      <c r="DGS5" s="42"/>
      <c r="DGT5" s="42"/>
      <c r="DGU5" s="42"/>
      <c r="DGV5" s="42"/>
      <c r="DGW5" s="42"/>
      <c r="DGX5" s="42"/>
      <c r="DGY5" s="42"/>
      <c r="DGZ5" s="42"/>
      <c r="DHA5" s="42"/>
      <c r="DHB5" s="42"/>
      <c r="DHC5" s="42"/>
      <c r="DHD5" s="42"/>
      <c r="DHE5" s="42"/>
      <c r="DHF5" s="42"/>
      <c r="DHG5" s="42"/>
      <c r="DHH5" s="42"/>
      <c r="DHI5" s="42"/>
      <c r="DHJ5" s="42"/>
      <c r="DHK5" s="42"/>
      <c r="DHL5" s="42"/>
      <c r="DHM5" s="42"/>
      <c r="DHN5" s="42"/>
      <c r="DHO5" s="42"/>
      <c r="DHP5" s="42"/>
      <c r="DHQ5" s="42"/>
      <c r="DHR5" s="42"/>
      <c r="DHS5" s="42"/>
      <c r="DHT5" s="42"/>
      <c r="DHU5" s="42"/>
      <c r="DHV5" s="42"/>
      <c r="DHW5" s="42"/>
      <c r="DHX5" s="42"/>
      <c r="DHY5" s="42"/>
      <c r="DHZ5" s="42"/>
      <c r="DIA5" s="42"/>
      <c r="DIB5" s="42"/>
      <c r="DIC5" s="42"/>
      <c r="DID5" s="42"/>
      <c r="DIE5" s="42"/>
      <c r="DIF5" s="42"/>
      <c r="DIG5" s="42"/>
      <c r="DIH5" s="42"/>
      <c r="DII5" s="42"/>
      <c r="DIJ5" s="42"/>
      <c r="DIK5" s="42"/>
      <c r="DIL5" s="42"/>
      <c r="DIM5" s="42"/>
      <c r="DIN5" s="42"/>
      <c r="DIO5" s="42"/>
      <c r="DIP5" s="42"/>
      <c r="DIQ5" s="42"/>
      <c r="DIR5" s="42"/>
      <c r="DIS5" s="42"/>
      <c r="DIT5" s="42"/>
      <c r="DIU5" s="42"/>
      <c r="DIV5" s="42"/>
      <c r="DIW5" s="42"/>
      <c r="DIX5" s="42"/>
      <c r="DIY5" s="42"/>
      <c r="DIZ5" s="42"/>
      <c r="DJA5" s="42"/>
      <c r="DJB5" s="42"/>
      <c r="DJC5" s="42"/>
      <c r="DJD5" s="42"/>
      <c r="DJE5" s="42"/>
      <c r="DJF5" s="42"/>
      <c r="DJG5" s="42"/>
      <c r="DJH5" s="42"/>
      <c r="DJI5" s="42"/>
      <c r="DJJ5" s="42"/>
      <c r="DJK5" s="42"/>
      <c r="DJL5" s="42"/>
      <c r="DJM5" s="42"/>
      <c r="DJN5" s="42"/>
      <c r="DJO5" s="42"/>
      <c r="DJP5" s="42"/>
      <c r="DJQ5" s="42"/>
      <c r="DJR5" s="42"/>
      <c r="DJS5" s="42"/>
      <c r="DJT5" s="42"/>
      <c r="DJU5" s="42"/>
      <c r="DJV5" s="42"/>
      <c r="DJW5" s="42"/>
      <c r="DJX5" s="42"/>
      <c r="DJY5" s="42"/>
      <c r="DJZ5" s="42"/>
      <c r="DKA5" s="42"/>
      <c r="DKB5" s="42"/>
      <c r="DKC5" s="42"/>
      <c r="DKD5" s="42"/>
      <c r="DKE5" s="42"/>
      <c r="DKF5" s="42"/>
      <c r="DKG5" s="42"/>
      <c r="DKH5" s="42"/>
      <c r="DKI5" s="42"/>
      <c r="DKJ5" s="42"/>
      <c r="DKK5" s="42"/>
      <c r="DKL5" s="42"/>
      <c r="DKM5" s="42"/>
      <c r="DKN5" s="42"/>
      <c r="DKO5" s="42"/>
      <c r="DKP5" s="42"/>
      <c r="DKQ5" s="42"/>
      <c r="DKR5" s="42"/>
      <c r="DKS5" s="42"/>
      <c r="DKT5" s="42"/>
      <c r="DKU5" s="42"/>
      <c r="DKV5" s="42"/>
      <c r="DKW5" s="42"/>
      <c r="DKX5" s="42"/>
      <c r="DKY5" s="42"/>
      <c r="DKZ5" s="42"/>
      <c r="DLA5" s="42"/>
      <c r="DLB5" s="42"/>
      <c r="DLC5" s="42"/>
      <c r="DLD5" s="42"/>
      <c r="DLE5" s="42"/>
      <c r="DLF5" s="42"/>
      <c r="DLG5" s="42"/>
      <c r="DLH5" s="42"/>
      <c r="DLI5" s="42"/>
      <c r="DLJ5" s="42"/>
      <c r="DLK5" s="42"/>
      <c r="DLL5" s="42"/>
      <c r="DLM5" s="42"/>
      <c r="DLN5" s="42"/>
      <c r="DLO5" s="42"/>
      <c r="DLP5" s="42"/>
      <c r="DLQ5" s="42"/>
      <c r="DLR5" s="42"/>
      <c r="DLS5" s="42"/>
      <c r="DLT5" s="42"/>
      <c r="DLU5" s="42"/>
      <c r="DLV5" s="42"/>
      <c r="DLW5" s="42"/>
      <c r="DLX5" s="42"/>
      <c r="DLY5" s="42"/>
      <c r="DLZ5" s="42"/>
      <c r="DMA5" s="42"/>
      <c r="DMB5" s="42"/>
      <c r="DMC5" s="42"/>
      <c r="DMD5" s="42"/>
      <c r="DME5" s="42"/>
      <c r="DMF5" s="42"/>
      <c r="DMG5" s="42"/>
      <c r="DMH5" s="42"/>
      <c r="DMI5" s="42"/>
      <c r="DMJ5" s="42"/>
      <c r="DMK5" s="42"/>
      <c r="DML5" s="42"/>
      <c r="DMM5" s="42"/>
      <c r="DMN5" s="42"/>
      <c r="DMO5" s="42"/>
      <c r="DMP5" s="42"/>
      <c r="DMQ5" s="42"/>
      <c r="DMR5" s="42"/>
      <c r="DMS5" s="42"/>
      <c r="DMT5" s="42"/>
      <c r="DMU5" s="42"/>
      <c r="DMV5" s="42"/>
      <c r="DMW5" s="42"/>
      <c r="DMX5" s="42"/>
      <c r="DMY5" s="42"/>
      <c r="DMZ5" s="42"/>
      <c r="DNA5" s="42"/>
      <c r="DNB5" s="42"/>
      <c r="DNC5" s="42"/>
      <c r="DND5" s="42"/>
      <c r="DNE5" s="42"/>
      <c r="DNF5" s="42"/>
      <c r="DNG5" s="42"/>
      <c r="DNH5" s="42"/>
      <c r="DNI5" s="42"/>
      <c r="DNJ5" s="42"/>
      <c r="DNK5" s="42"/>
      <c r="DNL5" s="42"/>
      <c r="DNM5" s="42"/>
      <c r="DNN5" s="42"/>
      <c r="DNO5" s="42"/>
      <c r="DNP5" s="42"/>
      <c r="DNQ5" s="42"/>
      <c r="DNR5" s="42"/>
      <c r="DNS5" s="42"/>
      <c r="DNT5" s="42"/>
      <c r="DNU5" s="42"/>
      <c r="DNV5" s="42"/>
      <c r="DNW5" s="42"/>
      <c r="DNX5" s="42"/>
      <c r="DNY5" s="42"/>
      <c r="DNZ5" s="42"/>
      <c r="DOA5" s="42"/>
      <c r="DOB5" s="42"/>
      <c r="DOC5" s="42"/>
      <c r="DOD5" s="42"/>
      <c r="DOE5" s="42"/>
      <c r="DOF5" s="42"/>
      <c r="DOG5" s="42"/>
      <c r="DOH5" s="42"/>
      <c r="DOI5" s="42"/>
      <c r="DOJ5" s="42"/>
      <c r="DOK5" s="42"/>
      <c r="DOL5" s="42"/>
      <c r="DOM5" s="42"/>
      <c r="DON5" s="42"/>
      <c r="DOO5" s="42"/>
      <c r="DOP5" s="42"/>
      <c r="DOQ5" s="42"/>
      <c r="DOR5" s="42"/>
      <c r="DOS5" s="42"/>
      <c r="DOT5" s="42"/>
      <c r="DOU5" s="42"/>
      <c r="DOV5" s="42"/>
      <c r="DOW5" s="42"/>
      <c r="DOX5" s="42"/>
      <c r="DOY5" s="42"/>
      <c r="DOZ5" s="42"/>
      <c r="DPA5" s="42"/>
      <c r="DPB5" s="42"/>
      <c r="DPC5" s="42"/>
      <c r="DPD5" s="42"/>
      <c r="DPE5" s="42"/>
      <c r="DPF5" s="42"/>
      <c r="DPG5" s="42"/>
      <c r="DPH5" s="42"/>
      <c r="DPI5" s="42"/>
      <c r="DPJ5" s="42"/>
      <c r="DPK5" s="42"/>
      <c r="DPL5" s="42"/>
      <c r="DPM5" s="42"/>
      <c r="DPN5" s="42"/>
      <c r="DPO5" s="42"/>
      <c r="DPP5" s="42"/>
      <c r="DPQ5" s="42"/>
      <c r="DPR5" s="42"/>
      <c r="DPS5" s="42"/>
      <c r="DPT5" s="42"/>
      <c r="DPU5" s="42"/>
      <c r="DPV5" s="42"/>
      <c r="DPW5" s="42"/>
      <c r="DPX5" s="42"/>
      <c r="DPY5" s="42"/>
      <c r="DPZ5" s="42"/>
      <c r="DQA5" s="42"/>
      <c r="DQB5" s="42"/>
      <c r="DQC5" s="42"/>
      <c r="DQD5" s="42"/>
      <c r="DQE5" s="42"/>
      <c r="DQF5" s="42"/>
      <c r="DQG5" s="42"/>
      <c r="DQH5" s="42"/>
      <c r="DQI5" s="42"/>
      <c r="DQJ5" s="42"/>
      <c r="DQK5" s="42"/>
      <c r="DQL5" s="42"/>
      <c r="DQM5" s="42"/>
      <c r="DQN5" s="42"/>
      <c r="DQO5" s="42"/>
      <c r="DQP5" s="42"/>
      <c r="DQQ5" s="42"/>
      <c r="DQR5" s="42"/>
      <c r="DQS5" s="42"/>
      <c r="DQT5" s="42"/>
      <c r="DQU5" s="42"/>
      <c r="DQV5" s="42"/>
      <c r="DQW5" s="42"/>
      <c r="DQX5" s="42"/>
      <c r="DQY5" s="42"/>
      <c r="DQZ5" s="42"/>
      <c r="DRA5" s="42"/>
      <c r="DRB5" s="42"/>
      <c r="DRC5" s="42"/>
      <c r="DRD5" s="42"/>
      <c r="DRE5" s="42"/>
      <c r="DRF5" s="42"/>
      <c r="DRG5" s="42"/>
      <c r="DRH5" s="42"/>
      <c r="DRI5" s="42"/>
      <c r="DRJ5" s="42"/>
      <c r="DRK5" s="42"/>
      <c r="DRL5" s="42"/>
      <c r="DRM5" s="42"/>
      <c r="DRN5" s="42"/>
      <c r="DRO5" s="42"/>
      <c r="DRP5" s="42"/>
      <c r="DRQ5" s="42"/>
      <c r="DRR5" s="42"/>
      <c r="DRS5" s="42"/>
      <c r="DRT5" s="42"/>
      <c r="DRU5" s="42"/>
      <c r="DRV5" s="42"/>
      <c r="DRW5" s="42"/>
      <c r="DRX5" s="42"/>
      <c r="DRY5" s="42"/>
      <c r="DRZ5" s="42"/>
      <c r="DSA5" s="42"/>
      <c r="DSB5" s="42"/>
      <c r="DSC5" s="42"/>
      <c r="DSD5" s="42"/>
      <c r="DSE5" s="42"/>
      <c r="DSF5" s="42"/>
      <c r="DSG5" s="42"/>
      <c r="DSH5" s="42"/>
      <c r="DSI5" s="42"/>
      <c r="DSJ5" s="42"/>
      <c r="DSK5" s="42"/>
      <c r="DSL5" s="42"/>
      <c r="DSM5" s="42"/>
      <c r="DSN5" s="42"/>
      <c r="DSO5" s="42"/>
      <c r="DSP5" s="42"/>
      <c r="DSQ5" s="42"/>
      <c r="DSR5" s="42"/>
      <c r="DSS5" s="42"/>
      <c r="DST5" s="42"/>
      <c r="DSU5" s="42"/>
      <c r="DSV5" s="42"/>
      <c r="DSW5" s="42"/>
      <c r="DSX5" s="42"/>
      <c r="DSY5" s="42"/>
      <c r="DSZ5" s="42"/>
      <c r="DTA5" s="42"/>
      <c r="DTB5" s="42"/>
      <c r="DTC5" s="42"/>
      <c r="DTD5" s="42"/>
      <c r="DTE5" s="42"/>
      <c r="DTF5" s="42"/>
      <c r="DTG5" s="42"/>
      <c r="DTH5" s="42"/>
      <c r="DTI5" s="42"/>
      <c r="DTJ5" s="42"/>
      <c r="DTK5" s="42"/>
      <c r="DTL5" s="42"/>
      <c r="DTM5" s="42"/>
      <c r="DTN5" s="42"/>
      <c r="DTO5" s="42"/>
      <c r="DTP5" s="42"/>
      <c r="DTQ5" s="42"/>
      <c r="DTR5" s="42"/>
      <c r="DTS5" s="42"/>
      <c r="DTT5" s="42"/>
      <c r="DTU5" s="42"/>
      <c r="DTV5" s="42"/>
      <c r="DTW5" s="42"/>
      <c r="DTX5" s="42"/>
      <c r="DTY5" s="42"/>
      <c r="DTZ5" s="42"/>
      <c r="DUA5" s="42"/>
      <c r="DUB5" s="42"/>
      <c r="DUC5" s="42"/>
      <c r="DUD5" s="42"/>
      <c r="DUE5" s="42"/>
      <c r="DUF5" s="42"/>
      <c r="DUG5" s="42"/>
      <c r="DUH5" s="42"/>
      <c r="DUI5" s="42"/>
      <c r="DUJ5" s="42"/>
      <c r="DUK5" s="42"/>
      <c r="DUL5" s="42"/>
      <c r="DUM5" s="42"/>
      <c r="DUN5" s="42"/>
      <c r="DUO5" s="42"/>
      <c r="DUP5" s="42"/>
      <c r="DUQ5" s="42"/>
      <c r="DUR5" s="42"/>
      <c r="DUS5" s="42"/>
      <c r="DUT5" s="42"/>
      <c r="DUU5" s="42"/>
      <c r="DUV5" s="42"/>
      <c r="DUW5" s="42"/>
      <c r="DUX5" s="42"/>
      <c r="DUY5" s="42"/>
      <c r="DUZ5" s="42"/>
      <c r="DVA5" s="42"/>
      <c r="DVB5" s="42"/>
      <c r="DVC5" s="42"/>
      <c r="DVD5" s="42"/>
      <c r="DVE5" s="42"/>
      <c r="DVF5" s="42"/>
      <c r="DVG5" s="42"/>
      <c r="DVH5" s="42"/>
      <c r="DVI5" s="42"/>
      <c r="DVJ5" s="42"/>
      <c r="DVK5" s="42"/>
      <c r="DVL5" s="42"/>
      <c r="DVM5" s="42"/>
      <c r="DVN5" s="42"/>
      <c r="DVO5" s="42"/>
      <c r="DVP5" s="42"/>
      <c r="DVQ5" s="42"/>
      <c r="DVR5" s="42"/>
      <c r="DVS5" s="42"/>
      <c r="DVT5" s="42"/>
      <c r="DVU5" s="42"/>
      <c r="DVV5" s="42"/>
      <c r="DVW5" s="42"/>
      <c r="DVX5" s="42"/>
      <c r="DVY5" s="42"/>
      <c r="DVZ5" s="42"/>
      <c r="DWA5" s="42"/>
      <c r="DWB5" s="42"/>
      <c r="DWC5" s="42"/>
      <c r="DWD5" s="42"/>
      <c r="DWE5" s="42"/>
      <c r="DWF5" s="42"/>
      <c r="DWG5" s="42"/>
      <c r="DWH5" s="42"/>
      <c r="DWI5" s="42"/>
      <c r="DWJ5" s="42"/>
      <c r="DWK5" s="42"/>
      <c r="DWL5" s="42"/>
      <c r="DWM5" s="42"/>
      <c r="DWN5" s="42"/>
      <c r="DWO5" s="42"/>
      <c r="DWP5" s="42"/>
      <c r="DWQ5" s="42"/>
      <c r="DWR5" s="42"/>
      <c r="DWS5" s="42"/>
      <c r="DWT5" s="42"/>
      <c r="DWU5" s="42"/>
      <c r="DWV5" s="42"/>
      <c r="DWW5" s="42"/>
      <c r="DWX5" s="42"/>
      <c r="DWY5" s="42"/>
      <c r="DWZ5" s="42"/>
      <c r="DXA5" s="42"/>
      <c r="DXB5" s="42"/>
      <c r="DXC5" s="42"/>
      <c r="DXD5" s="42"/>
      <c r="DXE5" s="42"/>
      <c r="DXF5" s="42"/>
      <c r="DXG5" s="42"/>
      <c r="DXH5" s="42"/>
      <c r="DXI5" s="42"/>
      <c r="DXJ5" s="42"/>
      <c r="DXK5" s="42"/>
      <c r="DXL5" s="42"/>
      <c r="DXM5" s="42"/>
      <c r="DXN5" s="42"/>
      <c r="DXO5" s="42"/>
      <c r="DXP5" s="42"/>
      <c r="DXQ5" s="42"/>
      <c r="DXR5" s="42"/>
      <c r="DXS5" s="42"/>
      <c r="DXT5" s="42"/>
      <c r="DXU5" s="42"/>
      <c r="DXV5" s="42"/>
      <c r="DXW5" s="42"/>
      <c r="DXX5" s="42"/>
      <c r="DXY5" s="42"/>
      <c r="DXZ5" s="42"/>
      <c r="DYA5" s="42"/>
      <c r="DYB5" s="42"/>
      <c r="DYC5" s="42"/>
      <c r="DYD5" s="42"/>
      <c r="DYE5" s="42"/>
      <c r="DYF5" s="42"/>
      <c r="DYG5" s="42"/>
      <c r="DYH5" s="42"/>
      <c r="DYI5" s="42"/>
      <c r="DYJ5" s="42"/>
      <c r="DYK5" s="42"/>
      <c r="DYL5" s="42"/>
      <c r="DYM5" s="42"/>
      <c r="DYN5" s="42"/>
      <c r="DYO5" s="42"/>
      <c r="DYP5" s="42"/>
      <c r="DYQ5" s="42"/>
      <c r="DYR5" s="42"/>
      <c r="DYS5" s="42"/>
      <c r="DYT5" s="42"/>
      <c r="DYU5" s="42"/>
      <c r="DYV5" s="42"/>
      <c r="DYW5" s="42"/>
      <c r="DYX5" s="42"/>
      <c r="DYY5" s="42"/>
      <c r="DYZ5" s="42"/>
      <c r="DZA5" s="42"/>
      <c r="DZB5" s="42"/>
      <c r="DZC5" s="42"/>
      <c r="DZD5" s="42"/>
      <c r="DZE5" s="42"/>
      <c r="DZF5" s="42"/>
      <c r="DZG5" s="42"/>
      <c r="DZH5" s="42"/>
      <c r="DZI5" s="42"/>
      <c r="DZJ5" s="42"/>
      <c r="DZK5" s="42"/>
      <c r="DZL5" s="42"/>
      <c r="DZM5" s="42"/>
      <c r="DZN5" s="42"/>
      <c r="DZO5" s="42"/>
      <c r="DZP5" s="42"/>
      <c r="DZQ5" s="42"/>
      <c r="DZR5" s="42"/>
      <c r="DZS5" s="42"/>
      <c r="DZT5" s="42"/>
      <c r="DZU5" s="42"/>
      <c r="DZV5" s="42"/>
      <c r="DZW5" s="42"/>
      <c r="DZX5" s="42"/>
      <c r="DZY5" s="42"/>
      <c r="DZZ5" s="42"/>
      <c r="EAA5" s="42"/>
      <c r="EAB5" s="42"/>
      <c r="EAC5" s="42"/>
      <c r="EAD5" s="42"/>
      <c r="EAE5" s="42"/>
      <c r="EAF5" s="42"/>
      <c r="EAG5" s="42"/>
      <c r="EAH5" s="42"/>
      <c r="EAI5" s="42"/>
      <c r="EAJ5" s="42"/>
      <c r="EAK5" s="42"/>
      <c r="EAL5" s="42"/>
      <c r="EAM5" s="42"/>
      <c r="EAN5" s="42"/>
      <c r="EAO5" s="42"/>
      <c r="EAP5" s="42"/>
      <c r="EAQ5" s="42"/>
      <c r="EAR5" s="42"/>
      <c r="EAS5" s="42"/>
      <c r="EAT5" s="42"/>
      <c r="EAU5" s="42"/>
      <c r="EAV5" s="42"/>
      <c r="EAW5" s="42"/>
      <c r="EAX5" s="42"/>
      <c r="EAY5" s="42"/>
      <c r="EAZ5" s="42"/>
      <c r="EBA5" s="42"/>
      <c r="EBB5" s="42"/>
      <c r="EBC5" s="42"/>
      <c r="EBD5" s="42"/>
      <c r="EBE5" s="42"/>
      <c r="EBF5" s="42"/>
      <c r="EBG5" s="42"/>
      <c r="EBH5" s="42"/>
      <c r="EBI5" s="42"/>
      <c r="EBJ5" s="42"/>
      <c r="EBK5" s="42"/>
      <c r="EBL5" s="42"/>
      <c r="EBM5" s="42"/>
      <c r="EBN5" s="42"/>
      <c r="EBO5" s="42"/>
      <c r="EBP5" s="42"/>
      <c r="EBQ5" s="42"/>
      <c r="EBR5" s="42"/>
      <c r="EBS5" s="42"/>
      <c r="EBT5" s="42"/>
      <c r="EBU5" s="42"/>
      <c r="EBV5" s="42"/>
      <c r="EBW5" s="42"/>
      <c r="EBX5" s="42"/>
      <c r="EBY5" s="42"/>
      <c r="EBZ5" s="42"/>
      <c r="ECA5" s="42"/>
      <c r="ECB5" s="42"/>
      <c r="ECC5" s="42"/>
      <c r="ECD5" s="42"/>
      <c r="ECE5" s="42"/>
      <c r="ECF5" s="42"/>
      <c r="ECG5" s="42"/>
      <c r="ECH5" s="42"/>
      <c r="ECI5" s="42"/>
      <c r="ECJ5" s="42"/>
      <c r="ECK5" s="42"/>
      <c r="ECL5" s="42"/>
      <c r="ECM5" s="42"/>
      <c r="ECN5" s="42"/>
      <c r="ECO5" s="42"/>
      <c r="ECP5" s="42"/>
      <c r="ECQ5" s="42"/>
      <c r="ECR5" s="42"/>
      <c r="ECS5" s="42"/>
      <c r="ECT5" s="42"/>
      <c r="ECU5" s="42"/>
      <c r="ECV5" s="42"/>
      <c r="ECW5" s="42"/>
      <c r="ECX5" s="42"/>
      <c r="ECY5" s="42"/>
      <c r="ECZ5" s="42"/>
      <c r="EDA5" s="42"/>
      <c r="EDB5" s="42"/>
      <c r="EDC5" s="42"/>
      <c r="EDD5" s="42"/>
      <c r="EDE5" s="42"/>
      <c r="EDF5" s="42"/>
      <c r="EDG5" s="42"/>
      <c r="EDH5" s="42"/>
      <c r="EDI5" s="42"/>
      <c r="EDJ5" s="42"/>
      <c r="EDK5" s="42"/>
      <c r="EDL5" s="42"/>
      <c r="EDM5" s="42"/>
      <c r="EDN5" s="42"/>
      <c r="EDO5" s="42"/>
      <c r="EDP5" s="42"/>
      <c r="EDQ5" s="42"/>
      <c r="EDR5" s="42"/>
      <c r="EDS5" s="42"/>
      <c r="EDT5" s="42"/>
      <c r="EDU5" s="42"/>
      <c r="EDV5" s="42"/>
      <c r="EDW5" s="42"/>
      <c r="EDX5" s="42"/>
      <c r="EDY5" s="42"/>
      <c r="EDZ5" s="42"/>
      <c r="EEA5" s="42"/>
      <c r="EEB5" s="42"/>
      <c r="EEC5" s="42"/>
      <c r="EED5" s="42"/>
      <c r="EEE5" s="42"/>
      <c r="EEF5" s="42"/>
      <c r="EEG5" s="42"/>
      <c r="EEH5" s="42"/>
      <c r="EEI5" s="42"/>
      <c r="EEJ5" s="42"/>
      <c r="EEK5" s="42"/>
      <c r="EEL5" s="42"/>
      <c r="EEM5" s="42"/>
      <c r="EEN5" s="42"/>
      <c r="EEO5" s="42"/>
      <c r="EEP5" s="42"/>
      <c r="EEQ5" s="42"/>
      <c r="EER5" s="42"/>
      <c r="EES5" s="42"/>
      <c r="EET5" s="42"/>
      <c r="EEU5" s="42"/>
      <c r="EEV5" s="42"/>
      <c r="EEW5" s="42"/>
      <c r="EEX5" s="42"/>
      <c r="EEY5" s="42"/>
      <c r="EEZ5" s="42"/>
      <c r="EFA5" s="42"/>
      <c r="EFB5" s="42"/>
      <c r="EFC5" s="42"/>
      <c r="EFD5" s="42"/>
      <c r="EFE5" s="42"/>
      <c r="EFF5" s="42"/>
      <c r="EFG5" s="42"/>
      <c r="EFH5" s="42"/>
      <c r="EFI5" s="42"/>
      <c r="EFJ5" s="42"/>
      <c r="EFK5" s="42"/>
      <c r="EFL5" s="42"/>
      <c r="EFM5" s="42"/>
      <c r="EFN5" s="42"/>
      <c r="EFO5" s="42"/>
      <c r="EFP5" s="42"/>
      <c r="EFQ5" s="42"/>
      <c r="EFR5" s="42"/>
      <c r="EFS5" s="42"/>
      <c r="EFT5" s="42"/>
      <c r="EFU5" s="42"/>
      <c r="EFV5" s="42"/>
      <c r="EFW5" s="42"/>
      <c r="EFX5" s="42"/>
      <c r="EFY5" s="42"/>
      <c r="EFZ5" s="42"/>
      <c r="EGA5" s="42"/>
      <c r="EGB5" s="42"/>
      <c r="EGC5" s="42"/>
      <c r="EGD5" s="42"/>
      <c r="EGE5" s="42"/>
      <c r="EGF5" s="42"/>
      <c r="EGG5" s="42"/>
      <c r="EGH5" s="42"/>
      <c r="EGI5" s="42"/>
      <c r="EGJ5" s="42"/>
      <c r="EGK5" s="42"/>
      <c r="EGL5" s="42"/>
      <c r="EGM5" s="42"/>
      <c r="EGN5" s="42"/>
      <c r="EGO5" s="42"/>
      <c r="EGP5" s="42"/>
      <c r="EGQ5" s="42"/>
      <c r="EGR5" s="42"/>
      <c r="EGS5" s="42"/>
      <c r="EGT5" s="42"/>
      <c r="EGU5" s="42"/>
      <c r="EGV5" s="42"/>
      <c r="EGW5" s="42"/>
      <c r="EGX5" s="42"/>
      <c r="EGY5" s="42"/>
      <c r="EGZ5" s="42"/>
      <c r="EHA5" s="42"/>
      <c r="EHB5" s="42"/>
      <c r="EHC5" s="42"/>
      <c r="EHD5" s="42"/>
      <c r="EHE5" s="42"/>
      <c r="EHF5" s="42"/>
      <c r="EHG5" s="42"/>
      <c r="EHH5" s="42"/>
      <c r="EHI5" s="42"/>
      <c r="EHJ5" s="42"/>
      <c r="EHK5" s="42"/>
      <c r="EHL5" s="42"/>
      <c r="EHM5" s="42"/>
      <c r="EHN5" s="42"/>
      <c r="EHO5" s="42"/>
      <c r="EHP5" s="42"/>
      <c r="EHQ5" s="42"/>
      <c r="EHR5" s="42"/>
      <c r="EHS5" s="42"/>
      <c r="EHT5" s="42"/>
      <c r="EHU5" s="42"/>
      <c r="EHV5" s="42"/>
      <c r="EHW5" s="42"/>
      <c r="EHX5" s="42"/>
      <c r="EHY5" s="42"/>
      <c r="EHZ5" s="42"/>
      <c r="EIA5" s="42"/>
      <c r="EIB5" s="42"/>
      <c r="EIC5" s="42"/>
      <c r="EID5" s="42"/>
      <c r="EIE5" s="42"/>
      <c r="EIF5" s="42"/>
      <c r="EIG5" s="42"/>
      <c r="EIH5" s="42"/>
      <c r="EII5" s="42"/>
      <c r="EIJ5" s="42"/>
      <c r="EIK5" s="42"/>
      <c r="EIL5" s="42"/>
      <c r="EIM5" s="42"/>
      <c r="EIN5" s="42"/>
      <c r="EIO5" s="42"/>
      <c r="EIP5" s="42"/>
      <c r="EIQ5" s="42"/>
      <c r="EIR5" s="42"/>
      <c r="EIS5" s="42"/>
      <c r="EIT5" s="42"/>
      <c r="EIU5" s="42"/>
      <c r="EIV5" s="42"/>
      <c r="EIW5" s="42"/>
      <c r="EIX5" s="42"/>
      <c r="EIY5" s="42"/>
      <c r="EIZ5" s="42"/>
      <c r="EJA5" s="42"/>
      <c r="EJB5" s="42"/>
      <c r="EJC5" s="42"/>
      <c r="EJD5" s="42"/>
      <c r="EJE5" s="42"/>
      <c r="EJF5" s="42"/>
      <c r="EJG5" s="42"/>
      <c r="EJH5" s="42"/>
      <c r="EJI5" s="42"/>
      <c r="EJJ5" s="42"/>
      <c r="EJK5" s="42"/>
      <c r="EJL5" s="42"/>
      <c r="EJM5" s="42"/>
      <c r="EJN5" s="42"/>
      <c r="EJO5" s="42"/>
      <c r="EJP5" s="42"/>
      <c r="EJQ5" s="42"/>
      <c r="EJR5" s="42"/>
      <c r="EJS5" s="42"/>
      <c r="EJT5" s="42"/>
      <c r="EJU5" s="42"/>
      <c r="EJV5" s="42"/>
      <c r="EJW5" s="42"/>
      <c r="EJX5" s="42"/>
      <c r="EJY5" s="42"/>
      <c r="EJZ5" s="42"/>
      <c r="EKA5" s="42"/>
      <c r="EKB5" s="42"/>
      <c r="EKC5" s="42"/>
      <c r="EKD5" s="42"/>
      <c r="EKE5" s="42"/>
      <c r="EKF5" s="42"/>
      <c r="EKG5" s="42"/>
      <c r="EKH5" s="42"/>
      <c r="EKI5" s="42"/>
      <c r="EKJ5" s="42"/>
      <c r="EKK5" s="42"/>
      <c r="EKL5" s="42"/>
      <c r="EKM5" s="42"/>
      <c r="EKN5" s="42"/>
      <c r="EKO5" s="42"/>
      <c r="EKP5" s="42"/>
      <c r="EKQ5" s="42"/>
      <c r="EKR5" s="42"/>
      <c r="EKS5" s="42"/>
      <c r="EKT5" s="42"/>
      <c r="EKU5" s="42"/>
      <c r="EKV5" s="42"/>
      <c r="EKW5" s="42"/>
      <c r="EKX5" s="42"/>
      <c r="EKY5" s="42"/>
      <c r="EKZ5" s="42"/>
      <c r="ELA5" s="42"/>
      <c r="ELB5" s="42"/>
      <c r="ELC5" s="42"/>
      <c r="ELD5" s="42"/>
      <c r="ELE5" s="42"/>
      <c r="ELF5" s="42"/>
      <c r="ELG5" s="42"/>
      <c r="ELH5" s="42"/>
      <c r="ELI5" s="42"/>
      <c r="ELJ5" s="42"/>
      <c r="ELK5" s="42"/>
      <c r="ELL5" s="42"/>
      <c r="ELM5" s="42"/>
      <c r="ELN5" s="42"/>
      <c r="ELO5" s="42"/>
      <c r="ELP5" s="42"/>
      <c r="ELQ5" s="42"/>
      <c r="ELR5" s="42"/>
      <c r="ELS5" s="42"/>
      <c r="ELT5" s="42"/>
      <c r="ELU5" s="42"/>
      <c r="ELV5" s="42"/>
      <c r="ELW5" s="42"/>
      <c r="ELX5" s="42"/>
      <c r="ELY5" s="42"/>
      <c r="ELZ5" s="42"/>
      <c r="EMA5" s="42"/>
      <c r="EMB5" s="42"/>
      <c r="EMC5" s="42"/>
      <c r="EMD5" s="42"/>
      <c r="EME5" s="42"/>
      <c r="EMF5" s="42"/>
      <c r="EMG5" s="42"/>
      <c r="EMH5" s="42"/>
      <c r="EMI5" s="42"/>
      <c r="EMJ5" s="42"/>
      <c r="EMK5" s="42"/>
      <c r="EML5" s="42"/>
      <c r="EMM5" s="42"/>
      <c r="EMN5" s="42"/>
      <c r="EMO5" s="42"/>
      <c r="EMP5" s="42"/>
      <c r="EMQ5" s="42"/>
      <c r="EMR5" s="42"/>
      <c r="EMS5" s="42"/>
      <c r="EMT5" s="42"/>
      <c r="EMU5" s="42"/>
      <c r="EMV5" s="42"/>
      <c r="EMW5" s="42"/>
      <c r="EMX5" s="42"/>
      <c r="EMY5" s="42"/>
      <c r="EMZ5" s="42"/>
      <c r="ENA5" s="42"/>
      <c r="ENB5" s="42"/>
      <c r="ENC5" s="42"/>
      <c r="END5" s="42"/>
      <c r="ENE5" s="42"/>
      <c r="ENF5" s="42"/>
      <c r="ENG5" s="42"/>
      <c r="ENH5" s="42"/>
      <c r="ENI5" s="42"/>
      <c r="ENJ5" s="42"/>
      <c r="ENK5" s="42"/>
      <c r="ENL5" s="42"/>
      <c r="ENM5" s="42"/>
      <c r="ENN5" s="42"/>
      <c r="ENO5" s="42"/>
      <c r="ENP5" s="42"/>
      <c r="ENQ5" s="42"/>
      <c r="ENR5" s="42"/>
      <c r="ENS5" s="42"/>
      <c r="ENT5" s="42"/>
      <c r="ENU5" s="42"/>
      <c r="ENV5" s="42"/>
      <c r="ENW5" s="42"/>
      <c r="ENX5" s="42"/>
      <c r="ENY5" s="42"/>
      <c r="ENZ5" s="42"/>
      <c r="EOA5" s="42"/>
      <c r="EOB5" s="42"/>
      <c r="EOC5" s="42"/>
      <c r="EOD5" s="42"/>
      <c r="EOE5" s="42"/>
      <c r="EOF5" s="42"/>
      <c r="EOG5" s="42"/>
      <c r="EOH5" s="42"/>
      <c r="EOI5" s="42"/>
      <c r="EOJ5" s="42"/>
      <c r="EOK5" s="42"/>
      <c r="EOL5" s="42"/>
      <c r="EOM5" s="42"/>
      <c r="EON5" s="42"/>
      <c r="EOO5" s="42"/>
      <c r="EOP5" s="42"/>
      <c r="EOQ5" s="42"/>
      <c r="EOR5" s="42"/>
      <c r="EOS5" s="42"/>
      <c r="EOT5" s="42"/>
      <c r="EOU5" s="42"/>
      <c r="EOV5" s="42"/>
      <c r="EOW5" s="42"/>
      <c r="EOX5" s="42"/>
      <c r="EOY5" s="42"/>
      <c r="EOZ5" s="42"/>
      <c r="EPA5" s="42"/>
      <c r="EPB5" s="42"/>
      <c r="EPC5" s="42"/>
      <c r="EPD5" s="42"/>
      <c r="EPE5" s="42"/>
      <c r="EPF5" s="42"/>
      <c r="EPG5" s="42"/>
      <c r="EPH5" s="42"/>
      <c r="EPI5" s="42"/>
      <c r="EPJ5" s="42"/>
      <c r="EPK5" s="42"/>
      <c r="EPL5" s="42"/>
      <c r="EPM5" s="42"/>
      <c r="EPN5" s="42"/>
      <c r="EPO5" s="42"/>
      <c r="EPP5" s="42"/>
      <c r="EPQ5" s="42"/>
      <c r="EPR5" s="42"/>
      <c r="EPS5" s="42"/>
      <c r="EPT5" s="42"/>
      <c r="EPU5" s="42"/>
      <c r="EPV5" s="42"/>
      <c r="EPW5" s="42"/>
      <c r="EPX5" s="42"/>
      <c r="EPY5" s="42"/>
      <c r="EPZ5" s="42"/>
      <c r="EQA5" s="42"/>
      <c r="EQB5" s="42"/>
      <c r="EQC5" s="42"/>
      <c r="EQD5" s="42"/>
      <c r="EQE5" s="42"/>
      <c r="EQF5" s="42"/>
      <c r="EQG5" s="42"/>
      <c r="EQH5" s="42"/>
      <c r="EQI5" s="42"/>
      <c r="EQJ5" s="42"/>
      <c r="EQK5" s="42"/>
      <c r="EQL5" s="42"/>
      <c r="EQM5" s="42"/>
      <c r="EQN5" s="42"/>
      <c r="EQO5" s="42"/>
      <c r="EQP5" s="42"/>
      <c r="EQQ5" s="42"/>
      <c r="EQR5" s="42"/>
      <c r="EQS5" s="42"/>
      <c r="EQT5" s="42"/>
      <c r="EQU5" s="42"/>
      <c r="EQV5" s="42"/>
      <c r="EQW5" s="42"/>
      <c r="EQX5" s="42"/>
      <c r="EQY5" s="42"/>
      <c r="EQZ5" s="42"/>
      <c r="ERA5" s="42"/>
      <c r="ERB5" s="42"/>
      <c r="ERC5" s="42"/>
      <c r="ERD5" s="42"/>
      <c r="ERE5" s="42"/>
      <c r="ERF5" s="42"/>
      <c r="ERG5" s="42"/>
      <c r="ERH5" s="42"/>
      <c r="ERI5" s="42"/>
      <c r="ERJ5" s="42"/>
      <c r="ERK5" s="42"/>
      <c r="ERL5" s="42"/>
      <c r="ERM5" s="42"/>
      <c r="ERN5" s="42"/>
      <c r="ERO5" s="42"/>
      <c r="ERP5" s="42"/>
      <c r="ERQ5" s="42"/>
      <c r="ERR5" s="42"/>
      <c r="ERS5" s="42"/>
      <c r="ERT5" s="42"/>
      <c r="ERU5" s="42"/>
      <c r="ERV5" s="42"/>
      <c r="ERW5" s="42"/>
      <c r="ERX5" s="42"/>
      <c r="ERY5" s="42"/>
      <c r="ERZ5" s="42"/>
      <c r="ESA5" s="42"/>
      <c r="ESB5" s="42"/>
      <c r="ESC5" s="42"/>
      <c r="ESD5" s="42"/>
      <c r="ESE5" s="42"/>
      <c r="ESF5" s="42"/>
      <c r="ESG5" s="42"/>
      <c r="ESH5" s="42"/>
      <c r="ESI5" s="42"/>
      <c r="ESJ5" s="42"/>
      <c r="ESK5" s="42"/>
      <c r="ESL5" s="42"/>
      <c r="ESM5" s="42"/>
      <c r="ESN5" s="42"/>
      <c r="ESO5" s="42"/>
      <c r="ESP5" s="42"/>
      <c r="ESQ5" s="42"/>
      <c r="ESR5" s="42"/>
      <c r="ESS5" s="42"/>
      <c r="EST5" s="42"/>
      <c r="ESU5" s="42"/>
      <c r="ESV5" s="42"/>
      <c r="ESW5" s="42"/>
      <c r="ESX5" s="42"/>
      <c r="ESY5" s="42"/>
      <c r="ESZ5" s="42"/>
      <c r="ETA5" s="42"/>
      <c r="ETB5" s="42"/>
      <c r="ETC5" s="42"/>
      <c r="ETD5" s="42"/>
      <c r="ETE5" s="42"/>
      <c r="ETF5" s="42"/>
      <c r="ETG5" s="42"/>
      <c r="ETH5" s="42"/>
      <c r="ETI5" s="42"/>
      <c r="ETJ5" s="42"/>
      <c r="ETK5" s="42"/>
      <c r="ETL5" s="42"/>
      <c r="ETM5" s="42"/>
      <c r="ETN5" s="42"/>
      <c r="ETO5" s="42"/>
      <c r="ETP5" s="42"/>
      <c r="ETQ5" s="42"/>
      <c r="ETR5" s="42"/>
      <c r="ETS5" s="42"/>
      <c r="ETT5" s="42"/>
      <c r="ETU5" s="42"/>
      <c r="ETV5" s="42"/>
      <c r="ETW5" s="42"/>
      <c r="ETX5" s="42"/>
      <c r="ETY5" s="42"/>
      <c r="ETZ5" s="42"/>
      <c r="EUA5" s="42"/>
      <c r="EUB5" s="42"/>
      <c r="EUC5" s="42"/>
      <c r="EUD5" s="42"/>
      <c r="EUE5" s="42"/>
      <c r="EUF5" s="42"/>
      <c r="EUG5" s="42"/>
      <c r="EUH5" s="42"/>
      <c r="EUI5" s="42"/>
      <c r="EUJ5" s="42"/>
      <c r="EUK5" s="42"/>
      <c r="EUL5" s="42"/>
      <c r="EUM5" s="42"/>
      <c r="EUN5" s="42"/>
      <c r="EUO5" s="42"/>
      <c r="EUP5" s="42"/>
      <c r="EUQ5" s="42"/>
      <c r="EUR5" s="42"/>
      <c r="EUS5" s="42"/>
      <c r="EUT5" s="42"/>
      <c r="EUU5" s="42"/>
      <c r="EUV5" s="42"/>
      <c r="EUW5" s="42"/>
      <c r="EUX5" s="42"/>
      <c r="EUY5" s="42"/>
      <c r="EUZ5" s="42"/>
      <c r="EVA5" s="42"/>
      <c r="EVB5" s="42"/>
      <c r="EVC5" s="42"/>
      <c r="EVD5" s="42"/>
      <c r="EVE5" s="42"/>
      <c r="EVF5" s="42"/>
      <c r="EVG5" s="42"/>
      <c r="EVH5" s="42"/>
      <c r="EVI5" s="42"/>
      <c r="EVJ5" s="42"/>
      <c r="EVK5" s="42"/>
      <c r="EVL5" s="42"/>
      <c r="EVM5" s="42"/>
      <c r="EVN5" s="42"/>
      <c r="EVO5" s="42"/>
      <c r="EVP5" s="42"/>
      <c r="EVQ5" s="42"/>
      <c r="EVR5" s="42"/>
      <c r="EVS5" s="42"/>
      <c r="EVT5" s="42"/>
      <c r="EVU5" s="42"/>
      <c r="EVV5" s="42"/>
      <c r="EVW5" s="42"/>
      <c r="EVX5" s="42"/>
      <c r="EVY5" s="42"/>
      <c r="EVZ5" s="42"/>
      <c r="EWA5" s="42"/>
      <c r="EWB5" s="42"/>
      <c r="EWC5" s="42"/>
      <c r="EWD5" s="42"/>
      <c r="EWE5" s="42"/>
      <c r="EWF5" s="42"/>
      <c r="EWG5" s="42"/>
      <c r="EWH5" s="42"/>
      <c r="EWI5" s="42"/>
      <c r="EWJ5" s="42"/>
      <c r="EWK5" s="42"/>
      <c r="EWL5" s="42"/>
      <c r="EWM5" s="42"/>
      <c r="EWN5" s="42"/>
      <c r="EWO5" s="42"/>
      <c r="EWP5" s="42"/>
      <c r="EWQ5" s="42"/>
      <c r="EWR5" s="42"/>
      <c r="EWS5" s="42"/>
      <c r="EWT5" s="42"/>
      <c r="EWU5" s="42"/>
      <c r="EWV5" s="42"/>
      <c r="EWW5" s="42"/>
      <c r="EWX5" s="42"/>
      <c r="EWY5" s="42"/>
      <c r="EWZ5" s="42"/>
      <c r="EXA5" s="42"/>
      <c r="EXB5" s="42"/>
      <c r="EXC5" s="42"/>
      <c r="EXD5" s="42"/>
      <c r="EXE5" s="42"/>
      <c r="EXF5" s="42"/>
      <c r="EXG5" s="42"/>
      <c r="EXH5" s="42"/>
      <c r="EXI5" s="42"/>
      <c r="EXJ5" s="42"/>
      <c r="EXK5" s="42"/>
      <c r="EXL5" s="42"/>
      <c r="EXM5" s="42"/>
      <c r="EXN5" s="42"/>
      <c r="EXO5" s="42"/>
      <c r="EXP5" s="42"/>
      <c r="EXQ5" s="42"/>
      <c r="EXR5" s="42"/>
      <c r="EXS5" s="42"/>
      <c r="EXT5" s="42"/>
      <c r="EXU5" s="42"/>
      <c r="EXV5" s="42"/>
      <c r="EXW5" s="42"/>
      <c r="EXX5" s="42"/>
      <c r="EXY5" s="42"/>
      <c r="EXZ5" s="42"/>
      <c r="EYA5" s="42"/>
      <c r="EYB5" s="42"/>
      <c r="EYC5" s="42"/>
      <c r="EYD5" s="42"/>
      <c r="EYE5" s="42"/>
      <c r="EYF5" s="42"/>
      <c r="EYG5" s="42"/>
      <c r="EYH5" s="42"/>
      <c r="EYI5" s="42"/>
      <c r="EYJ5" s="42"/>
      <c r="EYK5" s="42"/>
      <c r="EYL5" s="42"/>
      <c r="EYM5" s="42"/>
      <c r="EYN5" s="42"/>
      <c r="EYO5" s="42"/>
      <c r="EYP5" s="42"/>
      <c r="EYQ5" s="42"/>
      <c r="EYR5" s="42"/>
      <c r="EYS5" s="42"/>
      <c r="EYT5" s="42"/>
      <c r="EYU5" s="42"/>
      <c r="EYV5" s="42"/>
      <c r="EYW5" s="42"/>
      <c r="EYX5" s="42"/>
      <c r="EYY5" s="42"/>
      <c r="EYZ5" s="42"/>
      <c r="EZA5" s="42"/>
      <c r="EZB5" s="42"/>
      <c r="EZC5" s="42"/>
      <c r="EZD5" s="42"/>
      <c r="EZE5" s="42"/>
      <c r="EZF5" s="42"/>
      <c r="EZG5" s="42"/>
      <c r="EZH5" s="42"/>
      <c r="EZI5" s="42"/>
      <c r="EZJ5" s="42"/>
      <c r="EZK5" s="42"/>
      <c r="EZL5" s="42"/>
      <c r="EZM5" s="42"/>
      <c r="EZN5" s="42"/>
      <c r="EZO5" s="42"/>
      <c r="EZP5" s="42"/>
      <c r="EZQ5" s="42"/>
      <c r="EZR5" s="42"/>
      <c r="EZS5" s="42"/>
      <c r="EZT5" s="42"/>
      <c r="EZU5" s="42"/>
      <c r="EZV5" s="42"/>
      <c r="EZW5" s="42"/>
      <c r="EZX5" s="42"/>
      <c r="EZY5" s="42"/>
      <c r="EZZ5" s="42"/>
      <c r="FAA5" s="42"/>
      <c r="FAB5" s="42"/>
      <c r="FAC5" s="42"/>
      <c r="FAD5" s="42"/>
      <c r="FAE5" s="42"/>
      <c r="FAF5" s="42"/>
      <c r="FAG5" s="42"/>
      <c r="FAH5" s="42"/>
      <c r="FAI5" s="42"/>
      <c r="FAJ5" s="42"/>
      <c r="FAK5" s="42"/>
      <c r="FAL5" s="42"/>
      <c r="FAM5" s="42"/>
      <c r="FAN5" s="42"/>
      <c r="FAO5" s="42"/>
      <c r="FAP5" s="42"/>
      <c r="FAQ5" s="42"/>
      <c r="FAR5" s="42"/>
      <c r="FAS5" s="42"/>
      <c r="FAT5" s="42"/>
      <c r="FAU5" s="42"/>
      <c r="FAV5" s="42"/>
      <c r="FAW5" s="42"/>
      <c r="FAX5" s="42"/>
      <c r="FAY5" s="42"/>
      <c r="FAZ5" s="42"/>
      <c r="FBA5" s="42"/>
      <c r="FBB5" s="42"/>
      <c r="FBC5" s="42"/>
      <c r="FBD5" s="42"/>
      <c r="FBE5" s="42"/>
      <c r="FBF5" s="42"/>
      <c r="FBG5" s="42"/>
      <c r="FBH5" s="42"/>
      <c r="FBI5" s="42"/>
      <c r="FBJ5" s="42"/>
      <c r="FBK5" s="42"/>
      <c r="FBL5" s="42"/>
      <c r="FBM5" s="42"/>
      <c r="FBN5" s="42"/>
      <c r="FBO5" s="42"/>
      <c r="FBP5" s="42"/>
      <c r="FBQ5" s="42"/>
      <c r="FBR5" s="42"/>
      <c r="FBS5" s="42"/>
      <c r="FBT5" s="42"/>
      <c r="FBU5" s="42"/>
      <c r="FBV5" s="42"/>
      <c r="FBW5" s="42"/>
      <c r="FBX5" s="42"/>
      <c r="FBY5" s="42"/>
      <c r="FBZ5" s="42"/>
      <c r="FCA5" s="42"/>
      <c r="FCB5" s="42"/>
      <c r="FCC5" s="42"/>
      <c r="FCD5" s="42"/>
      <c r="FCE5" s="42"/>
      <c r="FCF5" s="42"/>
      <c r="FCG5" s="42"/>
      <c r="FCH5" s="42"/>
      <c r="FCI5" s="42"/>
      <c r="FCJ5" s="42"/>
      <c r="FCK5" s="42"/>
      <c r="FCL5" s="42"/>
      <c r="FCM5" s="42"/>
      <c r="FCN5" s="42"/>
      <c r="FCO5" s="42"/>
      <c r="FCP5" s="42"/>
      <c r="FCQ5" s="42"/>
      <c r="FCR5" s="42"/>
      <c r="FCS5" s="42"/>
      <c r="FCT5" s="42"/>
      <c r="FCU5" s="42"/>
      <c r="FCV5" s="42"/>
      <c r="FCW5" s="42"/>
      <c r="FCX5" s="42"/>
      <c r="FCY5" s="42"/>
      <c r="FCZ5" s="42"/>
      <c r="FDA5" s="42"/>
      <c r="FDB5" s="42"/>
      <c r="FDC5" s="42"/>
      <c r="FDD5" s="42"/>
      <c r="FDE5" s="42"/>
      <c r="FDF5" s="42"/>
      <c r="FDG5" s="42"/>
      <c r="FDH5" s="42"/>
      <c r="FDI5" s="42"/>
      <c r="FDJ5" s="42"/>
      <c r="FDK5" s="42"/>
      <c r="FDL5" s="42"/>
      <c r="FDM5" s="42"/>
      <c r="FDN5" s="42"/>
      <c r="FDO5" s="42"/>
      <c r="FDP5" s="42"/>
      <c r="FDQ5" s="42"/>
      <c r="FDR5" s="42"/>
      <c r="FDS5" s="42"/>
      <c r="FDT5" s="42"/>
      <c r="FDU5" s="42"/>
      <c r="FDV5" s="42"/>
      <c r="FDW5" s="42"/>
      <c r="FDX5" s="42"/>
      <c r="FDY5" s="42"/>
      <c r="FDZ5" s="42"/>
      <c r="FEA5" s="42"/>
      <c r="FEB5" s="42"/>
      <c r="FEC5" s="42"/>
      <c r="FED5" s="42"/>
      <c r="FEE5" s="42"/>
      <c r="FEF5" s="42"/>
      <c r="FEG5" s="42"/>
      <c r="FEH5" s="42"/>
      <c r="FEI5" s="42"/>
      <c r="FEJ5" s="42"/>
      <c r="FEK5" s="42"/>
      <c r="FEL5" s="42"/>
      <c r="FEM5" s="42"/>
      <c r="FEN5" s="42"/>
      <c r="FEO5" s="42"/>
      <c r="FEP5" s="42"/>
      <c r="FEQ5" s="42"/>
      <c r="FER5" s="42"/>
      <c r="FES5" s="42"/>
      <c r="FET5" s="42"/>
      <c r="FEU5" s="42"/>
      <c r="FEV5" s="42"/>
      <c r="FEW5" s="42"/>
      <c r="FEX5" s="42"/>
      <c r="FEY5" s="42"/>
      <c r="FEZ5" s="42"/>
      <c r="FFA5" s="42"/>
      <c r="FFB5" s="42"/>
      <c r="FFC5" s="42"/>
      <c r="FFD5" s="42"/>
      <c r="FFE5" s="42"/>
      <c r="FFF5" s="42"/>
      <c r="FFG5" s="42"/>
      <c r="FFH5" s="42"/>
      <c r="FFI5" s="42"/>
      <c r="FFJ5" s="42"/>
      <c r="FFK5" s="42"/>
      <c r="FFL5" s="42"/>
      <c r="FFM5" s="42"/>
      <c r="FFN5" s="42"/>
      <c r="FFO5" s="42"/>
      <c r="FFP5" s="42"/>
      <c r="FFQ5" s="42"/>
      <c r="FFR5" s="42"/>
      <c r="FFS5" s="42"/>
      <c r="FFT5" s="42"/>
      <c r="FFU5" s="42"/>
      <c r="FFV5" s="42"/>
      <c r="FFW5" s="42"/>
      <c r="FFX5" s="42"/>
      <c r="FFY5" s="42"/>
      <c r="FFZ5" s="42"/>
      <c r="FGA5" s="42"/>
      <c r="FGB5" s="42"/>
      <c r="FGC5" s="42"/>
      <c r="FGD5" s="42"/>
      <c r="FGE5" s="42"/>
      <c r="FGF5" s="42"/>
      <c r="FGG5" s="42"/>
      <c r="FGH5" s="42"/>
      <c r="FGI5" s="42"/>
      <c r="FGJ5" s="42"/>
      <c r="FGK5" s="42"/>
      <c r="FGL5" s="42"/>
      <c r="FGM5" s="42"/>
      <c r="FGN5" s="42"/>
      <c r="FGO5" s="42"/>
      <c r="FGP5" s="42"/>
      <c r="FGQ5" s="42"/>
      <c r="FGR5" s="42"/>
      <c r="FGS5" s="42"/>
      <c r="FGT5" s="42"/>
      <c r="FGU5" s="42"/>
      <c r="FGV5" s="42"/>
      <c r="FGW5" s="42"/>
      <c r="FGX5" s="42"/>
      <c r="FGY5" s="42"/>
      <c r="FGZ5" s="42"/>
      <c r="FHA5" s="42"/>
      <c r="FHB5" s="42"/>
      <c r="FHC5" s="42"/>
      <c r="FHD5" s="42"/>
      <c r="FHE5" s="42"/>
      <c r="FHF5" s="42"/>
      <c r="FHG5" s="42"/>
      <c r="FHH5" s="42"/>
      <c r="FHI5" s="42"/>
      <c r="FHJ5" s="42"/>
      <c r="FHK5" s="42"/>
      <c r="FHL5" s="42"/>
      <c r="FHM5" s="42"/>
      <c r="FHN5" s="42"/>
      <c r="FHO5" s="42"/>
      <c r="FHP5" s="42"/>
      <c r="FHQ5" s="42"/>
      <c r="FHR5" s="42"/>
      <c r="FHS5" s="42"/>
      <c r="FHT5" s="42"/>
      <c r="FHU5" s="42"/>
      <c r="FHV5" s="42"/>
      <c r="FHW5" s="42"/>
      <c r="FHX5" s="42"/>
      <c r="FHY5" s="42"/>
      <c r="FHZ5" s="42"/>
      <c r="FIA5" s="42"/>
      <c r="FIB5" s="42"/>
      <c r="FIC5" s="42"/>
      <c r="FID5" s="42"/>
      <c r="FIE5" s="42"/>
      <c r="FIF5" s="42"/>
      <c r="FIG5" s="42"/>
      <c r="FIH5" s="42"/>
      <c r="FII5" s="42"/>
      <c r="FIJ5" s="42"/>
      <c r="FIK5" s="42"/>
      <c r="FIL5" s="42"/>
      <c r="FIM5" s="42"/>
      <c r="FIN5" s="42"/>
      <c r="FIO5" s="42"/>
      <c r="FIP5" s="42"/>
      <c r="FIQ5" s="42"/>
      <c r="FIR5" s="42"/>
      <c r="FIS5" s="42"/>
      <c r="FIT5" s="42"/>
      <c r="FIU5" s="42"/>
      <c r="FIV5" s="42"/>
      <c r="FIW5" s="42"/>
      <c r="FIX5" s="42"/>
      <c r="FIY5" s="42"/>
      <c r="FIZ5" s="42"/>
      <c r="FJA5" s="42"/>
      <c r="FJB5" s="42"/>
      <c r="FJC5" s="42"/>
      <c r="FJD5" s="42"/>
      <c r="FJE5" s="42"/>
      <c r="FJF5" s="42"/>
      <c r="FJG5" s="42"/>
      <c r="FJH5" s="42"/>
      <c r="FJI5" s="42"/>
      <c r="FJJ5" s="42"/>
      <c r="FJK5" s="42"/>
      <c r="FJL5" s="42"/>
      <c r="FJM5" s="42"/>
      <c r="FJN5" s="42"/>
      <c r="FJO5" s="42"/>
      <c r="FJP5" s="42"/>
      <c r="FJQ5" s="42"/>
      <c r="FJR5" s="42"/>
      <c r="FJS5" s="42"/>
      <c r="FJT5" s="42"/>
      <c r="FJU5" s="42"/>
      <c r="FJV5" s="42"/>
      <c r="FJW5" s="42"/>
      <c r="FJX5" s="42"/>
      <c r="FJY5" s="42"/>
      <c r="FJZ5" s="42"/>
      <c r="FKA5" s="42"/>
      <c r="FKB5" s="42"/>
      <c r="FKC5" s="42"/>
      <c r="FKD5" s="42"/>
      <c r="FKE5" s="42"/>
      <c r="FKF5" s="42"/>
      <c r="FKG5" s="42"/>
      <c r="FKH5" s="42"/>
      <c r="FKI5" s="42"/>
      <c r="FKJ5" s="42"/>
      <c r="FKK5" s="42"/>
      <c r="FKL5" s="42"/>
      <c r="FKM5" s="42"/>
      <c r="FKN5" s="42"/>
      <c r="FKO5" s="42"/>
      <c r="FKP5" s="42"/>
      <c r="FKQ5" s="42"/>
      <c r="FKR5" s="42"/>
      <c r="FKS5" s="42"/>
      <c r="FKT5" s="42"/>
      <c r="FKU5" s="42"/>
      <c r="FKV5" s="42"/>
      <c r="FKW5" s="42"/>
      <c r="FKX5" s="42"/>
      <c r="FKY5" s="42"/>
      <c r="FKZ5" s="42"/>
      <c r="FLA5" s="42"/>
      <c r="FLB5" s="42"/>
      <c r="FLC5" s="42"/>
      <c r="FLD5" s="42"/>
      <c r="FLE5" s="42"/>
      <c r="FLF5" s="42"/>
      <c r="FLG5" s="42"/>
      <c r="FLH5" s="42"/>
      <c r="FLI5" s="42"/>
      <c r="FLJ5" s="42"/>
      <c r="FLK5" s="42"/>
      <c r="FLL5" s="42"/>
      <c r="FLM5" s="42"/>
      <c r="FLN5" s="42"/>
      <c r="FLO5" s="42"/>
      <c r="FLP5" s="42"/>
      <c r="FLQ5" s="42"/>
      <c r="FLR5" s="42"/>
      <c r="FLS5" s="42"/>
      <c r="FLT5" s="42"/>
      <c r="FLU5" s="42"/>
      <c r="FLV5" s="42"/>
      <c r="FLW5" s="42"/>
      <c r="FLX5" s="42"/>
      <c r="FLY5" s="42"/>
      <c r="FLZ5" s="42"/>
      <c r="FMA5" s="42"/>
      <c r="FMB5" s="42"/>
      <c r="FMC5" s="42"/>
      <c r="FMD5" s="42"/>
      <c r="FME5" s="42"/>
      <c r="FMF5" s="42"/>
      <c r="FMG5" s="42"/>
      <c r="FMH5" s="42"/>
      <c r="FMI5" s="42"/>
      <c r="FMJ5" s="42"/>
      <c r="FMK5" s="42"/>
      <c r="FML5" s="42"/>
      <c r="FMM5" s="42"/>
      <c r="FMN5" s="42"/>
      <c r="FMO5" s="42"/>
      <c r="FMP5" s="42"/>
      <c r="FMQ5" s="42"/>
      <c r="FMR5" s="42"/>
      <c r="FMS5" s="42"/>
      <c r="FMT5" s="42"/>
      <c r="FMU5" s="42"/>
      <c r="FMV5" s="42"/>
      <c r="FMW5" s="42"/>
      <c r="FMX5" s="42"/>
      <c r="FMY5" s="42"/>
      <c r="FMZ5" s="42"/>
      <c r="FNA5" s="42"/>
      <c r="FNB5" s="42"/>
      <c r="FNC5" s="42"/>
      <c r="FND5" s="42"/>
      <c r="FNE5" s="42"/>
      <c r="FNF5" s="42"/>
      <c r="FNG5" s="42"/>
      <c r="FNH5" s="42"/>
      <c r="FNI5" s="42"/>
      <c r="FNJ5" s="42"/>
      <c r="FNK5" s="42"/>
      <c r="FNL5" s="42"/>
      <c r="FNM5" s="42"/>
      <c r="FNN5" s="42"/>
      <c r="FNO5" s="42"/>
      <c r="FNP5" s="42"/>
      <c r="FNQ5" s="42"/>
      <c r="FNR5" s="42"/>
      <c r="FNS5" s="42"/>
      <c r="FNT5" s="42"/>
      <c r="FNU5" s="42"/>
      <c r="FNV5" s="42"/>
      <c r="FNW5" s="42"/>
      <c r="FNX5" s="42"/>
      <c r="FNY5" s="42"/>
      <c r="FNZ5" s="42"/>
      <c r="FOA5" s="42"/>
      <c r="FOB5" s="42"/>
      <c r="FOC5" s="42"/>
      <c r="FOD5" s="42"/>
      <c r="FOE5" s="42"/>
      <c r="FOF5" s="42"/>
      <c r="FOG5" s="42"/>
      <c r="FOH5" s="42"/>
      <c r="FOI5" s="42"/>
      <c r="FOJ5" s="42"/>
      <c r="FOK5" s="42"/>
      <c r="FOL5" s="42"/>
      <c r="FOM5" s="42"/>
      <c r="FON5" s="42"/>
      <c r="FOO5" s="42"/>
      <c r="FOP5" s="42"/>
      <c r="FOQ5" s="42"/>
      <c r="FOR5" s="42"/>
      <c r="FOS5" s="42"/>
      <c r="FOT5" s="42"/>
      <c r="FOU5" s="42"/>
      <c r="FOV5" s="42"/>
      <c r="FOW5" s="42"/>
      <c r="FOX5" s="42"/>
      <c r="FOY5" s="42"/>
      <c r="FOZ5" s="42"/>
      <c r="FPA5" s="42"/>
      <c r="FPB5" s="42"/>
      <c r="FPC5" s="42"/>
      <c r="FPD5" s="42"/>
      <c r="FPE5" s="42"/>
      <c r="FPF5" s="42"/>
      <c r="FPG5" s="42"/>
      <c r="FPH5" s="42"/>
      <c r="FPI5" s="42"/>
      <c r="FPJ5" s="42"/>
      <c r="FPK5" s="42"/>
      <c r="FPL5" s="42"/>
      <c r="FPM5" s="42"/>
      <c r="FPN5" s="42"/>
      <c r="FPO5" s="42"/>
      <c r="FPP5" s="42"/>
      <c r="FPQ5" s="42"/>
      <c r="FPR5" s="42"/>
      <c r="FPS5" s="42"/>
      <c r="FPT5" s="42"/>
      <c r="FPU5" s="42"/>
      <c r="FPV5" s="42"/>
      <c r="FPW5" s="42"/>
      <c r="FPX5" s="42"/>
      <c r="FPY5" s="42"/>
      <c r="FPZ5" s="42"/>
      <c r="FQA5" s="42"/>
      <c r="FQB5" s="42"/>
      <c r="FQC5" s="42"/>
      <c r="FQD5" s="42"/>
      <c r="FQE5" s="42"/>
      <c r="FQF5" s="42"/>
      <c r="FQG5" s="42"/>
      <c r="FQH5" s="42"/>
      <c r="FQI5" s="42"/>
      <c r="FQJ5" s="42"/>
      <c r="FQK5" s="42"/>
      <c r="FQL5" s="42"/>
      <c r="FQM5" s="42"/>
      <c r="FQN5" s="42"/>
      <c r="FQO5" s="42"/>
      <c r="FQP5" s="42"/>
      <c r="FQQ5" s="42"/>
      <c r="FQR5" s="42"/>
      <c r="FQS5" s="42"/>
      <c r="FQT5" s="42"/>
      <c r="FQU5" s="42"/>
      <c r="FQV5" s="42"/>
      <c r="FQW5" s="42"/>
      <c r="FQX5" s="42"/>
      <c r="FQY5" s="42"/>
      <c r="FQZ5" s="42"/>
      <c r="FRA5" s="42"/>
      <c r="FRB5" s="42"/>
      <c r="FRC5" s="42"/>
      <c r="FRD5" s="42"/>
      <c r="FRE5" s="42"/>
      <c r="FRF5" s="42"/>
      <c r="FRG5" s="42"/>
      <c r="FRH5" s="42"/>
      <c r="FRI5" s="42"/>
      <c r="FRJ5" s="42"/>
      <c r="FRK5" s="42"/>
      <c r="FRL5" s="42"/>
      <c r="FRM5" s="42"/>
      <c r="FRN5" s="42"/>
      <c r="FRO5" s="42"/>
      <c r="FRP5" s="42"/>
      <c r="FRQ5" s="42"/>
      <c r="FRR5" s="42"/>
      <c r="FRS5" s="42"/>
      <c r="FRT5" s="42"/>
      <c r="FRU5" s="42"/>
      <c r="FRV5" s="42"/>
      <c r="FRW5" s="42"/>
      <c r="FRX5" s="42"/>
      <c r="FRY5" s="42"/>
      <c r="FRZ5" s="42"/>
      <c r="FSA5" s="42"/>
      <c r="FSB5" s="42"/>
      <c r="FSC5" s="42"/>
      <c r="FSD5" s="42"/>
      <c r="FSE5" s="42"/>
      <c r="FSF5" s="42"/>
      <c r="FSG5" s="42"/>
      <c r="FSH5" s="42"/>
      <c r="FSI5" s="42"/>
      <c r="FSJ5" s="42"/>
      <c r="FSK5" s="42"/>
      <c r="FSL5" s="42"/>
      <c r="FSM5" s="42"/>
      <c r="FSN5" s="42"/>
      <c r="FSO5" s="42"/>
      <c r="FSP5" s="42"/>
      <c r="FSQ5" s="42"/>
      <c r="FSR5" s="42"/>
      <c r="FSS5" s="42"/>
      <c r="FST5" s="42"/>
      <c r="FSU5" s="42"/>
      <c r="FSV5" s="42"/>
      <c r="FSW5" s="42"/>
      <c r="FSX5" s="42"/>
      <c r="FSY5" s="42"/>
      <c r="FSZ5" s="42"/>
      <c r="FTA5" s="42"/>
      <c r="FTB5" s="42"/>
      <c r="FTC5" s="42"/>
      <c r="FTD5" s="42"/>
      <c r="FTE5" s="42"/>
      <c r="FTF5" s="42"/>
      <c r="FTG5" s="42"/>
      <c r="FTH5" s="42"/>
      <c r="FTI5" s="42"/>
      <c r="FTJ5" s="42"/>
      <c r="FTK5" s="42"/>
      <c r="FTL5" s="42"/>
      <c r="FTM5" s="42"/>
      <c r="FTN5" s="42"/>
      <c r="FTO5" s="42"/>
      <c r="FTP5" s="42"/>
      <c r="FTQ5" s="42"/>
      <c r="FTR5" s="42"/>
      <c r="FTS5" s="42"/>
      <c r="FTT5" s="42"/>
      <c r="FTU5" s="42"/>
      <c r="FTV5" s="42"/>
      <c r="FTW5" s="42"/>
      <c r="FTX5" s="42"/>
      <c r="FTY5" s="42"/>
      <c r="FTZ5" s="42"/>
      <c r="FUA5" s="42"/>
      <c r="FUB5" s="42"/>
      <c r="FUC5" s="42"/>
      <c r="FUD5" s="42"/>
      <c r="FUE5" s="42"/>
      <c r="FUF5" s="42"/>
      <c r="FUG5" s="42"/>
      <c r="FUH5" s="42"/>
      <c r="FUI5" s="42"/>
      <c r="FUJ5" s="42"/>
      <c r="FUK5" s="42"/>
      <c r="FUL5" s="42"/>
      <c r="FUM5" s="42"/>
      <c r="FUN5" s="42"/>
      <c r="FUO5" s="42"/>
      <c r="FUP5" s="42"/>
      <c r="FUQ5" s="42"/>
      <c r="FUR5" s="42"/>
      <c r="FUS5" s="42"/>
      <c r="FUT5" s="42"/>
      <c r="FUU5" s="42"/>
      <c r="FUV5" s="42"/>
      <c r="FUW5" s="42"/>
      <c r="FUX5" s="42"/>
      <c r="FUY5" s="42"/>
      <c r="FUZ5" s="42"/>
      <c r="FVA5" s="42"/>
      <c r="FVB5" s="42"/>
      <c r="FVC5" s="42"/>
      <c r="FVD5" s="42"/>
      <c r="FVE5" s="42"/>
      <c r="FVF5" s="42"/>
      <c r="FVG5" s="42"/>
      <c r="FVH5" s="42"/>
      <c r="FVI5" s="42"/>
      <c r="FVJ5" s="42"/>
      <c r="FVK5" s="42"/>
      <c r="FVL5" s="42"/>
      <c r="FVM5" s="42"/>
      <c r="FVN5" s="42"/>
      <c r="FVO5" s="42"/>
      <c r="FVP5" s="42"/>
      <c r="FVQ5" s="42"/>
      <c r="FVR5" s="42"/>
      <c r="FVS5" s="42"/>
      <c r="FVT5" s="42"/>
      <c r="FVU5" s="42"/>
      <c r="FVV5" s="42"/>
      <c r="FVW5" s="42"/>
      <c r="FVX5" s="42"/>
      <c r="FVY5" s="42"/>
      <c r="FVZ5" s="42"/>
      <c r="FWA5" s="42"/>
      <c r="FWB5" s="42"/>
      <c r="FWC5" s="42"/>
      <c r="FWD5" s="42"/>
      <c r="FWE5" s="42"/>
      <c r="FWF5" s="42"/>
      <c r="FWG5" s="42"/>
      <c r="FWH5" s="42"/>
      <c r="FWI5" s="42"/>
      <c r="FWJ5" s="42"/>
      <c r="FWK5" s="42"/>
      <c r="FWL5" s="42"/>
      <c r="FWM5" s="42"/>
      <c r="FWN5" s="42"/>
      <c r="FWO5" s="42"/>
      <c r="FWP5" s="42"/>
      <c r="FWQ5" s="42"/>
      <c r="FWR5" s="42"/>
      <c r="FWS5" s="42"/>
      <c r="FWT5" s="42"/>
      <c r="FWU5" s="42"/>
      <c r="FWV5" s="42"/>
      <c r="FWW5" s="42"/>
      <c r="FWX5" s="42"/>
      <c r="FWY5" s="42"/>
      <c r="FWZ5" s="42"/>
      <c r="FXA5" s="42"/>
      <c r="FXB5" s="42"/>
      <c r="FXC5" s="42"/>
      <c r="FXD5" s="42"/>
      <c r="FXE5" s="42"/>
      <c r="FXF5" s="42"/>
      <c r="FXG5" s="42"/>
      <c r="FXH5" s="42"/>
      <c r="FXI5" s="42"/>
      <c r="FXJ5" s="42"/>
      <c r="FXK5" s="42"/>
      <c r="FXL5" s="42"/>
      <c r="FXM5" s="42"/>
      <c r="FXN5" s="42"/>
      <c r="FXO5" s="42"/>
      <c r="FXP5" s="42"/>
      <c r="FXQ5" s="42"/>
      <c r="FXR5" s="42"/>
      <c r="FXS5" s="42"/>
      <c r="FXT5" s="42"/>
      <c r="FXU5" s="42"/>
      <c r="FXV5" s="42"/>
      <c r="FXW5" s="42"/>
      <c r="FXX5" s="42"/>
      <c r="FXY5" s="42"/>
      <c r="FXZ5" s="42"/>
      <c r="FYA5" s="42"/>
      <c r="FYB5" s="42"/>
      <c r="FYC5" s="42"/>
      <c r="FYD5" s="42"/>
      <c r="FYE5" s="42"/>
      <c r="FYF5" s="42"/>
      <c r="FYG5" s="42"/>
      <c r="FYH5" s="42"/>
      <c r="FYI5" s="42"/>
      <c r="FYJ5" s="42"/>
      <c r="FYK5" s="42"/>
      <c r="FYL5" s="42"/>
      <c r="FYM5" s="42"/>
      <c r="FYN5" s="42"/>
      <c r="FYO5" s="42"/>
      <c r="FYP5" s="42"/>
      <c r="FYQ5" s="42"/>
      <c r="FYR5" s="42"/>
      <c r="FYS5" s="42"/>
      <c r="FYT5" s="42"/>
      <c r="FYU5" s="42"/>
      <c r="FYV5" s="42"/>
      <c r="FYW5" s="42"/>
      <c r="FYX5" s="42"/>
      <c r="FYY5" s="42"/>
      <c r="FYZ5" s="42"/>
      <c r="FZA5" s="42"/>
      <c r="FZB5" s="42"/>
      <c r="FZC5" s="42"/>
      <c r="FZD5" s="42"/>
      <c r="FZE5" s="42"/>
      <c r="FZF5" s="42"/>
      <c r="FZG5" s="42"/>
      <c r="FZH5" s="42"/>
      <c r="FZI5" s="42"/>
      <c r="FZJ5" s="42"/>
      <c r="FZK5" s="42"/>
      <c r="FZL5" s="42"/>
      <c r="FZM5" s="42"/>
      <c r="FZN5" s="42"/>
      <c r="FZO5" s="42"/>
      <c r="FZP5" s="42"/>
      <c r="FZQ5" s="42"/>
      <c r="FZR5" s="42"/>
      <c r="FZS5" s="42"/>
      <c r="FZT5" s="42"/>
      <c r="FZU5" s="42"/>
      <c r="FZV5" s="42"/>
      <c r="FZW5" s="42"/>
      <c r="FZX5" s="42"/>
      <c r="FZY5" s="42"/>
      <c r="FZZ5" s="42"/>
      <c r="GAA5" s="42"/>
      <c r="GAB5" s="42"/>
      <c r="GAC5" s="42"/>
      <c r="GAD5" s="42"/>
      <c r="GAE5" s="42"/>
      <c r="GAF5" s="42"/>
      <c r="GAG5" s="42"/>
      <c r="GAH5" s="42"/>
      <c r="GAI5" s="42"/>
      <c r="GAJ5" s="42"/>
      <c r="GAK5" s="42"/>
      <c r="GAL5" s="42"/>
      <c r="GAM5" s="42"/>
      <c r="GAN5" s="42"/>
      <c r="GAO5" s="42"/>
      <c r="GAP5" s="42"/>
      <c r="GAQ5" s="42"/>
      <c r="GAR5" s="42"/>
      <c r="GAS5" s="42"/>
      <c r="GAT5" s="42"/>
      <c r="GAU5" s="42"/>
      <c r="GAV5" s="42"/>
      <c r="GAW5" s="42"/>
      <c r="GAX5" s="42"/>
      <c r="GAY5" s="42"/>
      <c r="GAZ5" s="42"/>
      <c r="GBA5" s="42"/>
      <c r="GBB5" s="42"/>
      <c r="GBC5" s="42"/>
      <c r="GBD5" s="42"/>
      <c r="GBE5" s="42"/>
      <c r="GBF5" s="42"/>
      <c r="GBG5" s="42"/>
      <c r="GBH5" s="42"/>
      <c r="GBI5" s="42"/>
      <c r="GBJ5" s="42"/>
      <c r="GBK5" s="42"/>
      <c r="GBL5" s="42"/>
      <c r="GBM5" s="42"/>
      <c r="GBN5" s="42"/>
      <c r="GBO5" s="42"/>
      <c r="GBP5" s="42"/>
      <c r="GBQ5" s="42"/>
      <c r="GBR5" s="42"/>
      <c r="GBS5" s="42"/>
      <c r="GBT5" s="42"/>
      <c r="GBU5" s="42"/>
      <c r="GBV5" s="42"/>
      <c r="GBW5" s="42"/>
      <c r="GBX5" s="42"/>
      <c r="GBY5" s="42"/>
      <c r="GBZ5" s="42"/>
      <c r="GCA5" s="42"/>
      <c r="GCB5" s="42"/>
      <c r="GCC5" s="42"/>
      <c r="GCD5" s="42"/>
      <c r="GCE5" s="42"/>
      <c r="GCF5" s="42"/>
      <c r="GCG5" s="42"/>
      <c r="GCH5" s="42"/>
      <c r="GCI5" s="42"/>
      <c r="GCJ5" s="42"/>
      <c r="GCK5" s="42"/>
      <c r="GCL5" s="42"/>
      <c r="GCM5" s="42"/>
      <c r="GCN5" s="42"/>
      <c r="GCO5" s="42"/>
      <c r="GCP5" s="42"/>
      <c r="GCQ5" s="42"/>
      <c r="GCR5" s="42"/>
      <c r="GCS5" s="42"/>
      <c r="GCT5" s="42"/>
      <c r="GCU5" s="42"/>
      <c r="GCV5" s="42"/>
      <c r="GCW5" s="42"/>
      <c r="GCX5" s="42"/>
      <c r="GCY5" s="42"/>
      <c r="GCZ5" s="42"/>
      <c r="GDA5" s="42"/>
      <c r="GDB5" s="42"/>
      <c r="GDC5" s="42"/>
      <c r="GDD5" s="42"/>
      <c r="GDE5" s="42"/>
      <c r="GDF5" s="42"/>
      <c r="GDG5" s="42"/>
      <c r="GDH5" s="42"/>
      <c r="GDI5" s="42"/>
      <c r="GDJ5" s="42"/>
      <c r="GDK5" s="42"/>
      <c r="GDL5" s="42"/>
      <c r="GDM5" s="42"/>
      <c r="GDN5" s="42"/>
      <c r="GDO5" s="42"/>
      <c r="GDP5" s="42"/>
      <c r="GDQ5" s="42"/>
      <c r="GDR5" s="42"/>
      <c r="GDS5" s="42"/>
      <c r="GDT5" s="42"/>
      <c r="GDU5" s="42"/>
      <c r="GDV5" s="42"/>
      <c r="GDW5" s="42"/>
      <c r="GDX5" s="42"/>
      <c r="GDY5" s="42"/>
      <c r="GDZ5" s="42"/>
      <c r="GEA5" s="42"/>
      <c r="GEB5" s="42"/>
      <c r="GEC5" s="42"/>
      <c r="GED5" s="42"/>
      <c r="GEE5" s="42"/>
      <c r="GEF5" s="42"/>
      <c r="GEG5" s="42"/>
      <c r="GEH5" s="42"/>
      <c r="GEI5" s="42"/>
      <c r="GEJ5" s="42"/>
      <c r="GEK5" s="42"/>
      <c r="GEL5" s="42"/>
      <c r="GEM5" s="42"/>
      <c r="GEN5" s="42"/>
      <c r="GEO5" s="42"/>
      <c r="GEP5" s="42"/>
      <c r="GEQ5" s="42"/>
      <c r="GER5" s="42"/>
      <c r="GES5" s="42"/>
      <c r="GET5" s="42"/>
      <c r="GEU5" s="42"/>
      <c r="GEV5" s="42"/>
      <c r="GEW5" s="42"/>
      <c r="GEX5" s="42"/>
      <c r="GEY5" s="42"/>
      <c r="GEZ5" s="42"/>
      <c r="GFA5" s="42"/>
      <c r="GFB5" s="42"/>
      <c r="GFC5" s="42"/>
      <c r="GFD5" s="42"/>
      <c r="GFE5" s="42"/>
      <c r="GFF5" s="42"/>
      <c r="GFG5" s="42"/>
      <c r="GFH5" s="42"/>
      <c r="GFI5" s="42"/>
      <c r="GFJ5" s="42"/>
      <c r="GFK5" s="42"/>
      <c r="GFL5" s="42"/>
      <c r="GFM5" s="42"/>
      <c r="GFN5" s="42"/>
      <c r="GFO5" s="42"/>
      <c r="GFP5" s="42"/>
      <c r="GFQ5" s="42"/>
      <c r="GFR5" s="42"/>
      <c r="GFS5" s="42"/>
      <c r="GFT5" s="42"/>
      <c r="GFU5" s="42"/>
      <c r="GFV5" s="42"/>
      <c r="GFW5" s="42"/>
      <c r="GFX5" s="42"/>
      <c r="GFY5" s="42"/>
      <c r="GFZ5" s="42"/>
      <c r="GGA5" s="42"/>
      <c r="GGB5" s="42"/>
      <c r="GGC5" s="42"/>
      <c r="GGD5" s="42"/>
      <c r="GGE5" s="42"/>
      <c r="GGF5" s="42"/>
      <c r="GGG5" s="42"/>
      <c r="GGH5" s="42"/>
      <c r="GGI5" s="42"/>
      <c r="GGJ5" s="42"/>
      <c r="GGK5" s="42"/>
      <c r="GGL5" s="42"/>
      <c r="GGM5" s="42"/>
      <c r="GGN5" s="42"/>
      <c r="GGO5" s="42"/>
      <c r="GGP5" s="42"/>
      <c r="GGQ5" s="42"/>
      <c r="GGR5" s="42"/>
      <c r="GGS5" s="42"/>
      <c r="GGT5" s="42"/>
      <c r="GGU5" s="42"/>
      <c r="GGV5" s="42"/>
      <c r="GGW5" s="42"/>
      <c r="GGX5" s="42"/>
      <c r="GGY5" s="42"/>
      <c r="GGZ5" s="42"/>
      <c r="GHA5" s="42"/>
      <c r="GHB5" s="42"/>
      <c r="GHC5" s="42"/>
      <c r="GHD5" s="42"/>
      <c r="GHE5" s="42"/>
      <c r="GHF5" s="42"/>
      <c r="GHG5" s="42"/>
      <c r="GHH5" s="42"/>
      <c r="GHI5" s="42"/>
      <c r="GHJ5" s="42"/>
      <c r="GHK5" s="42"/>
      <c r="GHL5" s="42"/>
      <c r="GHM5" s="42"/>
      <c r="GHN5" s="42"/>
      <c r="GHO5" s="42"/>
      <c r="GHP5" s="42"/>
      <c r="GHQ5" s="42"/>
      <c r="GHR5" s="42"/>
      <c r="GHS5" s="42"/>
      <c r="GHT5" s="42"/>
      <c r="GHU5" s="42"/>
      <c r="GHV5" s="42"/>
      <c r="GHW5" s="42"/>
      <c r="GHX5" s="42"/>
      <c r="GHY5" s="42"/>
      <c r="GHZ5" s="42"/>
      <c r="GIA5" s="42"/>
      <c r="GIB5" s="42"/>
      <c r="GIC5" s="42"/>
      <c r="GID5" s="42"/>
      <c r="GIE5" s="42"/>
      <c r="GIF5" s="42"/>
      <c r="GIG5" s="42"/>
      <c r="GIH5" s="42"/>
      <c r="GII5" s="42"/>
      <c r="GIJ5" s="42"/>
      <c r="GIK5" s="42"/>
      <c r="GIL5" s="42"/>
      <c r="GIM5" s="42"/>
      <c r="GIN5" s="42"/>
      <c r="GIO5" s="42"/>
      <c r="GIP5" s="42"/>
      <c r="GIQ5" s="42"/>
      <c r="GIR5" s="42"/>
      <c r="GIS5" s="42"/>
      <c r="GIT5" s="42"/>
      <c r="GIU5" s="42"/>
      <c r="GIV5" s="42"/>
      <c r="GIW5" s="42"/>
      <c r="GIX5" s="42"/>
      <c r="GIY5" s="42"/>
      <c r="GIZ5" s="42"/>
      <c r="GJA5" s="42"/>
      <c r="GJB5" s="42"/>
      <c r="GJC5" s="42"/>
      <c r="GJD5" s="42"/>
      <c r="GJE5" s="42"/>
      <c r="GJF5" s="42"/>
      <c r="GJG5" s="42"/>
      <c r="GJH5" s="42"/>
      <c r="GJI5" s="42"/>
      <c r="GJJ5" s="42"/>
      <c r="GJK5" s="42"/>
      <c r="GJL5" s="42"/>
      <c r="GJM5" s="42"/>
      <c r="GJN5" s="42"/>
      <c r="GJO5" s="42"/>
      <c r="GJP5" s="42"/>
      <c r="GJQ5" s="42"/>
      <c r="GJR5" s="42"/>
      <c r="GJS5" s="42"/>
      <c r="GJT5" s="42"/>
      <c r="GJU5" s="42"/>
      <c r="GJV5" s="42"/>
      <c r="GJW5" s="42"/>
      <c r="GJX5" s="42"/>
      <c r="GJY5" s="42"/>
      <c r="GJZ5" s="42"/>
      <c r="GKA5" s="42"/>
      <c r="GKB5" s="42"/>
      <c r="GKC5" s="42"/>
      <c r="GKD5" s="42"/>
      <c r="GKE5" s="42"/>
      <c r="GKF5" s="42"/>
      <c r="GKG5" s="42"/>
      <c r="GKH5" s="42"/>
      <c r="GKI5" s="42"/>
      <c r="GKJ5" s="42"/>
      <c r="GKK5" s="42"/>
      <c r="GKL5" s="42"/>
      <c r="GKM5" s="42"/>
      <c r="GKN5" s="42"/>
      <c r="GKO5" s="42"/>
      <c r="GKP5" s="42"/>
      <c r="GKQ5" s="42"/>
      <c r="GKR5" s="42"/>
      <c r="GKS5" s="42"/>
      <c r="GKT5" s="42"/>
      <c r="GKU5" s="42"/>
      <c r="GKV5" s="42"/>
      <c r="GKW5" s="42"/>
      <c r="GKX5" s="42"/>
      <c r="GKY5" s="42"/>
      <c r="GKZ5" s="42"/>
      <c r="GLA5" s="42"/>
      <c r="GLB5" s="42"/>
      <c r="GLC5" s="42"/>
      <c r="GLD5" s="42"/>
      <c r="GLE5" s="42"/>
      <c r="GLF5" s="42"/>
      <c r="GLG5" s="42"/>
      <c r="GLH5" s="42"/>
      <c r="GLI5" s="42"/>
      <c r="GLJ5" s="42"/>
      <c r="GLK5" s="42"/>
      <c r="GLL5" s="42"/>
      <c r="GLM5" s="42"/>
      <c r="GLN5" s="42"/>
      <c r="GLO5" s="42"/>
      <c r="GLP5" s="42"/>
      <c r="GLQ5" s="42"/>
      <c r="GLR5" s="42"/>
      <c r="GLS5" s="42"/>
      <c r="GLT5" s="42"/>
      <c r="GLU5" s="42"/>
      <c r="GLV5" s="42"/>
      <c r="GLW5" s="42"/>
      <c r="GLX5" s="42"/>
      <c r="GLY5" s="42"/>
      <c r="GLZ5" s="42"/>
      <c r="GMA5" s="42"/>
      <c r="GMB5" s="42"/>
      <c r="GMC5" s="42"/>
      <c r="GMD5" s="42"/>
      <c r="GME5" s="42"/>
      <c r="GMF5" s="42"/>
      <c r="GMG5" s="42"/>
      <c r="GMH5" s="42"/>
      <c r="GMI5" s="42"/>
      <c r="GMJ5" s="42"/>
      <c r="GMK5" s="42"/>
      <c r="GML5" s="42"/>
      <c r="GMM5" s="42"/>
      <c r="GMN5" s="42"/>
      <c r="GMO5" s="42"/>
      <c r="GMP5" s="42"/>
      <c r="GMQ5" s="42"/>
      <c r="GMR5" s="42"/>
      <c r="GMS5" s="42"/>
      <c r="GMT5" s="42"/>
      <c r="GMU5" s="42"/>
      <c r="GMV5" s="42"/>
      <c r="GMW5" s="42"/>
      <c r="GMX5" s="42"/>
      <c r="GMY5" s="42"/>
      <c r="GMZ5" s="42"/>
      <c r="GNA5" s="42"/>
      <c r="GNB5" s="42"/>
      <c r="GNC5" s="42"/>
      <c r="GND5" s="42"/>
      <c r="GNE5" s="42"/>
      <c r="GNF5" s="42"/>
      <c r="GNG5" s="42"/>
      <c r="GNH5" s="42"/>
      <c r="GNI5" s="42"/>
      <c r="GNJ5" s="42"/>
      <c r="GNK5" s="42"/>
      <c r="GNL5" s="42"/>
      <c r="GNM5" s="42"/>
      <c r="GNN5" s="42"/>
      <c r="GNO5" s="42"/>
      <c r="GNP5" s="42"/>
      <c r="GNQ5" s="42"/>
      <c r="GNR5" s="42"/>
      <c r="GNS5" s="42"/>
      <c r="GNT5" s="42"/>
      <c r="GNU5" s="42"/>
      <c r="GNV5" s="42"/>
      <c r="GNW5" s="42"/>
      <c r="GNX5" s="42"/>
      <c r="GNY5" s="42"/>
      <c r="GNZ5" s="42"/>
      <c r="GOA5" s="42"/>
      <c r="GOB5" s="42"/>
      <c r="GOC5" s="42"/>
      <c r="GOD5" s="42"/>
      <c r="GOE5" s="42"/>
      <c r="GOF5" s="42"/>
      <c r="GOG5" s="42"/>
      <c r="GOH5" s="42"/>
      <c r="GOI5" s="42"/>
      <c r="GOJ5" s="42"/>
      <c r="GOK5" s="42"/>
      <c r="GOL5" s="42"/>
      <c r="GOM5" s="42"/>
      <c r="GON5" s="42"/>
      <c r="GOO5" s="42"/>
      <c r="GOP5" s="42"/>
      <c r="GOQ5" s="42"/>
      <c r="GOR5" s="42"/>
      <c r="GOS5" s="42"/>
      <c r="GOT5" s="42"/>
      <c r="GOU5" s="42"/>
      <c r="GOV5" s="42"/>
      <c r="GOW5" s="42"/>
      <c r="GOX5" s="42"/>
      <c r="GOY5" s="42"/>
      <c r="GOZ5" s="42"/>
      <c r="GPA5" s="42"/>
      <c r="GPB5" s="42"/>
      <c r="GPC5" s="42"/>
      <c r="GPD5" s="42"/>
      <c r="GPE5" s="42"/>
      <c r="GPF5" s="42"/>
      <c r="GPG5" s="42"/>
      <c r="GPH5" s="42"/>
      <c r="GPI5" s="42"/>
      <c r="GPJ5" s="42"/>
      <c r="GPK5" s="42"/>
      <c r="GPL5" s="42"/>
      <c r="GPM5" s="42"/>
      <c r="GPN5" s="42"/>
      <c r="GPO5" s="42"/>
      <c r="GPP5" s="42"/>
      <c r="GPQ5" s="42"/>
      <c r="GPR5" s="42"/>
      <c r="GPS5" s="42"/>
      <c r="GPT5" s="42"/>
      <c r="GPU5" s="42"/>
      <c r="GPV5" s="42"/>
      <c r="GPW5" s="42"/>
      <c r="GPX5" s="42"/>
      <c r="GPY5" s="42"/>
      <c r="GPZ5" s="42"/>
      <c r="GQA5" s="42"/>
      <c r="GQB5" s="42"/>
      <c r="GQC5" s="42"/>
      <c r="GQD5" s="42"/>
      <c r="GQE5" s="42"/>
      <c r="GQF5" s="42"/>
      <c r="GQG5" s="42"/>
      <c r="GQH5" s="42"/>
      <c r="GQI5" s="42"/>
      <c r="GQJ5" s="42"/>
      <c r="GQK5" s="42"/>
      <c r="GQL5" s="42"/>
      <c r="GQM5" s="42"/>
      <c r="GQN5" s="42"/>
      <c r="GQO5" s="42"/>
      <c r="GQP5" s="42"/>
      <c r="GQQ5" s="42"/>
      <c r="GQR5" s="42"/>
      <c r="GQS5" s="42"/>
      <c r="GQT5" s="42"/>
      <c r="GQU5" s="42"/>
      <c r="GQV5" s="42"/>
      <c r="GQW5" s="42"/>
      <c r="GQX5" s="42"/>
      <c r="GQY5" s="42"/>
      <c r="GQZ5" s="42"/>
      <c r="GRA5" s="42"/>
      <c r="GRB5" s="42"/>
      <c r="GRC5" s="42"/>
      <c r="GRD5" s="42"/>
      <c r="GRE5" s="42"/>
      <c r="GRF5" s="42"/>
      <c r="GRG5" s="42"/>
      <c r="GRH5" s="42"/>
      <c r="GRI5" s="42"/>
      <c r="GRJ5" s="42"/>
      <c r="GRK5" s="42"/>
      <c r="GRL5" s="42"/>
      <c r="GRM5" s="42"/>
      <c r="GRN5" s="42"/>
      <c r="GRO5" s="42"/>
      <c r="GRP5" s="42"/>
      <c r="GRQ5" s="42"/>
      <c r="GRR5" s="42"/>
      <c r="GRS5" s="42"/>
      <c r="GRT5" s="42"/>
      <c r="GRU5" s="42"/>
      <c r="GRV5" s="42"/>
      <c r="GRW5" s="42"/>
      <c r="GRX5" s="42"/>
      <c r="GRY5" s="42"/>
      <c r="GRZ5" s="42"/>
      <c r="GSA5" s="42"/>
      <c r="GSB5" s="42"/>
      <c r="GSC5" s="42"/>
      <c r="GSD5" s="42"/>
      <c r="GSE5" s="42"/>
      <c r="GSF5" s="42"/>
      <c r="GSG5" s="42"/>
      <c r="GSH5" s="42"/>
      <c r="GSI5" s="42"/>
      <c r="GSJ5" s="42"/>
      <c r="GSK5" s="42"/>
      <c r="GSL5" s="42"/>
      <c r="GSM5" s="42"/>
      <c r="GSN5" s="42"/>
      <c r="GSO5" s="42"/>
      <c r="GSP5" s="42"/>
      <c r="GSQ5" s="42"/>
      <c r="GSR5" s="42"/>
      <c r="GSS5" s="42"/>
      <c r="GST5" s="42"/>
      <c r="GSU5" s="42"/>
      <c r="GSV5" s="42"/>
      <c r="GSW5" s="42"/>
      <c r="GSX5" s="42"/>
      <c r="GSY5" s="42"/>
      <c r="GSZ5" s="42"/>
      <c r="GTA5" s="42"/>
      <c r="GTB5" s="42"/>
      <c r="GTC5" s="42"/>
      <c r="GTD5" s="42"/>
      <c r="GTE5" s="42"/>
      <c r="GTF5" s="42"/>
      <c r="GTG5" s="42"/>
      <c r="GTH5" s="42"/>
      <c r="GTI5" s="42"/>
      <c r="GTJ5" s="42"/>
      <c r="GTK5" s="42"/>
      <c r="GTL5" s="42"/>
      <c r="GTM5" s="42"/>
      <c r="GTN5" s="42"/>
      <c r="GTO5" s="42"/>
      <c r="GTP5" s="42"/>
      <c r="GTQ5" s="42"/>
      <c r="GTR5" s="42"/>
      <c r="GTS5" s="42"/>
      <c r="GTT5" s="42"/>
      <c r="GTU5" s="42"/>
      <c r="GTV5" s="42"/>
      <c r="GTW5" s="42"/>
      <c r="GTX5" s="42"/>
      <c r="GTY5" s="42"/>
      <c r="GTZ5" s="42"/>
      <c r="GUA5" s="42"/>
      <c r="GUB5" s="42"/>
      <c r="GUC5" s="42"/>
      <c r="GUD5" s="42"/>
      <c r="GUE5" s="42"/>
      <c r="GUF5" s="42"/>
      <c r="GUG5" s="42"/>
      <c r="GUH5" s="42"/>
      <c r="GUI5" s="42"/>
      <c r="GUJ5" s="42"/>
      <c r="GUK5" s="42"/>
      <c r="GUL5" s="42"/>
      <c r="GUM5" s="42"/>
      <c r="GUN5" s="42"/>
      <c r="GUO5" s="42"/>
      <c r="GUP5" s="42"/>
      <c r="GUQ5" s="42"/>
      <c r="GUR5" s="42"/>
      <c r="GUS5" s="42"/>
      <c r="GUT5" s="42"/>
      <c r="GUU5" s="42"/>
      <c r="GUV5" s="42"/>
      <c r="GUW5" s="42"/>
      <c r="GUX5" s="42"/>
      <c r="GUY5" s="42"/>
      <c r="GUZ5" s="42"/>
      <c r="GVA5" s="42"/>
      <c r="GVB5" s="42"/>
      <c r="GVC5" s="42"/>
      <c r="GVD5" s="42"/>
      <c r="GVE5" s="42"/>
      <c r="GVF5" s="42"/>
      <c r="GVG5" s="42"/>
      <c r="GVH5" s="42"/>
      <c r="GVI5" s="42"/>
      <c r="GVJ5" s="42"/>
      <c r="GVK5" s="42"/>
      <c r="GVL5" s="42"/>
      <c r="GVM5" s="42"/>
      <c r="GVN5" s="42"/>
      <c r="GVO5" s="42"/>
      <c r="GVP5" s="42"/>
      <c r="GVQ5" s="42"/>
      <c r="GVR5" s="42"/>
      <c r="GVS5" s="42"/>
      <c r="GVT5" s="42"/>
      <c r="GVU5" s="42"/>
      <c r="GVV5" s="42"/>
      <c r="GVW5" s="42"/>
      <c r="GVX5" s="42"/>
      <c r="GVY5" s="42"/>
      <c r="GVZ5" s="42"/>
      <c r="GWA5" s="42"/>
      <c r="GWB5" s="42"/>
      <c r="GWC5" s="42"/>
      <c r="GWD5" s="42"/>
      <c r="GWE5" s="42"/>
      <c r="GWF5" s="42"/>
      <c r="GWG5" s="42"/>
      <c r="GWH5" s="42"/>
      <c r="GWI5" s="42"/>
      <c r="GWJ5" s="42"/>
      <c r="GWK5" s="42"/>
      <c r="GWL5" s="42"/>
      <c r="GWM5" s="42"/>
      <c r="GWN5" s="42"/>
      <c r="GWO5" s="42"/>
      <c r="GWP5" s="42"/>
      <c r="GWQ5" s="42"/>
      <c r="GWR5" s="42"/>
      <c r="GWS5" s="42"/>
      <c r="GWT5" s="42"/>
      <c r="GWU5" s="42"/>
      <c r="GWV5" s="42"/>
      <c r="GWW5" s="42"/>
      <c r="GWX5" s="42"/>
      <c r="GWY5" s="42"/>
      <c r="GWZ5" s="42"/>
      <c r="GXA5" s="42"/>
      <c r="GXB5" s="42"/>
      <c r="GXC5" s="42"/>
      <c r="GXD5" s="42"/>
      <c r="GXE5" s="42"/>
      <c r="GXF5" s="42"/>
      <c r="GXG5" s="42"/>
      <c r="GXH5" s="42"/>
      <c r="GXI5" s="42"/>
      <c r="GXJ5" s="42"/>
      <c r="GXK5" s="42"/>
      <c r="GXL5" s="42"/>
      <c r="GXM5" s="42"/>
      <c r="GXN5" s="42"/>
      <c r="GXO5" s="42"/>
      <c r="GXP5" s="42"/>
      <c r="GXQ5" s="42"/>
      <c r="GXR5" s="42"/>
      <c r="GXS5" s="42"/>
      <c r="GXT5" s="42"/>
      <c r="GXU5" s="42"/>
      <c r="GXV5" s="42"/>
      <c r="GXW5" s="42"/>
      <c r="GXX5" s="42"/>
      <c r="GXY5" s="42"/>
      <c r="GXZ5" s="42"/>
      <c r="GYA5" s="42"/>
      <c r="GYB5" s="42"/>
      <c r="GYC5" s="42"/>
      <c r="GYD5" s="42"/>
      <c r="GYE5" s="42"/>
      <c r="GYF5" s="42"/>
      <c r="GYG5" s="42"/>
      <c r="GYH5" s="42"/>
      <c r="GYI5" s="42"/>
      <c r="GYJ5" s="42"/>
      <c r="GYK5" s="42"/>
      <c r="GYL5" s="42"/>
      <c r="GYM5" s="42"/>
      <c r="GYN5" s="42"/>
      <c r="GYO5" s="42"/>
      <c r="GYP5" s="42"/>
      <c r="GYQ5" s="42"/>
      <c r="GYR5" s="42"/>
      <c r="GYS5" s="42"/>
      <c r="GYT5" s="42"/>
      <c r="GYU5" s="42"/>
      <c r="GYV5" s="42"/>
      <c r="GYW5" s="42"/>
      <c r="GYX5" s="42"/>
      <c r="GYY5" s="42"/>
      <c r="GYZ5" s="42"/>
      <c r="GZA5" s="42"/>
      <c r="GZB5" s="42"/>
      <c r="GZC5" s="42"/>
      <c r="GZD5" s="42"/>
      <c r="GZE5" s="42"/>
      <c r="GZF5" s="42"/>
      <c r="GZG5" s="42"/>
      <c r="GZH5" s="42"/>
      <c r="GZI5" s="42"/>
      <c r="GZJ5" s="42"/>
      <c r="GZK5" s="42"/>
      <c r="GZL5" s="42"/>
      <c r="GZM5" s="42"/>
      <c r="GZN5" s="42"/>
      <c r="GZO5" s="42"/>
      <c r="GZP5" s="42"/>
      <c r="GZQ5" s="42"/>
      <c r="GZR5" s="42"/>
      <c r="GZS5" s="42"/>
      <c r="GZT5" s="42"/>
      <c r="GZU5" s="42"/>
      <c r="GZV5" s="42"/>
      <c r="GZW5" s="42"/>
      <c r="GZX5" s="42"/>
      <c r="GZY5" s="42"/>
      <c r="GZZ5" s="42"/>
      <c r="HAA5" s="42"/>
      <c r="HAB5" s="42"/>
      <c r="HAC5" s="42"/>
      <c r="HAD5" s="42"/>
      <c r="HAE5" s="42"/>
      <c r="HAF5" s="42"/>
      <c r="HAG5" s="42"/>
      <c r="HAH5" s="42"/>
      <c r="HAI5" s="42"/>
      <c r="HAJ5" s="42"/>
      <c r="HAK5" s="42"/>
      <c r="HAL5" s="42"/>
      <c r="HAM5" s="42"/>
      <c r="HAN5" s="42"/>
      <c r="HAO5" s="42"/>
      <c r="HAP5" s="42"/>
      <c r="HAQ5" s="42"/>
      <c r="HAR5" s="42"/>
      <c r="HAS5" s="42"/>
      <c r="HAT5" s="42"/>
      <c r="HAU5" s="42"/>
      <c r="HAV5" s="42"/>
      <c r="HAW5" s="42"/>
      <c r="HAX5" s="42"/>
      <c r="HAY5" s="42"/>
      <c r="HAZ5" s="42"/>
      <c r="HBA5" s="42"/>
      <c r="HBB5" s="42"/>
      <c r="HBC5" s="42"/>
      <c r="HBD5" s="42"/>
      <c r="HBE5" s="42"/>
      <c r="HBF5" s="42"/>
      <c r="HBG5" s="42"/>
      <c r="HBH5" s="42"/>
      <c r="HBI5" s="42"/>
      <c r="HBJ5" s="42"/>
      <c r="HBK5" s="42"/>
      <c r="HBL5" s="42"/>
      <c r="HBM5" s="42"/>
      <c r="HBN5" s="42"/>
      <c r="HBO5" s="42"/>
      <c r="HBP5" s="42"/>
      <c r="HBQ5" s="42"/>
      <c r="HBR5" s="42"/>
      <c r="HBS5" s="42"/>
      <c r="HBT5" s="42"/>
      <c r="HBU5" s="42"/>
      <c r="HBV5" s="42"/>
      <c r="HBW5" s="42"/>
      <c r="HBX5" s="42"/>
      <c r="HBY5" s="42"/>
      <c r="HBZ5" s="42"/>
      <c r="HCA5" s="42"/>
      <c r="HCB5" s="42"/>
      <c r="HCC5" s="42"/>
      <c r="HCD5" s="42"/>
      <c r="HCE5" s="42"/>
      <c r="HCF5" s="42"/>
      <c r="HCG5" s="42"/>
      <c r="HCH5" s="42"/>
      <c r="HCI5" s="42"/>
      <c r="HCJ5" s="42"/>
      <c r="HCK5" s="42"/>
      <c r="HCL5" s="42"/>
      <c r="HCM5" s="42"/>
      <c r="HCN5" s="42"/>
      <c r="HCO5" s="42"/>
      <c r="HCP5" s="42"/>
      <c r="HCQ5" s="42"/>
      <c r="HCR5" s="42"/>
      <c r="HCS5" s="42"/>
      <c r="HCT5" s="42"/>
      <c r="HCU5" s="42"/>
      <c r="HCV5" s="42"/>
      <c r="HCW5" s="42"/>
      <c r="HCX5" s="42"/>
      <c r="HCY5" s="42"/>
      <c r="HCZ5" s="42"/>
      <c r="HDA5" s="42"/>
      <c r="HDB5" s="42"/>
      <c r="HDC5" s="42"/>
      <c r="HDD5" s="42"/>
      <c r="HDE5" s="42"/>
      <c r="HDF5" s="42"/>
      <c r="HDG5" s="42"/>
      <c r="HDH5" s="42"/>
      <c r="HDI5" s="42"/>
      <c r="HDJ5" s="42"/>
      <c r="HDK5" s="42"/>
      <c r="HDL5" s="42"/>
      <c r="HDM5" s="42"/>
      <c r="HDN5" s="42"/>
      <c r="HDO5" s="42"/>
      <c r="HDP5" s="42"/>
      <c r="HDQ5" s="42"/>
      <c r="HDR5" s="42"/>
      <c r="HDS5" s="42"/>
      <c r="HDT5" s="42"/>
      <c r="HDU5" s="42"/>
      <c r="HDV5" s="42"/>
      <c r="HDW5" s="42"/>
      <c r="HDX5" s="42"/>
      <c r="HDY5" s="42"/>
      <c r="HDZ5" s="42"/>
      <c r="HEA5" s="42"/>
      <c r="HEB5" s="42"/>
      <c r="HEC5" s="42"/>
      <c r="HED5" s="42"/>
      <c r="HEE5" s="42"/>
      <c r="HEF5" s="42"/>
      <c r="HEG5" s="42"/>
      <c r="HEH5" s="42"/>
      <c r="HEI5" s="42"/>
      <c r="HEJ5" s="42"/>
      <c r="HEK5" s="42"/>
      <c r="HEL5" s="42"/>
      <c r="HEM5" s="42"/>
      <c r="HEN5" s="42"/>
      <c r="HEO5" s="42"/>
      <c r="HEP5" s="42"/>
      <c r="HEQ5" s="42"/>
      <c r="HER5" s="42"/>
      <c r="HES5" s="42"/>
      <c r="HET5" s="42"/>
      <c r="HEU5" s="42"/>
      <c r="HEV5" s="42"/>
      <c r="HEW5" s="42"/>
      <c r="HEX5" s="42"/>
      <c r="HEY5" s="42"/>
      <c r="HEZ5" s="42"/>
      <c r="HFA5" s="42"/>
      <c r="HFB5" s="42"/>
      <c r="HFC5" s="42"/>
      <c r="HFD5" s="42"/>
      <c r="HFE5" s="42"/>
      <c r="HFF5" s="42"/>
      <c r="HFG5" s="42"/>
      <c r="HFH5" s="42"/>
      <c r="HFI5" s="42"/>
      <c r="HFJ5" s="42"/>
      <c r="HFK5" s="42"/>
      <c r="HFL5" s="42"/>
      <c r="HFM5" s="42"/>
      <c r="HFN5" s="42"/>
      <c r="HFO5" s="42"/>
      <c r="HFP5" s="42"/>
      <c r="HFQ5" s="42"/>
      <c r="HFR5" s="42"/>
      <c r="HFS5" s="42"/>
      <c r="HFT5" s="42"/>
      <c r="HFU5" s="42"/>
      <c r="HFV5" s="42"/>
      <c r="HFW5" s="42"/>
      <c r="HFX5" s="42"/>
      <c r="HFY5" s="42"/>
      <c r="HFZ5" s="42"/>
      <c r="HGA5" s="42"/>
      <c r="HGB5" s="42"/>
      <c r="HGC5" s="42"/>
      <c r="HGD5" s="42"/>
      <c r="HGE5" s="42"/>
      <c r="HGF5" s="42"/>
      <c r="HGG5" s="42"/>
      <c r="HGH5" s="42"/>
      <c r="HGI5" s="42"/>
      <c r="HGJ5" s="42"/>
      <c r="HGK5" s="42"/>
      <c r="HGL5" s="42"/>
      <c r="HGM5" s="42"/>
      <c r="HGN5" s="42"/>
      <c r="HGO5" s="42"/>
      <c r="HGP5" s="42"/>
      <c r="HGQ5" s="42"/>
      <c r="HGR5" s="42"/>
      <c r="HGS5" s="42"/>
      <c r="HGT5" s="42"/>
      <c r="HGU5" s="42"/>
      <c r="HGV5" s="42"/>
      <c r="HGW5" s="42"/>
      <c r="HGX5" s="42"/>
      <c r="HGY5" s="42"/>
      <c r="HGZ5" s="42"/>
      <c r="HHA5" s="42"/>
      <c r="HHB5" s="42"/>
      <c r="HHC5" s="42"/>
      <c r="HHD5" s="42"/>
      <c r="HHE5" s="42"/>
      <c r="HHF5" s="42"/>
      <c r="HHG5" s="42"/>
      <c r="HHH5" s="42"/>
      <c r="HHI5" s="42"/>
      <c r="HHJ5" s="42"/>
      <c r="HHK5" s="42"/>
      <c r="HHL5" s="42"/>
      <c r="HHM5" s="42"/>
      <c r="HHN5" s="42"/>
      <c r="HHO5" s="42"/>
      <c r="HHP5" s="42"/>
      <c r="HHQ5" s="42"/>
      <c r="HHR5" s="42"/>
      <c r="HHS5" s="42"/>
      <c r="HHT5" s="42"/>
      <c r="HHU5" s="42"/>
      <c r="HHV5" s="42"/>
      <c r="HHW5" s="42"/>
      <c r="HHX5" s="42"/>
      <c r="HHY5" s="42"/>
      <c r="HHZ5" s="42"/>
      <c r="HIA5" s="42"/>
      <c r="HIB5" s="42"/>
      <c r="HIC5" s="42"/>
      <c r="HID5" s="42"/>
      <c r="HIE5" s="42"/>
      <c r="HIF5" s="42"/>
      <c r="HIG5" s="42"/>
      <c r="HIH5" s="42"/>
      <c r="HII5" s="42"/>
      <c r="HIJ5" s="42"/>
      <c r="HIK5" s="42"/>
      <c r="HIL5" s="42"/>
      <c r="HIM5" s="42"/>
      <c r="HIN5" s="42"/>
      <c r="HIO5" s="42"/>
      <c r="HIP5" s="42"/>
      <c r="HIQ5" s="42"/>
      <c r="HIR5" s="42"/>
      <c r="HIS5" s="42"/>
      <c r="HIT5" s="42"/>
      <c r="HIU5" s="42"/>
      <c r="HIV5" s="42"/>
      <c r="HIW5" s="42"/>
      <c r="HIX5" s="42"/>
      <c r="HIY5" s="42"/>
      <c r="HIZ5" s="42"/>
      <c r="HJA5" s="42"/>
      <c r="HJB5" s="42"/>
      <c r="HJC5" s="42"/>
      <c r="HJD5" s="42"/>
      <c r="HJE5" s="42"/>
      <c r="HJF5" s="42"/>
      <c r="HJG5" s="42"/>
      <c r="HJH5" s="42"/>
      <c r="HJI5" s="42"/>
      <c r="HJJ5" s="42"/>
      <c r="HJK5" s="42"/>
      <c r="HJL5" s="42"/>
      <c r="HJM5" s="42"/>
      <c r="HJN5" s="42"/>
      <c r="HJO5" s="42"/>
      <c r="HJP5" s="42"/>
      <c r="HJQ5" s="42"/>
      <c r="HJR5" s="42"/>
      <c r="HJS5" s="42"/>
      <c r="HJT5" s="42"/>
      <c r="HJU5" s="42"/>
      <c r="HJV5" s="42"/>
      <c r="HJW5" s="42"/>
      <c r="HJX5" s="42"/>
      <c r="HJY5" s="42"/>
      <c r="HJZ5" s="42"/>
      <c r="HKA5" s="42"/>
      <c r="HKB5" s="42"/>
      <c r="HKC5" s="42"/>
      <c r="HKD5" s="42"/>
      <c r="HKE5" s="42"/>
      <c r="HKF5" s="42"/>
      <c r="HKG5" s="42"/>
      <c r="HKH5" s="42"/>
      <c r="HKI5" s="42"/>
      <c r="HKJ5" s="42"/>
      <c r="HKK5" s="42"/>
      <c r="HKL5" s="42"/>
      <c r="HKM5" s="42"/>
      <c r="HKN5" s="42"/>
      <c r="HKO5" s="42"/>
      <c r="HKP5" s="42"/>
      <c r="HKQ5" s="42"/>
      <c r="HKR5" s="42"/>
      <c r="HKS5" s="42"/>
      <c r="HKT5" s="42"/>
      <c r="HKU5" s="42"/>
      <c r="HKV5" s="42"/>
      <c r="HKW5" s="42"/>
      <c r="HKX5" s="42"/>
      <c r="HKY5" s="42"/>
      <c r="HKZ5" s="42"/>
      <c r="HLA5" s="42"/>
      <c r="HLB5" s="42"/>
      <c r="HLC5" s="42"/>
      <c r="HLD5" s="42"/>
      <c r="HLE5" s="42"/>
      <c r="HLF5" s="42"/>
      <c r="HLG5" s="42"/>
      <c r="HLH5" s="42"/>
      <c r="HLI5" s="42"/>
      <c r="HLJ5" s="42"/>
      <c r="HLK5" s="42"/>
      <c r="HLL5" s="42"/>
      <c r="HLM5" s="42"/>
      <c r="HLN5" s="42"/>
      <c r="HLO5" s="42"/>
      <c r="HLP5" s="42"/>
      <c r="HLQ5" s="42"/>
      <c r="HLR5" s="42"/>
      <c r="HLS5" s="42"/>
      <c r="HLT5" s="42"/>
      <c r="HLU5" s="42"/>
      <c r="HLV5" s="42"/>
      <c r="HLW5" s="42"/>
      <c r="HLX5" s="42"/>
      <c r="HLY5" s="42"/>
      <c r="HLZ5" s="42"/>
      <c r="HMA5" s="42"/>
      <c r="HMB5" s="42"/>
      <c r="HMC5" s="42"/>
      <c r="HMD5" s="42"/>
      <c r="HME5" s="42"/>
      <c r="HMF5" s="42"/>
      <c r="HMG5" s="42"/>
      <c r="HMH5" s="42"/>
      <c r="HMI5" s="42"/>
      <c r="HMJ5" s="42"/>
      <c r="HMK5" s="42"/>
      <c r="HML5" s="42"/>
      <c r="HMM5" s="42"/>
      <c r="HMN5" s="42"/>
      <c r="HMO5" s="42"/>
      <c r="HMP5" s="42"/>
      <c r="HMQ5" s="42"/>
      <c r="HMR5" s="42"/>
      <c r="HMS5" s="42"/>
      <c r="HMT5" s="42"/>
      <c r="HMU5" s="42"/>
      <c r="HMV5" s="42"/>
      <c r="HMW5" s="42"/>
      <c r="HMX5" s="42"/>
      <c r="HMY5" s="42"/>
      <c r="HMZ5" s="42"/>
      <c r="HNA5" s="42"/>
      <c r="HNB5" s="42"/>
      <c r="HNC5" s="42"/>
      <c r="HND5" s="42"/>
      <c r="HNE5" s="42"/>
      <c r="HNF5" s="42"/>
      <c r="HNG5" s="42"/>
      <c r="HNH5" s="42"/>
      <c r="HNI5" s="42"/>
      <c r="HNJ5" s="42"/>
      <c r="HNK5" s="42"/>
      <c r="HNL5" s="42"/>
      <c r="HNM5" s="42"/>
      <c r="HNN5" s="42"/>
      <c r="HNO5" s="42"/>
      <c r="HNP5" s="42"/>
      <c r="HNQ5" s="42"/>
      <c r="HNR5" s="42"/>
      <c r="HNS5" s="42"/>
      <c r="HNT5" s="42"/>
      <c r="HNU5" s="42"/>
      <c r="HNV5" s="42"/>
      <c r="HNW5" s="42"/>
      <c r="HNX5" s="42"/>
      <c r="HNY5" s="42"/>
      <c r="HNZ5" s="42"/>
      <c r="HOA5" s="42"/>
      <c r="HOB5" s="42"/>
      <c r="HOC5" s="42"/>
      <c r="HOD5" s="42"/>
      <c r="HOE5" s="42"/>
      <c r="HOF5" s="42"/>
      <c r="HOG5" s="42"/>
      <c r="HOH5" s="42"/>
      <c r="HOI5" s="42"/>
      <c r="HOJ5" s="42"/>
      <c r="HOK5" s="42"/>
      <c r="HOL5" s="42"/>
      <c r="HOM5" s="42"/>
      <c r="HON5" s="42"/>
      <c r="HOO5" s="42"/>
      <c r="HOP5" s="42"/>
      <c r="HOQ5" s="42"/>
      <c r="HOR5" s="42"/>
      <c r="HOS5" s="42"/>
      <c r="HOT5" s="42"/>
      <c r="HOU5" s="42"/>
      <c r="HOV5" s="42"/>
      <c r="HOW5" s="42"/>
      <c r="HOX5" s="42"/>
      <c r="HOY5" s="42"/>
      <c r="HOZ5" s="42"/>
      <c r="HPA5" s="42"/>
      <c r="HPB5" s="42"/>
      <c r="HPC5" s="42"/>
      <c r="HPD5" s="42"/>
      <c r="HPE5" s="42"/>
      <c r="HPF5" s="42"/>
      <c r="HPG5" s="42"/>
      <c r="HPH5" s="42"/>
      <c r="HPI5" s="42"/>
      <c r="HPJ5" s="42"/>
      <c r="HPK5" s="42"/>
      <c r="HPL5" s="42"/>
      <c r="HPM5" s="42"/>
      <c r="HPN5" s="42"/>
      <c r="HPO5" s="42"/>
      <c r="HPP5" s="42"/>
      <c r="HPQ5" s="42"/>
      <c r="HPR5" s="42"/>
      <c r="HPS5" s="42"/>
      <c r="HPT5" s="42"/>
      <c r="HPU5" s="42"/>
      <c r="HPV5" s="42"/>
      <c r="HPW5" s="42"/>
      <c r="HPX5" s="42"/>
      <c r="HPY5" s="42"/>
      <c r="HPZ5" s="42"/>
      <c r="HQA5" s="42"/>
      <c r="HQB5" s="42"/>
      <c r="HQC5" s="42"/>
      <c r="HQD5" s="42"/>
      <c r="HQE5" s="42"/>
      <c r="HQF5" s="42"/>
      <c r="HQG5" s="42"/>
      <c r="HQH5" s="42"/>
      <c r="HQI5" s="42"/>
      <c r="HQJ5" s="42"/>
      <c r="HQK5" s="42"/>
      <c r="HQL5" s="42"/>
      <c r="HQM5" s="42"/>
      <c r="HQN5" s="42"/>
      <c r="HQO5" s="42"/>
      <c r="HQP5" s="42"/>
      <c r="HQQ5" s="42"/>
      <c r="HQR5" s="42"/>
      <c r="HQS5" s="42"/>
      <c r="HQT5" s="42"/>
      <c r="HQU5" s="42"/>
      <c r="HQV5" s="42"/>
      <c r="HQW5" s="42"/>
      <c r="HQX5" s="42"/>
      <c r="HQY5" s="42"/>
      <c r="HQZ5" s="42"/>
      <c r="HRA5" s="42"/>
      <c r="HRB5" s="42"/>
      <c r="HRC5" s="42"/>
      <c r="HRD5" s="42"/>
      <c r="HRE5" s="42"/>
      <c r="HRF5" s="42"/>
      <c r="HRG5" s="42"/>
      <c r="HRH5" s="42"/>
      <c r="HRI5" s="42"/>
      <c r="HRJ5" s="42"/>
      <c r="HRK5" s="42"/>
      <c r="HRL5" s="42"/>
      <c r="HRM5" s="42"/>
      <c r="HRN5" s="42"/>
      <c r="HRO5" s="42"/>
      <c r="HRP5" s="42"/>
      <c r="HRQ5" s="42"/>
      <c r="HRR5" s="42"/>
      <c r="HRS5" s="42"/>
      <c r="HRT5" s="42"/>
      <c r="HRU5" s="42"/>
      <c r="HRV5" s="42"/>
      <c r="HRW5" s="42"/>
      <c r="HRX5" s="42"/>
      <c r="HRY5" s="42"/>
      <c r="HRZ5" s="42"/>
      <c r="HSA5" s="42"/>
      <c r="HSB5" s="42"/>
      <c r="HSC5" s="42"/>
      <c r="HSD5" s="42"/>
      <c r="HSE5" s="42"/>
      <c r="HSF5" s="42"/>
      <c r="HSG5" s="42"/>
      <c r="HSH5" s="42"/>
      <c r="HSI5" s="42"/>
      <c r="HSJ5" s="42"/>
      <c r="HSK5" s="42"/>
      <c r="HSL5" s="42"/>
      <c r="HSM5" s="42"/>
      <c r="HSN5" s="42"/>
      <c r="HSO5" s="42"/>
      <c r="HSP5" s="42"/>
      <c r="HSQ5" s="42"/>
      <c r="HSR5" s="42"/>
      <c r="HSS5" s="42"/>
      <c r="HST5" s="42"/>
      <c r="HSU5" s="42"/>
      <c r="HSV5" s="42"/>
      <c r="HSW5" s="42"/>
      <c r="HSX5" s="42"/>
      <c r="HSY5" s="42"/>
      <c r="HSZ5" s="42"/>
      <c r="HTA5" s="42"/>
      <c r="HTB5" s="42"/>
      <c r="HTC5" s="42"/>
      <c r="HTD5" s="42"/>
      <c r="HTE5" s="42"/>
      <c r="HTF5" s="42"/>
      <c r="HTG5" s="42"/>
      <c r="HTH5" s="42"/>
      <c r="HTI5" s="42"/>
      <c r="HTJ5" s="42"/>
      <c r="HTK5" s="42"/>
      <c r="HTL5" s="42"/>
      <c r="HTM5" s="42"/>
      <c r="HTN5" s="42"/>
      <c r="HTO5" s="42"/>
      <c r="HTP5" s="42"/>
      <c r="HTQ5" s="42"/>
      <c r="HTR5" s="42"/>
      <c r="HTS5" s="42"/>
      <c r="HTT5" s="42"/>
      <c r="HTU5" s="42"/>
      <c r="HTV5" s="42"/>
      <c r="HTW5" s="42"/>
      <c r="HTX5" s="42"/>
      <c r="HTY5" s="42"/>
      <c r="HTZ5" s="42"/>
      <c r="HUA5" s="42"/>
      <c r="HUB5" s="42"/>
      <c r="HUC5" s="42"/>
      <c r="HUD5" s="42"/>
      <c r="HUE5" s="42"/>
      <c r="HUF5" s="42"/>
      <c r="HUG5" s="42"/>
      <c r="HUH5" s="42"/>
      <c r="HUI5" s="42"/>
      <c r="HUJ5" s="42"/>
      <c r="HUK5" s="42"/>
      <c r="HUL5" s="42"/>
      <c r="HUM5" s="42"/>
      <c r="HUN5" s="42"/>
      <c r="HUO5" s="42"/>
      <c r="HUP5" s="42"/>
      <c r="HUQ5" s="42"/>
      <c r="HUR5" s="42"/>
      <c r="HUS5" s="42"/>
      <c r="HUT5" s="42"/>
      <c r="HUU5" s="42"/>
      <c r="HUV5" s="42"/>
      <c r="HUW5" s="42"/>
      <c r="HUX5" s="42"/>
      <c r="HUY5" s="42"/>
      <c r="HUZ5" s="42"/>
      <c r="HVA5" s="42"/>
      <c r="HVB5" s="42"/>
      <c r="HVC5" s="42"/>
      <c r="HVD5" s="42"/>
      <c r="HVE5" s="42"/>
      <c r="HVF5" s="42"/>
      <c r="HVG5" s="42"/>
      <c r="HVH5" s="42"/>
      <c r="HVI5" s="42"/>
      <c r="HVJ5" s="42"/>
      <c r="HVK5" s="42"/>
      <c r="HVL5" s="42"/>
      <c r="HVM5" s="42"/>
      <c r="HVN5" s="42"/>
      <c r="HVO5" s="42"/>
      <c r="HVP5" s="42"/>
      <c r="HVQ5" s="42"/>
      <c r="HVR5" s="42"/>
      <c r="HVS5" s="42"/>
      <c r="HVT5" s="42"/>
      <c r="HVU5" s="42"/>
      <c r="HVV5" s="42"/>
      <c r="HVW5" s="42"/>
      <c r="HVX5" s="42"/>
      <c r="HVY5" s="42"/>
      <c r="HVZ5" s="42"/>
      <c r="HWA5" s="42"/>
      <c r="HWB5" s="42"/>
      <c r="HWC5" s="42"/>
      <c r="HWD5" s="42"/>
      <c r="HWE5" s="42"/>
      <c r="HWF5" s="42"/>
      <c r="HWG5" s="42"/>
      <c r="HWH5" s="42"/>
      <c r="HWI5" s="42"/>
      <c r="HWJ5" s="42"/>
      <c r="HWK5" s="42"/>
      <c r="HWL5" s="42"/>
      <c r="HWM5" s="42"/>
      <c r="HWN5" s="42"/>
      <c r="HWO5" s="42"/>
      <c r="HWP5" s="42"/>
      <c r="HWQ5" s="42"/>
      <c r="HWR5" s="42"/>
      <c r="HWS5" s="42"/>
      <c r="HWT5" s="42"/>
      <c r="HWU5" s="42"/>
      <c r="HWV5" s="42"/>
      <c r="HWW5" s="42"/>
      <c r="HWX5" s="42"/>
      <c r="HWY5" s="42"/>
      <c r="HWZ5" s="42"/>
      <c r="HXA5" s="42"/>
      <c r="HXB5" s="42"/>
      <c r="HXC5" s="42"/>
      <c r="HXD5" s="42"/>
      <c r="HXE5" s="42"/>
      <c r="HXF5" s="42"/>
      <c r="HXG5" s="42"/>
      <c r="HXH5" s="42"/>
      <c r="HXI5" s="42"/>
      <c r="HXJ5" s="42"/>
      <c r="HXK5" s="42"/>
      <c r="HXL5" s="42"/>
      <c r="HXM5" s="42"/>
      <c r="HXN5" s="42"/>
      <c r="HXO5" s="42"/>
      <c r="HXP5" s="42"/>
      <c r="HXQ5" s="42"/>
      <c r="HXR5" s="42"/>
      <c r="HXS5" s="42"/>
      <c r="HXT5" s="42"/>
      <c r="HXU5" s="42"/>
      <c r="HXV5" s="42"/>
      <c r="HXW5" s="42"/>
      <c r="HXX5" s="42"/>
      <c r="HXY5" s="42"/>
      <c r="HXZ5" s="42"/>
      <c r="HYA5" s="42"/>
      <c r="HYB5" s="42"/>
      <c r="HYC5" s="42"/>
      <c r="HYD5" s="42"/>
      <c r="HYE5" s="42"/>
      <c r="HYF5" s="42"/>
      <c r="HYG5" s="42"/>
      <c r="HYH5" s="42"/>
      <c r="HYI5" s="42"/>
      <c r="HYJ5" s="42"/>
      <c r="HYK5" s="42"/>
      <c r="HYL5" s="42"/>
      <c r="HYM5" s="42"/>
      <c r="HYN5" s="42"/>
      <c r="HYO5" s="42"/>
      <c r="HYP5" s="42"/>
      <c r="HYQ5" s="42"/>
      <c r="HYR5" s="42"/>
      <c r="HYS5" s="42"/>
      <c r="HYT5" s="42"/>
      <c r="HYU5" s="42"/>
      <c r="HYV5" s="42"/>
      <c r="HYW5" s="42"/>
      <c r="HYX5" s="42"/>
      <c r="HYY5" s="42"/>
      <c r="HYZ5" s="42"/>
      <c r="HZA5" s="42"/>
      <c r="HZB5" s="42"/>
      <c r="HZC5" s="42"/>
      <c r="HZD5" s="42"/>
      <c r="HZE5" s="42"/>
      <c r="HZF5" s="42"/>
      <c r="HZG5" s="42"/>
      <c r="HZH5" s="42"/>
      <c r="HZI5" s="42"/>
      <c r="HZJ5" s="42"/>
      <c r="HZK5" s="42"/>
      <c r="HZL5" s="42"/>
      <c r="HZM5" s="42"/>
      <c r="HZN5" s="42"/>
      <c r="HZO5" s="42"/>
      <c r="HZP5" s="42"/>
      <c r="HZQ5" s="42"/>
      <c r="HZR5" s="42"/>
      <c r="HZS5" s="42"/>
      <c r="HZT5" s="42"/>
      <c r="HZU5" s="42"/>
      <c r="HZV5" s="42"/>
      <c r="HZW5" s="42"/>
      <c r="HZX5" s="42"/>
      <c r="HZY5" s="42"/>
      <c r="HZZ5" s="42"/>
      <c r="IAA5" s="42"/>
      <c r="IAB5" s="42"/>
      <c r="IAC5" s="42"/>
      <c r="IAD5" s="42"/>
      <c r="IAE5" s="42"/>
      <c r="IAF5" s="42"/>
      <c r="IAG5" s="42"/>
      <c r="IAH5" s="42"/>
      <c r="IAI5" s="42"/>
      <c r="IAJ5" s="42"/>
      <c r="IAK5" s="42"/>
      <c r="IAL5" s="42"/>
      <c r="IAM5" s="42"/>
      <c r="IAN5" s="42"/>
      <c r="IAO5" s="42"/>
      <c r="IAP5" s="42"/>
      <c r="IAQ5" s="42"/>
      <c r="IAR5" s="42"/>
      <c r="IAS5" s="42"/>
      <c r="IAT5" s="42"/>
      <c r="IAU5" s="42"/>
      <c r="IAV5" s="42"/>
      <c r="IAW5" s="42"/>
      <c r="IAX5" s="42"/>
      <c r="IAY5" s="42"/>
      <c r="IAZ5" s="42"/>
      <c r="IBA5" s="42"/>
      <c r="IBB5" s="42"/>
      <c r="IBC5" s="42"/>
      <c r="IBD5" s="42"/>
      <c r="IBE5" s="42"/>
      <c r="IBF5" s="42"/>
      <c r="IBG5" s="42"/>
      <c r="IBH5" s="42"/>
      <c r="IBI5" s="42"/>
      <c r="IBJ5" s="42"/>
      <c r="IBK5" s="42"/>
      <c r="IBL5" s="42"/>
      <c r="IBM5" s="42"/>
      <c r="IBN5" s="42"/>
      <c r="IBO5" s="42"/>
      <c r="IBP5" s="42"/>
      <c r="IBQ5" s="42"/>
      <c r="IBR5" s="42"/>
      <c r="IBS5" s="42"/>
      <c r="IBT5" s="42"/>
      <c r="IBU5" s="42"/>
      <c r="IBV5" s="42"/>
      <c r="IBW5" s="42"/>
      <c r="IBX5" s="42"/>
      <c r="IBY5" s="42"/>
      <c r="IBZ5" s="42"/>
      <c r="ICA5" s="42"/>
      <c r="ICB5" s="42"/>
      <c r="ICC5" s="42"/>
      <c r="ICD5" s="42"/>
      <c r="ICE5" s="42"/>
      <c r="ICF5" s="42"/>
      <c r="ICG5" s="42"/>
      <c r="ICH5" s="42"/>
      <c r="ICI5" s="42"/>
      <c r="ICJ5" s="42"/>
      <c r="ICK5" s="42"/>
      <c r="ICL5" s="42"/>
      <c r="ICM5" s="42"/>
      <c r="ICN5" s="42"/>
      <c r="ICO5" s="42"/>
      <c r="ICP5" s="42"/>
      <c r="ICQ5" s="42"/>
      <c r="ICR5" s="42"/>
      <c r="ICS5" s="42"/>
      <c r="ICT5" s="42"/>
      <c r="ICU5" s="42"/>
      <c r="ICV5" s="42"/>
      <c r="ICW5" s="42"/>
      <c r="ICX5" s="42"/>
      <c r="ICY5" s="42"/>
      <c r="ICZ5" s="42"/>
      <c r="IDA5" s="42"/>
      <c r="IDB5" s="42"/>
      <c r="IDC5" s="42"/>
      <c r="IDD5" s="42"/>
      <c r="IDE5" s="42"/>
      <c r="IDF5" s="42"/>
      <c r="IDG5" s="42"/>
      <c r="IDH5" s="42"/>
      <c r="IDI5" s="42"/>
      <c r="IDJ5" s="42"/>
      <c r="IDK5" s="42"/>
      <c r="IDL5" s="42"/>
      <c r="IDM5" s="42"/>
      <c r="IDN5" s="42"/>
      <c r="IDO5" s="42"/>
      <c r="IDP5" s="42"/>
      <c r="IDQ5" s="42"/>
      <c r="IDR5" s="42"/>
      <c r="IDS5" s="42"/>
      <c r="IDT5" s="42"/>
      <c r="IDU5" s="42"/>
      <c r="IDV5" s="42"/>
      <c r="IDW5" s="42"/>
      <c r="IDX5" s="42"/>
      <c r="IDY5" s="42"/>
      <c r="IDZ5" s="42"/>
      <c r="IEA5" s="42"/>
      <c r="IEB5" s="42"/>
      <c r="IEC5" s="42"/>
      <c r="IED5" s="42"/>
      <c r="IEE5" s="42"/>
      <c r="IEF5" s="42"/>
      <c r="IEG5" s="42"/>
      <c r="IEH5" s="42"/>
      <c r="IEI5" s="42"/>
      <c r="IEJ5" s="42"/>
      <c r="IEK5" s="42"/>
      <c r="IEL5" s="42"/>
      <c r="IEM5" s="42"/>
      <c r="IEN5" s="42"/>
      <c r="IEO5" s="42"/>
      <c r="IEP5" s="42"/>
      <c r="IEQ5" s="42"/>
      <c r="IER5" s="42"/>
      <c r="IES5" s="42"/>
      <c r="IET5" s="42"/>
      <c r="IEU5" s="42"/>
      <c r="IEV5" s="42"/>
      <c r="IEW5" s="42"/>
      <c r="IEX5" s="42"/>
      <c r="IEY5" s="42"/>
      <c r="IEZ5" s="42"/>
      <c r="IFA5" s="42"/>
      <c r="IFB5" s="42"/>
      <c r="IFC5" s="42"/>
      <c r="IFD5" s="42"/>
      <c r="IFE5" s="42"/>
      <c r="IFF5" s="42"/>
      <c r="IFG5" s="42"/>
      <c r="IFH5" s="42"/>
      <c r="IFI5" s="42"/>
      <c r="IFJ5" s="42"/>
      <c r="IFK5" s="42"/>
      <c r="IFL5" s="42"/>
      <c r="IFM5" s="42"/>
      <c r="IFN5" s="42"/>
      <c r="IFO5" s="42"/>
      <c r="IFP5" s="42"/>
      <c r="IFQ5" s="42"/>
      <c r="IFR5" s="42"/>
      <c r="IFS5" s="42"/>
      <c r="IFT5" s="42"/>
      <c r="IFU5" s="42"/>
      <c r="IFV5" s="42"/>
      <c r="IFW5" s="42"/>
      <c r="IFX5" s="42"/>
      <c r="IFY5" s="42"/>
      <c r="IFZ5" s="42"/>
      <c r="IGA5" s="42"/>
      <c r="IGB5" s="42"/>
      <c r="IGC5" s="42"/>
      <c r="IGD5" s="42"/>
      <c r="IGE5" s="42"/>
      <c r="IGF5" s="42"/>
      <c r="IGG5" s="42"/>
      <c r="IGH5" s="42"/>
      <c r="IGI5" s="42"/>
      <c r="IGJ5" s="42"/>
      <c r="IGK5" s="42"/>
      <c r="IGL5" s="42"/>
      <c r="IGM5" s="42"/>
      <c r="IGN5" s="42"/>
      <c r="IGO5" s="42"/>
      <c r="IGP5" s="42"/>
      <c r="IGQ5" s="42"/>
      <c r="IGR5" s="42"/>
      <c r="IGS5" s="42"/>
      <c r="IGT5" s="42"/>
      <c r="IGU5" s="42"/>
      <c r="IGV5" s="42"/>
      <c r="IGW5" s="42"/>
      <c r="IGX5" s="42"/>
      <c r="IGY5" s="42"/>
      <c r="IGZ5" s="42"/>
      <c r="IHA5" s="42"/>
      <c r="IHB5" s="42"/>
      <c r="IHC5" s="42"/>
      <c r="IHD5" s="42"/>
      <c r="IHE5" s="42"/>
      <c r="IHF5" s="42"/>
      <c r="IHG5" s="42"/>
      <c r="IHH5" s="42"/>
      <c r="IHI5" s="42"/>
      <c r="IHJ5" s="42"/>
      <c r="IHK5" s="42"/>
      <c r="IHL5" s="42"/>
      <c r="IHM5" s="42"/>
      <c r="IHN5" s="42"/>
      <c r="IHO5" s="42"/>
      <c r="IHP5" s="42"/>
      <c r="IHQ5" s="42"/>
      <c r="IHR5" s="42"/>
      <c r="IHS5" s="42"/>
      <c r="IHT5" s="42"/>
      <c r="IHU5" s="42"/>
      <c r="IHV5" s="42"/>
      <c r="IHW5" s="42"/>
      <c r="IHX5" s="42"/>
      <c r="IHY5" s="42"/>
      <c r="IHZ5" s="42"/>
      <c r="IIA5" s="42"/>
      <c r="IIB5" s="42"/>
      <c r="IIC5" s="42"/>
      <c r="IID5" s="42"/>
      <c r="IIE5" s="42"/>
      <c r="IIF5" s="42"/>
      <c r="IIG5" s="42"/>
      <c r="IIH5" s="42"/>
      <c r="III5" s="42"/>
      <c r="IIJ5" s="42"/>
      <c r="IIK5" s="42"/>
      <c r="IIL5" s="42"/>
      <c r="IIM5" s="42"/>
      <c r="IIN5" s="42"/>
      <c r="IIO5" s="42"/>
      <c r="IIP5" s="42"/>
      <c r="IIQ5" s="42"/>
      <c r="IIR5" s="42"/>
      <c r="IIS5" s="42"/>
      <c r="IIT5" s="42"/>
      <c r="IIU5" s="42"/>
      <c r="IIV5" s="42"/>
      <c r="IIW5" s="42"/>
      <c r="IIX5" s="42"/>
      <c r="IIY5" s="42"/>
      <c r="IIZ5" s="42"/>
      <c r="IJA5" s="42"/>
      <c r="IJB5" s="42"/>
      <c r="IJC5" s="42"/>
      <c r="IJD5" s="42"/>
      <c r="IJE5" s="42"/>
      <c r="IJF5" s="42"/>
      <c r="IJG5" s="42"/>
      <c r="IJH5" s="42"/>
      <c r="IJI5" s="42"/>
      <c r="IJJ5" s="42"/>
      <c r="IJK5" s="42"/>
      <c r="IJL5" s="42"/>
      <c r="IJM5" s="42"/>
      <c r="IJN5" s="42"/>
      <c r="IJO5" s="42"/>
      <c r="IJP5" s="42"/>
      <c r="IJQ5" s="42"/>
      <c r="IJR5" s="42"/>
      <c r="IJS5" s="42"/>
      <c r="IJT5" s="42"/>
      <c r="IJU5" s="42"/>
      <c r="IJV5" s="42"/>
      <c r="IJW5" s="42"/>
      <c r="IJX5" s="42"/>
      <c r="IJY5" s="42"/>
      <c r="IJZ5" s="42"/>
      <c r="IKA5" s="42"/>
      <c r="IKB5" s="42"/>
      <c r="IKC5" s="42"/>
      <c r="IKD5" s="42"/>
      <c r="IKE5" s="42"/>
      <c r="IKF5" s="42"/>
      <c r="IKG5" s="42"/>
      <c r="IKH5" s="42"/>
      <c r="IKI5" s="42"/>
      <c r="IKJ5" s="42"/>
      <c r="IKK5" s="42"/>
      <c r="IKL5" s="42"/>
      <c r="IKM5" s="42"/>
      <c r="IKN5" s="42"/>
      <c r="IKO5" s="42"/>
      <c r="IKP5" s="42"/>
      <c r="IKQ5" s="42"/>
      <c r="IKR5" s="42"/>
      <c r="IKS5" s="42"/>
      <c r="IKT5" s="42"/>
      <c r="IKU5" s="42"/>
      <c r="IKV5" s="42"/>
      <c r="IKW5" s="42"/>
      <c r="IKX5" s="42"/>
      <c r="IKY5" s="42"/>
      <c r="IKZ5" s="42"/>
      <c r="ILA5" s="42"/>
      <c r="ILB5" s="42"/>
      <c r="ILC5" s="42"/>
      <c r="ILD5" s="42"/>
      <c r="ILE5" s="42"/>
      <c r="ILF5" s="42"/>
      <c r="ILG5" s="42"/>
      <c r="ILH5" s="42"/>
      <c r="ILI5" s="42"/>
      <c r="ILJ5" s="42"/>
      <c r="ILK5" s="42"/>
      <c r="ILL5" s="42"/>
      <c r="ILM5" s="42"/>
      <c r="ILN5" s="42"/>
      <c r="ILO5" s="42"/>
      <c r="ILP5" s="42"/>
      <c r="ILQ5" s="42"/>
      <c r="ILR5" s="42"/>
      <c r="ILS5" s="42"/>
      <c r="ILT5" s="42"/>
      <c r="ILU5" s="42"/>
      <c r="ILV5" s="42"/>
      <c r="ILW5" s="42"/>
      <c r="ILX5" s="42"/>
      <c r="ILY5" s="42"/>
      <c r="ILZ5" s="42"/>
      <c r="IMA5" s="42"/>
      <c r="IMB5" s="42"/>
      <c r="IMC5" s="42"/>
      <c r="IMD5" s="42"/>
      <c r="IME5" s="42"/>
      <c r="IMF5" s="42"/>
      <c r="IMG5" s="42"/>
      <c r="IMH5" s="42"/>
      <c r="IMI5" s="42"/>
      <c r="IMJ5" s="42"/>
      <c r="IMK5" s="42"/>
      <c r="IML5" s="42"/>
      <c r="IMM5" s="42"/>
      <c r="IMN5" s="42"/>
      <c r="IMO5" s="42"/>
      <c r="IMP5" s="42"/>
      <c r="IMQ5" s="42"/>
      <c r="IMR5" s="42"/>
      <c r="IMS5" s="42"/>
      <c r="IMT5" s="42"/>
      <c r="IMU5" s="42"/>
      <c r="IMV5" s="42"/>
      <c r="IMW5" s="42"/>
      <c r="IMX5" s="42"/>
      <c r="IMY5" s="42"/>
      <c r="IMZ5" s="42"/>
      <c r="INA5" s="42"/>
      <c r="INB5" s="42"/>
      <c r="INC5" s="42"/>
      <c r="IND5" s="42"/>
      <c r="INE5" s="42"/>
      <c r="INF5" s="42"/>
      <c r="ING5" s="42"/>
      <c r="INH5" s="42"/>
      <c r="INI5" s="42"/>
      <c r="INJ5" s="42"/>
      <c r="INK5" s="42"/>
      <c r="INL5" s="42"/>
      <c r="INM5" s="42"/>
      <c r="INN5" s="42"/>
      <c r="INO5" s="42"/>
      <c r="INP5" s="42"/>
      <c r="INQ5" s="42"/>
      <c r="INR5" s="42"/>
      <c r="INS5" s="42"/>
      <c r="INT5" s="42"/>
      <c r="INU5" s="42"/>
      <c r="INV5" s="42"/>
      <c r="INW5" s="42"/>
      <c r="INX5" s="42"/>
      <c r="INY5" s="42"/>
      <c r="INZ5" s="42"/>
      <c r="IOA5" s="42"/>
      <c r="IOB5" s="42"/>
      <c r="IOC5" s="42"/>
      <c r="IOD5" s="42"/>
      <c r="IOE5" s="42"/>
      <c r="IOF5" s="42"/>
      <c r="IOG5" s="42"/>
      <c r="IOH5" s="42"/>
      <c r="IOI5" s="42"/>
      <c r="IOJ5" s="42"/>
      <c r="IOK5" s="42"/>
      <c r="IOL5" s="42"/>
      <c r="IOM5" s="42"/>
      <c r="ION5" s="42"/>
      <c r="IOO5" s="42"/>
      <c r="IOP5" s="42"/>
      <c r="IOQ5" s="42"/>
      <c r="IOR5" s="42"/>
      <c r="IOS5" s="42"/>
      <c r="IOT5" s="42"/>
      <c r="IOU5" s="42"/>
      <c r="IOV5" s="42"/>
      <c r="IOW5" s="42"/>
      <c r="IOX5" s="42"/>
      <c r="IOY5" s="42"/>
      <c r="IOZ5" s="42"/>
      <c r="IPA5" s="42"/>
      <c r="IPB5" s="42"/>
      <c r="IPC5" s="42"/>
      <c r="IPD5" s="42"/>
      <c r="IPE5" s="42"/>
      <c r="IPF5" s="42"/>
      <c r="IPG5" s="42"/>
      <c r="IPH5" s="42"/>
      <c r="IPI5" s="42"/>
      <c r="IPJ5" s="42"/>
      <c r="IPK5" s="42"/>
      <c r="IPL5" s="42"/>
      <c r="IPM5" s="42"/>
      <c r="IPN5" s="42"/>
      <c r="IPO5" s="42"/>
      <c r="IPP5" s="42"/>
      <c r="IPQ5" s="42"/>
      <c r="IPR5" s="42"/>
      <c r="IPS5" s="42"/>
      <c r="IPT5" s="42"/>
      <c r="IPU5" s="42"/>
      <c r="IPV5" s="42"/>
      <c r="IPW5" s="42"/>
      <c r="IPX5" s="42"/>
      <c r="IPY5" s="42"/>
      <c r="IPZ5" s="42"/>
      <c r="IQA5" s="42"/>
      <c r="IQB5" s="42"/>
      <c r="IQC5" s="42"/>
      <c r="IQD5" s="42"/>
      <c r="IQE5" s="42"/>
      <c r="IQF5" s="42"/>
      <c r="IQG5" s="42"/>
      <c r="IQH5" s="42"/>
      <c r="IQI5" s="42"/>
      <c r="IQJ5" s="42"/>
      <c r="IQK5" s="42"/>
      <c r="IQL5" s="42"/>
      <c r="IQM5" s="42"/>
      <c r="IQN5" s="42"/>
      <c r="IQO5" s="42"/>
      <c r="IQP5" s="42"/>
      <c r="IQQ5" s="42"/>
      <c r="IQR5" s="42"/>
      <c r="IQS5" s="42"/>
      <c r="IQT5" s="42"/>
      <c r="IQU5" s="42"/>
      <c r="IQV5" s="42"/>
      <c r="IQW5" s="42"/>
      <c r="IQX5" s="42"/>
      <c r="IQY5" s="42"/>
      <c r="IQZ5" s="42"/>
      <c r="IRA5" s="42"/>
      <c r="IRB5" s="42"/>
      <c r="IRC5" s="42"/>
      <c r="IRD5" s="42"/>
      <c r="IRE5" s="42"/>
      <c r="IRF5" s="42"/>
      <c r="IRG5" s="42"/>
      <c r="IRH5" s="42"/>
      <c r="IRI5" s="42"/>
      <c r="IRJ5" s="42"/>
      <c r="IRK5" s="42"/>
      <c r="IRL5" s="42"/>
      <c r="IRM5" s="42"/>
      <c r="IRN5" s="42"/>
      <c r="IRO5" s="42"/>
      <c r="IRP5" s="42"/>
      <c r="IRQ5" s="42"/>
      <c r="IRR5" s="42"/>
      <c r="IRS5" s="42"/>
      <c r="IRT5" s="42"/>
      <c r="IRU5" s="42"/>
      <c r="IRV5" s="42"/>
      <c r="IRW5" s="42"/>
      <c r="IRX5" s="42"/>
      <c r="IRY5" s="42"/>
      <c r="IRZ5" s="42"/>
      <c r="ISA5" s="42"/>
      <c r="ISB5" s="42"/>
      <c r="ISC5" s="42"/>
      <c r="ISD5" s="42"/>
      <c r="ISE5" s="42"/>
      <c r="ISF5" s="42"/>
      <c r="ISG5" s="42"/>
      <c r="ISH5" s="42"/>
      <c r="ISI5" s="42"/>
      <c r="ISJ5" s="42"/>
      <c r="ISK5" s="42"/>
      <c r="ISL5" s="42"/>
      <c r="ISM5" s="42"/>
      <c r="ISN5" s="42"/>
      <c r="ISO5" s="42"/>
      <c r="ISP5" s="42"/>
      <c r="ISQ5" s="42"/>
      <c r="ISR5" s="42"/>
      <c r="ISS5" s="42"/>
      <c r="IST5" s="42"/>
      <c r="ISU5" s="42"/>
      <c r="ISV5" s="42"/>
      <c r="ISW5" s="42"/>
      <c r="ISX5" s="42"/>
      <c r="ISY5" s="42"/>
      <c r="ISZ5" s="42"/>
      <c r="ITA5" s="42"/>
      <c r="ITB5" s="42"/>
      <c r="ITC5" s="42"/>
      <c r="ITD5" s="42"/>
      <c r="ITE5" s="42"/>
      <c r="ITF5" s="42"/>
      <c r="ITG5" s="42"/>
      <c r="ITH5" s="42"/>
      <c r="ITI5" s="42"/>
      <c r="ITJ5" s="42"/>
      <c r="ITK5" s="42"/>
      <c r="ITL5" s="42"/>
      <c r="ITM5" s="42"/>
      <c r="ITN5" s="42"/>
      <c r="ITO5" s="42"/>
      <c r="ITP5" s="42"/>
      <c r="ITQ5" s="42"/>
      <c r="ITR5" s="42"/>
      <c r="ITS5" s="42"/>
      <c r="ITT5" s="42"/>
      <c r="ITU5" s="42"/>
      <c r="ITV5" s="42"/>
      <c r="ITW5" s="42"/>
      <c r="ITX5" s="42"/>
      <c r="ITY5" s="42"/>
      <c r="ITZ5" s="42"/>
      <c r="IUA5" s="42"/>
      <c r="IUB5" s="42"/>
      <c r="IUC5" s="42"/>
      <c r="IUD5" s="42"/>
      <c r="IUE5" s="42"/>
      <c r="IUF5" s="42"/>
      <c r="IUG5" s="42"/>
      <c r="IUH5" s="42"/>
      <c r="IUI5" s="42"/>
      <c r="IUJ5" s="42"/>
      <c r="IUK5" s="42"/>
      <c r="IUL5" s="42"/>
      <c r="IUM5" s="42"/>
      <c r="IUN5" s="42"/>
      <c r="IUO5" s="42"/>
      <c r="IUP5" s="42"/>
      <c r="IUQ5" s="42"/>
      <c r="IUR5" s="42"/>
      <c r="IUS5" s="42"/>
      <c r="IUT5" s="42"/>
      <c r="IUU5" s="42"/>
      <c r="IUV5" s="42"/>
      <c r="IUW5" s="42"/>
      <c r="IUX5" s="42"/>
      <c r="IUY5" s="42"/>
      <c r="IUZ5" s="42"/>
      <c r="IVA5" s="42"/>
      <c r="IVB5" s="42"/>
      <c r="IVC5" s="42"/>
      <c r="IVD5" s="42"/>
      <c r="IVE5" s="42"/>
      <c r="IVF5" s="42"/>
      <c r="IVG5" s="42"/>
      <c r="IVH5" s="42"/>
      <c r="IVI5" s="42"/>
      <c r="IVJ5" s="42"/>
      <c r="IVK5" s="42"/>
      <c r="IVL5" s="42"/>
      <c r="IVM5" s="42"/>
      <c r="IVN5" s="42"/>
      <c r="IVO5" s="42"/>
      <c r="IVP5" s="42"/>
      <c r="IVQ5" s="42"/>
      <c r="IVR5" s="42"/>
      <c r="IVS5" s="42"/>
      <c r="IVT5" s="42"/>
      <c r="IVU5" s="42"/>
      <c r="IVV5" s="42"/>
      <c r="IVW5" s="42"/>
      <c r="IVX5" s="42"/>
      <c r="IVY5" s="42"/>
      <c r="IVZ5" s="42"/>
      <c r="IWA5" s="42"/>
      <c r="IWB5" s="42"/>
      <c r="IWC5" s="42"/>
      <c r="IWD5" s="42"/>
      <c r="IWE5" s="42"/>
      <c r="IWF5" s="42"/>
      <c r="IWG5" s="42"/>
      <c r="IWH5" s="42"/>
      <c r="IWI5" s="42"/>
      <c r="IWJ5" s="42"/>
      <c r="IWK5" s="42"/>
      <c r="IWL5" s="42"/>
      <c r="IWM5" s="42"/>
      <c r="IWN5" s="42"/>
      <c r="IWO5" s="42"/>
      <c r="IWP5" s="42"/>
      <c r="IWQ5" s="42"/>
      <c r="IWR5" s="42"/>
      <c r="IWS5" s="42"/>
      <c r="IWT5" s="42"/>
      <c r="IWU5" s="42"/>
      <c r="IWV5" s="42"/>
      <c r="IWW5" s="42"/>
      <c r="IWX5" s="42"/>
      <c r="IWY5" s="42"/>
      <c r="IWZ5" s="42"/>
      <c r="IXA5" s="42"/>
      <c r="IXB5" s="42"/>
      <c r="IXC5" s="42"/>
      <c r="IXD5" s="42"/>
      <c r="IXE5" s="42"/>
      <c r="IXF5" s="42"/>
      <c r="IXG5" s="42"/>
      <c r="IXH5" s="42"/>
      <c r="IXI5" s="42"/>
      <c r="IXJ5" s="42"/>
      <c r="IXK5" s="42"/>
      <c r="IXL5" s="42"/>
      <c r="IXM5" s="42"/>
      <c r="IXN5" s="42"/>
      <c r="IXO5" s="42"/>
      <c r="IXP5" s="42"/>
      <c r="IXQ5" s="42"/>
      <c r="IXR5" s="42"/>
      <c r="IXS5" s="42"/>
      <c r="IXT5" s="42"/>
      <c r="IXU5" s="42"/>
      <c r="IXV5" s="42"/>
      <c r="IXW5" s="42"/>
      <c r="IXX5" s="42"/>
      <c r="IXY5" s="42"/>
      <c r="IXZ5" s="42"/>
      <c r="IYA5" s="42"/>
      <c r="IYB5" s="42"/>
      <c r="IYC5" s="42"/>
      <c r="IYD5" s="42"/>
      <c r="IYE5" s="42"/>
      <c r="IYF5" s="42"/>
      <c r="IYG5" s="42"/>
      <c r="IYH5" s="42"/>
      <c r="IYI5" s="42"/>
      <c r="IYJ5" s="42"/>
      <c r="IYK5" s="42"/>
      <c r="IYL5" s="42"/>
      <c r="IYM5" s="42"/>
      <c r="IYN5" s="42"/>
      <c r="IYO5" s="42"/>
      <c r="IYP5" s="42"/>
      <c r="IYQ5" s="42"/>
      <c r="IYR5" s="42"/>
      <c r="IYS5" s="42"/>
      <c r="IYT5" s="42"/>
      <c r="IYU5" s="42"/>
      <c r="IYV5" s="42"/>
      <c r="IYW5" s="42"/>
      <c r="IYX5" s="42"/>
      <c r="IYY5" s="42"/>
      <c r="IYZ5" s="42"/>
      <c r="IZA5" s="42"/>
      <c r="IZB5" s="42"/>
      <c r="IZC5" s="42"/>
      <c r="IZD5" s="42"/>
      <c r="IZE5" s="42"/>
      <c r="IZF5" s="42"/>
      <c r="IZG5" s="42"/>
      <c r="IZH5" s="42"/>
      <c r="IZI5" s="42"/>
      <c r="IZJ5" s="42"/>
      <c r="IZK5" s="42"/>
      <c r="IZL5" s="42"/>
      <c r="IZM5" s="42"/>
      <c r="IZN5" s="42"/>
      <c r="IZO5" s="42"/>
      <c r="IZP5" s="42"/>
      <c r="IZQ5" s="42"/>
      <c r="IZR5" s="42"/>
      <c r="IZS5" s="42"/>
      <c r="IZT5" s="42"/>
      <c r="IZU5" s="42"/>
      <c r="IZV5" s="42"/>
      <c r="IZW5" s="42"/>
      <c r="IZX5" s="42"/>
      <c r="IZY5" s="42"/>
      <c r="IZZ5" s="42"/>
      <c r="JAA5" s="42"/>
      <c r="JAB5" s="42"/>
      <c r="JAC5" s="42"/>
      <c r="JAD5" s="42"/>
      <c r="JAE5" s="42"/>
      <c r="JAF5" s="42"/>
      <c r="JAG5" s="42"/>
      <c r="JAH5" s="42"/>
      <c r="JAI5" s="42"/>
      <c r="JAJ5" s="42"/>
      <c r="JAK5" s="42"/>
      <c r="JAL5" s="42"/>
      <c r="JAM5" s="42"/>
      <c r="JAN5" s="42"/>
      <c r="JAO5" s="42"/>
      <c r="JAP5" s="42"/>
      <c r="JAQ5" s="42"/>
      <c r="JAR5" s="42"/>
      <c r="JAS5" s="42"/>
      <c r="JAT5" s="42"/>
      <c r="JAU5" s="42"/>
      <c r="JAV5" s="42"/>
      <c r="JAW5" s="42"/>
      <c r="JAX5" s="42"/>
      <c r="JAY5" s="42"/>
      <c r="JAZ5" s="42"/>
      <c r="JBA5" s="42"/>
      <c r="JBB5" s="42"/>
      <c r="JBC5" s="42"/>
      <c r="JBD5" s="42"/>
      <c r="JBE5" s="42"/>
      <c r="JBF5" s="42"/>
      <c r="JBG5" s="42"/>
      <c r="JBH5" s="42"/>
      <c r="JBI5" s="42"/>
      <c r="JBJ5" s="42"/>
      <c r="JBK5" s="42"/>
      <c r="JBL5" s="42"/>
      <c r="JBM5" s="42"/>
      <c r="JBN5" s="42"/>
      <c r="JBO5" s="42"/>
      <c r="JBP5" s="42"/>
      <c r="JBQ5" s="42"/>
      <c r="JBR5" s="42"/>
      <c r="JBS5" s="42"/>
      <c r="JBT5" s="42"/>
      <c r="JBU5" s="42"/>
      <c r="JBV5" s="42"/>
      <c r="JBW5" s="42"/>
      <c r="JBX5" s="42"/>
      <c r="JBY5" s="42"/>
      <c r="JBZ5" s="42"/>
      <c r="JCA5" s="42"/>
      <c r="JCB5" s="42"/>
      <c r="JCC5" s="42"/>
      <c r="JCD5" s="42"/>
      <c r="JCE5" s="42"/>
      <c r="JCF5" s="42"/>
      <c r="JCG5" s="42"/>
      <c r="JCH5" s="42"/>
      <c r="JCI5" s="42"/>
      <c r="JCJ5" s="42"/>
      <c r="JCK5" s="42"/>
      <c r="JCL5" s="42"/>
      <c r="JCM5" s="42"/>
      <c r="JCN5" s="42"/>
      <c r="JCO5" s="42"/>
      <c r="JCP5" s="42"/>
      <c r="JCQ5" s="42"/>
      <c r="JCR5" s="42"/>
      <c r="JCS5" s="42"/>
      <c r="JCT5" s="42"/>
      <c r="JCU5" s="42"/>
      <c r="JCV5" s="42"/>
      <c r="JCW5" s="42"/>
      <c r="JCX5" s="42"/>
      <c r="JCY5" s="42"/>
      <c r="JCZ5" s="42"/>
      <c r="JDA5" s="42"/>
      <c r="JDB5" s="42"/>
      <c r="JDC5" s="42"/>
      <c r="JDD5" s="42"/>
      <c r="JDE5" s="42"/>
      <c r="JDF5" s="42"/>
      <c r="JDG5" s="42"/>
      <c r="JDH5" s="42"/>
      <c r="JDI5" s="42"/>
      <c r="JDJ5" s="42"/>
      <c r="JDK5" s="42"/>
      <c r="JDL5" s="42"/>
      <c r="JDM5" s="42"/>
      <c r="JDN5" s="42"/>
      <c r="JDO5" s="42"/>
      <c r="JDP5" s="42"/>
      <c r="JDQ5" s="42"/>
      <c r="JDR5" s="42"/>
      <c r="JDS5" s="42"/>
      <c r="JDT5" s="42"/>
      <c r="JDU5" s="42"/>
      <c r="JDV5" s="42"/>
      <c r="JDW5" s="42"/>
      <c r="JDX5" s="42"/>
      <c r="JDY5" s="42"/>
      <c r="JDZ5" s="42"/>
      <c r="JEA5" s="42"/>
      <c r="JEB5" s="42"/>
      <c r="JEC5" s="42"/>
      <c r="JED5" s="42"/>
      <c r="JEE5" s="42"/>
      <c r="JEF5" s="42"/>
      <c r="JEG5" s="42"/>
      <c r="JEH5" s="42"/>
      <c r="JEI5" s="42"/>
      <c r="JEJ5" s="42"/>
      <c r="JEK5" s="42"/>
      <c r="JEL5" s="42"/>
      <c r="JEM5" s="42"/>
      <c r="JEN5" s="42"/>
      <c r="JEO5" s="42"/>
      <c r="JEP5" s="42"/>
      <c r="JEQ5" s="42"/>
      <c r="JER5" s="42"/>
      <c r="JES5" s="42"/>
      <c r="JET5" s="42"/>
      <c r="JEU5" s="42"/>
      <c r="JEV5" s="42"/>
      <c r="JEW5" s="42"/>
      <c r="JEX5" s="42"/>
      <c r="JEY5" s="42"/>
      <c r="JEZ5" s="42"/>
      <c r="JFA5" s="42"/>
      <c r="JFB5" s="42"/>
      <c r="JFC5" s="42"/>
      <c r="JFD5" s="42"/>
      <c r="JFE5" s="42"/>
      <c r="JFF5" s="42"/>
      <c r="JFG5" s="42"/>
      <c r="JFH5" s="42"/>
      <c r="JFI5" s="42"/>
      <c r="JFJ5" s="42"/>
      <c r="JFK5" s="42"/>
      <c r="JFL5" s="42"/>
      <c r="JFM5" s="42"/>
      <c r="JFN5" s="42"/>
      <c r="JFO5" s="42"/>
      <c r="JFP5" s="42"/>
      <c r="JFQ5" s="42"/>
      <c r="JFR5" s="42"/>
      <c r="JFS5" s="42"/>
      <c r="JFT5" s="42"/>
      <c r="JFU5" s="42"/>
      <c r="JFV5" s="42"/>
      <c r="JFW5" s="42"/>
      <c r="JFX5" s="42"/>
      <c r="JFY5" s="42"/>
      <c r="JFZ5" s="42"/>
      <c r="JGA5" s="42"/>
      <c r="JGB5" s="42"/>
      <c r="JGC5" s="42"/>
      <c r="JGD5" s="42"/>
      <c r="JGE5" s="42"/>
      <c r="JGF5" s="42"/>
      <c r="JGG5" s="42"/>
      <c r="JGH5" s="42"/>
      <c r="JGI5" s="42"/>
      <c r="JGJ5" s="42"/>
      <c r="JGK5" s="42"/>
      <c r="JGL5" s="42"/>
      <c r="JGM5" s="42"/>
      <c r="JGN5" s="42"/>
      <c r="JGO5" s="42"/>
      <c r="JGP5" s="42"/>
      <c r="JGQ5" s="42"/>
      <c r="JGR5" s="42"/>
      <c r="JGS5" s="42"/>
      <c r="JGT5" s="42"/>
      <c r="JGU5" s="42"/>
      <c r="JGV5" s="42"/>
      <c r="JGW5" s="42"/>
      <c r="JGX5" s="42"/>
      <c r="JGY5" s="42"/>
      <c r="JGZ5" s="42"/>
      <c r="JHA5" s="42"/>
      <c r="JHB5" s="42"/>
      <c r="JHC5" s="42"/>
      <c r="JHD5" s="42"/>
      <c r="JHE5" s="42"/>
      <c r="JHF5" s="42"/>
      <c r="JHG5" s="42"/>
      <c r="JHH5" s="42"/>
      <c r="JHI5" s="42"/>
      <c r="JHJ5" s="42"/>
      <c r="JHK5" s="42"/>
      <c r="JHL5" s="42"/>
      <c r="JHM5" s="42"/>
      <c r="JHN5" s="42"/>
      <c r="JHO5" s="42"/>
      <c r="JHP5" s="42"/>
      <c r="JHQ5" s="42"/>
      <c r="JHR5" s="42"/>
      <c r="JHS5" s="42"/>
      <c r="JHT5" s="42"/>
      <c r="JHU5" s="42"/>
      <c r="JHV5" s="42"/>
      <c r="JHW5" s="42"/>
      <c r="JHX5" s="42"/>
      <c r="JHY5" s="42"/>
      <c r="JHZ5" s="42"/>
      <c r="JIA5" s="42"/>
      <c r="JIB5" s="42"/>
      <c r="JIC5" s="42"/>
      <c r="JID5" s="42"/>
      <c r="JIE5" s="42"/>
      <c r="JIF5" s="42"/>
      <c r="JIG5" s="42"/>
      <c r="JIH5" s="42"/>
      <c r="JII5" s="42"/>
      <c r="JIJ5" s="42"/>
      <c r="JIK5" s="42"/>
      <c r="JIL5" s="42"/>
      <c r="JIM5" s="42"/>
      <c r="JIN5" s="42"/>
      <c r="JIO5" s="42"/>
      <c r="JIP5" s="42"/>
      <c r="JIQ5" s="42"/>
      <c r="JIR5" s="42"/>
      <c r="JIS5" s="42"/>
      <c r="JIT5" s="42"/>
      <c r="JIU5" s="42"/>
      <c r="JIV5" s="42"/>
      <c r="JIW5" s="42"/>
      <c r="JIX5" s="42"/>
      <c r="JIY5" s="42"/>
      <c r="JIZ5" s="42"/>
      <c r="JJA5" s="42"/>
      <c r="JJB5" s="42"/>
      <c r="JJC5" s="42"/>
      <c r="JJD5" s="42"/>
      <c r="JJE5" s="42"/>
      <c r="JJF5" s="42"/>
      <c r="JJG5" s="42"/>
      <c r="JJH5" s="42"/>
      <c r="JJI5" s="42"/>
      <c r="JJJ5" s="42"/>
      <c r="JJK5" s="42"/>
      <c r="JJL5" s="42"/>
      <c r="JJM5" s="42"/>
      <c r="JJN5" s="42"/>
      <c r="JJO5" s="42"/>
      <c r="JJP5" s="42"/>
      <c r="JJQ5" s="42"/>
      <c r="JJR5" s="42"/>
      <c r="JJS5" s="42"/>
      <c r="JJT5" s="42"/>
      <c r="JJU5" s="42"/>
      <c r="JJV5" s="42"/>
      <c r="JJW5" s="42"/>
      <c r="JJX5" s="42"/>
      <c r="JJY5" s="42"/>
      <c r="JJZ5" s="42"/>
      <c r="JKA5" s="42"/>
      <c r="JKB5" s="42"/>
      <c r="JKC5" s="42"/>
      <c r="JKD5" s="42"/>
      <c r="JKE5" s="42"/>
      <c r="JKF5" s="42"/>
      <c r="JKG5" s="42"/>
      <c r="JKH5" s="42"/>
      <c r="JKI5" s="42"/>
      <c r="JKJ5" s="42"/>
      <c r="JKK5" s="42"/>
      <c r="JKL5" s="42"/>
      <c r="JKM5" s="42"/>
      <c r="JKN5" s="42"/>
      <c r="JKO5" s="42"/>
      <c r="JKP5" s="42"/>
      <c r="JKQ5" s="42"/>
      <c r="JKR5" s="42"/>
      <c r="JKS5" s="42"/>
      <c r="JKT5" s="42"/>
      <c r="JKU5" s="42"/>
      <c r="JKV5" s="42"/>
      <c r="JKW5" s="42"/>
      <c r="JKX5" s="42"/>
      <c r="JKY5" s="42"/>
      <c r="JKZ5" s="42"/>
      <c r="JLA5" s="42"/>
      <c r="JLB5" s="42"/>
      <c r="JLC5" s="42"/>
      <c r="JLD5" s="42"/>
      <c r="JLE5" s="42"/>
      <c r="JLF5" s="42"/>
      <c r="JLG5" s="42"/>
      <c r="JLH5" s="42"/>
      <c r="JLI5" s="42"/>
      <c r="JLJ5" s="42"/>
      <c r="JLK5" s="42"/>
      <c r="JLL5" s="42"/>
      <c r="JLM5" s="42"/>
      <c r="JLN5" s="42"/>
      <c r="JLO5" s="42"/>
      <c r="JLP5" s="42"/>
      <c r="JLQ5" s="42"/>
      <c r="JLR5" s="42"/>
      <c r="JLS5" s="42"/>
      <c r="JLT5" s="42"/>
      <c r="JLU5" s="42"/>
      <c r="JLV5" s="42"/>
      <c r="JLW5" s="42"/>
      <c r="JLX5" s="42"/>
      <c r="JLY5" s="42"/>
      <c r="JLZ5" s="42"/>
      <c r="JMA5" s="42"/>
      <c r="JMB5" s="42"/>
      <c r="JMC5" s="42"/>
      <c r="JMD5" s="42"/>
      <c r="JME5" s="42"/>
      <c r="JMF5" s="42"/>
      <c r="JMG5" s="42"/>
      <c r="JMH5" s="42"/>
      <c r="JMI5" s="42"/>
      <c r="JMJ5" s="42"/>
      <c r="JMK5" s="42"/>
      <c r="JML5" s="42"/>
      <c r="JMM5" s="42"/>
      <c r="JMN5" s="42"/>
      <c r="JMO5" s="42"/>
      <c r="JMP5" s="42"/>
      <c r="JMQ5" s="42"/>
      <c r="JMR5" s="42"/>
      <c r="JMS5" s="42"/>
      <c r="JMT5" s="42"/>
      <c r="JMU5" s="42"/>
      <c r="JMV5" s="42"/>
      <c r="JMW5" s="42"/>
      <c r="JMX5" s="42"/>
      <c r="JMY5" s="42"/>
      <c r="JMZ5" s="42"/>
      <c r="JNA5" s="42"/>
      <c r="JNB5" s="42"/>
      <c r="JNC5" s="42"/>
      <c r="JND5" s="42"/>
      <c r="JNE5" s="42"/>
      <c r="JNF5" s="42"/>
      <c r="JNG5" s="42"/>
      <c r="JNH5" s="42"/>
      <c r="JNI5" s="42"/>
      <c r="JNJ5" s="42"/>
      <c r="JNK5" s="42"/>
      <c r="JNL5" s="42"/>
      <c r="JNM5" s="42"/>
      <c r="JNN5" s="42"/>
      <c r="JNO5" s="42"/>
      <c r="JNP5" s="42"/>
      <c r="JNQ5" s="42"/>
      <c r="JNR5" s="42"/>
      <c r="JNS5" s="42"/>
      <c r="JNT5" s="42"/>
      <c r="JNU5" s="42"/>
      <c r="JNV5" s="42"/>
      <c r="JNW5" s="42"/>
      <c r="JNX5" s="42"/>
      <c r="JNY5" s="42"/>
      <c r="JNZ5" s="42"/>
      <c r="JOA5" s="42"/>
      <c r="JOB5" s="42"/>
      <c r="JOC5" s="42"/>
      <c r="JOD5" s="42"/>
      <c r="JOE5" s="42"/>
      <c r="JOF5" s="42"/>
      <c r="JOG5" s="42"/>
      <c r="JOH5" s="42"/>
      <c r="JOI5" s="42"/>
      <c r="JOJ5" s="42"/>
      <c r="JOK5" s="42"/>
      <c r="JOL5" s="42"/>
      <c r="JOM5" s="42"/>
      <c r="JON5" s="42"/>
      <c r="JOO5" s="42"/>
      <c r="JOP5" s="42"/>
      <c r="JOQ5" s="42"/>
      <c r="JOR5" s="42"/>
      <c r="JOS5" s="42"/>
      <c r="JOT5" s="42"/>
      <c r="JOU5" s="42"/>
      <c r="JOV5" s="42"/>
      <c r="JOW5" s="42"/>
      <c r="JOX5" s="42"/>
      <c r="JOY5" s="42"/>
      <c r="JOZ5" s="42"/>
      <c r="JPA5" s="42"/>
      <c r="JPB5" s="42"/>
      <c r="JPC5" s="42"/>
      <c r="JPD5" s="42"/>
      <c r="JPE5" s="42"/>
      <c r="JPF5" s="42"/>
      <c r="JPG5" s="42"/>
      <c r="JPH5" s="42"/>
      <c r="JPI5" s="42"/>
      <c r="JPJ5" s="42"/>
      <c r="JPK5" s="42"/>
      <c r="JPL5" s="42"/>
      <c r="JPM5" s="42"/>
      <c r="JPN5" s="42"/>
      <c r="JPO5" s="42"/>
      <c r="JPP5" s="42"/>
      <c r="JPQ5" s="42"/>
      <c r="JPR5" s="42"/>
      <c r="JPS5" s="42"/>
      <c r="JPT5" s="42"/>
      <c r="JPU5" s="42"/>
      <c r="JPV5" s="42"/>
      <c r="JPW5" s="42"/>
      <c r="JPX5" s="42"/>
      <c r="JPY5" s="42"/>
      <c r="JPZ5" s="42"/>
      <c r="JQA5" s="42"/>
      <c r="JQB5" s="42"/>
      <c r="JQC5" s="42"/>
      <c r="JQD5" s="42"/>
      <c r="JQE5" s="42"/>
      <c r="JQF5" s="42"/>
      <c r="JQG5" s="42"/>
      <c r="JQH5" s="42"/>
      <c r="JQI5" s="42"/>
      <c r="JQJ5" s="42"/>
      <c r="JQK5" s="42"/>
      <c r="JQL5" s="42"/>
      <c r="JQM5" s="42"/>
      <c r="JQN5" s="42"/>
      <c r="JQO5" s="42"/>
      <c r="JQP5" s="42"/>
      <c r="JQQ5" s="42"/>
      <c r="JQR5" s="42"/>
      <c r="JQS5" s="42"/>
      <c r="JQT5" s="42"/>
      <c r="JQU5" s="42"/>
      <c r="JQV5" s="42"/>
      <c r="JQW5" s="42"/>
      <c r="JQX5" s="42"/>
      <c r="JQY5" s="42"/>
      <c r="JQZ5" s="42"/>
      <c r="JRA5" s="42"/>
      <c r="JRB5" s="42"/>
      <c r="JRC5" s="42"/>
      <c r="JRD5" s="42"/>
      <c r="JRE5" s="42"/>
      <c r="JRF5" s="42"/>
      <c r="JRG5" s="42"/>
      <c r="JRH5" s="42"/>
      <c r="JRI5" s="42"/>
      <c r="JRJ5" s="42"/>
      <c r="JRK5" s="42"/>
      <c r="JRL5" s="42"/>
      <c r="JRM5" s="42"/>
      <c r="JRN5" s="42"/>
      <c r="JRO5" s="42"/>
      <c r="JRP5" s="42"/>
      <c r="JRQ5" s="42"/>
      <c r="JRR5" s="42"/>
      <c r="JRS5" s="42"/>
      <c r="JRT5" s="42"/>
      <c r="JRU5" s="42"/>
      <c r="JRV5" s="42"/>
      <c r="JRW5" s="42"/>
      <c r="JRX5" s="42"/>
      <c r="JRY5" s="42"/>
      <c r="JRZ5" s="42"/>
      <c r="JSA5" s="42"/>
      <c r="JSB5" s="42"/>
      <c r="JSC5" s="42"/>
      <c r="JSD5" s="42"/>
      <c r="JSE5" s="42"/>
      <c r="JSF5" s="42"/>
      <c r="JSG5" s="42"/>
      <c r="JSH5" s="42"/>
      <c r="JSI5" s="42"/>
      <c r="JSJ5" s="42"/>
      <c r="JSK5" s="42"/>
      <c r="JSL5" s="42"/>
      <c r="JSM5" s="42"/>
      <c r="JSN5" s="42"/>
      <c r="JSO5" s="42"/>
      <c r="JSP5" s="42"/>
      <c r="JSQ5" s="42"/>
      <c r="JSR5" s="42"/>
      <c r="JSS5" s="42"/>
      <c r="JST5" s="42"/>
      <c r="JSU5" s="42"/>
      <c r="JSV5" s="42"/>
      <c r="JSW5" s="42"/>
      <c r="JSX5" s="42"/>
      <c r="JSY5" s="42"/>
      <c r="JSZ5" s="42"/>
      <c r="JTA5" s="42"/>
      <c r="JTB5" s="42"/>
      <c r="JTC5" s="42"/>
      <c r="JTD5" s="42"/>
      <c r="JTE5" s="42"/>
      <c r="JTF5" s="42"/>
      <c r="JTG5" s="42"/>
      <c r="JTH5" s="42"/>
      <c r="JTI5" s="42"/>
      <c r="JTJ5" s="42"/>
      <c r="JTK5" s="42"/>
      <c r="JTL5" s="42"/>
      <c r="JTM5" s="42"/>
      <c r="JTN5" s="42"/>
      <c r="JTO5" s="42"/>
      <c r="JTP5" s="42"/>
      <c r="JTQ5" s="42"/>
      <c r="JTR5" s="42"/>
      <c r="JTS5" s="42"/>
      <c r="JTT5" s="42"/>
      <c r="JTU5" s="42"/>
      <c r="JTV5" s="42"/>
      <c r="JTW5" s="42"/>
      <c r="JTX5" s="42"/>
      <c r="JTY5" s="42"/>
      <c r="JTZ5" s="42"/>
      <c r="JUA5" s="42"/>
      <c r="JUB5" s="42"/>
      <c r="JUC5" s="42"/>
      <c r="JUD5" s="42"/>
      <c r="JUE5" s="42"/>
      <c r="JUF5" s="42"/>
      <c r="JUG5" s="42"/>
      <c r="JUH5" s="42"/>
      <c r="JUI5" s="42"/>
      <c r="JUJ5" s="42"/>
      <c r="JUK5" s="42"/>
      <c r="JUL5" s="42"/>
      <c r="JUM5" s="42"/>
      <c r="JUN5" s="42"/>
      <c r="JUO5" s="42"/>
      <c r="JUP5" s="42"/>
      <c r="JUQ5" s="42"/>
      <c r="JUR5" s="42"/>
      <c r="JUS5" s="42"/>
      <c r="JUT5" s="42"/>
      <c r="JUU5" s="42"/>
      <c r="JUV5" s="42"/>
      <c r="JUW5" s="42"/>
      <c r="JUX5" s="42"/>
      <c r="JUY5" s="42"/>
      <c r="JUZ5" s="42"/>
      <c r="JVA5" s="42"/>
      <c r="JVB5" s="42"/>
      <c r="JVC5" s="42"/>
      <c r="JVD5" s="42"/>
      <c r="JVE5" s="42"/>
      <c r="JVF5" s="42"/>
      <c r="JVG5" s="42"/>
      <c r="JVH5" s="42"/>
      <c r="JVI5" s="42"/>
      <c r="JVJ5" s="42"/>
      <c r="JVK5" s="42"/>
      <c r="JVL5" s="42"/>
      <c r="JVM5" s="42"/>
      <c r="JVN5" s="42"/>
      <c r="JVO5" s="42"/>
      <c r="JVP5" s="42"/>
      <c r="JVQ5" s="42"/>
      <c r="JVR5" s="42"/>
      <c r="JVS5" s="42"/>
      <c r="JVT5" s="42"/>
      <c r="JVU5" s="42"/>
      <c r="JVV5" s="42"/>
      <c r="JVW5" s="42"/>
      <c r="JVX5" s="42"/>
      <c r="JVY5" s="42"/>
      <c r="JVZ5" s="42"/>
      <c r="JWA5" s="42"/>
      <c r="JWB5" s="42"/>
      <c r="JWC5" s="42"/>
      <c r="JWD5" s="42"/>
      <c r="JWE5" s="42"/>
      <c r="JWF5" s="42"/>
      <c r="JWG5" s="42"/>
      <c r="JWH5" s="42"/>
      <c r="JWI5" s="42"/>
      <c r="JWJ5" s="42"/>
      <c r="JWK5" s="42"/>
      <c r="JWL5" s="42"/>
      <c r="JWM5" s="42"/>
      <c r="JWN5" s="42"/>
      <c r="JWO5" s="42"/>
      <c r="JWP5" s="42"/>
      <c r="JWQ5" s="42"/>
      <c r="JWR5" s="42"/>
      <c r="JWS5" s="42"/>
      <c r="JWT5" s="42"/>
      <c r="JWU5" s="42"/>
      <c r="JWV5" s="42"/>
      <c r="JWW5" s="42"/>
      <c r="JWX5" s="42"/>
      <c r="JWY5" s="42"/>
      <c r="JWZ5" s="42"/>
      <c r="JXA5" s="42"/>
      <c r="JXB5" s="42"/>
      <c r="JXC5" s="42"/>
      <c r="JXD5" s="42"/>
      <c r="JXE5" s="42"/>
      <c r="JXF5" s="42"/>
      <c r="JXG5" s="42"/>
      <c r="JXH5" s="42"/>
      <c r="JXI5" s="42"/>
      <c r="JXJ5" s="42"/>
      <c r="JXK5" s="42"/>
      <c r="JXL5" s="42"/>
      <c r="JXM5" s="42"/>
      <c r="JXN5" s="42"/>
      <c r="JXO5" s="42"/>
      <c r="JXP5" s="42"/>
      <c r="JXQ5" s="42"/>
      <c r="JXR5" s="42"/>
      <c r="JXS5" s="42"/>
      <c r="JXT5" s="42"/>
      <c r="JXU5" s="42"/>
      <c r="JXV5" s="42"/>
      <c r="JXW5" s="42"/>
      <c r="JXX5" s="42"/>
      <c r="JXY5" s="42"/>
      <c r="JXZ5" s="42"/>
      <c r="JYA5" s="42"/>
      <c r="JYB5" s="42"/>
      <c r="JYC5" s="42"/>
      <c r="JYD5" s="42"/>
      <c r="JYE5" s="42"/>
      <c r="JYF5" s="42"/>
      <c r="JYG5" s="42"/>
      <c r="JYH5" s="42"/>
      <c r="JYI5" s="42"/>
      <c r="JYJ5" s="42"/>
      <c r="JYK5" s="42"/>
      <c r="JYL5" s="42"/>
      <c r="JYM5" s="42"/>
      <c r="JYN5" s="42"/>
      <c r="JYO5" s="42"/>
      <c r="JYP5" s="42"/>
      <c r="JYQ5" s="42"/>
      <c r="JYR5" s="42"/>
      <c r="JYS5" s="42"/>
      <c r="JYT5" s="42"/>
      <c r="JYU5" s="42"/>
      <c r="JYV5" s="42"/>
      <c r="JYW5" s="42"/>
      <c r="JYX5" s="42"/>
      <c r="JYY5" s="42"/>
      <c r="JYZ5" s="42"/>
      <c r="JZA5" s="42"/>
      <c r="JZB5" s="42"/>
      <c r="JZC5" s="42"/>
      <c r="JZD5" s="42"/>
      <c r="JZE5" s="42"/>
      <c r="JZF5" s="42"/>
      <c r="JZG5" s="42"/>
      <c r="JZH5" s="42"/>
      <c r="JZI5" s="42"/>
      <c r="JZJ5" s="42"/>
      <c r="JZK5" s="42"/>
      <c r="JZL5" s="42"/>
      <c r="JZM5" s="42"/>
      <c r="JZN5" s="42"/>
      <c r="JZO5" s="42"/>
      <c r="JZP5" s="42"/>
      <c r="JZQ5" s="42"/>
      <c r="JZR5" s="42"/>
      <c r="JZS5" s="42"/>
      <c r="JZT5" s="42"/>
      <c r="JZU5" s="42"/>
      <c r="JZV5" s="42"/>
      <c r="JZW5" s="42"/>
      <c r="JZX5" s="42"/>
      <c r="JZY5" s="42"/>
      <c r="JZZ5" s="42"/>
      <c r="KAA5" s="42"/>
      <c r="KAB5" s="42"/>
      <c r="KAC5" s="42"/>
      <c r="KAD5" s="42"/>
      <c r="KAE5" s="42"/>
      <c r="KAF5" s="42"/>
      <c r="KAG5" s="42"/>
      <c r="KAH5" s="42"/>
      <c r="KAI5" s="42"/>
      <c r="KAJ5" s="42"/>
      <c r="KAK5" s="42"/>
      <c r="KAL5" s="42"/>
      <c r="KAM5" s="42"/>
      <c r="KAN5" s="42"/>
      <c r="KAO5" s="42"/>
      <c r="KAP5" s="42"/>
      <c r="KAQ5" s="42"/>
      <c r="KAR5" s="42"/>
      <c r="KAS5" s="42"/>
      <c r="KAT5" s="42"/>
      <c r="KAU5" s="42"/>
      <c r="KAV5" s="42"/>
      <c r="KAW5" s="42"/>
      <c r="KAX5" s="42"/>
      <c r="KAY5" s="42"/>
      <c r="KAZ5" s="42"/>
      <c r="KBA5" s="42"/>
      <c r="KBB5" s="42"/>
      <c r="KBC5" s="42"/>
      <c r="KBD5" s="42"/>
      <c r="KBE5" s="42"/>
      <c r="KBF5" s="42"/>
      <c r="KBG5" s="42"/>
      <c r="KBH5" s="42"/>
      <c r="KBI5" s="42"/>
      <c r="KBJ5" s="42"/>
      <c r="KBK5" s="42"/>
      <c r="KBL5" s="42"/>
      <c r="KBM5" s="42"/>
      <c r="KBN5" s="42"/>
      <c r="KBO5" s="42"/>
      <c r="KBP5" s="42"/>
      <c r="KBQ5" s="42"/>
      <c r="KBR5" s="42"/>
      <c r="KBS5" s="42"/>
      <c r="KBT5" s="42"/>
      <c r="KBU5" s="42"/>
      <c r="KBV5" s="42"/>
      <c r="KBW5" s="42"/>
      <c r="KBX5" s="42"/>
      <c r="KBY5" s="42"/>
      <c r="KBZ5" s="42"/>
      <c r="KCA5" s="42"/>
      <c r="KCB5" s="42"/>
      <c r="KCC5" s="42"/>
      <c r="KCD5" s="42"/>
      <c r="KCE5" s="42"/>
      <c r="KCF5" s="42"/>
      <c r="KCG5" s="42"/>
      <c r="KCH5" s="42"/>
      <c r="KCI5" s="42"/>
      <c r="KCJ5" s="42"/>
      <c r="KCK5" s="42"/>
      <c r="KCL5" s="42"/>
      <c r="KCM5" s="42"/>
      <c r="KCN5" s="42"/>
      <c r="KCO5" s="42"/>
      <c r="KCP5" s="42"/>
      <c r="KCQ5" s="42"/>
      <c r="KCR5" s="42"/>
      <c r="KCS5" s="42"/>
      <c r="KCT5" s="42"/>
      <c r="KCU5" s="42"/>
      <c r="KCV5" s="42"/>
      <c r="KCW5" s="42"/>
      <c r="KCX5" s="42"/>
      <c r="KCY5" s="42"/>
      <c r="KCZ5" s="42"/>
      <c r="KDA5" s="42"/>
      <c r="KDB5" s="42"/>
      <c r="KDC5" s="42"/>
      <c r="KDD5" s="42"/>
      <c r="KDE5" s="42"/>
      <c r="KDF5" s="42"/>
      <c r="KDG5" s="42"/>
      <c r="KDH5" s="42"/>
      <c r="KDI5" s="42"/>
      <c r="KDJ5" s="42"/>
      <c r="KDK5" s="42"/>
      <c r="KDL5" s="42"/>
      <c r="KDM5" s="42"/>
      <c r="KDN5" s="42"/>
      <c r="KDO5" s="42"/>
      <c r="KDP5" s="42"/>
      <c r="KDQ5" s="42"/>
      <c r="KDR5" s="42"/>
      <c r="KDS5" s="42"/>
      <c r="KDT5" s="42"/>
      <c r="KDU5" s="42"/>
      <c r="KDV5" s="42"/>
      <c r="KDW5" s="42"/>
      <c r="KDX5" s="42"/>
      <c r="KDY5" s="42"/>
      <c r="KDZ5" s="42"/>
      <c r="KEA5" s="42"/>
      <c r="KEB5" s="42"/>
      <c r="KEC5" s="42"/>
      <c r="KED5" s="42"/>
      <c r="KEE5" s="42"/>
      <c r="KEF5" s="42"/>
      <c r="KEG5" s="42"/>
      <c r="KEH5" s="42"/>
      <c r="KEI5" s="42"/>
      <c r="KEJ5" s="42"/>
      <c r="KEK5" s="42"/>
      <c r="KEL5" s="42"/>
      <c r="KEM5" s="42"/>
      <c r="KEN5" s="42"/>
      <c r="KEO5" s="42"/>
      <c r="KEP5" s="42"/>
      <c r="KEQ5" s="42"/>
      <c r="KER5" s="42"/>
      <c r="KES5" s="42"/>
      <c r="KET5" s="42"/>
      <c r="KEU5" s="42"/>
      <c r="KEV5" s="42"/>
      <c r="KEW5" s="42"/>
      <c r="KEX5" s="42"/>
      <c r="KEY5" s="42"/>
      <c r="KEZ5" s="42"/>
      <c r="KFA5" s="42"/>
      <c r="KFB5" s="42"/>
      <c r="KFC5" s="42"/>
      <c r="KFD5" s="42"/>
      <c r="KFE5" s="42"/>
      <c r="KFF5" s="42"/>
      <c r="KFG5" s="42"/>
      <c r="KFH5" s="42"/>
      <c r="KFI5" s="42"/>
      <c r="KFJ5" s="42"/>
      <c r="KFK5" s="42"/>
      <c r="KFL5" s="42"/>
      <c r="KFM5" s="42"/>
      <c r="KFN5" s="42"/>
      <c r="KFO5" s="42"/>
      <c r="KFP5" s="42"/>
      <c r="KFQ5" s="42"/>
      <c r="KFR5" s="42"/>
      <c r="KFS5" s="42"/>
      <c r="KFT5" s="42"/>
      <c r="KFU5" s="42"/>
      <c r="KFV5" s="42"/>
      <c r="KFW5" s="42"/>
      <c r="KFX5" s="42"/>
      <c r="KFY5" s="42"/>
      <c r="KFZ5" s="42"/>
      <c r="KGA5" s="42"/>
      <c r="KGB5" s="42"/>
      <c r="KGC5" s="42"/>
      <c r="KGD5" s="42"/>
      <c r="KGE5" s="42"/>
      <c r="KGF5" s="42"/>
      <c r="KGG5" s="42"/>
      <c r="KGH5" s="42"/>
      <c r="KGI5" s="42"/>
      <c r="KGJ5" s="42"/>
      <c r="KGK5" s="42"/>
      <c r="KGL5" s="42"/>
      <c r="KGM5" s="42"/>
      <c r="KGN5" s="42"/>
      <c r="KGO5" s="42"/>
      <c r="KGP5" s="42"/>
      <c r="KGQ5" s="42"/>
      <c r="KGR5" s="42"/>
      <c r="KGS5" s="42"/>
      <c r="KGT5" s="42"/>
      <c r="KGU5" s="42"/>
      <c r="KGV5" s="42"/>
      <c r="KGW5" s="42"/>
      <c r="KGX5" s="42"/>
      <c r="KGY5" s="42"/>
      <c r="KGZ5" s="42"/>
      <c r="KHA5" s="42"/>
      <c r="KHB5" s="42"/>
      <c r="KHC5" s="42"/>
      <c r="KHD5" s="42"/>
      <c r="KHE5" s="42"/>
      <c r="KHF5" s="42"/>
      <c r="KHG5" s="42"/>
      <c r="KHH5" s="42"/>
      <c r="KHI5" s="42"/>
      <c r="KHJ5" s="42"/>
      <c r="KHK5" s="42"/>
      <c r="KHL5" s="42"/>
      <c r="KHM5" s="42"/>
      <c r="KHN5" s="42"/>
      <c r="KHO5" s="42"/>
      <c r="KHP5" s="42"/>
      <c r="KHQ5" s="42"/>
      <c r="KHR5" s="42"/>
      <c r="KHS5" s="42"/>
      <c r="KHT5" s="42"/>
      <c r="KHU5" s="42"/>
      <c r="KHV5" s="42"/>
      <c r="KHW5" s="42"/>
      <c r="KHX5" s="42"/>
      <c r="KHY5" s="42"/>
      <c r="KHZ5" s="42"/>
      <c r="KIA5" s="42"/>
      <c r="KIB5" s="42"/>
      <c r="KIC5" s="42"/>
      <c r="KID5" s="42"/>
      <c r="KIE5" s="42"/>
      <c r="KIF5" s="42"/>
      <c r="KIG5" s="42"/>
      <c r="KIH5" s="42"/>
      <c r="KII5" s="42"/>
      <c r="KIJ5" s="42"/>
      <c r="KIK5" s="42"/>
      <c r="KIL5" s="42"/>
      <c r="KIM5" s="42"/>
      <c r="KIN5" s="42"/>
      <c r="KIO5" s="42"/>
      <c r="KIP5" s="42"/>
      <c r="KIQ5" s="42"/>
      <c r="KIR5" s="42"/>
      <c r="KIS5" s="42"/>
      <c r="KIT5" s="42"/>
      <c r="KIU5" s="42"/>
      <c r="KIV5" s="42"/>
      <c r="KIW5" s="42"/>
      <c r="KIX5" s="42"/>
      <c r="KIY5" s="42"/>
      <c r="KIZ5" s="42"/>
      <c r="KJA5" s="42"/>
      <c r="KJB5" s="42"/>
      <c r="KJC5" s="42"/>
      <c r="KJD5" s="42"/>
      <c r="KJE5" s="42"/>
      <c r="KJF5" s="42"/>
      <c r="KJG5" s="42"/>
      <c r="KJH5" s="42"/>
      <c r="KJI5" s="42"/>
      <c r="KJJ5" s="42"/>
      <c r="KJK5" s="42"/>
      <c r="KJL5" s="42"/>
      <c r="KJM5" s="42"/>
      <c r="KJN5" s="42"/>
      <c r="KJO5" s="42"/>
      <c r="KJP5" s="42"/>
      <c r="KJQ5" s="42"/>
      <c r="KJR5" s="42"/>
      <c r="KJS5" s="42"/>
      <c r="KJT5" s="42"/>
      <c r="KJU5" s="42"/>
      <c r="KJV5" s="42"/>
      <c r="KJW5" s="42"/>
      <c r="KJX5" s="42"/>
      <c r="KJY5" s="42"/>
      <c r="KJZ5" s="42"/>
      <c r="KKA5" s="42"/>
      <c r="KKB5" s="42"/>
      <c r="KKC5" s="42"/>
      <c r="KKD5" s="42"/>
      <c r="KKE5" s="42"/>
      <c r="KKF5" s="42"/>
      <c r="KKG5" s="42"/>
      <c r="KKH5" s="42"/>
      <c r="KKI5" s="42"/>
      <c r="KKJ5" s="42"/>
      <c r="KKK5" s="42"/>
      <c r="KKL5" s="42"/>
      <c r="KKM5" s="42"/>
      <c r="KKN5" s="42"/>
      <c r="KKO5" s="42"/>
      <c r="KKP5" s="42"/>
      <c r="KKQ5" s="42"/>
      <c r="KKR5" s="42"/>
      <c r="KKS5" s="42"/>
      <c r="KKT5" s="42"/>
      <c r="KKU5" s="42"/>
      <c r="KKV5" s="42"/>
      <c r="KKW5" s="42"/>
      <c r="KKX5" s="42"/>
      <c r="KKY5" s="42"/>
      <c r="KKZ5" s="42"/>
      <c r="KLA5" s="42"/>
      <c r="KLB5" s="42"/>
      <c r="KLC5" s="42"/>
      <c r="KLD5" s="42"/>
      <c r="KLE5" s="42"/>
      <c r="KLF5" s="42"/>
      <c r="KLG5" s="42"/>
      <c r="KLH5" s="42"/>
      <c r="KLI5" s="42"/>
      <c r="KLJ5" s="42"/>
      <c r="KLK5" s="42"/>
      <c r="KLL5" s="42"/>
      <c r="KLM5" s="42"/>
      <c r="KLN5" s="42"/>
      <c r="KLO5" s="42"/>
      <c r="KLP5" s="42"/>
      <c r="KLQ5" s="42"/>
      <c r="KLR5" s="42"/>
      <c r="KLS5" s="42"/>
      <c r="KLT5" s="42"/>
      <c r="KLU5" s="42"/>
      <c r="KLV5" s="42"/>
      <c r="KLW5" s="42"/>
      <c r="KLX5" s="42"/>
      <c r="KLY5" s="42"/>
      <c r="KLZ5" s="42"/>
      <c r="KMA5" s="42"/>
      <c r="KMB5" s="42"/>
      <c r="KMC5" s="42"/>
      <c r="KMD5" s="42"/>
      <c r="KME5" s="42"/>
      <c r="KMF5" s="42"/>
      <c r="KMG5" s="42"/>
      <c r="KMH5" s="42"/>
      <c r="KMI5" s="42"/>
      <c r="KMJ5" s="42"/>
      <c r="KMK5" s="42"/>
      <c r="KML5" s="42"/>
      <c r="KMM5" s="42"/>
      <c r="KMN5" s="42"/>
      <c r="KMO5" s="42"/>
      <c r="KMP5" s="42"/>
      <c r="KMQ5" s="42"/>
      <c r="KMR5" s="42"/>
      <c r="KMS5" s="42"/>
      <c r="KMT5" s="42"/>
      <c r="KMU5" s="42"/>
      <c r="KMV5" s="42"/>
      <c r="KMW5" s="42"/>
      <c r="KMX5" s="42"/>
      <c r="KMY5" s="42"/>
      <c r="KMZ5" s="42"/>
      <c r="KNA5" s="42"/>
      <c r="KNB5" s="42"/>
      <c r="KNC5" s="42"/>
      <c r="KND5" s="42"/>
      <c r="KNE5" s="42"/>
      <c r="KNF5" s="42"/>
      <c r="KNG5" s="42"/>
      <c r="KNH5" s="42"/>
      <c r="KNI5" s="42"/>
      <c r="KNJ5" s="42"/>
      <c r="KNK5" s="42"/>
      <c r="KNL5" s="42"/>
      <c r="KNM5" s="42"/>
      <c r="KNN5" s="42"/>
      <c r="KNO5" s="42"/>
      <c r="KNP5" s="42"/>
      <c r="KNQ5" s="42"/>
      <c r="KNR5" s="42"/>
      <c r="KNS5" s="42"/>
      <c r="KNT5" s="42"/>
      <c r="KNU5" s="42"/>
      <c r="KNV5" s="42"/>
      <c r="KNW5" s="42"/>
      <c r="KNX5" s="42"/>
      <c r="KNY5" s="42"/>
      <c r="KNZ5" s="42"/>
      <c r="KOA5" s="42"/>
      <c r="KOB5" s="42"/>
      <c r="KOC5" s="42"/>
      <c r="KOD5" s="42"/>
      <c r="KOE5" s="42"/>
      <c r="KOF5" s="42"/>
      <c r="KOG5" s="42"/>
      <c r="KOH5" s="42"/>
      <c r="KOI5" s="42"/>
      <c r="KOJ5" s="42"/>
      <c r="KOK5" s="42"/>
      <c r="KOL5" s="42"/>
      <c r="KOM5" s="42"/>
      <c r="KON5" s="42"/>
      <c r="KOO5" s="42"/>
      <c r="KOP5" s="42"/>
      <c r="KOQ5" s="42"/>
      <c r="KOR5" s="42"/>
      <c r="KOS5" s="42"/>
      <c r="KOT5" s="42"/>
      <c r="KOU5" s="42"/>
      <c r="KOV5" s="42"/>
      <c r="KOW5" s="42"/>
      <c r="KOX5" s="42"/>
      <c r="KOY5" s="42"/>
      <c r="KOZ5" s="42"/>
      <c r="KPA5" s="42"/>
      <c r="KPB5" s="42"/>
      <c r="KPC5" s="42"/>
      <c r="KPD5" s="42"/>
      <c r="KPE5" s="42"/>
      <c r="KPF5" s="42"/>
      <c r="KPG5" s="42"/>
      <c r="KPH5" s="42"/>
      <c r="KPI5" s="42"/>
      <c r="KPJ5" s="42"/>
      <c r="KPK5" s="42"/>
      <c r="KPL5" s="42"/>
      <c r="KPM5" s="42"/>
      <c r="KPN5" s="42"/>
      <c r="KPO5" s="42"/>
      <c r="KPP5" s="42"/>
      <c r="KPQ5" s="42"/>
      <c r="KPR5" s="42"/>
      <c r="KPS5" s="42"/>
      <c r="KPT5" s="42"/>
      <c r="KPU5" s="42"/>
      <c r="KPV5" s="42"/>
      <c r="KPW5" s="42"/>
      <c r="KPX5" s="42"/>
      <c r="KPY5" s="42"/>
      <c r="KPZ5" s="42"/>
      <c r="KQA5" s="42"/>
      <c r="KQB5" s="42"/>
      <c r="KQC5" s="42"/>
      <c r="KQD5" s="42"/>
      <c r="KQE5" s="42"/>
      <c r="KQF5" s="42"/>
      <c r="KQG5" s="42"/>
      <c r="KQH5" s="42"/>
      <c r="KQI5" s="42"/>
      <c r="KQJ5" s="42"/>
      <c r="KQK5" s="42"/>
      <c r="KQL5" s="42"/>
      <c r="KQM5" s="42"/>
      <c r="KQN5" s="42"/>
      <c r="KQO5" s="42"/>
      <c r="KQP5" s="42"/>
      <c r="KQQ5" s="42"/>
      <c r="KQR5" s="42"/>
      <c r="KQS5" s="42"/>
      <c r="KQT5" s="42"/>
      <c r="KQU5" s="42"/>
      <c r="KQV5" s="42"/>
      <c r="KQW5" s="42"/>
      <c r="KQX5" s="42"/>
      <c r="KQY5" s="42"/>
      <c r="KQZ5" s="42"/>
      <c r="KRA5" s="42"/>
      <c r="KRB5" s="42"/>
      <c r="KRC5" s="42"/>
      <c r="KRD5" s="42"/>
      <c r="KRE5" s="42"/>
      <c r="KRF5" s="42"/>
      <c r="KRG5" s="42"/>
      <c r="KRH5" s="42"/>
      <c r="KRI5" s="42"/>
      <c r="KRJ5" s="42"/>
      <c r="KRK5" s="42"/>
      <c r="KRL5" s="42"/>
      <c r="KRM5" s="42"/>
      <c r="KRN5" s="42"/>
      <c r="KRO5" s="42"/>
      <c r="KRP5" s="42"/>
      <c r="KRQ5" s="42"/>
      <c r="KRR5" s="42"/>
      <c r="KRS5" s="42"/>
      <c r="KRT5" s="42"/>
      <c r="KRU5" s="42"/>
      <c r="KRV5" s="42"/>
      <c r="KRW5" s="42"/>
      <c r="KRX5" s="42"/>
      <c r="KRY5" s="42"/>
      <c r="KRZ5" s="42"/>
      <c r="KSA5" s="42"/>
      <c r="KSB5" s="42"/>
      <c r="KSC5" s="42"/>
      <c r="KSD5" s="42"/>
      <c r="KSE5" s="42"/>
      <c r="KSF5" s="42"/>
      <c r="KSG5" s="42"/>
      <c r="KSH5" s="42"/>
      <c r="KSI5" s="42"/>
      <c r="KSJ5" s="42"/>
      <c r="KSK5" s="42"/>
      <c r="KSL5" s="42"/>
      <c r="KSM5" s="42"/>
      <c r="KSN5" s="42"/>
      <c r="KSO5" s="42"/>
      <c r="KSP5" s="42"/>
      <c r="KSQ5" s="42"/>
      <c r="KSR5" s="42"/>
      <c r="KSS5" s="42"/>
      <c r="KST5" s="42"/>
      <c r="KSU5" s="42"/>
      <c r="KSV5" s="42"/>
      <c r="KSW5" s="42"/>
      <c r="KSX5" s="42"/>
      <c r="KSY5" s="42"/>
      <c r="KSZ5" s="42"/>
      <c r="KTA5" s="42"/>
      <c r="KTB5" s="42"/>
      <c r="KTC5" s="42"/>
      <c r="KTD5" s="42"/>
      <c r="KTE5" s="42"/>
      <c r="KTF5" s="42"/>
      <c r="KTG5" s="42"/>
      <c r="KTH5" s="42"/>
      <c r="KTI5" s="42"/>
      <c r="KTJ5" s="42"/>
      <c r="KTK5" s="42"/>
      <c r="KTL5" s="42"/>
      <c r="KTM5" s="42"/>
      <c r="KTN5" s="42"/>
      <c r="KTO5" s="42"/>
      <c r="KTP5" s="42"/>
      <c r="KTQ5" s="42"/>
      <c r="KTR5" s="42"/>
      <c r="KTS5" s="42"/>
      <c r="KTT5" s="42"/>
      <c r="KTU5" s="42"/>
      <c r="KTV5" s="42"/>
      <c r="KTW5" s="42"/>
      <c r="KTX5" s="42"/>
      <c r="KTY5" s="42"/>
      <c r="KTZ5" s="42"/>
      <c r="KUA5" s="42"/>
      <c r="KUB5" s="42"/>
      <c r="KUC5" s="42"/>
      <c r="KUD5" s="42"/>
      <c r="KUE5" s="42"/>
      <c r="KUF5" s="42"/>
      <c r="KUG5" s="42"/>
      <c r="KUH5" s="42"/>
      <c r="KUI5" s="42"/>
      <c r="KUJ5" s="42"/>
      <c r="KUK5" s="42"/>
      <c r="KUL5" s="42"/>
      <c r="KUM5" s="42"/>
      <c r="KUN5" s="42"/>
      <c r="KUO5" s="42"/>
      <c r="KUP5" s="42"/>
      <c r="KUQ5" s="42"/>
      <c r="KUR5" s="42"/>
      <c r="KUS5" s="42"/>
      <c r="KUT5" s="42"/>
      <c r="KUU5" s="42"/>
      <c r="KUV5" s="42"/>
      <c r="KUW5" s="42"/>
      <c r="KUX5" s="42"/>
      <c r="KUY5" s="42"/>
      <c r="KUZ5" s="42"/>
      <c r="KVA5" s="42"/>
      <c r="KVB5" s="42"/>
      <c r="KVC5" s="42"/>
      <c r="KVD5" s="42"/>
      <c r="KVE5" s="42"/>
      <c r="KVF5" s="42"/>
      <c r="KVG5" s="42"/>
      <c r="KVH5" s="42"/>
      <c r="KVI5" s="42"/>
      <c r="KVJ5" s="42"/>
      <c r="KVK5" s="42"/>
      <c r="KVL5" s="42"/>
      <c r="KVM5" s="42"/>
      <c r="KVN5" s="42"/>
      <c r="KVO5" s="42"/>
      <c r="KVP5" s="42"/>
      <c r="KVQ5" s="42"/>
      <c r="KVR5" s="42"/>
      <c r="KVS5" s="42"/>
      <c r="KVT5" s="42"/>
      <c r="KVU5" s="42"/>
      <c r="KVV5" s="42"/>
      <c r="KVW5" s="42"/>
      <c r="KVX5" s="42"/>
      <c r="KVY5" s="42"/>
      <c r="KVZ5" s="42"/>
      <c r="KWA5" s="42"/>
      <c r="KWB5" s="42"/>
      <c r="KWC5" s="42"/>
      <c r="KWD5" s="42"/>
      <c r="KWE5" s="42"/>
      <c r="KWF5" s="42"/>
      <c r="KWG5" s="42"/>
      <c r="KWH5" s="42"/>
      <c r="KWI5" s="42"/>
      <c r="KWJ5" s="42"/>
      <c r="KWK5" s="42"/>
      <c r="KWL5" s="42"/>
      <c r="KWM5" s="42"/>
      <c r="KWN5" s="42"/>
      <c r="KWO5" s="42"/>
      <c r="KWP5" s="42"/>
      <c r="KWQ5" s="42"/>
      <c r="KWR5" s="42"/>
      <c r="KWS5" s="42"/>
      <c r="KWT5" s="42"/>
      <c r="KWU5" s="42"/>
      <c r="KWV5" s="42"/>
      <c r="KWW5" s="42"/>
      <c r="KWX5" s="42"/>
      <c r="KWY5" s="42"/>
      <c r="KWZ5" s="42"/>
      <c r="KXA5" s="42"/>
      <c r="KXB5" s="42"/>
      <c r="KXC5" s="42"/>
      <c r="KXD5" s="42"/>
      <c r="KXE5" s="42"/>
      <c r="KXF5" s="42"/>
      <c r="KXG5" s="42"/>
      <c r="KXH5" s="42"/>
      <c r="KXI5" s="42"/>
      <c r="KXJ5" s="42"/>
      <c r="KXK5" s="42"/>
      <c r="KXL5" s="42"/>
      <c r="KXM5" s="42"/>
      <c r="KXN5" s="42"/>
      <c r="KXO5" s="42"/>
      <c r="KXP5" s="42"/>
      <c r="KXQ5" s="42"/>
      <c r="KXR5" s="42"/>
      <c r="KXS5" s="42"/>
      <c r="KXT5" s="42"/>
      <c r="KXU5" s="42"/>
      <c r="KXV5" s="42"/>
      <c r="KXW5" s="42"/>
      <c r="KXX5" s="42"/>
      <c r="KXY5" s="42"/>
      <c r="KXZ5" s="42"/>
      <c r="KYA5" s="42"/>
      <c r="KYB5" s="42"/>
      <c r="KYC5" s="42"/>
      <c r="KYD5" s="42"/>
      <c r="KYE5" s="42"/>
      <c r="KYF5" s="42"/>
      <c r="KYG5" s="42"/>
      <c r="KYH5" s="42"/>
      <c r="KYI5" s="42"/>
      <c r="KYJ5" s="42"/>
      <c r="KYK5" s="42"/>
      <c r="KYL5" s="42"/>
      <c r="KYM5" s="42"/>
      <c r="KYN5" s="42"/>
      <c r="KYO5" s="42"/>
      <c r="KYP5" s="42"/>
      <c r="KYQ5" s="42"/>
      <c r="KYR5" s="42"/>
      <c r="KYS5" s="42"/>
      <c r="KYT5" s="42"/>
      <c r="KYU5" s="42"/>
      <c r="KYV5" s="42"/>
      <c r="KYW5" s="42"/>
      <c r="KYX5" s="42"/>
      <c r="KYY5" s="42"/>
      <c r="KYZ5" s="42"/>
      <c r="KZA5" s="42"/>
      <c r="KZB5" s="42"/>
      <c r="KZC5" s="42"/>
      <c r="KZD5" s="42"/>
      <c r="KZE5" s="42"/>
      <c r="KZF5" s="42"/>
      <c r="KZG5" s="42"/>
      <c r="KZH5" s="42"/>
      <c r="KZI5" s="42"/>
      <c r="KZJ5" s="42"/>
      <c r="KZK5" s="42"/>
      <c r="KZL5" s="42"/>
      <c r="KZM5" s="42"/>
      <c r="KZN5" s="42"/>
      <c r="KZO5" s="42"/>
      <c r="KZP5" s="42"/>
      <c r="KZQ5" s="42"/>
      <c r="KZR5" s="42"/>
      <c r="KZS5" s="42"/>
      <c r="KZT5" s="42"/>
      <c r="KZU5" s="42"/>
      <c r="KZV5" s="42"/>
      <c r="KZW5" s="42"/>
      <c r="KZX5" s="42"/>
      <c r="KZY5" s="42"/>
      <c r="KZZ5" s="42"/>
      <c r="LAA5" s="42"/>
      <c r="LAB5" s="42"/>
      <c r="LAC5" s="42"/>
      <c r="LAD5" s="42"/>
      <c r="LAE5" s="42"/>
      <c r="LAF5" s="42"/>
      <c r="LAG5" s="42"/>
      <c r="LAH5" s="42"/>
      <c r="LAI5" s="42"/>
      <c r="LAJ5" s="42"/>
      <c r="LAK5" s="42"/>
      <c r="LAL5" s="42"/>
      <c r="LAM5" s="42"/>
      <c r="LAN5" s="42"/>
      <c r="LAO5" s="42"/>
      <c r="LAP5" s="42"/>
      <c r="LAQ5" s="42"/>
      <c r="LAR5" s="42"/>
      <c r="LAS5" s="42"/>
      <c r="LAT5" s="42"/>
      <c r="LAU5" s="42"/>
      <c r="LAV5" s="42"/>
      <c r="LAW5" s="42"/>
      <c r="LAX5" s="42"/>
      <c r="LAY5" s="42"/>
      <c r="LAZ5" s="42"/>
      <c r="LBA5" s="42"/>
      <c r="LBB5" s="42"/>
      <c r="LBC5" s="42"/>
      <c r="LBD5" s="42"/>
      <c r="LBE5" s="42"/>
      <c r="LBF5" s="42"/>
      <c r="LBG5" s="42"/>
      <c r="LBH5" s="42"/>
      <c r="LBI5" s="42"/>
      <c r="LBJ5" s="42"/>
      <c r="LBK5" s="42"/>
      <c r="LBL5" s="42"/>
      <c r="LBM5" s="42"/>
      <c r="LBN5" s="42"/>
      <c r="LBO5" s="42"/>
      <c r="LBP5" s="42"/>
      <c r="LBQ5" s="42"/>
      <c r="LBR5" s="42"/>
      <c r="LBS5" s="42"/>
      <c r="LBT5" s="42"/>
      <c r="LBU5" s="42"/>
      <c r="LBV5" s="42"/>
      <c r="LBW5" s="42"/>
      <c r="LBX5" s="42"/>
      <c r="LBY5" s="42"/>
      <c r="LBZ5" s="42"/>
      <c r="LCA5" s="42"/>
      <c r="LCB5" s="42"/>
      <c r="LCC5" s="42"/>
      <c r="LCD5" s="42"/>
      <c r="LCE5" s="42"/>
      <c r="LCF5" s="42"/>
      <c r="LCG5" s="42"/>
      <c r="LCH5" s="42"/>
      <c r="LCI5" s="42"/>
      <c r="LCJ5" s="42"/>
      <c r="LCK5" s="42"/>
      <c r="LCL5" s="42"/>
      <c r="LCM5" s="42"/>
      <c r="LCN5" s="42"/>
      <c r="LCO5" s="42"/>
      <c r="LCP5" s="42"/>
      <c r="LCQ5" s="42"/>
      <c r="LCR5" s="42"/>
      <c r="LCS5" s="42"/>
      <c r="LCT5" s="42"/>
      <c r="LCU5" s="42"/>
      <c r="LCV5" s="42"/>
      <c r="LCW5" s="42"/>
      <c r="LCX5" s="42"/>
      <c r="LCY5" s="42"/>
      <c r="LCZ5" s="42"/>
      <c r="LDA5" s="42"/>
      <c r="LDB5" s="42"/>
      <c r="LDC5" s="42"/>
      <c r="LDD5" s="42"/>
      <c r="LDE5" s="42"/>
      <c r="LDF5" s="42"/>
      <c r="LDG5" s="42"/>
      <c r="LDH5" s="42"/>
      <c r="LDI5" s="42"/>
      <c r="LDJ5" s="42"/>
      <c r="LDK5" s="42"/>
      <c r="LDL5" s="42"/>
      <c r="LDM5" s="42"/>
      <c r="LDN5" s="42"/>
      <c r="LDO5" s="42"/>
      <c r="LDP5" s="42"/>
      <c r="LDQ5" s="42"/>
      <c r="LDR5" s="42"/>
      <c r="LDS5" s="42"/>
      <c r="LDT5" s="42"/>
      <c r="LDU5" s="42"/>
      <c r="LDV5" s="42"/>
      <c r="LDW5" s="42"/>
      <c r="LDX5" s="42"/>
      <c r="LDY5" s="42"/>
      <c r="LDZ5" s="42"/>
      <c r="LEA5" s="42"/>
      <c r="LEB5" s="42"/>
      <c r="LEC5" s="42"/>
      <c r="LED5" s="42"/>
      <c r="LEE5" s="42"/>
      <c r="LEF5" s="42"/>
      <c r="LEG5" s="42"/>
      <c r="LEH5" s="42"/>
      <c r="LEI5" s="42"/>
      <c r="LEJ5" s="42"/>
      <c r="LEK5" s="42"/>
      <c r="LEL5" s="42"/>
      <c r="LEM5" s="42"/>
      <c r="LEN5" s="42"/>
      <c r="LEO5" s="42"/>
      <c r="LEP5" s="42"/>
      <c r="LEQ5" s="42"/>
      <c r="LER5" s="42"/>
      <c r="LES5" s="42"/>
      <c r="LET5" s="42"/>
      <c r="LEU5" s="42"/>
      <c r="LEV5" s="42"/>
      <c r="LEW5" s="42"/>
      <c r="LEX5" s="42"/>
      <c r="LEY5" s="42"/>
      <c r="LEZ5" s="42"/>
      <c r="LFA5" s="42"/>
      <c r="LFB5" s="42"/>
      <c r="LFC5" s="42"/>
      <c r="LFD5" s="42"/>
      <c r="LFE5" s="42"/>
      <c r="LFF5" s="42"/>
      <c r="LFG5" s="42"/>
      <c r="LFH5" s="42"/>
      <c r="LFI5" s="42"/>
      <c r="LFJ5" s="42"/>
      <c r="LFK5" s="42"/>
      <c r="LFL5" s="42"/>
      <c r="LFM5" s="42"/>
      <c r="LFN5" s="42"/>
      <c r="LFO5" s="42"/>
      <c r="LFP5" s="42"/>
      <c r="LFQ5" s="42"/>
      <c r="LFR5" s="42"/>
      <c r="LFS5" s="42"/>
      <c r="LFT5" s="42"/>
      <c r="LFU5" s="42"/>
      <c r="LFV5" s="42"/>
      <c r="LFW5" s="42"/>
      <c r="LFX5" s="42"/>
      <c r="LFY5" s="42"/>
      <c r="LFZ5" s="42"/>
      <c r="LGA5" s="42"/>
      <c r="LGB5" s="42"/>
      <c r="LGC5" s="42"/>
      <c r="LGD5" s="42"/>
      <c r="LGE5" s="42"/>
      <c r="LGF5" s="42"/>
      <c r="LGG5" s="42"/>
      <c r="LGH5" s="42"/>
      <c r="LGI5" s="42"/>
      <c r="LGJ5" s="42"/>
      <c r="LGK5" s="42"/>
      <c r="LGL5" s="42"/>
      <c r="LGM5" s="42"/>
      <c r="LGN5" s="42"/>
      <c r="LGO5" s="42"/>
      <c r="LGP5" s="42"/>
      <c r="LGQ5" s="42"/>
      <c r="LGR5" s="42"/>
      <c r="LGS5" s="42"/>
      <c r="LGT5" s="42"/>
      <c r="LGU5" s="42"/>
      <c r="LGV5" s="42"/>
      <c r="LGW5" s="42"/>
      <c r="LGX5" s="42"/>
      <c r="LGY5" s="42"/>
      <c r="LGZ5" s="42"/>
      <c r="LHA5" s="42"/>
      <c r="LHB5" s="42"/>
      <c r="LHC5" s="42"/>
      <c r="LHD5" s="42"/>
      <c r="LHE5" s="42"/>
      <c r="LHF5" s="42"/>
      <c r="LHG5" s="42"/>
      <c r="LHH5" s="42"/>
      <c r="LHI5" s="42"/>
      <c r="LHJ5" s="42"/>
      <c r="LHK5" s="42"/>
      <c r="LHL5" s="42"/>
      <c r="LHM5" s="42"/>
      <c r="LHN5" s="42"/>
      <c r="LHO5" s="42"/>
      <c r="LHP5" s="42"/>
      <c r="LHQ5" s="42"/>
      <c r="LHR5" s="42"/>
      <c r="LHS5" s="42"/>
      <c r="LHT5" s="42"/>
      <c r="LHU5" s="42"/>
      <c r="LHV5" s="42"/>
      <c r="LHW5" s="42"/>
      <c r="LHX5" s="42"/>
      <c r="LHY5" s="42"/>
      <c r="LHZ5" s="42"/>
      <c r="LIA5" s="42"/>
      <c r="LIB5" s="42"/>
      <c r="LIC5" s="42"/>
      <c r="LID5" s="42"/>
      <c r="LIE5" s="42"/>
      <c r="LIF5" s="42"/>
      <c r="LIG5" s="42"/>
      <c r="LIH5" s="42"/>
      <c r="LII5" s="42"/>
      <c r="LIJ5" s="42"/>
      <c r="LIK5" s="42"/>
      <c r="LIL5" s="42"/>
      <c r="LIM5" s="42"/>
      <c r="LIN5" s="42"/>
      <c r="LIO5" s="42"/>
      <c r="LIP5" s="42"/>
      <c r="LIQ5" s="42"/>
      <c r="LIR5" s="42"/>
      <c r="LIS5" s="42"/>
      <c r="LIT5" s="42"/>
      <c r="LIU5" s="42"/>
      <c r="LIV5" s="42"/>
      <c r="LIW5" s="42"/>
      <c r="LIX5" s="42"/>
      <c r="LIY5" s="42"/>
      <c r="LIZ5" s="42"/>
      <c r="LJA5" s="42"/>
      <c r="LJB5" s="42"/>
      <c r="LJC5" s="42"/>
      <c r="LJD5" s="42"/>
      <c r="LJE5" s="42"/>
      <c r="LJF5" s="42"/>
      <c r="LJG5" s="42"/>
      <c r="LJH5" s="42"/>
      <c r="LJI5" s="42"/>
      <c r="LJJ5" s="42"/>
      <c r="LJK5" s="42"/>
      <c r="LJL5" s="42"/>
      <c r="LJM5" s="42"/>
      <c r="LJN5" s="42"/>
      <c r="LJO5" s="42"/>
      <c r="LJP5" s="42"/>
      <c r="LJQ5" s="42"/>
      <c r="LJR5" s="42"/>
      <c r="LJS5" s="42"/>
      <c r="LJT5" s="42"/>
      <c r="LJU5" s="42"/>
      <c r="LJV5" s="42"/>
      <c r="LJW5" s="42"/>
      <c r="LJX5" s="42"/>
      <c r="LJY5" s="42"/>
      <c r="LJZ5" s="42"/>
      <c r="LKA5" s="42"/>
      <c r="LKB5" s="42"/>
      <c r="LKC5" s="42"/>
      <c r="LKD5" s="42"/>
      <c r="LKE5" s="42"/>
      <c r="LKF5" s="42"/>
      <c r="LKG5" s="42"/>
      <c r="LKH5" s="42"/>
      <c r="LKI5" s="42"/>
      <c r="LKJ5" s="42"/>
      <c r="LKK5" s="42"/>
      <c r="LKL5" s="42"/>
      <c r="LKM5" s="42"/>
      <c r="LKN5" s="42"/>
      <c r="LKO5" s="42"/>
      <c r="LKP5" s="42"/>
      <c r="LKQ5" s="42"/>
      <c r="LKR5" s="42"/>
      <c r="LKS5" s="42"/>
      <c r="LKT5" s="42"/>
      <c r="LKU5" s="42"/>
      <c r="LKV5" s="42"/>
      <c r="LKW5" s="42"/>
      <c r="LKX5" s="42"/>
      <c r="LKY5" s="42"/>
      <c r="LKZ5" s="42"/>
      <c r="LLA5" s="42"/>
      <c r="LLB5" s="42"/>
      <c r="LLC5" s="42"/>
      <c r="LLD5" s="42"/>
      <c r="LLE5" s="42"/>
      <c r="LLF5" s="42"/>
      <c r="LLG5" s="42"/>
      <c r="LLH5" s="42"/>
      <c r="LLI5" s="42"/>
      <c r="LLJ5" s="42"/>
      <c r="LLK5" s="42"/>
      <c r="LLL5" s="42"/>
      <c r="LLM5" s="42"/>
      <c r="LLN5" s="42"/>
      <c r="LLO5" s="42"/>
      <c r="LLP5" s="42"/>
      <c r="LLQ5" s="42"/>
      <c r="LLR5" s="42"/>
      <c r="LLS5" s="42"/>
      <c r="LLT5" s="42"/>
      <c r="LLU5" s="42"/>
      <c r="LLV5" s="42"/>
      <c r="LLW5" s="42"/>
      <c r="LLX5" s="42"/>
      <c r="LLY5" s="42"/>
      <c r="LLZ5" s="42"/>
      <c r="LMA5" s="42"/>
      <c r="LMB5" s="42"/>
      <c r="LMC5" s="42"/>
      <c r="LMD5" s="42"/>
      <c r="LME5" s="42"/>
      <c r="LMF5" s="42"/>
      <c r="LMG5" s="42"/>
      <c r="LMH5" s="42"/>
      <c r="LMI5" s="42"/>
      <c r="LMJ5" s="42"/>
      <c r="LMK5" s="42"/>
      <c r="LML5" s="42"/>
      <c r="LMM5" s="42"/>
      <c r="LMN5" s="42"/>
      <c r="LMO5" s="42"/>
      <c r="LMP5" s="42"/>
      <c r="LMQ5" s="42"/>
      <c r="LMR5" s="42"/>
      <c r="LMS5" s="42"/>
      <c r="LMT5" s="42"/>
      <c r="LMU5" s="42"/>
      <c r="LMV5" s="42"/>
      <c r="LMW5" s="42"/>
      <c r="LMX5" s="42"/>
      <c r="LMY5" s="42"/>
      <c r="LMZ5" s="42"/>
      <c r="LNA5" s="42"/>
      <c r="LNB5" s="42"/>
      <c r="LNC5" s="42"/>
      <c r="LND5" s="42"/>
      <c r="LNE5" s="42"/>
      <c r="LNF5" s="42"/>
      <c r="LNG5" s="42"/>
      <c r="LNH5" s="42"/>
      <c r="LNI5" s="42"/>
      <c r="LNJ5" s="42"/>
      <c r="LNK5" s="42"/>
      <c r="LNL5" s="42"/>
      <c r="LNM5" s="42"/>
      <c r="LNN5" s="42"/>
      <c r="LNO5" s="42"/>
      <c r="LNP5" s="42"/>
      <c r="LNQ5" s="42"/>
      <c r="LNR5" s="42"/>
      <c r="LNS5" s="42"/>
      <c r="LNT5" s="42"/>
      <c r="LNU5" s="42"/>
      <c r="LNV5" s="42"/>
      <c r="LNW5" s="42"/>
      <c r="LNX5" s="42"/>
      <c r="LNY5" s="42"/>
      <c r="LNZ5" s="42"/>
      <c r="LOA5" s="42"/>
      <c r="LOB5" s="42"/>
      <c r="LOC5" s="42"/>
      <c r="LOD5" s="42"/>
      <c r="LOE5" s="42"/>
      <c r="LOF5" s="42"/>
      <c r="LOG5" s="42"/>
      <c r="LOH5" s="42"/>
      <c r="LOI5" s="42"/>
      <c r="LOJ5" s="42"/>
      <c r="LOK5" s="42"/>
      <c r="LOL5" s="42"/>
      <c r="LOM5" s="42"/>
      <c r="LON5" s="42"/>
      <c r="LOO5" s="42"/>
      <c r="LOP5" s="42"/>
      <c r="LOQ5" s="42"/>
      <c r="LOR5" s="42"/>
      <c r="LOS5" s="42"/>
      <c r="LOT5" s="42"/>
      <c r="LOU5" s="42"/>
      <c r="LOV5" s="42"/>
      <c r="LOW5" s="42"/>
      <c r="LOX5" s="42"/>
      <c r="LOY5" s="42"/>
      <c r="LOZ5" s="42"/>
      <c r="LPA5" s="42"/>
      <c r="LPB5" s="42"/>
      <c r="LPC5" s="42"/>
      <c r="LPD5" s="42"/>
      <c r="LPE5" s="42"/>
      <c r="LPF5" s="42"/>
      <c r="LPG5" s="42"/>
      <c r="LPH5" s="42"/>
      <c r="LPI5" s="42"/>
      <c r="LPJ5" s="42"/>
      <c r="LPK5" s="42"/>
      <c r="LPL5" s="42"/>
      <c r="LPM5" s="42"/>
      <c r="LPN5" s="42"/>
      <c r="LPO5" s="42"/>
      <c r="LPP5" s="42"/>
      <c r="LPQ5" s="42"/>
      <c r="LPR5" s="42"/>
      <c r="LPS5" s="42"/>
      <c r="LPT5" s="42"/>
      <c r="LPU5" s="42"/>
      <c r="LPV5" s="42"/>
      <c r="LPW5" s="42"/>
      <c r="LPX5" s="42"/>
      <c r="LPY5" s="42"/>
      <c r="LPZ5" s="42"/>
      <c r="LQA5" s="42"/>
      <c r="LQB5" s="42"/>
      <c r="LQC5" s="42"/>
      <c r="LQD5" s="42"/>
      <c r="LQE5" s="42"/>
      <c r="LQF5" s="42"/>
      <c r="LQG5" s="42"/>
      <c r="LQH5" s="42"/>
      <c r="LQI5" s="42"/>
      <c r="LQJ5" s="42"/>
      <c r="LQK5" s="42"/>
      <c r="LQL5" s="42"/>
      <c r="LQM5" s="42"/>
      <c r="LQN5" s="42"/>
      <c r="LQO5" s="42"/>
      <c r="LQP5" s="42"/>
      <c r="LQQ5" s="42"/>
      <c r="LQR5" s="42"/>
      <c r="LQS5" s="42"/>
      <c r="LQT5" s="42"/>
      <c r="LQU5" s="42"/>
      <c r="LQV5" s="42"/>
      <c r="LQW5" s="42"/>
      <c r="LQX5" s="42"/>
      <c r="LQY5" s="42"/>
      <c r="LQZ5" s="42"/>
      <c r="LRA5" s="42"/>
      <c r="LRB5" s="42"/>
      <c r="LRC5" s="42"/>
      <c r="LRD5" s="42"/>
      <c r="LRE5" s="42"/>
      <c r="LRF5" s="42"/>
      <c r="LRG5" s="42"/>
      <c r="LRH5" s="42"/>
      <c r="LRI5" s="42"/>
      <c r="LRJ5" s="42"/>
      <c r="LRK5" s="42"/>
      <c r="LRL5" s="42"/>
      <c r="LRM5" s="42"/>
      <c r="LRN5" s="42"/>
      <c r="LRO5" s="42"/>
      <c r="LRP5" s="42"/>
      <c r="LRQ5" s="42"/>
      <c r="LRR5" s="42"/>
      <c r="LRS5" s="42"/>
      <c r="LRT5" s="42"/>
      <c r="LRU5" s="42"/>
      <c r="LRV5" s="42"/>
      <c r="LRW5" s="42"/>
      <c r="LRX5" s="42"/>
      <c r="LRY5" s="42"/>
      <c r="LRZ5" s="42"/>
      <c r="LSA5" s="42"/>
      <c r="LSB5" s="42"/>
      <c r="LSC5" s="42"/>
      <c r="LSD5" s="42"/>
      <c r="LSE5" s="42"/>
      <c r="LSF5" s="42"/>
      <c r="LSG5" s="42"/>
      <c r="LSH5" s="42"/>
      <c r="LSI5" s="42"/>
      <c r="LSJ5" s="42"/>
      <c r="LSK5" s="42"/>
      <c r="LSL5" s="42"/>
      <c r="LSM5" s="42"/>
      <c r="LSN5" s="42"/>
      <c r="LSO5" s="42"/>
      <c r="LSP5" s="42"/>
      <c r="LSQ5" s="42"/>
      <c r="LSR5" s="42"/>
      <c r="LSS5" s="42"/>
      <c r="LST5" s="42"/>
      <c r="LSU5" s="42"/>
      <c r="LSV5" s="42"/>
      <c r="LSW5" s="42"/>
      <c r="LSX5" s="42"/>
      <c r="LSY5" s="42"/>
      <c r="LSZ5" s="42"/>
      <c r="LTA5" s="42"/>
      <c r="LTB5" s="42"/>
      <c r="LTC5" s="42"/>
      <c r="LTD5" s="42"/>
      <c r="LTE5" s="42"/>
      <c r="LTF5" s="42"/>
      <c r="LTG5" s="42"/>
      <c r="LTH5" s="42"/>
      <c r="LTI5" s="42"/>
      <c r="LTJ5" s="42"/>
      <c r="LTK5" s="42"/>
      <c r="LTL5" s="42"/>
      <c r="LTM5" s="42"/>
      <c r="LTN5" s="42"/>
      <c r="LTO5" s="42"/>
      <c r="LTP5" s="42"/>
      <c r="LTQ5" s="42"/>
      <c r="LTR5" s="42"/>
      <c r="LTS5" s="42"/>
      <c r="LTT5" s="42"/>
      <c r="LTU5" s="42"/>
      <c r="LTV5" s="42"/>
      <c r="LTW5" s="42"/>
      <c r="LTX5" s="42"/>
      <c r="LTY5" s="42"/>
      <c r="LTZ5" s="42"/>
      <c r="LUA5" s="42"/>
      <c r="LUB5" s="42"/>
      <c r="LUC5" s="42"/>
      <c r="LUD5" s="42"/>
      <c r="LUE5" s="42"/>
      <c r="LUF5" s="42"/>
      <c r="LUG5" s="42"/>
      <c r="LUH5" s="42"/>
      <c r="LUI5" s="42"/>
      <c r="LUJ5" s="42"/>
      <c r="LUK5" s="42"/>
      <c r="LUL5" s="42"/>
      <c r="LUM5" s="42"/>
      <c r="LUN5" s="42"/>
      <c r="LUO5" s="42"/>
      <c r="LUP5" s="42"/>
      <c r="LUQ5" s="42"/>
      <c r="LUR5" s="42"/>
      <c r="LUS5" s="42"/>
      <c r="LUT5" s="42"/>
      <c r="LUU5" s="42"/>
      <c r="LUV5" s="42"/>
      <c r="LUW5" s="42"/>
      <c r="LUX5" s="42"/>
      <c r="LUY5" s="42"/>
      <c r="LUZ5" s="42"/>
      <c r="LVA5" s="42"/>
      <c r="LVB5" s="42"/>
      <c r="LVC5" s="42"/>
      <c r="LVD5" s="42"/>
      <c r="LVE5" s="42"/>
      <c r="LVF5" s="42"/>
      <c r="LVG5" s="42"/>
      <c r="LVH5" s="42"/>
      <c r="LVI5" s="42"/>
      <c r="LVJ5" s="42"/>
      <c r="LVK5" s="42"/>
      <c r="LVL5" s="42"/>
      <c r="LVM5" s="42"/>
      <c r="LVN5" s="42"/>
      <c r="LVO5" s="42"/>
      <c r="LVP5" s="42"/>
      <c r="LVQ5" s="42"/>
      <c r="LVR5" s="42"/>
      <c r="LVS5" s="42"/>
      <c r="LVT5" s="42"/>
      <c r="LVU5" s="42"/>
      <c r="LVV5" s="42"/>
      <c r="LVW5" s="42"/>
      <c r="LVX5" s="42"/>
      <c r="LVY5" s="42"/>
      <c r="LVZ5" s="42"/>
      <c r="LWA5" s="42"/>
      <c r="LWB5" s="42"/>
      <c r="LWC5" s="42"/>
      <c r="LWD5" s="42"/>
      <c r="LWE5" s="42"/>
      <c r="LWF5" s="42"/>
      <c r="LWG5" s="42"/>
      <c r="LWH5" s="42"/>
      <c r="LWI5" s="42"/>
      <c r="LWJ5" s="42"/>
      <c r="LWK5" s="42"/>
      <c r="LWL5" s="42"/>
      <c r="LWM5" s="42"/>
      <c r="LWN5" s="42"/>
      <c r="LWO5" s="42"/>
      <c r="LWP5" s="42"/>
      <c r="LWQ5" s="42"/>
      <c r="LWR5" s="42"/>
      <c r="LWS5" s="42"/>
      <c r="LWT5" s="42"/>
      <c r="LWU5" s="42"/>
      <c r="LWV5" s="42"/>
      <c r="LWW5" s="42"/>
      <c r="LWX5" s="42"/>
      <c r="LWY5" s="42"/>
      <c r="LWZ5" s="42"/>
      <c r="LXA5" s="42"/>
      <c r="LXB5" s="42"/>
      <c r="LXC5" s="42"/>
      <c r="LXD5" s="42"/>
      <c r="LXE5" s="42"/>
      <c r="LXF5" s="42"/>
      <c r="LXG5" s="42"/>
      <c r="LXH5" s="42"/>
      <c r="LXI5" s="42"/>
      <c r="LXJ5" s="42"/>
      <c r="LXK5" s="42"/>
      <c r="LXL5" s="42"/>
      <c r="LXM5" s="42"/>
      <c r="LXN5" s="42"/>
      <c r="LXO5" s="42"/>
      <c r="LXP5" s="42"/>
      <c r="LXQ5" s="42"/>
      <c r="LXR5" s="42"/>
      <c r="LXS5" s="42"/>
      <c r="LXT5" s="42"/>
      <c r="LXU5" s="42"/>
      <c r="LXV5" s="42"/>
      <c r="LXW5" s="42"/>
      <c r="LXX5" s="42"/>
      <c r="LXY5" s="42"/>
      <c r="LXZ5" s="42"/>
      <c r="LYA5" s="42"/>
      <c r="LYB5" s="42"/>
      <c r="LYC5" s="42"/>
      <c r="LYD5" s="42"/>
      <c r="LYE5" s="42"/>
      <c r="LYF5" s="42"/>
      <c r="LYG5" s="42"/>
      <c r="LYH5" s="42"/>
      <c r="LYI5" s="42"/>
      <c r="LYJ5" s="42"/>
      <c r="LYK5" s="42"/>
      <c r="LYL5" s="42"/>
      <c r="LYM5" s="42"/>
      <c r="LYN5" s="42"/>
      <c r="LYO5" s="42"/>
      <c r="LYP5" s="42"/>
      <c r="LYQ5" s="42"/>
      <c r="LYR5" s="42"/>
      <c r="LYS5" s="42"/>
      <c r="LYT5" s="42"/>
      <c r="LYU5" s="42"/>
      <c r="LYV5" s="42"/>
      <c r="LYW5" s="42"/>
      <c r="LYX5" s="42"/>
      <c r="LYY5" s="42"/>
      <c r="LYZ5" s="42"/>
      <c r="LZA5" s="42"/>
      <c r="LZB5" s="42"/>
      <c r="LZC5" s="42"/>
      <c r="LZD5" s="42"/>
      <c r="LZE5" s="42"/>
      <c r="LZF5" s="42"/>
      <c r="LZG5" s="42"/>
      <c r="LZH5" s="42"/>
      <c r="LZI5" s="42"/>
      <c r="LZJ5" s="42"/>
      <c r="LZK5" s="42"/>
      <c r="LZL5" s="42"/>
      <c r="LZM5" s="42"/>
      <c r="LZN5" s="42"/>
      <c r="LZO5" s="42"/>
      <c r="LZP5" s="42"/>
      <c r="LZQ5" s="42"/>
      <c r="LZR5" s="42"/>
      <c r="LZS5" s="42"/>
      <c r="LZT5" s="42"/>
      <c r="LZU5" s="42"/>
      <c r="LZV5" s="42"/>
      <c r="LZW5" s="42"/>
      <c r="LZX5" s="42"/>
      <c r="LZY5" s="42"/>
      <c r="LZZ5" s="42"/>
      <c r="MAA5" s="42"/>
      <c r="MAB5" s="42"/>
      <c r="MAC5" s="42"/>
      <c r="MAD5" s="42"/>
      <c r="MAE5" s="42"/>
      <c r="MAF5" s="42"/>
      <c r="MAG5" s="42"/>
      <c r="MAH5" s="42"/>
      <c r="MAI5" s="42"/>
      <c r="MAJ5" s="42"/>
      <c r="MAK5" s="42"/>
      <c r="MAL5" s="42"/>
      <c r="MAM5" s="42"/>
      <c r="MAN5" s="42"/>
      <c r="MAO5" s="42"/>
      <c r="MAP5" s="42"/>
      <c r="MAQ5" s="42"/>
      <c r="MAR5" s="42"/>
      <c r="MAS5" s="42"/>
      <c r="MAT5" s="42"/>
      <c r="MAU5" s="42"/>
      <c r="MAV5" s="42"/>
      <c r="MAW5" s="42"/>
      <c r="MAX5" s="42"/>
      <c r="MAY5" s="42"/>
      <c r="MAZ5" s="42"/>
      <c r="MBA5" s="42"/>
      <c r="MBB5" s="42"/>
      <c r="MBC5" s="42"/>
      <c r="MBD5" s="42"/>
      <c r="MBE5" s="42"/>
      <c r="MBF5" s="42"/>
      <c r="MBG5" s="42"/>
      <c r="MBH5" s="42"/>
      <c r="MBI5" s="42"/>
      <c r="MBJ5" s="42"/>
      <c r="MBK5" s="42"/>
      <c r="MBL5" s="42"/>
      <c r="MBM5" s="42"/>
      <c r="MBN5" s="42"/>
      <c r="MBO5" s="42"/>
      <c r="MBP5" s="42"/>
      <c r="MBQ5" s="42"/>
      <c r="MBR5" s="42"/>
      <c r="MBS5" s="42"/>
      <c r="MBT5" s="42"/>
      <c r="MBU5" s="42"/>
      <c r="MBV5" s="42"/>
      <c r="MBW5" s="42"/>
      <c r="MBX5" s="42"/>
      <c r="MBY5" s="42"/>
      <c r="MBZ5" s="42"/>
      <c r="MCA5" s="42"/>
      <c r="MCB5" s="42"/>
      <c r="MCC5" s="42"/>
      <c r="MCD5" s="42"/>
      <c r="MCE5" s="42"/>
      <c r="MCF5" s="42"/>
      <c r="MCG5" s="42"/>
      <c r="MCH5" s="42"/>
      <c r="MCI5" s="42"/>
      <c r="MCJ5" s="42"/>
      <c r="MCK5" s="42"/>
      <c r="MCL5" s="42"/>
      <c r="MCM5" s="42"/>
      <c r="MCN5" s="42"/>
      <c r="MCO5" s="42"/>
      <c r="MCP5" s="42"/>
      <c r="MCQ5" s="42"/>
      <c r="MCR5" s="42"/>
      <c r="MCS5" s="42"/>
      <c r="MCT5" s="42"/>
      <c r="MCU5" s="42"/>
      <c r="MCV5" s="42"/>
      <c r="MCW5" s="42"/>
      <c r="MCX5" s="42"/>
      <c r="MCY5" s="42"/>
      <c r="MCZ5" s="42"/>
      <c r="MDA5" s="42"/>
      <c r="MDB5" s="42"/>
      <c r="MDC5" s="42"/>
      <c r="MDD5" s="42"/>
      <c r="MDE5" s="42"/>
      <c r="MDF5" s="42"/>
      <c r="MDG5" s="42"/>
      <c r="MDH5" s="42"/>
      <c r="MDI5" s="42"/>
      <c r="MDJ5" s="42"/>
      <c r="MDK5" s="42"/>
      <c r="MDL5" s="42"/>
      <c r="MDM5" s="42"/>
      <c r="MDN5" s="42"/>
      <c r="MDO5" s="42"/>
      <c r="MDP5" s="42"/>
      <c r="MDQ5" s="42"/>
      <c r="MDR5" s="42"/>
      <c r="MDS5" s="42"/>
      <c r="MDT5" s="42"/>
      <c r="MDU5" s="42"/>
      <c r="MDV5" s="42"/>
      <c r="MDW5" s="42"/>
      <c r="MDX5" s="42"/>
      <c r="MDY5" s="42"/>
      <c r="MDZ5" s="42"/>
      <c r="MEA5" s="42"/>
      <c r="MEB5" s="42"/>
      <c r="MEC5" s="42"/>
      <c r="MED5" s="42"/>
      <c r="MEE5" s="42"/>
      <c r="MEF5" s="42"/>
      <c r="MEG5" s="42"/>
      <c r="MEH5" s="42"/>
      <c r="MEI5" s="42"/>
      <c r="MEJ5" s="42"/>
      <c r="MEK5" s="42"/>
      <c r="MEL5" s="42"/>
      <c r="MEM5" s="42"/>
      <c r="MEN5" s="42"/>
      <c r="MEO5" s="42"/>
      <c r="MEP5" s="42"/>
      <c r="MEQ5" s="42"/>
      <c r="MER5" s="42"/>
      <c r="MES5" s="42"/>
      <c r="MET5" s="42"/>
      <c r="MEU5" s="42"/>
      <c r="MEV5" s="42"/>
      <c r="MEW5" s="42"/>
      <c r="MEX5" s="42"/>
      <c r="MEY5" s="42"/>
      <c r="MEZ5" s="42"/>
      <c r="MFA5" s="42"/>
      <c r="MFB5" s="42"/>
      <c r="MFC5" s="42"/>
      <c r="MFD5" s="42"/>
      <c r="MFE5" s="42"/>
      <c r="MFF5" s="42"/>
      <c r="MFG5" s="42"/>
      <c r="MFH5" s="42"/>
      <c r="MFI5" s="42"/>
      <c r="MFJ5" s="42"/>
      <c r="MFK5" s="42"/>
      <c r="MFL5" s="42"/>
      <c r="MFM5" s="42"/>
      <c r="MFN5" s="42"/>
      <c r="MFO5" s="42"/>
      <c r="MFP5" s="42"/>
      <c r="MFQ5" s="42"/>
      <c r="MFR5" s="42"/>
      <c r="MFS5" s="42"/>
      <c r="MFT5" s="42"/>
      <c r="MFU5" s="42"/>
      <c r="MFV5" s="42"/>
      <c r="MFW5" s="42"/>
      <c r="MFX5" s="42"/>
      <c r="MFY5" s="42"/>
      <c r="MFZ5" s="42"/>
      <c r="MGA5" s="42"/>
      <c r="MGB5" s="42"/>
      <c r="MGC5" s="42"/>
      <c r="MGD5" s="42"/>
      <c r="MGE5" s="42"/>
      <c r="MGF5" s="42"/>
      <c r="MGG5" s="42"/>
      <c r="MGH5" s="42"/>
      <c r="MGI5" s="42"/>
      <c r="MGJ5" s="42"/>
      <c r="MGK5" s="42"/>
      <c r="MGL5" s="42"/>
      <c r="MGM5" s="42"/>
      <c r="MGN5" s="42"/>
      <c r="MGO5" s="42"/>
      <c r="MGP5" s="42"/>
      <c r="MGQ5" s="42"/>
      <c r="MGR5" s="42"/>
      <c r="MGS5" s="42"/>
      <c r="MGT5" s="42"/>
      <c r="MGU5" s="42"/>
      <c r="MGV5" s="42"/>
      <c r="MGW5" s="42"/>
      <c r="MGX5" s="42"/>
      <c r="MGY5" s="42"/>
      <c r="MGZ5" s="42"/>
      <c r="MHA5" s="42"/>
      <c r="MHB5" s="42"/>
      <c r="MHC5" s="42"/>
      <c r="MHD5" s="42"/>
      <c r="MHE5" s="42"/>
      <c r="MHF5" s="42"/>
      <c r="MHG5" s="42"/>
      <c r="MHH5" s="42"/>
      <c r="MHI5" s="42"/>
      <c r="MHJ5" s="42"/>
      <c r="MHK5" s="42"/>
      <c r="MHL5" s="42"/>
      <c r="MHM5" s="42"/>
      <c r="MHN5" s="42"/>
      <c r="MHO5" s="42"/>
      <c r="MHP5" s="42"/>
      <c r="MHQ5" s="42"/>
      <c r="MHR5" s="42"/>
      <c r="MHS5" s="42"/>
      <c r="MHT5" s="42"/>
      <c r="MHU5" s="42"/>
      <c r="MHV5" s="42"/>
      <c r="MHW5" s="42"/>
      <c r="MHX5" s="42"/>
      <c r="MHY5" s="42"/>
      <c r="MHZ5" s="42"/>
      <c r="MIA5" s="42"/>
      <c r="MIB5" s="42"/>
      <c r="MIC5" s="42"/>
      <c r="MID5" s="42"/>
      <c r="MIE5" s="42"/>
      <c r="MIF5" s="42"/>
      <c r="MIG5" s="42"/>
      <c r="MIH5" s="42"/>
      <c r="MII5" s="42"/>
      <c r="MIJ5" s="42"/>
      <c r="MIK5" s="42"/>
      <c r="MIL5" s="42"/>
      <c r="MIM5" s="42"/>
      <c r="MIN5" s="42"/>
      <c r="MIO5" s="42"/>
      <c r="MIP5" s="42"/>
      <c r="MIQ5" s="42"/>
      <c r="MIR5" s="42"/>
      <c r="MIS5" s="42"/>
      <c r="MIT5" s="42"/>
      <c r="MIU5" s="42"/>
      <c r="MIV5" s="42"/>
      <c r="MIW5" s="42"/>
      <c r="MIX5" s="42"/>
      <c r="MIY5" s="42"/>
      <c r="MIZ5" s="42"/>
      <c r="MJA5" s="42"/>
      <c r="MJB5" s="42"/>
      <c r="MJC5" s="42"/>
      <c r="MJD5" s="42"/>
      <c r="MJE5" s="42"/>
      <c r="MJF5" s="42"/>
      <c r="MJG5" s="42"/>
      <c r="MJH5" s="42"/>
      <c r="MJI5" s="42"/>
      <c r="MJJ5" s="42"/>
      <c r="MJK5" s="42"/>
      <c r="MJL5" s="42"/>
      <c r="MJM5" s="42"/>
      <c r="MJN5" s="42"/>
      <c r="MJO5" s="42"/>
      <c r="MJP5" s="42"/>
      <c r="MJQ5" s="42"/>
      <c r="MJR5" s="42"/>
      <c r="MJS5" s="42"/>
      <c r="MJT5" s="42"/>
      <c r="MJU5" s="42"/>
      <c r="MJV5" s="42"/>
      <c r="MJW5" s="42"/>
      <c r="MJX5" s="42"/>
      <c r="MJY5" s="42"/>
      <c r="MJZ5" s="42"/>
      <c r="MKA5" s="42"/>
      <c r="MKB5" s="42"/>
      <c r="MKC5" s="42"/>
      <c r="MKD5" s="42"/>
      <c r="MKE5" s="42"/>
      <c r="MKF5" s="42"/>
      <c r="MKG5" s="42"/>
      <c r="MKH5" s="42"/>
      <c r="MKI5" s="42"/>
      <c r="MKJ5" s="42"/>
      <c r="MKK5" s="42"/>
      <c r="MKL5" s="42"/>
      <c r="MKM5" s="42"/>
      <c r="MKN5" s="42"/>
      <c r="MKO5" s="42"/>
      <c r="MKP5" s="42"/>
      <c r="MKQ5" s="42"/>
      <c r="MKR5" s="42"/>
      <c r="MKS5" s="42"/>
      <c r="MKT5" s="42"/>
      <c r="MKU5" s="42"/>
      <c r="MKV5" s="42"/>
      <c r="MKW5" s="42"/>
      <c r="MKX5" s="42"/>
      <c r="MKY5" s="42"/>
      <c r="MKZ5" s="42"/>
      <c r="MLA5" s="42"/>
      <c r="MLB5" s="42"/>
      <c r="MLC5" s="42"/>
      <c r="MLD5" s="42"/>
      <c r="MLE5" s="42"/>
      <c r="MLF5" s="42"/>
      <c r="MLG5" s="42"/>
      <c r="MLH5" s="42"/>
      <c r="MLI5" s="42"/>
      <c r="MLJ5" s="42"/>
      <c r="MLK5" s="42"/>
      <c r="MLL5" s="42"/>
      <c r="MLM5" s="42"/>
      <c r="MLN5" s="42"/>
      <c r="MLO5" s="42"/>
      <c r="MLP5" s="42"/>
      <c r="MLQ5" s="42"/>
      <c r="MLR5" s="42"/>
      <c r="MLS5" s="42"/>
      <c r="MLT5" s="42"/>
      <c r="MLU5" s="42"/>
      <c r="MLV5" s="42"/>
      <c r="MLW5" s="42"/>
      <c r="MLX5" s="42"/>
      <c r="MLY5" s="42"/>
      <c r="MLZ5" s="42"/>
      <c r="MMA5" s="42"/>
      <c r="MMB5" s="42"/>
      <c r="MMC5" s="42"/>
      <c r="MMD5" s="42"/>
      <c r="MME5" s="42"/>
      <c r="MMF5" s="42"/>
      <c r="MMG5" s="42"/>
      <c r="MMH5" s="42"/>
      <c r="MMI5" s="42"/>
      <c r="MMJ5" s="42"/>
      <c r="MMK5" s="42"/>
      <c r="MML5" s="42"/>
      <c r="MMM5" s="42"/>
      <c r="MMN5" s="42"/>
      <c r="MMO5" s="42"/>
      <c r="MMP5" s="42"/>
      <c r="MMQ5" s="42"/>
      <c r="MMR5" s="42"/>
      <c r="MMS5" s="42"/>
      <c r="MMT5" s="42"/>
      <c r="MMU5" s="42"/>
      <c r="MMV5" s="42"/>
      <c r="MMW5" s="42"/>
      <c r="MMX5" s="42"/>
      <c r="MMY5" s="42"/>
      <c r="MMZ5" s="42"/>
      <c r="MNA5" s="42"/>
      <c r="MNB5" s="42"/>
      <c r="MNC5" s="42"/>
      <c r="MND5" s="42"/>
      <c r="MNE5" s="42"/>
      <c r="MNF5" s="42"/>
      <c r="MNG5" s="42"/>
      <c r="MNH5" s="42"/>
      <c r="MNI5" s="42"/>
      <c r="MNJ5" s="42"/>
      <c r="MNK5" s="42"/>
      <c r="MNL5" s="42"/>
      <c r="MNM5" s="42"/>
      <c r="MNN5" s="42"/>
      <c r="MNO5" s="42"/>
      <c r="MNP5" s="42"/>
      <c r="MNQ5" s="42"/>
      <c r="MNR5" s="42"/>
      <c r="MNS5" s="42"/>
      <c r="MNT5" s="42"/>
      <c r="MNU5" s="42"/>
      <c r="MNV5" s="42"/>
      <c r="MNW5" s="42"/>
      <c r="MNX5" s="42"/>
      <c r="MNY5" s="42"/>
      <c r="MNZ5" s="42"/>
      <c r="MOA5" s="42"/>
      <c r="MOB5" s="42"/>
      <c r="MOC5" s="42"/>
      <c r="MOD5" s="42"/>
      <c r="MOE5" s="42"/>
      <c r="MOF5" s="42"/>
      <c r="MOG5" s="42"/>
      <c r="MOH5" s="42"/>
      <c r="MOI5" s="42"/>
      <c r="MOJ5" s="42"/>
      <c r="MOK5" s="42"/>
      <c r="MOL5" s="42"/>
      <c r="MOM5" s="42"/>
      <c r="MON5" s="42"/>
      <c r="MOO5" s="42"/>
      <c r="MOP5" s="42"/>
      <c r="MOQ5" s="42"/>
      <c r="MOR5" s="42"/>
      <c r="MOS5" s="42"/>
      <c r="MOT5" s="42"/>
      <c r="MOU5" s="42"/>
      <c r="MOV5" s="42"/>
      <c r="MOW5" s="42"/>
      <c r="MOX5" s="42"/>
      <c r="MOY5" s="42"/>
      <c r="MOZ5" s="42"/>
      <c r="MPA5" s="42"/>
      <c r="MPB5" s="42"/>
      <c r="MPC5" s="42"/>
      <c r="MPD5" s="42"/>
      <c r="MPE5" s="42"/>
      <c r="MPF5" s="42"/>
      <c r="MPG5" s="42"/>
      <c r="MPH5" s="42"/>
      <c r="MPI5" s="42"/>
      <c r="MPJ5" s="42"/>
      <c r="MPK5" s="42"/>
      <c r="MPL5" s="42"/>
      <c r="MPM5" s="42"/>
      <c r="MPN5" s="42"/>
      <c r="MPO5" s="42"/>
      <c r="MPP5" s="42"/>
      <c r="MPQ5" s="42"/>
      <c r="MPR5" s="42"/>
      <c r="MPS5" s="42"/>
      <c r="MPT5" s="42"/>
      <c r="MPU5" s="42"/>
      <c r="MPV5" s="42"/>
      <c r="MPW5" s="42"/>
      <c r="MPX5" s="42"/>
      <c r="MPY5" s="42"/>
      <c r="MPZ5" s="42"/>
      <c r="MQA5" s="42"/>
      <c r="MQB5" s="42"/>
      <c r="MQC5" s="42"/>
      <c r="MQD5" s="42"/>
      <c r="MQE5" s="42"/>
      <c r="MQF5" s="42"/>
      <c r="MQG5" s="42"/>
      <c r="MQH5" s="42"/>
      <c r="MQI5" s="42"/>
      <c r="MQJ5" s="42"/>
      <c r="MQK5" s="42"/>
      <c r="MQL5" s="42"/>
      <c r="MQM5" s="42"/>
      <c r="MQN5" s="42"/>
      <c r="MQO5" s="42"/>
      <c r="MQP5" s="42"/>
      <c r="MQQ5" s="42"/>
      <c r="MQR5" s="42"/>
      <c r="MQS5" s="42"/>
      <c r="MQT5" s="42"/>
      <c r="MQU5" s="42"/>
      <c r="MQV5" s="42"/>
      <c r="MQW5" s="42"/>
      <c r="MQX5" s="42"/>
      <c r="MQY5" s="42"/>
      <c r="MQZ5" s="42"/>
      <c r="MRA5" s="42"/>
      <c r="MRB5" s="42"/>
      <c r="MRC5" s="42"/>
      <c r="MRD5" s="42"/>
      <c r="MRE5" s="42"/>
      <c r="MRF5" s="42"/>
      <c r="MRG5" s="42"/>
      <c r="MRH5" s="42"/>
      <c r="MRI5" s="42"/>
      <c r="MRJ5" s="42"/>
      <c r="MRK5" s="42"/>
      <c r="MRL5" s="42"/>
      <c r="MRM5" s="42"/>
      <c r="MRN5" s="42"/>
      <c r="MRO5" s="42"/>
      <c r="MRP5" s="42"/>
      <c r="MRQ5" s="42"/>
      <c r="MRR5" s="42"/>
      <c r="MRS5" s="42"/>
      <c r="MRT5" s="42"/>
      <c r="MRU5" s="42"/>
      <c r="MRV5" s="42"/>
      <c r="MRW5" s="42"/>
      <c r="MRX5" s="42"/>
      <c r="MRY5" s="42"/>
      <c r="MRZ5" s="42"/>
      <c r="MSA5" s="42"/>
      <c r="MSB5" s="42"/>
      <c r="MSC5" s="42"/>
      <c r="MSD5" s="42"/>
      <c r="MSE5" s="42"/>
      <c r="MSF5" s="42"/>
      <c r="MSG5" s="42"/>
      <c r="MSH5" s="42"/>
      <c r="MSI5" s="42"/>
      <c r="MSJ5" s="42"/>
      <c r="MSK5" s="42"/>
      <c r="MSL5" s="42"/>
      <c r="MSM5" s="42"/>
      <c r="MSN5" s="42"/>
      <c r="MSO5" s="42"/>
      <c r="MSP5" s="42"/>
      <c r="MSQ5" s="42"/>
      <c r="MSR5" s="42"/>
      <c r="MSS5" s="42"/>
      <c r="MST5" s="42"/>
      <c r="MSU5" s="42"/>
      <c r="MSV5" s="42"/>
      <c r="MSW5" s="42"/>
      <c r="MSX5" s="42"/>
      <c r="MSY5" s="42"/>
      <c r="MSZ5" s="42"/>
      <c r="MTA5" s="42"/>
      <c r="MTB5" s="42"/>
      <c r="MTC5" s="42"/>
      <c r="MTD5" s="42"/>
      <c r="MTE5" s="42"/>
      <c r="MTF5" s="42"/>
      <c r="MTG5" s="42"/>
      <c r="MTH5" s="42"/>
      <c r="MTI5" s="42"/>
      <c r="MTJ5" s="42"/>
      <c r="MTK5" s="42"/>
      <c r="MTL5" s="42"/>
      <c r="MTM5" s="42"/>
      <c r="MTN5" s="42"/>
      <c r="MTO5" s="42"/>
      <c r="MTP5" s="42"/>
      <c r="MTQ5" s="42"/>
      <c r="MTR5" s="42"/>
      <c r="MTS5" s="42"/>
      <c r="MTT5" s="42"/>
      <c r="MTU5" s="42"/>
      <c r="MTV5" s="42"/>
      <c r="MTW5" s="42"/>
      <c r="MTX5" s="42"/>
      <c r="MTY5" s="42"/>
      <c r="MTZ5" s="42"/>
      <c r="MUA5" s="42"/>
      <c r="MUB5" s="42"/>
      <c r="MUC5" s="42"/>
      <c r="MUD5" s="42"/>
      <c r="MUE5" s="42"/>
      <c r="MUF5" s="42"/>
      <c r="MUG5" s="42"/>
      <c r="MUH5" s="42"/>
      <c r="MUI5" s="42"/>
      <c r="MUJ5" s="42"/>
      <c r="MUK5" s="42"/>
      <c r="MUL5" s="42"/>
      <c r="MUM5" s="42"/>
      <c r="MUN5" s="42"/>
      <c r="MUO5" s="42"/>
      <c r="MUP5" s="42"/>
      <c r="MUQ5" s="42"/>
      <c r="MUR5" s="42"/>
      <c r="MUS5" s="42"/>
      <c r="MUT5" s="42"/>
      <c r="MUU5" s="42"/>
      <c r="MUV5" s="42"/>
      <c r="MUW5" s="42"/>
      <c r="MUX5" s="42"/>
      <c r="MUY5" s="42"/>
      <c r="MUZ5" s="42"/>
      <c r="MVA5" s="42"/>
      <c r="MVB5" s="42"/>
      <c r="MVC5" s="42"/>
      <c r="MVD5" s="42"/>
      <c r="MVE5" s="42"/>
      <c r="MVF5" s="42"/>
      <c r="MVG5" s="42"/>
      <c r="MVH5" s="42"/>
      <c r="MVI5" s="42"/>
      <c r="MVJ5" s="42"/>
      <c r="MVK5" s="42"/>
      <c r="MVL5" s="42"/>
      <c r="MVM5" s="42"/>
      <c r="MVN5" s="42"/>
      <c r="MVO5" s="42"/>
      <c r="MVP5" s="42"/>
      <c r="MVQ5" s="42"/>
      <c r="MVR5" s="42"/>
      <c r="MVS5" s="42"/>
      <c r="MVT5" s="42"/>
      <c r="MVU5" s="42"/>
      <c r="MVV5" s="42"/>
      <c r="MVW5" s="42"/>
      <c r="MVX5" s="42"/>
      <c r="MVY5" s="42"/>
      <c r="MVZ5" s="42"/>
      <c r="MWA5" s="42"/>
      <c r="MWB5" s="42"/>
      <c r="MWC5" s="42"/>
      <c r="MWD5" s="42"/>
      <c r="MWE5" s="42"/>
      <c r="MWF5" s="42"/>
      <c r="MWG5" s="42"/>
      <c r="MWH5" s="42"/>
      <c r="MWI5" s="42"/>
      <c r="MWJ5" s="42"/>
      <c r="MWK5" s="42"/>
      <c r="MWL5" s="42"/>
      <c r="MWM5" s="42"/>
      <c r="MWN5" s="42"/>
      <c r="MWO5" s="42"/>
      <c r="MWP5" s="42"/>
      <c r="MWQ5" s="42"/>
      <c r="MWR5" s="42"/>
      <c r="MWS5" s="42"/>
      <c r="MWT5" s="42"/>
      <c r="MWU5" s="42"/>
      <c r="MWV5" s="42"/>
      <c r="MWW5" s="42"/>
      <c r="MWX5" s="42"/>
      <c r="MWY5" s="42"/>
      <c r="MWZ5" s="42"/>
      <c r="MXA5" s="42"/>
      <c r="MXB5" s="42"/>
      <c r="MXC5" s="42"/>
      <c r="MXD5" s="42"/>
      <c r="MXE5" s="42"/>
      <c r="MXF5" s="42"/>
      <c r="MXG5" s="42"/>
      <c r="MXH5" s="42"/>
      <c r="MXI5" s="42"/>
      <c r="MXJ5" s="42"/>
      <c r="MXK5" s="42"/>
      <c r="MXL5" s="42"/>
      <c r="MXM5" s="42"/>
      <c r="MXN5" s="42"/>
      <c r="MXO5" s="42"/>
      <c r="MXP5" s="42"/>
      <c r="MXQ5" s="42"/>
      <c r="MXR5" s="42"/>
      <c r="MXS5" s="42"/>
      <c r="MXT5" s="42"/>
      <c r="MXU5" s="42"/>
      <c r="MXV5" s="42"/>
      <c r="MXW5" s="42"/>
      <c r="MXX5" s="42"/>
      <c r="MXY5" s="42"/>
      <c r="MXZ5" s="42"/>
      <c r="MYA5" s="42"/>
      <c r="MYB5" s="42"/>
      <c r="MYC5" s="42"/>
      <c r="MYD5" s="42"/>
      <c r="MYE5" s="42"/>
      <c r="MYF5" s="42"/>
      <c r="MYG5" s="42"/>
      <c r="MYH5" s="42"/>
      <c r="MYI5" s="42"/>
      <c r="MYJ5" s="42"/>
      <c r="MYK5" s="42"/>
      <c r="MYL5" s="42"/>
      <c r="MYM5" s="42"/>
      <c r="MYN5" s="42"/>
      <c r="MYO5" s="42"/>
      <c r="MYP5" s="42"/>
      <c r="MYQ5" s="42"/>
      <c r="MYR5" s="42"/>
      <c r="MYS5" s="42"/>
      <c r="MYT5" s="42"/>
      <c r="MYU5" s="42"/>
      <c r="MYV5" s="42"/>
      <c r="MYW5" s="42"/>
      <c r="MYX5" s="42"/>
      <c r="MYY5" s="42"/>
      <c r="MYZ5" s="42"/>
      <c r="MZA5" s="42"/>
      <c r="MZB5" s="42"/>
      <c r="MZC5" s="42"/>
      <c r="MZD5" s="42"/>
      <c r="MZE5" s="42"/>
      <c r="MZF5" s="42"/>
      <c r="MZG5" s="42"/>
      <c r="MZH5" s="42"/>
      <c r="MZI5" s="42"/>
      <c r="MZJ5" s="42"/>
      <c r="MZK5" s="42"/>
      <c r="MZL5" s="42"/>
      <c r="MZM5" s="42"/>
      <c r="MZN5" s="42"/>
      <c r="MZO5" s="42"/>
      <c r="MZP5" s="42"/>
      <c r="MZQ5" s="42"/>
      <c r="MZR5" s="42"/>
      <c r="MZS5" s="42"/>
      <c r="MZT5" s="42"/>
      <c r="MZU5" s="42"/>
      <c r="MZV5" s="42"/>
      <c r="MZW5" s="42"/>
      <c r="MZX5" s="42"/>
      <c r="MZY5" s="42"/>
      <c r="MZZ5" s="42"/>
      <c r="NAA5" s="42"/>
      <c r="NAB5" s="42"/>
      <c r="NAC5" s="42"/>
      <c r="NAD5" s="42"/>
      <c r="NAE5" s="42"/>
      <c r="NAF5" s="42"/>
      <c r="NAG5" s="42"/>
      <c r="NAH5" s="42"/>
      <c r="NAI5" s="42"/>
      <c r="NAJ5" s="42"/>
      <c r="NAK5" s="42"/>
      <c r="NAL5" s="42"/>
      <c r="NAM5" s="42"/>
      <c r="NAN5" s="42"/>
      <c r="NAO5" s="42"/>
      <c r="NAP5" s="42"/>
      <c r="NAQ5" s="42"/>
      <c r="NAR5" s="42"/>
      <c r="NAS5" s="42"/>
      <c r="NAT5" s="42"/>
      <c r="NAU5" s="42"/>
      <c r="NAV5" s="42"/>
      <c r="NAW5" s="42"/>
      <c r="NAX5" s="42"/>
      <c r="NAY5" s="42"/>
      <c r="NAZ5" s="42"/>
      <c r="NBA5" s="42"/>
      <c r="NBB5" s="42"/>
      <c r="NBC5" s="42"/>
      <c r="NBD5" s="42"/>
      <c r="NBE5" s="42"/>
      <c r="NBF5" s="42"/>
      <c r="NBG5" s="42"/>
      <c r="NBH5" s="42"/>
      <c r="NBI5" s="42"/>
      <c r="NBJ5" s="42"/>
      <c r="NBK5" s="42"/>
      <c r="NBL5" s="42"/>
      <c r="NBM5" s="42"/>
      <c r="NBN5" s="42"/>
      <c r="NBO5" s="42"/>
      <c r="NBP5" s="42"/>
      <c r="NBQ5" s="42"/>
      <c r="NBR5" s="42"/>
      <c r="NBS5" s="42"/>
      <c r="NBT5" s="42"/>
      <c r="NBU5" s="42"/>
      <c r="NBV5" s="42"/>
      <c r="NBW5" s="42"/>
      <c r="NBX5" s="42"/>
      <c r="NBY5" s="42"/>
      <c r="NBZ5" s="42"/>
      <c r="NCA5" s="42"/>
      <c r="NCB5" s="42"/>
      <c r="NCC5" s="42"/>
      <c r="NCD5" s="42"/>
      <c r="NCE5" s="42"/>
      <c r="NCF5" s="42"/>
      <c r="NCG5" s="42"/>
      <c r="NCH5" s="42"/>
      <c r="NCI5" s="42"/>
      <c r="NCJ5" s="42"/>
      <c r="NCK5" s="42"/>
      <c r="NCL5" s="42"/>
      <c r="NCM5" s="42"/>
      <c r="NCN5" s="42"/>
      <c r="NCO5" s="42"/>
      <c r="NCP5" s="42"/>
      <c r="NCQ5" s="42"/>
      <c r="NCR5" s="42"/>
      <c r="NCS5" s="42"/>
      <c r="NCT5" s="42"/>
      <c r="NCU5" s="42"/>
      <c r="NCV5" s="42"/>
      <c r="NCW5" s="42"/>
      <c r="NCX5" s="42"/>
      <c r="NCY5" s="42"/>
      <c r="NCZ5" s="42"/>
      <c r="NDA5" s="42"/>
      <c r="NDB5" s="42"/>
      <c r="NDC5" s="42"/>
      <c r="NDD5" s="42"/>
      <c r="NDE5" s="42"/>
      <c r="NDF5" s="42"/>
      <c r="NDG5" s="42"/>
      <c r="NDH5" s="42"/>
      <c r="NDI5" s="42"/>
      <c r="NDJ5" s="42"/>
      <c r="NDK5" s="42"/>
      <c r="NDL5" s="42"/>
      <c r="NDM5" s="42"/>
      <c r="NDN5" s="42"/>
      <c r="NDO5" s="42"/>
      <c r="NDP5" s="42"/>
      <c r="NDQ5" s="42"/>
      <c r="NDR5" s="42"/>
      <c r="NDS5" s="42"/>
      <c r="NDT5" s="42"/>
      <c r="NDU5" s="42"/>
      <c r="NDV5" s="42"/>
      <c r="NDW5" s="42"/>
      <c r="NDX5" s="42"/>
      <c r="NDY5" s="42"/>
      <c r="NDZ5" s="42"/>
      <c r="NEA5" s="42"/>
      <c r="NEB5" s="42"/>
      <c r="NEC5" s="42"/>
      <c r="NED5" s="42"/>
      <c r="NEE5" s="42"/>
      <c r="NEF5" s="42"/>
      <c r="NEG5" s="42"/>
      <c r="NEH5" s="42"/>
      <c r="NEI5" s="42"/>
      <c r="NEJ5" s="42"/>
      <c r="NEK5" s="42"/>
      <c r="NEL5" s="42"/>
      <c r="NEM5" s="42"/>
      <c r="NEN5" s="42"/>
      <c r="NEO5" s="42"/>
      <c r="NEP5" s="42"/>
      <c r="NEQ5" s="42"/>
      <c r="NER5" s="42"/>
      <c r="NES5" s="42"/>
      <c r="NET5" s="42"/>
      <c r="NEU5" s="42"/>
      <c r="NEV5" s="42"/>
      <c r="NEW5" s="42"/>
      <c r="NEX5" s="42"/>
      <c r="NEY5" s="42"/>
      <c r="NEZ5" s="42"/>
      <c r="NFA5" s="42"/>
      <c r="NFB5" s="42"/>
      <c r="NFC5" s="42"/>
      <c r="NFD5" s="42"/>
      <c r="NFE5" s="42"/>
      <c r="NFF5" s="42"/>
      <c r="NFG5" s="42"/>
      <c r="NFH5" s="42"/>
      <c r="NFI5" s="42"/>
      <c r="NFJ5" s="42"/>
      <c r="NFK5" s="42"/>
      <c r="NFL5" s="42"/>
      <c r="NFM5" s="42"/>
      <c r="NFN5" s="42"/>
      <c r="NFO5" s="42"/>
      <c r="NFP5" s="42"/>
      <c r="NFQ5" s="42"/>
      <c r="NFR5" s="42"/>
      <c r="NFS5" s="42"/>
      <c r="NFT5" s="42"/>
      <c r="NFU5" s="42"/>
      <c r="NFV5" s="42"/>
      <c r="NFW5" s="42"/>
      <c r="NFX5" s="42"/>
      <c r="NFY5" s="42"/>
      <c r="NFZ5" s="42"/>
      <c r="NGA5" s="42"/>
      <c r="NGB5" s="42"/>
      <c r="NGC5" s="42"/>
      <c r="NGD5" s="42"/>
      <c r="NGE5" s="42"/>
      <c r="NGF5" s="42"/>
      <c r="NGG5" s="42"/>
      <c r="NGH5" s="42"/>
      <c r="NGI5" s="42"/>
      <c r="NGJ5" s="42"/>
      <c r="NGK5" s="42"/>
      <c r="NGL5" s="42"/>
      <c r="NGM5" s="42"/>
      <c r="NGN5" s="42"/>
      <c r="NGO5" s="42"/>
      <c r="NGP5" s="42"/>
      <c r="NGQ5" s="42"/>
      <c r="NGR5" s="42"/>
      <c r="NGS5" s="42"/>
      <c r="NGT5" s="42"/>
      <c r="NGU5" s="42"/>
      <c r="NGV5" s="42"/>
      <c r="NGW5" s="42"/>
      <c r="NGX5" s="42"/>
      <c r="NGY5" s="42"/>
      <c r="NGZ5" s="42"/>
      <c r="NHA5" s="42"/>
      <c r="NHB5" s="42"/>
      <c r="NHC5" s="42"/>
      <c r="NHD5" s="42"/>
      <c r="NHE5" s="42"/>
      <c r="NHF5" s="42"/>
      <c r="NHG5" s="42"/>
      <c r="NHH5" s="42"/>
      <c r="NHI5" s="42"/>
      <c r="NHJ5" s="42"/>
      <c r="NHK5" s="42"/>
      <c r="NHL5" s="42"/>
      <c r="NHM5" s="42"/>
      <c r="NHN5" s="42"/>
      <c r="NHO5" s="42"/>
      <c r="NHP5" s="42"/>
      <c r="NHQ5" s="42"/>
      <c r="NHR5" s="42"/>
      <c r="NHS5" s="42"/>
      <c r="NHT5" s="42"/>
      <c r="NHU5" s="42"/>
      <c r="NHV5" s="42"/>
      <c r="NHW5" s="42"/>
      <c r="NHX5" s="42"/>
      <c r="NHY5" s="42"/>
      <c r="NHZ5" s="42"/>
      <c r="NIA5" s="42"/>
      <c r="NIB5" s="42"/>
      <c r="NIC5" s="42"/>
      <c r="NID5" s="42"/>
      <c r="NIE5" s="42"/>
      <c r="NIF5" s="42"/>
      <c r="NIG5" s="42"/>
      <c r="NIH5" s="42"/>
      <c r="NII5" s="42"/>
      <c r="NIJ5" s="42"/>
      <c r="NIK5" s="42"/>
      <c r="NIL5" s="42"/>
      <c r="NIM5" s="42"/>
      <c r="NIN5" s="42"/>
      <c r="NIO5" s="42"/>
      <c r="NIP5" s="42"/>
      <c r="NIQ5" s="42"/>
      <c r="NIR5" s="42"/>
      <c r="NIS5" s="42"/>
      <c r="NIT5" s="42"/>
      <c r="NIU5" s="42"/>
      <c r="NIV5" s="42"/>
      <c r="NIW5" s="42"/>
      <c r="NIX5" s="42"/>
      <c r="NIY5" s="42"/>
      <c r="NIZ5" s="42"/>
      <c r="NJA5" s="42"/>
      <c r="NJB5" s="42"/>
      <c r="NJC5" s="42"/>
      <c r="NJD5" s="42"/>
      <c r="NJE5" s="42"/>
      <c r="NJF5" s="42"/>
      <c r="NJG5" s="42"/>
      <c r="NJH5" s="42"/>
      <c r="NJI5" s="42"/>
      <c r="NJJ5" s="42"/>
      <c r="NJK5" s="42"/>
      <c r="NJL5" s="42"/>
      <c r="NJM5" s="42"/>
      <c r="NJN5" s="42"/>
      <c r="NJO5" s="42"/>
      <c r="NJP5" s="42"/>
      <c r="NJQ5" s="42"/>
      <c r="NJR5" s="42"/>
      <c r="NJS5" s="42"/>
      <c r="NJT5" s="42"/>
      <c r="NJU5" s="42"/>
      <c r="NJV5" s="42"/>
      <c r="NJW5" s="42"/>
      <c r="NJX5" s="42"/>
      <c r="NJY5" s="42"/>
      <c r="NJZ5" s="42"/>
      <c r="NKA5" s="42"/>
      <c r="NKB5" s="42"/>
      <c r="NKC5" s="42"/>
      <c r="NKD5" s="42"/>
      <c r="NKE5" s="42"/>
      <c r="NKF5" s="42"/>
      <c r="NKG5" s="42"/>
      <c r="NKH5" s="42"/>
      <c r="NKI5" s="42"/>
      <c r="NKJ5" s="42"/>
      <c r="NKK5" s="42"/>
      <c r="NKL5" s="42"/>
      <c r="NKM5" s="42"/>
      <c r="NKN5" s="42"/>
      <c r="NKO5" s="42"/>
      <c r="NKP5" s="42"/>
      <c r="NKQ5" s="42"/>
      <c r="NKR5" s="42"/>
      <c r="NKS5" s="42"/>
      <c r="NKT5" s="42"/>
      <c r="NKU5" s="42"/>
      <c r="NKV5" s="42"/>
      <c r="NKW5" s="42"/>
      <c r="NKX5" s="42"/>
      <c r="NKY5" s="42"/>
      <c r="NKZ5" s="42"/>
      <c r="NLA5" s="42"/>
      <c r="NLB5" s="42"/>
      <c r="NLC5" s="42"/>
      <c r="NLD5" s="42"/>
      <c r="NLE5" s="42"/>
      <c r="NLF5" s="42"/>
      <c r="NLG5" s="42"/>
      <c r="NLH5" s="42"/>
      <c r="NLI5" s="42"/>
      <c r="NLJ5" s="42"/>
      <c r="NLK5" s="42"/>
      <c r="NLL5" s="42"/>
      <c r="NLM5" s="42"/>
      <c r="NLN5" s="42"/>
      <c r="NLO5" s="42"/>
      <c r="NLP5" s="42"/>
      <c r="NLQ5" s="42"/>
      <c r="NLR5" s="42"/>
      <c r="NLS5" s="42"/>
      <c r="NLT5" s="42"/>
      <c r="NLU5" s="42"/>
      <c r="NLV5" s="42"/>
      <c r="NLW5" s="42"/>
      <c r="NLX5" s="42"/>
      <c r="NLY5" s="42"/>
      <c r="NLZ5" s="42"/>
      <c r="NMA5" s="42"/>
      <c r="NMB5" s="42"/>
      <c r="NMC5" s="42"/>
      <c r="NMD5" s="42"/>
      <c r="NME5" s="42"/>
      <c r="NMF5" s="42"/>
      <c r="NMG5" s="42"/>
      <c r="NMH5" s="42"/>
      <c r="NMI5" s="42"/>
      <c r="NMJ5" s="42"/>
      <c r="NMK5" s="42"/>
      <c r="NML5" s="42"/>
      <c r="NMM5" s="42"/>
      <c r="NMN5" s="42"/>
      <c r="NMO5" s="42"/>
      <c r="NMP5" s="42"/>
      <c r="NMQ5" s="42"/>
      <c r="NMR5" s="42"/>
      <c r="NMS5" s="42"/>
      <c r="NMT5" s="42"/>
      <c r="NMU5" s="42"/>
      <c r="NMV5" s="42"/>
      <c r="NMW5" s="42"/>
      <c r="NMX5" s="42"/>
      <c r="NMY5" s="42"/>
      <c r="NMZ5" s="42"/>
      <c r="NNA5" s="42"/>
      <c r="NNB5" s="42"/>
      <c r="NNC5" s="42"/>
      <c r="NND5" s="42"/>
      <c r="NNE5" s="42"/>
      <c r="NNF5" s="42"/>
      <c r="NNG5" s="42"/>
      <c r="NNH5" s="42"/>
      <c r="NNI5" s="42"/>
      <c r="NNJ5" s="42"/>
      <c r="NNK5" s="42"/>
      <c r="NNL5" s="42"/>
      <c r="NNM5" s="42"/>
      <c r="NNN5" s="42"/>
      <c r="NNO5" s="42"/>
      <c r="NNP5" s="42"/>
      <c r="NNQ5" s="42"/>
      <c r="NNR5" s="42"/>
      <c r="NNS5" s="42"/>
      <c r="NNT5" s="42"/>
      <c r="NNU5" s="42"/>
      <c r="NNV5" s="42"/>
      <c r="NNW5" s="42"/>
      <c r="NNX5" s="42"/>
      <c r="NNY5" s="42"/>
      <c r="NNZ5" s="42"/>
      <c r="NOA5" s="42"/>
      <c r="NOB5" s="42"/>
      <c r="NOC5" s="42"/>
      <c r="NOD5" s="42"/>
      <c r="NOE5" s="42"/>
      <c r="NOF5" s="42"/>
      <c r="NOG5" s="42"/>
      <c r="NOH5" s="42"/>
      <c r="NOI5" s="42"/>
      <c r="NOJ5" s="42"/>
      <c r="NOK5" s="42"/>
      <c r="NOL5" s="42"/>
      <c r="NOM5" s="42"/>
      <c r="NON5" s="42"/>
      <c r="NOO5" s="42"/>
      <c r="NOP5" s="42"/>
      <c r="NOQ5" s="42"/>
      <c r="NOR5" s="42"/>
      <c r="NOS5" s="42"/>
      <c r="NOT5" s="42"/>
      <c r="NOU5" s="42"/>
      <c r="NOV5" s="42"/>
      <c r="NOW5" s="42"/>
      <c r="NOX5" s="42"/>
      <c r="NOY5" s="42"/>
      <c r="NOZ5" s="42"/>
      <c r="NPA5" s="42"/>
      <c r="NPB5" s="42"/>
      <c r="NPC5" s="42"/>
      <c r="NPD5" s="42"/>
      <c r="NPE5" s="42"/>
      <c r="NPF5" s="42"/>
      <c r="NPG5" s="42"/>
      <c r="NPH5" s="42"/>
      <c r="NPI5" s="42"/>
      <c r="NPJ5" s="42"/>
      <c r="NPK5" s="42"/>
      <c r="NPL5" s="42"/>
      <c r="NPM5" s="42"/>
      <c r="NPN5" s="42"/>
      <c r="NPO5" s="42"/>
      <c r="NPP5" s="42"/>
      <c r="NPQ5" s="42"/>
      <c r="NPR5" s="42"/>
      <c r="NPS5" s="42"/>
      <c r="NPT5" s="42"/>
      <c r="NPU5" s="42"/>
      <c r="NPV5" s="42"/>
      <c r="NPW5" s="42"/>
      <c r="NPX5" s="42"/>
      <c r="NPY5" s="42"/>
      <c r="NPZ5" s="42"/>
      <c r="NQA5" s="42"/>
      <c r="NQB5" s="42"/>
      <c r="NQC5" s="42"/>
      <c r="NQD5" s="42"/>
      <c r="NQE5" s="42"/>
      <c r="NQF5" s="42"/>
      <c r="NQG5" s="42"/>
      <c r="NQH5" s="42"/>
      <c r="NQI5" s="42"/>
      <c r="NQJ5" s="42"/>
      <c r="NQK5" s="42"/>
      <c r="NQL5" s="42"/>
      <c r="NQM5" s="42"/>
      <c r="NQN5" s="42"/>
      <c r="NQO5" s="42"/>
      <c r="NQP5" s="42"/>
      <c r="NQQ5" s="42"/>
      <c r="NQR5" s="42"/>
      <c r="NQS5" s="42"/>
      <c r="NQT5" s="42"/>
      <c r="NQU5" s="42"/>
      <c r="NQV5" s="42"/>
      <c r="NQW5" s="42"/>
      <c r="NQX5" s="42"/>
      <c r="NQY5" s="42"/>
      <c r="NQZ5" s="42"/>
      <c r="NRA5" s="42"/>
      <c r="NRB5" s="42"/>
      <c r="NRC5" s="42"/>
      <c r="NRD5" s="42"/>
      <c r="NRE5" s="42"/>
      <c r="NRF5" s="42"/>
      <c r="NRG5" s="42"/>
      <c r="NRH5" s="42"/>
      <c r="NRI5" s="42"/>
      <c r="NRJ5" s="42"/>
      <c r="NRK5" s="42"/>
      <c r="NRL5" s="42"/>
      <c r="NRM5" s="42"/>
      <c r="NRN5" s="42"/>
      <c r="NRO5" s="42"/>
      <c r="NRP5" s="42"/>
      <c r="NRQ5" s="42"/>
      <c r="NRR5" s="42"/>
      <c r="NRS5" s="42"/>
      <c r="NRT5" s="42"/>
      <c r="NRU5" s="42"/>
      <c r="NRV5" s="42"/>
      <c r="NRW5" s="42"/>
      <c r="NRX5" s="42"/>
      <c r="NRY5" s="42"/>
      <c r="NRZ5" s="42"/>
      <c r="NSA5" s="42"/>
      <c r="NSB5" s="42"/>
      <c r="NSC5" s="42"/>
      <c r="NSD5" s="42"/>
      <c r="NSE5" s="42"/>
      <c r="NSF5" s="42"/>
      <c r="NSG5" s="42"/>
      <c r="NSH5" s="42"/>
      <c r="NSI5" s="42"/>
      <c r="NSJ5" s="42"/>
      <c r="NSK5" s="42"/>
      <c r="NSL5" s="42"/>
      <c r="NSM5" s="42"/>
      <c r="NSN5" s="42"/>
      <c r="NSO5" s="42"/>
      <c r="NSP5" s="42"/>
      <c r="NSQ5" s="42"/>
      <c r="NSR5" s="42"/>
      <c r="NSS5" s="42"/>
      <c r="NST5" s="42"/>
      <c r="NSU5" s="42"/>
      <c r="NSV5" s="42"/>
      <c r="NSW5" s="42"/>
      <c r="NSX5" s="42"/>
      <c r="NSY5" s="42"/>
      <c r="NSZ5" s="42"/>
      <c r="NTA5" s="42"/>
      <c r="NTB5" s="42"/>
      <c r="NTC5" s="42"/>
      <c r="NTD5" s="42"/>
      <c r="NTE5" s="42"/>
      <c r="NTF5" s="42"/>
      <c r="NTG5" s="42"/>
      <c r="NTH5" s="42"/>
      <c r="NTI5" s="42"/>
      <c r="NTJ5" s="42"/>
      <c r="NTK5" s="42"/>
      <c r="NTL5" s="42"/>
      <c r="NTM5" s="42"/>
      <c r="NTN5" s="42"/>
      <c r="NTO5" s="42"/>
      <c r="NTP5" s="42"/>
      <c r="NTQ5" s="42"/>
      <c r="NTR5" s="42"/>
      <c r="NTS5" s="42"/>
      <c r="NTT5" s="42"/>
      <c r="NTU5" s="42"/>
      <c r="NTV5" s="42"/>
      <c r="NTW5" s="42"/>
      <c r="NTX5" s="42"/>
      <c r="NTY5" s="42"/>
      <c r="NTZ5" s="42"/>
      <c r="NUA5" s="42"/>
      <c r="NUB5" s="42"/>
      <c r="NUC5" s="42"/>
      <c r="NUD5" s="42"/>
      <c r="NUE5" s="42"/>
      <c r="NUF5" s="42"/>
      <c r="NUG5" s="42"/>
      <c r="NUH5" s="42"/>
      <c r="NUI5" s="42"/>
      <c r="NUJ5" s="42"/>
      <c r="NUK5" s="42"/>
      <c r="NUL5" s="42"/>
      <c r="NUM5" s="42"/>
      <c r="NUN5" s="42"/>
      <c r="NUO5" s="42"/>
      <c r="NUP5" s="42"/>
      <c r="NUQ5" s="42"/>
      <c r="NUR5" s="42"/>
      <c r="NUS5" s="42"/>
      <c r="NUT5" s="42"/>
      <c r="NUU5" s="42"/>
      <c r="NUV5" s="42"/>
      <c r="NUW5" s="42"/>
      <c r="NUX5" s="42"/>
      <c r="NUY5" s="42"/>
      <c r="NUZ5" s="42"/>
      <c r="NVA5" s="42"/>
      <c r="NVB5" s="42"/>
      <c r="NVC5" s="42"/>
      <c r="NVD5" s="42"/>
      <c r="NVE5" s="42"/>
      <c r="NVF5" s="42"/>
      <c r="NVG5" s="42"/>
      <c r="NVH5" s="42"/>
      <c r="NVI5" s="42"/>
      <c r="NVJ5" s="42"/>
      <c r="NVK5" s="42"/>
      <c r="NVL5" s="42"/>
      <c r="NVM5" s="42"/>
      <c r="NVN5" s="42"/>
      <c r="NVO5" s="42"/>
      <c r="NVP5" s="42"/>
      <c r="NVQ5" s="42"/>
      <c r="NVR5" s="42"/>
      <c r="NVS5" s="42"/>
      <c r="NVT5" s="42"/>
      <c r="NVU5" s="42"/>
      <c r="NVV5" s="42"/>
      <c r="NVW5" s="42"/>
      <c r="NVX5" s="42"/>
      <c r="NVY5" s="42"/>
      <c r="NVZ5" s="42"/>
      <c r="NWA5" s="42"/>
      <c r="NWB5" s="42"/>
      <c r="NWC5" s="42"/>
      <c r="NWD5" s="42"/>
      <c r="NWE5" s="42"/>
      <c r="NWF5" s="42"/>
      <c r="NWG5" s="42"/>
      <c r="NWH5" s="42"/>
      <c r="NWI5" s="42"/>
      <c r="NWJ5" s="42"/>
      <c r="NWK5" s="42"/>
      <c r="NWL5" s="42"/>
      <c r="NWM5" s="42"/>
      <c r="NWN5" s="42"/>
      <c r="NWO5" s="42"/>
      <c r="NWP5" s="42"/>
      <c r="NWQ5" s="42"/>
      <c r="NWR5" s="42"/>
      <c r="NWS5" s="42"/>
      <c r="NWT5" s="42"/>
      <c r="NWU5" s="42"/>
      <c r="NWV5" s="42"/>
      <c r="NWW5" s="42"/>
      <c r="NWX5" s="42"/>
      <c r="NWY5" s="42"/>
      <c r="NWZ5" s="42"/>
      <c r="NXA5" s="42"/>
      <c r="NXB5" s="42"/>
      <c r="NXC5" s="42"/>
      <c r="NXD5" s="42"/>
      <c r="NXE5" s="42"/>
      <c r="NXF5" s="42"/>
      <c r="NXG5" s="42"/>
      <c r="NXH5" s="42"/>
      <c r="NXI5" s="42"/>
      <c r="NXJ5" s="42"/>
      <c r="NXK5" s="42"/>
      <c r="NXL5" s="42"/>
      <c r="NXM5" s="42"/>
      <c r="NXN5" s="42"/>
      <c r="NXO5" s="42"/>
      <c r="NXP5" s="42"/>
      <c r="NXQ5" s="42"/>
      <c r="NXR5" s="42"/>
      <c r="NXS5" s="42"/>
      <c r="NXT5" s="42"/>
      <c r="NXU5" s="42"/>
      <c r="NXV5" s="42"/>
      <c r="NXW5" s="42"/>
      <c r="NXX5" s="42"/>
      <c r="NXY5" s="42"/>
      <c r="NXZ5" s="42"/>
      <c r="NYA5" s="42"/>
      <c r="NYB5" s="42"/>
      <c r="NYC5" s="42"/>
      <c r="NYD5" s="42"/>
      <c r="NYE5" s="42"/>
      <c r="NYF5" s="42"/>
      <c r="NYG5" s="42"/>
      <c r="NYH5" s="42"/>
      <c r="NYI5" s="42"/>
      <c r="NYJ5" s="42"/>
      <c r="NYK5" s="42"/>
      <c r="NYL5" s="42"/>
      <c r="NYM5" s="42"/>
      <c r="NYN5" s="42"/>
      <c r="NYO5" s="42"/>
      <c r="NYP5" s="42"/>
      <c r="NYQ5" s="42"/>
      <c r="NYR5" s="42"/>
      <c r="NYS5" s="42"/>
      <c r="NYT5" s="42"/>
      <c r="NYU5" s="42"/>
      <c r="NYV5" s="42"/>
      <c r="NYW5" s="42"/>
      <c r="NYX5" s="42"/>
      <c r="NYY5" s="42"/>
      <c r="NYZ5" s="42"/>
      <c r="NZA5" s="42"/>
      <c r="NZB5" s="42"/>
      <c r="NZC5" s="42"/>
      <c r="NZD5" s="42"/>
      <c r="NZE5" s="42"/>
      <c r="NZF5" s="42"/>
      <c r="NZG5" s="42"/>
      <c r="NZH5" s="42"/>
      <c r="NZI5" s="42"/>
      <c r="NZJ5" s="42"/>
      <c r="NZK5" s="42"/>
      <c r="NZL5" s="42"/>
      <c r="NZM5" s="42"/>
      <c r="NZN5" s="42"/>
      <c r="NZO5" s="42"/>
      <c r="NZP5" s="42"/>
      <c r="NZQ5" s="42"/>
      <c r="NZR5" s="42"/>
      <c r="NZS5" s="42"/>
      <c r="NZT5" s="42"/>
      <c r="NZU5" s="42"/>
      <c r="NZV5" s="42"/>
      <c r="NZW5" s="42"/>
      <c r="NZX5" s="42"/>
      <c r="NZY5" s="42"/>
      <c r="NZZ5" s="42"/>
      <c r="OAA5" s="42"/>
      <c r="OAB5" s="42"/>
      <c r="OAC5" s="42"/>
      <c r="OAD5" s="42"/>
      <c r="OAE5" s="42"/>
      <c r="OAF5" s="42"/>
      <c r="OAG5" s="42"/>
      <c r="OAH5" s="42"/>
      <c r="OAI5" s="42"/>
      <c r="OAJ5" s="42"/>
      <c r="OAK5" s="42"/>
      <c r="OAL5" s="42"/>
      <c r="OAM5" s="42"/>
      <c r="OAN5" s="42"/>
      <c r="OAO5" s="42"/>
      <c r="OAP5" s="42"/>
      <c r="OAQ5" s="42"/>
      <c r="OAR5" s="42"/>
      <c r="OAS5" s="42"/>
      <c r="OAT5" s="42"/>
      <c r="OAU5" s="42"/>
      <c r="OAV5" s="42"/>
      <c r="OAW5" s="42"/>
      <c r="OAX5" s="42"/>
      <c r="OAY5" s="42"/>
      <c r="OAZ5" s="42"/>
      <c r="OBA5" s="42"/>
      <c r="OBB5" s="42"/>
      <c r="OBC5" s="42"/>
      <c r="OBD5" s="42"/>
      <c r="OBE5" s="42"/>
      <c r="OBF5" s="42"/>
      <c r="OBG5" s="42"/>
      <c r="OBH5" s="42"/>
      <c r="OBI5" s="42"/>
      <c r="OBJ5" s="42"/>
      <c r="OBK5" s="42"/>
      <c r="OBL5" s="42"/>
      <c r="OBM5" s="42"/>
      <c r="OBN5" s="42"/>
      <c r="OBO5" s="42"/>
      <c r="OBP5" s="42"/>
      <c r="OBQ5" s="42"/>
      <c r="OBR5" s="42"/>
      <c r="OBS5" s="42"/>
      <c r="OBT5" s="42"/>
      <c r="OBU5" s="42"/>
      <c r="OBV5" s="42"/>
      <c r="OBW5" s="42"/>
      <c r="OBX5" s="42"/>
      <c r="OBY5" s="42"/>
      <c r="OBZ5" s="42"/>
      <c r="OCA5" s="42"/>
      <c r="OCB5" s="42"/>
      <c r="OCC5" s="42"/>
      <c r="OCD5" s="42"/>
      <c r="OCE5" s="42"/>
      <c r="OCF5" s="42"/>
      <c r="OCG5" s="42"/>
      <c r="OCH5" s="42"/>
      <c r="OCI5" s="42"/>
      <c r="OCJ5" s="42"/>
      <c r="OCK5" s="42"/>
      <c r="OCL5" s="42"/>
      <c r="OCM5" s="42"/>
      <c r="OCN5" s="42"/>
      <c r="OCO5" s="42"/>
      <c r="OCP5" s="42"/>
      <c r="OCQ5" s="42"/>
      <c r="OCR5" s="42"/>
      <c r="OCS5" s="42"/>
      <c r="OCT5" s="42"/>
      <c r="OCU5" s="42"/>
      <c r="OCV5" s="42"/>
      <c r="OCW5" s="42"/>
      <c r="OCX5" s="42"/>
      <c r="OCY5" s="42"/>
      <c r="OCZ5" s="42"/>
      <c r="ODA5" s="42"/>
      <c r="ODB5" s="42"/>
      <c r="ODC5" s="42"/>
      <c r="ODD5" s="42"/>
      <c r="ODE5" s="42"/>
      <c r="ODF5" s="42"/>
      <c r="ODG5" s="42"/>
      <c r="ODH5" s="42"/>
      <c r="ODI5" s="42"/>
      <c r="ODJ5" s="42"/>
      <c r="ODK5" s="42"/>
      <c r="ODL5" s="42"/>
      <c r="ODM5" s="42"/>
      <c r="ODN5" s="42"/>
      <c r="ODO5" s="42"/>
      <c r="ODP5" s="42"/>
      <c r="ODQ5" s="42"/>
      <c r="ODR5" s="42"/>
      <c r="ODS5" s="42"/>
      <c r="ODT5" s="42"/>
      <c r="ODU5" s="42"/>
      <c r="ODV5" s="42"/>
      <c r="ODW5" s="42"/>
      <c r="ODX5" s="42"/>
      <c r="ODY5" s="42"/>
      <c r="ODZ5" s="42"/>
      <c r="OEA5" s="42"/>
      <c r="OEB5" s="42"/>
      <c r="OEC5" s="42"/>
      <c r="OED5" s="42"/>
      <c r="OEE5" s="42"/>
      <c r="OEF5" s="42"/>
      <c r="OEG5" s="42"/>
      <c r="OEH5" s="42"/>
      <c r="OEI5" s="42"/>
      <c r="OEJ5" s="42"/>
      <c r="OEK5" s="42"/>
      <c r="OEL5" s="42"/>
      <c r="OEM5" s="42"/>
      <c r="OEN5" s="42"/>
      <c r="OEO5" s="42"/>
      <c r="OEP5" s="42"/>
      <c r="OEQ5" s="42"/>
      <c r="OER5" s="42"/>
      <c r="OES5" s="42"/>
      <c r="OET5" s="42"/>
      <c r="OEU5" s="42"/>
      <c r="OEV5" s="42"/>
      <c r="OEW5" s="42"/>
      <c r="OEX5" s="42"/>
      <c r="OEY5" s="42"/>
      <c r="OEZ5" s="42"/>
      <c r="OFA5" s="42"/>
      <c r="OFB5" s="42"/>
      <c r="OFC5" s="42"/>
      <c r="OFD5" s="42"/>
      <c r="OFE5" s="42"/>
      <c r="OFF5" s="42"/>
      <c r="OFG5" s="42"/>
      <c r="OFH5" s="42"/>
      <c r="OFI5" s="42"/>
      <c r="OFJ5" s="42"/>
      <c r="OFK5" s="42"/>
      <c r="OFL5" s="42"/>
      <c r="OFM5" s="42"/>
      <c r="OFN5" s="42"/>
      <c r="OFO5" s="42"/>
      <c r="OFP5" s="42"/>
      <c r="OFQ5" s="42"/>
      <c r="OFR5" s="42"/>
      <c r="OFS5" s="42"/>
      <c r="OFT5" s="42"/>
      <c r="OFU5" s="42"/>
      <c r="OFV5" s="42"/>
      <c r="OFW5" s="42"/>
      <c r="OFX5" s="42"/>
      <c r="OFY5" s="42"/>
      <c r="OFZ5" s="42"/>
      <c r="OGA5" s="42"/>
      <c r="OGB5" s="42"/>
      <c r="OGC5" s="42"/>
      <c r="OGD5" s="42"/>
      <c r="OGE5" s="42"/>
      <c r="OGF5" s="42"/>
      <c r="OGG5" s="42"/>
      <c r="OGH5" s="42"/>
      <c r="OGI5" s="42"/>
      <c r="OGJ5" s="42"/>
      <c r="OGK5" s="42"/>
      <c r="OGL5" s="42"/>
      <c r="OGM5" s="42"/>
      <c r="OGN5" s="42"/>
      <c r="OGO5" s="42"/>
      <c r="OGP5" s="42"/>
      <c r="OGQ5" s="42"/>
      <c r="OGR5" s="42"/>
      <c r="OGS5" s="42"/>
      <c r="OGT5" s="42"/>
      <c r="OGU5" s="42"/>
      <c r="OGV5" s="42"/>
      <c r="OGW5" s="42"/>
      <c r="OGX5" s="42"/>
      <c r="OGY5" s="42"/>
      <c r="OGZ5" s="42"/>
      <c r="OHA5" s="42"/>
      <c r="OHB5" s="42"/>
      <c r="OHC5" s="42"/>
      <c r="OHD5" s="42"/>
      <c r="OHE5" s="42"/>
      <c r="OHF5" s="42"/>
      <c r="OHG5" s="42"/>
      <c r="OHH5" s="42"/>
      <c r="OHI5" s="42"/>
      <c r="OHJ5" s="42"/>
      <c r="OHK5" s="42"/>
      <c r="OHL5" s="42"/>
      <c r="OHM5" s="42"/>
      <c r="OHN5" s="42"/>
      <c r="OHO5" s="42"/>
      <c r="OHP5" s="42"/>
      <c r="OHQ5" s="42"/>
      <c r="OHR5" s="42"/>
      <c r="OHS5" s="42"/>
      <c r="OHT5" s="42"/>
      <c r="OHU5" s="42"/>
      <c r="OHV5" s="42"/>
      <c r="OHW5" s="42"/>
      <c r="OHX5" s="42"/>
      <c r="OHY5" s="42"/>
      <c r="OHZ5" s="42"/>
      <c r="OIA5" s="42"/>
      <c r="OIB5" s="42"/>
      <c r="OIC5" s="42"/>
      <c r="OID5" s="42"/>
      <c r="OIE5" s="42"/>
      <c r="OIF5" s="42"/>
      <c r="OIG5" s="42"/>
      <c r="OIH5" s="42"/>
      <c r="OII5" s="42"/>
      <c r="OIJ5" s="42"/>
      <c r="OIK5" s="42"/>
      <c r="OIL5" s="42"/>
      <c r="OIM5" s="42"/>
      <c r="OIN5" s="42"/>
      <c r="OIO5" s="42"/>
      <c r="OIP5" s="42"/>
      <c r="OIQ5" s="42"/>
      <c r="OIR5" s="42"/>
      <c r="OIS5" s="42"/>
      <c r="OIT5" s="42"/>
      <c r="OIU5" s="42"/>
      <c r="OIV5" s="42"/>
      <c r="OIW5" s="42"/>
      <c r="OIX5" s="42"/>
      <c r="OIY5" s="42"/>
      <c r="OIZ5" s="42"/>
      <c r="OJA5" s="42"/>
      <c r="OJB5" s="42"/>
      <c r="OJC5" s="42"/>
      <c r="OJD5" s="42"/>
      <c r="OJE5" s="42"/>
      <c r="OJF5" s="42"/>
      <c r="OJG5" s="42"/>
      <c r="OJH5" s="42"/>
      <c r="OJI5" s="42"/>
      <c r="OJJ5" s="42"/>
      <c r="OJK5" s="42"/>
      <c r="OJL5" s="42"/>
      <c r="OJM5" s="42"/>
      <c r="OJN5" s="42"/>
      <c r="OJO5" s="42"/>
      <c r="OJP5" s="42"/>
      <c r="OJQ5" s="42"/>
      <c r="OJR5" s="42"/>
      <c r="OJS5" s="42"/>
      <c r="OJT5" s="42"/>
      <c r="OJU5" s="42"/>
      <c r="OJV5" s="42"/>
      <c r="OJW5" s="42"/>
      <c r="OJX5" s="42"/>
      <c r="OJY5" s="42"/>
      <c r="OJZ5" s="42"/>
      <c r="OKA5" s="42"/>
      <c r="OKB5" s="42"/>
      <c r="OKC5" s="42"/>
      <c r="OKD5" s="42"/>
      <c r="OKE5" s="42"/>
      <c r="OKF5" s="42"/>
      <c r="OKG5" s="42"/>
      <c r="OKH5" s="42"/>
      <c r="OKI5" s="42"/>
      <c r="OKJ5" s="42"/>
      <c r="OKK5" s="42"/>
      <c r="OKL5" s="42"/>
      <c r="OKM5" s="42"/>
      <c r="OKN5" s="42"/>
      <c r="OKO5" s="42"/>
      <c r="OKP5" s="42"/>
      <c r="OKQ5" s="42"/>
      <c r="OKR5" s="42"/>
      <c r="OKS5" s="42"/>
      <c r="OKT5" s="42"/>
      <c r="OKU5" s="42"/>
      <c r="OKV5" s="42"/>
      <c r="OKW5" s="42"/>
      <c r="OKX5" s="42"/>
      <c r="OKY5" s="42"/>
      <c r="OKZ5" s="42"/>
      <c r="OLA5" s="42"/>
      <c r="OLB5" s="42"/>
      <c r="OLC5" s="42"/>
      <c r="OLD5" s="42"/>
      <c r="OLE5" s="42"/>
      <c r="OLF5" s="42"/>
      <c r="OLG5" s="42"/>
      <c r="OLH5" s="42"/>
      <c r="OLI5" s="42"/>
      <c r="OLJ5" s="42"/>
      <c r="OLK5" s="42"/>
      <c r="OLL5" s="42"/>
      <c r="OLM5" s="42"/>
      <c r="OLN5" s="42"/>
      <c r="OLO5" s="42"/>
      <c r="OLP5" s="42"/>
      <c r="OLQ5" s="42"/>
      <c r="OLR5" s="42"/>
      <c r="OLS5" s="42"/>
      <c r="OLT5" s="42"/>
      <c r="OLU5" s="42"/>
      <c r="OLV5" s="42"/>
      <c r="OLW5" s="42"/>
      <c r="OLX5" s="42"/>
      <c r="OLY5" s="42"/>
      <c r="OLZ5" s="42"/>
      <c r="OMA5" s="42"/>
      <c r="OMB5" s="42"/>
      <c r="OMC5" s="42"/>
      <c r="OMD5" s="42"/>
      <c r="OME5" s="42"/>
      <c r="OMF5" s="42"/>
      <c r="OMG5" s="42"/>
      <c r="OMH5" s="42"/>
      <c r="OMI5" s="42"/>
      <c r="OMJ5" s="42"/>
      <c r="OMK5" s="42"/>
      <c r="OML5" s="42"/>
      <c r="OMM5" s="42"/>
      <c r="OMN5" s="42"/>
      <c r="OMO5" s="42"/>
      <c r="OMP5" s="42"/>
      <c r="OMQ5" s="42"/>
      <c r="OMR5" s="42"/>
      <c r="OMS5" s="42"/>
      <c r="OMT5" s="42"/>
      <c r="OMU5" s="42"/>
      <c r="OMV5" s="42"/>
      <c r="OMW5" s="42"/>
      <c r="OMX5" s="42"/>
      <c r="OMY5" s="42"/>
      <c r="OMZ5" s="42"/>
      <c r="ONA5" s="42"/>
      <c r="ONB5" s="42"/>
      <c r="ONC5" s="42"/>
      <c r="OND5" s="42"/>
      <c r="ONE5" s="42"/>
      <c r="ONF5" s="42"/>
      <c r="ONG5" s="42"/>
      <c r="ONH5" s="42"/>
      <c r="ONI5" s="42"/>
      <c r="ONJ5" s="42"/>
      <c r="ONK5" s="42"/>
      <c r="ONL5" s="42"/>
      <c r="ONM5" s="42"/>
      <c r="ONN5" s="42"/>
      <c r="ONO5" s="42"/>
      <c r="ONP5" s="42"/>
      <c r="ONQ5" s="42"/>
      <c r="ONR5" s="42"/>
      <c r="ONS5" s="42"/>
      <c r="ONT5" s="42"/>
      <c r="ONU5" s="42"/>
      <c r="ONV5" s="42"/>
      <c r="ONW5" s="42"/>
      <c r="ONX5" s="42"/>
      <c r="ONY5" s="42"/>
      <c r="ONZ5" s="42"/>
      <c r="OOA5" s="42"/>
      <c r="OOB5" s="42"/>
      <c r="OOC5" s="42"/>
      <c r="OOD5" s="42"/>
      <c r="OOE5" s="42"/>
      <c r="OOF5" s="42"/>
      <c r="OOG5" s="42"/>
      <c r="OOH5" s="42"/>
      <c r="OOI5" s="42"/>
      <c r="OOJ5" s="42"/>
      <c r="OOK5" s="42"/>
      <c r="OOL5" s="42"/>
      <c r="OOM5" s="42"/>
      <c r="OON5" s="42"/>
      <c r="OOO5" s="42"/>
      <c r="OOP5" s="42"/>
      <c r="OOQ5" s="42"/>
      <c r="OOR5" s="42"/>
      <c r="OOS5" s="42"/>
      <c r="OOT5" s="42"/>
      <c r="OOU5" s="42"/>
      <c r="OOV5" s="42"/>
      <c r="OOW5" s="42"/>
      <c r="OOX5" s="42"/>
      <c r="OOY5" s="42"/>
      <c r="OOZ5" s="42"/>
      <c r="OPA5" s="42"/>
      <c r="OPB5" s="42"/>
      <c r="OPC5" s="42"/>
      <c r="OPD5" s="42"/>
      <c r="OPE5" s="42"/>
      <c r="OPF5" s="42"/>
      <c r="OPG5" s="42"/>
      <c r="OPH5" s="42"/>
      <c r="OPI5" s="42"/>
      <c r="OPJ5" s="42"/>
      <c r="OPK5" s="42"/>
      <c r="OPL5" s="42"/>
      <c r="OPM5" s="42"/>
      <c r="OPN5" s="42"/>
      <c r="OPO5" s="42"/>
      <c r="OPP5" s="42"/>
      <c r="OPQ5" s="42"/>
      <c r="OPR5" s="42"/>
      <c r="OPS5" s="42"/>
      <c r="OPT5" s="42"/>
      <c r="OPU5" s="42"/>
      <c r="OPV5" s="42"/>
      <c r="OPW5" s="42"/>
      <c r="OPX5" s="42"/>
      <c r="OPY5" s="42"/>
      <c r="OPZ5" s="42"/>
      <c r="OQA5" s="42"/>
      <c r="OQB5" s="42"/>
      <c r="OQC5" s="42"/>
      <c r="OQD5" s="42"/>
      <c r="OQE5" s="42"/>
      <c r="OQF5" s="42"/>
      <c r="OQG5" s="42"/>
      <c r="OQH5" s="42"/>
      <c r="OQI5" s="42"/>
      <c r="OQJ5" s="42"/>
      <c r="OQK5" s="42"/>
      <c r="OQL5" s="42"/>
      <c r="OQM5" s="42"/>
      <c r="OQN5" s="42"/>
      <c r="OQO5" s="42"/>
      <c r="OQP5" s="42"/>
      <c r="OQQ5" s="42"/>
      <c r="OQR5" s="42"/>
      <c r="OQS5" s="42"/>
      <c r="OQT5" s="42"/>
      <c r="OQU5" s="42"/>
      <c r="OQV5" s="42"/>
      <c r="OQW5" s="42"/>
      <c r="OQX5" s="42"/>
      <c r="OQY5" s="42"/>
      <c r="OQZ5" s="42"/>
      <c r="ORA5" s="42"/>
      <c r="ORB5" s="42"/>
      <c r="ORC5" s="42"/>
      <c r="ORD5" s="42"/>
      <c r="ORE5" s="42"/>
      <c r="ORF5" s="42"/>
      <c r="ORG5" s="42"/>
      <c r="ORH5" s="42"/>
      <c r="ORI5" s="42"/>
      <c r="ORJ5" s="42"/>
      <c r="ORK5" s="42"/>
      <c r="ORL5" s="42"/>
      <c r="ORM5" s="42"/>
      <c r="ORN5" s="42"/>
      <c r="ORO5" s="42"/>
      <c r="ORP5" s="42"/>
      <c r="ORQ5" s="42"/>
      <c r="ORR5" s="42"/>
      <c r="ORS5" s="42"/>
      <c r="ORT5" s="42"/>
      <c r="ORU5" s="42"/>
      <c r="ORV5" s="42"/>
      <c r="ORW5" s="42"/>
      <c r="ORX5" s="42"/>
      <c r="ORY5" s="42"/>
      <c r="ORZ5" s="42"/>
      <c r="OSA5" s="42"/>
      <c r="OSB5" s="42"/>
      <c r="OSC5" s="42"/>
      <c r="OSD5" s="42"/>
      <c r="OSE5" s="42"/>
      <c r="OSF5" s="42"/>
      <c r="OSG5" s="42"/>
      <c r="OSH5" s="42"/>
      <c r="OSI5" s="42"/>
      <c r="OSJ5" s="42"/>
      <c r="OSK5" s="42"/>
      <c r="OSL5" s="42"/>
      <c r="OSM5" s="42"/>
      <c r="OSN5" s="42"/>
      <c r="OSO5" s="42"/>
      <c r="OSP5" s="42"/>
      <c r="OSQ5" s="42"/>
      <c r="OSR5" s="42"/>
      <c r="OSS5" s="42"/>
      <c r="OST5" s="42"/>
      <c r="OSU5" s="42"/>
      <c r="OSV5" s="42"/>
      <c r="OSW5" s="42"/>
      <c r="OSX5" s="42"/>
      <c r="OSY5" s="42"/>
      <c r="OSZ5" s="42"/>
      <c r="OTA5" s="42"/>
      <c r="OTB5" s="42"/>
      <c r="OTC5" s="42"/>
      <c r="OTD5" s="42"/>
      <c r="OTE5" s="42"/>
      <c r="OTF5" s="42"/>
      <c r="OTG5" s="42"/>
      <c r="OTH5" s="42"/>
      <c r="OTI5" s="42"/>
      <c r="OTJ5" s="42"/>
      <c r="OTK5" s="42"/>
      <c r="OTL5" s="42"/>
      <c r="OTM5" s="42"/>
      <c r="OTN5" s="42"/>
      <c r="OTO5" s="42"/>
      <c r="OTP5" s="42"/>
      <c r="OTQ5" s="42"/>
      <c r="OTR5" s="42"/>
      <c r="OTS5" s="42"/>
      <c r="OTT5" s="42"/>
      <c r="OTU5" s="42"/>
      <c r="OTV5" s="42"/>
      <c r="OTW5" s="42"/>
      <c r="OTX5" s="42"/>
      <c r="OTY5" s="42"/>
      <c r="OTZ5" s="42"/>
      <c r="OUA5" s="42"/>
      <c r="OUB5" s="42"/>
      <c r="OUC5" s="42"/>
      <c r="OUD5" s="42"/>
      <c r="OUE5" s="42"/>
      <c r="OUF5" s="42"/>
      <c r="OUG5" s="42"/>
      <c r="OUH5" s="42"/>
      <c r="OUI5" s="42"/>
      <c r="OUJ5" s="42"/>
      <c r="OUK5" s="42"/>
      <c r="OUL5" s="42"/>
      <c r="OUM5" s="42"/>
      <c r="OUN5" s="42"/>
      <c r="OUO5" s="42"/>
      <c r="OUP5" s="42"/>
      <c r="OUQ5" s="42"/>
      <c r="OUR5" s="42"/>
      <c r="OUS5" s="42"/>
      <c r="OUT5" s="42"/>
      <c r="OUU5" s="42"/>
      <c r="OUV5" s="42"/>
      <c r="OUW5" s="42"/>
      <c r="OUX5" s="42"/>
      <c r="OUY5" s="42"/>
      <c r="OUZ5" s="42"/>
      <c r="OVA5" s="42"/>
      <c r="OVB5" s="42"/>
      <c r="OVC5" s="42"/>
      <c r="OVD5" s="42"/>
      <c r="OVE5" s="42"/>
      <c r="OVF5" s="42"/>
      <c r="OVG5" s="42"/>
      <c r="OVH5" s="42"/>
      <c r="OVI5" s="42"/>
      <c r="OVJ5" s="42"/>
      <c r="OVK5" s="42"/>
      <c r="OVL5" s="42"/>
      <c r="OVM5" s="42"/>
      <c r="OVN5" s="42"/>
      <c r="OVO5" s="42"/>
      <c r="OVP5" s="42"/>
      <c r="OVQ5" s="42"/>
      <c r="OVR5" s="42"/>
      <c r="OVS5" s="42"/>
      <c r="OVT5" s="42"/>
      <c r="OVU5" s="42"/>
      <c r="OVV5" s="42"/>
      <c r="OVW5" s="42"/>
      <c r="OVX5" s="42"/>
      <c r="OVY5" s="42"/>
      <c r="OVZ5" s="42"/>
      <c r="OWA5" s="42"/>
      <c r="OWB5" s="42"/>
      <c r="OWC5" s="42"/>
      <c r="OWD5" s="42"/>
      <c r="OWE5" s="42"/>
      <c r="OWF5" s="42"/>
      <c r="OWG5" s="42"/>
      <c r="OWH5" s="42"/>
      <c r="OWI5" s="42"/>
      <c r="OWJ5" s="42"/>
      <c r="OWK5" s="42"/>
      <c r="OWL5" s="42"/>
      <c r="OWM5" s="42"/>
      <c r="OWN5" s="42"/>
      <c r="OWO5" s="42"/>
      <c r="OWP5" s="42"/>
      <c r="OWQ5" s="42"/>
      <c r="OWR5" s="42"/>
      <c r="OWS5" s="42"/>
      <c r="OWT5" s="42"/>
      <c r="OWU5" s="42"/>
      <c r="OWV5" s="42"/>
      <c r="OWW5" s="42"/>
      <c r="OWX5" s="42"/>
      <c r="OWY5" s="42"/>
      <c r="OWZ5" s="42"/>
      <c r="OXA5" s="42"/>
      <c r="OXB5" s="42"/>
      <c r="OXC5" s="42"/>
      <c r="OXD5" s="42"/>
      <c r="OXE5" s="42"/>
      <c r="OXF5" s="42"/>
      <c r="OXG5" s="42"/>
      <c r="OXH5" s="42"/>
      <c r="OXI5" s="42"/>
      <c r="OXJ5" s="42"/>
      <c r="OXK5" s="42"/>
      <c r="OXL5" s="42"/>
      <c r="OXM5" s="42"/>
      <c r="OXN5" s="42"/>
      <c r="OXO5" s="42"/>
      <c r="OXP5" s="42"/>
      <c r="OXQ5" s="42"/>
      <c r="OXR5" s="42"/>
      <c r="OXS5" s="42"/>
      <c r="OXT5" s="42"/>
      <c r="OXU5" s="42"/>
      <c r="OXV5" s="42"/>
      <c r="OXW5" s="42"/>
      <c r="OXX5" s="42"/>
      <c r="OXY5" s="42"/>
      <c r="OXZ5" s="42"/>
      <c r="OYA5" s="42"/>
      <c r="OYB5" s="42"/>
      <c r="OYC5" s="42"/>
      <c r="OYD5" s="42"/>
      <c r="OYE5" s="42"/>
      <c r="OYF5" s="42"/>
      <c r="OYG5" s="42"/>
      <c r="OYH5" s="42"/>
      <c r="OYI5" s="42"/>
      <c r="OYJ5" s="42"/>
      <c r="OYK5" s="42"/>
      <c r="OYL5" s="42"/>
      <c r="OYM5" s="42"/>
      <c r="OYN5" s="42"/>
      <c r="OYO5" s="42"/>
      <c r="OYP5" s="42"/>
      <c r="OYQ5" s="42"/>
      <c r="OYR5" s="42"/>
      <c r="OYS5" s="42"/>
      <c r="OYT5" s="42"/>
      <c r="OYU5" s="42"/>
      <c r="OYV5" s="42"/>
      <c r="OYW5" s="42"/>
      <c r="OYX5" s="42"/>
      <c r="OYY5" s="42"/>
      <c r="OYZ5" s="42"/>
      <c r="OZA5" s="42"/>
      <c r="OZB5" s="42"/>
      <c r="OZC5" s="42"/>
      <c r="OZD5" s="42"/>
      <c r="OZE5" s="42"/>
      <c r="OZF5" s="42"/>
      <c r="OZG5" s="42"/>
      <c r="OZH5" s="42"/>
      <c r="OZI5" s="42"/>
      <c r="OZJ5" s="42"/>
      <c r="OZK5" s="42"/>
      <c r="OZL5" s="42"/>
      <c r="OZM5" s="42"/>
      <c r="OZN5" s="42"/>
      <c r="OZO5" s="42"/>
      <c r="OZP5" s="42"/>
      <c r="OZQ5" s="42"/>
      <c r="OZR5" s="42"/>
      <c r="OZS5" s="42"/>
      <c r="OZT5" s="42"/>
      <c r="OZU5" s="42"/>
      <c r="OZV5" s="42"/>
      <c r="OZW5" s="42"/>
      <c r="OZX5" s="42"/>
      <c r="OZY5" s="42"/>
      <c r="OZZ5" s="42"/>
      <c r="PAA5" s="42"/>
      <c r="PAB5" s="42"/>
      <c r="PAC5" s="42"/>
      <c r="PAD5" s="42"/>
      <c r="PAE5" s="42"/>
      <c r="PAF5" s="42"/>
      <c r="PAG5" s="42"/>
      <c r="PAH5" s="42"/>
      <c r="PAI5" s="42"/>
      <c r="PAJ5" s="42"/>
      <c r="PAK5" s="42"/>
      <c r="PAL5" s="42"/>
      <c r="PAM5" s="42"/>
      <c r="PAN5" s="42"/>
      <c r="PAO5" s="42"/>
      <c r="PAP5" s="42"/>
      <c r="PAQ5" s="42"/>
      <c r="PAR5" s="42"/>
      <c r="PAS5" s="42"/>
      <c r="PAT5" s="42"/>
      <c r="PAU5" s="42"/>
      <c r="PAV5" s="42"/>
      <c r="PAW5" s="42"/>
      <c r="PAX5" s="42"/>
      <c r="PAY5" s="42"/>
      <c r="PAZ5" s="42"/>
      <c r="PBA5" s="42"/>
      <c r="PBB5" s="42"/>
      <c r="PBC5" s="42"/>
      <c r="PBD5" s="42"/>
      <c r="PBE5" s="42"/>
      <c r="PBF5" s="42"/>
      <c r="PBG5" s="42"/>
      <c r="PBH5" s="42"/>
      <c r="PBI5" s="42"/>
      <c r="PBJ5" s="42"/>
      <c r="PBK5" s="42"/>
      <c r="PBL5" s="42"/>
      <c r="PBM5" s="42"/>
      <c r="PBN5" s="42"/>
      <c r="PBO5" s="42"/>
      <c r="PBP5" s="42"/>
      <c r="PBQ5" s="42"/>
      <c r="PBR5" s="42"/>
      <c r="PBS5" s="42"/>
      <c r="PBT5" s="42"/>
      <c r="PBU5" s="42"/>
      <c r="PBV5" s="42"/>
      <c r="PBW5" s="42"/>
      <c r="PBX5" s="42"/>
      <c r="PBY5" s="42"/>
      <c r="PBZ5" s="42"/>
      <c r="PCA5" s="42"/>
      <c r="PCB5" s="42"/>
      <c r="PCC5" s="42"/>
      <c r="PCD5" s="42"/>
      <c r="PCE5" s="42"/>
      <c r="PCF5" s="42"/>
      <c r="PCG5" s="42"/>
      <c r="PCH5" s="42"/>
      <c r="PCI5" s="42"/>
      <c r="PCJ5" s="42"/>
      <c r="PCK5" s="42"/>
      <c r="PCL5" s="42"/>
      <c r="PCM5" s="42"/>
      <c r="PCN5" s="42"/>
      <c r="PCO5" s="42"/>
      <c r="PCP5" s="42"/>
      <c r="PCQ5" s="42"/>
      <c r="PCR5" s="42"/>
      <c r="PCS5" s="42"/>
      <c r="PCT5" s="42"/>
      <c r="PCU5" s="42"/>
      <c r="PCV5" s="42"/>
      <c r="PCW5" s="42"/>
      <c r="PCX5" s="42"/>
      <c r="PCY5" s="42"/>
      <c r="PCZ5" s="42"/>
      <c r="PDA5" s="42"/>
      <c r="PDB5" s="42"/>
      <c r="PDC5" s="42"/>
      <c r="PDD5" s="42"/>
      <c r="PDE5" s="42"/>
      <c r="PDF5" s="42"/>
      <c r="PDG5" s="42"/>
      <c r="PDH5" s="42"/>
      <c r="PDI5" s="42"/>
      <c r="PDJ5" s="42"/>
      <c r="PDK5" s="42"/>
      <c r="PDL5" s="42"/>
      <c r="PDM5" s="42"/>
      <c r="PDN5" s="42"/>
      <c r="PDO5" s="42"/>
      <c r="PDP5" s="42"/>
      <c r="PDQ5" s="42"/>
      <c r="PDR5" s="42"/>
      <c r="PDS5" s="42"/>
      <c r="PDT5" s="42"/>
      <c r="PDU5" s="42"/>
      <c r="PDV5" s="42"/>
      <c r="PDW5" s="42"/>
      <c r="PDX5" s="42"/>
      <c r="PDY5" s="42"/>
      <c r="PDZ5" s="42"/>
      <c r="PEA5" s="42"/>
      <c r="PEB5" s="42"/>
      <c r="PEC5" s="42"/>
      <c r="PED5" s="42"/>
      <c r="PEE5" s="42"/>
      <c r="PEF5" s="42"/>
      <c r="PEG5" s="42"/>
      <c r="PEH5" s="42"/>
      <c r="PEI5" s="42"/>
      <c r="PEJ5" s="42"/>
      <c r="PEK5" s="42"/>
      <c r="PEL5" s="42"/>
      <c r="PEM5" s="42"/>
      <c r="PEN5" s="42"/>
      <c r="PEO5" s="42"/>
      <c r="PEP5" s="42"/>
      <c r="PEQ5" s="42"/>
      <c r="PER5" s="42"/>
      <c r="PES5" s="42"/>
      <c r="PET5" s="42"/>
      <c r="PEU5" s="42"/>
      <c r="PEV5" s="42"/>
      <c r="PEW5" s="42"/>
      <c r="PEX5" s="42"/>
      <c r="PEY5" s="42"/>
      <c r="PEZ5" s="42"/>
      <c r="PFA5" s="42"/>
      <c r="PFB5" s="42"/>
      <c r="PFC5" s="42"/>
      <c r="PFD5" s="42"/>
      <c r="PFE5" s="42"/>
      <c r="PFF5" s="42"/>
      <c r="PFG5" s="42"/>
      <c r="PFH5" s="42"/>
      <c r="PFI5" s="42"/>
      <c r="PFJ5" s="42"/>
      <c r="PFK5" s="42"/>
      <c r="PFL5" s="42"/>
      <c r="PFM5" s="42"/>
      <c r="PFN5" s="42"/>
      <c r="PFO5" s="42"/>
      <c r="PFP5" s="42"/>
      <c r="PFQ5" s="42"/>
      <c r="PFR5" s="42"/>
      <c r="PFS5" s="42"/>
      <c r="PFT5" s="42"/>
      <c r="PFU5" s="42"/>
      <c r="PFV5" s="42"/>
      <c r="PFW5" s="42"/>
      <c r="PFX5" s="42"/>
      <c r="PFY5" s="42"/>
      <c r="PFZ5" s="42"/>
      <c r="PGA5" s="42"/>
      <c r="PGB5" s="42"/>
      <c r="PGC5" s="42"/>
      <c r="PGD5" s="42"/>
      <c r="PGE5" s="42"/>
      <c r="PGF5" s="42"/>
      <c r="PGG5" s="42"/>
      <c r="PGH5" s="42"/>
      <c r="PGI5" s="42"/>
      <c r="PGJ5" s="42"/>
      <c r="PGK5" s="42"/>
      <c r="PGL5" s="42"/>
      <c r="PGM5" s="42"/>
      <c r="PGN5" s="42"/>
      <c r="PGO5" s="42"/>
      <c r="PGP5" s="42"/>
      <c r="PGQ5" s="42"/>
      <c r="PGR5" s="42"/>
      <c r="PGS5" s="42"/>
      <c r="PGT5" s="42"/>
      <c r="PGU5" s="42"/>
      <c r="PGV5" s="42"/>
      <c r="PGW5" s="42"/>
      <c r="PGX5" s="42"/>
      <c r="PGY5" s="42"/>
      <c r="PGZ5" s="42"/>
      <c r="PHA5" s="42"/>
      <c r="PHB5" s="42"/>
      <c r="PHC5" s="42"/>
      <c r="PHD5" s="42"/>
      <c r="PHE5" s="42"/>
      <c r="PHF5" s="42"/>
      <c r="PHG5" s="42"/>
      <c r="PHH5" s="42"/>
      <c r="PHI5" s="42"/>
      <c r="PHJ5" s="42"/>
      <c r="PHK5" s="42"/>
      <c r="PHL5" s="42"/>
      <c r="PHM5" s="42"/>
      <c r="PHN5" s="42"/>
      <c r="PHO5" s="42"/>
      <c r="PHP5" s="42"/>
      <c r="PHQ5" s="42"/>
      <c r="PHR5" s="42"/>
      <c r="PHS5" s="42"/>
      <c r="PHT5" s="42"/>
      <c r="PHU5" s="42"/>
      <c r="PHV5" s="42"/>
      <c r="PHW5" s="42"/>
      <c r="PHX5" s="42"/>
      <c r="PHY5" s="42"/>
      <c r="PHZ5" s="42"/>
      <c r="PIA5" s="42"/>
      <c r="PIB5" s="42"/>
      <c r="PIC5" s="42"/>
      <c r="PID5" s="42"/>
      <c r="PIE5" s="42"/>
      <c r="PIF5" s="42"/>
      <c r="PIG5" s="42"/>
      <c r="PIH5" s="42"/>
      <c r="PII5" s="42"/>
      <c r="PIJ5" s="42"/>
      <c r="PIK5" s="42"/>
      <c r="PIL5" s="42"/>
      <c r="PIM5" s="42"/>
      <c r="PIN5" s="42"/>
      <c r="PIO5" s="42"/>
      <c r="PIP5" s="42"/>
      <c r="PIQ5" s="42"/>
      <c r="PIR5" s="42"/>
      <c r="PIS5" s="42"/>
      <c r="PIT5" s="42"/>
      <c r="PIU5" s="42"/>
      <c r="PIV5" s="42"/>
      <c r="PIW5" s="42"/>
      <c r="PIX5" s="42"/>
      <c r="PIY5" s="42"/>
      <c r="PIZ5" s="42"/>
      <c r="PJA5" s="42"/>
      <c r="PJB5" s="42"/>
      <c r="PJC5" s="42"/>
      <c r="PJD5" s="42"/>
      <c r="PJE5" s="42"/>
      <c r="PJF5" s="42"/>
      <c r="PJG5" s="42"/>
      <c r="PJH5" s="42"/>
      <c r="PJI5" s="42"/>
      <c r="PJJ5" s="42"/>
      <c r="PJK5" s="42"/>
      <c r="PJL5" s="42"/>
      <c r="PJM5" s="42"/>
      <c r="PJN5" s="42"/>
      <c r="PJO5" s="42"/>
      <c r="PJP5" s="42"/>
      <c r="PJQ5" s="42"/>
      <c r="PJR5" s="42"/>
      <c r="PJS5" s="42"/>
      <c r="PJT5" s="42"/>
      <c r="PJU5" s="42"/>
      <c r="PJV5" s="42"/>
      <c r="PJW5" s="42"/>
      <c r="PJX5" s="42"/>
      <c r="PJY5" s="42"/>
      <c r="PJZ5" s="42"/>
      <c r="PKA5" s="42"/>
      <c r="PKB5" s="42"/>
      <c r="PKC5" s="42"/>
      <c r="PKD5" s="42"/>
      <c r="PKE5" s="42"/>
      <c r="PKF5" s="42"/>
      <c r="PKG5" s="42"/>
      <c r="PKH5" s="42"/>
      <c r="PKI5" s="42"/>
      <c r="PKJ5" s="42"/>
      <c r="PKK5" s="42"/>
      <c r="PKL5" s="42"/>
      <c r="PKM5" s="42"/>
      <c r="PKN5" s="42"/>
      <c r="PKO5" s="42"/>
      <c r="PKP5" s="42"/>
      <c r="PKQ5" s="42"/>
      <c r="PKR5" s="42"/>
      <c r="PKS5" s="42"/>
      <c r="PKT5" s="42"/>
      <c r="PKU5" s="42"/>
      <c r="PKV5" s="42"/>
      <c r="PKW5" s="42"/>
      <c r="PKX5" s="42"/>
      <c r="PKY5" s="42"/>
      <c r="PKZ5" s="42"/>
      <c r="PLA5" s="42"/>
      <c r="PLB5" s="42"/>
      <c r="PLC5" s="42"/>
      <c r="PLD5" s="42"/>
      <c r="PLE5" s="42"/>
      <c r="PLF5" s="42"/>
      <c r="PLG5" s="42"/>
      <c r="PLH5" s="42"/>
      <c r="PLI5" s="42"/>
      <c r="PLJ5" s="42"/>
      <c r="PLK5" s="42"/>
      <c r="PLL5" s="42"/>
      <c r="PLM5" s="42"/>
      <c r="PLN5" s="42"/>
      <c r="PLO5" s="42"/>
      <c r="PLP5" s="42"/>
      <c r="PLQ5" s="42"/>
      <c r="PLR5" s="42"/>
      <c r="PLS5" s="42"/>
      <c r="PLT5" s="42"/>
      <c r="PLU5" s="42"/>
      <c r="PLV5" s="42"/>
      <c r="PLW5" s="42"/>
      <c r="PLX5" s="42"/>
      <c r="PLY5" s="42"/>
      <c r="PLZ5" s="42"/>
      <c r="PMA5" s="42"/>
      <c r="PMB5" s="42"/>
      <c r="PMC5" s="42"/>
      <c r="PMD5" s="42"/>
      <c r="PME5" s="42"/>
      <c r="PMF5" s="42"/>
      <c r="PMG5" s="42"/>
      <c r="PMH5" s="42"/>
      <c r="PMI5" s="42"/>
      <c r="PMJ5" s="42"/>
      <c r="PMK5" s="42"/>
      <c r="PML5" s="42"/>
      <c r="PMM5" s="42"/>
      <c r="PMN5" s="42"/>
      <c r="PMO5" s="42"/>
      <c r="PMP5" s="42"/>
      <c r="PMQ5" s="42"/>
      <c r="PMR5" s="42"/>
      <c r="PMS5" s="42"/>
      <c r="PMT5" s="42"/>
      <c r="PMU5" s="42"/>
      <c r="PMV5" s="42"/>
      <c r="PMW5" s="42"/>
      <c r="PMX5" s="42"/>
      <c r="PMY5" s="42"/>
      <c r="PMZ5" s="42"/>
      <c r="PNA5" s="42"/>
      <c r="PNB5" s="42"/>
      <c r="PNC5" s="42"/>
      <c r="PND5" s="42"/>
      <c r="PNE5" s="42"/>
      <c r="PNF5" s="42"/>
      <c r="PNG5" s="42"/>
      <c r="PNH5" s="42"/>
      <c r="PNI5" s="42"/>
      <c r="PNJ5" s="42"/>
      <c r="PNK5" s="42"/>
      <c r="PNL5" s="42"/>
      <c r="PNM5" s="42"/>
      <c r="PNN5" s="42"/>
      <c r="PNO5" s="42"/>
      <c r="PNP5" s="42"/>
      <c r="PNQ5" s="42"/>
      <c r="PNR5" s="42"/>
      <c r="PNS5" s="42"/>
      <c r="PNT5" s="42"/>
      <c r="PNU5" s="42"/>
      <c r="PNV5" s="42"/>
      <c r="PNW5" s="42"/>
      <c r="PNX5" s="42"/>
      <c r="PNY5" s="42"/>
      <c r="PNZ5" s="42"/>
      <c r="POA5" s="42"/>
      <c r="POB5" s="42"/>
      <c r="POC5" s="42"/>
      <c r="POD5" s="42"/>
      <c r="POE5" s="42"/>
      <c r="POF5" s="42"/>
      <c r="POG5" s="42"/>
      <c r="POH5" s="42"/>
      <c r="POI5" s="42"/>
      <c r="POJ5" s="42"/>
      <c r="POK5" s="42"/>
      <c r="POL5" s="42"/>
      <c r="POM5" s="42"/>
      <c r="PON5" s="42"/>
      <c r="POO5" s="42"/>
      <c r="POP5" s="42"/>
      <c r="POQ5" s="42"/>
      <c r="POR5" s="42"/>
      <c r="POS5" s="42"/>
      <c r="POT5" s="42"/>
      <c r="POU5" s="42"/>
      <c r="POV5" s="42"/>
      <c r="POW5" s="42"/>
      <c r="POX5" s="42"/>
      <c r="POY5" s="42"/>
      <c r="POZ5" s="42"/>
      <c r="PPA5" s="42"/>
      <c r="PPB5" s="42"/>
      <c r="PPC5" s="42"/>
      <c r="PPD5" s="42"/>
      <c r="PPE5" s="42"/>
      <c r="PPF5" s="42"/>
      <c r="PPG5" s="42"/>
      <c r="PPH5" s="42"/>
      <c r="PPI5" s="42"/>
      <c r="PPJ5" s="42"/>
      <c r="PPK5" s="42"/>
      <c r="PPL5" s="42"/>
      <c r="PPM5" s="42"/>
      <c r="PPN5" s="42"/>
      <c r="PPO5" s="42"/>
      <c r="PPP5" s="42"/>
      <c r="PPQ5" s="42"/>
      <c r="PPR5" s="42"/>
      <c r="PPS5" s="42"/>
      <c r="PPT5" s="42"/>
      <c r="PPU5" s="42"/>
      <c r="PPV5" s="42"/>
      <c r="PPW5" s="42"/>
      <c r="PPX5" s="42"/>
      <c r="PPY5" s="42"/>
      <c r="PPZ5" s="42"/>
      <c r="PQA5" s="42"/>
      <c r="PQB5" s="42"/>
      <c r="PQC5" s="42"/>
      <c r="PQD5" s="42"/>
      <c r="PQE5" s="42"/>
      <c r="PQF5" s="42"/>
      <c r="PQG5" s="42"/>
      <c r="PQH5" s="42"/>
      <c r="PQI5" s="42"/>
      <c r="PQJ5" s="42"/>
      <c r="PQK5" s="42"/>
      <c r="PQL5" s="42"/>
      <c r="PQM5" s="42"/>
      <c r="PQN5" s="42"/>
      <c r="PQO5" s="42"/>
      <c r="PQP5" s="42"/>
      <c r="PQQ5" s="42"/>
      <c r="PQR5" s="42"/>
      <c r="PQS5" s="42"/>
      <c r="PQT5" s="42"/>
      <c r="PQU5" s="42"/>
      <c r="PQV5" s="42"/>
      <c r="PQW5" s="42"/>
      <c r="PQX5" s="42"/>
      <c r="PQY5" s="42"/>
      <c r="PQZ5" s="42"/>
      <c r="PRA5" s="42"/>
      <c r="PRB5" s="42"/>
      <c r="PRC5" s="42"/>
      <c r="PRD5" s="42"/>
      <c r="PRE5" s="42"/>
      <c r="PRF5" s="42"/>
      <c r="PRG5" s="42"/>
      <c r="PRH5" s="42"/>
      <c r="PRI5" s="42"/>
      <c r="PRJ5" s="42"/>
      <c r="PRK5" s="42"/>
      <c r="PRL5" s="42"/>
      <c r="PRM5" s="42"/>
      <c r="PRN5" s="42"/>
      <c r="PRO5" s="42"/>
      <c r="PRP5" s="42"/>
      <c r="PRQ5" s="42"/>
      <c r="PRR5" s="42"/>
      <c r="PRS5" s="42"/>
      <c r="PRT5" s="42"/>
      <c r="PRU5" s="42"/>
      <c r="PRV5" s="42"/>
      <c r="PRW5" s="42"/>
      <c r="PRX5" s="42"/>
      <c r="PRY5" s="42"/>
      <c r="PRZ5" s="42"/>
      <c r="PSA5" s="42"/>
      <c r="PSB5" s="42"/>
      <c r="PSC5" s="42"/>
      <c r="PSD5" s="42"/>
      <c r="PSE5" s="42"/>
      <c r="PSF5" s="42"/>
      <c r="PSG5" s="42"/>
      <c r="PSH5" s="42"/>
      <c r="PSI5" s="42"/>
      <c r="PSJ5" s="42"/>
      <c r="PSK5" s="42"/>
      <c r="PSL5" s="42"/>
      <c r="PSM5" s="42"/>
      <c r="PSN5" s="42"/>
      <c r="PSO5" s="42"/>
      <c r="PSP5" s="42"/>
      <c r="PSQ5" s="42"/>
      <c r="PSR5" s="42"/>
      <c r="PSS5" s="42"/>
      <c r="PST5" s="42"/>
      <c r="PSU5" s="42"/>
      <c r="PSV5" s="42"/>
      <c r="PSW5" s="42"/>
      <c r="PSX5" s="42"/>
      <c r="PSY5" s="42"/>
      <c r="PSZ5" s="42"/>
      <c r="PTA5" s="42"/>
      <c r="PTB5" s="42"/>
      <c r="PTC5" s="42"/>
      <c r="PTD5" s="42"/>
      <c r="PTE5" s="42"/>
      <c r="PTF5" s="42"/>
      <c r="PTG5" s="42"/>
      <c r="PTH5" s="42"/>
      <c r="PTI5" s="42"/>
      <c r="PTJ5" s="42"/>
      <c r="PTK5" s="42"/>
      <c r="PTL5" s="42"/>
      <c r="PTM5" s="42"/>
      <c r="PTN5" s="42"/>
      <c r="PTO5" s="42"/>
      <c r="PTP5" s="42"/>
      <c r="PTQ5" s="42"/>
      <c r="PTR5" s="42"/>
      <c r="PTS5" s="42"/>
      <c r="PTT5" s="42"/>
      <c r="PTU5" s="42"/>
      <c r="PTV5" s="42"/>
      <c r="PTW5" s="42"/>
      <c r="PTX5" s="42"/>
      <c r="PTY5" s="42"/>
      <c r="PTZ5" s="42"/>
      <c r="PUA5" s="42"/>
      <c r="PUB5" s="42"/>
      <c r="PUC5" s="42"/>
      <c r="PUD5" s="42"/>
      <c r="PUE5" s="42"/>
      <c r="PUF5" s="42"/>
      <c r="PUG5" s="42"/>
      <c r="PUH5" s="42"/>
      <c r="PUI5" s="42"/>
      <c r="PUJ5" s="42"/>
      <c r="PUK5" s="42"/>
      <c r="PUL5" s="42"/>
      <c r="PUM5" s="42"/>
      <c r="PUN5" s="42"/>
      <c r="PUO5" s="42"/>
      <c r="PUP5" s="42"/>
      <c r="PUQ5" s="42"/>
      <c r="PUR5" s="42"/>
      <c r="PUS5" s="42"/>
      <c r="PUT5" s="42"/>
      <c r="PUU5" s="42"/>
      <c r="PUV5" s="42"/>
      <c r="PUW5" s="42"/>
      <c r="PUX5" s="42"/>
      <c r="PUY5" s="42"/>
      <c r="PUZ5" s="42"/>
      <c r="PVA5" s="42"/>
      <c r="PVB5" s="42"/>
      <c r="PVC5" s="42"/>
      <c r="PVD5" s="42"/>
      <c r="PVE5" s="42"/>
      <c r="PVF5" s="42"/>
      <c r="PVG5" s="42"/>
      <c r="PVH5" s="42"/>
      <c r="PVI5" s="42"/>
      <c r="PVJ5" s="42"/>
      <c r="PVK5" s="42"/>
      <c r="PVL5" s="42"/>
      <c r="PVM5" s="42"/>
      <c r="PVN5" s="42"/>
      <c r="PVO5" s="42"/>
      <c r="PVP5" s="42"/>
      <c r="PVQ5" s="42"/>
      <c r="PVR5" s="42"/>
      <c r="PVS5" s="42"/>
      <c r="PVT5" s="42"/>
      <c r="PVU5" s="42"/>
      <c r="PVV5" s="42"/>
      <c r="PVW5" s="42"/>
      <c r="PVX5" s="42"/>
      <c r="PVY5" s="42"/>
      <c r="PVZ5" s="42"/>
      <c r="PWA5" s="42"/>
      <c r="PWB5" s="42"/>
      <c r="PWC5" s="42"/>
      <c r="PWD5" s="42"/>
      <c r="PWE5" s="42"/>
      <c r="PWF5" s="42"/>
      <c r="PWG5" s="42"/>
      <c r="PWH5" s="42"/>
      <c r="PWI5" s="42"/>
      <c r="PWJ5" s="42"/>
      <c r="PWK5" s="42"/>
      <c r="PWL5" s="42"/>
      <c r="PWM5" s="42"/>
      <c r="PWN5" s="42"/>
      <c r="PWO5" s="42"/>
      <c r="PWP5" s="42"/>
      <c r="PWQ5" s="42"/>
      <c r="PWR5" s="42"/>
      <c r="PWS5" s="42"/>
      <c r="PWT5" s="42"/>
      <c r="PWU5" s="42"/>
      <c r="PWV5" s="42"/>
      <c r="PWW5" s="42"/>
      <c r="PWX5" s="42"/>
      <c r="PWY5" s="42"/>
      <c r="PWZ5" s="42"/>
      <c r="PXA5" s="42"/>
      <c r="PXB5" s="42"/>
      <c r="PXC5" s="42"/>
      <c r="PXD5" s="42"/>
      <c r="PXE5" s="42"/>
      <c r="PXF5" s="42"/>
      <c r="PXG5" s="42"/>
      <c r="PXH5" s="42"/>
      <c r="PXI5" s="42"/>
      <c r="PXJ5" s="42"/>
      <c r="PXK5" s="42"/>
      <c r="PXL5" s="42"/>
      <c r="PXM5" s="42"/>
      <c r="PXN5" s="42"/>
      <c r="PXO5" s="42"/>
      <c r="PXP5" s="42"/>
      <c r="PXQ5" s="42"/>
      <c r="PXR5" s="42"/>
      <c r="PXS5" s="42"/>
      <c r="PXT5" s="42"/>
      <c r="PXU5" s="42"/>
      <c r="PXV5" s="42"/>
      <c r="PXW5" s="42"/>
      <c r="PXX5" s="42"/>
      <c r="PXY5" s="42"/>
      <c r="PXZ5" s="42"/>
      <c r="PYA5" s="42"/>
      <c r="PYB5" s="42"/>
      <c r="PYC5" s="42"/>
      <c r="PYD5" s="42"/>
      <c r="PYE5" s="42"/>
      <c r="PYF5" s="42"/>
      <c r="PYG5" s="42"/>
      <c r="PYH5" s="42"/>
      <c r="PYI5" s="42"/>
      <c r="PYJ5" s="42"/>
      <c r="PYK5" s="42"/>
      <c r="PYL5" s="42"/>
      <c r="PYM5" s="42"/>
      <c r="PYN5" s="42"/>
      <c r="PYO5" s="42"/>
      <c r="PYP5" s="42"/>
      <c r="PYQ5" s="42"/>
      <c r="PYR5" s="42"/>
      <c r="PYS5" s="42"/>
      <c r="PYT5" s="42"/>
      <c r="PYU5" s="42"/>
      <c r="PYV5" s="42"/>
      <c r="PYW5" s="42"/>
      <c r="PYX5" s="42"/>
      <c r="PYY5" s="42"/>
      <c r="PYZ5" s="42"/>
      <c r="PZA5" s="42"/>
      <c r="PZB5" s="42"/>
      <c r="PZC5" s="42"/>
      <c r="PZD5" s="42"/>
      <c r="PZE5" s="42"/>
      <c r="PZF5" s="42"/>
      <c r="PZG5" s="42"/>
      <c r="PZH5" s="42"/>
      <c r="PZI5" s="42"/>
      <c r="PZJ5" s="42"/>
      <c r="PZK5" s="42"/>
      <c r="PZL5" s="42"/>
      <c r="PZM5" s="42"/>
      <c r="PZN5" s="42"/>
      <c r="PZO5" s="42"/>
      <c r="PZP5" s="42"/>
      <c r="PZQ5" s="42"/>
      <c r="PZR5" s="42"/>
      <c r="PZS5" s="42"/>
      <c r="PZT5" s="42"/>
      <c r="PZU5" s="42"/>
      <c r="PZV5" s="42"/>
      <c r="PZW5" s="42"/>
      <c r="PZX5" s="42"/>
      <c r="PZY5" s="42"/>
      <c r="PZZ5" s="42"/>
      <c r="QAA5" s="42"/>
      <c r="QAB5" s="42"/>
      <c r="QAC5" s="42"/>
      <c r="QAD5" s="42"/>
      <c r="QAE5" s="42"/>
      <c r="QAF5" s="42"/>
      <c r="QAG5" s="42"/>
      <c r="QAH5" s="42"/>
      <c r="QAI5" s="42"/>
      <c r="QAJ5" s="42"/>
      <c r="QAK5" s="42"/>
      <c r="QAL5" s="42"/>
      <c r="QAM5" s="42"/>
      <c r="QAN5" s="42"/>
      <c r="QAO5" s="42"/>
      <c r="QAP5" s="42"/>
      <c r="QAQ5" s="42"/>
      <c r="QAR5" s="42"/>
      <c r="QAS5" s="42"/>
      <c r="QAT5" s="42"/>
      <c r="QAU5" s="42"/>
      <c r="QAV5" s="42"/>
      <c r="QAW5" s="42"/>
      <c r="QAX5" s="42"/>
      <c r="QAY5" s="42"/>
      <c r="QAZ5" s="42"/>
      <c r="QBA5" s="42"/>
      <c r="QBB5" s="42"/>
      <c r="QBC5" s="42"/>
      <c r="QBD5" s="42"/>
      <c r="QBE5" s="42"/>
      <c r="QBF5" s="42"/>
      <c r="QBG5" s="42"/>
      <c r="QBH5" s="42"/>
      <c r="QBI5" s="42"/>
      <c r="QBJ5" s="42"/>
      <c r="QBK5" s="42"/>
      <c r="QBL5" s="42"/>
      <c r="QBM5" s="42"/>
      <c r="QBN5" s="42"/>
      <c r="QBO5" s="42"/>
      <c r="QBP5" s="42"/>
      <c r="QBQ5" s="42"/>
      <c r="QBR5" s="42"/>
      <c r="QBS5" s="42"/>
      <c r="QBT5" s="42"/>
      <c r="QBU5" s="42"/>
      <c r="QBV5" s="42"/>
      <c r="QBW5" s="42"/>
      <c r="QBX5" s="42"/>
      <c r="QBY5" s="42"/>
      <c r="QBZ5" s="42"/>
      <c r="QCA5" s="42"/>
      <c r="QCB5" s="42"/>
      <c r="QCC5" s="42"/>
      <c r="QCD5" s="42"/>
      <c r="QCE5" s="42"/>
      <c r="QCF5" s="42"/>
      <c r="QCG5" s="42"/>
      <c r="QCH5" s="42"/>
      <c r="QCI5" s="42"/>
      <c r="QCJ5" s="42"/>
      <c r="QCK5" s="42"/>
      <c r="QCL5" s="42"/>
      <c r="QCM5" s="42"/>
      <c r="QCN5" s="42"/>
      <c r="QCO5" s="42"/>
      <c r="QCP5" s="42"/>
      <c r="QCQ5" s="42"/>
      <c r="QCR5" s="42"/>
      <c r="QCS5" s="42"/>
      <c r="QCT5" s="42"/>
      <c r="QCU5" s="42"/>
      <c r="QCV5" s="42"/>
      <c r="QCW5" s="42"/>
      <c r="QCX5" s="42"/>
      <c r="QCY5" s="42"/>
      <c r="QCZ5" s="42"/>
      <c r="QDA5" s="42"/>
      <c r="QDB5" s="42"/>
      <c r="QDC5" s="42"/>
      <c r="QDD5" s="42"/>
      <c r="QDE5" s="42"/>
      <c r="QDF5" s="42"/>
      <c r="QDG5" s="42"/>
      <c r="QDH5" s="42"/>
      <c r="QDI5" s="42"/>
      <c r="QDJ5" s="42"/>
      <c r="QDK5" s="42"/>
      <c r="QDL5" s="42"/>
      <c r="QDM5" s="42"/>
      <c r="QDN5" s="42"/>
      <c r="QDO5" s="42"/>
      <c r="QDP5" s="42"/>
      <c r="QDQ5" s="42"/>
      <c r="QDR5" s="42"/>
      <c r="QDS5" s="42"/>
      <c r="QDT5" s="42"/>
      <c r="QDU5" s="42"/>
      <c r="QDV5" s="42"/>
      <c r="QDW5" s="42"/>
      <c r="QDX5" s="42"/>
      <c r="QDY5" s="42"/>
      <c r="QDZ5" s="42"/>
      <c r="QEA5" s="42"/>
      <c r="QEB5" s="42"/>
      <c r="QEC5" s="42"/>
      <c r="QED5" s="42"/>
      <c r="QEE5" s="42"/>
      <c r="QEF5" s="42"/>
      <c r="QEG5" s="42"/>
      <c r="QEH5" s="42"/>
      <c r="QEI5" s="42"/>
      <c r="QEJ5" s="42"/>
      <c r="QEK5" s="42"/>
      <c r="QEL5" s="42"/>
      <c r="QEM5" s="42"/>
      <c r="QEN5" s="42"/>
      <c r="QEO5" s="42"/>
      <c r="QEP5" s="42"/>
      <c r="QEQ5" s="42"/>
      <c r="QER5" s="42"/>
      <c r="QES5" s="42"/>
      <c r="QET5" s="42"/>
      <c r="QEU5" s="42"/>
      <c r="QEV5" s="42"/>
      <c r="QEW5" s="42"/>
      <c r="QEX5" s="42"/>
      <c r="QEY5" s="42"/>
      <c r="QEZ5" s="42"/>
      <c r="QFA5" s="42"/>
      <c r="QFB5" s="42"/>
      <c r="QFC5" s="42"/>
      <c r="QFD5" s="42"/>
      <c r="QFE5" s="42"/>
      <c r="QFF5" s="42"/>
      <c r="QFG5" s="42"/>
      <c r="QFH5" s="42"/>
      <c r="QFI5" s="42"/>
      <c r="QFJ5" s="42"/>
      <c r="QFK5" s="42"/>
      <c r="QFL5" s="42"/>
      <c r="QFM5" s="42"/>
      <c r="QFN5" s="42"/>
      <c r="QFO5" s="42"/>
      <c r="QFP5" s="42"/>
      <c r="QFQ5" s="42"/>
      <c r="QFR5" s="42"/>
      <c r="QFS5" s="42"/>
      <c r="QFT5" s="42"/>
      <c r="QFU5" s="42"/>
      <c r="QFV5" s="42"/>
      <c r="QFW5" s="42"/>
      <c r="QFX5" s="42"/>
      <c r="QFY5" s="42"/>
      <c r="QFZ5" s="42"/>
      <c r="QGA5" s="42"/>
      <c r="QGB5" s="42"/>
      <c r="QGC5" s="42"/>
      <c r="QGD5" s="42"/>
      <c r="QGE5" s="42"/>
      <c r="QGF5" s="42"/>
      <c r="QGG5" s="42"/>
      <c r="QGH5" s="42"/>
      <c r="QGI5" s="42"/>
      <c r="QGJ5" s="42"/>
      <c r="QGK5" s="42"/>
      <c r="QGL5" s="42"/>
      <c r="QGM5" s="42"/>
      <c r="QGN5" s="42"/>
      <c r="QGO5" s="42"/>
      <c r="QGP5" s="42"/>
      <c r="QGQ5" s="42"/>
      <c r="QGR5" s="42"/>
      <c r="QGS5" s="42"/>
      <c r="QGT5" s="42"/>
      <c r="QGU5" s="42"/>
      <c r="QGV5" s="42"/>
      <c r="QGW5" s="42"/>
      <c r="QGX5" s="42"/>
      <c r="QGY5" s="42"/>
      <c r="QGZ5" s="42"/>
      <c r="QHA5" s="42"/>
      <c r="QHB5" s="42"/>
      <c r="QHC5" s="42"/>
      <c r="QHD5" s="42"/>
      <c r="QHE5" s="42"/>
      <c r="QHF5" s="42"/>
      <c r="QHG5" s="42"/>
      <c r="QHH5" s="42"/>
      <c r="QHI5" s="42"/>
      <c r="QHJ5" s="42"/>
      <c r="QHK5" s="42"/>
      <c r="QHL5" s="42"/>
      <c r="QHM5" s="42"/>
      <c r="QHN5" s="42"/>
      <c r="QHO5" s="42"/>
      <c r="QHP5" s="42"/>
      <c r="QHQ5" s="42"/>
      <c r="QHR5" s="42"/>
      <c r="QHS5" s="42"/>
      <c r="QHT5" s="42"/>
      <c r="QHU5" s="42"/>
      <c r="QHV5" s="42"/>
      <c r="QHW5" s="42"/>
      <c r="QHX5" s="42"/>
      <c r="QHY5" s="42"/>
      <c r="QHZ5" s="42"/>
      <c r="QIA5" s="42"/>
      <c r="QIB5" s="42"/>
      <c r="QIC5" s="42"/>
      <c r="QID5" s="42"/>
      <c r="QIE5" s="42"/>
      <c r="QIF5" s="42"/>
      <c r="QIG5" s="42"/>
      <c r="QIH5" s="42"/>
      <c r="QII5" s="42"/>
      <c r="QIJ5" s="42"/>
      <c r="QIK5" s="42"/>
      <c r="QIL5" s="42"/>
      <c r="QIM5" s="42"/>
      <c r="QIN5" s="42"/>
      <c r="QIO5" s="42"/>
      <c r="QIP5" s="42"/>
      <c r="QIQ5" s="42"/>
      <c r="QIR5" s="42"/>
      <c r="QIS5" s="42"/>
      <c r="QIT5" s="42"/>
      <c r="QIU5" s="42"/>
      <c r="QIV5" s="42"/>
      <c r="QIW5" s="42"/>
      <c r="QIX5" s="42"/>
      <c r="QIY5" s="42"/>
      <c r="QIZ5" s="42"/>
      <c r="QJA5" s="42"/>
      <c r="QJB5" s="42"/>
      <c r="QJC5" s="42"/>
      <c r="QJD5" s="42"/>
      <c r="QJE5" s="42"/>
      <c r="QJF5" s="42"/>
      <c r="QJG5" s="42"/>
      <c r="QJH5" s="42"/>
      <c r="QJI5" s="42"/>
      <c r="QJJ5" s="42"/>
      <c r="QJK5" s="42"/>
      <c r="QJL5" s="42"/>
      <c r="QJM5" s="42"/>
      <c r="QJN5" s="42"/>
      <c r="QJO5" s="42"/>
      <c r="QJP5" s="42"/>
      <c r="QJQ5" s="42"/>
      <c r="QJR5" s="42"/>
      <c r="QJS5" s="42"/>
      <c r="QJT5" s="42"/>
      <c r="QJU5" s="42"/>
      <c r="QJV5" s="42"/>
      <c r="QJW5" s="42"/>
      <c r="QJX5" s="42"/>
      <c r="QJY5" s="42"/>
      <c r="QJZ5" s="42"/>
      <c r="QKA5" s="42"/>
      <c r="QKB5" s="42"/>
      <c r="QKC5" s="42"/>
      <c r="QKD5" s="42"/>
      <c r="QKE5" s="42"/>
      <c r="QKF5" s="42"/>
      <c r="QKG5" s="42"/>
      <c r="QKH5" s="42"/>
      <c r="QKI5" s="42"/>
      <c r="QKJ5" s="42"/>
      <c r="QKK5" s="42"/>
      <c r="QKL5" s="42"/>
      <c r="QKM5" s="42"/>
      <c r="QKN5" s="42"/>
      <c r="QKO5" s="42"/>
      <c r="QKP5" s="42"/>
      <c r="QKQ5" s="42"/>
      <c r="QKR5" s="42"/>
      <c r="QKS5" s="42"/>
      <c r="QKT5" s="42"/>
      <c r="QKU5" s="42"/>
      <c r="QKV5" s="42"/>
      <c r="QKW5" s="42"/>
      <c r="QKX5" s="42"/>
      <c r="QKY5" s="42"/>
      <c r="QKZ5" s="42"/>
      <c r="QLA5" s="42"/>
      <c r="QLB5" s="42"/>
      <c r="QLC5" s="42"/>
      <c r="QLD5" s="42"/>
      <c r="QLE5" s="42"/>
      <c r="QLF5" s="42"/>
      <c r="QLG5" s="42"/>
      <c r="QLH5" s="42"/>
      <c r="QLI5" s="42"/>
      <c r="QLJ5" s="42"/>
      <c r="QLK5" s="42"/>
      <c r="QLL5" s="42"/>
      <c r="QLM5" s="42"/>
      <c r="QLN5" s="42"/>
      <c r="QLO5" s="42"/>
      <c r="QLP5" s="42"/>
      <c r="QLQ5" s="42"/>
      <c r="QLR5" s="42"/>
      <c r="QLS5" s="42"/>
      <c r="QLT5" s="42"/>
      <c r="QLU5" s="42"/>
      <c r="QLV5" s="42"/>
      <c r="QLW5" s="42"/>
      <c r="QLX5" s="42"/>
      <c r="QLY5" s="42"/>
      <c r="QLZ5" s="42"/>
      <c r="QMA5" s="42"/>
      <c r="QMB5" s="42"/>
      <c r="QMC5" s="42"/>
      <c r="QMD5" s="42"/>
      <c r="QME5" s="42"/>
      <c r="QMF5" s="42"/>
      <c r="QMG5" s="42"/>
      <c r="QMH5" s="42"/>
      <c r="QMI5" s="42"/>
      <c r="QMJ5" s="42"/>
      <c r="QMK5" s="42"/>
      <c r="QML5" s="42"/>
      <c r="QMM5" s="42"/>
      <c r="QMN5" s="42"/>
      <c r="QMO5" s="42"/>
      <c r="QMP5" s="42"/>
      <c r="QMQ5" s="42"/>
      <c r="QMR5" s="42"/>
      <c r="QMS5" s="42"/>
      <c r="QMT5" s="42"/>
      <c r="QMU5" s="42"/>
      <c r="QMV5" s="42"/>
      <c r="QMW5" s="42"/>
      <c r="QMX5" s="42"/>
      <c r="QMY5" s="42"/>
      <c r="QMZ5" s="42"/>
      <c r="QNA5" s="42"/>
      <c r="QNB5" s="42"/>
      <c r="QNC5" s="42"/>
      <c r="QND5" s="42"/>
      <c r="QNE5" s="42"/>
      <c r="QNF5" s="42"/>
      <c r="QNG5" s="42"/>
      <c r="QNH5" s="42"/>
      <c r="QNI5" s="42"/>
      <c r="QNJ5" s="42"/>
      <c r="QNK5" s="42"/>
      <c r="QNL5" s="42"/>
      <c r="QNM5" s="42"/>
      <c r="QNN5" s="42"/>
      <c r="QNO5" s="42"/>
      <c r="QNP5" s="42"/>
      <c r="QNQ5" s="42"/>
      <c r="QNR5" s="42"/>
      <c r="QNS5" s="42"/>
      <c r="QNT5" s="42"/>
      <c r="QNU5" s="42"/>
      <c r="QNV5" s="42"/>
      <c r="QNW5" s="42"/>
      <c r="QNX5" s="42"/>
      <c r="QNY5" s="42"/>
      <c r="QNZ5" s="42"/>
      <c r="QOA5" s="42"/>
      <c r="QOB5" s="42"/>
      <c r="QOC5" s="42"/>
      <c r="QOD5" s="42"/>
      <c r="QOE5" s="42"/>
      <c r="QOF5" s="42"/>
      <c r="QOG5" s="42"/>
      <c r="QOH5" s="42"/>
      <c r="QOI5" s="42"/>
      <c r="QOJ5" s="42"/>
      <c r="QOK5" s="42"/>
      <c r="QOL5" s="42"/>
      <c r="QOM5" s="42"/>
      <c r="QON5" s="42"/>
      <c r="QOO5" s="42"/>
      <c r="QOP5" s="42"/>
      <c r="QOQ5" s="42"/>
      <c r="QOR5" s="42"/>
      <c r="QOS5" s="42"/>
      <c r="QOT5" s="42"/>
      <c r="QOU5" s="42"/>
      <c r="QOV5" s="42"/>
      <c r="QOW5" s="42"/>
      <c r="QOX5" s="42"/>
      <c r="QOY5" s="42"/>
      <c r="QOZ5" s="42"/>
      <c r="QPA5" s="42"/>
      <c r="QPB5" s="42"/>
      <c r="QPC5" s="42"/>
      <c r="QPD5" s="42"/>
      <c r="QPE5" s="42"/>
      <c r="QPF5" s="42"/>
      <c r="QPG5" s="42"/>
      <c r="QPH5" s="42"/>
      <c r="QPI5" s="42"/>
      <c r="QPJ5" s="42"/>
      <c r="QPK5" s="42"/>
      <c r="QPL5" s="42"/>
      <c r="QPM5" s="42"/>
      <c r="QPN5" s="42"/>
      <c r="QPO5" s="42"/>
      <c r="QPP5" s="42"/>
      <c r="QPQ5" s="42"/>
      <c r="QPR5" s="42"/>
      <c r="QPS5" s="42"/>
      <c r="QPT5" s="42"/>
      <c r="QPU5" s="42"/>
      <c r="QPV5" s="42"/>
      <c r="QPW5" s="42"/>
      <c r="QPX5" s="42"/>
      <c r="QPY5" s="42"/>
      <c r="QPZ5" s="42"/>
      <c r="QQA5" s="42"/>
      <c r="QQB5" s="42"/>
      <c r="QQC5" s="42"/>
      <c r="QQD5" s="42"/>
      <c r="QQE5" s="42"/>
      <c r="QQF5" s="42"/>
      <c r="QQG5" s="42"/>
      <c r="QQH5" s="42"/>
      <c r="QQI5" s="42"/>
      <c r="QQJ5" s="42"/>
      <c r="QQK5" s="42"/>
      <c r="QQL5" s="42"/>
      <c r="QQM5" s="42"/>
      <c r="QQN5" s="42"/>
      <c r="QQO5" s="42"/>
      <c r="QQP5" s="42"/>
      <c r="QQQ5" s="42"/>
      <c r="QQR5" s="42"/>
      <c r="QQS5" s="42"/>
      <c r="QQT5" s="42"/>
      <c r="QQU5" s="42"/>
      <c r="QQV5" s="42"/>
      <c r="QQW5" s="42"/>
      <c r="QQX5" s="42"/>
      <c r="QQY5" s="42"/>
      <c r="QQZ5" s="42"/>
      <c r="QRA5" s="42"/>
      <c r="QRB5" s="42"/>
      <c r="QRC5" s="42"/>
      <c r="QRD5" s="42"/>
      <c r="QRE5" s="42"/>
      <c r="QRF5" s="42"/>
      <c r="QRG5" s="42"/>
      <c r="QRH5" s="42"/>
      <c r="QRI5" s="42"/>
      <c r="QRJ5" s="42"/>
      <c r="QRK5" s="42"/>
      <c r="QRL5" s="42"/>
      <c r="QRM5" s="42"/>
      <c r="QRN5" s="42"/>
      <c r="QRO5" s="42"/>
      <c r="QRP5" s="42"/>
      <c r="QRQ5" s="42"/>
      <c r="QRR5" s="42"/>
      <c r="QRS5" s="42"/>
      <c r="QRT5" s="42"/>
      <c r="QRU5" s="42"/>
      <c r="QRV5" s="42"/>
      <c r="QRW5" s="42"/>
      <c r="QRX5" s="42"/>
      <c r="QRY5" s="42"/>
      <c r="QRZ5" s="42"/>
      <c r="QSA5" s="42"/>
      <c r="QSB5" s="42"/>
      <c r="QSC5" s="42"/>
      <c r="QSD5" s="42"/>
      <c r="QSE5" s="42"/>
      <c r="QSF5" s="42"/>
      <c r="QSG5" s="42"/>
      <c r="QSH5" s="42"/>
      <c r="QSI5" s="42"/>
      <c r="QSJ5" s="42"/>
      <c r="QSK5" s="42"/>
      <c r="QSL5" s="42"/>
      <c r="QSM5" s="42"/>
      <c r="QSN5" s="42"/>
      <c r="QSO5" s="42"/>
      <c r="QSP5" s="42"/>
      <c r="QSQ5" s="42"/>
      <c r="QSR5" s="42"/>
      <c r="QSS5" s="42"/>
      <c r="QST5" s="42"/>
      <c r="QSU5" s="42"/>
      <c r="QSV5" s="42"/>
      <c r="QSW5" s="42"/>
      <c r="QSX5" s="42"/>
      <c r="QSY5" s="42"/>
      <c r="QSZ5" s="42"/>
      <c r="QTA5" s="42"/>
      <c r="QTB5" s="42"/>
      <c r="QTC5" s="42"/>
      <c r="QTD5" s="42"/>
      <c r="QTE5" s="42"/>
      <c r="QTF5" s="42"/>
      <c r="QTG5" s="42"/>
      <c r="QTH5" s="42"/>
      <c r="QTI5" s="42"/>
      <c r="QTJ5" s="42"/>
      <c r="QTK5" s="42"/>
      <c r="QTL5" s="42"/>
      <c r="QTM5" s="42"/>
      <c r="QTN5" s="42"/>
      <c r="QTO5" s="42"/>
      <c r="QTP5" s="42"/>
      <c r="QTQ5" s="42"/>
      <c r="QTR5" s="42"/>
      <c r="QTS5" s="42"/>
      <c r="QTT5" s="42"/>
      <c r="QTU5" s="42"/>
      <c r="QTV5" s="42"/>
      <c r="QTW5" s="42"/>
      <c r="QTX5" s="42"/>
      <c r="QTY5" s="42"/>
      <c r="QTZ5" s="42"/>
      <c r="QUA5" s="42"/>
      <c r="QUB5" s="42"/>
      <c r="QUC5" s="42"/>
      <c r="QUD5" s="42"/>
      <c r="QUE5" s="42"/>
      <c r="QUF5" s="42"/>
      <c r="QUG5" s="42"/>
      <c r="QUH5" s="42"/>
      <c r="QUI5" s="42"/>
      <c r="QUJ5" s="42"/>
      <c r="QUK5" s="42"/>
      <c r="QUL5" s="42"/>
      <c r="QUM5" s="42"/>
      <c r="QUN5" s="42"/>
      <c r="QUO5" s="42"/>
      <c r="QUP5" s="42"/>
      <c r="QUQ5" s="42"/>
      <c r="QUR5" s="42"/>
      <c r="QUS5" s="42"/>
      <c r="QUT5" s="42"/>
      <c r="QUU5" s="42"/>
      <c r="QUV5" s="42"/>
      <c r="QUW5" s="42"/>
      <c r="QUX5" s="42"/>
      <c r="QUY5" s="42"/>
      <c r="QUZ5" s="42"/>
      <c r="QVA5" s="42"/>
      <c r="QVB5" s="42"/>
      <c r="QVC5" s="42"/>
      <c r="QVD5" s="42"/>
      <c r="QVE5" s="42"/>
      <c r="QVF5" s="42"/>
      <c r="QVG5" s="42"/>
      <c r="QVH5" s="42"/>
      <c r="QVI5" s="42"/>
      <c r="QVJ5" s="42"/>
      <c r="QVK5" s="42"/>
      <c r="QVL5" s="42"/>
      <c r="QVM5" s="42"/>
      <c r="QVN5" s="42"/>
      <c r="QVO5" s="42"/>
      <c r="QVP5" s="42"/>
      <c r="QVQ5" s="42"/>
      <c r="QVR5" s="42"/>
      <c r="QVS5" s="42"/>
      <c r="QVT5" s="42"/>
      <c r="QVU5" s="42"/>
      <c r="QVV5" s="42"/>
      <c r="QVW5" s="42"/>
      <c r="QVX5" s="42"/>
      <c r="QVY5" s="42"/>
      <c r="QVZ5" s="42"/>
      <c r="QWA5" s="42"/>
      <c r="QWB5" s="42"/>
      <c r="QWC5" s="42"/>
      <c r="QWD5" s="42"/>
      <c r="QWE5" s="42"/>
      <c r="QWF5" s="42"/>
      <c r="QWG5" s="42"/>
      <c r="QWH5" s="42"/>
      <c r="QWI5" s="42"/>
      <c r="QWJ5" s="42"/>
      <c r="QWK5" s="42"/>
      <c r="QWL5" s="42"/>
      <c r="QWM5" s="42"/>
      <c r="QWN5" s="42"/>
      <c r="QWO5" s="42"/>
      <c r="QWP5" s="42"/>
      <c r="QWQ5" s="42"/>
      <c r="QWR5" s="42"/>
      <c r="QWS5" s="42"/>
      <c r="QWT5" s="42"/>
      <c r="QWU5" s="42"/>
      <c r="QWV5" s="42"/>
      <c r="QWW5" s="42"/>
      <c r="QWX5" s="42"/>
      <c r="QWY5" s="42"/>
      <c r="QWZ5" s="42"/>
      <c r="QXA5" s="42"/>
      <c r="QXB5" s="42"/>
      <c r="QXC5" s="42"/>
      <c r="QXD5" s="42"/>
      <c r="QXE5" s="42"/>
      <c r="QXF5" s="42"/>
      <c r="QXG5" s="42"/>
      <c r="QXH5" s="42"/>
      <c r="QXI5" s="42"/>
      <c r="QXJ5" s="42"/>
      <c r="QXK5" s="42"/>
      <c r="QXL5" s="42"/>
      <c r="QXM5" s="42"/>
      <c r="QXN5" s="42"/>
      <c r="QXO5" s="42"/>
      <c r="QXP5" s="42"/>
      <c r="QXQ5" s="42"/>
      <c r="QXR5" s="42"/>
      <c r="QXS5" s="42"/>
      <c r="QXT5" s="42"/>
      <c r="QXU5" s="42"/>
      <c r="QXV5" s="42"/>
      <c r="QXW5" s="42"/>
      <c r="QXX5" s="42"/>
      <c r="QXY5" s="42"/>
      <c r="QXZ5" s="42"/>
      <c r="QYA5" s="42"/>
      <c r="QYB5" s="42"/>
      <c r="QYC5" s="42"/>
      <c r="QYD5" s="42"/>
      <c r="QYE5" s="42"/>
      <c r="QYF5" s="42"/>
      <c r="QYG5" s="42"/>
      <c r="QYH5" s="42"/>
      <c r="QYI5" s="42"/>
      <c r="QYJ5" s="42"/>
      <c r="QYK5" s="42"/>
      <c r="QYL5" s="42"/>
      <c r="QYM5" s="42"/>
      <c r="QYN5" s="42"/>
      <c r="QYO5" s="42"/>
      <c r="QYP5" s="42"/>
      <c r="QYQ5" s="42"/>
      <c r="QYR5" s="42"/>
      <c r="QYS5" s="42"/>
      <c r="QYT5" s="42"/>
      <c r="QYU5" s="42"/>
      <c r="QYV5" s="42"/>
      <c r="QYW5" s="42"/>
      <c r="QYX5" s="42"/>
      <c r="QYY5" s="42"/>
      <c r="QYZ5" s="42"/>
      <c r="QZA5" s="42"/>
      <c r="QZB5" s="42"/>
      <c r="QZC5" s="42"/>
      <c r="QZD5" s="42"/>
      <c r="QZE5" s="42"/>
      <c r="QZF5" s="42"/>
      <c r="QZG5" s="42"/>
      <c r="QZH5" s="42"/>
      <c r="QZI5" s="42"/>
      <c r="QZJ5" s="42"/>
      <c r="QZK5" s="42"/>
      <c r="QZL5" s="42"/>
      <c r="QZM5" s="42"/>
      <c r="QZN5" s="42"/>
      <c r="QZO5" s="42"/>
      <c r="QZP5" s="42"/>
      <c r="QZQ5" s="42"/>
      <c r="QZR5" s="42"/>
      <c r="QZS5" s="42"/>
      <c r="QZT5" s="42"/>
      <c r="QZU5" s="42"/>
      <c r="QZV5" s="42"/>
      <c r="QZW5" s="42"/>
      <c r="QZX5" s="42"/>
      <c r="QZY5" s="42"/>
      <c r="QZZ5" s="42"/>
      <c r="RAA5" s="42"/>
      <c r="RAB5" s="42"/>
      <c r="RAC5" s="42"/>
      <c r="RAD5" s="42"/>
      <c r="RAE5" s="42"/>
      <c r="RAF5" s="42"/>
      <c r="RAG5" s="42"/>
      <c r="RAH5" s="42"/>
      <c r="RAI5" s="42"/>
      <c r="RAJ5" s="42"/>
      <c r="RAK5" s="42"/>
      <c r="RAL5" s="42"/>
      <c r="RAM5" s="42"/>
      <c r="RAN5" s="42"/>
      <c r="RAO5" s="42"/>
      <c r="RAP5" s="42"/>
      <c r="RAQ5" s="42"/>
      <c r="RAR5" s="42"/>
      <c r="RAS5" s="42"/>
      <c r="RAT5" s="42"/>
      <c r="RAU5" s="42"/>
      <c r="RAV5" s="42"/>
      <c r="RAW5" s="42"/>
      <c r="RAX5" s="42"/>
      <c r="RAY5" s="42"/>
      <c r="RAZ5" s="42"/>
      <c r="RBA5" s="42"/>
      <c r="RBB5" s="42"/>
      <c r="RBC5" s="42"/>
      <c r="RBD5" s="42"/>
      <c r="RBE5" s="42"/>
      <c r="RBF5" s="42"/>
      <c r="RBG5" s="42"/>
      <c r="RBH5" s="42"/>
      <c r="RBI5" s="42"/>
      <c r="RBJ5" s="42"/>
      <c r="RBK5" s="42"/>
      <c r="RBL5" s="42"/>
      <c r="RBM5" s="42"/>
      <c r="RBN5" s="42"/>
      <c r="RBO5" s="42"/>
      <c r="RBP5" s="42"/>
      <c r="RBQ5" s="42"/>
      <c r="RBR5" s="42"/>
      <c r="RBS5" s="42"/>
      <c r="RBT5" s="42"/>
      <c r="RBU5" s="42"/>
      <c r="RBV5" s="42"/>
      <c r="RBW5" s="42"/>
      <c r="RBX5" s="42"/>
      <c r="RBY5" s="42"/>
      <c r="RBZ5" s="42"/>
      <c r="RCA5" s="42"/>
      <c r="RCB5" s="42"/>
      <c r="RCC5" s="42"/>
      <c r="RCD5" s="42"/>
      <c r="RCE5" s="42"/>
      <c r="RCF5" s="42"/>
      <c r="RCG5" s="42"/>
      <c r="RCH5" s="42"/>
      <c r="RCI5" s="42"/>
      <c r="RCJ5" s="42"/>
      <c r="RCK5" s="42"/>
      <c r="RCL5" s="42"/>
      <c r="RCM5" s="42"/>
      <c r="RCN5" s="42"/>
      <c r="RCO5" s="42"/>
      <c r="RCP5" s="42"/>
      <c r="RCQ5" s="42"/>
      <c r="RCR5" s="42"/>
      <c r="RCS5" s="42"/>
      <c r="RCT5" s="42"/>
      <c r="RCU5" s="42"/>
      <c r="RCV5" s="42"/>
      <c r="RCW5" s="42"/>
      <c r="RCX5" s="42"/>
      <c r="RCY5" s="42"/>
      <c r="RCZ5" s="42"/>
      <c r="RDA5" s="42"/>
      <c r="RDB5" s="42"/>
      <c r="RDC5" s="42"/>
      <c r="RDD5" s="42"/>
      <c r="RDE5" s="42"/>
      <c r="RDF5" s="42"/>
      <c r="RDG5" s="42"/>
      <c r="RDH5" s="42"/>
      <c r="RDI5" s="42"/>
      <c r="RDJ5" s="42"/>
      <c r="RDK5" s="42"/>
      <c r="RDL5" s="42"/>
      <c r="RDM5" s="42"/>
      <c r="RDN5" s="42"/>
      <c r="RDO5" s="42"/>
      <c r="RDP5" s="42"/>
      <c r="RDQ5" s="42"/>
      <c r="RDR5" s="42"/>
      <c r="RDS5" s="42"/>
      <c r="RDT5" s="42"/>
      <c r="RDU5" s="42"/>
      <c r="RDV5" s="42"/>
      <c r="RDW5" s="42"/>
      <c r="RDX5" s="42"/>
      <c r="RDY5" s="42"/>
      <c r="RDZ5" s="42"/>
      <c r="REA5" s="42"/>
      <c r="REB5" s="42"/>
      <c r="REC5" s="42"/>
      <c r="RED5" s="42"/>
      <c r="REE5" s="42"/>
      <c r="REF5" s="42"/>
      <c r="REG5" s="42"/>
      <c r="REH5" s="42"/>
      <c r="REI5" s="42"/>
      <c r="REJ5" s="42"/>
      <c r="REK5" s="42"/>
      <c r="REL5" s="42"/>
      <c r="REM5" s="42"/>
      <c r="REN5" s="42"/>
      <c r="REO5" s="42"/>
      <c r="REP5" s="42"/>
      <c r="REQ5" s="42"/>
      <c r="RER5" s="42"/>
      <c r="RES5" s="42"/>
      <c r="RET5" s="42"/>
      <c r="REU5" s="42"/>
      <c r="REV5" s="42"/>
      <c r="REW5" s="42"/>
      <c r="REX5" s="42"/>
      <c r="REY5" s="42"/>
      <c r="REZ5" s="42"/>
      <c r="RFA5" s="42"/>
      <c r="RFB5" s="42"/>
      <c r="RFC5" s="42"/>
      <c r="RFD5" s="42"/>
      <c r="RFE5" s="42"/>
      <c r="RFF5" s="42"/>
      <c r="RFG5" s="42"/>
      <c r="RFH5" s="42"/>
      <c r="RFI5" s="42"/>
      <c r="RFJ5" s="42"/>
      <c r="RFK5" s="42"/>
      <c r="RFL5" s="42"/>
      <c r="RFM5" s="42"/>
      <c r="RFN5" s="42"/>
      <c r="RFO5" s="42"/>
      <c r="RFP5" s="42"/>
      <c r="RFQ5" s="42"/>
      <c r="RFR5" s="42"/>
      <c r="RFS5" s="42"/>
      <c r="RFT5" s="42"/>
      <c r="RFU5" s="42"/>
      <c r="RFV5" s="42"/>
      <c r="RFW5" s="42"/>
      <c r="RFX5" s="42"/>
      <c r="RFY5" s="42"/>
      <c r="RFZ5" s="42"/>
      <c r="RGA5" s="42"/>
      <c r="RGB5" s="42"/>
      <c r="RGC5" s="42"/>
      <c r="RGD5" s="42"/>
      <c r="RGE5" s="42"/>
      <c r="RGF5" s="42"/>
      <c r="RGG5" s="42"/>
      <c r="RGH5" s="42"/>
      <c r="RGI5" s="42"/>
      <c r="RGJ5" s="42"/>
      <c r="RGK5" s="42"/>
      <c r="RGL5" s="42"/>
      <c r="RGM5" s="42"/>
      <c r="RGN5" s="42"/>
      <c r="RGO5" s="42"/>
      <c r="RGP5" s="42"/>
      <c r="RGQ5" s="42"/>
      <c r="RGR5" s="42"/>
      <c r="RGS5" s="42"/>
      <c r="RGT5" s="42"/>
      <c r="RGU5" s="42"/>
      <c r="RGV5" s="42"/>
      <c r="RGW5" s="42"/>
      <c r="RGX5" s="42"/>
      <c r="RGY5" s="42"/>
      <c r="RGZ5" s="42"/>
      <c r="RHA5" s="42"/>
      <c r="RHB5" s="42"/>
      <c r="RHC5" s="42"/>
      <c r="RHD5" s="42"/>
      <c r="RHE5" s="42"/>
      <c r="RHF5" s="42"/>
      <c r="RHG5" s="42"/>
      <c r="RHH5" s="42"/>
      <c r="RHI5" s="42"/>
      <c r="RHJ5" s="42"/>
      <c r="RHK5" s="42"/>
      <c r="RHL5" s="42"/>
      <c r="RHM5" s="42"/>
      <c r="RHN5" s="42"/>
      <c r="RHO5" s="42"/>
      <c r="RHP5" s="42"/>
      <c r="RHQ5" s="42"/>
      <c r="RHR5" s="42"/>
      <c r="RHS5" s="42"/>
      <c r="RHT5" s="42"/>
      <c r="RHU5" s="42"/>
      <c r="RHV5" s="42"/>
      <c r="RHW5" s="42"/>
      <c r="RHX5" s="42"/>
      <c r="RHY5" s="42"/>
      <c r="RHZ5" s="42"/>
      <c r="RIA5" s="42"/>
      <c r="RIB5" s="42"/>
      <c r="RIC5" s="42"/>
      <c r="RID5" s="42"/>
      <c r="RIE5" s="42"/>
      <c r="RIF5" s="42"/>
      <c r="RIG5" s="42"/>
      <c r="RIH5" s="42"/>
      <c r="RII5" s="42"/>
      <c r="RIJ5" s="42"/>
      <c r="RIK5" s="42"/>
      <c r="RIL5" s="42"/>
      <c r="RIM5" s="42"/>
      <c r="RIN5" s="42"/>
      <c r="RIO5" s="42"/>
      <c r="RIP5" s="42"/>
      <c r="RIQ5" s="42"/>
      <c r="RIR5" s="42"/>
      <c r="RIS5" s="42"/>
      <c r="RIT5" s="42"/>
      <c r="RIU5" s="42"/>
      <c r="RIV5" s="42"/>
      <c r="RIW5" s="42"/>
      <c r="RIX5" s="42"/>
      <c r="RIY5" s="42"/>
      <c r="RIZ5" s="42"/>
      <c r="RJA5" s="42"/>
      <c r="RJB5" s="42"/>
      <c r="RJC5" s="42"/>
      <c r="RJD5" s="42"/>
      <c r="RJE5" s="42"/>
      <c r="RJF5" s="42"/>
      <c r="RJG5" s="42"/>
      <c r="RJH5" s="42"/>
      <c r="RJI5" s="42"/>
      <c r="RJJ5" s="42"/>
      <c r="RJK5" s="42"/>
      <c r="RJL5" s="42"/>
      <c r="RJM5" s="42"/>
      <c r="RJN5" s="42"/>
      <c r="RJO5" s="42"/>
      <c r="RJP5" s="42"/>
      <c r="RJQ5" s="42"/>
      <c r="RJR5" s="42"/>
      <c r="RJS5" s="42"/>
      <c r="RJT5" s="42"/>
      <c r="RJU5" s="42"/>
      <c r="RJV5" s="42"/>
      <c r="RJW5" s="42"/>
      <c r="RJX5" s="42"/>
      <c r="RJY5" s="42"/>
      <c r="RJZ5" s="42"/>
      <c r="RKA5" s="42"/>
      <c r="RKB5" s="42"/>
      <c r="RKC5" s="42"/>
      <c r="RKD5" s="42"/>
      <c r="RKE5" s="42"/>
      <c r="RKF5" s="42"/>
      <c r="RKG5" s="42"/>
      <c r="RKH5" s="42"/>
      <c r="RKI5" s="42"/>
      <c r="RKJ5" s="42"/>
      <c r="RKK5" s="42"/>
      <c r="RKL5" s="42"/>
      <c r="RKM5" s="42"/>
      <c r="RKN5" s="42"/>
      <c r="RKO5" s="42"/>
      <c r="RKP5" s="42"/>
      <c r="RKQ5" s="42"/>
      <c r="RKR5" s="42"/>
      <c r="RKS5" s="42"/>
      <c r="RKT5" s="42"/>
      <c r="RKU5" s="42"/>
      <c r="RKV5" s="42"/>
      <c r="RKW5" s="42"/>
      <c r="RKX5" s="42"/>
      <c r="RKY5" s="42"/>
      <c r="RKZ5" s="42"/>
      <c r="RLA5" s="42"/>
      <c r="RLB5" s="42"/>
      <c r="RLC5" s="42"/>
      <c r="RLD5" s="42"/>
      <c r="RLE5" s="42"/>
      <c r="RLF5" s="42"/>
      <c r="RLG5" s="42"/>
      <c r="RLH5" s="42"/>
      <c r="RLI5" s="42"/>
      <c r="RLJ5" s="42"/>
      <c r="RLK5" s="42"/>
      <c r="RLL5" s="42"/>
      <c r="RLM5" s="42"/>
      <c r="RLN5" s="42"/>
      <c r="RLO5" s="42"/>
      <c r="RLP5" s="42"/>
      <c r="RLQ5" s="42"/>
      <c r="RLR5" s="42"/>
      <c r="RLS5" s="42"/>
      <c r="RLT5" s="42"/>
      <c r="RLU5" s="42"/>
      <c r="RLV5" s="42"/>
      <c r="RLW5" s="42"/>
      <c r="RLX5" s="42"/>
      <c r="RLY5" s="42"/>
      <c r="RLZ5" s="42"/>
      <c r="RMA5" s="42"/>
      <c r="RMB5" s="42"/>
      <c r="RMC5" s="42"/>
      <c r="RMD5" s="42"/>
      <c r="RME5" s="42"/>
      <c r="RMF5" s="42"/>
      <c r="RMG5" s="42"/>
      <c r="RMH5" s="42"/>
      <c r="RMI5" s="42"/>
      <c r="RMJ5" s="42"/>
      <c r="RMK5" s="42"/>
      <c r="RML5" s="42"/>
      <c r="RMM5" s="42"/>
      <c r="RMN5" s="42"/>
      <c r="RMO5" s="42"/>
      <c r="RMP5" s="42"/>
      <c r="RMQ5" s="42"/>
      <c r="RMR5" s="42"/>
      <c r="RMS5" s="42"/>
      <c r="RMT5" s="42"/>
      <c r="RMU5" s="42"/>
      <c r="RMV5" s="42"/>
      <c r="RMW5" s="42"/>
      <c r="RMX5" s="42"/>
      <c r="RMY5" s="42"/>
      <c r="RMZ5" s="42"/>
      <c r="RNA5" s="42"/>
      <c r="RNB5" s="42"/>
      <c r="RNC5" s="42"/>
      <c r="RND5" s="42"/>
      <c r="RNE5" s="42"/>
      <c r="RNF5" s="42"/>
      <c r="RNG5" s="42"/>
      <c r="RNH5" s="42"/>
      <c r="RNI5" s="42"/>
      <c r="RNJ5" s="42"/>
      <c r="RNK5" s="42"/>
      <c r="RNL5" s="42"/>
      <c r="RNM5" s="42"/>
      <c r="RNN5" s="42"/>
      <c r="RNO5" s="42"/>
      <c r="RNP5" s="42"/>
      <c r="RNQ5" s="42"/>
      <c r="RNR5" s="42"/>
      <c r="RNS5" s="42"/>
      <c r="RNT5" s="42"/>
      <c r="RNU5" s="42"/>
      <c r="RNV5" s="42"/>
      <c r="RNW5" s="42"/>
      <c r="RNX5" s="42"/>
      <c r="RNY5" s="42"/>
      <c r="RNZ5" s="42"/>
      <c r="ROA5" s="42"/>
      <c r="ROB5" s="42"/>
      <c r="ROC5" s="42"/>
      <c r="ROD5" s="42"/>
      <c r="ROE5" s="42"/>
      <c r="ROF5" s="42"/>
      <c r="ROG5" s="42"/>
      <c r="ROH5" s="42"/>
      <c r="ROI5" s="42"/>
      <c r="ROJ5" s="42"/>
      <c r="ROK5" s="42"/>
      <c r="ROL5" s="42"/>
      <c r="ROM5" s="42"/>
      <c r="RON5" s="42"/>
      <c r="ROO5" s="42"/>
      <c r="ROP5" s="42"/>
      <c r="ROQ5" s="42"/>
      <c r="ROR5" s="42"/>
      <c r="ROS5" s="42"/>
      <c r="ROT5" s="42"/>
      <c r="ROU5" s="42"/>
      <c r="ROV5" s="42"/>
      <c r="ROW5" s="42"/>
      <c r="ROX5" s="42"/>
      <c r="ROY5" s="42"/>
      <c r="ROZ5" s="42"/>
      <c r="RPA5" s="42"/>
      <c r="RPB5" s="42"/>
      <c r="RPC5" s="42"/>
      <c r="RPD5" s="42"/>
      <c r="RPE5" s="42"/>
      <c r="RPF5" s="42"/>
      <c r="RPG5" s="42"/>
      <c r="RPH5" s="42"/>
      <c r="RPI5" s="42"/>
      <c r="RPJ5" s="42"/>
      <c r="RPK5" s="42"/>
      <c r="RPL5" s="42"/>
      <c r="RPM5" s="42"/>
      <c r="RPN5" s="42"/>
      <c r="RPO5" s="42"/>
      <c r="RPP5" s="42"/>
      <c r="RPQ5" s="42"/>
      <c r="RPR5" s="42"/>
      <c r="RPS5" s="42"/>
      <c r="RPT5" s="42"/>
      <c r="RPU5" s="42"/>
      <c r="RPV5" s="42"/>
      <c r="RPW5" s="42"/>
      <c r="RPX5" s="42"/>
      <c r="RPY5" s="42"/>
      <c r="RPZ5" s="42"/>
      <c r="RQA5" s="42"/>
      <c r="RQB5" s="42"/>
      <c r="RQC5" s="42"/>
      <c r="RQD5" s="42"/>
      <c r="RQE5" s="42"/>
      <c r="RQF5" s="42"/>
      <c r="RQG5" s="42"/>
      <c r="RQH5" s="42"/>
      <c r="RQI5" s="42"/>
      <c r="RQJ5" s="42"/>
      <c r="RQK5" s="42"/>
      <c r="RQL5" s="42"/>
      <c r="RQM5" s="42"/>
      <c r="RQN5" s="42"/>
      <c r="RQO5" s="42"/>
      <c r="RQP5" s="42"/>
      <c r="RQQ5" s="42"/>
      <c r="RQR5" s="42"/>
      <c r="RQS5" s="42"/>
      <c r="RQT5" s="42"/>
      <c r="RQU5" s="42"/>
      <c r="RQV5" s="42"/>
      <c r="RQW5" s="42"/>
      <c r="RQX5" s="42"/>
      <c r="RQY5" s="42"/>
      <c r="RQZ5" s="42"/>
      <c r="RRA5" s="42"/>
      <c r="RRB5" s="42"/>
      <c r="RRC5" s="42"/>
      <c r="RRD5" s="42"/>
      <c r="RRE5" s="42"/>
      <c r="RRF5" s="42"/>
      <c r="RRG5" s="42"/>
      <c r="RRH5" s="42"/>
      <c r="RRI5" s="42"/>
      <c r="RRJ5" s="42"/>
      <c r="RRK5" s="42"/>
      <c r="RRL5" s="42"/>
      <c r="RRM5" s="42"/>
      <c r="RRN5" s="42"/>
      <c r="RRO5" s="42"/>
      <c r="RRP5" s="42"/>
      <c r="RRQ5" s="42"/>
      <c r="RRR5" s="42"/>
      <c r="RRS5" s="42"/>
      <c r="RRT5" s="42"/>
      <c r="RRU5" s="42"/>
      <c r="RRV5" s="42"/>
      <c r="RRW5" s="42"/>
      <c r="RRX5" s="42"/>
      <c r="RRY5" s="42"/>
      <c r="RRZ5" s="42"/>
      <c r="RSA5" s="42"/>
      <c r="RSB5" s="42"/>
      <c r="RSC5" s="42"/>
      <c r="RSD5" s="42"/>
      <c r="RSE5" s="42"/>
      <c r="RSF5" s="42"/>
      <c r="RSG5" s="42"/>
      <c r="RSH5" s="42"/>
      <c r="RSI5" s="42"/>
      <c r="RSJ5" s="42"/>
      <c r="RSK5" s="42"/>
      <c r="RSL5" s="42"/>
      <c r="RSM5" s="42"/>
      <c r="RSN5" s="42"/>
      <c r="RSO5" s="42"/>
      <c r="RSP5" s="42"/>
      <c r="RSQ5" s="42"/>
      <c r="RSR5" s="42"/>
      <c r="RSS5" s="42"/>
      <c r="RST5" s="42"/>
      <c r="RSU5" s="42"/>
      <c r="RSV5" s="42"/>
      <c r="RSW5" s="42"/>
      <c r="RSX5" s="42"/>
      <c r="RSY5" s="42"/>
      <c r="RSZ5" s="42"/>
      <c r="RTA5" s="42"/>
      <c r="RTB5" s="42"/>
      <c r="RTC5" s="42"/>
      <c r="RTD5" s="42"/>
      <c r="RTE5" s="42"/>
      <c r="RTF5" s="42"/>
      <c r="RTG5" s="42"/>
      <c r="RTH5" s="42"/>
      <c r="RTI5" s="42"/>
      <c r="RTJ5" s="42"/>
      <c r="RTK5" s="42"/>
      <c r="RTL5" s="42"/>
      <c r="RTM5" s="42"/>
      <c r="RTN5" s="42"/>
      <c r="RTO5" s="42"/>
      <c r="RTP5" s="42"/>
      <c r="RTQ5" s="42"/>
      <c r="RTR5" s="42"/>
      <c r="RTS5" s="42"/>
      <c r="RTT5" s="42"/>
      <c r="RTU5" s="42"/>
      <c r="RTV5" s="42"/>
      <c r="RTW5" s="42"/>
      <c r="RTX5" s="42"/>
      <c r="RTY5" s="42"/>
      <c r="RTZ5" s="42"/>
      <c r="RUA5" s="42"/>
      <c r="RUB5" s="42"/>
      <c r="RUC5" s="42"/>
      <c r="RUD5" s="42"/>
      <c r="RUE5" s="42"/>
      <c r="RUF5" s="42"/>
      <c r="RUG5" s="42"/>
      <c r="RUH5" s="42"/>
      <c r="RUI5" s="42"/>
      <c r="RUJ5" s="42"/>
      <c r="RUK5" s="42"/>
      <c r="RUL5" s="42"/>
      <c r="RUM5" s="42"/>
      <c r="RUN5" s="42"/>
      <c r="RUO5" s="42"/>
      <c r="RUP5" s="42"/>
      <c r="RUQ5" s="42"/>
      <c r="RUR5" s="42"/>
      <c r="RUS5" s="42"/>
      <c r="RUT5" s="42"/>
      <c r="RUU5" s="42"/>
      <c r="RUV5" s="42"/>
      <c r="RUW5" s="42"/>
      <c r="RUX5" s="42"/>
      <c r="RUY5" s="42"/>
      <c r="RUZ5" s="42"/>
      <c r="RVA5" s="42"/>
      <c r="RVB5" s="42"/>
      <c r="RVC5" s="42"/>
      <c r="RVD5" s="42"/>
      <c r="RVE5" s="42"/>
      <c r="RVF5" s="42"/>
      <c r="RVG5" s="42"/>
      <c r="RVH5" s="42"/>
      <c r="RVI5" s="42"/>
      <c r="RVJ5" s="42"/>
      <c r="RVK5" s="42"/>
      <c r="RVL5" s="42"/>
      <c r="RVM5" s="42"/>
      <c r="RVN5" s="42"/>
      <c r="RVO5" s="42"/>
      <c r="RVP5" s="42"/>
      <c r="RVQ5" s="42"/>
      <c r="RVR5" s="42"/>
      <c r="RVS5" s="42"/>
      <c r="RVT5" s="42"/>
      <c r="RVU5" s="42"/>
      <c r="RVV5" s="42"/>
      <c r="RVW5" s="42"/>
      <c r="RVX5" s="42"/>
      <c r="RVY5" s="42"/>
      <c r="RVZ5" s="42"/>
      <c r="RWA5" s="42"/>
      <c r="RWB5" s="42"/>
      <c r="RWC5" s="42"/>
      <c r="RWD5" s="42"/>
      <c r="RWE5" s="42"/>
      <c r="RWF5" s="42"/>
      <c r="RWG5" s="42"/>
      <c r="RWH5" s="42"/>
      <c r="RWI5" s="42"/>
      <c r="RWJ5" s="42"/>
      <c r="RWK5" s="42"/>
      <c r="RWL5" s="42"/>
      <c r="RWM5" s="42"/>
      <c r="RWN5" s="42"/>
      <c r="RWO5" s="42"/>
      <c r="RWP5" s="42"/>
      <c r="RWQ5" s="42"/>
      <c r="RWR5" s="42"/>
      <c r="RWS5" s="42"/>
      <c r="RWT5" s="42"/>
      <c r="RWU5" s="42"/>
      <c r="RWV5" s="42"/>
      <c r="RWW5" s="42"/>
      <c r="RWX5" s="42"/>
      <c r="RWY5" s="42"/>
      <c r="RWZ5" s="42"/>
      <c r="RXA5" s="42"/>
      <c r="RXB5" s="42"/>
      <c r="RXC5" s="42"/>
      <c r="RXD5" s="42"/>
      <c r="RXE5" s="42"/>
      <c r="RXF5" s="42"/>
      <c r="RXG5" s="42"/>
      <c r="RXH5" s="42"/>
      <c r="RXI5" s="42"/>
      <c r="RXJ5" s="42"/>
      <c r="RXK5" s="42"/>
      <c r="RXL5" s="42"/>
      <c r="RXM5" s="42"/>
      <c r="RXN5" s="42"/>
      <c r="RXO5" s="42"/>
      <c r="RXP5" s="42"/>
      <c r="RXQ5" s="42"/>
      <c r="RXR5" s="42"/>
      <c r="RXS5" s="42"/>
      <c r="RXT5" s="42"/>
      <c r="RXU5" s="42"/>
      <c r="RXV5" s="42"/>
      <c r="RXW5" s="42"/>
      <c r="RXX5" s="42"/>
      <c r="RXY5" s="42"/>
      <c r="RXZ5" s="42"/>
      <c r="RYA5" s="42"/>
      <c r="RYB5" s="42"/>
      <c r="RYC5" s="42"/>
      <c r="RYD5" s="42"/>
      <c r="RYE5" s="42"/>
      <c r="RYF5" s="42"/>
      <c r="RYG5" s="42"/>
      <c r="RYH5" s="42"/>
      <c r="RYI5" s="42"/>
      <c r="RYJ5" s="42"/>
      <c r="RYK5" s="42"/>
      <c r="RYL5" s="42"/>
      <c r="RYM5" s="42"/>
      <c r="RYN5" s="42"/>
      <c r="RYO5" s="42"/>
      <c r="RYP5" s="42"/>
      <c r="RYQ5" s="42"/>
      <c r="RYR5" s="42"/>
      <c r="RYS5" s="42"/>
      <c r="RYT5" s="42"/>
      <c r="RYU5" s="42"/>
      <c r="RYV5" s="42"/>
      <c r="RYW5" s="42"/>
      <c r="RYX5" s="42"/>
      <c r="RYY5" s="42"/>
      <c r="RYZ5" s="42"/>
      <c r="RZA5" s="42"/>
      <c r="RZB5" s="42"/>
      <c r="RZC5" s="42"/>
      <c r="RZD5" s="42"/>
      <c r="RZE5" s="42"/>
      <c r="RZF5" s="42"/>
      <c r="RZG5" s="42"/>
      <c r="RZH5" s="42"/>
      <c r="RZI5" s="42"/>
      <c r="RZJ5" s="42"/>
      <c r="RZK5" s="42"/>
      <c r="RZL5" s="42"/>
      <c r="RZM5" s="42"/>
      <c r="RZN5" s="42"/>
      <c r="RZO5" s="42"/>
      <c r="RZP5" s="42"/>
      <c r="RZQ5" s="42"/>
      <c r="RZR5" s="42"/>
      <c r="RZS5" s="42"/>
      <c r="RZT5" s="42"/>
      <c r="RZU5" s="42"/>
      <c r="RZV5" s="42"/>
      <c r="RZW5" s="42"/>
      <c r="RZX5" s="42"/>
      <c r="RZY5" s="42"/>
      <c r="RZZ5" s="42"/>
      <c r="SAA5" s="42"/>
      <c r="SAB5" s="42"/>
      <c r="SAC5" s="42"/>
      <c r="SAD5" s="42"/>
      <c r="SAE5" s="42"/>
      <c r="SAF5" s="42"/>
      <c r="SAG5" s="42"/>
      <c r="SAH5" s="42"/>
      <c r="SAI5" s="42"/>
      <c r="SAJ5" s="42"/>
      <c r="SAK5" s="42"/>
      <c r="SAL5" s="42"/>
      <c r="SAM5" s="42"/>
      <c r="SAN5" s="42"/>
      <c r="SAO5" s="42"/>
      <c r="SAP5" s="42"/>
      <c r="SAQ5" s="42"/>
      <c r="SAR5" s="42"/>
      <c r="SAS5" s="42"/>
      <c r="SAT5" s="42"/>
      <c r="SAU5" s="42"/>
      <c r="SAV5" s="42"/>
      <c r="SAW5" s="42"/>
      <c r="SAX5" s="42"/>
      <c r="SAY5" s="42"/>
      <c r="SAZ5" s="42"/>
      <c r="SBA5" s="42"/>
      <c r="SBB5" s="42"/>
      <c r="SBC5" s="42"/>
      <c r="SBD5" s="42"/>
      <c r="SBE5" s="42"/>
      <c r="SBF5" s="42"/>
      <c r="SBG5" s="42"/>
      <c r="SBH5" s="42"/>
      <c r="SBI5" s="42"/>
      <c r="SBJ5" s="42"/>
      <c r="SBK5" s="42"/>
      <c r="SBL5" s="42"/>
      <c r="SBM5" s="42"/>
      <c r="SBN5" s="42"/>
      <c r="SBO5" s="42"/>
      <c r="SBP5" s="42"/>
      <c r="SBQ5" s="42"/>
      <c r="SBR5" s="42"/>
      <c r="SBS5" s="42"/>
      <c r="SBT5" s="42"/>
      <c r="SBU5" s="42"/>
      <c r="SBV5" s="42"/>
      <c r="SBW5" s="42"/>
      <c r="SBX5" s="42"/>
      <c r="SBY5" s="42"/>
      <c r="SBZ5" s="42"/>
      <c r="SCA5" s="42"/>
      <c r="SCB5" s="42"/>
      <c r="SCC5" s="42"/>
      <c r="SCD5" s="42"/>
      <c r="SCE5" s="42"/>
      <c r="SCF5" s="42"/>
      <c r="SCG5" s="42"/>
      <c r="SCH5" s="42"/>
      <c r="SCI5" s="42"/>
      <c r="SCJ5" s="42"/>
      <c r="SCK5" s="42"/>
      <c r="SCL5" s="42"/>
      <c r="SCM5" s="42"/>
      <c r="SCN5" s="42"/>
      <c r="SCO5" s="42"/>
      <c r="SCP5" s="42"/>
      <c r="SCQ5" s="42"/>
      <c r="SCR5" s="42"/>
      <c r="SCS5" s="42"/>
      <c r="SCT5" s="42"/>
      <c r="SCU5" s="42"/>
      <c r="SCV5" s="42"/>
      <c r="SCW5" s="42"/>
      <c r="SCX5" s="42"/>
      <c r="SCY5" s="42"/>
      <c r="SCZ5" s="42"/>
      <c r="SDA5" s="42"/>
      <c r="SDB5" s="42"/>
      <c r="SDC5" s="42"/>
      <c r="SDD5" s="42"/>
      <c r="SDE5" s="42"/>
      <c r="SDF5" s="42"/>
      <c r="SDG5" s="42"/>
      <c r="SDH5" s="42"/>
      <c r="SDI5" s="42"/>
      <c r="SDJ5" s="42"/>
      <c r="SDK5" s="42"/>
      <c r="SDL5" s="42"/>
      <c r="SDM5" s="42"/>
      <c r="SDN5" s="42"/>
      <c r="SDO5" s="42"/>
      <c r="SDP5" s="42"/>
      <c r="SDQ5" s="42"/>
      <c r="SDR5" s="42"/>
      <c r="SDS5" s="42"/>
      <c r="SDT5" s="42"/>
      <c r="SDU5" s="42"/>
      <c r="SDV5" s="42"/>
      <c r="SDW5" s="42"/>
      <c r="SDX5" s="42"/>
      <c r="SDY5" s="42"/>
      <c r="SDZ5" s="42"/>
      <c r="SEA5" s="42"/>
      <c r="SEB5" s="42"/>
      <c r="SEC5" s="42"/>
      <c r="SED5" s="42"/>
      <c r="SEE5" s="42"/>
      <c r="SEF5" s="42"/>
      <c r="SEG5" s="42"/>
      <c r="SEH5" s="42"/>
      <c r="SEI5" s="42"/>
      <c r="SEJ5" s="42"/>
      <c r="SEK5" s="42"/>
      <c r="SEL5" s="42"/>
      <c r="SEM5" s="42"/>
      <c r="SEN5" s="42"/>
      <c r="SEO5" s="42"/>
      <c r="SEP5" s="42"/>
      <c r="SEQ5" s="42"/>
      <c r="SER5" s="42"/>
      <c r="SES5" s="42"/>
      <c r="SET5" s="42"/>
      <c r="SEU5" s="42"/>
      <c r="SEV5" s="42"/>
      <c r="SEW5" s="42"/>
      <c r="SEX5" s="42"/>
      <c r="SEY5" s="42"/>
      <c r="SEZ5" s="42"/>
      <c r="SFA5" s="42"/>
      <c r="SFB5" s="42"/>
      <c r="SFC5" s="42"/>
      <c r="SFD5" s="42"/>
      <c r="SFE5" s="42"/>
      <c r="SFF5" s="42"/>
      <c r="SFG5" s="42"/>
      <c r="SFH5" s="42"/>
      <c r="SFI5" s="42"/>
      <c r="SFJ5" s="42"/>
      <c r="SFK5" s="42"/>
      <c r="SFL5" s="42"/>
      <c r="SFM5" s="42"/>
      <c r="SFN5" s="42"/>
      <c r="SFO5" s="42"/>
      <c r="SFP5" s="42"/>
      <c r="SFQ5" s="42"/>
      <c r="SFR5" s="42"/>
      <c r="SFS5" s="42"/>
      <c r="SFT5" s="42"/>
      <c r="SFU5" s="42"/>
      <c r="SFV5" s="42"/>
      <c r="SFW5" s="42"/>
      <c r="SFX5" s="42"/>
      <c r="SFY5" s="42"/>
      <c r="SFZ5" s="42"/>
      <c r="SGA5" s="42"/>
      <c r="SGB5" s="42"/>
      <c r="SGC5" s="42"/>
      <c r="SGD5" s="42"/>
      <c r="SGE5" s="42"/>
      <c r="SGF5" s="42"/>
      <c r="SGG5" s="42"/>
      <c r="SGH5" s="42"/>
      <c r="SGI5" s="42"/>
      <c r="SGJ5" s="42"/>
      <c r="SGK5" s="42"/>
      <c r="SGL5" s="42"/>
      <c r="SGM5" s="42"/>
      <c r="SGN5" s="42"/>
      <c r="SGO5" s="42"/>
      <c r="SGP5" s="42"/>
      <c r="SGQ5" s="42"/>
      <c r="SGR5" s="42"/>
      <c r="SGS5" s="42"/>
      <c r="SGT5" s="42"/>
      <c r="SGU5" s="42"/>
      <c r="SGV5" s="42"/>
      <c r="SGW5" s="42"/>
      <c r="SGX5" s="42"/>
      <c r="SGY5" s="42"/>
      <c r="SGZ5" s="42"/>
      <c r="SHA5" s="42"/>
      <c r="SHB5" s="42"/>
      <c r="SHC5" s="42"/>
      <c r="SHD5" s="42"/>
      <c r="SHE5" s="42"/>
      <c r="SHF5" s="42"/>
      <c r="SHG5" s="42"/>
      <c r="SHH5" s="42"/>
      <c r="SHI5" s="42"/>
      <c r="SHJ5" s="42"/>
      <c r="SHK5" s="42"/>
      <c r="SHL5" s="42"/>
      <c r="SHM5" s="42"/>
      <c r="SHN5" s="42"/>
      <c r="SHO5" s="42"/>
      <c r="SHP5" s="42"/>
      <c r="SHQ5" s="42"/>
      <c r="SHR5" s="42"/>
      <c r="SHS5" s="42"/>
      <c r="SHT5" s="42"/>
      <c r="SHU5" s="42"/>
      <c r="SHV5" s="42"/>
      <c r="SHW5" s="42"/>
      <c r="SHX5" s="42"/>
      <c r="SHY5" s="42"/>
      <c r="SHZ5" s="42"/>
      <c r="SIA5" s="42"/>
      <c r="SIB5" s="42"/>
      <c r="SIC5" s="42"/>
      <c r="SID5" s="42"/>
      <c r="SIE5" s="42"/>
      <c r="SIF5" s="42"/>
      <c r="SIG5" s="42"/>
      <c r="SIH5" s="42"/>
      <c r="SII5" s="42"/>
      <c r="SIJ5" s="42"/>
      <c r="SIK5" s="42"/>
      <c r="SIL5" s="42"/>
      <c r="SIM5" s="42"/>
      <c r="SIN5" s="42"/>
      <c r="SIO5" s="42"/>
      <c r="SIP5" s="42"/>
      <c r="SIQ5" s="42"/>
      <c r="SIR5" s="42"/>
      <c r="SIS5" s="42"/>
      <c r="SIT5" s="42"/>
      <c r="SIU5" s="42"/>
      <c r="SIV5" s="42"/>
      <c r="SIW5" s="42"/>
      <c r="SIX5" s="42"/>
      <c r="SIY5" s="42"/>
      <c r="SIZ5" s="42"/>
      <c r="SJA5" s="42"/>
      <c r="SJB5" s="42"/>
      <c r="SJC5" s="42"/>
      <c r="SJD5" s="42"/>
      <c r="SJE5" s="42"/>
      <c r="SJF5" s="42"/>
      <c r="SJG5" s="42"/>
      <c r="SJH5" s="42"/>
      <c r="SJI5" s="42"/>
      <c r="SJJ5" s="42"/>
      <c r="SJK5" s="42"/>
      <c r="SJL5" s="42"/>
      <c r="SJM5" s="42"/>
      <c r="SJN5" s="42"/>
      <c r="SJO5" s="42"/>
      <c r="SJP5" s="42"/>
      <c r="SJQ5" s="42"/>
      <c r="SJR5" s="42"/>
      <c r="SJS5" s="42"/>
      <c r="SJT5" s="42"/>
      <c r="SJU5" s="42"/>
      <c r="SJV5" s="42"/>
      <c r="SJW5" s="42"/>
      <c r="SJX5" s="42"/>
      <c r="SJY5" s="42"/>
      <c r="SJZ5" s="42"/>
      <c r="SKA5" s="42"/>
      <c r="SKB5" s="42"/>
      <c r="SKC5" s="42"/>
      <c r="SKD5" s="42"/>
      <c r="SKE5" s="42"/>
      <c r="SKF5" s="42"/>
      <c r="SKG5" s="42"/>
      <c r="SKH5" s="42"/>
      <c r="SKI5" s="42"/>
      <c r="SKJ5" s="42"/>
      <c r="SKK5" s="42"/>
      <c r="SKL5" s="42"/>
      <c r="SKM5" s="42"/>
      <c r="SKN5" s="42"/>
      <c r="SKO5" s="42"/>
      <c r="SKP5" s="42"/>
      <c r="SKQ5" s="42"/>
      <c r="SKR5" s="42"/>
      <c r="SKS5" s="42"/>
      <c r="SKT5" s="42"/>
      <c r="SKU5" s="42"/>
      <c r="SKV5" s="42"/>
      <c r="SKW5" s="42"/>
      <c r="SKX5" s="42"/>
      <c r="SKY5" s="42"/>
      <c r="SKZ5" s="42"/>
      <c r="SLA5" s="42"/>
      <c r="SLB5" s="42"/>
      <c r="SLC5" s="42"/>
      <c r="SLD5" s="42"/>
      <c r="SLE5" s="42"/>
      <c r="SLF5" s="42"/>
      <c r="SLG5" s="42"/>
      <c r="SLH5" s="42"/>
      <c r="SLI5" s="42"/>
      <c r="SLJ5" s="42"/>
      <c r="SLK5" s="42"/>
      <c r="SLL5" s="42"/>
      <c r="SLM5" s="42"/>
      <c r="SLN5" s="42"/>
      <c r="SLO5" s="42"/>
      <c r="SLP5" s="42"/>
      <c r="SLQ5" s="42"/>
      <c r="SLR5" s="42"/>
      <c r="SLS5" s="42"/>
      <c r="SLT5" s="42"/>
      <c r="SLU5" s="42"/>
      <c r="SLV5" s="42"/>
      <c r="SLW5" s="42"/>
      <c r="SLX5" s="42"/>
      <c r="SLY5" s="42"/>
      <c r="SLZ5" s="42"/>
      <c r="SMA5" s="42"/>
      <c r="SMB5" s="42"/>
      <c r="SMC5" s="42"/>
      <c r="SMD5" s="42"/>
      <c r="SME5" s="42"/>
      <c r="SMF5" s="42"/>
      <c r="SMG5" s="42"/>
      <c r="SMH5" s="42"/>
      <c r="SMI5" s="42"/>
      <c r="SMJ5" s="42"/>
      <c r="SMK5" s="42"/>
      <c r="SML5" s="42"/>
      <c r="SMM5" s="42"/>
      <c r="SMN5" s="42"/>
      <c r="SMO5" s="42"/>
      <c r="SMP5" s="42"/>
      <c r="SMQ5" s="42"/>
      <c r="SMR5" s="42"/>
      <c r="SMS5" s="42"/>
      <c r="SMT5" s="42"/>
      <c r="SMU5" s="42"/>
      <c r="SMV5" s="42"/>
      <c r="SMW5" s="42"/>
      <c r="SMX5" s="42"/>
      <c r="SMY5" s="42"/>
      <c r="SMZ5" s="42"/>
      <c r="SNA5" s="42"/>
      <c r="SNB5" s="42"/>
      <c r="SNC5" s="42"/>
      <c r="SND5" s="42"/>
      <c r="SNE5" s="42"/>
      <c r="SNF5" s="42"/>
      <c r="SNG5" s="42"/>
      <c r="SNH5" s="42"/>
      <c r="SNI5" s="42"/>
      <c r="SNJ5" s="42"/>
      <c r="SNK5" s="42"/>
      <c r="SNL5" s="42"/>
      <c r="SNM5" s="42"/>
      <c r="SNN5" s="42"/>
      <c r="SNO5" s="42"/>
      <c r="SNP5" s="42"/>
      <c r="SNQ5" s="42"/>
      <c r="SNR5" s="42"/>
      <c r="SNS5" s="42"/>
      <c r="SNT5" s="42"/>
      <c r="SNU5" s="42"/>
      <c r="SNV5" s="42"/>
      <c r="SNW5" s="42"/>
      <c r="SNX5" s="42"/>
      <c r="SNY5" s="42"/>
      <c r="SNZ5" s="42"/>
      <c r="SOA5" s="42"/>
      <c r="SOB5" s="42"/>
      <c r="SOC5" s="42"/>
      <c r="SOD5" s="42"/>
      <c r="SOE5" s="42"/>
      <c r="SOF5" s="42"/>
      <c r="SOG5" s="42"/>
      <c r="SOH5" s="42"/>
      <c r="SOI5" s="42"/>
      <c r="SOJ5" s="42"/>
      <c r="SOK5" s="42"/>
      <c r="SOL5" s="42"/>
      <c r="SOM5" s="42"/>
      <c r="SON5" s="42"/>
      <c r="SOO5" s="42"/>
      <c r="SOP5" s="42"/>
      <c r="SOQ5" s="42"/>
      <c r="SOR5" s="42"/>
      <c r="SOS5" s="42"/>
      <c r="SOT5" s="42"/>
      <c r="SOU5" s="42"/>
      <c r="SOV5" s="42"/>
      <c r="SOW5" s="42"/>
      <c r="SOX5" s="42"/>
      <c r="SOY5" s="42"/>
      <c r="SOZ5" s="42"/>
      <c r="SPA5" s="42"/>
      <c r="SPB5" s="42"/>
      <c r="SPC5" s="42"/>
      <c r="SPD5" s="42"/>
      <c r="SPE5" s="42"/>
      <c r="SPF5" s="42"/>
      <c r="SPG5" s="42"/>
      <c r="SPH5" s="42"/>
      <c r="SPI5" s="42"/>
      <c r="SPJ5" s="42"/>
      <c r="SPK5" s="42"/>
      <c r="SPL5" s="42"/>
      <c r="SPM5" s="42"/>
      <c r="SPN5" s="42"/>
      <c r="SPO5" s="42"/>
      <c r="SPP5" s="42"/>
      <c r="SPQ5" s="42"/>
      <c r="SPR5" s="42"/>
      <c r="SPS5" s="42"/>
      <c r="SPT5" s="42"/>
      <c r="SPU5" s="42"/>
      <c r="SPV5" s="42"/>
      <c r="SPW5" s="42"/>
      <c r="SPX5" s="42"/>
      <c r="SPY5" s="42"/>
      <c r="SPZ5" s="42"/>
      <c r="SQA5" s="42"/>
      <c r="SQB5" s="42"/>
      <c r="SQC5" s="42"/>
      <c r="SQD5" s="42"/>
      <c r="SQE5" s="42"/>
      <c r="SQF5" s="42"/>
      <c r="SQG5" s="42"/>
      <c r="SQH5" s="42"/>
      <c r="SQI5" s="42"/>
      <c r="SQJ5" s="42"/>
      <c r="SQK5" s="42"/>
      <c r="SQL5" s="42"/>
      <c r="SQM5" s="42"/>
      <c r="SQN5" s="42"/>
      <c r="SQO5" s="42"/>
      <c r="SQP5" s="42"/>
      <c r="SQQ5" s="42"/>
      <c r="SQR5" s="42"/>
      <c r="SQS5" s="42"/>
      <c r="SQT5" s="42"/>
      <c r="SQU5" s="42"/>
      <c r="SQV5" s="42"/>
      <c r="SQW5" s="42"/>
      <c r="SQX5" s="42"/>
      <c r="SQY5" s="42"/>
      <c r="SQZ5" s="42"/>
      <c r="SRA5" s="42"/>
      <c r="SRB5" s="42"/>
      <c r="SRC5" s="42"/>
      <c r="SRD5" s="42"/>
      <c r="SRE5" s="42"/>
      <c r="SRF5" s="42"/>
      <c r="SRG5" s="42"/>
      <c r="SRH5" s="42"/>
      <c r="SRI5" s="42"/>
      <c r="SRJ5" s="42"/>
      <c r="SRK5" s="42"/>
      <c r="SRL5" s="42"/>
      <c r="SRM5" s="42"/>
      <c r="SRN5" s="42"/>
      <c r="SRO5" s="42"/>
      <c r="SRP5" s="42"/>
      <c r="SRQ5" s="42"/>
      <c r="SRR5" s="42"/>
      <c r="SRS5" s="42"/>
      <c r="SRT5" s="42"/>
      <c r="SRU5" s="42"/>
      <c r="SRV5" s="42"/>
      <c r="SRW5" s="42"/>
      <c r="SRX5" s="42"/>
      <c r="SRY5" s="42"/>
      <c r="SRZ5" s="42"/>
      <c r="SSA5" s="42"/>
      <c r="SSB5" s="42"/>
      <c r="SSC5" s="42"/>
      <c r="SSD5" s="42"/>
      <c r="SSE5" s="42"/>
      <c r="SSF5" s="42"/>
      <c r="SSG5" s="42"/>
      <c r="SSH5" s="42"/>
      <c r="SSI5" s="42"/>
      <c r="SSJ5" s="42"/>
      <c r="SSK5" s="42"/>
      <c r="SSL5" s="42"/>
      <c r="SSM5" s="42"/>
      <c r="SSN5" s="42"/>
      <c r="SSO5" s="42"/>
      <c r="SSP5" s="42"/>
      <c r="SSQ5" s="42"/>
      <c r="SSR5" s="42"/>
      <c r="SSS5" s="42"/>
      <c r="SST5" s="42"/>
      <c r="SSU5" s="42"/>
      <c r="SSV5" s="42"/>
      <c r="SSW5" s="42"/>
      <c r="SSX5" s="42"/>
      <c r="SSY5" s="42"/>
      <c r="SSZ5" s="42"/>
      <c r="STA5" s="42"/>
      <c r="STB5" s="42"/>
      <c r="STC5" s="42"/>
      <c r="STD5" s="42"/>
      <c r="STE5" s="42"/>
      <c r="STF5" s="42"/>
      <c r="STG5" s="42"/>
      <c r="STH5" s="42"/>
      <c r="STI5" s="42"/>
      <c r="STJ5" s="42"/>
      <c r="STK5" s="42"/>
      <c r="STL5" s="42"/>
      <c r="STM5" s="42"/>
      <c r="STN5" s="42"/>
      <c r="STO5" s="42"/>
      <c r="STP5" s="42"/>
      <c r="STQ5" s="42"/>
      <c r="STR5" s="42"/>
      <c r="STS5" s="42"/>
      <c r="STT5" s="42"/>
      <c r="STU5" s="42"/>
      <c r="STV5" s="42"/>
      <c r="STW5" s="42"/>
      <c r="STX5" s="42"/>
      <c r="STY5" s="42"/>
      <c r="STZ5" s="42"/>
      <c r="SUA5" s="42"/>
      <c r="SUB5" s="42"/>
      <c r="SUC5" s="42"/>
      <c r="SUD5" s="42"/>
      <c r="SUE5" s="42"/>
      <c r="SUF5" s="42"/>
      <c r="SUG5" s="42"/>
      <c r="SUH5" s="42"/>
      <c r="SUI5" s="42"/>
      <c r="SUJ5" s="42"/>
      <c r="SUK5" s="42"/>
      <c r="SUL5" s="42"/>
      <c r="SUM5" s="42"/>
      <c r="SUN5" s="42"/>
      <c r="SUO5" s="42"/>
      <c r="SUP5" s="42"/>
      <c r="SUQ5" s="42"/>
      <c r="SUR5" s="42"/>
      <c r="SUS5" s="42"/>
      <c r="SUT5" s="42"/>
      <c r="SUU5" s="42"/>
      <c r="SUV5" s="42"/>
      <c r="SUW5" s="42"/>
      <c r="SUX5" s="42"/>
      <c r="SUY5" s="42"/>
      <c r="SUZ5" s="42"/>
      <c r="SVA5" s="42"/>
      <c r="SVB5" s="42"/>
      <c r="SVC5" s="42"/>
      <c r="SVD5" s="42"/>
      <c r="SVE5" s="42"/>
      <c r="SVF5" s="42"/>
      <c r="SVG5" s="42"/>
      <c r="SVH5" s="42"/>
      <c r="SVI5" s="42"/>
      <c r="SVJ5" s="42"/>
      <c r="SVK5" s="42"/>
      <c r="SVL5" s="42"/>
      <c r="SVM5" s="42"/>
      <c r="SVN5" s="42"/>
      <c r="SVO5" s="42"/>
      <c r="SVP5" s="42"/>
      <c r="SVQ5" s="42"/>
      <c r="SVR5" s="42"/>
      <c r="SVS5" s="42"/>
      <c r="SVT5" s="42"/>
      <c r="SVU5" s="42"/>
      <c r="SVV5" s="42"/>
      <c r="SVW5" s="42"/>
      <c r="SVX5" s="42"/>
      <c r="SVY5" s="42"/>
      <c r="SVZ5" s="42"/>
      <c r="SWA5" s="42"/>
      <c r="SWB5" s="42"/>
      <c r="SWC5" s="42"/>
      <c r="SWD5" s="42"/>
      <c r="SWE5" s="42"/>
      <c r="SWF5" s="42"/>
      <c r="SWG5" s="42"/>
      <c r="SWH5" s="42"/>
      <c r="SWI5" s="42"/>
      <c r="SWJ5" s="42"/>
      <c r="SWK5" s="42"/>
      <c r="SWL5" s="42"/>
      <c r="SWM5" s="42"/>
      <c r="SWN5" s="42"/>
      <c r="SWO5" s="42"/>
      <c r="SWP5" s="42"/>
      <c r="SWQ5" s="42"/>
      <c r="SWR5" s="42"/>
      <c r="SWS5" s="42"/>
      <c r="SWT5" s="42"/>
      <c r="SWU5" s="42"/>
      <c r="SWV5" s="42"/>
      <c r="SWW5" s="42"/>
      <c r="SWX5" s="42"/>
      <c r="SWY5" s="42"/>
      <c r="SWZ5" s="42"/>
      <c r="SXA5" s="42"/>
      <c r="SXB5" s="42"/>
      <c r="SXC5" s="42"/>
      <c r="SXD5" s="42"/>
      <c r="SXE5" s="42"/>
      <c r="SXF5" s="42"/>
      <c r="SXG5" s="42"/>
      <c r="SXH5" s="42"/>
      <c r="SXI5" s="42"/>
      <c r="SXJ5" s="42"/>
      <c r="SXK5" s="42"/>
      <c r="SXL5" s="42"/>
      <c r="SXM5" s="42"/>
      <c r="SXN5" s="42"/>
      <c r="SXO5" s="42"/>
      <c r="SXP5" s="42"/>
      <c r="SXQ5" s="42"/>
      <c r="SXR5" s="42"/>
      <c r="SXS5" s="42"/>
      <c r="SXT5" s="42"/>
      <c r="SXU5" s="42"/>
      <c r="SXV5" s="42"/>
      <c r="SXW5" s="42"/>
      <c r="SXX5" s="42"/>
      <c r="SXY5" s="42"/>
      <c r="SXZ5" s="42"/>
      <c r="SYA5" s="42"/>
      <c r="SYB5" s="42"/>
      <c r="SYC5" s="42"/>
      <c r="SYD5" s="42"/>
      <c r="SYE5" s="42"/>
      <c r="SYF5" s="42"/>
      <c r="SYG5" s="42"/>
      <c r="SYH5" s="42"/>
      <c r="SYI5" s="42"/>
      <c r="SYJ5" s="42"/>
      <c r="SYK5" s="42"/>
      <c r="SYL5" s="42"/>
      <c r="SYM5" s="42"/>
      <c r="SYN5" s="42"/>
      <c r="SYO5" s="42"/>
      <c r="SYP5" s="42"/>
      <c r="SYQ5" s="42"/>
      <c r="SYR5" s="42"/>
      <c r="SYS5" s="42"/>
      <c r="SYT5" s="42"/>
      <c r="SYU5" s="42"/>
      <c r="SYV5" s="42"/>
      <c r="SYW5" s="42"/>
      <c r="SYX5" s="42"/>
      <c r="SYY5" s="42"/>
      <c r="SYZ5" s="42"/>
      <c r="SZA5" s="42"/>
      <c r="SZB5" s="42"/>
      <c r="SZC5" s="42"/>
      <c r="SZD5" s="42"/>
      <c r="SZE5" s="42"/>
      <c r="SZF5" s="42"/>
      <c r="SZG5" s="42"/>
      <c r="SZH5" s="42"/>
      <c r="SZI5" s="42"/>
      <c r="SZJ5" s="42"/>
      <c r="SZK5" s="42"/>
      <c r="SZL5" s="42"/>
      <c r="SZM5" s="42"/>
      <c r="SZN5" s="42"/>
      <c r="SZO5" s="42"/>
      <c r="SZP5" s="42"/>
      <c r="SZQ5" s="42"/>
      <c r="SZR5" s="42"/>
      <c r="SZS5" s="42"/>
      <c r="SZT5" s="42"/>
      <c r="SZU5" s="42"/>
      <c r="SZV5" s="42"/>
      <c r="SZW5" s="42"/>
      <c r="SZX5" s="42"/>
      <c r="SZY5" s="42"/>
      <c r="SZZ5" s="42"/>
      <c r="TAA5" s="42"/>
      <c r="TAB5" s="42"/>
      <c r="TAC5" s="42"/>
      <c r="TAD5" s="42"/>
      <c r="TAE5" s="42"/>
      <c r="TAF5" s="42"/>
      <c r="TAG5" s="42"/>
      <c r="TAH5" s="42"/>
      <c r="TAI5" s="42"/>
      <c r="TAJ5" s="42"/>
      <c r="TAK5" s="42"/>
      <c r="TAL5" s="42"/>
      <c r="TAM5" s="42"/>
      <c r="TAN5" s="42"/>
      <c r="TAO5" s="42"/>
      <c r="TAP5" s="42"/>
      <c r="TAQ5" s="42"/>
      <c r="TAR5" s="42"/>
      <c r="TAS5" s="42"/>
      <c r="TAT5" s="42"/>
      <c r="TAU5" s="42"/>
      <c r="TAV5" s="42"/>
      <c r="TAW5" s="42"/>
      <c r="TAX5" s="42"/>
      <c r="TAY5" s="42"/>
      <c r="TAZ5" s="42"/>
      <c r="TBA5" s="42"/>
      <c r="TBB5" s="42"/>
      <c r="TBC5" s="42"/>
      <c r="TBD5" s="42"/>
      <c r="TBE5" s="42"/>
      <c r="TBF5" s="42"/>
      <c r="TBG5" s="42"/>
      <c r="TBH5" s="42"/>
      <c r="TBI5" s="42"/>
      <c r="TBJ5" s="42"/>
      <c r="TBK5" s="42"/>
      <c r="TBL5" s="42"/>
      <c r="TBM5" s="42"/>
      <c r="TBN5" s="42"/>
      <c r="TBO5" s="42"/>
      <c r="TBP5" s="42"/>
      <c r="TBQ5" s="42"/>
      <c r="TBR5" s="42"/>
      <c r="TBS5" s="42"/>
      <c r="TBT5" s="42"/>
      <c r="TBU5" s="42"/>
      <c r="TBV5" s="42"/>
      <c r="TBW5" s="42"/>
      <c r="TBX5" s="42"/>
      <c r="TBY5" s="42"/>
      <c r="TBZ5" s="42"/>
      <c r="TCA5" s="42"/>
      <c r="TCB5" s="42"/>
      <c r="TCC5" s="42"/>
      <c r="TCD5" s="42"/>
      <c r="TCE5" s="42"/>
      <c r="TCF5" s="42"/>
      <c r="TCG5" s="42"/>
      <c r="TCH5" s="42"/>
      <c r="TCI5" s="42"/>
      <c r="TCJ5" s="42"/>
      <c r="TCK5" s="42"/>
      <c r="TCL5" s="42"/>
      <c r="TCM5" s="42"/>
      <c r="TCN5" s="42"/>
      <c r="TCO5" s="42"/>
      <c r="TCP5" s="42"/>
      <c r="TCQ5" s="42"/>
      <c r="TCR5" s="42"/>
      <c r="TCS5" s="42"/>
      <c r="TCT5" s="42"/>
      <c r="TCU5" s="42"/>
      <c r="TCV5" s="42"/>
      <c r="TCW5" s="42"/>
      <c r="TCX5" s="42"/>
      <c r="TCY5" s="42"/>
      <c r="TCZ5" s="42"/>
      <c r="TDA5" s="42"/>
      <c r="TDB5" s="42"/>
      <c r="TDC5" s="42"/>
      <c r="TDD5" s="42"/>
      <c r="TDE5" s="42"/>
      <c r="TDF5" s="42"/>
      <c r="TDG5" s="42"/>
      <c r="TDH5" s="42"/>
      <c r="TDI5" s="42"/>
      <c r="TDJ5" s="42"/>
      <c r="TDK5" s="42"/>
      <c r="TDL5" s="42"/>
      <c r="TDM5" s="42"/>
      <c r="TDN5" s="42"/>
      <c r="TDO5" s="42"/>
      <c r="TDP5" s="42"/>
      <c r="TDQ5" s="42"/>
      <c r="TDR5" s="42"/>
      <c r="TDS5" s="42"/>
      <c r="TDT5" s="42"/>
      <c r="TDU5" s="42"/>
      <c r="TDV5" s="42"/>
      <c r="TDW5" s="42"/>
      <c r="TDX5" s="42"/>
      <c r="TDY5" s="42"/>
      <c r="TDZ5" s="42"/>
      <c r="TEA5" s="42"/>
      <c r="TEB5" s="42"/>
      <c r="TEC5" s="42"/>
      <c r="TED5" s="42"/>
      <c r="TEE5" s="42"/>
      <c r="TEF5" s="42"/>
      <c r="TEG5" s="42"/>
      <c r="TEH5" s="42"/>
      <c r="TEI5" s="42"/>
      <c r="TEJ5" s="42"/>
      <c r="TEK5" s="42"/>
      <c r="TEL5" s="42"/>
      <c r="TEM5" s="42"/>
      <c r="TEN5" s="42"/>
      <c r="TEO5" s="42"/>
      <c r="TEP5" s="42"/>
      <c r="TEQ5" s="42"/>
      <c r="TER5" s="42"/>
      <c r="TES5" s="42"/>
      <c r="TET5" s="42"/>
      <c r="TEU5" s="42"/>
      <c r="TEV5" s="42"/>
      <c r="TEW5" s="42"/>
      <c r="TEX5" s="42"/>
      <c r="TEY5" s="42"/>
      <c r="TEZ5" s="42"/>
      <c r="TFA5" s="42"/>
      <c r="TFB5" s="42"/>
      <c r="TFC5" s="42"/>
      <c r="TFD5" s="42"/>
      <c r="TFE5" s="42"/>
      <c r="TFF5" s="42"/>
      <c r="TFG5" s="42"/>
      <c r="TFH5" s="42"/>
      <c r="TFI5" s="42"/>
      <c r="TFJ5" s="42"/>
      <c r="TFK5" s="42"/>
      <c r="TFL5" s="42"/>
      <c r="TFM5" s="42"/>
      <c r="TFN5" s="42"/>
      <c r="TFO5" s="42"/>
      <c r="TFP5" s="42"/>
      <c r="TFQ5" s="42"/>
      <c r="TFR5" s="42"/>
      <c r="TFS5" s="42"/>
      <c r="TFT5" s="42"/>
      <c r="TFU5" s="42"/>
      <c r="TFV5" s="42"/>
      <c r="TFW5" s="42"/>
      <c r="TFX5" s="42"/>
      <c r="TFY5" s="42"/>
      <c r="TFZ5" s="42"/>
      <c r="TGA5" s="42"/>
      <c r="TGB5" s="42"/>
      <c r="TGC5" s="42"/>
      <c r="TGD5" s="42"/>
      <c r="TGE5" s="42"/>
      <c r="TGF5" s="42"/>
      <c r="TGG5" s="42"/>
      <c r="TGH5" s="42"/>
      <c r="TGI5" s="42"/>
      <c r="TGJ5" s="42"/>
      <c r="TGK5" s="42"/>
      <c r="TGL5" s="42"/>
      <c r="TGM5" s="42"/>
      <c r="TGN5" s="42"/>
      <c r="TGO5" s="42"/>
      <c r="TGP5" s="42"/>
      <c r="TGQ5" s="42"/>
      <c r="TGR5" s="42"/>
      <c r="TGS5" s="42"/>
      <c r="TGT5" s="42"/>
      <c r="TGU5" s="42"/>
      <c r="TGV5" s="42"/>
      <c r="TGW5" s="42"/>
      <c r="TGX5" s="42"/>
      <c r="TGY5" s="42"/>
      <c r="TGZ5" s="42"/>
      <c r="THA5" s="42"/>
      <c r="THB5" s="42"/>
      <c r="THC5" s="42"/>
      <c r="THD5" s="42"/>
      <c r="THE5" s="42"/>
      <c r="THF5" s="42"/>
      <c r="THG5" s="42"/>
      <c r="THH5" s="42"/>
      <c r="THI5" s="42"/>
      <c r="THJ5" s="42"/>
      <c r="THK5" s="42"/>
      <c r="THL5" s="42"/>
      <c r="THM5" s="42"/>
      <c r="THN5" s="42"/>
      <c r="THO5" s="42"/>
      <c r="THP5" s="42"/>
      <c r="THQ5" s="42"/>
      <c r="THR5" s="42"/>
      <c r="THS5" s="42"/>
      <c r="THT5" s="42"/>
      <c r="THU5" s="42"/>
      <c r="THV5" s="42"/>
      <c r="THW5" s="42"/>
      <c r="THX5" s="42"/>
      <c r="THY5" s="42"/>
      <c r="THZ5" s="42"/>
      <c r="TIA5" s="42"/>
      <c r="TIB5" s="42"/>
      <c r="TIC5" s="42"/>
      <c r="TID5" s="42"/>
      <c r="TIE5" s="42"/>
      <c r="TIF5" s="42"/>
      <c r="TIG5" s="42"/>
      <c r="TIH5" s="42"/>
      <c r="TII5" s="42"/>
      <c r="TIJ5" s="42"/>
      <c r="TIK5" s="42"/>
      <c r="TIL5" s="42"/>
      <c r="TIM5" s="42"/>
      <c r="TIN5" s="42"/>
      <c r="TIO5" s="42"/>
      <c r="TIP5" s="42"/>
      <c r="TIQ5" s="42"/>
      <c r="TIR5" s="42"/>
      <c r="TIS5" s="42"/>
      <c r="TIT5" s="42"/>
      <c r="TIU5" s="42"/>
      <c r="TIV5" s="42"/>
      <c r="TIW5" s="42"/>
      <c r="TIX5" s="42"/>
      <c r="TIY5" s="42"/>
      <c r="TIZ5" s="42"/>
      <c r="TJA5" s="42"/>
      <c r="TJB5" s="42"/>
      <c r="TJC5" s="42"/>
      <c r="TJD5" s="42"/>
      <c r="TJE5" s="42"/>
      <c r="TJF5" s="42"/>
      <c r="TJG5" s="42"/>
      <c r="TJH5" s="42"/>
      <c r="TJI5" s="42"/>
      <c r="TJJ5" s="42"/>
      <c r="TJK5" s="42"/>
      <c r="TJL5" s="42"/>
      <c r="TJM5" s="42"/>
      <c r="TJN5" s="42"/>
      <c r="TJO5" s="42"/>
      <c r="TJP5" s="42"/>
      <c r="TJQ5" s="42"/>
      <c r="TJR5" s="42"/>
      <c r="TJS5" s="42"/>
      <c r="TJT5" s="42"/>
      <c r="TJU5" s="42"/>
      <c r="TJV5" s="42"/>
      <c r="TJW5" s="42"/>
      <c r="TJX5" s="42"/>
      <c r="TJY5" s="42"/>
      <c r="TJZ5" s="42"/>
      <c r="TKA5" s="42"/>
      <c r="TKB5" s="42"/>
      <c r="TKC5" s="42"/>
      <c r="TKD5" s="42"/>
      <c r="TKE5" s="42"/>
      <c r="TKF5" s="42"/>
      <c r="TKG5" s="42"/>
      <c r="TKH5" s="42"/>
      <c r="TKI5" s="42"/>
      <c r="TKJ5" s="42"/>
      <c r="TKK5" s="42"/>
      <c r="TKL5" s="42"/>
      <c r="TKM5" s="42"/>
      <c r="TKN5" s="42"/>
      <c r="TKO5" s="42"/>
      <c r="TKP5" s="42"/>
      <c r="TKQ5" s="42"/>
      <c r="TKR5" s="42"/>
      <c r="TKS5" s="42"/>
      <c r="TKT5" s="42"/>
      <c r="TKU5" s="42"/>
      <c r="TKV5" s="42"/>
      <c r="TKW5" s="42"/>
      <c r="TKX5" s="42"/>
      <c r="TKY5" s="42"/>
      <c r="TKZ5" s="42"/>
      <c r="TLA5" s="42"/>
      <c r="TLB5" s="42"/>
      <c r="TLC5" s="42"/>
      <c r="TLD5" s="42"/>
      <c r="TLE5" s="42"/>
      <c r="TLF5" s="42"/>
      <c r="TLG5" s="42"/>
      <c r="TLH5" s="42"/>
      <c r="TLI5" s="42"/>
      <c r="TLJ5" s="42"/>
      <c r="TLK5" s="42"/>
      <c r="TLL5" s="42"/>
      <c r="TLM5" s="42"/>
      <c r="TLN5" s="42"/>
      <c r="TLO5" s="42"/>
      <c r="TLP5" s="42"/>
      <c r="TLQ5" s="42"/>
      <c r="TLR5" s="42"/>
      <c r="TLS5" s="42"/>
      <c r="TLT5" s="42"/>
      <c r="TLU5" s="42"/>
      <c r="TLV5" s="42"/>
      <c r="TLW5" s="42"/>
      <c r="TLX5" s="42"/>
      <c r="TLY5" s="42"/>
      <c r="TLZ5" s="42"/>
      <c r="TMA5" s="42"/>
      <c r="TMB5" s="42"/>
      <c r="TMC5" s="42"/>
      <c r="TMD5" s="42"/>
      <c r="TME5" s="42"/>
      <c r="TMF5" s="42"/>
      <c r="TMG5" s="42"/>
      <c r="TMH5" s="42"/>
      <c r="TMI5" s="42"/>
      <c r="TMJ5" s="42"/>
      <c r="TMK5" s="42"/>
      <c r="TML5" s="42"/>
      <c r="TMM5" s="42"/>
      <c r="TMN5" s="42"/>
      <c r="TMO5" s="42"/>
      <c r="TMP5" s="42"/>
      <c r="TMQ5" s="42"/>
      <c r="TMR5" s="42"/>
      <c r="TMS5" s="42"/>
      <c r="TMT5" s="42"/>
      <c r="TMU5" s="42"/>
      <c r="TMV5" s="42"/>
      <c r="TMW5" s="42"/>
      <c r="TMX5" s="42"/>
      <c r="TMY5" s="42"/>
      <c r="TMZ5" s="42"/>
      <c r="TNA5" s="42"/>
      <c r="TNB5" s="42"/>
      <c r="TNC5" s="42"/>
      <c r="TND5" s="42"/>
      <c r="TNE5" s="42"/>
      <c r="TNF5" s="42"/>
      <c r="TNG5" s="42"/>
      <c r="TNH5" s="42"/>
      <c r="TNI5" s="42"/>
      <c r="TNJ5" s="42"/>
      <c r="TNK5" s="42"/>
      <c r="TNL5" s="42"/>
      <c r="TNM5" s="42"/>
      <c r="TNN5" s="42"/>
      <c r="TNO5" s="42"/>
      <c r="TNP5" s="42"/>
      <c r="TNQ5" s="42"/>
      <c r="TNR5" s="42"/>
      <c r="TNS5" s="42"/>
      <c r="TNT5" s="42"/>
      <c r="TNU5" s="42"/>
      <c r="TNV5" s="42"/>
      <c r="TNW5" s="42"/>
      <c r="TNX5" s="42"/>
      <c r="TNY5" s="42"/>
      <c r="TNZ5" s="42"/>
      <c r="TOA5" s="42"/>
      <c r="TOB5" s="42"/>
      <c r="TOC5" s="42"/>
      <c r="TOD5" s="42"/>
      <c r="TOE5" s="42"/>
      <c r="TOF5" s="42"/>
      <c r="TOG5" s="42"/>
      <c r="TOH5" s="42"/>
      <c r="TOI5" s="42"/>
      <c r="TOJ5" s="42"/>
      <c r="TOK5" s="42"/>
      <c r="TOL5" s="42"/>
      <c r="TOM5" s="42"/>
      <c r="TON5" s="42"/>
      <c r="TOO5" s="42"/>
      <c r="TOP5" s="42"/>
      <c r="TOQ5" s="42"/>
      <c r="TOR5" s="42"/>
      <c r="TOS5" s="42"/>
      <c r="TOT5" s="42"/>
      <c r="TOU5" s="42"/>
      <c r="TOV5" s="42"/>
      <c r="TOW5" s="42"/>
      <c r="TOX5" s="42"/>
      <c r="TOY5" s="42"/>
      <c r="TOZ5" s="42"/>
      <c r="TPA5" s="42"/>
      <c r="TPB5" s="42"/>
      <c r="TPC5" s="42"/>
      <c r="TPD5" s="42"/>
      <c r="TPE5" s="42"/>
      <c r="TPF5" s="42"/>
      <c r="TPG5" s="42"/>
      <c r="TPH5" s="42"/>
      <c r="TPI5" s="42"/>
      <c r="TPJ5" s="42"/>
      <c r="TPK5" s="42"/>
      <c r="TPL5" s="42"/>
      <c r="TPM5" s="42"/>
      <c r="TPN5" s="42"/>
      <c r="TPO5" s="42"/>
      <c r="TPP5" s="42"/>
      <c r="TPQ5" s="42"/>
      <c r="TPR5" s="42"/>
      <c r="TPS5" s="42"/>
      <c r="TPT5" s="42"/>
      <c r="TPU5" s="42"/>
      <c r="TPV5" s="42"/>
      <c r="TPW5" s="42"/>
      <c r="TPX5" s="42"/>
      <c r="TPY5" s="42"/>
      <c r="TPZ5" s="42"/>
      <c r="TQA5" s="42"/>
      <c r="TQB5" s="42"/>
      <c r="TQC5" s="42"/>
      <c r="TQD5" s="42"/>
      <c r="TQE5" s="42"/>
      <c r="TQF5" s="42"/>
      <c r="TQG5" s="42"/>
      <c r="TQH5" s="42"/>
      <c r="TQI5" s="42"/>
      <c r="TQJ5" s="42"/>
      <c r="TQK5" s="42"/>
      <c r="TQL5" s="42"/>
      <c r="TQM5" s="42"/>
      <c r="TQN5" s="42"/>
      <c r="TQO5" s="42"/>
      <c r="TQP5" s="42"/>
      <c r="TQQ5" s="42"/>
      <c r="TQR5" s="42"/>
      <c r="TQS5" s="42"/>
      <c r="TQT5" s="42"/>
      <c r="TQU5" s="42"/>
      <c r="TQV5" s="42"/>
      <c r="TQW5" s="42"/>
      <c r="TQX5" s="42"/>
      <c r="TQY5" s="42"/>
      <c r="TQZ5" s="42"/>
      <c r="TRA5" s="42"/>
      <c r="TRB5" s="42"/>
      <c r="TRC5" s="42"/>
      <c r="TRD5" s="42"/>
      <c r="TRE5" s="42"/>
      <c r="TRF5" s="42"/>
      <c r="TRG5" s="42"/>
      <c r="TRH5" s="42"/>
      <c r="TRI5" s="42"/>
      <c r="TRJ5" s="42"/>
      <c r="TRK5" s="42"/>
      <c r="TRL5" s="42"/>
      <c r="TRM5" s="42"/>
      <c r="TRN5" s="42"/>
      <c r="TRO5" s="42"/>
      <c r="TRP5" s="42"/>
      <c r="TRQ5" s="42"/>
      <c r="TRR5" s="42"/>
      <c r="TRS5" s="42"/>
      <c r="TRT5" s="42"/>
      <c r="TRU5" s="42"/>
      <c r="TRV5" s="42"/>
      <c r="TRW5" s="42"/>
      <c r="TRX5" s="42"/>
      <c r="TRY5" s="42"/>
      <c r="TRZ5" s="42"/>
      <c r="TSA5" s="42"/>
      <c r="TSB5" s="42"/>
      <c r="TSC5" s="42"/>
      <c r="TSD5" s="42"/>
      <c r="TSE5" s="42"/>
      <c r="TSF5" s="42"/>
      <c r="TSG5" s="42"/>
      <c r="TSH5" s="42"/>
      <c r="TSI5" s="42"/>
      <c r="TSJ5" s="42"/>
      <c r="TSK5" s="42"/>
      <c r="TSL5" s="42"/>
      <c r="TSM5" s="42"/>
      <c r="TSN5" s="42"/>
      <c r="TSO5" s="42"/>
      <c r="TSP5" s="42"/>
      <c r="TSQ5" s="42"/>
      <c r="TSR5" s="42"/>
      <c r="TSS5" s="42"/>
      <c r="TST5" s="42"/>
      <c r="TSU5" s="42"/>
      <c r="TSV5" s="42"/>
      <c r="TSW5" s="42"/>
      <c r="TSX5" s="42"/>
      <c r="TSY5" s="42"/>
      <c r="TSZ5" s="42"/>
      <c r="TTA5" s="42"/>
      <c r="TTB5" s="42"/>
      <c r="TTC5" s="42"/>
      <c r="TTD5" s="42"/>
      <c r="TTE5" s="42"/>
      <c r="TTF5" s="42"/>
      <c r="TTG5" s="42"/>
      <c r="TTH5" s="42"/>
      <c r="TTI5" s="42"/>
      <c r="TTJ5" s="42"/>
      <c r="TTK5" s="42"/>
      <c r="TTL5" s="42"/>
      <c r="TTM5" s="42"/>
      <c r="TTN5" s="42"/>
      <c r="TTO5" s="42"/>
      <c r="TTP5" s="42"/>
      <c r="TTQ5" s="42"/>
      <c r="TTR5" s="42"/>
      <c r="TTS5" s="42"/>
      <c r="TTT5" s="42"/>
      <c r="TTU5" s="42"/>
      <c r="TTV5" s="42"/>
      <c r="TTW5" s="42"/>
      <c r="TTX5" s="42"/>
      <c r="TTY5" s="42"/>
      <c r="TTZ5" s="42"/>
      <c r="TUA5" s="42"/>
      <c r="TUB5" s="42"/>
      <c r="TUC5" s="42"/>
      <c r="TUD5" s="42"/>
      <c r="TUE5" s="42"/>
      <c r="TUF5" s="42"/>
      <c r="TUG5" s="42"/>
      <c r="TUH5" s="42"/>
      <c r="TUI5" s="42"/>
      <c r="TUJ5" s="42"/>
      <c r="TUK5" s="42"/>
      <c r="TUL5" s="42"/>
      <c r="TUM5" s="42"/>
      <c r="TUN5" s="42"/>
      <c r="TUO5" s="42"/>
      <c r="TUP5" s="42"/>
      <c r="TUQ5" s="42"/>
      <c r="TUR5" s="42"/>
      <c r="TUS5" s="42"/>
      <c r="TUT5" s="42"/>
      <c r="TUU5" s="42"/>
      <c r="TUV5" s="42"/>
      <c r="TUW5" s="42"/>
      <c r="TUX5" s="42"/>
      <c r="TUY5" s="42"/>
      <c r="TUZ5" s="42"/>
      <c r="TVA5" s="42"/>
      <c r="TVB5" s="42"/>
      <c r="TVC5" s="42"/>
      <c r="TVD5" s="42"/>
      <c r="TVE5" s="42"/>
      <c r="TVF5" s="42"/>
      <c r="TVG5" s="42"/>
      <c r="TVH5" s="42"/>
      <c r="TVI5" s="42"/>
      <c r="TVJ5" s="42"/>
      <c r="TVK5" s="42"/>
      <c r="TVL5" s="42"/>
      <c r="TVM5" s="42"/>
      <c r="TVN5" s="42"/>
      <c r="TVO5" s="42"/>
      <c r="TVP5" s="42"/>
      <c r="TVQ5" s="42"/>
      <c r="TVR5" s="42"/>
      <c r="TVS5" s="42"/>
      <c r="TVT5" s="42"/>
      <c r="TVU5" s="42"/>
      <c r="TVV5" s="42"/>
      <c r="TVW5" s="42"/>
      <c r="TVX5" s="42"/>
      <c r="TVY5" s="42"/>
      <c r="TVZ5" s="42"/>
      <c r="TWA5" s="42"/>
      <c r="TWB5" s="42"/>
      <c r="TWC5" s="42"/>
      <c r="TWD5" s="42"/>
      <c r="TWE5" s="42"/>
      <c r="TWF5" s="42"/>
      <c r="TWG5" s="42"/>
      <c r="TWH5" s="42"/>
      <c r="TWI5" s="42"/>
      <c r="TWJ5" s="42"/>
      <c r="TWK5" s="42"/>
      <c r="TWL5" s="42"/>
      <c r="TWM5" s="42"/>
      <c r="TWN5" s="42"/>
      <c r="TWO5" s="42"/>
      <c r="TWP5" s="42"/>
      <c r="TWQ5" s="42"/>
      <c r="TWR5" s="42"/>
      <c r="TWS5" s="42"/>
      <c r="TWT5" s="42"/>
      <c r="TWU5" s="42"/>
      <c r="TWV5" s="42"/>
      <c r="TWW5" s="42"/>
      <c r="TWX5" s="42"/>
      <c r="TWY5" s="42"/>
      <c r="TWZ5" s="42"/>
      <c r="TXA5" s="42"/>
      <c r="TXB5" s="42"/>
      <c r="TXC5" s="42"/>
      <c r="TXD5" s="42"/>
      <c r="TXE5" s="42"/>
      <c r="TXF5" s="42"/>
      <c r="TXG5" s="42"/>
      <c r="TXH5" s="42"/>
      <c r="TXI5" s="42"/>
      <c r="TXJ5" s="42"/>
      <c r="TXK5" s="42"/>
      <c r="TXL5" s="42"/>
      <c r="TXM5" s="42"/>
      <c r="TXN5" s="42"/>
      <c r="TXO5" s="42"/>
      <c r="TXP5" s="42"/>
      <c r="TXQ5" s="42"/>
      <c r="TXR5" s="42"/>
      <c r="TXS5" s="42"/>
      <c r="TXT5" s="42"/>
      <c r="TXU5" s="42"/>
      <c r="TXV5" s="42"/>
      <c r="TXW5" s="42"/>
      <c r="TXX5" s="42"/>
      <c r="TXY5" s="42"/>
      <c r="TXZ5" s="42"/>
      <c r="TYA5" s="42"/>
      <c r="TYB5" s="42"/>
      <c r="TYC5" s="42"/>
      <c r="TYD5" s="42"/>
      <c r="TYE5" s="42"/>
      <c r="TYF5" s="42"/>
      <c r="TYG5" s="42"/>
      <c r="TYH5" s="42"/>
      <c r="TYI5" s="42"/>
      <c r="TYJ5" s="42"/>
      <c r="TYK5" s="42"/>
      <c r="TYL5" s="42"/>
      <c r="TYM5" s="42"/>
      <c r="TYN5" s="42"/>
      <c r="TYO5" s="42"/>
      <c r="TYP5" s="42"/>
      <c r="TYQ5" s="42"/>
      <c r="TYR5" s="42"/>
      <c r="TYS5" s="42"/>
      <c r="TYT5" s="42"/>
      <c r="TYU5" s="42"/>
      <c r="TYV5" s="42"/>
      <c r="TYW5" s="42"/>
      <c r="TYX5" s="42"/>
      <c r="TYY5" s="42"/>
      <c r="TYZ5" s="42"/>
      <c r="TZA5" s="42"/>
      <c r="TZB5" s="42"/>
      <c r="TZC5" s="42"/>
      <c r="TZD5" s="42"/>
      <c r="TZE5" s="42"/>
      <c r="TZF5" s="42"/>
      <c r="TZG5" s="42"/>
      <c r="TZH5" s="42"/>
      <c r="TZI5" s="42"/>
      <c r="TZJ5" s="42"/>
      <c r="TZK5" s="42"/>
      <c r="TZL5" s="42"/>
      <c r="TZM5" s="42"/>
      <c r="TZN5" s="42"/>
      <c r="TZO5" s="42"/>
      <c r="TZP5" s="42"/>
      <c r="TZQ5" s="42"/>
      <c r="TZR5" s="42"/>
      <c r="TZS5" s="42"/>
      <c r="TZT5" s="42"/>
      <c r="TZU5" s="42"/>
      <c r="TZV5" s="42"/>
      <c r="TZW5" s="42"/>
      <c r="TZX5" s="42"/>
      <c r="TZY5" s="42"/>
      <c r="TZZ5" s="42"/>
      <c r="UAA5" s="42"/>
      <c r="UAB5" s="42"/>
      <c r="UAC5" s="42"/>
      <c r="UAD5" s="42"/>
      <c r="UAE5" s="42"/>
      <c r="UAF5" s="42"/>
      <c r="UAG5" s="42"/>
      <c r="UAH5" s="42"/>
      <c r="UAI5" s="42"/>
      <c r="UAJ5" s="42"/>
      <c r="UAK5" s="42"/>
      <c r="UAL5" s="42"/>
      <c r="UAM5" s="42"/>
      <c r="UAN5" s="42"/>
      <c r="UAO5" s="42"/>
      <c r="UAP5" s="42"/>
      <c r="UAQ5" s="42"/>
      <c r="UAR5" s="42"/>
      <c r="UAS5" s="42"/>
      <c r="UAT5" s="42"/>
      <c r="UAU5" s="42"/>
      <c r="UAV5" s="42"/>
      <c r="UAW5" s="42"/>
      <c r="UAX5" s="42"/>
      <c r="UAY5" s="42"/>
      <c r="UAZ5" s="42"/>
      <c r="UBA5" s="42"/>
      <c r="UBB5" s="42"/>
      <c r="UBC5" s="42"/>
      <c r="UBD5" s="42"/>
      <c r="UBE5" s="42"/>
      <c r="UBF5" s="42"/>
      <c r="UBG5" s="42"/>
      <c r="UBH5" s="42"/>
      <c r="UBI5" s="42"/>
      <c r="UBJ5" s="42"/>
      <c r="UBK5" s="42"/>
      <c r="UBL5" s="42"/>
      <c r="UBM5" s="42"/>
      <c r="UBN5" s="42"/>
      <c r="UBO5" s="42"/>
      <c r="UBP5" s="42"/>
      <c r="UBQ5" s="42"/>
      <c r="UBR5" s="42"/>
      <c r="UBS5" s="42"/>
      <c r="UBT5" s="42"/>
      <c r="UBU5" s="42"/>
      <c r="UBV5" s="42"/>
      <c r="UBW5" s="42"/>
      <c r="UBX5" s="42"/>
      <c r="UBY5" s="42"/>
      <c r="UBZ5" s="42"/>
      <c r="UCA5" s="42"/>
      <c r="UCB5" s="42"/>
      <c r="UCC5" s="42"/>
      <c r="UCD5" s="42"/>
      <c r="UCE5" s="42"/>
      <c r="UCF5" s="42"/>
      <c r="UCG5" s="42"/>
      <c r="UCH5" s="42"/>
      <c r="UCI5" s="42"/>
      <c r="UCJ5" s="42"/>
      <c r="UCK5" s="42"/>
      <c r="UCL5" s="42"/>
      <c r="UCM5" s="42"/>
      <c r="UCN5" s="42"/>
      <c r="UCO5" s="42"/>
      <c r="UCP5" s="42"/>
      <c r="UCQ5" s="42"/>
      <c r="UCR5" s="42"/>
      <c r="UCS5" s="42"/>
      <c r="UCT5" s="42"/>
      <c r="UCU5" s="42"/>
      <c r="UCV5" s="42"/>
      <c r="UCW5" s="42"/>
      <c r="UCX5" s="42"/>
      <c r="UCY5" s="42"/>
      <c r="UCZ5" s="42"/>
      <c r="UDA5" s="42"/>
      <c r="UDB5" s="42"/>
      <c r="UDC5" s="42"/>
      <c r="UDD5" s="42"/>
      <c r="UDE5" s="42"/>
      <c r="UDF5" s="42"/>
      <c r="UDG5" s="42"/>
      <c r="UDH5" s="42"/>
      <c r="UDI5" s="42"/>
      <c r="UDJ5" s="42"/>
      <c r="UDK5" s="42"/>
      <c r="UDL5" s="42"/>
      <c r="UDM5" s="42"/>
      <c r="UDN5" s="42"/>
      <c r="UDO5" s="42"/>
      <c r="UDP5" s="42"/>
      <c r="UDQ5" s="42"/>
      <c r="UDR5" s="42"/>
      <c r="UDS5" s="42"/>
      <c r="UDT5" s="42"/>
      <c r="UDU5" s="42"/>
      <c r="UDV5" s="42"/>
      <c r="UDW5" s="42"/>
      <c r="UDX5" s="42"/>
      <c r="UDY5" s="42"/>
      <c r="UDZ5" s="42"/>
      <c r="UEA5" s="42"/>
      <c r="UEB5" s="42"/>
      <c r="UEC5" s="42"/>
      <c r="UED5" s="42"/>
      <c r="UEE5" s="42"/>
      <c r="UEF5" s="42"/>
      <c r="UEG5" s="42"/>
      <c r="UEH5" s="42"/>
      <c r="UEI5" s="42"/>
      <c r="UEJ5" s="42"/>
      <c r="UEK5" s="42"/>
      <c r="UEL5" s="42"/>
      <c r="UEM5" s="42"/>
      <c r="UEN5" s="42"/>
      <c r="UEO5" s="42"/>
      <c r="UEP5" s="42"/>
      <c r="UEQ5" s="42"/>
      <c r="UER5" s="42"/>
      <c r="UES5" s="42"/>
      <c r="UET5" s="42"/>
      <c r="UEU5" s="42"/>
      <c r="UEV5" s="42"/>
      <c r="UEW5" s="42"/>
      <c r="UEX5" s="42"/>
      <c r="UEY5" s="42"/>
      <c r="UEZ5" s="42"/>
      <c r="UFA5" s="42"/>
      <c r="UFB5" s="42"/>
      <c r="UFC5" s="42"/>
      <c r="UFD5" s="42"/>
      <c r="UFE5" s="42"/>
      <c r="UFF5" s="42"/>
      <c r="UFG5" s="42"/>
      <c r="UFH5" s="42"/>
      <c r="UFI5" s="42"/>
      <c r="UFJ5" s="42"/>
      <c r="UFK5" s="42"/>
      <c r="UFL5" s="42"/>
      <c r="UFM5" s="42"/>
      <c r="UFN5" s="42"/>
      <c r="UFO5" s="42"/>
      <c r="UFP5" s="42"/>
      <c r="UFQ5" s="42"/>
      <c r="UFR5" s="42"/>
      <c r="UFS5" s="42"/>
      <c r="UFT5" s="42"/>
      <c r="UFU5" s="42"/>
      <c r="UFV5" s="42"/>
      <c r="UFW5" s="42"/>
      <c r="UFX5" s="42"/>
      <c r="UFY5" s="42"/>
      <c r="UFZ5" s="42"/>
      <c r="UGA5" s="42"/>
      <c r="UGB5" s="42"/>
      <c r="UGC5" s="42"/>
      <c r="UGD5" s="42"/>
      <c r="UGE5" s="42"/>
      <c r="UGF5" s="42"/>
      <c r="UGG5" s="42"/>
      <c r="UGH5" s="42"/>
      <c r="UGI5" s="42"/>
      <c r="UGJ5" s="42"/>
      <c r="UGK5" s="42"/>
      <c r="UGL5" s="42"/>
      <c r="UGM5" s="42"/>
      <c r="UGN5" s="42"/>
      <c r="UGO5" s="42"/>
      <c r="UGP5" s="42"/>
      <c r="UGQ5" s="42"/>
      <c r="UGR5" s="42"/>
      <c r="UGS5" s="42"/>
      <c r="UGT5" s="42"/>
      <c r="UGU5" s="42"/>
      <c r="UGV5" s="42"/>
      <c r="UGW5" s="42"/>
      <c r="UGX5" s="42"/>
      <c r="UGY5" s="42"/>
      <c r="UGZ5" s="42"/>
      <c r="UHA5" s="42"/>
      <c r="UHB5" s="42"/>
      <c r="UHC5" s="42"/>
      <c r="UHD5" s="42"/>
      <c r="UHE5" s="42"/>
      <c r="UHF5" s="42"/>
      <c r="UHG5" s="42"/>
      <c r="UHH5" s="42"/>
      <c r="UHI5" s="42"/>
      <c r="UHJ5" s="42"/>
      <c r="UHK5" s="42"/>
      <c r="UHL5" s="42"/>
      <c r="UHM5" s="42"/>
      <c r="UHN5" s="42"/>
      <c r="UHO5" s="42"/>
      <c r="UHP5" s="42"/>
      <c r="UHQ5" s="42"/>
      <c r="UHR5" s="42"/>
      <c r="UHS5" s="42"/>
      <c r="UHT5" s="42"/>
      <c r="UHU5" s="42"/>
      <c r="UHV5" s="42"/>
      <c r="UHW5" s="42"/>
      <c r="UHX5" s="42"/>
      <c r="UHY5" s="42"/>
      <c r="UHZ5" s="42"/>
      <c r="UIA5" s="42"/>
      <c r="UIB5" s="42"/>
      <c r="UIC5" s="42"/>
      <c r="UID5" s="42"/>
      <c r="UIE5" s="42"/>
      <c r="UIF5" s="42"/>
      <c r="UIG5" s="42"/>
      <c r="UIH5" s="42"/>
      <c r="UII5" s="42"/>
      <c r="UIJ5" s="42"/>
      <c r="UIK5" s="42"/>
      <c r="UIL5" s="42"/>
      <c r="UIM5" s="42"/>
      <c r="UIN5" s="42"/>
      <c r="UIO5" s="42"/>
      <c r="UIP5" s="42"/>
      <c r="UIQ5" s="42"/>
      <c r="UIR5" s="42"/>
      <c r="UIS5" s="42"/>
      <c r="UIT5" s="42"/>
      <c r="UIU5" s="42"/>
      <c r="UIV5" s="42"/>
      <c r="UIW5" s="42"/>
      <c r="UIX5" s="42"/>
      <c r="UIY5" s="42"/>
      <c r="UIZ5" s="42"/>
      <c r="UJA5" s="42"/>
      <c r="UJB5" s="42"/>
      <c r="UJC5" s="42"/>
      <c r="UJD5" s="42"/>
      <c r="UJE5" s="42"/>
      <c r="UJF5" s="42"/>
      <c r="UJG5" s="42"/>
      <c r="UJH5" s="42"/>
      <c r="UJI5" s="42"/>
      <c r="UJJ5" s="42"/>
      <c r="UJK5" s="42"/>
      <c r="UJL5" s="42"/>
      <c r="UJM5" s="42"/>
      <c r="UJN5" s="42"/>
      <c r="UJO5" s="42"/>
      <c r="UJP5" s="42"/>
      <c r="UJQ5" s="42"/>
      <c r="UJR5" s="42"/>
      <c r="UJS5" s="42"/>
      <c r="UJT5" s="42"/>
      <c r="UJU5" s="42"/>
      <c r="UJV5" s="42"/>
      <c r="UJW5" s="42"/>
      <c r="UJX5" s="42"/>
      <c r="UJY5" s="42"/>
      <c r="UJZ5" s="42"/>
      <c r="UKA5" s="42"/>
      <c r="UKB5" s="42"/>
      <c r="UKC5" s="42"/>
      <c r="UKD5" s="42"/>
      <c r="UKE5" s="42"/>
      <c r="UKF5" s="42"/>
      <c r="UKG5" s="42"/>
      <c r="UKH5" s="42"/>
      <c r="UKI5" s="42"/>
      <c r="UKJ5" s="42"/>
      <c r="UKK5" s="42"/>
      <c r="UKL5" s="42"/>
      <c r="UKM5" s="42"/>
      <c r="UKN5" s="42"/>
      <c r="UKO5" s="42"/>
      <c r="UKP5" s="42"/>
      <c r="UKQ5" s="42"/>
      <c r="UKR5" s="42"/>
      <c r="UKS5" s="42"/>
      <c r="UKT5" s="42"/>
      <c r="UKU5" s="42"/>
      <c r="UKV5" s="42"/>
      <c r="UKW5" s="42"/>
      <c r="UKX5" s="42"/>
      <c r="UKY5" s="42"/>
      <c r="UKZ5" s="42"/>
      <c r="ULA5" s="42"/>
      <c r="ULB5" s="42"/>
      <c r="ULC5" s="42"/>
      <c r="ULD5" s="42"/>
      <c r="ULE5" s="42"/>
      <c r="ULF5" s="42"/>
      <c r="ULG5" s="42"/>
      <c r="ULH5" s="42"/>
      <c r="ULI5" s="42"/>
      <c r="ULJ5" s="42"/>
      <c r="ULK5" s="42"/>
      <c r="ULL5" s="42"/>
      <c r="ULM5" s="42"/>
      <c r="ULN5" s="42"/>
      <c r="ULO5" s="42"/>
      <c r="ULP5" s="42"/>
      <c r="ULQ5" s="42"/>
      <c r="ULR5" s="42"/>
      <c r="ULS5" s="42"/>
      <c r="ULT5" s="42"/>
      <c r="ULU5" s="42"/>
      <c r="ULV5" s="42"/>
      <c r="ULW5" s="42"/>
      <c r="ULX5" s="42"/>
      <c r="ULY5" s="42"/>
      <c r="ULZ5" s="42"/>
      <c r="UMA5" s="42"/>
      <c r="UMB5" s="42"/>
      <c r="UMC5" s="42"/>
      <c r="UMD5" s="42"/>
      <c r="UME5" s="42"/>
      <c r="UMF5" s="42"/>
      <c r="UMG5" s="42"/>
      <c r="UMH5" s="42"/>
      <c r="UMI5" s="42"/>
      <c r="UMJ5" s="42"/>
      <c r="UMK5" s="42"/>
      <c r="UML5" s="42"/>
      <c r="UMM5" s="42"/>
      <c r="UMN5" s="42"/>
      <c r="UMO5" s="42"/>
      <c r="UMP5" s="42"/>
      <c r="UMQ5" s="42"/>
      <c r="UMR5" s="42"/>
      <c r="UMS5" s="42"/>
      <c r="UMT5" s="42"/>
      <c r="UMU5" s="42"/>
      <c r="UMV5" s="42"/>
      <c r="UMW5" s="42"/>
      <c r="UMX5" s="42"/>
      <c r="UMY5" s="42"/>
      <c r="UMZ5" s="42"/>
      <c r="UNA5" s="42"/>
      <c r="UNB5" s="42"/>
      <c r="UNC5" s="42"/>
      <c r="UND5" s="42"/>
      <c r="UNE5" s="42"/>
      <c r="UNF5" s="42"/>
      <c r="UNG5" s="42"/>
      <c r="UNH5" s="42"/>
      <c r="UNI5" s="42"/>
      <c r="UNJ5" s="42"/>
      <c r="UNK5" s="42"/>
      <c r="UNL5" s="42"/>
      <c r="UNM5" s="42"/>
      <c r="UNN5" s="42"/>
      <c r="UNO5" s="42"/>
      <c r="UNP5" s="42"/>
      <c r="UNQ5" s="42"/>
      <c r="UNR5" s="42"/>
      <c r="UNS5" s="42"/>
      <c r="UNT5" s="42"/>
      <c r="UNU5" s="42"/>
      <c r="UNV5" s="42"/>
      <c r="UNW5" s="42"/>
      <c r="UNX5" s="42"/>
      <c r="UNY5" s="42"/>
      <c r="UNZ5" s="42"/>
      <c r="UOA5" s="42"/>
      <c r="UOB5" s="42"/>
      <c r="UOC5" s="42"/>
      <c r="UOD5" s="42"/>
      <c r="UOE5" s="42"/>
      <c r="UOF5" s="42"/>
      <c r="UOG5" s="42"/>
      <c r="UOH5" s="42"/>
      <c r="UOI5" s="42"/>
      <c r="UOJ5" s="42"/>
      <c r="UOK5" s="42"/>
      <c r="UOL5" s="42"/>
      <c r="UOM5" s="42"/>
      <c r="UON5" s="42"/>
      <c r="UOO5" s="42"/>
      <c r="UOP5" s="42"/>
      <c r="UOQ5" s="42"/>
      <c r="UOR5" s="42"/>
      <c r="UOS5" s="42"/>
      <c r="UOT5" s="42"/>
      <c r="UOU5" s="42"/>
      <c r="UOV5" s="42"/>
      <c r="UOW5" s="42"/>
      <c r="UOX5" s="42"/>
      <c r="UOY5" s="42"/>
      <c r="UOZ5" s="42"/>
      <c r="UPA5" s="42"/>
      <c r="UPB5" s="42"/>
      <c r="UPC5" s="42"/>
      <c r="UPD5" s="42"/>
      <c r="UPE5" s="42"/>
      <c r="UPF5" s="42"/>
      <c r="UPG5" s="42"/>
      <c r="UPH5" s="42"/>
      <c r="UPI5" s="42"/>
      <c r="UPJ5" s="42"/>
      <c r="UPK5" s="42"/>
      <c r="UPL5" s="42"/>
      <c r="UPM5" s="42"/>
      <c r="UPN5" s="42"/>
      <c r="UPO5" s="42"/>
      <c r="UPP5" s="42"/>
      <c r="UPQ5" s="42"/>
      <c r="UPR5" s="42"/>
      <c r="UPS5" s="42"/>
      <c r="UPT5" s="42"/>
      <c r="UPU5" s="42"/>
      <c r="UPV5" s="42"/>
      <c r="UPW5" s="42"/>
      <c r="UPX5" s="42"/>
      <c r="UPY5" s="42"/>
      <c r="UPZ5" s="42"/>
      <c r="UQA5" s="42"/>
      <c r="UQB5" s="42"/>
      <c r="UQC5" s="42"/>
      <c r="UQD5" s="42"/>
      <c r="UQE5" s="42"/>
      <c r="UQF5" s="42"/>
      <c r="UQG5" s="42"/>
      <c r="UQH5" s="42"/>
      <c r="UQI5" s="42"/>
      <c r="UQJ5" s="42"/>
      <c r="UQK5" s="42"/>
      <c r="UQL5" s="42"/>
      <c r="UQM5" s="42"/>
      <c r="UQN5" s="42"/>
      <c r="UQO5" s="42"/>
      <c r="UQP5" s="42"/>
      <c r="UQQ5" s="42"/>
      <c r="UQR5" s="42"/>
      <c r="UQS5" s="42"/>
      <c r="UQT5" s="42"/>
      <c r="UQU5" s="42"/>
      <c r="UQV5" s="42"/>
      <c r="UQW5" s="42"/>
      <c r="UQX5" s="42"/>
      <c r="UQY5" s="42"/>
      <c r="UQZ5" s="42"/>
      <c r="URA5" s="42"/>
      <c r="URB5" s="42"/>
      <c r="URC5" s="42"/>
      <c r="URD5" s="42"/>
      <c r="URE5" s="42"/>
      <c r="URF5" s="42"/>
      <c r="URG5" s="42"/>
      <c r="URH5" s="42"/>
      <c r="URI5" s="42"/>
      <c r="URJ5" s="42"/>
      <c r="URK5" s="42"/>
      <c r="URL5" s="42"/>
      <c r="URM5" s="42"/>
      <c r="URN5" s="42"/>
      <c r="URO5" s="42"/>
      <c r="URP5" s="42"/>
      <c r="URQ5" s="42"/>
      <c r="URR5" s="42"/>
      <c r="URS5" s="42"/>
      <c r="URT5" s="42"/>
      <c r="URU5" s="42"/>
      <c r="URV5" s="42"/>
      <c r="URW5" s="42"/>
      <c r="URX5" s="42"/>
      <c r="URY5" s="42"/>
      <c r="URZ5" s="42"/>
      <c r="USA5" s="42"/>
      <c r="USB5" s="42"/>
      <c r="USC5" s="42"/>
      <c r="USD5" s="42"/>
      <c r="USE5" s="42"/>
      <c r="USF5" s="42"/>
      <c r="USG5" s="42"/>
      <c r="USH5" s="42"/>
      <c r="USI5" s="42"/>
      <c r="USJ5" s="42"/>
      <c r="USK5" s="42"/>
      <c r="USL5" s="42"/>
      <c r="USM5" s="42"/>
      <c r="USN5" s="42"/>
      <c r="USO5" s="42"/>
      <c r="USP5" s="42"/>
      <c r="USQ5" s="42"/>
      <c r="USR5" s="42"/>
      <c r="USS5" s="42"/>
      <c r="UST5" s="42"/>
      <c r="USU5" s="42"/>
      <c r="USV5" s="42"/>
      <c r="USW5" s="42"/>
      <c r="USX5" s="42"/>
      <c r="USY5" s="42"/>
      <c r="USZ5" s="42"/>
      <c r="UTA5" s="42"/>
      <c r="UTB5" s="42"/>
      <c r="UTC5" s="42"/>
      <c r="UTD5" s="42"/>
      <c r="UTE5" s="42"/>
      <c r="UTF5" s="42"/>
      <c r="UTG5" s="42"/>
      <c r="UTH5" s="42"/>
      <c r="UTI5" s="42"/>
      <c r="UTJ5" s="42"/>
      <c r="UTK5" s="42"/>
      <c r="UTL5" s="42"/>
      <c r="UTM5" s="42"/>
      <c r="UTN5" s="42"/>
      <c r="UTO5" s="42"/>
      <c r="UTP5" s="42"/>
      <c r="UTQ5" s="42"/>
      <c r="UTR5" s="42"/>
      <c r="UTS5" s="42"/>
      <c r="UTT5" s="42"/>
      <c r="UTU5" s="42"/>
      <c r="UTV5" s="42"/>
      <c r="UTW5" s="42"/>
      <c r="UTX5" s="42"/>
      <c r="UTY5" s="42"/>
      <c r="UTZ5" s="42"/>
      <c r="UUA5" s="42"/>
      <c r="UUB5" s="42"/>
      <c r="UUC5" s="42"/>
      <c r="UUD5" s="42"/>
      <c r="UUE5" s="42"/>
      <c r="UUF5" s="42"/>
      <c r="UUG5" s="42"/>
      <c r="UUH5" s="42"/>
      <c r="UUI5" s="42"/>
      <c r="UUJ5" s="42"/>
      <c r="UUK5" s="42"/>
      <c r="UUL5" s="42"/>
      <c r="UUM5" s="42"/>
      <c r="UUN5" s="42"/>
      <c r="UUO5" s="42"/>
      <c r="UUP5" s="42"/>
      <c r="UUQ5" s="42"/>
      <c r="UUR5" s="42"/>
      <c r="UUS5" s="42"/>
      <c r="UUT5" s="42"/>
      <c r="UUU5" s="42"/>
      <c r="UUV5" s="42"/>
      <c r="UUW5" s="42"/>
      <c r="UUX5" s="42"/>
      <c r="UUY5" s="42"/>
      <c r="UUZ5" s="42"/>
      <c r="UVA5" s="42"/>
      <c r="UVB5" s="42"/>
      <c r="UVC5" s="42"/>
      <c r="UVD5" s="42"/>
      <c r="UVE5" s="42"/>
      <c r="UVF5" s="42"/>
      <c r="UVG5" s="42"/>
      <c r="UVH5" s="42"/>
      <c r="UVI5" s="42"/>
      <c r="UVJ5" s="42"/>
      <c r="UVK5" s="42"/>
      <c r="UVL5" s="42"/>
      <c r="UVM5" s="42"/>
      <c r="UVN5" s="42"/>
      <c r="UVO5" s="42"/>
      <c r="UVP5" s="42"/>
      <c r="UVQ5" s="42"/>
      <c r="UVR5" s="42"/>
      <c r="UVS5" s="42"/>
      <c r="UVT5" s="42"/>
      <c r="UVU5" s="42"/>
      <c r="UVV5" s="42"/>
      <c r="UVW5" s="42"/>
      <c r="UVX5" s="42"/>
      <c r="UVY5" s="42"/>
      <c r="UVZ5" s="42"/>
      <c r="UWA5" s="42"/>
      <c r="UWB5" s="42"/>
      <c r="UWC5" s="42"/>
      <c r="UWD5" s="42"/>
      <c r="UWE5" s="42"/>
      <c r="UWF5" s="42"/>
      <c r="UWG5" s="42"/>
      <c r="UWH5" s="42"/>
      <c r="UWI5" s="42"/>
      <c r="UWJ5" s="42"/>
      <c r="UWK5" s="42"/>
      <c r="UWL5" s="42"/>
      <c r="UWM5" s="42"/>
      <c r="UWN5" s="42"/>
      <c r="UWO5" s="42"/>
      <c r="UWP5" s="42"/>
      <c r="UWQ5" s="42"/>
      <c r="UWR5" s="42"/>
      <c r="UWS5" s="42"/>
      <c r="UWT5" s="42"/>
      <c r="UWU5" s="42"/>
      <c r="UWV5" s="42"/>
      <c r="UWW5" s="42"/>
      <c r="UWX5" s="42"/>
      <c r="UWY5" s="42"/>
      <c r="UWZ5" s="42"/>
      <c r="UXA5" s="42"/>
      <c r="UXB5" s="42"/>
      <c r="UXC5" s="42"/>
      <c r="UXD5" s="42"/>
      <c r="UXE5" s="42"/>
      <c r="UXF5" s="42"/>
      <c r="UXG5" s="42"/>
      <c r="UXH5" s="42"/>
      <c r="UXI5" s="42"/>
      <c r="UXJ5" s="42"/>
      <c r="UXK5" s="42"/>
      <c r="UXL5" s="42"/>
      <c r="UXM5" s="42"/>
      <c r="UXN5" s="42"/>
      <c r="UXO5" s="42"/>
      <c r="UXP5" s="42"/>
      <c r="UXQ5" s="42"/>
      <c r="UXR5" s="42"/>
      <c r="UXS5" s="42"/>
      <c r="UXT5" s="42"/>
      <c r="UXU5" s="42"/>
      <c r="UXV5" s="42"/>
      <c r="UXW5" s="42"/>
      <c r="UXX5" s="42"/>
      <c r="UXY5" s="42"/>
      <c r="UXZ5" s="42"/>
      <c r="UYA5" s="42"/>
      <c r="UYB5" s="42"/>
      <c r="UYC5" s="42"/>
      <c r="UYD5" s="42"/>
      <c r="UYE5" s="42"/>
      <c r="UYF5" s="42"/>
      <c r="UYG5" s="42"/>
      <c r="UYH5" s="42"/>
      <c r="UYI5" s="42"/>
      <c r="UYJ5" s="42"/>
      <c r="UYK5" s="42"/>
      <c r="UYL5" s="42"/>
      <c r="UYM5" s="42"/>
      <c r="UYN5" s="42"/>
      <c r="UYO5" s="42"/>
      <c r="UYP5" s="42"/>
      <c r="UYQ5" s="42"/>
      <c r="UYR5" s="42"/>
      <c r="UYS5" s="42"/>
      <c r="UYT5" s="42"/>
      <c r="UYU5" s="42"/>
      <c r="UYV5" s="42"/>
      <c r="UYW5" s="42"/>
      <c r="UYX5" s="42"/>
      <c r="UYY5" s="42"/>
      <c r="UYZ5" s="42"/>
      <c r="UZA5" s="42"/>
      <c r="UZB5" s="42"/>
      <c r="UZC5" s="42"/>
      <c r="UZD5" s="42"/>
      <c r="UZE5" s="42"/>
      <c r="UZF5" s="42"/>
      <c r="UZG5" s="42"/>
      <c r="UZH5" s="42"/>
      <c r="UZI5" s="42"/>
      <c r="UZJ5" s="42"/>
      <c r="UZK5" s="42"/>
      <c r="UZL5" s="42"/>
      <c r="UZM5" s="42"/>
      <c r="UZN5" s="42"/>
      <c r="UZO5" s="42"/>
      <c r="UZP5" s="42"/>
      <c r="UZQ5" s="42"/>
      <c r="UZR5" s="42"/>
      <c r="UZS5" s="42"/>
      <c r="UZT5" s="42"/>
      <c r="UZU5" s="42"/>
      <c r="UZV5" s="42"/>
      <c r="UZW5" s="42"/>
      <c r="UZX5" s="42"/>
      <c r="UZY5" s="42"/>
      <c r="UZZ5" s="42"/>
      <c r="VAA5" s="42"/>
      <c r="VAB5" s="42"/>
      <c r="VAC5" s="42"/>
      <c r="VAD5" s="42"/>
      <c r="VAE5" s="42"/>
      <c r="VAF5" s="42"/>
      <c r="VAG5" s="42"/>
      <c r="VAH5" s="42"/>
      <c r="VAI5" s="42"/>
      <c r="VAJ5" s="42"/>
      <c r="VAK5" s="42"/>
      <c r="VAL5" s="42"/>
      <c r="VAM5" s="42"/>
      <c r="VAN5" s="42"/>
      <c r="VAO5" s="42"/>
      <c r="VAP5" s="42"/>
      <c r="VAQ5" s="42"/>
      <c r="VAR5" s="42"/>
      <c r="VAS5" s="42"/>
      <c r="VAT5" s="42"/>
      <c r="VAU5" s="42"/>
      <c r="VAV5" s="42"/>
      <c r="VAW5" s="42"/>
      <c r="VAX5" s="42"/>
      <c r="VAY5" s="42"/>
      <c r="VAZ5" s="42"/>
      <c r="VBA5" s="42"/>
      <c r="VBB5" s="42"/>
      <c r="VBC5" s="42"/>
      <c r="VBD5" s="42"/>
      <c r="VBE5" s="42"/>
      <c r="VBF5" s="42"/>
      <c r="VBG5" s="42"/>
      <c r="VBH5" s="42"/>
      <c r="VBI5" s="42"/>
      <c r="VBJ5" s="42"/>
      <c r="VBK5" s="42"/>
      <c r="VBL5" s="42"/>
      <c r="VBM5" s="42"/>
      <c r="VBN5" s="42"/>
      <c r="VBO5" s="42"/>
      <c r="VBP5" s="42"/>
      <c r="VBQ5" s="42"/>
      <c r="VBR5" s="42"/>
      <c r="VBS5" s="42"/>
      <c r="VBT5" s="42"/>
      <c r="VBU5" s="42"/>
      <c r="VBV5" s="42"/>
      <c r="VBW5" s="42"/>
      <c r="VBX5" s="42"/>
      <c r="VBY5" s="42"/>
      <c r="VBZ5" s="42"/>
      <c r="VCA5" s="42"/>
      <c r="VCB5" s="42"/>
      <c r="VCC5" s="42"/>
      <c r="VCD5" s="42"/>
      <c r="VCE5" s="42"/>
      <c r="VCF5" s="42"/>
      <c r="VCG5" s="42"/>
      <c r="VCH5" s="42"/>
      <c r="VCI5" s="42"/>
      <c r="VCJ5" s="42"/>
      <c r="VCK5" s="42"/>
      <c r="VCL5" s="42"/>
      <c r="VCM5" s="42"/>
      <c r="VCN5" s="42"/>
      <c r="VCO5" s="42"/>
      <c r="VCP5" s="42"/>
      <c r="VCQ5" s="42"/>
      <c r="VCR5" s="42"/>
      <c r="VCS5" s="42"/>
      <c r="VCT5" s="42"/>
      <c r="VCU5" s="42"/>
      <c r="VCV5" s="42"/>
      <c r="VCW5" s="42"/>
      <c r="VCX5" s="42"/>
      <c r="VCY5" s="42"/>
      <c r="VCZ5" s="42"/>
      <c r="VDA5" s="42"/>
      <c r="VDB5" s="42"/>
      <c r="VDC5" s="42"/>
      <c r="VDD5" s="42"/>
      <c r="VDE5" s="42"/>
      <c r="VDF5" s="42"/>
      <c r="VDG5" s="42"/>
      <c r="VDH5" s="42"/>
      <c r="VDI5" s="42"/>
      <c r="VDJ5" s="42"/>
      <c r="VDK5" s="42"/>
      <c r="VDL5" s="42"/>
      <c r="VDM5" s="42"/>
      <c r="VDN5" s="42"/>
      <c r="VDO5" s="42"/>
      <c r="VDP5" s="42"/>
      <c r="VDQ5" s="42"/>
      <c r="VDR5" s="42"/>
      <c r="VDS5" s="42"/>
      <c r="VDT5" s="42"/>
      <c r="VDU5" s="42"/>
      <c r="VDV5" s="42"/>
      <c r="VDW5" s="42"/>
      <c r="VDX5" s="42"/>
      <c r="VDY5" s="42"/>
      <c r="VDZ5" s="42"/>
      <c r="VEA5" s="42"/>
      <c r="VEB5" s="42"/>
      <c r="VEC5" s="42"/>
      <c r="VED5" s="42"/>
      <c r="VEE5" s="42"/>
      <c r="VEF5" s="42"/>
      <c r="VEG5" s="42"/>
      <c r="VEH5" s="42"/>
      <c r="VEI5" s="42"/>
      <c r="VEJ5" s="42"/>
      <c r="VEK5" s="42"/>
      <c r="VEL5" s="42"/>
      <c r="VEM5" s="42"/>
      <c r="VEN5" s="42"/>
      <c r="VEO5" s="42"/>
      <c r="VEP5" s="42"/>
      <c r="VEQ5" s="42"/>
      <c r="VER5" s="42"/>
      <c r="VES5" s="42"/>
      <c r="VET5" s="42"/>
      <c r="VEU5" s="42"/>
      <c r="VEV5" s="42"/>
      <c r="VEW5" s="42"/>
      <c r="VEX5" s="42"/>
      <c r="VEY5" s="42"/>
      <c r="VEZ5" s="42"/>
      <c r="VFA5" s="42"/>
      <c r="VFB5" s="42"/>
      <c r="VFC5" s="42"/>
      <c r="VFD5" s="42"/>
      <c r="VFE5" s="42"/>
      <c r="VFF5" s="42"/>
      <c r="VFG5" s="42"/>
      <c r="VFH5" s="42"/>
      <c r="VFI5" s="42"/>
      <c r="VFJ5" s="42"/>
      <c r="VFK5" s="42"/>
      <c r="VFL5" s="42"/>
      <c r="VFM5" s="42"/>
      <c r="VFN5" s="42"/>
      <c r="VFO5" s="42"/>
      <c r="VFP5" s="42"/>
      <c r="VFQ5" s="42"/>
      <c r="VFR5" s="42"/>
      <c r="VFS5" s="42"/>
      <c r="VFT5" s="42"/>
      <c r="VFU5" s="42"/>
      <c r="VFV5" s="42"/>
      <c r="VFW5" s="42"/>
      <c r="VFX5" s="42"/>
      <c r="VFY5" s="42"/>
      <c r="VFZ5" s="42"/>
      <c r="VGA5" s="42"/>
      <c r="VGB5" s="42"/>
      <c r="VGC5" s="42"/>
      <c r="VGD5" s="42"/>
      <c r="VGE5" s="42"/>
      <c r="VGF5" s="42"/>
      <c r="VGG5" s="42"/>
      <c r="VGH5" s="42"/>
      <c r="VGI5" s="42"/>
      <c r="VGJ5" s="42"/>
      <c r="VGK5" s="42"/>
      <c r="VGL5" s="42"/>
      <c r="VGM5" s="42"/>
      <c r="VGN5" s="42"/>
      <c r="VGO5" s="42"/>
      <c r="VGP5" s="42"/>
      <c r="VGQ5" s="42"/>
      <c r="VGR5" s="42"/>
      <c r="VGS5" s="42"/>
      <c r="VGT5" s="42"/>
      <c r="VGU5" s="42"/>
      <c r="VGV5" s="42"/>
      <c r="VGW5" s="42"/>
      <c r="VGX5" s="42"/>
      <c r="VGY5" s="42"/>
      <c r="VGZ5" s="42"/>
      <c r="VHA5" s="42"/>
      <c r="VHB5" s="42"/>
      <c r="VHC5" s="42"/>
      <c r="VHD5" s="42"/>
      <c r="VHE5" s="42"/>
      <c r="VHF5" s="42"/>
      <c r="VHG5" s="42"/>
      <c r="VHH5" s="42"/>
      <c r="VHI5" s="42"/>
      <c r="VHJ5" s="42"/>
      <c r="VHK5" s="42"/>
      <c r="VHL5" s="42"/>
      <c r="VHM5" s="42"/>
      <c r="VHN5" s="42"/>
      <c r="VHO5" s="42"/>
      <c r="VHP5" s="42"/>
      <c r="VHQ5" s="42"/>
      <c r="VHR5" s="42"/>
      <c r="VHS5" s="42"/>
      <c r="VHT5" s="42"/>
      <c r="VHU5" s="42"/>
      <c r="VHV5" s="42"/>
      <c r="VHW5" s="42"/>
      <c r="VHX5" s="42"/>
      <c r="VHY5" s="42"/>
      <c r="VHZ5" s="42"/>
      <c r="VIA5" s="42"/>
      <c r="VIB5" s="42"/>
      <c r="VIC5" s="42"/>
      <c r="VID5" s="42"/>
      <c r="VIE5" s="42"/>
      <c r="VIF5" s="42"/>
      <c r="VIG5" s="42"/>
      <c r="VIH5" s="42"/>
      <c r="VII5" s="42"/>
      <c r="VIJ5" s="42"/>
      <c r="VIK5" s="42"/>
      <c r="VIL5" s="42"/>
      <c r="VIM5" s="42"/>
      <c r="VIN5" s="42"/>
      <c r="VIO5" s="42"/>
      <c r="VIP5" s="42"/>
      <c r="VIQ5" s="42"/>
      <c r="VIR5" s="42"/>
      <c r="VIS5" s="42"/>
      <c r="VIT5" s="42"/>
      <c r="VIU5" s="42"/>
      <c r="VIV5" s="42"/>
      <c r="VIW5" s="42"/>
      <c r="VIX5" s="42"/>
      <c r="VIY5" s="42"/>
      <c r="VIZ5" s="42"/>
      <c r="VJA5" s="42"/>
      <c r="VJB5" s="42"/>
      <c r="VJC5" s="42"/>
      <c r="VJD5" s="42"/>
      <c r="VJE5" s="42"/>
      <c r="VJF5" s="42"/>
      <c r="VJG5" s="42"/>
      <c r="VJH5" s="42"/>
      <c r="VJI5" s="42"/>
      <c r="VJJ5" s="42"/>
      <c r="VJK5" s="42"/>
      <c r="VJL5" s="42"/>
      <c r="VJM5" s="42"/>
      <c r="VJN5" s="42"/>
      <c r="VJO5" s="42"/>
      <c r="VJP5" s="42"/>
      <c r="VJQ5" s="42"/>
      <c r="VJR5" s="42"/>
      <c r="VJS5" s="42"/>
      <c r="VJT5" s="42"/>
      <c r="VJU5" s="42"/>
      <c r="VJV5" s="42"/>
      <c r="VJW5" s="42"/>
      <c r="VJX5" s="42"/>
      <c r="VJY5" s="42"/>
      <c r="VJZ5" s="42"/>
      <c r="VKA5" s="42"/>
      <c r="VKB5" s="42"/>
      <c r="VKC5" s="42"/>
      <c r="VKD5" s="42"/>
      <c r="VKE5" s="42"/>
      <c r="VKF5" s="42"/>
      <c r="VKG5" s="42"/>
      <c r="VKH5" s="42"/>
      <c r="VKI5" s="42"/>
      <c r="VKJ5" s="42"/>
      <c r="VKK5" s="42"/>
      <c r="VKL5" s="42"/>
      <c r="VKM5" s="42"/>
      <c r="VKN5" s="42"/>
      <c r="VKO5" s="42"/>
      <c r="VKP5" s="42"/>
      <c r="VKQ5" s="42"/>
      <c r="VKR5" s="42"/>
      <c r="VKS5" s="42"/>
      <c r="VKT5" s="42"/>
      <c r="VKU5" s="42"/>
      <c r="VKV5" s="42"/>
      <c r="VKW5" s="42"/>
      <c r="VKX5" s="42"/>
      <c r="VKY5" s="42"/>
      <c r="VKZ5" s="42"/>
      <c r="VLA5" s="42"/>
      <c r="VLB5" s="42"/>
      <c r="VLC5" s="42"/>
      <c r="VLD5" s="42"/>
      <c r="VLE5" s="42"/>
      <c r="VLF5" s="42"/>
      <c r="VLG5" s="42"/>
      <c r="VLH5" s="42"/>
      <c r="VLI5" s="42"/>
      <c r="VLJ5" s="42"/>
      <c r="VLK5" s="42"/>
      <c r="VLL5" s="42"/>
      <c r="VLM5" s="42"/>
      <c r="VLN5" s="42"/>
      <c r="VLO5" s="42"/>
      <c r="VLP5" s="42"/>
      <c r="VLQ5" s="42"/>
      <c r="VLR5" s="42"/>
      <c r="VLS5" s="42"/>
      <c r="VLT5" s="42"/>
      <c r="VLU5" s="42"/>
      <c r="VLV5" s="42"/>
      <c r="VLW5" s="42"/>
      <c r="VLX5" s="42"/>
      <c r="VLY5" s="42"/>
      <c r="VLZ5" s="42"/>
      <c r="VMA5" s="42"/>
      <c r="VMB5" s="42"/>
      <c r="VMC5" s="42"/>
      <c r="VMD5" s="42"/>
      <c r="VME5" s="42"/>
      <c r="VMF5" s="42"/>
      <c r="VMG5" s="42"/>
      <c r="VMH5" s="42"/>
      <c r="VMI5" s="42"/>
      <c r="VMJ5" s="42"/>
      <c r="VMK5" s="42"/>
      <c r="VML5" s="42"/>
      <c r="VMM5" s="42"/>
      <c r="VMN5" s="42"/>
      <c r="VMO5" s="42"/>
      <c r="VMP5" s="42"/>
      <c r="VMQ5" s="42"/>
      <c r="VMR5" s="42"/>
      <c r="VMS5" s="42"/>
      <c r="VMT5" s="42"/>
      <c r="VMU5" s="42"/>
      <c r="VMV5" s="42"/>
      <c r="VMW5" s="42"/>
      <c r="VMX5" s="42"/>
      <c r="VMY5" s="42"/>
      <c r="VMZ5" s="42"/>
      <c r="VNA5" s="42"/>
      <c r="VNB5" s="42"/>
      <c r="VNC5" s="42"/>
      <c r="VND5" s="42"/>
      <c r="VNE5" s="42"/>
      <c r="VNF5" s="42"/>
      <c r="VNG5" s="42"/>
      <c r="VNH5" s="42"/>
      <c r="VNI5" s="42"/>
      <c r="VNJ5" s="42"/>
      <c r="VNK5" s="42"/>
      <c r="VNL5" s="42"/>
      <c r="VNM5" s="42"/>
      <c r="VNN5" s="42"/>
      <c r="VNO5" s="42"/>
      <c r="VNP5" s="42"/>
      <c r="VNQ5" s="42"/>
      <c r="VNR5" s="42"/>
      <c r="VNS5" s="42"/>
      <c r="VNT5" s="42"/>
      <c r="VNU5" s="42"/>
      <c r="VNV5" s="42"/>
      <c r="VNW5" s="42"/>
      <c r="VNX5" s="42"/>
      <c r="VNY5" s="42"/>
      <c r="VNZ5" s="42"/>
      <c r="VOA5" s="42"/>
      <c r="VOB5" s="42"/>
      <c r="VOC5" s="42"/>
      <c r="VOD5" s="42"/>
      <c r="VOE5" s="42"/>
      <c r="VOF5" s="42"/>
      <c r="VOG5" s="42"/>
      <c r="VOH5" s="42"/>
      <c r="VOI5" s="42"/>
      <c r="VOJ5" s="42"/>
      <c r="VOK5" s="42"/>
      <c r="VOL5" s="42"/>
      <c r="VOM5" s="42"/>
      <c r="VON5" s="42"/>
      <c r="VOO5" s="42"/>
      <c r="VOP5" s="42"/>
      <c r="VOQ5" s="42"/>
      <c r="VOR5" s="42"/>
      <c r="VOS5" s="42"/>
      <c r="VOT5" s="42"/>
      <c r="VOU5" s="42"/>
      <c r="VOV5" s="42"/>
      <c r="VOW5" s="42"/>
      <c r="VOX5" s="42"/>
      <c r="VOY5" s="42"/>
      <c r="VOZ5" s="42"/>
      <c r="VPA5" s="42"/>
      <c r="VPB5" s="42"/>
      <c r="VPC5" s="42"/>
      <c r="VPD5" s="42"/>
      <c r="VPE5" s="42"/>
      <c r="VPF5" s="42"/>
      <c r="VPG5" s="42"/>
      <c r="VPH5" s="42"/>
      <c r="VPI5" s="42"/>
      <c r="VPJ5" s="42"/>
      <c r="VPK5" s="42"/>
      <c r="VPL5" s="42"/>
      <c r="VPM5" s="42"/>
      <c r="VPN5" s="42"/>
      <c r="VPO5" s="42"/>
      <c r="VPP5" s="42"/>
      <c r="VPQ5" s="42"/>
      <c r="VPR5" s="42"/>
      <c r="VPS5" s="42"/>
      <c r="VPT5" s="42"/>
      <c r="VPU5" s="42"/>
      <c r="VPV5" s="42"/>
      <c r="VPW5" s="42"/>
      <c r="VPX5" s="42"/>
      <c r="VPY5" s="42"/>
      <c r="VPZ5" s="42"/>
      <c r="VQA5" s="42"/>
      <c r="VQB5" s="42"/>
      <c r="VQC5" s="42"/>
      <c r="VQD5" s="42"/>
      <c r="VQE5" s="42"/>
      <c r="VQF5" s="42"/>
      <c r="VQG5" s="42"/>
      <c r="VQH5" s="42"/>
      <c r="VQI5" s="42"/>
      <c r="VQJ5" s="42"/>
      <c r="VQK5" s="42"/>
      <c r="VQL5" s="42"/>
      <c r="VQM5" s="42"/>
      <c r="VQN5" s="42"/>
      <c r="VQO5" s="42"/>
      <c r="VQP5" s="42"/>
      <c r="VQQ5" s="42"/>
      <c r="VQR5" s="42"/>
      <c r="VQS5" s="42"/>
      <c r="VQT5" s="42"/>
      <c r="VQU5" s="42"/>
      <c r="VQV5" s="42"/>
      <c r="VQW5" s="42"/>
      <c r="VQX5" s="42"/>
      <c r="VQY5" s="42"/>
      <c r="VQZ5" s="42"/>
      <c r="VRA5" s="42"/>
      <c r="VRB5" s="42"/>
      <c r="VRC5" s="42"/>
      <c r="VRD5" s="42"/>
      <c r="VRE5" s="42"/>
      <c r="VRF5" s="42"/>
      <c r="VRG5" s="42"/>
      <c r="VRH5" s="42"/>
      <c r="VRI5" s="42"/>
      <c r="VRJ5" s="42"/>
      <c r="VRK5" s="42"/>
      <c r="VRL5" s="42"/>
      <c r="VRM5" s="42"/>
      <c r="VRN5" s="42"/>
      <c r="VRO5" s="42"/>
      <c r="VRP5" s="42"/>
      <c r="VRQ5" s="42"/>
      <c r="VRR5" s="42"/>
      <c r="VRS5" s="42"/>
      <c r="VRT5" s="42"/>
      <c r="VRU5" s="42"/>
      <c r="VRV5" s="42"/>
      <c r="VRW5" s="42"/>
      <c r="VRX5" s="42"/>
      <c r="VRY5" s="42"/>
      <c r="VRZ5" s="42"/>
      <c r="VSA5" s="42"/>
      <c r="VSB5" s="42"/>
      <c r="VSC5" s="42"/>
      <c r="VSD5" s="42"/>
      <c r="VSE5" s="42"/>
      <c r="VSF5" s="42"/>
      <c r="VSG5" s="42"/>
      <c r="VSH5" s="42"/>
      <c r="VSI5" s="42"/>
      <c r="VSJ5" s="42"/>
      <c r="VSK5" s="42"/>
      <c r="VSL5" s="42"/>
      <c r="VSM5" s="42"/>
      <c r="VSN5" s="42"/>
      <c r="VSO5" s="42"/>
      <c r="VSP5" s="42"/>
      <c r="VSQ5" s="42"/>
      <c r="VSR5" s="42"/>
      <c r="VSS5" s="42"/>
      <c r="VST5" s="42"/>
      <c r="VSU5" s="42"/>
      <c r="VSV5" s="42"/>
      <c r="VSW5" s="42"/>
      <c r="VSX5" s="42"/>
      <c r="VSY5" s="42"/>
      <c r="VSZ5" s="42"/>
      <c r="VTA5" s="42"/>
      <c r="VTB5" s="42"/>
      <c r="VTC5" s="42"/>
      <c r="VTD5" s="42"/>
      <c r="VTE5" s="42"/>
      <c r="VTF5" s="42"/>
      <c r="VTG5" s="42"/>
      <c r="VTH5" s="42"/>
      <c r="VTI5" s="42"/>
      <c r="VTJ5" s="42"/>
      <c r="VTK5" s="42"/>
      <c r="VTL5" s="42"/>
      <c r="VTM5" s="42"/>
      <c r="VTN5" s="42"/>
      <c r="VTO5" s="42"/>
      <c r="VTP5" s="42"/>
      <c r="VTQ5" s="42"/>
      <c r="VTR5" s="42"/>
      <c r="VTS5" s="42"/>
      <c r="VTT5" s="42"/>
      <c r="VTU5" s="42"/>
      <c r="VTV5" s="42"/>
      <c r="VTW5" s="42"/>
      <c r="VTX5" s="42"/>
      <c r="VTY5" s="42"/>
      <c r="VTZ5" s="42"/>
      <c r="VUA5" s="42"/>
      <c r="VUB5" s="42"/>
      <c r="VUC5" s="42"/>
      <c r="VUD5" s="42"/>
      <c r="VUE5" s="42"/>
      <c r="VUF5" s="42"/>
      <c r="VUG5" s="42"/>
      <c r="VUH5" s="42"/>
      <c r="VUI5" s="42"/>
      <c r="VUJ5" s="42"/>
      <c r="VUK5" s="42"/>
      <c r="VUL5" s="42"/>
      <c r="VUM5" s="42"/>
      <c r="VUN5" s="42"/>
      <c r="VUO5" s="42"/>
      <c r="VUP5" s="42"/>
      <c r="VUQ5" s="42"/>
      <c r="VUR5" s="42"/>
      <c r="VUS5" s="42"/>
      <c r="VUT5" s="42"/>
      <c r="VUU5" s="42"/>
      <c r="VUV5" s="42"/>
      <c r="VUW5" s="42"/>
      <c r="VUX5" s="42"/>
      <c r="VUY5" s="42"/>
      <c r="VUZ5" s="42"/>
      <c r="VVA5" s="42"/>
      <c r="VVB5" s="42"/>
      <c r="VVC5" s="42"/>
      <c r="VVD5" s="42"/>
      <c r="VVE5" s="42"/>
      <c r="VVF5" s="42"/>
      <c r="VVG5" s="42"/>
      <c r="VVH5" s="42"/>
      <c r="VVI5" s="42"/>
      <c r="VVJ5" s="42"/>
      <c r="VVK5" s="42"/>
      <c r="VVL5" s="42"/>
      <c r="VVM5" s="42"/>
      <c r="VVN5" s="42"/>
      <c r="VVO5" s="42"/>
      <c r="VVP5" s="42"/>
      <c r="VVQ5" s="42"/>
      <c r="VVR5" s="42"/>
      <c r="VVS5" s="42"/>
      <c r="VVT5" s="42"/>
      <c r="VVU5" s="42"/>
      <c r="VVV5" s="42"/>
      <c r="VVW5" s="42"/>
      <c r="VVX5" s="42"/>
      <c r="VVY5" s="42"/>
      <c r="VVZ5" s="42"/>
      <c r="VWA5" s="42"/>
      <c r="VWB5" s="42"/>
      <c r="VWC5" s="42"/>
      <c r="VWD5" s="42"/>
      <c r="VWE5" s="42"/>
      <c r="VWF5" s="42"/>
      <c r="VWG5" s="42"/>
      <c r="VWH5" s="42"/>
      <c r="VWI5" s="42"/>
      <c r="VWJ5" s="42"/>
      <c r="VWK5" s="42"/>
      <c r="VWL5" s="42"/>
      <c r="VWM5" s="42"/>
      <c r="VWN5" s="42"/>
      <c r="VWO5" s="42"/>
      <c r="VWP5" s="42"/>
      <c r="VWQ5" s="42"/>
      <c r="VWR5" s="42"/>
      <c r="VWS5" s="42"/>
      <c r="VWT5" s="42"/>
      <c r="VWU5" s="42"/>
      <c r="VWV5" s="42"/>
      <c r="VWW5" s="42"/>
      <c r="VWX5" s="42"/>
      <c r="VWY5" s="42"/>
      <c r="VWZ5" s="42"/>
      <c r="VXA5" s="42"/>
      <c r="VXB5" s="42"/>
      <c r="VXC5" s="42"/>
      <c r="VXD5" s="42"/>
      <c r="VXE5" s="42"/>
      <c r="VXF5" s="42"/>
      <c r="VXG5" s="42"/>
      <c r="VXH5" s="42"/>
      <c r="VXI5" s="42"/>
      <c r="VXJ5" s="42"/>
      <c r="VXK5" s="42"/>
      <c r="VXL5" s="42"/>
      <c r="VXM5" s="42"/>
      <c r="VXN5" s="42"/>
      <c r="VXO5" s="42"/>
      <c r="VXP5" s="42"/>
      <c r="VXQ5" s="42"/>
      <c r="VXR5" s="42"/>
      <c r="VXS5" s="42"/>
      <c r="VXT5" s="42"/>
      <c r="VXU5" s="42"/>
      <c r="VXV5" s="42"/>
      <c r="VXW5" s="42"/>
      <c r="VXX5" s="42"/>
      <c r="VXY5" s="42"/>
      <c r="VXZ5" s="42"/>
      <c r="VYA5" s="42"/>
      <c r="VYB5" s="42"/>
      <c r="VYC5" s="42"/>
      <c r="VYD5" s="42"/>
      <c r="VYE5" s="42"/>
      <c r="VYF5" s="42"/>
      <c r="VYG5" s="42"/>
      <c r="VYH5" s="42"/>
      <c r="VYI5" s="42"/>
      <c r="VYJ5" s="42"/>
      <c r="VYK5" s="42"/>
      <c r="VYL5" s="42"/>
      <c r="VYM5" s="42"/>
      <c r="VYN5" s="42"/>
      <c r="VYO5" s="42"/>
      <c r="VYP5" s="42"/>
      <c r="VYQ5" s="42"/>
      <c r="VYR5" s="42"/>
      <c r="VYS5" s="42"/>
      <c r="VYT5" s="42"/>
      <c r="VYU5" s="42"/>
      <c r="VYV5" s="42"/>
      <c r="VYW5" s="42"/>
      <c r="VYX5" s="42"/>
      <c r="VYY5" s="42"/>
      <c r="VYZ5" s="42"/>
      <c r="VZA5" s="42"/>
      <c r="VZB5" s="42"/>
      <c r="VZC5" s="42"/>
      <c r="VZD5" s="42"/>
      <c r="VZE5" s="42"/>
      <c r="VZF5" s="42"/>
      <c r="VZG5" s="42"/>
      <c r="VZH5" s="42"/>
      <c r="VZI5" s="42"/>
      <c r="VZJ5" s="42"/>
      <c r="VZK5" s="42"/>
      <c r="VZL5" s="42"/>
      <c r="VZM5" s="42"/>
      <c r="VZN5" s="42"/>
      <c r="VZO5" s="42"/>
      <c r="VZP5" s="42"/>
      <c r="VZQ5" s="42"/>
      <c r="VZR5" s="42"/>
      <c r="VZS5" s="42"/>
      <c r="VZT5" s="42"/>
      <c r="VZU5" s="42"/>
      <c r="VZV5" s="42"/>
      <c r="VZW5" s="42"/>
      <c r="VZX5" s="42"/>
      <c r="VZY5" s="42"/>
      <c r="VZZ5" s="42"/>
      <c r="WAA5" s="42"/>
      <c r="WAB5" s="42"/>
      <c r="WAC5" s="42"/>
      <c r="WAD5" s="42"/>
      <c r="WAE5" s="42"/>
      <c r="WAF5" s="42"/>
      <c r="WAG5" s="42"/>
      <c r="WAH5" s="42"/>
      <c r="WAI5" s="42"/>
      <c r="WAJ5" s="42"/>
      <c r="WAK5" s="42"/>
      <c r="WAL5" s="42"/>
      <c r="WAM5" s="42"/>
      <c r="WAN5" s="42"/>
      <c r="WAO5" s="42"/>
      <c r="WAP5" s="42"/>
      <c r="WAQ5" s="42"/>
      <c r="WAR5" s="42"/>
      <c r="WAS5" s="42"/>
      <c r="WAT5" s="42"/>
      <c r="WAU5" s="42"/>
      <c r="WAV5" s="42"/>
      <c r="WAW5" s="42"/>
      <c r="WAX5" s="42"/>
      <c r="WAY5" s="42"/>
      <c r="WAZ5" s="42"/>
      <c r="WBA5" s="42"/>
      <c r="WBB5" s="42"/>
      <c r="WBC5" s="42"/>
      <c r="WBD5" s="42"/>
      <c r="WBE5" s="42"/>
      <c r="WBF5" s="42"/>
      <c r="WBG5" s="42"/>
      <c r="WBH5" s="42"/>
      <c r="WBI5" s="42"/>
      <c r="WBJ5" s="42"/>
      <c r="WBK5" s="42"/>
      <c r="WBL5" s="42"/>
      <c r="WBM5" s="42"/>
      <c r="WBN5" s="42"/>
      <c r="WBO5" s="42"/>
      <c r="WBP5" s="42"/>
      <c r="WBQ5" s="42"/>
      <c r="WBR5" s="42"/>
      <c r="WBS5" s="42"/>
      <c r="WBT5" s="42"/>
      <c r="WBU5" s="42"/>
      <c r="WBV5" s="42"/>
      <c r="WBW5" s="42"/>
      <c r="WBX5" s="42"/>
      <c r="WBY5" s="42"/>
      <c r="WBZ5" s="42"/>
      <c r="WCA5" s="42"/>
      <c r="WCB5" s="42"/>
      <c r="WCC5" s="42"/>
      <c r="WCD5" s="42"/>
      <c r="WCE5" s="42"/>
      <c r="WCF5" s="42"/>
      <c r="WCG5" s="42"/>
      <c r="WCH5" s="42"/>
      <c r="WCI5" s="42"/>
      <c r="WCJ5" s="42"/>
      <c r="WCK5" s="42"/>
      <c r="WCL5" s="42"/>
      <c r="WCM5" s="42"/>
      <c r="WCN5" s="42"/>
      <c r="WCO5" s="42"/>
      <c r="WCP5" s="42"/>
      <c r="WCQ5" s="42"/>
      <c r="WCR5" s="42"/>
      <c r="WCS5" s="42"/>
      <c r="WCT5" s="42"/>
      <c r="WCU5" s="42"/>
      <c r="WCV5" s="42"/>
      <c r="WCW5" s="42"/>
      <c r="WCX5" s="42"/>
      <c r="WCY5" s="42"/>
      <c r="WCZ5" s="42"/>
      <c r="WDA5" s="42"/>
      <c r="WDB5" s="42"/>
      <c r="WDC5" s="42"/>
      <c r="WDD5" s="42"/>
      <c r="WDE5" s="42"/>
      <c r="WDF5" s="42"/>
      <c r="WDG5" s="42"/>
      <c r="WDH5" s="42"/>
      <c r="WDI5" s="42"/>
      <c r="WDJ5" s="42"/>
      <c r="WDK5" s="42"/>
      <c r="WDL5" s="42"/>
      <c r="WDM5" s="42"/>
      <c r="WDN5" s="42"/>
      <c r="WDO5" s="42"/>
      <c r="WDP5" s="42"/>
      <c r="WDQ5" s="42"/>
      <c r="WDR5" s="42"/>
      <c r="WDS5" s="42"/>
      <c r="WDT5" s="42"/>
      <c r="WDU5" s="42"/>
      <c r="WDV5" s="42"/>
      <c r="WDW5" s="42"/>
      <c r="WDX5" s="42"/>
      <c r="WDY5" s="42"/>
      <c r="WDZ5" s="42"/>
      <c r="WEA5" s="42"/>
      <c r="WEB5" s="42"/>
      <c r="WEC5" s="42"/>
      <c r="WED5" s="42"/>
      <c r="WEE5" s="42"/>
      <c r="WEF5" s="42"/>
      <c r="WEG5" s="42"/>
      <c r="WEH5" s="42"/>
      <c r="WEI5" s="42"/>
      <c r="WEJ5" s="42"/>
      <c r="WEK5" s="42"/>
      <c r="WEL5" s="42"/>
      <c r="WEM5" s="42"/>
      <c r="WEN5" s="42"/>
      <c r="WEO5" s="42"/>
      <c r="WEP5" s="42"/>
      <c r="WEQ5" s="42"/>
      <c r="WER5" s="42"/>
      <c r="WES5" s="42"/>
      <c r="WET5" s="42"/>
      <c r="WEU5" s="42"/>
      <c r="WEV5" s="42"/>
      <c r="WEW5" s="42"/>
      <c r="WEX5" s="42"/>
      <c r="WEY5" s="42"/>
      <c r="WEZ5" s="42"/>
      <c r="WFA5" s="42"/>
      <c r="WFB5" s="42"/>
      <c r="WFC5" s="42"/>
      <c r="WFD5" s="42"/>
      <c r="WFE5" s="42"/>
      <c r="WFF5" s="42"/>
      <c r="WFG5" s="42"/>
      <c r="WFH5" s="42"/>
      <c r="WFI5" s="42"/>
      <c r="WFJ5" s="42"/>
      <c r="WFK5" s="42"/>
      <c r="WFL5" s="42"/>
      <c r="WFM5" s="42"/>
      <c r="WFN5" s="42"/>
      <c r="WFO5" s="42"/>
      <c r="WFP5" s="42"/>
      <c r="WFQ5" s="42"/>
      <c r="WFR5" s="42"/>
      <c r="WFS5" s="42"/>
      <c r="WFT5" s="42"/>
      <c r="WFU5" s="42"/>
      <c r="WFV5" s="42"/>
      <c r="WFW5" s="42"/>
      <c r="WFX5" s="42"/>
      <c r="WFY5" s="42"/>
      <c r="WFZ5" s="42"/>
      <c r="WGA5" s="42"/>
      <c r="WGB5" s="42"/>
      <c r="WGC5" s="42"/>
      <c r="WGD5" s="42"/>
      <c r="WGE5" s="42"/>
      <c r="WGF5" s="42"/>
      <c r="WGG5" s="42"/>
      <c r="WGH5" s="42"/>
      <c r="WGI5" s="42"/>
      <c r="WGJ5" s="42"/>
      <c r="WGK5" s="42"/>
      <c r="WGL5" s="42"/>
      <c r="WGM5" s="42"/>
      <c r="WGN5" s="42"/>
      <c r="WGO5" s="42"/>
      <c r="WGP5" s="42"/>
      <c r="WGQ5" s="42"/>
      <c r="WGR5" s="42"/>
      <c r="WGS5" s="42"/>
      <c r="WGT5" s="42"/>
      <c r="WGU5" s="42"/>
      <c r="WGV5" s="42"/>
      <c r="WGW5" s="42"/>
      <c r="WGX5" s="42"/>
      <c r="WGY5" s="42"/>
      <c r="WGZ5" s="42"/>
      <c r="WHA5" s="42"/>
      <c r="WHB5" s="42"/>
      <c r="WHC5" s="42"/>
      <c r="WHD5" s="42"/>
      <c r="WHE5" s="42"/>
      <c r="WHF5" s="42"/>
      <c r="WHG5" s="42"/>
      <c r="WHH5" s="42"/>
      <c r="WHI5" s="42"/>
      <c r="WHJ5" s="42"/>
      <c r="WHK5" s="42"/>
      <c r="WHL5" s="42"/>
      <c r="WHM5" s="42"/>
      <c r="WHN5" s="42"/>
      <c r="WHO5" s="42"/>
      <c r="WHP5" s="42"/>
      <c r="WHQ5" s="42"/>
      <c r="WHR5" s="42"/>
      <c r="WHS5" s="42"/>
      <c r="WHT5" s="42"/>
      <c r="WHU5" s="42"/>
      <c r="WHV5" s="42"/>
      <c r="WHW5" s="42"/>
      <c r="WHX5" s="42"/>
      <c r="WHY5" s="42"/>
      <c r="WHZ5" s="42"/>
      <c r="WIA5" s="42"/>
      <c r="WIB5" s="42"/>
      <c r="WIC5" s="42"/>
      <c r="WID5" s="42"/>
      <c r="WIE5" s="42"/>
      <c r="WIF5" s="42"/>
      <c r="WIG5" s="42"/>
      <c r="WIH5" s="42"/>
      <c r="WII5" s="42"/>
      <c r="WIJ5" s="42"/>
      <c r="WIK5" s="42"/>
      <c r="WIL5" s="42"/>
      <c r="WIM5" s="42"/>
      <c r="WIN5" s="42"/>
      <c r="WIO5" s="42"/>
      <c r="WIP5" s="42"/>
      <c r="WIQ5" s="42"/>
      <c r="WIR5" s="42"/>
      <c r="WIS5" s="42"/>
      <c r="WIT5" s="42"/>
      <c r="WIU5" s="42"/>
      <c r="WIV5" s="42"/>
      <c r="WIW5" s="42"/>
      <c r="WIX5" s="42"/>
      <c r="WIY5" s="42"/>
      <c r="WIZ5" s="42"/>
      <c r="WJA5" s="42"/>
      <c r="WJB5" s="42"/>
      <c r="WJC5" s="42"/>
      <c r="WJD5" s="42"/>
      <c r="WJE5" s="42"/>
      <c r="WJF5" s="42"/>
      <c r="WJG5" s="42"/>
      <c r="WJH5" s="42"/>
      <c r="WJI5" s="42"/>
      <c r="WJJ5" s="42"/>
      <c r="WJK5" s="42"/>
      <c r="WJL5" s="42"/>
      <c r="WJM5" s="42"/>
      <c r="WJN5" s="42"/>
      <c r="WJO5" s="42"/>
      <c r="WJP5" s="42"/>
      <c r="WJQ5" s="42"/>
      <c r="WJR5" s="42"/>
      <c r="WJS5" s="42"/>
      <c r="WJT5" s="42"/>
      <c r="WJU5" s="42"/>
      <c r="WJV5" s="42"/>
      <c r="WJW5" s="42"/>
      <c r="WJX5" s="42"/>
      <c r="WJY5" s="42"/>
      <c r="WJZ5" s="42"/>
      <c r="WKA5" s="42"/>
      <c r="WKB5" s="42"/>
      <c r="WKC5" s="42"/>
      <c r="WKD5" s="42"/>
      <c r="WKE5" s="42"/>
      <c r="WKF5" s="42"/>
      <c r="WKG5" s="42"/>
      <c r="WKH5" s="42"/>
      <c r="WKI5" s="42"/>
      <c r="WKJ5" s="42"/>
      <c r="WKK5" s="42"/>
      <c r="WKL5" s="42"/>
      <c r="WKM5" s="42"/>
      <c r="WKN5" s="42"/>
      <c r="WKO5" s="42"/>
      <c r="WKP5" s="42"/>
      <c r="WKQ5" s="42"/>
      <c r="WKR5" s="42"/>
      <c r="WKS5" s="42"/>
      <c r="WKT5" s="42"/>
      <c r="WKU5" s="42"/>
      <c r="WKV5" s="42"/>
      <c r="WKW5" s="42"/>
      <c r="WKX5" s="42"/>
      <c r="WKY5" s="42"/>
      <c r="WKZ5" s="42"/>
      <c r="WLA5" s="42"/>
      <c r="WLB5" s="42"/>
      <c r="WLC5" s="42"/>
      <c r="WLD5" s="42"/>
      <c r="WLE5" s="42"/>
      <c r="WLF5" s="42"/>
      <c r="WLG5" s="42"/>
      <c r="WLH5" s="42"/>
      <c r="WLI5" s="42"/>
      <c r="WLJ5" s="42"/>
      <c r="WLK5" s="42"/>
      <c r="WLL5" s="42"/>
      <c r="WLM5" s="42"/>
      <c r="WLN5" s="42"/>
      <c r="WLO5" s="42"/>
      <c r="WLP5" s="42"/>
      <c r="WLQ5" s="42"/>
      <c r="WLR5" s="42"/>
      <c r="WLS5" s="42"/>
      <c r="WLT5" s="42"/>
      <c r="WLU5" s="42"/>
      <c r="WLV5" s="42"/>
      <c r="WLW5" s="42"/>
      <c r="WLX5" s="42"/>
      <c r="WLY5" s="42"/>
      <c r="WLZ5" s="42"/>
      <c r="WMA5" s="42"/>
      <c r="WMB5" s="42"/>
      <c r="WMC5" s="42"/>
      <c r="WMD5" s="42"/>
      <c r="WME5" s="42"/>
      <c r="WMF5" s="42"/>
      <c r="WMG5" s="42"/>
      <c r="WMH5" s="42"/>
      <c r="WMI5" s="42"/>
      <c r="WMJ5" s="42"/>
      <c r="WMK5" s="42"/>
      <c r="WML5" s="42"/>
      <c r="WMM5" s="42"/>
      <c r="WMN5" s="42"/>
      <c r="WMO5" s="42"/>
      <c r="WMP5" s="42"/>
      <c r="WMQ5" s="42"/>
      <c r="WMR5" s="42"/>
      <c r="WMS5" s="42"/>
      <c r="WMT5" s="42"/>
      <c r="WMU5" s="42"/>
      <c r="WMV5" s="42"/>
      <c r="WMW5" s="42"/>
      <c r="WMX5" s="42"/>
      <c r="WMY5" s="42"/>
      <c r="WMZ5" s="42"/>
      <c r="WNA5" s="42"/>
      <c r="WNB5" s="42"/>
      <c r="WNC5" s="42"/>
      <c r="WND5" s="42"/>
      <c r="WNE5" s="42"/>
      <c r="WNF5" s="42"/>
      <c r="WNG5" s="42"/>
      <c r="WNH5" s="42"/>
      <c r="WNI5" s="42"/>
      <c r="WNJ5" s="42"/>
      <c r="WNK5" s="42"/>
      <c r="WNL5" s="42"/>
      <c r="WNM5" s="42"/>
      <c r="WNN5" s="42"/>
      <c r="WNO5" s="42"/>
      <c r="WNP5" s="42"/>
      <c r="WNQ5" s="42"/>
      <c r="WNR5" s="42"/>
      <c r="WNS5" s="42"/>
      <c r="WNT5" s="42"/>
      <c r="WNU5" s="42"/>
      <c r="WNV5" s="42"/>
      <c r="WNW5" s="42"/>
      <c r="WNX5" s="42"/>
      <c r="WNY5" s="42"/>
      <c r="WNZ5" s="42"/>
      <c r="WOA5" s="42"/>
      <c r="WOB5" s="42"/>
      <c r="WOC5" s="42"/>
      <c r="WOD5" s="42"/>
      <c r="WOE5" s="42"/>
      <c r="WOF5" s="42"/>
      <c r="WOG5" s="42"/>
      <c r="WOH5" s="42"/>
      <c r="WOI5" s="42"/>
      <c r="WOJ5" s="42"/>
      <c r="WOK5" s="42"/>
      <c r="WOL5" s="42"/>
      <c r="WOM5" s="42"/>
      <c r="WON5" s="42"/>
      <c r="WOO5" s="42"/>
      <c r="WOP5" s="42"/>
      <c r="WOQ5" s="42"/>
      <c r="WOR5" s="42"/>
      <c r="WOS5" s="42"/>
      <c r="WOT5" s="42"/>
      <c r="WOU5" s="42"/>
      <c r="WOV5" s="42"/>
      <c r="WOW5" s="42"/>
      <c r="WOX5" s="42"/>
      <c r="WOY5" s="42"/>
      <c r="WOZ5" s="42"/>
      <c r="WPA5" s="42"/>
      <c r="WPB5" s="42"/>
      <c r="WPC5" s="42"/>
      <c r="WPD5" s="42"/>
      <c r="WPE5" s="42"/>
      <c r="WPF5" s="42"/>
      <c r="WPG5" s="42"/>
      <c r="WPH5" s="42"/>
      <c r="WPI5" s="42"/>
      <c r="WPJ5" s="42"/>
      <c r="WPK5" s="42"/>
      <c r="WPL5" s="42"/>
      <c r="WPM5" s="42"/>
      <c r="WPN5" s="42"/>
      <c r="WPO5" s="42"/>
      <c r="WPP5" s="42"/>
      <c r="WPQ5" s="42"/>
      <c r="WPR5" s="42"/>
      <c r="WPS5" s="42"/>
      <c r="WPT5" s="42"/>
      <c r="WPU5" s="42"/>
      <c r="WPV5" s="42"/>
      <c r="WPW5" s="42"/>
      <c r="WPX5" s="42"/>
      <c r="WPY5" s="42"/>
      <c r="WPZ5" s="42"/>
      <c r="WQA5" s="42"/>
      <c r="WQB5" s="42"/>
      <c r="WQC5" s="42"/>
      <c r="WQD5" s="42"/>
      <c r="WQE5" s="42"/>
      <c r="WQF5" s="42"/>
      <c r="WQG5" s="42"/>
      <c r="WQH5" s="42"/>
      <c r="WQI5" s="42"/>
      <c r="WQJ5" s="42"/>
      <c r="WQK5" s="42"/>
      <c r="WQL5" s="42"/>
      <c r="WQM5" s="42"/>
      <c r="WQN5" s="42"/>
      <c r="WQO5" s="42"/>
      <c r="WQP5" s="42"/>
      <c r="WQQ5" s="42"/>
      <c r="WQR5" s="42"/>
      <c r="WQS5" s="42"/>
      <c r="WQT5" s="42"/>
      <c r="WQU5" s="42"/>
      <c r="WQV5" s="42"/>
      <c r="WQW5" s="42"/>
      <c r="WQX5" s="42"/>
      <c r="WQY5" s="42"/>
      <c r="WQZ5" s="42"/>
      <c r="WRA5" s="42"/>
      <c r="WRB5" s="42"/>
      <c r="WRC5" s="42"/>
      <c r="WRD5" s="42"/>
      <c r="WRE5" s="42"/>
      <c r="WRF5" s="42"/>
      <c r="WRG5" s="42"/>
      <c r="WRH5" s="42"/>
      <c r="WRI5" s="42"/>
      <c r="WRJ5" s="42"/>
      <c r="WRK5" s="42"/>
      <c r="WRL5" s="42"/>
      <c r="WRM5" s="42"/>
      <c r="WRN5" s="42"/>
      <c r="WRO5" s="42"/>
      <c r="WRP5" s="42"/>
      <c r="WRQ5" s="42"/>
      <c r="WRR5" s="42"/>
      <c r="WRS5" s="42"/>
      <c r="WRT5" s="42"/>
      <c r="WRU5" s="42"/>
      <c r="WRV5" s="42"/>
      <c r="WRW5" s="42"/>
      <c r="WRX5" s="42"/>
      <c r="WRY5" s="42"/>
      <c r="WRZ5" s="42"/>
      <c r="WSA5" s="42"/>
      <c r="WSB5" s="42"/>
      <c r="WSC5" s="42"/>
      <c r="WSD5" s="42"/>
      <c r="WSE5" s="42"/>
      <c r="WSF5" s="42"/>
      <c r="WSG5" s="42"/>
      <c r="WSH5" s="42"/>
      <c r="WSI5" s="42"/>
      <c r="WSJ5" s="42"/>
      <c r="WSK5" s="42"/>
      <c r="WSL5" s="42"/>
      <c r="WSM5" s="42"/>
      <c r="WSN5" s="42"/>
      <c r="WSO5" s="42"/>
      <c r="WSP5" s="42"/>
      <c r="WSQ5" s="42"/>
      <c r="WSR5" s="42"/>
      <c r="WSS5" s="42"/>
      <c r="WST5" s="42"/>
      <c r="WSU5" s="42"/>
      <c r="WSV5" s="42"/>
      <c r="WSW5" s="42"/>
      <c r="WSX5" s="42"/>
      <c r="WSY5" s="42"/>
      <c r="WSZ5" s="42"/>
      <c r="WTA5" s="42"/>
      <c r="WTB5" s="42"/>
      <c r="WTC5" s="42"/>
      <c r="WTD5" s="42"/>
      <c r="WTE5" s="42"/>
      <c r="WTF5" s="42"/>
      <c r="WTG5" s="42"/>
      <c r="WTH5" s="42"/>
      <c r="WTI5" s="42"/>
      <c r="WTJ5" s="42"/>
      <c r="WTK5" s="42"/>
      <c r="WTL5" s="42"/>
      <c r="WTM5" s="42"/>
      <c r="WTN5" s="42"/>
      <c r="WTO5" s="42"/>
      <c r="WTP5" s="42"/>
      <c r="WTQ5" s="42"/>
      <c r="WTR5" s="42"/>
      <c r="WTS5" s="42"/>
      <c r="WTT5" s="42"/>
      <c r="WTU5" s="42"/>
      <c r="WTV5" s="42"/>
      <c r="WTW5" s="42"/>
      <c r="WTX5" s="42"/>
      <c r="WTY5" s="42"/>
      <c r="WTZ5" s="42"/>
      <c r="WUA5" s="42"/>
      <c r="WUB5" s="42"/>
      <c r="WUC5" s="42"/>
      <c r="WUD5" s="42"/>
      <c r="WUE5" s="42"/>
      <c r="WUF5" s="42"/>
      <c r="WUG5" s="42"/>
      <c r="WUH5" s="42"/>
      <c r="WUI5" s="42"/>
      <c r="WUJ5" s="42"/>
      <c r="WUK5" s="42"/>
      <c r="WUL5" s="42"/>
      <c r="WUM5" s="42"/>
      <c r="WUN5" s="42"/>
      <c r="WUO5" s="42"/>
      <c r="WUP5" s="42"/>
      <c r="WUQ5" s="42"/>
      <c r="WUR5" s="42"/>
      <c r="WUS5" s="42"/>
      <c r="WUT5" s="42"/>
      <c r="WUU5" s="42"/>
      <c r="WUV5" s="42"/>
      <c r="WUW5" s="42"/>
      <c r="WUX5" s="42"/>
      <c r="WUY5" s="42"/>
      <c r="WUZ5" s="42"/>
      <c r="WVA5" s="42"/>
      <c r="WVB5" s="42"/>
      <c r="WVC5" s="42"/>
      <c r="WVD5" s="42"/>
      <c r="WVE5" s="42"/>
      <c r="WVF5" s="42"/>
      <c r="WVG5" s="42"/>
      <c r="WVH5" s="42"/>
      <c r="WVI5" s="42"/>
      <c r="WVJ5" s="42"/>
      <c r="WVK5" s="42"/>
      <c r="WVL5" s="42"/>
      <c r="WVM5" s="42"/>
      <c r="WVN5" s="42"/>
      <c r="WVO5" s="42"/>
      <c r="WVP5" s="42"/>
      <c r="WVQ5" s="42"/>
      <c r="WVR5" s="42"/>
      <c r="WVS5" s="42"/>
      <c r="WVT5" s="42"/>
      <c r="WVU5" s="42"/>
      <c r="WVV5" s="42"/>
      <c r="WVW5" s="42"/>
      <c r="WVX5" s="42"/>
      <c r="WVY5" s="42"/>
      <c r="WVZ5" s="42"/>
      <c r="WWA5" s="42"/>
      <c r="WWB5" s="42"/>
      <c r="WWC5" s="42"/>
      <c r="WWD5" s="42"/>
      <c r="WWE5" s="42"/>
      <c r="WWF5" s="42"/>
      <c r="WWG5" s="42"/>
      <c r="WWH5" s="42"/>
      <c r="WWI5" s="42"/>
      <c r="WWJ5" s="42"/>
      <c r="WWK5" s="42"/>
      <c r="WWL5" s="42"/>
      <c r="WWM5" s="42"/>
      <c r="WWN5" s="42"/>
      <c r="WWO5" s="42"/>
      <c r="WWP5" s="42"/>
      <c r="WWQ5" s="42"/>
      <c r="WWR5" s="42"/>
      <c r="WWS5" s="42"/>
      <c r="WWT5" s="42"/>
      <c r="WWU5" s="42"/>
      <c r="WWV5" s="42"/>
      <c r="WWW5" s="42"/>
      <c r="WWX5" s="42"/>
      <c r="WWY5" s="42"/>
      <c r="WWZ5" s="42"/>
      <c r="WXA5" s="42"/>
      <c r="WXB5" s="42"/>
      <c r="WXC5" s="42"/>
      <c r="WXD5" s="42"/>
      <c r="WXE5" s="42"/>
      <c r="WXF5" s="42"/>
      <c r="WXG5" s="42"/>
      <c r="WXH5" s="42"/>
      <c r="WXI5" s="42"/>
      <c r="WXJ5" s="42"/>
      <c r="WXK5" s="42"/>
      <c r="WXL5" s="42"/>
      <c r="WXM5" s="42"/>
      <c r="WXN5" s="42"/>
      <c r="WXO5" s="42"/>
      <c r="WXP5" s="42"/>
      <c r="WXQ5" s="42"/>
      <c r="WXR5" s="42"/>
      <c r="WXS5" s="42"/>
      <c r="WXT5" s="42"/>
      <c r="WXU5" s="42"/>
      <c r="WXV5" s="42"/>
      <c r="WXW5" s="42"/>
      <c r="WXX5" s="42"/>
      <c r="WXY5" s="42"/>
      <c r="WXZ5" s="42"/>
      <c r="WYA5" s="42"/>
      <c r="WYB5" s="42"/>
      <c r="WYC5" s="42"/>
      <c r="WYD5" s="42"/>
      <c r="WYE5" s="42"/>
      <c r="WYF5" s="42"/>
      <c r="WYG5" s="42"/>
      <c r="WYH5" s="42"/>
      <c r="WYI5" s="42"/>
      <c r="WYJ5" s="42"/>
      <c r="WYK5" s="42"/>
      <c r="WYL5" s="42"/>
      <c r="WYM5" s="42"/>
      <c r="WYN5" s="42"/>
      <c r="WYO5" s="42"/>
      <c r="WYP5" s="42"/>
      <c r="WYQ5" s="42"/>
      <c r="WYR5" s="42"/>
      <c r="WYS5" s="42"/>
      <c r="WYT5" s="42"/>
      <c r="WYU5" s="42"/>
      <c r="WYV5" s="42"/>
      <c r="WYW5" s="42"/>
      <c r="WYX5" s="42"/>
      <c r="WYY5" s="42"/>
      <c r="WYZ5" s="42"/>
      <c r="WZA5" s="42"/>
      <c r="WZB5" s="42"/>
      <c r="WZC5" s="42"/>
      <c r="WZD5" s="42"/>
      <c r="WZE5" s="42"/>
      <c r="WZF5" s="42"/>
      <c r="WZG5" s="42"/>
      <c r="WZH5" s="42"/>
      <c r="WZI5" s="42"/>
      <c r="WZJ5" s="42"/>
      <c r="WZK5" s="42"/>
      <c r="WZL5" s="42"/>
      <c r="WZM5" s="42"/>
      <c r="WZN5" s="42"/>
      <c r="WZO5" s="42"/>
      <c r="WZP5" s="42"/>
      <c r="WZQ5" s="42"/>
      <c r="WZR5" s="42"/>
      <c r="WZS5" s="42"/>
      <c r="WZT5" s="42"/>
      <c r="WZU5" s="42"/>
      <c r="WZV5" s="42"/>
      <c r="WZW5" s="42"/>
      <c r="WZX5" s="42"/>
      <c r="WZY5" s="42"/>
      <c r="WZZ5" s="42"/>
      <c r="XAA5" s="42"/>
      <c r="XAB5" s="42"/>
      <c r="XAC5" s="42"/>
      <c r="XAD5" s="42"/>
      <c r="XAE5" s="42"/>
      <c r="XAF5" s="42"/>
      <c r="XAG5" s="42"/>
      <c r="XAH5" s="42"/>
      <c r="XAI5" s="42"/>
      <c r="XAJ5" s="42"/>
      <c r="XAK5" s="42"/>
      <c r="XAL5" s="42"/>
      <c r="XAM5" s="42"/>
      <c r="XAN5" s="42"/>
      <c r="XAO5" s="42"/>
      <c r="XAP5" s="42"/>
      <c r="XAQ5" s="42"/>
      <c r="XAR5" s="42"/>
      <c r="XAS5" s="42"/>
      <c r="XAT5" s="42"/>
      <c r="XAU5" s="42"/>
      <c r="XAV5" s="42"/>
      <c r="XAW5" s="42"/>
      <c r="XAX5" s="42"/>
      <c r="XAY5" s="42"/>
      <c r="XAZ5" s="42"/>
      <c r="XBA5" s="42"/>
      <c r="XBB5" s="42"/>
      <c r="XBC5" s="42"/>
      <c r="XBD5" s="42"/>
      <c r="XBE5" s="42"/>
      <c r="XBF5" s="42"/>
      <c r="XBG5" s="42"/>
      <c r="XBH5" s="42"/>
      <c r="XBI5" s="42"/>
      <c r="XBJ5" s="42"/>
      <c r="XBK5" s="42"/>
      <c r="XBL5" s="42"/>
      <c r="XBM5" s="42"/>
      <c r="XBN5" s="42"/>
      <c r="XBO5" s="42"/>
      <c r="XBP5" s="42"/>
      <c r="XBQ5" s="42"/>
      <c r="XBR5" s="42"/>
      <c r="XBS5" s="42"/>
      <c r="XBT5" s="42"/>
      <c r="XBU5" s="42"/>
      <c r="XBV5" s="42"/>
      <c r="XBW5" s="42"/>
      <c r="XBX5" s="42"/>
      <c r="XBY5" s="42"/>
      <c r="XBZ5" s="42"/>
      <c r="XCA5" s="42"/>
      <c r="XCB5" s="42"/>
      <c r="XCC5" s="42"/>
      <c r="XCD5" s="42"/>
      <c r="XCE5" s="42"/>
      <c r="XCF5" s="42"/>
      <c r="XCG5" s="42"/>
      <c r="XCH5" s="42"/>
      <c r="XCI5" s="42"/>
      <c r="XCJ5" s="42"/>
      <c r="XCK5" s="42"/>
      <c r="XCL5" s="42"/>
      <c r="XCM5" s="42"/>
      <c r="XCN5" s="42"/>
      <c r="XCO5" s="42"/>
      <c r="XCP5" s="42"/>
      <c r="XCQ5" s="42"/>
      <c r="XCR5" s="42"/>
      <c r="XCS5" s="42"/>
      <c r="XCT5" s="42"/>
      <c r="XCU5" s="42"/>
      <c r="XCV5" s="42"/>
      <c r="XCW5" s="42"/>
      <c r="XCX5" s="42"/>
      <c r="XCY5" s="42"/>
      <c r="XCZ5" s="42"/>
      <c r="XDA5" s="42"/>
      <c r="XDB5" s="42"/>
      <c r="XDC5" s="42"/>
      <c r="XDD5" s="42"/>
      <c r="XDE5" s="42"/>
      <c r="XDF5" s="42"/>
      <c r="XDG5" s="42"/>
      <c r="XDH5" s="42"/>
      <c r="XDI5" s="42"/>
      <c r="XDJ5" s="42"/>
      <c r="XDK5" s="42"/>
      <c r="XDL5" s="42"/>
      <c r="XDM5" s="42"/>
      <c r="XDN5" s="42"/>
      <c r="XDO5" s="42"/>
      <c r="XDP5" s="42"/>
      <c r="XDQ5" s="42"/>
      <c r="XDR5" s="42"/>
      <c r="XDS5" s="42"/>
      <c r="XDT5" s="42"/>
      <c r="XDU5" s="42"/>
      <c r="XDV5" s="42"/>
      <c r="XDW5" s="42"/>
      <c r="XDX5" s="42"/>
      <c r="XDY5" s="42"/>
      <c r="XDZ5" s="42"/>
      <c r="XEA5" s="42"/>
      <c r="XEB5" s="42"/>
      <c r="XEC5" s="42"/>
      <c r="XED5" s="42"/>
      <c r="XEE5" s="42"/>
      <c r="XEF5" s="42"/>
      <c r="XEG5" s="42"/>
      <c r="XEH5" s="42"/>
      <c r="XEI5" s="42"/>
      <c r="XEJ5" s="42"/>
      <c r="XEK5" s="42"/>
      <c r="XEL5" s="42"/>
      <c r="XEM5" s="42"/>
      <c r="XEN5" s="42"/>
      <c r="XEO5" s="42"/>
      <c r="XEP5" s="42"/>
      <c r="XEQ5" s="42"/>
      <c r="XER5" s="42"/>
      <c r="XES5" s="42"/>
      <c r="XET5" s="42"/>
      <c r="XEU5" s="42"/>
      <c r="XEV5" s="42"/>
      <c r="XEW5" s="42"/>
      <c r="XEX5" s="42"/>
      <c r="XEY5" s="42"/>
      <c r="XEZ5" s="42"/>
      <c r="XFA5" s="42"/>
      <c r="XFB5" s="42"/>
      <c r="XFC5" s="42"/>
      <c r="XFD5" s="42"/>
    </row>
    <row r="6" spans="1:16384" s="1" customFormat="1">
      <c r="D6" s="2"/>
      <c r="G6" s="11"/>
      <c r="H6" s="11"/>
      <c r="I6" s="11"/>
      <c r="J6" s="11"/>
      <c r="K6" s="11"/>
    </row>
    <row r="7" spans="1:16384" s="70" customFormat="1">
      <c r="A7" s="70">
        <f>MAX($A$6:A6)+1</f>
        <v>1</v>
      </c>
      <c r="B7" s="70" t="s">
        <v>310</v>
      </c>
    </row>
    <row r="8" spans="1:16384"/>
    <row r="9" spans="1:16384"/>
    <row r="10" spans="1:16384">
      <c r="D10" s="37" t="s">
        <v>309</v>
      </c>
      <c r="H10" s="20">
        <f>'CIAL 20 year return calculation'!H421</f>
        <v>32410962.423091471</v>
      </c>
      <c r="I10" s="20">
        <f>'CIAL 20 year return calculation'!I421</f>
        <v>62977855.874982014</v>
      </c>
      <c r="J10" s="20">
        <f>'CIAL 20 year return calculation'!J421</f>
        <v>72783972.44528842</v>
      </c>
      <c r="K10" s="20">
        <f>'CIAL 20 year return calculation'!K421</f>
        <v>80790294.54113324</v>
      </c>
      <c r="L10" s="20">
        <f>'CIAL 20 year return calculation'!L421</f>
        <v>83166990.663798064</v>
      </c>
    </row>
    <row r="11" spans="1:16384"/>
    <row r="12" spans="1:16384">
      <c r="C12" s="9" t="s">
        <v>231</v>
      </c>
    </row>
    <row r="13" spans="1:16384"/>
    <row r="14" spans="1:16384">
      <c r="D14" s="37" t="s">
        <v>109</v>
      </c>
      <c r="H14" s="20">
        <f>H10-'CIAL 20 year return calculation'!H466-Inputs!H109</f>
        <v>17911367.900862712</v>
      </c>
      <c r="I14" s="20">
        <f>I10-'CIAL 20 year return calculation'!I466-Inputs!I109</f>
        <v>36317728.047843821</v>
      </c>
      <c r="J14" s="20">
        <f>J10-'CIAL 20 year return calculation'!J466-Inputs!J109</f>
        <v>45595879.206701405</v>
      </c>
      <c r="K14" s="20">
        <f>K10-'CIAL 20 year return calculation'!K466-Inputs!K109</f>
        <v>52944757.193451852</v>
      </c>
      <c r="L14" s="20">
        <f>L10-'CIAL 20 year return calculation'!L466-Inputs!L109</f>
        <v>54718461.192586847</v>
      </c>
    </row>
    <row r="15" spans="1:16384">
      <c r="H15" s="20"/>
      <c r="I15" s="20"/>
      <c r="J15" s="20"/>
      <c r="K15" s="20"/>
      <c r="L15" s="20"/>
    </row>
    <row r="16" spans="1:16384">
      <c r="C16" s="37" t="s">
        <v>110</v>
      </c>
      <c r="D16" s="37" t="s">
        <v>111</v>
      </c>
      <c r="H16" s="20"/>
      <c r="I16" s="20"/>
      <c r="J16" s="20"/>
      <c r="K16" s="20"/>
      <c r="L16" s="20"/>
    </row>
    <row r="17" spans="1:16384">
      <c r="D17" s="37" t="s">
        <v>112</v>
      </c>
      <c r="H17" s="20"/>
      <c r="I17" s="20"/>
      <c r="J17" s="20"/>
      <c r="K17" s="20"/>
      <c r="L17" s="20"/>
    </row>
    <row r="18" spans="1:16384">
      <c r="H18" s="20"/>
      <c r="I18" s="20"/>
      <c r="J18" s="20"/>
      <c r="K18" s="20"/>
      <c r="L18" s="20"/>
    </row>
    <row r="19" spans="1:16384">
      <c r="C19" s="37" t="s">
        <v>113</v>
      </c>
      <c r="D19" s="37" t="s">
        <v>114</v>
      </c>
      <c r="H19" s="20">
        <f>'CIAL 20 year return calculation'!H343</f>
        <v>-9938563.25</v>
      </c>
      <c r="I19" s="20">
        <f>'CIAL 20 year return calculation'!I343</f>
        <v>-18941635</v>
      </c>
      <c r="J19" s="20">
        <f>'CIAL 20 year return calculation'!J343</f>
        <v>-17963660</v>
      </c>
      <c r="K19" s="20">
        <f>'CIAL 20 year return calculation'!K343</f>
        <v>-17427855</v>
      </c>
      <c r="L19" s="20">
        <f>'CIAL 20 year return calculation'!L343</f>
        <v>-19001189</v>
      </c>
    </row>
    <row r="20" spans="1:16384">
      <c r="D20" s="37" t="s">
        <v>108</v>
      </c>
      <c r="H20" s="20">
        <f>'CIAL 20 year return calculation'!H344</f>
        <v>-2070213.8604143008</v>
      </c>
      <c r="I20" s="20">
        <f>'CIAL 20 year return calculation'!I344</f>
        <v>-3796948.8589865132</v>
      </c>
      <c r="J20" s="20">
        <f>'CIAL 20 year return calculation'!J344</f>
        <v>-3893360.6129741375</v>
      </c>
      <c r="K20" s="20">
        <f>'CIAL 20 year return calculation'!K344</f>
        <v>-3906289.8110460569</v>
      </c>
      <c r="L20" s="20">
        <f>'CIAL 20 year return calculation'!L344</f>
        <v>-3954654.8530719941</v>
      </c>
    </row>
    <row r="21" spans="1:16384">
      <c r="D21" s="37" t="s">
        <v>115</v>
      </c>
      <c r="H21" s="20"/>
      <c r="I21" s="20"/>
      <c r="J21" s="20"/>
      <c r="K21" s="20"/>
      <c r="L21" s="20"/>
    </row>
    <row r="22" spans="1:16384">
      <c r="D22" s="37" t="s">
        <v>116</v>
      </c>
      <c r="H22" s="20"/>
      <c r="I22" s="20"/>
      <c r="J22" s="20"/>
      <c r="K22" s="20"/>
      <c r="L22" s="20"/>
    </row>
    <row r="23" spans="1:16384">
      <c r="H23" s="20"/>
      <c r="I23" s="20"/>
      <c r="J23" s="20"/>
      <c r="K23" s="20"/>
      <c r="L23" s="20"/>
    </row>
    <row r="24" spans="1:16384">
      <c r="D24" s="37" t="s">
        <v>117</v>
      </c>
      <c r="H24" s="43">
        <f t="shared" ref="H24:L24" si="0">SUM(H14:H23)</f>
        <v>5902590.7904484114</v>
      </c>
      <c r="I24" s="43">
        <f t="shared" si="0"/>
        <v>13579144.188857308</v>
      </c>
      <c r="J24" s="43">
        <f t="shared" si="0"/>
        <v>23738858.593727268</v>
      </c>
      <c r="K24" s="43">
        <f t="shared" si="0"/>
        <v>31610612.382405795</v>
      </c>
      <c r="L24" s="43">
        <f t="shared" si="0"/>
        <v>31762617.339514852</v>
      </c>
    </row>
    <row r="25" spans="1:16384">
      <c r="H25" s="20"/>
      <c r="I25" s="20"/>
      <c r="J25" s="20"/>
      <c r="K25" s="20"/>
      <c r="L25" s="20"/>
    </row>
    <row r="26" spans="1:16384" ht="15.75" thickBot="1">
      <c r="D26" s="37" t="s">
        <v>118</v>
      </c>
      <c r="H26" s="13">
        <f t="shared" ref="H26:L26" si="1">H24*tax</f>
        <v>1652725.4213255553</v>
      </c>
      <c r="I26" s="13">
        <f t="shared" si="1"/>
        <v>3802160.3728800467</v>
      </c>
      <c r="J26" s="13">
        <f t="shared" si="1"/>
        <v>6646880.4062436353</v>
      </c>
      <c r="K26" s="13">
        <f t="shared" si="1"/>
        <v>8850971.4670736231</v>
      </c>
      <c r="L26" s="13">
        <f t="shared" si="1"/>
        <v>8893532.8550641593</v>
      </c>
    </row>
    <row r="27" spans="1:16384" ht="15.75" thickTop="1"/>
    <row r="28" spans="1:16384"/>
    <row r="29" spans="1:16384">
      <c r="G29" s="24">
        <f>'CIAL 20 year return calculation'!G440</f>
        <v>41243</v>
      </c>
      <c r="H29" s="24">
        <f>'CIAL 20 year return calculation'!H440</f>
        <v>41455</v>
      </c>
      <c r="I29" s="24">
        <f>'CIAL 20 year return calculation'!I440</f>
        <v>41820</v>
      </c>
      <c r="J29" s="24">
        <f>'CIAL 20 year return calculation'!J440</f>
        <v>42185</v>
      </c>
      <c r="K29" s="24">
        <f>'CIAL 20 year return calculation'!K440</f>
        <v>42551</v>
      </c>
      <c r="L29" s="24">
        <f>'CIAL 20 year return calculation'!L440</f>
        <v>42916</v>
      </c>
    </row>
    <row r="30" spans="1:16384">
      <c r="C30" s="9" t="s">
        <v>232</v>
      </c>
    </row>
    <row r="31" spans="1:16384">
      <c r="D31" s="37" t="s">
        <v>9</v>
      </c>
      <c r="G31" s="37">
        <v>0</v>
      </c>
      <c r="H31" s="20">
        <f>H10-'CIAL 20 year return calculation'!H466</f>
        <v>32461712.423091471</v>
      </c>
      <c r="I31" s="20">
        <f>I10-'CIAL 20 year return calculation'!I466</f>
        <v>63066682.874982014</v>
      </c>
      <c r="J31" s="20">
        <f>J10-'CIAL 20 year return calculation'!J466</f>
        <v>72874664.812288418</v>
      </c>
      <c r="K31" s="20">
        <f>K10-'CIAL 20 year return calculation'!K466</f>
        <v>80882891.447840244</v>
      </c>
      <c r="L31" s="20">
        <f>L10-'CIAL 20 year return calculation'!L466</f>
        <v>83261532.105545908</v>
      </c>
    </row>
    <row r="32" spans="1:16384" s="70" customFormat="1">
      <c r="A32" s="37"/>
      <c r="B32" s="37"/>
      <c r="C32" s="37"/>
      <c r="D32" s="37" t="s">
        <v>14</v>
      </c>
      <c r="E32" s="37"/>
      <c r="F32" s="37"/>
      <c r="G32" s="37"/>
      <c r="H32" s="20">
        <f>-Inputs!H109</f>
        <v>-14550344.522228759</v>
      </c>
      <c r="I32" s="20">
        <f>-Inputs!I109</f>
        <v>-26748954.827138193</v>
      </c>
      <c r="J32" s="20">
        <f>-Inputs!J109</f>
        <v>-27278785.605587013</v>
      </c>
      <c r="K32" s="20">
        <f>-Inputs!K109</f>
        <v>-27938134.254388396</v>
      </c>
      <c r="L32" s="20">
        <f>-Inputs!L109</f>
        <v>-28543070.912959062</v>
      </c>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I32" s="37"/>
      <c r="CJ32" s="37"/>
      <c r="CK32" s="37"/>
      <c r="CL32" s="37"/>
      <c r="CM32" s="37"/>
      <c r="CN32" s="37"/>
      <c r="CO32" s="37"/>
      <c r="CP32" s="37"/>
      <c r="CQ32" s="37"/>
      <c r="CR32" s="37"/>
      <c r="CS32" s="37"/>
      <c r="CT32" s="37"/>
      <c r="CU32" s="37"/>
      <c r="CV32" s="37"/>
      <c r="CW32" s="37"/>
      <c r="CX32" s="37"/>
      <c r="CY32" s="37"/>
      <c r="CZ32" s="37"/>
      <c r="DA32" s="37"/>
      <c r="DB32" s="37"/>
      <c r="DC32" s="37"/>
      <c r="DD32" s="37"/>
      <c r="DE32" s="37"/>
      <c r="DF32" s="37"/>
      <c r="DG32" s="37"/>
      <c r="DH32" s="37"/>
      <c r="DI32" s="37"/>
      <c r="DJ32" s="37"/>
      <c r="DK32" s="37"/>
      <c r="DL32" s="37"/>
      <c r="DM32" s="37"/>
      <c r="DN32" s="37"/>
      <c r="DO32" s="37"/>
      <c r="DP32" s="37"/>
      <c r="DQ32" s="37"/>
      <c r="DR32" s="37"/>
      <c r="DS32" s="37"/>
      <c r="DT32" s="37"/>
      <c r="DU32" s="37"/>
      <c r="DV32" s="37"/>
      <c r="DW32" s="37"/>
      <c r="DX32" s="37"/>
      <c r="DY32" s="37"/>
      <c r="DZ32" s="37"/>
      <c r="EA32" s="37"/>
      <c r="EB32" s="37"/>
      <c r="EC32" s="37"/>
      <c r="ED32" s="37"/>
      <c r="EE32" s="37"/>
      <c r="EF32" s="37"/>
      <c r="EG32" s="37"/>
      <c r="EH32" s="37"/>
      <c r="EI32" s="37"/>
      <c r="EJ32" s="37"/>
      <c r="EK32" s="37"/>
      <c r="EL32" s="37"/>
      <c r="EM32" s="37"/>
      <c r="EN32" s="37"/>
      <c r="EO32" s="37"/>
      <c r="EP32" s="37"/>
      <c r="EQ32" s="37"/>
      <c r="ER32" s="37"/>
      <c r="ES32" s="37"/>
      <c r="ET32" s="37"/>
      <c r="EU32" s="37"/>
      <c r="EV32" s="37"/>
      <c r="EW32" s="37"/>
      <c r="EX32" s="37"/>
      <c r="EY32" s="37"/>
      <c r="EZ32" s="37"/>
      <c r="FA32" s="37"/>
      <c r="FB32" s="37"/>
      <c r="FC32" s="37"/>
      <c r="FD32" s="37"/>
      <c r="FE32" s="37"/>
      <c r="FF32" s="37"/>
      <c r="FG32" s="37"/>
      <c r="FH32" s="37"/>
      <c r="FI32" s="37"/>
      <c r="FJ32" s="37"/>
      <c r="FK32" s="37"/>
      <c r="FL32" s="37"/>
      <c r="FM32" s="37"/>
      <c r="FN32" s="37"/>
      <c r="FO32" s="37"/>
      <c r="FP32" s="37"/>
      <c r="FQ32" s="37"/>
      <c r="FR32" s="37"/>
      <c r="FS32" s="37"/>
      <c r="FT32" s="37"/>
      <c r="FU32" s="37"/>
      <c r="FV32" s="37"/>
      <c r="FW32" s="37"/>
      <c r="FX32" s="37"/>
      <c r="FY32" s="37"/>
      <c r="FZ32" s="37"/>
      <c r="GA32" s="37"/>
      <c r="GB32" s="37"/>
      <c r="GC32" s="37"/>
      <c r="GD32" s="37"/>
      <c r="GE32" s="37"/>
      <c r="GF32" s="37"/>
      <c r="GG32" s="37"/>
      <c r="GH32" s="37"/>
      <c r="GI32" s="37"/>
      <c r="GJ32" s="37"/>
      <c r="GK32" s="37"/>
      <c r="GL32" s="37"/>
      <c r="GM32" s="37"/>
      <c r="GN32" s="37"/>
      <c r="GO32" s="37"/>
      <c r="GP32" s="37"/>
      <c r="GQ32" s="37"/>
      <c r="GR32" s="37"/>
      <c r="GS32" s="37"/>
      <c r="GT32" s="37"/>
      <c r="GU32" s="37"/>
      <c r="GV32" s="37"/>
      <c r="GW32" s="37"/>
      <c r="GX32" s="37"/>
      <c r="GY32" s="37"/>
      <c r="GZ32" s="37"/>
      <c r="HA32" s="37"/>
      <c r="HB32" s="37"/>
      <c r="HC32" s="37"/>
      <c r="HD32" s="37"/>
      <c r="HE32" s="37"/>
      <c r="HF32" s="37"/>
      <c r="HG32" s="37"/>
      <c r="HH32" s="37"/>
      <c r="HI32" s="37"/>
      <c r="HJ32" s="37"/>
      <c r="HK32" s="37"/>
      <c r="HL32" s="37"/>
      <c r="HM32" s="37"/>
      <c r="HN32" s="37"/>
      <c r="HO32" s="37"/>
      <c r="HP32" s="37"/>
      <c r="HQ32" s="37"/>
      <c r="HR32" s="37"/>
      <c r="HS32" s="37"/>
      <c r="HT32" s="37"/>
      <c r="HU32" s="37"/>
      <c r="HV32" s="37"/>
      <c r="HW32" s="37"/>
      <c r="HX32" s="37"/>
      <c r="HY32" s="37"/>
      <c r="HZ32" s="37"/>
      <c r="IA32" s="37"/>
      <c r="IB32" s="37"/>
      <c r="IC32" s="37"/>
      <c r="ID32" s="37"/>
      <c r="IE32" s="37"/>
      <c r="IF32" s="37"/>
      <c r="IG32" s="37"/>
      <c r="IH32" s="37"/>
      <c r="II32" s="37"/>
      <c r="IJ32" s="37"/>
      <c r="IK32" s="37"/>
      <c r="IL32" s="37"/>
      <c r="IM32" s="37"/>
      <c r="IN32" s="37"/>
      <c r="IO32" s="37"/>
      <c r="IP32" s="37"/>
      <c r="IQ32" s="37"/>
      <c r="IR32" s="37"/>
      <c r="IS32" s="37"/>
      <c r="IT32" s="37"/>
      <c r="IU32" s="37"/>
      <c r="IV32" s="37"/>
      <c r="IW32" s="37"/>
      <c r="IX32" s="37"/>
      <c r="IY32" s="37"/>
      <c r="IZ32" s="37"/>
      <c r="JA32" s="37"/>
      <c r="JB32" s="37"/>
      <c r="JC32" s="37"/>
      <c r="JD32" s="37"/>
      <c r="JE32" s="37"/>
      <c r="JF32" s="37"/>
      <c r="JG32" s="37"/>
      <c r="JH32" s="37"/>
      <c r="JI32" s="37"/>
      <c r="JJ32" s="37"/>
      <c r="JK32" s="37"/>
      <c r="JL32" s="37"/>
      <c r="JM32" s="37"/>
      <c r="JN32" s="37"/>
      <c r="JO32" s="37"/>
      <c r="JP32" s="37"/>
      <c r="JQ32" s="37"/>
      <c r="JR32" s="37"/>
      <c r="JS32" s="37"/>
      <c r="JT32" s="37"/>
      <c r="JU32" s="37"/>
      <c r="JV32" s="37"/>
      <c r="JW32" s="37"/>
      <c r="JX32" s="37"/>
      <c r="JY32" s="37"/>
      <c r="JZ32" s="37"/>
      <c r="KA32" s="37"/>
      <c r="KB32" s="37"/>
      <c r="KC32" s="37"/>
      <c r="KD32" s="37"/>
      <c r="KE32" s="37"/>
      <c r="KF32" s="37"/>
      <c r="KG32" s="37"/>
      <c r="KH32" s="37"/>
      <c r="KI32" s="37"/>
      <c r="KJ32" s="37"/>
      <c r="KK32" s="37"/>
      <c r="KL32" s="37"/>
      <c r="KM32" s="37"/>
      <c r="KN32" s="37"/>
      <c r="KO32" s="37"/>
      <c r="KP32" s="37"/>
      <c r="KQ32" s="37"/>
      <c r="KR32" s="37"/>
      <c r="KS32" s="37"/>
      <c r="KT32" s="37"/>
      <c r="KU32" s="37"/>
      <c r="KV32" s="37"/>
      <c r="KW32" s="37"/>
      <c r="KX32" s="37"/>
      <c r="KY32" s="37"/>
      <c r="KZ32" s="37"/>
      <c r="LA32" s="37"/>
      <c r="LB32" s="37"/>
      <c r="LC32" s="37"/>
      <c r="LD32" s="37"/>
      <c r="LE32" s="37"/>
      <c r="LF32" s="37"/>
      <c r="LG32" s="37"/>
      <c r="LH32" s="37"/>
      <c r="LI32" s="37"/>
      <c r="LJ32" s="37"/>
      <c r="LK32" s="37"/>
      <c r="LL32" s="37"/>
      <c r="LM32" s="37"/>
      <c r="LN32" s="37"/>
      <c r="LO32" s="37"/>
      <c r="LP32" s="37"/>
      <c r="LQ32" s="37"/>
      <c r="LR32" s="37"/>
      <c r="LS32" s="37"/>
      <c r="LT32" s="37"/>
      <c r="LU32" s="37"/>
      <c r="LV32" s="37"/>
      <c r="LW32" s="37"/>
      <c r="LX32" s="37"/>
      <c r="LY32" s="37"/>
      <c r="LZ32" s="37"/>
      <c r="MA32" s="37"/>
      <c r="MB32" s="37"/>
      <c r="MC32" s="37"/>
      <c r="MD32" s="37"/>
      <c r="ME32" s="37"/>
      <c r="MF32" s="37"/>
      <c r="MG32" s="37"/>
      <c r="MH32" s="37"/>
      <c r="MI32" s="37"/>
      <c r="MJ32" s="37"/>
      <c r="MK32" s="37"/>
      <c r="ML32" s="37"/>
      <c r="MM32" s="37"/>
      <c r="MN32" s="37"/>
      <c r="MO32" s="37"/>
      <c r="MP32" s="37"/>
      <c r="MQ32" s="37"/>
      <c r="MR32" s="37"/>
      <c r="MS32" s="37"/>
      <c r="MT32" s="37"/>
      <c r="MU32" s="37"/>
      <c r="MV32" s="37"/>
      <c r="MW32" s="37"/>
      <c r="MX32" s="37"/>
      <c r="MY32" s="37"/>
      <c r="MZ32" s="37"/>
      <c r="NA32" s="37"/>
      <c r="NB32" s="37"/>
      <c r="NC32" s="37"/>
      <c r="ND32" s="37"/>
      <c r="NE32" s="37"/>
      <c r="NF32" s="37"/>
      <c r="NG32" s="37"/>
      <c r="NH32" s="37"/>
      <c r="NI32" s="37"/>
      <c r="NJ32" s="37"/>
      <c r="NK32" s="37"/>
      <c r="NL32" s="37"/>
      <c r="NM32" s="37"/>
      <c r="NN32" s="37"/>
      <c r="NO32" s="37"/>
      <c r="NP32" s="37"/>
      <c r="NQ32" s="37"/>
      <c r="NR32" s="37"/>
      <c r="NS32" s="37"/>
      <c r="NT32" s="37"/>
      <c r="NU32" s="37"/>
      <c r="NV32" s="37"/>
      <c r="NW32" s="37"/>
      <c r="NX32" s="37"/>
      <c r="NY32" s="37"/>
      <c r="NZ32" s="37"/>
      <c r="OA32" s="37"/>
      <c r="OB32" s="37"/>
      <c r="OC32" s="37"/>
      <c r="OD32" s="37"/>
      <c r="OE32" s="37"/>
      <c r="OF32" s="37"/>
      <c r="OG32" s="37"/>
      <c r="OH32" s="37"/>
      <c r="OI32" s="37"/>
      <c r="OJ32" s="37"/>
      <c r="OK32" s="37"/>
      <c r="OL32" s="37"/>
      <c r="OM32" s="37"/>
      <c r="ON32" s="37"/>
      <c r="OO32" s="37"/>
      <c r="OP32" s="37"/>
      <c r="OQ32" s="37"/>
      <c r="OR32" s="37"/>
      <c r="OS32" s="37"/>
      <c r="OT32" s="37"/>
      <c r="OU32" s="37"/>
      <c r="OV32" s="37"/>
      <c r="OW32" s="37"/>
      <c r="OX32" s="37"/>
      <c r="OY32" s="37"/>
      <c r="OZ32" s="37"/>
      <c r="PA32" s="37"/>
      <c r="PB32" s="37"/>
      <c r="PC32" s="37"/>
      <c r="PD32" s="37"/>
      <c r="PE32" s="37"/>
      <c r="PF32" s="37"/>
      <c r="PG32" s="37"/>
      <c r="PH32" s="37"/>
      <c r="PI32" s="37"/>
      <c r="PJ32" s="37"/>
      <c r="PK32" s="37"/>
      <c r="PL32" s="37"/>
      <c r="PM32" s="37"/>
      <c r="PN32" s="37"/>
      <c r="PO32" s="37"/>
      <c r="PP32" s="37"/>
      <c r="PQ32" s="37"/>
      <c r="PR32" s="37"/>
      <c r="PS32" s="37"/>
      <c r="PT32" s="37"/>
      <c r="PU32" s="37"/>
      <c r="PV32" s="37"/>
      <c r="PW32" s="37"/>
      <c r="PX32" s="37"/>
      <c r="PY32" s="37"/>
      <c r="PZ32" s="37"/>
      <c r="QA32" s="37"/>
      <c r="QB32" s="37"/>
      <c r="QC32" s="37"/>
      <c r="QD32" s="37"/>
      <c r="QE32" s="37"/>
      <c r="QF32" s="37"/>
      <c r="QG32" s="37"/>
      <c r="QH32" s="37"/>
      <c r="QI32" s="37"/>
      <c r="QJ32" s="37"/>
      <c r="QK32" s="37"/>
      <c r="QL32" s="37"/>
      <c r="QM32" s="37"/>
      <c r="QN32" s="37"/>
      <c r="QO32" s="37"/>
      <c r="QP32" s="37"/>
      <c r="QQ32" s="37"/>
      <c r="QR32" s="37"/>
      <c r="QS32" s="37"/>
      <c r="QT32" s="37"/>
      <c r="QU32" s="37"/>
      <c r="QV32" s="37"/>
      <c r="QW32" s="37"/>
      <c r="QX32" s="37"/>
      <c r="QY32" s="37"/>
      <c r="QZ32" s="37"/>
      <c r="RA32" s="37"/>
      <c r="RB32" s="37"/>
      <c r="RC32" s="37"/>
      <c r="RD32" s="37"/>
      <c r="RE32" s="37"/>
      <c r="RF32" s="37"/>
      <c r="RG32" s="37"/>
      <c r="RH32" s="37"/>
      <c r="RI32" s="37"/>
      <c r="RJ32" s="37"/>
      <c r="RK32" s="37"/>
      <c r="RL32" s="37"/>
      <c r="RM32" s="37"/>
      <c r="RN32" s="37"/>
      <c r="RO32" s="37"/>
      <c r="RP32" s="37"/>
      <c r="RQ32" s="37"/>
      <c r="RR32" s="37"/>
      <c r="RS32" s="37"/>
      <c r="RT32" s="37"/>
      <c r="RU32" s="37"/>
      <c r="RV32" s="37"/>
      <c r="RW32" s="37"/>
      <c r="RX32" s="37"/>
      <c r="RY32" s="37"/>
      <c r="RZ32" s="37"/>
      <c r="SA32" s="37"/>
      <c r="SB32" s="37"/>
      <c r="SC32" s="37"/>
      <c r="SD32" s="37"/>
      <c r="SE32" s="37"/>
      <c r="SF32" s="37"/>
      <c r="SG32" s="37"/>
      <c r="SH32" s="37"/>
      <c r="SI32" s="37"/>
      <c r="SJ32" s="37"/>
      <c r="SK32" s="37"/>
      <c r="SL32" s="37"/>
      <c r="SM32" s="37"/>
      <c r="SN32" s="37"/>
      <c r="SO32" s="37"/>
      <c r="SP32" s="37"/>
      <c r="SQ32" s="37"/>
      <c r="SR32" s="37"/>
      <c r="SS32" s="37"/>
      <c r="ST32" s="37"/>
      <c r="SU32" s="37"/>
      <c r="SV32" s="37"/>
      <c r="SW32" s="37"/>
      <c r="SX32" s="37"/>
      <c r="SY32" s="37"/>
      <c r="SZ32" s="37"/>
      <c r="TA32" s="37"/>
      <c r="TB32" s="37"/>
      <c r="TC32" s="37"/>
      <c r="TD32" s="37"/>
      <c r="TE32" s="37"/>
      <c r="TF32" s="37"/>
      <c r="TG32" s="37"/>
      <c r="TH32" s="37"/>
      <c r="TI32" s="37"/>
      <c r="TJ32" s="37"/>
      <c r="TK32" s="37"/>
      <c r="TL32" s="37"/>
      <c r="TM32" s="37"/>
      <c r="TN32" s="37"/>
      <c r="TO32" s="37"/>
      <c r="TP32" s="37"/>
      <c r="TQ32" s="37"/>
      <c r="TR32" s="37"/>
      <c r="TS32" s="37"/>
      <c r="TT32" s="37"/>
      <c r="TU32" s="37"/>
      <c r="TV32" s="37"/>
      <c r="TW32" s="37"/>
      <c r="TX32" s="37"/>
      <c r="TY32" s="37"/>
      <c r="TZ32" s="37"/>
      <c r="UA32" s="37"/>
      <c r="UB32" s="37"/>
      <c r="UC32" s="37"/>
      <c r="UD32" s="37"/>
      <c r="UE32" s="37"/>
      <c r="UF32" s="37"/>
      <c r="UG32" s="37"/>
      <c r="UH32" s="37"/>
      <c r="UI32" s="37"/>
      <c r="UJ32" s="37"/>
      <c r="UK32" s="37"/>
      <c r="UL32" s="37"/>
      <c r="UM32" s="37"/>
      <c r="UN32" s="37"/>
      <c r="UO32" s="37"/>
      <c r="UP32" s="37"/>
      <c r="UQ32" s="37"/>
      <c r="UR32" s="37"/>
      <c r="US32" s="37"/>
      <c r="UT32" s="37"/>
      <c r="UU32" s="37"/>
      <c r="UV32" s="37"/>
      <c r="UW32" s="37"/>
      <c r="UX32" s="37"/>
      <c r="UY32" s="37"/>
      <c r="UZ32" s="37"/>
      <c r="VA32" s="37"/>
      <c r="VB32" s="37"/>
      <c r="VC32" s="37"/>
      <c r="VD32" s="37"/>
      <c r="VE32" s="37"/>
      <c r="VF32" s="37"/>
      <c r="VG32" s="37"/>
      <c r="VH32" s="37"/>
      <c r="VI32" s="37"/>
      <c r="VJ32" s="37"/>
      <c r="VK32" s="37"/>
      <c r="VL32" s="37"/>
      <c r="VM32" s="37"/>
      <c r="VN32" s="37"/>
      <c r="VO32" s="37"/>
      <c r="VP32" s="37"/>
      <c r="VQ32" s="37"/>
      <c r="VR32" s="37"/>
      <c r="VS32" s="37"/>
      <c r="VT32" s="37"/>
      <c r="VU32" s="37"/>
      <c r="VV32" s="37"/>
      <c r="VW32" s="37"/>
      <c r="VX32" s="37"/>
      <c r="VY32" s="37"/>
      <c r="VZ32" s="37"/>
      <c r="WA32" s="37"/>
      <c r="WB32" s="37"/>
      <c r="WC32" s="37"/>
      <c r="WD32" s="37"/>
      <c r="WE32" s="37"/>
      <c r="WF32" s="37"/>
      <c r="WG32" s="37"/>
      <c r="WH32" s="37"/>
      <c r="WI32" s="37"/>
      <c r="WJ32" s="37"/>
      <c r="WK32" s="37"/>
      <c r="WL32" s="37"/>
      <c r="WM32" s="37"/>
      <c r="WN32" s="37"/>
      <c r="WO32" s="37"/>
      <c r="WP32" s="37"/>
      <c r="WQ32" s="37"/>
      <c r="WR32" s="37"/>
      <c r="WS32" s="37"/>
      <c r="WT32" s="37"/>
      <c r="WU32" s="37"/>
      <c r="WV32" s="37"/>
      <c r="WW32" s="37"/>
      <c r="WX32" s="37"/>
      <c r="WY32" s="37"/>
      <c r="WZ32" s="37"/>
      <c r="XA32" s="37"/>
      <c r="XB32" s="37"/>
      <c r="XC32" s="37"/>
      <c r="XD32" s="37"/>
      <c r="XE32" s="37"/>
      <c r="XF32" s="37"/>
      <c r="XG32" s="37"/>
      <c r="XH32" s="37"/>
      <c r="XI32" s="37"/>
      <c r="XJ32" s="37"/>
      <c r="XK32" s="37"/>
      <c r="XL32" s="37"/>
      <c r="XM32" s="37"/>
      <c r="XN32" s="37"/>
      <c r="XO32" s="37"/>
      <c r="XP32" s="37"/>
      <c r="XQ32" s="37"/>
      <c r="XR32" s="37"/>
      <c r="XS32" s="37"/>
      <c r="XT32" s="37"/>
      <c r="XU32" s="37"/>
      <c r="XV32" s="37"/>
      <c r="XW32" s="37"/>
      <c r="XX32" s="37"/>
      <c r="XY32" s="37"/>
      <c r="XZ32" s="37"/>
      <c r="YA32" s="37"/>
      <c r="YB32" s="37"/>
      <c r="YC32" s="37"/>
      <c r="YD32" s="37"/>
      <c r="YE32" s="37"/>
      <c r="YF32" s="37"/>
      <c r="YG32" s="37"/>
      <c r="YH32" s="37"/>
      <c r="YI32" s="37"/>
      <c r="YJ32" s="37"/>
      <c r="YK32" s="37"/>
      <c r="YL32" s="37"/>
      <c r="YM32" s="37"/>
      <c r="YN32" s="37"/>
      <c r="YO32" s="37"/>
      <c r="YP32" s="37"/>
      <c r="YQ32" s="37"/>
      <c r="YR32" s="37"/>
      <c r="YS32" s="37"/>
      <c r="YT32" s="37"/>
      <c r="YU32" s="37"/>
      <c r="YV32" s="37"/>
      <c r="YW32" s="37"/>
      <c r="YX32" s="37"/>
      <c r="YY32" s="37"/>
      <c r="YZ32" s="37"/>
      <c r="ZA32" s="37"/>
      <c r="ZB32" s="37"/>
      <c r="ZC32" s="37"/>
      <c r="ZD32" s="37"/>
      <c r="ZE32" s="37"/>
      <c r="ZF32" s="37"/>
      <c r="ZG32" s="37"/>
      <c r="ZH32" s="37"/>
      <c r="ZI32" s="37"/>
      <c r="ZJ32" s="37"/>
      <c r="ZK32" s="37"/>
      <c r="ZL32" s="37"/>
      <c r="ZM32" s="37"/>
      <c r="ZN32" s="37"/>
      <c r="ZO32" s="37"/>
      <c r="ZP32" s="37"/>
      <c r="ZQ32" s="37"/>
      <c r="ZR32" s="37"/>
      <c r="ZS32" s="37"/>
      <c r="ZT32" s="37"/>
      <c r="ZU32" s="37"/>
      <c r="ZV32" s="37"/>
      <c r="ZW32" s="37"/>
      <c r="ZX32" s="37"/>
      <c r="ZY32" s="37"/>
      <c r="ZZ32" s="37"/>
      <c r="AAA32" s="37"/>
      <c r="AAB32" s="37"/>
      <c r="AAC32" s="37"/>
      <c r="AAD32" s="37"/>
      <c r="AAE32" s="37"/>
      <c r="AAF32" s="37"/>
      <c r="AAG32" s="37"/>
      <c r="AAH32" s="37"/>
      <c r="AAI32" s="37"/>
      <c r="AAJ32" s="37"/>
      <c r="AAK32" s="37"/>
      <c r="AAL32" s="37"/>
      <c r="AAM32" s="37"/>
      <c r="AAN32" s="37"/>
      <c r="AAO32" s="37"/>
      <c r="AAP32" s="37"/>
      <c r="AAQ32" s="37"/>
      <c r="AAR32" s="37"/>
      <c r="AAS32" s="37"/>
      <c r="AAT32" s="37"/>
      <c r="AAU32" s="37"/>
      <c r="AAV32" s="37"/>
      <c r="AAW32" s="37"/>
      <c r="AAX32" s="37"/>
      <c r="AAY32" s="37"/>
      <c r="AAZ32" s="37"/>
      <c r="ABA32" s="37"/>
      <c r="ABB32" s="37"/>
      <c r="ABC32" s="37"/>
      <c r="ABD32" s="37"/>
      <c r="ABE32" s="37"/>
      <c r="ABF32" s="37"/>
      <c r="ABG32" s="37"/>
      <c r="ABH32" s="37"/>
      <c r="ABI32" s="37"/>
      <c r="ABJ32" s="37"/>
      <c r="ABK32" s="37"/>
      <c r="ABL32" s="37"/>
      <c r="ABM32" s="37"/>
      <c r="ABN32" s="37"/>
      <c r="ABO32" s="37"/>
      <c r="ABP32" s="37"/>
      <c r="ABQ32" s="37"/>
      <c r="ABR32" s="37"/>
      <c r="ABS32" s="37"/>
      <c r="ABT32" s="37"/>
      <c r="ABU32" s="37"/>
      <c r="ABV32" s="37"/>
      <c r="ABW32" s="37"/>
      <c r="ABX32" s="37"/>
      <c r="ABY32" s="37"/>
      <c r="ABZ32" s="37"/>
      <c r="ACA32" s="37"/>
      <c r="ACB32" s="37"/>
      <c r="ACC32" s="37"/>
      <c r="ACD32" s="37"/>
      <c r="ACE32" s="37"/>
      <c r="ACF32" s="37"/>
      <c r="ACG32" s="37"/>
      <c r="ACH32" s="37"/>
      <c r="ACI32" s="37"/>
      <c r="ACJ32" s="37"/>
      <c r="ACK32" s="37"/>
      <c r="ACL32" s="37"/>
      <c r="ACM32" s="37"/>
      <c r="ACN32" s="37"/>
      <c r="ACO32" s="37"/>
      <c r="ACP32" s="37"/>
      <c r="ACQ32" s="37"/>
      <c r="ACR32" s="37"/>
      <c r="ACS32" s="37"/>
      <c r="ACT32" s="37"/>
      <c r="ACU32" s="37"/>
      <c r="ACV32" s="37"/>
      <c r="ACW32" s="37"/>
      <c r="ACX32" s="37"/>
      <c r="ACY32" s="37"/>
      <c r="ACZ32" s="37"/>
      <c r="ADA32" s="37"/>
      <c r="ADB32" s="37"/>
      <c r="ADC32" s="37"/>
      <c r="ADD32" s="37"/>
      <c r="ADE32" s="37"/>
      <c r="ADF32" s="37"/>
      <c r="ADG32" s="37"/>
      <c r="ADH32" s="37"/>
      <c r="ADI32" s="37"/>
      <c r="ADJ32" s="37"/>
      <c r="ADK32" s="37"/>
      <c r="ADL32" s="37"/>
      <c r="ADM32" s="37"/>
      <c r="ADN32" s="37"/>
      <c r="ADO32" s="37"/>
      <c r="ADP32" s="37"/>
      <c r="ADQ32" s="37"/>
      <c r="ADR32" s="37"/>
      <c r="ADS32" s="37"/>
      <c r="ADT32" s="37"/>
      <c r="ADU32" s="37"/>
      <c r="ADV32" s="37"/>
      <c r="ADW32" s="37"/>
      <c r="ADX32" s="37"/>
      <c r="ADY32" s="37"/>
      <c r="ADZ32" s="37"/>
      <c r="AEA32" s="37"/>
      <c r="AEB32" s="37"/>
      <c r="AEC32" s="37"/>
      <c r="AED32" s="37"/>
      <c r="AEE32" s="37"/>
      <c r="AEF32" s="37"/>
      <c r="AEG32" s="37"/>
      <c r="AEH32" s="37"/>
      <c r="AEI32" s="37"/>
      <c r="AEJ32" s="37"/>
      <c r="AEK32" s="37"/>
      <c r="AEL32" s="37"/>
      <c r="AEM32" s="37"/>
      <c r="AEN32" s="37"/>
      <c r="AEO32" s="37"/>
      <c r="AEP32" s="37"/>
      <c r="AEQ32" s="37"/>
      <c r="AER32" s="37"/>
      <c r="AES32" s="37"/>
      <c r="AET32" s="37"/>
      <c r="AEU32" s="37"/>
      <c r="AEV32" s="37"/>
      <c r="AEW32" s="37"/>
      <c r="AEX32" s="37"/>
      <c r="AEY32" s="37"/>
      <c r="AEZ32" s="37"/>
      <c r="AFA32" s="37"/>
      <c r="AFB32" s="37"/>
      <c r="AFC32" s="37"/>
      <c r="AFD32" s="37"/>
      <c r="AFE32" s="37"/>
      <c r="AFF32" s="37"/>
      <c r="AFG32" s="37"/>
      <c r="AFH32" s="37"/>
      <c r="AFI32" s="37"/>
      <c r="AFJ32" s="37"/>
      <c r="AFK32" s="37"/>
      <c r="AFL32" s="37"/>
      <c r="AFM32" s="37"/>
      <c r="AFN32" s="37"/>
      <c r="AFO32" s="37"/>
      <c r="AFP32" s="37"/>
      <c r="AFQ32" s="37"/>
      <c r="AFR32" s="37"/>
      <c r="AFS32" s="37"/>
      <c r="AFT32" s="37"/>
      <c r="AFU32" s="37"/>
      <c r="AFV32" s="37"/>
      <c r="AFW32" s="37"/>
      <c r="AFX32" s="37"/>
      <c r="AFY32" s="37"/>
      <c r="AFZ32" s="37"/>
      <c r="AGA32" s="37"/>
      <c r="AGB32" s="37"/>
      <c r="AGC32" s="37"/>
      <c r="AGD32" s="37"/>
      <c r="AGE32" s="37"/>
      <c r="AGF32" s="37"/>
      <c r="AGG32" s="37"/>
      <c r="AGH32" s="37"/>
      <c r="AGI32" s="37"/>
      <c r="AGJ32" s="37"/>
      <c r="AGK32" s="37"/>
      <c r="AGL32" s="37"/>
      <c r="AGM32" s="37"/>
      <c r="AGN32" s="37"/>
      <c r="AGO32" s="37"/>
      <c r="AGP32" s="37"/>
      <c r="AGQ32" s="37"/>
      <c r="AGR32" s="37"/>
      <c r="AGS32" s="37"/>
      <c r="AGT32" s="37"/>
      <c r="AGU32" s="37"/>
      <c r="AGV32" s="37"/>
      <c r="AGW32" s="37"/>
      <c r="AGX32" s="37"/>
      <c r="AGY32" s="37"/>
      <c r="AGZ32" s="37"/>
      <c r="AHA32" s="37"/>
      <c r="AHB32" s="37"/>
      <c r="AHC32" s="37"/>
      <c r="AHD32" s="37"/>
      <c r="AHE32" s="37"/>
      <c r="AHF32" s="37"/>
      <c r="AHG32" s="37"/>
      <c r="AHH32" s="37"/>
      <c r="AHI32" s="37"/>
      <c r="AHJ32" s="37"/>
      <c r="AHK32" s="37"/>
      <c r="AHL32" s="37"/>
      <c r="AHM32" s="37"/>
      <c r="AHN32" s="37"/>
      <c r="AHO32" s="37"/>
      <c r="AHP32" s="37"/>
      <c r="AHQ32" s="37"/>
      <c r="AHR32" s="37"/>
      <c r="AHS32" s="37"/>
      <c r="AHT32" s="37"/>
      <c r="AHU32" s="37"/>
      <c r="AHV32" s="37"/>
      <c r="AHW32" s="37"/>
      <c r="AHX32" s="37"/>
      <c r="AHY32" s="37"/>
      <c r="AHZ32" s="37"/>
      <c r="AIA32" s="37"/>
      <c r="AIB32" s="37"/>
      <c r="AIC32" s="37"/>
      <c r="AID32" s="37"/>
      <c r="AIE32" s="37"/>
      <c r="AIF32" s="37"/>
      <c r="AIG32" s="37"/>
      <c r="AIH32" s="37"/>
      <c r="AII32" s="37"/>
      <c r="AIJ32" s="37"/>
      <c r="AIK32" s="37"/>
      <c r="AIL32" s="37"/>
      <c r="AIM32" s="37"/>
      <c r="AIN32" s="37"/>
      <c r="AIO32" s="37"/>
      <c r="AIP32" s="37"/>
      <c r="AIQ32" s="37"/>
      <c r="AIR32" s="37"/>
      <c r="AIS32" s="37"/>
      <c r="AIT32" s="37"/>
      <c r="AIU32" s="37"/>
      <c r="AIV32" s="37"/>
      <c r="AIW32" s="37"/>
      <c r="AIX32" s="37"/>
      <c r="AIY32" s="37"/>
      <c r="AIZ32" s="37"/>
      <c r="AJA32" s="37"/>
      <c r="AJB32" s="37"/>
      <c r="AJC32" s="37"/>
      <c r="AJD32" s="37"/>
      <c r="AJE32" s="37"/>
      <c r="AJF32" s="37"/>
      <c r="AJG32" s="37"/>
      <c r="AJH32" s="37"/>
      <c r="AJI32" s="37"/>
      <c r="AJJ32" s="37"/>
      <c r="AJK32" s="37"/>
      <c r="AJL32" s="37"/>
      <c r="AJM32" s="37"/>
      <c r="AJN32" s="37"/>
      <c r="AJO32" s="37"/>
      <c r="AJP32" s="37"/>
      <c r="AJQ32" s="37"/>
      <c r="AJR32" s="37"/>
      <c r="AJS32" s="37"/>
      <c r="AJT32" s="37"/>
      <c r="AJU32" s="37"/>
      <c r="AJV32" s="37"/>
      <c r="AJW32" s="37"/>
      <c r="AJX32" s="37"/>
      <c r="AJY32" s="37"/>
      <c r="AJZ32" s="37"/>
      <c r="AKA32" s="37"/>
      <c r="AKB32" s="37"/>
      <c r="AKC32" s="37"/>
      <c r="AKD32" s="37"/>
      <c r="AKE32" s="37"/>
      <c r="AKF32" s="37"/>
      <c r="AKG32" s="37"/>
      <c r="AKH32" s="37"/>
      <c r="AKI32" s="37"/>
      <c r="AKJ32" s="37"/>
      <c r="AKK32" s="37"/>
      <c r="AKL32" s="37"/>
      <c r="AKM32" s="37"/>
      <c r="AKN32" s="37"/>
      <c r="AKO32" s="37"/>
      <c r="AKP32" s="37"/>
      <c r="AKQ32" s="37"/>
      <c r="AKR32" s="37"/>
      <c r="AKS32" s="37"/>
      <c r="AKT32" s="37"/>
      <c r="AKU32" s="37"/>
      <c r="AKV32" s="37"/>
      <c r="AKW32" s="37"/>
      <c r="AKX32" s="37"/>
      <c r="AKY32" s="37"/>
      <c r="AKZ32" s="37"/>
      <c r="ALA32" s="37"/>
      <c r="ALB32" s="37"/>
      <c r="ALC32" s="37"/>
      <c r="ALD32" s="37"/>
      <c r="ALE32" s="37"/>
      <c r="ALF32" s="37"/>
      <c r="ALG32" s="37"/>
      <c r="ALH32" s="37"/>
      <c r="ALI32" s="37"/>
      <c r="ALJ32" s="37"/>
      <c r="ALK32" s="37"/>
      <c r="ALL32" s="37"/>
      <c r="ALM32" s="37"/>
      <c r="ALN32" s="37"/>
      <c r="ALO32" s="37"/>
      <c r="ALP32" s="37"/>
      <c r="ALQ32" s="37"/>
      <c r="ALR32" s="37"/>
      <c r="ALS32" s="37"/>
      <c r="ALT32" s="37"/>
      <c r="ALU32" s="37"/>
      <c r="ALV32" s="37"/>
      <c r="ALW32" s="37"/>
      <c r="ALX32" s="37"/>
      <c r="ALY32" s="37"/>
      <c r="ALZ32" s="37"/>
      <c r="AMA32" s="37"/>
      <c r="AMB32" s="37"/>
      <c r="AMC32" s="37"/>
      <c r="AMD32" s="37"/>
      <c r="AME32" s="37"/>
      <c r="AMF32" s="37"/>
      <c r="AMG32" s="37"/>
      <c r="AMH32" s="37"/>
      <c r="AMI32" s="37"/>
      <c r="AMJ32" s="37"/>
      <c r="AMK32" s="37"/>
      <c r="AML32" s="37"/>
      <c r="AMM32" s="37"/>
      <c r="AMN32" s="37"/>
      <c r="AMO32" s="37"/>
      <c r="AMP32" s="37"/>
      <c r="AMQ32" s="37"/>
      <c r="AMR32" s="37"/>
      <c r="AMS32" s="37"/>
      <c r="AMT32" s="37"/>
      <c r="AMU32" s="37"/>
      <c r="AMV32" s="37"/>
      <c r="AMW32" s="37"/>
      <c r="AMX32" s="37"/>
      <c r="AMY32" s="37"/>
      <c r="AMZ32" s="37"/>
      <c r="ANA32" s="37"/>
      <c r="ANB32" s="37"/>
      <c r="ANC32" s="37"/>
      <c r="AND32" s="37"/>
      <c r="ANE32" s="37"/>
      <c r="ANF32" s="37"/>
      <c r="ANG32" s="37"/>
      <c r="ANH32" s="37"/>
      <c r="ANI32" s="37"/>
      <c r="ANJ32" s="37"/>
      <c r="ANK32" s="37"/>
      <c r="ANL32" s="37"/>
      <c r="ANM32" s="37"/>
      <c r="ANN32" s="37"/>
      <c r="ANO32" s="37"/>
      <c r="ANP32" s="37"/>
      <c r="ANQ32" s="37"/>
      <c r="ANR32" s="37"/>
      <c r="ANS32" s="37"/>
      <c r="ANT32" s="37"/>
      <c r="ANU32" s="37"/>
      <c r="ANV32" s="37"/>
      <c r="ANW32" s="37"/>
      <c r="ANX32" s="37"/>
      <c r="ANY32" s="37"/>
      <c r="ANZ32" s="37"/>
      <c r="AOA32" s="37"/>
      <c r="AOB32" s="37"/>
      <c r="AOC32" s="37"/>
      <c r="AOD32" s="37"/>
      <c r="AOE32" s="37"/>
      <c r="AOF32" s="37"/>
      <c r="AOG32" s="37"/>
      <c r="AOH32" s="37"/>
      <c r="AOI32" s="37"/>
      <c r="AOJ32" s="37"/>
      <c r="AOK32" s="37"/>
      <c r="AOL32" s="37"/>
      <c r="AOM32" s="37"/>
      <c r="AON32" s="37"/>
      <c r="AOO32" s="37"/>
      <c r="AOP32" s="37"/>
      <c r="AOQ32" s="37"/>
      <c r="AOR32" s="37"/>
      <c r="AOS32" s="37"/>
      <c r="AOT32" s="37"/>
      <c r="AOU32" s="37"/>
      <c r="AOV32" s="37"/>
      <c r="AOW32" s="37"/>
      <c r="AOX32" s="37"/>
      <c r="AOY32" s="37"/>
      <c r="AOZ32" s="37"/>
      <c r="APA32" s="37"/>
      <c r="APB32" s="37"/>
      <c r="APC32" s="37"/>
      <c r="APD32" s="37"/>
      <c r="APE32" s="37"/>
      <c r="APF32" s="37"/>
      <c r="APG32" s="37"/>
      <c r="APH32" s="37"/>
      <c r="API32" s="37"/>
      <c r="APJ32" s="37"/>
      <c r="APK32" s="37"/>
      <c r="APL32" s="37"/>
      <c r="APM32" s="37"/>
      <c r="APN32" s="37"/>
      <c r="APO32" s="37"/>
      <c r="APP32" s="37"/>
      <c r="APQ32" s="37"/>
      <c r="APR32" s="37"/>
      <c r="APS32" s="37"/>
      <c r="APT32" s="37"/>
      <c r="APU32" s="37"/>
      <c r="APV32" s="37"/>
      <c r="APW32" s="37"/>
      <c r="APX32" s="37"/>
      <c r="APY32" s="37"/>
      <c r="APZ32" s="37"/>
      <c r="AQA32" s="37"/>
      <c r="AQB32" s="37"/>
      <c r="AQC32" s="37"/>
      <c r="AQD32" s="37"/>
      <c r="AQE32" s="37"/>
      <c r="AQF32" s="37"/>
      <c r="AQG32" s="37"/>
      <c r="AQH32" s="37"/>
      <c r="AQI32" s="37"/>
      <c r="AQJ32" s="37"/>
      <c r="AQK32" s="37"/>
      <c r="AQL32" s="37"/>
      <c r="AQM32" s="37"/>
      <c r="AQN32" s="37"/>
      <c r="AQO32" s="37"/>
      <c r="AQP32" s="37"/>
      <c r="AQQ32" s="37"/>
      <c r="AQR32" s="37"/>
      <c r="AQS32" s="37"/>
      <c r="AQT32" s="37"/>
      <c r="AQU32" s="37"/>
      <c r="AQV32" s="37"/>
      <c r="AQW32" s="37"/>
      <c r="AQX32" s="37"/>
      <c r="AQY32" s="37"/>
      <c r="AQZ32" s="37"/>
      <c r="ARA32" s="37"/>
      <c r="ARB32" s="37"/>
      <c r="ARC32" s="37"/>
      <c r="ARD32" s="37"/>
      <c r="ARE32" s="37"/>
      <c r="ARF32" s="37"/>
      <c r="ARG32" s="37"/>
      <c r="ARH32" s="37"/>
      <c r="ARI32" s="37"/>
      <c r="ARJ32" s="37"/>
      <c r="ARK32" s="37"/>
      <c r="ARL32" s="37"/>
      <c r="ARM32" s="37"/>
      <c r="ARN32" s="37"/>
      <c r="ARO32" s="37"/>
      <c r="ARP32" s="37"/>
      <c r="ARQ32" s="37"/>
      <c r="ARR32" s="37"/>
      <c r="ARS32" s="37"/>
      <c r="ART32" s="37"/>
      <c r="ARU32" s="37"/>
      <c r="ARV32" s="37"/>
      <c r="ARW32" s="37"/>
      <c r="ARX32" s="37"/>
      <c r="ARY32" s="37"/>
      <c r="ARZ32" s="37"/>
      <c r="ASA32" s="37"/>
      <c r="ASB32" s="37"/>
      <c r="ASC32" s="37"/>
      <c r="ASD32" s="37"/>
      <c r="ASE32" s="37"/>
      <c r="ASF32" s="37"/>
      <c r="ASG32" s="37"/>
      <c r="ASH32" s="37"/>
      <c r="ASI32" s="37"/>
      <c r="ASJ32" s="37"/>
      <c r="ASK32" s="37"/>
      <c r="ASL32" s="37"/>
      <c r="ASM32" s="37"/>
      <c r="ASN32" s="37"/>
      <c r="ASO32" s="37"/>
      <c r="ASP32" s="37"/>
      <c r="ASQ32" s="37"/>
      <c r="ASR32" s="37"/>
      <c r="ASS32" s="37"/>
      <c r="AST32" s="37"/>
      <c r="ASU32" s="37"/>
      <c r="ASV32" s="37"/>
      <c r="ASW32" s="37"/>
      <c r="ASX32" s="37"/>
      <c r="ASY32" s="37"/>
      <c r="ASZ32" s="37"/>
      <c r="ATA32" s="37"/>
      <c r="ATB32" s="37"/>
      <c r="ATC32" s="37"/>
      <c r="ATD32" s="37"/>
      <c r="ATE32" s="37"/>
      <c r="ATF32" s="37"/>
      <c r="ATG32" s="37"/>
      <c r="ATH32" s="37"/>
      <c r="ATI32" s="37"/>
      <c r="ATJ32" s="37"/>
      <c r="ATK32" s="37"/>
      <c r="ATL32" s="37"/>
      <c r="ATM32" s="37"/>
      <c r="ATN32" s="37"/>
      <c r="ATO32" s="37"/>
      <c r="ATP32" s="37"/>
      <c r="ATQ32" s="37"/>
      <c r="ATR32" s="37"/>
      <c r="ATS32" s="37"/>
      <c r="ATT32" s="37"/>
      <c r="ATU32" s="37"/>
      <c r="ATV32" s="37"/>
      <c r="ATW32" s="37"/>
      <c r="ATX32" s="37"/>
      <c r="ATY32" s="37"/>
      <c r="ATZ32" s="37"/>
      <c r="AUA32" s="37"/>
      <c r="AUB32" s="37"/>
      <c r="AUC32" s="37"/>
      <c r="AUD32" s="37"/>
      <c r="AUE32" s="37"/>
      <c r="AUF32" s="37"/>
      <c r="AUG32" s="37"/>
      <c r="AUH32" s="37"/>
      <c r="AUI32" s="37"/>
      <c r="AUJ32" s="37"/>
      <c r="AUK32" s="37"/>
      <c r="AUL32" s="37"/>
      <c r="AUM32" s="37"/>
      <c r="AUN32" s="37"/>
      <c r="AUO32" s="37"/>
      <c r="AUP32" s="37"/>
      <c r="AUQ32" s="37"/>
      <c r="AUR32" s="37"/>
      <c r="AUS32" s="37"/>
      <c r="AUT32" s="37"/>
      <c r="AUU32" s="37"/>
      <c r="AUV32" s="37"/>
      <c r="AUW32" s="37"/>
      <c r="AUX32" s="37"/>
      <c r="AUY32" s="37"/>
      <c r="AUZ32" s="37"/>
      <c r="AVA32" s="37"/>
      <c r="AVB32" s="37"/>
      <c r="AVC32" s="37"/>
      <c r="AVD32" s="37"/>
      <c r="AVE32" s="37"/>
      <c r="AVF32" s="37"/>
      <c r="AVG32" s="37"/>
      <c r="AVH32" s="37"/>
      <c r="AVI32" s="37"/>
      <c r="AVJ32" s="37"/>
      <c r="AVK32" s="37"/>
      <c r="AVL32" s="37"/>
      <c r="AVM32" s="37"/>
      <c r="AVN32" s="37"/>
      <c r="AVO32" s="37"/>
      <c r="AVP32" s="37"/>
      <c r="AVQ32" s="37"/>
      <c r="AVR32" s="37"/>
      <c r="AVS32" s="37"/>
      <c r="AVT32" s="37"/>
      <c r="AVU32" s="37"/>
      <c r="AVV32" s="37"/>
      <c r="AVW32" s="37"/>
      <c r="AVX32" s="37"/>
      <c r="AVY32" s="37"/>
      <c r="AVZ32" s="37"/>
      <c r="AWA32" s="37"/>
      <c r="AWB32" s="37"/>
      <c r="AWC32" s="37"/>
      <c r="AWD32" s="37"/>
      <c r="AWE32" s="37"/>
      <c r="AWF32" s="37"/>
      <c r="AWG32" s="37"/>
      <c r="AWH32" s="37"/>
      <c r="AWI32" s="37"/>
      <c r="AWJ32" s="37"/>
      <c r="AWK32" s="37"/>
      <c r="AWL32" s="37"/>
      <c r="AWM32" s="37"/>
      <c r="AWN32" s="37"/>
      <c r="AWO32" s="37"/>
      <c r="AWP32" s="37"/>
      <c r="AWQ32" s="37"/>
      <c r="AWR32" s="37"/>
      <c r="AWS32" s="37"/>
      <c r="AWT32" s="37"/>
      <c r="AWU32" s="37"/>
      <c r="AWV32" s="37"/>
      <c r="AWW32" s="37"/>
      <c r="AWX32" s="37"/>
      <c r="AWY32" s="37"/>
      <c r="AWZ32" s="37"/>
      <c r="AXA32" s="37"/>
      <c r="AXB32" s="37"/>
      <c r="AXC32" s="37"/>
      <c r="AXD32" s="37"/>
      <c r="AXE32" s="37"/>
      <c r="AXF32" s="37"/>
      <c r="AXG32" s="37"/>
      <c r="AXH32" s="37"/>
      <c r="AXI32" s="37"/>
      <c r="AXJ32" s="37"/>
      <c r="AXK32" s="37"/>
      <c r="AXL32" s="37"/>
      <c r="AXM32" s="37"/>
      <c r="AXN32" s="37"/>
      <c r="AXO32" s="37"/>
      <c r="AXP32" s="37"/>
      <c r="AXQ32" s="37"/>
      <c r="AXR32" s="37"/>
      <c r="AXS32" s="37"/>
      <c r="AXT32" s="37"/>
      <c r="AXU32" s="37"/>
      <c r="AXV32" s="37"/>
      <c r="AXW32" s="37"/>
      <c r="AXX32" s="37"/>
      <c r="AXY32" s="37"/>
      <c r="AXZ32" s="37"/>
      <c r="AYA32" s="37"/>
      <c r="AYB32" s="37"/>
      <c r="AYC32" s="37"/>
      <c r="AYD32" s="37"/>
      <c r="AYE32" s="37"/>
      <c r="AYF32" s="37"/>
      <c r="AYG32" s="37"/>
      <c r="AYH32" s="37"/>
      <c r="AYI32" s="37"/>
      <c r="AYJ32" s="37"/>
      <c r="AYK32" s="37"/>
      <c r="AYL32" s="37"/>
      <c r="AYM32" s="37"/>
      <c r="AYN32" s="37"/>
      <c r="AYO32" s="37"/>
      <c r="AYP32" s="37"/>
      <c r="AYQ32" s="37"/>
      <c r="AYR32" s="37"/>
      <c r="AYS32" s="37"/>
      <c r="AYT32" s="37"/>
      <c r="AYU32" s="37"/>
      <c r="AYV32" s="37"/>
      <c r="AYW32" s="37"/>
      <c r="AYX32" s="37"/>
      <c r="AYY32" s="37"/>
      <c r="AYZ32" s="37"/>
      <c r="AZA32" s="37"/>
      <c r="AZB32" s="37"/>
      <c r="AZC32" s="37"/>
      <c r="AZD32" s="37"/>
      <c r="AZE32" s="37"/>
      <c r="AZF32" s="37"/>
      <c r="AZG32" s="37"/>
      <c r="AZH32" s="37"/>
      <c r="AZI32" s="37"/>
      <c r="AZJ32" s="37"/>
      <c r="AZK32" s="37"/>
      <c r="AZL32" s="37"/>
      <c r="AZM32" s="37"/>
      <c r="AZN32" s="37"/>
      <c r="AZO32" s="37"/>
      <c r="AZP32" s="37"/>
      <c r="AZQ32" s="37"/>
      <c r="AZR32" s="37"/>
      <c r="AZS32" s="37"/>
      <c r="AZT32" s="37"/>
      <c r="AZU32" s="37"/>
      <c r="AZV32" s="37"/>
      <c r="AZW32" s="37"/>
      <c r="AZX32" s="37"/>
      <c r="AZY32" s="37"/>
      <c r="AZZ32" s="37"/>
      <c r="BAA32" s="37"/>
      <c r="BAB32" s="37"/>
      <c r="BAC32" s="37"/>
      <c r="BAD32" s="37"/>
      <c r="BAE32" s="37"/>
      <c r="BAF32" s="37"/>
      <c r="BAG32" s="37"/>
      <c r="BAH32" s="37"/>
      <c r="BAI32" s="37"/>
      <c r="BAJ32" s="37"/>
      <c r="BAK32" s="37"/>
      <c r="BAL32" s="37"/>
      <c r="BAM32" s="37"/>
      <c r="BAN32" s="37"/>
      <c r="BAO32" s="37"/>
      <c r="BAP32" s="37"/>
      <c r="BAQ32" s="37"/>
      <c r="BAR32" s="37"/>
      <c r="BAS32" s="37"/>
      <c r="BAT32" s="37"/>
      <c r="BAU32" s="37"/>
      <c r="BAV32" s="37"/>
      <c r="BAW32" s="37"/>
      <c r="BAX32" s="37"/>
      <c r="BAY32" s="37"/>
      <c r="BAZ32" s="37"/>
      <c r="BBA32" s="37"/>
      <c r="BBB32" s="37"/>
      <c r="BBC32" s="37"/>
      <c r="BBD32" s="37"/>
      <c r="BBE32" s="37"/>
      <c r="BBF32" s="37"/>
      <c r="BBG32" s="37"/>
      <c r="BBH32" s="37"/>
      <c r="BBI32" s="37"/>
      <c r="BBJ32" s="37"/>
      <c r="BBK32" s="37"/>
      <c r="BBL32" s="37"/>
      <c r="BBM32" s="37"/>
      <c r="BBN32" s="37"/>
      <c r="BBO32" s="37"/>
      <c r="BBP32" s="37"/>
      <c r="BBQ32" s="37"/>
      <c r="BBR32" s="37"/>
      <c r="BBS32" s="37"/>
      <c r="BBT32" s="37"/>
      <c r="BBU32" s="37"/>
      <c r="BBV32" s="37"/>
      <c r="BBW32" s="37"/>
      <c r="BBX32" s="37"/>
      <c r="BBY32" s="37"/>
      <c r="BBZ32" s="37"/>
      <c r="BCA32" s="37"/>
      <c r="BCB32" s="37"/>
      <c r="BCC32" s="37"/>
      <c r="BCD32" s="37"/>
      <c r="BCE32" s="37"/>
      <c r="BCF32" s="37"/>
      <c r="BCG32" s="37"/>
      <c r="BCH32" s="37"/>
      <c r="BCI32" s="37"/>
      <c r="BCJ32" s="37"/>
      <c r="BCK32" s="37"/>
      <c r="BCL32" s="37"/>
      <c r="BCM32" s="37"/>
      <c r="BCN32" s="37"/>
      <c r="BCO32" s="37"/>
      <c r="BCP32" s="37"/>
      <c r="BCQ32" s="37"/>
      <c r="BCR32" s="37"/>
      <c r="BCS32" s="37"/>
      <c r="BCT32" s="37"/>
      <c r="BCU32" s="37"/>
      <c r="BCV32" s="37"/>
      <c r="BCW32" s="37"/>
      <c r="BCX32" s="37"/>
      <c r="BCY32" s="37"/>
      <c r="BCZ32" s="37"/>
      <c r="BDA32" s="37"/>
      <c r="BDB32" s="37"/>
      <c r="BDC32" s="37"/>
      <c r="BDD32" s="37"/>
      <c r="BDE32" s="37"/>
      <c r="BDF32" s="37"/>
      <c r="BDG32" s="37"/>
      <c r="BDH32" s="37"/>
      <c r="BDI32" s="37"/>
      <c r="BDJ32" s="37"/>
      <c r="BDK32" s="37"/>
      <c r="BDL32" s="37"/>
      <c r="BDM32" s="37"/>
      <c r="BDN32" s="37"/>
      <c r="BDO32" s="37"/>
      <c r="BDP32" s="37"/>
      <c r="BDQ32" s="37"/>
      <c r="BDR32" s="37"/>
      <c r="BDS32" s="37"/>
      <c r="BDT32" s="37"/>
      <c r="BDU32" s="37"/>
      <c r="BDV32" s="37"/>
      <c r="BDW32" s="37"/>
      <c r="BDX32" s="37"/>
      <c r="BDY32" s="37"/>
      <c r="BDZ32" s="37"/>
      <c r="BEA32" s="37"/>
      <c r="BEB32" s="37"/>
      <c r="BEC32" s="37"/>
      <c r="BED32" s="37"/>
      <c r="BEE32" s="37"/>
      <c r="BEF32" s="37"/>
      <c r="BEG32" s="37"/>
      <c r="BEH32" s="37"/>
      <c r="BEI32" s="37"/>
      <c r="BEJ32" s="37"/>
      <c r="BEK32" s="37"/>
      <c r="BEL32" s="37"/>
      <c r="BEM32" s="37"/>
      <c r="BEN32" s="37"/>
      <c r="BEO32" s="37"/>
      <c r="BEP32" s="37"/>
      <c r="BEQ32" s="37"/>
      <c r="BER32" s="37"/>
      <c r="BES32" s="37"/>
      <c r="BET32" s="37"/>
      <c r="BEU32" s="37"/>
      <c r="BEV32" s="37"/>
      <c r="BEW32" s="37"/>
      <c r="BEX32" s="37"/>
      <c r="BEY32" s="37"/>
      <c r="BEZ32" s="37"/>
      <c r="BFA32" s="37"/>
      <c r="BFB32" s="37"/>
      <c r="BFC32" s="37"/>
      <c r="BFD32" s="37"/>
      <c r="BFE32" s="37"/>
      <c r="BFF32" s="37"/>
      <c r="BFG32" s="37"/>
      <c r="BFH32" s="37"/>
      <c r="BFI32" s="37"/>
      <c r="BFJ32" s="37"/>
      <c r="BFK32" s="37"/>
      <c r="BFL32" s="37"/>
      <c r="BFM32" s="37"/>
      <c r="BFN32" s="37"/>
      <c r="BFO32" s="37"/>
      <c r="BFP32" s="37"/>
      <c r="BFQ32" s="37"/>
      <c r="BFR32" s="37"/>
      <c r="BFS32" s="37"/>
      <c r="BFT32" s="37"/>
      <c r="BFU32" s="37"/>
      <c r="BFV32" s="37"/>
      <c r="BFW32" s="37"/>
      <c r="BFX32" s="37"/>
      <c r="BFY32" s="37"/>
      <c r="BFZ32" s="37"/>
      <c r="BGA32" s="37"/>
      <c r="BGB32" s="37"/>
      <c r="BGC32" s="37"/>
      <c r="BGD32" s="37"/>
      <c r="BGE32" s="37"/>
      <c r="BGF32" s="37"/>
      <c r="BGG32" s="37"/>
      <c r="BGH32" s="37"/>
      <c r="BGI32" s="37"/>
      <c r="BGJ32" s="37"/>
      <c r="BGK32" s="37"/>
      <c r="BGL32" s="37"/>
      <c r="BGM32" s="37"/>
      <c r="BGN32" s="37"/>
      <c r="BGO32" s="37"/>
      <c r="BGP32" s="37"/>
      <c r="BGQ32" s="37"/>
      <c r="BGR32" s="37"/>
      <c r="BGS32" s="37"/>
      <c r="BGT32" s="37"/>
      <c r="BGU32" s="37"/>
      <c r="BGV32" s="37"/>
      <c r="BGW32" s="37"/>
      <c r="BGX32" s="37"/>
      <c r="BGY32" s="37"/>
      <c r="BGZ32" s="37"/>
      <c r="BHA32" s="37"/>
      <c r="BHB32" s="37"/>
      <c r="BHC32" s="37"/>
      <c r="BHD32" s="37"/>
      <c r="BHE32" s="37"/>
      <c r="BHF32" s="37"/>
      <c r="BHG32" s="37"/>
      <c r="BHH32" s="37"/>
      <c r="BHI32" s="37"/>
      <c r="BHJ32" s="37"/>
      <c r="BHK32" s="37"/>
      <c r="BHL32" s="37"/>
      <c r="BHM32" s="37"/>
      <c r="BHN32" s="37"/>
      <c r="BHO32" s="37"/>
      <c r="BHP32" s="37"/>
      <c r="BHQ32" s="37"/>
      <c r="BHR32" s="37"/>
      <c r="BHS32" s="37"/>
      <c r="BHT32" s="37"/>
      <c r="BHU32" s="37"/>
      <c r="BHV32" s="37"/>
      <c r="BHW32" s="37"/>
      <c r="BHX32" s="37"/>
      <c r="BHY32" s="37"/>
      <c r="BHZ32" s="37"/>
      <c r="BIA32" s="37"/>
      <c r="BIB32" s="37"/>
      <c r="BIC32" s="37"/>
      <c r="BID32" s="37"/>
      <c r="BIE32" s="37"/>
      <c r="BIF32" s="37"/>
      <c r="BIG32" s="37"/>
      <c r="BIH32" s="37"/>
      <c r="BII32" s="37"/>
      <c r="BIJ32" s="37"/>
      <c r="BIK32" s="37"/>
      <c r="BIL32" s="37"/>
      <c r="BIM32" s="37"/>
      <c r="BIN32" s="37"/>
      <c r="BIO32" s="37"/>
      <c r="BIP32" s="37"/>
      <c r="BIQ32" s="37"/>
      <c r="BIR32" s="37"/>
      <c r="BIS32" s="37"/>
      <c r="BIT32" s="37"/>
      <c r="BIU32" s="37"/>
      <c r="BIV32" s="37"/>
      <c r="BIW32" s="37"/>
      <c r="BIX32" s="37"/>
      <c r="BIY32" s="37"/>
      <c r="BIZ32" s="37"/>
      <c r="BJA32" s="37"/>
      <c r="BJB32" s="37"/>
      <c r="BJC32" s="37"/>
      <c r="BJD32" s="37"/>
      <c r="BJE32" s="37"/>
      <c r="BJF32" s="37"/>
      <c r="BJG32" s="37"/>
      <c r="BJH32" s="37"/>
      <c r="BJI32" s="37"/>
      <c r="BJJ32" s="37"/>
      <c r="BJK32" s="37"/>
      <c r="BJL32" s="37"/>
      <c r="BJM32" s="37"/>
      <c r="BJN32" s="37"/>
      <c r="BJO32" s="37"/>
      <c r="BJP32" s="37"/>
      <c r="BJQ32" s="37"/>
      <c r="BJR32" s="37"/>
      <c r="BJS32" s="37"/>
      <c r="BJT32" s="37"/>
      <c r="BJU32" s="37"/>
      <c r="BJV32" s="37"/>
      <c r="BJW32" s="37"/>
      <c r="BJX32" s="37"/>
      <c r="BJY32" s="37"/>
      <c r="BJZ32" s="37"/>
      <c r="BKA32" s="37"/>
      <c r="BKB32" s="37"/>
      <c r="BKC32" s="37"/>
      <c r="BKD32" s="37"/>
      <c r="BKE32" s="37"/>
      <c r="BKF32" s="37"/>
      <c r="BKG32" s="37"/>
      <c r="BKH32" s="37"/>
      <c r="BKI32" s="37"/>
      <c r="BKJ32" s="37"/>
      <c r="BKK32" s="37"/>
      <c r="BKL32" s="37"/>
      <c r="BKM32" s="37"/>
      <c r="BKN32" s="37"/>
      <c r="BKO32" s="37"/>
      <c r="BKP32" s="37"/>
      <c r="BKQ32" s="37"/>
      <c r="BKR32" s="37"/>
      <c r="BKS32" s="37"/>
      <c r="BKT32" s="37"/>
      <c r="BKU32" s="37"/>
      <c r="BKV32" s="37"/>
      <c r="BKW32" s="37"/>
      <c r="BKX32" s="37"/>
      <c r="BKY32" s="37"/>
      <c r="BKZ32" s="37"/>
      <c r="BLA32" s="37"/>
      <c r="BLB32" s="37"/>
      <c r="BLC32" s="37"/>
      <c r="BLD32" s="37"/>
      <c r="BLE32" s="37"/>
      <c r="BLF32" s="37"/>
      <c r="BLG32" s="37"/>
      <c r="BLH32" s="37"/>
      <c r="BLI32" s="37"/>
      <c r="BLJ32" s="37"/>
      <c r="BLK32" s="37"/>
      <c r="BLL32" s="37"/>
      <c r="BLM32" s="37"/>
      <c r="BLN32" s="37"/>
      <c r="BLO32" s="37"/>
      <c r="BLP32" s="37"/>
      <c r="BLQ32" s="37"/>
      <c r="BLR32" s="37"/>
      <c r="BLS32" s="37"/>
      <c r="BLT32" s="37"/>
      <c r="BLU32" s="37"/>
      <c r="BLV32" s="37"/>
      <c r="BLW32" s="37"/>
      <c r="BLX32" s="37"/>
      <c r="BLY32" s="37"/>
      <c r="BLZ32" s="37"/>
      <c r="BMA32" s="37"/>
      <c r="BMB32" s="37"/>
      <c r="BMC32" s="37"/>
      <c r="BMD32" s="37"/>
      <c r="BME32" s="37"/>
      <c r="BMF32" s="37"/>
      <c r="BMG32" s="37"/>
      <c r="BMH32" s="37"/>
      <c r="BMI32" s="37"/>
      <c r="BMJ32" s="37"/>
      <c r="BMK32" s="37"/>
      <c r="BML32" s="37"/>
      <c r="BMM32" s="37"/>
      <c r="BMN32" s="37"/>
      <c r="BMO32" s="37"/>
      <c r="BMP32" s="37"/>
      <c r="BMQ32" s="37"/>
      <c r="BMR32" s="37"/>
      <c r="BMS32" s="37"/>
      <c r="BMT32" s="37"/>
      <c r="BMU32" s="37"/>
      <c r="BMV32" s="37"/>
      <c r="BMW32" s="37"/>
      <c r="BMX32" s="37"/>
      <c r="BMY32" s="37"/>
      <c r="BMZ32" s="37"/>
      <c r="BNA32" s="37"/>
      <c r="BNB32" s="37"/>
      <c r="BNC32" s="37"/>
      <c r="BND32" s="37"/>
      <c r="BNE32" s="37"/>
      <c r="BNF32" s="37"/>
      <c r="BNG32" s="37"/>
      <c r="BNH32" s="37"/>
      <c r="BNI32" s="37"/>
      <c r="BNJ32" s="37"/>
      <c r="BNK32" s="37"/>
      <c r="BNL32" s="37"/>
      <c r="BNM32" s="37"/>
      <c r="BNN32" s="37"/>
      <c r="BNO32" s="37"/>
      <c r="BNP32" s="37"/>
      <c r="BNQ32" s="37"/>
      <c r="BNR32" s="37"/>
      <c r="BNS32" s="37"/>
      <c r="BNT32" s="37"/>
      <c r="BNU32" s="37"/>
      <c r="BNV32" s="37"/>
      <c r="BNW32" s="37"/>
      <c r="BNX32" s="37"/>
      <c r="BNY32" s="37"/>
      <c r="BNZ32" s="37"/>
      <c r="BOA32" s="37"/>
      <c r="BOB32" s="37"/>
      <c r="BOC32" s="37"/>
      <c r="BOD32" s="37"/>
      <c r="BOE32" s="37"/>
      <c r="BOF32" s="37"/>
      <c r="BOG32" s="37"/>
      <c r="BOH32" s="37"/>
      <c r="BOI32" s="37"/>
      <c r="BOJ32" s="37"/>
      <c r="BOK32" s="37"/>
      <c r="BOL32" s="37"/>
      <c r="BOM32" s="37"/>
      <c r="BON32" s="37"/>
      <c r="BOO32" s="37"/>
      <c r="BOP32" s="37"/>
      <c r="BOQ32" s="37"/>
      <c r="BOR32" s="37"/>
      <c r="BOS32" s="37"/>
      <c r="BOT32" s="37"/>
      <c r="BOU32" s="37"/>
      <c r="BOV32" s="37"/>
      <c r="BOW32" s="37"/>
      <c r="BOX32" s="37"/>
      <c r="BOY32" s="37"/>
      <c r="BOZ32" s="37"/>
      <c r="BPA32" s="37"/>
      <c r="BPB32" s="37"/>
      <c r="BPC32" s="37"/>
      <c r="BPD32" s="37"/>
      <c r="BPE32" s="37"/>
      <c r="BPF32" s="37"/>
      <c r="BPG32" s="37"/>
      <c r="BPH32" s="37"/>
      <c r="BPI32" s="37"/>
      <c r="BPJ32" s="37"/>
      <c r="BPK32" s="37"/>
      <c r="BPL32" s="37"/>
      <c r="BPM32" s="37"/>
      <c r="BPN32" s="37"/>
      <c r="BPO32" s="37"/>
      <c r="BPP32" s="37"/>
      <c r="BPQ32" s="37"/>
      <c r="BPR32" s="37"/>
      <c r="BPS32" s="37"/>
      <c r="BPT32" s="37"/>
      <c r="BPU32" s="37"/>
      <c r="BPV32" s="37"/>
      <c r="BPW32" s="37"/>
      <c r="BPX32" s="37"/>
      <c r="BPY32" s="37"/>
      <c r="BPZ32" s="37"/>
      <c r="BQA32" s="37"/>
      <c r="BQB32" s="37"/>
      <c r="BQC32" s="37"/>
      <c r="BQD32" s="37"/>
      <c r="BQE32" s="37"/>
      <c r="BQF32" s="37"/>
      <c r="BQG32" s="37"/>
      <c r="BQH32" s="37"/>
      <c r="BQI32" s="37"/>
      <c r="BQJ32" s="37"/>
      <c r="BQK32" s="37"/>
      <c r="BQL32" s="37"/>
      <c r="BQM32" s="37"/>
      <c r="BQN32" s="37"/>
      <c r="BQO32" s="37"/>
      <c r="BQP32" s="37"/>
      <c r="BQQ32" s="37"/>
      <c r="BQR32" s="37"/>
      <c r="BQS32" s="37"/>
      <c r="BQT32" s="37"/>
      <c r="BQU32" s="37"/>
      <c r="BQV32" s="37"/>
      <c r="BQW32" s="37"/>
      <c r="BQX32" s="37"/>
      <c r="BQY32" s="37"/>
      <c r="BQZ32" s="37"/>
      <c r="BRA32" s="37"/>
      <c r="BRB32" s="37"/>
      <c r="BRC32" s="37"/>
      <c r="BRD32" s="37"/>
      <c r="BRE32" s="37"/>
      <c r="BRF32" s="37"/>
      <c r="BRG32" s="37"/>
      <c r="BRH32" s="37"/>
      <c r="BRI32" s="37"/>
      <c r="BRJ32" s="37"/>
      <c r="BRK32" s="37"/>
      <c r="BRL32" s="37"/>
      <c r="BRM32" s="37"/>
      <c r="BRN32" s="37"/>
      <c r="BRO32" s="37"/>
      <c r="BRP32" s="37"/>
      <c r="BRQ32" s="37"/>
      <c r="BRR32" s="37"/>
      <c r="BRS32" s="37"/>
      <c r="BRT32" s="37"/>
      <c r="BRU32" s="37"/>
      <c r="BRV32" s="37"/>
      <c r="BRW32" s="37"/>
      <c r="BRX32" s="37"/>
      <c r="BRY32" s="37"/>
      <c r="BRZ32" s="37"/>
      <c r="BSA32" s="37"/>
      <c r="BSB32" s="37"/>
      <c r="BSC32" s="37"/>
      <c r="BSD32" s="37"/>
      <c r="BSE32" s="37"/>
      <c r="BSF32" s="37"/>
      <c r="BSG32" s="37"/>
      <c r="BSH32" s="37"/>
      <c r="BSI32" s="37"/>
      <c r="BSJ32" s="37"/>
      <c r="BSK32" s="37"/>
      <c r="BSL32" s="37"/>
      <c r="BSM32" s="37"/>
      <c r="BSN32" s="37"/>
      <c r="BSO32" s="37"/>
      <c r="BSP32" s="37"/>
      <c r="BSQ32" s="37"/>
      <c r="BSR32" s="37"/>
      <c r="BSS32" s="37"/>
      <c r="BST32" s="37"/>
      <c r="BSU32" s="37"/>
      <c r="BSV32" s="37"/>
      <c r="BSW32" s="37"/>
      <c r="BSX32" s="37"/>
      <c r="BSY32" s="37"/>
      <c r="BSZ32" s="37"/>
      <c r="BTA32" s="37"/>
      <c r="BTB32" s="37"/>
      <c r="BTC32" s="37"/>
      <c r="BTD32" s="37"/>
      <c r="BTE32" s="37"/>
      <c r="BTF32" s="37"/>
      <c r="BTG32" s="37"/>
      <c r="BTH32" s="37"/>
      <c r="BTI32" s="37"/>
      <c r="BTJ32" s="37"/>
      <c r="BTK32" s="37"/>
      <c r="BTL32" s="37"/>
      <c r="BTM32" s="37"/>
      <c r="BTN32" s="37"/>
      <c r="BTO32" s="37"/>
      <c r="BTP32" s="37"/>
      <c r="BTQ32" s="37"/>
      <c r="BTR32" s="37"/>
      <c r="BTS32" s="37"/>
      <c r="BTT32" s="37"/>
      <c r="BTU32" s="37"/>
      <c r="BTV32" s="37"/>
      <c r="BTW32" s="37"/>
      <c r="BTX32" s="37"/>
      <c r="BTY32" s="37"/>
      <c r="BTZ32" s="37"/>
      <c r="BUA32" s="37"/>
      <c r="BUB32" s="37"/>
      <c r="BUC32" s="37"/>
      <c r="BUD32" s="37"/>
      <c r="BUE32" s="37"/>
      <c r="BUF32" s="37"/>
      <c r="BUG32" s="37"/>
      <c r="BUH32" s="37"/>
      <c r="BUI32" s="37"/>
      <c r="BUJ32" s="37"/>
      <c r="BUK32" s="37"/>
      <c r="BUL32" s="37"/>
      <c r="BUM32" s="37"/>
      <c r="BUN32" s="37"/>
      <c r="BUO32" s="37"/>
      <c r="BUP32" s="37"/>
      <c r="BUQ32" s="37"/>
      <c r="BUR32" s="37"/>
      <c r="BUS32" s="37"/>
      <c r="BUT32" s="37"/>
      <c r="BUU32" s="37"/>
      <c r="BUV32" s="37"/>
      <c r="BUW32" s="37"/>
      <c r="BUX32" s="37"/>
      <c r="BUY32" s="37"/>
      <c r="BUZ32" s="37"/>
      <c r="BVA32" s="37"/>
      <c r="BVB32" s="37"/>
      <c r="BVC32" s="37"/>
      <c r="BVD32" s="37"/>
      <c r="BVE32" s="37"/>
      <c r="BVF32" s="37"/>
      <c r="BVG32" s="37"/>
      <c r="BVH32" s="37"/>
      <c r="BVI32" s="37"/>
      <c r="BVJ32" s="37"/>
      <c r="BVK32" s="37"/>
      <c r="BVL32" s="37"/>
      <c r="BVM32" s="37"/>
      <c r="BVN32" s="37"/>
      <c r="BVO32" s="37"/>
      <c r="BVP32" s="37"/>
      <c r="BVQ32" s="37"/>
      <c r="BVR32" s="37"/>
      <c r="BVS32" s="37"/>
      <c r="BVT32" s="37"/>
      <c r="BVU32" s="37"/>
      <c r="BVV32" s="37"/>
      <c r="BVW32" s="37"/>
      <c r="BVX32" s="37"/>
      <c r="BVY32" s="37"/>
      <c r="BVZ32" s="37"/>
      <c r="BWA32" s="37"/>
      <c r="BWB32" s="37"/>
      <c r="BWC32" s="37"/>
      <c r="BWD32" s="37"/>
      <c r="BWE32" s="37"/>
      <c r="BWF32" s="37"/>
      <c r="BWG32" s="37"/>
      <c r="BWH32" s="37"/>
      <c r="BWI32" s="37"/>
      <c r="BWJ32" s="37"/>
      <c r="BWK32" s="37"/>
      <c r="BWL32" s="37"/>
      <c r="BWM32" s="37"/>
      <c r="BWN32" s="37"/>
      <c r="BWO32" s="37"/>
      <c r="BWP32" s="37"/>
      <c r="BWQ32" s="37"/>
      <c r="BWR32" s="37"/>
      <c r="BWS32" s="37"/>
      <c r="BWT32" s="37"/>
      <c r="BWU32" s="37"/>
      <c r="BWV32" s="37"/>
      <c r="BWW32" s="37"/>
      <c r="BWX32" s="37"/>
      <c r="BWY32" s="37"/>
      <c r="BWZ32" s="37"/>
      <c r="BXA32" s="37"/>
      <c r="BXB32" s="37"/>
      <c r="BXC32" s="37"/>
      <c r="BXD32" s="37"/>
      <c r="BXE32" s="37"/>
      <c r="BXF32" s="37"/>
      <c r="BXG32" s="37"/>
      <c r="BXH32" s="37"/>
      <c r="BXI32" s="37"/>
      <c r="BXJ32" s="37"/>
      <c r="BXK32" s="37"/>
      <c r="BXL32" s="37"/>
      <c r="BXM32" s="37"/>
      <c r="BXN32" s="37"/>
      <c r="BXO32" s="37"/>
      <c r="BXP32" s="37"/>
      <c r="BXQ32" s="37"/>
      <c r="BXR32" s="37"/>
      <c r="BXS32" s="37"/>
      <c r="BXT32" s="37"/>
      <c r="BXU32" s="37"/>
      <c r="BXV32" s="37"/>
      <c r="BXW32" s="37"/>
      <c r="BXX32" s="37"/>
      <c r="BXY32" s="37"/>
      <c r="BXZ32" s="37"/>
      <c r="BYA32" s="37"/>
      <c r="BYB32" s="37"/>
      <c r="BYC32" s="37"/>
      <c r="BYD32" s="37"/>
      <c r="BYE32" s="37"/>
      <c r="BYF32" s="37"/>
      <c r="BYG32" s="37"/>
      <c r="BYH32" s="37"/>
      <c r="BYI32" s="37"/>
      <c r="BYJ32" s="37"/>
      <c r="BYK32" s="37"/>
      <c r="BYL32" s="37"/>
      <c r="BYM32" s="37"/>
      <c r="BYN32" s="37"/>
      <c r="BYO32" s="37"/>
      <c r="BYP32" s="37"/>
      <c r="BYQ32" s="37"/>
      <c r="BYR32" s="37"/>
      <c r="BYS32" s="37"/>
      <c r="BYT32" s="37"/>
      <c r="BYU32" s="37"/>
      <c r="BYV32" s="37"/>
      <c r="BYW32" s="37"/>
      <c r="BYX32" s="37"/>
      <c r="BYY32" s="37"/>
      <c r="BYZ32" s="37"/>
      <c r="BZA32" s="37"/>
      <c r="BZB32" s="37"/>
      <c r="BZC32" s="37"/>
      <c r="BZD32" s="37"/>
      <c r="BZE32" s="37"/>
      <c r="BZF32" s="37"/>
      <c r="BZG32" s="37"/>
      <c r="BZH32" s="37"/>
      <c r="BZI32" s="37"/>
      <c r="BZJ32" s="37"/>
      <c r="BZK32" s="37"/>
      <c r="BZL32" s="37"/>
      <c r="BZM32" s="37"/>
      <c r="BZN32" s="37"/>
      <c r="BZO32" s="37"/>
      <c r="BZP32" s="37"/>
      <c r="BZQ32" s="37"/>
      <c r="BZR32" s="37"/>
      <c r="BZS32" s="37"/>
      <c r="BZT32" s="37"/>
      <c r="BZU32" s="37"/>
      <c r="BZV32" s="37"/>
      <c r="BZW32" s="37"/>
      <c r="BZX32" s="37"/>
      <c r="BZY32" s="37"/>
      <c r="BZZ32" s="37"/>
      <c r="CAA32" s="37"/>
      <c r="CAB32" s="37"/>
      <c r="CAC32" s="37"/>
      <c r="CAD32" s="37"/>
      <c r="CAE32" s="37"/>
      <c r="CAF32" s="37"/>
      <c r="CAG32" s="37"/>
      <c r="CAH32" s="37"/>
      <c r="CAI32" s="37"/>
      <c r="CAJ32" s="37"/>
      <c r="CAK32" s="37"/>
      <c r="CAL32" s="37"/>
      <c r="CAM32" s="37"/>
      <c r="CAN32" s="37"/>
      <c r="CAO32" s="37"/>
      <c r="CAP32" s="37"/>
      <c r="CAQ32" s="37"/>
      <c r="CAR32" s="37"/>
      <c r="CAS32" s="37"/>
      <c r="CAT32" s="37"/>
      <c r="CAU32" s="37"/>
      <c r="CAV32" s="37"/>
      <c r="CAW32" s="37"/>
      <c r="CAX32" s="37"/>
      <c r="CAY32" s="37"/>
      <c r="CAZ32" s="37"/>
      <c r="CBA32" s="37"/>
      <c r="CBB32" s="37"/>
      <c r="CBC32" s="37"/>
      <c r="CBD32" s="37"/>
      <c r="CBE32" s="37"/>
      <c r="CBF32" s="37"/>
      <c r="CBG32" s="37"/>
      <c r="CBH32" s="37"/>
      <c r="CBI32" s="37"/>
      <c r="CBJ32" s="37"/>
      <c r="CBK32" s="37"/>
      <c r="CBL32" s="37"/>
      <c r="CBM32" s="37"/>
      <c r="CBN32" s="37"/>
      <c r="CBO32" s="37"/>
      <c r="CBP32" s="37"/>
      <c r="CBQ32" s="37"/>
      <c r="CBR32" s="37"/>
      <c r="CBS32" s="37"/>
      <c r="CBT32" s="37"/>
      <c r="CBU32" s="37"/>
      <c r="CBV32" s="37"/>
      <c r="CBW32" s="37"/>
      <c r="CBX32" s="37"/>
      <c r="CBY32" s="37"/>
      <c r="CBZ32" s="37"/>
      <c r="CCA32" s="37"/>
      <c r="CCB32" s="37"/>
      <c r="CCC32" s="37"/>
      <c r="CCD32" s="37"/>
      <c r="CCE32" s="37"/>
      <c r="CCF32" s="37"/>
      <c r="CCG32" s="37"/>
      <c r="CCH32" s="37"/>
      <c r="CCI32" s="37"/>
      <c r="CCJ32" s="37"/>
      <c r="CCK32" s="37"/>
      <c r="CCL32" s="37"/>
      <c r="CCM32" s="37"/>
      <c r="CCN32" s="37"/>
      <c r="CCO32" s="37"/>
      <c r="CCP32" s="37"/>
      <c r="CCQ32" s="37"/>
      <c r="CCR32" s="37"/>
      <c r="CCS32" s="37"/>
      <c r="CCT32" s="37"/>
      <c r="CCU32" s="37"/>
      <c r="CCV32" s="37"/>
      <c r="CCW32" s="37"/>
      <c r="CCX32" s="37"/>
      <c r="CCY32" s="37"/>
      <c r="CCZ32" s="37"/>
      <c r="CDA32" s="37"/>
      <c r="CDB32" s="37"/>
      <c r="CDC32" s="37"/>
      <c r="CDD32" s="37"/>
      <c r="CDE32" s="37"/>
      <c r="CDF32" s="37"/>
      <c r="CDG32" s="37"/>
      <c r="CDH32" s="37"/>
      <c r="CDI32" s="37"/>
      <c r="CDJ32" s="37"/>
      <c r="CDK32" s="37"/>
      <c r="CDL32" s="37"/>
      <c r="CDM32" s="37"/>
      <c r="CDN32" s="37"/>
      <c r="CDO32" s="37"/>
      <c r="CDP32" s="37"/>
      <c r="CDQ32" s="37"/>
      <c r="CDR32" s="37"/>
      <c r="CDS32" s="37"/>
      <c r="CDT32" s="37"/>
      <c r="CDU32" s="37"/>
      <c r="CDV32" s="37"/>
      <c r="CDW32" s="37"/>
      <c r="CDX32" s="37"/>
      <c r="CDY32" s="37"/>
      <c r="CDZ32" s="37"/>
      <c r="CEA32" s="37"/>
      <c r="CEB32" s="37"/>
      <c r="CEC32" s="37"/>
      <c r="CED32" s="37"/>
      <c r="CEE32" s="37"/>
      <c r="CEF32" s="37"/>
      <c r="CEG32" s="37"/>
      <c r="CEH32" s="37"/>
      <c r="CEI32" s="37"/>
      <c r="CEJ32" s="37"/>
      <c r="CEK32" s="37"/>
      <c r="CEL32" s="37"/>
      <c r="CEM32" s="37"/>
      <c r="CEN32" s="37"/>
      <c r="CEO32" s="37"/>
      <c r="CEP32" s="37"/>
      <c r="CEQ32" s="37"/>
      <c r="CER32" s="37"/>
      <c r="CES32" s="37"/>
      <c r="CET32" s="37"/>
      <c r="CEU32" s="37"/>
      <c r="CEV32" s="37"/>
      <c r="CEW32" s="37"/>
      <c r="CEX32" s="37"/>
      <c r="CEY32" s="37"/>
      <c r="CEZ32" s="37"/>
      <c r="CFA32" s="37"/>
      <c r="CFB32" s="37"/>
      <c r="CFC32" s="37"/>
      <c r="CFD32" s="37"/>
      <c r="CFE32" s="37"/>
      <c r="CFF32" s="37"/>
      <c r="CFG32" s="37"/>
      <c r="CFH32" s="37"/>
      <c r="CFI32" s="37"/>
      <c r="CFJ32" s="37"/>
      <c r="CFK32" s="37"/>
      <c r="CFL32" s="37"/>
      <c r="CFM32" s="37"/>
      <c r="CFN32" s="37"/>
      <c r="CFO32" s="37"/>
      <c r="CFP32" s="37"/>
      <c r="CFQ32" s="37"/>
      <c r="CFR32" s="37"/>
      <c r="CFS32" s="37"/>
      <c r="CFT32" s="37"/>
      <c r="CFU32" s="37"/>
      <c r="CFV32" s="37"/>
      <c r="CFW32" s="37"/>
      <c r="CFX32" s="37"/>
      <c r="CFY32" s="37"/>
      <c r="CFZ32" s="37"/>
      <c r="CGA32" s="37"/>
      <c r="CGB32" s="37"/>
      <c r="CGC32" s="37"/>
      <c r="CGD32" s="37"/>
      <c r="CGE32" s="37"/>
      <c r="CGF32" s="37"/>
      <c r="CGG32" s="37"/>
      <c r="CGH32" s="37"/>
      <c r="CGI32" s="37"/>
      <c r="CGJ32" s="37"/>
      <c r="CGK32" s="37"/>
      <c r="CGL32" s="37"/>
      <c r="CGM32" s="37"/>
      <c r="CGN32" s="37"/>
      <c r="CGO32" s="37"/>
      <c r="CGP32" s="37"/>
      <c r="CGQ32" s="37"/>
      <c r="CGR32" s="37"/>
      <c r="CGS32" s="37"/>
      <c r="CGT32" s="37"/>
      <c r="CGU32" s="37"/>
      <c r="CGV32" s="37"/>
      <c r="CGW32" s="37"/>
      <c r="CGX32" s="37"/>
      <c r="CGY32" s="37"/>
      <c r="CGZ32" s="37"/>
      <c r="CHA32" s="37"/>
      <c r="CHB32" s="37"/>
      <c r="CHC32" s="37"/>
      <c r="CHD32" s="37"/>
      <c r="CHE32" s="37"/>
      <c r="CHF32" s="37"/>
      <c r="CHG32" s="37"/>
      <c r="CHH32" s="37"/>
      <c r="CHI32" s="37"/>
      <c r="CHJ32" s="37"/>
      <c r="CHK32" s="37"/>
      <c r="CHL32" s="37"/>
      <c r="CHM32" s="37"/>
      <c r="CHN32" s="37"/>
      <c r="CHO32" s="37"/>
      <c r="CHP32" s="37"/>
      <c r="CHQ32" s="37"/>
      <c r="CHR32" s="37"/>
      <c r="CHS32" s="37"/>
      <c r="CHT32" s="37"/>
      <c r="CHU32" s="37"/>
      <c r="CHV32" s="37"/>
      <c r="CHW32" s="37"/>
      <c r="CHX32" s="37"/>
      <c r="CHY32" s="37"/>
      <c r="CHZ32" s="37"/>
      <c r="CIA32" s="37"/>
      <c r="CIB32" s="37"/>
      <c r="CIC32" s="37"/>
      <c r="CID32" s="37"/>
      <c r="CIE32" s="37"/>
      <c r="CIF32" s="37"/>
      <c r="CIG32" s="37"/>
      <c r="CIH32" s="37"/>
      <c r="CII32" s="37"/>
      <c r="CIJ32" s="37"/>
      <c r="CIK32" s="37"/>
      <c r="CIL32" s="37"/>
      <c r="CIM32" s="37"/>
      <c r="CIN32" s="37"/>
      <c r="CIO32" s="37"/>
      <c r="CIP32" s="37"/>
      <c r="CIQ32" s="37"/>
      <c r="CIR32" s="37"/>
      <c r="CIS32" s="37"/>
      <c r="CIT32" s="37"/>
      <c r="CIU32" s="37"/>
      <c r="CIV32" s="37"/>
      <c r="CIW32" s="37"/>
      <c r="CIX32" s="37"/>
      <c r="CIY32" s="37"/>
      <c r="CIZ32" s="37"/>
      <c r="CJA32" s="37"/>
      <c r="CJB32" s="37"/>
      <c r="CJC32" s="37"/>
      <c r="CJD32" s="37"/>
      <c r="CJE32" s="37"/>
      <c r="CJF32" s="37"/>
      <c r="CJG32" s="37"/>
      <c r="CJH32" s="37"/>
      <c r="CJI32" s="37"/>
      <c r="CJJ32" s="37"/>
      <c r="CJK32" s="37"/>
      <c r="CJL32" s="37"/>
      <c r="CJM32" s="37"/>
      <c r="CJN32" s="37"/>
      <c r="CJO32" s="37"/>
      <c r="CJP32" s="37"/>
      <c r="CJQ32" s="37"/>
      <c r="CJR32" s="37"/>
      <c r="CJS32" s="37"/>
      <c r="CJT32" s="37"/>
      <c r="CJU32" s="37"/>
      <c r="CJV32" s="37"/>
      <c r="CJW32" s="37"/>
      <c r="CJX32" s="37"/>
      <c r="CJY32" s="37"/>
      <c r="CJZ32" s="37"/>
      <c r="CKA32" s="37"/>
      <c r="CKB32" s="37"/>
      <c r="CKC32" s="37"/>
      <c r="CKD32" s="37"/>
      <c r="CKE32" s="37"/>
      <c r="CKF32" s="37"/>
      <c r="CKG32" s="37"/>
      <c r="CKH32" s="37"/>
      <c r="CKI32" s="37"/>
      <c r="CKJ32" s="37"/>
      <c r="CKK32" s="37"/>
      <c r="CKL32" s="37"/>
      <c r="CKM32" s="37"/>
      <c r="CKN32" s="37"/>
      <c r="CKO32" s="37"/>
      <c r="CKP32" s="37"/>
      <c r="CKQ32" s="37"/>
      <c r="CKR32" s="37"/>
      <c r="CKS32" s="37"/>
      <c r="CKT32" s="37"/>
      <c r="CKU32" s="37"/>
      <c r="CKV32" s="37"/>
      <c r="CKW32" s="37"/>
      <c r="CKX32" s="37"/>
      <c r="CKY32" s="37"/>
      <c r="CKZ32" s="37"/>
      <c r="CLA32" s="37"/>
      <c r="CLB32" s="37"/>
      <c r="CLC32" s="37"/>
      <c r="CLD32" s="37"/>
      <c r="CLE32" s="37"/>
      <c r="CLF32" s="37"/>
      <c r="CLG32" s="37"/>
      <c r="CLH32" s="37"/>
      <c r="CLI32" s="37"/>
      <c r="CLJ32" s="37"/>
      <c r="CLK32" s="37"/>
      <c r="CLL32" s="37"/>
      <c r="CLM32" s="37"/>
      <c r="CLN32" s="37"/>
      <c r="CLO32" s="37"/>
      <c r="CLP32" s="37"/>
      <c r="CLQ32" s="37"/>
      <c r="CLR32" s="37"/>
      <c r="CLS32" s="37"/>
      <c r="CLT32" s="37"/>
      <c r="CLU32" s="37"/>
      <c r="CLV32" s="37"/>
      <c r="CLW32" s="37"/>
      <c r="CLX32" s="37"/>
      <c r="CLY32" s="37"/>
      <c r="CLZ32" s="37"/>
      <c r="CMA32" s="37"/>
      <c r="CMB32" s="37"/>
      <c r="CMC32" s="37"/>
      <c r="CMD32" s="37"/>
      <c r="CME32" s="37"/>
      <c r="CMF32" s="37"/>
      <c r="CMG32" s="37"/>
      <c r="CMH32" s="37"/>
      <c r="CMI32" s="37"/>
      <c r="CMJ32" s="37"/>
      <c r="CMK32" s="37"/>
      <c r="CML32" s="37"/>
      <c r="CMM32" s="37"/>
      <c r="CMN32" s="37"/>
      <c r="CMO32" s="37"/>
      <c r="CMP32" s="37"/>
      <c r="CMQ32" s="37"/>
      <c r="CMR32" s="37"/>
      <c r="CMS32" s="37"/>
      <c r="CMT32" s="37"/>
      <c r="CMU32" s="37"/>
      <c r="CMV32" s="37"/>
      <c r="CMW32" s="37"/>
      <c r="CMX32" s="37"/>
      <c r="CMY32" s="37"/>
      <c r="CMZ32" s="37"/>
      <c r="CNA32" s="37"/>
      <c r="CNB32" s="37"/>
      <c r="CNC32" s="37"/>
      <c r="CND32" s="37"/>
      <c r="CNE32" s="37"/>
      <c r="CNF32" s="37"/>
      <c r="CNG32" s="37"/>
      <c r="CNH32" s="37"/>
      <c r="CNI32" s="37"/>
      <c r="CNJ32" s="37"/>
      <c r="CNK32" s="37"/>
      <c r="CNL32" s="37"/>
      <c r="CNM32" s="37"/>
      <c r="CNN32" s="37"/>
      <c r="CNO32" s="37"/>
      <c r="CNP32" s="37"/>
      <c r="CNQ32" s="37"/>
      <c r="CNR32" s="37"/>
      <c r="CNS32" s="37"/>
      <c r="CNT32" s="37"/>
      <c r="CNU32" s="37"/>
      <c r="CNV32" s="37"/>
      <c r="CNW32" s="37"/>
      <c r="CNX32" s="37"/>
      <c r="CNY32" s="37"/>
      <c r="CNZ32" s="37"/>
      <c r="COA32" s="37"/>
      <c r="COB32" s="37"/>
      <c r="COC32" s="37"/>
      <c r="COD32" s="37"/>
      <c r="COE32" s="37"/>
      <c r="COF32" s="37"/>
      <c r="COG32" s="37"/>
      <c r="COH32" s="37"/>
      <c r="COI32" s="37"/>
      <c r="COJ32" s="37"/>
      <c r="COK32" s="37"/>
      <c r="COL32" s="37"/>
      <c r="COM32" s="37"/>
      <c r="CON32" s="37"/>
      <c r="COO32" s="37"/>
      <c r="COP32" s="37"/>
      <c r="COQ32" s="37"/>
      <c r="COR32" s="37"/>
      <c r="COS32" s="37"/>
      <c r="COT32" s="37"/>
      <c r="COU32" s="37"/>
      <c r="COV32" s="37"/>
      <c r="COW32" s="37"/>
      <c r="COX32" s="37"/>
      <c r="COY32" s="37"/>
      <c r="COZ32" s="37"/>
      <c r="CPA32" s="37"/>
      <c r="CPB32" s="37"/>
      <c r="CPC32" s="37"/>
      <c r="CPD32" s="37"/>
      <c r="CPE32" s="37"/>
      <c r="CPF32" s="37"/>
      <c r="CPG32" s="37"/>
      <c r="CPH32" s="37"/>
      <c r="CPI32" s="37"/>
      <c r="CPJ32" s="37"/>
      <c r="CPK32" s="37"/>
      <c r="CPL32" s="37"/>
      <c r="CPM32" s="37"/>
      <c r="CPN32" s="37"/>
      <c r="CPO32" s="37"/>
      <c r="CPP32" s="37"/>
      <c r="CPQ32" s="37"/>
      <c r="CPR32" s="37"/>
      <c r="CPS32" s="37"/>
      <c r="CPT32" s="37"/>
      <c r="CPU32" s="37"/>
      <c r="CPV32" s="37"/>
      <c r="CPW32" s="37"/>
      <c r="CPX32" s="37"/>
      <c r="CPY32" s="37"/>
      <c r="CPZ32" s="37"/>
      <c r="CQA32" s="37"/>
      <c r="CQB32" s="37"/>
      <c r="CQC32" s="37"/>
      <c r="CQD32" s="37"/>
      <c r="CQE32" s="37"/>
      <c r="CQF32" s="37"/>
      <c r="CQG32" s="37"/>
      <c r="CQH32" s="37"/>
      <c r="CQI32" s="37"/>
      <c r="CQJ32" s="37"/>
      <c r="CQK32" s="37"/>
      <c r="CQL32" s="37"/>
      <c r="CQM32" s="37"/>
      <c r="CQN32" s="37"/>
      <c r="CQO32" s="37"/>
      <c r="CQP32" s="37"/>
      <c r="CQQ32" s="37"/>
      <c r="CQR32" s="37"/>
      <c r="CQS32" s="37"/>
      <c r="CQT32" s="37"/>
      <c r="CQU32" s="37"/>
      <c r="CQV32" s="37"/>
      <c r="CQW32" s="37"/>
      <c r="CQX32" s="37"/>
      <c r="CQY32" s="37"/>
      <c r="CQZ32" s="37"/>
      <c r="CRA32" s="37"/>
      <c r="CRB32" s="37"/>
      <c r="CRC32" s="37"/>
      <c r="CRD32" s="37"/>
      <c r="CRE32" s="37"/>
      <c r="CRF32" s="37"/>
      <c r="CRG32" s="37"/>
      <c r="CRH32" s="37"/>
      <c r="CRI32" s="37"/>
      <c r="CRJ32" s="37"/>
      <c r="CRK32" s="37"/>
      <c r="CRL32" s="37"/>
      <c r="CRM32" s="37"/>
      <c r="CRN32" s="37"/>
      <c r="CRO32" s="37"/>
      <c r="CRP32" s="37"/>
      <c r="CRQ32" s="37"/>
      <c r="CRR32" s="37"/>
      <c r="CRS32" s="37"/>
      <c r="CRT32" s="37"/>
      <c r="CRU32" s="37"/>
      <c r="CRV32" s="37"/>
      <c r="CRW32" s="37"/>
      <c r="CRX32" s="37"/>
      <c r="CRY32" s="37"/>
      <c r="CRZ32" s="37"/>
      <c r="CSA32" s="37"/>
      <c r="CSB32" s="37"/>
      <c r="CSC32" s="37"/>
      <c r="CSD32" s="37"/>
      <c r="CSE32" s="37"/>
      <c r="CSF32" s="37"/>
      <c r="CSG32" s="37"/>
      <c r="CSH32" s="37"/>
      <c r="CSI32" s="37"/>
      <c r="CSJ32" s="37"/>
      <c r="CSK32" s="37"/>
      <c r="CSL32" s="37"/>
      <c r="CSM32" s="37"/>
      <c r="CSN32" s="37"/>
      <c r="CSO32" s="37"/>
      <c r="CSP32" s="37"/>
      <c r="CSQ32" s="37"/>
      <c r="CSR32" s="37"/>
      <c r="CSS32" s="37"/>
      <c r="CST32" s="37"/>
      <c r="CSU32" s="37"/>
      <c r="CSV32" s="37"/>
      <c r="CSW32" s="37"/>
      <c r="CSX32" s="37"/>
      <c r="CSY32" s="37"/>
      <c r="CSZ32" s="37"/>
      <c r="CTA32" s="37"/>
      <c r="CTB32" s="37"/>
      <c r="CTC32" s="37"/>
      <c r="CTD32" s="37"/>
      <c r="CTE32" s="37"/>
      <c r="CTF32" s="37"/>
      <c r="CTG32" s="37"/>
      <c r="CTH32" s="37"/>
      <c r="CTI32" s="37"/>
      <c r="CTJ32" s="37"/>
      <c r="CTK32" s="37"/>
      <c r="CTL32" s="37"/>
      <c r="CTM32" s="37"/>
      <c r="CTN32" s="37"/>
      <c r="CTO32" s="37"/>
      <c r="CTP32" s="37"/>
      <c r="CTQ32" s="37"/>
      <c r="CTR32" s="37"/>
      <c r="CTS32" s="37"/>
      <c r="CTT32" s="37"/>
      <c r="CTU32" s="37"/>
      <c r="CTV32" s="37"/>
      <c r="CTW32" s="37"/>
      <c r="CTX32" s="37"/>
      <c r="CTY32" s="37"/>
      <c r="CTZ32" s="37"/>
      <c r="CUA32" s="37"/>
      <c r="CUB32" s="37"/>
      <c r="CUC32" s="37"/>
      <c r="CUD32" s="37"/>
      <c r="CUE32" s="37"/>
      <c r="CUF32" s="37"/>
      <c r="CUG32" s="37"/>
      <c r="CUH32" s="37"/>
      <c r="CUI32" s="37"/>
      <c r="CUJ32" s="37"/>
      <c r="CUK32" s="37"/>
      <c r="CUL32" s="37"/>
      <c r="CUM32" s="37"/>
      <c r="CUN32" s="37"/>
      <c r="CUO32" s="37"/>
      <c r="CUP32" s="37"/>
      <c r="CUQ32" s="37"/>
      <c r="CUR32" s="37"/>
      <c r="CUS32" s="37"/>
      <c r="CUT32" s="37"/>
      <c r="CUU32" s="37"/>
      <c r="CUV32" s="37"/>
      <c r="CUW32" s="37"/>
      <c r="CUX32" s="37"/>
      <c r="CUY32" s="37"/>
      <c r="CUZ32" s="37"/>
      <c r="CVA32" s="37"/>
      <c r="CVB32" s="37"/>
      <c r="CVC32" s="37"/>
      <c r="CVD32" s="37"/>
      <c r="CVE32" s="37"/>
      <c r="CVF32" s="37"/>
      <c r="CVG32" s="37"/>
      <c r="CVH32" s="37"/>
      <c r="CVI32" s="37"/>
      <c r="CVJ32" s="37"/>
      <c r="CVK32" s="37"/>
      <c r="CVL32" s="37"/>
      <c r="CVM32" s="37"/>
      <c r="CVN32" s="37"/>
      <c r="CVO32" s="37"/>
      <c r="CVP32" s="37"/>
      <c r="CVQ32" s="37"/>
      <c r="CVR32" s="37"/>
      <c r="CVS32" s="37"/>
      <c r="CVT32" s="37"/>
      <c r="CVU32" s="37"/>
      <c r="CVV32" s="37"/>
      <c r="CVW32" s="37"/>
      <c r="CVX32" s="37"/>
      <c r="CVY32" s="37"/>
      <c r="CVZ32" s="37"/>
      <c r="CWA32" s="37"/>
      <c r="CWB32" s="37"/>
      <c r="CWC32" s="37"/>
      <c r="CWD32" s="37"/>
      <c r="CWE32" s="37"/>
      <c r="CWF32" s="37"/>
      <c r="CWG32" s="37"/>
      <c r="CWH32" s="37"/>
      <c r="CWI32" s="37"/>
      <c r="CWJ32" s="37"/>
      <c r="CWK32" s="37"/>
      <c r="CWL32" s="37"/>
      <c r="CWM32" s="37"/>
      <c r="CWN32" s="37"/>
      <c r="CWO32" s="37"/>
      <c r="CWP32" s="37"/>
      <c r="CWQ32" s="37"/>
      <c r="CWR32" s="37"/>
      <c r="CWS32" s="37"/>
      <c r="CWT32" s="37"/>
      <c r="CWU32" s="37"/>
      <c r="CWV32" s="37"/>
      <c r="CWW32" s="37"/>
      <c r="CWX32" s="37"/>
      <c r="CWY32" s="37"/>
      <c r="CWZ32" s="37"/>
      <c r="CXA32" s="37"/>
      <c r="CXB32" s="37"/>
      <c r="CXC32" s="37"/>
      <c r="CXD32" s="37"/>
      <c r="CXE32" s="37"/>
      <c r="CXF32" s="37"/>
      <c r="CXG32" s="37"/>
      <c r="CXH32" s="37"/>
      <c r="CXI32" s="37"/>
      <c r="CXJ32" s="37"/>
      <c r="CXK32" s="37"/>
      <c r="CXL32" s="37"/>
      <c r="CXM32" s="37"/>
      <c r="CXN32" s="37"/>
      <c r="CXO32" s="37"/>
      <c r="CXP32" s="37"/>
      <c r="CXQ32" s="37"/>
      <c r="CXR32" s="37"/>
      <c r="CXS32" s="37"/>
      <c r="CXT32" s="37"/>
      <c r="CXU32" s="37"/>
      <c r="CXV32" s="37"/>
      <c r="CXW32" s="37"/>
      <c r="CXX32" s="37"/>
      <c r="CXY32" s="37"/>
      <c r="CXZ32" s="37"/>
      <c r="CYA32" s="37"/>
      <c r="CYB32" s="37"/>
      <c r="CYC32" s="37"/>
      <c r="CYD32" s="37"/>
      <c r="CYE32" s="37"/>
      <c r="CYF32" s="37"/>
      <c r="CYG32" s="37"/>
      <c r="CYH32" s="37"/>
      <c r="CYI32" s="37"/>
      <c r="CYJ32" s="37"/>
      <c r="CYK32" s="37"/>
      <c r="CYL32" s="37"/>
      <c r="CYM32" s="37"/>
      <c r="CYN32" s="37"/>
      <c r="CYO32" s="37"/>
      <c r="CYP32" s="37"/>
      <c r="CYQ32" s="37"/>
      <c r="CYR32" s="37"/>
      <c r="CYS32" s="37"/>
      <c r="CYT32" s="37"/>
      <c r="CYU32" s="37"/>
      <c r="CYV32" s="37"/>
      <c r="CYW32" s="37"/>
      <c r="CYX32" s="37"/>
      <c r="CYY32" s="37"/>
      <c r="CYZ32" s="37"/>
      <c r="CZA32" s="37"/>
      <c r="CZB32" s="37"/>
      <c r="CZC32" s="37"/>
      <c r="CZD32" s="37"/>
      <c r="CZE32" s="37"/>
      <c r="CZF32" s="37"/>
      <c r="CZG32" s="37"/>
      <c r="CZH32" s="37"/>
      <c r="CZI32" s="37"/>
      <c r="CZJ32" s="37"/>
      <c r="CZK32" s="37"/>
      <c r="CZL32" s="37"/>
      <c r="CZM32" s="37"/>
      <c r="CZN32" s="37"/>
      <c r="CZO32" s="37"/>
      <c r="CZP32" s="37"/>
      <c r="CZQ32" s="37"/>
      <c r="CZR32" s="37"/>
      <c r="CZS32" s="37"/>
      <c r="CZT32" s="37"/>
      <c r="CZU32" s="37"/>
      <c r="CZV32" s="37"/>
      <c r="CZW32" s="37"/>
      <c r="CZX32" s="37"/>
      <c r="CZY32" s="37"/>
      <c r="CZZ32" s="37"/>
      <c r="DAA32" s="37"/>
      <c r="DAB32" s="37"/>
      <c r="DAC32" s="37"/>
      <c r="DAD32" s="37"/>
      <c r="DAE32" s="37"/>
      <c r="DAF32" s="37"/>
      <c r="DAG32" s="37"/>
      <c r="DAH32" s="37"/>
      <c r="DAI32" s="37"/>
      <c r="DAJ32" s="37"/>
      <c r="DAK32" s="37"/>
      <c r="DAL32" s="37"/>
      <c r="DAM32" s="37"/>
      <c r="DAN32" s="37"/>
      <c r="DAO32" s="37"/>
      <c r="DAP32" s="37"/>
      <c r="DAQ32" s="37"/>
      <c r="DAR32" s="37"/>
      <c r="DAS32" s="37"/>
      <c r="DAT32" s="37"/>
      <c r="DAU32" s="37"/>
      <c r="DAV32" s="37"/>
      <c r="DAW32" s="37"/>
      <c r="DAX32" s="37"/>
      <c r="DAY32" s="37"/>
      <c r="DAZ32" s="37"/>
      <c r="DBA32" s="37"/>
      <c r="DBB32" s="37"/>
      <c r="DBC32" s="37"/>
      <c r="DBD32" s="37"/>
      <c r="DBE32" s="37"/>
      <c r="DBF32" s="37"/>
      <c r="DBG32" s="37"/>
      <c r="DBH32" s="37"/>
      <c r="DBI32" s="37"/>
      <c r="DBJ32" s="37"/>
      <c r="DBK32" s="37"/>
      <c r="DBL32" s="37"/>
      <c r="DBM32" s="37"/>
      <c r="DBN32" s="37"/>
      <c r="DBO32" s="37"/>
      <c r="DBP32" s="37"/>
      <c r="DBQ32" s="37"/>
      <c r="DBR32" s="37"/>
      <c r="DBS32" s="37"/>
      <c r="DBT32" s="37"/>
      <c r="DBU32" s="37"/>
      <c r="DBV32" s="37"/>
      <c r="DBW32" s="37"/>
      <c r="DBX32" s="37"/>
      <c r="DBY32" s="37"/>
      <c r="DBZ32" s="37"/>
      <c r="DCA32" s="37"/>
      <c r="DCB32" s="37"/>
      <c r="DCC32" s="37"/>
      <c r="DCD32" s="37"/>
      <c r="DCE32" s="37"/>
      <c r="DCF32" s="37"/>
      <c r="DCG32" s="37"/>
      <c r="DCH32" s="37"/>
      <c r="DCI32" s="37"/>
      <c r="DCJ32" s="37"/>
      <c r="DCK32" s="37"/>
      <c r="DCL32" s="37"/>
      <c r="DCM32" s="37"/>
      <c r="DCN32" s="37"/>
      <c r="DCO32" s="37"/>
      <c r="DCP32" s="37"/>
      <c r="DCQ32" s="37"/>
      <c r="DCR32" s="37"/>
      <c r="DCS32" s="37"/>
      <c r="DCT32" s="37"/>
      <c r="DCU32" s="37"/>
      <c r="DCV32" s="37"/>
      <c r="DCW32" s="37"/>
      <c r="DCX32" s="37"/>
      <c r="DCY32" s="37"/>
      <c r="DCZ32" s="37"/>
      <c r="DDA32" s="37"/>
      <c r="DDB32" s="37"/>
      <c r="DDC32" s="37"/>
      <c r="DDD32" s="37"/>
      <c r="DDE32" s="37"/>
      <c r="DDF32" s="37"/>
      <c r="DDG32" s="37"/>
      <c r="DDH32" s="37"/>
      <c r="DDI32" s="37"/>
      <c r="DDJ32" s="37"/>
      <c r="DDK32" s="37"/>
      <c r="DDL32" s="37"/>
      <c r="DDM32" s="37"/>
      <c r="DDN32" s="37"/>
      <c r="DDO32" s="37"/>
      <c r="DDP32" s="37"/>
      <c r="DDQ32" s="37"/>
      <c r="DDR32" s="37"/>
      <c r="DDS32" s="37"/>
      <c r="DDT32" s="37"/>
      <c r="DDU32" s="37"/>
      <c r="DDV32" s="37"/>
      <c r="DDW32" s="37"/>
      <c r="DDX32" s="37"/>
      <c r="DDY32" s="37"/>
      <c r="DDZ32" s="37"/>
      <c r="DEA32" s="37"/>
      <c r="DEB32" s="37"/>
      <c r="DEC32" s="37"/>
      <c r="DED32" s="37"/>
      <c r="DEE32" s="37"/>
      <c r="DEF32" s="37"/>
      <c r="DEG32" s="37"/>
      <c r="DEH32" s="37"/>
      <c r="DEI32" s="37"/>
      <c r="DEJ32" s="37"/>
      <c r="DEK32" s="37"/>
      <c r="DEL32" s="37"/>
      <c r="DEM32" s="37"/>
      <c r="DEN32" s="37"/>
      <c r="DEO32" s="37"/>
      <c r="DEP32" s="37"/>
      <c r="DEQ32" s="37"/>
      <c r="DER32" s="37"/>
      <c r="DES32" s="37"/>
      <c r="DET32" s="37"/>
      <c r="DEU32" s="37"/>
      <c r="DEV32" s="37"/>
      <c r="DEW32" s="37"/>
      <c r="DEX32" s="37"/>
      <c r="DEY32" s="37"/>
      <c r="DEZ32" s="37"/>
      <c r="DFA32" s="37"/>
      <c r="DFB32" s="37"/>
      <c r="DFC32" s="37"/>
      <c r="DFD32" s="37"/>
      <c r="DFE32" s="37"/>
      <c r="DFF32" s="37"/>
      <c r="DFG32" s="37"/>
      <c r="DFH32" s="37"/>
      <c r="DFI32" s="37"/>
      <c r="DFJ32" s="37"/>
      <c r="DFK32" s="37"/>
      <c r="DFL32" s="37"/>
      <c r="DFM32" s="37"/>
      <c r="DFN32" s="37"/>
      <c r="DFO32" s="37"/>
      <c r="DFP32" s="37"/>
      <c r="DFQ32" s="37"/>
      <c r="DFR32" s="37"/>
      <c r="DFS32" s="37"/>
      <c r="DFT32" s="37"/>
      <c r="DFU32" s="37"/>
      <c r="DFV32" s="37"/>
      <c r="DFW32" s="37"/>
      <c r="DFX32" s="37"/>
      <c r="DFY32" s="37"/>
      <c r="DFZ32" s="37"/>
      <c r="DGA32" s="37"/>
      <c r="DGB32" s="37"/>
      <c r="DGC32" s="37"/>
      <c r="DGD32" s="37"/>
      <c r="DGE32" s="37"/>
      <c r="DGF32" s="37"/>
      <c r="DGG32" s="37"/>
      <c r="DGH32" s="37"/>
      <c r="DGI32" s="37"/>
      <c r="DGJ32" s="37"/>
      <c r="DGK32" s="37"/>
      <c r="DGL32" s="37"/>
      <c r="DGM32" s="37"/>
      <c r="DGN32" s="37"/>
      <c r="DGO32" s="37"/>
      <c r="DGP32" s="37"/>
      <c r="DGQ32" s="37"/>
      <c r="DGR32" s="37"/>
      <c r="DGS32" s="37"/>
      <c r="DGT32" s="37"/>
      <c r="DGU32" s="37"/>
      <c r="DGV32" s="37"/>
      <c r="DGW32" s="37"/>
      <c r="DGX32" s="37"/>
      <c r="DGY32" s="37"/>
      <c r="DGZ32" s="37"/>
      <c r="DHA32" s="37"/>
      <c r="DHB32" s="37"/>
      <c r="DHC32" s="37"/>
      <c r="DHD32" s="37"/>
      <c r="DHE32" s="37"/>
      <c r="DHF32" s="37"/>
      <c r="DHG32" s="37"/>
      <c r="DHH32" s="37"/>
      <c r="DHI32" s="37"/>
      <c r="DHJ32" s="37"/>
      <c r="DHK32" s="37"/>
      <c r="DHL32" s="37"/>
      <c r="DHM32" s="37"/>
      <c r="DHN32" s="37"/>
      <c r="DHO32" s="37"/>
      <c r="DHP32" s="37"/>
      <c r="DHQ32" s="37"/>
      <c r="DHR32" s="37"/>
      <c r="DHS32" s="37"/>
      <c r="DHT32" s="37"/>
      <c r="DHU32" s="37"/>
      <c r="DHV32" s="37"/>
      <c r="DHW32" s="37"/>
      <c r="DHX32" s="37"/>
      <c r="DHY32" s="37"/>
      <c r="DHZ32" s="37"/>
      <c r="DIA32" s="37"/>
      <c r="DIB32" s="37"/>
      <c r="DIC32" s="37"/>
      <c r="DID32" s="37"/>
      <c r="DIE32" s="37"/>
      <c r="DIF32" s="37"/>
      <c r="DIG32" s="37"/>
      <c r="DIH32" s="37"/>
      <c r="DII32" s="37"/>
      <c r="DIJ32" s="37"/>
      <c r="DIK32" s="37"/>
      <c r="DIL32" s="37"/>
      <c r="DIM32" s="37"/>
      <c r="DIN32" s="37"/>
      <c r="DIO32" s="37"/>
      <c r="DIP32" s="37"/>
      <c r="DIQ32" s="37"/>
      <c r="DIR32" s="37"/>
      <c r="DIS32" s="37"/>
      <c r="DIT32" s="37"/>
      <c r="DIU32" s="37"/>
      <c r="DIV32" s="37"/>
      <c r="DIW32" s="37"/>
      <c r="DIX32" s="37"/>
      <c r="DIY32" s="37"/>
      <c r="DIZ32" s="37"/>
      <c r="DJA32" s="37"/>
      <c r="DJB32" s="37"/>
      <c r="DJC32" s="37"/>
      <c r="DJD32" s="37"/>
      <c r="DJE32" s="37"/>
      <c r="DJF32" s="37"/>
      <c r="DJG32" s="37"/>
      <c r="DJH32" s="37"/>
      <c r="DJI32" s="37"/>
      <c r="DJJ32" s="37"/>
      <c r="DJK32" s="37"/>
      <c r="DJL32" s="37"/>
      <c r="DJM32" s="37"/>
      <c r="DJN32" s="37"/>
      <c r="DJO32" s="37"/>
      <c r="DJP32" s="37"/>
      <c r="DJQ32" s="37"/>
      <c r="DJR32" s="37"/>
      <c r="DJS32" s="37"/>
      <c r="DJT32" s="37"/>
      <c r="DJU32" s="37"/>
      <c r="DJV32" s="37"/>
      <c r="DJW32" s="37"/>
      <c r="DJX32" s="37"/>
      <c r="DJY32" s="37"/>
      <c r="DJZ32" s="37"/>
      <c r="DKA32" s="37"/>
      <c r="DKB32" s="37"/>
      <c r="DKC32" s="37"/>
      <c r="DKD32" s="37"/>
      <c r="DKE32" s="37"/>
      <c r="DKF32" s="37"/>
      <c r="DKG32" s="37"/>
      <c r="DKH32" s="37"/>
      <c r="DKI32" s="37"/>
      <c r="DKJ32" s="37"/>
      <c r="DKK32" s="37"/>
      <c r="DKL32" s="37"/>
      <c r="DKM32" s="37"/>
      <c r="DKN32" s="37"/>
      <c r="DKO32" s="37"/>
      <c r="DKP32" s="37"/>
      <c r="DKQ32" s="37"/>
      <c r="DKR32" s="37"/>
      <c r="DKS32" s="37"/>
      <c r="DKT32" s="37"/>
      <c r="DKU32" s="37"/>
      <c r="DKV32" s="37"/>
      <c r="DKW32" s="37"/>
      <c r="DKX32" s="37"/>
      <c r="DKY32" s="37"/>
      <c r="DKZ32" s="37"/>
      <c r="DLA32" s="37"/>
      <c r="DLB32" s="37"/>
      <c r="DLC32" s="37"/>
      <c r="DLD32" s="37"/>
      <c r="DLE32" s="37"/>
      <c r="DLF32" s="37"/>
      <c r="DLG32" s="37"/>
      <c r="DLH32" s="37"/>
      <c r="DLI32" s="37"/>
      <c r="DLJ32" s="37"/>
      <c r="DLK32" s="37"/>
      <c r="DLL32" s="37"/>
      <c r="DLM32" s="37"/>
      <c r="DLN32" s="37"/>
      <c r="DLO32" s="37"/>
      <c r="DLP32" s="37"/>
      <c r="DLQ32" s="37"/>
      <c r="DLR32" s="37"/>
      <c r="DLS32" s="37"/>
      <c r="DLT32" s="37"/>
      <c r="DLU32" s="37"/>
      <c r="DLV32" s="37"/>
      <c r="DLW32" s="37"/>
      <c r="DLX32" s="37"/>
      <c r="DLY32" s="37"/>
      <c r="DLZ32" s="37"/>
      <c r="DMA32" s="37"/>
      <c r="DMB32" s="37"/>
      <c r="DMC32" s="37"/>
      <c r="DMD32" s="37"/>
      <c r="DME32" s="37"/>
      <c r="DMF32" s="37"/>
      <c r="DMG32" s="37"/>
      <c r="DMH32" s="37"/>
      <c r="DMI32" s="37"/>
      <c r="DMJ32" s="37"/>
      <c r="DMK32" s="37"/>
      <c r="DML32" s="37"/>
      <c r="DMM32" s="37"/>
      <c r="DMN32" s="37"/>
      <c r="DMO32" s="37"/>
      <c r="DMP32" s="37"/>
      <c r="DMQ32" s="37"/>
      <c r="DMR32" s="37"/>
      <c r="DMS32" s="37"/>
      <c r="DMT32" s="37"/>
      <c r="DMU32" s="37"/>
      <c r="DMV32" s="37"/>
      <c r="DMW32" s="37"/>
      <c r="DMX32" s="37"/>
      <c r="DMY32" s="37"/>
      <c r="DMZ32" s="37"/>
      <c r="DNA32" s="37"/>
      <c r="DNB32" s="37"/>
      <c r="DNC32" s="37"/>
      <c r="DND32" s="37"/>
      <c r="DNE32" s="37"/>
      <c r="DNF32" s="37"/>
      <c r="DNG32" s="37"/>
      <c r="DNH32" s="37"/>
      <c r="DNI32" s="37"/>
      <c r="DNJ32" s="37"/>
      <c r="DNK32" s="37"/>
      <c r="DNL32" s="37"/>
      <c r="DNM32" s="37"/>
      <c r="DNN32" s="37"/>
      <c r="DNO32" s="37"/>
      <c r="DNP32" s="37"/>
      <c r="DNQ32" s="37"/>
      <c r="DNR32" s="37"/>
      <c r="DNS32" s="37"/>
      <c r="DNT32" s="37"/>
      <c r="DNU32" s="37"/>
      <c r="DNV32" s="37"/>
      <c r="DNW32" s="37"/>
      <c r="DNX32" s="37"/>
      <c r="DNY32" s="37"/>
      <c r="DNZ32" s="37"/>
      <c r="DOA32" s="37"/>
      <c r="DOB32" s="37"/>
      <c r="DOC32" s="37"/>
      <c r="DOD32" s="37"/>
      <c r="DOE32" s="37"/>
      <c r="DOF32" s="37"/>
      <c r="DOG32" s="37"/>
      <c r="DOH32" s="37"/>
      <c r="DOI32" s="37"/>
      <c r="DOJ32" s="37"/>
      <c r="DOK32" s="37"/>
      <c r="DOL32" s="37"/>
      <c r="DOM32" s="37"/>
      <c r="DON32" s="37"/>
      <c r="DOO32" s="37"/>
      <c r="DOP32" s="37"/>
      <c r="DOQ32" s="37"/>
      <c r="DOR32" s="37"/>
      <c r="DOS32" s="37"/>
      <c r="DOT32" s="37"/>
      <c r="DOU32" s="37"/>
      <c r="DOV32" s="37"/>
      <c r="DOW32" s="37"/>
      <c r="DOX32" s="37"/>
      <c r="DOY32" s="37"/>
      <c r="DOZ32" s="37"/>
      <c r="DPA32" s="37"/>
      <c r="DPB32" s="37"/>
      <c r="DPC32" s="37"/>
      <c r="DPD32" s="37"/>
      <c r="DPE32" s="37"/>
      <c r="DPF32" s="37"/>
      <c r="DPG32" s="37"/>
      <c r="DPH32" s="37"/>
      <c r="DPI32" s="37"/>
      <c r="DPJ32" s="37"/>
      <c r="DPK32" s="37"/>
      <c r="DPL32" s="37"/>
      <c r="DPM32" s="37"/>
      <c r="DPN32" s="37"/>
      <c r="DPO32" s="37"/>
      <c r="DPP32" s="37"/>
      <c r="DPQ32" s="37"/>
      <c r="DPR32" s="37"/>
      <c r="DPS32" s="37"/>
      <c r="DPT32" s="37"/>
      <c r="DPU32" s="37"/>
      <c r="DPV32" s="37"/>
      <c r="DPW32" s="37"/>
      <c r="DPX32" s="37"/>
      <c r="DPY32" s="37"/>
      <c r="DPZ32" s="37"/>
      <c r="DQA32" s="37"/>
      <c r="DQB32" s="37"/>
      <c r="DQC32" s="37"/>
      <c r="DQD32" s="37"/>
      <c r="DQE32" s="37"/>
      <c r="DQF32" s="37"/>
      <c r="DQG32" s="37"/>
      <c r="DQH32" s="37"/>
      <c r="DQI32" s="37"/>
      <c r="DQJ32" s="37"/>
      <c r="DQK32" s="37"/>
      <c r="DQL32" s="37"/>
      <c r="DQM32" s="37"/>
      <c r="DQN32" s="37"/>
      <c r="DQO32" s="37"/>
      <c r="DQP32" s="37"/>
      <c r="DQQ32" s="37"/>
      <c r="DQR32" s="37"/>
      <c r="DQS32" s="37"/>
      <c r="DQT32" s="37"/>
      <c r="DQU32" s="37"/>
      <c r="DQV32" s="37"/>
      <c r="DQW32" s="37"/>
      <c r="DQX32" s="37"/>
      <c r="DQY32" s="37"/>
      <c r="DQZ32" s="37"/>
      <c r="DRA32" s="37"/>
      <c r="DRB32" s="37"/>
      <c r="DRC32" s="37"/>
      <c r="DRD32" s="37"/>
      <c r="DRE32" s="37"/>
      <c r="DRF32" s="37"/>
      <c r="DRG32" s="37"/>
      <c r="DRH32" s="37"/>
      <c r="DRI32" s="37"/>
      <c r="DRJ32" s="37"/>
      <c r="DRK32" s="37"/>
      <c r="DRL32" s="37"/>
      <c r="DRM32" s="37"/>
      <c r="DRN32" s="37"/>
      <c r="DRO32" s="37"/>
      <c r="DRP32" s="37"/>
      <c r="DRQ32" s="37"/>
      <c r="DRR32" s="37"/>
      <c r="DRS32" s="37"/>
      <c r="DRT32" s="37"/>
      <c r="DRU32" s="37"/>
      <c r="DRV32" s="37"/>
      <c r="DRW32" s="37"/>
      <c r="DRX32" s="37"/>
      <c r="DRY32" s="37"/>
      <c r="DRZ32" s="37"/>
      <c r="DSA32" s="37"/>
      <c r="DSB32" s="37"/>
      <c r="DSC32" s="37"/>
      <c r="DSD32" s="37"/>
      <c r="DSE32" s="37"/>
      <c r="DSF32" s="37"/>
      <c r="DSG32" s="37"/>
      <c r="DSH32" s="37"/>
      <c r="DSI32" s="37"/>
      <c r="DSJ32" s="37"/>
      <c r="DSK32" s="37"/>
      <c r="DSL32" s="37"/>
      <c r="DSM32" s="37"/>
      <c r="DSN32" s="37"/>
      <c r="DSO32" s="37"/>
      <c r="DSP32" s="37"/>
      <c r="DSQ32" s="37"/>
      <c r="DSR32" s="37"/>
      <c r="DSS32" s="37"/>
      <c r="DST32" s="37"/>
      <c r="DSU32" s="37"/>
      <c r="DSV32" s="37"/>
      <c r="DSW32" s="37"/>
      <c r="DSX32" s="37"/>
      <c r="DSY32" s="37"/>
      <c r="DSZ32" s="37"/>
      <c r="DTA32" s="37"/>
      <c r="DTB32" s="37"/>
      <c r="DTC32" s="37"/>
      <c r="DTD32" s="37"/>
      <c r="DTE32" s="37"/>
      <c r="DTF32" s="37"/>
      <c r="DTG32" s="37"/>
      <c r="DTH32" s="37"/>
      <c r="DTI32" s="37"/>
      <c r="DTJ32" s="37"/>
      <c r="DTK32" s="37"/>
      <c r="DTL32" s="37"/>
      <c r="DTM32" s="37"/>
      <c r="DTN32" s="37"/>
      <c r="DTO32" s="37"/>
      <c r="DTP32" s="37"/>
      <c r="DTQ32" s="37"/>
      <c r="DTR32" s="37"/>
      <c r="DTS32" s="37"/>
      <c r="DTT32" s="37"/>
      <c r="DTU32" s="37"/>
      <c r="DTV32" s="37"/>
      <c r="DTW32" s="37"/>
      <c r="DTX32" s="37"/>
      <c r="DTY32" s="37"/>
      <c r="DTZ32" s="37"/>
      <c r="DUA32" s="37"/>
      <c r="DUB32" s="37"/>
      <c r="DUC32" s="37"/>
      <c r="DUD32" s="37"/>
      <c r="DUE32" s="37"/>
      <c r="DUF32" s="37"/>
      <c r="DUG32" s="37"/>
      <c r="DUH32" s="37"/>
      <c r="DUI32" s="37"/>
      <c r="DUJ32" s="37"/>
      <c r="DUK32" s="37"/>
      <c r="DUL32" s="37"/>
      <c r="DUM32" s="37"/>
      <c r="DUN32" s="37"/>
      <c r="DUO32" s="37"/>
      <c r="DUP32" s="37"/>
      <c r="DUQ32" s="37"/>
      <c r="DUR32" s="37"/>
      <c r="DUS32" s="37"/>
      <c r="DUT32" s="37"/>
      <c r="DUU32" s="37"/>
      <c r="DUV32" s="37"/>
      <c r="DUW32" s="37"/>
      <c r="DUX32" s="37"/>
      <c r="DUY32" s="37"/>
      <c r="DUZ32" s="37"/>
      <c r="DVA32" s="37"/>
      <c r="DVB32" s="37"/>
      <c r="DVC32" s="37"/>
      <c r="DVD32" s="37"/>
      <c r="DVE32" s="37"/>
      <c r="DVF32" s="37"/>
      <c r="DVG32" s="37"/>
      <c r="DVH32" s="37"/>
      <c r="DVI32" s="37"/>
      <c r="DVJ32" s="37"/>
      <c r="DVK32" s="37"/>
      <c r="DVL32" s="37"/>
      <c r="DVM32" s="37"/>
      <c r="DVN32" s="37"/>
      <c r="DVO32" s="37"/>
      <c r="DVP32" s="37"/>
      <c r="DVQ32" s="37"/>
      <c r="DVR32" s="37"/>
      <c r="DVS32" s="37"/>
      <c r="DVT32" s="37"/>
      <c r="DVU32" s="37"/>
      <c r="DVV32" s="37"/>
      <c r="DVW32" s="37"/>
      <c r="DVX32" s="37"/>
      <c r="DVY32" s="37"/>
      <c r="DVZ32" s="37"/>
      <c r="DWA32" s="37"/>
      <c r="DWB32" s="37"/>
      <c r="DWC32" s="37"/>
      <c r="DWD32" s="37"/>
      <c r="DWE32" s="37"/>
      <c r="DWF32" s="37"/>
      <c r="DWG32" s="37"/>
      <c r="DWH32" s="37"/>
      <c r="DWI32" s="37"/>
      <c r="DWJ32" s="37"/>
      <c r="DWK32" s="37"/>
      <c r="DWL32" s="37"/>
      <c r="DWM32" s="37"/>
      <c r="DWN32" s="37"/>
      <c r="DWO32" s="37"/>
      <c r="DWP32" s="37"/>
      <c r="DWQ32" s="37"/>
      <c r="DWR32" s="37"/>
      <c r="DWS32" s="37"/>
      <c r="DWT32" s="37"/>
      <c r="DWU32" s="37"/>
      <c r="DWV32" s="37"/>
      <c r="DWW32" s="37"/>
      <c r="DWX32" s="37"/>
      <c r="DWY32" s="37"/>
      <c r="DWZ32" s="37"/>
      <c r="DXA32" s="37"/>
      <c r="DXB32" s="37"/>
      <c r="DXC32" s="37"/>
      <c r="DXD32" s="37"/>
      <c r="DXE32" s="37"/>
      <c r="DXF32" s="37"/>
      <c r="DXG32" s="37"/>
      <c r="DXH32" s="37"/>
      <c r="DXI32" s="37"/>
      <c r="DXJ32" s="37"/>
      <c r="DXK32" s="37"/>
      <c r="DXL32" s="37"/>
      <c r="DXM32" s="37"/>
      <c r="DXN32" s="37"/>
      <c r="DXO32" s="37"/>
      <c r="DXP32" s="37"/>
      <c r="DXQ32" s="37"/>
      <c r="DXR32" s="37"/>
      <c r="DXS32" s="37"/>
      <c r="DXT32" s="37"/>
      <c r="DXU32" s="37"/>
      <c r="DXV32" s="37"/>
      <c r="DXW32" s="37"/>
      <c r="DXX32" s="37"/>
      <c r="DXY32" s="37"/>
      <c r="DXZ32" s="37"/>
      <c r="DYA32" s="37"/>
      <c r="DYB32" s="37"/>
      <c r="DYC32" s="37"/>
      <c r="DYD32" s="37"/>
      <c r="DYE32" s="37"/>
      <c r="DYF32" s="37"/>
      <c r="DYG32" s="37"/>
      <c r="DYH32" s="37"/>
      <c r="DYI32" s="37"/>
      <c r="DYJ32" s="37"/>
      <c r="DYK32" s="37"/>
      <c r="DYL32" s="37"/>
      <c r="DYM32" s="37"/>
      <c r="DYN32" s="37"/>
      <c r="DYO32" s="37"/>
      <c r="DYP32" s="37"/>
      <c r="DYQ32" s="37"/>
      <c r="DYR32" s="37"/>
      <c r="DYS32" s="37"/>
      <c r="DYT32" s="37"/>
      <c r="DYU32" s="37"/>
      <c r="DYV32" s="37"/>
      <c r="DYW32" s="37"/>
      <c r="DYX32" s="37"/>
      <c r="DYY32" s="37"/>
      <c r="DYZ32" s="37"/>
      <c r="DZA32" s="37"/>
      <c r="DZB32" s="37"/>
      <c r="DZC32" s="37"/>
      <c r="DZD32" s="37"/>
      <c r="DZE32" s="37"/>
      <c r="DZF32" s="37"/>
      <c r="DZG32" s="37"/>
      <c r="DZH32" s="37"/>
      <c r="DZI32" s="37"/>
      <c r="DZJ32" s="37"/>
      <c r="DZK32" s="37"/>
      <c r="DZL32" s="37"/>
      <c r="DZM32" s="37"/>
      <c r="DZN32" s="37"/>
      <c r="DZO32" s="37"/>
      <c r="DZP32" s="37"/>
      <c r="DZQ32" s="37"/>
      <c r="DZR32" s="37"/>
      <c r="DZS32" s="37"/>
      <c r="DZT32" s="37"/>
      <c r="DZU32" s="37"/>
      <c r="DZV32" s="37"/>
      <c r="DZW32" s="37"/>
      <c r="DZX32" s="37"/>
      <c r="DZY32" s="37"/>
      <c r="DZZ32" s="37"/>
      <c r="EAA32" s="37"/>
      <c r="EAB32" s="37"/>
      <c r="EAC32" s="37"/>
      <c r="EAD32" s="37"/>
      <c r="EAE32" s="37"/>
      <c r="EAF32" s="37"/>
      <c r="EAG32" s="37"/>
      <c r="EAH32" s="37"/>
      <c r="EAI32" s="37"/>
      <c r="EAJ32" s="37"/>
      <c r="EAK32" s="37"/>
      <c r="EAL32" s="37"/>
      <c r="EAM32" s="37"/>
      <c r="EAN32" s="37"/>
      <c r="EAO32" s="37"/>
      <c r="EAP32" s="37"/>
      <c r="EAQ32" s="37"/>
      <c r="EAR32" s="37"/>
      <c r="EAS32" s="37"/>
      <c r="EAT32" s="37"/>
      <c r="EAU32" s="37"/>
      <c r="EAV32" s="37"/>
      <c r="EAW32" s="37"/>
      <c r="EAX32" s="37"/>
      <c r="EAY32" s="37"/>
      <c r="EAZ32" s="37"/>
      <c r="EBA32" s="37"/>
      <c r="EBB32" s="37"/>
      <c r="EBC32" s="37"/>
      <c r="EBD32" s="37"/>
      <c r="EBE32" s="37"/>
      <c r="EBF32" s="37"/>
      <c r="EBG32" s="37"/>
      <c r="EBH32" s="37"/>
      <c r="EBI32" s="37"/>
      <c r="EBJ32" s="37"/>
      <c r="EBK32" s="37"/>
      <c r="EBL32" s="37"/>
      <c r="EBM32" s="37"/>
      <c r="EBN32" s="37"/>
      <c r="EBO32" s="37"/>
      <c r="EBP32" s="37"/>
      <c r="EBQ32" s="37"/>
      <c r="EBR32" s="37"/>
      <c r="EBS32" s="37"/>
      <c r="EBT32" s="37"/>
      <c r="EBU32" s="37"/>
      <c r="EBV32" s="37"/>
      <c r="EBW32" s="37"/>
      <c r="EBX32" s="37"/>
      <c r="EBY32" s="37"/>
      <c r="EBZ32" s="37"/>
      <c r="ECA32" s="37"/>
      <c r="ECB32" s="37"/>
      <c r="ECC32" s="37"/>
      <c r="ECD32" s="37"/>
      <c r="ECE32" s="37"/>
      <c r="ECF32" s="37"/>
      <c r="ECG32" s="37"/>
      <c r="ECH32" s="37"/>
      <c r="ECI32" s="37"/>
      <c r="ECJ32" s="37"/>
      <c r="ECK32" s="37"/>
      <c r="ECL32" s="37"/>
      <c r="ECM32" s="37"/>
      <c r="ECN32" s="37"/>
      <c r="ECO32" s="37"/>
      <c r="ECP32" s="37"/>
      <c r="ECQ32" s="37"/>
      <c r="ECR32" s="37"/>
      <c r="ECS32" s="37"/>
      <c r="ECT32" s="37"/>
      <c r="ECU32" s="37"/>
      <c r="ECV32" s="37"/>
      <c r="ECW32" s="37"/>
      <c r="ECX32" s="37"/>
      <c r="ECY32" s="37"/>
      <c r="ECZ32" s="37"/>
      <c r="EDA32" s="37"/>
      <c r="EDB32" s="37"/>
      <c r="EDC32" s="37"/>
      <c r="EDD32" s="37"/>
      <c r="EDE32" s="37"/>
      <c r="EDF32" s="37"/>
      <c r="EDG32" s="37"/>
      <c r="EDH32" s="37"/>
      <c r="EDI32" s="37"/>
      <c r="EDJ32" s="37"/>
      <c r="EDK32" s="37"/>
      <c r="EDL32" s="37"/>
      <c r="EDM32" s="37"/>
      <c r="EDN32" s="37"/>
      <c r="EDO32" s="37"/>
      <c r="EDP32" s="37"/>
      <c r="EDQ32" s="37"/>
      <c r="EDR32" s="37"/>
      <c r="EDS32" s="37"/>
      <c r="EDT32" s="37"/>
      <c r="EDU32" s="37"/>
      <c r="EDV32" s="37"/>
      <c r="EDW32" s="37"/>
      <c r="EDX32" s="37"/>
      <c r="EDY32" s="37"/>
      <c r="EDZ32" s="37"/>
      <c r="EEA32" s="37"/>
      <c r="EEB32" s="37"/>
      <c r="EEC32" s="37"/>
      <c r="EED32" s="37"/>
      <c r="EEE32" s="37"/>
      <c r="EEF32" s="37"/>
      <c r="EEG32" s="37"/>
      <c r="EEH32" s="37"/>
      <c r="EEI32" s="37"/>
      <c r="EEJ32" s="37"/>
      <c r="EEK32" s="37"/>
      <c r="EEL32" s="37"/>
      <c r="EEM32" s="37"/>
      <c r="EEN32" s="37"/>
      <c r="EEO32" s="37"/>
      <c r="EEP32" s="37"/>
      <c r="EEQ32" s="37"/>
      <c r="EER32" s="37"/>
      <c r="EES32" s="37"/>
      <c r="EET32" s="37"/>
      <c r="EEU32" s="37"/>
      <c r="EEV32" s="37"/>
      <c r="EEW32" s="37"/>
      <c r="EEX32" s="37"/>
      <c r="EEY32" s="37"/>
      <c r="EEZ32" s="37"/>
      <c r="EFA32" s="37"/>
      <c r="EFB32" s="37"/>
      <c r="EFC32" s="37"/>
      <c r="EFD32" s="37"/>
      <c r="EFE32" s="37"/>
      <c r="EFF32" s="37"/>
      <c r="EFG32" s="37"/>
      <c r="EFH32" s="37"/>
      <c r="EFI32" s="37"/>
      <c r="EFJ32" s="37"/>
      <c r="EFK32" s="37"/>
      <c r="EFL32" s="37"/>
      <c r="EFM32" s="37"/>
      <c r="EFN32" s="37"/>
      <c r="EFO32" s="37"/>
      <c r="EFP32" s="37"/>
      <c r="EFQ32" s="37"/>
      <c r="EFR32" s="37"/>
      <c r="EFS32" s="37"/>
      <c r="EFT32" s="37"/>
      <c r="EFU32" s="37"/>
      <c r="EFV32" s="37"/>
      <c r="EFW32" s="37"/>
      <c r="EFX32" s="37"/>
      <c r="EFY32" s="37"/>
      <c r="EFZ32" s="37"/>
      <c r="EGA32" s="37"/>
      <c r="EGB32" s="37"/>
      <c r="EGC32" s="37"/>
      <c r="EGD32" s="37"/>
      <c r="EGE32" s="37"/>
      <c r="EGF32" s="37"/>
      <c r="EGG32" s="37"/>
      <c r="EGH32" s="37"/>
      <c r="EGI32" s="37"/>
      <c r="EGJ32" s="37"/>
      <c r="EGK32" s="37"/>
      <c r="EGL32" s="37"/>
      <c r="EGM32" s="37"/>
      <c r="EGN32" s="37"/>
      <c r="EGO32" s="37"/>
      <c r="EGP32" s="37"/>
      <c r="EGQ32" s="37"/>
      <c r="EGR32" s="37"/>
      <c r="EGS32" s="37"/>
      <c r="EGT32" s="37"/>
      <c r="EGU32" s="37"/>
      <c r="EGV32" s="37"/>
      <c r="EGW32" s="37"/>
      <c r="EGX32" s="37"/>
      <c r="EGY32" s="37"/>
      <c r="EGZ32" s="37"/>
      <c r="EHA32" s="37"/>
      <c r="EHB32" s="37"/>
      <c r="EHC32" s="37"/>
      <c r="EHD32" s="37"/>
      <c r="EHE32" s="37"/>
      <c r="EHF32" s="37"/>
      <c r="EHG32" s="37"/>
      <c r="EHH32" s="37"/>
      <c r="EHI32" s="37"/>
      <c r="EHJ32" s="37"/>
      <c r="EHK32" s="37"/>
      <c r="EHL32" s="37"/>
      <c r="EHM32" s="37"/>
      <c r="EHN32" s="37"/>
      <c r="EHO32" s="37"/>
      <c r="EHP32" s="37"/>
      <c r="EHQ32" s="37"/>
      <c r="EHR32" s="37"/>
      <c r="EHS32" s="37"/>
      <c r="EHT32" s="37"/>
      <c r="EHU32" s="37"/>
      <c r="EHV32" s="37"/>
      <c r="EHW32" s="37"/>
      <c r="EHX32" s="37"/>
      <c r="EHY32" s="37"/>
      <c r="EHZ32" s="37"/>
      <c r="EIA32" s="37"/>
      <c r="EIB32" s="37"/>
      <c r="EIC32" s="37"/>
      <c r="EID32" s="37"/>
      <c r="EIE32" s="37"/>
      <c r="EIF32" s="37"/>
      <c r="EIG32" s="37"/>
      <c r="EIH32" s="37"/>
      <c r="EII32" s="37"/>
      <c r="EIJ32" s="37"/>
      <c r="EIK32" s="37"/>
      <c r="EIL32" s="37"/>
      <c r="EIM32" s="37"/>
      <c r="EIN32" s="37"/>
      <c r="EIO32" s="37"/>
      <c r="EIP32" s="37"/>
      <c r="EIQ32" s="37"/>
      <c r="EIR32" s="37"/>
      <c r="EIS32" s="37"/>
      <c r="EIT32" s="37"/>
      <c r="EIU32" s="37"/>
      <c r="EIV32" s="37"/>
      <c r="EIW32" s="37"/>
      <c r="EIX32" s="37"/>
      <c r="EIY32" s="37"/>
      <c r="EIZ32" s="37"/>
      <c r="EJA32" s="37"/>
      <c r="EJB32" s="37"/>
      <c r="EJC32" s="37"/>
      <c r="EJD32" s="37"/>
      <c r="EJE32" s="37"/>
      <c r="EJF32" s="37"/>
      <c r="EJG32" s="37"/>
      <c r="EJH32" s="37"/>
      <c r="EJI32" s="37"/>
      <c r="EJJ32" s="37"/>
      <c r="EJK32" s="37"/>
      <c r="EJL32" s="37"/>
      <c r="EJM32" s="37"/>
      <c r="EJN32" s="37"/>
      <c r="EJO32" s="37"/>
      <c r="EJP32" s="37"/>
      <c r="EJQ32" s="37"/>
      <c r="EJR32" s="37"/>
      <c r="EJS32" s="37"/>
      <c r="EJT32" s="37"/>
      <c r="EJU32" s="37"/>
      <c r="EJV32" s="37"/>
      <c r="EJW32" s="37"/>
      <c r="EJX32" s="37"/>
      <c r="EJY32" s="37"/>
      <c r="EJZ32" s="37"/>
      <c r="EKA32" s="37"/>
      <c r="EKB32" s="37"/>
      <c r="EKC32" s="37"/>
      <c r="EKD32" s="37"/>
      <c r="EKE32" s="37"/>
      <c r="EKF32" s="37"/>
      <c r="EKG32" s="37"/>
      <c r="EKH32" s="37"/>
      <c r="EKI32" s="37"/>
      <c r="EKJ32" s="37"/>
      <c r="EKK32" s="37"/>
      <c r="EKL32" s="37"/>
      <c r="EKM32" s="37"/>
      <c r="EKN32" s="37"/>
      <c r="EKO32" s="37"/>
      <c r="EKP32" s="37"/>
      <c r="EKQ32" s="37"/>
      <c r="EKR32" s="37"/>
      <c r="EKS32" s="37"/>
      <c r="EKT32" s="37"/>
      <c r="EKU32" s="37"/>
      <c r="EKV32" s="37"/>
      <c r="EKW32" s="37"/>
      <c r="EKX32" s="37"/>
      <c r="EKY32" s="37"/>
      <c r="EKZ32" s="37"/>
      <c r="ELA32" s="37"/>
      <c r="ELB32" s="37"/>
      <c r="ELC32" s="37"/>
      <c r="ELD32" s="37"/>
      <c r="ELE32" s="37"/>
      <c r="ELF32" s="37"/>
      <c r="ELG32" s="37"/>
      <c r="ELH32" s="37"/>
      <c r="ELI32" s="37"/>
      <c r="ELJ32" s="37"/>
      <c r="ELK32" s="37"/>
      <c r="ELL32" s="37"/>
      <c r="ELM32" s="37"/>
      <c r="ELN32" s="37"/>
      <c r="ELO32" s="37"/>
      <c r="ELP32" s="37"/>
      <c r="ELQ32" s="37"/>
      <c r="ELR32" s="37"/>
      <c r="ELS32" s="37"/>
      <c r="ELT32" s="37"/>
      <c r="ELU32" s="37"/>
      <c r="ELV32" s="37"/>
      <c r="ELW32" s="37"/>
      <c r="ELX32" s="37"/>
      <c r="ELY32" s="37"/>
      <c r="ELZ32" s="37"/>
      <c r="EMA32" s="37"/>
      <c r="EMB32" s="37"/>
      <c r="EMC32" s="37"/>
      <c r="EMD32" s="37"/>
      <c r="EME32" s="37"/>
      <c r="EMF32" s="37"/>
      <c r="EMG32" s="37"/>
      <c r="EMH32" s="37"/>
      <c r="EMI32" s="37"/>
      <c r="EMJ32" s="37"/>
      <c r="EMK32" s="37"/>
      <c r="EML32" s="37"/>
      <c r="EMM32" s="37"/>
      <c r="EMN32" s="37"/>
      <c r="EMO32" s="37"/>
      <c r="EMP32" s="37"/>
      <c r="EMQ32" s="37"/>
      <c r="EMR32" s="37"/>
      <c r="EMS32" s="37"/>
      <c r="EMT32" s="37"/>
      <c r="EMU32" s="37"/>
      <c r="EMV32" s="37"/>
      <c r="EMW32" s="37"/>
      <c r="EMX32" s="37"/>
      <c r="EMY32" s="37"/>
      <c r="EMZ32" s="37"/>
      <c r="ENA32" s="37"/>
      <c r="ENB32" s="37"/>
      <c r="ENC32" s="37"/>
      <c r="END32" s="37"/>
      <c r="ENE32" s="37"/>
      <c r="ENF32" s="37"/>
      <c r="ENG32" s="37"/>
      <c r="ENH32" s="37"/>
      <c r="ENI32" s="37"/>
      <c r="ENJ32" s="37"/>
      <c r="ENK32" s="37"/>
      <c r="ENL32" s="37"/>
      <c r="ENM32" s="37"/>
      <c r="ENN32" s="37"/>
      <c r="ENO32" s="37"/>
      <c r="ENP32" s="37"/>
      <c r="ENQ32" s="37"/>
      <c r="ENR32" s="37"/>
      <c r="ENS32" s="37"/>
      <c r="ENT32" s="37"/>
      <c r="ENU32" s="37"/>
      <c r="ENV32" s="37"/>
      <c r="ENW32" s="37"/>
      <c r="ENX32" s="37"/>
      <c r="ENY32" s="37"/>
      <c r="ENZ32" s="37"/>
      <c r="EOA32" s="37"/>
      <c r="EOB32" s="37"/>
      <c r="EOC32" s="37"/>
      <c r="EOD32" s="37"/>
      <c r="EOE32" s="37"/>
      <c r="EOF32" s="37"/>
      <c r="EOG32" s="37"/>
      <c r="EOH32" s="37"/>
      <c r="EOI32" s="37"/>
      <c r="EOJ32" s="37"/>
      <c r="EOK32" s="37"/>
      <c r="EOL32" s="37"/>
      <c r="EOM32" s="37"/>
      <c r="EON32" s="37"/>
      <c r="EOO32" s="37"/>
      <c r="EOP32" s="37"/>
      <c r="EOQ32" s="37"/>
      <c r="EOR32" s="37"/>
      <c r="EOS32" s="37"/>
      <c r="EOT32" s="37"/>
      <c r="EOU32" s="37"/>
      <c r="EOV32" s="37"/>
      <c r="EOW32" s="37"/>
      <c r="EOX32" s="37"/>
      <c r="EOY32" s="37"/>
      <c r="EOZ32" s="37"/>
      <c r="EPA32" s="37"/>
      <c r="EPB32" s="37"/>
      <c r="EPC32" s="37"/>
      <c r="EPD32" s="37"/>
      <c r="EPE32" s="37"/>
      <c r="EPF32" s="37"/>
      <c r="EPG32" s="37"/>
      <c r="EPH32" s="37"/>
      <c r="EPI32" s="37"/>
      <c r="EPJ32" s="37"/>
      <c r="EPK32" s="37"/>
      <c r="EPL32" s="37"/>
      <c r="EPM32" s="37"/>
      <c r="EPN32" s="37"/>
      <c r="EPO32" s="37"/>
      <c r="EPP32" s="37"/>
      <c r="EPQ32" s="37"/>
      <c r="EPR32" s="37"/>
      <c r="EPS32" s="37"/>
      <c r="EPT32" s="37"/>
      <c r="EPU32" s="37"/>
      <c r="EPV32" s="37"/>
      <c r="EPW32" s="37"/>
      <c r="EPX32" s="37"/>
      <c r="EPY32" s="37"/>
      <c r="EPZ32" s="37"/>
      <c r="EQA32" s="37"/>
      <c r="EQB32" s="37"/>
      <c r="EQC32" s="37"/>
      <c r="EQD32" s="37"/>
      <c r="EQE32" s="37"/>
      <c r="EQF32" s="37"/>
      <c r="EQG32" s="37"/>
      <c r="EQH32" s="37"/>
      <c r="EQI32" s="37"/>
      <c r="EQJ32" s="37"/>
      <c r="EQK32" s="37"/>
      <c r="EQL32" s="37"/>
      <c r="EQM32" s="37"/>
      <c r="EQN32" s="37"/>
      <c r="EQO32" s="37"/>
      <c r="EQP32" s="37"/>
      <c r="EQQ32" s="37"/>
      <c r="EQR32" s="37"/>
      <c r="EQS32" s="37"/>
      <c r="EQT32" s="37"/>
      <c r="EQU32" s="37"/>
      <c r="EQV32" s="37"/>
      <c r="EQW32" s="37"/>
      <c r="EQX32" s="37"/>
      <c r="EQY32" s="37"/>
      <c r="EQZ32" s="37"/>
      <c r="ERA32" s="37"/>
      <c r="ERB32" s="37"/>
      <c r="ERC32" s="37"/>
      <c r="ERD32" s="37"/>
      <c r="ERE32" s="37"/>
      <c r="ERF32" s="37"/>
      <c r="ERG32" s="37"/>
      <c r="ERH32" s="37"/>
      <c r="ERI32" s="37"/>
      <c r="ERJ32" s="37"/>
      <c r="ERK32" s="37"/>
      <c r="ERL32" s="37"/>
      <c r="ERM32" s="37"/>
      <c r="ERN32" s="37"/>
      <c r="ERO32" s="37"/>
      <c r="ERP32" s="37"/>
      <c r="ERQ32" s="37"/>
      <c r="ERR32" s="37"/>
      <c r="ERS32" s="37"/>
      <c r="ERT32" s="37"/>
      <c r="ERU32" s="37"/>
      <c r="ERV32" s="37"/>
      <c r="ERW32" s="37"/>
      <c r="ERX32" s="37"/>
      <c r="ERY32" s="37"/>
      <c r="ERZ32" s="37"/>
      <c r="ESA32" s="37"/>
      <c r="ESB32" s="37"/>
      <c r="ESC32" s="37"/>
      <c r="ESD32" s="37"/>
      <c r="ESE32" s="37"/>
      <c r="ESF32" s="37"/>
      <c r="ESG32" s="37"/>
      <c r="ESH32" s="37"/>
      <c r="ESI32" s="37"/>
      <c r="ESJ32" s="37"/>
      <c r="ESK32" s="37"/>
      <c r="ESL32" s="37"/>
      <c r="ESM32" s="37"/>
      <c r="ESN32" s="37"/>
      <c r="ESO32" s="37"/>
      <c r="ESP32" s="37"/>
      <c r="ESQ32" s="37"/>
      <c r="ESR32" s="37"/>
      <c r="ESS32" s="37"/>
      <c r="EST32" s="37"/>
      <c r="ESU32" s="37"/>
      <c r="ESV32" s="37"/>
      <c r="ESW32" s="37"/>
      <c r="ESX32" s="37"/>
      <c r="ESY32" s="37"/>
      <c r="ESZ32" s="37"/>
      <c r="ETA32" s="37"/>
      <c r="ETB32" s="37"/>
      <c r="ETC32" s="37"/>
      <c r="ETD32" s="37"/>
      <c r="ETE32" s="37"/>
      <c r="ETF32" s="37"/>
      <c r="ETG32" s="37"/>
      <c r="ETH32" s="37"/>
      <c r="ETI32" s="37"/>
      <c r="ETJ32" s="37"/>
      <c r="ETK32" s="37"/>
      <c r="ETL32" s="37"/>
      <c r="ETM32" s="37"/>
      <c r="ETN32" s="37"/>
      <c r="ETO32" s="37"/>
      <c r="ETP32" s="37"/>
      <c r="ETQ32" s="37"/>
      <c r="ETR32" s="37"/>
      <c r="ETS32" s="37"/>
      <c r="ETT32" s="37"/>
      <c r="ETU32" s="37"/>
      <c r="ETV32" s="37"/>
      <c r="ETW32" s="37"/>
      <c r="ETX32" s="37"/>
      <c r="ETY32" s="37"/>
      <c r="ETZ32" s="37"/>
      <c r="EUA32" s="37"/>
      <c r="EUB32" s="37"/>
      <c r="EUC32" s="37"/>
      <c r="EUD32" s="37"/>
      <c r="EUE32" s="37"/>
      <c r="EUF32" s="37"/>
      <c r="EUG32" s="37"/>
      <c r="EUH32" s="37"/>
      <c r="EUI32" s="37"/>
      <c r="EUJ32" s="37"/>
      <c r="EUK32" s="37"/>
      <c r="EUL32" s="37"/>
      <c r="EUM32" s="37"/>
      <c r="EUN32" s="37"/>
      <c r="EUO32" s="37"/>
      <c r="EUP32" s="37"/>
      <c r="EUQ32" s="37"/>
      <c r="EUR32" s="37"/>
      <c r="EUS32" s="37"/>
      <c r="EUT32" s="37"/>
      <c r="EUU32" s="37"/>
      <c r="EUV32" s="37"/>
      <c r="EUW32" s="37"/>
      <c r="EUX32" s="37"/>
      <c r="EUY32" s="37"/>
      <c r="EUZ32" s="37"/>
      <c r="EVA32" s="37"/>
      <c r="EVB32" s="37"/>
      <c r="EVC32" s="37"/>
      <c r="EVD32" s="37"/>
      <c r="EVE32" s="37"/>
      <c r="EVF32" s="37"/>
      <c r="EVG32" s="37"/>
      <c r="EVH32" s="37"/>
      <c r="EVI32" s="37"/>
      <c r="EVJ32" s="37"/>
      <c r="EVK32" s="37"/>
      <c r="EVL32" s="37"/>
      <c r="EVM32" s="37"/>
      <c r="EVN32" s="37"/>
      <c r="EVO32" s="37"/>
      <c r="EVP32" s="37"/>
      <c r="EVQ32" s="37"/>
      <c r="EVR32" s="37"/>
      <c r="EVS32" s="37"/>
      <c r="EVT32" s="37"/>
      <c r="EVU32" s="37"/>
      <c r="EVV32" s="37"/>
      <c r="EVW32" s="37"/>
      <c r="EVX32" s="37"/>
      <c r="EVY32" s="37"/>
      <c r="EVZ32" s="37"/>
      <c r="EWA32" s="37"/>
      <c r="EWB32" s="37"/>
      <c r="EWC32" s="37"/>
      <c r="EWD32" s="37"/>
      <c r="EWE32" s="37"/>
      <c r="EWF32" s="37"/>
      <c r="EWG32" s="37"/>
      <c r="EWH32" s="37"/>
      <c r="EWI32" s="37"/>
      <c r="EWJ32" s="37"/>
      <c r="EWK32" s="37"/>
      <c r="EWL32" s="37"/>
      <c r="EWM32" s="37"/>
      <c r="EWN32" s="37"/>
      <c r="EWO32" s="37"/>
      <c r="EWP32" s="37"/>
      <c r="EWQ32" s="37"/>
      <c r="EWR32" s="37"/>
      <c r="EWS32" s="37"/>
      <c r="EWT32" s="37"/>
      <c r="EWU32" s="37"/>
      <c r="EWV32" s="37"/>
      <c r="EWW32" s="37"/>
      <c r="EWX32" s="37"/>
      <c r="EWY32" s="37"/>
      <c r="EWZ32" s="37"/>
      <c r="EXA32" s="37"/>
      <c r="EXB32" s="37"/>
      <c r="EXC32" s="37"/>
      <c r="EXD32" s="37"/>
      <c r="EXE32" s="37"/>
      <c r="EXF32" s="37"/>
      <c r="EXG32" s="37"/>
      <c r="EXH32" s="37"/>
      <c r="EXI32" s="37"/>
      <c r="EXJ32" s="37"/>
      <c r="EXK32" s="37"/>
      <c r="EXL32" s="37"/>
      <c r="EXM32" s="37"/>
      <c r="EXN32" s="37"/>
      <c r="EXO32" s="37"/>
      <c r="EXP32" s="37"/>
      <c r="EXQ32" s="37"/>
      <c r="EXR32" s="37"/>
      <c r="EXS32" s="37"/>
      <c r="EXT32" s="37"/>
      <c r="EXU32" s="37"/>
      <c r="EXV32" s="37"/>
      <c r="EXW32" s="37"/>
      <c r="EXX32" s="37"/>
      <c r="EXY32" s="37"/>
      <c r="EXZ32" s="37"/>
      <c r="EYA32" s="37"/>
      <c r="EYB32" s="37"/>
      <c r="EYC32" s="37"/>
      <c r="EYD32" s="37"/>
      <c r="EYE32" s="37"/>
      <c r="EYF32" s="37"/>
      <c r="EYG32" s="37"/>
      <c r="EYH32" s="37"/>
      <c r="EYI32" s="37"/>
      <c r="EYJ32" s="37"/>
      <c r="EYK32" s="37"/>
      <c r="EYL32" s="37"/>
      <c r="EYM32" s="37"/>
      <c r="EYN32" s="37"/>
      <c r="EYO32" s="37"/>
      <c r="EYP32" s="37"/>
      <c r="EYQ32" s="37"/>
      <c r="EYR32" s="37"/>
      <c r="EYS32" s="37"/>
      <c r="EYT32" s="37"/>
      <c r="EYU32" s="37"/>
      <c r="EYV32" s="37"/>
      <c r="EYW32" s="37"/>
      <c r="EYX32" s="37"/>
      <c r="EYY32" s="37"/>
      <c r="EYZ32" s="37"/>
      <c r="EZA32" s="37"/>
      <c r="EZB32" s="37"/>
      <c r="EZC32" s="37"/>
      <c r="EZD32" s="37"/>
      <c r="EZE32" s="37"/>
      <c r="EZF32" s="37"/>
      <c r="EZG32" s="37"/>
      <c r="EZH32" s="37"/>
      <c r="EZI32" s="37"/>
      <c r="EZJ32" s="37"/>
      <c r="EZK32" s="37"/>
      <c r="EZL32" s="37"/>
      <c r="EZM32" s="37"/>
      <c r="EZN32" s="37"/>
      <c r="EZO32" s="37"/>
      <c r="EZP32" s="37"/>
      <c r="EZQ32" s="37"/>
      <c r="EZR32" s="37"/>
      <c r="EZS32" s="37"/>
      <c r="EZT32" s="37"/>
      <c r="EZU32" s="37"/>
      <c r="EZV32" s="37"/>
      <c r="EZW32" s="37"/>
      <c r="EZX32" s="37"/>
      <c r="EZY32" s="37"/>
      <c r="EZZ32" s="37"/>
      <c r="FAA32" s="37"/>
      <c r="FAB32" s="37"/>
      <c r="FAC32" s="37"/>
      <c r="FAD32" s="37"/>
      <c r="FAE32" s="37"/>
      <c r="FAF32" s="37"/>
      <c r="FAG32" s="37"/>
      <c r="FAH32" s="37"/>
      <c r="FAI32" s="37"/>
      <c r="FAJ32" s="37"/>
      <c r="FAK32" s="37"/>
      <c r="FAL32" s="37"/>
      <c r="FAM32" s="37"/>
      <c r="FAN32" s="37"/>
      <c r="FAO32" s="37"/>
      <c r="FAP32" s="37"/>
      <c r="FAQ32" s="37"/>
      <c r="FAR32" s="37"/>
      <c r="FAS32" s="37"/>
      <c r="FAT32" s="37"/>
      <c r="FAU32" s="37"/>
      <c r="FAV32" s="37"/>
      <c r="FAW32" s="37"/>
      <c r="FAX32" s="37"/>
      <c r="FAY32" s="37"/>
      <c r="FAZ32" s="37"/>
      <c r="FBA32" s="37"/>
      <c r="FBB32" s="37"/>
      <c r="FBC32" s="37"/>
      <c r="FBD32" s="37"/>
      <c r="FBE32" s="37"/>
      <c r="FBF32" s="37"/>
      <c r="FBG32" s="37"/>
      <c r="FBH32" s="37"/>
      <c r="FBI32" s="37"/>
      <c r="FBJ32" s="37"/>
      <c r="FBK32" s="37"/>
      <c r="FBL32" s="37"/>
      <c r="FBM32" s="37"/>
      <c r="FBN32" s="37"/>
      <c r="FBO32" s="37"/>
      <c r="FBP32" s="37"/>
      <c r="FBQ32" s="37"/>
      <c r="FBR32" s="37"/>
      <c r="FBS32" s="37"/>
      <c r="FBT32" s="37"/>
      <c r="FBU32" s="37"/>
      <c r="FBV32" s="37"/>
      <c r="FBW32" s="37"/>
      <c r="FBX32" s="37"/>
      <c r="FBY32" s="37"/>
      <c r="FBZ32" s="37"/>
      <c r="FCA32" s="37"/>
      <c r="FCB32" s="37"/>
      <c r="FCC32" s="37"/>
      <c r="FCD32" s="37"/>
      <c r="FCE32" s="37"/>
      <c r="FCF32" s="37"/>
      <c r="FCG32" s="37"/>
      <c r="FCH32" s="37"/>
      <c r="FCI32" s="37"/>
      <c r="FCJ32" s="37"/>
      <c r="FCK32" s="37"/>
      <c r="FCL32" s="37"/>
      <c r="FCM32" s="37"/>
      <c r="FCN32" s="37"/>
      <c r="FCO32" s="37"/>
      <c r="FCP32" s="37"/>
      <c r="FCQ32" s="37"/>
      <c r="FCR32" s="37"/>
      <c r="FCS32" s="37"/>
      <c r="FCT32" s="37"/>
      <c r="FCU32" s="37"/>
      <c r="FCV32" s="37"/>
      <c r="FCW32" s="37"/>
      <c r="FCX32" s="37"/>
      <c r="FCY32" s="37"/>
      <c r="FCZ32" s="37"/>
      <c r="FDA32" s="37"/>
      <c r="FDB32" s="37"/>
      <c r="FDC32" s="37"/>
      <c r="FDD32" s="37"/>
      <c r="FDE32" s="37"/>
      <c r="FDF32" s="37"/>
      <c r="FDG32" s="37"/>
      <c r="FDH32" s="37"/>
      <c r="FDI32" s="37"/>
      <c r="FDJ32" s="37"/>
      <c r="FDK32" s="37"/>
      <c r="FDL32" s="37"/>
      <c r="FDM32" s="37"/>
      <c r="FDN32" s="37"/>
      <c r="FDO32" s="37"/>
      <c r="FDP32" s="37"/>
      <c r="FDQ32" s="37"/>
      <c r="FDR32" s="37"/>
      <c r="FDS32" s="37"/>
      <c r="FDT32" s="37"/>
      <c r="FDU32" s="37"/>
      <c r="FDV32" s="37"/>
      <c r="FDW32" s="37"/>
      <c r="FDX32" s="37"/>
      <c r="FDY32" s="37"/>
      <c r="FDZ32" s="37"/>
      <c r="FEA32" s="37"/>
      <c r="FEB32" s="37"/>
      <c r="FEC32" s="37"/>
      <c r="FED32" s="37"/>
      <c r="FEE32" s="37"/>
      <c r="FEF32" s="37"/>
      <c r="FEG32" s="37"/>
      <c r="FEH32" s="37"/>
      <c r="FEI32" s="37"/>
      <c r="FEJ32" s="37"/>
      <c r="FEK32" s="37"/>
      <c r="FEL32" s="37"/>
      <c r="FEM32" s="37"/>
      <c r="FEN32" s="37"/>
      <c r="FEO32" s="37"/>
      <c r="FEP32" s="37"/>
      <c r="FEQ32" s="37"/>
      <c r="FER32" s="37"/>
      <c r="FES32" s="37"/>
      <c r="FET32" s="37"/>
      <c r="FEU32" s="37"/>
      <c r="FEV32" s="37"/>
      <c r="FEW32" s="37"/>
      <c r="FEX32" s="37"/>
      <c r="FEY32" s="37"/>
      <c r="FEZ32" s="37"/>
      <c r="FFA32" s="37"/>
      <c r="FFB32" s="37"/>
      <c r="FFC32" s="37"/>
      <c r="FFD32" s="37"/>
      <c r="FFE32" s="37"/>
      <c r="FFF32" s="37"/>
      <c r="FFG32" s="37"/>
      <c r="FFH32" s="37"/>
      <c r="FFI32" s="37"/>
      <c r="FFJ32" s="37"/>
      <c r="FFK32" s="37"/>
      <c r="FFL32" s="37"/>
      <c r="FFM32" s="37"/>
      <c r="FFN32" s="37"/>
      <c r="FFO32" s="37"/>
      <c r="FFP32" s="37"/>
      <c r="FFQ32" s="37"/>
      <c r="FFR32" s="37"/>
      <c r="FFS32" s="37"/>
      <c r="FFT32" s="37"/>
      <c r="FFU32" s="37"/>
      <c r="FFV32" s="37"/>
      <c r="FFW32" s="37"/>
      <c r="FFX32" s="37"/>
      <c r="FFY32" s="37"/>
      <c r="FFZ32" s="37"/>
      <c r="FGA32" s="37"/>
      <c r="FGB32" s="37"/>
      <c r="FGC32" s="37"/>
      <c r="FGD32" s="37"/>
      <c r="FGE32" s="37"/>
      <c r="FGF32" s="37"/>
      <c r="FGG32" s="37"/>
      <c r="FGH32" s="37"/>
      <c r="FGI32" s="37"/>
      <c r="FGJ32" s="37"/>
      <c r="FGK32" s="37"/>
      <c r="FGL32" s="37"/>
      <c r="FGM32" s="37"/>
      <c r="FGN32" s="37"/>
      <c r="FGO32" s="37"/>
      <c r="FGP32" s="37"/>
      <c r="FGQ32" s="37"/>
      <c r="FGR32" s="37"/>
      <c r="FGS32" s="37"/>
      <c r="FGT32" s="37"/>
      <c r="FGU32" s="37"/>
      <c r="FGV32" s="37"/>
      <c r="FGW32" s="37"/>
      <c r="FGX32" s="37"/>
      <c r="FGY32" s="37"/>
      <c r="FGZ32" s="37"/>
      <c r="FHA32" s="37"/>
      <c r="FHB32" s="37"/>
      <c r="FHC32" s="37"/>
      <c r="FHD32" s="37"/>
      <c r="FHE32" s="37"/>
      <c r="FHF32" s="37"/>
      <c r="FHG32" s="37"/>
      <c r="FHH32" s="37"/>
      <c r="FHI32" s="37"/>
      <c r="FHJ32" s="37"/>
      <c r="FHK32" s="37"/>
      <c r="FHL32" s="37"/>
      <c r="FHM32" s="37"/>
      <c r="FHN32" s="37"/>
      <c r="FHO32" s="37"/>
      <c r="FHP32" s="37"/>
      <c r="FHQ32" s="37"/>
      <c r="FHR32" s="37"/>
      <c r="FHS32" s="37"/>
      <c r="FHT32" s="37"/>
      <c r="FHU32" s="37"/>
      <c r="FHV32" s="37"/>
      <c r="FHW32" s="37"/>
      <c r="FHX32" s="37"/>
      <c r="FHY32" s="37"/>
      <c r="FHZ32" s="37"/>
      <c r="FIA32" s="37"/>
      <c r="FIB32" s="37"/>
      <c r="FIC32" s="37"/>
      <c r="FID32" s="37"/>
      <c r="FIE32" s="37"/>
      <c r="FIF32" s="37"/>
      <c r="FIG32" s="37"/>
      <c r="FIH32" s="37"/>
      <c r="FII32" s="37"/>
      <c r="FIJ32" s="37"/>
      <c r="FIK32" s="37"/>
      <c r="FIL32" s="37"/>
      <c r="FIM32" s="37"/>
      <c r="FIN32" s="37"/>
      <c r="FIO32" s="37"/>
      <c r="FIP32" s="37"/>
      <c r="FIQ32" s="37"/>
      <c r="FIR32" s="37"/>
      <c r="FIS32" s="37"/>
      <c r="FIT32" s="37"/>
      <c r="FIU32" s="37"/>
      <c r="FIV32" s="37"/>
      <c r="FIW32" s="37"/>
      <c r="FIX32" s="37"/>
      <c r="FIY32" s="37"/>
      <c r="FIZ32" s="37"/>
      <c r="FJA32" s="37"/>
      <c r="FJB32" s="37"/>
      <c r="FJC32" s="37"/>
      <c r="FJD32" s="37"/>
      <c r="FJE32" s="37"/>
      <c r="FJF32" s="37"/>
      <c r="FJG32" s="37"/>
      <c r="FJH32" s="37"/>
      <c r="FJI32" s="37"/>
      <c r="FJJ32" s="37"/>
      <c r="FJK32" s="37"/>
      <c r="FJL32" s="37"/>
      <c r="FJM32" s="37"/>
      <c r="FJN32" s="37"/>
      <c r="FJO32" s="37"/>
      <c r="FJP32" s="37"/>
      <c r="FJQ32" s="37"/>
      <c r="FJR32" s="37"/>
      <c r="FJS32" s="37"/>
      <c r="FJT32" s="37"/>
      <c r="FJU32" s="37"/>
      <c r="FJV32" s="37"/>
      <c r="FJW32" s="37"/>
      <c r="FJX32" s="37"/>
      <c r="FJY32" s="37"/>
      <c r="FJZ32" s="37"/>
      <c r="FKA32" s="37"/>
      <c r="FKB32" s="37"/>
      <c r="FKC32" s="37"/>
      <c r="FKD32" s="37"/>
      <c r="FKE32" s="37"/>
      <c r="FKF32" s="37"/>
      <c r="FKG32" s="37"/>
      <c r="FKH32" s="37"/>
      <c r="FKI32" s="37"/>
      <c r="FKJ32" s="37"/>
      <c r="FKK32" s="37"/>
      <c r="FKL32" s="37"/>
      <c r="FKM32" s="37"/>
      <c r="FKN32" s="37"/>
      <c r="FKO32" s="37"/>
      <c r="FKP32" s="37"/>
      <c r="FKQ32" s="37"/>
      <c r="FKR32" s="37"/>
      <c r="FKS32" s="37"/>
      <c r="FKT32" s="37"/>
      <c r="FKU32" s="37"/>
      <c r="FKV32" s="37"/>
      <c r="FKW32" s="37"/>
      <c r="FKX32" s="37"/>
      <c r="FKY32" s="37"/>
      <c r="FKZ32" s="37"/>
      <c r="FLA32" s="37"/>
      <c r="FLB32" s="37"/>
      <c r="FLC32" s="37"/>
      <c r="FLD32" s="37"/>
      <c r="FLE32" s="37"/>
      <c r="FLF32" s="37"/>
      <c r="FLG32" s="37"/>
      <c r="FLH32" s="37"/>
      <c r="FLI32" s="37"/>
      <c r="FLJ32" s="37"/>
      <c r="FLK32" s="37"/>
      <c r="FLL32" s="37"/>
      <c r="FLM32" s="37"/>
      <c r="FLN32" s="37"/>
      <c r="FLO32" s="37"/>
      <c r="FLP32" s="37"/>
      <c r="FLQ32" s="37"/>
      <c r="FLR32" s="37"/>
      <c r="FLS32" s="37"/>
      <c r="FLT32" s="37"/>
      <c r="FLU32" s="37"/>
      <c r="FLV32" s="37"/>
      <c r="FLW32" s="37"/>
      <c r="FLX32" s="37"/>
      <c r="FLY32" s="37"/>
      <c r="FLZ32" s="37"/>
      <c r="FMA32" s="37"/>
      <c r="FMB32" s="37"/>
      <c r="FMC32" s="37"/>
      <c r="FMD32" s="37"/>
      <c r="FME32" s="37"/>
      <c r="FMF32" s="37"/>
      <c r="FMG32" s="37"/>
      <c r="FMH32" s="37"/>
      <c r="FMI32" s="37"/>
      <c r="FMJ32" s="37"/>
      <c r="FMK32" s="37"/>
      <c r="FML32" s="37"/>
      <c r="FMM32" s="37"/>
      <c r="FMN32" s="37"/>
      <c r="FMO32" s="37"/>
      <c r="FMP32" s="37"/>
      <c r="FMQ32" s="37"/>
      <c r="FMR32" s="37"/>
      <c r="FMS32" s="37"/>
      <c r="FMT32" s="37"/>
      <c r="FMU32" s="37"/>
      <c r="FMV32" s="37"/>
      <c r="FMW32" s="37"/>
      <c r="FMX32" s="37"/>
      <c r="FMY32" s="37"/>
      <c r="FMZ32" s="37"/>
      <c r="FNA32" s="37"/>
      <c r="FNB32" s="37"/>
      <c r="FNC32" s="37"/>
      <c r="FND32" s="37"/>
      <c r="FNE32" s="37"/>
      <c r="FNF32" s="37"/>
      <c r="FNG32" s="37"/>
      <c r="FNH32" s="37"/>
      <c r="FNI32" s="37"/>
      <c r="FNJ32" s="37"/>
      <c r="FNK32" s="37"/>
      <c r="FNL32" s="37"/>
      <c r="FNM32" s="37"/>
      <c r="FNN32" s="37"/>
      <c r="FNO32" s="37"/>
      <c r="FNP32" s="37"/>
      <c r="FNQ32" s="37"/>
      <c r="FNR32" s="37"/>
      <c r="FNS32" s="37"/>
      <c r="FNT32" s="37"/>
      <c r="FNU32" s="37"/>
      <c r="FNV32" s="37"/>
      <c r="FNW32" s="37"/>
      <c r="FNX32" s="37"/>
      <c r="FNY32" s="37"/>
      <c r="FNZ32" s="37"/>
      <c r="FOA32" s="37"/>
      <c r="FOB32" s="37"/>
      <c r="FOC32" s="37"/>
      <c r="FOD32" s="37"/>
      <c r="FOE32" s="37"/>
      <c r="FOF32" s="37"/>
      <c r="FOG32" s="37"/>
      <c r="FOH32" s="37"/>
      <c r="FOI32" s="37"/>
      <c r="FOJ32" s="37"/>
      <c r="FOK32" s="37"/>
      <c r="FOL32" s="37"/>
      <c r="FOM32" s="37"/>
      <c r="FON32" s="37"/>
      <c r="FOO32" s="37"/>
      <c r="FOP32" s="37"/>
      <c r="FOQ32" s="37"/>
      <c r="FOR32" s="37"/>
      <c r="FOS32" s="37"/>
      <c r="FOT32" s="37"/>
      <c r="FOU32" s="37"/>
      <c r="FOV32" s="37"/>
      <c r="FOW32" s="37"/>
      <c r="FOX32" s="37"/>
      <c r="FOY32" s="37"/>
      <c r="FOZ32" s="37"/>
      <c r="FPA32" s="37"/>
      <c r="FPB32" s="37"/>
      <c r="FPC32" s="37"/>
      <c r="FPD32" s="37"/>
      <c r="FPE32" s="37"/>
      <c r="FPF32" s="37"/>
      <c r="FPG32" s="37"/>
      <c r="FPH32" s="37"/>
      <c r="FPI32" s="37"/>
      <c r="FPJ32" s="37"/>
      <c r="FPK32" s="37"/>
      <c r="FPL32" s="37"/>
      <c r="FPM32" s="37"/>
      <c r="FPN32" s="37"/>
      <c r="FPO32" s="37"/>
      <c r="FPP32" s="37"/>
      <c r="FPQ32" s="37"/>
      <c r="FPR32" s="37"/>
      <c r="FPS32" s="37"/>
      <c r="FPT32" s="37"/>
      <c r="FPU32" s="37"/>
      <c r="FPV32" s="37"/>
      <c r="FPW32" s="37"/>
      <c r="FPX32" s="37"/>
      <c r="FPY32" s="37"/>
      <c r="FPZ32" s="37"/>
      <c r="FQA32" s="37"/>
      <c r="FQB32" s="37"/>
      <c r="FQC32" s="37"/>
      <c r="FQD32" s="37"/>
      <c r="FQE32" s="37"/>
      <c r="FQF32" s="37"/>
      <c r="FQG32" s="37"/>
      <c r="FQH32" s="37"/>
      <c r="FQI32" s="37"/>
      <c r="FQJ32" s="37"/>
      <c r="FQK32" s="37"/>
      <c r="FQL32" s="37"/>
      <c r="FQM32" s="37"/>
      <c r="FQN32" s="37"/>
      <c r="FQO32" s="37"/>
      <c r="FQP32" s="37"/>
      <c r="FQQ32" s="37"/>
      <c r="FQR32" s="37"/>
      <c r="FQS32" s="37"/>
      <c r="FQT32" s="37"/>
      <c r="FQU32" s="37"/>
      <c r="FQV32" s="37"/>
      <c r="FQW32" s="37"/>
      <c r="FQX32" s="37"/>
      <c r="FQY32" s="37"/>
      <c r="FQZ32" s="37"/>
      <c r="FRA32" s="37"/>
      <c r="FRB32" s="37"/>
      <c r="FRC32" s="37"/>
      <c r="FRD32" s="37"/>
      <c r="FRE32" s="37"/>
      <c r="FRF32" s="37"/>
      <c r="FRG32" s="37"/>
      <c r="FRH32" s="37"/>
      <c r="FRI32" s="37"/>
      <c r="FRJ32" s="37"/>
      <c r="FRK32" s="37"/>
      <c r="FRL32" s="37"/>
      <c r="FRM32" s="37"/>
      <c r="FRN32" s="37"/>
      <c r="FRO32" s="37"/>
      <c r="FRP32" s="37"/>
      <c r="FRQ32" s="37"/>
      <c r="FRR32" s="37"/>
      <c r="FRS32" s="37"/>
      <c r="FRT32" s="37"/>
      <c r="FRU32" s="37"/>
      <c r="FRV32" s="37"/>
      <c r="FRW32" s="37"/>
      <c r="FRX32" s="37"/>
      <c r="FRY32" s="37"/>
      <c r="FRZ32" s="37"/>
      <c r="FSA32" s="37"/>
      <c r="FSB32" s="37"/>
      <c r="FSC32" s="37"/>
      <c r="FSD32" s="37"/>
      <c r="FSE32" s="37"/>
      <c r="FSF32" s="37"/>
      <c r="FSG32" s="37"/>
      <c r="FSH32" s="37"/>
      <c r="FSI32" s="37"/>
      <c r="FSJ32" s="37"/>
      <c r="FSK32" s="37"/>
      <c r="FSL32" s="37"/>
      <c r="FSM32" s="37"/>
      <c r="FSN32" s="37"/>
      <c r="FSO32" s="37"/>
      <c r="FSP32" s="37"/>
      <c r="FSQ32" s="37"/>
      <c r="FSR32" s="37"/>
      <c r="FSS32" s="37"/>
      <c r="FST32" s="37"/>
      <c r="FSU32" s="37"/>
      <c r="FSV32" s="37"/>
      <c r="FSW32" s="37"/>
      <c r="FSX32" s="37"/>
      <c r="FSY32" s="37"/>
      <c r="FSZ32" s="37"/>
      <c r="FTA32" s="37"/>
      <c r="FTB32" s="37"/>
      <c r="FTC32" s="37"/>
      <c r="FTD32" s="37"/>
      <c r="FTE32" s="37"/>
      <c r="FTF32" s="37"/>
      <c r="FTG32" s="37"/>
      <c r="FTH32" s="37"/>
      <c r="FTI32" s="37"/>
      <c r="FTJ32" s="37"/>
      <c r="FTK32" s="37"/>
      <c r="FTL32" s="37"/>
      <c r="FTM32" s="37"/>
      <c r="FTN32" s="37"/>
      <c r="FTO32" s="37"/>
      <c r="FTP32" s="37"/>
      <c r="FTQ32" s="37"/>
      <c r="FTR32" s="37"/>
      <c r="FTS32" s="37"/>
      <c r="FTT32" s="37"/>
      <c r="FTU32" s="37"/>
      <c r="FTV32" s="37"/>
      <c r="FTW32" s="37"/>
      <c r="FTX32" s="37"/>
      <c r="FTY32" s="37"/>
      <c r="FTZ32" s="37"/>
      <c r="FUA32" s="37"/>
      <c r="FUB32" s="37"/>
      <c r="FUC32" s="37"/>
      <c r="FUD32" s="37"/>
      <c r="FUE32" s="37"/>
      <c r="FUF32" s="37"/>
      <c r="FUG32" s="37"/>
      <c r="FUH32" s="37"/>
      <c r="FUI32" s="37"/>
      <c r="FUJ32" s="37"/>
      <c r="FUK32" s="37"/>
      <c r="FUL32" s="37"/>
      <c r="FUM32" s="37"/>
      <c r="FUN32" s="37"/>
      <c r="FUO32" s="37"/>
      <c r="FUP32" s="37"/>
      <c r="FUQ32" s="37"/>
      <c r="FUR32" s="37"/>
      <c r="FUS32" s="37"/>
      <c r="FUT32" s="37"/>
      <c r="FUU32" s="37"/>
      <c r="FUV32" s="37"/>
      <c r="FUW32" s="37"/>
      <c r="FUX32" s="37"/>
      <c r="FUY32" s="37"/>
      <c r="FUZ32" s="37"/>
      <c r="FVA32" s="37"/>
      <c r="FVB32" s="37"/>
      <c r="FVC32" s="37"/>
      <c r="FVD32" s="37"/>
      <c r="FVE32" s="37"/>
      <c r="FVF32" s="37"/>
      <c r="FVG32" s="37"/>
      <c r="FVH32" s="37"/>
      <c r="FVI32" s="37"/>
      <c r="FVJ32" s="37"/>
      <c r="FVK32" s="37"/>
      <c r="FVL32" s="37"/>
      <c r="FVM32" s="37"/>
      <c r="FVN32" s="37"/>
      <c r="FVO32" s="37"/>
      <c r="FVP32" s="37"/>
      <c r="FVQ32" s="37"/>
      <c r="FVR32" s="37"/>
      <c r="FVS32" s="37"/>
      <c r="FVT32" s="37"/>
      <c r="FVU32" s="37"/>
      <c r="FVV32" s="37"/>
      <c r="FVW32" s="37"/>
      <c r="FVX32" s="37"/>
      <c r="FVY32" s="37"/>
      <c r="FVZ32" s="37"/>
      <c r="FWA32" s="37"/>
      <c r="FWB32" s="37"/>
      <c r="FWC32" s="37"/>
      <c r="FWD32" s="37"/>
      <c r="FWE32" s="37"/>
      <c r="FWF32" s="37"/>
      <c r="FWG32" s="37"/>
      <c r="FWH32" s="37"/>
      <c r="FWI32" s="37"/>
      <c r="FWJ32" s="37"/>
      <c r="FWK32" s="37"/>
      <c r="FWL32" s="37"/>
      <c r="FWM32" s="37"/>
      <c r="FWN32" s="37"/>
      <c r="FWO32" s="37"/>
      <c r="FWP32" s="37"/>
      <c r="FWQ32" s="37"/>
      <c r="FWR32" s="37"/>
      <c r="FWS32" s="37"/>
      <c r="FWT32" s="37"/>
      <c r="FWU32" s="37"/>
      <c r="FWV32" s="37"/>
      <c r="FWW32" s="37"/>
      <c r="FWX32" s="37"/>
      <c r="FWY32" s="37"/>
      <c r="FWZ32" s="37"/>
      <c r="FXA32" s="37"/>
      <c r="FXB32" s="37"/>
      <c r="FXC32" s="37"/>
      <c r="FXD32" s="37"/>
      <c r="FXE32" s="37"/>
      <c r="FXF32" s="37"/>
      <c r="FXG32" s="37"/>
      <c r="FXH32" s="37"/>
      <c r="FXI32" s="37"/>
      <c r="FXJ32" s="37"/>
      <c r="FXK32" s="37"/>
      <c r="FXL32" s="37"/>
      <c r="FXM32" s="37"/>
      <c r="FXN32" s="37"/>
      <c r="FXO32" s="37"/>
      <c r="FXP32" s="37"/>
      <c r="FXQ32" s="37"/>
      <c r="FXR32" s="37"/>
      <c r="FXS32" s="37"/>
      <c r="FXT32" s="37"/>
      <c r="FXU32" s="37"/>
      <c r="FXV32" s="37"/>
      <c r="FXW32" s="37"/>
      <c r="FXX32" s="37"/>
      <c r="FXY32" s="37"/>
      <c r="FXZ32" s="37"/>
      <c r="FYA32" s="37"/>
      <c r="FYB32" s="37"/>
      <c r="FYC32" s="37"/>
      <c r="FYD32" s="37"/>
      <c r="FYE32" s="37"/>
      <c r="FYF32" s="37"/>
      <c r="FYG32" s="37"/>
      <c r="FYH32" s="37"/>
      <c r="FYI32" s="37"/>
      <c r="FYJ32" s="37"/>
      <c r="FYK32" s="37"/>
      <c r="FYL32" s="37"/>
      <c r="FYM32" s="37"/>
      <c r="FYN32" s="37"/>
      <c r="FYO32" s="37"/>
      <c r="FYP32" s="37"/>
      <c r="FYQ32" s="37"/>
      <c r="FYR32" s="37"/>
      <c r="FYS32" s="37"/>
      <c r="FYT32" s="37"/>
      <c r="FYU32" s="37"/>
      <c r="FYV32" s="37"/>
      <c r="FYW32" s="37"/>
      <c r="FYX32" s="37"/>
      <c r="FYY32" s="37"/>
      <c r="FYZ32" s="37"/>
      <c r="FZA32" s="37"/>
      <c r="FZB32" s="37"/>
      <c r="FZC32" s="37"/>
      <c r="FZD32" s="37"/>
      <c r="FZE32" s="37"/>
      <c r="FZF32" s="37"/>
      <c r="FZG32" s="37"/>
      <c r="FZH32" s="37"/>
      <c r="FZI32" s="37"/>
      <c r="FZJ32" s="37"/>
      <c r="FZK32" s="37"/>
      <c r="FZL32" s="37"/>
      <c r="FZM32" s="37"/>
      <c r="FZN32" s="37"/>
      <c r="FZO32" s="37"/>
      <c r="FZP32" s="37"/>
      <c r="FZQ32" s="37"/>
      <c r="FZR32" s="37"/>
      <c r="FZS32" s="37"/>
      <c r="FZT32" s="37"/>
      <c r="FZU32" s="37"/>
      <c r="FZV32" s="37"/>
      <c r="FZW32" s="37"/>
      <c r="FZX32" s="37"/>
      <c r="FZY32" s="37"/>
      <c r="FZZ32" s="37"/>
      <c r="GAA32" s="37"/>
      <c r="GAB32" s="37"/>
      <c r="GAC32" s="37"/>
      <c r="GAD32" s="37"/>
      <c r="GAE32" s="37"/>
      <c r="GAF32" s="37"/>
      <c r="GAG32" s="37"/>
      <c r="GAH32" s="37"/>
      <c r="GAI32" s="37"/>
      <c r="GAJ32" s="37"/>
      <c r="GAK32" s="37"/>
      <c r="GAL32" s="37"/>
      <c r="GAM32" s="37"/>
      <c r="GAN32" s="37"/>
      <c r="GAO32" s="37"/>
      <c r="GAP32" s="37"/>
      <c r="GAQ32" s="37"/>
      <c r="GAR32" s="37"/>
      <c r="GAS32" s="37"/>
      <c r="GAT32" s="37"/>
      <c r="GAU32" s="37"/>
      <c r="GAV32" s="37"/>
      <c r="GAW32" s="37"/>
      <c r="GAX32" s="37"/>
      <c r="GAY32" s="37"/>
      <c r="GAZ32" s="37"/>
      <c r="GBA32" s="37"/>
      <c r="GBB32" s="37"/>
      <c r="GBC32" s="37"/>
      <c r="GBD32" s="37"/>
      <c r="GBE32" s="37"/>
      <c r="GBF32" s="37"/>
      <c r="GBG32" s="37"/>
      <c r="GBH32" s="37"/>
      <c r="GBI32" s="37"/>
      <c r="GBJ32" s="37"/>
      <c r="GBK32" s="37"/>
      <c r="GBL32" s="37"/>
      <c r="GBM32" s="37"/>
      <c r="GBN32" s="37"/>
      <c r="GBO32" s="37"/>
      <c r="GBP32" s="37"/>
      <c r="GBQ32" s="37"/>
      <c r="GBR32" s="37"/>
      <c r="GBS32" s="37"/>
      <c r="GBT32" s="37"/>
      <c r="GBU32" s="37"/>
      <c r="GBV32" s="37"/>
      <c r="GBW32" s="37"/>
      <c r="GBX32" s="37"/>
      <c r="GBY32" s="37"/>
      <c r="GBZ32" s="37"/>
      <c r="GCA32" s="37"/>
      <c r="GCB32" s="37"/>
      <c r="GCC32" s="37"/>
      <c r="GCD32" s="37"/>
      <c r="GCE32" s="37"/>
      <c r="GCF32" s="37"/>
      <c r="GCG32" s="37"/>
      <c r="GCH32" s="37"/>
      <c r="GCI32" s="37"/>
      <c r="GCJ32" s="37"/>
      <c r="GCK32" s="37"/>
      <c r="GCL32" s="37"/>
      <c r="GCM32" s="37"/>
      <c r="GCN32" s="37"/>
      <c r="GCO32" s="37"/>
      <c r="GCP32" s="37"/>
      <c r="GCQ32" s="37"/>
      <c r="GCR32" s="37"/>
      <c r="GCS32" s="37"/>
      <c r="GCT32" s="37"/>
      <c r="GCU32" s="37"/>
      <c r="GCV32" s="37"/>
      <c r="GCW32" s="37"/>
      <c r="GCX32" s="37"/>
      <c r="GCY32" s="37"/>
      <c r="GCZ32" s="37"/>
      <c r="GDA32" s="37"/>
      <c r="GDB32" s="37"/>
      <c r="GDC32" s="37"/>
      <c r="GDD32" s="37"/>
      <c r="GDE32" s="37"/>
      <c r="GDF32" s="37"/>
      <c r="GDG32" s="37"/>
      <c r="GDH32" s="37"/>
      <c r="GDI32" s="37"/>
      <c r="GDJ32" s="37"/>
      <c r="GDK32" s="37"/>
      <c r="GDL32" s="37"/>
      <c r="GDM32" s="37"/>
      <c r="GDN32" s="37"/>
      <c r="GDO32" s="37"/>
      <c r="GDP32" s="37"/>
      <c r="GDQ32" s="37"/>
      <c r="GDR32" s="37"/>
      <c r="GDS32" s="37"/>
      <c r="GDT32" s="37"/>
      <c r="GDU32" s="37"/>
      <c r="GDV32" s="37"/>
      <c r="GDW32" s="37"/>
      <c r="GDX32" s="37"/>
      <c r="GDY32" s="37"/>
      <c r="GDZ32" s="37"/>
      <c r="GEA32" s="37"/>
      <c r="GEB32" s="37"/>
      <c r="GEC32" s="37"/>
      <c r="GED32" s="37"/>
      <c r="GEE32" s="37"/>
      <c r="GEF32" s="37"/>
      <c r="GEG32" s="37"/>
      <c r="GEH32" s="37"/>
      <c r="GEI32" s="37"/>
      <c r="GEJ32" s="37"/>
      <c r="GEK32" s="37"/>
      <c r="GEL32" s="37"/>
      <c r="GEM32" s="37"/>
      <c r="GEN32" s="37"/>
      <c r="GEO32" s="37"/>
      <c r="GEP32" s="37"/>
      <c r="GEQ32" s="37"/>
      <c r="GER32" s="37"/>
      <c r="GES32" s="37"/>
      <c r="GET32" s="37"/>
      <c r="GEU32" s="37"/>
      <c r="GEV32" s="37"/>
      <c r="GEW32" s="37"/>
      <c r="GEX32" s="37"/>
      <c r="GEY32" s="37"/>
      <c r="GEZ32" s="37"/>
      <c r="GFA32" s="37"/>
      <c r="GFB32" s="37"/>
      <c r="GFC32" s="37"/>
      <c r="GFD32" s="37"/>
      <c r="GFE32" s="37"/>
      <c r="GFF32" s="37"/>
      <c r="GFG32" s="37"/>
      <c r="GFH32" s="37"/>
      <c r="GFI32" s="37"/>
      <c r="GFJ32" s="37"/>
      <c r="GFK32" s="37"/>
      <c r="GFL32" s="37"/>
      <c r="GFM32" s="37"/>
      <c r="GFN32" s="37"/>
      <c r="GFO32" s="37"/>
      <c r="GFP32" s="37"/>
      <c r="GFQ32" s="37"/>
      <c r="GFR32" s="37"/>
      <c r="GFS32" s="37"/>
      <c r="GFT32" s="37"/>
      <c r="GFU32" s="37"/>
      <c r="GFV32" s="37"/>
      <c r="GFW32" s="37"/>
      <c r="GFX32" s="37"/>
      <c r="GFY32" s="37"/>
      <c r="GFZ32" s="37"/>
      <c r="GGA32" s="37"/>
      <c r="GGB32" s="37"/>
      <c r="GGC32" s="37"/>
      <c r="GGD32" s="37"/>
      <c r="GGE32" s="37"/>
      <c r="GGF32" s="37"/>
      <c r="GGG32" s="37"/>
      <c r="GGH32" s="37"/>
      <c r="GGI32" s="37"/>
      <c r="GGJ32" s="37"/>
      <c r="GGK32" s="37"/>
      <c r="GGL32" s="37"/>
      <c r="GGM32" s="37"/>
      <c r="GGN32" s="37"/>
      <c r="GGO32" s="37"/>
      <c r="GGP32" s="37"/>
      <c r="GGQ32" s="37"/>
      <c r="GGR32" s="37"/>
      <c r="GGS32" s="37"/>
      <c r="GGT32" s="37"/>
      <c r="GGU32" s="37"/>
      <c r="GGV32" s="37"/>
      <c r="GGW32" s="37"/>
      <c r="GGX32" s="37"/>
      <c r="GGY32" s="37"/>
      <c r="GGZ32" s="37"/>
      <c r="GHA32" s="37"/>
      <c r="GHB32" s="37"/>
      <c r="GHC32" s="37"/>
      <c r="GHD32" s="37"/>
      <c r="GHE32" s="37"/>
      <c r="GHF32" s="37"/>
      <c r="GHG32" s="37"/>
      <c r="GHH32" s="37"/>
      <c r="GHI32" s="37"/>
      <c r="GHJ32" s="37"/>
      <c r="GHK32" s="37"/>
      <c r="GHL32" s="37"/>
      <c r="GHM32" s="37"/>
      <c r="GHN32" s="37"/>
      <c r="GHO32" s="37"/>
      <c r="GHP32" s="37"/>
      <c r="GHQ32" s="37"/>
      <c r="GHR32" s="37"/>
      <c r="GHS32" s="37"/>
      <c r="GHT32" s="37"/>
      <c r="GHU32" s="37"/>
      <c r="GHV32" s="37"/>
      <c r="GHW32" s="37"/>
      <c r="GHX32" s="37"/>
      <c r="GHY32" s="37"/>
      <c r="GHZ32" s="37"/>
      <c r="GIA32" s="37"/>
      <c r="GIB32" s="37"/>
      <c r="GIC32" s="37"/>
      <c r="GID32" s="37"/>
      <c r="GIE32" s="37"/>
      <c r="GIF32" s="37"/>
      <c r="GIG32" s="37"/>
      <c r="GIH32" s="37"/>
      <c r="GII32" s="37"/>
      <c r="GIJ32" s="37"/>
      <c r="GIK32" s="37"/>
      <c r="GIL32" s="37"/>
      <c r="GIM32" s="37"/>
      <c r="GIN32" s="37"/>
      <c r="GIO32" s="37"/>
      <c r="GIP32" s="37"/>
      <c r="GIQ32" s="37"/>
      <c r="GIR32" s="37"/>
      <c r="GIS32" s="37"/>
      <c r="GIT32" s="37"/>
      <c r="GIU32" s="37"/>
      <c r="GIV32" s="37"/>
      <c r="GIW32" s="37"/>
      <c r="GIX32" s="37"/>
      <c r="GIY32" s="37"/>
      <c r="GIZ32" s="37"/>
      <c r="GJA32" s="37"/>
      <c r="GJB32" s="37"/>
      <c r="GJC32" s="37"/>
      <c r="GJD32" s="37"/>
      <c r="GJE32" s="37"/>
      <c r="GJF32" s="37"/>
      <c r="GJG32" s="37"/>
      <c r="GJH32" s="37"/>
      <c r="GJI32" s="37"/>
      <c r="GJJ32" s="37"/>
      <c r="GJK32" s="37"/>
      <c r="GJL32" s="37"/>
      <c r="GJM32" s="37"/>
      <c r="GJN32" s="37"/>
      <c r="GJO32" s="37"/>
      <c r="GJP32" s="37"/>
      <c r="GJQ32" s="37"/>
      <c r="GJR32" s="37"/>
      <c r="GJS32" s="37"/>
      <c r="GJT32" s="37"/>
      <c r="GJU32" s="37"/>
      <c r="GJV32" s="37"/>
      <c r="GJW32" s="37"/>
      <c r="GJX32" s="37"/>
      <c r="GJY32" s="37"/>
      <c r="GJZ32" s="37"/>
      <c r="GKA32" s="37"/>
      <c r="GKB32" s="37"/>
      <c r="GKC32" s="37"/>
      <c r="GKD32" s="37"/>
      <c r="GKE32" s="37"/>
      <c r="GKF32" s="37"/>
      <c r="GKG32" s="37"/>
      <c r="GKH32" s="37"/>
      <c r="GKI32" s="37"/>
      <c r="GKJ32" s="37"/>
      <c r="GKK32" s="37"/>
      <c r="GKL32" s="37"/>
      <c r="GKM32" s="37"/>
      <c r="GKN32" s="37"/>
      <c r="GKO32" s="37"/>
      <c r="GKP32" s="37"/>
      <c r="GKQ32" s="37"/>
      <c r="GKR32" s="37"/>
      <c r="GKS32" s="37"/>
      <c r="GKT32" s="37"/>
      <c r="GKU32" s="37"/>
      <c r="GKV32" s="37"/>
      <c r="GKW32" s="37"/>
      <c r="GKX32" s="37"/>
      <c r="GKY32" s="37"/>
      <c r="GKZ32" s="37"/>
      <c r="GLA32" s="37"/>
      <c r="GLB32" s="37"/>
      <c r="GLC32" s="37"/>
      <c r="GLD32" s="37"/>
      <c r="GLE32" s="37"/>
      <c r="GLF32" s="37"/>
      <c r="GLG32" s="37"/>
      <c r="GLH32" s="37"/>
      <c r="GLI32" s="37"/>
      <c r="GLJ32" s="37"/>
      <c r="GLK32" s="37"/>
      <c r="GLL32" s="37"/>
      <c r="GLM32" s="37"/>
      <c r="GLN32" s="37"/>
      <c r="GLO32" s="37"/>
      <c r="GLP32" s="37"/>
      <c r="GLQ32" s="37"/>
      <c r="GLR32" s="37"/>
      <c r="GLS32" s="37"/>
      <c r="GLT32" s="37"/>
      <c r="GLU32" s="37"/>
      <c r="GLV32" s="37"/>
      <c r="GLW32" s="37"/>
      <c r="GLX32" s="37"/>
      <c r="GLY32" s="37"/>
      <c r="GLZ32" s="37"/>
      <c r="GMA32" s="37"/>
      <c r="GMB32" s="37"/>
      <c r="GMC32" s="37"/>
      <c r="GMD32" s="37"/>
      <c r="GME32" s="37"/>
      <c r="GMF32" s="37"/>
      <c r="GMG32" s="37"/>
      <c r="GMH32" s="37"/>
      <c r="GMI32" s="37"/>
      <c r="GMJ32" s="37"/>
      <c r="GMK32" s="37"/>
      <c r="GML32" s="37"/>
      <c r="GMM32" s="37"/>
      <c r="GMN32" s="37"/>
      <c r="GMO32" s="37"/>
      <c r="GMP32" s="37"/>
      <c r="GMQ32" s="37"/>
      <c r="GMR32" s="37"/>
      <c r="GMS32" s="37"/>
      <c r="GMT32" s="37"/>
      <c r="GMU32" s="37"/>
      <c r="GMV32" s="37"/>
      <c r="GMW32" s="37"/>
      <c r="GMX32" s="37"/>
      <c r="GMY32" s="37"/>
      <c r="GMZ32" s="37"/>
      <c r="GNA32" s="37"/>
      <c r="GNB32" s="37"/>
      <c r="GNC32" s="37"/>
      <c r="GND32" s="37"/>
      <c r="GNE32" s="37"/>
      <c r="GNF32" s="37"/>
      <c r="GNG32" s="37"/>
      <c r="GNH32" s="37"/>
      <c r="GNI32" s="37"/>
      <c r="GNJ32" s="37"/>
      <c r="GNK32" s="37"/>
      <c r="GNL32" s="37"/>
      <c r="GNM32" s="37"/>
      <c r="GNN32" s="37"/>
      <c r="GNO32" s="37"/>
      <c r="GNP32" s="37"/>
      <c r="GNQ32" s="37"/>
      <c r="GNR32" s="37"/>
      <c r="GNS32" s="37"/>
      <c r="GNT32" s="37"/>
      <c r="GNU32" s="37"/>
      <c r="GNV32" s="37"/>
      <c r="GNW32" s="37"/>
      <c r="GNX32" s="37"/>
      <c r="GNY32" s="37"/>
      <c r="GNZ32" s="37"/>
      <c r="GOA32" s="37"/>
      <c r="GOB32" s="37"/>
      <c r="GOC32" s="37"/>
      <c r="GOD32" s="37"/>
      <c r="GOE32" s="37"/>
      <c r="GOF32" s="37"/>
      <c r="GOG32" s="37"/>
      <c r="GOH32" s="37"/>
      <c r="GOI32" s="37"/>
      <c r="GOJ32" s="37"/>
      <c r="GOK32" s="37"/>
      <c r="GOL32" s="37"/>
      <c r="GOM32" s="37"/>
      <c r="GON32" s="37"/>
      <c r="GOO32" s="37"/>
      <c r="GOP32" s="37"/>
      <c r="GOQ32" s="37"/>
      <c r="GOR32" s="37"/>
      <c r="GOS32" s="37"/>
      <c r="GOT32" s="37"/>
      <c r="GOU32" s="37"/>
      <c r="GOV32" s="37"/>
      <c r="GOW32" s="37"/>
      <c r="GOX32" s="37"/>
      <c r="GOY32" s="37"/>
      <c r="GOZ32" s="37"/>
      <c r="GPA32" s="37"/>
      <c r="GPB32" s="37"/>
      <c r="GPC32" s="37"/>
      <c r="GPD32" s="37"/>
      <c r="GPE32" s="37"/>
      <c r="GPF32" s="37"/>
      <c r="GPG32" s="37"/>
      <c r="GPH32" s="37"/>
      <c r="GPI32" s="37"/>
      <c r="GPJ32" s="37"/>
      <c r="GPK32" s="37"/>
      <c r="GPL32" s="37"/>
      <c r="GPM32" s="37"/>
      <c r="GPN32" s="37"/>
      <c r="GPO32" s="37"/>
      <c r="GPP32" s="37"/>
      <c r="GPQ32" s="37"/>
      <c r="GPR32" s="37"/>
      <c r="GPS32" s="37"/>
      <c r="GPT32" s="37"/>
      <c r="GPU32" s="37"/>
      <c r="GPV32" s="37"/>
      <c r="GPW32" s="37"/>
      <c r="GPX32" s="37"/>
      <c r="GPY32" s="37"/>
      <c r="GPZ32" s="37"/>
      <c r="GQA32" s="37"/>
      <c r="GQB32" s="37"/>
      <c r="GQC32" s="37"/>
      <c r="GQD32" s="37"/>
      <c r="GQE32" s="37"/>
      <c r="GQF32" s="37"/>
      <c r="GQG32" s="37"/>
      <c r="GQH32" s="37"/>
      <c r="GQI32" s="37"/>
      <c r="GQJ32" s="37"/>
      <c r="GQK32" s="37"/>
      <c r="GQL32" s="37"/>
      <c r="GQM32" s="37"/>
      <c r="GQN32" s="37"/>
      <c r="GQO32" s="37"/>
      <c r="GQP32" s="37"/>
      <c r="GQQ32" s="37"/>
      <c r="GQR32" s="37"/>
      <c r="GQS32" s="37"/>
      <c r="GQT32" s="37"/>
      <c r="GQU32" s="37"/>
      <c r="GQV32" s="37"/>
      <c r="GQW32" s="37"/>
      <c r="GQX32" s="37"/>
      <c r="GQY32" s="37"/>
      <c r="GQZ32" s="37"/>
      <c r="GRA32" s="37"/>
      <c r="GRB32" s="37"/>
      <c r="GRC32" s="37"/>
      <c r="GRD32" s="37"/>
      <c r="GRE32" s="37"/>
      <c r="GRF32" s="37"/>
      <c r="GRG32" s="37"/>
      <c r="GRH32" s="37"/>
      <c r="GRI32" s="37"/>
      <c r="GRJ32" s="37"/>
      <c r="GRK32" s="37"/>
      <c r="GRL32" s="37"/>
      <c r="GRM32" s="37"/>
      <c r="GRN32" s="37"/>
      <c r="GRO32" s="37"/>
      <c r="GRP32" s="37"/>
      <c r="GRQ32" s="37"/>
      <c r="GRR32" s="37"/>
      <c r="GRS32" s="37"/>
      <c r="GRT32" s="37"/>
      <c r="GRU32" s="37"/>
      <c r="GRV32" s="37"/>
      <c r="GRW32" s="37"/>
      <c r="GRX32" s="37"/>
      <c r="GRY32" s="37"/>
      <c r="GRZ32" s="37"/>
      <c r="GSA32" s="37"/>
      <c r="GSB32" s="37"/>
      <c r="GSC32" s="37"/>
      <c r="GSD32" s="37"/>
      <c r="GSE32" s="37"/>
      <c r="GSF32" s="37"/>
      <c r="GSG32" s="37"/>
      <c r="GSH32" s="37"/>
      <c r="GSI32" s="37"/>
      <c r="GSJ32" s="37"/>
      <c r="GSK32" s="37"/>
      <c r="GSL32" s="37"/>
      <c r="GSM32" s="37"/>
      <c r="GSN32" s="37"/>
      <c r="GSO32" s="37"/>
      <c r="GSP32" s="37"/>
      <c r="GSQ32" s="37"/>
      <c r="GSR32" s="37"/>
      <c r="GSS32" s="37"/>
      <c r="GST32" s="37"/>
      <c r="GSU32" s="37"/>
      <c r="GSV32" s="37"/>
      <c r="GSW32" s="37"/>
      <c r="GSX32" s="37"/>
      <c r="GSY32" s="37"/>
      <c r="GSZ32" s="37"/>
      <c r="GTA32" s="37"/>
      <c r="GTB32" s="37"/>
      <c r="GTC32" s="37"/>
      <c r="GTD32" s="37"/>
      <c r="GTE32" s="37"/>
      <c r="GTF32" s="37"/>
      <c r="GTG32" s="37"/>
      <c r="GTH32" s="37"/>
      <c r="GTI32" s="37"/>
      <c r="GTJ32" s="37"/>
      <c r="GTK32" s="37"/>
      <c r="GTL32" s="37"/>
      <c r="GTM32" s="37"/>
      <c r="GTN32" s="37"/>
      <c r="GTO32" s="37"/>
      <c r="GTP32" s="37"/>
      <c r="GTQ32" s="37"/>
      <c r="GTR32" s="37"/>
      <c r="GTS32" s="37"/>
      <c r="GTT32" s="37"/>
      <c r="GTU32" s="37"/>
      <c r="GTV32" s="37"/>
      <c r="GTW32" s="37"/>
      <c r="GTX32" s="37"/>
      <c r="GTY32" s="37"/>
      <c r="GTZ32" s="37"/>
      <c r="GUA32" s="37"/>
      <c r="GUB32" s="37"/>
      <c r="GUC32" s="37"/>
      <c r="GUD32" s="37"/>
      <c r="GUE32" s="37"/>
      <c r="GUF32" s="37"/>
      <c r="GUG32" s="37"/>
      <c r="GUH32" s="37"/>
      <c r="GUI32" s="37"/>
      <c r="GUJ32" s="37"/>
      <c r="GUK32" s="37"/>
      <c r="GUL32" s="37"/>
      <c r="GUM32" s="37"/>
      <c r="GUN32" s="37"/>
      <c r="GUO32" s="37"/>
      <c r="GUP32" s="37"/>
      <c r="GUQ32" s="37"/>
      <c r="GUR32" s="37"/>
      <c r="GUS32" s="37"/>
      <c r="GUT32" s="37"/>
      <c r="GUU32" s="37"/>
      <c r="GUV32" s="37"/>
      <c r="GUW32" s="37"/>
      <c r="GUX32" s="37"/>
      <c r="GUY32" s="37"/>
      <c r="GUZ32" s="37"/>
      <c r="GVA32" s="37"/>
      <c r="GVB32" s="37"/>
      <c r="GVC32" s="37"/>
      <c r="GVD32" s="37"/>
      <c r="GVE32" s="37"/>
      <c r="GVF32" s="37"/>
      <c r="GVG32" s="37"/>
      <c r="GVH32" s="37"/>
      <c r="GVI32" s="37"/>
      <c r="GVJ32" s="37"/>
      <c r="GVK32" s="37"/>
      <c r="GVL32" s="37"/>
      <c r="GVM32" s="37"/>
      <c r="GVN32" s="37"/>
      <c r="GVO32" s="37"/>
      <c r="GVP32" s="37"/>
      <c r="GVQ32" s="37"/>
      <c r="GVR32" s="37"/>
      <c r="GVS32" s="37"/>
      <c r="GVT32" s="37"/>
      <c r="GVU32" s="37"/>
      <c r="GVV32" s="37"/>
      <c r="GVW32" s="37"/>
      <c r="GVX32" s="37"/>
      <c r="GVY32" s="37"/>
      <c r="GVZ32" s="37"/>
      <c r="GWA32" s="37"/>
      <c r="GWB32" s="37"/>
      <c r="GWC32" s="37"/>
      <c r="GWD32" s="37"/>
      <c r="GWE32" s="37"/>
      <c r="GWF32" s="37"/>
      <c r="GWG32" s="37"/>
      <c r="GWH32" s="37"/>
      <c r="GWI32" s="37"/>
      <c r="GWJ32" s="37"/>
      <c r="GWK32" s="37"/>
      <c r="GWL32" s="37"/>
      <c r="GWM32" s="37"/>
      <c r="GWN32" s="37"/>
      <c r="GWO32" s="37"/>
      <c r="GWP32" s="37"/>
      <c r="GWQ32" s="37"/>
      <c r="GWR32" s="37"/>
      <c r="GWS32" s="37"/>
      <c r="GWT32" s="37"/>
      <c r="GWU32" s="37"/>
      <c r="GWV32" s="37"/>
      <c r="GWW32" s="37"/>
      <c r="GWX32" s="37"/>
      <c r="GWY32" s="37"/>
      <c r="GWZ32" s="37"/>
      <c r="GXA32" s="37"/>
      <c r="GXB32" s="37"/>
      <c r="GXC32" s="37"/>
      <c r="GXD32" s="37"/>
      <c r="GXE32" s="37"/>
      <c r="GXF32" s="37"/>
      <c r="GXG32" s="37"/>
      <c r="GXH32" s="37"/>
      <c r="GXI32" s="37"/>
      <c r="GXJ32" s="37"/>
      <c r="GXK32" s="37"/>
      <c r="GXL32" s="37"/>
      <c r="GXM32" s="37"/>
      <c r="GXN32" s="37"/>
      <c r="GXO32" s="37"/>
      <c r="GXP32" s="37"/>
      <c r="GXQ32" s="37"/>
      <c r="GXR32" s="37"/>
      <c r="GXS32" s="37"/>
      <c r="GXT32" s="37"/>
      <c r="GXU32" s="37"/>
      <c r="GXV32" s="37"/>
      <c r="GXW32" s="37"/>
      <c r="GXX32" s="37"/>
      <c r="GXY32" s="37"/>
      <c r="GXZ32" s="37"/>
      <c r="GYA32" s="37"/>
      <c r="GYB32" s="37"/>
      <c r="GYC32" s="37"/>
      <c r="GYD32" s="37"/>
      <c r="GYE32" s="37"/>
      <c r="GYF32" s="37"/>
      <c r="GYG32" s="37"/>
      <c r="GYH32" s="37"/>
      <c r="GYI32" s="37"/>
      <c r="GYJ32" s="37"/>
      <c r="GYK32" s="37"/>
      <c r="GYL32" s="37"/>
      <c r="GYM32" s="37"/>
      <c r="GYN32" s="37"/>
      <c r="GYO32" s="37"/>
      <c r="GYP32" s="37"/>
      <c r="GYQ32" s="37"/>
      <c r="GYR32" s="37"/>
      <c r="GYS32" s="37"/>
      <c r="GYT32" s="37"/>
      <c r="GYU32" s="37"/>
      <c r="GYV32" s="37"/>
      <c r="GYW32" s="37"/>
      <c r="GYX32" s="37"/>
      <c r="GYY32" s="37"/>
      <c r="GYZ32" s="37"/>
      <c r="GZA32" s="37"/>
      <c r="GZB32" s="37"/>
      <c r="GZC32" s="37"/>
      <c r="GZD32" s="37"/>
      <c r="GZE32" s="37"/>
      <c r="GZF32" s="37"/>
      <c r="GZG32" s="37"/>
      <c r="GZH32" s="37"/>
      <c r="GZI32" s="37"/>
      <c r="GZJ32" s="37"/>
      <c r="GZK32" s="37"/>
      <c r="GZL32" s="37"/>
      <c r="GZM32" s="37"/>
      <c r="GZN32" s="37"/>
      <c r="GZO32" s="37"/>
      <c r="GZP32" s="37"/>
      <c r="GZQ32" s="37"/>
      <c r="GZR32" s="37"/>
      <c r="GZS32" s="37"/>
      <c r="GZT32" s="37"/>
      <c r="GZU32" s="37"/>
      <c r="GZV32" s="37"/>
      <c r="GZW32" s="37"/>
      <c r="GZX32" s="37"/>
      <c r="GZY32" s="37"/>
      <c r="GZZ32" s="37"/>
      <c r="HAA32" s="37"/>
      <c r="HAB32" s="37"/>
      <c r="HAC32" s="37"/>
      <c r="HAD32" s="37"/>
      <c r="HAE32" s="37"/>
      <c r="HAF32" s="37"/>
      <c r="HAG32" s="37"/>
      <c r="HAH32" s="37"/>
      <c r="HAI32" s="37"/>
      <c r="HAJ32" s="37"/>
      <c r="HAK32" s="37"/>
      <c r="HAL32" s="37"/>
      <c r="HAM32" s="37"/>
      <c r="HAN32" s="37"/>
      <c r="HAO32" s="37"/>
      <c r="HAP32" s="37"/>
      <c r="HAQ32" s="37"/>
      <c r="HAR32" s="37"/>
      <c r="HAS32" s="37"/>
      <c r="HAT32" s="37"/>
      <c r="HAU32" s="37"/>
      <c r="HAV32" s="37"/>
      <c r="HAW32" s="37"/>
      <c r="HAX32" s="37"/>
      <c r="HAY32" s="37"/>
      <c r="HAZ32" s="37"/>
      <c r="HBA32" s="37"/>
      <c r="HBB32" s="37"/>
      <c r="HBC32" s="37"/>
      <c r="HBD32" s="37"/>
      <c r="HBE32" s="37"/>
      <c r="HBF32" s="37"/>
      <c r="HBG32" s="37"/>
      <c r="HBH32" s="37"/>
      <c r="HBI32" s="37"/>
      <c r="HBJ32" s="37"/>
      <c r="HBK32" s="37"/>
      <c r="HBL32" s="37"/>
      <c r="HBM32" s="37"/>
      <c r="HBN32" s="37"/>
      <c r="HBO32" s="37"/>
      <c r="HBP32" s="37"/>
      <c r="HBQ32" s="37"/>
      <c r="HBR32" s="37"/>
      <c r="HBS32" s="37"/>
      <c r="HBT32" s="37"/>
      <c r="HBU32" s="37"/>
      <c r="HBV32" s="37"/>
      <c r="HBW32" s="37"/>
      <c r="HBX32" s="37"/>
      <c r="HBY32" s="37"/>
      <c r="HBZ32" s="37"/>
      <c r="HCA32" s="37"/>
      <c r="HCB32" s="37"/>
      <c r="HCC32" s="37"/>
      <c r="HCD32" s="37"/>
      <c r="HCE32" s="37"/>
      <c r="HCF32" s="37"/>
      <c r="HCG32" s="37"/>
      <c r="HCH32" s="37"/>
      <c r="HCI32" s="37"/>
      <c r="HCJ32" s="37"/>
      <c r="HCK32" s="37"/>
      <c r="HCL32" s="37"/>
      <c r="HCM32" s="37"/>
      <c r="HCN32" s="37"/>
      <c r="HCO32" s="37"/>
      <c r="HCP32" s="37"/>
      <c r="HCQ32" s="37"/>
      <c r="HCR32" s="37"/>
      <c r="HCS32" s="37"/>
      <c r="HCT32" s="37"/>
      <c r="HCU32" s="37"/>
      <c r="HCV32" s="37"/>
      <c r="HCW32" s="37"/>
      <c r="HCX32" s="37"/>
      <c r="HCY32" s="37"/>
      <c r="HCZ32" s="37"/>
      <c r="HDA32" s="37"/>
      <c r="HDB32" s="37"/>
      <c r="HDC32" s="37"/>
      <c r="HDD32" s="37"/>
      <c r="HDE32" s="37"/>
      <c r="HDF32" s="37"/>
      <c r="HDG32" s="37"/>
      <c r="HDH32" s="37"/>
      <c r="HDI32" s="37"/>
      <c r="HDJ32" s="37"/>
      <c r="HDK32" s="37"/>
      <c r="HDL32" s="37"/>
      <c r="HDM32" s="37"/>
      <c r="HDN32" s="37"/>
      <c r="HDO32" s="37"/>
      <c r="HDP32" s="37"/>
      <c r="HDQ32" s="37"/>
      <c r="HDR32" s="37"/>
      <c r="HDS32" s="37"/>
      <c r="HDT32" s="37"/>
      <c r="HDU32" s="37"/>
      <c r="HDV32" s="37"/>
      <c r="HDW32" s="37"/>
      <c r="HDX32" s="37"/>
      <c r="HDY32" s="37"/>
      <c r="HDZ32" s="37"/>
      <c r="HEA32" s="37"/>
      <c r="HEB32" s="37"/>
      <c r="HEC32" s="37"/>
      <c r="HED32" s="37"/>
      <c r="HEE32" s="37"/>
      <c r="HEF32" s="37"/>
      <c r="HEG32" s="37"/>
      <c r="HEH32" s="37"/>
      <c r="HEI32" s="37"/>
      <c r="HEJ32" s="37"/>
      <c r="HEK32" s="37"/>
      <c r="HEL32" s="37"/>
      <c r="HEM32" s="37"/>
      <c r="HEN32" s="37"/>
      <c r="HEO32" s="37"/>
      <c r="HEP32" s="37"/>
      <c r="HEQ32" s="37"/>
      <c r="HER32" s="37"/>
      <c r="HES32" s="37"/>
      <c r="HET32" s="37"/>
      <c r="HEU32" s="37"/>
      <c r="HEV32" s="37"/>
      <c r="HEW32" s="37"/>
      <c r="HEX32" s="37"/>
      <c r="HEY32" s="37"/>
      <c r="HEZ32" s="37"/>
      <c r="HFA32" s="37"/>
      <c r="HFB32" s="37"/>
      <c r="HFC32" s="37"/>
      <c r="HFD32" s="37"/>
      <c r="HFE32" s="37"/>
      <c r="HFF32" s="37"/>
      <c r="HFG32" s="37"/>
      <c r="HFH32" s="37"/>
      <c r="HFI32" s="37"/>
      <c r="HFJ32" s="37"/>
      <c r="HFK32" s="37"/>
      <c r="HFL32" s="37"/>
      <c r="HFM32" s="37"/>
      <c r="HFN32" s="37"/>
      <c r="HFO32" s="37"/>
      <c r="HFP32" s="37"/>
      <c r="HFQ32" s="37"/>
      <c r="HFR32" s="37"/>
      <c r="HFS32" s="37"/>
      <c r="HFT32" s="37"/>
      <c r="HFU32" s="37"/>
      <c r="HFV32" s="37"/>
      <c r="HFW32" s="37"/>
      <c r="HFX32" s="37"/>
      <c r="HFY32" s="37"/>
      <c r="HFZ32" s="37"/>
      <c r="HGA32" s="37"/>
      <c r="HGB32" s="37"/>
      <c r="HGC32" s="37"/>
      <c r="HGD32" s="37"/>
      <c r="HGE32" s="37"/>
      <c r="HGF32" s="37"/>
      <c r="HGG32" s="37"/>
      <c r="HGH32" s="37"/>
      <c r="HGI32" s="37"/>
      <c r="HGJ32" s="37"/>
      <c r="HGK32" s="37"/>
      <c r="HGL32" s="37"/>
      <c r="HGM32" s="37"/>
      <c r="HGN32" s="37"/>
      <c r="HGO32" s="37"/>
      <c r="HGP32" s="37"/>
      <c r="HGQ32" s="37"/>
      <c r="HGR32" s="37"/>
      <c r="HGS32" s="37"/>
      <c r="HGT32" s="37"/>
      <c r="HGU32" s="37"/>
      <c r="HGV32" s="37"/>
      <c r="HGW32" s="37"/>
      <c r="HGX32" s="37"/>
      <c r="HGY32" s="37"/>
      <c r="HGZ32" s="37"/>
      <c r="HHA32" s="37"/>
      <c r="HHB32" s="37"/>
      <c r="HHC32" s="37"/>
      <c r="HHD32" s="37"/>
      <c r="HHE32" s="37"/>
      <c r="HHF32" s="37"/>
      <c r="HHG32" s="37"/>
      <c r="HHH32" s="37"/>
      <c r="HHI32" s="37"/>
      <c r="HHJ32" s="37"/>
      <c r="HHK32" s="37"/>
      <c r="HHL32" s="37"/>
      <c r="HHM32" s="37"/>
      <c r="HHN32" s="37"/>
      <c r="HHO32" s="37"/>
      <c r="HHP32" s="37"/>
      <c r="HHQ32" s="37"/>
      <c r="HHR32" s="37"/>
      <c r="HHS32" s="37"/>
      <c r="HHT32" s="37"/>
      <c r="HHU32" s="37"/>
      <c r="HHV32" s="37"/>
      <c r="HHW32" s="37"/>
      <c r="HHX32" s="37"/>
      <c r="HHY32" s="37"/>
      <c r="HHZ32" s="37"/>
      <c r="HIA32" s="37"/>
      <c r="HIB32" s="37"/>
      <c r="HIC32" s="37"/>
      <c r="HID32" s="37"/>
      <c r="HIE32" s="37"/>
      <c r="HIF32" s="37"/>
      <c r="HIG32" s="37"/>
      <c r="HIH32" s="37"/>
      <c r="HII32" s="37"/>
      <c r="HIJ32" s="37"/>
      <c r="HIK32" s="37"/>
      <c r="HIL32" s="37"/>
      <c r="HIM32" s="37"/>
      <c r="HIN32" s="37"/>
      <c r="HIO32" s="37"/>
      <c r="HIP32" s="37"/>
      <c r="HIQ32" s="37"/>
      <c r="HIR32" s="37"/>
      <c r="HIS32" s="37"/>
      <c r="HIT32" s="37"/>
      <c r="HIU32" s="37"/>
      <c r="HIV32" s="37"/>
      <c r="HIW32" s="37"/>
      <c r="HIX32" s="37"/>
      <c r="HIY32" s="37"/>
      <c r="HIZ32" s="37"/>
      <c r="HJA32" s="37"/>
      <c r="HJB32" s="37"/>
      <c r="HJC32" s="37"/>
      <c r="HJD32" s="37"/>
      <c r="HJE32" s="37"/>
      <c r="HJF32" s="37"/>
      <c r="HJG32" s="37"/>
      <c r="HJH32" s="37"/>
      <c r="HJI32" s="37"/>
      <c r="HJJ32" s="37"/>
      <c r="HJK32" s="37"/>
      <c r="HJL32" s="37"/>
      <c r="HJM32" s="37"/>
      <c r="HJN32" s="37"/>
      <c r="HJO32" s="37"/>
      <c r="HJP32" s="37"/>
      <c r="HJQ32" s="37"/>
      <c r="HJR32" s="37"/>
      <c r="HJS32" s="37"/>
      <c r="HJT32" s="37"/>
      <c r="HJU32" s="37"/>
      <c r="HJV32" s="37"/>
      <c r="HJW32" s="37"/>
      <c r="HJX32" s="37"/>
      <c r="HJY32" s="37"/>
      <c r="HJZ32" s="37"/>
      <c r="HKA32" s="37"/>
      <c r="HKB32" s="37"/>
      <c r="HKC32" s="37"/>
      <c r="HKD32" s="37"/>
      <c r="HKE32" s="37"/>
      <c r="HKF32" s="37"/>
      <c r="HKG32" s="37"/>
      <c r="HKH32" s="37"/>
      <c r="HKI32" s="37"/>
      <c r="HKJ32" s="37"/>
      <c r="HKK32" s="37"/>
      <c r="HKL32" s="37"/>
      <c r="HKM32" s="37"/>
      <c r="HKN32" s="37"/>
      <c r="HKO32" s="37"/>
      <c r="HKP32" s="37"/>
      <c r="HKQ32" s="37"/>
      <c r="HKR32" s="37"/>
      <c r="HKS32" s="37"/>
      <c r="HKT32" s="37"/>
      <c r="HKU32" s="37"/>
      <c r="HKV32" s="37"/>
      <c r="HKW32" s="37"/>
      <c r="HKX32" s="37"/>
      <c r="HKY32" s="37"/>
      <c r="HKZ32" s="37"/>
      <c r="HLA32" s="37"/>
      <c r="HLB32" s="37"/>
      <c r="HLC32" s="37"/>
      <c r="HLD32" s="37"/>
      <c r="HLE32" s="37"/>
      <c r="HLF32" s="37"/>
      <c r="HLG32" s="37"/>
      <c r="HLH32" s="37"/>
      <c r="HLI32" s="37"/>
      <c r="HLJ32" s="37"/>
      <c r="HLK32" s="37"/>
      <c r="HLL32" s="37"/>
      <c r="HLM32" s="37"/>
      <c r="HLN32" s="37"/>
      <c r="HLO32" s="37"/>
      <c r="HLP32" s="37"/>
      <c r="HLQ32" s="37"/>
      <c r="HLR32" s="37"/>
      <c r="HLS32" s="37"/>
      <c r="HLT32" s="37"/>
      <c r="HLU32" s="37"/>
      <c r="HLV32" s="37"/>
      <c r="HLW32" s="37"/>
      <c r="HLX32" s="37"/>
      <c r="HLY32" s="37"/>
      <c r="HLZ32" s="37"/>
      <c r="HMA32" s="37"/>
      <c r="HMB32" s="37"/>
      <c r="HMC32" s="37"/>
      <c r="HMD32" s="37"/>
      <c r="HME32" s="37"/>
      <c r="HMF32" s="37"/>
      <c r="HMG32" s="37"/>
      <c r="HMH32" s="37"/>
      <c r="HMI32" s="37"/>
      <c r="HMJ32" s="37"/>
      <c r="HMK32" s="37"/>
      <c r="HML32" s="37"/>
      <c r="HMM32" s="37"/>
      <c r="HMN32" s="37"/>
      <c r="HMO32" s="37"/>
      <c r="HMP32" s="37"/>
      <c r="HMQ32" s="37"/>
      <c r="HMR32" s="37"/>
      <c r="HMS32" s="37"/>
      <c r="HMT32" s="37"/>
      <c r="HMU32" s="37"/>
      <c r="HMV32" s="37"/>
      <c r="HMW32" s="37"/>
      <c r="HMX32" s="37"/>
      <c r="HMY32" s="37"/>
      <c r="HMZ32" s="37"/>
      <c r="HNA32" s="37"/>
      <c r="HNB32" s="37"/>
      <c r="HNC32" s="37"/>
      <c r="HND32" s="37"/>
      <c r="HNE32" s="37"/>
      <c r="HNF32" s="37"/>
      <c r="HNG32" s="37"/>
      <c r="HNH32" s="37"/>
      <c r="HNI32" s="37"/>
      <c r="HNJ32" s="37"/>
      <c r="HNK32" s="37"/>
      <c r="HNL32" s="37"/>
      <c r="HNM32" s="37"/>
      <c r="HNN32" s="37"/>
      <c r="HNO32" s="37"/>
      <c r="HNP32" s="37"/>
      <c r="HNQ32" s="37"/>
      <c r="HNR32" s="37"/>
      <c r="HNS32" s="37"/>
      <c r="HNT32" s="37"/>
      <c r="HNU32" s="37"/>
      <c r="HNV32" s="37"/>
      <c r="HNW32" s="37"/>
      <c r="HNX32" s="37"/>
      <c r="HNY32" s="37"/>
      <c r="HNZ32" s="37"/>
      <c r="HOA32" s="37"/>
      <c r="HOB32" s="37"/>
      <c r="HOC32" s="37"/>
      <c r="HOD32" s="37"/>
      <c r="HOE32" s="37"/>
      <c r="HOF32" s="37"/>
      <c r="HOG32" s="37"/>
      <c r="HOH32" s="37"/>
      <c r="HOI32" s="37"/>
      <c r="HOJ32" s="37"/>
      <c r="HOK32" s="37"/>
      <c r="HOL32" s="37"/>
      <c r="HOM32" s="37"/>
      <c r="HON32" s="37"/>
      <c r="HOO32" s="37"/>
      <c r="HOP32" s="37"/>
      <c r="HOQ32" s="37"/>
      <c r="HOR32" s="37"/>
      <c r="HOS32" s="37"/>
      <c r="HOT32" s="37"/>
      <c r="HOU32" s="37"/>
      <c r="HOV32" s="37"/>
      <c r="HOW32" s="37"/>
      <c r="HOX32" s="37"/>
      <c r="HOY32" s="37"/>
      <c r="HOZ32" s="37"/>
      <c r="HPA32" s="37"/>
      <c r="HPB32" s="37"/>
      <c r="HPC32" s="37"/>
      <c r="HPD32" s="37"/>
      <c r="HPE32" s="37"/>
      <c r="HPF32" s="37"/>
      <c r="HPG32" s="37"/>
      <c r="HPH32" s="37"/>
      <c r="HPI32" s="37"/>
      <c r="HPJ32" s="37"/>
      <c r="HPK32" s="37"/>
      <c r="HPL32" s="37"/>
      <c r="HPM32" s="37"/>
      <c r="HPN32" s="37"/>
      <c r="HPO32" s="37"/>
      <c r="HPP32" s="37"/>
      <c r="HPQ32" s="37"/>
      <c r="HPR32" s="37"/>
      <c r="HPS32" s="37"/>
      <c r="HPT32" s="37"/>
      <c r="HPU32" s="37"/>
      <c r="HPV32" s="37"/>
      <c r="HPW32" s="37"/>
      <c r="HPX32" s="37"/>
      <c r="HPY32" s="37"/>
      <c r="HPZ32" s="37"/>
      <c r="HQA32" s="37"/>
      <c r="HQB32" s="37"/>
      <c r="HQC32" s="37"/>
      <c r="HQD32" s="37"/>
      <c r="HQE32" s="37"/>
      <c r="HQF32" s="37"/>
      <c r="HQG32" s="37"/>
      <c r="HQH32" s="37"/>
      <c r="HQI32" s="37"/>
      <c r="HQJ32" s="37"/>
      <c r="HQK32" s="37"/>
      <c r="HQL32" s="37"/>
      <c r="HQM32" s="37"/>
      <c r="HQN32" s="37"/>
      <c r="HQO32" s="37"/>
      <c r="HQP32" s="37"/>
      <c r="HQQ32" s="37"/>
      <c r="HQR32" s="37"/>
      <c r="HQS32" s="37"/>
      <c r="HQT32" s="37"/>
      <c r="HQU32" s="37"/>
      <c r="HQV32" s="37"/>
      <c r="HQW32" s="37"/>
      <c r="HQX32" s="37"/>
      <c r="HQY32" s="37"/>
      <c r="HQZ32" s="37"/>
      <c r="HRA32" s="37"/>
      <c r="HRB32" s="37"/>
      <c r="HRC32" s="37"/>
      <c r="HRD32" s="37"/>
      <c r="HRE32" s="37"/>
      <c r="HRF32" s="37"/>
      <c r="HRG32" s="37"/>
      <c r="HRH32" s="37"/>
      <c r="HRI32" s="37"/>
      <c r="HRJ32" s="37"/>
      <c r="HRK32" s="37"/>
      <c r="HRL32" s="37"/>
      <c r="HRM32" s="37"/>
      <c r="HRN32" s="37"/>
      <c r="HRO32" s="37"/>
      <c r="HRP32" s="37"/>
      <c r="HRQ32" s="37"/>
      <c r="HRR32" s="37"/>
      <c r="HRS32" s="37"/>
      <c r="HRT32" s="37"/>
      <c r="HRU32" s="37"/>
      <c r="HRV32" s="37"/>
      <c r="HRW32" s="37"/>
      <c r="HRX32" s="37"/>
      <c r="HRY32" s="37"/>
      <c r="HRZ32" s="37"/>
      <c r="HSA32" s="37"/>
      <c r="HSB32" s="37"/>
      <c r="HSC32" s="37"/>
      <c r="HSD32" s="37"/>
      <c r="HSE32" s="37"/>
      <c r="HSF32" s="37"/>
      <c r="HSG32" s="37"/>
      <c r="HSH32" s="37"/>
      <c r="HSI32" s="37"/>
      <c r="HSJ32" s="37"/>
      <c r="HSK32" s="37"/>
      <c r="HSL32" s="37"/>
      <c r="HSM32" s="37"/>
      <c r="HSN32" s="37"/>
      <c r="HSO32" s="37"/>
      <c r="HSP32" s="37"/>
      <c r="HSQ32" s="37"/>
      <c r="HSR32" s="37"/>
      <c r="HSS32" s="37"/>
      <c r="HST32" s="37"/>
      <c r="HSU32" s="37"/>
      <c r="HSV32" s="37"/>
      <c r="HSW32" s="37"/>
      <c r="HSX32" s="37"/>
      <c r="HSY32" s="37"/>
      <c r="HSZ32" s="37"/>
      <c r="HTA32" s="37"/>
      <c r="HTB32" s="37"/>
      <c r="HTC32" s="37"/>
      <c r="HTD32" s="37"/>
      <c r="HTE32" s="37"/>
      <c r="HTF32" s="37"/>
      <c r="HTG32" s="37"/>
      <c r="HTH32" s="37"/>
      <c r="HTI32" s="37"/>
      <c r="HTJ32" s="37"/>
      <c r="HTK32" s="37"/>
      <c r="HTL32" s="37"/>
      <c r="HTM32" s="37"/>
      <c r="HTN32" s="37"/>
      <c r="HTO32" s="37"/>
      <c r="HTP32" s="37"/>
      <c r="HTQ32" s="37"/>
      <c r="HTR32" s="37"/>
      <c r="HTS32" s="37"/>
      <c r="HTT32" s="37"/>
      <c r="HTU32" s="37"/>
      <c r="HTV32" s="37"/>
      <c r="HTW32" s="37"/>
      <c r="HTX32" s="37"/>
      <c r="HTY32" s="37"/>
      <c r="HTZ32" s="37"/>
      <c r="HUA32" s="37"/>
      <c r="HUB32" s="37"/>
      <c r="HUC32" s="37"/>
      <c r="HUD32" s="37"/>
      <c r="HUE32" s="37"/>
      <c r="HUF32" s="37"/>
      <c r="HUG32" s="37"/>
      <c r="HUH32" s="37"/>
      <c r="HUI32" s="37"/>
      <c r="HUJ32" s="37"/>
      <c r="HUK32" s="37"/>
      <c r="HUL32" s="37"/>
      <c r="HUM32" s="37"/>
      <c r="HUN32" s="37"/>
      <c r="HUO32" s="37"/>
      <c r="HUP32" s="37"/>
      <c r="HUQ32" s="37"/>
      <c r="HUR32" s="37"/>
      <c r="HUS32" s="37"/>
      <c r="HUT32" s="37"/>
      <c r="HUU32" s="37"/>
      <c r="HUV32" s="37"/>
      <c r="HUW32" s="37"/>
      <c r="HUX32" s="37"/>
      <c r="HUY32" s="37"/>
      <c r="HUZ32" s="37"/>
      <c r="HVA32" s="37"/>
      <c r="HVB32" s="37"/>
      <c r="HVC32" s="37"/>
      <c r="HVD32" s="37"/>
      <c r="HVE32" s="37"/>
      <c r="HVF32" s="37"/>
      <c r="HVG32" s="37"/>
      <c r="HVH32" s="37"/>
      <c r="HVI32" s="37"/>
      <c r="HVJ32" s="37"/>
      <c r="HVK32" s="37"/>
      <c r="HVL32" s="37"/>
      <c r="HVM32" s="37"/>
      <c r="HVN32" s="37"/>
      <c r="HVO32" s="37"/>
      <c r="HVP32" s="37"/>
      <c r="HVQ32" s="37"/>
      <c r="HVR32" s="37"/>
      <c r="HVS32" s="37"/>
      <c r="HVT32" s="37"/>
      <c r="HVU32" s="37"/>
      <c r="HVV32" s="37"/>
      <c r="HVW32" s="37"/>
      <c r="HVX32" s="37"/>
      <c r="HVY32" s="37"/>
      <c r="HVZ32" s="37"/>
      <c r="HWA32" s="37"/>
      <c r="HWB32" s="37"/>
      <c r="HWC32" s="37"/>
      <c r="HWD32" s="37"/>
      <c r="HWE32" s="37"/>
      <c r="HWF32" s="37"/>
      <c r="HWG32" s="37"/>
      <c r="HWH32" s="37"/>
      <c r="HWI32" s="37"/>
      <c r="HWJ32" s="37"/>
      <c r="HWK32" s="37"/>
      <c r="HWL32" s="37"/>
      <c r="HWM32" s="37"/>
      <c r="HWN32" s="37"/>
      <c r="HWO32" s="37"/>
      <c r="HWP32" s="37"/>
      <c r="HWQ32" s="37"/>
      <c r="HWR32" s="37"/>
      <c r="HWS32" s="37"/>
      <c r="HWT32" s="37"/>
      <c r="HWU32" s="37"/>
      <c r="HWV32" s="37"/>
      <c r="HWW32" s="37"/>
      <c r="HWX32" s="37"/>
      <c r="HWY32" s="37"/>
      <c r="HWZ32" s="37"/>
      <c r="HXA32" s="37"/>
      <c r="HXB32" s="37"/>
      <c r="HXC32" s="37"/>
      <c r="HXD32" s="37"/>
      <c r="HXE32" s="37"/>
      <c r="HXF32" s="37"/>
      <c r="HXG32" s="37"/>
      <c r="HXH32" s="37"/>
      <c r="HXI32" s="37"/>
      <c r="HXJ32" s="37"/>
      <c r="HXK32" s="37"/>
      <c r="HXL32" s="37"/>
      <c r="HXM32" s="37"/>
      <c r="HXN32" s="37"/>
      <c r="HXO32" s="37"/>
      <c r="HXP32" s="37"/>
      <c r="HXQ32" s="37"/>
      <c r="HXR32" s="37"/>
      <c r="HXS32" s="37"/>
      <c r="HXT32" s="37"/>
      <c r="HXU32" s="37"/>
      <c r="HXV32" s="37"/>
      <c r="HXW32" s="37"/>
      <c r="HXX32" s="37"/>
      <c r="HXY32" s="37"/>
      <c r="HXZ32" s="37"/>
      <c r="HYA32" s="37"/>
      <c r="HYB32" s="37"/>
      <c r="HYC32" s="37"/>
      <c r="HYD32" s="37"/>
      <c r="HYE32" s="37"/>
      <c r="HYF32" s="37"/>
      <c r="HYG32" s="37"/>
      <c r="HYH32" s="37"/>
      <c r="HYI32" s="37"/>
      <c r="HYJ32" s="37"/>
      <c r="HYK32" s="37"/>
      <c r="HYL32" s="37"/>
      <c r="HYM32" s="37"/>
      <c r="HYN32" s="37"/>
      <c r="HYO32" s="37"/>
      <c r="HYP32" s="37"/>
      <c r="HYQ32" s="37"/>
      <c r="HYR32" s="37"/>
      <c r="HYS32" s="37"/>
      <c r="HYT32" s="37"/>
      <c r="HYU32" s="37"/>
      <c r="HYV32" s="37"/>
      <c r="HYW32" s="37"/>
      <c r="HYX32" s="37"/>
      <c r="HYY32" s="37"/>
      <c r="HYZ32" s="37"/>
      <c r="HZA32" s="37"/>
      <c r="HZB32" s="37"/>
      <c r="HZC32" s="37"/>
      <c r="HZD32" s="37"/>
      <c r="HZE32" s="37"/>
      <c r="HZF32" s="37"/>
      <c r="HZG32" s="37"/>
      <c r="HZH32" s="37"/>
      <c r="HZI32" s="37"/>
      <c r="HZJ32" s="37"/>
      <c r="HZK32" s="37"/>
      <c r="HZL32" s="37"/>
      <c r="HZM32" s="37"/>
      <c r="HZN32" s="37"/>
      <c r="HZO32" s="37"/>
      <c r="HZP32" s="37"/>
      <c r="HZQ32" s="37"/>
      <c r="HZR32" s="37"/>
      <c r="HZS32" s="37"/>
      <c r="HZT32" s="37"/>
      <c r="HZU32" s="37"/>
      <c r="HZV32" s="37"/>
      <c r="HZW32" s="37"/>
      <c r="HZX32" s="37"/>
      <c r="HZY32" s="37"/>
      <c r="HZZ32" s="37"/>
      <c r="IAA32" s="37"/>
      <c r="IAB32" s="37"/>
      <c r="IAC32" s="37"/>
      <c r="IAD32" s="37"/>
      <c r="IAE32" s="37"/>
      <c r="IAF32" s="37"/>
      <c r="IAG32" s="37"/>
      <c r="IAH32" s="37"/>
      <c r="IAI32" s="37"/>
      <c r="IAJ32" s="37"/>
      <c r="IAK32" s="37"/>
      <c r="IAL32" s="37"/>
      <c r="IAM32" s="37"/>
      <c r="IAN32" s="37"/>
      <c r="IAO32" s="37"/>
      <c r="IAP32" s="37"/>
      <c r="IAQ32" s="37"/>
      <c r="IAR32" s="37"/>
      <c r="IAS32" s="37"/>
      <c r="IAT32" s="37"/>
      <c r="IAU32" s="37"/>
      <c r="IAV32" s="37"/>
      <c r="IAW32" s="37"/>
      <c r="IAX32" s="37"/>
      <c r="IAY32" s="37"/>
      <c r="IAZ32" s="37"/>
      <c r="IBA32" s="37"/>
      <c r="IBB32" s="37"/>
      <c r="IBC32" s="37"/>
      <c r="IBD32" s="37"/>
      <c r="IBE32" s="37"/>
      <c r="IBF32" s="37"/>
      <c r="IBG32" s="37"/>
      <c r="IBH32" s="37"/>
      <c r="IBI32" s="37"/>
      <c r="IBJ32" s="37"/>
      <c r="IBK32" s="37"/>
      <c r="IBL32" s="37"/>
      <c r="IBM32" s="37"/>
      <c r="IBN32" s="37"/>
      <c r="IBO32" s="37"/>
      <c r="IBP32" s="37"/>
      <c r="IBQ32" s="37"/>
      <c r="IBR32" s="37"/>
      <c r="IBS32" s="37"/>
      <c r="IBT32" s="37"/>
      <c r="IBU32" s="37"/>
      <c r="IBV32" s="37"/>
      <c r="IBW32" s="37"/>
      <c r="IBX32" s="37"/>
      <c r="IBY32" s="37"/>
      <c r="IBZ32" s="37"/>
      <c r="ICA32" s="37"/>
      <c r="ICB32" s="37"/>
      <c r="ICC32" s="37"/>
      <c r="ICD32" s="37"/>
      <c r="ICE32" s="37"/>
      <c r="ICF32" s="37"/>
      <c r="ICG32" s="37"/>
      <c r="ICH32" s="37"/>
      <c r="ICI32" s="37"/>
      <c r="ICJ32" s="37"/>
      <c r="ICK32" s="37"/>
      <c r="ICL32" s="37"/>
      <c r="ICM32" s="37"/>
      <c r="ICN32" s="37"/>
      <c r="ICO32" s="37"/>
      <c r="ICP32" s="37"/>
      <c r="ICQ32" s="37"/>
      <c r="ICR32" s="37"/>
      <c r="ICS32" s="37"/>
      <c r="ICT32" s="37"/>
      <c r="ICU32" s="37"/>
      <c r="ICV32" s="37"/>
      <c r="ICW32" s="37"/>
      <c r="ICX32" s="37"/>
      <c r="ICY32" s="37"/>
      <c r="ICZ32" s="37"/>
      <c r="IDA32" s="37"/>
      <c r="IDB32" s="37"/>
      <c r="IDC32" s="37"/>
      <c r="IDD32" s="37"/>
      <c r="IDE32" s="37"/>
      <c r="IDF32" s="37"/>
      <c r="IDG32" s="37"/>
      <c r="IDH32" s="37"/>
      <c r="IDI32" s="37"/>
      <c r="IDJ32" s="37"/>
      <c r="IDK32" s="37"/>
      <c r="IDL32" s="37"/>
      <c r="IDM32" s="37"/>
      <c r="IDN32" s="37"/>
      <c r="IDO32" s="37"/>
      <c r="IDP32" s="37"/>
      <c r="IDQ32" s="37"/>
      <c r="IDR32" s="37"/>
      <c r="IDS32" s="37"/>
      <c r="IDT32" s="37"/>
      <c r="IDU32" s="37"/>
      <c r="IDV32" s="37"/>
      <c r="IDW32" s="37"/>
      <c r="IDX32" s="37"/>
      <c r="IDY32" s="37"/>
      <c r="IDZ32" s="37"/>
      <c r="IEA32" s="37"/>
      <c r="IEB32" s="37"/>
      <c r="IEC32" s="37"/>
      <c r="IED32" s="37"/>
      <c r="IEE32" s="37"/>
      <c r="IEF32" s="37"/>
      <c r="IEG32" s="37"/>
      <c r="IEH32" s="37"/>
      <c r="IEI32" s="37"/>
      <c r="IEJ32" s="37"/>
      <c r="IEK32" s="37"/>
      <c r="IEL32" s="37"/>
      <c r="IEM32" s="37"/>
      <c r="IEN32" s="37"/>
      <c r="IEO32" s="37"/>
      <c r="IEP32" s="37"/>
      <c r="IEQ32" s="37"/>
      <c r="IER32" s="37"/>
      <c r="IES32" s="37"/>
      <c r="IET32" s="37"/>
      <c r="IEU32" s="37"/>
      <c r="IEV32" s="37"/>
      <c r="IEW32" s="37"/>
      <c r="IEX32" s="37"/>
      <c r="IEY32" s="37"/>
      <c r="IEZ32" s="37"/>
      <c r="IFA32" s="37"/>
      <c r="IFB32" s="37"/>
      <c r="IFC32" s="37"/>
      <c r="IFD32" s="37"/>
      <c r="IFE32" s="37"/>
      <c r="IFF32" s="37"/>
      <c r="IFG32" s="37"/>
      <c r="IFH32" s="37"/>
      <c r="IFI32" s="37"/>
      <c r="IFJ32" s="37"/>
      <c r="IFK32" s="37"/>
      <c r="IFL32" s="37"/>
      <c r="IFM32" s="37"/>
      <c r="IFN32" s="37"/>
      <c r="IFO32" s="37"/>
      <c r="IFP32" s="37"/>
      <c r="IFQ32" s="37"/>
      <c r="IFR32" s="37"/>
      <c r="IFS32" s="37"/>
      <c r="IFT32" s="37"/>
      <c r="IFU32" s="37"/>
      <c r="IFV32" s="37"/>
      <c r="IFW32" s="37"/>
      <c r="IFX32" s="37"/>
      <c r="IFY32" s="37"/>
      <c r="IFZ32" s="37"/>
      <c r="IGA32" s="37"/>
      <c r="IGB32" s="37"/>
      <c r="IGC32" s="37"/>
      <c r="IGD32" s="37"/>
      <c r="IGE32" s="37"/>
      <c r="IGF32" s="37"/>
      <c r="IGG32" s="37"/>
      <c r="IGH32" s="37"/>
      <c r="IGI32" s="37"/>
      <c r="IGJ32" s="37"/>
      <c r="IGK32" s="37"/>
      <c r="IGL32" s="37"/>
      <c r="IGM32" s="37"/>
      <c r="IGN32" s="37"/>
      <c r="IGO32" s="37"/>
      <c r="IGP32" s="37"/>
      <c r="IGQ32" s="37"/>
      <c r="IGR32" s="37"/>
      <c r="IGS32" s="37"/>
      <c r="IGT32" s="37"/>
      <c r="IGU32" s="37"/>
      <c r="IGV32" s="37"/>
      <c r="IGW32" s="37"/>
      <c r="IGX32" s="37"/>
      <c r="IGY32" s="37"/>
      <c r="IGZ32" s="37"/>
      <c r="IHA32" s="37"/>
      <c r="IHB32" s="37"/>
      <c r="IHC32" s="37"/>
      <c r="IHD32" s="37"/>
      <c r="IHE32" s="37"/>
      <c r="IHF32" s="37"/>
      <c r="IHG32" s="37"/>
      <c r="IHH32" s="37"/>
      <c r="IHI32" s="37"/>
      <c r="IHJ32" s="37"/>
      <c r="IHK32" s="37"/>
      <c r="IHL32" s="37"/>
      <c r="IHM32" s="37"/>
      <c r="IHN32" s="37"/>
      <c r="IHO32" s="37"/>
      <c r="IHP32" s="37"/>
      <c r="IHQ32" s="37"/>
      <c r="IHR32" s="37"/>
      <c r="IHS32" s="37"/>
      <c r="IHT32" s="37"/>
      <c r="IHU32" s="37"/>
      <c r="IHV32" s="37"/>
      <c r="IHW32" s="37"/>
      <c r="IHX32" s="37"/>
      <c r="IHY32" s="37"/>
      <c r="IHZ32" s="37"/>
      <c r="IIA32" s="37"/>
      <c r="IIB32" s="37"/>
      <c r="IIC32" s="37"/>
      <c r="IID32" s="37"/>
      <c r="IIE32" s="37"/>
      <c r="IIF32" s="37"/>
      <c r="IIG32" s="37"/>
      <c r="IIH32" s="37"/>
      <c r="III32" s="37"/>
      <c r="IIJ32" s="37"/>
      <c r="IIK32" s="37"/>
      <c r="IIL32" s="37"/>
      <c r="IIM32" s="37"/>
      <c r="IIN32" s="37"/>
      <c r="IIO32" s="37"/>
      <c r="IIP32" s="37"/>
      <c r="IIQ32" s="37"/>
      <c r="IIR32" s="37"/>
      <c r="IIS32" s="37"/>
      <c r="IIT32" s="37"/>
      <c r="IIU32" s="37"/>
      <c r="IIV32" s="37"/>
      <c r="IIW32" s="37"/>
      <c r="IIX32" s="37"/>
      <c r="IIY32" s="37"/>
      <c r="IIZ32" s="37"/>
      <c r="IJA32" s="37"/>
      <c r="IJB32" s="37"/>
      <c r="IJC32" s="37"/>
      <c r="IJD32" s="37"/>
      <c r="IJE32" s="37"/>
      <c r="IJF32" s="37"/>
      <c r="IJG32" s="37"/>
      <c r="IJH32" s="37"/>
      <c r="IJI32" s="37"/>
      <c r="IJJ32" s="37"/>
      <c r="IJK32" s="37"/>
      <c r="IJL32" s="37"/>
      <c r="IJM32" s="37"/>
      <c r="IJN32" s="37"/>
      <c r="IJO32" s="37"/>
      <c r="IJP32" s="37"/>
      <c r="IJQ32" s="37"/>
      <c r="IJR32" s="37"/>
      <c r="IJS32" s="37"/>
      <c r="IJT32" s="37"/>
      <c r="IJU32" s="37"/>
      <c r="IJV32" s="37"/>
      <c r="IJW32" s="37"/>
      <c r="IJX32" s="37"/>
      <c r="IJY32" s="37"/>
      <c r="IJZ32" s="37"/>
      <c r="IKA32" s="37"/>
      <c r="IKB32" s="37"/>
      <c r="IKC32" s="37"/>
      <c r="IKD32" s="37"/>
      <c r="IKE32" s="37"/>
      <c r="IKF32" s="37"/>
      <c r="IKG32" s="37"/>
      <c r="IKH32" s="37"/>
      <c r="IKI32" s="37"/>
      <c r="IKJ32" s="37"/>
      <c r="IKK32" s="37"/>
      <c r="IKL32" s="37"/>
      <c r="IKM32" s="37"/>
      <c r="IKN32" s="37"/>
      <c r="IKO32" s="37"/>
      <c r="IKP32" s="37"/>
      <c r="IKQ32" s="37"/>
      <c r="IKR32" s="37"/>
      <c r="IKS32" s="37"/>
      <c r="IKT32" s="37"/>
      <c r="IKU32" s="37"/>
      <c r="IKV32" s="37"/>
      <c r="IKW32" s="37"/>
      <c r="IKX32" s="37"/>
      <c r="IKY32" s="37"/>
      <c r="IKZ32" s="37"/>
      <c r="ILA32" s="37"/>
      <c r="ILB32" s="37"/>
      <c r="ILC32" s="37"/>
      <c r="ILD32" s="37"/>
      <c r="ILE32" s="37"/>
      <c r="ILF32" s="37"/>
      <c r="ILG32" s="37"/>
      <c r="ILH32" s="37"/>
      <c r="ILI32" s="37"/>
      <c r="ILJ32" s="37"/>
      <c r="ILK32" s="37"/>
      <c r="ILL32" s="37"/>
      <c r="ILM32" s="37"/>
      <c r="ILN32" s="37"/>
      <c r="ILO32" s="37"/>
      <c r="ILP32" s="37"/>
      <c r="ILQ32" s="37"/>
      <c r="ILR32" s="37"/>
      <c r="ILS32" s="37"/>
      <c r="ILT32" s="37"/>
      <c r="ILU32" s="37"/>
      <c r="ILV32" s="37"/>
      <c r="ILW32" s="37"/>
      <c r="ILX32" s="37"/>
      <c r="ILY32" s="37"/>
      <c r="ILZ32" s="37"/>
      <c r="IMA32" s="37"/>
      <c r="IMB32" s="37"/>
      <c r="IMC32" s="37"/>
      <c r="IMD32" s="37"/>
      <c r="IME32" s="37"/>
      <c r="IMF32" s="37"/>
      <c r="IMG32" s="37"/>
      <c r="IMH32" s="37"/>
      <c r="IMI32" s="37"/>
      <c r="IMJ32" s="37"/>
      <c r="IMK32" s="37"/>
      <c r="IML32" s="37"/>
      <c r="IMM32" s="37"/>
      <c r="IMN32" s="37"/>
      <c r="IMO32" s="37"/>
      <c r="IMP32" s="37"/>
      <c r="IMQ32" s="37"/>
      <c r="IMR32" s="37"/>
      <c r="IMS32" s="37"/>
      <c r="IMT32" s="37"/>
      <c r="IMU32" s="37"/>
      <c r="IMV32" s="37"/>
      <c r="IMW32" s="37"/>
      <c r="IMX32" s="37"/>
      <c r="IMY32" s="37"/>
      <c r="IMZ32" s="37"/>
      <c r="INA32" s="37"/>
      <c r="INB32" s="37"/>
      <c r="INC32" s="37"/>
      <c r="IND32" s="37"/>
      <c r="INE32" s="37"/>
      <c r="INF32" s="37"/>
      <c r="ING32" s="37"/>
      <c r="INH32" s="37"/>
      <c r="INI32" s="37"/>
      <c r="INJ32" s="37"/>
      <c r="INK32" s="37"/>
      <c r="INL32" s="37"/>
      <c r="INM32" s="37"/>
      <c r="INN32" s="37"/>
      <c r="INO32" s="37"/>
      <c r="INP32" s="37"/>
      <c r="INQ32" s="37"/>
      <c r="INR32" s="37"/>
      <c r="INS32" s="37"/>
      <c r="INT32" s="37"/>
      <c r="INU32" s="37"/>
      <c r="INV32" s="37"/>
      <c r="INW32" s="37"/>
      <c r="INX32" s="37"/>
      <c r="INY32" s="37"/>
      <c r="INZ32" s="37"/>
      <c r="IOA32" s="37"/>
      <c r="IOB32" s="37"/>
      <c r="IOC32" s="37"/>
      <c r="IOD32" s="37"/>
      <c r="IOE32" s="37"/>
      <c r="IOF32" s="37"/>
      <c r="IOG32" s="37"/>
      <c r="IOH32" s="37"/>
      <c r="IOI32" s="37"/>
      <c r="IOJ32" s="37"/>
      <c r="IOK32" s="37"/>
      <c r="IOL32" s="37"/>
      <c r="IOM32" s="37"/>
      <c r="ION32" s="37"/>
      <c r="IOO32" s="37"/>
      <c r="IOP32" s="37"/>
      <c r="IOQ32" s="37"/>
      <c r="IOR32" s="37"/>
      <c r="IOS32" s="37"/>
      <c r="IOT32" s="37"/>
      <c r="IOU32" s="37"/>
      <c r="IOV32" s="37"/>
      <c r="IOW32" s="37"/>
      <c r="IOX32" s="37"/>
      <c r="IOY32" s="37"/>
      <c r="IOZ32" s="37"/>
      <c r="IPA32" s="37"/>
      <c r="IPB32" s="37"/>
      <c r="IPC32" s="37"/>
      <c r="IPD32" s="37"/>
      <c r="IPE32" s="37"/>
      <c r="IPF32" s="37"/>
      <c r="IPG32" s="37"/>
      <c r="IPH32" s="37"/>
      <c r="IPI32" s="37"/>
      <c r="IPJ32" s="37"/>
      <c r="IPK32" s="37"/>
      <c r="IPL32" s="37"/>
      <c r="IPM32" s="37"/>
      <c r="IPN32" s="37"/>
      <c r="IPO32" s="37"/>
      <c r="IPP32" s="37"/>
      <c r="IPQ32" s="37"/>
      <c r="IPR32" s="37"/>
      <c r="IPS32" s="37"/>
      <c r="IPT32" s="37"/>
      <c r="IPU32" s="37"/>
      <c r="IPV32" s="37"/>
      <c r="IPW32" s="37"/>
      <c r="IPX32" s="37"/>
      <c r="IPY32" s="37"/>
      <c r="IPZ32" s="37"/>
      <c r="IQA32" s="37"/>
      <c r="IQB32" s="37"/>
      <c r="IQC32" s="37"/>
      <c r="IQD32" s="37"/>
      <c r="IQE32" s="37"/>
      <c r="IQF32" s="37"/>
      <c r="IQG32" s="37"/>
      <c r="IQH32" s="37"/>
      <c r="IQI32" s="37"/>
      <c r="IQJ32" s="37"/>
      <c r="IQK32" s="37"/>
      <c r="IQL32" s="37"/>
      <c r="IQM32" s="37"/>
      <c r="IQN32" s="37"/>
      <c r="IQO32" s="37"/>
      <c r="IQP32" s="37"/>
      <c r="IQQ32" s="37"/>
      <c r="IQR32" s="37"/>
      <c r="IQS32" s="37"/>
      <c r="IQT32" s="37"/>
      <c r="IQU32" s="37"/>
      <c r="IQV32" s="37"/>
      <c r="IQW32" s="37"/>
      <c r="IQX32" s="37"/>
      <c r="IQY32" s="37"/>
      <c r="IQZ32" s="37"/>
      <c r="IRA32" s="37"/>
      <c r="IRB32" s="37"/>
      <c r="IRC32" s="37"/>
      <c r="IRD32" s="37"/>
      <c r="IRE32" s="37"/>
      <c r="IRF32" s="37"/>
      <c r="IRG32" s="37"/>
      <c r="IRH32" s="37"/>
      <c r="IRI32" s="37"/>
      <c r="IRJ32" s="37"/>
      <c r="IRK32" s="37"/>
      <c r="IRL32" s="37"/>
      <c r="IRM32" s="37"/>
      <c r="IRN32" s="37"/>
      <c r="IRO32" s="37"/>
      <c r="IRP32" s="37"/>
      <c r="IRQ32" s="37"/>
      <c r="IRR32" s="37"/>
      <c r="IRS32" s="37"/>
      <c r="IRT32" s="37"/>
      <c r="IRU32" s="37"/>
      <c r="IRV32" s="37"/>
      <c r="IRW32" s="37"/>
      <c r="IRX32" s="37"/>
      <c r="IRY32" s="37"/>
      <c r="IRZ32" s="37"/>
      <c r="ISA32" s="37"/>
      <c r="ISB32" s="37"/>
      <c r="ISC32" s="37"/>
      <c r="ISD32" s="37"/>
      <c r="ISE32" s="37"/>
      <c r="ISF32" s="37"/>
      <c r="ISG32" s="37"/>
      <c r="ISH32" s="37"/>
      <c r="ISI32" s="37"/>
      <c r="ISJ32" s="37"/>
      <c r="ISK32" s="37"/>
      <c r="ISL32" s="37"/>
      <c r="ISM32" s="37"/>
      <c r="ISN32" s="37"/>
      <c r="ISO32" s="37"/>
      <c r="ISP32" s="37"/>
      <c r="ISQ32" s="37"/>
      <c r="ISR32" s="37"/>
      <c r="ISS32" s="37"/>
      <c r="IST32" s="37"/>
      <c r="ISU32" s="37"/>
      <c r="ISV32" s="37"/>
      <c r="ISW32" s="37"/>
      <c r="ISX32" s="37"/>
      <c r="ISY32" s="37"/>
      <c r="ISZ32" s="37"/>
      <c r="ITA32" s="37"/>
      <c r="ITB32" s="37"/>
      <c r="ITC32" s="37"/>
      <c r="ITD32" s="37"/>
      <c r="ITE32" s="37"/>
      <c r="ITF32" s="37"/>
      <c r="ITG32" s="37"/>
      <c r="ITH32" s="37"/>
      <c r="ITI32" s="37"/>
      <c r="ITJ32" s="37"/>
      <c r="ITK32" s="37"/>
      <c r="ITL32" s="37"/>
      <c r="ITM32" s="37"/>
      <c r="ITN32" s="37"/>
      <c r="ITO32" s="37"/>
      <c r="ITP32" s="37"/>
      <c r="ITQ32" s="37"/>
      <c r="ITR32" s="37"/>
      <c r="ITS32" s="37"/>
      <c r="ITT32" s="37"/>
      <c r="ITU32" s="37"/>
      <c r="ITV32" s="37"/>
      <c r="ITW32" s="37"/>
      <c r="ITX32" s="37"/>
      <c r="ITY32" s="37"/>
      <c r="ITZ32" s="37"/>
      <c r="IUA32" s="37"/>
      <c r="IUB32" s="37"/>
      <c r="IUC32" s="37"/>
      <c r="IUD32" s="37"/>
      <c r="IUE32" s="37"/>
      <c r="IUF32" s="37"/>
      <c r="IUG32" s="37"/>
      <c r="IUH32" s="37"/>
      <c r="IUI32" s="37"/>
      <c r="IUJ32" s="37"/>
      <c r="IUK32" s="37"/>
      <c r="IUL32" s="37"/>
      <c r="IUM32" s="37"/>
      <c r="IUN32" s="37"/>
      <c r="IUO32" s="37"/>
      <c r="IUP32" s="37"/>
      <c r="IUQ32" s="37"/>
      <c r="IUR32" s="37"/>
      <c r="IUS32" s="37"/>
      <c r="IUT32" s="37"/>
      <c r="IUU32" s="37"/>
      <c r="IUV32" s="37"/>
      <c r="IUW32" s="37"/>
      <c r="IUX32" s="37"/>
      <c r="IUY32" s="37"/>
      <c r="IUZ32" s="37"/>
      <c r="IVA32" s="37"/>
      <c r="IVB32" s="37"/>
      <c r="IVC32" s="37"/>
      <c r="IVD32" s="37"/>
      <c r="IVE32" s="37"/>
      <c r="IVF32" s="37"/>
      <c r="IVG32" s="37"/>
      <c r="IVH32" s="37"/>
      <c r="IVI32" s="37"/>
      <c r="IVJ32" s="37"/>
      <c r="IVK32" s="37"/>
      <c r="IVL32" s="37"/>
      <c r="IVM32" s="37"/>
      <c r="IVN32" s="37"/>
      <c r="IVO32" s="37"/>
      <c r="IVP32" s="37"/>
      <c r="IVQ32" s="37"/>
      <c r="IVR32" s="37"/>
      <c r="IVS32" s="37"/>
      <c r="IVT32" s="37"/>
      <c r="IVU32" s="37"/>
      <c r="IVV32" s="37"/>
      <c r="IVW32" s="37"/>
      <c r="IVX32" s="37"/>
      <c r="IVY32" s="37"/>
      <c r="IVZ32" s="37"/>
      <c r="IWA32" s="37"/>
      <c r="IWB32" s="37"/>
      <c r="IWC32" s="37"/>
      <c r="IWD32" s="37"/>
      <c r="IWE32" s="37"/>
      <c r="IWF32" s="37"/>
      <c r="IWG32" s="37"/>
      <c r="IWH32" s="37"/>
      <c r="IWI32" s="37"/>
      <c r="IWJ32" s="37"/>
      <c r="IWK32" s="37"/>
      <c r="IWL32" s="37"/>
      <c r="IWM32" s="37"/>
      <c r="IWN32" s="37"/>
      <c r="IWO32" s="37"/>
      <c r="IWP32" s="37"/>
      <c r="IWQ32" s="37"/>
      <c r="IWR32" s="37"/>
      <c r="IWS32" s="37"/>
      <c r="IWT32" s="37"/>
      <c r="IWU32" s="37"/>
      <c r="IWV32" s="37"/>
      <c r="IWW32" s="37"/>
      <c r="IWX32" s="37"/>
      <c r="IWY32" s="37"/>
      <c r="IWZ32" s="37"/>
      <c r="IXA32" s="37"/>
      <c r="IXB32" s="37"/>
      <c r="IXC32" s="37"/>
      <c r="IXD32" s="37"/>
      <c r="IXE32" s="37"/>
      <c r="IXF32" s="37"/>
      <c r="IXG32" s="37"/>
      <c r="IXH32" s="37"/>
      <c r="IXI32" s="37"/>
      <c r="IXJ32" s="37"/>
      <c r="IXK32" s="37"/>
      <c r="IXL32" s="37"/>
      <c r="IXM32" s="37"/>
      <c r="IXN32" s="37"/>
      <c r="IXO32" s="37"/>
      <c r="IXP32" s="37"/>
      <c r="IXQ32" s="37"/>
      <c r="IXR32" s="37"/>
      <c r="IXS32" s="37"/>
      <c r="IXT32" s="37"/>
      <c r="IXU32" s="37"/>
      <c r="IXV32" s="37"/>
      <c r="IXW32" s="37"/>
      <c r="IXX32" s="37"/>
      <c r="IXY32" s="37"/>
      <c r="IXZ32" s="37"/>
      <c r="IYA32" s="37"/>
      <c r="IYB32" s="37"/>
      <c r="IYC32" s="37"/>
      <c r="IYD32" s="37"/>
      <c r="IYE32" s="37"/>
      <c r="IYF32" s="37"/>
      <c r="IYG32" s="37"/>
      <c r="IYH32" s="37"/>
      <c r="IYI32" s="37"/>
      <c r="IYJ32" s="37"/>
      <c r="IYK32" s="37"/>
      <c r="IYL32" s="37"/>
      <c r="IYM32" s="37"/>
      <c r="IYN32" s="37"/>
      <c r="IYO32" s="37"/>
      <c r="IYP32" s="37"/>
      <c r="IYQ32" s="37"/>
      <c r="IYR32" s="37"/>
      <c r="IYS32" s="37"/>
      <c r="IYT32" s="37"/>
      <c r="IYU32" s="37"/>
      <c r="IYV32" s="37"/>
      <c r="IYW32" s="37"/>
      <c r="IYX32" s="37"/>
      <c r="IYY32" s="37"/>
      <c r="IYZ32" s="37"/>
      <c r="IZA32" s="37"/>
      <c r="IZB32" s="37"/>
      <c r="IZC32" s="37"/>
      <c r="IZD32" s="37"/>
      <c r="IZE32" s="37"/>
      <c r="IZF32" s="37"/>
      <c r="IZG32" s="37"/>
      <c r="IZH32" s="37"/>
      <c r="IZI32" s="37"/>
      <c r="IZJ32" s="37"/>
      <c r="IZK32" s="37"/>
      <c r="IZL32" s="37"/>
      <c r="IZM32" s="37"/>
      <c r="IZN32" s="37"/>
      <c r="IZO32" s="37"/>
      <c r="IZP32" s="37"/>
      <c r="IZQ32" s="37"/>
      <c r="IZR32" s="37"/>
      <c r="IZS32" s="37"/>
      <c r="IZT32" s="37"/>
      <c r="IZU32" s="37"/>
      <c r="IZV32" s="37"/>
      <c r="IZW32" s="37"/>
      <c r="IZX32" s="37"/>
      <c r="IZY32" s="37"/>
      <c r="IZZ32" s="37"/>
      <c r="JAA32" s="37"/>
      <c r="JAB32" s="37"/>
      <c r="JAC32" s="37"/>
      <c r="JAD32" s="37"/>
      <c r="JAE32" s="37"/>
      <c r="JAF32" s="37"/>
      <c r="JAG32" s="37"/>
      <c r="JAH32" s="37"/>
      <c r="JAI32" s="37"/>
      <c r="JAJ32" s="37"/>
      <c r="JAK32" s="37"/>
      <c r="JAL32" s="37"/>
      <c r="JAM32" s="37"/>
      <c r="JAN32" s="37"/>
      <c r="JAO32" s="37"/>
      <c r="JAP32" s="37"/>
      <c r="JAQ32" s="37"/>
      <c r="JAR32" s="37"/>
      <c r="JAS32" s="37"/>
      <c r="JAT32" s="37"/>
      <c r="JAU32" s="37"/>
      <c r="JAV32" s="37"/>
      <c r="JAW32" s="37"/>
      <c r="JAX32" s="37"/>
      <c r="JAY32" s="37"/>
      <c r="JAZ32" s="37"/>
      <c r="JBA32" s="37"/>
      <c r="JBB32" s="37"/>
      <c r="JBC32" s="37"/>
      <c r="JBD32" s="37"/>
      <c r="JBE32" s="37"/>
      <c r="JBF32" s="37"/>
      <c r="JBG32" s="37"/>
      <c r="JBH32" s="37"/>
      <c r="JBI32" s="37"/>
      <c r="JBJ32" s="37"/>
      <c r="JBK32" s="37"/>
      <c r="JBL32" s="37"/>
      <c r="JBM32" s="37"/>
      <c r="JBN32" s="37"/>
      <c r="JBO32" s="37"/>
      <c r="JBP32" s="37"/>
      <c r="JBQ32" s="37"/>
      <c r="JBR32" s="37"/>
      <c r="JBS32" s="37"/>
      <c r="JBT32" s="37"/>
      <c r="JBU32" s="37"/>
      <c r="JBV32" s="37"/>
      <c r="JBW32" s="37"/>
      <c r="JBX32" s="37"/>
      <c r="JBY32" s="37"/>
      <c r="JBZ32" s="37"/>
      <c r="JCA32" s="37"/>
      <c r="JCB32" s="37"/>
      <c r="JCC32" s="37"/>
      <c r="JCD32" s="37"/>
      <c r="JCE32" s="37"/>
      <c r="JCF32" s="37"/>
      <c r="JCG32" s="37"/>
      <c r="JCH32" s="37"/>
      <c r="JCI32" s="37"/>
      <c r="JCJ32" s="37"/>
      <c r="JCK32" s="37"/>
      <c r="JCL32" s="37"/>
      <c r="JCM32" s="37"/>
      <c r="JCN32" s="37"/>
      <c r="JCO32" s="37"/>
      <c r="JCP32" s="37"/>
      <c r="JCQ32" s="37"/>
      <c r="JCR32" s="37"/>
      <c r="JCS32" s="37"/>
      <c r="JCT32" s="37"/>
      <c r="JCU32" s="37"/>
      <c r="JCV32" s="37"/>
      <c r="JCW32" s="37"/>
      <c r="JCX32" s="37"/>
      <c r="JCY32" s="37"/>
      <c r="JCZ32" s="37"/>
      <c r="JDA32" s="37"/>
      <c r="JDB32" s="37"/>
      <c r="JDC32" s="37"/>
      <c r="JDD32" s="37"/>
      <c r="JDE32" s="37"/>
      <c r="JDF32" s="37"/>
      <c r="JDG32" s="37"/>
      <c r="JDH32" s="37"/>
      <c r="JDI32" s="37"/>
      <c r="JDJ32" s="37"/>
      <c r="JDK32" s="37"/>
      <c r="JDL32" s="37"/>
      <c r="JDM32" s="37"/>
      <c r="JDN32" s="37"/>
      <c r="JDO32" s="37"/>
      <c r="JDP32" s="37"/>
      <c r="JDQ32" s="37"/>
      <c r="JDR32" s="37"/>
      <c r="JDS32" s="37"/>
      <c r="JDT32" s="37"/>
      <c r="JDU32" s="37"/>
      <c r="JDV32" s="37"/>
      <c r="JDW32" s="37"/>
      <c r="JDX32" s="37"/>
      <c r="JDY32" s="37"/>
      <c r="JDZ32" s="37"/>
      <c r="JEA32" s="37"/>
      <c r="JEB32" s="37"/>
      <c r="JEC32" s="37"/>
      <c r="JED32" s="37"/>
      <c r="JEE32" s="37"/>
      <c r="JEF32" s="37"/>
      <c r="JEG32" s="37"/>
      <c r="JEH32" s="37"/>
      <c r="JEI32" s="37"/>
      <c r="JEJ32" s="37"/>
      <c r="JEK32" s="37"/>
      <c r="JEL32" s="37"/>
      <c r="JEM32" s="37"/>
      <c r="JEN32" s="37"/>
      <c r="JEO32" s="37"/>
      <c r="JEP32" s="37"/>
      <c r="JEQ32" s="37"/>
      <c r="JER32" s="37"/>
      <c r="JES32" s="37"/>
      <c r="JET32" s="37"/>
      <c r="JEU32" s="37"/>
      <c r="JEV32" s="37"/>
      <c r="JEW32" s="37"/>
      <c r="JEX32" s="37"/>
      <c r="JEY32" s="37"/>
      <c r="JEZ32" s="37"/>
      <c r="JFA32" s="37"/>
      <c r="JFB32" s="37"/>
      <c r="JFC32" s="37"/>
      <c r="JFD32" s="37"/>
      <c r="JFE32" s="37"/>
      <c r="JFF32" s="37"/>
      <c r="JFG32" s="37"/>
      <c r="JFH32" s="37"/>
      <c r="JFI32" s="37"/>
      <c r="JFJ32" s="37"/>
      <c r="JFK32" s="37"/>
      <c r="JFL32" s="37"/>
      <c r="JFM32" s="37"/>
      <c r="JFN32" s="37"/>
      <c r="JFO32" s="37"/>
      <c r="JFP32" s="37"/>
      <c r="JFQ32" s="37"/>
      <c r="JFR32" s="37"/>
      <c r="JFS32" s="37"/>
      <c r="JFT32" s="37"/>
      <c r="JFU32" s="37"/>
      <c r="JFV32" s="37"/>
      <c r="JFW32" s="37"/>
      <c r="JFX32" s="37"/>
      <c r="JFY32" s="37"/>
      <c r="JFZ32" s="37"/>
      <c r="JGA32" s="37"/>
      <c r="JGB32" s="37"/>
      <c r="JGC32" s="37"/>
      <c r="JGD32" s="37"/>
      <c r="JGE32" s="37"/>
      <c r="JGF32" s="37"/>
      <c r="JGG32" s="37"/>
      <c r="JGH32" s="37"/>
      <c r="JGI32" s="37"/>
      <c r="JGJ32" s="37"/>
      <c r="JGK32" s="37"/>
      <c r="JGL32" s="37"/>
      <c r="JGM32" s="37"/>
      <c r="JGN32" s="37"/>
      <c r="JGO32" s="37"/>
      <c r="JGP32" s="37"/>
      <c r="JGQ32" s="37"/>
      <c r="JGR32" s="37"/>
      <c r="JGS32" s="37"/>
      <c r="JGT32" s="37"/>
      <c r="JGU32" s="37"/>
      <c r="JGV32" s="37"/>
      <c r="JGW32" s="37"/>
      <c r="JGX32" s="37"/>
      <c r="JGY32" s="37"/>
      <c r="JGZ32" s="37"/>
      <c r="JHA32" s="37"/>
      <c r="JHB32" s="37"/>
      <c r="JHC32" s="37"/>
      <c r="JHD32" s="37"/>
      <c r="JHE32" s="37"/>
      <c r="JHF32" s="37"/>
      <c r="JHG32" s="37"/>
      <c r="JHH32" s="37"/>
      <c r="JHI32" s="37"/>
      <c r="JHJ32" s="37"/>
      <c r="JHK32" s="37"/>
      <c r="JHL32" s="37"/>
      <c r="JHM32" s="37"/>
      <c r="JHN32" s="37"/>
      <c r="JHO32" s="37"/>
      <c r="JHP32" s="37"/>
      <c r="JHQ32" s="37"/>
      <c r="JHR32" s="37"/>
      <c r="JHS32" s="37"/>
      <c r="JHT32" s="37"/>
      <c r="JHU32" s="37"/>
      <c r="JHV32" s="37"/>
      <c r="JHW32" s="37"/>
      <c r="JHX32" s="37"/>
      <c r="JHY32" s="37"/>
      <c r="JHZ32" s="37"/>
      <c r="JIA32" s="37"/>
      <c r="JIB32" s="37"/>
      <c r="JIC32" s="37"/>
      <c r="JID32" s="37"/>
      <c r="JIE32" s="37"/>
      <c r="JIF32" s="37"/>
      <c r="JIG32" s="37"/>
      <c r="JIH32" s="37"/>
      <c r="JII32" s="37"/>
      <c r="JIJ32" s="37"/>
      <c r="JIK32" s="37"/>
      <c r="JIL32" s="37"/>
      <c r="JIM32" s="37"/>
      <c r="JIN32" s="37"/>
      <c r="JIO32" s="37"/>
      <c r="JIP32" s="37"/>
      <c r="JIQ32" s="37"/>
      <c r="JIR32" s="37"/>
      <c r="JIS32" s="37"/>
      <c r="JIT32" s="37"/>
      <c r="JIU32" s="37"/>
      <c r="JIV32" s="37"/>
      <c r="JIW32" s="37"/>
      <c r="JIX32" s="37"/>
      <c r="JIY32" s="37"/>
      <c r="JIZ32" s="37"/>
      <c r="JJA32" s="37"/>
      <c r="JJB32" s="37"/>
      <c r="JJC32" s="37"/>
      <c r="JJD32" s="37"/>
      <c r="JJE32" s="37"/>
      <c r="JJF32" s="37"/>
      <c r="JJG32" s="37"/>
      <c r="JJH32" s="37"/>
      <c r="JJI32" s="37"/>
      <c r="JJJ32" s="37"/>
      <c r="JJK32" s="37"/>
      <c r="JJL32" s="37"/>
      <c r="JJM32" s="37"/>
      <c r="JJN32" s="37"/>
      <c r="JJO32" s="37"/>
      <c r="JJP32" s="37"/>
      <c r="JJQ32" s="37"/>
      <c r="JJR32" s="37"/>
      <c r="JJS32" s="37"/>
      <c r="JJT32" s="37"/>
      <c r="JJU32" s="37"/>
      <c r="JJV32" s="37"/>
      <c r="JJW32" s="37"/>
      <c r="JJX32" s="37"/>
      <c r="JJY32" s="37"/>
      <c r="JJZ32" s="37"/>
      <c r="JKA32" s="37"/>
      <c r="JKB32" s="37"/>
      <c r="JKC32" s="37"/>
      <c r="JKD32" s="37"/>
      <c r="JKE32" s="37"/>
      <c r="JKF32" s="37"/>
      <c r="JKG32" s="37"/>
      <c r="JKH32" s="37"/>
      <c r="JKI32" s="37"/>
      <c r="JKJ32" s="37"/>
      <c r="JKK32" s="37"/>
      <c r="JKL32" s="37"/>
      <c r="JKM32" s="37"/>
      <c r="JKN32" s="37"/>
      <c r="JKO32" s="37"/>
      <c r="JKP32" s="37"/>
      <c r="JKQ32" s="37"/>
      <c r="JKR32" s="37"/>
      <c r="JKS32" s="37"/>
      <c r="JKT32" s="37"/>
      <c r="JKU32" s="37"/>
      <c r="JKV32" s="37"/>
      <c r="JKW32" s="37"/>
      <c r="JKX32" s="37"/>
      <c r="JKY32" s="37"/>
      <c r="JKZ32" s="37"/>
      <c r="JLA32" s="37"/>
      <c r="JLB32" s="37"/>
      <c r="JLC32" s="37"/>
      <c r="JLD32" s="37"/>
      <c r="JLE32" s="37"/>
      <c r="JLF32" s="37"/>
      <c r="JLG32" s="37"/>
      <c r="JLH32" s="37"/>
      <c r="JLI32" s="37"/>
      <c r="JLJ32" s="37"/>
      <c r="JLK32" s="37"/>
      <c r="JLL32" s="37"/>
      <c r="JLM32" s="37"/>
      <c r="JLN32" s="37"/>
      <c r="JLO32" s="37"/>
      <c r="JLP32" s="37"/>
      <c r="JLQ32" s="37"/>
      <c r="JLR32" s="37"/>
      <c r="JLS32" s="37"/>
      <c r="JLT32" s="37"/>
      <c r="JLU32" s="37"/>
      <c r="JLV32" s="37"/>
      <c r="JLW32" s="37"/>
      <c r="JLX32" s="37"/>
      <c r="JLY32" s="37"/>
      <c r="JLZ32" s="37"/>
      <c r="JMA32" s="37"/>
      <c r="JMB32" s="37"/>
      <c r="JMC32" s="37"/>
      <c r="JMD32" s="37"/>
      <c r="JME32" s="37"/>
      <c r="JMF32" s="37"/>
      <c r="JMG32" s="37"/>
      <c r="JMH32" s="37"/>
      <c r="JMI32" s="37"/>
      <c r="JMJ32" s="37"/>
      <c r="JMK32" s="37"/>
      <c r="JML32" s="37"/>
      <c r="JMM32" s="37"/>
      <c r="JMN32" s="37"/>
      <c r="JMO32" s="37"/>
      <c r="JMP32" s="37"/>
      <c r="JMQ32" s="37"/>
      <c r="JMR32" s="37"/>
      <c r="JMS32" s="37"/>
      <c r="JMT32" s="37"/>
      <c r="JMU32" s="37"/>
      <c r="JMV32" s="37"/>
      <c r="JMW32" s="37"/>
      <c r="JMX32" s="37"/>
      <c r="JMY32" s="37"/>
      <c r="JMZ32" s="37"/>
      <c r="JNA32" s="37"/>
      <c r="JNB32" s="37"/>
      <c r="JNC32" s="37"/>
      <c r="JND32" s="37"/>
      <c r="JNE32" s="37"/>
      <c r="JNF32" s="37"/>
      <c r="JNG32" s="37"/>
      <c r="JNH32" s="37"/>
      <c r="JNI32" s="37"/>
      <c r="JNJ32" s="37"/>
      <c r="JNK32" s="37"/>
      <c r="JNL32" s="37"/>
      <c r="JNM32" s="37"/>
      <c r="JNN32" s="37"/>
      <c r="JNO32" s="37"/>
      <c r="JNP32" s="37"/>
      <c r="JNQ32" s="37"/>
      <c r="JNR32" s="37"/>
      <c r="JNS32" s="37"/>
      <c r="JNT32" s="37"/>
      <c r="JNU32" s="37"/>
      <c r="JNV32" s="37"/>
      <c r="JNW32" s="37"/>
      <c r="JNX32" s="37"/>
      <c r="JNY32" s="37"/>
      <c r="JNZ32" s="37"/>
      <c r="JOA32" s="37"/>
      <c r="JOB32" s="37"/>
      <c r="JOC32" s="37"/>
      <c r="JOD32" s="37"/>
      <c r="JOE32" s="37"/>
      <c r="JOF32" s="37"/>
      <c r="JOG32" s="37"/>
      <c r="JOH32" s="37"/>
      <c r="JOI32" s="37"/>
      <c r="JOJ32" s="37"/>
      <c r="JOK32" s="37"/>
      <c r="JOL32" s="37"/>
      <c r="JOM32" s="37"/>
      <c r="JON32" s="37"/>
      <c r="JOO32" s="37"/>
      <c r="JOP32" s="37"/>
      <c r="JOQ32" s="37"/>
      <c r="JOR32" s="37"/>
      <c r="JOS32" s="37"/>
      <c r="JOT32" s="37"/>
      <c r="JOU32" s="37"/>
      <c r="JOV32" s="37"/>
      <c r="JOW32" s="37"/>
      <c r="JOX32" s="37"/>
      <c r="JOY32" s="37"/>
      <c r="JOZ32" s="37"/>
      <c r="JPA32" s="37"/>
      <c r="JPB32" s="37"/>
      <c r="JPC32" s="37"/>
      <c r="JPD32" s="37"/>
      <c r="JPE32" s="37"/>
      <c r="JPF32" s="37"/>
      <c r="JPG32" s="37"/>
      <c r="JPH32" s="37"/>
      <c r="JPI32" s="37"/>
      <c r="JPJ32" s="37"/>
      <c r="JPK32" s="37"/>
      <c r="JPL32" s="37"/>
      <c r="JPM32" s="37"/>
      <c r="JPN32" s="37"/>
      <c r="JPO32" s="37"/>
      <c r="JPP32" s="37"/>
      <c r="JPQ32" s="37"/>
      <c r="JPR32" s="37"/>
      <c r="JPS32" s="37"/>
      <c r="JPT32" s="37"/>
      <c r="JPU32" s="37"/>
      <c r="JPV32" s="37"/>
      <c r="JPW32" s="37"/>
      <c r="JPX32" s="37"/>
      <c r="JPY32" s="37"/>
      <c r="JPZ32" s="37"/>
      <c r="JQA32" s="37"/>
      <c r="JQB32" s="37"/>
      <c r="JQC32" s="37"/>
      <c r="JQD32" s="37"/>
      <c r="JQE32" s="37"/>
      <c r="JQF32" s="37"/>
      <c r="JQG32" s="37"/>
      <c r="JQH32" s="37"/>
      <c r="JQI32" s="37"/>
      <c r="JQJ32" s="37"/>
      <c r="JQK32" s="37"/>
      <c r="JQL32" s="37"/>
      <c r="JQM32" s="37"/>
      <c r="JQN32" s="37"/>
      <c r="JQO32" s="37"/>
      <c r="JQP32" s="37"/>
      <c r="JQQ32" s="37"/>
      <c r="JQR32" s="37"/>
      <c r="JQS32" s="37"/>
      <c r="JQT32" s="37"/>
      <c r="JQU32" s="37"/>
      <c r="JQV32" s="37"/>
      <c r="JQW32" s="37"/>
      <c r="JQX32" s="37"/>
      <c r="JQY32" s="37"/>
      <c r="JQZ32" s="37"/>
      <c r="JRA32" s="37"/>
      <c r="JRB32" s="37"/>
      <c r="JRC32" s="37"/>
      <c r="JRD32" s="37"/>
      <c r="JRE32" s="37"/>
      <c r="JRF32" s="37"/>
      <c r="JRG32" s="37"/>
      <c r="JRH32" s="37"/>
      <c r="JRI32" s="37"/>
      <c r="JRJ32" s="37"/>
      <c r="JRK32" s="37"/>
      <c r="JRL32" s="37"/>
      <c r="JRM32" s="37"/>
      <c r="JRN32" s="37"/>
      <c r="JRO32" s="37"/>
      <c r="JRP32" s="37"/>
      <c r="JRQ32" s="37"/>
      <c r="JRR32" s="37"/>
      <c r="JRS32" s="37"/>
      <c r="JRT32" s="37"/>
      <c r="JRU32" s="37"/>
      <c r="JRV32" s="37"/>
      <c r="JRW32" s="37"/>
      <c r="JRX32" s="37"/>
      <c r="JRY32" s="37"/>
      <c r="JRZ32" s="37"/>
      <c r="JSA32" s="37"/>
      <c r="JSB32" s="37"/>
      <c r="JSC32" s="37"/>
      <c r="JSD32" s="37"/>
      <c r="JSE32" s="37"/>
      <c r="JSF32" s="37"/>
      <c r="JSG32" s="37"/>
      <c r="JSH32" s="37"/>
      <c r="JSI32" s="37"/>
      <c r="JSJ32" s="37"/>
      <c r="JSK32" s="37"/>
      <c r="JSL32" s="37"/>
      <c r="JSM32" s="37"/>
      <c r="JSN32" s="37"/>
      <c r="JSO32" s="37"/>
      <c r="JSP32" s="37"/>
      <c r="JSQ32" s="37"/>
      <c r="JSR32" s="37"/>
      <c r="JSS32" s="37"/>
      <c r="JST32" s="37"/>
      <c r="JSU32" s="37"/>
      <c r="JSV32" s="37"/>
      <c r="JSW32" s="37"/>
      <c r="JSX32" s="37"/>
      <c r="JSY32" s="37"/>
      <c r="JSZ32" s="37"/>
      <c r="JTA32" s="37"/>
      <c r="JTB32" s="37"/>
      <c r="JTC32" s="37"/>
      <c r="JTD32" s="37"/>
      <c r="JTE32" s="37"/>
      <c r="JTF32" s="37"/>
      <c r="JTG32" s="37"/>
      <c r="JTH32" s="37"/>
      <c r="JTI32" s="37"/>
      <c r="JTJ32" s="37"/>
      <c r="JTK32" s="37"/>
      <c r="JTL32" s="37"/>
      <c r="JTM32" s="37"/>
      <c r="JTN32" s="37"/>
      <c r="JTO32" s="37"/>
      <c r="JTP32" s="37"/>
      <c r="JTQ32" s="37"/>
      <c r="JTR32" s="37"/>
      <c r="JTS32" s="37"/>
      <c r="JTT32" s="37"/>
      <c r="JTU32" s="37"/>
      <c r="JTV32" s="37"/>
      <c r="JTW32" s="37"/>
      <c r="JTX32" s="37"/>
      <c r="JTY32" s="37"/>
      <c r="JTZ32" s="37"/>
      <c r="JUA32" s="37"/>
      <c r="JUB32" s="37"/>
      <c r="JUC32" s="37"/>
      <c r="JUD32" s="37"/>
      <c r="JUE32" s="37"/>
      <c r="JUF32" s="37"/>
      <c r="JUG32" s="37"/>
      <c r="JUH32" s="37"/>
      <c r="JUI32" s="37"/>
      <c r="JUJ32" s="37"/>
      <c r="JUK32" s="37"/>
      <c r="JUL32" s="37"/>
      <c r="JUM32" s="37"/>
      <c r="JUN32" s="37"/>
      <c r="JUO32" s="37"/>
      <c r="JUP32" s="37"/>
      <c r="JUQ32" s="37"/>
      <c r="JUR32" s="37"/>
      <c r="JUS32" s="37"/>
      <c r="JUT32" s="37"/>
      <c r="JUU32" s="37"/>
      <c r="JUV32" s="37"/>
      <c r="JUW32" s="37"/>
      <c r="JUX32" s="37"/>
      <c r="JUY32" s="37"/>
      <c r="JUZ32" s="37"/>
      <c r="JVA32" s="37"/>
      <c r="JVB32" s="37"/>
      <c r="JVC32" s="37"/>
      <c r="JVD32" s="37"/>
      <c r="JVE32" s="37"/>
      <c r="JVF32" s="37"/>
      <c r="JVG32" s="37"/>
      <c r="JVH32" s="37"/>
      <c r="JVI32" s="37"/>
      <c r="JVJ32" s="37"/>
      <c r="JVK32" s="37"/>
      <c r="JVL32" s="37"/>
      <c r="JVM32" s="37"/>
      <c r="JVN32" s="37"/>
      <c r="JVO32" s="37"/>
      <c r="JVP32" s="37"/>
      <c r="JVQ32" s="37"/>
      <c r="JVR32" s="37"/>
      <c r="JVS32" s="37"/>
      <c r="JVT32" s="37"/>
      <c r="JVU32" s="37"/>
      <c r="JVV32" s="37"/>
      <c r="JVW32" s="37"/>
      <c r="JVX32" s="37"/>
      <c r="JVY32" s="37"/>
      <c r="JVZ32" s="37"/>
      <c r="JWA32" s="37"/>
      <c r="JWB32" s="37"/>
      <c r="JWC32" s="37"/>
      <c r="JWD32" s="37"/>
      <c r="JWE32" s="37"/>
      <c r="JWF32" s="37"/>
      <c r="JWG32" s="37"/>
      <c r="JWH32" s="37"/>
      <c r="JWI32" s="37"/>
      <c r="JWJ32" s="37"/>
      <c r="JWK32" s="37"/>
      <c r="JWL32" s="37"/>
      <c r="JWM32" s="37"/>
      <c r="JWN32" s="37"/>
      <c r="JWO32" s="37"/>
      <c r="JWP32" s="37"/>
      <c r="JWQ32" s="37"/>
      <c r="JWR32" s="37"/>
      <c r="JWS32" s="37"/>
      <c r="JWT32" s="37"/>
      <c r="JWU32" s="37"/>
      <c r="JWV32" s="37"/>
      <c r="JWW32" s="37"/>
      <c r="JWX32" s="37"/>
      <c r="JWY32" s="37"/>
      <c r="JWZ32" s="37"/>
      <c r="JXA32" s="37"/>
      <c r="JXB32" s="37"/>
      <c r="JXC32" s="37"/>
      <c r="JXD32" s="37"/>
      <c r="JXE32" s="37"/>
      <c r="JXF32" s="37"/>
      <c r="JXG32" s="37"/>
      <c r="JXH32" s="37"/>
      <c r="JXI32" s="37"/>
      <c r="JXJ32" s="37"/>
      <c r="JXK32" s="37"/>
      <c r="JXL32" s="37"/>
      <c r="JXM32" s="37"/>
      <c r="JXN32" s="37"/>
      <c r="JXO32" s="37"/>
      <c r="JXP32" s="37"/>
      <c r="JXQ32" s="37"/>
      <c r="JXR32" s="37"/>
      <c r="JXS32" s="37"/>
      <c r="JXT32" s="37"/>
      <c r="JXU32" s="37"/>
      <c r="JXV32" s="37"/>
      <c r="JXW32" s="37"/>
      <c r="JXX32" s="37"/>
      <c r="JXY32" s="37"/>
      <c r="JXZ32" s="37"/>
      <c r="JYA32" s="37"/>
      <c r="JYB32" s="37"/>
      <c r="JYC32" s="37"/>
      <c r="JYD32" s="37"/>
      <c r="JYE32" s="37"/>
      <c r="JYF32" s="37"/>
      <c r="JYG32" s="37"/>
      <c r="JYH32" s="37"/>
      <c r="JYI32" s="37"/>
      <c r="JYJ32" s="37"/>
      <c r="JYK32" s="37"/>
      <c r="JYL32" s="37"/>
      <c r="JYM32" s="37"/>
      <c r="JYN32" s="37"/>
      <c r="JYO32" s="37"/>
      <c r="JYP32" s="37"/>
      <c r="JYQ32" s="37"/>
      <c r="JYR32" s="37"/>
      <c r="JYS32" s="37"/>
      <c r="JYT32" s="37"/>
      <c r="JYU32" s="37"/>
      <c r="JYV32" s="37"/>
      <c r="JYW32" s="37"/>
      <c r="JYX32" s="37"/>
      <c r="JYY32" s="37"/>
      <c r="JYZ32" s="37"/>
      <c r="JZA32" s="37"/>
      <c r="JZB32" s="37"/>
      <c r="JZC32" s="37"/>
      <c r="JZD32" s="37"/>
      <c r="JZE32" s="37"/>
      <c r="JZF32" s="37"/>
      <c r="JZG32" s="37"/>
      <c r="JZH32" s="37"/>
      <c r="JZI32" s="37"/>
      <c r="JZJ32" s="37"/>
      <c r="JZK32" s="37"/>
      <c r="JZL32" s="37"/>
      <c r="JZM32" s="37"/>
      <c r="JZN32" s="37"/>
      <c r="JZO32" s="37"/>
      <c r="JZP32" s="37"/>
      <c r="JZQ32" s="37"/>
      <c r="JZR32" s="37"/>
      <c r="JZS32" s="37"/>
      <c r="JZT32" s="37"/>
      <c r="JZU32" s="37"/>
      <c r="JZV32" s="37"/>
      <c r="JZW32" s="37"/>
      <c r="JZX32" s="37"/>
      <c r="JZY32" s="37"/>
      <c r="JZZ32" s="37"/>
      <c r="KAA32" s="37"/>
      <c r="KAB32" s="37"/>
      <c r="KAC32" s="37"/>
      <c r="KAD32" s="37"/>
      <c r="KAE32" s="37"/>
      <c r="KAF32" s="37"/>
      <c r="KAG32" s="37"/>
      <c r="KAH32" s="37"/>
      <c r="KAI32" s="37"/>
      <c r="KAJ32" s="37"/>
      <c r="KAK32" s="37"/>
      <c r="KAL32" s="37"/>
      <c r="KAM32" s="37"/>
      <c r="KAN32" s="37"/>
      <c r="KAO32" s="37"/>
      <c r="KAP32" s="37"/>
      <c r="KAQ32" s="37"/>
      <c r="KAR32" s="37"/>
      <c r="KAS32" s="37"/>
      <c r="KAT32" s="37"/>
      <c r="KAU32" s="37"/>
      <c r="KAV32" s="37"/>
      <c r="KAW32" s="37"/>
      <c r="KAX32" s="37"/>
      <c r="KAY32" s="37"/>
      <c r="KAZ32" s="37"/>
      <c r="KBA32" s="37"/>
      <c r="KBB32" s="37"/>
      <c r="KBC32" s="37"/>
      <c r="KBD32" s="37"/>
      <c r="KBE32" s="37"/>
      <c r="KBF32" s="37"/>
      <c r="KBG32" s="37"/>
      <c r="KBH32" s="37"/>
      <c r="KBI32" s="37"/>
      <c r="KBJ32" s="37"/>
      <c r="KBK32" s="37"/>
      <c r="KBL32" s="37"/>
      <c r="KBM32" s="37"/>
      <c r="KBN32" s="37"/>
      <c r="KBO32" s="37"/>
      <c r="KBP32" s="37"/>
      <c r="KBQ32" s="37"/>
      <c r="KBR32" s="37"/>
      <c r="KBS32" s="37"/>
      <c r="KBT32" s="37"/>
      <c r="KBU32" s="37"/>
      <c r="KBV32" s="37"/>
      <c r="KBW32" s="37"/>
      <c r="KBX32" s="37"/>
      <c r="KBY32" s="37"/>
      <c r="KBZ32" s="37"/>
      <c r="KCA32" s="37"/>
      <c r="KCB32" s="37"/>
      <c r="KCC32" s="37"/>
      <c r="KCD32" s="37"/>
      <c r="KCE32" s="37"/>
      <c r="KCF32" s="37"/>
      <c r="KCG32" s="37"/>
      <c r="KCH32" s="37"/>
      <c r="KCI32" s="37"/>
      <c r="KCJ32" s="37"/>
      <c r="KCK32" s="37"/>
      <c r="KCL32" s="37"/>
      <c r="KCM32" s="37"/>
      <c r="KCN32" s="37"/>
      <c r="KCO32" s="37"/>
      <c r="KCP32" s="37"/>
      <c r="KCQ32" s="37"/>
      <c r="KCR32" s="37"/>
      <c r="KCS32" s="37"/>
      <c r="KCT32" s="37"/>
      <c r="KCU32" s="37"/>
      <c r="KCV32" s="37"/>
      <c r="KCW32" s="37"/>
      <c r="KCX32" s="37"/>
      <c r="KCY32" s="37"/>
      <c r="KCZ32" s="37"/>
      <c r="KDA32" s="37"/>
      <c r="KDB32" s="37"/>
      <c r="KDC32" s="37"/>
      <c r="KDD32" s="37"/>
      <c r="KDE32" s="37"/>
      <c r="KDF32" s="37"/>
      <c r="KDG32" s="37"/>
      <c r="KDH32" s="37"/>
      <c r="KDI32" s="37"/>
      <c r="KDJ32" s="37"/>
      <c r="KDK32" s="37"/>
      <c r="KDL32" s="37"/>
      <c r="KDM32" s="37"/>
      <c r="KDN32" s="37"/>
      <c r="KDO32" s="37"/>
      <c r="KDP32" s="37"/>
      <c r="KDQ32" s="37"/>
      <c r="KDR32" s="37"/>
      <c r="KDS32" s="37"/>
      <c r="KDT32" s="37"/>
      <c r="KDU32" s="37"/>
      <c r="KDV32" s="37"/>
      <c r="KDW32" s="37"/>
      <c r="KDX32" s="37"/>
      <c r="KDY32" s="37"/>
      <c r="KDZ32" s="37"/>
      <c r="KEA32" s="37"/>
      <c r="KEB32" s="37"/>
      <c r="KEC32" s="37"/>
      <c r="KED32" s="37"/>
      <c r="KEE32" s="37"/>
      <c r="KEF32" s="37"/>
      <c r="KEG32" s="37"/>
      <c r="KEH32" s="37"/>
      <c r="KEI32" s="37"/>
      <c r="KEJ32" s="37"/>
      <c r="KEK32" s="37"/>
      <c r="KEL32" s="37"/>
      <c r="KEM32" s="37"/>
      <c r="KEN32" s="37"/>
      <c r="KEO32" s="37"/>
      <c r="KEP32" s="37"/>
      <c r="KEQ32" s="37"/>
      <c r="KER32" s="37"/>
      <c r="KES32" s="37"/>
      <c r="KET32" s="37"/>
      <c r="KEU32" s="37"/>
      <c r="KEV32" s="37"/>
      <c r="KEW32" s="37"/>
      <c r="KEX32" s="37"/>
      <c r="KEY32" s="37"/>
      <c r="KEZ32" s="37"/>
      <c r="KFA32" s="37"/>
      <c r="KFB32" s="37"/>
      <c r="KFC32" s="37"/>
      <c r="KFD32" s="37"/>
      <c r="KFE32" s="37"/>
      <c r="KFF32" s="37"/>
      <c r="KFG32" s="37"/>
      <c r="KFH32" s="37"/>
      <c r="KFI32" s="37"/>
      <c r="KFJ32" s="37"/>
      <c r="KFK32" s="37"/>
      <c r="KFL32" s="37"/>
      <c r="KFM32" s="37"/>
      <c r="KFN32" s="37"/>
      <c r="KFO32" s="37"/>
      <c r="KFP32" s="37"/>
      <c r="KFQ32" s="37"/>
      <c r="KFR32" s="37"/>
      <c r="KFS32" s="37"/>
      <c r="KFT32" s="37"/>
      <c r="KFU32" s="37"/>
      <c r="KFV32" s="37"/>
      <c r="KFW32" s="37"/>
      <c r="KFX32" s="37"/>
      <c r="KFY32" s="37"/>
      <c r="KFZ32" s="37"/>
      <c r="KGA32" s="37"/>
      <c r="KGB32" s="37"/>
      <c r="KGC32" s="37"/>
      <c r="KGD32" s="37"/>
      <c r="KGE32" s="37"/>
      <c r="KGF32" s="37"/>
      <c r="KGG32" s="37"/>
      <c r="KGH32" s="37"/>
      <c r="KGI32" s="37"/>
      <c r="KGJ32" s="37"/>
      <c r="KGK32" s="37"/>
      <c r="KGL32" s="37"/>
      <c r="KGM32" s="37"/>
      <c r="KGN32" s="37"/>
      <c r="KGO32" s="37"/>
      <c r="KGP32" s="37"/>
      <c r="KGQ32" s="37"/>
      <c r="KGR32" s="37"/>
      <c r="KGS32" s="37"/>
      <c r="KGT32" s="37"/>
      <c r="KGU32" s="37"/>
      <c r="KGV32" s="37"/>
      <c r="KGW32" s="37"/>
      <c r="KGX32" s="37"/>
      <c r="KGY32" s="37"/>
      <c r="KGZ32" s="37"/>
      <c r="KHA32" s="37"/>
      <c r="KHB32" s="37"/>
      <c r="KHC32" s="37"/>
      <c r="KHD32" s="37"/>
      <c r="KHE32" s="37"/>
      <c r="KHF32" s="37"/>
      <c r="KHG32" s="37"/>
      <c r="KHH32" s="37"/>
      <c r="KHI32" s="37"/>
      <c r="KHJ32" s="37"/>
      <c r="KHK32" s="37"/>
      <c r="KHL32" s="37"/>
      <c r="KHM32" s="37"/>
      <c r="KHN32" s="37"/>
      <c r="KHO32" s="37"/>
      <c r="KHP32" s="37"/>
      <c r="KHQ32" s="37"/>
      <c r="KHR32" s="37"/>
      <c r="KHS32" s="37"/>
      <c r="KHT32" s="37"/>
      <c r="KHU32" s="37"/>
      <c r="KHV32" s="37"/>
      <c r="KHW32" s="37"/>
      <c r="KHX32" s="37"/>
      <c r="KHY32" s="37"/>
      <c r="KHZ32" s="37"/>
      <c r="KIA32" s="37"/>
      <c r="KIB32" s="37"/>
      <c r="KIC32" s="37"/>
      <c r="KID32" s="37"/>
      <c r="KIE32" s="37"/>
      <c r="KIF32" s="37"/>
      <c r="KIG32" s="37"/>
      <c r="KIH32" s="37"/>
      <c r="KII32" s="37"/>
      <c r="KIJ32" s="37"/>
      <c r="KIK32" s="37"/>
      <c r="KIL32" s="37"/>
      <c r="KIM32" s="37"/>
      <c r="KIN32" s="37"/>
      <c r="KIO32" s="37"/>
      <c r="KIP32" s="37"/>
      <c r="KIQ32" s="37"/>
      <c r="KIR32" s="37"/>
      <c r="KIS32" s="37"/>
      <c r="KIT32" s="37"/>
      <c r="KIU32" s="37"/>
      <c r="KIV32" s="37"/>
      <c r="KIW32" s="37"/>
      <c r="KIX32" s="37"/>
      <c r="KIY32" s="37"/>
      <c r="KIZ32" s="37"/>
      <c r="KJA32" s="37"/>
      <c r="KJB32" s="37"/>
      <c r="KJC32" s="37"/>
      <c r="KJD32" s="37"/>
      <c r="KJE32" s="37"/>
      <c r="KJF32" s="37"/>
      <c r="KJG32" s="37"/>
      <c r="KJH32" s="37"/>
      <c r="KJI32" s="37"/>
      <c r="KJJ32" s="37"/>
      <c r="KJK32" s="37"/>
      <c r="KJL32" s="37"/>
      <c r="KJM32" s="37"/>
      <c r="KJN32" s="37"/>
      <c r="KJO32" s="37"/>
      <c r="KJP32" s="37"/>
      <c r="KJQ32" s="37"/>
      <c r="KJR32" s="37"/>
      <c r="KJS32" s="37"/>
      <c r="KJT32" s="37"/>
      <c r="KJU32" s="37"/>
      <c r="KJV32" s="37"/>
      <c r="KJW32" s="37"/>
      <c r="KJX32" s="37"/>
      <c r="KJY32" s="37"/>
      <c r="KJZ32" s="37"/>
      <c r="KKA32" s="37"/>
      <c r="KKB32" s="37"/>
      <c r="KKC32" s="37"/>
      <c r="KKD32" s="37"/>
      <c r="KKE32" s="37"/>
      <c r="KKF32" s="37"/>
      <c r="KKG32" s="37"/>
      <c r="KKH32" s="37"/>
      <c r="KKI32" s="37"/>
      <c r="KKJ32" s="37"/>
      <c r="KKK32" s="37"/>
      <c r="KKL32" s="37"/>
      <c r="KKM32" s="37"/>
      <c r="KKN32" s="37"/>
      <c r="KKO32" s="37"/>
      <c r="KKP32" s="37"/>
      <c r="KKQ32" s="37"/>
      <c r="KKR32" s="37"/>
      <c r="KKS32" s="37"/>
      <c r="KKT32" s="37"/>
      <c r="KKU32" s="37"/>
      <c r="KKV32" s="37"/>
      <c r="KKW32" s="37"/>
      <c r="KKX32" s="37"/>
      <c r="KKY32" s="37"/>
      <c r="KKZ32" s="37"/>
      <c r="KLA32" s="37"/>
      <c r="KLB32" s="37"/>
      <c r="KLC32" s="37"/>
      <c r="KLD32" s="37"/>
      <c r="KLE32" s="37"/>
      <c r="KLF32" s="37"/>
      <c r="KLG32" s="37"/>
      <c r="KLH32" s="37"/>
      <c r="KLI32" s="37"/>
      <c r="KLJ32" s="37"/>
      <c r="KLK32" s="37"/>
      <c r="KLL32" s="37"/>
      <c r="KLM32" s="37"/>
      <c r="KLN32" s="37"/>
      <c r="KLO32" s="37"/>
      <c r="KLP32" s="37"/>
      <c r="KLQ32" s="37"/>
      <c r="KLR32" s="37"/>
      <c r="KLS32" s="37"/>
      <c r="KLT32" s="37"/>
      <c r="KLU32" s="37"/>
      <c r="KLV32" s="37"/>
      <c r="KLW32" s="37"/>
      <c r="KLX32" s="37"/>
      <c r="KLY32" s="37"/>
      <c r="KLZ32" s="37"/>
      <c r="KMA32" s="37"/>
      <c r="KMB32" s="37"/>
      <c r="KMC32" s="37"/>
      <c r="KMD32" s="37"/>
      <c r="KME32" s="37"/>
      <c r="KMF32" s="37"/>
      <c r="KMG32" s="37"/>
      <c r="KMH32" s="37"/>
      <c r="KMI32" s="37"/>
      <c r="KMJ32" s="37"/>
      <c r="KMK32" s="37"/>
      <c r="KML32" s="37"/>
      <c r="KMM32" s="37"/>
      <c r="KMN32" s="37"/>
      <c r="KMO32" s="37"/>
      <c r="KMP32" s="37"/>
      <c r="KMQ32" s="37"/>
      <c r="KMR32" s="37"/>
      <c r="KMS32" s="37"/>
      <c r="KMT32" s="37"/>
      <c r="KMU32" s="37"/>
      <c r="KMV32" s="37"/>
      <c r="KMW32" s="37"/>
      <c r="KMX32" s="37"/>
      <c r="KMY32" s="37"/>
      <c r="KMZ32" s="37"/>
      <c r="KNA32" s="37"/>
      <c r="KNB32" s="37"/>
      <c r="KNC32" s="37"/>
      <c r="KND32" s="37"/>
      <c r="KNE32" s="37"/>
      <c r="KNF32" s="37"/>
      <c r="KNG32" s="37"/>
      <c r="KNH32" s="37"/>
      <c r="KNI32" s="37"/>
      <c r="KNJ32" s="37"/>
      <c r="KNK32" s="37"/>
      <c r="KNL32" s="37"/>
      <c r="KNM32" s="37"/>
      <c r="KNN32" s="37"/>
      <c r="KNO32" s="37"/>
      <c r="KNP32" s="37"/>
      <c r="KNQ32" s="37"/>
      <c r="KNR32" s="37"/>
      <c r="KNS32" s="37"/>
      <c r="KNT32" s="37"/>
      <c r="KNU32" s="37"/>
      <c r="KNV32" s="37"/>
      <c r="KNW32" s="37"/>
      <c r="KNX32" s="37"/>
      <c r="KNY32" s="37"/>
      <c r="KNZ32" s="37"/>
      <c r="KOA32" s="37"/>
      <c r="KOB32" s="37"/>
      <c r="KOC32" s="37"/>
      <c r="KOD32" s="37"/>
      <c r="KOE32" s="37"/>
      <c r="KOF32" s="37"/>
      <c r="KOG32" s="37"/>
      <c r="KOH32" s="37"/>
      <c r="KOI32" s="37"/>
      <c r="KOJ32" s="37"/>
      <c r="KOK32" s="37"/>
      <c r="KOL32" s="37"/>
      <c r="KOM32" s="37"/>
      <c r="KON32" s="37"/>
      <c r="KOO32" s="37"/>
      <c r="KOP32" s="37"/>
      <c r="KOQ32" s="37"/>
      <c r="KOR32" s="37"/>
      <c r="KOS32" s="37"/>
      <c r="KOT32" s="37"/>
      <c r="KOU32" s="37"/>
      <c r="KOV32" s="37"/>
      <c r="KOW32" s="37"/>
      <c r="KOX32" s="37"/>
      <c r="KOY32" s="37"/>
      <c r="KOZ32" s="37"/>
      <c r="KPA32" s="37"/>
      <c r="KPB32" s="37"/>
      <c r="KPC32" s="37"/>
      <c r="KPD32" s="37"/>
      <c r="KPE32" s="37"/>
      <c r="KPF32" s="37"/>
      <c r="KPG32" s="37"/>
      <c r="KPH32" s="37"/>
      <c r="KPI32" s="37"/>
      <c r="KPJ32" s="37"/>
      <c r="KPK32" s="37"/>
      <c r="KPL32" s="37"/>
      <c r="KPM32" s="37"/>
      <c r="KPN32" s="37"/>
      <c r="KPO32" s="37"/>
      <c r="KPP32" s="37"/>
      <c r="KPQ32" s="37"/>
      <c r="KPR32" s="37"/>
      <c r="KPS32" s="37"/>
      <c r="KPT32" s="37"/>
      <c r="KPU32" s="37"/>
      <c r="KPV32" s="37"/>
      <c r="KPW32" s="37"/>
      <c r="KPX32" s="37"/>
      <c r="KPY32" s="37"/>
      <c r="KPZ32" s="37"/>
      <c r="KQA32" s="37"/>
      <c r="KQB32" s="37"/>
      <c r="KQC32" s="37"/>
      <c r="KQD32" s="37"/>
      <c r="KQE32" s="37"/>
      <c r="KQF32" s="37"/>
      <c r="KQG32" s="37"/>
      <c r="KQH32" s="37"/>
      <c r="KQI32" s="37"/>
      <c r="KQJ32" s="37"/>
      <c r="KQK32" s="37"/>
      <c r="KQL32" s="37"/>
      <c r="KQM32" s="37"/>
      <c r="KQN32" s="37"/>
      <c r="KQO32" s="37"/>
      <c r="KQP32" s="37"/>
      <c r="KQQ32" s="37"/>
      <c r="KQR32" s="37"/>
      <c r="KQS32" s="37"/>
      <c r="KQT32" s="37"/>
      <c r="KQU32" s="37"/>
      <c r="KQV32" s="37"/>
      <c r="KQW32" s="37"/>
      <c r="KQX32" s="37"/>
      <c r="KQY32" s="37"/>
      <c r="KQZ32" s="37"/>
      <c r="KRA32" s="37"/>
      <c r="KRB32" s="37"/>
      <c r="KRC32" s="37"/>
      <c r="KRD32" s="37"/>
      <c r="KRE32" s="37"/>
      <c r="KRF32" s="37"/>
      <c r="KRG32" s="37"/>
      <c r="KRH32" s="37"/>
      <c r="KRI32" s="37"/>
      <c r="KRJ32" s="37"/>
      <c r="KRK32" s="37"/>
      <c r="KRL32" s="37"/>
      <c r="KRM32" s="37"/>
      <c r="KRN32" s="37"/>
      <c r="KRO32" s="37"/>
      <c r="KRP32" s="37"/>
      <c r="KRQ32" s="37"/>
      <c r="KRR32" s="37"/>
      <c r="KRS32" s="37"/>
      <c r="KRT32" s="37"/>
      <c r="KRU32" s="37"/>
      <c r="KRV32" s="37"/>
      <c r="KRW32" s="37"/>
      <c r="KRX32" s="37"/>
      <c r="KRY32" s="37"/>
      <c r="KRZ32" s="37"/>
      <c r="KSA32" s="37"/>
      <c r="KSB32" s="37"/>
      <c r="KSC32" s="37"/>
      <c r="KSD32" s="37"/>
      <c r="KSE32" s="37"/>
      <c r="KSF32" s="37"/>
      <c r="KSG32" s="37"/>
      <c r="KSH32" s="37"/>
      <c r="KSI32" s="37"/>
      <c r="KSJ32" s="37"/>
      <c r="KSK32" s="37"/>
      <c r="KSL32" s="37"/>
      <c r="KSM32" s="37"/>
      <c r="KSN32" s="37"/>
      <c r="KSO32" s="37"/>
      <c r="KSP32" s="37"/>
      <c r="KSQ32" s="37"/>
      <c r="KSR32" s="37"/>
      <c r="KSS32" s="37"/>
      <c r="KST32" s="37"/>
      <c r="KSU32" s="37"/>
      <c r="KSV32" s="37"/>
      <c r="KSW32" s="37"/>
      <c r="KSX32" s="37"/>
      <c r="KSY32" s="37"/>
      <c r="KSZ32" s="37"/>
      <c r="KTA32" s="37"/>
      <c r="KTB32" s="37"/>
      <c r="KTC32" s="37"/>
      <c r="KTD32" s="37"/>
      <c r="KTE32" s="37"/>
      <c r="KTF32" s="37"/>
      <c r="KTG32" s="37"/>
      <c r="KTH32" s="37"/>
      <c r="KTI32" s="37"/>
      <c r="KTJ32" s="37"/>
      <c r="KTK32" s="37"/>
      <c r="KTL32" s="37"/>
      <c r="KTM32" s="37"/>
      <c r="KTN32" s="37"/>
      <c r="KTO32" s="37"/>
      <c r="KTP32" s="37"/>
      <c r="KTQ32" s="37"/>
      <c r="KTR32" s="37"/>
      <c r="KTS32" s="37"/>
      <c r="KTT32" s="37"/>
      <c r="KTU32" s="37"/>
      <c r="KTV32" s="37"/>
      <c r="KTW32" s="37"/>
      <c r="KTX32" s="37"/>
      <c r="KTY32" s="37"/>
      <c r="KTZ32" s="37"/>
      <c r="KUA32" s="37"/>
      <c r="KUB32" s="37"/>
      <c r="KUC32" s="37"/>
      <c r="KUD32" s="37"/>
      <c r="KUE32" s="37"/>
      <c r="KUF32" s="37"/>
      <c r="KUG32" s="37"/>
      <c r="KUH32" s="37"/>
      <c r="KUI32" s="37"/>
      <c r="KUJ32" s="37"/>
      <c r="KUK32" s="37"/>
      <c r="KUL32" s="37"/>
      <c r="KUM32" s="37"/>
      <c r="KUN32" s="37"/>
      <c r="KUO32" s="37"/>
      <c r="KUP32" s="37"/>
      <c r="KUQ32" s="37"/>
      <c r="KUR32" s="37"/>
      <c r="KUS32" s="37"/>
      <c r="KUT32" s="37"/>
      <c r="KUU32" s="37"/>
      <c r="KUV32" s="37"/>
      <c r="KUW32" s="37"/>
      <c r="KUX32" s="37"/>
      <c r="KUY32" s="37"/>
      <c r="KUZ32" s="37"/>
      <c r="KVA32" s="37"/>
      <c r="KVB32" s="37"/>
      <c r="KVC32" s="37"/>
      <c r="KVD32" s="37"/>
      <c r="KVE32" s="37"/>
      <c r="KVF32" s="37"/>
      <c r="KVG32" s="37"/>
      <c r="KVH32" s="37"/>
      <c r="KVI32" s="37"/>
      <c r="KVJ32" s="37"/>
      <c r="KVK32" s="37"/>
      <c r="KVL32" s="37"/>
      <c r="KVM32" s="37"/>
      <c r="KVN32" s="37"/>
      <c r="KVO32" s="37"/>
      <c r="KVP32" s="37"/>
      <c r="KVQ32" s="37"/>
      <c r="KVR32" s="37"/>
      <c r="KVS32" s="37"/>
      <c r="KVT32" s="37"/>
      <c r="KVU32" s="37"/>
      <c r="KVV32" s="37"/>
      <c r="KVW32" s="37"/>
      <c r="KVX32" s="37"/>
      <c r="KVY32" s="37"/>
      <c r="KVZ32" s="37"/>
      <c r="KWA32" s="37"/>
      <c r="KWB32" s="37"/>
      <c r="KWC32" s="37"/>
      <c r="KWD32" s="37"/>
      <c r="KWE32" s="37"/>
      <c r="KWF32" s="37"/>
      <c r="KWG32" s="37"/>
      <c r="KWH32" s="37"/>
      <c r="KWI32" s="37"/>
      <c r="KWJ32" s="37"/>
      <c r="KWK32" s="37"/>
      <c r="KWL32" s="37"/>
      <c r="KWM32" s="37"/>
      <c r="KWN32" s="37"/>
      <c r="KWO32" s="37"/>
      <c r="KWP32" s="37"/>
      <c r="KWQ32" s="37"/>
      <c r="KWR32" s="37"/>
      <c r="KWS32" s="37"/>
      <c r="KWT32" s="37"/>
      <c r="KWU32" s="37"/>
      <c r="KWV32" s="37"/>
      <c r="KWW32" s="37"/>
      <c r="KWX32" s="37"/>
      <c r="KWY32" s="37"/>
      <c r="KWZ32" s="37"/>
      <c r="KXA32" s="37"/>
      <c r="KXB32" s="37"/>
      <c r="KXC32" s="37"/>
      <c r="KXD32" s="37"/>
      <c r="KXE32" s="37"/>
      <c r="KXF32" s="37"/>
      <c r="KXG32" s="37"/>
      <c r="KXH32" s="37"/>
      <c r="KXI32" s="37"/>
      <c r="KXJ32" s="37"/>
      <c r="KXK32" s="37"/>
      <c r="KXL32" s="37"/>
      <c r="KXM32" s="37"/>
      <c r="KXN32" s="37"/>
      <c r="KXO32" s="37"/>
      <c r="KXP32" s="37"/>
      <c r="KXQ32" s="37"/>
      <c r="KXR32" s="37"/>
      <c r="KXS32" s="37"/>
      <c r="KXT32" s="37"/>
      <c r="KXU32" s="37"/>
      <c r="KXV32" s="37"/>
      <c r="KXW32" s="37"/>
      <c r="KXX32" s="37"/>
      <c r="KXY32" s="37"/>
      <c r="KXZ32" s="37"/>
      <c r="KYA32" s="37"/>
      <c r="KYB32" s="37"/>
      <c r="KYC32" s="37"/>
      <c r="KYD32" s="37"/>
      <c r="KYE32" s="37"/>
      <c r="KYF32" s="37"/>
      <c r="KYG32" s="37"/>
      <c r="KYH32" s="37"/>
      <c r="KYI32" s="37"/>
      <c r="KYJ32" s="37"/>
      <c r="KYK32" s="37"/>
      <c r="KYL32" s="37"/>
      <c r="KYM32" s="37"/>
      <c r="KYN32" s="37"/>
      <c r="KYO32" s="37"/>
      <c r="KYP32" s="37"/>
      <c r="KYQ32" s="37"/>
      <c r="KYR32" s="37"/>
      <c r="KYS32" s="37"/>
      <c r="KYT32" s="37"/>
      <c r="KYU32" s="37"/>
      <c r="KYV32" s="37"/>
      <c r="KYW32" s="37"/>
      <c r="KYX32" s="37"/>
      <c r="KYY32" s="37"/>
      <c r="KYZ32" s="37"/>
      <c r="KZA32" s="37"/>
      <c r="KZB32" s="37"/>
      <c r="KZC32" s="37"/>
      <c r="KZD32" s="37"/>
      <c r="KZE32" s="37"/>
      <c r="KZF32" s="37"/>
      <c r="KZG32" s="37"/>
      <c r="KZH32" s="37"/>
      <c r="KZI32" s="37"/>
      <c r="KZJ32" s="37"/>
      <c r="KZK32" s="37"/>
      <c r="KZL32" s="37"/>
      <c r="KZM32" s="37"/>
      <c r="KZN32" s="37"/>
      <c r="KZO32" s="37"/>
      <c r="KZP32" s="37"/>
      <c r="KZQ32" s="37"/>
      <c r="KZR32" s="37"/>
      <c r="KZS32" s="37"/>
      <c r="KZT32" s="37"/>
      <c r="KZU32" s="37"/>
      <c r="KZV32" s="37"/>
      <c r="KZW32" s="37"/>
      <c r="KZX32" s="37"/>
      <c r="KZY32" s="37"/>
      <c r="KZZ32" s="37"/>
      <c r="LAA32" s="37"/>
      <c r="LAB32" s="37"/>
      <c r="LAC32" s="37"/>
      <c r="LAD32" s="37"/>
      <c r="LAE32" s="37"/>
      <c r="LAF32" s="37"/>
      <c r="LAG32" s="37"/>
      <c r="LAH32" s="37"/>
      <c r="LAI32" s="37"/>
      <c r="LAJ32" s="37"/>
      <c r="LAK32" s="37"/>
      <c r="LAL32" s="37"/>
      <c r="LAM32" s="37"/>
      <c r="LAN32" s="37"/>
      <c r="LAO32" s="37"/>
      <c r="LAP32" s="37"/>
      <c r="LAQ32" s="37"/>
      <c r="LAR32" s="37"/>
      <c r="LAS32" s="37"/>
      <c r="LAT32" s="37"/>
      <c r="LAU32" s="37"/>
      <c r="LAV32" s="37"/>
      <c r="LAW32" s="37"/>
      <c r="LAX32" s="37"/>
      <c r="LAY32" s="37"/>
      <c r="LAZ32" s="37"/>
      <c r="LBA32" s="37"/>
      <c r="LBB32" s="37"/>
      <c r="LBC32" s="37"/>
      <c r="LBD32" s="37"/>
      <c r="LBE32" s="37"/>
      <c r="LBF32" s="37"/>
      <c r="LBG32" s="37"/>
      <c r="LBH32" s="37"/>
      <c r="LBI32" s="37"/>
      <c r="LBJ32" s="37"/>
      <c r="LBK32" s="37"/>
      <c r="LBL32" s="37"/>
      <c r="LBM32" s="37"/>
      <c r="LBN32" s="37"/>
      <c r="LBO32" s="37"/>
      <c r="LBP32" s="37"/>
      <c r="LBQ32" s="37"/>
      <c r="LBR32" s="37"/>
      <c r="LBS32" s="37"/>
      <c r="LBT32" s="37"/>
      <c r="LBU32" s="37"/>
      <c r="LBV32" s="37"/>
      <c r="LBW32" s="37"/>
      <c r="LBX32" s="37"/>
      <c r="LBY32" s="37"/>
      <c r="LBZ32" s="37"/>
      <c r="LCA32" s="37"/>
      <c r="LCB32" s="37"/>
      <c r="LCC32" s="37"/>
      <c r="LCD32" s="37"/>
      <c r="LCE32" s="37"/>
      <c r="LCF32" s="37"/>
      <c r="LCG32" s="37"/>
      <c r="LCH32" s="37"/>
      <c r="LCI32" s="37"/>
      <c r="LCJ32" s="37"/>
      <c r="LCK32" s="37"/>
      <c r="LCL32" s="37"/>
      <c r="LCM32" s="37"/>
      <c r="LCN32" s="37"/>
      <c r="LCO32" s="37"/>
      <c r="LCP32" s="37"/>
      <c r="LCQ32" s="37"/>
      <c r="LCR32" s="37"/>
      <c r="LCS32" s="37"/>
      <c r="LCT32" s="37"/>
      <c r="LCU32" s="37"/>
      <c r="LCV32" s="37"/>
      <c r="LCW32" s="37"/>
      <c r="LCX32" s="37"/>
      <c r="LCY32" s="37"/>
      <c r="LCZ32" s="37"/>
      <c r="LDA32" s="37"/>
      <c r="LDB32" s="37"/>
      <c r="LDC32" s="37"/>
      <c r="LDD32" s="37"/>
      <c r="LDE32" s="37"/>
      <c r="LDF32" s="37"/>
      <c r="LDG32" s="37"/>
      <c r="LDH32" s="37"/>
      <c r="LDI32" s="37"/>
      <c r="LDJ32" s="37"/>
      <c r="LDK32" s="37"/>
      <c r="LDL32" s="37"/>
      <c r="LDM32" s="37"/>
      <c r="LDN32" s="37"/>
      <c r="LDO32" s="37"/>
      <c r="LDP32" s="37"/>
      <c r="LDQ32" s="37"/>
      <c r="LDR32" s="37"/>
      <c r="LDS32" s="37"/>
      <c r="LDT32" s="37"/>
      <c r="LDU32" s="37"/>
      <c r="LDV32" s="37"/>
      <c r="LDW32" s="37"/>
      <c r="LDX32" s="37"/>
      <c r="LDY32" s="37"/>
      <c r="LDZ32" s="37"/>
      <c r="LEA32" s="37"/>
      <c r="LEB32" s="37"/>
      <c r="LEC32" s="37"/>
      <c r="LED32" s="37"/>
      <c r="LEE32" s="37"/>
      <c r="LEF32" s="37"/>
      <c r="LEG32" s="37"/>
      <c r="LEH32" s="37"/>
      <c r="LEI32" s="37"/>
      <c r="LEJ32" s="37"/>
      <c r="LEK32" s="37"/>
      <c r="LEL32" s="37"/>
      <c r="LEM32" s="37"/>
      <c r="LEN32" s="37"/>
      <c r="LEO32" s="37"/>
      <c r="LEP32" s="37"/>
      <c r="LEQ32" s="37"/>
      <c r="LER32" s="37"/>
      <c r="LES32" s="37"/>
      <c r="LET32" s="37"/>
      <c r="LEU32" s="37"/>
      <c r="LEV32" s="37"/>
      <c r="LEW32" s="37"/>
      <c r="LEX32" s="37"/>
      <c r="LEY32" s="37"/>
      <c r="LEZ32" s="37"/>
      <c r="LFA32" s="37"/>
      <c r="LFB32" s="37"/>
      <c r="LFC32" s="37"/>
      <c r="LFD32" s="37"/>
      <c r="LFE32" s="37"/>
      <c r="LFF32" s="37"/>
      <c r="LFG32" s="37"/>
      <c r="LFH32" s="37"/>
      <c r="LFI32" s="37"/>
      <c r="LFJ32" s="37"/>
      <c r="LFK32" s="37"/>
      <c r="LFL32" s="37"/>
      <c r="LFM32" s="37"/>
      <c r="LFN32" s="37"/>
      <c r="LFO32" s="37"/>
      <c r="LFP32" s="37"/>
      <c r="LFQ32" s="37"/>
      <c r="LFR32" s="37"/>
      <c r="LFS32" s="37"/>
      <c r="LFT32" s="37"/>
      <c r="LFU32" s="37"/>
      <c r="LFV32" s="37"/>
      <c r="LFW32" s="37"/>
      <c r="LFX32" s="37"/>
      <c r="LFY32" s="37"/>
      <c r="LFZ32" s="37"/>
      <c r="LGA32" s="37"/>
      <c r="LGB32" s="37"/>
      <c r="LGC32" s="37"/>
      <c r="LGD32" s="37"/>
      <c r="LGE32" s="37"/>
      <c r="LGF32" s="37"/>
      <c r="LGG32" s="37"/>
      <c r="LGH32" s="37"/>
      <c r="LGI32" s="37"/>
      <c r="LGJ32" s="37"/>
      <c r="LGK32" s="37"/>
      <c r="LGL32" s="37"/>
      <c r="LGM32" s="37"/>
      <c r="LGN32" s="37"/>
      <c r="LGO32" s="37"/>
      <c r="LGP32" s="37"/>
      <c r="LGQ32" s="37"/>
      <c r="LGR32" s="37"/>
      <c r="LGS32" s="37"/>
      <c r="LGT32" s="37"/>
      <c r="LGU32" s="37"/>
      <c r="LGV32" s="37"/>
      <c r="LGW32" s="37"/>
      <c r="LGX32" s="37"/>
      <c r="LGY32" s="37"/>
      <c r="LGZ32" s="37"/>
      <c r="LHA32" s="37"/>
      <c r="LHB32" s="37"/>
      <c r="LHC32" s="37"/>
      <c r="LHD32" s="37"/>
      <c r="LHE32" s="37"/>
      <c r="LHF32" s="37"/>
      <c r="LHG32" s="37"/>
      <c r="LHH32" s="37"/>
      <c r="LHI32" s="37"/>
      <c r="LHJ32" s="37"/>
      <c r="LHK32" s="37"/>
      <c r="LHL32" s="37"/>
      <c r="LHM32" s="37"/>
      <c r="LHN32" s="37"/>
      <c r="LHO32" s="37"/>
      <c r="LHP32" s="37"/>
      <c r="LHQ32" s="37"/>
      <c r="LHR32" s="37"/>
      <c r="LHS32" s="37"/>
      <c r="LHT32" s="37"/>
      <c r="LHU32" s="37"/>
      <c r="LHV32" s="37"/>
      <c r="LHW32" s="37"/>
      <c r="LHX32" s="37"/>
      <c r="LHY32" s="37"/>
      <c r="LHZ32" s="37"/>
      <c r="LIA32" s="37"/>
      <c r="LIB32" s="37"/>
      <c r="LIC32" s="37"/>
      <c r="LID32" s="37"/>
      <c r="LIE32" s="37"/>
      <c r="LIF32" s="37"/>
      <c r="LIG32" s="37"/>
      <c r="LIH32" s="37"/>
      <c r="LII32" s="37"/>
      <c r="LIJ32" s="37"/>
      <c r="LIK32" s="37"/>
      <c r="LIL32" s="37"/>
      <c r="LIM32" s="37"/>
      <c r="LIN32" s="37"/>
      <c r="LIO32" s="37"/>
      <c r="LIP32" s="37"/>
      <c r="LIQ32" s="37"/>
      <c r="LIR32" s="37"/>
      <c r="LIS32" s="37"/>
      <c r="LIT32" s="37"/>
      <c r="LIU32" s="37"/>
      <c r="LIV32" s="37"/>
      <c r="LIW32" s="37"/>
      <c r="LIX32" s="37"/>
      <c r="LIY32" s="37"/>
      <c r="LIZ32" s="37"/>
      <c r="LJA32" s="37"/>
      <c r="LJB32" s="37"/>
      <c r="LJC32" s="37"/>
      <c r="LJD32" s="37"/>
      <c r="LJE32" s="37"/>
      <c r="LJF32" s="37"/>
      <c r="LJG32" s="37"/>
      <c r="LJH32" s="37"/>
      <c r="LJI32" s="37"/>
      <c r="LJJ32" s="37"/>
      <c r="LJK32" s="37"/>
      <c r="LJL32" s="37"/>
      <c r="LJM32" s="37"/>
      <c r="LJN32" s="37"/>
      <c r="LJO32" s="37"/>
      <c r="LJP32" s="37"/>
      <c r="LJQ32" s="37"/>
      <c r="LJR32" s="37"/>
      <c r="LJS32" s="37"/>
      <c r="LJT32" s="37"/>
      <c r="LJU32" s="37"/>
      <c r="LJV32" s="37"/>
      <c r="LJW32" s="37"/>
      <c r="LJX32" s="37"/>
      <c r="LJY32" s="37"/>
      <c r="LJZ32" s="37"/>
      <c r="LKA32" s="37"/>
      <c r="LKB32" s="37"/>
      <c r="LKC32" s="37"/>
      <c r="LKD32" s="37"/>
      <c r="LKE32" s="37"/>
      <c r="LKF32" s="37"/>
      <c r="LKG32" s="37"/>
      <c r="LKH32" s="37"/>
      <c r="LKI32" s="37"/>
      <c r="LKJ32" s="37"/>
      <c r="LKK32" s="37"/>
      <c r="LKL32" s="37"/>
      <c r="LKM32" s="37"/>
      <c r="LKN32" s="37"/>
      <c r="LKO32" s="37"/>
      <c r="LKP32" s="37"/>
      <c r="LKQ32" s="37"/>
      <c r="LKR32" s="37"/>
      <c r="LKS32" s="37"/>
      <c r="LKT32" s="37"/>
      <c r="LKU32" s="37"/>
      <c r="LKV32" s="37"/>
      <c r="LKW32" s="37"/>
      <c r="LKX32" s="37"/>
      <c r="LKY32" s="37"/>
      <c r="LKZ32" s="37"/>
      <c r="LLA32" s="37"/>
      <c r="LLB32" s="37"/>
      <c r="LLC32" s="37"/>
      <c r="LLD32" s="37"/>
      <c r="LLE32" s="37"/>
      <c r="LLF32" s="37"/>
      <c r="LLG32" s="37"/>
      <c r="LLH32" s="37"/>
      <c r="LLI32" s="37"/>
      <c r="LLJ32" s="37"/>
      <c r="LLK32" s="37"/>
      <c r="LLL32" s="37"/>
      <c r="LLM32" s="37"/>
      <c r="LLN32" s="37"/>
      <c r="LLO32" s="37"/>
      <c r="LLP32" s="37"/>
      <c r="LLQ32" s="37"/>
      <c r="LLR32" s="37"/>
      <c r="LLS32" s="37"/>
      <c r="LLT32" s="37"/>
      <c r="LLU32" s="37"/>
      <c r="LLV32" s="37"/>
      <c r="LLW32" s="37"/>
      <c r="LLX32" s="37"/>
      <c r="LLY32" s="37"/>
      <c r="LLZ32" s="37"/>
      <c r="LMA32" s="37"/>
      <c r="LMB32" s="37"/>
      <c r="LMC32" s="37"/>
      <c r="LMD32" s="37"/>
      <c r="LME32" s="37"/>
      <c r="LMF32" s="37"/>
      <c r="LMG32" s="37"/>
      <c r="LMH32" s="37"/>
      <c r="LMI32" s="37"/>
      <c r="LMJ32" s="37"/>
      <c r="LMK32" s="37"/>
      <c r="LML32" s="37"/>
      <c r="LMM32" s="37"/>
      <c r="LMN32" s="37"/>
      <c r="LMO32" s="37"/>
      <c r="LMP32" s="37"/>
      <c r="LMQ32" s="37"/>
      <c r="LMR32" s="37"/>
      <c r="LMS32" s="37"/>
      <c r="LMT32" s="37"/>
      <c r="LMU32" s="37"/>
      <c r="LMV32" s="37"/>
      <c r="LMW32" s="37"/>
      <c r="LMX32" s="37"/>
      <c r="LMY32" s="37"/>
      <c r="LMZ32" s="37"/>
      <c r="LNA32" s="37"/>
      <c r="LNB32" s="37"/>
      <c r="LNC32" s="37"/>
      <c r="LND32" s="37"/>
      <c r="LNE32" s="37"/>
      <c r="LNF32" s="37"/>
      <c r="LNG32" s="37"/>
      <c r="LNH32" s="37"/>
      <c r="LNI32" s="37"/>
      <c r="LNJ32" s="37"/>
      <c r="LNK32" s="37"/>
      <c r="LNL32" s="37"/>
      <c r="LNM32" s="37"/>
      <c r="LNN32" s="37"/>
      <c r="LNO32" s="37"/>
      <c r="LNP32" s="37"/>
      <c r="LNQ32" s="37"/>
      <c r="LNR32" s="37"/>
      <c r="LNS32" s="37"/>
      <c r="LNT32" s="37"/>
      <c r="LNU32" s="37"/>
      <c r="LNV32" s="37"/>
      <c r="LNW32" s="37"/>
      <c r="LNX32" s="37"/>
      <c r="LNY32" s="37"/>
      <c r="LNZ32" s="37"/>
      <c r="LOA32" s="37"/>
      <c r="LOB32" s="37"/>
      <c r="LOC32" s="37"/>
      <c r="LOD32" s="37"/>
      <c r="LOE32" s="37"/>
      <c r="LOF32" s="37"/>
      <c r="LOG32" s="37"/>
      <c r="LOH32" s="37"/>
      <c r="LOI32" s="37"/>
      <c r="LOJ32" s="37"/>
      <c r="LOK32" s="37"/>
      <c r="LOL32" s="37"/>
      <c r="LOM32" s="37"/>
      <c r="LON32" s="37"/>
      <c r="LOO32" s="37"/>
      <c r="LOP32" s="37"/>
      <c r="LOQ32" s="37"/>
      <c r="LOR32" s="37"/>
      <c r="LOS32" s="37"/>
      <c r="LOT32" s="37"/>
      <c r="LOU32" s="37"/>
      <c r="LOV32" s="37"/>
      <c r="LOW32" s="37"/>
      <c r="LOX32" s="37"/>
      <c r="LOY32" s="37"/>
      <c r="LOZ32" s="37"/>
      <c r="LPA32" s="37"/>
      <c r="LPB32" s="37"/>
      <c r="LPC32" s="37"/>
      <c r="LPD32" s="37"/>
      <c r="LPE32" s="37"/>
      <c r="LPF32" s="37"/>
      <c r="LPG32" s="37"/>
      <c r="LPH32" s="37"/>
      <c r="LPI32" s="37"/>
      <c r="LPJ32" s="37"/>
      <c r="LPK32" s="37"/>
      <c r="LPL32" s="37"/>
      <c r="LPM32" s="37"/>
      <c r="LPN32" s="37"/>
      <c r="LPO32" s="37"/>
      <c r="LPP32" s="37"/>
      <c r="LPQ32" s="37"/>
      <c r="LPR32" s="37"/>
      <c r="LPS32" s="37"/>
      <c r="LPT32" s="37"/>
      <c r="LPU32" s="37"/>
      <c r="LPV32" s="37"/>
      <c r="LPW32" s="37"/>
      <c r="LPX32" s="37"/>
      <c r="LPY32" s="37"/>
      <c r="LPZ32" s="37"/>
      <c r="LQA32" s="37"/>
      <c r="LQB32" s="37"/>
      <c r="LQC32" s="37"/>
      <c r="LQD32" s="37"/>
      <c r="LQE32" s="37"/>
      <c r="LQF32" s="37"/>
      <c r="LQG32" s="37"/>
      <c r="LQH32" s="37"/>
      <c r="LQI32" s="37"/>
      <c r="LQJ32" s="37"/>
      <c r="LQK32" s="37"/>
      <c r="LQL32" s="37"/>
      <c r="LQM32" s="37"/>
      <c r="LQN32" s="37"/>
      <c r="LQO32" s="37"/>
      <c r="LQP32" s="37"/>
      <c r="LQQ32" s="37"/>
      <c r="LQR32" s="37"/>
      <c r="LQS32" s="37"/>
      <c r="LQT32" s="37"/>
      <c r="LQU32" s="37"/>
      <c r="LQV32" s="37"/>
      <c r="LQW32" s="37"/>
      <c r="LQX32" s="37"/>
      <c r="LQY32" s="37"/>
      <c r="LQZ32" s="37"/>
      <c r="LRA32" s="37"/>
      <c r="LRB32" s="37"/>
      <c r="LRC32" s="37"/>
      <c r="LRD32" s="37"/>
      <c r="LRE32" s="37"/>
      <c r="LRF32" s="37"/>
      <c r="LRG32" s="37"/>
      <c r="LRH32" s="37"/>
      <c r="LRI32" s="37"/>
      <c r="LRJ32" s="37"/>
      <c r="LRK32" s="37"/>
      <c r="LRL32" s="37"/>
      <c r="LRM32" s="37"/>
      <c r="LRN32" s="37"/>
      <c r="LRO32" s="37"/>
      <c r="LRP32" s="37"/>
      <c r="LRQ32" s="37"/>
      <c r="LRR32" s="37"/>
      <c r="LRS32" s="37"/>
      <c r="LRT32" s="37"/>
      <c r="LRU32" s="37"/>
      <c r="LRV32" s="37"/>
      <c r="LRW32" s="37"/>
      <c r="LRX32" s="37"/>
      <c r="LRY32" s="37"/>
      <c r="LRZ32" s="37"/>
      <c r="LSA32" s="37"/>
      <c r="LSB32" s="37"/>
      <c r="LSC32" s="37"/>
      <c r="LSD32" s="37"/>
      <c r="LSE32" s="37"/>
      <c r="LSF32" s="37"/>
      <c r="LSG32" s="37"/>
      <c r="LSH32" s="37"/>
      <c r="LSI32" s="37"/>
      <c r="LSJ32" s="37"/>
      <c r="LSK32" s="37"/>
      <c r="LSL32" s="37"/>
      <c r="LSM32" s="37"/>
      <c r="LSN32" s="37"/>
      <c r="LSO32" s="37"/>
      <c r="LSP32" s="37"/>
      <c r="LSQ32" s="37"/>
      <c r="LSR32" s="37"/>
      <c r="LSS32" s="37"/>
      <c r="LST32" s="37"/>
      <c r="LSU32" s="37"/>
      <c r="LSV32" s="37"/>
      <c r="LSW32" s="37"/>
      <c r="LSX32" s="37"/>
      <c r="LSY32" s="37"/>
      <c r="LSZ32" s="37"/>
      <c r="LTA32" s="37"/>
      <c r="LTB32" s="37"/>
      <c r="LTC32" s="37"/>
      <c r="LTD32" s="37"/>
      <c r="LTE32" s="37"/>
      <c r="LTF32" s="37"/>
      <c r="LTG32" s="37"/>
      <c r="LTH32" s="37"/>
      <c r="LTI32" s="37"/>
      <c r="LTJ32" s="37"/>
      <c r="LTK32" s="37"/>
      <c r="LTL32" s="37"/>
      <c r="LTM32" s="37"/>
      <c r="LTN32" s="37"/>
      <c r="LTO32" s="37"/>
      <c r="LTP32" s="37"/>
      <c r="LTQ32" s="37"/>
      <c r="LTR32" s="37"/>
      <c r="LTS32" s="37"/>
      <c r="LTT32" s="37"/>
      <c r="LTU32" s="37"/>
      <c r="LTV32" s="37"/>
      <c r="LTW32" s="37"/>
      <c r="LTX32" s="37"/>
      <c r="LTY32" s="37"/>
      <c r="LTZ32" s="37"/>
      <c r="LUA32" s="37"/>
      <c r="LUB32" s="37"/>
      <c r="LUC32" s="37"/>
      <c r="LUD32" s="37"/>
      <c r="LUE32" s="37"/>
      <c r="LUF32" s="37"/>
      <c r="LUG32" s="37"/>
      <c r="LUH32" s="37"/>
      <c r="LUI32" s="37"/>
      <c r="LUJ32" s="37"/>
      <c r="LUK32" s="37"/>
      <c r="LUL32" s="37"/>
      <c r="LUM32" s="37"/>
      <c r="LUN32" s="37"/>
      <c r="LUO32" s="37"/>
      <c r="LUP32" s="37"/>
      <c r="LUQ32" s="37"/>
      <c r="LUR32" s="37"/>
      <c r="LUS32" s="37"/>
      <c r="LUT32" s="37"/>
      <c r="LUU32" s="37"/>
      <c r="LUV32" s="37"/>
      <c r="LUW32" s="37"/>
      <c r="LUX32" s="37"/>
      <c r="LUY32" s="37"/>
      <c r="LUZ32" s="37"/>
      <c r="LVA32" s="37"/>
      <c r="LVB32" s="37"/>
      <c r="LVC32" s="37"/>
      <c r="LVD32" s="37"/>
      <c r="LVE32" s="37"/>
      <c r="LVF32" s="37"/>
      <c r="LVG32" s="37"/>
      <c r="LVH32" s="37"/>
      <c r="LVI32" s="37"/>
      <c r="LVJ32" s="37"/>
      <c r="LVK32" s="37"/>
      <c r="LVL32" s="37"/>
      <c r="LVM32" s="37"/>
      <c r="LVN32" s="37"/>
      <c r="LVO32" s="37"/>
      <c r="LVP32" s="37"/>
      <c r="LVQ32" s="37"/>
      <c r="LVR32" s="37"/>
      <c r="LVS32" s="37"/>
      <c r="LVT32" s="37"/>
      <c r="LVU32" s="37"/>
      <c r="LVV32" s="37"/>
      <c r="LVW32" s="37"/>
      <c r="LVX32" s="37"/>
      <c r="LVY32" s="37"/>
      <c r="LVZ32" s="37"/>
      <c r="LWA32" s="37"/>
      <c r="LWB32" s="37"/>
      <c r="LWC32" s="37"/>
      <c r="LWD32" s="37"/>
      <c r="LWE32" s="37"/>
      <c r="LWF32" s="37"/>
      <c r="LWG32" s="37"/>
      <c r="LWH32" s="37"/>
      <c r="LWI32" s="37"/>
      <c r="LWJ32" s="37"/>
      <c r="LWK32" s="37"/>
      <c r="LWL32" s="37"/>
      <c r="LWM32" s="37"/>
      <c r="LWN32" s="37"/>
      <c r="LWO32" s="37"/>
      <c r="LWP32" s="37"/>
      <c r="LWQ32" s="37"/>
      <c r="LWR32" s="37"/>
      <c r="LWS32" s="37"/>
      <c r="LWT32" s="37"/>
      <c r="LWU32" s="37"/>
      <c r="LWV32" s="37"/>
      <c r="LWW32" s="37"/>
      <c r="LWX32" s="37"/>
      <c r="LWY32" s="37"/>
      <c r="LWZ32" s="37"/>
      <c r="LXA32" s="37"/>
      <c r="LXB32" s="37"/>
      <c r="LXC32" s="37"/>
      <c r="LXD32" s="37"/>
      <c r="LXE32" s="37"/>
      <c r="LXF32" s="37"/>
      <c r="LXG32" s="37"/>
      <c r="LXH32" s="37"/>
      <c r="LXI32" s="37"/>
      <c r="LXJ32" s="37"/>
      <c r="LXK32" s="37"/>
      <c r="LXL32" s="37"/>
      <c r="LXM32" s="37"/>
      <c r="LXN32" s="37"/>
      <c r="LXO32" s="37"/>
      <c r="LXP32" s="37"/>
      <c r="LXQ32" s="37"/>
      <c r="LXR32" s="37"/>
      <c r="LXS32" s="37"/>
      <c r="LXT32" s="37"/>
      <c r="LXU32" s="37"/>
      <c r="LXV32" s="37"/>
      <c r="LXW32" s="37"/>
      <c r="LXX32" s="37"/>
      <c r="LXY32" s="37"/>
      <c r="LXZ32" s="37"/>
      <c r="LYA32" s="37"/>
      <c r="LYB32" s="37"/>
      <c r="LYC32" s="37"/>
      <c r="LYD32" s="37"/>
      <c r="LYE32" s="37"/>
      <c r="LYF32" s="37"/>
      <c r="LYG32" s="37"/>
      <c r="LYH32" s="37"/>
      <c r="LYI32" s="37"/>
      <c r="LYJ32" s="37"/>
      <c r="LYK32" s="37"/>
      <c r="LYL32" s="37"/>
      <c r="LYM32" s="37"/>
      <c r="LYN32" s="37"/>
      <c r="LYO32" s="37"/>
      <c r="LYP32" s="37"/>
      <c r="LYQ32" s="37"/>
      <c r="LYR32" s="37"/>
      <c r="LYS32" s="37"/>
      <c r="LYT32" s="37"/>
      <c r="LYU32" s="37"/>
      <c r="LYV32" s="37"/>
      <c r="LYW32" s="37"/>
      <c r="LYX32" s="37"/>
      <c r="LYY32" s="37"/>
      <c r="LYZ32" s="37"/>
      <c r="LZA32" s="37"/>
      <c r="LZB32" s="37"/>
      <c r="LZC32" s="37"/>
      <c r="LZD32" s="37"/>
      <c r="LZE32" s="37"/>
      <c r="LZF32" s="37"/>
      <c r="LZG32" s="37"/>
      <c r="LZH32" s="37"/>
      <c r="LZI32" s="37"/>
      <c r="LZJ32" s="37"/>
      <c r="LZK32" s="37"/>
      <c r="LZL32" s="37"/>
      <c r="LZM32" s="37"/>
      <c r="LZN32" s="37"/>
      <c r="LZO32" s="37"/>
      <c r="LZP32" s="37"/>
      <c r="LZQ32" s="37"/>
      <c r="LZR32" s="37"/>
      <c r="LZS32" s="37"/>
      <c r="LZT32" s="37"/>
      <c r="LZU32" s="37"/>
      <c r="LZV32" s="37"/>
      <c r="LZW32" s="37"/>
      <c r="LZX32" s="37"/>
      <c r="LZY32" s="37"/>
      <c r="LZZ32" s="37"/>
      <c r="MAA32" s="37"/>
      <c r="MAB32" s="37"/>
      <c r="MAC32" s="37"/>
      <c r="MAD32" s="37"/>
      <c r="MAE32" s="37"/>
      <c r="MAF32" s="37"/>
      <c r="MAG32" s="37"/>
      <c r="MAH32" s="37"/>
      <c r="MAI32" s="37"/>
      <c r="MAJ32" s="37"/>
      <c r="MAK32" s="37"/>
      <c r="MAL32" s="37"/>
      <c r="MAM32" s="37"/>
      <c r="MAN32" s="37"/>
      <c r="MAO32" s="37"/>
      <c r="MAP32" s="37"/>
      <c r="MAQ32" s="37"/>
      <c r="MAR32" s="37"/>
      <c r="MAS32" s="37"/>
      <c r="MAT32" s="37"/>
      <c r="MAU32" s="37"/>
      <c r="MAV32" s="37"/>
      <c r="MAW32" s="37"/>
      <c r="MAX32" s="37"/>
      <c r="MAY32" s="37"/>
      <c r="MAZ32" s="37"/>
      <c r="MBA32" s="37"/>
      <c r="MBB32" s="37"/>
      <c r="MBC32" s="37"/>
      <c r="MBD32" s="37"/>
      <c r="MBE32" s="37"/>
      <c r="MBF32" s="37"/>
      <c r="MBG32" s="37"/>
      <c r="MBH32" s="37"/>
      <c r="MBI32" s="37"/>
      <c r="MBJ32" s="37"/>
      <c r="MBK32" s="37"/>
      <c r="MBL32" s="37"/>
      <c r="MBM32" s="37"/>
      <c r="MBN32" s="37"/>
      <c r="MBO32" s="37"/>
      <c r="MBP32" s="37"/>
      <c r="MBQ32" s="37"/>
      <c r="MBR32" s="37"/>
      <c r="MBS32" s="37"/>
      <c r="MBT32" s="37"/>
      <c r="MBU32" s="37"/>
      <c r="MBV32" s="37"/>
      <c r="MBW32" s="37"/>
      <c r="MBX32" s="37"/>
      <c r="MBY32" s="37"/>
      <c r="MBZ32" s="37"/>
      <c r="MCA32" s="37"/>
      <c r="MCB32" s="37"/>
      <c r="MCC32" s="37"/>
      <c r="MCD32" s="37"/>
      <c r="MCE32" s="37"/>
      <c r="MCF32" s="37"/>
      <c r="MCG32" s="37"/>
      <c r="MCH32" s="37"/>
      <c r="MCI32" s="37"/>
      <c r="MCJ32" s="37"/>
      <c r="MCK32" s="37"/>
      <c r="MCL32" s="37"/>
      <c r="MCM32" s="37"/>
      <c r="MCN32" s="37"/>
      <c r="MCO32" s="37"/>
      <c r="MCP32" s="37"/>
      <c r="MCQ32" s="37"/>
      <c r="MCR32" s="37"/>
      <c r="MCS32" s="37"/>
      <c r="MCT32" s="37"/>
      <c r="MCU32" s="37"/>
      <c r="MCV32" s="37"/>
      <c r="MCW32" s="37"/>
      <c r="MCX32" s="37"/>
      <c r="MCY32" s="37"/>
      <c r="MCZ32" s="37"/>
      <c r="MDA32" s="37"/>
      <c r="MDB32" s="37"/>
      <c r="MDC32" s="37"/>
      <c r="MDD32" s="37"/>
      <c r="MDE32" s="37"/>
      <c r="MDF32" s="37"/>
      <c r="MDG32" s="37"/>
      <c r="MDH32" s="37"/>
      <c r="MDI32" s="37"/>
      <c r="MDJ32" s="37"/>
      <c r="MDK32" s="37"/>
      <c r="MDL32" s="37"/>
      <c r="MDM32" s="37"/>
      <c r="MDN32" s="37"/>
      <c r="MDO32" s="37"/>
      <c r="MDP32" s="37"/>
      <c r="MDQ32" s="37"/>
      <c r="MDR32" s="37"/>
      <c r="MDS32" s="37"/>
      <c r="MDT32" s="37"/>
      <c r="MDU32" s="37"/>
      <c r="MDV32" s="37"/>
      <c r="MDW32" s="37"/>
      <c r="MDX32" s="37"/>
      <c r="MDY32" s="37"/>
      <c r="MDZ32" s="37"/>
      <c r="MEA32" s="37"/>
      <c r="MEB32" s="37"/>
      <c r="MEC32" s="37"/>
      <c r="MED32" s="37"/>
      <c r="MEE32" s="37"/>
      <c r="MEF32" s="37"/>
      <c r="MEG32" s="37"/>
      <c r="MEH32" s="37"/>
      <c r="MEI32" s="37"/>
      <c r="MEJ32" s="37"/>
      <c r="MEK32" s="37"/>
      <c r="MEL32" s="37"/>
      <c r="MEM32" s="37"/>
      <c r="MEN32" s="37"/>
      <c r="MEO32" s="37"/>
      <c r="MEP32" s="37"/>
      <c r="MEQ32" s="37"/>
      <c r="MER32" s="37"/>
      <c r="MES32" s="37"/>
      <c r="MET32" s="37"/>
      <c r="MEU32" s="37"/>
      <c r="MEV32" s="37"/>
      <c r="MEW32" s="37"/>
      <c r="MEX32" s="37"/>
      <c r="MEY32" s="37"/>
      <c r="MEZ32" s="37"/>
      <c r="MFA32" s="37"/>
      <c r="MFB32" s="37"/>
      <c r="MFC32" s="37"/>
      <c r="MFD32" s="37"/>
      <c r="MFE32" s="37"/>
      <c r="MFF32" s="37"/>
      <c r="MFG32" s="37"/>
      <c r="MFH32" s="37"/>
      <c r="MFI32" s="37"/>
      <c r="MFJ32" s="37"/>
      <c r="MFK32" s="37"/>
      <c r="MFL32" s="37"/>
      <c r="MFM32" s="37"/>
      <c r="MFN32" s="37"/>
      <c r="MFO32" s="37"/>
      <c r="MFP32" s="37"/>
      <c r="MFQ32" s="37"/>
      <c r="MFR32" s="37"/>
      <c r="MFS32" s="37"/>
      <c r="MFT32" s="37"/>
      <c r="MFU32" s="37"/>
      <c r="MFV32" s="37"/>
      <c r="MFW32" s="37"/>
      <c r="MFX32" s="37"/>
      <c r="MFY32" s="37"/>
      <c r="MFZ32" s="37"/>
      <c r="MGA32" s="37"/>
      <c r="MGB32" s="37"/>
      <c r="MGC32" s="37"/>
      <c r="MGD32" s="37"/>
      <c r="MGE32" s="37"/>
      <c r="MGF32" s="37"/>
      <c r="MGG32" s="37"/>
      <c r="MGH32" s="37"/>
      <c r="MGI32" s="37"/>
      <c r="MGJ32" s="37"/>
      <c r="MGK32" s="37"/>
      <c r="MGL32" s="37"/>
      <c r="MGM32" s="37"/>
      <c r="MGN32" s="37"/>
      <c r="MGO32" s="37"/>
      <c r="MGP32" s="37"/>
      <c r="MGQ32" s="37"/>
      <c r="MGR32" s="37"/>
      <c r="MGS32" s="37"/>
      <c r="MGT32" s="37"/>
      <c r="MGU32" s="37"/>
      <c r="MGV32" s="37"/>
      <c r="MGW32" s="37"/>
      <c r="MGX32" s="37"/>
      <c r="MGY32" s="37"/>
      <c r="MGZ32" s="37"/>
      <c r="MHA32" s="37"/>
      <c r="MHB32" s="37"/>
      <c r="MHC32" s="37"/>
      <c r="MHD32" s="37"/>
      <c r="MHE32" s="37"/>
      <c r="MHF32" s="37"/>
      <c r="MHG32" s="37"/>
      <c r="MHH32" s="37"/>
      <c r="MHI32" s="37"/>
      <c r="MHJ32" s="37"/>
      <c r="MHK32" s="37"/>
      <c r="MHL32" s="37"/>
      <c r="MHM32" s="37"/>
      <c r="MHN32" s="37"/>
      <c r="MHO32" s="37"/>
      <c r="MHP32" s="37"/>
      <c r="MHQ32" s="37"/>
      <c r="MHR32" s="37"/>
      <c r="MHS32" s="37"/>
      <c r="MHT32" s="37"/>
      <c r="MHU32" s="37"/>
      <c r="MHV32" s="37"/>
      <c r="MHW32" s="37"/>
      <c r="MHX32" s="37"/>
      <c r="MHY32" s="37"/>
      <c r="MHZ32" s="37"/>
      <c r="MIA32" s="37"/>
      <c r="MIB32" s="37"/>
      <c r="MIC32" s="37"/>
      <c r="MID32" s="37"/>
      <c r="MIE32" s="37"/>
      <c r="MIF32" s="37"/>
      <c r="MIG32" s="37"/>
      <c r="MIH32" s="37"/>
      <c r="MII32" s="37"/>
      <c r="MIJ32" s="37"/>
      <c r="MIK32" s="37"/>
      <c r="MIL32" s="37"/>
      <c r="MIM32" s="37"/>
      <c r="MIN32" s="37"/>
      <c r="MIO32" s="37"/>
      <c r="MIP32" s="37"/>
      <c r="MIQ32" s="37"/>
      <c r="MIR32" s="37"/>
      <c r="MIS32" s="37"/>
      <c r="MIT32" s="37"/>
      <c r="MIU32" s="37"/>
      <c r="MIV32" s="37"/>
      <c r="MIW32" s="37"/>
      <c r="MIX32" s="37"/>
      <c r="MIY32" s="37"/>
      <c r="MIZ32" s="37"/>
      <c r="MJA32" s="37"/>
      <c r="MJB32" s="37"/>
      <c r="MJC32" s="37"/>
      <c r="MJD32" s="37"/>
      <c r="MJE32" s="37"/>
      <c r="MJF32" s="37"/>
      <c r="MJG32" s="37"/>
      <c r="MJH32" s="37"/>
      <c r="MJI32" s="37"/>
      <c r="MJJ32" s="37"/>
      <c r="MJK32" s="37"/>
      <c r="MJL32" s="37"/>
      <c r="MJM32" s="37"/>
      <c r="MJN32" s="37"/>
      <c r="MJO32" s="37"/>
      <c r="MJP32" s="37"/>
      <c r="MJQ32" s="37"/>
      <c r="MJR32" s="37"/>
      <c r="MJS32" s="37"/>
      <c r="MJT32" s="37"/>
      <c r="MJU32" s="37"/>
      <c r="MJV32" s="37"/>
      <c r="MJW32" s="37"/>
      <c r="MJX32" s="37"/>
      <c r="MJY32" s="37"/>
      <c r="MJZ32" s="37"/>
      <c r="MKA32" s="37"/>
      <c r="MKB32" s="37"/>
      <c r="MKC32" s="37"/>
      <c r="MKD32" s="37"/>
      <c r="MKE32" s="37"/>
      <c r="MKF32" s="37"/>
      <c r="MKG32" s="37"/>
      <c r="MKH32" s="37"/>
      <c r="MKI32" s="37"/>
      <c r="MKJ32" s="37"/>
      <c r="MKK32" s="37"/>
      <c r="MKL32" s="37"/>
      <c r="MKM32" s="37"/>
      <c r="MKN32" s="37"/>
      <c r="MKO32" s="37"/>
      <c r="MKP32" s="37"/>
      <c r="MKQ32" s="37"/>
      <c r="MKR32" s="37"/>
      <c r="MKS32" s="37"/>
      <c r="MKT32" s="37"/>
      <c r="MKU32" s="37"/>
      <c r="MKV32" s="37"/>
      <c r="MKW32" s="37"/>
      <c r="MKX32" s="37"/>
      <c r="MKY32" s="37"/>
      <c r="MKZ32" s="37"/>
      <c r="MLA32" s="37"/>
      <c r="MLB32" s="37"/>
      <c r="MLC32" s="37"/>
      <c r="MLD32" s="37"/>
      <c r="MLE32" s="37"/>
      <c r="MLF32" s="37"/>
      <c r="MLG32" s="37"/>
      <c r="MLH32" s="37"/>
      <c r="MLI32" s="37"/>
      <c r="MLJ32" s="37"/>
      <c r="MLK32" s="37"/>
      <c r="MLL32" s="37"/>
      <c r="MLM32" s="37"/>
      <c r="MLN32" s="37"/>
      <c r="MLO32" s="37"/>
      <c r="MLP32" s="37"/>
      <c r="MLQ32" s="37"/>
      <c r="MLR32" s="37"/>
      <c r="MLS32" s="37"/>
      <c r="MLT32" s="37"/>
      <c r="MLU32" s="37"/>
      <c r="MLV32" s="37"/>
      <c r="MLW32" s="37"/>
      <c r="MLX32" s="37"/>
      <c r="MLY32" s="37"/>
      <c r="MLZ32" s="37"/>
      <c r="MMA32" s="37"/>
      <c r="MMB32" s="37"/>
      <c r="MMC32" s="37"/>
      <c r="MMD32" s="37"/>
      <c r="MME32" s="37"/>
      <c r="MMF32" s="37"/>
      <c r="MMG32" s="37"/>
      <c r="MMH32" s="37"/>
      <c r="MMI32" s="37"/>
      <c r="MMJ32" s="37"/>
      <c r="MMK32" s="37"/>
      <c r="MML32" s="37"/>
      <c r="MMM32" s="37"/>
      <c r="MMN32" s="37"/>
      <c r="MMO32" s="37"/>
      <c r="MMP32" s="37"/>
      <c r="MMQ32" s="37"/>
      <c r="MMR32" s="37"/>
      <c r="MMS32" s="37"/>
      <c r="MMT32" s="37"/>
      <c r="MMU32" s="37"/>
      <c r="MMV32" s="37"/>
      <c r="MMW32" s="37"/>
      <c r="MMX32" s="37"/>
      <c r="MMY32" s="37"/>
      <c r="MMZ32" s="37"/>
      <c r="MNA32" s="37"/>
      <c r="MNB32" s="37"/>
      <c r="MNC32" s="37"/>
      <c r="MND32" s="37"/>
      <c r="MNE32" s="37"/>
      <c r="MNF32" s="37"/>
      <c r="MNG32" s="37"/>
      <c r="MNH32" s="37"/>
      <c r="MNI32" s="37"/>
      <c r="MNJ32" s="37"/>
      <c r="MNK32" s="37"/>
      <c r="MNL32" s="37"/>
      <c r="MNM32" s="37"/>
      <c r="MNN32" s="37"/>
      <c r="MNO32" s="37"/>
      <c r="MNP32" s="37"/>
      <c r="MNQ32" s="37"/>
      <c r="MNR32" s="37"/>
      <c r="MNS32" s="37"/>
      <c r="MNT32" s="37"/>
      <c r="MNU32" s="37"/>
      <c r="MNV32" s="37"/>
      <c r="MNW32" s="37"/>
      <c r="MNX32" s="37"/>
      <c r="MNY32" s="37"/>
      <c r="MNZ32" s="37"/>
      <c r="MOA32" s="37"/>
      <c r="MOB32" s="37"/>
      <c r="MOC32" s="37"/>
      <c r="MOD32" s="37"/>
      <c r="MOE32" s="37"/>
      <c r="MOF32" s="37"/>
      <c r="MOG32" s="37"/>
      <c r="MOH32" s="37"/>
      <c r="MOI32" s="37"/>
      <c r="MOJ32" s="37"/>
      <c r="MOK32" s="37"/>
      <c r="MOL32" s="37"/>
      <c r="MOM32" s="37"/>
      <c r="MON32" s="37"/>
      <c r="MOO32" s="37"/>
      <c r="MOP32" s="37"/>
      <c r="MOQ32" s="37"/>
      <c r="MOR32" s="37"/>
      <c r="MOS32" s="37"/>
      <c r="MOT32" s="37"/>
      <c r="MOU32" s="37"/>
      <c r="MOV32" s="37"/>
      <c r="MOW32" s="37"/>
      <c r="MOX32" s="37"/>
      <c r="MOY32" s="37"/>
      <c r="MOZ32" s="37"/>
      <c r="MPA32" s="37"/>
      <c r="MPB32" s="37"/>
      <c r="MPC32" s="37"/>
      <c r="MPD32" s="37"/>
      <c r="MPE32" s="37"/>
      <c r="MPF32" s="37"/>
      <c r="MPG32" s="37"/>
      <c r="MPH32" s="37"/>
      <c r="MPI32" s="37"/>
      <c r="MPJ32" s="37"/>
      <c r="MPK32" s="37"/>
      <c r="MPL32" s="37"/>
      <c r="MPM32" s="37"/>
      <c r="MPN32" s="37"/>
      <c r="MPO32" s="37"/>
      <c r="MPP32" s="37"/>
      <c r="MPQ32" s="37"/>
      <c r="MPR32" s="37"/>
      <c r="MPS32" s="37"/>
      <c r="MPT32" s="37"/>
      <c r="MPU32" s="37"/>
      <c r="MPV32" s="37"/>
      <c r="MPW32" s="37"/>
      <c r="MPX32" s="37"/>
      <c r="MPY32" s="37"/>
      <c r="MPZ32" s="37"/>
      <c r="MQA32" s="37"/>
      <c r="MQB32" s="37"/>
      <c r="MQC32" s="37"/>
      <c r="MQD32" s="37"/>
      <c r="MQE32" s="37"/>
      <c r="MQF32" s="37"/>
      <c r="MQG32" s="37"/>
      <c r="MQH32" s="37"/>
      <c r="MQI32" s="37"/>
      <c r="MQJ32" s="37"/>
      <c r="MQK32" s="37"/>
      <c r="MQL32" s="37"/>
      <c r="MQM32" s="37"/>
      <c r="MQN32" s="37"/>
      <c r="MQO32" s="37"/>
      <c r="MQP32" s="37"/>
      <c r="MQQ32" s="37"/>
      <c r="MQR32" s="37"/>
      <c r="MQS32" s="37"/>
      <c r="MQT32" s="37"/>
      <c r="MQU32" s="37"/>
      <c r="MQV32" s="37"/>
      <c r="MQW32" s="37"/>
      <c r="MQX32" s="37"/>
      <c r="MQY32" s="37"/>
      <c r="MQZ32" s="37"/>
      <c r="MRA32" s="37"/>
      <c r="MRB32" s="37"/>
      <c r="MRC32" s="37"/>
      <c r="MRD32" s="37"/>
      <c r="MRE32" s="37"/>
      <c r="MRF32" s="37"/>
      <c r="MRG32" s="37"/>
      <c r="MRH32" s="37"/>
      <c r="MRI32" s="37"/>
      <c r="MRJ32" s="37"/>
      <c r="MRK32" s="37"/>
      <c r="MRL32" s="37"/>
      <c r="MRM32" s="37"/>
      <c r="MRN32" s="37"/>
      <c r="MRO32" s="37"/>
      <c r="MRP32" s="37"/>
      <c r="MRQ32" s="37"/>
      <c r="MRR32" s="37"/>
      <c r="MRS32" s="37"/>
      <c r="MRT32" s="37"/>
      <c r="MRU32" s="37"/>
      <c r="MRV32" s="37"/>
      <c r="MRW32" s="37"/>
      <c r="MRX32" s="37"/>
      <c r="MRY32" s="37"/>
      <c r="MRZ32" s="37"/>
      <c r="MSA32" s="37"/>
      <c r="MSB32" s="37"/>
      <c r="MSC32" s="37"/>
      <c r="MSD32" s="37"/>
      <c r="MSE32" s="37"/>
      <c r="MSF32" s="37"/>
      <c r="MSG32" s="37"/>
      <c r="MSH32" s="37"/>
      <c r="MSI32" s="37"/>
      <c r="MSJ32" s="37"/>
      <c r="MSK32" s="37"/>
      <c r="MSL32" s="37"/>
      <c r="MSM32" s="37"/>
      <c r="MSN32" s="37"/>
      <c r="MSO32" s="37"/>
      <c r="MSP32" s="37"/>
      <c r="MSQ32" s="37"/>
      <c r="MSR32" s="37"/>
      <c r="MSS32" s="37"/>
      <c r="MST32" s="37"/>
      <c r="MSU32" s="37"/>
      <c r="MSV32" s="37"/>
      <c r="MSW32" s="37"/>
      <c r="MSX32" s="37"/>
      <c r="MSY32" s="37"/>
      <c r="MSZ32" s="37"/>
      <c r="MTA32" s="37"/>
      <c r="MTB32" s="37"/>
      <c r="MTC32" s="37"/>
      <c r="MTD32" s="37"/>
      <c r="MTE32" s="37"/>
      <c r="MTF32" s="37"/>
      <c r="MTG32" s="37"/>
      <c r="MTH32" s="37"/>
      <c r="MTI32" s="37"/>
      <c r="MTJ32" s="37"/>
      <c r="MTK32" s="37"/>
      <c r="MTL32" s="37"/>
      <c r="MTM32" s="37"/>
      <c r="MTN32" s="37"/>
      <c r="MTO32" s="37"/>
      <c r="MTP32" s="37"/>
      <c r="MTQ32" s="37"/>
      <c r="MTR32" s="37"/>
      <c r="MTS32" s="37"/>
      <c r="MTT32" s="37"/>
      <c r="MTU32" s="37"/>
      <c r="MTV32" s="37"/>
      <c r="MTW32" s="37"/>
      <c r="MTX32" s="37"/>
      <c r="MTY32" s="37"/>
      <c r="MTZ32" s="37"/>
      <c r="MUA32" s="37"/>
      <c r="MUB32" s="37"/>
      <c r="MUC32" s="37"/>
      <c r="MUD32" s="37"/>
      <c r="MUE32" s="37"/>
      <c r="MUF32" s="37"/>
      <c r="MUG32" s="37"/>
      <c r="MUH32" s="37"/>
      <c r="MUI32" s="37"/>
      <c r="MUJ32" s="37"/>
      <c r="MUK32" s="37"/>
      <c r="MUL32" s="37"/>
      <c r="MUM32" s="37"/>
      <c r="MUN32" s="37"/>
      <c r="MUO32" s="37"/>
      <c r="MUP32" s="37"/>
      <c r="MUQ32" s="37"/>
      <c r="MUR32" s="37"/>
      <c r="MUS32" s="37"/>
      <c r="MUT32" s="37"/>
      <c r="MUU32" s="37"/>
      <c r="MUV32" s="37"/>
      <c r="MUW32" s="37"/>
      <c r="MUX32" s="37"/>
      <c r="MUY32" s="37"/>
      <c r="MUZ32" s="37"/>
      <c r="MVA32" s="37"/>
      <c r="MVB32" s="37"/>
      <c r="MVC32" s="37"/>
      <c r="MVD32" s="37"/>
      <c r="MVE32" s="37"/>
      <c r="MVF32" s="37"/>
      <c r="MVG32" s="37"/>
      <c r="MVH32" s="37"/>
      <c r="MVI32" s="37"/>
      <c r="MVJ32" s="37"/>
      <c r="MVK32" s="37"/>
      <c r="MVL32" s="37"/>
      <c r="MVM32" s="37"/>
      <c r="MVN32" s="37"/>
      <c r="MVO32" s="37"/>
      <c r="MVP32" s="37"/>
      <c r="MVQ32" s="37"/>
      <c r="MVR32" s="37"/>
      <c r="MVS32" s="37"/>
      <c r="MVT32" s="37"/>
      <c r="MVU32" s="37"/>
      <c r="MVV32" s="37"/>
      <c r="MVW32" s="37"/>
      <c r="MVX32" s="37"/>
      <c r="MVY32" s="37"/>
      <c r="MVZ32" s="37"/>
      <c r="MWA32" s="37"/>
      <c r="MWB32" s="37"/>
      <c r="MWC32" s="37"/>
      <c r="MWD32" s="37"/>
      <c r="MWE32" s="37"/>
      <c r="MWF32" s="37"/>
      <c r="MWG32" s="37"/>
      <c r="MWH32" s="37"/>
      <c r="MWI32" s="37"/>
      <c r="MWJ32" s="37"/>
      <c r="MWK32" s="37"/>
      <c r="MWL32" s="37"/>
      <c r="MWM32" s="37"/>
      <c r="MWN32" s="37"/>
      <c r="MWO32" s="37"/>
      <c r="MWP32" s="37"/>
      <c r="MWQ32" s="37"/>
      <c r="MWR32" s="37"/>
      <c r="MWS32" s="37"/>
      <c r="MWT32" s="37"/>
      <c r="MWU32" s="37"/>
      <c r="MWV32" s="37"/>
      <c r="MWW32" s="37"/>
      <c r="MWX32" s="37"/>
      <c r="MWY32" s="37"/>
      <c r="MWZ32" s="37"/>
      <c r="MXA32" s="37"/>
      <c r="MXB32" s="37"/>
      <c r="MXC32" s="37"/>
      <c r="MXD32" s="37"/>
      <c r="MXE32" s="37"/>
      <c r="MXF32" s="37"/>
      <c r="MXG32" s="37"/>
      <c r="MXH32" s="37"/>
      <c r="MXI32" s="37"/>
      <c r="MXJ32" s="37"/>
      <c r="MXK32" s="37"/>
      <c r="MXL32" s="37"/>
      <c r="MXM32" s="37"/>
      <c r="MXN32" s="37"/>
      <c r="MXO32" s="37"/>
      <c r="MXP32" s="37"/>
      <c r="MXQ32" s="37"/>
      <c r="MXR32" s="37"/>
      <c r="MXS32" s="37"/>
      <c r="MXT32" s="37"/>
      <c r="MXU32" s="37"/>
      <c r="MXV32" s="37"/>
      <c r="MXW32" s="37"/>
      <c r="MXX32" s="37"/>
      <c r="MXY32" s="37"/>
      <c r="MXZ32" s="37"/>
      <c r="MYA32" s="37"/>
      <c r="MYB32" s="37"/>
      <c r="MYC32" s="37"/>
      <c r="MYD32" s="37"/>
      <c r="MYE32" s="37"/>
      <c r="MYF32" s="37"/>
      <c r="MYG32" s="37"/>
      <c r="MYH32" s="37"/>
      <c r="MYI32" s="37"/>
      <c r="MYJ32" s="37"/>
      <c r="MYK32" s="37"/>
      <c r="MYL32" s="37"/>
      <c r="MYM32" s="37"/>
      <c r="MYN32" s="37"/>
      <c r="MYO32" s="37"/>
      <c r="MYP32" s="37"/>
      <c r="MYQ32" s="37"/>
      <c r="MYR32" s="37"/>
      <c r="MYS32" s="37"/>
      <c r="MYT32" s="37"/>
      <c r="MYU32" s="37"/>
      <c r="MYV32" s="37"/>
      <c r="MYW32" s="37"/>
      <c r="MYX32" s="37"/>
      <c r="MYY32" s="37"/>
      <c r="MYZ32" s="37"/>
      <c r="MZA32" s="37"/>
      <c r="MZB32" s="37"/>
      <c r="MZC32" s="37"/>
      <c r="MZD32" s="37"/>
      <c r="MZE32" s="37"/>
      <c r="MZF32" s="37"/>
      <c r="MZG32" s="37"/>
      <c r="MZH32" s="37"/>
      <c r="MZI32" s="37"/>
      <c r="MZJ32" s="37"/>
      <c r="MZK32" s="37"/>
      <c r="MZL32" s="37"/>
      <c r="MZM32" s="37"/>
      <c r="MZN32" s="37"/>
      <c r="MZO32" s="37"/>
      <c r="MZP32" s="37"/>
      <c r="MZQ32" s="37"/>
      <c r="MZR32" s="37"/>
      <c r="MZS32" s="37"/>
      <c r="MZT32" s="37"/>
      <c r="MZU32" s="37"/>
      <c r="MZV32" s="37"/>
      <c r="MZW32" s="37"/>
      <c r="MZX32" s="37"/>
      <c r="MZY32" s="37"/>
      <c r="MZZ32" s="37"/>
      <c r="NAA32" s="37"/>
      <c r="NAB32" s="37"/>
      <c r="NAC32" s="37"/>
      <c r="NAD32" s="37"/>
      <c r="NAE32" s="37"/>
      <c r="NAF32" s="37"/>
      <c r="NAG32" s="37"/>
      <c r="NAH32" s="37"/>
      <c r="NAI32" s="37"/>
      <c r="NAJ32" s="37"/>
      <c r="NAK32" s="37"/>
      <c r="NAL32" s="37"/>
      <c r="NAM32" s="37"/>
      <c r="NAN32" s="37"/>
      <c r="NAO32" s="37"/>
      <c r="NAP32" s="37"/>
      <c r="NAQ32" s="37"/>
      <c r="NAR32" s="37"/>
      <c r="NAS32" s="37"/>
      <c r="NAT32" s="37"/>
      <c r="NAU32" s="37"/>
      <c r="NAV32" s="37"/>
      <c r="NAW32" s="37"/>
      <c r="NAX32" s="37"/>
      <c r="NAY32" s="37"/>
      <c r="NAZ32" s="37"/>
      <c r="NBA32" s="37"/>
      <c r="NBB32" s="37"/>
      <c r="NBC32" s="37"/>
      <c r="NBD32" s="37"/>
      <c r="NBE32" s="37"/>
      <c r="NBF32" s="37"/>
      <c r="NBG32" s="37"/>
      <c r="NBH32" s="37"/>
      <c r="NBI32" s="37"/>
      <c r="NBJ32" s="37"/>
      <c r="NBK32" s="37"/>
      <c r="NBL32" s="37"/>
      <c r="NBM32" s="37"/>
      <c r="NBN32" s="37"/>
      <c r="NBO32" s="37"/>
      <c r="NBP32" s="37"/>
      <c r="NBQ32" s="37"/>
      <c r="NBR32" s="37"/>
      <c r="NBS32" s="37"/>
      <c r="NBT32" s="37"/>
      <c r="NBU32" s="37"/>
      <c r="NBV32" s="37"/>
      <c r="NBW32" s="37"/>
      <c r="NBX32" s="37"/>
      <c r="NBY32" s="37"/>
      <c r="NBZ32" s="37"/>
      <c r="NCA32" s="37"/>
      <c r="NCB32" s="37"/>
      <c r="NCC32" s="37"/>
      <c r="NCD32" s="37"/>
      <c r="NCE32" s="37"/>
      <c r="NCF32" s="37"/>
      <c r="NCG32" s="37"/>
      <c r="NCH32" s="37"/>
      <c r="NCI32" s="37"/>
      <c r="NCJ32" s="37"/>
      <c r="NCK32" s="37"/>
      <c r="NCL32" s="37"/>
      <c r="NCM32" s="37"/>
      <c r="NCN32" s="37"/>
      <c r="NCO32" s="37"/>
      <c r="NCP32" s="37"/>
      <c r="NCQ32" s="37"/>
      <c r="NCR32" s="37"/>
      <c r="NCS32" s="37"/>
      <c r="NCT32" s="37"/>
      <c r="NCU32" s="37"/>
      <c r="NCV32" s="37"/>
      <c r="NCW32" s="37"/>
      <c r="NCX32" s="37"/>
      <c r="NCY32" s="37"/>
      <c r="NCZ32" s="37"/>
      <c r="NDA32" s="37"/>
      <c r="NDB32" s="37"/>
      <c r="NDC32" s="37"/>
      <c r="NDD32" s="37"/>
      <c r="NDE32" s="37"/>
      <c r="NDF32" s="37"/>
      <c r="NDG32" s="37"/>
      <c r="NDH32" s="37"/>
      <c r="NDI32" s="37"/>
      <c r="NDJ32" s="37"/>
      <c r="NDK32" s="37"/>
      <c r="NDL32" s="37"/>
      <c r="NDM32" s="37"/>
      <c r="NDN32" s="37"/>
      <c r="NDO32" s="37"/>
      <c r="NDP32" s="37"/>
      <c r="NDQ32" s="37"/>
      <c r="NDR32" s="37"/>
      <c r="NDS32" s="37"/>
      <c r="NDT32" s="37"/>
      <c r="NDU32" s="37"/>
      <c r="NDV32" s="37"/>
      <c r="NDW32" s="37"/>
      <c r="NDX32" s="37"/>
      <c r="NDY32" s="37"/>
      <c r="NDZ32" s="37"/>
      <c r="NEA32" s="37"/>
      <c r="NEB32" s="37"/>
      <c r="NEC32" s="37"/>
      <c r="NED32" s="37"/>
      <c r="NEE32" s="37"/>
      <c r="NEF32" s="37"/>
      <c r="NEG32" s="37"/>
      <c r="NEH32" s="37"/>
      <c r="NEI32" s="37"/>
      <c r="NEJ32" s="37"/>
      <c r="NEK32" s="37"/>
      <c r="NEL32" s="37"/>
      <c r="NEM32" s="37"/>
      <c r="NEN32" s="37"/>
      <c r="NEO32" s="37"/>
      <c r="NEP32" s="37"/>
      <c r="NEQ32" s="37"/>
      <c r="NER32" s="37"/>
      <c r="NES32" s="37"/>
      <c r="NET32" s="37"/>
      <c r="NEU32" s="37"/>
      <c r="NEV32" s="37"/>
      <c r="NEW32" s="37"/>
      <c r="NEX32" s="37"/>
      <c r="NEY32" s="37"/>
      <c r="NEZ32" s="37"/>
      <c r="NFA32" s="37"/>
      <c r="NFB32" s="37"/>
      <c r="NFC32" s="37"/>
      <c r="NFD32" s="37"/>
      <c r="NFE32" s="37"/>
      <c r="NFF32" s="37"/>
      <c r="NFG32" s="37"/>
      <c r="NFH32" s="37"/>
      <c r="NFI32" s="37"/>
      <c r="NFJ32" s="37"/>
      <c r="NFK32" s="37"/>
      <c r="NFL32" s="37"/>
      <c r="NFM32" s="37"/>
      <c r="NFN32" s="37"/>
      <c r="NFO32" s="37"/>
      <c r="NFP32" s="37"/>
      <c r="NFQ32" s="37"/>
      <c r="NFR32" s="37"/>
      <c r="NFS32" s="37"/>
      <c r="NFT32" s="37"/>
      <c r="NFU32" s="37"/>
      <c r="NFV32" s="37"/>
      <c r="NFW32" s="37"/>
      <c r="NFX32" s="37"/>
      <c r="NFY32" s="37"/>
      <c r="NFZ32" s="37"/>
      <c r="NGA32" s="37"/>
      <c r="NGB32" s="37"/>
      <c r="NGC32" s="37"/>
      <c r="NGD32" s="37"/>
      <c r="NGE32" s="37"/>
      <c r="NGF32" s="37"/>
      <c r="NGG32" s="37"/>
      <c r="NGH32" s="37"/>
      <c r="NGI32" s="37"/>
      <c r="NGJ32" s="37"/>
      <c r="NGK32" s="37"/>
      <c r="NGL32" s="37"/>
      <c r="NGM32" s="37"/>
      <c r="NGN32" s="37"/>
      <c r="NGO32" s="37"/>
      <c r="NGP32" s="37"/>
      <c r="NGQ32" s="37"/>
      <c r="NGR32" s="37"/>
      <c r="NGS32" s="37"/>
      <c r="NGT32" s="37"/>
      <c r="NGU32" s="37"/>
      <c r="NGV32" s="37"/>
      <c r="NGW32" s="37"/>
      <c r="NGX32" s="37"/>
      <c r="NGY32" s="37"/>
      <c r="NGZ32" s="37"/>
      <c r="NHA32" s="37"/>
      <c r="NHB32" s="37"/>
      <c r="NHC32" s="37"/>
      <c r="NHD32" s="37"/>
      <c r="NHE32" s="37"/>
      <c r="NHF32" s="37"/>
      <c r="NHG32" s="37"/>
      <c r="NHH32" s="37"/>
      <c r="NHI32" s="37"/>
      <c r="NHJ32" s="37"/>
      <c r="NHK32" s="37"/>
      <c r="NHL32" s="37"/>
      <c r="NHM32" s="37"/>
      <c r="NHN32" s="37"/>
      <c r="NHO32" s="37"/>
      <c r="NHP32" s="37"/>
      <c r="NHQ32" s="37"/>
      <c r="NHR32" s="37"/>
      <c r="NHS32" s="37"/>
      <c r="NHT32" s="37"/>
      <c r="NHU32" s="37"/>
      <c r="NHV32" s="37"/>
      <c r="NHW32" s="37"/>
      <c r="NHX32" s="37"/>
      <c r="NHY32" s="37"/>
      <c r="NHZ32" s="37"/>
      <c r="NIA32" s="37"/>
      <c r="NIB32" s="37"/>
      <c r="NIC32" s="37"/>
      <c r="NID32" s="37"/>
      <c r="NIE32" s="37"/>
      <c r="NIF32" s="37"/>
      <c r="NIG32" s="37"/>
      <c r="NIH32" s="37"/>
      <c r="NII32" s="37"/>
      <c r="NIJ32" s="37"/>
      <c r="NIK32" s="37"/>
      <c r="NIL32" s="37"/>
      <c r="NIM32" s="37"/>
      <c r="NIN32" s="37"/>
      <c r="NIO32" s="37"/>
      <c r="NIP32" s="37"/>
      <c r="NIQ32" s="37"/>
      <c r="NIR32" s="37"/>
      <c r="NIS32" s="37"/>
      <c r="NIT32" s="37"/>
      <c r="NIU32" s="37"/>
      <c r="NIV32" s="37"/>
      <c r="NIW32" s="37"/>
      <c r="NIX32" s="37"/>
      <c r="NIY32" s="37"/>
      <c r="NIZ32" s="37"/>
      <c r="NJA32" s="37"/>
      <c r="NJB32" s="37"/>
      <c r="NJC32" s="37"/>
      <c r="NJD32" s="37"/>
      <c r="NJE32" s="37"/>
      <c r="NJF32" s="37"/>
      <c r="NJG32" s="37"/>
      <c r="NJH32" s="37"/>
      <c r="NJI32" s="37"/>
      <c r="NJJ32" s="37"/>
      <c r="NJK32" s="37"/>
      <c r="NJL32" s="37"/>
      <c r="NJM32" s="37"/>
      <c r="NJN32" s="37"/>
      <c r="NJO32" s="37"/>
      <c r="NJP32" s="37"/>
      <c r="NJQ32" s="37"/>
      <c r="NJR32" s="37"/>
      <c r="NJS32" s="37"/>
      <c r="NJT32" s="37"/>
      <c r="NJU32" s="37"/>
      <c r="NJV32" s="37"/>
      <c r="NJW32" s="37"/>
      <c r="NJX32" s="37"/>
      <c r="NJY32" s="37"/>
      <c r="NJZ32" s="37"/>
      <c r="NKA32" s="37"/>
      <c r="NKB32" s="37"/>
      <c r="NKC32" s="37"/>
      <c r="NKD32" s="37"/>
      <c r="NKE32" s="37"/>
      <c r="NKF32" s="37"/>
      <c r="NKG32" s="37"/>
      <c r="NKH32" s="37"/>
      <c r="NKI32" s="37"/>
      <c r="NKJ32" s="37"/>
      <c r="NKK32" s="37"/>
      <c r="NKL32" s="37"/>
      <c r="NKM32" s="37"/>
      <c r="NKN32" s="37"/>
      <c r="NKO32" s="37"/>
      <c r="NKP32" s="37"/>
      <c r="NKQ32" s="37"/>
      <c r="NKR32" s="37"/>
      <c r="NKS32" s="37"/>
      <c r="NKT32" s="37"/>
      <c r="NKU32" s="37"/>
      <c r="NKV32" s="37"/>
      <c r="NKW32" s="37"/>
      <c r="NKX32" s="37"/>
      <c r="NKY32" s="37"/>
      <c r="NKZ32" s="37"/>
      <c r="NLA32" s="37"/>
      <c r="NLB32" s="37"/>
      <c r="NLC32" s="37"/>
      <c r="NLD32" s="37"/>
      <c r="NLE32" s="37"/>
      <c r="NLF32" s="37"/>
      <c r="NLG32" s="37"/>
      <c r="NLH32" s="37"/>
      <c r="NLI32" s="37"/>
      <c r="NLJ32" s="37"/>
      <c r="NLK32" s="37"/>
      <c r="NLL32" s="37"/>
      <c r="NLM32" s="37"/>
      <c r="NLN32" s="37"/>
      <c r="NLO32" s="37"/>
      <c r="NLP32" s="37"/>
      <c r="NLQ32" s="37"/>
      <c r="NLR32" s="37"/>
      <c r="NLS32" s="37"/>
      <c r="NLT32" s="37"/>
      <c r="NLU32" s="37"/>
      <c r="NLV32" s="37"/>
      <c r="NLW32" s="37"/>
      <c r="NLX32" s="37"/>
      <c r="NLY32" s="37"/>
      <c r="NLZ32" s="37"/>
      <c r="NMA32" s="37"/>
      <c r="NMB32" s="37"/>
      <c r="NMC32" s="37"/>
      <c r="NMD32" s="37"/>
      <c r="NME32" s="37"/>
      <c r="NMF32" s="37"/>
      <c r="NMG32" s="37"/>
      <c r="NMH32" s="37"/>
      <c r="NMI32" s="37"/>
      <c r="NMJ32" s="37"/>
      <c r="NMK32" s="37"/>
      <c r="NML32" s="37"/>
      <c r="NMM32" s="37"/>
      <c r="NMN32" s="37"/>
      <c r="NMO32" s="37"/>
      <c r="NMP32" s="37"/>
      <c r="NMQ32" s="37"/>
      <c r="NMR32" s="37"/>
      <c r="NMS32" s="37"/>
      <c r="NMT32" s="37"/>
      <c r="NMU32" s="37"/>
      <c r="NMV32" s="37"/>
      <c r="NMW32" s="37"/>
      <c r="NMX32" s="37"/>
      <c r="NMY32" s="37"/>
      <c r="NMZ32" s="37"/>
      <c r="NNA32" s="37"/>
      <c r="NNB32" s="37"/>
      <c r="NNC32" s="37"/>
      <c r="NND32" s="37"/>
      <c r="NNE32" s="37"/>
      <c r="NNF32" s="37"/>
      <c r="NNG32" s="37"/>
      <c r="NNH32" s="37"/>
      <c r="NNI32" s="37"/>
      <c r="NNJ32" s="37"/>
      <c r="NNK32" s="37"/>
      <c r="NNL32" s="37"/>
      <c r="NNM32" s="37"/>
      <c r="NNN32" s="37"/>
      <c r="NNO32" s="37"/>
      <c r="NNP32" s="37"/>
      <c r="NNQ32" s="37"/>
      <c r="NNR32" s="37"/>
      <c r="NNS32" s="37"/>
      <c r="NNT32" s="37"/>
      <c r="NNU32" s="37"/>
      <c r="NNV32" s="37"/>
      <c r="NNW32" s="37"/>
      <c r="NNX32" s="37"/>
      <c r="NNY32" s="37"/>
      <c r="NNZ32" s="37"/>
      <c r="NOA32" s="37"/>
      <c r="NOB32" s="37"/>
      <c r="NOC32" s="37"/>
      <c r="NOD32" s="37"/>
      <c r="NOE32" s="37"/>
      <c r="NOF32" s="37"/>
      <c r="NOG32" s="37"/>
      <c r="NOH32" s="37"/>
      <c r="NOI32" s="37"/>
      <c r="NOJ32" s="37"/>
      <c r="NOK32" s="37"/>
      <c r="NOL32" s="37"/>
      <c r="NOM32" s="37"/>
      <c r="NON32" s="37"/>
      <c r="NOO32" s="37"/>
      <c r="NOP32" s="37"/>
      <c r="NOQ32" s="37"/>
      <c r="NOR32" s="37"/>
      <c r="NOS32" s="37"/>
      <c r="NOT32" s="37"/>
      <c r="NOU32" s="37"/>
      <c r="NOV32" s="37"/>
      <c r="NOW32" s="37"/>
      <c r="NOX32" s="37"/>
      <c r="NOY32" s="37"/>
      <c r="NOZ32" s="37"/>
      <c r="NPA32" s="37"/>
      <c r="NPB32" s="37"/>
      <c r="NPC32" s="37"/>
      <c r="NPD32" s="37"/>
      <c r="NPE32" s="37"/>
      <c r="NPF32" s="37"/>
      <c r="NPG32" s="37"/>
      <c r="NPH32" s="37"/>
      <c r="NPI32" s="37"/>
      <c r="NPJ32" s="37"/>
      <c r="NPK32" s="37"/>
      <c r="NPL32" s="37"/>
      <c r="NPM32" s="37"/>
      <c r="NPN32" s="37"/>
      <c r="NPO32" s="37"/>
      <c r="NPP32" s="37"/>
      <c r="NPQ32" s="37"/>
      <c r="NPR32" s="37"/>
      <c r="NPS32" s="37"/>
      <c r="NPT32" s="37"/>
      <c r="NPU32" s="37"/>
      <c r="NPV32" s="37"/>
      <c r="NPW32" s="37"/>
      <c r="NPX32" s="37"/>
      <c r="NPY32" s="37"/>
      <c r="NPZ32" s="37"/>
      <c r="NQA32" s="37"/>
      <c r="NQB32" s="37"/>
      <c r="NQC32" s="37"/>
      <c r="NQD32" s="37"/>
      <c r="NQE32" s="37"/>
      <c r="NQF32" s="37"/>
      <c r="NQG32" s="37"/>
      <c r="NQH32" s="37"/>
      <c r="NQI32" s="37"/>
      <c r="NQJ32" s="37"/>
      <c r="NQK32" s="37"/>
      <c r="NQL32" s="37"/>
      <c r="NQM32" s="37"/>
      <c r="NQN32" s="37"/>
      <c r="NQO32" s="37"/>
      <c r="NQP32" s="37"/>
      <c r="NQQ32" s="37"/>
      <c r="NQR32" s="37"/>
      <c r="NQS32" s="37"/>
      <c r="NQT32" s="37"/>
      <c r="NQU32" s="37"/>
      <c r="NQV32" s="37"/>
      <c r="NQW32" s="37"/>
      <c r="NQX32" s="37"/>
      <c r="NQY32" s="37"/>
      <c r="NQZ32" s="37"/>
      <c r="NRA32" s="37"/>
      <c r="NRB32" s="37"/>
      <c r="NRC32" s="37"/>
      <c r="NRD32" s="37"/>
      <c r="NRE32" s="37"/>
      <c r="NRF32" s="37"/>
      <c r="NRG32" s="37"/>
      <c r="NRH32" s="37"/>
      <c r="NRI32" s="37"/>
      <c r="NRJ32" s="37"/>
      <c r="NRK32" s="37"/>
      <c r="NRL32" s="37"/>
      <c r="NRM32" s="37"/>
      <c r="NRN32" s="37"/>
      <c r="NRO32" s="37"/>
      <c r="NRP32" s="37"/>
      <c r="NRQ32" s="37"/>
      <c r="NRR32" s="37"/>
      <c r="NRS32" s="37"/>
      <c r="NRT32" s="37"/>
      <c r="NRU32" s="37"/>
      <c r="NRV32" s="37"/>
      <c r="NRW32" s="37"/>
      <c r="NRX32" s="37"/>
      <c r="NRY32" s="37"/>
      <c r="NRZ32" s="37"/>
      <c r="NSA32" s="37"/>
      <c r="NSB32" s="37"/>
      <c r="NSC32" s="37"/>
      <c r="NSD32" s="37"/>
      <c r="NSE32" s="37"/>
      <c r="NSF32" s="37"/>
      <c r="NSG32" s="37"/>
      <c r="NSH32" s="37"/>
      <c r="NSI32" s="37"/>
      <c r="NSJ32" s="37"/>
      <c r="NSK32" s="37"/>
      <c r="NSL32" s="37"/>
      <c r="NSM32" s="37"/>
      <c r="NSN32" s="37"/>
      <c r="NSO32" s="37"/>
      <c r="NSP32" s="37"/>
      <c r="NSQ32" s="37"/>
      <c r="NSR32" s="37"/>
      <c r="NSS32" s="37"/>
      <c r="NST32" s="37"/>
      <c r="NSU32" s="37"/>
      <c r="NSV32" s="37"/>
      <c r="NSW32" s="37"/>
      <c r="NSX32" s="37"/>
      <c r="NSY32" s="37"/>
      <c r="NSZ32" s="37"/>
      <c r="NTA32" s="37"/>
      <c r="NTB32" s="37"/>
      <c r="NTC32" s="37"/>
      <c r="NTD32" s="37"/>
      <c r="NTE32" s="37"/>
      <c r="NTF32" s="37"/>
      <c r="NTG32" s="37"/>
      <c r="NTH32" s="37"/>
      <c r="NTI32" s="37"/>
      <c r="NTJ32" s="37"/>
      <c r="NTK32" s="37"/>
      <c r="NTL32" s="37"/>
      <c r="NTM32" s="37"/>
      <c r="NTN32" s="37"/>
      <c r="NTO32" s="37"/>
      <c r="NTP32" s="37"/>
      <c r="NTQ32" s="37"/>
      <c r="NTR32" s="37"/>
      <c r="NTS32" s="37"/>
      <c r="NTT32" s="37"/>
      <c r="NTU32" s="37"/>
      <c r="NTV32" s="37"/>
      <c r="NTW32" s="37"/>
      <c r="NTX32" s="37"/>
      <c r="NTY32" s="37"/>
      <c r="NTZ32" s="37"/>
      <c r="NUA32" s="37"/>
      <c r="NUB32" s="37"/>
      <c r="NUC32" s="37"/>
      <c r="NUD32" s="37"/>
      <c r="NUE32" s="37"/>
      <c r="NUF32" s="37"/>
      <c r="NUG32" s="37"/>
      <c r="NUH32" s="37"/>
      <c r="NUI32" s="37"/>
      <c r="NUJ32" s="37"/>
      <c r="NUK32" s="37"/>
      <c r="NUL32" s="37"/>
      <c r="NUM32" s="37"/>
      <c r="NUN32" s="37"/>
      <c r="NUO32" s="37"/>
      <c r="NUP32" s="37"/>
      <c r="NUQ32" s="37"/>
      <c r="NUR32" s="37"/>
      <c r="NUS32" s="37"/>
      <c r="NUT32" s="37"/>
      <c r="NUU32" s="37"/>
      <c r="NUV32" s="37"/>
      <c r="NUW32" s="37"/>
      <c r="NUX32" s="37"/>
      <c r="NUY32" s="37"/>
      <c r="NUZ32" s="37"/>
      <c r="NVA32" s="37"/>
      <c r="NVB32" s="37"/>
      <c r="NVC32" s="37"/>
      <c r="NVD32" s="37"/>
      <c r="NVE32" s="37"/>
      <c r="NVF32" s="37"/>
      <c r="NVG32" s="37"/>
      <c r="NVH32" s="37"/>
      <c r="NVI32" s="37"/>
      <c r="NVJ32" s="37"/>
      <c r="NVK32" s="37"/>
      <c r="NVL32" s="37"/>
      <c r="NVM32" s="37"/>
      <c r="NVN32" s="37"/>
      <c r="NVO32" s="37"/>
      <c r="NVP32" s="37"/>
      <c r="NVQ32" s="37"/>
      <c r="NVR32" s="37"/>
      <c r="NVS32" s="37"/>
      <c r="NVT32" s="37"/>
      <c r="NVU32" s="37"/>
      <c r="NVV32" s="37"/>
      <c r="NVW32" s="37"/>
      <c r="NVX32" s="37"/>
      <c r="NVY32" s="37"/>
      <c r="NVZ32" s="37"/>
      <c r="NWA32" s="37"/>
      <c r="NWB32" s="37"/>
      <c r="NWC32" s="37"/>
      <c r="NWD32" s="37"/>
      <c r="NWE32" s="37"/>
      <c r="NWF32" s="37"/>
      <c r="NWG32" s="37"/>
      <c r="NWH32" s="37"/>
      <c r="NWI32" s="37"/>
      <c r="NWJ32" s="37"/>
      <c r="NWK32" s="37"/>
      <c r="NWL32" s="37"/>
      <c r="NWM32" s="37"/>
      <c r="NWN32" s="37"/>
      <c r="NWO32" s="37"/>
      <c r="NWP32" s="37"/>
      <c r="NWQ32" s="37"/>
      <c r="NWR32" s="37"/>
      <c r="NWS32" s="37"/>
      <c r="NWT32" s="37"/>
      <c r="NWU32" s="37"/>
      <c r="NWV32" s="37"/>
      <c r="NWW32" s="37"/>
      <c r="NWX32" s="37"/>
      <c r="NWY32" s="37"/>
      <c r="NWZ32" s="37"/>
      <c r="NXA32" s="37"/>
      <c r="NXB32" s="37"/>
      <c r="NXC32" s="37"/>
      <c r="NXD32" s="37"/>
      <c r="NXE32" s="37"/>
      <c r="NXF32" s="37"/>
      <c r="NXG32" s="37"/>
      <c r="NXH32" s="37"/>
      <c r="NXI32" s="37"/>
      <c r="NXJ32" s="37"/>
      <c r="NXK32" s="37"/>
      <c r="NXL32" s="37"/>
      <c r="NXM32" s="37"/>
      <c r="NXN32" s="37"/>
      <c r="NXO32" s="37"/>
      <c r="NXP32" s="37"/>
      <c r="NXQ32" s="37"/>
      <c r="NXR32" s="37"/>
      <c r="NXS32" s="37"/>
      <c r="NXT32" s="37"/>
      <c r="NXU32" s="37"/>
      <c r="NXV32" s="37"/>
      <c r="NXW32" s="37"/>
      <c r="NXX32" s="37"/>
      <c r="NXY32" s="37"/>
      <c r="NXZ32" s="37"/>
      <c r="NYA32" s="37"/>
      <c r="NYB32" s="37"/>
      <c r="NYC32" s="37"/>
      <c r="NYD32" s="37"/>
      <c r="NYE32" s="37"/>
      <c r="NYF32" s="37"/>
      <c r="NYG32" s="37"/>
      <c r="NYH32" s="37"/>
      <c r="NYI32" s="37"/>
      <c r="NYJ32" s="37"/>
      <c r="NYK32" s="37"/>
      <c r="NYL32" s="37"/>
      <c r="NYM32" s="37"/>
      <c r="NYN32" s="37"/>
      <c r="NYO32" s="37"/>
      <c r="NYP32" s="37"/>
      <c r="NYQ32" s="37"/>
      <c r="NYR32" s="37"/>
      <c r="NYS32" s="37"/>
      <c r="NYT32" s="37"/>
      <c r="NYU32" s="37"/>
      <c r="NYV32" s="37"/>
      <c r="NYW32" s="37"/>
      <c r="NYX32" s="37"/>
      <c r="NYY32" s="37"/>
      <c r="NYZ32" s="37"/>
      <c r="NZA32" s="37"/>
      <c r="NZB32" s="37"/>
      <c r="NZC32" s="37"/>
      <c r="NZD32" s="37"/>
      <c r="NZE32" s="37"/>
      <c r="NZF32" s="37"/>
      <c r="NZG32" s="37"/>
      <c r="NZH32" s="37"/>
      <c r="NZI32" s="37"/>
      <c r="NZJ32" s="37"/>
      <c r="NZK32" s="37"/>
      <c r="NZL32" s="37"/>
      <c r="NZM32" s="37"/>
      <c r="NZN32" s="37"/>
      <c r="NZO32" s="37"/>
      <c r="NZP32" s="37"/>
      <c r="NZQ32" s="37"/>
      <c r="NZR32" s="37"/>
      <c r="NZS32" s="37"/>
      <c r="NZT32" s="37"/>
      <c r="NZU32" s="37"/>
      <c r="NZV32" s="37"/>
      <c r="NZW32" s="37"/>
      <c r="NZX32" s="37"/>
      <c r="NZY32" s="37"/>
      <c r="NZZ32" s="37"/>
      <c r="OAA32" s="37"/>
      <c r="OAB32" s="37"/>
      <c r="OAC32" s="37"/>
      <c r="OAD32" s="37"/>
      <c r="OAE32" s="37"/>
      <c r="OAF32" s="37"/>
      <c r="OAG32" s="37"/>
      <c r="OAH32" s="37"/>
      <c r="OAI32" s="37"/>
      <c r="OAJ32" s="37"/>
      <c r="OAK32" s="37"/>
      <c r="OAL32" s="37"/>
      <c r="OAM32" s="37"/>
      <c r="OAN32" s="37"/>
      <c r="OAO32" s="37"/>
      <c r="OAP32" s="37"/>
      <c r="OAQ32" s="37"/>
      <c r="OAR32" s="37"/>
      <c r="OAS32" s="37"/>
      <c r="OAT32" s="37"/>
      <c r="OAU32" s="37"/>
      <c r="OAV32" s="37"/>
      <c r="OAW32" s="37"/>
      <c r="OAX32" s="37"/>
      <c r="OAY32" s="37"/>
      <c r="OAZ32" s="37"/>
      <c r="OBA32" s="37"/>
      <c r="OBB32" s="37"/>
      <c r="OBC32" s="37"/>
      <c r="OBD32" s="37"/>
      <c r="OBE32" s="37"/>
      <c r="OBF32" s="37"/>
      <c r="OBG32" s="37"/>
      <c r="OBH32" s="37"/>
      <c r="OBI32" s="37"/>
      <c r="OBJ32" s="37"/>
      <c r="OBK32" s="37"/>
      <c r="OBL32" s="37"/>
      <c r="OBM32" s="37"/>
      <c r="OBN32" s="37"/>
      <c r="OBO32" s="37"/>
      <c r="OBP32" s="37"/>
      <c r="OBQ32" s="37"/>
      <c r="OBR32" s="37"/>
      <c r="OBS32" s="37"/>
      <c r="OBT32" s="37"/>
      <c r="OBU32" s="37"/>
      <c r="OBV32" s="37"/>
      <c r="OBW32" s="37"/>
      <c r="OBX32" s="37"/>
      <c r="OBY32" s="37"/>
      <c r="OBZ32" s="37"/>
      <c r="OCA32" s="37"/>
      <c r="OCB32" s="37"/>
      <c r="OCC32" s="37"/>
      <c r="OCD32" s="37"/>
      <c r="OCE32" s="37"/>
      <c r="OCF32" s="37"/>
      <c r="OCG32" s="37"/>
      <c r="OCH32" s="37"/>
      <c r="OCI32" s="37"/>
      <c r="OCJ32" s="37"/>
      <c r="OCK32" s="37"/>
      <c r="OCL32" s="37"/>
      <c r="OCM32" s="37"/>
      <c r="OCN32" s="37"/>
      <c r="OCO32" s="37"/>
      <c r="OCP32" s="37"/>
      <c r="OCQ32" s="37"/>
      <c r="OCR32" s="37"/>
      <c r="OCS32" s="37"/>
      <c r="OCT32" s="37"/>
      <c r="OCU32" s="37"/>
      <c r="OCV32" s="37"/>
      <c r="OCW32" s="37"/>
      <c r="OCX32" s="37"/>
      <c r="OCY32" s="37"/>
      <c r="OCZ32" s="37"/>
      <c r="ODA32" s="37"/>
      <c r="ODB32" s="37"/>
      <c r="ODC32" s="37"/>
      <c r="ODD32" s="37"/>
      <c r="ODE32" s="37"/>
      <c r="ODF32" s="37"/>
      <c r="ODG32" s="37"/>
      <c r="ODH32" s="37"/>
      <c r="ODI32" s="37"/>
      <c r="ODJ32" s="37"/>
      <c r="ODK32" s="37"/>
      <c r="ODL32" s="37"/>
      <c r="ODM32" s="37"/>
      <c r="ODN32" s="37"/>
      <c r="ODO32" s="37"/>
      <c r="ODP32" s="37"/>
      <c r="ODQ32" s="37"/>
      <c r="ODR32" s="37"/>
      <c r="ODS32" s="37"/>
      <c r="ODT32" s="37"/>
      <c r="ODU32" s="37"/>
      <c r="ODV32" s="37"/>
      <c r="ODW32" s="37"/>
      <c r="ODX32" s="37"/>
      <c r="ODY32" s="37"/>
      <c r="ODZ32" s="37"/>
      <c r="OEA32" s="37"/>
      <c r="OEB32" s="37"/>
      <c r="OEC32" s="37"/>
      <c r="OED32" s="37"/>
      <c r="OEE32" s="37"/>
      <c r="OEF32" s="37"/>
      <c r="OEG32" s="37"/>
      <c r="OEH32" s="37"/>
      <c r="OEI32" s="37"/>
      <c r="OEJ32" s="37"/>
      <c r="OEK32" s="37"/>
      <c r="OEL32" s="37"/>
      <c r="OEM32" s="37"/>
      <c r="OEN32" s="37"/>
      <c r="OEO32" s="37"/>
      <c r="OEP32" s="37"/>
      <c r="OEQ32" s="37"/>
      <c r="OER32" s="37"/>
      <c r="OES32" s="37"/>
      <c r="OET32" s="37"/>
      <c r="OEU32" s="37"/>
      <c r="OEV32" s="37"/>
      <c r="OEW32" s="37"/>
      <c r="OEX32" s="37"/>
      <c r="OEY32" s="37"/>
      <c r="OEZ32" s="37"/>
      <c r="OFA32" s="37"/>
      <c r="OFB32" s="37"/>
      <c r="OFC32" s="37"/>
      <c r="OFD32" s="37"/>
      <c r="OFE32" s="37"/>
      <c r="OFF32" s="37"/>
      <c r="OFG32" s="37"/>
      <c r="OFH32" s="37"/>
      <c r="OFI32" s="37"/>
      <c r="OFJ32" s="37"/>
      <c r="OFK32" s="37"/>
      <c r="OFL32" s="37"/>
      <c r="OFM32" s="37"/>
      <c r="OFN32" s="37"/>
      <c r="OFO32" s="37"/>
      <c r="OFP32" s="37"/>
      <c r="OFQ32" s="37"/>
      <c r="OFR32" s="37"/>
      <c r="OFS32" s="37"/>
      <c r="OFT32" s="37"/>
      <c r="OFU32" s="37"/>
      <c r="OFV32" s="37"/>
      <c r="OFW32" s="37"/>
      <c r="OFX32" s="37"/>
      <c r="OFY32" s="37"/>
      <c r="OFZ32" s="37"/>
      <c r="OGA32" s="37"/>
      <c r="OGB32" s="37"/>
      <c r="OGC32" s="37"/>
      <c r="OGD32" s="37"/>
      <c r="OGE32" s="37"/>
      <c r="OGF32" s="37"/>
      <c r="OGG32" s="37"/>
      <c r="OGH32" s="37"/>
      <c r="OGI32" s="37"/>
      <c r="OGJ32" s="37"/>
      <c r="OGK32" s="37"/>
      <c r="OGL32" s="37"/>
      <c r="OGM32" s="37"/>
      <c r="OGN32" s="37"/>
      <c r="OGO32" s="37"/>
      <c r="OGP32" s="37"/>
      <c r="OGQ32" s="37"/>
      <c r="OGR32" s="37"/>
      <c r="OGS32" s="37"/>
      <c r="OGT32" s="37"/>
      <c r="OGU32" s="37"/>
      <c r="OGV32" s="37"/>
      <c r="OGW32" s="37"/>
      <c r="OGX32" s="37"/>
      <c r="OGY32" s="37"/>
      <c r="OGZ32" s="37"/>
      <c r="OHA32" s="37"/>
      <c r="OHB32" s="37"/>
      <c r="OHC32" s="37"/>
      <c r="OHD32" s="37"/>
      <c r="OHE32" s="37"/>
      <c r="OHF32" s="37"/>
      <c r="OHG32" s="37"/>
      <c r="OHH32" s="37"/>
      <c r="OHI32" s="37"/>
      <c r="OHJ32" s="37"/>
      <c r="OHK32" s="37"/>
      <c r="OHL32" s="37"/>
      <c r="OHM32" s="37"/>
      <c r="OHN32" s="37"/>
      <c r="OHO32" s="37"/>
      <c r="OHP32" s="37"/>
      <c r="OHQ32" s="37"/>
      <c r="OHR32" s="37"/>
      <c r="OHS32" s="37"/>
      <c r="OHT32" s="37"/>
      <c r="OHU32" s="37"/>
      <c r="OHV32" s="37"/>
      <c r="OHW32" s="37"/>
      <c r="OHX32" s="37"/>
      <c r="OHY32" s="37"/>
      <c r="OHZ32" s="37"/>
      <c r="OIA32" s="37"/>
      <c r="OIB32" s="37"/>
      <c r="OIC32" s="37"/>
      <c r="OID32" s="37"/>
      <c r="OIE32" s="37"/>
      <c r="OIF32" s="37"/>
      <c r="OIG32" s="37"/>
      <c r="OIH32" s="37"/>
      <c r="OII32" s="37"/>
      <c r="OIJ32" s="37"/>
      <c r="OIK32" s="37"/>
      <c r="OIL32" s="37"/>
      <c r="OIM32" s="37"/>
      <c r="OIN32" s="37"/>
      <c r="OIO32" s="37"/>
      <c r="OIP32" s="37"/>
      <c r="OIQ32" s="37"/>
      <c r="OIR32" s="37"/>
      <c r="OIS32" s="37"/>
      <c r="OIT32" s="37"/>
      <c r="OIU32" s="37"/>
      <c r="OIV32" s="37"/>
      <c r="OIW32" s="37"/>
      <c r="OIX32" s="37"/>
      <c r="OIY32" s="37"/>
      <c r="OIZ32" s="37"/>
      <c r="OJA32" s="37"/>
      <c r="OJB32" s="37"/>
      <c r="OJC32" s="37"/>
      <c r="OJD32" s="37"/>
      <c r="OJE32" s="37"/>
      <c r="OJF32" s="37"/>
      <c r="OJG32" s="37"/>
      <c r="OJH32" s="37"/>
      <c r="OJI32" s="37"/>
      <c r="OJJ32" s="37"/>
      <c r="OJK32" s="37"/>
      <c r="OJL32" s="37"/>
      <c r="OJM32" s="37"/>
      <c r="OJN32" s="37"/>
      <c r="OJO32" s="37"/>
      <c r="OJP32" s="37"/>
      <c r="OJQ32" s="37"/>
      <c r="OJR32" s="37"/>
      <c r="OJS32" s="37"/>
      <c r="OJT32" s="37"/>
      <c r="OJU32" s="37"/>
      <c r="OJV32" s="37"/>
      <c r="OJW32" s="37"/>
      <c r="OJX32" s="37"/>
      <c r="OJY32" s="37"/>
      <c r="OJZ32" s="37"/>
      <c r="OKA32" s="37"/>
      <c r="OKB32" s="37"/>
      <c r="OKC32" s="37"/>
      <c r="OKD32" s="37"/>
      <c r="OKE32" s="37"/>
      <c r="OKF32" s="37"/>
      <c r="OKG32" s="37"/>
      <c r="OKH32" s="37"/>
      <c r="OKI32" s="37"/>
      <c r="OKJ32" s="37"/>
      <c r="OKK32" s="37"/>
      <c r="OKL32" s="37"/>
      <c r="OKM32" s="37"/>
      <c r="OKN32" s="37"/>
      <c r="OKO32" s="37"/>
      <c r="OKP32" s="37"/>
      <c r="OKQ32" s="37"/>
      <c r="OKR32" s="37"/>
      <c r="OKS32" s="37"/>
      <c r="OKT32" s="37"/>
      <c r="OKU32" s="37"/>
      <c r="OKV32" s="37"/>
      <c r="OKW32" s="37"/>
      <c r="OKX32" s="37"/>
      <c r="OKY32" s="37"/>
      <c r="OKZ32" s="37"/>
      <c r="OLA32" s="37"/>
      <c r="OLB32" s="37"/>
      <c r="OLC32" s="37"/>
      <c r="OLD32" s="37"/>
      <c r="OLE32" s="37"/>
      <c r="OLF32" s="37"/>
      <c r="OLG32" s="37"/>
      <c r="OLH32" s="37"/>
      <c r="OLI32" s="37"/>
      <c r="OLJ32" s="37"/>
      <c r="OLK32" s="37"/>
      <c r="OLL32" s="37"/>
      <c r="OLM32" s="37"/>
      <c r="OLN32" s="37"/>
      <c r="OLO32" s="37"/>
      <c r="OLP32" s="37"/>
      <c r="OLQ32" s="37"/>
      <c r="OLR32" s="37"/>
      <c r="OLS32" s="37"/>
      <c r="OLT32" s="37"/>
      <c r="OLU32" s="37"/>
      <c r="OLV32" s="37"/>
      <c r="OLW32" s="37"/>
      <c r="OLX32" s="37"/>
      <c r="OLY32" s="37"/>
      <c r="OLZ32" s="37"/>
      <c r="OMA32" s="37"/>
      <c r="OMB32" s="37"/>
      <c r="OMC32" s="37"/>
      <c r="OMD32" s="37"/>
      <c r="OME32" s="37"/>
      <c r="OMF32" s="37"/>
      <c r="OMG32" s="37"/>
      <c r="OMH32" s="37"/>
      <c r="OMI32" s="37"/>
      <c r="OMJ32" s="37"/>
      <c r="OMK32" s="37"/>
      <c r="OML32" s="37"/>
      <c r="OMM32" s="37"/>
      <c r="OMN32" s="37"/>
      <c r="OMO32" s="37"/>
      <c r="OMP32" s="37"/>
      <c r="OMQ32" s="37"/>
      <c r="OMR32" s="37"/>
      <c r="OMS32" s="37"/>
      <c r="OMT32" s="37"/>
      <c r="OMU32" s="37"/>
      <c r="OMV32" s="37"/>
      <c r="OMW32" s="37"/>
      <c r="OMX32" s="37"/>
      <c r="OMY32" s="37"/>
      <c r="OMZ32" s="37"/>
      <c r="ONA32" s="37"/>
      <c r="ONB32" s="37"/>
      <c r="ONC32" s="37"/>
      <c r="OND32" s="37"/>
      <c r="ONE32" s="37"/>
      <c r="ONF32" s="37"/>
      <c r="ONG32" s="37"/>
      <c r="ONH32" s="37"/>
      <c r="ONI32" s="37"/>
      <c r="ONJ32" s="37"/>
      <c r="ONK32" s="37"/>
      <c r="ONL32" s="37"/>
      <c r="ONM32" s="37"/>
      <c r="ONN32" s="37"/>
      <c r="ONO32" s="37"/>
      <c r="ONP32" s="37"/>
      <c r="ONQ32" s="37"/>
      <c r="ONR32" s="37"/>
      <c r="ONS32" s="37"/>
      <c r="ONT32" s="37"/>
      <c r="ONU32" s="37"/>
      <c r="ONV32" s="37"/>
      <c r="ONW32" s="37"/>
      <c r="ONX32" s="37"/>
      <c r="ONY32" s="37"/>
      <c r="ONZ32" s="37"/>
      <c r="OOA32" s="37"/>
      <c r="OOB32" s="37"/>
      <c r="OOC32" s="37"/>
      <c r="OOD32" s="37"/>
      <c r="OOE32" s="37"/>
      <c r="OOF32" s="37"/>
      <c r="OOG32" s="37"/>
      <c r="OOH32" s="37"/>
      <c r="OOI32" s="37"/>
      <c r="OOJ32" s="37"/>
      <c r="OOK32" s="37"/>
      <c r="OOL32" s="37"/>
      <c r="OOM32" s="37"/>
      <c r="OON32" s="37"/>
      <c r="OOO32" s="37"/>
      <c r="OOP32" s="37"/>
      <c r="OOQ32" s="37"/>
      <c r="OOR32" s="37"/>
      <c r="OOS32" s="37"/>
      <c r="OOT32" s="37"/>
      <c r="OOU32" s="37"/>
      <c r="OOV32" s="37"/>
      <c r="OOW32" s="37"/>
      <c r="OOX32" s="37"/>
      <c r="OOY32" s="37"/>
      <c r="OOZ32" s="37"/>
      <c r="OPA32" s="37"/>
      <c r="OPB32" s="37"/>
      <c r="OPC32" s="37"/>
      <c r="OPD32" s="37"/>
      <c r="OPE32" s="37"/>
      <c r="OPF32" s="37"/>
      <c r="OPG32" s="37"/>
      <c r="OPH32" s="37"/>
      <c r="OPI32" s="37"/>
      <c r="OPJ32" s="37"/>
      <c r="OPK32" s="37"/>
      <c r="OPL32" s="37"/>
      <c r="OPM32" s="37"/>
      <c r="OPN32" s="37"/>
      <c r="OPO32" s="37"/>
      <c r="OPP32" s="37"/>
      <c r="OPQ32" s="37"/>
      <c r="OPR32" s="37"/>
      <c r="OPS32" s="37"/>
      <c r="OPT32" s="37"/>
      <c r="OPU32" s="37"/>
      <c r="OPV32" s="37"/>
      <c r="OPW32" s="37"/>
      <c r="OPX32" s="37"/>
      <c r="OPY32" s="37"/>
      <c r="OPZ32" s="37"/>
      <c r="OQA32" s="37"/>
      <c r="OQB32" s="37"/>
      <c r="OQC32" s="37"/>
      <c r="OQD32" s="37"/>
      <c r="OQE32" s="37"/>
      <c r="OQF32" s="37"/>
      <c r="OQG32" s="37"/>
      <c r="OQH32" s="37"/>
      <c r="OQI32" s="37"/>
      <c r="OQJ32" s="37"/>
      <c r="OQK32" s="37"/>
      <c r="OQL32" s="37"/>
      <c r="OQM32" s="37"/>
      <c r="OQN32" s="37"/>
      <c r="OQO32" s="37"/>
      <c r="OQP32" s="37"/>
      <c r="OQQ32" s="37"/>
      <c r="OQR32" s="37"/>
      <c r="OQS32" s="37"/>
      <c r="OQT32" s="37"/>
      <c r="OQU32" s="37"/>
      <c r="OQV32" s="37"/>
      <c r="OQW32" s="37"/>
      <c r="OQX32" s="37"/>
      <c r="OQY32" s="37"/>
      <c r="OQZ32" s="37"/>
      <c r="ORA32" s="37"/>
      <c r="ORB32" s="37"/>
      <c r="ORC32" s="37"/>
      <c r="ORD32" s="37"/>
      <c r="ORE32" s="37"/>
      <c r="ORF32" s="37"/>
      <c r="ORG32" s="37"/>
      <c r="ORH32" s="37"/>
      <c r="ORI32" s="37"/>
      <c r="ORJ32" s="37"/>
      <c r="ORK32" s="37"/>
      <c r="ORL32" s="37"/>
      <c r="ORM32" s="37"/>
      <c r="ORN32" s="37"/>
      <c r="ORO32" s="37"/>
      <c r="ORP32" s="37"/>
      <c r="ORQ32" s="37"/>
      <c r="ORR32" s="37"/>
      <c r="ORS32" s="37"/>
      <c r="ORT32" s="37"/>
      <c r="ORU32" s="37"/>
      <c r="ORV32" s="37"/>
      <c r="ORW32" s="37"/>
      <c r="ORX32" s="37"/>
      <c r="ORY32" s="37"/>
      <c r="ORZ32" s="37"/>
      <c r="OSA32" s="37"/>
      <c r="OSB32" s="37"/>
      <c r="OSC32" s="37"/>
      <c r="OSD32" s="37"/>
      <c r="OSE32" s="37"/>
      <c r="OSF32" s="37"/>
      <c r="OSG32" s="37"/>
      <c r="OSH32" s="37"/>
      <c r="OSI32" s="37"/>
      <c r="OSJ32" s="37"/>
      <c r="OSK32" s="37"/>
      <c r="OSL32" s="37"/>
      <c r="OSM32" s="37"/>
      <c r="OSN32" s="37"/>
      <c r="OSO32" s="37"/>
      <c r="OSP32" s="37"/>
      <c r="OSQ32" s="37"/>
      <c r="OSR32" s="37"/>
      <c r="OSS32" s="37"/>
      <c r="OST32" s="37"/>
      <c r="OSU32" s="37"/>
      <c r="OSV32" s="37"/>
      <c r="OSW32" s="37"/>
      <c r="OSX32" s="37"/>
      <c r="OSY32" s="37"/>
      <c r="OSZ32" s="37"/>
      <c r="OTA32" s="37"/>
      <c r="OTB32" s="37"/>
      <c r="OTC32" s="37"/>
      <c r="OTD32" s="37"/>
      <c r="OTE32" s="37"/>
      <c r="OTF32" s="37"/>
      <c r="OTG32" s="37"/>
      <c r="OTH32" s="37"/>
      <c r="OTI32" s="37"/>
      <c r="OTJ32" s="37"/>
      <c r="OTK32" s="37"/>
      <c r="OTL32" s="37"/>
      <c r="OTM32" s="37"/>
      <c r="OTN32" s="37"/>
      <c r="OTO32" s="37"/>
      <c r="OTP32" s="37"/>
      <c r="OTQ32" s="37"/>
      <c r="OTR32" s="37"/>
      <c r="OTS32" s="37"/>
      <c r="OTT32" s="37"/>
      <c r="OTU32" s="37"/>
      <c r="OTV32" s="37"/>
      <c r="OTW32" s="37"/>
      <c r="OTX32" s="37"/>
      <c r="OTY32" s="37"/>
      <c r="OTZ32" s="37"/>
      <c r="OUA32" s="37"/>
      <c r="OUB32" s="37"/>
      <c r="OUC32" s="37"/>
      <c r="OUD32" s="37"/>
      <c r="OUE32" s="37"/>
      <c r="OUF32" s="37"/>
      <c r="OUG32" s="37"/>
      <c r="OUH32" s="37"/>
      <c r="OUI32" s="37"/>
      <c r="OUJ32" s="37"/>
      <c r="OUK32" s="37"/>
      <c r="OUL32" s="37"/>
      <c r="OUM32" s="37"/>
      <c r="OUN32" s="37"/>
      <c r="OUO32" s="37"/>
      <c r="OUP32" s="37"/>
      <c r="OUQ32" s="37"/>
      <c r="OUR32" s="37"/>
      <c r="OUS32" s="37"/>
      <c r="OUT32" s="37"/>
      <c r="OUU32" s="37"/>
      <c r="OUV32" s="37"/>
      <c r="OUW32" s="37"/>
      <c r="OUX32" s="37"/>
      <c r="OUY32" s="37"/>
      <c r="OUZ32" s="37"/>
      <c r="OVA32" s="37"/>
      <c r="OVB32" s="37"/>
      <c r="OVC32" s="37"/>
      <c r="OVD32" s="37"/>
      <c r="OVE32" s="37"/>
      <c r="OVF32" s="37"/>
      <c r="OVG32" s="37"/>
      <c r="OVH32" s="37"/>
      <c r="OVI32" s="37"/>
      <c r="OVJ32" s="37"/>
      <c r="OVK32" s="37"/>
      <c r="OVL32" s="37"/>
      <c r="OVM32" s="37"/>
      <c r="OVN32" s="37"/>
      <c r="OVO32" s="37"/>
      <c r="OVP32" s="37"/>
      <c r="OVQ32" s="37"/>
      <c r="OVR32" s="37"/>
      <c r="OVS32" s="37"/>
      <c r="OVT32" s="37"/>
      <c r="OVU32" s="37"/>
      <c r="OVV32" s="37"/>
      <c r="OVW32" s="37"/>
      <c r="OVX32" s="37"/>
      <c r="OVY32" s="37"/>
      <c r="OVZ32" s="37"/>
      <c r="OWA32" s="37"/>
      <c r="OWB32" s="37"/>
      <c r="OWC32" s="37"/>
      <c r="OWD32" s="37"/>
      <c r="OWE32" s="37"/>
      <c r="OWF32" s="37"/>
      <c r="OWG32" s="37"/>
      <c r="OWH32" s="37"/>
      <c r="OWI32" s="37"/>
      <c r="OWJ32" s="37"/>
      <c r="OWK32" s="37"/>
      <c r="OWL32" s="37"/>
      <c r="OWM32" s="37"/>
      <c r="OWN32" s="37"/>
      <c r="OWO32" s="37"/>
      <c r="OWP32" s="37"/>
      <c r="OWQ32" s="37"/>
      <c r="OWR32" s="37"/>
      <c r="OWS32" s="37"/>
      <c r="OWT32" s="37"/>
      <c r="OWU32" s="37"/>
      <c r="OWV32" s="37"/>
      <c r="OWW32" s="37"/>
      <c r="OWX32" s="37"/>
      <c r="OWY32" s="37"/>
      <c r="OWZ32" s="37"/>
      <c r="OXA32" s="37"/>
      <c r="OXB32" s="37"/>
      <c r="OXC32" s="37"/>
      <c r="OXD32" s="37"/>
      <c r="OXE32" s="37"/>
      <c r="OXF32" s="37"/>
      <c r="OXG32" s="37"/>
      <c r="OXH32" s="37"/>
      <c r="OXI32" s="37"/>
      <c r="OXJ32" s="37"/>
      <c r="OXK32" s="37"/>
      <c r="OXL32" s="37"/>
      <c r="OXM32" s="37"/>
      <c r="OXN32" s="37"/>
      <c r="OXO32" s="37"/>
      <c r="OXP32" s="37"/>
      <c r="OXQ32" s="37"/>
      <c r="OXR32" s="37"/>
      <c r="OXS32" s="37"/>
      <c r="OXT32" s="37"/>
      <c r="OXU32" s="37"/>
      <c r="OXV32" s="37"/>
      <c r="OXW32" s="37"/>
      <c r="OXX32" s="37"/>
      <c r="OXY32" s="37"/>
      <c r="OXZ32" s="37"/>
      <c r="OYA32" s="37"/>
      <c r="OYB32" s="37"/>
      <c r="OYC32" s="37"/>
      <c r="OYD32" s="37"/>
      <c r="OYE32" s="37"/>
      <c r="OYF32" s="37"/>
      <c r="OYG32" s="37"/>
      <c r="OYH32" s="37"/>
      <c r="OYI32" s="37"/>
      <c r="OYJ32" s="37"/>
      <c r="OYK32" s="37"/>
      <c r="OYL32" s="37"/>
      <c r="OYM32" s="37"/>
      <c r="OYN32" s="37"/>
      <c r="OYO32" s="37"/>
      <c r="OYP32" s="37"/>
      <c r="OYQ32" s="37"/>
      <c r="OYR32" s="37"/>
      <c r="OYS32" s="37"/>
      <c r="OYT32" s="37"/>
      <c r="OYU32" s="37"/>
      <c r="OYV32" s="37"/>
      <c r="OYW32" s="37"/>
      <c r="OYX32" s="37"/>
      <c r="OYY32" s="37"/>
      <c r="OYZ32" s="37"/>
      <c r="OZA32" s="37"/>
      <c r="OZB32" s="37"/>
      <c r="OZC32" s="37"/>
      <c r="OZD32" s="37"/>
      <c r="OZE32" s="37"/>
      <c r="OZF32" s="37"/>
      <c r="OZG32" s="37"/>
      <c r="OZH32" s="37"/>
      <c r="OZI32" s="37"/>
      <c r="OZJ32" s="37"/>
      <c r="OZK32" s="37"/>
      <c r="OZL32" s="37"/>
      <c r="OZM32" s="37"/>
      <c r="OZN32" s="37"/>
      <c r="OZO32" s="37"/>
      <c r="OZP32" s="37"/>
      <c r="OZQ32" s="37"/>
      <c r="OZR32" s="37"/>
      <c r="OZS32" s="37"/>
      <c r="OZT32" s="37"/>
      <c r="OZU32" s="37"/>
      <c r="OZV32" s="37"/>
      <c r="OZW32" s="37"/>
      <c r="OZX32" s="37"/>
      <c r="OZY32" s="37"/>
      <c r="OZZ32" s="37"/>
      <c r="PAA32" s="37"/>
      <c r="PAB32" s="37"/>
      <c r="PAC32" s="37"/>
      <c r="PAD32" s="37"/>
      <c r="PAE32" s="37"/>
      <c r="PAF32" s="37"/>
      <c r="PAG32" s="37"/>
      <c r="PAH32" s="37"/>
      <c r="PAI32" s="37"/>
      <c r="PAJ32" s="37"/>
      <c r="PAK32" s="37"/>
      <c r="PAL32" s="37"/>
      <c r="PAM32" s="37"/>
      <c r="PAN32" s="37"/>
      <c r="PAO32" s="37"/>
      <c r="PAP32" s="37"/>
      <c r="PAQ32" s="37"/>
      <c r="PAR32" s="37"/>
      <c r="PAS32" s="37"/>
      <c r="PAT32" s="37"/>
      <c r="PAU32" s="37"/>
      <c r="PAV32" s="37"/>
      <c r="PAW32" s="37"/>
      <c r="PAX32" s="37"/>
      <c r="PAY32" s="37"/>
      <c r="PAZ32" s="37"/>
      <c r="PBA32" s="37"/>
      <c r="PBB32" s="37"/>
      <c r="PBC32" s="37"/>
      <c r="PBD32" s="37"/>
      <c r="PBE32" s="37"/>
      <c r="PBF32" s="37"/>
      <c r="PBG32" s="37"/>
      <c r="PBH32" s="37"/>
      <c r="PBI32" s="37"/>
      <c r="PBJ32" s="37"/>
      <c r="PBK32" s="37"/>
      <c r="PBL32" s="37"/>
      <c r="PBM32" s="37"/>
      <c r="PBN32" s="37"/>
      <c r="PBO32" s="37"/>
      <c r="PBP32" s="37"/>
      <c r="PBQ32" s="37"/>
      <c r="PBR32" s="37"/>
      <c r="PBS32" s="37"/>
      <c r="PBT32" s="37"/>
      <c r="PBU32" s="37"/>
      <c r="PBV32" s="37"/>
      <c r="PBW32" s="37"/>
      <c r="PBX32" s="37"/>
      <c r="PBY32" s="37"/>
      <c r="PBZ32" s="37"/>
      <c r="PCA32" s="37"/>
      <c r="PCB32" s="37"/>
      <c r="PCC32" s="37"/>
      <c r="PCD32" s="37"/>
      <c r="PCE32" s="37"/>
      <c r="PCF32" s="37"/>
      <c r="PCG32" s="37"/>
      <c r="PCH32" s="37"/>
      <c r="PCI32" s="37"/>
      <c r="PCJ32" s="37"/>
      <c r="PCK32" s="37"/>
      <c r="PCL32" s="37"/>
      <c r="PCM32" s="37"/>
      <c r="PCN32" s="37"/>
      <c r="PCO32" s="37"/>
      <c r="PCP32" s="37"/>
      <c r="PCQ32" s="37"/>
      <c r="PCR32" s="37"/>
      <c r="PCS32" s="37"/>
      <c r="PCT32" s="37"/>
      <c r="PCU32" s="37"/>
      <c r="PCV32" s="37"/>
      <c r="PCW32" s="37"/>
      <c r="PCX32" s="37"/>
      <c r="PCY32" s="37"/>
      <c r="PCZ32" s="37"/>
      <c r="PDA32" s="37"/>
      <c r="PDB32" s="37"/>
      <c r="PDC32" s="37"/>
      <c r="PDD32" s="37"/>
      <c r="PDE32" s="37"/>
      <c r="PDF32" s="37"/>
      <c r="PDG32" s="37"/>
      <c r="PDH32" s="37"/>
      <c r="PDI32" s="37"/>
      <c r="PDJ32" s="37"/>
      <c r="PDK32" s="37"/>
      <c r="PDL32" s="37"/>
      <c r="PDM32" s="37"/>
      <c r="PDN32" s="37"/>
      <c r="PDO32" s="37"/>
      <c r="PDP32" s="37"/>
      <c r="PDQ32" s="37"/>
      <c r="PDR32" s="37"/>
      <c r="PDS32" s="37"/>
      <c r="PDT32" s="37"/>
      <c r="PDU32" s="37"/>
      <c r="PDV32" s="37"/>
      <c r="PDW32" s="37"/>
      <c r="PDX32" s="37"/>
      <c r="PDY32" s="37"/>
      <c r="PDZ32" s="37"/>
      <c r="PEA32" s="37"/>
      <c r="PEB32" s="37"/>
      <c r="PEC32" s="37"/>
      <c r="PED32" s="37"/>
      <c r="PEE32" s="37"/>
      <c r="PEF32" s="37"/>
      <c r="PEG32" s="37"/>
      <c r="PEH32" s="37"/>
      <c r="PEI32" s="37"/>
      <c r="PEJ32" s="37"/>
      <c r="PEK32" s="37"/>
      <c r="PEL32" s="37"/>
      <c r="PEM32" s="37"/>
      <c r="PEN32" s="37"/>
      <c r="PEO32" s="37"/>
      <c r="PEP32" s="37"/>
      <c r="PEQ32" s="37"/>
      <c r="PER32" s="37"/>
      <c r="PES32" s="37"/>
      <c r="PET32" s="37"/>
      <c r="PEU32" s="37"/>
      <c r="PEV32" s="37"/>
      <c r="PEW32" s="37"/>
      <c r="PEX32" s="37"/>
      <c r="PEY32" s="37"/>
      <c r="PEZ32" s="37"/>
      <c r="PFA32" s="37"/>
      <c r="PFB32" s="37"/>
      <c r="PFC32" s="37"/>
      <c r="PFD32" s="37"/>
      <c r="PFE32" s="37"/>
      <c r="PFF32" s="37"/>
      <c r="PFG32" s="37"/>
      <c r="PFH32" s="37"/>
      <c r="PFI32" s="37"/>
      <c r="PFJ32" s="37"/>
      <c r="PFK32" s="37"/>
      <c r="PFL32" s="37"/>
      <c r="PFM32" s="37"/>
      <c r="PFN32" s="37"/>
      <c r="PFO32" s="37"/>
      <c r="PFP32" s="37"/>
      <c r="PFQ32" s="37"/>
      <c r="PFR32" s="37"/>
      <c r="PFS32" s="37"/>
      <c r="PFT32" s="37"/>
      <c r="PFU32" s="37"/>
      <c r="PFV32" s="37"/>
      <c r="PFW32" s="37"/>
      <c r="PFX32" s="37"/>
      <c r="PFY32" s="37"/>
      <c r="PFZ32" s="37"/>
      <c r="PGA32" s="37"/>
      <c r="PGB32" s="37"/>
      <c r="PGC32" s="37"/>
      <c r="PGD32" s="37"/>
      <c r="PGE32" s="37"/>
      <c r="PGF32" s="37"/>
      <c r="PGG32" s="37"/>
      <c r="PGH32" s="37"/>
      <c r="PGI32" s="37"/>
      <c r="PGJ32" s="37"/>
      <c r="PGK32" s="37"/>
      <c r="PGL32" s="37"/>
      <c r="PGM32" s="37"/>
      <c r="PGN32" s="37"/>
      <c r="PGO32" s="37"/>
      <c r="PGP32" s="37"/>
      <c r="PGQ32" s="37"/>
      <c r="PGR32" s="37"/>
      <c r="PGS32" s="37"/>
      <c r="PGT32" s="37"/>
      <c r="PGU32" s="37"/>
      <c r="PGV32" s="37"/>
      <c r="PGW32" s="37"/>
      <c r="PGX32" s="37"/>
      <c r="PGY32" s="37"/>
      <c r="PGZ32" s="37"/>
      <c r="PHA32" s="37"/>
      <c r="PHB32" s="37"/>
      <c r="PHC32" s="37"/>
      <c r="PHD32" s="37"/>
      <c r="PHE32" s="37"/>
      <c r="PHF32" s="37"/>
      <c r="PHG32" s="37"/>
      <c r="PHH32" s="37"/>
      <c r="PHI32" s="37"/>
      <c r="PHJ32" s="37"/>
      <c r="PHK32" s="37"/>
      <c r="PHL32" s="37"/>
      <c r="PHM32" s="37"/>
      <c r="PHN32" s="37"/>
      <c r="PHO32" s="37"/>
      <c r="PHP32" s="37"/>
      <c r="PHQ32" s="37"/>
      <c r="PHR32" s="37"/>
      <c r="PHS32" s="37"/>
      <c r="PHT32" s="37"/>
      <c r="PHU32" s="37"/>
      <c r="PHV32" s="37"/>
      <c r="PHW32" s="37"/>
      <c r="PHX32" s="37"/>
      <c r="PHY32" s="37"/>
      <c r="PHZ32" s="37"/>
      <c r="PIA32" s="37"/>
      <c r="PIB32" s="37"/>
      <c r="PIC32" s="37"/>
      <c r="PID32" s="37"/>
      <c r="PIE32" s="37"/>
      <c r="PIF32" s="37"/>
      <c r="PIG32" s="37"/>
      <c r="PIH32" s="37"/>
      <c r="PII32" s="37"/>
      <c r="PIJ32" s="37"/>
      <c r="PIK32" s="37"/>
      <c r="PIL32" s="37"/>
      <c r="PIM32" s="37"/>
      <c r="PIN32" s="37"/>
      <c r="PIO32" s="37"/>
      <c r="PIP32" s="37"/>
      <c r="PIQ32" s="37"/>
      <c r="PIR32" s="37"/>
      <c r="PIS32" s="37"/>
      <c r="PIT32" s="37"/>
      <c r="PIU32" s="37"/>
      <c r="PIV32" s="37"/>
      <c r="PIW32" s="37"/>
      <c r="PIX32" s="37"/>
      <c r="PIY32" s="37"/>
      <c r="PIZ32" s="37"/>
      <c r="PJA32" s="37"/>
      <c r="PJB32" s="37"/>
      <c r="PJC32" s="37"/>
      <c r="PJD32" s="37"/>
      <c r="PJE32" s="37"/>
      <c r="PJF32" s="37"/>
      <c r="PJG32" s="37"/>
      <c r="PJH32" s="37"/>
      <c r="PJI32" s="37"/>
      <c r="PJJ32" s="37"/>
      <c r="PJK32" s="37"/>
      <c r="PJL32" s="37"/>
      <c r="PJM32" s="37"/>
      <c r="PJN32" s="37"/>
      <c r="PJO32" s="37"/>
      <c r="PJP32" s="37"/>
      <c r="PJQ32" s="37"/>
      <c r="PJR32" s="37"/>
      <c r="PJS32" s="37"/>
      <c r="PJT32" s="37"/>
      <c r="PJU32" s="37"/>
      <c r="PJV32" s="37"/>
      <c r="PJW32" s="37"/>
      <c r="PJX32" s="37"/>
      <c r="PJY32" s="37"/>
      <c r="PJZ32" s="37"/>
      <c r="PKA32" s="37"/>
      <c r="PKB32" s="37"/>
      <c r="PKC32" s="37"/>
      <c r="PKD32" s="37"/>
      <c r="PKE32" s="37"/>
      <c r="PKF32" s="37"/>
      <c r="PKG32" s="37"/>
      <c r="PKH32" s="37"/>
      <c r="PKI32" s="37"/>
      <c r="PKJ32" s="37"/>
      <c r="PKK32" s="37"/>
      <c r="PKL32" s="37"/>
      <c r="PKM32" s="37"/>
      <c r="PKN32" s="37"/>
      <c r="PKO32" s="37"/>
      <c r="PKP32" s="37"/>
      <c r="PKQ32" s="37"/>
      <c r="PKR32" s="37"/>
      <c r="PKS32" s="37"/>
      <c r="PKT32" s="37"/>
      <c r="PKU32" s="37"/>
      <c r="PKV32" s="37"/>
      <c r="PKW32" s="37"/>
      <c r="PKX32" s="37"/>
      <c r="PKY32" s="37"/>
      <c r="PKZ32" s="37"/>
      <c r="PLA32" s="37"/>
      <c r="PLB32" s="37"/>
      <c r="PLC32" s="37"/>
      <c r="PLD32" s="37"/>
      <c r="PLE32" s="37"/>
      <c r="PLF32" s="37"/>
      <c r="PLG32" s="37"/>
      <c r="PLH32" s="37"/>
      <c r="PLI32" s="37"/>
      <c r="PLJ32" s="37"/>
      <c r="PLK32" s="37"/>
      <c r="PLL32" s="37"/>
      <c r="PLM32" s="37"/>
      <c r="PLN32" s="37"/>
      <c r="PLO32" s="37"/>
      <c r="PLP32" s="37"/>
      <c r="PLQ32" s="37"/>
      <c r="PLR32" s="37"/>
      <c r="PLS32" s="37"/>
      <c r="PLT32" s="37"/>
      <c r="PLU32" s="37"/>
      <c r="PLV32" s="37"/>
      <c r="PLW32" s="37"/>
      <c r="PLX32" s="37"/>
      <c r="PLY32" s="37"/>
      <c r="PLZ32" s="37"/>
      <c r="PMA32" s="37"/>
      <c r="PMB32" s="37"/>
      <c r="PMC32" s="37"/>
      <c r="PMD32" s="37"/>
      <c r="PME32" s="37"/>
      <c r="PMF32" s="37"/>
      <c r="PMG32" s="37"/>
      <c r="PMH32" s="37"/>
      <c r="PMI32" s="37"/>
      <c r="PMJ32" s="37"/>
      <c r="PMK32" s="37"/>
      <c r="PML32" s="37"/>
      <c r="PMM32" s="37"/>
      <c r="PMN32" s="37"/>
      <c r="PMO32" s="37"/>
      <c r="PMP32" s="37"/>
      <c r="PMQ32" s="37"/>
      <c r="PMR32" s="37"/>
      <c r="PMS32" s="37"/>
      <c r="PMT32" s="37"/>
      <c r="PMU32" s="37"/>
      <c r="PMV32" s="37"/>
      <c r="PMW32" s="37"/>
      <c r="PMX32" s="37"/>
      <c r="PMY32" s="37"/>
      <c r="PMZ32" s="37"/>
      <c r="PNA32" s="37"/>
      <c r="PNB32" s="37"/>
      <c r="PNC32" s="37"/>
      <c r="PND32" s="37"/>
      <c r="PNE32" s="37"/>
      <c r="PNF32" s="37"/>
      <c r="PNG32" s="37"/>
      <c r="PNH32" s="37"/>
      <c r="PNI32" s="37"/>
      <c r="PNJ32" s="37"/>
      <c r="PNK32" s="37"/>
      <c r="PNL32" s="37"/>
      <c r="PNM32" s="37"/>
      <c r="PNN32" s="37"/>
      <c r="PNO32" s="37"/>
      <c r="PNP32" s="37"/>
      <c r="PNQ32" s="37"/>
      <c r="PNR32" s="37"/>
      <c r="PNS32" s="37"/>
      <c r="PNT32" s="37"/>
      <c r="PNU32" s="37"/>
      <c r="PNV32" s="37"/>
      <c r="PNW32" s="37"/>
      <c r="PNX32" s="37"/>
      <c r="PNY32" s="37"/>
      <c r="PNZ32" s="37"/>
      <c r="POA32" s="37"/>
      <c r="POB32" s="37"/>
      <c r="POC32" s="37"/>
      <c r="POD32" s="37"/>
      <c r="POE32" s="37"/>
      <c r="POF32" s="37"/>
      <c r="POG32" s="37"/>
      <c r="POH32" s="37"/>
      <c r="POI32" s="37"/>
      <c r="POJ32" s="37"/>
      <c r="POK32" s="37"/>
      <c r="POL32" s="37"/>
      <c r="POM32" s="37"/>
      <c r="PON32" s="37"/>
      <c r="POO32" s="37"/>
      <c r="POP32" s="37"/>
      <c r="POQ32" s="37"/>
      <c r="POR32" s="37"/>
      <c r="POS32" s="37"/>
      <c r="POT32" s="37"/>
      <c r="POU32" s="37"/>
      <c r="POV32" s="37"/>
      <c r="POW32" s="37"/>
      <c r="POX32" s="37"/>
      <c r="POY32" s="37"/>
      <c r="POZ32" s="37"/>
      <c r="PPA32" s="37"/>
      <c r="PPB32" s="37"/>
      <c r="PPC32" s="37"/>
      <c r="PPD32" s="37"/>
      <c r="PPE32" s="37"/>
      <c r="PPF32" s="37"/>
      <c r="PPG32" s="37"/>
      <c r="PPH32" s="37"/>
      <c r="PPI32" s="37"/>
      <c r="PPJ32" s="37"/>
      <c r="PPK32" s="37"/>
      <c r="PPL32" s="37"/>
      <c r="PPM32" s="37"/>
      <c r="PPN32" s="37"/>
      <c r="PPO32" s="37"/>
      <c r="PPP32" s="37"/>
      <c r="PPQ32" s="37"/>
      <c r="PPR32" s="37"/>
      <c r="PPS32" s="37"/>
      <c r="PPT32" s="37"/>
      <c r="PPU32" s="37"/>
      <c r="PPV32" s="37"/>
      <c r="PPW32" s="37"/>
      <c r="PPX32" s="37"/>
      <c r="PPY32" s="37"/>
      <c r="PPZ32" s="37"/>
      <c r="PQA32" s="37"/>
      <c r="PQB32" s="37"/>
      <c r="PQC32" s="37"/>
      <c r="PQD32" s="37"/>
      <c r="PQE32" s="37"/>
      <c r="PQF32" s="37"/>
      <c r="PQG32" s="37"/>
      <c r="PQH32" s="37"/>
      <c r="PQI32" s="37"/>
      <c r="PQJ32" s="37"/>
      <c r="PQK32" s="37"/>
      <c r="PQL32" s="37"/>
      <c r="PQM32" s="37"/>
      <c r="PQN32" s="37"/>
      <c r="PQO32" s="37"/>
      <c r="PQP32" s="37"/>
      <c r="PQQ32" s="37"/>
      <c r="PQR32" s="37"/>
      <c r="PQS32" s="37"/>
      <c r="PQT32" s="37"/>
      <c r="PQU32" s="37"/>
      <c r="PQV32" s="37"/>
      <c r="PQW32" s="37"/>
      <c r="PQX32" s="37"/>
      <c r="PQY32" s="37"/>
      <c r="PQZ32" s="37"/>
      <c r="PRA32" s="37"/>
      <c r="PRB32" s="37"/>
      <c r="PRC32" s="37"/>
      <c r="PRD32" s="37"/>
      <c r="PRE32" s="37"/>
      <c r="PRF32" s="37"/>
      <c r="PRG32" s="37"/>
      <c r="PRH32" s="37"/>
      <c r="PRI32" s="37"/>
      <c r="PRJ32" s="37"/>
      <c r="PRK32" s="37"/>
      <c r="PRL32" s="37"/>
      <c r="PRM32" s="37"/>
      <c r="PRN32" s="37"/>
      <c r="PRO32" s="37"/>
      <c r="PRP32" s="37"/>
      <c r="PRQ32" s="37"/>
      <c r="PRR32" s="37"/>
      <c r="PRS32" s="37"/>
      <c r="PRT32" s="37"/>
      <c r="PRU32" s="37"/>
      <c r="PRV32" s="37"/>
      <c r="PRW32" s="37"/>
      <c r="PRX32" s="37"/>
      <c r="PRY32" s="37"/>
      <c r="PRZ32" s="37"/>
      <c r="PSA32" s="37"/>
      <c r="PSB32" s="37"/>
      <c r="PSC32" s="37"/>
      <c r="PSD32" s="37"/>
      <c r="PSE32" s="37"/>
      <c r="PSF32" s="37"/>
      <c r="PSG32" s="37"/>
      <c r="PSH32" s="37"/>
      <c r="PSI32" s="37"/>
      <c r="PSJ32" s="37"/>
      <c r="PSK32" s="37"/>
      <c r="PSL32" s="37"/>
      <c r="PSM32" s="37"/>
      <c r="PSN32" s="37"/>
      <c r="PSO32" s="37"/>
      <c r="PSP32" s="37"/>
      <c r="PSQ32" s="37"/>
      <c r="PSR32" s="37"/>
      <c r="PSS32" s="37"/>
      <c r="PST32" s="37"/>
      <c r="PSU32" s="37"/>
      <c r="PSV32" s="37"/>
      <c r="PSW32" s="37"/>
      <c r="PSX32" s="37"/>
      <c r="PSY32" s="37"/>
      <c r="PSZ32" s="37"/>
      <c r="PTA32" s="37"/>
      <c r="PTB32" s="37"/>
      <c r="PTC32" s="37"/>
      <c r="PTD32" s="37"/>
      <c r="PTE32" s="37"/>
      <c r="PTF32" s="37"/>
      <c r="PTG32" s="37"/>
      <c r="PTH32" s="37"/>
      <c r="PTI32" s="37"/>
      <c r="PTJ32" s="37"/>
      <c r="PTK32" s="37"/>
      <c r="PTL32" s="37"/>
      <c r="PTM32" s="37"/>
      <c r="PTN32" s="37"/>
      <c r="PTO32" s="37"/>
      <c r="PTP32" s="37"/>
      <c r="PTQ32" s="37"/>
      <c r="PTR32" s="37"/>
      <c r="PTS32" s="37"/>
      <c r="PTT32" s="37"/>
      <c r="PTU32" s="37"/>
      <c r="PTV32" s="37"/>
      <c r="PTW32" s="37"/>
      <c r="PTX32" s="37"/>
      <c r="PTY32" s="37"/>
      <c r="PTZ32" s="37"/>
      <c r="PUA32" s="37"/>
      <c r="PUB32" s="37"/>
      <c r="PUC32" s="37"/>
      <c r="PUD32" s="37"/>
      <c r="PUE32" s="37"/>
      <c r="PUF32" s="37"/>
      <c r="PUG32" s="37"/>
      <c r="PUH32" s="37"/>
      <c r="PUI32" s="37"/>
      <c r="PUJ32" s="37"/>
      <c r="PUK32" s="37"/>
      <c r="PUL32" s="37"/>
      <c r="PUM32" s="37"/>
      <c r="PUN32" s="37"/>
      <c r="PUO32" s="37"/>
      <c r="PUP32" s="37"/>
      <c r="PUQ32" s="37"/>
      <c r="PUR32" s="37"/>
      <c r="PUS32" s="37"/>
      <c r="PUT32" s="37"/>
      <c r="PUU32" s="37"/>
      <c r="PUV32" s="37"/>
      <c r="PUW32" s="37"/>
      <c r="PUX32" s="37"/>
      <c r="PUY32" s="37"/>
      <c r="PUZ32" s="37"/>
      <c r="PVA32" s="37"/>
      <c r="PVB32" s="37"/>
      <c r="PVC32" s="37"/>
      <c r="PVD32" s="37"/>
      <c r="PVE32" s="37"/>
      <c r="PVF32" s="37"/>
      <c r="PVG32" s="37"/>
      <c r="PVH32" s="37"/>
      <c r="PVI32" s="37"/>
      <c r="PVJ32" s="37"/>
      <c r="PVK32" s="37"/>
      <c r="PVL32" s="37"/>
      <c r="PVM32" s="37"/>
      <c r="PVN32" s="37"/>
      <c r="PVO32" s="37"/>
      <c r="PVP32" s="37"/>
      <c r="PVQ32" s="37"/>
      <c r="PVR32" s="37"/>
      <c r="PVS32" s="37"/>
      <c r="PVT32" s="37"/>
      <c r="PVU32" s="37"/>
      <c r="PVV32" s="37"/>
      <c r="PVW32" s="37"/>
      <c r="PVX32" s="37"/>
      <c r="PVY32" s="37"/>
      <c r="PVZ32" s="37"/>
      <c r="PWA32" s="37"/>
      <c r="PWB32" s="37"/>
      <c r="PWC32" s="37"/>
      <c r="PWD32" s="37"/>
      <c r="PWE32" s="37"/>
      <c r="PWF32" s="37"/>
      <c r="PWG32" s="37"/>
      <c r="PWH32" s="37"/>
      <c r="PWI32" s="37"/>
      <c r="PWJ32" s="37"/>
      <c r="PWK32" s="37"/>
      <c r="PWL32" s="37"/>
      <c r="PWM32" s="37"/>
      <c r="PWN32" s="37"/>
      <c r="PWO32" s="37"/>
      <c r="PWP32" s="37"/>
      <c r="PWQ32" s="37"/>
      <c r="PWR32" s="37"/>
      <c r="PWS32" s="37"/>
      <c r="PWT32" s="37"/>
      <c r="PWU32" s="37"/>
      <c r="PWV32" s="37"/>
      <c r="PWW32" s="37"/>
      <c r="PWX32" s="37"/>
      <c r="PWY32" s="37"/>
      <c r="PWZ32" s="37"/>
      <c r="PXA32" s="37"/>
      <c r="PXB32" s="37"/>
      <c r="PXC32" s="37"/>
      <c r="PXD32" s="37"/>
      <c r="PXE32" s="37"/>
      <c r="PXF32" s="37"/>
      <c r="PXG32" s="37"/>
      <c r="PXH32" s="37"/>
      <c r="PXI32" s="37"/>
      <c r="PXJ32" s="37"/>
      <c r="PXK32" s="37"/>
      <c r="PXL32" s="37"/>
      <c r="PXM32" s="37"/>
      <c r="PXN32" s="37"/>
      <c r="PXO32" s="37"/>
      <c r="PXP32" s="37"/>
      <c r="PXQ32" s="37"/>
      <c r="PXR32" s="37"/>
      <c r="PXS32" s="37"/>
      <c r="PXT32" s="37"/>
      <c r="PXU32" s="37"/>
      <c r="PXV32" s="37"/>
      <c r="PXW32" s="37"/>
      <c r="PXX32" s="37"/>
      <c r="PXY32" s="37"/>
      <c r="PXZ32" s="37"/>
      <c r="PYA32" s="37"/>
      <c r="PYB32" s="37"/>
      <c r="PYC32" s="37"/>
      <c r="PYD32" s="37"/>
      <c r="PYE32" s="37"/>
      <c r="PYF32" s="37"/>
      <c r="PYG32" s="37"/>
      <c r="PYH32" s="37"/>
      <c r="PYI32" s="37"/>
      <c r="PYJ32" s="37"/>
      <c r="PYK32" s="37"/>
      <c r="PYL32" s="37"/>
      <c r="PYM32" s="37"/>
      <c r="PYN32" s="37"/>
      <c r="PYO32" s="37"/>
      <c r="PYP32" s="37"/>
      <c r="PYQ32" s="37"/>
      <c r="PYR32" s="37"/>
      <c r="PYS32" s="37"/>
      <c r="PYT32" s="37"/>
      <c r="PYU32" s="37"/>
      <c r="PYV32" s="37"/>
      <c r="PYW32" s="37"/>
      <c r="PYX32" s="37"/>
      <c r="PYY32" s="37"/>
      <c r="PYZ32" s="37"/>
      <c r="PZA32" s="37"/>
      <c r="PZB32" s="37"/>
      <c r="PZC32" s="37"/>
      <c r="PZD32" s="37"/>
      <c r="PZE32" s="37"/>
      <c r="PZF32" s="37"/>
      <c r="PZG32" s="37"/>
      <c r="PZH32" s="37"/>
      <c r="PZI32" s="37"/>
      <c r="PZJ32" s="37"/>
      <c r="PZK32" s="37"/>
      <c r="PZL32" s="37"/>
      <c r="PZM32" s="37"/>
      <c r="PZN32" s="37"/>
      <c r="PZO32" s="37"/>
      <c r="PZP32" s="37"/>
      <c r="PZQ32" s="37"/>
      <c r="PZR32" s="37"/>
      <c r="PZS32" s="37"/>
      <c r="PZT32" s="37"/>
      <c r="PZU32" s="37"/>
      <c r="PZV32" s="37"/>
      <c r="PZW32" s="37"/>
      <c r="PZX32" s="37"/>
      <c r="PZY32" s="37"/>
      <c r="PZZ32" s="37"/>
      <c r="QAA32" s="37"/>
      <c r="QAB32" s="37"/>
      <c r="QAC32" s="37"/>
      <c r="QAD32" s="37"/>
      <c r="QAE32" s="37"/>
      <c r="QAF32" s="37"/>
      <c r="QAG32" s="37"/>
      <c r="QAH32" s="37"/>
      <c r="QAI32" s="37"/>
      <c r="QAJ32" s="37"/>
      <c r="QAK32" s="37"/>
      <c r="QAL32" s="37"/>
      <c r="QAM32" s="37"/>
      <c r="QAN32" s="37"/>
      <c r="QAO32" s="37"/>
      <c r="QAP32" s="37"/>
      <c r="QAQ32" s="37"/>
      <c r="QAR32" s="37"/>
      <c r="QAS32" s="37"/>
      <c r="QAT32" s="37"/>
      <c r="QAU32" s="37"/>
      <c r="QAV32" s="37"/>
      <c r="QAW32" s="37"/>
      <c r="QAX32" s="37"/>
      <c r="QAY32" s="37"/>
      <c r="QAZ32" s="37"/>
      <c r="QBA32" s="37"/>
      <c r="QBB32" s="37"/>
      <c r="QBC32" s="37"/>
      <c r="QBD32" s="37"/>
      <c r="QBE32" s="37"/>
      <c r="QBF32" s="37"/>
      <c r="QBG32" s="37"/>
      <c r="QBH32" s="37"/>
      <c r="QBI32" s="37"/>
      <c r="QBJ32" s="37"/>
      <c r="QBK32" s="37"/>
      <c r="QBL32" s="37"/>
      <c r="QBM32" s="37"/>
      <c r="QBN32" s="37"/>
      <c r="QBO32" s="37"/>
      <c r="QBP32" s="37"/>
      <c r="QBQ32" s="37"/>
      <c r="QBR32" s="37"/>
      <c r="QBS32" s="37"/>
      <c r="QBT32" s="37"/>
      <c r="QBU32" s="37"/>
      <c r="QBV32" s="37"/>
      <c r="QBW32" s="37"/>
      <c r="QBX32" s="37"/>
      <c r="QBY32" s="37"/>
      <c r="QBZ32" s="37"/>
      <c r="QCA32" s="37"/>
      <c r="QCB32" s="37"/>
      <c r="QCC32" s="37"/>
      <c r="QCD32" s="37"/>
      <c r="QCE32" s="37"/>
      <c r="QCF32" s="37"/>
      <c r="QCG32" s="37"/>
      <c r="QCH32" s="37"/>
      <c r="QCI32" s="37"/>
      <c r="QCJ32" s="37"/>
      <c r="QCK32" s="37"/>
      <c r="QCL32" s="37"/>
      <c r="QCM32" s="37"/>
      <c r="QCN32" s="37"/>
      <c r="QCO32" s="37"/>
      <c r="QCP32" s="37"/>
      <c r="QCQ32" s="37"/>
      <c r="QCR32" s="37"/>
      <c r="QCS32" s="37"/>
      <c r="QCT32" s="37"/>
      <c r="QCU32" s="37"/>
      <c r="QCV32" s="37"/>
      <c r="QCW32" s="37"/>
      <c r="QCX32" s="37"/>
      <c r="QCY32" s="37"/>
      <c r="QCZ32" s="37"/>
      <c r="QDA32" s="37"/>
      <c r="QDB32" s="37"/>
      <c r="QDC32" s="37"/>
      <c r="QDD32" s="37"/>
      <c r="QDE32" s="37"/>
      <c r="QDF32" s="37"/>
      <c r="QDG32" s="37"/>
      <c r="QDH32" s="37"/>
      <c r="QDI32" s="37"/>
      <c r="QDJ32" s="37"/>
      <c r="QDK32" s="37"/>
      <c r="QDL32" s="37"/>
      <c r="QDM32" s="37"/>
      <c r="QDN32" s="37"/>
      <c r="QDO32" s="37"/>
      <c r="QDP32" s="37"/>
      <c r="QDQ32" s="37"/>
      <c r="QDR32" s="37"/>
      <c r="QDS32" s="37"/>
      <c r="QDT32" s="37"/>
      <c r="QDU32" s="37"/>
      <c r="QDV32" s="37"/>
      <c r="QDW32" s="37"/>
      <c r="QDX32" s="37"/>
      <c r="QDY32" s="37"/>
      <c r="QDZ32" s="37"/>
      <c r="QEA32" s="37"/>
      <c r="QEB32" s="37"/>
      <c r="QEC32" s="37"/>
      <c r="QED32" s="37"/>
      <c r="QEE32" s="37"/>
      <c r="QEF32" s="37"/>
      <c r="QEG32" s="37"/>
      <c r="QEH32" s="37"/>
      <c r="QEI32" s="37"/>
      <c r="QEJ32" s="37"/>
      <c r="QEK32" s="37"/>
      <c r="QEL32" s="37"/>
      <c r="QEM32" s="37"/>
      <c r="QEN32" s="37"/>
      <c r="QEO32" s="37"/>
      <c r="QEP32" s="37"/>
      <c r="QEQ32" s="37"/>
      <c r="QER32" s="37"/>
      <c r="QES32" s="37"/>
      <c r="QET32" s="37"/>
      <c r="QEU32" s="37"/>
      <c r="QEV32" s="37"/>
      <c r="QEW32" s="37"/>
      <c r="QEX32" s="37"/>
      <c r="QEY32" s="37"/>
      <c r="QEZ32" s="37"/>
      <c r="QFA32" s="37"/>
      <c r="QFB32" s="37"/>
      <c r="QFC32" s="37"/>
      <c r="QFD32" s="37"/>
      <c r="QFE32" s="37"/>
      <c r="QFF32" s="37"/>
      <c r="QFG32" s="37"/>
      <c r="QFH32" s="37"/>
      <c r="QFI32" s="37"/>
      <c r="QFJ32" s="37"/>
      <c r="QFK32" s="37"/>
      <c r="QFL32" s="37"/>
      <c r="QFM32" s="37"/>
      <c r="QFN32" s="37"/>
      <c r="QFO32" s="37"/>
      <c r="QFP32" s="37"/>
      <c r="QFQ32" s="37"/>
      <c r="QFR32" s="37"/>
      <c r="QFS32" s="37"/>
      <c r="QFT32" s="37"/>
      <c r="QFU32" s="37"/>
      <c r="QFV32" s="37"/>
      <c r="QFW32" s="37"/>
      <c r="QFX32" s="37"/>
      <c r="QFY32" s="37"/>
      <c r="QFZ32" s="37"/>
      <c r="QGA32" s="37"/>
      <c r="QGB32" s="37"/>
      <c r="QGC32" s="37"/>
      <c r="QGD32" s="37"/>
      <c r="QGE32" s="37"/>
      <c r="QGF32" s="37"/>
      <c r="QGG32" s="37"/>
      <c r="QGH32" s="37"/>
      <c r="QGI32" s="37"/>
      <c r="QGJ32" s="37"/>
      <c r="QGK32" s="37"/>
      <c r="QGL32" s="37"/>
      <c r="QGM32" s="37"/>
      <c r="QGN32" s="37"/>
      <c r="QGO32" s="37"/>
      <c r="QGP32" s="37"/>
      <c r="QGQ32" s="37"/>
      <c r="QGR32" s="37"/>
      <c r="QGS32" s="37"/>
      <c r="QGT32" s="37"/>
      <c r="QGU32" s="37"/>
      <c r="QGV32" s="37"/>
      <c r="QGW32" s="37"/>
      <c r="QGX32" s="37"/>
      <c r="QGY32" s="37"/>
      <c r="QGZ32" s="37"/>
      <c r="QHA32" s="37"/>
      <c r="QHB32" s="37"/>
      <c r="QHC32" s="37"/>
      <c r="QHD32" s="37"/>
      <c r="QHE32" s="37"/>
      <c r="QHF32" s="37"/>
      <c r="QHG32" s="37"/>
      <c r="QHH32" s="37"/>
      <c r="QHI32" s="37"/>
      <c r="QHJ32" s="37"/>
      <c r="QHK32" s="37"/>
      <c r="QHL32" s="37"/>
      <c r="QHM32" s="37"/>
      <c r="QHN32" s="37"/>
      <c r="QHO32" s="37"/>
      <c r="QHP32" s="37"/>
      <c r="QHQ32" s="37"/>
      <c r="QHR32" s="37"/>
      <c r="QHS32" s="37"/>
      <c r="QHT32" s="37"/>
      <c r="QHU32" s="37"/>
      <c r="QHV32" s="37"/>
      <c r="QHW32" s="37"/>
      <c r="QHX32" s="37"/>
      <c r="QHY32" s="37"/>
      <c r="QHZ32" s="37"/>
      <c r="QIA32" s="37"/>
      <c r="QIB32" s="37"/>
      <c r="QIC32" s="37"/>
      <c r="QID32" s="37"/>
      <c r="QIE32" s="37"/>
      <c r="QIF32" s="37"/>
      <c r="QIG32" s="37"/>
      <c r="QIH32" s="37"/>
      <c r="QII32" s="37"/>
      <c r="QIJ32" s="37"/>
      <c r="QIK32" s="37"/>
      <c r="QIL32" s="37"/>
      <c r="QIM32" s="37"/>
      <c r="QIN32" s="37"/>
      <c r="QIO32" s="37"/>
      <c r="QIP32" s="37"/>
      <c r="QIQ32" s="37"/>
      <c r="QIR32" s="37"/>
      <c r="QIS32" s="37"/>
      <c r="QIT32" s="37"/>
      <c r="QIU32" s="37"/>
      <c r="QIV32" s="37"/>
      <c r="QIW32" s="37"/>
      <c r="QIX32" s="37"/>
      <c r="QIY32" s="37"/>
      <c r="QIZ32" s="37"/>
      <c r="QJA32" s="37"/>
      <c r="QJB32" s="37"/>
      <c r="QJC32" s="37"/>
      <c r="QJD32" s="37"/>
      <c r="QJE32" s="37"/>
      <c r="QJF32" s="37"/>
      <c r="QJG32" s="37"/>
      <c r="QJH32" s="37"/>
      <c r="QJI32" s="37"/>
      <c r="QJJ32" s="37"/>
      <c r="QJK32" s="37"/>
      <c r="QJL32" s="37"/>
      <c r="QJM32" s="37"/>
      <c r="QJN32" s="37"/>
      <c r="QJO32" s="37"/>
      <c r="QJP32" s="37"/>
      <c r="QJQ32" s="37"/>
      <c r="QJR32" s="37"/>
      <c r="QJS32" s="37"/>
      <c r="QJT32" s="37"/>
      <c r="QJU32" s="37"/>
      <c r="QJV32" s="37"/>
      <c r="QJW32" s="37"/>
      <c r="QJX32" s="37"/>
      <c r="QJY32" s="37"/>
      <c r="QJZ32" s="37"/>
      <c r="QKA32" s="37"/>
      <c r="QKB32" s="37"/>
      <c r="QKC32" s="37"/>
      <c r="QKD32" s="37"/>
      <c r="QKE32" s="37"/>
      <c r="QKF32" s="37"/>
      <c r="QKG32" s="37"/>
      <c r="QKH32" s="37"/>
      <c r="QKI32" s="37"/>
      <c r="QKJ32" s="37"/>
      <c r="QKK32" s="37"/>
      <c r="QKL32" s="37"/>
      <c r="QKM32" s="37"/>
      <c r="QKN32" s="37"/>
      <c r="QKO32" s="37"/>
      <c r="QKP32" s="37"/>
      <c r="QKQ32" s="37"/>
      <c r="QKR32" s="37"/>
      <c r="QKS32" s="37"/>
      <c r="QKT32" s="37"/>
      <c r="QKU32" s="37"/>
      <c r="QKV32" s="37"/>
      <c r="QKW32" s="37"/>
      <c r="QKX32" s="37"/>
      <c r="QKY32" s="37"/>
      <c r="QKZ32" s="37"/>
      <c r="QLA32" s="37"/>
      <c r="QLB32" s="37"/>
      <c r="QLC32" s="37"/>
      <c r="QLD32" s="37"/>
      <c r="QLE32" s="37"/>
      <c r="QLF32" s="37"/>
      <c r="QLG32" s="37"/>
      <c r="QLH32" s="37"/>
      <c r="QLI32" s="37"/>
      <c r="QLJ32" s="37"/>
      <c r="QLK32" s="37"/>
      <c r="QLL32" s="37"/>
      <c r="QLM32" s="37"/>
      <c r="QLN32" s="37"/>
      <c r="QLO32" s="37"/>
      <c r="QLP32" s="37"/>
      <c r="QLQ32" s="37"/>
      <c r="QLR32" s="37"/>
      <c r="QLS32" s="37"/>
      <c r="QLT32" s="37"/>
      <c r="QLU32" s="37"/>
      <c r="QLV32" s="37"/>
      <c r="QLW32" s="37"/>
      <c r="QLX32" s="37"/>
      <c r="QLY32" s="37"/>
      <c r="QLZ32" s="37"/>
      <c r="QMA32" s="37"/>
      <c r="QMB32" s="37"/>
      <c r="QMC32" s="37"/>
      <c r="QMD32" s="37"/>
      <c r="QME32" s="37"/>
      <c r="QMF32" s="37"/>
      <c r="QMG32" s="37"/>
      <c r="QMH32" s="37"/>
      <c r="QMI32" s="37"/>
      <c r="QMJ32" s="37"/>
      <c r="QMK32" s="37"/>
      <c r="QML32" s="37"/>
      <c r="QMM32" s="37"/>
      <c r="QMN32" s="37"/>
      <c r="QMO32" s="37"/>
      <c r="QMP32" s="37"/>
      <c r="QMQ32" s="37"/>
      <c r="QMR32" s="37"/>
      <c r="QMS32" s="37"/>
      <c r="QMT32" s="37"/>
      <c r="QMU32" s="37"/>
      <c r="QMV32" s="37"/>
      <c r="QMW32" s="37"/>
      <c r="QMX32" s="37"/>
      <c r="QMY32" s="37"/>
      <c r="QMZ32" s="37"/>
      <c r="QNA32" s="37"/>
      <c r="QNB32" s="37"/>
      <c r="QNC32" s="37"/>
      <c r="QND32" s="37"/>
      <c r="QNE32" s="37"/>
      <c r="QNF32" s="37"/>
      <c r="QNG32" s="37"/>
      <c r="QNH32" s="37"/>
      <c r="QNI32" s="37"/>
      <c r="QNJ32" s="37"/>
      <c r="QNK32" s="37"/>
      <c r="QNL32" s="37"/>
      <c r="QNM32" s="37"/>
      <c r="QNN32" s="37"/>
      <c r="QNO32" s="37"/>
      <c r="QNP32" s="37"/>
      <c r="QNQ32" s="37"/>
      <c r="QNR32" s="37"/>
      <c r="QNS32" s="37"/>
      <c r="QNT32" s="37"/>
      <c r="QNU32" s="37"/>
      <c r="QNV32" s="37"/>
      <c r="QNW32" s="37"/>
      <c r="QNX32" s="37"/>
      <c r="QNY32" s="37"/>
      <c r="QNZ32" s="37"/>
      <c r="QOA32" s="37"/>
      <c r="QOB32" s="37"/>
      <c r="QOC32" s="37"/>
      <c r="QOD32" s="37"/>
      <c r="QOE32" s="37"/>
      <c r="QOF32" s="37"/>
      <c r="QOG32" s="37"/>
      <c r="QOH32" s="37"/>
      <c r="QOI32" s="37"/>
      <c r="QOJ32" s="37"/>
      <c r="QOK32" s="37"/>
      <c r="QOL32" s="37"/>
      <c r="QOM32" s="37"/>
      <c r="QON32" s="37"/>
      <c r="QOO32" s="37"/>
      <c r="QOP32" s="37"/>
      <c r="QOQ32" s="37"/>
      <c r="QOR32" s="37"/>
      <c r="QOS32" s="37"/>
      <c r="QOT32" s="37"/>
      <c r="QOU32" s="37"/>
      <c r="QOV32" s="37"/>
      <c r="QOW32" s="37"/>
      <c r="QOX32" s="37"/>
      <c r="QOY32" s="37"/>
      <c r="QOZ32" s="37"/>
      <c r="QPA32" s="37"/>
      <c r="QPB32" s="37"/>
      <c r="QPC32" s="37"/>
      <c r="QPD32" s="37"/>
      <c r="QPE32" s="37"/>
      <c r="QPF32" s="37"/>
      <c r="QPG32" s="37"/>
      <c r="QPH32" s="37"/>
      <c r="QPI32" s="37"/>
      <c r="QPJ32" s="37"/>
      <c r="QPK32" s="37"/>
      <c r="QPL32" s="37"/>
      <c r="QPM32" s="37"/>
      <c r="QPN32" s="37"/>
      <c r="QPO32" s="37"/>
      <c r="QPP32" s="37"/>
      <c r="QPQ32" s="37"/>
      <c r="QPR32" s="37"/>
      <c r="QPS32" s="37"/>
      <c r="QPT32" s="37"/>
      <c r="QPU32" s="37"/>
      <c r="QPV32" s="37"/>
      <c r="QPW32" s="37"/>
      <c r="QPX32" s="37"/>
      <c r="QPY32" s="37"/>
      <c r="QPZ32" s="37"/>
      <c r="QQA32" s="37"/>
      <c r="QQB32" s="37"/>
      <c r="QQC32" s="37"/>
      <c r="QQD32" s="37"/>
      <c r="QQE32" s="37"/>
      <c r="QQF32" s="37"/>
      <c r="QQG32" s="37"/>
      <c r="QQH32" s="37"/>
      <c r="QQI32" s="37"/>
      <c r="QQJ32" s="37"/>
      <c r="QQK32" s="37"/>
      <c r="QQL32" s="37"/>
      <c r="QQM32" s="37"/>
      <c r="QQN32" s="37"/>
      <c r="QQO32" s="37"/>
      <c r="QQP32" s="37"/>
      <c r="QQQ32" s="37"/>
      <c r="QQR32" s="37"/>
      <c r="QQS32" s="37"/>
      <c r="QQT32" s="37"/>
      <c r="QQU32" s="37"/>
      <c r="QQV32" s="37"/>
      <c r="QQW32" s="37"/>
      <c r="QQX32" s="37"/>
      <c r="QQY32" s="37"/>
      <c r="QQZ32" s="37"/>
      <c r="QRA32" s="37"/>
      <c r="QRB32" s="37"/>
      <c r="QRC32" s="37"/>
      <c r="QRD32" s="37"/>
      <c r="QRE32" s="37"/>
      <c r="QRF32" s="37"/>
      <c r="QRG32" s="37"/>
      <c r="QRH32" s="37"/>
      <c r="QRI32" s="37"/>
      <c r="QRJ32" s="37"/>
      <c r="QRK32" s="37"/>
      <c r="QRL32" s="37"/>
      <c r="QRM32" s="37"/>
      <c r="QRN32" s="37"/>
      <c r="QRO32" s="37"/>
      <c r="QRP32" s="37"/>
      <c r="QRQ32" s="37"/>
      <c r="QRR32" s="37"/>
      <c r="QRS32" s="37"/>
      <c r="QRT32" s="37"/>
      <c r="QRU32" s="37"/>
      <c r="QRV32" s="37"/>
      <c r="QRW32" s="37"/>
      <c r="QRX32" s="37"/>
      <c r="QRY32" s="37"/>
      <c r="QRZ32" s="37"/>
      <c r="QSA32" s="37"/>
      <c r="QSB32" s="37"/>
      <c r="QSC32" s="37"/>
      <c r="QSD32" s="37"/>
      <c r="QSE32" s="37"/>
      <c r="QSF32" s="37"/>
      <c r="QSG32" s="37"/>
      <c r="QSH32" s="37"/>
      <c r="QSI32" s="37"/>
      <c r="QSJ32" s="37"/>
      <c r="QSK32" s="37"/>
      <c r="QSL32" s="37"/>
      <c r="QSM32" s="37"/>
      <c r="QSN32" s="37"/>
      <c r="QSO32" s="37"/>
      <c r="QSP32" s="37"/>
      <c r="QSQ32" s="37"/>
      <c r="QSR32" s="37"/>
      <c r="QSS32" s="37"/>
      <c r="QST32" s="37"/>
      <c r="QSU32" s="37"/>
      <c r="QSV32" s="37"/>
      <c r="QSW32" s="37"/>
      <c r="QSX32" s="37"/>
      <c r="QSY32" s="37"/>
      <c r="QSZ32" s="37"/>
      <c r="QTA32" s="37"/>
      <c r="QTB32" s="37"/>
      <c r="QTC32" s="37"/>
      <c r="QTD32" s="37"/>
      <c r="QTE32" s="37"/>
      <c r="QTF32" s="37"/>
      <c r="QTG32" s="37"/>
      <c r="QTH32" s="37"/>
      <c r="QTI32" s="37"/>
      <c r="QTJ32" s="37"/>
      <c r="QTK32" s="37"/>
      <c r="QTL32" s="37"/>
      <c r="QTM32" s="37"/>
      <c r="QTN32" s="37"/>
      <c r="QTO32" s="37"/>
      <c r="QTP32" s="37"/>
      <c r="QTQ32" s="37"/>
      <c r="QTR32" s="37"/>
      <c r="QTS32" s="37"/>
      <c r="QTT32" s="37"/>
      <c r="QTU32" s="37"/>
      <c r="QTV32" s="37"/>
      <c r="QTW32" s="37"/>
      <c r="QTX32" s="37"/>
      <c r="QTY32" s="37"/>
      <c r="QTZ32" s="37"/>
      <c r="QUA32" s="37"/>
      <c r="QUB32" s="37"/>
      <c r="QUC32" s="37"/>
      <c r="QUD32" s="37"/>
      <c r="QUE32" s="37"/>
      <c r="QUF32" s="37"/>
      <c r="QUG32" s="37"/>
      <c r="QUH32" s="37"/>
      <c r="QUI32" s="37"/>
      <c r="QUJ32" s="37"/>
      <c r="QUK32" s="37"/>
      <c r="QUL32" s="37"/>
      <c r="QUM32" s="37"/>
      <c r="QUN32" s="37"/>
      <c r="QUO32" s="37"/>
      <c r="QUP32" s="37"/>
      <c r="QUQ32" s="37"/>
      <c r="QUR32" s="37"/>
      <c r="QUS32" s="37"/>
      <c r="QUT32" s="37"/>
      <c r="QUU32" s="37"/>
      <c r="QUV32" s="37"/>
      <c r="QUW32" s="37"/>
      <c r="QUX32" s="37"/>
      <c r="QUY32" s="37"/>
      <c r="QUZ32" s="37"/>
      <c r="QVA32" s="37"/>
      <c r="QVB32" s="37"/>
      <c r="QVC32" s="37"/>
      <c r="QVD32" s="37"/>
      <c r="QVE32" s="37"/>
      <c r="QVF32" s="37"/>
      <c r="QVG32" s="37"/>
      <c r="QVH32" s="37"/>
      <c r="QVI32" s="37"/>
      <c r="QVJ32" s="37"/>
      <c r="QVK32" s="37"/>
      <c r="QVL32" s="37"/>
      <c r="QVM32" s="37"/>
      <c r="QVN32" s="37"/>
      <c r="QVO32" s="37"/>
      <c r="QVP32" s="37"/>
      <c r="QVQ32" s="37"/>
      <c r="QVR32" s="37"/>
      <c r="QVS32" s="37"/>
      <c r="QVT32" s="37"/>
      <c r="QVU32" s="37"/>
      <c r="QVV32" s="37"/>
      <c r="QVW32" s="37"/>
      <c r="QVX32" s="37"/>
      <c r="QVY32" s="37"/>
      <c r="QVZ32" s="37"/>
      <c r="QWA32" s="37"/>
      <c r="QWB32" s="37"/>
      <c r="QWC32" s="37"/>
      <c r="QWD32" s="37"/>
      <c r="QWE32" s="37"/>
      <c r="QWF32" s="37"/>
      <c r="QWG32" s="37"/>
      <c r="QWH32" s="37"/>
      <c r="QWI32" s="37"/>
      <c r="QWJ32" s="37"/>
      <c r="QWK32" s="37"/>
      <c r="QWL32" s="37"/>
      <c r="QWM32" s="37"/>
      <c r="QWN32" s="37"/>
      <c r="QWO32" s="37"/>
      <c r="QWP32" s="37"/>
      <c r="QWQ32" s="37"/>
      <c r="QWR32" s="37"/>
      <c r="QWS32" s="37"/>
      <c r="QWT32" s="37"/>
      <c r="QWU32" s="37"/>
      <c r="QWV32" s="37"/>
      <c r="QWW32" s="37"/>
      <c r="QWX32" s="37"/>
      <c r="QWY32" s="37"/>
      <c r="QWZ32" s="37"/>
      <c r="QXA32" s="37"/>
      <c r="QXB32" s="37"/>
      <c r="QXC32" s="37"/>
      <c r="QXD32" s="37"/>
      <c r="QXE32" s="37"/>
      <c r="QXF32" s="37"/>
      <c r="QXG32" s="37"/>
      <c r="QXH32" s="37"/>
      <c r="QXI32" s="37"/>
      <c r="QXJ32" s="37"/>
      <c r="QXK32" s="37"/>
      <c r="QXL32" s="37"/>
      <c r="QXM32" s="37"/>
      <c r="QXN32" s="37"/>
      <c r="QXO32" s="37"/>
      <c r="QXP32" s="37"/>
      <c r="QXQ32" s="37"/>
      <c r="QXR32" s="37"/>
      <c r="QXS32" s="37"/>
      <c r="QXT32" s="37"/>
      <c r="QXU32" s="37"/>
      <c r="QXV32" s="37"/>
      <c r="QXW32" s="37"/>
      <c r="QXX32" s="37"/>
      <c r="QXY32" s="37"/>
      <c r="QXZ32" s="37"/>
      <c r="QYA32" s="37"/>
      <c r="QYB32" s="37"/>
      <c r="QYC32" s="37"/>
      <c r="QYD32" s="37"/>
      <c r="QYE32" s="37"/>
      <c r="QYF32" s="37"/>
      <c r="QYG32" s="37"/>
      <c r="QYH32" s="37"/>
      <c r="QYI32" s="37"/>
      <c r="QYJ32" s="37"/>
      <c r="QYK32" s="37"/>
      <c r="QYL32" s="37"/>
      <c r="QYM32" s="37"/>
      <c r="QYN32" s="37"/>
      <c r="QYO32" s="37"/>
      <c r="QYP32" s="37"/>
      <c r="QYQ32" s="37"/>
      <c r="QYR32" s="37"/>
      <c r="QYS32" s="37"/>
      <c r="QYT32" s="37"/>
      <c r="QYU32" s="37"/>
      <c r="QYV32" s="37"/>
      <c r="QYW32" s="37"/>
      <c r="QYX32" s="37"/>
      <c r="QYY32" s="37"/>
      <c r="QYZ32" s="37"/>
      <c r="QZA32" s="37"/>
      <c r="QZB32" s="37"/>
      <c r="QZC32" s="37"/>
      <c r="QZD32" s="37"/>
      <c r="QZE32" s="37"/>
      <c r="QZF32" s="37"/>
      <c r="QZG32" s="37"/>
      <c r="QZH32" s="37"/>
      <c r="QZI32" s="37"/>
      <c r="QZJ32" s="37"/>
      <c r="QZK32" s="37"/>
      <c r="QZL32" s="37"/>
      <c r="QZM32" s="37"/>
      <c r="QZN32" s="37"/>
      <c r="QZO32" s="37"/>
      <c r="QZP32" s="37"/>
      <c r="QZQ32" s="37"/>
      <c r="QZR32" s="37"/>
      <c r="QZS32" s="37"/>
      <c r="QZT32" s="37"/>
      <c r="QZU32" s="37"/>
      <c r="QZV32" s="37"/>
      <c r="QZW32" s="37"/>
      <c r="QZX32" s="37"/>
      <c r="QZY32" s="37"/>
      <c r="QZZ32" s="37"/>
      <c r="RAA32" s="37"/>
      <c r="RAB32" s="37"/>
      <c r="RAC32" s="37"/>
      <c r="RAD32" s="37"/>
      <c r="RAE32" s="37"/>
      <c r="RAF32" s="37"/>
      <c r="RAG32" s="37"/>
      <c r="RAH32" s="37"/>
      <c r="RAI32" s="37"/>
      <c r="RAJ32" s="37"/>
      <c r="RAK32" s="37"/>
      <c r="RAL32" s="37"/>
      <c r="RAM32" s="37"/>
      <c r="RAN32" s="37"/>
      <c r="RAO32" s="37"/>
      <c r="RAP32" s="37"/>
      <c r="RAQ32" s="37"/>
      <c r="RAR32" s="37"/>
      <c r="RAS32" s="37"/>
      <c r="RAT32" s="37"/>
      <c r="RAU32" s="37"/>
      <c r="RAV32" s="37"/>
      <c r="RAW32" s="37"/>
      <c r="RAX32" s="37"/>
      <c r="RAY32" s="37"/>
      <c r="RAZ32" s="37"/>
      <c r="RBA32" s="37"/>
      <c r="RBB32" s="37"/>
      <c r="RBC32" s="37"/>
      <c r="RBD32" s="37"/>
      <c r="RBE32" s="37"/>
      <c r="RBF32" s="37"/>
      <c r="RBG32" s="37"/>
      <c r="RBH32" s="37"/>
      <c r="RBI32" s="37"/>
      <c r="RBJ32" s="37"/>
      <c r="RBK32" s="37"/>
      <c r="RBL32" s="37"/>
      <c r="RBM32" s="37"/>
      <c r="RBN32" s="37"/>
      <c r="RBO32" s="37"/>
      <c r="RBP32" s="37"/>
      <c r="RBQ32" s="37"/>
      <c r="RBR32" s="37"/>
      <c r="RBS32" s="37"/>
      <c r="RBT32" s="37"/>
      <c r="RBU32" s="37"/>
      <c r="RBV32" s="37"/>
      <c r="RBW32" s="37"/>
      <c r="RBX32" s="37"/>
      <c r="RBY32" s="37"/>
      <c r="RBZ32" s="37"/>
      <c r="RCA32" s="37"/>
      <c r="RCB32" s="37"/>
      <c r="RCC32" s="37"/>
      <c r="RCD32" s="37"/>
      <c r="RCE32" s="37"/>
      <c r="RCF32" s="37"/>
      <c r="RCG32" s="37"/>
      <c r="RCH32" s="37"/>
      <c r="RCI32" s="37"/>
      <c r="RCJ32" s="37"/>
      <c r="RCK32" s="37"/>
      <c r="RCL32" s="37"/>
      <c r="RCM32" s="37"/>
      <c r="RCN32" s="37"/>
      <c r="RCO32" s="37"/>
      <c r="RCP32" s="37"/>
      <c r="RCQ32" s="37"/>
      <c r="RCR32" s="37"/>
      <c r="RCS32" s="37"/>
      <c r="RCT32" s="37"/>
      <c r="RCU32" s="37"/>
      <c r="RCV32" s="37"/>
      <c r="RCW32" s="37"/>
      <c r="RCX32" s="37"/>
      <c r="RCY32" s="37"/>
      <c r="RCZ32" s="37"/>
      <c r="RDA32" s="37"/>
      <c r="RDB32" s="37"/>
      <c r="RDC32" s="37"/>
      <c r="RDD32" s="37"/>
      <c r="RDE32" s="37"/>
      <c r="RDF32" s="37"/>
      <c r="RDG32" s="37"/>
      <c r="RDH32" s="37"/>
      <c r="RDI32" s="37"/>
      <c r="RDJ32" s="37"/>
      <c r="RDK32" s="37"/>
      <c r="RDL32" s="37"/>
      <c r="RDM32" s="37"/>
      <c r="RDN32" s="37"/>
      <c r="RDO32" s="37"/>
      <c r="RDP32" s="37"/>
      <c r="RDQ32" s="37"/>
      <c r="RDR32" s="37"/>
      <c r="RDS32" s="37"/>
      <c r="RDT32" s="37"/>
      <c r="RDU32" s="37"/>
      <c r="RDV32" s="37"/>
      <c r="RDW32" s="37"/>
      <c r="RDX32" s="37"/>
      <c r="RDY32" s="37"/>
      <c r="RDZ32" s="37"/>
      <c r="REA32" s="37"/>
      <c r="REB32" s="37"/>
      <c r="REC32" s="37"/>
      <c r="RED32" s="37"/>
      <c r="REE32" s="37"/>
      <c r="REF32" s="37"/>
      <c r="REG32" s="37"/>
      <c r="REH32" s="37"/>
      <c r="REI32" s="37"/>
      <c r="REJ32" s="37"/>
      <c r="REK32" s="37"/>
      <c r="REL32" s="37"/>
      <c r="REM32" s="37"/>
      <c r="REN32" s="37"/>
      <c r="REO32" s="37"/>
      <c r="REP32" s="37"/>
      <c r="REQ32" s="37"/>
      <c r="RER32" s="37"/>
      <c r="RES32" s="37"/>
      <c r="RET32" s="37"/>
      <c r="REU32" s="37"/>
      <c r="REV32" s="37"/>
      <c r="REW32" s="37"/>
      <c r="REX32" s="37"/>
      <c r="REY32" s="37"/>
      <c r="REZ32" s="37"/>
      <c r="RFA32" s="37"/>
      <c r="RFB32" s="37"/>
      <c r="RFC32" s="37"/>
      <c r="RFD32" s="37"/>
      <c r="RFE32" s="37"/>
      <c r="RFF32" s="37"/>
      <c r="RFG32" s="37"/>
      <c r="RFH32" s="37"/>
      <c r="RFI32" s="37"/>
      <c r="RFJ32" s="37"/>
      <c r="RFK32" s="37"/>
      <c r="RFL32" s="37"/>
      <c r="RFM32" s="37"/>
      <c r="RFN32" s="37"/>
      <c r="RFO32" s="37"/>
      <c r="RFP32" s="37"/>
      <c r="RFQ32" s="37"/>
      <c r="RFR32" s="37"/>
      <c r="RFS32" s="37"/>
      <c r="RFT32" s="37"/>
      <c r="RFU32" s="37"/>
      <c r="RFV32" s="37"/>
      <c r="RFW32" s="37"/>
      <c r="RFX32" s="37"/>
      <c r="RFY32" s="37"/>
      <c r="RFZ32" s="37"/>
      <c r="RGA32" s="37"/>
      <c r="RGB32" s="37"/>
      <c r="RGC32" s="37"/>
      <c r="RGD32" s="37"/>
      <c r="RGE32" s="37"/>
      <c r="RGF32" s="37"/>
      <c r="RGG32" s="37"/>
      <c r="RGH32" s="37"/>
      <c r="RGI32" s="37"/>
      <c r="RGJ32" s="37"/>
      <c r="RGK32" s="37"/>
      <c r="RGL32" s="37"/>
      <c r="RGM32" s="37"/>
      <c r="RGN32" s="37"/>
      <c r="RGO32" s="37"/>
      <c r="RGP32" s="37"/>
      <c r="RGQ32" s="37"/>
      <c r="RGR32" s="37"/>
      <c r="RGS32" s="37"/>
      <c r="RGT32" s="37"/>
      <c r="RGU32" s="37"/>
      <c r="RGV32" s="37"/>
      <c r="RGW32" s="37"/>
      <c r="RGX32" s="37"/>
      <c r="RGY32" s="37"/>
      <c r="RGZ32" s="37"/>
      <c r="RHA32" s="37"/>
      <c r="RHB32" s="37"/>
      <c r="RHC32" s="37"/>
      <c r="RHD32" s="37"/>
      <c r="RHE32" s="37"/>
      <c r="RHF32" s="37"/>
      <c r="RHG32" s="37"/>
      <c r="RHH32" s="37"/>
      <c r="RHI32" s="37"/>
      <c r="RHJ32" s="37"/>
      <c r="RHK32" s="37"/>
      <c r="RHL32" s="37"/>
      <c r="RHM32" s="37"/>
      <c r="RHN32" s="37"/>
      <c r="RHO32" s="37"/>
      <c r="RHP32" s="37"/>
      <c r="RHQ32" s="37"/>
      <c r="RHR32" s="37"/>
      <c r="RHS32" s="37"/>
      <c r="RHT32" s="37"/>
      <c r="RHU32" s="37"/>
      <c r="RHV32" s="37"/>
      <c r="RHW32" s="37"/>
      <c r="RHX32" s="37"/>
      <c r="RHY32" s="37"/>
      <c r="RHZ32" s="37"/>
      <c r="RIA32" s="37"/>
      <c r="RIB32" s="37"/>
      <c r="RIC32" s="37"/>
      <c r="RID32" s="37"/>
      <c r="RIE32" s="37"/>
      <c r="RIF32" s="37"/>
      <c r="RIG32" s="37"/>
      <c r="RIH32" s="37"/>
      <c r="RII32" s="37"/>
      <c r="RIJ32" s="37"/>
      <c r="RIK32" s="37"/>
      <c r="RIL32" s="37"/>
      <c r="RIM32" s="37"/>
      <c r="RIN32" s="37"/>
      <c r="RIO32" s="37"/>
      <c r="RIP32" s="37"/>
      <c r="RIQ32" s="37"/>
      <c r="RIR32" s="37"/>
      <c r="RIS32" s="37"/>
      <c r="RIT32" s="37"/>
      <c r="RIU32" s="37"/>
      <c r="RIV32" s="37"/>
      <c r="RIW32" s="37"/>
      <c r="RIX32" s="37"/>
      <c r="RIY32" s="37"/>
      <c r="RIZ32" s="37"/>
      <c r="RJA32" s="37"/>
      <c r="RJB32" s="37"/>
      <c r="RJC32" s="37"/>
      <c r="RJD32" s="37"/>
      <c r="RJE32" s="37"/>
      <c r="RJF32" s="37"/>
      <c r="RJG32" s="37"/>
      <c r="RJH32" s="37"/>
      <c r="RJI32" s="37"/>
      <c r="RJJ32" s="37"/>
      <c r="RJK32" s="37"/>
      <c r="RJL32" s="37"/>
      <c r="RJM32" s="37"/>
      <c r="RJN32" s="37"/>
      <c r="RJO32" s="37"/>
      <c r="RJP32" s="37"/>
      <c r="RJQ32" s="37"/>
      <c r="RJR32" s="37"/>
      <c r="RJS32" s="37"/>
      <c r="RJT32" s="37"/>
      <c r="RJU32" s="37"/>
      <c r="RJV32" s="37"/>
      <c r="RJW32" s="37"/>
      <c r="RJX32" s="37"/>
      <c r="RJY32" s="37"/>
      <c r="RJZ32" s="37"/>
      <c r="RKA32" s="37"/>
      <c r="RKB32" s="37"/>
      <c r="RKC32" s="37"/>
      <c r="RKD32" s="37"/>
      <c r="RKE32" s="37"/>
      <c r="RKF32" s="37"/>
      <c r="RKG32" s="37"/>
      <c r="RKH32" s="37"/>
      <c r="RKI32" s="37"/>
      <c r="RKJ32" s="37"/>
      <c r="RKK32" s="37"/>
      <c r="RKL32" s="37"/>
      <c r="RKM32" s="37"/>
      <c r="RKN32" s="37"/>
      <c r="RKO32" s="37"/>
      <c r="RKP32" s="37"/>
      <c r="RKQ32" s="37"/>
      <c r="RKR32" s="37"/>
      <c r="RKS32" s="37"/>
      <c r="RKT32" s="37"/>
      <c r="RKU32" s="37"/>
      <c r="RKV32" s="37"/>
      <c r="RKW32" s="37"/>
      <c r="RKX32" s="37"/>
      <c r="RKY32" s="37"/>
      <c r="RKZ32" s="37"/>
      <c r="RLA32" s="37"/>
      <c r="RLB32" s="37"/>
      <c r="RLC32" s="37"/>
      <c r="RLD32" s="37"/>
      <c r="RLE32" s="37"/>
      <c r="RLF32" s="37"/>
      <c r="RLG32" s="37"/>
      <c r="RLH32" s="37"/>
      <c r="RLI32" s="37"/>
      <c r="RLJ32" s="37"/>
      <c r="RLK32" s="37"/>
      <c r="RLL32" s="37"/>
      <c r="RLM32" s="37"/>
      <c r="RLN32" s="37"/>
      <c r="RLO32" s="37"/>
      <c r="RLP32" s="37"/>
      <c r="RLQ32" s="37"/>
      <c r="RLR32" s="37"/>
      <c r="RLS32" s="37"/>
      <c r="RLT32" s="37"/>
      <c r="RLU32" s="37"/>
      <c r="RLV32" s="37"/>
      <c r="RLW32" s="37"/>
      <c r="RLX32" s="37"/>
      <c r="RLY32" s="37"/>
      <c r="RLZ32" s="37"/>
      <c r="RMA32" s="37"/>
      <c r="RMB32" s="37"/>
      <c r="RMC32" s="37"/>
      <c r="RMD32" s="37"/>
      <c r="RME32" s="37"/>
      <c r="RMF32" s="37"/>
      <c r="RMG32" s="37"/>
      <c r="RMH32" s="37"/>
      <c r="RMI32" s="37"/>
      <c r="RMJ32" s="37"/>
      <c r="RMK32" s="37"/>
      <c r="RML32" s="37"/>
      <c r="RMM32" s="37"/>
      <c r="RMN32" s="37"/>
      <c r="RMO32" s="37"/>
      <c r="RMP32" s="37"/>
      <c r="RMQ32" s="37"/>
      <c r="RMR32" s="37"/>
      <c r="RMS32" s="37"/>
      <c r="RMT32" s="37"/>
      <c r="RMU32" s="37"/>
      <c r="RMV32" s="37"/>
      <c r="RMW32" s="37"/>
      <c r="RMX32" s="37"/>
      <c r="RMY32" s="37"/>
      <c r="RMZ32" s="37"/>
      <c r="RNA32" s="37"/>
      <c r="RNB32" s="37"/>
      <c r="RNC32" s="37"/>
      <c r="RND32" s="37"/>
      <c r="RNE32" s="37"/>
      <c r="RNF32" s="37"/>
      <c r="RNG32" s="37"/>
      <c r="RNH32" s="37"/>
      <c r="RNI32" s="37"/>
      <c r="RNJ32" s="37"/>
      <c r="RNK32" s="37"/>
      <c r="RNL32" s="37"/>
      <c r="RNM32" s="37"/>
      <c r="RNN32" s="37"/>
      <c r="RNO32" s="37"/>
      <c r="RNP32" s="37"/>
      <c r="RNQ32" s="37"/>
      <c r="RNR32" s="37"/>
      <c r="RNS32" s="37"/>
      <c r="RNT32" s="37"/>
      <c r="RNU32" s="37"/>
      <c r="RNV32" s="37"/>
      <c r="RNW32" s="37"/>
      <c r="RNX32" s="37"/>
      <c r="RNY32" s="37"/>
      <c r="RNZ32" s="37"/>
      <c r="ROA32" s="37"/>
      <c r="ROB32" s="37"/>
      <c r="ROC32" s="37"/>
      <c r="ROD32" s="37"/>
      <c r="ROE32" s="37"/>
      <c r="ROF32" s="37"/>
      <c r="ROG32" s="37"/>
      <c r="ROH32" s="37"/>
      <c r="ROI32" s="37"/>
      <c r="ROJ32" s="37"/>
      <c r="ROK32" s="37"/>
      <c r="ROL32" s="37"/>
      <c r="ROM32" s="37"/>
      <c r="RON32" s="37"/>
      <c r="ROO32" s="37"/>
      <c r="ROP32" s="37"/>
      <c r="ROQ32" s="37"/>
      <c r="ROR32" s="37"/>
      <c r="ROS32" s="37"/>
      <c r="ROT32" s="37"/>
      <c r="ROU32" s="37"/>
      <c r="ROV32" s="37"/>
      <c r="ROW32" s="37"/>
      <c r="ROX32" s="37"/>
      <c r="ROY32" s="37"/>
      <c r="ROZ32" s="37"/>
      <c r="RPA32" s="37"/>
      <c r="RPB32" s="37"/>
      <c r="RPC32" s="37"/>
      <c r="RPD32" s="37"/>
      <c r="RPE32" s="37"/>
      <c r="RPF32" s="37"/>
      <c r="RPG32" s="37"/>
      <c r="RPH32" s="37"/>
      <c r="RPI32" s="37"/>
      <c r="RPJ32" s="37"/>
      <c r="RPK32" s="37"/>
      <c r="RPL32" s="37"/>
      <c r="RPM32" s="37"/>
      <c r="RPN32" s="37"/>
      <c r="RPO32" s="37"/>
      <c r="RPP32" s="37"/>
      <c r="RPQ32" s="37"/>
      <c r="RPR32" s="37"/>
      <c r="RPS32" s="37"/>
      <c r="RPT32" s="37"/>
      <c r="RPU32" s="37"/>
      <c r="RPV32" s="37"/>
      <c r="RPW32" s="37"/>
      <c r="RPX32" s="37"/>
      <c r="RPY32" s="37"/>
      <c r="RPZ32" s="37"/>
      <c r="RQA32" s="37"/>
      <c r="RQB32" s="37"/>
      <c r="RQC32" s="37"/>
      <c r="RQD32" s="37"/>
      <c r="RQE32" s="37"/>
      <c r="RQF32" s="37"/>
      <c r="RQG32" s="37"/>
      <c r="RQH32" s="37"/>
      <c r="RQI32" s="37"/>
      <c r="RQJ32" s="37"/>
      <c r="RQK32" s="37"/>
      <c r="RQL32" s="37"/>
      <c r="RQM32" s="37"/>
      <c r="RQN32" s="37"/>
      <c r="RQO32" s="37"/>
      <c r="RQP32" s="37"/>
      <c r="RQQ32" s="37"/>
      <c r="RQR32" s="37"/>
      <c r="RQS32" s="37"/>
      <c r="RQT32" s="37"/>
      <c r="RQU32" s="37"/>
      <c r="RQV32" s="37"/>
      <c r="RQW32" s="37"/>
      <c r="RQX32" s="37"/>
      <c r="RQY32" s="37"/>
      <c r="RQZ32" s="37"/>
      <c r="RRA32" s="37"/>
      <c r="RRB32" s="37"/>
      <c r="RRC32" s="37"/>
      <c r="RRD32" s="37"/>
      <c r="RRE32" s="37"/>
      <c r="RRF32" s="37"/>
      <c r="RRG32" s="37"/>
      <c r="RRH32" s="37"/>
      <c r="RRI32" s="37"/>
      <c r="RRJ32" s="37"/>
      <c r="RRK32" s="37"/>
      <c r="RRL32" s="37"/>
      <c r="RRM32" s="37"/>
      <c r="RRN32" s="37"/>
      <c r="RRO32" s="37"/>
      <c r="RRP32" s="37"/>
      <c r="RRQ32" s="37"/>
      <c r="RRR32" s="37"/>
      <c r="RRS32" s="37"/>
      <c r="RRT32" s="37"/>
      <c r="RRU32" s="37"/>
      <c r="RRV32" s="37"/>
      <c r="RRW32" s="37"/>
      <c r="RRX32" s="37"/>
      <c r="RRY32" s="37"/>
      <c r="RRZ32" s="37"/>
      <c r="RSA32" s="37"/>
      <c r="RSB32" s="37"/>
      <c r="RSC32" s="37"/>
      <c r="RSD32" s="37"/>
      <c r="RSE32" s="37"/>
      <c r="RSF32" s="37"/>
      <c r="RSG32" s="37"/>
      <c r="RSH32" s="37"/>
      <c r="RSI32" s="37"/>
      <c r="RSJ32" s="37"/>
      <c r="RSK32" s="37"/>
      <c r="RSL32" s="37"/>
      <c r="RSM32" s="37"/>
      <c r="RSN32" s="37"/>
      <c r="RSO32" s="37"/>
      <c r="RSP32" s="37"/>
      <c r="RSQ32" s="37"/>
      <c r="RSR32" s="37"/>
      <c r="RSS32" s="37"/>
      <c r="RST32" s="37"/>
      <c r="RSU32" s="37"/>
      <c r="RSV32" s="37"/>
      <c r="RSW32" s="37"/>
      <c r="RSX32" s="37"/>
      <c r="RSY32" s="37"/>
      <c r="RSZ32" s="37"/>
      <c r="RTA32" s="37"/>
      <c r="RTB32" s="37"/>
      <c r="RTC32" s="37"/>
      <c r="RTD32" s="37"/>
      <c r="RTE32" s="37"/>
      <c r="RTF32" s="37"/>
      <c r="RTG32" s="37"/>
      <c r="RTH32" s="37"/>
      <c r="RTI32" s="37"/>
      <c r="RTJ32" s="37"/>
      <c r="RTK32" s="37"/>
      <c r="RTL32" s="37"/>
      <c r="RTM32" s="37"/>
      <c r="RTN32" s="37"/>
      <c r="RTO32" s="37"/>
      <c r="RTP32" s="37"/>
      <c r="RTQ32" s="37"/>
      <c r="RTR32" s="37"/>
      <c r="RTS32" s="37"/>
      <c r="RTT32" s="37"/>
      <c r="RTU32" s="37"/>
      <c r="RTV32" s="37"/>
      <c r="RTW32" s="37"/>
      <c r="RTX32" s="37"/>
      <c r="RTY32" s="37"/>
      <c r="RTZ32" s="37"/>
      <c r="RUA32" s="37"/>
      <c r="RUB32" s="37"/>
      <c r="RUC32" s="37"/>
      <c r="RUD32" s="37"/>
      <c r="RUE32" s="37"/>
      <c r="RUF32" s="37"/>
      <c r="RUG32" s="37"/>
      <c r="RUH32" s="37"/>
      <c r="RUI32" s="37"/>
      <c r="RUJ32" s="37"/>
      <c r="RUK32" s="37"/>
      <c r="RUL32" s="37"/>
      <c r="RUM32" s="37"/>
      <c r="RUN32" s="37"/>
      <c r="RUO32" s="37"/>
      <c r="RUP32" s="37"/>
      <c r="RUQ32" s="37"/>
      <c r="RUR32" s="37"/>
      <c r="RUS32" s="37"/>
      <c r="RUT32" s="37"/>
      <c r="RUU32" s="37"/>
      <c r="RUV32" s="37"/>
      <c r="RUW32" s="37"/>
      <c r="RUX32" s="37"/>
      <c r="RUY32" s="37"/>
      <c r="RUZ32" s="37"/>
      <c r="RVA32" s="37"/>
      <c r="RVB32" s="37"/>
      <c r="RVC32" s="37"/>
      <c r="RVD32" s="37"/>
      <c r="RVE32" s="37"/>
      <c r="RVF32" s="37"/>
      <c r="RVG32" s="37"/>
      <c r="RVH32" s="37"/>
      <c r="RVI32" s="37"/>
      <c r="RVJ32" s="37"/>
      <c r="RVK32" s="37"/>
      <c r="RVL32" s="37"/>
      <c r="RVM32" s="37"/>
      <c r="RVN32" s="37"/>
      <c r="RVO32" s="37"/>
      <c r="RVP32" s="37"/>
      <c r="RVQ32" s="37"/>
      <c r="RVR32" s="37"/>
      <c r="RVS32" s="37"/>
      <c r="RVT32" s="37"/>
      <c r="RVU32" s="37"/>
      <c r="RVV32" s="37"/>
      <c r="RVW32" s="37"/>
      <c r="RVX32" s="37"/>
      <c r="RVY32" s="37"/>
      <c r="RVZ32" s="37"/>
      <c r="RWA32" s="37"/>
      <c r="RWB32" s="37"/>
      <c r="RWC32" s="37"/>
      <c r="RWD32" s="37"/>
      <c r="RWE32" s="37"/>
      <c r="RWF32" s="37"/>
      <c r="RWG32" s="37"/>
      <c r="RWH32" s="37"/>
      <c r="RWI32" s="37"/>
      <c r="RWJ32" s="37"/>
      <c r="RWK32" s="37"/>
      <c r="RWL32" s="37"/>
      <c r="RWM32" s="37"/>
      <c r="RWN32" s="37"/>
      <c r="RWO32" s="37"/>
      <c r="RWP32" s="37"/>
      <c r="RWQ32" s="37"/>
      <c r="RWR32" s="37"/>
      <c r="RWS32" s="37"/>
      <c r="RWT32" s="37"/>
      <c r="RWU32" s="37"/>
      <c r="RWV32" s="37"/>
      <c r="RWW32" s="37"/>
      <c r="RWX32" s="37"/>
      <c r="RWY32" s="37"/>
      <c r="RWZ32" s="37"/>
      <c r="RXA32" s="37"/>
      <c r="RXB32" s="37"/>
      <c r="RXC32" s="37"/>
      <c r="RXD32" s="37"/>
      <c r="RXE32" s="37"/>
      <c r="RXF32" s="37"/>
      <c r="RXG32" s="37"/>
      <c r="RXH32" s="37"/>
      <c r="RXI32" s="37"/>
      <c r="RXJ32" s="37"/>
      <c r="RXK32" s="37"/>
      <c r="RXL32" s="37"/>
      <c r="RXM32" s="37"/>
      <c r="RXN32" s="37"/>
      <c r="RXO32" s="37"/>
      <c r="RXP32" s="37"/>
      <c r="RXQ32" s="37"/>
      <c r="RXR32" s="37"/>
      <c r="RXS32" s="37"/>
      <c r="RXT32" s="37"/>
      <c r="RXU32" s="37"/>
      <c r="RXV32" s="37"/>
      <c r="RXW32" s="37"/>
      <c r="RXX32" s="37"/>
      <c r="RXY32" s="37"/>
      <c r="RXZ32" s="37"/>
      <c r="RYA32" s="37"/>
      <c r="RYB32" s="37"/>
      <c r="RYC32" s="37"/>
      <c r="RYD32" s="37"/>
      <c r="RYE32" s="37"/>
      <c r="RYF32" s="37"/>
      <c r="RYG32" s="37"/>
      <c r="RYH32" s="37"/>
      <c r="RYI32" s="37"/>
      <c r="RYJ32" s="37"/>
      <c r="RYK32" s="37"/>
      <c r="RYL32" s="37"/>
      <c r="RYM32" s="37"/>
      <c r="RYN32" s="37"/>
      <c r="RYO32" s="37"/>
      <c r="RYP32" s="37"/>
      <c r="RYQ32" s="37"/>
      <c r="RYR32" s="37"/>
      <c r="RYS32" s="37"/>
      <c r="RYT32" s="37"/>
      <c r="RYU32" s="37"/>
      <c r="RYV32" s="37"/>
      <c r="RYW32" s="37"/>
      <c r="RYX32" s="37"/>
      <c r="RYY32" s="37"/>
      <c r="RYZ32" s="37"/>
      <c r="RZA32" s="37"/>
      <c r="RZB32" s="37"/>
      <c r="RZC32" s="37"/>
      <c r="RZD32" s="37"/>
      <c r="RZE32" s="37"/>
      <c r="RZF32" s="37"/>
      <c r="RZG32" s="37"/>
      <c r="RZH32" s="37"/>
      <c r="RZI32" s="37"/>
      <c r="RZJ32" s="37"/>
      <c r="RZK32" s="37"/>
      <c r="RZL32" s="37"/>
      <c r="RZM32" s="37"/>
      <c r="RZN32" s="37"/>
      <c r="RZO32" s="37"/>
      <c r="RZP32" s="37"/>
      <c r="RZQ32" s="37"/>
      <c r="RZR32" s="37"/>
      <c r="RZS32" s="37"/>
      <c r="RZT32" s="37"/>
      <c r="RZU32" s="37"/>
      <c r="RZV32" s="37"/>
      <c r="RZW32" s="37"/>
      <c r="RZX32" s="37"/>
      <c r="RZY32" s="37"/>
      <c r="RZZ32" s="37"/>
      <c r="SAA32" s="37"/>
      <c r="SAB32" s="37"/>
      <c r="SAC32" s="37"/>
      <c r="SAD32" s="37"/>
      <c r="SAE32" s="37"/>
      <c r="SAF32" s="37"/>
      <c r="SAG32" s="37"/>
      <c r="SAH32" s="37"/>
      <c r="SAI32" s="37"/>
      <c r="SAJ32" s="37"/>
      <c r="SAK32" s="37"/>
      <c r="SAL32" s="37"/>
      <c r="SAM32" s="37"/>
      <c r="SAN32" s="37"/>
      <c r="SAO32" s="37"/>
      <c r="SAP32" s="37"/>
      <c r="SAQ32" s="37"/>
      <c r="SAR32" s="37"/>
      <c r="SAS32" s="37"/>
      <c r="SAT32" s="37"/>
      <c r="SAU32" s="37"/>
      <c r="SAV32" s="37"/>
      <c r="SAW32" s="37"/>
      <c r="SAX32" s="37"/>
      <c r="SAY32" s="37"/>
      <c r="SAZ32" s="37"/>
      <c r="SBA32" s="37"/>
      <c r="SBB32" s="37"/>
      <c r="SBC32" s="37"/>
      <c r="SBD32" s="37"/>
      <c r="SBE32" s="37"/>
      <c r="SBF32" s="37"/>
      <c r="SBG32" s="37"/>
      <c r="SBH32" s="37"/>
      <c r="SBI32" s="37"/>
      <c r="SBJ32" s="37"/>
      <c r="SBK32" s="37"/>
      <c r="SBL32" s="37"/>
      <c r="SBM32" s="37"/>
      <c r="SBN32" s="37"/>
      <c r="SBO32" s="37"/>
      <c r="SBP32" s="37"/>
      <c r="SBQ32" s="37"/>
      <c r="SBR32" s="37"/>
      <c r="SBS32" s="37"/>
      <c r="SBT32" s="37"/>
      <c r="SBU32" s="37"/>
      <c r="SBV32" s="37"/>
      <c r="SBW32" s="37"/>
      <c r="SBX32" s="37"/>
      <c r="SBY32" s="37"/>
      <c r="SBZ32" s="37"/>
      <c r="SCA32" s="37"/>
      <c r="SCB32" s="37"/>
      <c r="SCC32" s="37"/>
      <c r="SCD32" s="37"/>
      <c r="SCE32" s="37"/>
      <c r="SCF32" s="37"/>
      <c r="SCG32" s="37"/>
      <c r="SCH32" s="37"/>
      <c r="SCI32" s="37"/>
      <c r="SCJ32" s="37"/>
      <c r="SCK32" s="37"/>
      <c r="SCL32" s="37"/>
      <c r="SCM32" s="37"/>
      <c r="SCN32" s="37"/>
      <c r="SCO32" s="37"/>
      <c r="SCP32" s="37"/>
      <c r="SCQ32" s="37"/>
      <c r="SCR32" s="37"/>
      <c r="SCS32" s="37"/>
      <c r="SCT32" s="37"/>
      <c r="SCU32" s="37"/>
      <c r="SCV32" s="37"/>
      <c r="SCW32" s="37"/>
      <c r="SCX32" s="37"/>
      <c r="SCY32" s="37"/>
      <c r="SCZ32" s="37"/>
      <c r="SDA32" s="37"/>
      <c r="SDB32" s="37"/>
      <c r="SDC32" s="37"/>
      <c r="SDD32" s="37"/>
      <c r="SDE32" s="37"/>
      <c r="SDF32" s="37"/>
      <c r="SDG32" s="37"/>
      <c r="SDH32" s="37"/>
      <c r="SDI32" s="37"/>
      <c r="SDJ32" s="37"/>
      <c r="SDK32" s="37"/>
      <c r="SDL32" s="37"/>
      <c r="SDM32" s="37"/>
      <c r="SDN32" s="37"/>
      <c r="SDO32" s="37"/>
      <c r="SDP32" s="37"/>
      <c r="SDQ32" s="37"/>
      <c r="SDR32" s="37"/>
      <c r="SDS32" s="37"/>
      <c r="SDT32" s="37"/>
      <c r="SDU32" s="37"/>
      <c r="SDV32" s="37"/>
      <c r="SDW32" s="37"/>
      <c r="SDX32" s="37"/>
      <c r="SDY32" s="37"/>
      <c r="SDZ32" s="37"/>
      <c r="SEA32" s="37"/>
      <c r="SEB32" s="37"/>
      <c r="SEC32" s="37"/>
      <c r="SED32" s="37"/>
      <c r="SEE32" s="37"/>
      <c r="SEF32" s="37"/>
      <c r="SEG32" s="37"/>
      <c r="SEH32" s="37"/>
      <c r="SEI32" s="37"/>
      <c r="SEJ32" s="37"/>
      <c r="SEK32" s="37"/>
      <c r="SEL32" s="37"/>
      <c r="SEM32" s="37"/>
      <c r="SEN32" s="37"/>
      <c r="SEO32" s="37"/>
      <c r="SEP32" s="37"/>
      <c r="SEQ32" s="37"/>
      <c r="SER32" s="37"/>
      <c r="SES32" s="37"/>
      <c r="SET32" s="37"/>
      <c r="SEU32" s="37"/>
      <c r="SEV32" s="37"/>
      <c r="SEW32" s="37"/>
      <c r="SEX32" s="37"/>
      <c r="SEY32" s="37"/>
      <c r="SEZ32" s="37"/>
      <c r="SFA32" s="37"/>
      <c r="SFB32" s="37"/>
      <c r="SFC32" s="37"/>
      <c r="SFD32" s="37"/>
      <c r="SFE32" s="37"/>
      <c r="SFF32" s="37"/>
      <c r="SFG32" s="37"/>
      <c r="SFH32" s="37"/>
      <c r="SFI32" s="37"/>
      <c r="SFJ32" s="37"/>
      <c r="SFK32" s="37"/>
      <c r="SFL32" s="37"/>
      <c r="SFM32" s="37"/>
      <c r="SFN32" s="37"/>
      <c r="SFO32" s="37"/>
      <c r="SFP32" s="37"/>
      <c r="SFQ32" s="37"/>
      <c r="SFR32" s="37"/>
      <c r="SFS32" s="37"/>
      <c r="SFT32" s="37"/>
      <c r="SFU32" s="37"/>
      <c r="SFV32" s="37"/>
      <c r="SFW32" s="37"/>
      <c r="SFX32" s="37"/>
      <c r="SFY32" s="37"/>
      <c r="SFZ32" s="37"/>
      <c r="SGA32" s="37"/>
      <c r="SGB32" s="37"/>
      <c r="SGC32" s="37"/>
      <c r="SGD32" s="37"/>
      <c r="SGE32" s="37"/>
      <c r="SGF32" s="37"/>
      <c r="SGG32" s="37"/>
      <c r="SGH32" s="37"/>
      <c r="SGI32" s="37"/>
      <c r="SGJ32" s="37"/>
      <c r="SGK32" s="37"/>
      <c r="SGL32" s="37"/>
      <c r="SGM32" s="37"/>
      <c r="SGN32" s="37"/>
      <c r="SGO32" s="37"/>
      <c r="SGP32" s="37"/>
      <c r="SGQ32" s="37"/>
      <c r="SGR32" s="37"/>
      <c r="SGS32" s="37"/>
      <c r="SGT32" s="37"/>
      <c r="SGU32" s="37"/>
      <c r="SGV32" s="37"/>
      <c r="SGW32" s="37"/>
      <c r="SGX32" s="37"/>
      <c r="SGY32" s="37"/>
      <c r="SGZ32" s="37"/>
      <c r="SHA32" s="37"/>
      <c r="SHB32" s="37"/>
      <c r="SHC32" s="37"/>
      <c r="SHD32" s="37"/>
      <c r="SHE32" s="37"/>
      <c r="SHF32" s="37"/>
      <c r="SHG32" s="37"/>
      <c r="SHH32" s="37"/>
      <c r="SHI32" s="37"/>
      <c r="SHJ32" s="37"/>
      <c r="SHK32" s="37"/>
      <c r="SHL32" s="37"/>
      <c r="SHM32" s="37"/>
      <c r="SHN32" s="37"/>
      <c r="SHO32" s="37"/>
      <c r="SHP32" s="37"/>
      <c r="SHQ32" s="37"/>
      <c r="SHR32" s="37"/>
      <c r="SHS32" s="37"/>
      <c r="SHT32" s="37"/>
      <c r="SHU32" s="37"/>
      <c r="SHV32" s="37"/>
      <c r="SHW32" s="37"/>
      <c r="SHX32" s="37"/>
      <c r="SHY32" s="37"/>
      <c r="SHZ32" s="37"/>
      <c r="SIA32" s="37"/>
      <c r="SIB32" s="37"/>
      <c r="SIC32" s="37"/>
      <c r="SID32" s="37"/>
      <c r="SIE32" s="37"/>
      <c r="SIF32" s="37"/>
      <c r="SIG32" s="37"/>
      <c r="SIH32" s="37"/>
      <c r="SII32" s="37"/>
      <c r="SIJ32" s="37"/>
      <c r="SIK32" s="37"/>
      <c r="SIL32" s="37"/>
      <c r="SIM32" s="37"/>
      <c r="SIN32" s="37"/>
      <c r="SIO32" s="37"/>
      <c r="SIP32" s="37"/>
      <c r="SIQ32" s="37"/>
      <c r="SIR32" s="37"/>
      <c r="SIS32" s="37"/>
      <c r="SIT32" s="37"/>
      <c r="SIU32" s="37"/>
      <c r="SIV32" s="37"/>
      <c r="SIW32" s="37"/>
      <c r="SIX32" s="37"/>
      <c r="SIY32" s="37"/>
      <c r="SIZ32" s="37"/>
      <c r="SJA32" s="37"/>
      <c r="SJB32" s="37"/>
      <c r="SJC32" s="37"/>
      <c r="SJD32" s="37"/>
      <c r="SJE32" s="37"/>
      <c r="SJF32" s="37"/>
      <c r="SJG32" s="37"/>
      <c r="SJH32" s="37"/>
      <c r="SJI32" s="37"/>
      <c r="SJJ32" s="37"/>
      <c r="SJK32" s="37"/>
      <c r="SJL32" s="37"/>
      <c r="SJM32" s="37"/>
      <c r="SJN32" s="37"/>
      <c r="SJO32" s="37"/>
      <c r="SJP32" s="37"/>
      <c r="SJQ32" s="37"/>
      <c r="SJR32" s="37"/>
      <c r="SJS32" s="37"/>
      <c r="SJT32" s="37"/>
      <c r="SJU32" s="37"/>
      <c r="SJV32" s="37"/>
      <c r="SJW32" s="37"/>
      <c r="SJX32" s="37"/>
      <c r="SJY32" s="37"/>
      <c r="SJZ32" s="37"/>
      <c r="SKA32" s="37"/>
      <c r="SKB32" s="37"/>
      <c r="SKC32" s="37"/>
      <c r="SKD32" s="37"/>
      <c r="SKE32" s="37"/>
      <c r="SKF32" s="37"/>
      <c r="SKG32" s="37"/>
      <c r="SKH32" s="37"/>
      <c r="SKI32" s="37"/>
      <c r="SKJ32" s="37"/>
      <c r="SKK32" s="37"/>
      <c r="SKL32" s="37"/>
      <c r="SKM32" s="37"/>
      <c r="SKN32" s="37"/>
      <c r="SKO32" s="37"/>
      <c r="SKP32" s="37"/>
      <c r="SKQ32" s="37"/>
      <c r="SKR32" s="37"/>
      <c r="SKS32" s="37"/>
      <c r="SKT32" s="37"/>
      <c r="SKU32" s="37"/>
      <c r="SKV32" s="37"/>
      <c r="SKW32" s="37"/>
      <c r="SKX32" s="37"/>
      <c r="SKY32" s="37"/>
      <c r="SKZ32" s="37"/>
      <c r="SLA32" s="37"/>
      <c r="SLB32" s="37"/>
      <c r="SLC32" s="37"/>
      <c r="SLD32" s="37"/>
      <c r="SLE32" s="37"/>
      <c r="SLF32" s="37"/>
      <c r="SLG32" s="37"/>
      <c r="SLH32" s="37"/>
      <c r="SLI32" s="37"/>
      <c r="SLJ32" s="37"/>
      <c r="SLK32" s="37"/>
      <c r="SLL32" s="37"/>
      <c r="SLM32" s="37"/>
      <c r="SLN32" s="37"/>
      <c r="SLO32" s="37"/>
      <c r="SLP32" s="37"/>
      <c r="SLQ32" s="37"/>
      <c r="SLR32" s="37"/>
      <c r="SLS32" s="37"/>
      <c r="SLT32" s="37"/>
      <c r="SLU32" s="37"/>
      <c r="SLV32" s="37"/>
      <c r="SLW32" s="37"/>
      <c r="SLX32" s="37"/>
      <c r="SLY32" s="37"/>
      <c r="SLZ32" s="37"/>
      <c r="SMA32" s="37"/>
      <c r="SMB32" s="37"/>
      <c r="SMC32" s="37"/>
      <c r="SMD32" s="37"/>
      <c r="SME32" s="37"/>
      <c r="SMF32" s="37"/>
      <c r="SMG32" s="37"/>
      <c r="SMH32" s="37"/>
      <c r="SMI32" s="37"/>
      <c r="SMJ32" s="37"/>
      <c r="SMK32" s="37"/>
      <c r="SML32" s="37"/>
      <c r="SMM32" s="37"/>
      <c r="SMN32" s="37"/>
      <c r="SMO32" s="37"/>
      <c r="SMP32" s="37"/>
      <c r="SMQ32" s="37"/>
      <c r="SMR32" s="37"/>
      <c r="SMS32" s="37"/>
      <c r="SMT32" s="37"/>
      <c r="SMU32" s="37"/>
      <c r="SMV32" s="37"/>
      <c r="SMW32" s="37"/>
      <c r="SMX32" s="37"/>
      <c r="SMY32" s="37"/>
      <c r="SMZ32" s="37"/>
      <c r="SNA32" s="37"/>
      <c r="SNB32" s="37"/>
      <c r="SNC32" s="37"/>
      <c r="SND32" s="37"/>
      <c r="SNE32" s="37"/>
      <c r="SNF32" s="37"/>
      <c r="SNG32" s="37"/>
      <c r="SNH32" s="37"/>
      <c r="SNI32" s="37"/>
      <c r="SNJ32" s="37"/>
      <c r="SNK32" s="37"/>
      <c r="SNL32" s="37"/>
      <c r="SNM32" s="37"/>
      <c r="SNN32" s="37"/>
      <c r="SNO32" s="37"/>
      <c r="SNP32" s="37"/>
      <c r="SNQ32" s="37"/>
      <c r="SNR32" s="37"/>
      <c r="SNS32" s="37"/>
      <c r="SNT32" s="37"/>
      <c r="SNU32" s="37"/>
      <c r="SNV32" s="37"/>
      <c r="SNW32" s="37"/>
      <c r="SNX32" s="37"/>
      <c r="SNY32" s="37"/>
      <c r="SNZ32" s="37"/>
      <c r="SOA32" s="37"/>
      <c r="SOB32" s="37"/>
      <c r="SOC32" s="37"/>
      <c r="SOD32" s="37"/>
      <c r="SOE32" s="37"/>
      <c r="SOF32" s="37"/>
      <c r="SOG32" s="37"/>
      <c r="SOH32" s="37"/>
      <c r="SOI32" s="37"/>
      <c r="SOJ32" s="37"/>
      <c r="SOK32" s="37"/>
      <c r="SOL32" s="37"/>
      <c r="SOM32" s="37"/>
      <c r="SON32" s="37"/>
      <c r="SOO32" s="37"/>
      <c r="SOP32" s="37"/>
      <c r="SOQ32" s="37"/>
      <c r="SOR32" s="37"/>
      <c r="SOS32" s="37"/>
      <c r="SOT32" s="37"/>
      <c r="SOU32" s="37"/>
      <c r="SOV32" s="37"/>
      <c r="SOW32" s="37"/>
      <c r="SOX32" s="37"/>
      <c r="SOY32" s="37"/>
      <c r="SOZ32" s="37"/>
      <c r="SPA32" s="37"/>
      <c r="SPB32" s="37"/>
      <c r="SPC32" s="37"/>
      <c r="SPD32" s="37"/>
      <c r="SPE32" s="37"/>
      <c r="SPF32" s="37"/>
      <c r="SPG32" s="37"/>
      <c r="SPH32" s="37"/>
      <c r="SPI32" s="37"/>
      <c r="SPJ32" s="37"/>
      <c r="SPK32" s="37"/>
      <c r="SPL32" s="37"/>
      <c r="SPM32" s="37"/>
      <c r="SPN32" s="37"/>
      <c r="SPO32" s="37"/>
      <c r="SPP32" s="37"/>
      <c r="SPQ32" s="37"/>
      <c r="SPR32" s="37"/>
      <c r="SPS32" s="37"/>
      <c r="SPT32" s="37"/>
      <c r="SPU32" s="37"/>
      <c r="SPV32" s="37"/>
      <c r="SPW32" s="37"/>
      <c r="SPX32" s="37"/>
      <c r="SPY32" s="37"/>
      <c r="SPZ32" s="37"/>
      <c r="SQA32" s="37"/>
      <c r="SQB32" s="37"/>
      <c r="SQC32" s="37"/>
      <c r="SQD32" s="37"/>
      <c r="SQE32" s="37"/>
      <c r="SQF32" s="37"/>
      <c r="SQG32" s="37"/>
      <c r="SQH32" s="37"/>
      <c r="SQI32" s="37"/>
      <c r="SQJ32" s="37"/>
      <c r="SQK32" s="37"/>
      <c r="SQL32" s="37"/>
      <c r="SQM32" s="37"/>
      <c r="SQN32" s="37"/>
      <c r="SQO32" s="37"/>
      <c r="SQP32" s="37"/>
      <c r="SQQ32" s="37"/>
      <c r="SQR32" s="37"/>
      <c r="SQS32" s="37"/>
      <c r="SQT32" s="37"/>
      <c r="SQU32" s="37"/>
      <c r="SQV32" s="37"/>
      <c r="SQW32" s="37"/>
      <c r="SQX32" s="37"/>
      <c r="SQY32" s="37"/>
      <c r="SQZ32" s="37"/>
      <c r="SRA32" s="37"/>
      <c r="SRB32" s="37"/>
      <c r="SRC32" s="37"/>
      <c r="SRD32" s="37"/>
      <c r="SRE32" s="37"/>
      <c r="SRF32" s="37"/>
      <c r="SRG32" s="37"/>
      <c r="SRH32" s="37"/>
      <c r="SRI32" s="37"/>
      <c r="SRJ32" s="37"/>
      <c r="SRK32" s="37"/>
      <c r="SRL32" s="37"/>
      <c r="SRM32" s="37"/>
      <c r="SRN32" s="37"/>
      <c r="SRO32" s="37"/>
      <c r="SRP32" s="37"/>
      <c r="SRQ32" s="37"/>
      <c r="SRR32" s="37"/>
      <c r="SRS32" s="37"/>
      <c r="SRT32" s="37"/>
      <c r="SRU32" s="37"/>
      <c r="SRV32" s="37"/>
      <c r="SRW32" s="37"/>
      <c r="SRX32" s="37"/>
      <c r="SRY32" s="37"/>
      <c r="SRZ32" s="37"/>
      <c r="SSA32" s="37"/>
      <c r="SSB32" s="37"/>
      <c r="SSC32" s="37"/>
      <c r="SSD32" s="37"/>
      <c r="SSE32" s="37"/>
      <c r="SSF32" s="37"/>
      <c r="SSG32" s="37"/>
      <c r="SSH32" s="37"/>
      <c r="SSI32" s="37"/>
      <c r="SSJ32" s="37"/>
      <c r="SSK32" s="37"/>
      <c r="SSL32" s="37"/>
      <c r="SSM32" s="37"/>
      <c r="SSN32" s="37"/>
      <c r="SSO32" s="37"/>
      <c r="SSP32" s="37"/>
      <c r="SSQ32" s="37"/>
      <c r="SSR32" s="37"/>
      <c r="SSS32" s="37"/>
      <c r="SST32" s="37"/>
      <c r="SSU32" s="37"/>
      <c r="SSV32" s="37"/>
      <c r="SSW32" s="37"/>
      <c r="SSX32" s="37"/>
      <c r="SSY32" s="37"/>
      <c r="SSZ32" s="37"/>
      <c r="STA32" s="37"/>
      <c r="STB32" s="37"/>
      <c r="STC32" s="37"/>
      <c r="STD32" s="37"/>
      <c r="STE32" s="37"/>
      <c r="STF32" s="37"/>
      <c r="STG32" s="37"/>
      <c r="STH32" s="37"/>
      <c r="STI32" s="37"/>
      <c r="STJ32" s="37"/>
      <c r="STK32" s="37"/>
      <c r="STL32" s="37"/>
      <c r="STM32" s="37"/>
      <c r="STN32" s="37"/>
      <c r="STO32" s="37"/>
      <c r="STP32" s="37"/>
      <c r="STQ32" s="37"/>
      <c r="STR32" s="37"/>
      <c r="STS32" s="37"/>
      <c r="STT32" s="37"/>
      <c r="STU32" s="37"/>
      <c r="STV32" s="37"/>
      <c r="STW32" s="37"/>
      <c r="STX32" s="37"/>
      <c r="STY32" s="37"/>
      <c r="STZ32" s="37"/>
      <c r="SUA32" s="37"/>
      <c r="SUB32" s="37"/>
      <c r="SUC32" s="37"/>
      <c r="SUD32" s="37"/>
      <c r="SUE32" s="37"/>
      <c r="SUF32" s="37"/>
      <c r="SUG32" s="37"/>
      <c r="SUH32" s="37"/>
      <c r="SUI32" s="37"/>
      <c r="SUJ32" s="37"/>
      <c r="SUK32" s="37"/>
      <c r="SUL32" s="37"/>
      <c r="SUM32" s="37"/>
      <c r="SUN32" s="37"/>
      <c r="SUO32" s="37"/>
      <c r="SUP32" s="37"/>
      <c r="SUQ32" s="37"/>
      <c r="SUR32" s="37"/>
      <c r="SUS32" s="37"/>
      <c r="SUT32" s="37"/>
      <c r="SUU32" s="37"/>
      <c r="SUV32" s="37"/>
      <c r="SUW32" s="37"/>
      <c r="SUX32" s="37"/>
      <c r="SUY32" s="37"/>
      <c r="SUZ32" s="37"/>
      <c r="SVA32" s="37"/>
      <c r="SVB32" s="37"/>
      <c r="SVC32" s="37"/>
      <c r="SVD32" s="37"/>
      <c r="SVE32" s="37"/>
      <c r="SVF32" s="37"/>
      <c r="SVG32" s="37"/>
      <c r="SVH32" s="37"/>
      <c r="SVI32" s="37"/>
      <c r="SVJ32" s="37"/>
      <c r="SVK32" s="37"/>
      <c r="SVL32" s="37"/>
      <c r="SVM32" s="37"/>
      <c r="SVN32" s="37"/>
      <c r="SVO32" s="37"/>
      <c r="SVP32" s="37"/>
      <c r="SVQ32" s="37"/>
      <c r="SVR32" s="37"/>
      <c r="SVS32" s="37"/>
      <c r="SVT32" s="37"/>
      <c r="SVU32" s="37"/>
      <c r="SVV32" s="37"/>
      <c r="SVW32" s="37"/>
      <c r="SVX32" s="37"/>
      <c r="SVY32" s="37"/>
      <c r="SVZ32" s="37"/>
      <c r="SWA32" s="37"/>
      <c r="SWB32" s="37"/>
      <c r="SWC32" s="37"/>
      <c r="SWD32" s="37"/>
      <c r="SWE32" s="37"/>
      <c r="SWF32" s="37"/>
      <c r="SWG32" s="37"/>
      <c r="SWH32" s="37"/>
      <c r="SWI32" s="37"/>
      <c r="SWJ32" s="37"/>
      <c r="SWK32" s="37"/>
      <c r="SWL32" s="37"/>
      <c r="SWM32" s="37"/>
      <c r="SWN32" s="37"/>
      <c r="SWO32" s="37"/>
      <c r="SWP32" s="37"/>
      <c r="SWQ32" s="37"/>
      <c r="SWR32" s="37"/>
      <c r="SWS32" s="37"/>
      <c r="SWT32" s="37"/>
      <c r="SWU32" s="37"/>
      <c r="SWV32" s="37"/>
      <c r="SWW32" s="37"/>
      <c r="SWX32" s="37"/>
      <c r="SWY32" s="37"/>
      <c r="SWZ32" s="37"/>
      <c r="SXA32" s="37"/>
      <c r="SXB32" s="37"/>
      <c r="SXC32" s="37"/>
      <c r="SXD32" s="37"/>
      <c r="SXE32" s="37"/>
      <c r="SXF32" s="37"/>
      <c r="SXG32" s="37"/>
      <c r="SXH32" s="37"/>
      <c r="SXI32" s="37"/>
      <c r="SXJ32" s="37"/>
      <c r="SXK32" s="37"/>
      <c r="SXL32" s="37"/>
      <c r="SXM32" s="37"/>
      <c r="SXN32" s="37"/>
      <c r="SXO32" s="37"/>
      <c r="SXP32" s="37"/>
      <c r="SXQ32" s="37"/>
      <c r="SXR32" s="37"/>
      <c r="SXS32" s="37"/>
      <c r="SXT32" s="37"/>
      <c r="SXU32" s="37"/>
      <c r="SXV32" s="37"/>
      <c r="SXW32" s="37"/>
      <c r="SXX32" s="37"/>
      <c r="SXY32" s="37"/>
      <c r="SXZ32" s="37"/>
      <c r="SYA32" s="37"/>
      <c r="SYB32" s="37"/>
      <c r="SYC32" s="37"/>
      <c r="SYD32" s="37"/>
      <c r="SYE32" s="37"/>
      <c r="SYF32" s="37"/>
      <c r="SYG32" s="37"/>
      <c r="SYH32" s="37"/>
      <c r="SYI32" s="37"/>
      <c r="SYJ32" s="37"/>
      <c r="SYK32" s="37"/>
      <c r="SYL32" s="37"/>
      <c r="SYM32" s="37"/>
      <c r="SYN32" s="37"/>
      <c r="SYO32" s="37"/>
      <c r="SYP32" s="37"/>
      <c r="SYQ32" s="37"/>
      <c r="SYR32" s="37"/>
      <c r="SYS32" s="37"/>
      <c r="SYT32" s="37"/>
      <c r="SYU32" s="37"/>
      <c r="SYV32" s="37"/>
      <c r="SYW32" s="37"/>
      <c r="SYX32" s="37"/>
      <c r="SYY32" s="37"/>
      <c r="SYZ32" s="37"/>
      <c r="SZA32" s="37"/>
      <c r="SZB32" s="37"/>
      <c r="SZC32" s="37"/>
      <c r="SZD32" s="37"/>
      <c r="SZE32" s="37"/>
      <c r="SZF32" s="37"/>
      <c r="SZG32" s="37"/>
      <c r="SZH32" s="37"/>
      <c r="SZI32" s="37"/>
      <c r="SZJ32" s="37"/>
      <c r="SZK32" s="37"/>
      <c r="SZL32" s="37"/>
      <c r="SZM32" s="37"/>
      <c r="SZN32" s="37"/>
      <c r="SZO32" s="37"/>
      <c r="SZP32" s="37"/>
      <c r="SZQ32" s="37"/>
      <c r="SZR32" s="37"/>
      <c r="SZS32" s="37"/>
      <c r="SZT32" s="37"/>
      <c r="SZU32" s="37"/>
      <c r="SZV32" s="37"/>
      <c r="SZW32" s="37"/>
      <c r="SZX32" s="37"/>
      <c r="SZY32" s="37"/>
      <c r="SZZ32" s="37"/>
      <c r="TAA32" s="37"/>
      <c r="TAB32" s="37"/>
      <c r="TAC32" s="37"/>
      <c r="TAD32" s="37"/>
      <c r="TAE32" s="37"/>
      <c r="TAF32" s="37"/>
      <c r="TAG32" s="37"/>
      <c r="TAH32" s="37"/>
      <c r="TAI32" s="37"/>
      <c r="TAJ32" s="37"/>
      <c r="TAK32" s="37"/>
      <c r="TAL32" s="37"/>
      <c r="TAM32" s="37"/>
      <c r="TAN32" s="37"/>
      <c r="TAO32" s="37"/>
      <c r="TAP32" s="37"/>
      <c r="TAQ32" s="37"/>
      <c r="TAR32" s="37"/>
      <c r="TAS32" s="37"/>
      <c r="TAT32" s="37"/>
      <c r="TAU32" s="37"/>
      <c r="TAV32" s="37"/>
      <c r="TAW32" s="37"/>
      <c r="TAX32" s="37"/>
      <c r="TAY32" s="37"/>
      <c r="TAZ32" s="37"/>
      <c r="TBA32" s="37"/>
      <c r="TBB32" s="37"/>
      <c r="TBC32" s="37"/>
      <c r="TBD32" s="37"/>
      <c r="TBE32" s="37"/>
      <c r="TBF32" s="37"/>
      <c r="TBG32" s="37"/>
      <c r="TBH32" s="37"/>
      <c r="TBI32" s="37"/>
      <c r="TBJ32" s="37"/>
      <c r="TBK32" s="37"/>
      <c r="TBL32" s="37"/>
      <c r="TBM32" s="37"/>
      <c r="TBN32" s="37"/>
      <c r="TBO32" s="37"/>
      <c r="TBP32" s="37"/>
      <c r="TBQ32" s="37"/>
      <c r="TBR32" s="37"/>
      <c r="TBS32" s="37"/>
      <c r="TBT32" s="37"/>
      <c r="TBU32" s="37"/>
      <c r="TBV32" s="37"/>
      <c r="TBW32" s="37"/>
      <c r="TBX32" s="37"/>
      <c r="TBY32" s="37"/>
      <c r="TBZ32" s="37"/>
      <c r="TCA32" s="37"/>
      <c r="TCB32" s="37"/>
      <c r="TCC32" s="37"/>
      <c r="TCD32" s="37"/>
      <c r="TCE32" s="37"/>
      <c r="TCF32" s="37"/>
      <c r="TCG32" s="37"/>
      <c r="TCH32" s="37"/>
      <c r="TCI32" s="37"/>
      <c r="TCJ32" s="37"/>
      <c r="TCK32" s="37"/>
      <c r="TCL32" s="37"/>
      <c r="TCM32" s="37"/>
      <c r="TCN32" s="37"/>
      <c r="TCO32" s="37"/>
      <c r="TCP32" s="37"/>
      <c r="TCQ32" s="37"/>
      <c r="TCR32" s="37"/>
      <c r="TCS32" s="37"/>
      <c r="TCT32" s="37"/>
      <c r="TCU32" s="37"/>
      <c r="TCV32" s="37"/>
      <c r="TCW32" s="37"/>
      <c r="TCX32" s="37"/>
      <c r="TCY32" s="37"/>
      <c r="TCZ32" s="37"/>
      <c r="TDA32" s="37"/>
      <c r="TDB32" s="37"/>
      <c r="TDC32" s="37"/>
      <c r="TDD32" s="37"/>
      <c r="TDE32" s="37"/>
      <c r="TDF32" s="37"/>
      <c r="TDG32" s="37"/>
      <c r="TDH32" s="37"/>
      <c r="TDI32" s="37"/>
      <c r="TDJ32" s="37"/>
      <c r="TDK32" s="37"/>
      <c r="TDL32" s="37"/>
      <c r="TDM32" s="37"/>
      <c r="TDN32" s="37"/>
      <c r="TDO32" s="37"/>
      <c r="TDP32" s="37"/>
      <c r="TDQ32" s="37"/>
      <c r="TDR32" s="37"/>
      <c r="TDS32" s="37"/>
      <c r="TDT32" s="37"/>
      <c r="TDU32" s="37"/>
      <c r="TDV32" s="37"/>
      <c r="TDW32" s="37"/>
      <c r="TDX32" s="37"/>
      <c r="TDY32" s="37"/>
      <c r="TDZ32" s="37"/>
      <c r="TEA32" s="37"/>
      <c r="TEB32" s="37"/>
      <c r="TEC32" s="37"/>
      <c r="TED32" s="37"/>
      <c r="TEE32" s="37"/>
      <c r="TEF32" s="37"/>
      <c r="TEG32" s="37"/>
      <c r="TEH32" s="37"/>
      <c r="TEI32" s="37"/>
      <c r="TEJ32" s="37"/>
      <c r="TEK32" s="37"/>
      <c r="TEL32" s="37"/>
      <c r="TEM32" s="37"/>
      <c r="TEN32" s="37"/>
      <c r="TEO32" s="37"/>
      <c r="TEP32" s="37"/>
      <c r="TEQ32" s="37"/>
      <c r="TER32" s="37"/>
      <c r="TES32" s="37"/>
      <c r="TET32" s="37"/>
      <c r="TEU32" s="37"/>
      <c r="TEV32" s="37"/>
      <c r="TEW32" s="37"/>
      <c r="TEX32" s="37"/>
      <c r="TEY32" s="37"/>
      <c r="TEZ32" s="37"/>
      <c r="TFA32" s="37"/>
      <c r="TFB32" s="37"/>
      <c r="TFC32" s="37"/>
      <c r="TFD32" s="37"/>
      <c r="TFE32" s="37"/>
      <c r="TFF32" s="37"/>
      <c r="TFG32" s="37"/>
      <c r="TFH32" s="37"/>
      <c r="TFI32" s="37"/>
      <c r="TFJ32" s="37"/>
      <c r="TFK32" s="37"/>
      <c r="TFL32" s="37"/>
      <c r="TFM32" s="37"/>
      <c r="TFN32" s="37"/>
      <c r="TFO32" s="37"/>
      <c r="TFP32" s="37"/>
      <c r="TFQ32" s="37"/>
      <c r="TFR32" s="37"/>
      <c r="TFS32" s="37"/>
      <c r="TFT32" s="37"/>
      <c r="TFU32" s="37"/>
      <c r="TFV32" s="37"/>
      <c r="TFW32" s="37"/>
      <c r="TFX32" s="37"/>
      <c r="TFY32" s="37"/>
      <c r="TFZ32" s="37"/>
      <c r="TGA32" s="37"/>
      <c r="TGB32" s="37"/>
      <c r="TGC32" s="37"/>
      <c r="TGD32" s="37"/>
      <c r="TGE32" s="37"/>
      <c r="TGF32" s="37"/>
      <c r="TGG32" s="37"/>
      <c r="TGH32" s="37"/>
      <c r="TGI32" s="37"/>
      <c r="TGJ32" s="37"/>
      <c r="TGK32" s="37"/>
      <c r="TGL32" s="37"/>
      <c r="TGM32" s="37"/>
      <c r="TGN32" s="37"/>
      <c r="TGO32" s="37"/>
      <c r="TGP32" s="37"/>
      <c r="TGQ32" s="37"/>
      <c r="TGR32" s="37"/>
      <c r="TGS32" s="37"/>
      <c r="TGT32" s="37"/>
      <c r="TGU32" s="37"/>
      <c r="TGV32" s="37"/>
      <c r="TGW32" s="37"/>
      <c r="TGX32" s="37"/>
      <c r="TGY32" s="37"/>
      <c r="TGZ32" s="37"/>
      <c r="THA32" s="37"/>
      <c r="THB32" s="37"/>
      <c r="THC32" s="37"/>
      <c r="THD32" s="37"/>
      <c r="THE32" s="37"/>
      <c r="THF32" s="37"/>
      <c r="THG32" s="37"/>
      <c r="THH32" s="37"/>
      <c r="THI32" s="37"/>
      <c r="THJ32" s="37"/>
      <c r="THK32" s="37"/>
      <c r="THL32" s="37"/>
      <c r="THM32" s="37"/>
      <c r="THN32" s="37"/>
      <c r="THO32" s="37"/>
      <c r="THP32" s="37"/>
      <c r="THQ32" s="37"/>
      <c r="THR32" s="37"/>
      <c r="THS32" s="37"/>
      <c r="THT32" s="37"/>
      <c r="THU32" s="37"/>
      <c r="THV32" s="37"/>
      <c r="THW32" s="37"/>
      <c r="THX32" s="37"/>
      <c r="THY32" s="37"/>
      <c r="THZ32" s="37"/>
      <c r="TIA32" s="37"/>
      <c r="TIB32" s="37"/>
      <c r="TIC32" s="37"/>
      <c r="TID32" s="37"/>
      <c r="TIE32" s="37"/>
      <c r="TIF32" s="37"/>
      <c r="TIG32" s="37"/>
      <c r="TIH32" s="37"/>
      <c r="TII32" s="37"/>
      <c r="TIJ32" s="37"/>
      <c r="TIK32" s="37"/>
      <c r="TIL32" s="37"/>
      <c r="TIM32" s="37"/>
      <c r="TIN32" s="37"/>
      <c r="TIO32" s="37"/>
      <c r="TIP32" s="37"/>
      <c r="TIQ32" s="37"/>
      <c r="TIR32" s="37"/>
      <c r="TIS32" s="37"/>
      <c r="TIT32" s="37"/>
      <c r="TIU32" s="37"/>
      <c r="TIV32" s="37"/>
      <c r="TIW32" s="37"/>
      <c r="TIX32" s="37"/>
      <c r="TIY32" s="37"/>
      <c r="TIZ32" s="37"/>
      <c r="TJA32" s="37"/>
      <c r="TJB32" s="37"/>
      <c r="TJC32" s="37"/>
      <c r="TJD32" s="37"/>
      <c r="TJE32" s="37"/>
      <c r="TJF32" s="37"/>
      <c r="TJG32" s="37"/>
      <c r="TJH32" s="37"/>
      <c r="TJI32" s="37"/>
      <c r="TJJ32" s="37"/>
      <c r="TJK32" s="37"/>
      <c r="TJL32" s="37"/>
      <c r="TJM32" s="37"/>
      <c r="TJN32" s="37"/>
      <c r="TJO32" s="37"/>
      <c r="TJP32" s="37"/>
      <c r="TJQ32" s="37"/>
      <c r="TJR32" s="37"/>
      <c r="TJS32" s="37"/>
      <c r="TJT32" s="37"/>
      <c r="TJU32" s="37"/>
      <c r="TJV32" s="37"/>
      <c r="TJW32" s="37"/>
      <c r="TJX32" s="37"/>
      <c r="TJY32" s="37"/>
      <c r="TJZ32" s="37"/>
      <c r="TKA32" s="37"/>
      <c r="TKB32" s="37"/>
      <c r="TKC32" s="37"/>
      <c r="TKD32" s="37"/>
      <c r="TKE32" s="37"/>
      <c r="TKF32" s="37"/>
      <c r="TKG32" s="37"/>
      <c r="TKH32" s="37"/>
      <c r="TKI32" s="37"/>
      <c r="TKJ32" s="37"/>
      <c r="TKK32" s="37"/>
      <c r="TKL32" s="37"/>
      <c r="TKM32" s="37"/>
      <c r="TKN32" s="37"/>
      <c r="TKO32" s="37"/>
      <c r="TKP32" s="37"/>
      <c r="TKQ32" s="37"/>
      <c r="TKR32" s="37"/>
      <c r="TKS32" s="37"/>
      <c r="TKT32" s="37"/>
      <c r="TKU32" s="37"/>
      <c r="TKV32" s="37"/>
      <c r="TKW32" s="37"/>
      <c r="TKX32" s="37"/>
      <c r="TKY32" s="37"/>
      <c r="TKZ32" s="37"/>
      <c r="TLA32" s="37"/>
      <c r="TLB32" s="37"/>
      <c r="TLC32" s="37"/>
      <c r="TLD32" s="37"/>
      <c r="TLE32" s="37"/>
      <c r="TLF32" s="37"/>
      <c r="TLG32" s="37"/>
      <c r="TLH32" s="37"/>
      <c r="TLI32" s="37"/>
      <c r="TLJ32" s="37"/>
      <c r="TLK32" s="37"/>
      <c r="TLL32" s="37"/>
      <c r="TLM32" s="37"/>
      <c r="TLN32" s="37"/>
      <c r="TLO32" s="37"/>
      <c r="TLP32" s="37"/>
      <c r="TLQ32" s="37"/>
      <c r="TLR32" s="37"/>
      <c r="TLS32" s="37"/>
      <c r="TLT32" s="37"/>
      <c r="TLU32" s="37"/>
      <c r="TLV32" s="37"/>
      <c r="TLW32" s="37"/>
      <c r="TLX32" s="37"/>
      <c r="TLY32" s="37"/>
      <c r="TLZ32" s="37"/>
      <c r="TMA32" s="37"/>
      <c r="TMB32" s="37"/>
      <c r="TMC32" s="37"/>
      <c r="TMD32" s="37"/>
      <c r="TME32" s="37"/>
      <c r="TMF32" s="37"/>
      <c r="TMG32" s="37"/>
      <c r="TMH32" s="37"/>
      <c r="TMI32" s="37"/>
      <c r="TMJ32" s="37"/>
      <c r="TMK32" s="37"/>
      <c r="TML32" s="37"/>
      <c r="TMM32" s="37"/>
      <c r="TMN32" s="37"/>
      <c r="TMO32" s="37"/>
      <c r="TMP32" s="37"/>
      <c r="TMQ32" s="37"/>
      <c r="TMR32" s="37"/>
      <c r="TMS32" s="37"/>
      <c r="TMT32" s="37"/>
      <c r="TMU32" s="37"/>
      <c r="TMV32" s="37"/>
      <c r="TMW32" s="37"/>
      <c r="TMX32" s="37"/>
      <c r="TMY32" s="37"/>
      <c r="TMZ32" s="37"/>
      <c r="TNA32" s="37"/>
      <c r="TNB32" s="37"/>
      <c r="TNC32" s="37"/>
      <c r="TND32" s="37"/>
      <c r="TNE32" s="37"/>
      <c r="TNF32" s="37"/>
      <c r="TNG32" s="37"/>
      <c r="TNH32" s="37"/>
      <c r="TNI32" s="37"/>
      <c r="TNJ32" s="37"/>
      <c r="TNK32" s="37"/>
      <c r="TNL32" s="37"/>
      <c r="TNM32" s="37"/>
      <c r="TNN32" s="37"/>
      <c r="TNO32" s="37"/>
      <c r="TNP32" s="37"/>
      <c r="TNQ32" s="37"/>
      <c r="TNR32" s="37"/>
      <c r="TNS32" s="37"/>
      <c r="TNT32" s="37"/>
      <c r="TNU32" s="37"/>
      <c r="TNV32" s="37"/>
      <c r="TNW32" s="37"/>
      <c r="TNX32" s="37"/>
      <c r="TNY32" s="37"/>
      <c r="TNZ32" s="37"/>
      <c r="TOA32" s="37"/>
      <c r="TOB32" s="37"/>
      <c r="TOC32" s="37"/>
      <c r="TOD32" s="37"/>
      <c r="TOE32" s="37"/>
      <c r="TOF32" s="37"/>
      <c r="TOG32" s="37"/>
      <c r="TOH32" s="37"/>
      <c r="TOI32" s="37"/>
      <c r="TOJ32" s="37"/>
      <c r="TOK32" s="37"/>
      <c r="TOL32" s="37"/>
      <c r="TOM32" s="37"/>
      <c r="TON32" s="37"/>
      <c r="TOO32" s="37"/>
      <c r="TOP32" s="37"/>
      <c r="TOQ32" s="37"/>
      <c r="TOR32" s="37"/>
      <c r="TOS32" s="37"/>
      <c r="TOT32" s="37"/>
      <c r="TOU32" s="37"/>
      <c r="TOV32" s="37"/>
      <c r="TOW32" s="37"/>
      <c r="TOX32" s="37"/>
      <c r="TOY32" s="37"/>
      <c r="TOZ32" s="37"/>
      <c r="TPA32" s="37"/>
      <c r="TPB32" s="37"/>
      <c r="TPC32" s="37"/>
      <c r="TPD32" s="37"/>
      <c r="TPE32" s="37"/>
      <c r="TPF32" s="37"/>
      <c r="TPG32" s="37"/>
      <c r="TPH32" s="37"/>
      <c r="TPI32" s="37"/>
      <c r="TPJ32" s="37"/>
      <c r="TPK32" s="37"/>
      <c r="TPL32" s="37"/>
      <c r="TPM32" s="37"/>
      <c r="TPN32" s="37"/>
      <c r="TPO32" s="37"/>
      <c r="TPP32" s="37"/>
      <c r="TPQ32" s="37"/>
      <c r="TPR32" s="37"/>
      <c r="TPS32" s="37"/>
      <c r="TPT32" s="37"/>
      <c r="TPU32" s="37"/>
      <c r="TPV32" s="37"/>
      <c r="TPW32" s="37"/>
      <c r="TPX32" s="37"/>
      <c r="TPY32" s="37"/>
      <c r="TPZ32" s="37"/>
      <c r="TQA32" s="37"/>
      <c r="TQB32" s="37"/>
      <c r="TQC32" s="37"/>
      <c r="TQD32" s="37"/>
      <c r="TQE32" s="37"/>
      <c r="TQF32" s="37"/>
      <c r="TQG32" s="37"/>
      <c r="TQH32" s="37"/>
      <c r="TQI32" s="37"/>
      <c r="TQJ32" s="37"/>
      <c r="TQK32" s="37"/>
      <c r="TQL32" s="37"/>
      <c r="TQM32" s="37"/>
      <c r="TQN32" s="37"/>
      <c r="TQO32" s="37"/>
      <c r="TQP32" s="37"/>
      <c r="TQQ32" s="37"/>
      <c r="TQR32" s="37"/>
      <c r="TQS32" s="37"/>
      <c r="TQT32" s="37"/>
      <c r="TQU32" s="37"/>
      <c r="TQV32" s="37"/>
      <c r="TQW32" s="37"/>
      <c r="TQX32" s="37"/>
      <c r="TQY32" s="37"/>
      <c r="TQZ32" s="37"/>
      <c r="TRA32" s="37"/>
      <c r="TRB32" s="37"/>
      <c r="TRC32" s="37"/>
      <c r="TRD32" s="37"/>
      <c r="TRE32" s="37"/>
      <c r="TRF32" s="37"/>
      <c r="TRG32" s="37"/>
      <c r="TRH32" s="37"/>
      <c r="TRI32" s="37"/>
      <c r="TRJ32" s="37"/>
      <c r="TRK32" s="37"/>
      <c r="TRL32" s="37"/>
      <c r="TRM32" s="37"/>
      <c r="TRN32" s="37"/>
      <c r="TRO32" s="37"/>
      <c r="TRP32" s="37"/>
      <c r="TRQ32" s="37"/>
      <c r="TRR32" s="37"/>
      <c r="TRS32" s="37"/>
      <c r="TRT32" s="37"/>
      <c r="TRU32" s="37"/>
      <c r="TRV32" s="37"/>
      <c r="TRW32" s="37"/>
      <c r="TRX32" s="37"/>
      <c r="TRY32" s="37"/>
      <c r="TRZ32" s="37"/>
      <c r="TSA32" s="37"/>
      <c r="TSB32" s="37"/>
      <c r="TSC32" s="37"/>
      <c r="TSD32" s="37"/>
      <c r="TSE32" s="37"/>
      <c r="TSF32" s="37"/>
      <c r="TSG32" s="37"/>
      <c r="TSH32" s="37"/>
      <c r="TSI32" s="37"/>
      <c r="TSJ32" s="37"/>
      <c r="TSK32" s="37"/>
      <c r="TSL32" s="37"/>
      <c r="TSM32" s="37"/>
      <c r="TSN32" s="37"/>
      <c r="TSO32" s="37"/>
      <c r="TSP32" s="37"/>
      <c r="TSQ32" s="37"/>
      <c r="TSR32" s="37"/>
      <c r="TSS32" s="37"/>
      <c r="TST32" s="37"/>
      <c r="TSU32" s="37"/>
      <c r="TSV32" s="37"/>
      <c r="TSW32" s="37"/>
      <c r="TSX32" s="37"/>
      <c r="TSY32" s="37"/>
      <c r="TSZ32" s="37"/>
      <c r="TTA32" s="37"/>
      <c r="TTB32" s="37"/>
      <c r="TTC32" s="37"/>
      <c r="TTD32" s="37"/>
      <c r="TTE32" s="37"/>
      <c r="TTF32" s="37"/>
      <c r="TTG32" s="37"/>
      <c r="TTH32" s="37"/>
      <c r="TTI32" s="37"/>
      <c r="TTJ32" s="37"/>
      <c r="TTK32" s="37"/>
      <c r="TTL32" s="37"/>
      <c r="TTM32" s="37"/>
      <c r="TTN32" s="37"/>
      <c r="TTO32" s="37"/>
      <c r="TTP32" s="37"/>
      <c r="TTQ32" s="37"/>
      <c r="TTR32" s="37"/>
      <c r="TTS32" s="37"/>
      <c r="TTT32" s="37"/>
      <c r="TTU32" s="37"/>
      <c r="TTV32" s="37"/>
      <c r="TTW32" s="37"/>
      <c r="TTX32" s="37"/>
      <c r="TTY32" s="37"/>
      <c r="TTZ32" s="37"/>
      <c r="TUA32" s="37"/>
      <c r="TUB32" s="37"/>
      <c r="TUC32" s="37"/>
      <c r="TUD32" s="37"/>
      <c r="TUE32" s="37"/>
      <c r="TUF32" s="37"/>
      <c r="TUG32" s="37"/>
      <c r="TUH32" s="37"/>
      <c r="TUI32" s="37"/>
      <c r="TUJ32" s="37"/>
      <c r="TUK32" s="37"/>
      <c r="TUL32" s="37"/>
      <c r="TUM32" s="37"/>
      <c r="TUN32" s="37"/>
      <c r="TUO32" s="37"/>
      <c r="TUP32" s="37"/>
      <c r="TUQ32" s="37"/>
      <c r="TUR32" s="37"/>
      <c r="TUS32" s="37"/>
      <c r="TUT32" s="37"/>
      <c r="TUU32" s="37"/>
      <c r="TUV32" s="37"/>
      <c r="TUW32" s="37"/>
      <c r="TUX32" s="37"/>
      <c r="TUY32" s="37"/>
      <c r="TUZ32" s="37"/>
      <c r="TVA32" s="37"/>
      <c r="TVB32" s="37"/>
      <c r="TVC32" s="37"/>
      <c r="TVD32" s="37"/>
      <c r="TVE32" s="37"/>
      <c r="TVF32" s="37"/>
      <c r="TVG32" s="37"/>
      <c r="TVH32" s="37"/>
      <c r="TVI32" s="37"/>
      <c r="TVJ32" s="37"/>
      <c r="TVK32" s="37"/>
      <c r="TVL32" s="37"/>
      <c r="TVM32" s="37"/>
      <c r="TVN32" s="37"/>
      <c r="TVO32" s="37"/>
      <c r="TVP32" s="37"/>
      <c r="TVQ32" s="37"/>
      <c r="TVR32" s="37"/>
      <c r="TVS32" s="37"/>
      <c r="TVT32" s="37"/>
      <c r="TVU32" s="37"/>
      <c r="TVV32" s="37"/>
      <c r="TVW32" s="37"/>
      <c r="TVX32" s="37"/>
      <c r="TVY32" s="37"/>
      <c r="TVZ32" s="37"/>
      <c r="TWA32" s="37"/>
      <c r="TWB32" s="37"/>
      <c r="TWC32" s="37"/>
      <c r="TWD32" s="37"/>
      <c r="TWE32" s="37"/>
      <c r="TWF32" s="37"/>
      <c r="TWG32" s="37"/>
      <c r="TWH32" s="37"/>
      <c r="TWI32" s="37"/>
      <c r="TWJ32" s="37"/>
      <c r="TWK32" s="37"/>
      <c r="TWL32" s="37"/>
      <c r="TWM32" s="37"/>
      <c r="TWN32" s="37"/>
      <c r="TWO32" s="37"/>
      <c r="TWP32" s="37"/>
      <c r="TWQ32" s="37"/>
      <c r="TWR32" s="37"/>
      <c r="TWS32" s="37"/>
      <c r="TWT32" s="37"/>
      <c r="TWU32" s="37"/>
      <c r="TWV32" s="37"/>
      <c r="TWW32" s="37"/>
      <c r="TWX32" s="37"/>
      <c r="TWY32" s="37"/>
      <c r="TWZ32" s="37"/>
      <c r="TXA32" s="37"/>
      <c r="TXB32" s="37"/>
      <c r="TXC32" s="37"/>
      <c r="TXD32" s="37"/>
      <c r="TXE32" s="37"/>
      <c r="TXF32" s="37"/>
      <c r="TXG32" s="37"/>
      <c r="TXH32" s="37"/>
      <c r="TXI32" s="37"/>
      <c r="TXJ32" s="37"/>
      <c r="TXK32" s="37"/>
      <c r="TXL32" s="37"/>
      <c r="TXM32" s="37"/>
      <c r="TXN32" s="37"/>
      <c r="TXO32" s="37"/>
      <c r="TXP32" s="37"/>
      <c r="TXQ32" s="37"/>
      <c r="TXR32" s="37"/>
      <c r="TXS32" s="37"/>
      <c r="TXT32" s="37"/>
      <c r="TXU32" s="37"/>
      <c r="TXV32" s="37"/>
      <c r="TXW32" s="37"/>
      <c r="TXX32" s="37"/>
      <c r="TXY32" s="37"/>
      <c r="TXZ32" s="37"/>
      <c r="TYA32" s="37"/>
      <c r="TYB32" s="37"/>
      <c r="TYC32" s="37"/>
      <c r="TYD32" s="37"/>
      <c r="TYE32" s="37"/>
      <c r="TYF32" s="37"/>
      <c r="TYG32" s="37"/>
      <c r="TYH32" s="37"/>
      <c r="TYI32" s="37"/>
      <c r="TYJ32" s="37"/>
      <c r="TYK32" s="37"/>
      <c r="TYL32" s="37"/>
      <c r="TYM32" s="37"/>
      <c r="TYN32" s="37"/>
      <c r="TYO32" s="37"/>
      <c r="TYP32" s="37"/>
      <c r="TYQ32" s="37"/>
      <c r="TYR32" s="37"/>
      <c r="TYS32" s="37"/>
      <c r="TYT32" s="37"/>
      <c r="TYU32" s="37"/>
      <c r="TYV32" s="37"/>
      <c r="TYW32" s="37"/>
      <c r="TYX32" s="37"/>
      <c r="TYY32" s="37"/>
      <c r="TYZ32" s="37"/>
      <c r="TZA32" s="37"/>
      <c r="TZB32" s="37"/>
      <c r="TZC32" s="37"/>
      <c r="TZD32" s="37"/>
      <c r="TZE32" s="37"/>
      <c r="TZF32" s="37"/>
      <c r="TZG32" s="37"/>
      <c r="TZH32" s="37"/>
      <c r="TZI32" s="37"/>
      <c r="TZJ32" s="37"/>
      <c r="TZK32" s="37"/>
      <c r="TZL32" s="37"/>
      <c r="TZM32" s="37"/>
      <c r="TZN32" s="37"/>
      <c r="TZO32" s="37"/>
      <c r="TZP32" s="37"/>
      <c r="TZQ32" s="37"/>
      <c r="TZR32" s="37"/>
      <c r="TZS32" s="37"/>
      <c r="TZT32" s="37"/>
      <c r="TZU32" s="37"/>
      <c r="TZV32" s="37"/>
      <c r="TZW32" s="37"/>
      <c r="TZX32" s="37"/>
      <c r="TZY32" s="37"/>
      <c r="TZZ32" s="37"/>
      <c r="UAA32" s="37"/>
      <c r="UAB32" s="37"/>
      <c r="UAC32" s="37"/>
      <c r="UAD32" s="37"/>
      <c r="UAE32" s="37"/>
      <c r="UAF32" s="37"/>
      <c r="UAG32" s="37"/>
      <c r="UAH32" s="37"/>
      <c r="UAI32" s="37"/>
      <c r="UAJ32" s="37"/>
      <c r="UAK32" s="37"/>
      <c r="UAL32" s="37"/>
      <c r="UAM32" s="37"/>
      <c r="UAN32" s="37"/>
      <c r="UAO32" s="37"/>
      <c r="UAP32" s="37"/>
      <c r="UAQ32" s="37"/>
      <c r="UAR32" s="37"/>
      <c r="UAS32" s="37"/>
      <c r="UAT32" s="37"/>
      <c r="UAU32" s="37"/>
      <c r="UAV32" s="37"/>
      <c r="UAW32" s="37"/>
      <c r="UAX32" s="37"/>
      <c r="UAY32" s="37"/>
      <c r="UAZ32" s="37"/>
      <c r="UBA32" s="37"/>
      <c r="UBB32" s="37"/>
      <c r="UBC32" s="37"/>
      <c r="UBD32" s="37"/>
      <c r="UBE32" s="37"/>
      <c r="UBF32" s="37"/>
      <c r="UBG32" s="37"/>
      <c r="UBH32" s="37"/>
      <c r="UBI32" s="37"/>
      <c r="UBJ32" s="37"/>
      <c r="UBK32" s="37"/>
      <c r="UBL32" s="37"/>
      <c r="UBM32" s="37"/>
      <c r="UBN32" s="37"/>
      <c r="UBO32" s="37"/>
      <c r="UBP32" s="37"/>
      <c r="UBQ32" s="37"/>
      <c r="UBR32" s="37"/>
      <c r="UBS32" s="37"/>
      <c r="UBT32" s="37"/>
      <c r="UBU32" s="37"/>
      <c r="UBV32" s="37"/>
      <c r="UBW32" s="37"/>
      <c r="UBX32" s="37"/>
      <c r="UBY32" s="37"/>
      <c r="UBZ32" s="37"/>
      <c r="UCA32" s="37"/>
      <c r="UCB32" s="37"/>
      <c r="UCC32" s="37"/>
      <c r="UCD32" s="37"/>
      <c r="UCE32" s="37"/>
      <c r="UCF32" s="37"/>
      <c r="UCG32" s="37"/>
      <c r="UCH32" s="37"/>
      <c r="UCI32" s="37"/>
      <c r="UCJ32" s="37"/>
      <c r="UCK32" s="37"/>
      <c r="UCL32" s="37"/>
      <c r="UCM32" s="37"/>
      <c r="UCN32" s="37"/>
      <c r="UCO32" s="37"/>
      <c r="UCP32" s="37"/>
      <c r="UCQ32" s="37"/>
      <c r="UCR32" s="37"/>
      <c r="UCS32" s="37"/>
      <c r="UCT32" s="37"/>
      <c r="UCU32" s="37"/>
      <c r="UCV32" s="37"/>
      <c r="UCW32" s="37"/>
      <c r="UCX32" s="37"/>
      <c r="UCY32" s="37"/>
      <c r="UCZ32" s="37"/>
      <c r="UDA32" s="37"/>
      <c r="UDB32" s="37"/>
      <c r="UDC32" s="37"/>
      <c r="UDD32" s="37"/>
      <c r="UDE32" s="37"/>
      <c r="UDF32" s="37"/>
      <c r="UDG32" s="37"/>
      <c r="UDH32" s="37"/>
      <c r="UDI32" s="37"/>
      <c r="UDJ32" s="37"/>
      <c r="UDK32" s="37"/>
      <c r="UDL32" s="37"/>
      <c r="UDM32" s="37"/>
      <c r="UDN32" s="37"/>
      <c r="UDO32" s="37"/>
      <c r="UDP32" s="37"/>
      <c r="UDQ32" s="37"/>
      <c r="UDR32" s="37"/>
      <c r="UDS32" s="37"/>
      <c r="UDT32" s="37"/>
      <c r="UDU32" s="37"/>
      <c r="UDV32" s="37"/>
      <c r="UDW32" s="37"/>
      <c r="UDX32" s="37"/>
      <c r="UDY32" s="37"/>
      <c r="UDZ32" s="37"/>
      <c r="UEA32" s="37"/>
      <c r="UEB32" s="37"/>
      <c r="UEC32" s="37"/>
      <c r="UED32" s="37"/>
      <c r="UEE32" s="37"/>
      <c r="UEF32" s="37"/>
      <c r="UEG32" s="37"/>
      <c r="UEH32" s="37"/>
      <c r="UEI32" s="37"/>
      <c r="UEJ32" s="37"/>
      <c r="UEK32" s="37"/>
      <c r="UEL32" s="37"/>
      <c r="UEM32" s="37"/>
      <c r="UEN32" s="37"/>
      <c r="UEO32" s="37"/>
      <c r="UEP32" s="37"/>
      <c r="UEQ32" s="37"/>
      <c r="UER32" s="37"/>
      <c r="UES32" s="37"/>
      <c r="UET32" s="37"/>
      <c r="UEU32" s="37"/>
      <c r="UEV32" s="37"/>
      <c r="UEW32" s="37"/>
      <c r="UEX32" s="37"/>
      <c r="UEY32" s="37"/>
      <c r="UEZ32" s="37"/>
      <c r="UFA32" s="37"/>
      <c r="UFB32" s="37"/>
      <c r="UFC32" s="37"/>
      <c r="UFD32" s="37"/>
      <c r="UFE32" s="37"/>
      <c r="UFF32" s="37"/>
      <c r="UFG32" s="37"/>
      <c r="UFH32" s="37"/>
      <c r="UFI32" s="37"/>
      <c r="UFJ32" s="37"/>
      <c r="UFK32" s="37"/>
      <c r="UFL32" s="37"/>
      <c r="UFM32" s="37"/>
      <c r="UFN32" s="37"/>
      <c r="UFO32" s="37"/>
      <c r="UFP32" s="37"/>
      <c r="UFQ32" s="37"/>
      <c r="UFR32" s="37"/>
      <c r="UFS32" s="37"/>
      <c r="UFT32" s="37"/>
      <c r="UFU32" s="37"/>
      <c r="UFV32" s="37"/>
      <c r="UFW32" s="37"/>
      <c r="UFX32" s="37"/>
      <c r="UFY32" s="37"/>
      <c r="UFZ32" s="37"/>
      <c r="UGA32" s="37"/>
      <c r="UGB32" s="37"/>
      <c r="UGC32" s="37"/>
      <c r="UGD32" s="37"/>
      <c r="UGE32" s="37"/>
      <c r="UGF32" s="37"/>
      <c r="UGG32" s="37"/>
      <c r="UGH32" s="37"/>
      <c r="UGI32" s="37"/>
      <c r="UGJ32" s="37"/>
      <c r="UGK32" s="37"/>
      <c r="UGL32" s="37"/>
      <c r="UGM32" s="37"/>
      <c r="UGN32" s="37"/>
      <c r="UGO32" s="37"/>
      <c r="UGP32" s="37"/>
      <c r="UGQ32" s="37"/>
      <c r="UGR32" s="37"/>
      <c r="UGS32" s="37"/>
      <c r="UGT32" s="37"/>
      <c r="UGU32" s="37"/>
      <c r="UGV32" s="37"/>
      <c r="UGW32" s="37"/>
      <c r="UGX32" s="37"/>
      <c r="UGY32" s="37"/>
      <c r="UGZ32" s="37"/>
      <c r="UHA32" s="37"/>
      <c r="UHB32" s="37"/>
      <c r="UHC32" s="37"/>
      <c r="UHD32" s="37"/>
      <c r="UHE32" s="37"/>
      <c r="UHF32" s="37"/>
      <c r="UHG32" s="37"/>
      <c r="UHH32" s="37"/>
      <c r="UHI32" s="37"/>
      <c r="UHJ32" s="37"/>
      <c r="UHK32" s="37"/>
      <c r="UHL32" s="37"/>
      <c r="UHM32" s="37"/>
      <c r="UHN32" s="37"/>
      <c r="UHO32" s="37"/>
      <c r="UHP32" s="37"/>
      <c r="UHQ32" s="37"/>
      <c r="UHR32" s="37"/>
      <c r="UHS32" s="37"/>
      <c r="UHT32" s="37"/>
      <c r="UHU32" s="37"/>
      <c r="UHV32" s="37"/>
      <c r="UHW32" s="37"/>
      <c r="UHX32" s="37"/>
      <c r="UHY32" s="37"/>
      <c r="UHZ32" s="37"/>
      <c r="UIA32" s="37"/>
      <c r="UIB32" s="37"/>
      <c r="UIC32" s="37"/>
      <c r="UID32" s="37"/>
      <c r="UIE32" s="37"/>
      <c r="UIF32" s="37"/>
      <c r="UIG32" s="37"/>
      <c r="UIH32" s="37"/>
      <c r="UII32" s="37"/>
      <c r="UIJ32" s="37"/>
      <c r="UIK32" s="37"/>
      <c r="UIL32" s="37"/>
      <c r="UIM32" s="37"/>
      <c r="UIN32" s="37"/>
      <c r="UIO32" s="37"/>
      <c r="UIP32" s="37"/>
      <c r="UIQ32" s="37"/>
      <c r="UIR32" s="37"/>
      <c r="UIS32" s="37"/>
      <c r="UIT32" s="37"/>
      <c r="UIU32" s="37"/>
      <c r="UIV32" s="37"/>
      <c r="UIW32" s="37"/>
      <c r="UIX32" s="37"/>
      <c r="UIY32" s="37"/>
      <c r="UIZ32" s="37"/>
      <c r="UJA32" s="37"/>
      <c r="UJB32" s="37"/>
      <c r="UJC32" s="37"/>
      <c r="UJD32" s="37"/>
      <c r="UJE32" s="37"/>
      <c r="UJF32" s="37"/>
      <c r="UJG32" s="37"/>
      <c r="UJH32" s="37"/>
      <c r="UJI32" s="37"/>
      <c r="UJJ32" s="37"/>
      <c r="UJK32" s="37"/>
      <c r="UJL32" s="37"/>
      <c r="UJM32" s="37"/>
      <c r="UJN32" s="37"/>
      <c r="UJO32" s="37"/>
      <c r="UJP32" s="37"/>
      <c r="UJQ32" s="37"/>
      <c r="UJR32" s="37"/>
      <c r="UJS32" s="37"/>
      <c r="UJT32" s="37"/>
      <c r="UJU32" s="37"/>
      <c r="UJV32" s="37"/>
      <c r="UJW32" s="37"/>
      <c r="UJX32" s="37"/>
      <c r="UJY32" s="37"/>
      <c r="UJZ32" s="37"/>
      <c r="UKA32" s="37"/>
      <c r="UKB32" s="37"/>
      <c r="UKC32" s="37"/>
      <c r="UKD32" s="37"/>
      <c r="UKE32" s="37"/>
      <c r="UKF32" s="37"/>
      <c r="UKG32" s="37"/>
      <c r="UKH32" s="37"/>
      <c r="UKI32" s="37"/>
      <c r="UKJ32" s="37"/>
      <c r="UKK32" s="37"/>
      <c r="UKL32" s="37"/>
      <c r="UKM32" s="37"/>
      <c r="UKN32" s="37"/>
      <c r="UKO32" s="37"/>
      <c r="UKP32" s="37"/>
      <c r="UKQ32" s="37"/>
      <c r="UKR32" s="37"/>
      <c r="UKS32" s="37"/>
      <c r="UKT32" s="37"/>
      <c r="UKU32" s="37"/>
      <c r="UKV32" s="37"/>
      <c r="UKW32" s="37"/>
      <c r="UKX32" s="37"/>
      <c r="UKY32" s="37"/>
      <c r="UKZ32" s="37"/>
      <c r="ULA32" s="37"/>
      <c r="ULB32" s="37"/>
      <c r="ULC32" s="37"/>
      <c r="ULD32" s="37"/>
      <c r="ULE32" s="37"/>
      <c r="ULF32" s="37"/>
      <c r="ULG32" s="37"/>
      <c r="ULH32" s="37"/>
      <c r="ULI32" s="37"/>
      <c r="ULJ32" s="37"/>
      <c r="ULK32" s="37"/>
      <c r="ULL32" s="37"/>
      <c r="ULM32" s="37"/>
      <c r="ULN32" s="37"/>
      <c r="ULO32" s="37"/>
      <c r="ULP32" s="37"/>
      <c r="ULQ32" s="37"/>
      <c r="ULR32" s="37"/>
      <c r="ULS32" s="37"/>
      <c r="ULT32" s="37"/>
      <c r="ULU32" s="37"/>
      <c r="ULV32" s="37"/>
      <c r="ULW32" s="37"/>
      <c r="ULX32" s="37"/>
      <c r="ULY32" s="37"/>
      <c r="ULZ32" s="37"/>
      <c r="UMA32" s="37"/>
      <c r="UMB32" s="37"/>
      <c r="UMC32" s="37"/>
      <c r="UMD32" s="37"/>
      <c r="UME32" s="37"/>
      <c r="UMF32" s="37"/>
      <c r="UMG32" s="37"/>
      <c r="UMH32" s="37"/>
      <c r="UMI32" s="37"/>
      <c r="UMJ32" s="37"/>
      <c r="UMK32" s="37"/>
      <c r="UML32" s="37"/>
      <c r="UMM32" s="37"/>
      <c r="UMN32" s="37"/>
      <c r="UMO32" s="37"/>
      <c r="UMP32" s="37"/>
      <c r="UMQ32" s="37"/>
      <c r="UMR32" s="37"/>
      <c r="UMS32" s="37"/>
      <c r="UMT32" s="37"/>
      <c r="UMU32" s="37"/>
      <c r="UMV32" s="37"/>
      <c r="UMW32" s="37"/>
      <c r="UMX32" s="37"/>
      <c r="UMY32" s="37"/>
      <c r="UMZ32" s="37"/>
      <c r="UNA32" s="37"/>
      <c r="UNB32" s="37"/>
      <c r="UNC32" s="37"/>
      <c r="UND32" s="37"/>
      <c r="UNE32" s="37"/>
      <c r="UNF32" s="37"/>
      <c r="UNG32" s="37"/>
      <c r="UNH32" s="37"/>
      <c r="UNI32" s="37"/>
      <c r="UNJ32" s="37"/>
      <c r="UNK32" s="37"/>
      <c r="UNL32" s="37"/>
      <c r="UNM32" s="37"/>
      <c r="UNN32" s="37"/>
      <c r="UNO32" s="37"/>
      <c r="UNP32" s="37"/>
      <c r="UNQ32" s="37"/>
      <c r="UNR32" s="37"/>
      <c r="UNS32" s="37"/>
      <c r="UNT32" s="37"/>
      <c r="UNU32" s="37"/>
      <c r="UNV32" s="37"/>
      <c r="UNW32" s="37"/>
      <c r="UNX32" s="37"/>
      <c r="UNY32" s="37"/>
      <c r="UNZ32" s="37"/>
      <c r="UOA32" s="37"/>
      <c r="UOB32" s="37"/>
      <c r="UOC32" s="37"/>
      <c r="UOD32" s="37"/>
      <c r="UOE32" s="37"/>
      <c r="UOF32" s="37"/>
      <c r="UOG32" s="37"/>
      <c r="UOH32" s="37"/>
      <c r="UOI32" s="37"/>
      <c r="UOJ32" s="37"/>
      <c r="UOK32" s="37"/>
      <c r="UOL32" s="37"/>
      <c r="UOM32" s="37"/>
      <c r="UON32" s="37"/>
      <c r="UOO32" s="37"/>
      <c r="UOP32" s="37"/>
      <c r="UOQ32" s="37"/>
      <c r="UOR32" s="37"/>
      <c r="UOS32" s="37"/>
      <c r="UOT32" s="37"/>
      <c r="UOU32" s="37"/>
      <c r="UOV32" s="37"/>
      <c r="UOW32" s="37"/>
      <c r="UOX32" s="37"/>
      <c r="UOY32" s="37"/>
      <c r="UOZ32" s="37"/>
      <c r="UPA32" s="37"/>
      <c r="UPB32" s="37"/>
      <c r="UPC32" s="37"/>
      <c r="UPD32" s="37"/>
      <c r="UPE32" s="37"/>
      <c r="UPF32" s="37"/>
      <c r="UPG32" s="37"/>
      <c r="UPH32" s="37"/>
      <c r="UPI32" s="37"/>
      <c r="UPJ32" s="37"/>
      <c r="UPK32" s="37"/>
      <c r="UPL32" s="37"/>
      <c r="UPM32" s="37"/>
      <c r="UPN32" s="37"/>
      <c r="UPO32" s="37"/>
      <c r="UPP32" s="37"/>
      <c r="UPQ32" s="37"/>
      <c r="UPR32" s="37"/>
      <c r="UPS32" s="37"/>
      <c r="UPT32" s="37"/>
      <c r="UPU32" s="37"/>
      <c r="UPV32" s="37"/>
      <c r="UPW32" s="37"/>
      <c r="UPX32" s="37"/>
      <c r="UPY32" s="37"/>
      <c r="UPZ32" s="37"/>
      <c r="UQA32" s="37"/>
      <c r="UQB32" s="37"/>
      <c r="UQC32" s="37"/>
      <c r="UQD32" s="37"/>
      <c r="UQE32" s="37"/>
      <c r="UQF32" s="37"/>
      <c r="UQG32" s="37"/>
      <c r="UQH32" s="37"/>
      <c r="UQI32" s="37"/>
      <c r="UQJ32" s="37"/>
      <c r="UQK32" s="37"/>
      <c r="UQL32" s="37"/>
      <c r="UQM32" s="37"/>
      <c r="UQN32" s="37"/>
      <c r="UQO32" s="37"/>
      <c r="UQP32" s="37"/>
      <c r="UQQ32" s="37"/>
      <c r="UQR32" s="37"/>
      <c r="UQS32" s="37"/>
      <c r="UQT32" s="37"/>
      <c r="UQU32" s="37"/>
      <c r="UQV32" s="37"/>
      <c r="UQW32" s="37"/>
      <c r="UQX32" s="37"/>
      <c r="UQY32" s="37"/>
      <c r="UQZ32" s="37"/>
      <c r="URA32" s="37"/>
      <c r="URB32" s="37"/>
      <c r="URC32" s="37"/>
      <c r="URD32" s="37"/>
      <c r="URE32" s="37"/>
      <c r="URF32" s="37"/>
      <c r="URG32" s="37"/>
      <c r="URH32" s="37"/>
      <c r="URI32" s="37"/>
      <c r="URJ32" s="37"/>
      <c r="URK32" s="37"/>
      <c r="URL32" s="37"/>
      <c r="URM32" s="37"/>
      <c r="URN32" s="37"/>
      <c r="URO32" s="37"/>
      <c r="URP32" s="37"/>
      <c r="URQ32" s="37"/>
      <c r="URR32" s="37"/>
      <c r="URS32" s="37"/>
      <c r="URT32" s="37"/>
      <c r="URU32" s="37"/>
      <c r="URV32" s="37"/>
      <c r="URW32" s="37"/>
      <c r="URX32" s="37"/>
      <c r="URY32" s="37"/>
      <c r="URZ32" s="37"/>
      <c r="USA32" s="37"/>
      <c r="USB32" s="37"/>
      <c r="USC32" s="37"/>
      <c r="USD32" s="37"/>
      <c r="USE32" s="37"/>
      <c r="USF32" s="37"/>
      <c r="USG32" s="37"/>
      <c r="USH32" s="37"/>
      <c r="USI32" s="37"/>
      <c r="USJ32" s="37"/>
      <c r="USK32" s="37"/>
      <c r="USL32" s="37"/>
      <c r="USM32" s="37"/>
      <c r="USN32" s="37"/>
      <c r="USO32" s="37"/>
      <c r="USP32" s="37"/>
      <c r="USQ32" s="37"/>
      <c r="USR32" s="37"/>
      <c r="USS32" s="37"/>
      <c r="UST32" s="37"/>
      <c r="USU32" s="37"/>
      <c r="USV32" s="37"/>
      <c r="USW32" s="37"/>
      <c r="USX32" s="37"/>
      <c r="USY32" s="37"/>
      <c r="USZ32" s="37"/>
      <c r="UTA32" s="37"/>
      <c r="UTB32" s="37"/>
      <c r="UTC32" s="37"/>
      <c r="UTD32" s="37"/>
      <c r="UTE32" s="37"/>
      <c r="UTF32" s="37"/>
      <c r="UTG32" s="37"/>
      <c r="UTH32" s="37"/>
      <c r="UTI32" s="37"/>
      <c r="UTJ32" s="37"/>
      <c r="UTK32" s="37"/>
      <c r="UTL32" s="37"/>
      <c r="UTM32" s="37"/>
      <c r="UTN32" s="37"/>
      <c r="UTO32" s="37"/>
      <c r="UTP32" s="37"/>
      <c r="UTQ32" s="37"/>
      <c r="UTR32" s="37"/>
      <c r="UTS32" s="37"/>
      <c r="UTT32" s="37"/>
      <c r="UTU32" s="37"/>
      <c r="UTV32" s="37"/>
      <c r="UTW32" s="37"/>
      <c r="UTX32" s="37"/>
      <c r="UTY32" s="37"/>
      <c r="UTZ32" s="37"/>
      <c r="UUA32" s="37"/>
      <c r="UUB32" s="37"/>
      <c r="UUC32" s="37"/>
      <c r="UUD32" s="37"/>
      <c r="UUE32" s="37"/>
      <c r="UUF32" s="37"/>
      <c r="UUG32" s="37"/>
      <c r="UUH32" s="37"/>
      <c r="UUI32" s="37"/>
      <c r="UUJ32" s="37"/>
      <c r="UUK32" s="37"/>
      <c r="UUL32" s="37"/>
      <c r="UUM32" s="37"/>
      <c r="UUN32" s="37"/>
      <c r="UUO32" s="37"/>
      <c r="UUP32" s="37"/>
      <c r="UUQ32" s="37"/>
      <c r="UUR32" s="37"/>
      <c r="UUS32" s="37"/>
      <c r="UUT32" s="37"/>
      <c r="UUU32" s="37"/>
      <c r="UUV32" s="37"/>
      <c r="UUW32" s="37"/>
      <c r="UUX32" s="37"/>
      <c r="UUY32" s="37"/>
      <c r="UUZ32" s="37"/>
      <c r="UVA32" s="37"/>
      <c r="UVB32" s="37"/>
      <c r="UVC32" s="37"/>
      <c r="UVD32" s="37"/>
      <c r="UVE32" s="37"/>
      <c r="UVF32" s="37"/>
      <c r="UVG32" s="37"/>
      <c r="UVH32" s="37"/>
      <c r="UVI32" s="37"/>
      <c r="UVJ32" s="37"/>
      <c r="UVK32" s="37"/>
      <c r="UVL32" s="37"/>
      <c r="UVM32" s="37"/>
      <c r="UVN32" s="37"/>
      <c r="UVO32" s="37"/>
      <c r="UVP32" s="37"/>
      <c r="UVQ32" s="37"/>
      <c r="UVR32" s="37"/>
      <c r="UVS32" s="37"/>
      <c r="UVT32" s="37"/>
      <c r="UVU32" s="37"/>
      <c r="UVV32" s="37"/>
      <c r="UVW32" s="37"/>
      <c r="UVX32" s="37"/>
      <c r="UVY32" s="37"/>
      <c r="UVZ32" s="37"/>
      <c r="UWA32" s="37"/>
      <c r="UWB32" s="37"/>
      <c r="UWC32" s="37"/>
      <c r="UWD32" s="37"/>
      <c r="UWE32" s="37"/>
      <c r="UWF32" s="37"/>
      <c r="UWG32" s="37"/>
      <c r="UWH32" s="37"/>
      <c r="UWI32" s="37"/>
      <c r="UWJ32" s="37"/>
      <c r="UWK32" s="37"/>
      <c r="UWL32" s="37"/>
      <c r="UWM32" s="37"/>
      <c r="UWN32" s="37"/>
      <c r="UWO32" s="37"/>
      <c r="UWP32" s="37"/>
      <c r="UWQ32" s="37"/>
      <c r="UWR32" s="37"/>
      <c r="UWS32" s="37"/>
      <c r="UWT32" s="37"/>
      <c r="UWU32" s="37"/>
      <c r="UWV32" s="37"/>
      <c r="UWW32" s="37"/>
      <c r="UWX32" s="37"/>
      <c r="UWY32" s="37"/>
      <c r="UWZ32" s="37"/>
      <c r="UXA32" s="37"/>
      <c r="UXB32" s="37"/>
      <c r="UXC32" s="37"/>
      <c r="UXD32" s="37"/>
      <c r="UXE32" s="37"/>
      <c r="UXF32" s="37"/>
      <c r="UXG32" s="37"/>
      <c r="UXH32" s="37"/>
      <c r="UXI32" s="37"/>
      <c r="UXJ32" s="37"/>
      <c r="UXK32" s="37"/>
      <c r="UXL32" s="37"/>
      <c r="UXM32" s="37"/>
      <c r="UXN32" s="37"/>
      <c r="UXO32" s="37"/>
      <c r="UXP32" s="37"/>
      <c r="UXQ32" s="37"/>
      <c r="UXR32" s="37"/>
      <c r="UXS32" s="37"/>
      <c r="UXT32" s="37"/>
      <c r="UXU32" s="37"/>
      <c r="UXV32" s="37"/>
      <c r="UXW32" s="37"/>
      <c r="UXX32" s="37"/>
      <c r="UXY32" s="37"/>
      <c r="UXZ32" s="37"/>
      <c r="UYA32" s="37"/>
      <c r="UYB32" s="37"/>
      <c r="UYC32" s="37"/>
      <c r="UYD32" s="37"/>
      <c r="UYE32" s="37"/>
      <c r="UYF32" s="37"/>
      <c r="UYG32" s="37"/>
      <c r="UYH32" s="37"/>
      <c r="UYI32" s="37"/>
      <c r="UYJ32" s="37"/>
      <c r="UYK32" s="37"/>
      <c r="UYL32" s="37"/>
      <c r="UYM32" s="37"/>
      <c r="UYN32" s="37"/>
      <c r="UYO32" s="37"/>
      <c r="UYP32" s="37"/>
      <c r="UYQ32" s="37"/>
      <c r="UYR32" s="37"/>
      <c r="UYS32" s="37"/>
      <c r="UYT32" s="37"/>
      <c r="UYU32" s="37"/>
      <c r="UYV32" s="37"/>
      <c r="UYW32" s="37"/>
      <c r="UYX32" s="37"/>
      <c r="UYY32" s="37"/>
      <c r="UYZ32" s="37"/>
      <c r="UZA32" s="37"/>
      <c r="UZB32" s="37"/>
      <c r="UZC32" s="37"/>
      <c r="UZD32" s="37"/>
      <c r="UZE32" s="37"/>
      <c r="UZF32" s="37"/>
      <c r="UZG32" s="37"/>
      <c r="UZH32" s="37"/>
      <c r="UZI32" s="37"/>
      <c r="UZJ32" s="37"/>
      <c r="UZK32" s="37"/>
      <c r="UZL32" s="37"/>
      <c r="UZM32" s="37"/>
      <c r="UZN32" s="37"/>
      <c r="UZO32" s="37"/>
      <c r="UZP32" s="37"/>
      <c r="UZQ32" s="37"/>
      <c r="UZR32" s="37"/>
      <c r="UZS32" s="37"/>
      <c r="UZT32" s="37"/>
      <c r="UZU32" s="37"/>
      <c r="UZV32" s="37"/>
      <c r="UZW32" s="37"/>
      <c r="UZX32" s="37"/>
      <c r="UZY32" s="37"/>
      <c r="UZZ32" s="37"/>
      <c r="VAA32" s="37"/>
      <c r="VAB32" s="37"/>
      <c r="VAC32" s="37"/>
      <c r="VAD32" s="37"/>
      <c r="VAE32" s="37"/>
      <c r="VAF32" s="37"/>
      <c r="VAG32" s="37"/>
      <c r="VAH32" s="37"/>
      <c r="VAI32" s="37"/>
      <c r="VAJ32" s="37"/>
      <c r="VAK32" s="37"/>
      <c r="VAL32" s="37"/>
      <c r="VAM32" s="37"/>
      <c r="VAN32" s="37"/>
      <c r="VAO32" s="37"/>
      <c r="VAP32" s="37"/>
      <c r="VAQ32" s="37"/>
      <c r="VAR32" s="37"/>
      <c r="VAS32" s="37"/>
      <c r="VAT32" s="37"/>
      <c r="VAU32" s="37"/>
      <c r="VAV32" s="37"/>
      <c r="VAW32" s="37"/>
      <c r="VAX32" s="37"/>
      <c r="VAY32" s="37"/>
      <c r="VAZ32" s="37"/>
      <c r="VBA32" s="37"/>
      <c r="VBB32" s="37"/>
      <c r="VBC32" s="37"/>
      <c r="VBD32" s="37"/>
      <c r="VBE32" s="37"/>
      <c r="VBF32" s="37"/>
      <c r="VBG32" s="37"/>
      <c r="VBH32" s="37"/>
      <c r="VBI32" s="37"/>
      <c r="VBJ32" s="37"/>
      <c r="VBK32" s="37"/>
      <c r="VBL32" s="37"/>
      <c r="VBM32" s="37"/>
      <c r="VBN32" s="37"/>
      <c r="VBO32" s="37"/>
      <c r="VBP32" s="37"/>
      <c r="VBQ32" s="37"/>
      <c r="VBR32" s="37"/>
      <c r="VBS32" s="37"/>
      <c r="VBT32" s="37"/>
      <c r="VBU32" s="37"/>
      <c r="VBV32" s="37"/>
      <c r="VBW32" s="37"/>
      <c r="VBX32" s="37"/>
      <c r="VBY32" s="37"/>
      <c r="VBZ32" s="37"/>
      <c r="VCA32" s="37"/>
      <c r="VCB32" s="37"/>
      <c r="VCC32" s="37"/>
      <c r="VCD32" s="37"/>
      <c r="VCE32" s="37"/>
      <c r="VCF32" s="37"/>
      <c r="VCG32" s="37"/>
      <c r="VCH32" s="37"/>
      <c r="VCI32" s="37"/>
      <c r="VCJ32" s="37"/>
      <c r="VCK32" s="37"/>
      <c r="VCL32" s="37"/>
      <c r="VCM32" s="37"/>
      <c r="VCN32" s="37"/>
      <c r="VCO32" s="37"/>
      <c r="VCP32" s="37"/>
      <c r="VCQ32" s="37"/>
      <c r="VCR32" s="37"/>
      <c r="VCS32" s="37"/>
      <c r="VCT32" s="37"/>
      <c r="VCU32" s="37"/>
      <c r="VCV32" s="37"/>
      <c r="VCW32" s="37"/>
      <c r="VCX32" s="37"/>
      <c r="VCY32" s="37"/>
      <c r="VCZ32" s="37"/>
      <c r="VDA32" s="37"/>
      <c r="VDB32" s="37"/>
      <c r="VDC32" s="37"/>
      <c r="VDD32" s="37"/>
      <c r="VDE32" s="37"/>
      <c r="VDF32" s="37"/>
      <c r="VDG32" s="37"/>
      <c r="VDH32" s="37"/>
      <c r="VDI32" s="37"/>
      <c r="VDJ32" s="37"/>
      <c r="VDK32" s="37"/>
      <c r="VDL32" s="37"/>
      <c r="VDM32" s="37"/>
      <c r="VDN32" s="37"/>
      <c r="VDO32" s="37"/>
      <c r="VDP32" s="37"/>
      <c r="VDQ32" s="37"/>
      <c r="VDR32" s="37"/>
      <c r="VDS32" s="37"/>
      <c r="VDT32" s="37"/>
      <c r="VDU32" s="37"/>
      <c r="VDV32" s="37"/>
      <c r="VDW32" s="37"/>
      <c r="VDX32" s="37"/>
      <c r="VDY32" s="37"/>
      <c r="VDZ32" s="37"/>
      <c r="VEA32" s="37"/>
      <c r="VEB32" s="37"/>
      <c r="VEC32" s="37"/>
      <c r="VED32" s="37"/>
      <c r="VEE32" s="37"/>
      <c r="VEF32" s="37"/>
      <c r="VEG32" s="37"/>
      <c r="VEH32" s="37"/>
      <c r="VEI32" s="37"/>
      <c r="VEJ32" s="37"/>
      <c r="VEK32" s="37"/>
      <c r="VEL32" s="37"/>
      <c r="VEM32" s="37"/>
      <c r="VEN32" s="37"/>
      <c r="VEO32" s="37"/>
      <c r="VEP32" s="37"/>
      <c r="VEQ32" s="37"/>
      <c r="VER32" s="37"/>
      <c r="VES32" s="37"/>
      <c r="VET32" s="37"/>
      <c r="VEU32" s="37"/>
      <c r="VEV32" s="37"/>
      <c r="VEW32" s="37"/>
      <c r="VEX32" s="37"/>
      <c r="VEY32" s="37"/>
      <c r="VEZ32" s="37"/>
      <c r="VFA32" s="37"/>
      <c r="VFB32" s="37"/>
      <c r="VFC32" s="37"/>
      <c r="VFD32" s="37"/>
      <c r="VFE32" s="37"/>
      <c r="VFF32" s="37"/>
      <c r="VFG32" s="37"/>
      <c r="VFH32" s="37"/>
      <c r="VFI32" s="37"/>
      <c r="VFJ32" s="37"/>
      <c r="VFK32" s="37"/>
      <c r="VFL32" s="37"/>
      <c r="VFM32" s="37"/>
      <c r="VFN32" s="37"/>
      <c r="VFO32" s="37"/>
      <c r="VFP32" s="37"/>
      <c r="VFQ32" s="37"/>
      <c r="VFR32" s="37"/>
      <c r="VFS32" s="37"/>
      <c r="VFT32" s="37"/>
      <c r="VFU32" s="37"/>
      <c r="VFV32" s="37"/>
      <c r="VFW32" s="37"/>
      <c r="VFX32" s="37"/>
      <c r="VFY32" s="37"/>
      <c r="VFZ32" s="37"/>
      <c r="VGA32" s="37"/>
      <c r="VGB32" s="37"/>
      <c r="VGC32" s="37"/>
      <c r="VGD32" s="37"/>
      <c r="VGE32" s="37"/>
      <c r="VGF32" s="37"/>
      <c r="VGG32" s="37"/>
      <c r="VGH32" s="37"/>
      <c r="VGI32" s="37"/>
      <c r="VGJ32" s="37"/>
      <c r="VGK32" s="37"/>
      <c r="VGL32" s="37"/>
      <c r="VGM32" s="37"/>
      <c r="VGN32" s="37"/>
      <c r="VGO32" s="37"/>
      <c r="VGP32" s="37"/>
      <c r="VGQ32" s="37"/>
      <c r="VGR32" s="37"/>
      <c r="VGS32" s="37"/>
      <c r="VGT32" s="37"/>
      <c r="VGU32" s="37"/>
      <c r="VGV32" s="37"/>
      <c r="VGW32" s="37"/>
      <c r="VGX32" s="37"/>
      <c r="VGY32" s="37"/>
      <c r="VGZ32" s="37"/>
      <c r="VHA32" s="37"/>
      <c r="VHB32" s="37"/>
      <c r="VHC32" s="37"/>
      <c r="VHD32" s="37"/>
      <c r="VHE32" s="37"/>
      <c r="VHF32" s="37"/>
      <c r="VHG32" s="37"/>
      <c r="VHH32" s="37"/>
      <c r="VHI32" s="37"/>
      <c r="VHJ32" s="37"/>
      <c r="VHK32" s="37"/>
      <c r="VHL32" s="37"/>
      <c r="VHM32" s="37"/>
      <c r="VHN32" s="37"/>
      <c r="VHO32" s="37"/>
      <c r="VHP32" s="37"/>
      <c r="VHQ32" s="37"/>
      <c r="VHR32" s="37"/>
      <c r="VHS32" s="37"/>
      <c r="VHT32" s="37"/>
      <c r="VHU32" s="37"/>
      <c r="VHV32" s="37"/>
      <c r="VHW32" s="37"/>
      <c r="VHX32" s="37"/>
      <c r="VHY32" s="37"/>
      <c r="VHZ32" s="37"/>
      <c r="VIA32" s="37"/>
      <c r="VIB32" s="37"/>
      <c r="VIC32" s="37"/>
      <c r="VID32" s="37"/>
      <c r="VIE32" s="37"/>
      <c r="VIF32" s="37"/>
      <c r="VIG32" s="37"/>
      <c r="VIH32" s="37"/>
      <c r="VII32" s="37"/>
      <c r="VIJ32" s="37"/>
      <c r="VIK32" s="37"/>
      <c r="VIL32" s="37"/>
      <c r="VIM32" s="37"/>
      <c r="VIN32" s="37"/>
      <c r="VIO32" s="37"/>
      <c r="VIP32" s="37"/>
      <c r="VIQ32" s="37"/>
      <c r="VIR32" s="37"/>
      <c r="VIS32" s="37"/>
      <c r="VIT32" s="37"/>
      <c r="VIU32" s="37"/>
      <c r="VIV32" s="37"/>
      <c r="VIW32" s="37"/>
      <c r="VIX32" s="37"/>
      <c r="VIY32" s="37"/>
      <c r="VIZ32" s="37"/>
      <c r="VJA32" s="37"/>
      <c r="VJB32" s="37"/>
      <c r="VJC32" s="37"/>
      <c r="VJD32" s="37"/>
      <c r="VJE32" s="37"/>
      <c r="VJF32" s="37"/>
      <c r="VJG32" s="37"/>
      <c r="VJH32" s="37"/>
      <c r="VJI32" s="37"/>
      <c r="VJJ32" s="37"/>
      <c r="VJK32" s="37"/>
      <c r="VJL32" s="37"/>
      <c r="VJM32" s="37"/>
      <c r="VJN32" s="37"/>
      <c r="VJO32" s="37"/>
      <c r="VJP32" s="37"/>
      <c r="VJQ32" s="37"/>
      <c r="VJR32" s="37"/>
      <c r="VJS32" s="37"/>
      <c r="VJT32" s="37"/>
      <c r="VJU32" s="37"/>
      <c r="VJV32" s="37"/>
      <c r="VJW32" s="37"/>
      <c r="VJX32" s="37"/>
      <c r="VJY32" s="37"/>
      <c r="VJZ32" s="37"/>
      <c r="VKA32" s="37"/>
      <c r="VKB32" s="37"/>
      <c r="VKC32" s="37"/>
      <c r="VKD32" s="37"/>
      <c r="VKE32" s="37"/>
      <c r="VKF32" s="37"/>
      <c r="VKG32" s="37"/>
      <c r="VKH32" s="37"/>
      <c r="VKI32" s="37"/>
      <c r="VKJ32" s="37"/>
      <c r="VKK32" s="37"/>
      <c r="VKL32" s="37"/>
      <c r="VKM32" s="37"/>
      <c r="VKN32" s="37"/>
      <c r="VKO32" s="37"/>
      <c r="VKP32" s="37"/>
      <c r="VKQ32" s="37"/>
      <c r="VKR32" s="37"/>
      <c r="VKS32" s="37"/>
      <c r="VKT32" s="37"/>
      <c r="VKU32" s="37"/>
      <c r="VKV32" s="37"/>
      <c r="VKW32" s="37"/>
      <c r="VKX32" s="37"/>
      <c r="VKY32" s="37"/>
      <c r="VKZ32" s="37"/>
      <c r="VLA32" s="37"/>
      <c r="VLB32" s="37"/>
      <c r="VLC32" s="37"/>
      <c r="VLD32" s="37"/>
      <c r="VLE32" s="37"/>
      <c r="VLF32" s="37"/>
      <c r="VLG32" s="37"/>
      <c r="VLH32" s="37"/>
      <c r="VLI32" s="37"/>
      <c r="VLJ32" s="37"/>
      <c r="VLK32" s="37"/>
      <c r="VLL32" s="37"/>
      <c r="VLM32" s="37"/>
      <c r="VLN32" s="37"/>
      <c r="VLO32" s="37"/>
      <c r="VLP32" s="37"/>
      <c r="VLQ32" s="37"/>
      <c r="VLR32" s="37"/>
      <c r="VLS32" s="37"/>
      <c r="VLT32" s="37"/>
      <c r="VLU32" s="37"/>
      <c r="VLV32" s="37"/>
      <c r="VLW32" s="37"/>
      <c r="VLX32" s="37"/>
      <c r="VLY32" s="37"/>
      <c r="VLZ32" s="37"/>
      <c r="VMA32" s="37"/>
      <c r="VMB32" s="37"/>
      <c r="VMC32" s="37"/>
      <c r="VMD32" s="37"/>
      <c r="VME32" s="37"/>
      <c r="VMF32" s="37"/>
      <c r="VMG32" s="37"/>
      <c r="VMH32" s="37"/>
      <c r="VMI32" s="37"/>
      <c r="VMJ32" s="37"/>
      <c r="VMK32" s="37"/>
      <c r="VML32" s="37"/>
      <c r="VMM32" s="37"/>
      <c r="VMN32" s="37"/>
      <c r="VMO32" s="37"/>
      <c r="VMP32" s="37"/>
      <c r="VMQ32" s="37"/>
      <c r="VMR32" s="37"/>
      <c r="VMS32" s="37"/>
      <c r="VMT32" s="37"/>
      <c r="VMU32" s="37"/>
      <c r="VMV32" s="37"/>
      <c r="VMW32" s="37"/>
      <c r="VMX32" s="37"/>
      <c r="VMY32" s="37"/>
      <c r="VMZ32" s="37"/>
      <c r="VNA32" s="37"/>
      <c r="VNB32" s="37"/>
      <c r="VNC32" s="37"/>
      <c r="VND32" s="37"/>
      <c r="VNE32" s="37"/>
      <c r="VNF32" s="37"/>
      <c r="VNG32" s="37"/>
      <c r="VNH32" s="37"/>
      <c r="VNI32" s="37"/>
      <c r="VNJ32" s="37"/>
      <c r="VNK32" s="37"/>
      <c r="VNL32" s="37"/>
      <c r="VNM32" s="37"/>
      <c r="VNN32" s="37"/>
      <c r="VNO32" s="37"/>
      <c r="VNP32" s="37"/>
      <c r="VNQ32" s="37"/>
      <c r="VNR32" s="37"/>
      <c r="VNS32" s="37"/>
      <c r="VNT32" s="37"/>
      <c r="VNU32" s="37"/>
      <c r="VNV32" s="37"/>
      <c r="VNW32" s="37"/>
      <c r="VNX32" s="37"/>
      <c r="VNY32" s="37"/>
      <c r="VNZ32" s="37"/>
      <c r="VOA32" s="37"/>
      <c r="VOB32" s="37"/>
      <c r="VOC32" s="37"/>
      <c r="VOD32" s="37"/>
      <c r="VOE32" s="37"/>
      <c r="VOF32" s="37"/>
      <c r="VOG32" s="37"/>
      <c r="VOH32" s="37"/>
      <c r="VOI32" s="37"/>
      <c r="VOJ32" s="37"/>
      <c r="VOK32" s="37"/>
      <c r="VOL32" s="37"/>
      <c r="VOM32" s="37"/>
      <c r="VON32" s="37"/>
      <c r="VOO32" s="37"/>
      <c r="VOP32" s="37"/>
      <c r="VOQ32" s="37"/>
      <c r="VOR32" s="37"/>
      <c r="VOS32" s="37"/>
      <c r="VOT32" s="37"/>
      <c r="VOU32" s="37"/>
      <c r="VOV32" s="37"/>
      <c r="VOW32" s="37"/>
      <c r="VOX32" s="37"/>
      <c r="VOY32" s="37"/>
      <c r="VOZ32" s="37"/>
      <c r="VPA32" s="37"/>
      <c r="VPB32" s="37"/>
      <c r="VPC32" s="37"/>
      <c r="VPD32" s="37"/>
      <c r="VPE32" s="37"/>
      <c r="VPF32" s="37"/>
      <c r="VPG32" s="37"/>
      <c r="VPH32" s="37"/>
      <c r="VPI32" s="37"/>
      <c r="VPJ32" s="37"/>
      <c r="VPK32" s="37"/>
      <c r="VPL32" s="37"/>
      <c r="VPM32" s="37"/>
      <c r="VPN32" s="37"/>
      <c r="VPO32" s="37"/>
      <c r="VPP32" s="37"/>
      <c r="VPQ32" s="37"/>
      <c r="VPR32" s="37"/>
      <c r="VPS32" s="37"/>
      <c r="VPT32" s="37"/>
      <c r="VPU32" s="37"/>
      <c r="VPV32" s="37"/>
      <c r="VPW32" s="37"/>
      <c r="VPX32" s="37"/>
      <c r="VPY32" s="37"/>
      <c r="VPZ32" s="37"/>
      <c r="VQA32" s="37"/>
      <c r="VQB32" s="37"/>
      <c r="VQC32" s="37"/>
      <c r="VQD32" s="37"/>
      <c r="VQE32" s="37"/>
      <c r="VQF32" s="37"/>
      <c r="VQG32" s="37"/>
      <c r="VQH32" s="37"/>
      <c r="VQI32" s="37"/>
      <c r="VQJ32" s="37"/>
      <c r="VQK32" s="37"/>
      <c r="VQL32" s="37"/>
      <c r="VQM32" s="37"/>
      <c r="VQN32" s="37"/>
      <c r="VQO32" s="37"/>
      <c r="VQP32" s="37"/>
      <c r="VQQ32" s="37"/>
      <c r="VQR32" s="37"/>
      <c r="VQS32" s="37"/>
      <c r="VQT32" s="37"/>
      <c r="VQU32" s="37"/>
      <c r="VQV32" s="37"/>
      <c r="VQW32" s="37"/>
      <c r="VQX32" s="37"/>
      <c r="VQY32" s="37"/>
      <c r="VQZ32" s="37"/>
      <c r="VRA32" s="37"/>
      <c r="VRB32" s="37"/>
      <c r="VRC32" s="37"/>
      <c r="VRD32" s="37"/>
      <c r="VRE32" s="37"/>
      <c r="VRF32" s="37"/>
      <c r="VRG32" s="37"/>
      <c r="VRH32" s="37"/>
      <c r="VRI32" s="37"/>
      <c r="VRJ32" s="37"/>
      <c r="VRK32" s="37"/>
      <c r="VRL32" s="37"/>
      <c r="VRM32" s="37"/>
      <c r="VRN32" s="37"/>
      <c r="VRO32" s="37"/>
      <c r="VRP32" s="37"/>
      <c r="VRQ32" s="37"/>
      <c r="VRR32" s="37"/>
      <c r="VRS32" s="37"/>
      <c r="VRT32" s="37"/>
      <c r="VRU32" s="37"/>
      <c r="VRV32" s="37"/>
      <c r="VRW32" s="37"/>
      <c r="VRX32" s="37"/>
      <c r="VRY32" s="37"/>
      <c r="VRZ32" s="37"/>
      <c r="VSA32" s="37"/>
      <c r="VSB32" s="37"/>
      <c r="VSC32" s="37"/>
      <c r="VSD32" s="37"/>
      <c r="VSE32" s="37"/>
      <c r="VSF32" s="37"/>
      <c r="VSG32" s="37"/>
      <c r="VSH32" s="37"/>
      <c r="VSI32" s="37"/>
      <c r="VSJ32" s="37"/>
      <c r="VSK32" s="37"/>
      <c r="VSL32" s="37"/>
      <c r="VSM32" s="37"/>
      <c r="VSN32" s="37"/>
      <c r="VSO32" s="37"/>
      <c r="VSP32" s="37"/>
      <c r="VSQ32" s="37"/>
      <c r="VSR32" s="37"/>
      <c r="VSS32" s="37"/>
      <c r="VST32" s="37"/>
      <c r="VSU32" s="37"/>
      <c r="VSV32" s="37"/>
      <c r="VSW32" s="37"/>
      <c r="VSX32" s="37"/>
      <c r="VSY32" s="37"/>
      <c r="VSZ32" s="37"/>
      <c r="VTA32" s="37"/>
      <c r="VTB32" s="37"/>
      <c r="VTC32" s="37"/>
      <c r="VTD32" s="37"/>
      <c r="VTE32" s="37"/>
      <c r="VTF32" s="37"/>
      <c r="VTG32" s="37"/>
      <c r="VTH32" s="37"/>
      <c r="VTI32" s="37"/>
      <c r="VTJ32" s="37"/>
      <c r="VTK32" s="37"/>
      <c r="VTL32" s="37"/>
      <c r="VTM32" s="37"/>
      <c r="VTN32" s="37"/>
      <c r="VTO32" s="37"/>
      <c r="VTP32" s="37"/>
      <c r="VTQ32" s="37"/>
      <c r="VTR32" s="37"/>
      <c r="VTS32" s="37"/>
      <c r="VTT32" s="37"/>
      <c r="VTU32" s="37"/>
      <c r="VTV32" s="37"/>
      <c r="VTW32" s="37"/>
      <c r="VTX32" s="37"/>
      <c r="VTY32" s="37"/>
      <c r="VTZ32" s="37"/>
      <c r="VUA32" s="37"/>
      <c r="VUB32" s="37"/>
      <c r="VUC32" s="37"/>
      <c r="VUD32" s="37"/>
      <c r="VUE32" s="37"/>
      <c r="VUF32" s="37"/>
      <c r="VUG32" s="37"/>
      <c r="VUH32" s="37"/>
      <c r="VUI32" s="37"/>
      <c r="VUJ32" s="37"/>
      <c r="VUK32" s="37"/>
      <c r="VUL32" s="37"/>
      <c r="VUM32" s="37"/>
      <c r="VUN32" s="37"/>
      <c r="VUO32" s="37"/>
      <c r="VUP32" s="37"/>
      <c r="VUQ32" s="37"/>
      <c r="VUR32" s="37"/>
      <c r="VUS32" s="37"/>
      <c r="VUT32" s="37"/>
      <c r="VUU32" s="37"/>
      <c r="VUV32" s="37"/>
      <c r="VUW32" s="37"/>
      <c r="VUX32" s="37"/>
      <c r="VUY32" s="37"/>
      <c r="VUZ32" s="37"/>
      <c r="VVA32" s="37"/>
      <c r="VVB32" s="37"/>
      <c r="VVC32" s="37"/>
      <c r="VVD32" s="37"/>
      <c r="VVE32" s="37"/>
      <c r="VVF32" s="37"/>
      <c r="VVG32" s="37"/>
      <c r="VVH32" s="37"/>
      <c r="VVI32" s="37"/>
      <c r="VVJ32" s="37"/>
      <c r="VVK32" s="37"/>
      <c r="VVL32" s="37"/>
      <c r="VVM32" s="37"/>
      <c r="VVN32" s="37"/>
      <c r="VVO32" s="37"/>
      <c r="VVP32" s="37"/>
      <c r="VVQ32" s="37"/>
      <c r="VVR32" s="37"/>
      <c r="VVS32" s="37"/>
      <c r="VVT32" s="37"/>
      <c r="VVU32" s="37"/>
      <c r="VVV32" s="37"/>
      <c r="VVW32" s="37"/>
      <c r="VVX32" s="37"/>
      <c r="VVY32" s="37"/>
      <c r="VVZ32" s="37"/>
      <c r="VWA32" s="37"/>
      <c r="VWB32" s="37"/>
      <c r="VWC32" s="37"/>
      <c r="VWD32" s="37"/>
      <c r="VWE32" s="37"/>
      <c r="VWF32" s="37"/>
      <c r="VWG32" s="37"/>
      <c r="VWH32" s="37"/>
      <c r="VWI32" s="37"/>
      <c r="VWJ32" s="37"/>
      <c r="VWK32" s="37"/>
      <c r="VWL32" s="37"/>
      <c r="VWM32" s="37"/>
      <c r="VWN32" s="37"/>
      <c r="VWO32" s="37"/>
      <c r="VWP32" s="37"/>
      <c r="VWQ32" s="37"/>
      <c r="VWR32" s="37"/>
      <c r="VWS32" s="37"/>
      <c r="VWT32" s="37"/>
      <c r="VWU32" s="37"/>
      <c r="VWV32" s="37"/>
      <c r="VWW32" s="37"/>
      <c r="VWX32" s="37"/>
      <c r="VWY32" s="37"/>
      <c r="VWZ32" s="37"/>
      <c r="VXA32" s="37"/>
      <c r="VXB32" s="37"/>
      <c r="VXC32" s="37"/>
      <c r="VXD32" s="37"/>
      <c r="VXE32" s="37"/>
      <c r="VXF32" s="37"/>
      <c r="VXG32" s="37"/>
      <c r="VXH32" s="37"/>
      <c r="VXI32" s="37"/>
      <c r="VXJ32" s="37"/>
      <c r="VXK32" s="37"/>
      <c r="VXL32" s="37"/>
      <c r="VXM32" s="37"/>
      <c r="VXN32" s="37"/>
      <c r="VXO32" s="37"/>
      <c r="VXP32" s="37"/>
      <c r="VXQ32" s="37"/>
      <c r="VXR32" s="37"/>
      <c r="VXS32" s="37"/>
      <c r="VXT32" s="37"/>
      <c r="VXU32" s="37"/>
      <c r="VXV32" s="37"/>
      <c r="VXW32" s="37"/>
      <c r="VXX32" s="37"/>
      <c r="VXY32" s="37"/>
      <c r="VXZ32" s="37"/>
      <c r="VYA32" s="37"/>
      <c r="VYB32" s="37"/>
      <c r="VYC32" s="37"/>
      <c r="VYD32" s="37"/>
      <c r="VYE32" s="37"/>
      <c r="VYF32" s="37"/>
      <c r="VYG32" s="37"/>
      <c r="VYH32" s="37"/>
      <c r="VYI32" s="37"/>
      <c r="VYJ32" s="37"/>
      <c r="VYK32" s="37"/>
      <c r="VYL32" s="37"/>
      <c r="VYM32" s="37"/>
      <c r="VYN32" s="37"/>
      <c r="VYO32" s="37"/>
      <c r="VYP32" s="37"/>
      <c r="VYQ32" s="37"/>
      <c r="VYR32" s="37"/>
      <c r="VYS32" s="37"/>
      <c r="VYT32" s="37"/>
      <c r="VYU32" s="37"/>
      <c r="VYV32" s="37"/>
      <c r="VYW32" s="37"/>
      <c r="VYX32" s="37"/>
      <c r="VYY32" s="37"/>
      <c r="VYZ32" s="37"/>
      <c r="VZA32" s="37"/>
      <c r="VZB32" s="37"/>
      <c r="VZC32" s="37"/>
      <c r="VZD32" s="37"/>
      <c r="VZE32" s="37"/>
      <c r="VZF32" s="37"/>
      <c r="VZG32" s="37"/>
      <c r="VZH32" s="37"/>
      <c r="VZI32" s="37"/>
      <c r="VZJ32" s="37"/>
      <c r="VZK32" s="37"/>
      <c r="VZL32" s="37"/>
      <c r="VZM32" s="37"/>
      <c r="VZN32" s="37"/>
      <c r="VZO32" s="37"/>
      <c r="VZP32" s="37"/>
      <c r="VZQ32" s="37"/>
      <c r="VZR32" s="37"/>
      <c r="VZS32" s="37"/>
      <c r="VZT32" s="37"/>
      <c r="VZU32" s="37"/>
      <c r="VZV32" s="37"/>
      <c r="VZW32" s="37"/>
      <c r="VZX32" s="37"/>
      <c r="VZY32" s="37"/>
      <c r="VZZ32" s="37"/>
      <c r="WAA32" s="37"/>
      <c r="WAB32" s="37"/>
      <c r="WAC32" s="37"/>
      <c r="WAD32" s="37"/>
      <c r="WAE32" s="37"/>
      <c r="WAF32" s="37"/>
      <c r="WAG32" s="37"/>
      <c r="WAH32" s="37"/>
      <c r="WAI32" s="37"/>
      <c r="WAJ32" s="37"/>
      <c r="WAK32" s="37"/>
      <c r="WAL32" s="37"/>
      <c r="WAM32" s="37"/>
      <c r="WAN32" s="37"/>
      <c r="WAO32" s="37"/>
      <c r="WAP32" s="37"/>
      <c r="WAQ32" s="37"/>
      <c r="WAR32" s="37"/>
      <c r="WAS32" s="37"/>
      <c r="WAT32" s="37"/>
      <c r="WAU32" s="37"/>
      <c r="WAV32" s="37"/>
      <c r="WAW32" s="37"/>
      <c r="WAX32" s="37"/>
      <c r="WAY32" s="37"/>
      <c r="WAZ32" s="37"/>
      <c r="WBA32" s="37"/>
      <c r="WBB32" s="37"/>
      <c r="WBC32" s="37"/>
      <c r="WBD32" s="37"/>
      <c r="WBE32" s="37"/>
      <c r="WBF32" s="37"/>
      <c r="WBG32" s="37"/>
      <c r="WBH32" s="37"/>
      <c r="WBI32" s="37"/>
      <c r="WBJ32" s="37"/>
      <c r="WBK32" s="37"/>
      <c r="WBL32" s="37"/>
      <c r="WBM32" s="37"/>
      <c r="WBN32" s="37"/>
      <c r="WBO32" s="37"/>
      <c r="WBP32" s="37"/>
      <c r="WBQ32" s="37"/>
      <c r="WBR32" s="37"/>
      <c r="WBS32" s="37"/>
      <c r="WBT32" s="37"/>
      <c r="WBU32" s="37"/>
      <c r="WBV32" s="37"/>
      <c r="WBW32" s="37"/>
      <c r="WBX32" s="37"/>
      <c r="WBY32" s="37"/>
      <c r="WBZ32" s="37"/>
      <c r="WCA32" s="37"/>
      <c r="WCB32" s="37"/>
      <c r="WCC32" s="37"/>
      <c r="WCD32" s="37"/>
      <c r="WCE32" s="37"/>
      <c r="WCF32" s="37"/>
      <c r="WCG32" s="37"/>
      <c r="WCH32" s="37"/>
      <c r="WCI32" s="37"/>
      <c r="WCJ32" s="37"/>
      <c r="WCK32" s="37"/>
      <c r="WCL32" s="37"/>
      <c r="WCM32" s="37"/>
      <c r="WCN32" s="37"/>
      <c r="WCO32" s="37"/>
      <c r="WCP32" s="37"/>
      <c r="WCQ32" s="37"/>
      <c r="WCR32" s="37"/>
      <c r="WCS32" s="37"/>
      <c r="WCT32" s="37"/>
      <c r="WCU32" s="37"/>
      <c r="WCV32" s="37"/>
      <c r="WCW32" s="37"/>
      <c r="WCX32" s="37"/>
      <c r="WCY32" s="37"/>
      <c r="WCZ32" s="37"/>
      <c r="WDA32" s="37"/>
      <c r="WDB32" s="37"/>
      <c r="WDC32" s="37"/>
      <c r="WDD32" s="37"/>
      <c r="WDE32" s="37"/>
      <c r="WDF32" s="37"/>
      <c r="WDG32" s="37"/>
      <c r="WDH32" s="37"/>
      <c r="WDI32" s="37"/>
      <c r="WDJ32" s="37"/>
      <c r="WDK32" s="37"/>
      <c r="WDL32" s="37"/>
      <c r="WDM32" s="37"/>
      <c r="WDN32" s="37"/>
      <c r="WDO32" s="37"/>
      <c r="WDP32" s="37"/>
      <c r="WDQ32" s="37"/>
      <c r="WDR32" s="37"/>
      <c r="WDS32" s="37"/>
      <c r="WDT32" s="37"/>
      <c r="WDU32" s="37"/>
      <c r="WDV32" s="37"/>
      <c r="WDW32" s="37"/>
      <c r="WDX32" s="37"/>
      <c r="WDY32" s="37"/>
      <c r="WDZ32" s="37"/>
      <c r="WEA32" s="37"/>
      <c r="WEB32" s="37"/>
      <c r="WEC32" s="37"/>
      <c r="WED32" s="37"/>
      <c r="WEE32" s="37"/>
      <c r="WEF32" s="37"/>
      <c r="WEG32" s="37"/>
      <c r="WEH32" s="37"/>
      <c r="WEI32" s="37"/>
      <c r="WEJ32" s="37"/>
      <c r="WEK32" s="37"/>
      <c r="WEL32" s="37"/>
      <c r="WEM32" s="37"/>
      <c r="WEN32" s="37"/>
      <c r="WEO32" s="37"/>
      <c r="WEP32" s="37"/>
      <c r="WEQ32" s="37"/>
      <c r="WER32" s="37"/>
      <c r="WES32" s="37"/>
      <c r="WET32" s="37"/>
      <c r="WEU32" s="37"/>
      <c r="WEV32" s="37"/>
      <c r="WEW32" s="37"/>
      <c r="WEX32" s="37"/>
      <c r="WEY32" s="37"/>
      <c r="WEZ32" s="37"/>
      <c r="WFA32" s="37"/>
      <c r="WFB32" s="37"/>
      <c r="WFC32" s="37"/>
      <c r="WFD32" s="37"/>
      <c r="WFE32" s="37"/>
      <c r="WFF32" s="37"/>
      <c r="WFG32" s="37"/>
      <c r="WFH32" s="37"/>
      <c r="WFI32" s="37"/>
      <c r="WFJ32" s="37"/>
      <c r="WFK32" s="37"/>
      <c r="WFL32" s="37"/>
      <c r="WFM32" s="37"/>
      <c r="WFN32" s="37"/>
      <c r="WFO32" s="37"/>
      <c r="WFP32" s="37"/>
      <c r="WFQ32" s="37"/>
      <c r="WFR32" s="37"/>
      <c r="WFS32" s="37"/>
      <c r="WFT32" s="37"/>
      <c r="WFU32" s="37"/>
      <c r="WFV32" s="37"/>
      <c r="WFW32" s="37"/>
      <c r="WFX32" s="37"/>
      <c r="WFY32" s="37"/>
      <c r="WFZ32" s="37"/>
      <c r="WGA32" s="37"/>
      <c r="WGB32" s="37"/>
      <c r="WGC32" s="37"/>
      <c r="WGD32" s="37"/>
      <c r="WGE32" s="37"/>
      <c r="WGF32" s="37"/>
      <c r="WGG32" s="37"/>
      <c r="WGH32" s="37"/>
      <c r="WGI32" s="37"/>
      <c r="WGJ32" s="37"/>
      <c r="WGK32" s="37"/>
      <c r="WGL32" s="37"/>
      <c r="WGM32" s="37"/>
      <c r="WGN32" s="37"/>
      <c r="WGO32" s="37"/>
      <c r="WGP32" s="37"/>
      <c r="WGQ32" s="37"/>
      <c r="WGR32" s="37"/>
      <c r="WGS32" s="37"/>
      <c r="WGT32" s="37"/>
      <c r="WGU32" s="37"/>
      <c r="WGV32" s="37"/>
      <c r="WGW32" s="37"/>
      <c r="WGX32" s="37"/>
      <c r="WGY32" s="37"/>
      <c r="WGZ32" s="37"/>
      <c r="WHA32" s="37"/>
      <c r="WHB32" s="37"/>
      <c r="WHC32" s="37"/>
      <c r="WHD32" s="37"/>
      <c r="WHE32" s="37"/>
      <c r="WHF32" s="37"/>
      <c r="WHG32" s="37"/>
      <c r="WHH32" s="37"/>
      <c r="WHI32" s="37"/>
      <c r="WHJ32" s="37"/>
      <c r="WHK32" s="37"/>
      <c r="WHL32" s="37"/>
      <c r="WHM32" s="37"/>
      <c r="WHN32" s="37"/>
      <c r="WHO32" s="37"/>
      <c r="WHP32" s="37"/>
      <c r="WHQ32" s="37"/>
      <c r="WHR32" s="37"/>
      <c r="WHS32" s="37"/>
      <c r="WHT32" s="37"/>
      <c r="WHU32" s="37"/>
      <c r="WHV32" s="37"/>
      <c r="WHW32" s="37"/>
      <c r="WHX32" s="37"/>
      <c r="WHY32" s="37"/>
      <c r="WHZ32" s="37"/>
      <c r="WIA32" s="37"/>
      <c r="WIB32" s="37"/>
      <c r="WIC32" s="37"/>
      <c r="WID32" s="37"/>
      <c r="WIE32" s="37"/>
      <c r="WIF32" s="37"/>
      <c r="WIG32" s="37"/>
      <c r="WIH32" s="37"/>
      <c r="WII32" s="37"/>
      <c r="WIJ32" s="37"/>
      <c r="WIK32" s="37"/>
      <c r="WIL32" s="37"/>
      <c r="WIM32" s="37"/>
      <c r="WIN32" s="37"/>
      <c r="WIO32" s="37"/>
      <c r="WIP32" s="37"/>
      <c r="WIQ32" s="37"/>
      <c r="WIR32" s="37"/>
      <c r="WIS32" s="37"/>
      <c r="WIT32" s="37"/>
      <c r="WIU32" s="37"/>
      <c r="WIV32" s="37"/>
      <c r="WIW32" s="37"/>
      <c r="WIX32" s="37"/>
      <c r="WIY32" s="37"/>
      <c r="WIZ32" s="37"/>
      <c r="WJA32" s="37"/>
      <c r="WJB32" s="37"/>
      <c r="WJC32" s="37"/>
      <c r="WJD32" s="37"/>
      <c r="WJE32" s="37"/>
      <c r="WJF32" s="37"/>
      <c r="WJG32" s="37"/>
      <c r="WJH32" s="37"/>
      <c r="WJI32" s="37"/>
      <c r="WJJ32" s="37"/>
      <c r="WJK32" s="37"/>
      <c r="WJL32" s="37"/>
      <c r="WJM32" s="37"/>
      <c r="WJN32" s="37"/>
      <c r="WJO32" s="37"/>
      <c r="WJP32" s="37"/>
      <c r="WJQ32" s="37"/>
      <c r="WJR32" s="37"/>
      <c r="WJS32" s="37"/>
      <c r="WJT32" s="37"/>
      <c r="WJU32" s="37"/>
      <c r="WJV32" s="37"/>
      <c r="WJW32" s="37"/>
      <c r="WJX32" s="37"/>
      <c r="WJY32" s="37"/>
      <c r="WJZ32" s="37"/>
      <c r="WKA32" s="37"/>
      <c r="WKB32" s="37"/>
      <c r="WKC32" s="37"/>
      <c r="WKD32" s="37"/>
      <c r="WKE32" s="37"/>
      <c r="WKF32" s="37"/>
      <c r="WKG32" s="37"/>
      <c r="WKH32" s="37"/>
      <c r="WKI32" s="37"/>
      <c r="WKJ32" s="37"/>
      <c r="WKK32" s="37"/>
      <c r="WKL32" s="37"/>
      <c r="WKM32" s="37"/>
      <c r="WKN32" s="37"/>
      <c r="WKO32" s="37"/>
      <c r="WKP32" s="37"/>
      <c r="WKQ32" s="37"/>
      <c r="WKR32" s="37"/>
      <c r="WKS32" s="37"/>
      <c r="WKT32" s="37"/>
      <c r="WKU32" s="37"/>
      <c r="WKV32" s="37"/>
      <c r="WKW32" s="37"/>
      <c r="WKX32" s="37"/>
      <c r="WKY32" s="37"/>
      <c r="WKZ32" s="37"/>
      <c r="WLA32" s="37"/>
      <c r="WLB32" s="37"/>
      <c r="WLC32" s="37"/>
      <c r="WLD32" s="37"/>
      <c r="WLE32" s="37"/>
      <c r="WLF32" s="37"/>
      <c r="WLG32" s="37"/>
      <c r="WLH32" s="37"/>
      <c r="WLI32" s="37"/>
      <c r="WLJ32" s="37"/>
      <c r="WLK32" s="37"/>
      <c r="WLL32" s="37"/>
      <c r="WLM32" s="37"/>
      <c r="WLN32" s="37"/>
      <c r="WLO32" s="37"/>
      <c r="WLP32" s="37"/>
      <c r="WLQ32" s="37"/>
      <c r="WLR32" s="37"/>
      <c r="WLS32" s="37"/>
      <c r="WLT32" s="37"/>
      <c r="WLU32" s="37"/>
      <c r="WLV32" s="37"/>
      <c r="WLW32" s="37"/>
      <c r="WLX32" s="37"/>
      <c r="WLY32" s="37"/>
      <c r="WLZ32" s="37"/>
      <c r="WMA32" s="37"/>
      <c r="WMB32" s="37"/>
      <c r="WMC32" s="37"/>
      <c r="WMD32" s="37"/>
      <c r="WME32" s="37"/>
      <c r="WMF32" s="37"/>
      <c r="WMG32" s="37"/>
      <c r="WMH32" s="37"/>
      <c r="WMI32" s="37"/>
      <c r="WMJ32" s="37"/>
      <c r="WMK32" s="37"/>
      <c r="WML32" s="37"/>
      <c r="WMM32" s="37"/>
      <c r="WMN32" s="37"/>
      <c r="WMO32" s="37"/>
      <c r="WMP32" s="37"/>
      <c r="WMQ32" s="37"/>
      <c r="WMR32" s="37"/>
      <c r="WMS32" s="37"/>
      <c r="WMT32" s="37"/>
      <c r="WMU32" s="37"/>
      <c r="WMV32" s="37"/>
      <c r="WMW32" s="37"/>
      <c r="WMX32" s="37"/>
      <c r="WMY32" s="37"/>
      <c r="WMZ32" s="37"/>
      <c r="WNA32" s="37"/>
      <c r="WNB32" s="37"/>
      <c r="WNC32" s="37"/>
      <c r="WND32" s="37"/>
      <c r="WNE32" s="37"/>
      <c r="WNF32" s="37"/>
      <c r="WNG32" s="37"/>
      <c r="WNH32" s="37"/>
      <c r="WNI32" s="37"/>
      <c r="WNJ32" s="37"/>
      <c r="WNK32" s="37"/>
      <c r="WNL32" s="37"/>
      <c r="WNM32" s="37"/>
      <c r="WNN32" s="37"/>
      <c r="WNO32" s="37"/>
      <c r="WNP32" s="37"/>
      <c r="WNQ32" s="37"/>
      <c r="WNR32" s="37"/>
      <c r="WNS32" s="37"/>
      <c r="WNT32" s="37"/>
      <c r="WNU32" s="37"/>
      <c r="WNV32" s="37"/>
      <c r="WNW32" s="37"/>
      <c r="WNX32" s="37"/>
      <c r="WNY32" s="37"/>
      <c r="WNZ32" s="37"/>
      <c r="WOA32" s="37"/>
      <c r="WOB32" s="37"/>
      <c r="WOC32" s="37"/>
      <c r="WOD32" s="37"/>
      <c r="WOE32" s="37"/>
      <c r="WOF32" s="37"/>
      <c r="WOG32" s="37"/>
      <c r="WOH32" s="37"/>
      <c r="WOI32" s="37"/>
      <c r="WOJ32" s="37"/>
      <c r="WOK32" s="37"/>
      <c r="WOL32" s="37"/>
      <c r="WOM32" s="37"/>
      <c r="WON32" s="37"/>
      <c r="WOO32" s="37"/>
      <c r="WOP32" s="37"/>
      <c r="WOQ32" s="37"/>
      <c r="WOR32" s="37"/>
      <c r="WOS32" s="37"/>
      <c r="WOT32" s="37"/>
      <c r="WOU32" s="37"/>
      <c r="WOV32" s="37"/>
      <c r="WOW32" s="37"/>
      <c r="WOX32" s="37"/>
      <c r="WOY32" s="37"/>
      <c r="WOZ32" s="37"/>
      <c r="WPA32" s="37"/>
      <c r="WPB32" s="37"/>
      <c r="WPC32" s="37"/>
      <c r="WPD32" s="37"/>
      <c r="WPE32" s="37"/>
      <c r="WPF32" s="37"/>
      <c r="WPG32" s="37"/>
      <c r="WPH32" s="37"/>
      <c r="WPI32" s="37"/>
      <c r="WPJ32" s="37"/>
      <c r="WPK32" s="37"/>
      <c r="WPL32" s="37"/>
      <c r="WPM32" s="37"/>
      <c r="WPN32" s="37"/>
      <c r="WPO32" s="37"/>
      <c r="WPP32" s="37"/>
      <c r="WPQ32" s="37"/>
      <c r="WPR32" s="37"/>
      <c r="WPS32" s="37"/>
      <c r="WPT32" s="37"/>
      <c r="WPU32" s="37"/>
      <c r="WPV32" s="37"/>
      <c r="WPW32" s="37"/>
      <c r="WPX32" s="37"/>
      <c r="WPY32" s="37"/>
      <c r="WPZ32" s="37"/>
      <c r="WQA32" s="37"/>
      <c r="WQB32" s="37"/>
      <c r="WQC32" s="37"/>
      <c r="WQD32" s="37"/>
      <c r="WQE32" s="37"/>
      <c r="WQF32" s="37"/>
      <c r="WQG32" s="37"/>
      <c r="WQH32" s="37"/>
      <c r="WQI32" s="37"/>
      <c r="WQJ32" s="37"/>
      <c r="WQK32" s="37"/>
      <c r="WQL32" s="37"/>
      <c r="WQM32" s="37"/>
      <c r="WQN32" s="37"/>
      <c r="WQO32" s="37"/>
      <c r="WQP32" s="37"/>
      <c r="WQQ32" s="37"/>
      <c r="WQR32" s="37"/>
      <c r="WQS32" s="37"/>
      <c r="WQT32" s="37"/>
      <c r="WQU32" s="37"/>
      <c r="WQV32" s="37"/>
      <c r="WQW32" s="37"/>
      <c r="WQX32" s="37"/>
      <c r="WQY32" s="37"/>
      <c r="WQZ32" s="37"/>
      <c r="WRA32" s="37"/>
      <c r="WRB32" s="37"/>
      <c r="WRC32" s="37"/>
      <c r="WRD32" s="37"/>
      <c r="WRE32" s="37"/>
      <c r="WRF32" s="37"/>
      <c r="WRG32" s="37"/>
      <c r="WRH32" s="37"/>
      <c r="WRI32" s="37"/>
      <c r="WRJ32" s="37"/>
      <c r="WRK32" s="37"/>
      <c r="WRL32" s="37"/>
      <c r="WRM32" s="37"/>
      <c r="WRN32" s="37"/>
      <c r="WRO32" s="37"/>
      <c r="WRP32" s="37"/>
      <c r="WRQ32" s="37"/>
      <c r="WRR32" s="37"/>
      <c r="WRS32" s="37"/>
      <c r="WRT32" s="37"/>
      <c r="WRU32" s="37"/>
      <c r="WRV32" s="37"/>
      <c r="WRW32" s="37"/>
      <c r="WRX32" s="37"/>
      <c r="WRY32" s="37"/>
      <c r="WRZ32" s="37"/>
      <c r="WSA32" s="37"/>
      <c r="WSB32" s="37"/>
      <c r="WSC32" s="37"/>
      <c r="WSD32" s="37"/>
      <c r="WSE32" s="37"/>
      <c r="WSF32" s="37"/>
      <c r="WSG32" s="37"/>
      <c r="WSH32" s="37"/>
      <c r="WSI32" s="37"/>
      <c r="WSJ32" s="37"/>
      <c r="WSK32" s="37"/>
      <c r="WSL32" s="37"/>
      <c r="WSM32" s="37"/>
      <c r="WSN32" s="37"/>
      <c r="WSO32" s="37"/>
      <c r="WSP32" s="37"/>
      <c r="WSQ32" s="37"/>
      <c r="WSR32" s="37"/>
      <c r="WSS32" s="37"/>
      <c r="WST32" s="37"/>
      <c r="WSU32" s="37"/>
      <c r="WSV32" s="37"/>
      <c r="WSW32" s="37"/>
      <c r="WSX32" s="37"/>
      <c r="WSY32" s="37"/>
      <c r="WSZ32" s="37"/>
      <c r="WTA32" s="37"/>
      <c r="WTB32" s="37"/>
      <c r="WTC32" s="37"/>
      <c r="WTD32" s="37"/>
      <c r="WTE32" s="37"/>
      <c r="WTF32" s="37"/>
      <c r="WTG32" s="37"/>
      <c r="WTH32" s="37"/>
      <c r="WTI32" s="37"/>
      <c r="WTJ32" s="37"/>
      <c r="WTK32" s="37"/>
      <c r="WTL32" s="37"/>
      <c r="WTM32" s="37"/>
      <c r="WTN32" s="37"/>
      <c r="WTO32" s="37"/>
      <c r="WTP32" s="37"/>
      <c r="WTQ32" s="37"/>
      <c r="WTR32" s="37"/>
      <c r="WTS32" s="37"/>
      <c r="WTT32" s="37"/>
      <c r="WTU32" s="37"/>
      <c r="WTV32" s="37"/>
      <c r="WTW32" s="37"/>
      <c r="WTX32" s="37"/>
      <c r="WTY32" s="37"/>
      <c r="WTZ32" s="37"/>
      <c r="WUA32" s="37"/>
      <c r="WUB32" s="37"/>
      <c r="WUC32" s="37"/>
      <c r="WUD32" s="37"/>
      <c r="WUE32" s="37"/>
      <c r="WUF32" s="37"/>
      <c r="WUG32" s="37"/>
      <c r="WUH32" s="37"/>
      <c r="WUI32" s="37"/>
      <c r="WUJ32" s="37"/>
      <c r="WUK32" s="37"/>
      <c r="WUL32" s="37"/>
      <c r="WUM32" s="37"/>
      <c r="WUN32" s="37"/>
      <c r="WUO32" s="37"/>
      <c r="WUP32" s="37"/>
      <c r="WUQ32" s="37"/>
      <c r="WUR32" s="37"/>
      <c r="WUS32" s="37"/>
      <c r="WUT32" s="37"/>
      <c r="WUU32" s="37"/>
      <c r="WUV32" s="37"/>
      <c r="WUW32" s="37"/>
      <c r="WUX32" s="37"/>
      <c r="WUY32" s="37"/>
      <c r="WUZ32" s="37"/>
      <c r="WVA32" s="37"/>
      <c r="WVB32" s="37"/>
      <c r="WVC32" s="37"/>
      <c r="WVD32" s="37"/>
      <c r="WVE32" s="37"/>
      <c r="WVF32" s="37"/>
      <c r="WVG32" s="37"/>
      <c r="WVH32" s="37"/>
      <c r="WVI32" s="37"/>
      <c r="WVJ32" s="37"/>
      <c r="WVK32" s="37"/>
      <c r="WVL32" s="37"/>
      <c r="WVM32" s="37"/>
      <c r="WVN32" s="37"/>
      <c r="WVO32" s="37"/>
      <c r="WVP32" s="37"/>
      <c r="WVQ32" s="37"/>
      <c r="WVR32" s="37"/>
      <c r="WVS32" s="37"/>
      <c r="WVT32" s="37"/>
      <c r="WVU32" s="37"/>
      <c r="WVV32" s="37"/>
      <c r="WVW32" s="37"/>
      <c r="WVX32" s="37"/>
      <c r="WVY32" s="37"/>
      <c r="WVZ32" s="37"/>
      <c r="WWA32" s="37"/>
      <c r="WWB32" s="37"/>
      <c r="WWC32" s="37"/>
      <c r="WWD32" s="37"/>
      <c r="WWE32" s="37"/>
      <c r="WWF32" s="37"/>
      <c r="WWG32" s="37"/>
      <c r="WWH32" s="37"/>
      <c r="WWI32" s="37"/>
      <c r="WWJ32" s="37"/>
      <c r="WWK32" s="37"/>
      <c r="WWL32" s="37"/>
      <c r="WWM32" s="37"/>
      <c r="WWN32" s="37"/>
      <c r="WWO32" s="37"/>
      <c r="WWP32" s="37"/>
      <c r="WWQ32" s="37"/>
      <c r="WWR32" s="37"/>
      <c r="WWS32" s="37"/>
      <c r="WWT32" s="37"/>
      <c r="WWU32" s="37"/>
      <c r="WWV32" s="37"/>
      <c r="WWW32" s="37"/>
      <c r="WWX32" s="37"/>
      <c r="WWY32" s="37"/>
      <c r="WWZ32" s="37"/>
      <c r="WXA32" s="37"/>
      <c r="WXB32" s="37"/>
      <c r="WXC32" s="37"/>
      <c r="WXD32" s="37"/>
      <c r="WXE32" s="37"/>
      <c r="WXF32" s="37"/>
      <c r="WXG32" s="37"/>
      <c r="WXH32" s="37"/>
      <c r="WXI32" s="37"/>
      <c r="WXJ32" s="37"/>
      <c r="WXK32" s="37"/>
      <c r="WXL32" s="37"/>
      <c r="WXM32" s="37"/>
      <c r="WXN32" s="37"/>
      <c r="WXO32" s="37"/>
      <c r="WXP32" s="37"/>
      <c r="WXQ32" s="37"/>
      <c r="WXR32" s="37"/>
      <c r="WXS32" s="37"/>
      <c r="WXT32" s="37"/>
      <c r="WXU32" s="37"/>
      <c r="WXV32" s="37"/>
      <c r="WXW32" s="37"/>
      <c r="WXX32" s="37"/>
      <c r="WXY32" s="37"/>
      <c r="WXZ32" s="37"/>
      <c r="WYA32" s="37"/>
      <c r="WYB32" s="37"/>
      <c r="WYC32" s="37"/>
      <c r="WYD32" s="37"/>
      <c r="WYE32" s="37"/>
      <c r="WYF32" s="37"/>
      <c r="WYG32" s="37"/>
      <c r="WYH32" s="37"/>
      <c r="WYI32" s="37"/>
      <c r="WYJ32" s="37"/>
      <c r="WYK32" s="37"/>
      <c r="WYL32" s="37"/>
      <c r="WYM32" s="37"/>
      <c r="WYN32" s="37"/>
      <c r="WYO32" s="37"/>
      <c r="WYP32" s="37"/>
      <c r="WYQ32" s="37"/>
      <c r="WYR32" s="37"/>
      <c r="WYS32" s="37"/>
      <c r="WYT32" s="37"/>
      <c r="WYU32" s="37"/>
      <c r="WYV32" s="37"/>
      <c r="WYW32" s="37"/>
      <c r="WYX32" s="37"/>
      <c r="WYY32" s="37"/>
      <c r="WYZ32" s="37"/>
      <c r="WZA32" s="37"/>
      <c r="WZB32" s="37"/>
      <c r="WZC32" s="37"/>
      <c r="WZD32" s="37"/>
      <c r="WZE32" s="37"/>
      <c r="WZF32" s="37"/>
      <c r="WZG32" s="37"/>
      <c r="WZH32" s="37"/>
      <c r="WZI32" s="37"/>
      <c r="WZJ32" s="37"/>
      <c r="WZK32" s="37"/>
      <c r="WZL32" s="37"/>
      <c r="WZM32" s="37"/>
      <c r="WZN32" s="37"/>
      <c r="WZO32" s="37"/>
      <c r="WZP32" s="37"/>
      <c r="WZQ32" s="37"/>
      <c r="WZR32" s="37"/>
      <c r="WZS32" s="37"/>
      <c r="WZT32" s="37"/>
      <c r="WZU32" s="37"/>
      <c r="WZV32" s="37"/>
      <c r="WZW32" s="37"/>
      <c r="WZX32" s="37"/>
      <c r="WZY32" s="37"/>
      <c r="WZZ32" s="37"/>
      <c r="XAA32" s="37"/>
      <c r="XAB32" s="37"/>
      <c r="XAC32" s="37"/>
      <c r="XAD32" s="37"/>
      <c r="XAE32" s="37"/>
      <c r="XAF32" s="37"/>
      <c r="XAG32" s="37"/>
      <c r="XAH32" s="37"/>
      <c r="XAI32" s="37"/>
      <c r="XAJ32" s="37"/>
      <c r="XAK32" s="37"/>
      <c r="XAL32" s="37"/>
      <c r="XAM32" s="37"/>
      <c r="XAN32" s="37"/>
      <c r="XAO32" s="37"/>
      <c r="XAP32" s="37"/>
      <c r="XAQ32" s="37"/>
      <c r="XAR32" s="37"/>
      <c r="XAS32" s="37"/>
      <c r="XAT32" s="37"/>
      <c r="XAU32" s="37"/>
      <c r="XAV32" s="37"/>
      <c r="XAW32" s="37"/>
      <c r="XAX32" s="37"/>
      <c r="XAY32" s="37"/>
      <c r="XAZ32" s="37"/>
      <c r="XBA32" s="37"/>
      <c r="XBB32" s="37"/>
      <c r="XBC32" s="37"/>
      <c r="XBD32" s="37"/>
      <c r="XBE32" s="37"/>
      <c r="XBF32" s="37"/>
      <c r="XBG32" s="37"/>
      <c r="XBH32" s="37"/>
      <c r="XBI32" s="37"/>
      <c r="XBJ32" s="37"/>
      <c r="XBK32" s="37"/>
      <c r="XBL32" s="37"/>
      <c r="XBM32" s="37"/>
      <c r="XBN32" s="37"/>
      <c r="XBO32" s="37"/>
      <c r="XBP32" s="37"/>
      <c r="XBQ32" s="37"/>
      <c r="XBR32" s="37"/>
      <c r="XBS32" s="37"/>
      <c r="XBT32" s="37"/>
      <c r="XBU32" s="37"/>
      <c r="XBV32" s="37"/>
      <c r="XBW32" s="37"/>
      <c r="XBX32" s="37"/>
      <c r="XBY32" s="37"/>
      <c r="XBZ32" s="37"/>
      <c r="XCA32" s="37"/>
      <c r="XCB32" s="37"/>
      <c r="XCC32" s="37"/>
      <c r="XCD32" s="37"/>
      <c r="XCE32" s="37"/>
      <c r="XCF32" s="37"/>
      <c r="XCG32" s="37"/>
      <c r="XCH32" s="37"/>
      <c r="XCI32" s="37"/>
      <c r="XCJ32" s="37"/>
      <c r="XCK32" s="37"/>
      <c r="XCL32" s="37"/>
      <c r="XCM32" s="37"/>
      <c r="XCN32" s="37"/>
      <c r="XCO32" s="37"/>
      <c r="XCP32" s="37"/>
      <c r="XCQ32" s="37"/>
      <c r="XCR32" s="37"/>
      <c r="XCS32" s="37"/>
      <c r="XCT32" s="37"/>
      <c r="XCU32" s="37"/>
      <c r="XCV32" s="37"/>
      <c r="XCW32" s="37"/>
      <c r="XCX32" s="37"/>
      <c r="XCY32" s="37"/>
      <c r="XCZ32" s="37"/>
      <c r="XDA32" s="37"/>
      <c r="XDB32" s="37"/>
      <c r="XDC32" s="37"/>
      <c r="XDD32" s="37"/>
      <c r="XDE32" s="37"/>
      <c r="XDF32" s="37"/>
      <c r="XDG32" s="37"/>
      <c r="XDH32" s="37"/>
      <c r="XDI32" s="37"/>
      <c r="XDJ32" s="37"/>
      <c r="XDK32" s="37"/>
      <c r="XDL32" s="37"/>
      <c r="XDM32" s="37"/>
      <c r="XDN32" s="37"/>
      <c r="XDO32" s="37"/>
      <c r="XDP32" s="37"/>
      <c r="XDQ32" s="37"/>
      <c r="XDR32" s="37"/>
      <c r="XDS32" s="37"/>
      <c r="XDT32" s="37"/>
      <c r="XDU32" s="37"/>
      <c r="XDV32" s="37"/>
      <c r="XDW32" s="37"/>
      <c r="XDX32" s="37"/>
      <c r="XDY32" s="37"/>
      <c r="XDZ32" s="37"/>
      <c r="XEA32" s="37"/>
      <c r="XEB32" s="37"/>
      <c r="XEC32" s="37"/>
      <c r="XED32" s="37"/>
      <c r="XEE32" s="37"/>
      <c r="XEF32" s="37"/>
      <c r="XEG32" s="37"/>
      <c r="XEH32" s="37"/>
      <c r="XEI32" s="37"/>
      <c r="XEJ32" s="37"/>
      <c r="XEK32" s="37"/>
      <c r="XEL32" s="37"/>
      <c r="XEM32" s="37"/>
      <c r="XEN32" s="37"/>
      <c r="XEO32" s="37"/>
      <c r="XEP32" s="37"/>
      <c r="XEQ32" s="37"/>
      <c r="XER32" s="37"/>
      <c r="XES32" s="37"/>
      <c r="XET32" s="37"/>
      <c r="XEU32" s="37"/>
      <c r="XEV32" s="37"/>
      <c r="XEW32" s="37"/>
      <c r="XEX32" s="37"/>
      <c r="XEY32" s="37"/>
      <c r="XEZ32" s="37"/>
      <c r="XFA32" s="37"/>
      <c r="XFB32" s="37"/>
      <c r="XFC32" s="37"/>
      <c r="XFD32" s="37"/>
    </row>
    <row r="33" spans="3:12">
      <c r="D33" s="37" t="s">
        <v>13</v>
      </c>
      <c r="H33" s="20">
        <f>'CIAL 20 year return calculation'!H495</f>
        <v>-41875238.112911083</v>
      </c>
      <c r="I33" s="20">
        <f>'CIAL 20 year return calculation'!I495</f>
        <v>-12001605.206290264</v>
      </c>
      <c r="J33" s="20">
        <f>'CIAL 20 year return calculation'!J495</f>
        <v>-9640603.6357391998</v>
      </c>
      <c r="K33" s="20">
        <f>'CIAL 20 year return calculation'!K495</f>
        <v>-10498808.695039861</v>
      </c>
      <c r="L33" s="20">
        <f>'CIAL 20 year return calculation'!L495</f>
        <v>-4541381.4913158882</v>
      </c>
    </row>
    <row r="34" spans="3:12">
      <c r="D34" s="37" t="s">
        <v>5</v>
      </c>
      <c r="H34" s="20">
        <f>-H26</f>
        <v>-1652725.4213255553</v>
      </c>
      <c r="I34" s="20">
        <f t="shared" ref="I34:L34" si="2">-I26</f>
        <v>-3802160.3728800467</v>
      </c>
      <c r="J34" s="20">
        <f t="shared" si="2"/>
        <v>-6646880.4062436353</v>
      </c>
      <c r="K34" s="20">
        <f t="shared" si="2"/>
        <v>-8850971.4670736231</v>
      </c>
      <c r="L34" s="20">
        <f t="shared" si="2"/>
        <v>-8893532.8550641593</v>
      </c>
    </row>
    <row r="35" spans="3:12">
      <c r="D35" s="37" t="s">
        <v>129</v>
      </c>
      <c r="H35" s="20">
        <f>'CIAL 20 year return calculation'!H497</f>
        <v>-579659.8809160043</v>
      </c>
      <c r="I35" s="20">
        <f>'CIAL 20 year return calculation'!I497</f>
        <v>-1063145.6805162239</v>
      </c>
      <c r="J35" s="20">
        <f>'CIAL 20 year return calculation'!J497</f>
        <v>-1090140.9716327586</v>
      </c>
      <c r="K35" s="20">
        <f>'CIAL 20 year return calculation'!K497</f>
        <v>-1093761.147092896</v>
      </c>
      <c r="L35" s="20">
        <f>'CIAL 20 year return calculation'!L497</f>
        <v>-1107303.3588601584</v>
      </c>
    </row>
    <row r="36" spans="3:12" ht="15.75" thickBot="1">
      <c r="D36" s="37" t="s">
        <v>263</v>
      </c>
      <c r="G36" s="13">
        <f>SUM(G31:G35)</f>
        <v>0</v>
      </c>
      <c r="H36" s="13">
        <f>SUM(H31:H35)</f>
        <v>-26196255.51428993</v>
      </c>
      <c r="I36" s="13">
        <f t="shared" ref="I36:L36" si="3">SUM(I31:I35)</f>
        <v>19450816.788157288</v>
      </c>
      <c r="J36" s="13">
        <f t="shared" si="3"/>
        <v>28218254.193085808</v>
      </c>
      <c r="K36" s="13">
        <f t="shared" si="3"/>
        <v>32501215.884245466</v>
      </c>
      <c r="L36" s="13">
        <f t="shared" si="3"/>
        <v>40176243.487346642</v>
      </c>
    </row>
    <row r="37" spans="3:12" ht="15.75" thickTop="1">
      <c r="H37" s="20"/>
      <c r="I37" s="20"/>
      <c r="J37" s="20"/>
      <c r="K37" s="20"/>
      <c r="L37" s="20"/>
    </row>
    <row r="38" spans="3:12">
      <c r="D38" s="37" t="s">
        <v>130</v>
      </c>
      <c r="G38" s="15">
        <f>XNPV($E$46,G36:L36,G29:L29)</f>
        <v>70849837.314714491</v>
      </c>
    </row>
    <row r="39" spans="3:12">
      <c r="G39" s="15"/>
    </row>
    <row r="40" spans="3:12">
      <c r="G40" s="17"/>
    </row>
    <row r="41" spans="3:12"/>
    <row r="42" spans="3:12">
      <c r="C42" s="9" t="s">
        <v>168</v>
      </c>
    </row>
    <row r="43" spans="3:12">
      <c r="D43" s="37" t="s">
        <v>16</v>
      </c>
      <c r="H43" s="20">
        <f>'CIAL 20 year return calculation'!G286</f>
        <v>401463579.91227555</v>
      </c>
      <c r="I43" s="20">
        <f>'CIAL 20 year return calculation'!H286</f>
        <v>429519101.6953069</v>
      </c>
      <c r="J43" s="20">
        <f>'CIAL 20 year return calculation'!I286</f>
        <v>440425408.70748156</v>
      </c>
      <c r="K43" s="20">
        <f>'CIAL 20 year return calculation'!J286</f>
        <v>441887987.67489332</v>
      </c>
      <c r="L43" s="20">
        <f>'CIAL 20 year return calculation'!K286</f>
        <v>447359146.27511245</v>
      </c>
    </row>
    <row r="44" spans="3:12">
      <c r="D44" s="37" t="s">
        <v>136</v>
      </c>
      <c r="H44" s="20">
        <f>'CIAL 20 year return calculation'!H282*CapexProp</f>
        <v>16778404.669318024</v>
      </c>
      <c r="I44" s="20">
        <f>'CIAL 20 year return calculation'!I282*CapexProp</f>
        <v>8318428.7742750365</v>
      </c>
      <c r="J44" s="20">
        <f>'CIAL 20 year return calculation'!J282*CapexProp</f>
        <v>3683176.4320152262</v>
      </c>
      <c r="K44" s="20">
        <f>'CIAL 20 year return calculation'!K282*CapexProp</f>
        <v>5957427.2037239727</v>
      </c>
      <c r="L44" s="20">
        <f>'CIAL 20 year return calculation'!L282*CapexProp</f>
        <v>4541381.4913158882</v>
      </c>
    </row>
    <row r="45" spans="3:12">
      <c r="D45" s="37" t="s">
        <v>7</v>
      </c>
      <c r="E45" s="37" t="s">
        <v>127</v>
      </c>
      <c r="H45" s="20">
        <f>SUM(H43:H44)</f>
        <v>418241984.58159357</v>
      </c>
      <c r="I45" s="20">
        <f t="shared" ref="I45:L45" si="4">SUM(I43:I44)</f>
        <v>437837530.46958196</v>
      </c>
      <c r="J45" s="20">
        <f t="shared" si="4"/>
        <v>444108585.1394968</v>
      </c>
      <c r="K45" s="20">
        <f t="shared" si="4"/>
        <v>447845414.87861729</v>
      </c>
      <c r="L45" s="20">
        <f t="shared" si="4"/>
        <v>451900527.76642835</v>
      </c>
    </row>
    <row r="46" spans="3:12">
      <c r="D46" s="37" t="s">
        <v>6</v>
      </c>
      <c r="E46" s="89">
        <v>7.0376211559921908E-2</v>
      </c>
      <c r="H46" s="27">
        <f>$E46</f>
        <v>7.0376211559921908E-2</v>
      </c>
      <c r="I46" s="27">
        <f t="shared" ref="I46:L46" si="5">$E46</f>
        <v>7.0376211559921908E-2</v>
      </c>
      <c r="J46" s="27">
        <f t="shared" si="5"/>
        <v>7.0376211559921908E-2</v>
      </c>
      <c r="K46" s="27">
        <f t="shared" si="5"/>
        <v>7.0376211559921908E-2</v>
      </c>
      <c r="L46" s="27">
        <f t="shared" si="5"/>
        <v>7.0376211559921908E-2</v>
      </c>
    </row>
    <row r="47" spans="3:12">
      <c r="D47" s="37" t="s">
        <v>128</v>
      </c>
      <c r="E47" s="37" t="s">
        <v>171</v>
      </c>
      <c r="H47" s="20">
        <f t="shared" ref="H47:L47" si="6">IF(H$4=1,H45*H46/MiY*MiFP,H46*H45)</f>
        <v>17170000.394257564</v>
      </c>
      <c r="I47" s="20">
        <f t="shared" si="6"/>
        <v>30813346.673201054</v>
      </c>
      <c r="J47" s="20">
        <f t="shared" si="6"/>
        <v>31254679.74335482</v>
      </c>
      <c r="K47" s="20">
        <f t="shared" si="6"/>
        <v>31517663.663638569</v>
      </c>
      <c r="L47" s="20">
        <f t="shared" si="6"/>
        <v>31803047.146130525</v>
      </c>
    </row>
    <row r="48" spans="3:12">
      <c r="C48" s="37" t="s">
        <v>4</v>
      </c>
      <c r="D48" s="14" t="s">
        <v>3</v>
      </c>
      <c r="H48" s="20">
        <f>'CIAL 20 year return calculation'!H372</f>
        <v>8036970.666666667</v>
      </c>
      <c r="I48" s="20">
        <f>'CIAL 20 year return calculation'!I372</f>
        <v>14592483</v>
      </c>
      <c r="J48" s="20">
        <f>'CIAL 20 year return calculation'!J372</f>
        <v>15001622</v>
      </c>
      <c r="K48" s="20">
        <f>'CIAL 20 year return calculation'!K372</f>
        <v>15579074</v>
      </c>
      <c r="L48" s="20">
        <f>'CIAL 20 year return calculation'!L372</f>
        <v>15960583</v>
      </c>
    </row>
    <row r="49" spans="1:16384">
      <c r="C49" s="37" t="s">
        <v>2</v>
      </c>
      <c r="D49" s="14" t="s">
        <v>21</v>
      </c>
      <c r="H49" s="20">
        <f>'CIAL 20 year return calculation'!H373</f>
        <v>-4827886.7279181173</v>
      </c>
      <c r="I49" s="20">
        <f>'CIAL 20 year return calculation'!I373</f>
        <v>-8861932.3739210553</v>
      </c>
      <c r="J49" s="20">
        <f>'CIAL 20 year return calculation'!J373</f>
        <v>-9097847.9877390601</v>
      </c>
      <c r="K49" s="20">
        <f>'CIAL 20 year return calculation'!K373</f>
        <v>-9135378.5092032216</v>
      </c>
      <c r="L49" s="20">
        <f>'CIAL 20 year return calculation'!L373</f>
        <v>-9265845.98771175</v>
      </c>
    </row>
    <row r="50" spans="1:16384">
      <c r="D50" s="14" t="s">
        <v>15</v>
      </c>
      <c r="H50" s="43">
        <f>SUM(H47:H49)</f>
        <v>20379084.333006114</v>
      </c>
      <c r="I50" s="43">
        <f>SUM(I47:I49)</f>
        <v>36543897.299280003</v>
      </c>
      <c r="J50" s="43">
        <f>SUM(J47:J49)</f>
        <v>37158453.755615756</v>
      </c>
      <c r="K50" s="43">
        <f>SUM(K47:K49)</f>
        <v>37961359.154435351</v>
      </c>
      <c r="L50" s="43">
        <f>SUM(L47:L49)</f>
        <v>38497784.158418775</v>
      </c>
    </row>
    <row r="51" spans="1:16384">
      <c r="D51" s="14" t="s">
        <v>137</v>
      </c>
      <c r="H51" s="20">
        <f t="shared" ref="H51:L51" si="7">H50/(1-tax)</f>
        <v>28304283.795841824</v>
      </c>
      <c r="I51" s="20">
        <f t="shared" si="7"/>
        <v>50755412.91566667</v>
      </c>
      <c r="J51" s="20">
        <f t="shared" si="7"/>
        <v>51608963.549466327</v>
      </c>
      <c r="K51" s="20">
        <f t="shared" si="7"/>
        <v>52724109.936715767</v>
      </c>
      <c r="L51" s="20">
        <f t="shared" si="7"/>
        <v>53469144.664470524</v>
      </c>
    </row>
    <row r="52" spans="1:16384">
      <c r="H52" s="20"/>
      <c r="I52" s="20"/>
      <c r="J52" s="20"/>
      <c r="K52" s="20"/>
      <c r="L52" s="20"/>
    </row>
    <row r="53" spans="1:16384">
      <c r="H53" s="20"/>
      <c r="I53" s="20"/>
      <c r="J53" s="20"/>
      <c r="K53" s="20"/>
      <c r="L53" s="20"/>
    </row>
    <row r="54" spans="1:16384">
      <c r="C54" s="37" t="s">
        <v>4</v>
      </c>
      <c r="D54" s="37" t="s">
        <v>14</v>
      </c>
      <c r="H54" s="20">
        <f>'CIAL 20 year return calculation'!H465</f>
        <v>14550344.522228759</v>
      </c>
      <c r="I54" s="20">
        <f>'CIAL 20 year return calculation'!I465</f>
        <v>26748954.827138193</v>
      </c>
      <c r="J54" s="20">
        <f>'CIAL 20 year return calculation'!J465</f>
        <v>27278785.605587013</v>
      </c>
      <c r="K54" s="20">
        <f>'CIAL 20 year return calculation'!K465</f>
        <v>27938134.254388396</v>
      </c>
      <c r="L54" s="20">
        <f>'CIAL 20 year return calculation'!L465</f>
        <v>28543070.912959062</v>
      </c>
    </row>
    <row r="55" spans="1:16384">
      <c r="C55" s="37" t="s">
        <v>2</v>
      </c>
      <c r="D55" s="37" t="s">
        <v>125</v>
      </c>
      <c r="H55" s="20">
        <f>'CIAL 20 year return calculation'!H466</f>
        <v>-50750</v>
      </c>
      <c r="I55" s="20">
        <f>'CIAL 20 year return calculation'!I466</f>
        <v>-88826.999999999985</v>
      </c>
      <c r="J55" s="20">
        <f>'CIAL 20 year return calculation'!J466</f>
        <v>-90692.366999999984</v>
      </c>
      <c r="K55" s="20">
        <f>'CIAL 20 year return calculation'!K466</f>
        <v>-92596.906706999973</v>
      </c>
      <c r="L55" s="20">
        <f>'CIAL 20 year return calculation'!L466</f>
        <v>-94541.44174784697</v>
      </c>
    </row>
    <row r="56" spans="1:16384" s="70" customFormat="1">
      <c r="A56" s="37"/>
      <c r="B56" s="37"/>
      <c r="C56" s="37"/>
      <c r="D56" s="37"/>
      <c r="E56" s="37"/>
      <c r="F56" s="37"/>
      <c r="G56" s="37"/>
      <c r="H56" s="20"/>
      <c r="I56" s="20"/>
      <c r="J56" s="20"/>
      <c r="K56" s="20"/>
      <c r="L56" s="20"/>
      <c r="M56" s="37"/>
      <c r="N56" s="37"/>
      <c r="O56" s="37"/>
      <c r="P56" s="37"/>
      <c r="Q56" s="37"/>
      <c r="R56" s="37"/>
      <c r="S56" s="37"/>
      <c r="T56" s="37"/>
      <c r="U56" s="37"/>
      <c r="V56" s="37"/>
      <c r="W56" s="37"/>
      <c r="X56" s="37"/>
      <c r="Y56" s="37"/>
      <c r="Z56" s="37"/>
      <c r="AA56" s="37"/>
      <c r="AB56" s="37"/>
      <c r="AC56" s="37"/>
      <c r="AD56" s="37"/>
      <c r="AE56" s="37"/>
      <c r="AF56" s="37"/>
      <c r="AG56" s="37"/>
      <c r="AH56" s="37"/>
      <c r="AI56" s="37"/>
      <c r="AJ56" s="37"/>
      <c r="AK56" s="37"/>
      <c r="AL56" s="37"/>
      <c r="AM56" s="37"/>
      <c r="AN56" s="37"/>
      <c r="AO56" s="37"/>
      <c r="AP56" s="37"/>
      <c r="AQ56" s="37"/>
      <c r="AR56" s="37"/>
      <c r="AS56" s="37"/>
      <c r="AT56" s="37"/>
      <c r="AU56" s="37"/>
      <c r="AV56" s="37"/>
      <c r="AW56" s="37"/>
      <c r="AX56" s="37"/>
      <c r="AY56" s="37"/>
      <c r="AZ56" s="37"/>
      <c r="BA56" s="37"/>
      <c r="BB56" s="37"/>
      <c r="BC56" s="37"/>
      <c r="BD56" s="37"/>
      <c r="BE56" s="37"/>
      <c r="BF56" s="37"/>
      <c r="BG56" s="37"/>
      <c r="BH56" s="37"/>
      <c r="BI56" s="37"/>
      <c r="BJ56" s="37"/>
      <c r="BK56" s="37"/>
      <c r="BL56" s="37"/>
      <c r="BM56" s="37"/>
      <c r="BN56" s="37"/>
      <c r="BO56" s="37"/>
      <c r="BP56" s="37"/>
      <c r="BQ56" s="37"/>
      <c r="BR56" s="37"/>
      <c r="BS56" s="37"/>
      <c r="BT56" s="37"/>
      <c r="BU56" s="37"/>
      <c r="BV56" s="37"/>
      <c r="BW56" s="37"/>
      <c r="BX56" s="37"/>
      <c r="BY56" s="37"/>
      <c r="BZ56" s="37"/>
      <c r="CA56" s="37"/>
      <c r="CB56" s="37"/>
      <c r="CC56" s="37"/>
      <c r="CD56" s="37"/>
      <c r="CE56" s="37"/>
      <c r="CF56" s="37"/>
      <c r="CG56" s="37"/>
      <c r="CH56" s="37"/>
      <c r="CI56" s="37"/>
      <c r="CJ56" s="37"/>
      <c r="CK56" s="37"/>
      <c r="CL56" s="37"/>
      <c r="CM56" s="37"/>
      <c r="CN56" s="37"/>
      <c r="CO56" s="37"/>
      <c r="CP56" s="37"/>
      <c r="CQ56" s="37"/>
      <c r="CR56" s="37"/>
      <c r="CS56" s="37"/>
      <c r="CT56" s="37"/>
      <c r="CU56" s="37"/>
      <c r="CV56" s="37"/>
      <c r="CW56" s="37"/>
      <c r="CX56" s="37"/>
      <c r="CY56" s="37"/>
      <c r="CZ56" s="37"/>
      <c r="DA56" s="37"/>
      <c r="DB56" s="37"/>
      <c r="DC56" s="37"/>
      <c r="DD56" s="37"/>
      <c r="DE56" s="37"/>
      <c r="DF56" s="37"/>
      <c r="DG56" s="37"/>
      <c r="DH56" s="37"/>
      <c r="DI56" s="37"/>
      <c r="DJ56" s="37"/>
      <c r="DK56" s="37"/>
      <c r="DL56" s="37"/>
      <c r="DM56" s="37"/>
      <c r="DN56" s="37"/>
      <c r="DO56" s="37"/>
      <c r="DP56" s="37"/>
      <c r="DQ56" s="37"/>
      <c r="DR56" s="37"/>
      <c r="DS56" s="37"/>
      <c r="DT56" s="37"/>
      <c r="DU56" s="37"/>
      <c r="DV56" s="37"/>
      <c r="DW56" s="37"/>
      <c r="DX56" s="37"/>
      <c r="DY56" s="37"/>
      <c r="DZ56" s="37"/>
      <c r="EA56" s="37"/>
      <c r="EB56" s="37"/>
      <c r="EC56" s="37"/>
      <c r="ED56" s="37"/>
      <c r="EE56" s="37"/>
      <c r="EF56" s="37"/>
      <c r="EG56" s="37"/>
      <c r="EH56" s="37"/>
      <c r="EI56" s="37"/>
      <c r="EJ56" s="37"/>
      <c r="EK56" s="37"/>
      <c r="EL56" s="37"/>
      <c r="EM56" s="37"/>
      <c r="EN56" s="37"/>
      <c r="EO56" s="37"/>
      <c r="EP56" s="37"/>
      <c r="EQ56" s="37"/>
      <c r="ER56" s="37"/>
      <c r="ES56" s="37"/>
      <c r="ET56" s="37"/>
      <c r="EU56" s="37"/>
      <c r="EV56" s="37"/>
      <c r="EW56" s="37"/>
      <c r="EX56" s="37"/>
      <c r="EY56" s="37"/>
      <c r="EZ56" s="37"/>
      <c r="FA56" s="37"/>
      <c r="FB56" s="37"/>
      <c r="FC56" s="37"/>
      <c r="FD56" s="37"/>
      <c r="FE56" s="37"/>
      <c r="FF56" s="37"/>
      <c r="FG56" s="37"/>
      <c r="FH56" s="37"/>
      <c r="FI56" s="37"/>
      <c r="FJ56" s="37"/>
      <c r="FK56" s="37"/>
      <c r="FL56" s="37"/>
      <c r="FM56" s="37"/>
      <c r="FN56" s="37"/>
      <c r="FO56" s="37"/>
      <c r="FP56" s="37"/>
      <c r="FQ56" s="37"/>
      <c r="FR56" s="37"/>
      <c r="FS56" s="37"/>
      <c r="FT56" s="37"/>
      <c r="FU56" s="37"/>
      <c r="FV56" s="37"/>
      <c r="FW56" s="37"/>
      <c r="FX56" s="37"/>
      <c r="FY56" s="37"/>
      <c r="FZ56" s="37"/>
      <c r="GA56" s="37"/>
      <c r="GB56" s="37"/>
      <c r="GC56" s="37"/>
      <c r="GD56" s="37"/>
      <c r="GE56" s="37"/>
      <c r="GF56" s="37"/>
      <c r="GG56" s="37"/>
      <c r="GH56" s="37"/>
      <c r="GI56" s="37"/>
      <c r="GJ56" s="37"/>
      <c r="GK56" s="37"/>
      <c r="GL56" s="37"/>
      <c r="GM56" s="37"/>
      <c r="GN56" s="37"/>
      <c r="GO56" s="37"/>
      <c r="GP56" s="37"/>
      <c r="GQ56" s="37"/>
      <c r="GR56" s="37"/>
      <c r="GS56" s="37"/>
      <c r="GT56" s="37"/>
      <c r="GU56" s="37"/>
      <c r="GV56" s="37"/>
      <c r="GW56" s="37"/>
      <c r="GX56" s="37"/>
      <c r="GY56" s="37"/>
      <c r="GZ56" s="37"/>
      <c r="HA56" s="37"/>
      <c r="HB56" s="37"/>
      <c r="HC56" s="37"/>
      <c r="HD56" s="37"/>
      <c r="HE56" s="37"/>
      <c r="HF56" s="37"/>
      <c r="HG56" s="37"/>
      <c r="HH56" s="37"/>
      <c r="HI56" s="37"/>
      <c r="HJ56" s="37"/>
      <c r="HK56" s="37"/>
      <c r="HL56" s="37"/>
      <c r="HM56" s="37"/>
      <c r="HN56" s="37"/>
      <c r="HO56" s="37"/>
      <c r="HP56" s="37"/>
      <c r="HQ56" s="37"/>
      <c r="HR56" s="37"/>
      <c r="HS56" s="37"/>
      <c r="HT56" s="37"/>
      <c r="HU56" s="37"/>
      <c r="HV56" s="37"/>
      <c r="HW56" s="37"/>
      <c r="HX56" s="37"/>
      <c r="HY56" s="37"/>
      <c r="HZ56" s="37"/>
      <c r="IA56" s="37"/>
      <c r="IB56" s="37"/>
      <c r="IC56" s="37"/>
      <c r="ID56" s="37"/>
      <c r="IE56" s="37"/>
      <c r="IF56" s="37"/>
      <c r="IG56" s="37"/>
      <c r="IH56" s="37"/>
      <c r="II56" s="37"/>
      <c r="IJ56" s="37"/>
      <c r="IK56" s="37"/>
      <c r="IL56" s="37"/>
      <c r="IM56" s="37"/>
      <c r="IN56" s="37"/>
      <c r="IO56" s="37"/>
      <c r="IP56" s="37"/>
      <c r="IQ56" s="37"/>
      <c r="IR56" s="37"/>
      <c r="IS56" s="37"/>
      <c r="IT56" s="37"/>
      <c r="IU56" s="37"/>
      <c r="IV56" s="37"/>
      <c r="IW56" s="37"/>
      <c r="IX56" s="37"/>
      <c r="IY56" s="37"/>
      <c r="IZ56" s="37"/>
      <c r="JA56" s="37"/>
      <c r="JB56" s="37"/>
      <c r="JC56" s="37"/>
      <c r="JD56" s="37"/>
      <c r="JE56" s="37"/>
      <c r="JF56" s="37"/>
      <c r="JG56" s="37"/>
      <c r="JH56" s="37"/>
      <c r="JI56" s="37"/>
      <c r="JJ56" s="37"/>
      <c r="JK56" s="37"/>
      <c r="JL56" s="37"/>
      <c r="JM56" s="37"/>
      <c r="JN56" s="37"/>
      <c r="JO56" s="37"/>
      <c r="JP56" s="37"/>
      <c r="JQ56" s="37"/>
      <c r="JR56" s="37"/>
      <c r="JS56" s="37"/>
      <c r="JT56" s="37"/>
      <c r="JU56" s="37"/>
      <c r="JV56" s="37"/>
      <c r="JW56" s="37"/>
      <c r="JX56" s="37"/>
      <c r="JY56" s="37"/>
      <c r="JZ56" s="37"/>
      <c r="KA56" s="37"/>
      <c r="KB56" s="37"/>
      <c r="KC56" s="37"/>
      <c r="KD56" s="37"/>
      <c r="KE56" s="37"/>
      <c r="KF56" s="37"/>
      <c r="KG56" s="37"/>
      <c r="KH56" s="37"/>
      <c r="KI56" s="37"/>
      <c r="KJ56" s="37"/>
      <c r="KK56" s="37"/>
      <c r="KL56" s="37"/>
      <c r="KM56" s="37"/>
      <c r="KN56" s="37"/>
      <c r="KO56" s="37"/>
      <c r="KP56" s="37"/>
      <c r="KQ56" s="37"/>
      <c r="KR56" s="37"/>
      <c r="KS56" s="37"/>
      <c r="KT56" s="37"/>
      <c r="KU56" s="37"/>
      <c r="KV56" s="37"/>
      <c r="KW56" s="37"/>
      <c r="KX56" s="37"/>
      <c r="KY56" s="37"/>
      <c r="KZ56" s="37"/>
      <c r="LA56" s="37"/>
      <c r="LB56" s="37"/>
      <c r="LC56" s="37"/>
      <c r="LD56" s="37"/>
      <c r="LE56" s="37"/>
      <c r="LF56" s="37"/>
      <c r="LG56" s="37"/>
      <c r="LH56" s="37"/>
      <c r="LI56" s="37"/>
      <c r="LJ56" s="37"/>
      <c r="LK56" s="37"/>
      <c r="LL56" s="37"/>
      <c r="LM56" s="37"/>
      <c r="LN56" s="37"/>
      <c r="LO56" s="37"/>
      <c r="LP56" s="37"/>
      <c r="LQ56" s="37"/>
      <c r="LR56" s="37"/>
      <c r="LS56" s="37"/>
      <c r="LT56" s="37"/>
      <c r="LU56" s="37"/>
      <c r="LV56" s="37"/>
      <c r="LW56" s="37"/>
      <c r="LX56" s="37"/>
      <c r="LY56" s="37"/>
      <c r="LZ56" s="37"/>
      <c r="MA56" s="37"/>
      <c r="MB56" s="37"/>
      <c r="MC56" s="37"/>
      <c r="MD56" s="37"/>
      <c r="ME56" s="37"/>
      <c r="MF56" s="37"/>
      <c r="MG56" s="37"/>
      <c r="MH56" s="37"/>
      <c r="MI56" s="37"/>
      <c r="MJ56" s="37"/>
      <c r="MK56" s="37"/>
      <c r="ML56" s="37"/>
      <c r="MM56" s="37"/>
      <c r="MN56" s="37"/>
      <c r="MO56" s="37"/>
      <c r="MP56" s="37"/>
      <c r="MQ56" s="37"/>
      <c r="MR56" s="37"/>
      <c r="MS56" s="37"/>
      <c r="MT56" s="37"/>
      <c r="MU56" s="37"/>
      <c r="MV56" s="37"/>
      <c r="MW56" s="37"/>
      <c r="MX56" s="37"/>
      <c r="MY56" s="37"/>
      <c r="MZ56" s="37"/>
      <c r="NA56" s="37"/>
      <c r="NB56" s="37"/>
      <c r="NC56" s="37"/>
      <c r="ND56" s="37"/>
      <c r="NE56" s="37"/>
      <c r="NF56" s="37"/>
      <c r="NG56" s="37"/>
      <c r="NH56" s="37"/>
      <c r="NI56" s="37"/>
      <c r="NJ56" s="37"/>
      <c r="NK56" s="37"/>
      <c r="NL56" s="37"/>
      <c r="NM56" s="37"/>
      <c r="NN56" s="37"/>
      <c r="NO56" s="37"/>
      <c r="NP56" s="37"/>
      <c r="NQ56" s="37"/>
      <c r="NR56" s="37"/>
      <c r="NS56" s="37"/>
      <c r="NT56" s="37"/>
      <c r="NU56" s="37"/>
      <c r="NV56" s="37"/>
      <c r="NW56" s="37"/>
      <c r="NX56" s="37"/>
      <c r="NY56" s="37"/>
      <c r="NZ56" s="37"/>
      <c r="OA56" s="37"/>
      <c r="OB56" s="37"/>
      <c r="OC56" s="37"/>
      <c r="OD56" s="37"/>
      <c r="OE56" s="37"/>
      <c r="OF56" s="37"/>
      <c r="OG56" s="37"/>
      <c r="OH56" s="37"/>
      <c r="OI56" s="37"/>
      <c r="OJ56" s="37"/>
      <c r="OK56" s="37"/>
      <c r="OL56" s="37"/>
      <c r="OM56" s="37"/>
      <c r="ON56" s="37"/>
      <c r="OO56" s="37"/>
      <c r="OP56" s="37"/>
      <c r="OQ56" s="37"/>
      <c r="OR56" s="37"/>
      <c r="OS56" s="37"/>
      <c r="OT56" s="37"/>
      <c r="OU56" s="37"/>
      <c r="OV56" s="37"/>
      <c r="OW56" s="37"/>
      <c r="OX56" s="37"/>
      <c r="OY56" s="37"/>
      <c r="OZ56" s="37"/>
      <c r="PA56" s="37"/>
      <c r="PB56" s="37"/>
      <c r="PC56" s="37"/>
      <c r="PD56" s="37"/>
      <c r="PE56" s="37"/>
      <c r="PF56" s="37"/>
      <c r="PG56" s="37"/>
      <c r="PH56" s="37"/>
      <c r="PI56" s="37"/>
      <c r="PJ56" s="37"/>
      <c r="PK56" s="37"/>
      <c r="PL56" s="37"/>
      <c r="PM56" s="37"/>
      <c r="PN56" s="37"/>
      <c r="PO56" s="37"/>
      <c r="PP56" s="37"/>
      <c r="PQ56" s="37"/>
      <c r="PR56" s="37"/>
      <c r="PS56" s="37"/>
      <c r="PT56" s="37"/>
      <c r="PU56" s="37"/>
      <c r="PV56" s="37"/>
      <c r="PW56" s="37"/>
      <c r="PX56" s="37"/>
      <c r="PY56" s="37"/>
      <c r="PZ56" s="37"/>
      <c r="QA56" s="37"/>
      <c r="QB56" s="37"/>
      <c r="QC56" s="37"/>
      <c r="QD56" s="37"/>
      <c r="QE56" s="37"/>
      <c r="QF56" s="37"/>
      <c r="QG56" s="37"/>
      <c r="QH56" s="37"/>
      <c r="QI56" s="37"/>
      <c r="QJ56" s="37"/>
      <c r="QK56" s="37"/>
      <c r="QL56" s="37"/>
      <c r="QM56" s="37"/>
      <c r="QN56" s="37"/>
      <c r="QO56" s="37"/>
      <c r="QP56" s="37"/>
      <c r="QQ56" s="37"/>
      <c r="QR56" s="37"/>
      <c r="QS56" s="37"/>
      <c r="QT56" s="37"/>
      <c r="QU56" s="37"/>
      <c r="QV56" s="37"/>
      <c r="QW56" s="37"/>
      <c r="QX56" s="37"/>
      <c r="QY56" s="37"/>
      <c r="QZ56" s="37"/>
      <c r="RA56" s="37"/>
      <c r="RB56" s="37"/>
      <c r="RC56" s="37"/>
      <c r="RD56" s="37"/>
      <c r="RE56" s="37"/>
      <c r="RF56" s="37"/>
      <c r="RG56" s="37"/>
      <c r="RH56" s="37"/>
      <c r="RI56" s="37"/>
      <c r="RJ56" s="37"/>
      <c r="RK56" s="37"/>
      <c r="RL56" s="37"/>
      <c r="RM56" s="37"/>
      <c r="RN56" s="37"/>
      <c r="RO56" s="37"/>
      <c r="RP56" s="37"/>
      <c r="RQ56" s="37"/>
      <c r="RR56" s="37"/>
      <c r="RS56" s="37"/>
      <c r="RT56" s="37"/>
      <c r="RU56" s="37"/>
      <c r="RV56" s="37"/>
      <c r="RW56" s="37"/>
      <c r="RX56" s="37"/>
      <c r="RY56" s="37"/>
      <c r="RZ56" s="37"/>
      <c r="SA56" s="37"/>
      <c r="SB56" s="37"/>
      <c r="SC56" s="37"/>
      <c r="SD56" s="37"/>
      <c r="SE56" s="37"/>
      <c r="SF56" s="37"/>
      <c r="SG56" s="37"/>
      <c r="SH56" s="37"/>
      <c r="SI56" s="37"/>
      <c r="SJ56" s="37"/>
      <c r="SK56" s="37"/>
      <c r="SL56" s="37"/>
      <c r="SM56" s="37"/>
      <c r="SN56" s="37"/>
      <c r="SO56" s="37"/>
      <c r="SP56" s="37"/>
      <c r="SQ56" s="37"/>
      <c r="SR56" s="37"/>
      <c r="SS56" s="37"/>
      <c r="ST56" s="37"/>
      <c r="SU56" s="37"/>
      <c r="SV56" s="37"/>
      <c r="SW56" s="37"/>
      <c r="SX56" s="37"/>
      <c r="SY56" s="37"/>
      <c r="SZ56" s="37"/>
      <c r="TA56" s="37"/>
      <c r="TB56" s="37"/>
      <c r="TC56" s="37"/>
      <c r="TD56" s="37"/>
      <c r="TE56" s="37"/>
      <c r="TF56" s="37"/>
      <c r="TG56" s="37"/>
      <c r="TH56" s="37"/>
      <c r="TI56" s="37"/>
      <c r="TJ56" s="37"/>
      <c r="TK56" s="37"/>
      <c r="TL56" s="37"/>
      <c r="TM56" s="37"/>
      <c r="TN56" s="37"/>
      <c r="TO56" s="37"/>
      <c r="TP56" s="37"/>
      <c r="TQ56" s="37"/>
      <c r="TR56" s="37"/>
      <c r="TS56" s="37"/>
      <c r="TT56" s="37"/>
      <c r="TU56" s="37"/>
      <c r="TV56" s="37"/>
      <c r="TW56" s="37"/>
      <c r="TX56" s="37"/>
      <c r="TY56" s="37"/>
      <c r="TZ56" s="37"/>
      <c r="UA56" s="37"/>
      <c r="UB56" s="37"/>
      <c r="UC56" s="37"/>
      <c r="UD56" s="37"/>
      <c r="UE56" s="37"/>
      <c r="UF56" s="37"/>
      <c r="UG56" s="37"/>
      <c r="UH56" s="37"/>
      <c r="UI56" s="37"/>
      <c r="UJ56" s="37"/>
      <c r="UK56" s="37"/>
      <c r="UL56" s="37"/>
      <c r="UM56" s="37"/>
      <c r="UN56" s="37"/>
      <c r="UO56" s="37"/>
      <c r="UP56" s="37"/>
      <c r="UQ56" s="37"/>
      <c r="UR56" s="37"/>
      <c r="US56" s="37"/>
      <c r="UT56" s="37"/>
      <c r="UU56" s="37"/>
      <c r="UV56" s="37"/>
      <c r="UW56" s="37"/>
      <c r="UX56" s="37"/>
      <c r="UY56" s="37"/>
      <c r="UZ56" s="37"/>
      <c r="VA56" s="37"/>
      <c r="VB56" s="37"/>
      <c r="VC56" s="37"/>
      <c r="VD56" s="37"/>
      <c r="VE56" s="37"/>
      <c r="VF56" s="37"/>
      <c r="VG56" s="37"/>
      <c r="VH56" s="37"/>
      <c r="VI56" s="37"/>
      <c r="VJ56" s="37"/>
      <c r="VK56" s="37"/>
      <c r="VL56" s="37"/>
      <c r="VM56" s="37"/>
      <c r="VN56" s="37"/>
      <c r="VO56" s="37"/>
      <c r="VP56" s="37"/>
      <c r="VQ56" s="37"/>
      <c r="VR56" s="37"/>
      <c r="VS56" s="37"/>
      <c r="VT56" s="37"/>
      <c r="VU56" s="37"/>
      <c r="VV56" s="37"/>
      <c r="VW56" s="37"/>
      <c r="VX56" s="37"/>
      <c r="VY56" s="37"/>
      <c r="VZ56" s="37"/>
      <c r="WA56" s="37"/>
      <c r="WB56" s="37"/>
      <c r="WC56" s="37"/>
      <c r="WD56" s="37"/>
      <c r="WE56" s="37"/>
      <c r="WF56" s="37"/>
      <c r="WG56" s="37"/>
      <c r="WH56" s="37"/>
      <c r="WI56" s="37"/>
      <c r="WJ56" s="37"/>
      <c r="WK56" s="37"/>
      <c r="WL56" s="37"/>
      <c r="WM56" s="37"/>
      <c r="WN56" s="37"/>
      <c r="WO56" s="37"/>
      <c r="WP56" s="37"/>
      <c r="WQ56" s="37"/>
      <c r="WR56" s="37"/>
      <c r="WS56" s="37"/>
      <c r="WT56" s="37"/>
      <c r="WU56" s="37"/>
      <c r="WV56" s="37"/>
      <c r="WW56" s="37"/>
      <c r="WX56" s="37"/>
      <c r="WY56" s="37"/>
      <c r="WZ56" s="37"/>
      <c r="XA56" s="37"/>
      <c r="XB56" s="37"/>
      <c r="XC56" s="37"/>
      <c r="XD56" s="37"/>
      <c r="XE56" s="37"/>
      <c r="XF56" s="37"/>
      <c r="XG56" s="37"/>
      <c r="XH56" s="37"/>
      <c r="XI56" s="37"/>
      <c r="XJ56" s="37"/>
      <c r="XK56" s="37"/>
      <c r="XL56" s="37"/>
      <c r="XM56" s="37"/>
      <c r="XN56" s="37"/>
      <c r="XO56" s="37"/>
      <c r="XP56" s="37"/>
      <c r="XQ56" s="37"/>
      <c r="XR56" s="37"/>
      <c r="XS56" s="37"/>
      <c r="XT56" s="37"/>
      <c r="XU56" s="37"/>
      <c r="XV56" s="37"/>
      <c r="XW56" s="37"/>
      <c r="XX56" s="37"/>
      <c r="XY56" s="37"/>
      <c r="XZ56" s="37"/>
      <c r="YA56" s="37"/>
      <c r="YB56" s="37"/>
      <c r="YC56" s="37"/>
      <c r="YD56" s="37"/>
      <c r="YE56" s="37"/>
      <c r="YF56" s="37"/>
      <c r="YG56" s="37"/>
      <c r="YH56" s="37"/>
      <c r="YI56" s="37"/>
      <c r="YJ56" s="37"/>
      <c r="YK56" s="37"/>
      <c r="YL56" s="37"/>
      <c r="YM56" s="37"/>
      <c r="YN56" s="37"/>
      <c r="YO56" s="37"/>
      <c r="YP56" s="37"/>
      <c r="YQ56" s="37"/>
      <c r="YR56" s="37"/>
      <c r="YS56" s="37"/>
      <c r="YT56" s="37"/>
      <c r="YU56" s="37"/>
      <c r="YV56" s="37"/>
      <c r="YW56" s="37"/>
      <c r="YX56" s="37"/>
      <c r="YY56" s="37"/>
      <c r="YZ56" s="37"/>
      <c r="ZA56" s="37"/>
      <c r="ZB56" s="37"/>
      <c r="ZC56" s="37"/>
      <c r="ZD56" s="37"/>
      <c r="ZE56" s="37"/>
      <c r="ZF56" s="37"/>
      <c r="ZG56" s="37"/>
      <c r="ZH56" s="37"/>
      <c r="ZI56" s="37"/>
      <c r="ZJ56" s="37"/>
      <c r="ZK56" s="37"/>
      <c r="ZL56" s="37"/>
      <c r="ZM56" s="37"/>
      <c r="ZN56" s="37"/>
      <c r="ZO56" s="37"/>
      <c r="ZP56" s="37"/>
      <c r="ZQ56" s="37"/>
      <c r="ZR56" s="37"/>
      <c r="ZS56" s="37"/>
      <c r="ZT56" s="37"/>
      <c r="ZU56" s="37"/>
      <c r="ZV56" s="37"/>
      <c r="ZW56" s="37"/>
      <c r="ZX56" s="37"/>
      <c r="ZY56" s="37"/>
      <c r="ZZ56" s="37"/>
      <c r="AAA56" s="37"/>
      <c r="AAB56" s="37"/>
      <c r="AAC56" s="37"/>
      <c r="AAD56" s="37"/>
      <c r="AAE56" s="37"/>
      <c r="AAF56" s="37"/>
      <c r="AAG56" s="37"/>
      <c r="AAH56" s="37"/>
      <c r="AAI56" s="37"/>
      <c r="AAJ56" s="37"/>
      <c r="AAK56" s="37"/>
      <c r="AAL56" s="37"/>
      <c r="AAM56" s="37"/>
      <c r="AAN56" s="37"/>
      <c r="AAO56" s="37"/>
      <c r="AAP56" s="37"/>
      <c r="AAQ56" s="37"/>
      <c r="AAR56" s="37"/>
      <c r="AAS56" s="37"/>
      <c r="AAT56" s="37"/>
      <c r="AAU56" s="37"/>
      <c r="AAV56" s="37"/>
      <c r="AAW56" s="37"/>
      <c r="AAX56" s="37"/>
      <c r="AAY56" s="37"/>
      <c r="AAZ56" s="37"/>
      <c r="ABA56" s="37"/>
      <c r="ABB56" s="37"/>
      <c r="ABC56" s="37"/>
      <c r="ABD56" s="37"/>
      <c r="ABE56" s="37"/>
      <c r="ABF56" s="37"/>
      <c r="ABG56" s="37"/>
      <c r="ABH56" s="37"/>
      <c r="ABI56" s="37"/>
      <c r="ABJ56" s="37"/>
      <c r="ABK56" s="37"/>
      <c r="ABL56" s="37"/>
      <c r="ABM56" s="37"/>
      <c r="ABN56" s="37"/>
      <c r="ABO56" s="37"/>
      <c r="ABP56" s="37"/>
      <c r="ABQ56" s="37"/>
      <c r="ABR56" s="37"/>
      <c r="ABS56" s="37"/>
      <c r="ABT56" s="37"/>
      <c r="ABU56" s="37"/>
      <c r="ABV56" s="37"/>
      <c r="ABW56" s="37"/>
      <c r="ABX56" s="37"/>
      <c r="ABY56" s="37"/>
      <c r="ABZ56" s="37"/>
      <c r="ACA56" s="37"/>
      <c r="ACB56" s="37"/>
      <c r="ACC56" s="37"/>
      <c r="ACD56" s="37"/>
      <c r="ACE56" s="37"/>
      <c r="ACF56" s="37"/>
      <c r="ACG56" s="37"/>
      <c r="ACH56" s="37"/>
      <c r="ACI56" s="37"/>
      <c r="ACJ56" s="37"/>
      <c r="ACK56" s="37"/>
      <c r="ACL56" s="37"/>
      <c r="ACM56" s="37"/>
      <c r="ACN56" s="37"/>
      <c r="ACO56" s="37"/>
      <c r="ACP56" s="37"/>
      <c r="ACQ56" s="37"/>
      <c r="ACR56" s="37"/>
      <c r="ACS56" s="37"/>
      <c r="ACT56" s="37"/>
      <c r="ACU56" s="37"/>
      <c r="ACV56" s="37"/>
      <c r="ACW56" s="37"/>
      <c r="ACX56" s="37"/>
      <c r="ACY56" s="37"/>
      <c r="ACZ56" s="37"/>
      <c r="ADA56" s="37"/>
      <c r="ADB56" s="37"/>
      <c r="ADC56" s="37"/>
      <c r="ADD56" s="37"/>
      <c r="ADE56" s="37"/>
      <c r="ADF56" s="37"/>
      <c r="ADG56" s="37"/>
      <c r="ADH56" s="37"/>
      <c r="ADI56" s="37"/>
      <c r="ADJ56" s="37"/>
      <c r="ADK56" s="37"/>
      <c r="ADL56" s="37"/>
      <c r="ADM56" s="37"/>
      <c r="ADN56" s="37"/>
      <c r="ADO56" s="37"/>
      <c r="ADP56" s="37"/>
      <c r="ADQ56" s="37"/>
      <c r="ADR56" s="37"/>
      <c r="ADS56" s="37"/>
      <c r="ADT56" s="37"/>
      <c r="ADU56" s="37"/>
      <c r="ADV56" s="37"/>
      <c r="ADW56" s="37"/>
      <c r="ADX56" s="37"/>
      <c r="ADY56" s="37"/>
      <c r="ADZ56" s="37"/>
      <c r="AEA56" s="37"/>
      <c r="AEB56" s="37"/>
      <c r="AEC56" s="37"/>
      <c r="AED56" s="37"/>
      <c r="AEE56" s="37"/>
      <c r="AEF56" s="37"/>
      <c r="AEG56" s="37"/>
      <c r="AEH56" s="37"/>
      <c r="AEI56" s="37"/>
      <c r="AEJ56" s="37"/>
      <c r="AEK56" s="37"/>
      <c r="AEL56" s="37"/>
      <c r="AEM56" s="37"/>
      <c r="AEN56" s="37"/>
      <c r="AEO56" s="37"/>
      <c r="AEP56" s="37"/>
      <c r="AEQ56" s="37"/>
      <c r="AER56" s="37"/>
      <c r="AES56" s="37"/>
      <c r="AET56" s="37"/>
      <c r="AEU56" s="37"/>
      <c r="AEV56" s="37"/>
      <c r="AEW56" s="37"/>
      <c r="AEX56" s="37"/>
      <c r="AEY56" s="37"/>
      <c r="AEZ56" s="37"/>
      <c r="AFA56" s="37"/>
      <c r="AFB56" s="37"/>
      <c r="AFC56" s="37"/>
      <c r="AFD56" s="37"/>
      <c r="AFE56" s="37"/>
      <c r="AFF56" s="37"/>
      <c r="AFG56" s="37"/>
      <c r="AFH56" s="37"/>
      <c r="AFI56" s="37"/>
      <c r="AFJ56" s="37"/>
      <c r="AFK56" s="37"/>
      <c r="AFL56" s="37"/>
      <c r="AFM56" s="37"/>
      <c r="AFN56" s="37"/>
      <c r="AFO56" s="37"/>
      <c r="AFP56" s="37"/>
      <c r="AFQ56" s="37"/>
      <c r="AFR56" s="37"/>
      <c r="AFS56" s="37"/>
      <c r="AFT56" s="37"/>
      <c r="AFU56" s="37"/>
      <c r="AFV56" s="37"/>
      <c r="AFW56" s="37"/>
      <c r="AFX56" s="37"/>
      <c r="AFY56" s="37"/>
      <c r="AFZ56" s="37"/>
      <c r="AGA56" s="37"/>
      <c r="AGB56" s="37"/>
      <c r="AGC56" s="37"/>
      <c r="AGD56" s="37"/>
      <c r="AGE56" s="37"/>
      <c r="AGF56" s="37"/>
      <c r="AGG56" s="37"/>
      <c r="AGH56" s="37"/>
      <c r="AGI56" s="37"/>
      <c r="AGJ56" s="37"/>
      <c r="AGK56" s="37"/>
      <c r="AGL56" s="37"/>
      <c r="AGM56" s="37"/>
      <c r="AGN56" s="37"/>
      <c r="AGO56" s="37"/>
      <c r="AGP56" s="37"/>
      <c r="AGQ56" s="37"/>
      <c r="AGR56" s="37"/>
      <c r="AGS56" s="37"/>
      <c r="AGT56" s="37"/>
      <c r="AGU56" s="37"/>
      <c r="AGV56" s="37"/>
      <c r="AGW56" s="37"/>
      <c r="AGX56" s="37"/>
      <c r="AGY56" s="37"/>
      <c r="AGZ56" s="37"/>
      <c r="AHA56" s="37"/>
      <c r="AHB56" s="37"/>
      <c r="AHC56" s="37"/>
      <c r="AHD56" s="37"/>
      <c r="AHE56" s="37"/>
      <c r="AHF56" s="37"/>
      <c r="AHG56" s="37"/>
      <c r="AHH56" s="37"/>
      <c r="AHI56" s="37"/>
      <c r="AHJ56" s="37"/>
      <c r="AHK56" s="37"/>
      <c r="AHL56" s="37"/>
      <c r="AHM56" s="37"/>
      <c r="AHN56" s="37"/>
      <c r="AHO56" s="37"/>
      <c r="AHP56" s="37"/>
      <c r="AHQ56" s="37"/>
      <c r="AHR56" s="37"/>
      <c r="AHS56" s="37"/>
      <c r="AHT56" s="37"/>
      <c r="AHU56" s="37"/>
      <c r="AHV56" s="37"/>
      <c r="AHW56" s="37"/>
      <c r="AHX56" s="37"/>
      <c r="AHY56" s="37"/>
      <c r="AHZ56" s="37"/>
      <c r="AIA56" s="37"/>
      <c r="AIB56" s="37"/>
      <c r="AIC56" s="37"/>
      <c r="AID56" s="37"/>
      <c r="AIE56" s="37"/>
      <c r="AIF56" s="37"/>
      <c r="AIG56" s="37"/>
      <c r="AIH56" s="37"/>
      <c r="AII56" s="37"/>
      <c r="AIJ56" s="37"/>
      <c r="AIK56" s="37"/>
      <c r="AIL56" s="37"/>
      <c r="AIM56" s="37"/>
      <c r="AIN56" s="37"/>
      <c r="AIO56" s="37"/>
      <c r="AIP56" s="37"/>
      <c r="AIQ56" s="37"/>
      <c r="AIR56" s="37"/>
      <c r="AIS56" s="37"/>
      <c r="AIT56" s="37"/>
      <c r="AIU56" s="37"/>
      <c r="AIV56" s="37"/>
      <c r="AIW56" s="37"/>
      <c r="AIX56" s="37"/>
      <c r="AIY56" s="37"/>
      <c r="AIZ56" s="37"/>
      <c r="AJA56" s="37"/>
      <c r="AJB56" s="37"/>
      <c r="AJC56" s="37"/>
      <c r="AJD56" s="37"/>
      <c r="AJE56" s="37"/>
      <c r="AJF56" s="37"/>
      <c r="AJG56" s="37"/>
      <c r="AJH56" s="37"/>
      <c r="AJI56" s="37"/>
      <c r="AJJ56" s="37"/>
      <c r="AJK56" s="37"/>
      <c r="AJL56" s="37"/>
      <c r="AJM56" s="37"/>
      <c r="AJN56" s="37"/>
      <c r="AJO56" s="37"/>
      <c r="AJP56" s="37"/>
      <c r="AJQ56" s="37"/>
      <c r="AJR56" s="37"/>
      <c r="AJS56" s="37"/>
      <c r="AJT56" s="37"/>
      <c r="AJU56" s="37"/>
      <c r="AJV56" s="37"/>
      <c r="AJW56" s="37"/>
      <c r="AJX56" s="37"/>
      <c r="AJY56" s="37"/>
      <c r="AJZ56" s="37"/>
      <c r="AKA56" s="37"/>
      <c r="AKB56" s="37"/>
      <c r="AKC56" s="37"/>
      <c r="AKD56" s="37"/>
      <c r="AKE56" s="37"/>
      <c r="AKF56" s="37"/>
      <c r="AKG56" s="37"/>
      <c r="AKH56" s="37"/>
      <c r="AKI56" s="37"/>
      <c r="AKJ56" s="37"/>
      <c r="AKK56" s="37"/>
      <c r="AKL56" s="37"/>
      <c r="AKM56" s="37"/>
      <c r="AKN56" s="37"/>
      <c r="AKO56" s="37"/>
      <c r="AKP56" s="37"/>
      <c r="AKQ56" s="37"/>
      <c r="AKR56" s="37"/>
      <c r="AKS56" s="37"/>
      <c r="AKT56" s="37"/>
      <c r="AKU56" s="37"/>
      <c r="AKV56" s="37"/>
      <c r="AKW56" s="37"/>
      <c r="AKX56" s="37"/>
      <c r="AKY56" s="37"/>
      <c r="AKZ56" s="37"/>
      <c r="ALA56" s="37"/>
      <c r="ALB56" s="37"/>
      <c r="ALC56" s="37"/>
      <c r="ALD56" s="37"/>
      <c r="ALE56" s="37"/>
      <c r="ALF56" s="37"/>
      <c r="ALG56" s="37"/>
      <c r="ALH56" s="37"/>
      <c r="ALI56" s="37"/>
      <c r="ALJ56" s="37"/>
      <c r="ALK56" s="37"/>
      <c r="ALL56" s="37"/>
      <c r="ALM56" s="37"/>
      <c r="ALN56" s="37"/>
      <c r="ALO56" s="37"/>
      <c r="ALP56" s="37"/>
      <c r="ALQ56" s="37"/>
      <c r="ALR56" s="37"/>
      <c r="ALS56" s="37"/>
      <c r="ALT56" s="37"/>
      <c r="ALU56" s="37"/>
      <c r="ALV56" s="37"/>
      <c r="ALW56" s="37"/>
      <c r="ALX56" s="37"/>
      <c r="ALY56" s="37"/>
      <c r="ALZ56" s="37"/>
      <c r="AMA56" s="37"/>
      <c r="AMB56" s="37"/>
      <c r="AMC56" s="37"/>
      <c r="AMD56" s="37"/>
      <c r="AME56" s="37"/>
      <c r="AMF56" s="37"/>
      <c r="AMG56" s="37"/>
      <c r="AMH56" s="37"/>
      <c r="AMI56" s="37"/>
      <c r="AMJ56" s="37"/>
      <c r="AMK56" s="37"/>
      <c r="AML56" s="37"/>
      <c r="AMM56" s="37"/>
      <c r="AMN56" s="37"/>
      <c r="AMO56" s="37"/>
      <c r="AMP56" s="37"/>
      <c r="AMQ56" s="37"/>
      <c r="AMR56" s="37"/>
      <c r="AMS56" s="37"/>
      <c r="AMT56" s="37"/>
      <c r="AMU56" s="37"/>
      <c r="AMV56" s="37"/>
      <c r="AMW56" s="37"/>
      <c r="AMX56" s="37"/>
      <c r="AMY56" s="37"/>
      <c r="AMZ56" s="37"/>
      <c r="ANA56" s="37"/>
      <c r="ANB56" s="37"/>
      <c r="ANC56" s="37"/>
      <c r="AND56" s="37"/>
      <c r="ANE56" s="37"/>
      <c r="ANF56" s="37"/>
      <c r="ANG56" s="37"/>
      <c r="ANH56" s="37"/>
      <c r="ANI56" s="37"/>
      <c r="ANJ56" s="37"/>
      <c r="ANK56" s="37"/>
      <c r="ANL56" s="37"/>
      <c r="ANM56" s="37"/>
      <c r="ANN56" s="37"/>
      <c r="ANO56" s="37"/>
      <c r="ANP56" s="37"/>
      <c r="ANQ56" s="37"/>
      <c r="ANR56" s="37"/>
      <c r="ANS56" s="37"/>
      <c r="ANT56" s="37"/>
      <c r="ANU56" s="37"/>
      <c r="ANV56" s="37"/>
      <c r="ANW56" s="37"/>
      <c r="ANX56" s="37"/>
      <c r="ANY56" s="37"/>
      <c r="ANZ56" s="37"/>
      <c r="AOA56" s="37"/>
      <c r="AOB56" s="37"/>
      <c r="AOC56" s="37"/>
      <c r="AOD56" s="37"/>
      <c r="AOE56" s="37"/>
      <c r="AOF56" s="37"/>
      <c r="AOG56" s="37"/>
      <c r="AOH56" s="37"/>
      <c r="AOI56" s="37"/>
      <c r="AOJ56" s="37"/>
      <c r="AOK56" s="37"/>
      <c r="AOL56" s="37"/>
      <c r="AOM56" s="37"/>
      <c r="AON56" s="37"/>
      <c r="AOO56" s="37"/>
      <c r="AOP56" s="37"/>
      <c r="AOQ56" s="37"/>
      <c r="AOR56" s="37"/>
      <c r="AOS56" s="37"/>
      <c r="AOT56" s="37"/>
      <c r="AOU56" s="37"/>
      <c r="AOV56" s="37"/>
      <c r="AOW56" s="37"/>
      <c r="AOX56" s="37"/>
      <c r="AOY56" s="37"/>
      <c r="AOZ56" s="37"/>
      <c r="APA56" s="37"/>
      <c r="APB56" s="37"/>
      <c r="APC56" s="37"/>
      <c r="APD56" s="37"/>
      <c r="APE56" s="37"/>
      <c r="APF56" s="37"/>
      <c r="APG56" s="37"/>
      <c r="APH56" s="37"/>
      <c r="API56" s="37"/>
      <c r="APJ56" s="37"/>
      <c r="APK56" s="37"/>
      <c r="APL56" s="37"/>
      <c r="APM56" s="37"/>
      <c r="APN56" s="37"/>
      <c r="APO56" s="37"/>
      <c r="APP56" s="37"/>
      <c r="APQ56" s="37"/>
      <c r="APR56" s="37"/>
      <c r="APS56" s="37"/>
      <c r="APT56" s="37"/>
      <c r="APU56" s="37"/>
      <c r="APV56" s="37"/>
      <c r="APW56" s="37"/>
      <c r="APX56" s="37"/>
      <c r="APY56" s="37"/>
      <c r="APZ56" s="37"/>
      <c r="AQA56" s="37"/>
      <c r="AQB56" s="37"/>
      <c r="AQC56" s="37"/>
      <c r="AQD56" s="37"/>
      <c r="AQE56" s="37"/>
      <c r="AQF56" s="37"/>
      <c r="AQG56" s="37"/>
      <c r="AQH56" s="37"/>
      <c r="AQI56" s="37"/>
      <c r="AQJ56" s="37"/>
      <c r="AQK56" s="37"/>
      <c r="AQL56" s="37"/>
      <c r="AQM56" s="37"/>
      <c r="AQN56" s="37"/>
      <c r="AQO56" s="37"/>
      <c r="AQP56" s="37"/>
      <c r="AQQ56" s="37"/>
      <c r="AQR56" s="37"/>
      <c r="AQS56" s="37"/>
      <c r="AQT56" s="37"/>
      <c r="AQU56" s="37"/>
      <c r="AQV56" s="37"/>
      <c r="AQW56" s="37"/>
      <c r="AQX56" s="37"/>
      <c r="AQY56" s="37"/>
      <c r="AQZ56" s="37"/>
      <c r="ARA56" s="37"/>
      <c r="ARB56" s="37"/>
      <c r="ARC56" s="37"/>
      <c r="ARD56" s="37"/>
      <c r="ARE56" s="37"/>
      <c r="ARF56" s="37"/>
      <c r="ARG56" s="37"/>
      <c r="ARH56" s="37"/>
      <c r="ARI56" s="37"/>
      <c r="ARJ56" s="37"/>
      <c r="ARK56" s="37"/>
      <c r="ARL56" s="37"/>
      <c r="ARM56" s="37"/>
      <c r="ARN56" s="37"/>
      <c r="ARO56" s="37"/>
      <c r="ARP56" s="37"/>
      <c r="ARQ56" s="37"/>
      <c r="ARR56" s="37"/>
      <c r="ARS56" s="37"/>
      <c r="ART56" s="37"/>
      <c r="ARU56" s="37"/>
      <c r="ARV56" s="37"/>
      <c r="ARW56" s="37"/>
      <c r="ARX56" s="37"/>
      <c r="ARY56" s="37"/>
      <c r="ARZ56" s="37"/>
      <c r="ASA56" s="37"/>
      <c r="ASB56" s="37"/>
      <c r="ASC56" s="37"/>
      <c r="ASD56" s="37"/>
      <c r="ASE56" s="37"/>
      <c r="ASF56" s="37"/>
      <c r="ASG56" s="37"/>
      <c r="ASH56" s="37"/>
      <c r="ASI56" s="37"/>
      <c r="ASJ56" s="37"/>
      <c r="ASK56" s="37"/>
      <c r="ASL56" s="37"/>
      <c r="ASM56" s="37"/>
      <c r="ASN56" s="37"/>
      <c r="ASO56" s="37"/>
      <c r="ASP56" s="37"/>
      <c r="ASQ56" s="37"/>
      <c r="ASR56" s="37"/>
      <c r="ASS56" s="37"/>
      <c r="AST56" s="37"/>
      <c r="ASU56" s="37"/>
      <c r="ASV56" s="37"/>
      <c r="ASW56" s="37"/>
      <c r="ASX56" s="37"/>
      <c r="ASY56" s="37"/>
      <c r="ASZ56" s="37"/>
      <c r="ATA56" s="37"/>
      <c r="ATB56" s="37"/>
      <c r="ATC56" s="37"/>
      <c r="ATD56" s="37"/>
      <c r="ATE56" s="37"/>
      <c r="ATF56" s="37"/>
      <c r="ATG56" s="37"/>
      <c r="ATH56" s="37"/>
      <c r="ATI56" s="37"/>
      <c r="ATJ56" s="37"/>
      <c r="ATK56" s="37"/>
      <c r="ATL56" s="37"/>
      <c r="ATM56" s="37"/>
      <c r="ATN56" s="37"/>
      <c r="ATO56" s="37"/>
      <c r="ATP56" s="37"/>
      <c r="ATQ56" s="37"/>
      <c r="ATR56" s="37"/>
      <c r="ATS56" s="37"/>
      <c r="ATT56" s="37"/>
      <c r="ATU56" s="37"/>
      <c r="ATV56" s="37"/>
      <c r="ATW56" s="37"/>
      <c r="ATX56" s="37"/>
      <c r="ATY56" s="37"/>
      <c r="ATZ56" s="37"/>
      <c r="AUA56" s="37"/>
      <c r="AUB56" s="37"/>
      <c r="AUC56" s="37"/>
      <c r="AUD56" s="37"/>
      <c r="AUE56" s="37"/>
      <c r="AUF56" s="37"/>
      <c r="AUG56" s="37"/>
      <c r="AUH56" s="37"/>
      <c r="AUI56" s="37"/>
      <c r="AUJ56" s="37"/>
      <c r="AUK56" s="37"/>
      <c r="AUL56" s="37"/>
      <c r="AUM56" s="37"/>
      <c r="AUN56" s="37"/>
      <c r="AUO56" s="37"/>
      <c r="AUP56" s="37"/>
      <c r="AUQ56" s="37"/>
      <c r="AUR56" s="37"/>
      <c r="AUS56" s="37"/>
      <c r="AUT56" s="37"/>
      <c r="AUU56" s="37"/>
      <c r="AUV56" s="37"/>
      <c r="AUW56" s="37"/>
      <c r="AUX56" s="37"/>
      <c r="AUY56" s="37"/>
      <c r="AUZ56" s="37"/>
      <c r="AVA56" s="37"/>
      <c r="AVB56" s="37"/>
      <c r="AVC56" s="37"/>
      <c r="AVD56" s="37"/>
      <c r="AVE56" s="37"/>
      <c r="AVF56" s="37"/>
      <c r="AVG56" s="37"/>
      <c r="AVH56" s="37"/>
      <c r="AVI56" s="37"/>
      <c r="AVJ56" s="37"/>
      <c r="AVK56" s="37"/>
      <c r="AVL56" s="37"/>
      <c r="AVM56" s="37"/>
      <c r="AVN56" s="37"/>
      <c r="AVO56" s="37"/>
      <c r="AVP56" s="37"/>
      <c r="AVQ56" s="37"/>
      <c r="AVR56" s="37"/>
      <c r="AVS56" s="37"/>
      <c r="AVT56" s="37"/>
      <c r="AVU56" s="37"/>
      <c r="AVV56" s="37"/>
      <c r="AVW56" s="37"/>
      <c r="AVX56" s="37"/>
      <c r="AVY56" s="37"/>
      <c r="AVZ56" s="37"/>
      <c r="AWA56" s="37"/>
      <c r="AWB56" s="37"/>
      <c r="AWC56" s="37"/>
      <c r="AWD56" s="37"/>
      <c r="AWE56" s="37"/>
      <c r="AWF56" s="37"/>
      <c r="AWG56" s="37"/>
      <c r="AWH56" s="37"/>
      <c r="AWI56" s="37"/>
      <c r="AWJ56" s="37"/>
      <c r="AWK56" s="37"/>
      <c r="AWL56" s="37"/>
      <c r="AWM56" s="37"/>
      <c r="AWN56" s="37"/>
      <c r="AWO56" s="37"/>
      <c r="AWP56" s="37"/>
      <c r="AWQ56" s="37"/>
      <c r="AWR56" s="37"/>
      <c r="AWS56" s="37"/>
      <c r="AWT56" s="37"/>
      <c r="AWU56" s="37"/>
      <c r="AWV56" s="37"/>
      <c r="AWW56" s="37"/>
      <c r="AWX56" s="37"/>
      <c r="AWY56" s="37"/>
      <c r="AWZ56" s="37"/>
      <c r="AXA56" s="37"/>
      <c r="AXB56" s="37"/>
      <c r="AXC56" s="37"/>
      <c r="AXD56" s="37"/>
      <c r="AXE56" s="37"/>
      <c r="AXF56" s="37"/>
      <c r="AXG56" s="37"/>
      <c r="AXH56" s="37"/>
      <c r="AXI56" s="37"/>
      <c r="AXJ56" s="37"/>
      <c r="AXK56" s="37"/>
      <c r="AXL56" s="37"/>
      <c r="AXM56" s="37"/>
      <c r="AXN56" s="37"/>
      <c r="AXO56" s="37"/>
      <c r="AXP56" s="37"/>
      <c r="AXQ56" s="37"/>
      <c r="AXR56" s="37"/>
      <c r="AXS56" s="37"/>
      <c r="AXT56" s="37"/>
      <c r="AXU56" s="37"/>
      <c r="AXV56" s="37"/>
      <c r="AXW56" s="37"/>
      <c r="AXX56" s="37"/>
      <c r="AXY56" s="37"/>
      <c r="AXZ56" s="37"/>
      <c r="AYA56" s="37"/>
      <c r="AYB56" s="37"/>
      <c r="AYC56" s="37"/>
      <c r="AYD56" s="37"/>
      <c r="AYE56" s="37"/>
      <c r="AYF56" s="37"/>
      <c r="AYG56" s="37"/>
      <c r="AYH56" s="37"/>
      <c r="AYI56" s="37"/>
      <c r="AYJ56" s="37"/>
      <c r="AYK56" s="37"/>
      <c r="AYL56" s="37"/>
      <c r="AYM56" s="37"/>
      <c r="AYN56" s="37"/>
      <c r="AYO56" s="37"/>
      <c r="AYP56" s="37"/>
      <c r="AYQ56" s="37"/>
      <c r="AYR56" s="37"/>
      <c r="AYS56" s="37"/>
      <c r="AYT56" s="37"/>
      <c r="AYU56" s="37"/>
      <c r="AYV56" s="37"/>
      <c r="AYW56" s="37"/>
      <c r="AYX56" s="37"/>
      <c r="AYY56" s="37"/>
      <c r="AYZ56" s="37"/>
      <c r="AZA56" s="37"/>
      <c r="AZB56" s="37"/>
      <c r="AZC56" s="37"/>
      <c r="AZD56" s="37"/>
      <c r="AZE56" s="37"/>
      <c r="AZF56" s="37"/>
      <c r="AZG56" s="37"/>
      <c r="AZH56" s="37"/>
      <c r="AZI56" s="37"/>
      <c r="AZJ56" s="37"/>
      <c r="AZK56" s="37"/>
      <c r="AZL56" s="37"/>
      <c r="AZM56" s="37"/>
      <c r="AZN56" s="37"/>
      <c r="AZO56" s="37"/>
      <c r="AZP56" s="37"/>
      <c r="AZQ56" s="37"/>
      <c r="AZR56" s="37"/>
      <c r="AZS56" s="37"/>
      <c r="AZT56" s="37"/>
      <c r="AZU56" s="37"/>
      <c r="AZV56" s="37"/>
      <c r="AZW56" s="37"/>
      <c r="AZX56" s="37"/>
      <c r="AZY56" s="37"/>
      <c r="AZZ56" s="37"/>
      <c r="BAA56" s="37"/>
      <c r="BAB56" s="37"/>
      <c r="BAC56" s="37"/>
      <c r="BAD56" s="37"/>
      <c r="BAE56" s="37"/>
      <c r="BAF56" s="37"/>
      <c r="BAG56" s="37"/>
      <c r="BAH56" s="37"/>
      <c r="BAI56" s="37"/>
      <c r="BAJ56" s="37"/>
      <c r="BAK56" s="37"/>
      <c r="BAL56" s="37"/>
      <c r="BAM56" s="37"/>
      <c r="BAN56" s="37"/>
      <c r="BAO56" s="37"/>
      <c r="BAP56" s="37"/>
      <c r="BAQ56" s="37"/>
      <c r="BAR56" s="37"/>
      <c r="BAS56" s="37"/>
      <c r="BAT56" s="37"/>
      <c r="BAU56" s="37"/>
      <c r="BAV56" s="37"/>
      <c r="BAW56" s="37"/>
      <c r="BAX56" s="37"/>
      <c r="BAY56" s="37"/>
      <c r="BAZ56" s="37"/>
      <c r="BBA56" s="37"/>
      <c r="BBB56" s="37"/>
      <c r="BBC56" s="37"/>
      <c r="BBD56" s="37"/>
      <c r="BBE56" s="37"/>
      <c r="BBF56" s="37"/>
      <c r="BBG56" s="37"/>
      <c r="BBH56" s="37"/>
      <c r="BBI56" s="37"/>
      <c r="BBJ56" s="37"/>
      <c r="BBK56" s="37"/>
      <c r="BBL56" s="37"/>
      <c r="BBM56" s="37"/>
      <c r="BBN56" s="37"/>
      <c r="BBO56" s="37"/>
      <c r="BBP56" s="37"/>
      <c r="BBQ56" s="37"/>
      <c r="BBR56" s="37"/>
      <c r="BBS56" s="37"/>
      <c r="BBT56" s="37"/>
      <c r="BBU56" s="37"/>
      <c r="BBV56" s="37"/>
      <c r="BBW56" s="37"/>
      <c r="BBX56" s="37"/>
      <c r="BBY56" s="37"/>
      <c r="BBZ56" s="37"/>
      <c r="BCA56" s="37"/>
      <c r="BCB56" s="37"/>
      <c r="BCC56" s="37"/>
      <c r="BCD56" s="37"/>
      <c r="BCE56" s="37"/>
      <c r="BCF56" s="37"/>
      <c r="BCG56" s="37"/>
      <c r="BCH56" s="37"/>
      <c r="BCI56" s="37"/>
      <c r="BCJ56" s="37"/>
      <c r="BCK56" s="37"/>
      <c r="BCL56" s="37"/>
      <c r="BCM56" s="37"/>
      <c r="BCN56" s="37"/>
      <c r="BCO56" s="37"/>
      <c r="BCP56" s="37"/>
      <c r="BCQ56" s="37"/>
      <c r="BCR56" s="37"/>
      <c r="BCS56" s="37"/>
      <c r="BCT56" s="37"/>
      <c r="BCU56" s="37"/>
      <c r="BCV56" s="37"/>
      <c r="BCW56" s="37"/>
      <c r="BCX56" s="37"/>
      <c r="BCY56" s="37"/>
      <c r="BCZ56" s="37"/>
      <c r="BDA56" s="37"/>
      <c r="BDB56" s="37"/>
      <c r="BDC56" s="37"/>
      <c r="BDD56" s="37"/>
      <c r="BDE56" s="37"/>
      <c r="BDF56" s="37"/>
      <c r="BDG56" s="37"/>
      <c r="BDH56" s="37"/>
      <c r="BDI56" s="37"/>
      <c r="BDJ56" s="37"/>
      <c r="BDK56" s="37"/>
      <c r="BDL56" s="37"/>
      <c r="BDM56" s="37"/>
      <c r="BDN56" s="37"/>
      <c r="BDO56" s="37"/>
      <c r="BDP56" s="37"/>
      <c r="BDQ56" s="37"/>
      <c r="BDR56" s="37"/>
      <c r="BDS56" s="37"/>
      <c r="BDT56" s="37"/>
      <c r="BDU56" s="37"/>
      <c r="BDV56" s="37"/>
      <c r="BDW56" s="37"/>
      <c r="BDX56" s="37"/>
      <c r="BDY56" s="37"/>
      <c r="BDZ56" s="37"/>
      <c r="BEA56" s="37"/>
      <c r="BEB56" s="37"/>
      <c r="BEC56" s="37"/>
      <c r="BED56" s="37"/>
      <c r="BEE56" s="37"/>
      <c r="BEF56" s="37"/>
      <c r="BEG56" s="37"/>
      <c r="BEH56" s="37"/>
      <c r="BEI56" s="37"/>
      <c r="BEJ56" s="37"/>
      <c r="BEK56" s="37"/>
      <c r="BEL56" s="37"/>
      <c r="BEM56" s="37"/>
      <c r="BEN56" s="37"/>
      <c r="BEO56" s="37"/>
      <c r="BEP56" s="37"/>
      <c r="BEQ56" s="37"/>
      <c r="BER56" s="37"/>
      <c r="BES56" s="37"/>
      <c r="BET56" s="37"/>
      <c r="BEU56" s="37"/>
      <c r="BEV56" s="37"/>
      <c r="BEW56" s="37"/>
      <c r="BEX56" s="37"/>
      <c r="BEY56" s="37"/>
      <c r="BEZ56" s="37"/>
      <c r="BFA56" s="37"/>
      <c r="BFB56" s="37"/>
      <c r="BFC56" s="37"/>
      <c r="BFD56" s="37"/>
      <c r="BFE56" s="37"/>
      <c r="BFF56" s="37"/>
      <c r="BFG56" s="37"/>
      <c r="BFH56" s="37"/>
      <c r="BFI56" s="37"/>
      <c r="BFJ56" s="37"/>
      <c r="BFK56" s="37"/>
      <c r="BFL56" s="37"/>
      <c r="BFM56" s="37"/>
      <c r="BFN56" s="37"/>
      <c r="BFO56" s="37"/>
      <c r="BFP56" s="37"/>
      <c r="BFQ56" s="37"/>
      <c r="BFR56" s="37"/>
      <c r="BFS56" s="37"/>
      <c r="BFT56" s="37"/>
      <c r="BFU56" s="37"/>
      <c r="BFV56" s="37"/>
      <c r="BFW56" s="37"/>
      <c r="BFX56" s="37"/>
      <c r="BFY56" s="37"/>
      <c r="BFZ56" s="37"/>
      <c r="BGA56" s="37"/>
      <c r="BGB56" s="37"/>
      <c r="BGC56" s="37"/>
      <c r="BGD56" s="37"/>
      <c r="BGE56" s="37"/>
      <c r="BGF56" s="37"/>
      <c r="BGG56" s="37"/>
      <c r="BGH56" s="37"/>
      <c r="BGI56" s="37"/>
      <c r="BGJ56" s="37"/>
      <c r="BGK56" s="37"/>
      <c r="BGL56" s="37"/>
      <c r="BGM56" s="37"/>
      <c r="BGN56" s="37"/>
      <c r="BGO56" s="37"/>
      <c r="BGP56" s="37"/>
      <c r="BGQ56" s="37"/>
      <c r="BGR56" s="37"/>
      <c r="BGS56" s="37"/>
      <c r="BGT56" s="37"/>
      <c r="BGU56" s="37"/>
      <c r="BGV56" s="37"/>
      <c r="BGW56" s="37"/>
      <c r="BGX56" s="37"/>
      <c r="BGY56" s="37"/>
      <c r="BGZ56" s="37"/>
      <c r="BHA56" s="37"/>
      <c r="BHB56" s="37"/>
      <c r="BHC56" s="37"/>
      <c r="BHD56" s="37"/>
      <c r="BHE56" s="37"/>
      <c r="BHF56" s="37"/>
      <c r="BHG56" s="37"/>
      <c r="BHH56" s="37"/>
      <c r="BHI56" s="37"/>
      <c r="BHJ56" s="37"/>
      <c r="BHK56" s="37"/>
      <c r="BHL56" s="37"/>
      <c r="BHM56" s="37"/>
      <c r="BHN56" s="37"/>
      <c r="BHO56" s="37"/>
      <c r="BHP56" s="37"/>
      <c r="BHQ56" s="37"/>
      <c r="BHR56" s="37"/>
      <c r="BHS56" s="37"/>
      <c r="BHT56" s="37"/>
      <c r="BHU56" s="37"/>
      <c r="BHV56" s="37"/>
      <c r="BHW56" s="37"/>
      <c r="BHX56" s="37"/>
      <c r="BHY56" s="37"/>
      <c r="BHZ56" s="37"/>
      <c r="BIA56" s="37"/>
      <c r="BIB56" s="37"/>
      <c r="BIC56" s="37"/>
      <c r="BID56" s="37"/>
      <c r="BIE56" s="37"/>
      <c r="BIF56" s="37"/>
      <c r="BIG56" s="37"/>
      <c r="BIH56" s="37"/>
      <c r="BII56" s="37"/>
      <c r="BIJ56" s="37"/>
      <c r="BIK56" s="37"/>
      <c r="BIL56" s="37"/>
      <c r="BIM56" s="37"/>
      <c r="BIN56" s="37"/>
      <c r="BIO56" s="37"/>
      <c r="BIP56" s="37"/>
      <c r="BIQ56" s="37"/>
      <c r="BIR56" s="37"/>
      <c r="BIS56" s="37"/>
      <c r="BIT56" s="37"/>
      <c r="BIU56" s="37"/>
      <c r="BIV56" s="37"/>
      <c r="BIW56" s="37"/>
      <c r="BIX56" s="37"/>
      <c r="BIY56" s="37"/>
      <c r="BIZ56" s="37"/>
      <c r="BJA56" s="37"/>
      <c r="BJB56" s="37"/>
      <c r="BJC56" s="37"/>
      <c r="BJD56" s="37"/>
      <c r="BJE56" s="37"/>
      <c r="BJF56" s="37"/>
      <c r="BJG56" s="37"/>
      <c r="BJH56" s="37"/>
      <c r="BJI56" s="37"/>
      <c r="BJJ56" s="37"/>
      <c r="BJK56" s="37"/>
      <c r="BJL56" s="37"/>
      <c r="BJM56" s="37"/>
      <c r="BJN56" s="37"/>
      <c r="BJO56" s="37"/>
      <c r="BJP56" s="37"/>
      <c r="BJQ56" s="37"/>
      <c r="BJR56" s="37"/>
      <c r="BJS56" s="37"/>
      <c r="BJT56" s="37"/>
      <c r="BJU56" s="37"/>
      <c r="BJV56" s="37"/>
      <c r="BJW56" s="37"/>
      <c r="BJX56" s="37"/>
      <c r="BJY56" s="37"/>
      <c r="BJZ56" s="37"/>
      <c r="BKA56" s="37"/>
      <c r="BKB56" s="37"/>
      <c r="BKC56" s="37"/>
      <c r="BKD56" s="37"/>
      <c r="BKE56" s="37"/>
      <c r="BKF56" s="37"/>
      <c r="BKG56" s="37"/>
      <c r="BKH56" s="37"/>
      <c r="BKI56" s="37"/>
      <c r="BKJ56" s="37"/>
      <c r="BKK56" s="37"/>
      <c r="BKL56" s="37"/>
      <c r="BKM56" s="37"/>
      <c r="BKN56" s="37"/>
      <c r="BKO56" s="37"/>
      <c r="BKP56" s="37"/>
      <c r="BKQ56" s="37"/>
      <c r="BKR56" s="37"/>
      <c r="BKS56" s="37"/>
      <c r="BKT56" s="37"/>
      <c r="BKU56" s="37"/>
      <c r="BKV56" s="37"/>
      <c r="BKW56" s="37"/>
      <c r="BKX56" s="37"/>
      <c r="BKY56" s="37"/>
      <c r="BKZ56" s="37"/>
      <c r="BLA56" s="37"/>
      <c r="BLB56" s="37"/>
      <c r="BLC56" s="37"/>
      <c r="BLD56" s="37"/>
      <c r="BLE56" s="37"/>
      <c r="BLF56" s="37"/>
      <c r="BLG56" s="37"/>
      <c r="BLH56" s="37"/>
      <c r="BLI56" s="37"/>
      <c r="BLJ56" s="37"/>
      <c r="BLK56" s="37"/>
      <c r="BLL56" s="37"/>
      <c r="BLM56" s="37"/>
      <c r="BLN56" s="37"/>
      <c r="BLO56" s="37"/>
      <c r="BLP56" s="37"/>
      <c r="BLQ56" s="37"/>
      <c r="BLR56" s="37"/>
      <c r="BLS56" s="37"/>
      <c r="BLT56" s="37"/>
      <c r="BLU56" s="37"/>
      <c r="BLV56" s="37"/>
      <c r="BLW56" s="37"/>
      <c r="BLX56" s="37"/>
      <c r="BLY56" s="37"/>
      <c r="BLZ56" s="37"/>
      <c r="BMA56" s="37"/>
      <c r="BMB56" s="37"/>
      <c r="BMC56" s="37"/>
      <c r="BMD56" s="37"/>
      <c r="BME56" s="37"/>
      <c r="BMF56" s="37"/>
      <c r="BMG56" s="37"/>
      <c r="BMH56" s="37"/>
      <c r="BMI56" s="37"/>
      <c r="BMJ56" s="37"/>
      <c r="BMK56" s="37"/>
      <c r="BML56" s="37"/>
      <c r="BMM56" s="37"/>
      <c r="BMN56" s="37"/>
      <c r="BMO56" s="37"/>
      <c r="BMP56" s="37"/>
      <c r="BMQ56" s="37"/>
      <c r="BMR56" s="37"/>
      <c r="BMS56" s="37"/>
      <c r="BMT56" s="37"/>
      <c r="BMU56" s="37"/>
      <c r="BMV56" s="37"/>
      <c r="BMW56" s="37"/>
      <c r="BMX56" s="37"/>
      <c r="BMY56" s="37"/>
      <c r="BMZ56" s="37"/>
      <c r="BNA56" s="37"/>
      <c r="BNB56" s="37"/>
      <c r="BNC56" s="37"/>
      <c r="BND56" s="37"/>
      <c r="BNE56" s="37"/>
      <c r="BNF56" s="37"/>
      <c r="BNG56" s="37"/>
      <c r="BNH56" s="37"/>
      <c r="BNI56" s="37"/>
      <c r="BNJ56" s="37"/>
      <c r="BNK56" s="37"/>
      <c r="BNL56" s="37"/>
      <c r="BNM56" s="37"/>
      <c r="BNN56" s="37"/>
      <c r="BNO56" s="37"/>
      <c r="BNP56" s="37"/>
      <c r="BNQ56" s="37"/>
      <c r="BNR56" s="37"/>
      <c r="BNS56" s="37"/>
      <c r="BNT56" s="37"/>
      <c r="BNU56" s="37"/>
      <c r="BNV56" s="37"/>
      <c r="BNW56" s="37"/>
      <c r="BNX56" s="37"/>
      <c r="BNY56" s="37"/>
      <c r="BNZ56" s="37"/>
      <c r="BOA56" s="37"/>
      <c r="BOB56" s="37"/>
      <c r="BOC56" s="37"/>
      <c r="BOD56" s="37"/>
      <c r="BOE56" s="37"/>
      <c r="BOF56" s="37"/>
      <c r="BOG56" s="37"/>
      <c r="BOH56" s="37"/>
      <c r="BOI56" s="37"/>
      <c r="BOJ56" s="37"/>
      <c r="BOK56" s="37"/>
      <c r="BOL56" s="37"/>
      <c r="BOM56" s="37"/>
      <c r="BON56" s="37"/>
      <c r="BOO56" s="37"/>
      <c r="BOP56" s="37"/>
      <c r="BOQ56" s="37"/>
      <c r="BOR56" s="37"/>
      <c r="BOS56" s="37"/>
      <c r="BOT56" s="37"/>
      <c r="BOU56" s="37"/>
      <c r="BOV56" s="37"/>
      <c r="BOW56" s="37"/>
      <c r="BOX56" s="37"/>
      <c r="BOY56" s="37"/>
      <c r="BOZ56" s="37"/>
      <c r="BPA56" s="37"/>
      <c r="BPB56" s="37"/>
      <c r="BPC56" s="37"/>
      <c r="BPD56" s="37"/>
      <c r="BPE56" s="37"/>
      <c r="BPF56" s="37"/>
      <c r="BPG56" s="37"/>
      <c r="BPH56" s="37"/>
      <c r="BPI56" s="37"/>
      <c r="BPJ56" s="37"/>
      <c r="BPK56" s="37"/>
      <c r="BPL56" s="37"/>
      <c r="BPM56" s="37"/>
      <c r="BPN56" s="37"/>
      <c r="BPO56" s="37"/>
      <c r="BPP56" s="37"/>
      <c r="BPQ56" s="37"/>
      <c r="BPR56" s="37"/>
      <c r="BPS56" s="37"/>
      <c r="BPT56" s="37"/>
      <c r="BPU56" s="37"/>
      <c r="BPV56" s="37"/>
      <c r="BPW56" s="37"/>
      <c r="BPX56" s="37"/>
      <c r="BPY56" s="37"/>
      <c r="BPZ56" s="37"/>
      <c r="BQA56" s="37"/>
      <c r="BQB56" s="37"/>
      <c r="BQC56" s="37"/>
      <c r="BQD56" s="37"/>
      <c r="BQE56" s="37"/>
      <c r="BQF56" s="37"/>
      <c r="BQG56" s="37"/>
      <c r="BQH56" s="37"/>
      <c r="BQI56" s="37"/>
      <c r="BQJ56" s="37"/>
      <c r="BQK56" s="37"/>
      <c r="BQL56" s="37"/>
      <c r="BQM56" s="37"/>
      <c r="BQN56" s="37"/>
      <c r="BQO56" s="37"/>
      <c r="BQP56" s="37"/>
      <c r="BQQ56" s="37"/>
      <c r="BQR56" s="37"/>
      <c r="BQS56" s="37"/>
      <c r="BQT56" s="37"/>
      <c r="BQU56" s="37"/>
      <c r="BQV56" s="37"/>
      <c r="BQW56" s="37"/>
      <c r="BQX56" s="37"/>
      <c r="BQY56" s="37"/>
      <c r="BQZ56" s="37"/>
      <c r="BRA56" s="37"/>
      <c r="BRB56" s="37"/>
      <c r="BRC56" s="37"/>
      <c r="BRD56" s="37"/>
      <c r="BRE56" s="37"/>
      <c r="BRF56" s="37"/>
      <c r="BRG56" s="37"/>
      <c r="BRH56" s="37"/>
      <c r="BRI56" s="37"/>
      <c r="BRJ56" s="37"/>
      <c r="BRK56" s="37"/>
      <c r="BRL56" s="37"/>
      <c r="BRM56" s="37"/>
      <c r="BRN56" s="37"/>
      <c r="BRO56" s="37"/>
      <c r="BRP56" s="37"/>
      <c r="BRQ56" s="37"/>
      <c r="BRR56" s="37"/>
      <c r="BRS56" s="37"/>
      <c r="BRT56" s="37"/>
      <c r="BRU56" s="37"/>
      <c r="BRV56" s="37"/>
      <c r="BRW56" s="37"/>
      <c r="BRX56" s="37"/>
      <c r="BRY56" s="37"/>
      <c r="BRZ56" s="37"/>
      <c r="BSA56" s="37"/>
      <c r="BSB56" s="37"/>
      <c r="BSC56" s="37"/>
      <c r="BSD56" s="37"/>
      <c r="BSE56" s="37"/>
      <c r="BSF56" s="37"/>
      <c r="BSG56" s="37"/>
      <c r="BSH56" s="37"/>
      <c r="BSI56" s="37"/>
      <c r="BSJ56" s="37"/>
      <c r="BSK56" s="37"/>
      <c r="BSL56" s="37"/>
      <c r="BSM56" s="37"/>
      <c r="BSN56" s="37"/>
      <c r="BSO56" s="37"/>
      <c r="BSP56" s="37"/>
      <c r="BSQ56" s="37"/>
      <c r="BSR56" s="37"/>
      <c r="BSS56" s="37"/>
      <c r="BST56" s="37"/>
      <c r="BSU56" s="37"/>
      <c r="BSV56" s="37"/>
      <c r="BSW56" s="37"/>
      <c r="BSX56" s="37"/>
      <c r="BSY56" s="37"/>
      <c r="BSZ56" s="37"/>
      <c r="BTA56" s="37"/>
      <c r="BTB56" s="37"/>
      <c r="BTC56" s="37"/>
      <c r="BTD56" s="37"/>
      <c r="BTE56" s="37"/>
      <c r="BTF56" s="37"/>
      <c r="BTG56" s="37"/>
      <c r="BTH56" s="37"/>
      <c r="BTI56" s="37"/>
      <c r="BTJ56" s="37"/>
      <c r="BTK56" s="37"/>
      <c r="BTL56" s="37"/>
      <c r="BTM56" s="37"/>
      <c r="BTN56" s="37"/>
      <c r="BTO56" s="37"/>
      <c r="BTP56" s="37"/>
      <c r="BTQ56" s="37"/>
      <c r="BTR56" s="37"/>
      <c r="BTS56" s="37"/>
      <c r="BTT56" s="37"/>
      <c r="BTU56" s="37"/>
      <c r="BTV56" s="37"/>
      <c r="BTW56" s="37"/>
      <c r="BTX56" s="37"/>
      <c r="BTY56" s="37"/>
      <c r="BTZ56" s="37"/>
      <c r="BUA56" s="37"/>
      <c r="BUB56" s="37"/>
      <c r="BUC56" s="37"/>
      <c r="BUD56" s="37"/>
      <c r="BUE56" s="37"/>
      <c r="BUF56" s="37"/>
      <c r="BUG56" s="37"/>
      <c r="BUH56" s="37"/>
      <c r="BUI56" s="37"/>
      <c r="BUJ56" s="37"/>
      <c r="BUK56" s="37"/>
      <c r="BUL56" s="37"/>
      <c r="BUM56" s="37"/>
      <c r="BUN56" s="37"/>
      <c r="BUO56" s="37"/>
      <c r="BUP56" s="37"/>
      <c r="BUQ56" s="37"/>
      <c r="BUR56" s="37"/>
      <c r="BUS56" s="37"/>
      <c r="BUT56" s="37"/>
      <c r="BUU56" s="37"/>
      <c r="BUV56" s="37"/>
      <c r="BUW56" s="37"/>
      <c r="BUX56" s="37"/>
      <c r="BUY56" s="37"/>
      <c r="BUZ56" s="37"/>
      <c r="BVA56" s="37"/>
      <c r="BVB56" s="37"/>
      <c r="BVC56" s="37"/>
      <c r="BVD56" s="37"/>
      <c r="BVE56" s="37"/>
      <c r="BVF56" s="37"/>
      <c r="BVG56" s="37"/>
      <c r="BVH56" s="37"/>
      <c r="BVI56" s="37"/>
      <c r="BVJ56" s="37"/>
      <c r="BVK56" s="37"/>
      <c r="BVL56" s="37"/>
      <c r="BVM56" s="37"/>
      <c r="BVN56" s="37"/>
      <c r="BVO56" s="37"/>
      <c r="BVP56" s="37"/>
      <c r="BVQ56" s="37"/>
      <c r="BVR56" s="37"/>
      <c r="BVS56" s="37"/>
      <c r="BVT56" s="37"/>
      <c r="BVU56" s="37"/>
      <c r="BVV56" s="37"/>
      <c r="BVW56" s="37"/>
      <c r="BVX56" s="37"/>
      <c r="BVY56" s="37"/>
      <c r="BVZ56" s="37"/>
      <c r="BWA56" s="37"/>
      <c r="BWB56" s="37"/>
      <c r="BWC56" s="37"/>
      <c r="BWD56" s="37"/>
      <c r="BWE56" s="37"/>
      <c r="BWF56" s="37"/>
      <c r="BWG56" s="37"/>
      <c r="BWH56" s="37"/>
      <c r="BWI56" s="37"/>
      <c r="BWJ56" s="37"/>
      <c r="BWK56" s="37"/>
      <c r="BWL56" s="37"/>
      <c r="BWM56" s="37"/>
      <c r="BWN56" s="37"/>
      <c r="BWO56" s="37"/>
      <c r="BWP56" s="37"/>
      <c r="BWQ56" s="37"/>
      <c r="BWR56" s="37"/>
      <c r="BWS56" s="37"/>
      <c r="BWT56" s="37"/>
      <c r="BWU56" s="37"/>
      <c r="BWV56" s="37"/>
      <c r="BWW56" s="37"/>
      <c r="BWX56" s="37"/>
      <c r="BWY56" s="37"/>
      <c r="BWZ56" s="37"/>
      <c r="BXA56" s="37"/>
      <c r="BXB56" s="37"/>
      <c r="BXC56" s="37"/>
      <c r="BXD56" s="37"/>
      <c r="BXE56" s="37"/>
      <c r="BXF56" s="37"/>
      <c r="BXG56" s="37"/>
      <c r="BXH56" s="37"/>
      <c r="BXI56" s="37"/>
      <c r="BXJ56" s="37"/>
      <c r="BXK56" s="37"/>
      <c r="BXL56" s="37"/>
      <c r="BXM56" s="37"/>
      <c r="BXN56" s="37"/>
      <c r="BXO56" s="37"/>
      <c r="BXP56" s="37"/>
      <c r="BXQ56" s="37"/>
      <c r="BXR56" s="37"/>
      <c r="BXS56" s="37"/>
      <c r="BXT56" s="37"/>
      <c r="BXU56" s="37"/>
      <c r="BXV56" s="37"/>
      <c r="BXW56" s="37"/>
      <c r="BXX56" s="37"/>
      <c r="BXY56" s="37"/>
      <c r="BXZ56" s="37"/>
      <c r="BYA56" s="37"/>
      <c r="BYB56" s="37"/>
      <c r="BYC56" s="37"/>
      <c r="BYD56" s="37"/>
      <c r="BYE56" s="37"/>
      <c r="BYF56" s="37"/>
      <c r="BYG56" s="37"/>
      <c r="BYH56" s="37"/>
      <c r="BYI56" s="37"/>
      <c r="BYJ56" s="37"/>
      <c r="BYK56" s="37"/>
      <c r="BYL56" s="37"/>
      <c r="BYM56" s="37"/>
      <c r="BYN56" s="37"/>
      <c r="BYO56" s="37"/>
      <c r="BYP56" s="37"/>
      <c r="BYQ56" s="37"/>
      <c r="BYR56" s="37"/>
      <c r="BYS56" s="37"/>
      <c r="BYT56" s="37"/>
      <c r="BYU56" s="37"/>
      <c r="BYV56" s="37"/>
      <c r="BYW56" s="37"/>
      <c r="BYX56" s="37"/>
      <c r="BYY56" s="37"/>
      <c r="BYZ56" s="37"/>
      <c r="BZA56" s="37"/>
      <c r="BZB56" s="37"/>
      <c r="BZC56" s="37"/>
      <c r="BZD56" s="37"/>
      <c r="BZE56" s="37"/>
      <c r="BZF56" s="37"/>
      <c r="BZG56" s="37"/>
      <c r="BZH56" s="37"/>
      <c r="BZI56" s="37"/>
      <c r="BZJ56" s="37"/>
      <c r="BZK56" s="37"/>
      <c r="BZL56" s="37"/>
      <c r="BZM56" s="37"/>
      <c r="BZN56" s="37"/>
      <c r="BZO56" s="37"/>
      <c r="BZP56" s="37"/>
      <c r="BZQ56" s="37"/>
      <c r="BZR56" s="37"/>
      <c r="BZS56" s="37"/>
      <c r="BZT56" s="37"/>
      <c r="BZU56" s="37"/>
      <c r="BZV56" s="37"/>
      <c r="BZW56" s="37"/>
      <c r="BZX56" s="37"/>
      <c r="BZY56" s="37"/>
      <c r="BZZ56" s="37"/>
      <c r="CAA56" s="37"/>
      <c r="CAB56" s="37"/>
      <c r="CAC56" s="37"/>
      <c r="CAD56" s="37"/>
      <c r="CAE56" s="37"/>
      <c r="CAF56" s="37"/>
      <c r="CAG56" s="37"/>
      <c r="CAH56" s="37"/>
      <c r="CAI56" s="37"/>
      <c r="CAJ56" s="37"/>
      <c r="CAK56" s="37"/>
      <c r="CAL56" s="37"/>
      <c r="CAM56" s="37"/>
      <c r="CAN56" s="37"/>
      <c r="CAO56" s="37"/>
      <c r="CAP56" s="37"/>
      <c r="CAQ56" s="37"/>
      <c r="CAR56" s="37"/>
      <c r="CAS56" s="37"/>
      <c r="CAT56" s="37"/>
      <c r="CAU56" s="37"/>
      <c r="CAV56" s="37"/>
      <c r="CAW56" s="37"/>
      <c r="CAX56" s="37"/>
      <c r="CAY56" s="37"/>
      <c r="CAZ56" s="37"/>
      <c r="CBA56" s="37"/>
      <c r="CBB56" s="37"/>
      <c r="CBC56" s="37"/>
      <c r="CBD56" s="37"/>
      <c r="CBE56" s="37"/>
      <c r="CBF56" s="37"/>
      <c r="CBG56" s="37"/>
      <c r="CBH56" s="37"/>
      <c r="CBI56" s="37"/>
      <c r="CBJ56" s="37"/>
      <c r="CBK56" s="37"/>
      <c r="CBL56" s="37"/>
      <c r="CBM56" s="37"/>
      <c r="CBN56" s="37"/>
      <c r="CBO56" s="37"/>
      <c r="CBP56" s="37"/>
      <c r="CBQ56" s="37"/>
      <c r="CBR56" s="37"/>
      <c r="CBS56" s="37"/>
      <c r="CBT56" s="37"/>
      <c r="CBU56" s="37"/>
      <c r="CBV56" s="37"/>
      <c r="CBW56" s="37"/>
      <c r="CBX56" s="37"/>
      <c r="CBY56" s="37"/>
      <c r="CBZ56" s="37"/>
      <c r="CCA56" s="37"/>
      <c r="CCB56" s="37"/>
      <c r="CCC56" s="37"/>
      <c r="CCD56" s="37"/>
      <c r="CCE56" s="37"/>
      <c r="CCF56" s="37"/>
      <c r="CCG56" s="37"/>
      <c r="CCH56" s="37"/>
      <c r="CCI56" s="37"/>
      <c r="CCJ56" s="37"/>
      <c r="CCK56" s="37"/>
      <c r="CCL56" s="37"/>
      <c r="CCM56" s="37"/>
      <c r="CCN56" s="37"/>
      <c r="CCO56" s="37"/>
      <c r="CCP56" s="37"/>
      <c r="CCQ56" s="37"/>
      <c r="CCR56" s="37"/>
      <c r="CCS56" s="37"/>
      <c r="CCT56" s="37"/>
      <c r="CCU56" s="37"/>
      <c r="CCV56" s="37"/>
      <c r="CCW56" s="37"/>
      <c r="CCX56" s="37"/>
      <c r="CCY56" s="37"/>
      <c r="CCZ56" s="37"/>
      <c r="CDA56" s="37"/>
      <c r="CDB56" s="37"/>
      <c r="CDC56" s="37"/>
      <c r="CDD56" s="37"/>
      <c r="CDE56" s="37"/>
      <c r="CDF56" s="37"/>
      <c r="CDG56" s="37"/>
      <c r="CDH56" s="37"/>
      <c r="CDI56" s="37"/>
      <c r="CDJ56" s="37"/>
      <c r="CDK56" s="37"/>
      <c r="CDL56" s="37"/>
      <c r="CDM56" s="37"/>
      <c r="CDN56" s="37"/>
      <c r="CDO56" s="37"/>
      <c r="CDP56" s="37"/>
      <c r="CDQ56" s="37"/>
      <c r="CDR56" s="37"/>
      <c r="CDS56" s="37"/>
      <c r="CDT56" s="37"/>
      <c r="CDU56" s="37"/>
      <c r="CDV56" s="37"/>
      <c r="CDW56" s="37"/>
      <c r="CDX56" s="37"/>
      <c r="CDY56" s="37"/>
      <c r="CDZ56" s="37"/>
      <c r="CEA56" s="37"/>
      <c r="CEB56" s="37"/>
      <c r="CEC56" s="37"/>
      <c r="CED56" s="37"/>
      <c r="CEE56" s="37"/>
      <c r="CEF56" s="37"/>
      <c r="CEG56" s="37"/>
      <c r="CEH56" s="37"/>
      <c r="CEI56" s="37"/>
      <c r="CEJ56" s="37"/>
      <c r="CEK56" s="37"/>
      <c r="CEL56" s="37"/>
      <c r="CEM56" s="37"/>
      <c r="CEN56" s="37"/>
      <c r="CEO56" s="37"/>
      <c r="CEP56" s="37"/>
      <c r="CEQ56" s="37"/>
      <c r="CER56" s="37"/>
      <c r="CES56" s="37"/>
      <c r="CET56" s="37"/>
      <c r="CEU56" s="37"/>
      <c r="CEV56" s="37"/>
      <c r="CEW56" s="37"/>
      <c r="CEX56" s="37"/>
      <c r="CEY56" s="37"/>
      <c r="CEZ56" s="37"/>
      <c r="CFA56" s="37"/>
      <c r="CFB56" s="37"/>
      <c r="CFC56" s="37"/>
      <c r="CFD56" s="37"/>
      <c r="CFE56" s="37"/>
      <c r="CFF56" s="37"/>
      <c r="CFG56" s="37"/>
      <c r="CFH56" s="37"/>
      <c r="CFI56" s="37"/>
      <c r="CFJ56" s="37"/>
      <c r="CFK56" s="37"/>
      <c r="CFL56" s="37"/>
      <c r="CFM56" s="37"/>
      <c r="CFN56" s="37"/>
      <c r="CFO56" s="37"/>
      <c r="CFP56" s="37"/>
      <c r="CFQ56" s="37"/>
      <c r="CFR56" s="37"/>
      <c r="CFS56" s="37"/>
      <c r="CFT56" s="37"/>
      <c r="CFU56" s="37"/>
      <c r="CFV56" s="37"/>
      <c r="CFW56" s="37"/>
      <c r="CFX56" s="37"/>
      <c r="CFY56" s="37"/>
      <c r="CFZ56" s="37"/>
      <c r="CGA56" s="37"/>
      <c r="CGB56" s="37"/>
      <c r="CGC56" s="37"/>
      <c r="CGD56" s="37"/>
      <c r="CGE56" s="37"/>
      <c r="CGF56" s="37"/>
      <c r="CGG56" s="37"/>
      <c r="CGH56" s="37"/>
      <c r="CGI56" s="37"/>
      <c r="CGJ56" s="37"/>
      <c r="CGK56" s="37"/>
      <c r="CGL56" s="37"/>
      <c r="CGM56" s="37"/>
      <c r="CGN56" s="37"/>
      <c r="CGO56" s="37"/>
      <c r="CGP56" s="37"/>
      <c r="CGQ56" s="37"/>
      <c r="CGR56" s="37"/>
      <c r="CGS56" s="37"/>
      <c r="CGT56" s="37"/>
      <c r="CGU56" s="37"/>
      <c r="CGV56" s="37"/>
      <c r="CGW56" s="37"/>
      <c r="CGX56" s="37"/>
      <c r="CGY56" s="37"/>
      <c r="CGZ56" s="37"/>
      <c r="CHA56" s="37"/>
      <c r="CHB56" s="37"/>
      <c r="CHC56" s="37"/>
      <c r="CHD56" s="37"/>
      <c r="CHE56" s="37"/>
      <c r="CHF56" s="37"/>
      <c r="CHG56" s="37"/>
      <c r="CHH56" s="37"/>
      <c r="CHI56" s="37"/>
      <c r="CHJ56" s="37"/>
      <c r="CHK56" s="37"/>
      <c r="CHL56" s="37"/>
      <c r="CHM56" s="37"/>
      <c r="CHN56" s="37"/>
      <c r="CHO56" s="37"/>
      <c r="CHP56" s="37"/>
      <c r="CHQ56" s="37"/>
      <c r="CHR56" s="37"/>
      <c r="CHS56" s="37"/>
      <c r="CHT56" s="37"/>
      <c r="CHU56" s="37"/>
      <c r="CHV56" s="37"/>
      <c r="CHW56" s="37"/>
      <c r="CHX56" s="37"/>
      <c r="CHY56" s="37"/>
      <c r="CHZ56" s="37"/>
      <c r="CIA56" s="37"/>
      <c r="CIB56" s="37"/>
      <c r="CIC56" s="37"/>
      <c r="CID56" s="37"/>
      <c r="CIE56" s="37"/>
      <c r="CIF56" s="37"/>
      <c r="CIG56" s="37"/>
      <c r="CIH56" s="37"/>
      <c r="CII56" s="37"/>
      <c r="CIJ56" s="37"/>
      <c r="CIK56" s="37"/>
      <c r="CIL56" s="37"/>
      <c r="CIM56" s="37"/>
      <c r="CIN56" s="37"/>
      <c r="CIO56" s="37"/>
      <c r="CIP56" s="37"/>
      <c r="CIQ56" s="37"/>
      <c r="CIR56" s="37"/>
      <c r="CIS56" s="37"/>
      <c r="CIT56" s="37"/>
      <c r="CIU56" s="37"/>
      <c r="CIV56" s="37"/>
      <c r="CIW56" s="37"/>
      <c r="CIX56" s="37"/>
      <c r="CIY56" s="37"/>
      <c r="CIZ56" s="37"/>
      <c r="CJA56" s="37"/>
      <c r="CJB56" s="37"/>
      <c r="CJC56" s="37"/>
      <c r="CJD56" s="37"/>
      <c r="CJE56" s="37"/>
      <c r="CJF56" s="37"/>
      <c r="CJG56" s="37"/>
      <c r="CJH56" s="37"/>
      <c r="CJI56" s="37"/>
      <c r="CJJ56" s="37"/>
      <c r="CJK56" s="37"/>
      <c r="CJL56" s="37"/>
      <c r="CJM56" s="37"/>
      <c r="CJN56" s="37"/>
      <c r="CJO56" s="37"/>
      <c r="CJP56" s="37"/>
      <c r="CJQ56" s="37"/>
      <c r="CJR56" s="37"/>
      <c r="CJS56" s="37"/>
      <c r="CJT56" s="37"/>
      <c r="CJU56" s="37"/>
      <c r="CJV56" s="37"/>
      <c r="CJW56" s="37"/>
      <c r="CJX56" s="37"/>
      <c r="CJY56" s="37"/>
      <c r="CJZ56" s="37"/>
      <c r="CKA56" s="37"/>
      <c r="CKB56" s="37"/>
      <c r="CKC56" s="37"/>
      <c r="CKD56" s="37"/>
      <c r="CKE56" s="37"/>
      <c r="CKF56" s="37"/>
      <c r="CKG56" s="37"/>
      <c r="CKH56" s="37"/>
      <c r="CKI56" s="37"/>
      <c r="CKJ56" s="37"/>
      <c r="CKK56" s="37"/>
      <c r="CKL56" s="37"/>
      <c r="CKM56" s="37"/>
      <c r="CKN56" s="37"/>
      <c r="CKO56" s="37"/>
      <c r="CKP56" s="37"/>
      <c r="CKQ56" s="37"/>
      <c r="CKR56" s="37"/>
      <c r="CKS56" s="37"/>
      <c r="CKT56" s="37"/>
      <c r="CKU56" s="37"/>
      <c r="CKV56" s="37"/>
      <c r="CKW56" s="37"/>
      <c r="CKX56" s="37"/>
      <c r="CKY56" s="37"/>
      <c r="CKZ56" s="37"/>
      <c r="CLA56" s="37"/>
      <c r="CLB56" s="37"/>
      <c r="CLC56" s="37"/>
      <c r="CLD56" s="37"/>
      <c r="CLE56" s="37"/>
      <c r="CLF56" s="37"/>
      <c r="CLG56" s="37"/>
      <c r="CLH56" s="37"/>
      <c r="CLI56" s="37"/>
      <c r="CLJ56" s="37"/>
      <c r="CLK56" s="37"/>
      <c r="CLL56" s="37"/>
      <c r="CLM56" s="37"/>
      <c r="CLN56" s="37"/>
      <c r="CLO56" s="37"/>
      <c r="CLP56" s="37"/>
      <c r="CLQ56" s="37"/>
      <c r="CLR56" s="37"/>
      <c r="CLS56" s="37"/>
      <c r="CLT56" s="37"/>
      <c r="CLU56" s="37"/>
      <c r="CLV56" s="37"/>
      <c r="CLW56" s="37"/>
      <c r="CLX56" s="37"/>
      <c r="CLY56" s="37"/>
      <c r="CLZ56" s="37"/>
      <c r="CMA56" s="37"/>
      <c r="CMB56" s="37"/>
      <c r="CMC56" s="37"/>
      <c r="CMD56" s="37"/>
      <c r="CME56" s="37"/>
      <c r="CMF56" s="37"/>
      <c r="CMG56" s="37"/>
      <c r="CMH56" s="37"/>
      <c r="CMI56" s="37"/>
      <c r="CMJ56" s="37"/>
      <c r="CMK56" s="37"/>
      <c r="CML56" s="37"/>
      <c r="CMM56" s="37"/>
      <c r="CMN56" s="37"/>
      <c r="CMO56" s="37"/>
      <c r="CMP56" s="37"/>
      <c r="CMQ56" s="37"/>
      <c r="CMR56" s="37"/>
      <c r="CMS56" s="37"/>
      <c r="CMT56" s="37"/>
      <c r="CMU56" s="37"/>
      <c r="CMV56" s="37"/>
      <c r="CMW56" s="37"/>
      <c r="CMX56" s="37"/>
      <c r="CMY56" s="37"/>
      <c r="CMZ56" s="37"/>
      <c r="CNA56" s="37"/>
      <c r="CNB56" s="37"/>
      <c r="CNC56" s="37"/>
      <c r="CND56" s="37"/>
      <c r="CNE56" s="37"/>
      <c r="CNF56" s="37"/>
      <c r="CNG56" s="37"/>
      <c r="CNH56" s="37"/>
      <c r="CNI56" s="37"/>
      <c r="CNJ56" s="37"/>
      <c r="CNK56" s="37"/>
      <c r="CNL56" s="37"/>
      <c r="CNM56" s="37"/>
      <c r="CNN56" s="37"/>
      <c r="CNO56" s="37"/>
      <c r="CNP56" s="37"/>
      <c r="CNQ56" s="37"/>
      <c r="CNR56" s="37"/>
      <c r="CNS56" s="37"/>
      <c r="CNT56" s="37"/>
      <c r="CNU56" s="37"/>
      <c r="CNV56" s="37"/>
      <c r="CNW56" s="37"/>
      <c r="CNX56" s="37"/>
      <c r="CNY56" s="37"/>
      <c r="CNZ56" s="37"/>
      <c r="COA56" s="37"/>
      <c r="COB56" s="37"/>
      <c r="COC56" s="37"/>
      <c r="COD56" s="37"/>
      <c r="COE56" s="37"/>
      <c r="COF56" s="37"/>
      <c r="COG56" s="37"/>
      <c r="COH56" s="37"/>
      <c r="COI56" s="37"/>
      <c r="COJ56" s="37"/>
      <c r="COK56" s="37"/>
      <c r="COL56" s="37"/>
      <c r="COM56" s="37"/>
      <c r="CON56" s="37"/>
      <c r="COO56" s="37"/>
      <c r="COP56" s="37"/>
      <c r="COQ56" s="37"/>
      <c r="COR56" s="37"/>
      <c r="COS56" s="37"/>
      <c r="COT56" s="37"/>
      <c r="COU56" s="37"/>
      <c r="COV56" s="37"/>
      <c r="COW56" s="37"/>
      <c r="COX56" s="37"/>
      <c r="COY56" s="37"/>
      <c r="COZ56" s="37"/>
      <c r="CPA56" s="37"/>
      <c r="CPB56" s="37"/>
      <c r="CPC56" s="37"/>
      <c r="CPD56" s="37"/>
      <c r="CPE56" s="37"/>
      <c r="CPF56" s="37"/>
      <c r="CPG56" s="37"/>
      <c r="CPH56" s="37"/>
      <c r="CPI56" s="37"/>
      <c r="CPJ56" s="37"/>
      <c r="CPK56" s="37"/>
      <c r="CPL56" s="37"/>
      <c r="CPM56" s="37"/>
      <c r="CPN56" s="37"/>
      <c r="CPO56" s="37"/>
      <c r="CPP56" s="37"/>
      <c r="CPQ56" s="37"/>
      <c r="CPR56" s="37"/>
      <c r="CPS56" s="37"/>
      <c r="CPT56" s="37"/>
      <c r="CPU56" s="37"/>
      <c r="CPV56" s="37"/>
      <c r="CPW56" s="37"/>
      <c r="CPX56" s="37"/>
      <c r="CPY56" s="37"/>
      <c r="CPZ56" s="37"/>
      <c r="CQA56" s="37"/>
      <c r="CQB56" s="37"/>
      <c r="CQC56" s="37"/>
      <c r="CQD56" s="37"/>
      <c r="CQE56" s="37"/>
      <c r="CQF56" s="37"/>
      <c r="CQG56" s="37"/>
      <c r="CQH56" s="37"/>
      <c r="CQI56" s="37"/>
      <c r="CQJ56" s="37"/>
      <c r="CQK56" s="37"/>
      <c r="CQL56" s="37"/>
      <c r="CQM56" s="37"/>
      <c r="CQN56" s="37"/>
      <c r="CQO56" s="37"/>
      <c r="CQP56" s="37"/>
      <c r="CQQ56" s="37"/>
      <c r="CQR56" s="37"/>
      <c r="CQS56" s="37"/>
      <c r="CQT56" s="37"/>
      <c r="CQU56" s="37"/>
      <c r="CQV56" s="37"/>
      <c r="CQW56" s="37"/>
      <c r="CQX56" s="37"/>
      <c r="CQY56" s="37"/>
      <c r="CQZ56" s="37"/>
      <c r="CRA56" s="37"/>
      <c r="CRB56" s="37"/>
      <c r="CRC56" s="37"/>
      <c r="CRD56" s="37"/>
      <c r="CRE56" s="37"/>
      <c r="CRF56" s="37"/>
      <c r="CRG56" s="37"/>
      <c r="CRH56" s="37"/>
      <c r="CRI56" s="37"/>
      <c r="CRJ56" s="37"/>
      <c r="CRK56" s="37"/>
      <c r="CRL56" s="37"/>
      <c r="CRM56" s="37"/>
      <c r="CRN56" s="37"/>
      <c r="CRO56" s="37"/>
      <c r="CRP56" s="37"/>
      <c r="CRQ56" s="37"/>
      <c r="CRR56" s="37"/>
      <c r="CRS56" s="37"/>
      <c r="CRT56" s="37"/>
      <c r="CRU56" s="37"/>
      <c r="CRV56" s="37"/>
      <c r="CRW56" s="37"/>
      <c r="CRX56" s="37"/>
      <c r="CRY56" s="37"/>
      <c r="CRZ56" s="37"/>
      <c r="CSA56" s="37"/>
      <c r="CSB56" s="37"/>
      <c r="CSC56" s="37"/>
      <c r="CSD56" s="37"/>
      <c r="CSE56" s="37"/>
      <c r="CSF56" s="37"/>
      <c r="CSG56" s="37"/>
      <c r="CSH56" s="37"/>
      <c r="CSI56" s="37"/>
      <c r="CSJ56" s="37"/>
      <c r="CSK56" s="37"/>
      <c r="CSL56" s="37"/>
      <c r="CSM56" s="37"/>
      <c r="CSN56" s="37"/>
      <c r="CSO56" s="37"/>
      <c r="CSP56" s="37"/>
      <c r="CSQ56" s="37"/>
      <c r="CSR56" s="37"/>
      <c r="CSS56" s="37"/>
      <c r="CST56" s="37"/>
      <c r="CSU56" s="37"/>
      <c r="CSV56" s="37"/>
      <c r="CSW56" s="37"/>
      <c r="CSX56" s="37"/>
      <c r="CSY56" s="37"/>
      <c r="CSZ56" s="37"/>
      <c r="CTA56" s="37"/>
      <c r="CTB56" s="37"/>
      <c r="CTC56" s="37"/>
      <c r="CTD56" s="37"/>
      <c r="CTE56" s="37"/>
      <c r="CTF56" s="37"/>
      <c r="CTG56" s="37"/>
      <c r="CTH56" s="37"/>
      <c r="CTI56" s="37"/>
      <c r="CTJ56" s="37"/>
      <c r="CTK56" s="37"/>
      <c r="CTL56" s="37"/>
      <c r="CTM56" s="37"/>
      <c r="CTN56" s="37"/>
      <c r="CTO56" s="37"/>
      <c r="CTP56" s="37"/>
      <c r="CTQ56" s="37"/>
      <c r="CTR56" s="37"/>
      <c r="CTS56" s="37"/>
      <c r="CTT56" s="37"/>
      <c r="CTU56" s="37"/>
      <c r="CTV56" s="37"/>
      <c r="CTW56" s="37"/>
      <c r="CTX56" s="37"/>
      <c r="CTY56" s="37"/>
      <c r="CTZ56" s="37"/>
      <c r="CUA56" s="37"/>
      <c r="CUB56" s="37"/>
      <c r="CUC56" s="37"/>
      <c r="CUD56" s="37"/>
      <c r="CUE56" s="37"/>
      <c r="CUF56" s="37"/>
      <c r="CUG56" s="37"/>
      <c r="CUH56" s="37"/>
      <c r="CUI56" s="37"/>
      <c r="CUJ56" s="37"/>
      <c r="CUK56" s="37"/>
      <c r="CUL56" s="37"/>
      <c r="CUM56" s="37"/>
      <c r="CUN56" s="37"/>
      <c r="CUO56" s="37"/>
      <c r="CUP56" s="37"/>
      <c r="CUQ56" s="37"/>
      <c r="CUR56" s="37"/>
      <c r="CUS56" s="37"/>
      <c r="CUT56" s="37"/>
      <c r="CUU56" s="37"/>
      <c r="CUV56" s="37"/>
      <c r="CUW56" s="37"/>
      <c r="CUX56" s="37"/>
      <c r="CUY56" s="37"/>
      <c r="CUZ56" s="37"/>
      <c r="CVA56" s="37"/>
      <c r="CVB56" s="37"/>
      <c r="CVC56" s="37"/>
      <c r="CVD56" s="37"/>
      <c r="CVE56" s="37"/>
      <c r="CVF56" s="37"/>
      <c r="CVG56" s="37"/>
      <c r="CVH56" s="37"/>
      <c r="CVI56" s="37"/>
      <c r="CVJ56" s="37"/>
      <c r="CVK56" s="37"/>
      <c r="CVL56" s="37"/>
      <c r="CVM56" s="37"/>
      <c r="CVN56" s="37"/>
      <c r="CVO56" s="37"/>
      <c r="CVP56" s="37"/>
      <c r="CVQ56" s="37"/>
      <c r="CVR56" s="37"/>
      <c r="CVS56" s="37"/>
      <c r="CVT56" s="37"/>
      <c r="CVU56" s="37"/>
      <c r="CVV56" s="37"/>
      <c r="CVW56" s="37"/>
      <c r="CVX56" s="37"/>
      <c r="CVY56" s="37"/>
      <c r="CVZ56" s="37"/>
      <c r="CWA56" s="37"/>
      <c r="CWB56" s="37"/>
      <c r="CWC56" s="37"/>
      <c r="CWD56" s="37"/>
      <c r="CWE56" s="37"/>
      <c r="CWF56" s="37"/>
      <c r="CWG56" s="37"/>
      <c r="CWH56" s="37"/>
      <c r="CWI56" s="37"/>
      <c r="CWJ56" s="37"/>
      <c r="CWK56" s="37"/>
      <c r="CWL56" s="37"/>
      <c r="CWM56" s="37"/>
      <c r="CWN56" s="37"/>
      <c r="CWO56" s="37"/>
      <c r="CWP56" s="37"/>
      <c r="CWQ56" s="37"/>
      <c r="CWR56" s="37"/>
      <c r="CWS56" s="37"/>
      <c r="CWT56" s="37"/>
      <c r="CWU56" s="37"/>
      <c r="CWV56" s="37"/>
      <c r="CWW56" s="37"/>
      <c r="CWX56" s="37"/>
      <c r="CWY56" s="37"/>
      <c r="CWZ56" s="37"/>
      <c r="CXA56" s="37"/>
      <c r="CXB56" s="37"/>
      <c r="CXC56" s="37"/>
      <c r="CXD56" s="37"/>
      <c r="CXE56" s="37"/>
      <c r="CXF56" s="37"/>
      <c r="CXG56" s="37"/>
      <c r="CXH56" s="37"/>
      <c r="CXI56" s="37"/>
      <c r="CXJ56" s="37"/>
      <c r="CXK56" s="37"/>
      <c r="CXL56" s="37"/>
      <c r="CXM56" s="37"/>
      <c r="CXN56" s="37"/>
      <c r="CXO56" s="37"/>
      <c r="CXP56" s="37"/>
      <c r="CXQ56" s="37"/>
      <c r="CXR56" s="37"/>
      <c r="CXS56" s="37"/>
      <c r="CXT56" s="37"/>
      <c r="CXU56" s="37"/>
      <c r="CXV56" s="37"/>
      <c r="CXW56" s="37"/>
      <c r="CXX56" s="37"/>
      <c r="CXY56" s="37"/>
      <c r="CXZ56" s="37"/>
      <c r="CYA56" s="37"/>
      <c r="CYB56" s="37"/>
      <c r="CYC56" s="37"/>
      <c r="CYD56" s="37"/>
      <c r="CYE56" s="37"/>
      <c r="CYF56" s="37"/>
      <c r="CYG56" s="37"/>
      <c r="CYH56" s="37"/>
      <c r="CYI56" s="37"/>
      <c r="CYJ56" s="37"/>
      <c r="CYK56" s="37"/>
      <c r="CYL56" s="37"/>
      <c r="CYM56" s="37"/>
      <c r="CYN56" s="37"/>
      <c r="CYO56" s="37"/>
      <c r="CYP56" s="37"/>
      <c r="CYQ56" s="37"/>
      <c r="CYR56" s="37"/>
      <c r="CYS56" s="37"/>
      <c r="CYT56" s="37"/>
      <c r="CYU56" s="37"/>
      <c r="CYV56" s="37"/>
      <c r="CYW56" s="37"/>
      <c r="CYX56" s="37"/>
      <c r="CYY56" s="37"/>
      <c r="CYZ56" s="37"/>
      <c r="CZA56" s="37"/>
      <c r="CZB56" s="37"/>
      <c r="CZC56" s="37"/>
      <c r="CZD56" s="37"/>
      <c r="CZE56" s="37"/>
      <c r="CZF56" s="37"/>
      <c r="CZG56" s="37"/>
      <c r="CZH56" s="37"/>
      <c r="CZI56" s="37"/>
      <c r="CZJ56" s="37"/>
      <c r="CZK56" s="37"/>
      <c r="CZL56" s="37"/>
      <c r="CZM56" s="37"/>
      <c r="CZN56" s="37"/>
      <c r="CZO56" s="37"/>
      <c r="CZP56" s="37"/>
      <c r="CZQ56" s="37"/>
      <c r="CZR56" s="37"/>
      <c r="CZS56" s="37"/>
      <c r="CZT56" s="37"/>
      <c r="CZU56" s="37"/>
      <c r="CZV56" s="37"/>
      <c r="CZW56" s="37"/>
      <c r="CZX56" s="37"/>
      <c r="CZY56" s="37"/>
      <c r="CZZ56" s="37"/>
      <c r="DAA56" s="37"/>
      <c r="DAB56" s="37"/>
      <c r="DAC56" s="37"/>
      <c r="DAD56" s="37"/>
      <c r="DAE56" s="37"/>
      <c r="DAF56" s="37"/>
      <c r="DAG56" s="37"/>
      <c r="DAH56" s="37"/>
      <c r="DAI56" s="37"/>
      <c r="DAJ56" s="37"/>
      <c r="DAK56" s="37"/>
      <c r="DAL56" s="37"/>
      <c r="DAM56" s="37"/>
      <c r="DAN56" s="37"/>
      <c r="DAO56" s="37"/>
      <c r="DAP56" s="37"/>
      <c r="DAQ56" s="37"/>
      <c r="DAR56" s="37"/>
      <c r="DAS56" s="37"/>
      <c r="DAT56" s="37"/>
      <c r="DAU56" s="37"/>
      <c r="DAV56" s="37"/>
      <c r="DAW56" s="37"/>
      <c r="DAX56" s="37"/>
      <c r="DAY56" s="37"/>
      <c r="DAZ56" s="37"/>
      <c r="DBA56" s="37"/>
      <c r="DBB56" s="37"/>
      <c r="DBC56" s="37"/>
      <c r="DBD56" s="37"/>
      <c r="DBE56" s="37"/>
      <c r="DBF56" s="37"/>
      <c r="DBG56" s="37"/>
      <c r="DBH56" s="37"/>
      <c r="DBI56" s="37"/>
      <c r="DBJ56" s="37"/>
      <c r="DBK56" s="37"/>
      <c r="DBL56" s="37"/>
      <c r="DBM56" s="37"/>
      <c r="DBN56" s="37"/>
      <c r="DBO56" s="37"/>
      <c r="DBP56" s="37"/>
      <c r="DBQ56" s="37"/>
      <c r="DBR56" s="37"/>
      <c r="DBS56" s="37"/>
      <c r="DBT56" s="37"/>
      <c r="DBU56" s="37"/>
      <c r="DBV56" s="37"/>
      <c r="DBW56" s="37"/>
      <c r="DBX56" s="37"/>
      <c r="DBY56" s="37"/>
      <c r="DBZ56" s="37"/>
      <c r="DCA56" s="37"/>
      <c r="DCB56" s="37"/>
      <c r="DCC56" s="37"/>
      <c r="DCD56" s="37"/>
      <c r="DCE56" s="37"/>
      <c r="DCF56" s="37"/>
      <c r="DCG56" s="37"/>
      <c r="DCH56" s="37"/>
      <c r="DCI56" s="37"/>
      <c r="DCJ56" s="37"/>
      <c r="DCK56" s="37"/>
      <c r="DCL56" s="37"/>
      <c r="DCM56" s="37"/>
      <c r="DCN56" s="37"/>
      <c r="DCO56" s="37"/>
      <c r="DCP56" s="37"/>
      <c r="DCQ56" s="37"/>
      <c r="DCR56" s="37"/>
      <c r="DCS56" s="37"/>
      <c r="DCT56" s="37"/>
      <c r="DCU56" s="37"/>
      <c r="DCV56" s="37"/>
      <c r="DCW56" s="37"/>
      <c r="DCX56" s="37"/>
      <c r="DCY56" s="37"/>
      <c r="DCZ56" s="37"/>
      <c r="DDA56" s="37"/>
      <c r="DDB56" s="37"/>
      <c r="DDC56" s="37"/>
      <c r="DDD56" s="37"/>
      <c r="DDE56" s="37"/>
      <c r="DDF56" s="37"/>
      <c r="DDG56" s="37"/>
      <c r="DDH56" s="37"/>
      <c r="DDI56" s="37"/>
      <c r="DDJ56" s="37"/>
      <c r="DDK56" s="37"/>
      <c r="DDL56" s="37"/>
      <c r="DDM56" s="37"/>
      <c r="DDN56" s="37"/>
      <c r="DDO56" s="37"/>
      <c r="DDP56" s="37"/>
      <c r="DDQ56" s="37"/>
      <c r="DDR56" s="37"/>
      <c r="DDS56" s="37"/>
      <c r="DDT56" s="37"/>
      <c r="DDU56" s="37"/>
      <c r="DDV56" s="37"/>
      <c r="DDW56" s="37"/>
      <c r="DDX56" s="37"/>
      <c r="DDY56" s="37"/>
      <c r="DDZ56" s="37"/>
      <c r="DEA56" s="37"/>
      <c r="DEB56" s="37"/>
      <c r="DEC56" s="37"/>
      <c r="DED56" s="37"/>
      <c r="DEE56" s="37"/>
      <c r="DEF56" s="37"/>
      <c r="DEG56" s="37"/>
      <c r="DEH56" s="37"/>
      <c r="DEI56" s="37"/>
      <c r="DEJ56" s="37"/>
      <c r="DEK56" s="37"/>
      <c r="DEL56" s="37"/>
      <c r="DEM56" s="37"/>
      <c r="DEN56" s="37"/>
      <c r="DEO56" s="37"/>
      <c r="DEP56" s="37"/>
      <c r="DEQ56" s="37"/>
      <c r="DER56" s="37"/>
      <c r="DES56" s="37"/>
      <c r="DET56" s="37"/>
      <c r="DEU56" s="37"/>
      <c r="DEV56" s="37"/>
      <c r="DEW56" s="37"/>
      <c r="DEX56" s="37"/>
      <c r="DEY56" s="37"/>
      <c r="DEZ56" s="37"/>
      <c r="DFA56" s="37"/>
      <c r="DFB56" s="37"/>
      <c r="DFC56" s="37"/>
      <c r="DFD56" s="37"/>
      <c r="DFE56" s="37"/>
      <c r="DFF56" s="37"/>
      <c r="DFG56" s="37"/>
      <c r="DFH56" s="37"/>
      <c r="DFI56" s="37"/>
      <c r="DFJ56" s="37"/>
      <c r="DFK56" s="37"/>
      <c r="DFL56" s="37"/>
      <c r="DFM56" s="37"/>
      <c r="DFN56" s="37"/>
      <c r="DFO56" s="37"/>
      <c r="DFP56" s="37"/>
      <c r="DFQ56" s="37"/>
      <c r="DFR56" s="37"/>
      <c r="DFS56" s="37"/>
      <c r="DFT56" s="37"/>
      <c r="DFU56" s="37"/>
      <c r="DFV56" s="37"/>
      <c r="DFW56" s="37"/>
      <c r="DFX56" s="37"/>
      <c r="DFY56" s="37"/>
      <c r="DFZ56" s="37"/>
      <c r="DGA56" s="37"/>
      <c r="DGB56" s="37"/>
      <c r="DGC56" s="37"/>
      <c r="DGD56" s="37"/>
      <c r="DGE56" s="37"/>
      <c r="DGF56" s="37"/>
      <c r="DGG56" s="37"/>
      <c r="DGH56" s="37"/>
      <c r="DGI56" s="37"/>
      <c r="DGJ56" s="37"/>
      <c r="DGK56" s="37"/>
      <c r="DGL56" s="37"/>
      <c r="DGM56" s="37"/>
      <c r="DGN56" s="37"/>
      <c r="DGO56" s="37"/>
      <c r="DGP56" s="37"/>
      <c r="DGQ56" s="37"/>
      <c r="DGR56" s="37"/>
      <c r="DGS56" s="37"/>
      <c r="DGT56" s="37"/>
      <c r="DGU56" s="37"/>
      <c r="DGV56" s="37"/>
      <c r="DGW56" s="37"/>
      <c r="DGX56" s="37"/>
      <c r="DGY56" s="37"/>
      <c r="DGZ56" s="37"/>
      <c r="DHA56" s="37"/>
      <c r="DHB56" s="37"/>
      <c r="DHC56" s="37"/>
      <c r="DHD56" s="37"/>
      <c r="DHE56" s="37"/>
      <c r="DHF56" s="37"/>
      <c r="DHG56" s="37"/>
      <c r="DHH56" s="37"/>
      <c r="DHI56" s="37"/>
      <c r="DHJ56" s="37"/>
      <c r="DHK56" s="37"/>
      <c r="DHL56" s="37"/>
      <c r="DHM56" s="37"/>
      <c r="DHN56" s="37"/>
      <c r="DHO56" s="37"/>
      <c r="DHP56" s="37"/>
      <c r="DHQ56" s="37"/>
      <c r="DHR56" s="37"/>
      <c r="DHS56" s="37"/>
      <c r="DHT56" s="37"/>
      <c r="DHU56" s="37"/>
      <c r="DHV56" s="37"/>
      <c r="DHW56" s="37"/>
      <c r="DHX56" s="37"/>
      <c r="DHY56" s="37"/>
      <c r="DHZ56" s="37"/>
      <c r="DIA56" s="37"/>
      <c r="DIB56" s="37"/>
      <c r="DIC56" s="37"/>
      <c r="DID56" s="37"/>
      <c r="DIE56" s="37"/>
      <c r="DIF56" s="37"/>
      <c r="DIG56" s="37"/>
      <c r="DIH56" s="37"/>
      <c r="DII56" s="37"/>
      <c r="DIJ56" s="37"/>
      <c r="DIK56" s="37"/>
      <c r="DIL56" s="37"/>
      <c r="DIM56" s="37"/>
      <c r="DIN56" s="37"/>
      <c r="DIO56" s="37"/>
      <c r="DIP56" s="37"/>
      <c r="DIQ56" s="37"/>
      <c r="DIR56" s="37"/>
      <c r="DIS56" s="37"/>
      <c r="DIT56" s="37"/>
      <c r="DIU56" s="37"/>
      <c r="DIV56" s="37"/>
      <c r="DIW56" s="37"/>
      <c r="DIX56" s="37"/>
      <c r="DIY56" s="37"/>
      <c r="DIZ56" s="37"/>
      <c r="DJA56" s="37"/>
      <c r="DJB56" s="37"/>
      <c r="DJC56" s="37"/>
      <c r="DJD56" s="37"/>
      <c r="DJE56" s="37"/>
      <c r="DJF56" s="37"/>
      <c r="DJG56" s="37"/>
      <c r="DJH56" s="37"/>
      <c r="DJI56" s="37"/>
      <c r="DJJ56" s="37"/>
      <c r="DJK56" s="37"/>
      <c r="DJL56" s="37"/>
      <c r="DJM56" s="37"/>
      <c r="DJN56" s="37"/>
      <c r="DJO56" s="37"/>
      <c r="DJP56" s="37"/>
      <c r="DJQ56" s="37"/>
      <c r="DJR56" s="37"/>
      <c r="DJS56" s="37"/>
      <c r="DJT56" s="37"/>
      <c r="DJU56" s="37"/>
      <c r="DJV56" s="37"/>
      <c r="DJW56" s="37"/>
      <c r="DJX56" s="37"/>
      <c r="DJY56" s="37"/>
      <c r="DJZ56" s="37"/>
      <c r="DKA56" s="37"/>
      <c r="DKB56" s="37"/>
      <c r="DKC56" s="37"/>
      <c r="DKD56" s="37"/>
      <c r="DKE56" s="37"/>
      <c r="DKF56" s="37"/>
      <c r="DKG56" s="37"/>
      <c r="DKH56" s="37"/>
      <c r="DKI56" s="37"/>
      <c r="DKJ56" s="37"/>
      <c r="DKK56" s="37"/>
      <c r="DKL56" s="37"/>
      <c r="DKM56" s="37"/>
      <c r="DKN56" s="37"/>
      <c r="DKO56" s="37"/>
      <c r="DKP56" s="37"/>
      <c r="DKQ56" s="37"/>
      <c r="DKR56" s="37"/>
      <c r="DKS56" s="37"/>
      <c r="DKT56" s="37"/>
      <c r="DKU56" s="37"/>
      <c r="DKV56" s="37"/>
      <c r="DKW56" s="37"/>
      <c r="DKX56" s="37"/>
      <c r="DKY56" s="37"/>
      <c r="DKZ56" s="37"/>
      <c r="DLA56" s="37"/>
      <c r="DLB56" s="37"/>
      <c r="DLC56" s="37"/>
      <c r="DLD56" s="37"/>
      <c r="DLE56" s="37"/>
      <c r="DLF56" s="37"/>
      <c r="DLG56" s="37"/>
      <c r="DLH56" s="37"/>
      <c r="DLI56" s="37"/>
      <c r="DLJ56" s="37"/>
      <c r="DLK56" s="37"/>
      <c r="DLL56" s="37"/>
      <c r="DLM56" s="37"/>
      <c r="DLN56" s="37"/>
      <c r="DLO56" s="37"/>
      <c r="DLP56" s="37"/>
      <c r="DLQ56" s="37"/>
      <c r="DLR56" s="37"/>
      <c r="DLS56" s="37"/>
      <c r="DLT56" s="37"/>
      <c r="DLU56" s="37"/>
      <c r="DLV56" s="37"/>
      <c r="DLW56" s="37"/>
      <c r="DLX56" s="37"/>
      <c r="DLY56" s="37"/>
      <c r="DLZ56" s="37"/>
      <c r="DMA56" s="37"/>
      <c r="DMB56" s="37"/>
      <c r="DMC56" s="37"/>
      <c r="DMD56" s="37"/>
      <c r="DME56" s="37"/>
      <c r="DMF56" s="37"/>
      <c r="DMG56" s="37"/>
      <c r="DMH56" s="37"/>
      <c r="DMI56" s="37"/>
      <c r="DMJ56" s="37"/>
      <c r="DMK56" s="37"/>
      <c r="DML56" s="37"/>
      <c r="DMM56" s="37"/>
      <c r="DMN56" s="37"/>
      <c r="DMO56" s="37"/>
      <c r="DMP56" s="37"/>
      <c r="DMQ56" s="37"/>
      <c r="DMR56" s="37"/>
      <c r="DMS56" s="37"/>
      <c r="DMT56" s="37"/>
      <c r="DMU56" s="37"/>
      <c r="DMV56" s="37"/>
      <c r="DMW56" s="37"/>
      <c r="DMX56" s="37"/>
      <c r="DMY56" s="37"/>
      <c r="DMZ56" s="37"/>
      <c r="DNA56" s="37"/>
      <c r="DNB56" s="37"/>
      <c r="DNC56" s="37"/>
      <c r="DND56" s="37"/>
      <c r="DNE56" s="37"/>
      <c r="DNF56" s="37"/>
      <c r="DNG56" s="37"/>
      <c r="DNH56" s="37"/>
      <c r="DNI56" s="37"/>
      <c r="DNJ56" s="37"/>
      <c r="DNK56" s="37"/>
      <c r="DNL56" s="37"/>
      <c r="DNM56" s="37"/>
      <c r="DNN56" s="37"/>
      <c r="DNO56" s="37"/>
      <c r="DNP56" s="37"/>
      <c r="DNQ56" s="37"/>
      <c r="DNR56" s="37"/>
      <c r="DNS56" s="37"/>
      <c r="DNT56" s="37"/>
      <c r="DNU56" s="37"/>
      <c r="DNV56" s="37"/>
      <c r="DNW56" s="37"/>
      <c r="DNX56" s="37"/>
      <c r="DNY56" s="37"/>
      <c r="DNZ56" s="37"/>
      <c r="DOA56" s="37"/>
      <c r="DOB56" s="37"/>
      <c r="DOC56" s="37"/>
      <c r="DOD56" s="37"/>
      <c r="DOE56" s="37"/>
      <c r="DOF56" s="37"/>
      <c r="DOG56" s="37"/>
      <c r="DOH56" s="37"/>
      <c r="DOI56" s="37"/>
      <c r="DOJ56" s="37"/>
      <c r="DOK56" s="37"/>
      <c r="DOL56" s="37"/>
      <c r="DOM56" s="37"/>
      <c r="DON56" s="37"/>
      <c r="DOO56" s="37"/>
      <c r="DOP56" s="37"/>
      <c r="DOQ56" s="37"/>
      <c r="DOR56" s="37"/>
      <c r="DOS56" s="37"/>
      <c r="DOT56" s="37"/>
      <c r="DOU56" s="37"/>
      <c r="DOV56" s="37"/>
      <c r="DOW56" s="37"/>
      <c r="DOX56" s="37"/>
      <c r="DOY56" s="37"/>
      <c r="DOZ56" s="37"/>
      <c r="DPA56" s="37"/>
      <c r="DPB56" s="37"/>
      <c r="DPC56" s="37"/>
      <c r="DPD56" s="37"/>
      <c r="DPE56" s="37"/>
      <c r="DPF56" s="37"/>
      <c r="DPG56" s="37"/>
      <c r="DPH56" s="37"/>
      <c r="DPI56" s="37"/>
      <c r="DPJ56" s="37"/>
      <c r="DPK56" s="37"/>
      <c r="DPL56" s="37"/>
      <c r="DPM56" s="37"/>
      <c r="DPN56" s="37"/>
      <c r="DPO56" s="37"/>
      <c r="DPP56" s="37"/>
      <c r="DPQ56" s="37"/>
      <c r="DPR56" s="37"/>
      <c r="DPS56" s="37"/>
      <c r="DPT56" s="37"/>
      <c r="DPU56" s="37"/>
      <c r="DPV56" s="37"/>
      <c r="DPW56" s="37"/>
      <c r="DPX56" s="37"/>
      <c r="DPY56" s="37"/>
      <c r="DPZ56" s="37"/>
      <c r="DQA56" s="37"/>
      <c r="DQB56" s="37"/>
      <c r="DQC56" s="37"/>
      <c r="DQD56" s="37"/>
      <c r="DQE56" s="37"/>
      <c r="DQF56" s="37"/>
      <c r="DQG56" s="37"/>
      <c r="DQH56" s="37"/>
      <c r="DQI56" s="37"/>
      <c r="DQJ56" s="37"/>
      <c r="DQK56" s="37"/>
      <c r="DQL56" s="37"/>
      <c r="DQM56" s="37"/>
      <c r="DQN56" s="37"/>
      <c r="DQO56" s="37"/>
      <c r="DQP56" s="37"/>
      <c r="DQQ56" s="37"/>
      <c r="DQR56" s="37"/>
      <c r="DQS56" s="37"/>
      <c r="DQT56" s="37"/>
      <c r="DQU56" s="37"/>
      <c r="DQV56" s="37"/>
      <c r="DQW56" s="37"/>
      <c r="DQX56" s="37"/>
      <c r="DQY56" s="37"/>
      <c r="DQZ56" s="37"/>
      <c r="DRA56" s="37"/>
      <c r="DRB56" s="37"/>
      <c r="DRC56" s="37"/>
      <c r="DRD56" s="37"/>
      <c r="DRE56" s="37"/>
      <c r="DRF56" s="37"/>
      <c r="DRG56" s="37"/>
      <c r="DRH56" s="37"/>
      <c r="DRI56" s="37"/>
      <c r="DRJ56" s="37"/>
      <c r="DRK56" s="37"/>
      <c r="DRL56" s="37"/>
      <c r="DRM56" s="37"/>
      <c r="DRN56" s="37"/>
      <c r="DRO56" s="37"/>
      <c r="DRP56" s="37"/>
      <c r="DRQ56" s="37"/>
      <c r="DRR56" s="37"/>
      <c r="DRS56" s="37"/>
      <c r="DRT56" s="37"/>
      <c r="DRU56" s="37"/>
      <c r="DRV56" s="37"/>
      <c r="DRW56" s="37"/>
      <c r="DRX56" s="37"/>
      <c r="DRY56" s="37"/>
      <c r="DRZ56" s="37"/>
      <c r="DSA56" s="37"/>
      <c r="DSB56" s="37"/>
      <c r="DSC56" s="37"/>
      <c r="DSD56" s="37"/>
      <c r="DSE56" s="37"/>
      <c r="DSF56" s="37"/>
      <c r="DSG56" s="37"/>
      <c r="DSH56" s="37"/>
      <c r="DSI56" s="37"/>
      <c r="DSJ56" s="37"/>
      <c r="DSK56" s="37"/>
      <c r="DSL56" s="37"/>
      <c r="DSM56" s="37"/>
      <c r="DSN56" s="37"/>
      <c r="DSO56" s="37"/>
      <c r="DSP56" s="37"/>
      <c r="DSQ56" s="37"/>
      <c r="DSR56" s="37"/>
      <c r="DSS56" s="37"/>
      <c r="DST56" s="37"/>
      <c r="DSU56" s="37"/>
      <c r="DSV56" s="37"/>
      <c r="DSW56" s="37"/>
      <c r="DSX56" s="37"/>
      <c r="DSY56" s="37"/>
      <c r="DSZ56" s="37"/>
      <c r="DTA56" s="37"/>
      <c r="DTB56" s="37"/>
      <c r="DTC56" s="37"/>
      <c r="DTD56" s="37"/>
      <c r="DTE56" s="37"/>
      <c r="DTF56" s="37"/>
      <c r="DTG56" s="37"/>
      <c r="DTH56" s="37"/>
      <c r="DTI56" s="37"/>
      <c r="DTJ56" s="37"/>
      <c r="DTK56" s="37"/>
      <c r="DTL56" s="37"/>
      <c r="DTM56" s="37"/>
      <c r="DTN56" s="37"/>
      <c r="DTO56" s="37"/>
      <c r="DTP56" s="37"/>
      <c r="DTQ56" s="37"/>
      <c r="DTR56" s="37"/>
      <c r="DTS56" s="37"/>
      <c r="DTT56" s="37"/>
      <c r="DTU56" s="37"/>
      <c r="DTV56" s="37"/>
      <c r="DTW56" s="37"/>
      <c r="DTX56" s="37"/>
      <c r="DTY56" s="37"/>
      <c r="DTZ56" s="37"/>
      <c r="DUA56" s="37"/>
      <c r="DUB56" s="37"/>
      <c r="DUC56" s="37"/>
      <c r="DUD56" s="37"/>
      <c r="DUE56" s="37"/>
      <c r="DUF56" s="37"/>
      <c r="DUG56" s="37"/>
      <c r="DUH56" s="37"/>
      <c r="DUI56" s="37"/>
      <c r="DUJ56" s="37"/>
      <c r="DUK56" s="37"/>
      <c r="DUL56" s="37"/>
      <c r="DUM56" s="37"/>
      <c r="DUN56" s="37"/>
      <c r="DUO56" s="37"/>
      <c r="DUP56" s="37"/>
      <c r="DUQ56" s="37"/>
      <c r="DUR56" s="37"/>
      <c r="DUS56" s="37"/>
      <c r="DUT56" s="37"/>
      <c r="DUU56" s="37"/>
      <c r="DUV56" s="37"/>
      <c r="DUW56" s="37"/>
      <c r="DUX56" s="37"/>
      <c r="DUY56" s="37"/>
      <c r="DUZ56" s="37"/>
      <c r="DVA56" s="37"/>
      <c r="DVB56" s="37"/>
      <c r="DVC56" s="37"/>
      <c r="DVD56" s="37"/>
      <c r="DVE56" s="37"/>
      <c r="DVF56" s="37"/>
      <c r="DVG56" s="37"/>
      <c r="DVH56" s="37"/>
      <c r="DVI56" s="37"/>
      <c r="DVJ56" s="37"/>
      <c r="DVK56" s="37"/>
      <c r="DVL56" s="37"/>
      <c r="DVM56" s="37"/>
      <c r="DVN56" s="37"/>
      <c r="DVO56" s="37"/>
      <c r="DVP56" s="37"/>
      <c r="DVQ56" s="37"/>
      <c r="DVR56" s="37"/>
      <c r="DVS56" s="37"/>
      <c r="DVT56" s="37"/>
      <c r="DVU56" s="37"/>
      <c r="DVV56" s="37"/>
      <c r="DVW56" s="37"/>
      <c r="DVX56" s="37"/>
      <c r="DVY56" s="37"/>
      <c r="DVZ56" s="37"/>
      <c r="DWA56" s="37"/>
      <c r="DWB56" s="37"/>
      <c r="DWC56" s="37"/>
      <c r="DWD56" s="37"/>
      <c r="DWE56" s="37"/>
      <c r="DWF56" s="37"/>
      <c r="DWG56" s="37"/>
      <c r="DWH56" s="37"/>
      <c r="DWI56" s="37"/>
      <c r="DWJ56" s="37"/>
      <c r="DWK56" s="37"/>
      <c r="DWL56" s="37"/>
      <c r="DWM56" s="37"/>
      <c r="DWN56" s="37"/>
      <c r="DWO56" s="37"/>
      <c r="DWP56" s="37"/>
      <c r="DWQ56" s="37"/>
      <c r="DWR56" s="37"/>
      <c r="DWS56" s="37"/>
      <c r="DWT56" s="37"/>
      <c r="DWU56" s="37"/>
      <c r="DWV56" s="37"/>
      <c r="DWW56" s="37"/>
      <c r="DWX56" s="37"/>
      <c r="DWY56" s="37"/>
      <c r="DWZ56" s="37"/>
      <c r="DXA56" s="37"/>
      <c r="DXB56" s="37"/>
      <c r="DXC56" s="37"/>
      <c r="DXD56" s="37"/>
      <c r="DXE56" s="37"/>
      <c r="DXF56" s="37"/>
      <c r="DXG56" s="37"/>
      <c r="DXH56" s="37"/>
      <c r="DXI56" s="37"/>
      <c r="DXJ56" s="37"/>
      <c r="DXK56" s="37"/>
      <c r="DXL56" s="37"/>
      <c r="DXM56" s="37"/>
      <c r="DXN56" s="37"/>
      <c r="DXO56" s="37"/>
      <c r="DXP56" s="37"/>
      <c r="DXQ56" s="37"/>
      <c r="DXR56" s="37"/>
      <c r="DXS56" s="37"/>
      <c r="DXT56" s="37"/>
      <c r="DXU56" s="37"/>
      <c r="DXV56" s="37"/>
      <c r="DXW56" s="37"/>
      <c r="DXX56" s="37"/>
      <c r="DXY56" s="37"/>
      <c r="DXZ56" s="37"/>
      <c r="DYA56" s="37"/>
      <c r="DYB56" s="37"/>
      <c r="DYC56" s="37"/>
      <c r="DYD56" s="37"/>
      <c r="DYE56" s="37"/>
      <c r="DYF56" s="37"/>
      <c r="DYG56" s="37"/>
      <c r="DYH56" s="37"/>
      <c r="DYI56" s="37"/>
      <c r="DYJ56" s="37"/>
      <c r="DYK56" s="37"/>
      <c r="DYL56" s="37"/>
      <c r="DYM56" s="37"/>
      <c r="DYN56" s="37"/>
      <c r="DYO56" s="37"/>
      <c r="DYP56" s="37"/>
      <c r="DYQ56" s="37"/>
      <c r="DYR56" s="37"/>
      <c r="DYS56" s="37"/>
      <c r="DYT56" s="37"/>
      <c r="DYU56" s="37"/>
      <c r="DYV56" s="37"/>
      <c r="DYW56" s="37"/>
      <c r="DYX56" s="37"/>
      <c r="DYY56" s="37"/>
      <c r="DYZ56" s="37"/>
      <c r="DZA56" s="37"/>
      <c r="DZB56" s="37"/>
      <c r="DZC56" s="37"/>
      <c r="DZD56" s="37"/>
      <c r="DZE56" s="37"/>
      <c r="DZF56" s="37"/>
      <c r="DZG56" s="37"/>
      <c r="DZH56" s="37"/>
      <c r="DZI56" s="37"/>
      <c r="DZJ56" s="37"/>
      <c r="DZK56" s="37"/>
      <c r="DZL56" s="37"/>
      <c r="DZM56" s="37"/>
      <c r="DZN56" s="37"/>
      <c r="DZO56" s="37"/>
      <c r="DZP56" s="37"/>
      <c r="DZQ56" s="37"/>
      <c r="DZR56" s="37"/>
      <c r="DZS56" s="37"/>
      <c r="DZT56" s="37"/>
      <c r="DZU56" s="37"/>
      <c r="DZV56" s="37"/>
      <c r="DZW56" s="37"/>
      <c r="DZX56" s="37"/>
      <c r="DZY56" s="37"/>
      <c r="DZZ56" s="37"/>
      <c r="EAA56" s="37"/>
      <c r="EAB56" s="37"/>
      <c r="EAC56" s="37"/>
      <c r="EAD56" s="37"/>
      <c r="EAE56" s="37"/>
      <c r="EAF56" s="37"/>
      <c r="EAG56" s="37"/>
      <c r="EAH56" s="37"/>
      <c r="EAI56" s="37"/>
      <c r="EAJ56" s="37"/>
      <c r="EAK56" s="37"/>
      <c r="EAL56" s="37"/>
      <c r="EAM56" s="37"/>
      <c r="EAN56" s="37"/>
      <c r="EAO56" s="37"/>
      <c r="EAP56" s="37"/>
      <c r="EAQ56" s="37"/>
      <c r="EAR56" s="37"/>
      <c r="EAS56" s="37"/>
      <c r="EAT56" s="37"/>
      <c r="EAU56" s="37"/>
      <c r="EAV56" s="37"/>
      <c r="EAW56" s="37"/>
      <c r="EAX56" s="37"/>
      <c r="EAY56" s="37"/>
      <c r="EAZ56" s="37"/>
      <c r="EBA56" s="37"/>
      <c r="EBB56" s="37"/>
      <c r="EBC56" s="37"/>
      <c r="EBD56" s="37"/>
      <c r="EBE56" s="37"/>
      <c r="EBF56" s="37"/>
      <c r="EBG56" s="37"/>
      <c r="EBH56" s="37"/>
      <c r="EBI56" s="37"/>
      <c r="EBJ56" s="37"/>
      <c r="EBK56" s="37"/>
      <c r="EBL56" s="37"/>
      <c r="EBM56" s="37"/>
      <c r="EBN56" s="37"/>
      <c r="EBO56" s="37"/>
      <c r="EBP56" s="37"/>
      <c r="EBQ56" s="37"/>
      <c r="EBR56" s="37"/>
      <c r="EBS56" s="37"/>
      <c r="EBT56" s="37"/>
      <c r="EBU56" s="37"/>
      <c r="EBV56" s="37"/>
      <c r="EBW56" s="37"/>
      <c r="EBX56" s="37"/>
      <c r="EBY56" s="37"/>
      <c r="EBZ56" s="37"/>
      <c r="ECA56" s="37"/>
      <c r="ECB56" s="37"/>
      <c r="ECC56" s="37"/>
      <c r="ECD56" s="37"/>
      <c r="ECE56" s="37"/>
      <c r="ECF56" s="37"/>
      <c r="ECG56" s="37"/>
      <c r="ECH56" s="37"/>
      <c r="ECI56" s="37"/>
      <c r="ECJ56" s="37"/>
      <c r="ECK56" s="37"/>
      <c r="ECL56" s="37"/>
      <c r="ECM56" s="37"/>
      <c r="ECN56" s="37"/>
      <c r="ECO56" s="37"/>
      <c r="ECP56" s="37"/>
      <c r="ECQ56" s="37"/>
      <c r="ECR56" s="37"/>
      <c r="ECS56" s="37"/>
      <c r="ECT56" s="37"/>
      <c r="ECU56" s="37"/>
      <c r="ECV56" s="37"/>
      <c r="ECW56" s="37"/>
      <c r="ECX56" s="37"/>
      <c r="ECY56" s="37"/>
      <c r="ECZ56" s="37"/>
      <c r="EDA56" s="37"/>
      <c r="EDB56" s="37"/>
      <c r="EDC56" s="37"/>
      <c r="EDD56" s="37"/>
      <c r="EDE56" s="37"/>
      <c r="EDF56" s="37"/>
      <c r="EDG56" s="37"/>
      <c r="EDH56" s="37"/>
      <c r="EDI56" s="37"/>
      <c r="EDJ56" s="37"/>
      <c r="EDK56" s="37"/>
      <c r="EDL56" s="37"/>
      <c r="EDM56" s="37"/>
      <c r="EDN56" s="37"/>
      <c r="EDO56" s="37"/>
      <c r="EDP56" s="37"/>
      <c r="EDQ56" s="37"/>
      <c r="EDR56" s="37"/>
      <c r="EDS56" s="37"/>
      <c r="EDT56" s="37"/>
      <c r="EDU56" s="37"/>
      <c r="EDV56" s="37"/>
      <c r="EDW56" s="37"/>
      <c r="EDX56" s="37"/>
      <c r="EDY56" s="37"/>
      <c r="EDZ56" s="37"/>
      <c r="EEA56" s="37"/>
      <c r="EEB56" s="37"/>
      <c r="EEC56" s="37"/>
      <c r="EED56" s="37"/>
      <c r="EEE56" s="37"/>
      <c r="EEF56" s="37"/>
      <c r="EEG56" s="37"/>
      <c r="EEH56" s="37"/>
      <c r="EEI56" s="37"/>
      <c r="EEJ56" s="37"/>
      <c r="EEK56" s="37"/>
      <c r="EEL56" s="37"/>
      <c r="EEM56" s="37"/>
      <c r="EEN56" s="37"/>
      <c r="EEO56" s="37"/>
      <c r="EEP56" s="37"/>
      <c r="EEQ56" s="37"/>
      <c r="EER56" s="37"/>
      <c r="EES56" s="37"/>
      <c r="EET56" s="37"/>
      <c r="EEU56" s="37"/>
      <c r="EEV56" s="37"/>
      <c r="EEW56" s="37"/>
      <c r="EEX56" s="37"/>
      <c r="EEY56" s="37"/>
      <c r="EEZ56" s="37"/>
      <c r="EFA56" s="37"/>
      <c r="EFB56" s="37"/>
      <c r="EFC56" s="37"/>
      <c r="EFD56" s="37"/>
      <c r="EFE56" s="37"/>
      <c r="EFF56" s="37"/>
      <c r="EFG56" s="37"/>
      <c r="EFH56" s="37"/>
      <c r="EFI56" s="37"/>
      <c r="EFJ56" s="37"/>
      <c r="EFK56" s="37"/>
      <c r="EFL56" s="37"/>
      <c r="EFM56" s="37"/>
      <c r="EFN56" s="37"/>
      <c r="EFO56" s="37"/>
      <c r="EFP56" s="37"/>
      <c r="EFQ56" s="37"/>
      <c r="EFR56" s="37"/>
      <c r="EFS56" s="37"/>
      <c r="EFT56" s="37"/>
      <c r="EFU56" s="37"/>
      <c r="EFV56" s="37"/>
      <c r="EFW56" s="37"/>
      <c r="EFX56" s="37"/>
      <c r="EFY56" s="37"/>
      <c r="EFZ56" s="37"/>
      <c r="EGA56" s="37"/>
      <c r="EGB56" s="37"/>
      <c r="EGC56" s="37"/>
      <c r="EGD56" s="37"/>
      <c r="EGE56" s="37"/>
      <c r="EGF56" s="37"/>
      <c r="EGG56" s="37"/>
      <c r="EGH56" s="37"/>
      <c r="EGI56" s="37"/>
      <c r="EGJ56" s="37"/>
      <c r="EGK56" s="37"/>
      <c r="EGL56" s="37"/>
      <c r="EGM56" s="37"/>
      <c r="EGN56" s="37"/>
      <c r="EGO56" s="37"/>
      <c r="EGP56" s="37"/>
      <c r="EGQ56" s="37"/>
      <c r="EGR56" s="37"/>
      <c r="EGS56" s="37"/>
      <c r="EGT56" s="37"/>
      <c r="EGU56" s="37"/>
      <c r="EGV56" s="37"/>
      <c r="EGW56" s="37"/>
      <c r="EGX56" s="37"/>
      <c r="EGY56" s="37"/>
      <c r="EGZ56" s="37"/>
      <c r="EHA56" s="37"/>
      <c r="EHB56" s="37"/>
      <c r="EHC56" s="37"/>
      <c r="EHD56" s="37"/>
      <c r="EHE56" s="37"/>
      <c r="EHF56" s="37"/>
      <c r="EHG56" s="37"/>
      <c r="EHH56" s="37"/>
      <c r="EHI56" s="37"/>
      <c r="EHJ56" s="37"/>
      <c r="EHK56" s="37"/>
      <c r="EHL56" s="37"/>
      <c r="EHM56" s="37"/>
      <c r="EHN56" s="37"/>
      <c r="EHO56" s="37"/>
      <c r="EHP56" s="37"/>
      <c r="EHQ56" s="37"/>
      <c r="EHR56" s="37"/>
      <c r="EHS56" s="37"/>
      <c r="EHT56" s="37"/>
      <c r="EHU56" s="37"/>
      <c r="EHV56" s="37"/>
      <c r="EHW56" s="37"/>
      <c r="EHX56" s="37"/>
      <c r="EHY56" s="37"/>
      <c r="EHZ56" s="37"/>
      <c r="EIA56" s="37"/>
      <c r="EIB56" s="37"/>
      <c r="EIC56" s="37"/>
      <c r="EID56" s="37"/>
      <c r="EIE56" s="37"/>
      <c r="EIF56" s="37"/>
      <c r="EIG56" s="37"/>
      <c r="EIH56" s="37"/>
      <c r="EII56" s="37"/>
      <c r="EIJ56" s="37"/>
      <c r="EIK56" s="37"/>
      <c r="EIL56" s="37"/>
      <c r="EIM56" s="37"/>
      <c r="EIN56" s="37"/>
      <c r="EIO56" s="37"/>
      <c r="EIP56" s="37"/>
      <c r="EIQ56" s="37"/>
      <c r="EIR56" s="37"/>
      <c r="EIS56" s="37"/>
      <c r="EIT56" s="37"/>
      <c r="EIU56" s="37"/>
      <c r="EIV56" s="37"/>
      <c r="EIW56" s="37"/>
      <c r="EIX56" s="37"/>
      <c r="EIY56" s="37"/>
      <c r="EIZ56" s="37"/>
      <c r="EJA56" s="37"/>
      <c r="EJB56" s="37"/>
      <c r="EJC56" s="37"/>
      <c r="EJD56" s="37"/>
      <c r="EJE56" s="37"/>
      <c r="EJF56" s="37"/>
      <c r="EJG56" s="37"/>
      <c r="EJH56" s="37"/>
      <c r="EJI56" s="37"/>
      <c r="EJJ56" s="37"/>
      <c r="EJK56" s="37"/>
      <c r="EJL56" s="37"/>
      <c r="EJM56" s="37"/>
      <c r="EJN56" s="37"/>
      <c r="EJO56" s="37"/>
      <c r="EJP56" s="37"/>
      <c r="EJQ56" s="37"/>
      <c r="EJR56" s="37"/>
      <c r="EJS56" s="37"/>
      <c r="EJT56" s="37"/>
      <c r="EJU56" s="37"/>
      <c r="EJV56" s="37"/>
      <c r="EJW56" s="37"/>
      <c r="EJX56" s="37"/>
      <c r="EJY56" s="37"/>
      <c r="EJZ56" s="37"/>
      <c r="EKA56" s="37"/>
      <c r="EKB56" s="37"/>
      <c r="EKC56" s="37"/>
      <c r="EKD56" s="37"/>
      <c r="EKE56" s="37"/>
      <c r="EKF56" s="37"/>
      <c r="EKG56" s="37"/>
      <c r="EKH56" s="37"/>
      <c r="EKI56" s="37"/>
      <c r="EKJ56" s="37"/>
      <c r="EKK56" s="37"/>
      <c r="EKL56" s="37"/>
      <c r="EKM56" s="37"/>
      <c r="EKN56" s="37"/>
      <c r="EKO56" s="37"/>
      <c r="EKP56" s="37"/>
      <c r="EKQ56" s="37"/>
      <c r="EKR56" s="37"/>
      <c r="EKS56" s="37"/>
      <c r="EKT56" s="37"/>
      <c r="EKU56" s="37"/>
      <c r="EKV56" s="37"/>
      <c r="EKW56" s="37"/>
      <c r="EKX56" s="37"/>
      <c r="EKY56" s="37"/>
      <c r="EKZ56" s="37"/>
      <c r="ELA56" s="37"/>
      <c r="ELB56" s="37"/>
      <c r="ELC56" s="37"/>
      <c r="ELD56" s="37"/>
      <c r="ELE56" s="37"/>
      <c r="ELF56" s="37"/>
      <c r="ELG56" s="37"/>
      <c r="ELH56" s="37"/>
      <c r="ELI56" s="37"/>
      <c r="ELJ56" s="37"/>
      <c r="ELK56" s="37"/>
      <c r="ELL56" s="37"/>
      <c r="ELM56" s="37"/>
      <c r="ELN56" s="37"/>
      <c r="ELO56" s="37"/>
      <c r="ELP56" s="37"/>
      <c r="ELQ56" s="37"/>
      <c r="ELR56" s="37"/>
      <c r="ELS56" s="37"/>
      <c r="ELT56" s="37"/>
      <c r="ELU56" s="37"/>
      <c r="ELV56" s="37"/>
      <c r="ELW56" s="37"/>
      <c r="ELX56" s="37"/>
      <c r="ELY56" s="37"/>
      <c r="ELZ56" s="37"/>
      <c r="EMA56" s="37"/>
      <c r="EMB56" s="37"/>
      <c r="EMC56" s="37"/>
      <c r="EMD56" s="37"/>
      <c r="EME56" s="37"/>
      <c r="EMF56" s="37"/>
      <c r="EMG56" s="37"/>
      <c r="EMH56" s="37"/>
      <c r="EMI56" s="37"/>
      <c r="EMJ56" s="37"/>
      <c r="EMK56" s="37"/>
      <c r="EML56" s="37"/>
      <c r="EMM56" s="37"/>
      <c r="EMN56" s="37"/>
      <c r="EMO56" s="37"/>
      <c r="EMP56" s="37"/>
      <c r="EMQ56" s="37"/>
      <c r="EMR56" s="37"/>
      <c r="EMS56" s="37"/>
      <c r="EMT56" s="37"/>
      <c r="EMU56" s="37"/>
      <c r="EMV56" s="37"/>
      <c r="EMW56" s="37"/>
      <c r="EMX56" s="37"/>
      <c r="EMY56" s="37"/>
      <c r="EMZ56" s="37"/>
      <c r="ENA56" s="37"/>
      <c r="ENB56" s="37"/>
      <c r="ENC56" s="37"/>
      <c r="END56" s="37"/>
      <c r="ENE56" s="37"/>
      <c r="ENF56" s="37"/>
      <c r="ENG56" s="37"/>
      <c r="ENH56" s="37"/>
      <c r="ENI56" s="37"/>
      <c r="ENJ56" s="37"/>
      <c r="ENK56" s="37"/>
      <c r="ENL56" s="37"/>
      <c r="ENM56" s="37"/>
      <c r="ENN56" s="37"/>
      <c r="ENO56" s="37"/>
      <c r="ENP56" s="37"/>
      <c r="ENQ56" s="37"/>
      <c r="ENR56" s="37"/>
      <c r="ENS56" s="37"/>
      <c r="ENT56" s="37"/>
      <c r="ENU56" s="37"/>
      <c r="ENV56" s="37"/>
      <c r="ENW56" s="37"/>
      <c r="ENX56" s="37"/>
      <c r="ENY56" s="37"/>
      <c r="ENZ56" s="37"/>
      <c r="EOA56" s="37"/>
      <c r="EOB56" s="37"/>
      <c r="EOC56" s="37"/>
      <c r="EOD56" s="37"/>
      <c r="EOE56" s="37"/>
      <c r="EOF56" s="37"/>
      <c r="EOG56" s="37"/>
      <c r="EOH56" s="37"/>
      <c r="EOI56" s="37"/>
      <c r="EOJ56" s="37"/>
      <c r="EOK56" s="37"/>
      <c r="EOL56" s="37"/>
      <c r="EOM56" s="37"/>
      <c r="EON56" s="37"/>
      <c r="EOO56" s="37"/>
      <c r="EOP56" s="37"/>
      <c r="EOQ56" s="37"/>
      <c r="EOR56" s="37"/>
      <c r="EOS56" s="37"/>
      <c r="EOT56" s="37"/>
      <c r="EOU56" s="37"/>
      <c r="EOV56" s="37"/>
      <c r="EOW56" s="37"/>
      <c r="EOX56" s="37"/>
      <c r="EOY56" s="37"/>
      <c r="EOZ56" s="37"/>
      <c r="EPA56" s="37"/>
      <c r="EPB56" s="37"/>
      <c r="EPC56" s="37"/>
      <c r="EPD56" s="37"/>
      <c r="EPE56" s="37"/>
      <c r="EPF56" s="37"/>
      <c r="EPG56" s="37"/>
      <c r="EPH56" s="37"/>
      <c r="EPI56" s="37"/>
      <c r="EPJ56" s="37"/>
      <c r="EPK56" s="37"/>
      <c r="EPL56" s="37"/>
      <c r="EPM56" s="37"/>
      <c r="EPN56" s="37"/>
      <c r="EPO56" s="37"/>
      <c r="EPP56" s="37"/>
      <c r="EPQ56" s="37"/>
      <c r="EPR56" s="37"/>
      <c r="EPS56" s="37"/>
      <c r="EPT56" s="37"/>
      <c r="EPU56" s="37"/>
      <c r="EPV56" s="37"/>
      <c r="EPW56" s="37"/>
      <c r="EPX56" s="37"/>
      <c r="EPY56" s="37"/>
      <c r="EPZ56" s="37"/>
      <c r="EQA56" s="37"/>
      <c r="EQB56" s="37"/>
      <c r="EQC56" s="37"/>
      <c r="EQD56" s="37"/>
      <c r="EQE56" s="37"/>
      <c r="EQF56" s="37"/>
      <c r="EQG56" s="37"/>
      <c r="EQH56" s="37"/>
      <c r="EQI56" s="37"/>
      <c r="EQJ56" s="37"/>
      <c r="EQK56" s="37"/>
      <c r="EQL56" s="37"/>
      <c r="EQM56" s="37"/>
      <c r="EQN56" s="37"/>
      <c r="EQO56" s="37"/>
      <c r="EQP56" s="37"/>
      <c r="EQQ56" s="37"/>
      <c r="EQR56" s="37"/>
      <c r="EQS56" s="37"/>
      <c r="EQT56" s="37"/>
      <c r="EQU56" s="37"/>
      <c r="EQV56" s="37"/>
      <c r="EQW56" s="37"/>
      <c r="EQX56" s="37"/>
      <c r="EQY56" s="37"/>
      <c r="EQZ56" s="37"/>
      <c r="ERA56" s="37"/>
      <c r="ERB56" s="37"/>
      <c r="ERC56" s="37"/>
      <c r="ERD56" s="37"/>
      <c r="ERE56" s="37"/>
      <c r="ERF56" s="37"/>
      <c r="ERG56" s="37"/>
      <c r="ERH56" s="37"/>
      <c r="ERI56" s="37"/>
      <c r="ERJ56" s="37"/>
      <c r="ERK56" s="37"/>
      <c r="ERL56" s="37"/>
      <c r="ERM56" s="37"/>
      <c r="ERN56" s="37"/>
      <c r="ERO56" s="37"/>
      <c r="ERP56" s="37"/>
      <c r="ERQ56" s="37"/>
      <c r="ERR56" s="37"/>
      <c r="ERS56" s="37"/>
      <c r="ERT56" s="37"/>
      <c r="ERU56" s="37"/>
      <c r="ERV56" s="37"/>
      <c r="ERW56" s="37"/>
      <c r="ERX56" s="37"/>
      <c r="ERY56" s="37"/>
      <c r="ERZ56" s="37"/>
      <c r="ESA56" s="37"/>
      <c r="ESB56" s="37"/>
      <c r="ESC56" s="37"/>
      <c r="ESD56" s="37"/>
      <c r="ESE56" s="37"/>
      <c r="ESF56" s="37"/>
      <c r="ESG56" s="37"/>
      <c r="ESH56" s="37"/>
      <c r="ESI56" s="37"/>
      <c r="ESJ56" s="37"/>
      <c r="ESK56" s="37"/>
      <c r="ESL56" s="37"/>
      <c r="ESM56" s="37"/>
      <c r="ESN56" s="37"/>
      <c r="ESO56" s="37"/>
      <c r="ESP56" s="37"/>
      <c r="ESQ56" s="37"/>
      <c r="ESR56" s="37"/>
      <c r="ESS56" s="37"/>
      <c r="EST56" s="37"/>
      <c r="ESU56" s="37"/>
      <c r="ESV56" s="37"/>
      <c r="ESW56" s="37"/>
      <c r="ESX56" s="37"/>
      <c r="ESY56" s="37"/>
      <c r="ESZ56" s="37"/>
      <c r="ETA56" s="37"/>
      <c r="ETB56" s="37"/>
      <c r="ETC56" s="37"/>
      <c r="ETD56" s="37"/>
      <c r="ETE56" s="37"/>
      <c r="ETF56" s="37"/>
      <c r="ETG56" s="37"/>
      <c r="ETH56" s="37"/>
      <c r="ETI56" s="37"/>
      <c r="ETJ56" s="37"/>
      <c r="ETK56" s="37"/>
      <c r="ETL56" s="37"/>
      <c r="ETM56" s="37"/>
      <c r="ETN56" s="37"/>
      <c r="ETO56" s="37"/>
      <c r="ETP56" s="37"/>
      <c r="ETQ56" s="37"/>
      <c r="ETR56" s="37"/>
      <c r="ETS56" s="37"/>
      <c r="ETT56" s="37"/>
      <c r="ETU56" s="37"/>
      <c r="ETV56" s="37"/>
      <c r="ETW56" s="37"/>
      <c r="ETX56" s="37"/>
      <c r="ETY56" s="37"/>
      <c r="ETZ56" s="37"/>
      <c r="EUA56" s="37"/>
      <c r="EUB56" s="37"/>
      <c r="EUC56" s="37"/>
      <c r="EUD56" s="37"/>
      <c r="EUE56" s="37"/>
      <c r="EUF56" s="37"/>
      <c r="EUG56" s="37"/>
      <c r="EUH56" s="37"/>
      <c r="EUI56" s="37"/>
      <c r="EUJ56" s="37"/>
      <c r="EUK56" s="37"/>
      <c r="EUL56" s="37"/>
      <c r="EUM56" s="37"/>
      <c r="EUN56" s="37"/>
      <c r="EUO56" s="37"/>
      <c r="EUP56" s="37"/>
      <c r="EUQ56" s="37"/>
      <c r="EUR56" s="37"/>
      <c r="EUS56" s="37"/>
      <c r="EUT56" s="37"/>
      <c r="EUU56" s="37"/>
      <c r="EUV56" s="37"/>
      <c r="EUW56" s="37"/>
      <c r="EUX56" s="37"/>
      <c r="EUY56" s="37"/>
      <c r="EUZ56" s="37"/>
      <c r="EVA56" s="37"/>
      <c r="EVB56" s="37"/>
      <c r="EVC56" s="37"/>
      <c r="EVD56" s="37"/>
      <c r="EVE56" s="37"/>
      <c r="EVF56" s="37"/>
      <c r="EVG56" s="37"/>
      <c r="EVH56" s="37"/>
      <c r="EVI56" s="37"/>
      <c r="EVJ56" s="37"/>
      <c r="EVK56" s="37"/>
      <c r="EVL56" s="37"/>
      <c r="EVM56" s="37"/>
      <c r="EVN56" s="37"/>
      <c r="EVO56" s="37"/>
      <c r="EVP56" s="37"/>
      <c r="EVQ56" s="37"/>
      <c r="EVR56" s="37"/>
      <c r="EVS56" s="37"/>
      <c r="EVT56" s="37"/>
      <c r="EVU56" s="37"/>
      <c r="EVV56" s="37"/>
      <c r="EVW56" s="37"/>
      <c r="EVX56" s="37"/>
      <c r="EVY56" s="37"/>
      <c r="EVZ56" s="37"/>
      <c r="EWA56" s="37"/>
      <c r="EWB56" s="37"/>
      <c r="EWC56" s="37"/>
      <c r="EWD56" s="37"/>
      <c r="EWE56" s="37"/>
      <c r="EWF56" s="37"/>
      <c r="EWG56" s="37"/>
      <c r="EWH56" s="37"/>
      <c r="EWI56" s="37"/>
      <c r="EWJ56" s="37"/>
      <c r="EWK56" s="37"/>
      <c r="EWL56" s="37"/>
      <c r="EWM56" s="37"/>
      <c r="EWN56" s="37"/>
      <c r="EWO56" s="37"/>
      <c r="EWP56" s="37"/>
      <c r="EWQ56" s="37"/>
      <c r="EWR56" s="37"/>
      <c r="EWS56" s="37"/>
      <c r="EWT56" s="37"/>
      <c r="EWU56" s="37"/>
      <c r="EWV56" s="37"/>
      <c r="EWW56" s="37"/>
      <c r="EWX56" s="37"/>
      <c r="EWY56" s="37"/>
      <c r="EWZ56" s="37"/>
      <c r="EXA56" s="37"/>
      <c r="EXB56" s="37"/>
      <c r="EXC56" s="37"/>
      <c r="EXD56" s="37"/>
      <c r="EXE56" s="37"/>
      <c r="EXF56" s="37"/>
      <c r="EXG56" s="37"/>
      <c r="EXH56" s="37"/>
      <c r="EXI56" s="37"/>
      <c r="EXJ56" s="37"/>
      <c r="EXK56" s="37"/>
      <c r="EXL56" s="37"/>
      <c r="EXM56" s="37"/>
      <c r="EXN56" s="37"/>
      <c r="EXO56" s="37"/>
      <c r="EXP56" s="37"/>
      <c r="EXQ56" s="37"/>
      <c r="EXR56" s="37"/>
      <c r="EXS56" s="37"/>
      <c r="EXT56" s="37"/>
      <c r="EXU56" s="37"/>
      <c r="EXV56" s="37"/>
      <c r="EXW56" s="37"/>
      <c r="EXX56" s="37"/>
      <c r="EXY56" s="37"/>
      <c r="EXZ56" s="37"/>
      <c r="EYA56" s="37"/>
      <c r="EYB56" s="37"/>
      <c r="EYC56" s="37"/>
      <c r="EYD56" s="37"/>
      <c r="EYE56" s="37"/>
      <c r="EYF56" s="37"/>
      <c r="EYG56" s="37"/>
      <c r="EYH56" s="37"/>
      <c r="EYI56" s="37"/>
      <c r="EYJ56" s="37"/>
      <c r="EYK56" s="37"/>
      <c r="EYL56" s="37"/>
      <c r="EYM56" s="37"/>
      <c r="EYN56" s="37"/>
      <c r="EYO56" s="37"/>
      <c r="EYP56" s="37"/>
      <c r="EYQ56" s="37"/>
      <c r="EYR56" s="37"/>
      <c r="EYS56" s="37"/>
      <c r="EYT56" s="37"/>
      <c r="EYU56" s="37"/>
      <c r="EYV56" s="37"/>
      <c r="EYW56" s="37"/>
      <c r="EYX56" s="37"/>
      <c r="EYY56" s="37"/>
      <c r="EYZ56" s="37"/>
      <c r="EZA56" s="37"/>
      <c r="EZB56" s="37"/>
      <c r="EZC56" s="37"/>
      <c r="EZD56" s="37"/>
      <c r="EZE56" s="37"/>
      <c r="EZF56" s="37"/>
      <c r="EZG56" s="37"/>
      <c r="EZH56" s="37"/>
      <c r="EZI56" s="37"/>
      <c r="EZJ56" s="37"/>
      <c r="EZK56" s="37"/>
      <c r="EZL56" s="37"/>
      <c r="EZM56" s="37"/>
      <c r="EZN56" s="37"/>
      <c r="EZO56" s="37"/>
      <c r="EZP56" s="37"/>
      <c r="EZQ56" s="37"/>
      <c r="EZR56" s="37"/>
      <c r="EZS56" s="37"/>
      <c r="EZT56" s="37"/>
      <c r="EZU56" s="37"/>
      <c r="EZV56" s="37"/>
      <c r="EZW56" s="37"/>
      <c r="EZX56" s="37"/>
      <c r="EZY56" s="37"/>
      <c r="EZZ56" s="37"/>
      <c r="FAA56" s="37"/>
      <c r="FAB56" s="37"/>
      <c r="FAC56" s="37"/>
      <c r="FAD56" s="37"/>
      <c r="FAE56" s="37"/>
      <c r="FAF56" s="37"/>
      <c r="FAG56" s="37"/>
      <c r="FAH56" s="37"/>
      <c r="FAI56" s="37"/>
      <c r="FAJ56" s="37"/>
      <c r="FAK56" s="37"/>
      <c r="FAL56" s="37"/>
      <c r="FAM56" s="37"/>
      <c r="FAN56" s="37"/>
      <c r="FAO56" s="37"/>
      <c r="FAP56" s="37"/>
      <c r="FAQ56" s="37"/>
      <c r="FAR56" s="37"/>
      <c r="FAS56" s="37"/>
      <c r="FAT56" s="37"/>
      <c r="FAU56" s="37"/>
      <c r="FAV56" s="37"/>
      <c r="FAW56" s="37"/>
      <c r="FAX56" s="37"/>
      <c r="FAY56" s="37"/>
      <c r="FAZ56" s="37"/>
      <c r="FBA56" s="37"/>
      <c r="FBB56" s="37"/>
      <c r="FBC56" s="37"/>
      <c r="FBD56" s="37"/>
      <c r="FBE56" s="37"/>
      <c r="FBF56" s="37"/>
      <c r="FBG56" s="37"/>
      <c r="FBH56" s="37"/>
      <c r="FBI56" s="37"/>
      <c r="FBJ56" s="37"/>
      <c r="FBK56" s="37"/>
      <c r="FBL56" s="37"/>
      <c r="FBM56" s="37"/>
      <c r="FBN56" s="37"/>
      <c r="FBO56" s="37"/>
      <c r="FBP56" s="37"/>
      <c r="FBQ56" s="37"/>
      <c r="FBR56" s="37"/>
      <c r="FBS56" s="37"/>
      <c r="FBT56" s="37"/>
      <c r="FBU56" s="37"/>
      <c r="FBV56" s="37"/>
      <c r="FBW56" s="37"/>
      <c r="FBX56" s="37"/>
      <c r="FBY56" s="37"/>
      <c r="FBZ56" s="37"/>
      <c r="FCA56" s="37"/>
      <c r="FCB56" s="37"/>
      <c r="FCC56" s="37"/>
      <c r="FCD56" s="37"/>
      <c r="FCE56" s="37"/>
      <c r="FCF56" s="37"/>
      <c r="FCG56" s="37"/>
      <c r="FCH56" s="37"/>
      <c r="FCI56" s="37"/>
      <c r="FCJ56" s="37"/>
      <c r="FCK56" s="37"/>
      <c r="FCL56" s="37"/>
      <c r="FCM56" s="37"/>
      <c r="FCN56" s="37"/>
      <c r="FCO56" s="37"/>
      <c r="FCP56" s="37"/>
      <c r="FCQ56" s="37"/>
      <c r="FCR56" s="37"/>
      <c r="FCS56" s="37"/>
      <c r="FCT56" s="37"/>
      <c r="FCU56" s="37"/>
      <c r="FCV56" s="37"/>
      <c r="FCW56" s="37"/>
      <c r="FCX56" s="37"/>
      <c r="FCY56" s="37"/>
      <c r="FCZ56" s="37"/>
      <c r="FDA56" s="37"/>
      <c r="FDB56" s="37"/>
      <c r="FDC56" s="37"/>
      <c r="FDD56" s="37"/>
      <c r="FDE56" s="37"/>
      <c r="FDF56" s="37"/>
      <c r="FDG56" s="37"/>
      <c r="FDH56" s="37"/>
      <c r="FDI56" s="37"/>
      <c r="FDJ56" s="37"/>
      <c r="FDK56" s="37"/>
      <c r="FDL56" s="37"/>
      <c r="FDM56" s="37"/>
      <c r="FDN56" s="37"/>
      <c r="FDO56" s="37"/>
      <c r="FDP56" s="37"/>
      <c r="FDQ56" s="37"/>
      <c r="FDR56" s="37"/>
      <c r="FDS56" s="37"/>
      <c r="FDT56" s="37"/>
      <c r="FDU56" s="37"/>
      <c r="FDV56" s="37"/>
      <c r="FDW56" s="37"/>
      <c r="FDX56" s="37"/>
      <c r="FDY56" s="37"/>
      <c r="FDZ56" s="37"/>
      <c r="FEA56" s="37"/>
      <c r="FEB56" s="37"/>
      <c r="FEC56" s="37"/>
      <c r="FED56" s="37"/>
      <c r="FEE56" s="37"/>
      <c r="FEF56" s="37"/>
      <c r="FEG56" s="37"/>
      <c r="FEH56" s="37"/>
      <c r="FEI56" s="37"/>
      <c r="FEJ56" s="37"/>
      <c r="FEK56" s="37"/>
      <c r="FEL56" s="37"/>
      <c r="FEM56" s="37"/>
      <c r="FEN56" s="37"/>
      <c r="FEO56" s="37"/>
      <c r="FEP56" s="37"/>
      <c r="FEQ56" s="37"/>
      <c r="FER56" s="37"/>
      <c r="FES56" s="37"/>
      <c r="FET56" s="37"/>
      <c r="FEU56" s="37"/>
      <c r="FEV56" s="37"/>
      <c r="FEW56" s="37"/>
      <c r="FEX56" s="37"/>
      <c r="FEY56" s="37"/>
      <c r="FEZ56" s="37"/>
      <c r="FFA56" s="37"/>
      <c r="FFB56" s="37"/>
      <c r="FFC56" s="37"/>
      <c r="FFD56" s="37"/>
      <c r="FFE56" s="37"/>
      <c r="FFF56" s="37"/>
      <c r="FFG56" s="37"/>
      <c r="FFH56" s="37"/>
      <c r="FFI56" s="37"/>
      <c r="FFJ56" s="37"/>
      <c r="FFK56" s="37"/>
      <c r="FFL56" s="37"/>
      <c r="FFM56" s="37"/>
      <c r="FFN56" s="37"/>
      <c r="FFO56" s="37"/>
      <c r="FFP56" s="37"/>
      <c r="FFQ56" s="37"/>
      <c r="FFR56" s="37"/>
      <c r="FFS56" s="37"/>
      <c r="FFT56" s="37"/>
      <c r="FFU56" s="37"/>
      <c r="FFV56" s="37"/>
      <c r="FFW56" s="37"/>
      <c r="FFX56" s="37"/>
      <c r="FFY56" s="37"/>
      <c r="FFZ56" s="37"/>
      <c r="FGA56" s="37"/>
      <c r="FGB56" s="37"/>
      <c r="FGC56" s="37"/>
      <c r="FGD56" s="37"/>
      <c r="FGE56" s="37"/>
      <c r="FGF56" s="37"/>
      <c r="FGG56" s="37"/>
      <c r="FGH56" s="37"/>
      <c r="FGI56" s="37"/>
      <c r="FGJ56" s="37"/>
      <c r="FGK56" s="37"/>
      <c r="FGL56" s="37"/>
      <c r="FGM56" s="37"/>
      <c r="FGN56" s="37"/>
      <c r="FGO56" s="37"/>
      <c r="FGP56" s="37"/>
      <c r="FGQ56" s="37"/>
      <c r="FGR56" s="37"/>
      <c r="FGS56" s="37"/>
      <c r="FGT56" s="37"/>
      <c r="FGU56" s="37"/>
      <c r="FGV56" s="37"/>
      <c r="FGW56" s="37"/>
      <c r="FGX56" s="37"/>
      <c r="FGY56" s="37"/>
      <c r="FGZ56" s="37"/>
      <c r="FHA56" s="37"/>
      <c r="FHB56" s="37"/>
      <c r="FHC56" s="37"/>
      <c r="FHD56" s="37"/>
      <c r="FHE56" s="37"/>
      <c r="FHF56" s="37"/>
      <c r="FHG56" s="37"/>
      <c r="FHH56" s="37"/>
      <c r="FHI56" s="37"/>
      <c r="FHJ56" s="37"/>
      <c r="FHK56" s="37"/>
      <c r="FHL56" s="37"/>
      <c r="FHM56" s="37"/>
      <c r="FHN56" s="37"/>
      <c r="FHO56" s="37"/>
      <c r="FHP56" s="37"/>
      <c r="FHQ56" s="37"/>
      <c r="FHR56" s="37"/>
      <c r="FHS56" s="37"/>
      <c r="FHT56" s="37"/>
      <c r="FHU56" s="37"/>
      <c r="FHV56" s="37"/>
      <c r="FHW56" s="37"/>
      <c r="FHX56" s="37"/>
      <c r="FHY56" s="37"/>
      <c r="FHZ56" s="37"/>
      <c r="FIA56" s="37"/>
      <c r="FIB56" s="37"/>
      <c r="FIC56" s="37"/>
      <c r="FID56" s="37"/>
      <c r="FIE56" s="37"/>
      <c r="FIF56" s="37"/>
      <c r="FIG56" s="37"/>
      <c r="FIH56" s="37"/>
      <c r="FII56" s="37"/>
      <c r="FIJ56" s="37"/>
      <c r="FIK56" s="37"/>
      <c r="FIL56" s="37"/>
      <c r="FIM56" s="37"/>
      <c r="FIN56" s="37"/>
      <c r="FIO56" s="37"/>
      <c r="FIP56" s="37"/>
      <c r="FIQ56" s="37"/>
      <c r="FIR56" s="37"/>
      <c r="FIS56" s="37"/>
      <c r="FIT56" s="37"/>
      <c r="FIU56" s="37"/>
      <c r="FIV56" s="37"/>
      <c r="FIW56" s="37"/>
      <c r="FIX56" s="37"/>
      <c r="FIY56" s="37"/>
      <c r="FIZ56" s="37"/>
      <c r="FJA56" s="37"/>
      <c r="FJB56" s="37"/>
      <c r="FJC56" s="37"/>
      <c r="FJD56" s="37"/>
      <c r="FJE56" s="37"/>
      <c r="FJF56" s="37"/>
      <c r="FJG56" s="37"/>
      <c r="FJH56" s="37"/>
      <c r="FJI56" s="37"/>
      <c r="FJJ56" s="37"/>
      <c r="FJK56" s="37"/>
      <c r="FJL56" s="37"/>
      <c r="FJM56" s="37"/>
      <c r="FJN56" s="37"/>
      <c r="FJO56" s="37"/>
      <c r="FJP56" s="37"/>
      <c r="FJQ56" s="37"/>
      <c r="FJR56" s="37"/>
      <c r="FJS56" s="37"/>
      <c r="FJT56" s="37"/>
      <c r="FJU56" s="37"/>
      <c r="FJV56" s="37"/>
      <c r="FJW56" s="37"/>
      <c r="FJX56" s="37"/>
      <c r="FJY56" s="37"/>
      <c r="FJZ56" s="37"/>
      <c r="FKA56" s="37"/>
      <c r="FKB56" s="37"/>
      <c r="FKC56" s="37"/>
      <c r="FKD56" s="37"/>
      <c r="FKE56" s="37"/>
      <c r="FKF56" s="37"/>
      <c r="FKG56" s="37"/>
      <c r="FKH56" s="37"/>
      <c r="FKI56" s="37"/>
      <c r="FKJ56" s="37"/>
      <c r="FKK56" s="37"/>
      <c r="FKL56" s="37"/>
      <c r="FKM56" s="37"/>
      <c r="FKN56" s="37"/>
      <c r="FKO56" s="37"/>
      <c r="FKP56" s="37"/>
      <c r="FKQ56" s="37"/>
      <c r="FKR56" s="37"/>
      <c r="FKS56" s="37"/>
      <c r="FKT56" s="37"/>
      <c r="FKU56" s="37"/>
      <c r="FKV56" s="37"/>
      <c r="FKW56" s="37"/>
      <c r="FKX56" s="37"/>
      <c r="FKY56" s="37"/>
      <c r="FKZ56" s="37"/>
      <c r="FLA56" s="37"/>
      <c r="FLB56" s="37"/>
      <c r="FLC56" s="37"/>
      <c r="FLD56" s="37"/>
      <c r="FLE56" s="37"/>
      <c r="FLF56" s="37"/>
      <c r="FLG56" s="37"/>
      <c r="FLH56" s="37"/>
      <c r="FLI56" s="37"/>
      <c r="FLJ56" s="37"/>
      <c r="FLK56" s="37"/>
      <c r="FLL56" s="37"/>
      <c r="FLM56" s="37"/>
      <c r="FLN56" s="37"/>
      <c r="FLO56" s="37"/>
      <c r="FLP56" s="37"/>
      <c r="FLQ56" s="37"/>
      <c r="FLR56" s="37"/>
      <c r="FLS56" s="37"/>
      <c r="FLT56" s="37"/>
      <c r="FLU56" s="37"/>
      <c r="FLV56" s="37"/>
      <c r="FLW56" s="37"/>
      <c r="FLX56" s="37"/>
      <c r="FLY56" s="37"/>
      <c r="FLZ56" s="37"/>
      <c r="FMA56" s="37"/>
      <c r="FMB56" s="37"/>
      <c r="FMC56" s="37"/>
      <c r="FMD56" s="37"/>
      <c r="FME56" s="37"/>
      <c r="FMF56" s="37"/>
      <c r="FMG56" s="37"/>
      <c r="FMH56" s="37"/>
      <c r="FMI56" s="37"/>
      <c r="FMJ56" s="37"/>
      <c r="FMK56" s="37"/>
      <c r="FML56" s="37"/>
      <c r="FMM56" s="37"/>
      <c r="FMN56" s="37"/>
      <c r="FMO56" s="37"/>
      <c r="FMP56" s="37"/>
      <c r="FMQ56" s="37"/>
      <c r="FMR56" s="37"/>
      <c r="FMS56" s="37"/>
      <c r="FMT56" s="37"/>
      <c r="FMU56" s="37"/>
      <c r="FMV56" s="37"/>
      <c r="FMW56" s="37"/>
      <c r="FMX56" s="37"/>
      <c r="FMY56" s="37"/>
      <c r="FMZ56" s="37"/>
      <c r="FNA56" s="37"/>
      <c r="FNB56" s="37"/>
      <c r="FNC56" s="37"/>
      <c r="FND56" s="37"/>
      <c r="FNE56" s="37"/>
      <c r="FNF56" s="37"/>
      <c r="FNG56" s="37"/>
      <c r="FNH56" s="37"/>
      <c r="FNI56" s="37"/>
      <c r="FNJ56" s="37"/>
      <c r="FNK56" s="37"/>
      <c r="FNL56" s="37"/>
      <c r="FNM56" s="37"/>
      <c r="FNN56" s="37"/>
      <c r="FNO56" s="37"/>
      <c r="FNP56" s="37"/>
      <c r="FNQ56" s="37"/>
      <c r="FNR56" s="37"/>
      <c r="FNS56" s="37"/>
      <c r="FNT56" s="37"/>
      <c r="FNU56" s="37"/>
      <c r="FNV56" s="37"/>
      <c r="FNW56" s="37"/>
      <c r="FNX56" s="37"/>
      <c r="FNY56" s="37"/>
      <c r="FNZ56" s="37"/>
      <c r="FOA56" s="37"/>
      <c r="FOB56" s="37"/>
      <c r="FOC56" s="37"/>
      <c r="FOD56" s="37"/>
      <c r="FOE56" s="37"/>
      <c r="FOF56" s="37"/>
      <c r="FOG56" s="37"/>
      <c r="FOH56" s="37"/>
      <c r="FOI56" s="37"/>
      <c r="FOJ56" s="37"/>
      <c r="FOK56" s="37"/>
      <c r="FOL56" s="37"/>
      <c r="FOM56" s="37"/>
      <c r="FON56" s="37"/>
      <c r="FOO56" s="37"/>
      <c r="FOP56" s="37"/>
      <c r="FOQ56" s="37"/>
      <c r="FOR56" s="37"/>
      <c r="FOS56" s="37"/>
      <c r="FOT56" s="37"/>
      <c r="FOU56" s="37"/>
      <c r="FOV56" s="37"/>
      <c r="FOW56" s="37"/>
      <c r="FOX56" s="37"/>
      <c r="FOY56" s="37"/>
      <c r="FOZ56" s="37"/>
      <c r="FPA56" s="37"/>
      <c r="FPB56" s="37"/>
      <c r="FPC56" s="37"/>
      <c r="FPD56" s="37"/>
      <c r="FPE56" s="37"/>
      <c r="FPF56" s="37"/>
      <c r="FPG56" s="37"/>
      <c r="FPH56" s="37"/>
      <c r="FPI56" s="37"/>
      <c r="FPJ56" s="37"/>
      <c r="FPK56" s="37"/>
      <c r="FPL56" s="37"/>
      <c r="FPM56" s="37"/>
      <c r="FPN56" s="37"/>
      <c r="FPO56" s="37"/>
      <c r="FPP56" s="37"/>
      <c r="FPQ56" s="37"/>
      <c r="FPR56" s="37"/>
      <c r="FPS56" s="37"/>
      <c r="FPT56" s="37"/>
      <c r="FPU56" s="37"/>
      <c r="FPV56" s="37"/>
      <c r="FPW56" s="37"/>
      <c r="FPX56" s="37"/>
      <c r="FPY56" s="37"/>
      <c r="FPZ56" s="37"/>
      <c r="FQA56" s="37"/>
      <c r="FQB56" s="37"/>
      <c r="FQC56" s="37"/>
      <c r="FQD56" s="37"/>
      <c r="FQE56" s="37"/>
      <c r="FQF56" s="37"/>
      <c r="FQG56" s="37"/>
      <c r="FQH56" s="37"/>
      <c r="FQI56" s="37"/>
      <c r="FQJ56" s="37"/>
      <c r="FQK56" s="37"/>
      <c r="FQL56" s="37"/>
      <c r="FQM56" s="37"/>
      <c r="FQN56" s="37"/>
      <c r="FQO56" s="37"/>
      <c r="FQP56" s="37"/>
      <c r="FQQ56" s="37"/>
      <c r="FQR56" s="37"/>
      <c r="FQS56" s="37"/>
      <c r="FQT56" s="37"/>
      <c r="FQU56" s="37"/>
      <c r="FQV56" s="37"/>
      <c r="FQW56" s="37"/>
      <c r="FQX56" s="37"/>
      <c r="FQY56" s="37"/>
      <c r="FQZ56" s="37"/>
      <c r="FRA56" s="37"/>
      <c r="FRB56" s="37"/>
      <c r="FRC56" s="37"/>
      <c r="FRD56" s="37"/>
      <c r="FRE56" s="37"/>
      <c r="FRF56" s="37"/>
      <c r="FRG56" s="37"/>
      <c r="FRH56" s="37"/>
      <c r="FRI56" s="37"/>
      <c r="FRJ56" s="37"/>
      <c r="FRK56" s="37"/>
      <c r="FRL56" s="37"/>
      <c r="FRM56" s="37"/>
      <c r="FRN56" s="37"/>
      <c r="FRO56" s="37"/>
      <c r="FRP56" s="37"/>
      <c r="FRQ56" s="37"/>
      <c r="FRR56" s="37"/>
      <c r="FRS56" s="37"/>
      <c r="FRT56" s="37"/>
      <c r="FRU56" s="37"/>
      <c r="FRV56" s="37"/>
      <c r="FRW56" s="37"/>
      <c r="FRX56" s="37"/>
      <c r="FRY56" s="37"/>
      <c r="FRZ56" s="37"/>
      <c r="FSA56" s="37"/>
      <c r="FSB56" s="37"/>
      <c r="FSC56" s="37"/>
      <c r="FSD56" s="37"/>
      <c r="FSE56" s="37"/>
      <c r="FSF56" s="37"/>
      <c r="FSG56" s="37"/>
      <c r="FSH56" s="37"/>
      <c r="FSI56" s="37"/>
      <c r="FSJ56" s="37"/>
      <c r="FSK56" s="37"/>
      <c r="FSL56" s="37"/>
      <c r="FSM56" s="37"/>
      <c r="FSN56" s="37"/>
      <c r="FSO56" s="37"/>
      <c r="FSP56" s="37"/>
      <c r="FSQ56" s="37"/>
      <c r="FSR56" s="37"/>
      <c r="FSS56" s="37"/>
      <c r="FST56" s="37"/>
      <c r="FSU56" s="37"/>
      <c r="FSV56" s="37"/>
      <c r="FSW56" s="37"/>
      <c r="FSX56" s="37"/>
      <c r="FSY56" s="37"/>
      <c r="FSZ56" s="37"/>
      <c r="FTA56" s="37"/>
      <c r="FTB56" s="37"/>
      <c r="FTC56" s="37"/>
      <c r="FTD56" s="37"/>
      <c r="FTE56" s="37"/>
      <c r="FTF56" s="37"/>
      <c r="FTG56" s="37"/>
      <c r="FTH56" s="37"/>
      <c r="FTI56" s="37"/>
      <c r="FTJ56" s="37"/>
      <c r="FTK56" s="37"/>
      <c r="FTL56" s="37"/>
      <c r="FTM56" s="37"/>
      <c r="FTN56" s="37"/>
      <c r="FTO56" s="37"/>
      <c r="FTP56" s="37"/>
      <c r="FTQ56" s="37"/>
      <c r="FTR56" s="37"/>
      <c r="FTS56" s="37"/>
      <c r="FTT56" s="37"/>
      <c r="FTU56" s="37"/>
      <c r="FTV56" s="37"/>
      <c r="FTW56" s="37"/>
      <c r="FTX56" s="37"/>
      <c r="FTY56" s="37"/>
      <c r="FTZ56" s="37"/>
      <c r="FUA56" s="37"/>
      <c r="FUB56" s="37"/>
      <c r="FUC56" s="37"/>
      <c r="FUD56" s="37"/>
      <c r="FUE56" s="37"/>
      <c r="FUF56" s="37"/>
      <c r="FUG56" s="37"/>
      <c r="FUH56" s="37"/>
      <c r="FUI56" s="37"/>
      <c r="FUJ56" s="37"/>
      <c r="FUK56" s="37"/>
      <c r="FUL56" s="37"/>
      <c r="FUM56" s="37"/>
      <c r="FUN56" s="37"/>
      <c r="FUO56" s="37"/>
      <c r="FUP56" s="37"/>
      <c r="FUQ56" s="37"/>
      <c r="FUR56" s="37"/>
      <c r="FUS56" s="37"/>
      <c r="FUT56" s="37"/>
      <c r="FUU56" s="37"/>
      <c r="FUV56" s="37"/>
      <c r="FUW56" s="37"/>
      <c r="FUX56" s="37"/>
      <c r="FUY56" s="37"/>
      <c r="FUZ56" s="37"/>
      <c r="FVA56" s="37"/>
      <c r="FVB56" s="37"/>
      <c r="FVC56" s="37"/>
      <c r="FVD56" s="37"/>
      <c r="FVE56" s="37"/>
      <c r="FVF56" s="37"/>
      <c r="FVG56" s="37"/>
      <c r="FVH56" s="37"/>
      <c r="FVI56" s="37"/>
      <c r="FVJ56" s="37"/>
      <c r="FVK56" s="37"/>
      <c r="FVL56" s="37"/>
      <c r="FVM56" s="37"/>
      <c r="FVN56" s="37"/>
      <c r="FVO56" s="37"/>
      <c r="FVP56" s="37"/>
      <c r="FVQ56" s="37"/>
      <c r="FVR56" s="37"/>
      <c r="FVS56" s="37"/>
      <c r="FVT56" s="37"/>
      <c r="FVU56" s="37"/>
      <c r="FVV56" s="37"/>
      <c r="FVW56" s="37"/>
      <c r="FVX56" s="37"/>
      <c r="FVY56" s="37"/>
      <c r="FVZ56" s="37"/>
      <c r="FWA56" s="37"/>
      <c r="FWB56" s="37"/>
      <c r="FWC56" s="37"/>
      <c r="FWD56" s="37"/>
      <c r="FWE56" s="37"/>
      <c r="FWF56" s="37"/>
      <c r="FWG56" s="37"/>
      <c r="FWH56" s="37"/>
      <c r="FWI56" s="37"/>
      <c r="FWJ56" s="37"/>
      <c r="FWK56" s="37"/>
      <c r="FWL56" s="37"/>
      <c r="FWM56" s="37"/>
      <c r="FWN56" s="37"/>
      <c r="FWO56" s="37"/>
      <c r="FWP56" s="37"/>
      <c r="FWQ56" s="37"/>
      <c r="FWR56" s="37"/>
      <c r="FWS56" s="37"/>
      <c r="FWT56" s="37"/>
      <c r="FWU56" s="37"/>
      <c r="FWV56" s="37"/>
      <c r="FWW56" s="37"/>
      <c r="FWX56" s="37"/>
      <c r="FWY56" s="37"/>
      <c r="FWZ56" s="37"/>
      <c r="FXA56" s="37"/>
      <c r="FXB56" s="37"/>
      <c r="FXC56" s="37"/>
      <c r="FXD56" s="37"/>
      <c r="FXE56" s="37"/>
      <c r="FXF56" s="37"/>
      <c r="FXG56" s="37"/>
      <c r="FXH56" s="37"/>
      <c r="FXI56" s="37"/>
      <c r="FXJ56" s="37"/>
      <c r="FXK56" s="37"/>
      <c r="FXL56" s="37"/>
      <c r="FXM56" s="37"/>
      <c r="FXN56" s="37"/>
      <c r="FXO56" s="37"/>
      <c r="FXP56" s="37"/>
      <c r="FXQ56" s="37"/>
      <c r="FXR56" s="37"/>
      <c r="FXS56" s="37"/>
      <c r="FXT56" s="37"/>
      <c r="FXU56" s="37"/>
      <c r="FXV56" s="37"/>
      <c r="FXW56" s="37"/>
      <c r="FXX56" s="37"/>
      <c r="FXY56" s="37"/>
      <c r="FXZ56" s="37"/>
      <c r="FYA56" s="37"/>
      <c r="FYB56" s="37"/>
      <c r="FYC56" s="37"/>
      <c r="FYD56" s="37"/>
      <c r="FYE56" s="37"/>
      <c r="FYF56" s="37"/>
      <c r="FYG56" s="37"/>
      <c r="FYH56" s="37"/>
      <c r="FYI56" s="37"/>
      <c r="FYJ56" s="37"/>
      <c r="FYK56" s="37"/>
      <c r="FYL56" s="37"/>
      <c r="FYM56" s="37"/>
      <c r="FYN56" s="37"/>
      <c r="FYO56" s="37"/>
      <c r="FYP56" s="37"/>
      <c r="FYQ56" s="37"/>
      <c r="FYR56" s="37"/>
      <c r="FYS56" s="37"/>
      <c r="FYT56" s="37"/>
      <c r="FYU56" s="37"/>
      <c r="FYV56" s="37"/>
      <c r="FYW56" s="37"/>
      <c r="FYX56" s="37"/>
      <c r="FYY56" s="37"/>
      <c r="FYZ56" s="37"/>
      <c r="FZA56" s="37"/>
      <c r="FZB56" s="37"/>
      <c r="FZC56" s="37"/>
      <c r="FZD56" s="37"/>
      <c r="FZE56" s="37"/>
      <c r="FZF56" s="37"/>
      <c r="FZG56" s="37"/>
      <c r="FZH56" s="37"/>
      <c r="FZI56" s="37"/>
      <c r="FZJ56" s="37"/>
      <c r="FZK56" s="37"/>
      <c r="FZL56" s="37"/>
      <c r="FZM56" s="37"/>
      <c r="FZN56" s="37"/>
      <c r="FZO56" s="37"/>
      <c r="FZP56" s="37"/>
      <c r="FZQ56" s="37"/>
      <c r="FZR56" s="37"/>
      <c r="FZS56" s="37"/>
      <c r="FZT56" s="37"/>
      <c r="FZU56" s="37"/>
      <c r="FZV56" s="37"/>
      <c r="FZW56" s="37"/>
      <c r="FZX56" s="37"/>
      <c r="FZY56" s="37"/>
      <c r="FZZ56" s="37"/>
      <c r="GAA56" s="37"/>
      <c r="GAB56" s="37"/>
      <c r="GAC56" s="37"/>
      <c r="GAD56" s="37"/>
      <c r="GAE56" s="37"/>
      <c r="GAF56" s="37"/>
      <c r="GAG56" s="37"/>
      <c r="GAH56" s="37"/>
      <c r="GAI56" s="37"/>
      <c r="GAJ56" s="37"/>
      <c r="GAK56" s="37"/>
      <c r="GAL56" s="37"/>
      <c r="GAM56" s="37"/>
      <c r="GAN56" s="37"/>
      <c r="GAO56" s="37"/>
      <c r="GAP56" s="37"/>
      <c r="GAQ56" s="37"/>
      <c r="GAR56" s="37"/>
      <c r="GAS56" s="37"/>
      <c r="GAT56" s="37"/>
      <c r="GAU56" s="37"/>
      <c r="GAV56" s="37"/>
      <c r="GAW56" s="37"/>
      <c r="GAX56" s="37"/>
      <c r="GAY56" s="37"/>
      <c r="GAZ56" s="37"/>
      <c r="GBA56" s="37"/>
      <c r="GBB56" s="37"/>
      <c r="GBC56" s="37"/>
      <c r="GBD56" s="37"/>
      <c r="GBE56" s="37"/>
      <c r="GBF56" s="37"/>
      <c r="GBG56" s="37"/>
      <c r="GBH56" s="37"/>
      <c r="GBI56" s="37"/>
      <c r="GBJ56" s="37"/>
      <c r="GBK56" s="37"/>
      <c r="GBL56" s="37"/>
      <c r="GBM56" s="37"/>
      <c r="GBN56" s="37"/>
      <c r="GBO56" s="37"/>
      <c r="GBP56" s="37"/>
      <c r="GBQ56" s="37"/>
      <c r="GBR56" s="37"/>
      <c r="GBS56" s="37"/>
      <c r="GBT56" s="37"/>
      <c r="GBU56" s="37"/>
      <c r="GBV56" s="37"/>
      <c r="GBW56" s="37"/>
      <c r="GBX56" s="37"/>
      <c r="GBY56" s="37"/>
      <c r="GBZ56" s="37"/>
      <c r="GCA56" s="37"/>
      <c r="GCB56" s="37"/>
      <c r="GCC56" s="37"/>
      <c r="GCD56" s="37"/>
      <c r="GCE56" s="37"/>
      <c r="GCF56" s="37"/>
      <c r="GCG56" s="37"/>
      <c r="GCH56" s="37"/>
      <c r="GCI56" s="37"/>
      <c r="GCJ56" s="37"/>
      <c r="GCK56" s="37"/>
      <c r="GCL56" s="37"/>
      <c r="GCM56" s="37"/>
      <c r="GCN56" s="37"/>
      <c r="GCO56" s="37"/>
      <c r="GCP56" s="37"/>
      <c r="GCQ56" s="37"/>
      <c r="GCR56" s="37"/>
      <c r="GCS56" s="37"/>
      <c r="GCT56" s="37"/>
      <c r="GCU56" s="37"/>
      <c r="GCV56" s="37"/>
      <c r="GCW56" s="37"/>
      <c r="GCX56" s="37"/>
      <c r="GCY56" s="37"/>
      <c r="GCZ56" s="37"/>
      <c r="GDA56" s="37"/>
      <c r="GDB56" s="37"/>
      <c r="GDC56" s="37"/>
      <c r="GDD56" s="37"/>
      <c r="GDE56" s="37"/>
      <c r="GDF56" s="37"/>
      <c r="GDG56" s="37"/>
      <c r="GDH56" s="37"/>
      <c r="GDI56" s="37"/>
      <c r="GDJ56" s="37"/>
      <c r="GDK56" s="37"/>
      <c r="GDL56" s="37"/>
      <c r="GDM56" s="37"/>
      <c r="GDN56" s="37"/>
      <c r="GDO56" s="37"/>
      <c r="GDP56" s="37"/>
      <c r="GDQ56" s="37"/>
      <c r="GDR56" s="37"/>
      <c r="GDS56" s="37"/>
      <c r="GDT56" s="37"/>
      <c r="GDU56" s="37"/>
      <c r="GDV56" s="37"/>
      <c r="GDW56" s="37"/>
      <c r="GDX56" s="37"/>
      <c r="GDY56" s="37"/>
      <c r="GDZ56" s="37"/>
      <c r="GEA56" s="37"/>
      <c r="GEB56" s="37"/>
      <c r="GEC56" s="37"/>
      <c r="GED56" s="37"/>
      <c r="GEE56" s="37"/>
      <c r="GEF56" s="37"/>
      <c r="GEG56" s="37"/>
      <c r="GEH56" s="37"/>
      <c r="GEI56" s="37"/>
      <c r="GEJ56" s="37"/>
      <c r="GEK56" s="37"/>
      <c r="GEL56" s="37"/>
      <c r="GEM56" s="37"/>
      <c r="GEN56" s="37"/>
      <c r="GEO56" s="37"/>
      <c r="GEP56" s="37"/>
      <c r="GEQ56" s="37"/>
      <c r="GER56" s="37"/>
      <c r="GES56" s="37"/>
      <c r="GET56" s="37"/>
      <c r="GEU56" s="37"/>
      <c r="GEV56" s="37"/>
      <c r="GEW56" s="37"/>
      <c r="GEX56" s="37"/>
      <c r="GEY56" s="37"/>
      <c r="GEZ56" s="37"/>
      <c r="GFA56" s="37"/>
      <c r="GFB56" s="37"/>
      <c r="GFC56" s="37"/>
      <c r="GFD56" s="37"/>
      <c r="GFE56" s="37"/>
      <c r="GFF56" s="37"/>
      <c r="GFG56" s="37"/>
      <c r="GFH56" s="37"/>
      <c r="GFI56" s="37"/>
      <c r="GFJ56" s="37"/>
      <c r="GFK56" s="37"/>
      <c r="GFL56" s="37"/>
      <c r="GFM56" s="37"/>
      <c r="GFN56" s="37"/>
      <c r="GFO56" s="37"/>
      <c r="GFP56" s="37"/>
      <c r="GFQ56" s="37"/>
      <c r="GFR56" s="37"/>
      <c r="GFS56" s="37"/>
      <c r="GFT56" s="37"/>
      <c r="GFU56" s="37"/>
      <c r="GFV56" s="37"/>
      <c r="GFW56" s="37"/>
      <c r="GFX56" s="37"/>
      <c r="GFY56" s="37"/>
      <c r="GFZ56" s="37"/>
      <c r="GGA56" s="37"/>
      <c r="GGB56" s="37"/>
      <c r="GGC56" s="37"/>
      <c r="GGD56" s="37"/>
      <c r="GGE56" s="37"/>
      <c r="GGF56" s="37"/>
      <c r="GGG56" s="37"/>
      <c r="GGH56" s="37"/>
      <c r="GGI56" s="37"/>
      <c r="GGJ56" s="37"/>
      <c r="GGK56" s="37"/>
      <c r="GGL56" s="37"/>
      <c r="GGM56" s="37"/>
      <c r="GGN56" s="37"/>
      <c r="GGO56" s="37"/>
      <c r="GGP56" s="37"/>
      <c r="GGQ56" s="37"/>
      <c r="GGR56" s="37"/>
      <c r="GGS56" s="37"/>
      <c r="GGT56" s="37"/>
      <c r="GGU56" s="37"/>
      <c r="GGV56" s="37"/>
      <c r="GGW56" s="37"/>
      <c r="GGX56" s="37"/>
      <c r="GGY56" s="37"/>
      <c r="GGZ56" s="37"/>
      <c r="GHA56" s="37"/>
      <c r="GHB56" s="37"/>
      <c r="GHC56" s="37"/>
      <c r="GHD56" s="37"/>
      <c r="GHE56" s="37"/>
      <c r="GHF56" s="37"/>
      <c r="GHG56" s="37"/>
      <c r="GHH56" s="37"/>
      <c r="GHI56" s="37"/>
      <c r="GHJ56" s="37"/>
      <c r="GHK56" s="37"/>
      <c r="GHL56" s="37"/>
      <c r="GHM56" s="37"/>
      <c r="GHN56" s="37"/>
      <c r="GHO56" s="37"/>
      <c r="GHP56" s="37"/>
      <c r="GHQ56" s="37"/>
      <c r="GHR56" s="37"/>
      <c r="GHS56" s="37"/>
      <c r="GHT56" s="37"/>
      <c r="GHU56" s="37"/>
      <c r="GHV56" s="37"/>
      <c r="GHW56" s="37"/>
      <c r="GHX56" s="37"/>
      <c r="GHY56" s="37"/>
      <c r="GHZ56" s="37"/>
      <c r="GIA56" s="37"/>
      <c r="GIB56" s="37"/>
      <c r="GIC56" s="37"/>
      <c r="GID56" s="37"/>
      <c r="GIE56" s="37"/>
      <c r="GIF56" s="37"/>
      <c r="GIG56" s="37"/>
      <c r="GIH56" s="37"/>
      <c r="GII56" s="37"/>
      <c r="GIJ56" s="37"/>
      <c r="GIK56" s="37"/>
      <c r="GIL56" s="37"/>
      <c r="GIM56" s="37"/>
      <c r="GIN56" s="37"/>
      <c r="GIO56" s="37"/>
      <c r="GIP56" s="37"/>
      <c r="GIQ56" s="37"/>
      <c r="GIR56" s="37"/>
      <c r="GIS56" s="37"/>
      <c r="GIT56" s="37"/>
      <c r="GIU56" s="37"/>
      <c r="GIV56" s="37"/>
      <c r="GIW56" s="37"/>
      <c r="GIX56" s="37"/>
      <c r="GIY56" s="37"/>
      <c r="GIZ56" s="37"/>
      <c r="GJA56" s="37"/>
      <c r="GJB56" s="37"/>
      <c r="GJC56" s="37"/>
      <c r="GJD56" s="37"/>
      <c r="GJE56" s="37"/>
      <c r="GJF56" s="37"/>
      <c r="GJG56" s="37"/>
      <c r="GJH56" s="37"/>
      <c r="GJI56" s="37"/>
      <c r="GJJ56" s="37"/>
      <c r="GJK56" s="37"/>
      <c r="GJL56" s="37"/>
      <c r="GJM56" s="37"/>
      <c r="GJN56" s="37"/>
      <c r="GJO56" s="37"/>
      <c r="GJP56" s="37"/>
      <c r="GJQ56" s="37"/>
      <c r="GJR56" s="37"/>
      <c r="GJS56" s="37"/>
      <c r="GJT56" s="37"/>
      <c r="GJU56" s="37"/>
      <c r="GJV56" s="37"/>
      <c r="GJW56" s="37"/>
      <c r="GJX56" s="37"/>
      <c r="GJY56" s="37"/>
      <c r="GJZ56" s="37"/>
      <c r="GKA56" s="37"/>
      <c r="GKB56" s="37"/>
      <c r="GKC56" s="37"/>
      <c r="GKD56" s="37"/>
      <c r="GKE56" s="37"/>
      <c r="GKF56" s="37"/>
      <c r="GKG56" s="37"/>
      <c r="GKH56" s="37"/>
      <c r="GKI56" s="37"/>
      <c r="GKJ56" s="37"/>
      <c r="GKK56" s="37"/>
      <c r="GKL56" s="37"/>
      <c r="GKM56" s="37"/>
      <c r="GKN56" s="37"/>
      <c r="GKO56" s="37"/>
      <c r="GKP56" s="37"/>
      <c r="GKQ56" s="37"/>
      <c r="GKR56" s="37"/>
      <c r="GKS56" s="37"/>
      <c r="GKT56" s="37"/>
      <c r="GKU56" s="37"/>
      <c r="GKV56" s="37"/>
      <c r="GKW56" s="37"/>
      <c r="GKX56" s="37"/>
      <c r="GKY56" s="37"/>
      <c r="GKZ56" s="37"/>
      <c r="GLA56" s="37"/>
      <c r="GLB56" s="37"/>
      <c r="GLC56" s="37"/>
      <c r="GLD56" s="37"/>
      <c r="GLE56" s="37"/>
      <c r="GLF56" s="37"/>
      <c r="GLG56" s="37"/>
      <c r="GLH56" s="37"/>
      <c r="GLI56" s="37"/>
      <c r="GLJ56" s="37"/>
      <c r="GLK56" s="37"/>
      <c r="GLL56" s="37"/>
      <c r="GLM56" s="37"/>
      <c r="GLN56" s="37"/>
      <c r="GLO56" s="37"/>
      <c r="GLP56" s="37"/>
      <c r="GLQ56" s="37"/>
      <c r="GLR56" s="37"/>
      <c r="GLS56" s="37"/>
      <c r="GLT56" s="37"/>
      <c r="GLU56" s="37"/>
      <c r="GLV56" s="37"/>
      <c r="GLW56" s="37"/>
      <c r="GLX56" s="37"/>
      <c r="GLY56" s="37"/>
      <c r="GLZ56" s="37"/>
      <c r="GMA56" s="37"/>
      <c r="GMB56" s="37"/>
      <c r="GMC56" s="37"/>
      <c r="GMD56" s="37"/>
      <c r="GME56" s="37"/>
      <c r="GMF56" s="37"/>
      <c r="GMG56" s="37"/>
      <c r="GMH56" s="37"/>
      <c r="GMI56" s="37"/>
      <c r="GMJ56" s="37"/>
      <c r="GMK56" s="37"/>
      <c r="GML56" s="37"/>
      <c r="GMM56" s="37"/>
      <c r="GMN56" s="37"/>
      <c r="GMO56" s="37"/>
      <c r="GMP56" s="37"/>
      <c r="GMQ56" s="37"/>
      <c r="GMR56" s="37"/>
      <c r="GMS56" s="37"/>
      <c r="GMT56" s="37"/>
      <c r="GMU56" s="37"/>
      <c r="GMV56" s="37"/>
      <c r="GMW56" s="37"/>
      <c r="GMX56" s="37"/>
      <c r="GMY56" s="37"/>
      <c r="GMZ56" s="37"/>
      <c r="GNA56" s="37"/>
      <c r="GNB56" s="37"/>
      <c r="GNC56" s="37"/>
      <c r="GND56" s="37"/>
      <c r="GNE56" s="37"/>
      <c r="GNF56" s="37"/>
      <c r="GNG56" s="37"/>
      <c r="GNH56" s="37"/>
      <c r="GNI56" s="37"/>
      <c r="GNJ56" s="37"/>
      <c r="GNK56" s="37"/>
      <c r="GNL56" s="37"/>
      <c r="GNM56" s="37"/>
      <c r="GNN56" s="37"/>
      <c r="GNO56" s="37"/>
      <c r="GNP56" s="37"/>
      <c r="GNQ56" s="37"/>
      <c r="GNR56" s="37"/>
      <c r="GNS56" s="37"/>
      <c r="GNT56" s="37"/>
      <c r="GNU56" s="37"/>
      <c r="GNV56" s="37"/>
      <c r="GNW56" s="37"/>
      <c r="GNX56" s="37"/>
      <c r="GNY56" s="37"/>
      <c r="GNZ56" s="37"/>
      <c r="GOA56" s="37"/>
      <c r="GOB56" s="37"/>
      <c r="GOC56" s="37"/>
      <c r="GOD56" s="37"/>
      <c r="GOE56" s="37"/>
      <c r="GOF56" s="37"/>
      <c r="GOG56" s="37"/>
      <c r="GOH56" s="37"/>
      <c r="GOI56" s="37"/>
      <c r="GOJ56" s="37"/>
      <c r="GOK56" s="37"/>
      <c r="GOL56" s="37"/>
      <c r="GOM56" s="37"/>
      <c r="GON56" s="37"/>
      <c r="GOO56" s="37"/>
      <c r="GOP56" s="37"/>
      <c r="GOQ56" s="37"/>
      <c r="GOR56" s="37"/>
      <c r="GOS56" s="37"/>
      <c r="GOT56" s="37"/>
      <c r="GOU56" s="37"/>
      <c r="GOV56" s="37"/>
      <c r="GOW56" s="37"/>
      <c r="GOX56" s="37"/>
      <c r="GOY56" s="37"/>
      <c r="GOZ56" s="37"/>
      <c r="GPA56" s="37"/>
      <c r="GPB56" s="37"/>
      <c r="GPC56" s="37"/>
      <c r="GPD56" s="37"/>
      <c r="GPE56" s="37"/>
      <c r="GPF56" s="37"/>
      <c r="GPG56" s="37"/>
      <c r="GPH56" s="37"/>
      <c r="GPI56" s="37"/>
      <c r="GPJ56" s="37"/>
      <c r="GPK56" s="37"/>
      <c r="GPL56" s="37"/>
      <c r="GPM56" s="37"/>
      <c r="GPN56" s="37"/>
      <c r="GPO56" s="37"/>
      <c r="GPP56" s="37"/>
      <c r="GPQ56" s="37"/>
      <c r="GPR56" s="37"/>
      <c r="GPS56" s="37"/>
      <c r="GPT56" s="37"/>
      <c r="GPU56" s="37"/>
      <c r="GPV56" s="37"/>
      <c r="GPW56" s="37"/>
      <c r="GPX56" s="37"/>
      <c r="GPY56" s="37"/>
      <c r="GPZ56" s="37"/>
      <c r="GQA56" s="37"/>
      <c r="GQB56" s="37"/>
      <c r="GQC56" s="37"/>
      <c r="GQD56" s="37"/>
      <c r="GQE56" s="37"/>
      <c r="GQF56" s="37"/>
      <c r="GQG56" s="37"/>
      <c r="GQH56" s="37"/>
      <c r="GQI56" s="37"/>
      <c r="GQJ56" s="37"/>
      <c r="GQK56" s="37"/>
      <c r="GQL56" s="37"/>
      <c r="GQM56" s="37"/>
      <c r="GQN56" s="37"/>
      <c r="GQO56" s="37"/>
      <c r="GQP56" s="37"/>
      <c r="GQQ56" s="37"/>
      <c r="GQR56" s="37"/>
      <c r="GQS56" s="37"/>
      <c r="GQT56" s="37"/>
      <c r="GQU56" s="37"/>
      <c r="GQV56" s="37"/>
      <c r="GQW56" s="37"/>
      <c r="GQX56" s="37"/>
      <c r="GQY56" s="37"/>
      <c r="GQZ56" s="37"/>
      <c r="GRA56" s="37"/>
      <c r="GRB56" s="37"/>
      <c r="GRC56" s="37"/>
      <c r="GRD56" s="37"/>
      <c r="GRE56" s="37"/>
      <c r="GRF56" s="37"/>
      <c r="GRG56" s="37"/>
      <c r="GRH56" s="37"/>
      <c r="GRI56" s="37"/>
      <c r="GRJ56" s="37"/>
      <c r="GRK56" s="37"/>
      <c r="GRL56" s="37"/>
      <c r="GRM56" s="37"/>
      <c r="GRN56" s="37"/>
      <c r="GRO56" s="37"/>
      <c r="GRP56" s="37"/>
      <c r="GRQ56" s="37"/>
      <c r="GRR56" s="37"/>
      <c r="GRS56" s="37"/>
      <c r="GRT56" s="37"/>
      <c r="GRU56" s="37"/>
      <c r="GRV56" s="37"/>
      <c r="GRW56" s="37"/>
      <c r="GRX56" s="37"/>
      <c r="GRY56" s="37"/>
      <c r="GRZ56" s="37"/>
      <c r="GSA56" s="37"/>
      <c r="GSB56" s="37"/>
      <c r="GSC56" s="37"/>
      <c r="GSD56" s="37"/>
      <c r="GSE56" s="37"/>
      <c r="GSF56" s="37"/>
      <c r="GSG56" s="37"/>
      <c r="GSH56" s="37"/>
      <c r="GSI56" s="37"/>
      <c r="GSJ56" s="37"/>
      <c r="GSK56" s="37"/>
      <c r="GSL56" s="37"/>
      <c r="GSM56" s="37"/>
      <c r="GSN56" s="37"/>
      <c r="GSO56" s="37"/>
      <c r="GSP56" s="37"/>
      <c r="GSQ56" s="37"/>
      <c r="GSR56" s="37"/>
      <c r="GSS56" s="37"/>
      <c r="GST56" s="37"/>
      <c r="GSU56" s="37"/>
      <c r="GSV56" s="37"/>
      <c r="GSW56" s="37"/>
      <c r="GSX56" s="37"/>
      <c r="GSY56" s="37"/>
      <c r="GSZ56" s="37"/>
      <c r="GTA56" s="37"/>
      <c r="GTB56" s="37"/>
      <c r="GTC56" s="37"/>
      <c r="GTD56" s="37"/>
      <c r="GTE56" s="37"/>
      <c r="GTF56" s="37"/>
      <c r="GTG56" s="37"/>
      <c r="GTH56" s="37"/>
      <c r="GTI56" s="37"/>
      <c r="GTJ56" s="37"/>
      <c r="GTK56" s="37"/>
      <c r="GTL56" s="37"/>
      <c r="GTM56" s="37"/>
      <c r="GTN56" s="37"/>
      <c r="GTO56" s="37"/>
      <c r="GTP56" s="37"/>
      <c r="GTQ56" s="37"/>
      <c r="GTR56" s="37"/>
      <c r="GTS56" s="37"/>
      <c r="GTT56" s="37"/>
      <c r="GTU56" s="37"/>
      <c r="GTV56" s="37"/>
      <c r="GTW56" s="37"/>
      <c r="GTX56" s="37"/>
      <c r="GTY56" s="37"/>
      <c r="GTZ56" s="37"/>
      <c r="GUA56" s="37"/>
      <c r="GUB56" s="37"/>
      <c r="GUC56" s="37"/>
      <c r="GUD56" s="37"/>
      <c r="GUE56" s="37"/>
      <c r="GUF56" s="37"/>
      <c r="GUG56" s="37"/>
      <c r="GUH56" s="37"/>
      <c r="GUI56" s="37"/>
      <c r="GUJ56" s="37"/>
      <c r="GUK56" s="37"/>
      <c r="GUL56" s="37"/>
      <c r="GUM56" s="37"/>
      <c r="GUN56" s="37"/>
      <c r="GUO56" s="37"/>
      <c r="GUP56" s="37"/>
      <c r="GUQ56" s="37"/>
      <c r="GUR56" s="37"/>
      <c r="GUS56" s="37"/>
      <c r="GUT56" s="37"/>
      <c r="GUU56" s="37"/>
      <c r="GUV56" s="37"/>
      <c r="GUW56" s="37"/>
      <c r="GUX56" s="37"/>
      <c r="GUY56" s="37"/>
      <c r="GUZ56" s="37"/>
      <c r="GVA56" s="37"/>
      <c r="GVB56" s="37"/>
      <c r="GVC56" s="37"/>
      <c r="GVD56" s="37"/>
      <c r="GVE56" s="37"/>
      <c r="GVF56" s="37"/>
      <c r="GVG56" s="37"/>
      <c r="GVH56" s="37"/>
      <c r="GVI56" s="37"/>
      <c r="GVJ56" s="37"/>
      <c r="GVK56" s="37"/>
      <c r="GVL56" s="37"/>
      <c r="GVM56" s="37"/>
      <c r="GVN56" s="37"/>
      <c r="GVO56" s="37"/>
      <c r="GVP56" s="37"/>
      <c r="GVQ56" s="37"/>
      <c r="GVR56" s="37"/>
      <c r="GVS56" s="37"/>
      <c r="GVT56" s="37"/>
      <c r="GVU56" s="37"/>
      <c r="GVV56" s="37"/>
      <c r="GVW56" s="37"/>
      <c r="GVX56" s="37"/>
      <c r="GVY56" s="37"/>
      <c r="GVZ56" s="37"/>
      <c r="GWA56" s="37"/>
      <c r="GWB56" s="37"/>
      <c r="GWC56" s="37"/>
      <c r="GWD56" s="37"/>
      <c r="GWE56" s="37"/>
      <c r="GWF56" s="37"/>
      <c r="GWG56" s="37"/>
      <c r="GWH56" s="37"/>
      <c r="GWI56" s="37"/>
      <c r="GWJ56" s="37"/>
      <c r="GWK56" s="37"/>
      <c r="GWL56" s="37"/>
      <c r="GWM56" s="37"/>
      <c r="GWN56" s="37"/>
      <c r="GWO56" s="37"/>
      <c r="GWP56" s="37"/>
      <c r="GWQ56" s="37"/>
      <c r="GWR56" s="37"/>
      <c r="GWS56" s="37"/>
      <c r="GWT56" s="37"/>
      <c r="GWU56" s="37"/>
      <c r="GWV56" s="37"/>
      <c r="GWW56" s="37"/>
      <c r="GWX56" s="37"/>
      <c r="GWY56" s="37"/>
      <c r="GWZ56" s="37"/>
      <c r="GXA56" s="37"/>
      <c r="GXB56" s="37"/>
      <c r="GXC56" s="37"/>
      <c r="GXD56" s="37"/>
      <c r="GXE56" s="37"/>
      <c r="GXF56" s="37"/>
      <c r="GXG56" s="37"/>
      <c r="GXH56" s="37"/>
      <c r="GXI56" s="37"/>
      <c r="GXJ56" s="37"/>
      <c r="GXK56" s="37"/>
      <c r="GXL56" s="37"/>
      <c r="GXM56" s="37"/>
      <c r="GXN56" s="37"/>
      <c r="GXO56" s="37"/>
      <c r="GXP56" s="37"/>
      <c r="GXQ56" s="37"/>
      <c r="GXR56" s="37"/>
      <c r="GXS56" s="37"/>
      <c r="GXT56" s="37"/>
      <c r="GXU56" s="37"/>
      <c r="GXV56" s="37"/>
      <c r="GXW56" s="37"/>
      <c r="GXX56" s="37"/>
      <c r="GXY56" s="37"/>
      <c r="GXZ56" s="37"/>
      <c r="GYA56" s="37"/>
      <c r="GYB56" s="37"/>
      <c r="GYC56" s="37"/>
      <c r="GYD56" s="37"/>
      <c r="GYE56" s="37"/>
      <c r="GYF56" s="37"/>
      <c r="GYG56" s="37"/>
      <c r="GYH56" s="37"/>
      <c r="GYI56" s="37"/>
      <c r="GYJ56" s="37"/>
      <c r="GYK56" s="37"/>
      <c r="GYL56" s="37"/>
      <c r="GYM56" s="37"/>
      <c r="GYN56" s="37"/>
      <c r="GYO56" s="37"/>
      <c r="GYP56" s="37"/>
      <c r="GYQ56" s="37"/>
      <c r="GYR56" s="37"/>
      <c r="GYS56" s="37"/>
      <c r="GYT56" s="37"/>
      <c r="GYU56" s="37"/>
      <c r="GYV56" s="37"/>
      <c r="GYW56" s="37"/>
      <c r="GYX56" s="37"/>
      <c r="GYY56" s="37"/>
      <c r="GYZ56" s="37"/>
      <c r="GZA56" s="37"/>
      <c r="GZB56" s="37"/>
      <c r="GZC56" s="37"/>
      <c r="GZD56" s="37"/>
      <c r="GZE56" s="37"/>
      <c r="GZF56" s="37"/>
      <c r="GZG56" s="37"/>
      <c r="GZH56" s="37"/>
      <c r="GZI56" s="37"/>
      <c r="GZJ56" s="37"/>
      <c r="GZK56" s="37"/>
      <c r="GZL56" s="37"/>
      <c r="GZM56" s="37"/>
      <c r="GZN56" s="37"/>
      <c r="GZO56" s="37"/>
      <c r="GZP56" s="37"/>
      <c r="GZQ56" s="37"/>
      <c r="GZR56" s="37"/>
      <c r="GZS56" s="37"/>
      <c r="GZT56" s="37"/>
      <c r="GZU56" s="37"/>
      <c r="GZV56" s="37"/>
      <c r="GZW56" s="37"/>
      <c r="GZX56" s="37"/>
      <c r="GZY56" s="37"/>
      <c r="GZZ56" s="37"/>
      <c r="HAA56" s="37"/>
      <c r="HAB56" s="37"/>
      <c r="HAC56" s="37"/>
      <c r="HAD56" s="37"/>
      <c r="HAE56" s="37"/>
      <c r="HAF56" s="37"/>
      <c r="HAG56" s="37"/>
      <c r="HAH56" s="37"/>
      <c r="HAI56" s="37"/>
      <c r="HAJ56" s="37"/>
      <c r="HAK56" s="37"/>
      <c r="HAL56" s="37"/>
      <c r="HAM56" s="37"/>
      <c r="HAN56" s="37"/>
      <c r="HAO56" s="37"/>
      <c r="HAP56" s="37"/>
      <c r="HAQ56" s="37"/>
      <c r="HAR56" s="37"/>
      <c r="HAS56" s="37"/>
      <c r="HAT56" s="37"/>
      <c r="HAU56" s="37"/>
      <c r="HAV56" s="37"/>
      <c r="HAW56" s="37"/>
      <c r="HAX56" s="37"/>
      <c r="HAY56" s="37"/>
      <c r="HAZ56" s="37"/>
      <c r="HBA56" s="37"/>
      <c r="HBB56" s="37"/>
      <c r="HBC56" s="37"/>
      <c r="HBD56" s="37"/>
      <c r="HBE56" s="37"/>
      <c r="HBF56" s="37"/>
      <c r="HBG56" s="37"/>
      <c r="HBH56" s="37"/>
      <c r="HBI56" s="37"/>
      <c r="HBJ56" s="37"/>
      <c r="HBK56" s="37"/>
      <c r="HBL56" s="37"/>
      <c r="HBM56" s="37"/>
      <c r="HBN56" s="37"/>
      <c r="HBO56" s="37"/>
      <c r="HBP56" s="37"/>
      <c r="HBQ56" s="37"/>
      <c r="HBR56" s="37"/>
      <c r="HBS56" s="37"/>
      <c r="HBT56" s="37"/>
      <c r="HBU56" s="37"/>
      <c r="HBV56" s="37"/>
      <c r="HBW56" s="37"/>
      <c r="HBX56" s="37"/>
      <c r="HBY56" s="37"/>
      <c r="HBZ56" s="37"/>
      <c r="HCA56" s="37"/>
      <c r="HCB56" s="37"/>
      <c r="HCC56" s="37"/>
      <c r="HCD56" s="37"/>
      <c r="HCE56" s="37"/>
      <c r="HCF56" s="37"/>
      <c r="HCG56" s="37"/>
      <c r="HCH56" s="37"/>
      <c r="HCI56" s="37"/>
      <c r="HCJ56" s="37"/>
      <c r="HCK56" s="37"/>
      <c r="HCL56" s="37"/>
      <c r="HCM56" s="37"/>
      <c r="HCN56" s="37"/>
      <c r="HCO56" s="37"/>
      <c r="HCP56" s="37"/>
      <c r="HCQ56" s="37"/>
      <c r="HCR56" s="37"/>
      <c r="HCS56" s="37"/>
      <c r="HCT56" s="37"/>
      <c r="HCU56" s="37"/>
      <c r="HCV56" s="37"/>
      <c r="HCW56" s="37"/>
      <c r="HCX56" s="37"/>
      <c r="HCY56" s="37"/>
      <c r="HCZ56" s="37"/>
      <c r="HDA56" s="37"/>
      <c r="HDB56" s="37"/>
      <c r="HDC56" s="37"/>
      <c r="HDD56" s="37"/>
      <c r="HDE56" s="37"/>
      <c r="HDF56" s="37"/>
      <c r="HDG56" s="37"/>
      <c r="HDH56" s="37"/>
      <c r="HDI56" s="37"/>
      <c r="HDJ56" s="37"/>
      <c r="HDK56" s="37"/>
      <c r="HDL56" s="37"/>
      <c r="HDM56" s="37"/>
      <c r="HDN56" s="37"/>
      <c r="HDO56" s="37"/>
      <c r="HDP56" s="37"/>
      <c r="HDQ56" s="37"/>
      <c r="HDR56" s="37"/>
      <c r="HDS56" s="37"/>
      <c r="HDT56" s="37"/>
      <c r="HDU56" s="37"/>
      <c r="HDV56" s="37"/>
      <c r="HDW56" s="37"/>
      <c r="HDX56" s="37"/>
      <c r="HDY56" s="37"/>
      <c r="HDZ56" s="37"/>
      <c r="HEA56" s="37"/>
      <c r="HEB56" s="37"/>
      <c r="HEC56" s="37"/>
      <c r="HED56" s="37"/>
      <c r="HEE56" s="37"/>
      <c r="HEF56" s="37"/>
      <c r="HEG56" s="37"/>
      <c r="HEH56" s="37"/>
      <c r="HEI56" s="37"/>
      <c r="HEJ56" s="37"/>
      <c r="HEK56" s="37"/>
      <c r="HEL56" s="37"/>
      <c r="HEM56" s="37"/>
      <c r="HEN56" s="37"/>
      <c r="HEO56" s="37"/>
      <c r="HEP56" s="37"/>
      <c r="HEQ56" s="37"/>
      <c r="HER56" s="37"/>
      <c r="HES56" s="37"/>
      <c r="HET56" s="37"/>
      <c r="HEU56" s="37"/>
      <c r="HEV56" s="37"/>
      <c r="HEW56" s="37"/>
      <c r="HEX56" s="37"/>
      <c r="HEY56" s="37"/>
      <c r="HEZ56" s="37"/>
      <c r="HFA56" s="37"/>
      <c r="HFB56" s="37"/>
      <c r="HFC56" s="37"/>
      <c r="HFD56" s="37"/>
      <c r="HFE56" s="37"/>
      <c r="HFF56" s="37"/>
      <c r="HFG56" s="37"/>
      <c r="HFH56" s="37"/>
      <c r="HFI56" s="37"/>
      <c r="HFJ56" s="37"/>
      <c r="HFK56" s="37"/>
      <c r="HFL56" s="37"/>
      <c r="HFM56" s="37"/>
      <c r="HFN56" s="37"/>
      <c r="HFO56" s="37"/>
      <c r="HFP56" s="37"/>
      <c r="HFQ56" s="37"/>
      <c r="HFR56" s="37"/>
      <c r="HFS56" s="37"/>
      <c r="HFT56" s="37"/>
      <c r="HFU56" s="37"/>
      <c r="HFV56" s="37"/>
      <c r="HFW56" s="37"/>
      <c r="HFX56" s="37"/>
      <c r="HFY56" s="37"/>
      <c r="HFZ56" s="37"/>
      <c r="HGA56" s="37"/>
      <c r="HGB56" s="37"/>
      <c r="HGC56" s="37"/>
      <c r="HGD56" s="37"/>
      <c r="HGE56" s="37"/>
      <c r="HGF56" s="37"/>
      <c r="HGG56" s="37"/>
      <c r="HGH56" s="37"/>
      <c r="HGI56" s="37"/>
      <c r="HGJ56" s="37"/>
      <c r="HGK56" s="37"/>
      <c r="HGL56" s="37"/>
      <c r="HGM56" s="37"/>
      <c r="HGN56" s="37"/>
      <c r="HGO56" s="37"/>
      <c r="HGP56" s="37"/>
      <c r="HGQ56" s="37"/>
      <c r="HGR56" s="37"/>
      <c r="HGS56" s="37"/>
      <c r="HGT56" s="37"/>
      <c r="HGU56" s="37"/>
      <c r="HGV56" s="37"/>
      <c r="HGW56" s="37"/>
      <c r="HGX56" s="37"/>
      <c r="HGY56" s="37"/>
      <c r="HGZ56" s="37"/>
      <c r="HHA56" s="37"/>
      <c r="HHB56" s="37"/>
      <c r="HHC56" s="37"/>
      <c r="HHD56" s="37"/>
      <c r="HHE56" s="37"/>
      <c r="HHF56" s="37"/>
      <c r="HHG56" s="37"/>
      <c r="HHH56" s="37"/>
      <c r="HHI56" s="37"/>
      <c r="HHJ56" s="37"/>
      <c r="HHK56" s="37"/>
      <c r="HHL56" s="37"/>
      <c r="HHM56" s="37"/>
      <c r="HHN56" s="37"/>
      <c r="HHO56" s="37"/>
      <c r="HHP56" s="37"/>
      <c r="HHQ56" s="37"/>
      <c r="HHR56" s="37"/>
      <c r="HHS56" s="37"/>
      <c r="HHT56" s="37"/>
      <c r="HHU56" s="37"/>
      <c r="HHV56" s="37"/>
      <c r="HHW56" s="37"/>
      <c r="HHX56" s="37"/>
      <c r="HHY56" s="37"/>
      <c r="HHZ56" s="37"/>
      <c r="HIA56" s="37"/>
      <c r="HIB56" s="37"/>
      <c r="HIC56" s="37"/>
      <c r="HID56" s="37"/>
      <c r="HIE56" s="37"/>
      <c r="HIF56" s="37"/>
      <c r="HIG56" s="37"/>
      <c r="HIH56" s="37"/>
      <c r="HII56" s="37"/>
      <c r="HIJ56" s="37"/>
      <c r="HIK56" s="37"/>
      <c r="HIL56" s="37"/>
      <c r="HIM56" s="37"/>
      <c r="HIN56" s="37"/>
      <c r="HIO56" s="37"/>
      <c r="HIP56" s="37"/>
      <c r="HIQ56" s="37"/>
      <c r="HIR56" s="37"/>
      <c r="HIS56" s="37"/>
      <c r="HIT56" s="37"/>
      <c r="HIU56" s="37"/>
      <c r="HIV56" s="37"/>
      <c r="HIW56" s="37"/>
      <c r="HIX56" s="37"/>
      <c r="HIY56" s="37"/>
      <c r="HIZ56" s="37"/>
      <c r="HJA56" s="37"/>
      <c r="HJB56" s="37"/>
      <c r="HJC56" s="37"/>
      <c r="HJD56" s="37"/>
      <c r="HJE56" s="37"/>
      <c r="HJF56" s="37"/>
      <c r="HJG56" s="37"/>
      <c r="HJH56" s="37"/>
      <c r="HJI56" s="37"/>
      <c r="HJJ56" s="37"/>
      <c r="HJK56" s="37"/>
      <c r="HJL56" s="37"/>
      <c r="HJM56" s="37"/>
      <c r="HJN56" s="37"/>
      <c r="HJO56" s="37"/>
      <c r="HJP56" s="37"/>
      <c r="HJQ56" s="37"/>
      <c r="HJR56" s="37"/>
      <c r="HJS56" s="37"/>
      <c r="HJT56" s="37"/>
      <c r="HJU56" s="37"/>
      <c r="HJV56" s="37"/>
      <c r="HJW56" s="37"/>
      <c r="HJX56" s="37"/>
      <c r="HJY56" s="37"/>
      <c r="HJZ56" s="37"/>
      <c r="HKA56" s="37"/>
      <c r="HKB56" s="37"/>
      <c r="HKC56" s="37"/>
      <c r="HKD56" s="37"/>
      <c r="HKE56" s="37"/>
      <c r="HKF56" s="37"/>
      <c r="HKG56" s="37"/>
      <c r="HKH56" s="37"/>
      <c r="HKI56" s="37"/>
      <c r="HKJ56" s="37"/>
      <c r="HKK56" s="37"/>
      <c r="HKL56" s="37"/>
      <c r="HKM56" s="37"/>
      <c r="HKN56" s="37"/>
      <c r="HKO56" s="37"/>
      <c r="HKP56" s="37"/>
      <c r="HKQ56" s="37"/>
      <c r="HKR56" s="37"/>
      <c r="HKS56" s="37"/>
      <c r="HKT56" s="37"/>
      <c r="HKU56" s="37"/>
      <c r="HKV56" s="37"/>
      <c r="HKW56" s="37"/>
      <c r="HKX56" s="37"/>
      <c r="HKY56" s="37"/>
      <c r="HKZ56" s="37"/>
      <c r="HLA56" s="37"/>
      <c r="HLB56" s="37"/>
      <c r="HLC56" s="37"/>
      <c r="HLD56" s="37"/>
      <c r="HLE56" s="37"/>
      <c r="HLF56" s="37"/>
      <c r="HLG56" s="37"/>
      <c r="HLH56" s="37"/>
      <c r="HLI56" s="37"/>
      <c r="HLJ56" s="37"/>
      <c r="HLK56" s="37"/>
      <c r="HLL56" s="37"/>
      <c r="HLM56" s="37"/>
      <c r="HLN56" s="37"/>
      <c r="HLO56" s="37"/>
      <c r="HLP56" s="37"/>
      <c r="HLQ56" s="37"/>
      <c r="HLR56" s="37"/>
      <c r="HLS56" s="37"/>
      <c r="HLT56" s="37"/>
      <c r="HLU56" s="37"/>
      <c r="HLV56" s="37"/>
      <c r="HLW56" s="37"/>
      <c r="HLX56" s="37"/>
      <c r="HLY56" s="37"/>
      <c r="HLZ56" s="37"/>
      <c r="HMA56" s="37"/>
      <c r="HMB56" s="37"/>
      <c r="HMC56" s="37"/>
      <c r="HMD56" s="37"/>
      <c r="HME56" s="37"/>
      <c r="HMF56" s="37"/>
      <c r="HMG56" s="37"/>
      <c r="HMH56" s="37"/>
      <c r="HMI56" s="37"/>
      <c r="HMJ56" s="37"/>
      <c r="HMK56" s="37"/>
      <c r="HML56" s="37"/>
      <c r="HMM56" s="37"/>
      <c r="HMN56" s="37"/>
      <c r="HMO56" s="37"/>
      <c r="HMP56" s="37"/>
      <c r="HMQ56" s="37"/>
      <c r="HMR56" s="37"/>
      <c r="HMS56" s="37"/>
      <c r="HMT56" s="37"/>
      <c r="HMU56" s="37"/>
      <c r="HMV56" s="37"/>
      <c r="HMW56" s="37"/>
      <c r="HMX56" s="37"/>
      <c r="HMY56" s="37"/>
      <c r="HMZ56" s="37"/>
      <c r="HNA56" s="37"/>
      <c r="HNB56" s="37"/>
      <c r="HNC56" s="37"/>
      <c r="HND56" s="37"/>
      <c r="HNE56" s="37"/>
      <c r="HNF56" s="37"/>
      <c r="HNG56" s="37"/>
      <c r="HNH56" s="37"/>
      <c r="HNI56" s="37"/>
      <c r="HNJ56" s="37"/>
      <c r="HNK56" s="37"/>
      <c r="HNL56" s="37"/>
      <c r="HNM56" s="37"/>
      <c r="HNN56" s="37"/>
      <c r="HNO56" s="37"/>
      <c r="HNP56" s="37"/>
      <c r="HNQ56" s="37"/>
      <c r="HNR56" s="37"/>
      <c r="HNS56" s="37"/>
      <c r="HNT56" s="37"/>
      <c r="HNU56" s="37"/>
      <c r="HNV56" s="37"/>
      <c r="HNW56" s="37"/>
      <c r="HNX56" s="37"/>
      <c r="HNY56" s="37"/>
      <c r="HNZ56" s="37"/>
      <c r="HOA56" s="37"/>
      <c r="HOB56" s="37"/>
      <c r="HOC56" s="37"/>
      <c r="HOD56" s="37"/>
      <c r="HOE56" s="37"/>
      <c r="HOF56" s="37"/>
      <c r="HOG56" s="37"/>
      <c r="HOH56" s="37"/>
      <c r="HOI56" s="37"/>
      <c r="HOJ56" s="37"/>
      <c r="HOK56" s="37"/>
      <c r="HOL56" s="37"/>
      <c r="HOM56" s="37"/>
      <c r="HON56" s="37"/>
      <c r="HOO56" s="37"/>
      <c r="HOP56" s="37"/>
      <c r="HOQ56" s="37"/>
      <c r="HOR56" s="37"/>
      <c r="HOS56" s="37"/>
      <c r="HOT56" s="37"/>
      <c r="HOU56" s="37"/>
      <c r="HOV56" s="37"/>
      <c r="HOW56" s="37"/>
      <c r="HOX56" s="37"/>
      <c r="HOY56" s="37"/>
      <c r="HOZ56" s="37"/>
      <c r="HPA56" s="37"/>
      <c r="HPB56" s="37"/>
      <c r="HPC56" s="37"/>
      <c r="HPD56" s="37"/>
      <c r="HPE56" s="37"/>
      <c r="HPF56" s="37"/>
      <c r="HPG56" s="37"/>
      <c r="HPH56" s="37"/>
      <c r="HPI56" s="37"/>
      <c r="HPJ56" s="37"/>
      <c r="HPK56" s="37"/>
      <c r="HPL56" s="37"/>
      <c r="HPM56" s="37"/>
      <c r="HPN56" s="37"/>
      <c r="HPO56" s="37"/>
      <c r="HPP56" s="37"/>
      <c r="HPQ56" s="37"/>
      <c r="HPR56" s="37"/>
      <c r="HPS56" s="37"/>
      <c r="HPT56" s="37"/>
      <c r="HPU56" s="37"/>
      <c r="HPV56" s="37"/>
      <c r="HPW56" s="37"/>
      <c r="HPX56" s="37"/>
      <c r="HPY56" s="37"/>
      <c r="HPZ56" s="37"/>
      <c r="HQA56" s="37"/>
      <c r="HQB56" s="37"/>
      <c r="HQC56" s="37"/>
      <c r="HQD56" s="37"/>
      <c r="HQE56" s="37"/>
      <c r="HQF56" s="37"/>
      <c r="HQG56" s="37"/>
      <c r="HQH56" s="37"/>
      <c r="HQI56" s="37"/>
      <c r="HQJ56" s="37"/>
      <c r="HQK56" s="37"/>
      <c r="HQL56" s="37"/>
      <c r="HQM56" s="37"/>
      <c r="HQN56" s="37"/>
      <c r="HQO56" s="37"/>
      <c r="HQP56" s="37"/>
      <c r="HQQ56" s="37"/>
      <c r="HQR56" s="37"/>
      <c r="HQS56" s="37"/>
      <c r="HQT56" s="37"/>
      <c r="HQU56" s="37"/>
      <c r="HQV56" s="37"/>
      <c r="HQW56" s="37"/>
      <c r="HQX56" s="37"/>
      <c r="HQY56" s="37"/>
      <c r="HQZ56" s="37"/>
      <c r="HRA56" s="37"/>
      <c r="HRB56" s="37"/>
      <c r="HRC56" s="37"/>
      <c r="HRD56" s="37"/>
      <c r="HRE56" s="37"/>
      <c r="HRF56" s="37"/>
      <c r="HRG56" s="37"/>
      <c r="HRH56" s="37"/>
      <c r="HRI56" s="37"/>
      <c r="HRJ56" s="37"/>
      <c r="HRK56" s="37"/>
      <c r="HRL56" s="37"/>
      <c r="HRM56" s="37"/>
      <c r="HRN56" s="37"/>
      <c r="HRO56" s="37"/>
      <c r="HRP56" s="37"/>
      <c r="HRQ56" s="37"/>
      <c r="HRR56" s="37"/>
      <c r="HRS56" s="37"/>
      <c r="HRT56" s="37"/>
      <c r="HRU56" s="37"/>
      <c r="HRV56" s="37"/>
      <c r="HRW56" s="37"/>
      <c r="HRX56" s="37"/>
      <c r="HRY56" s="37"/>
      <c r="HRZ56" s="37"/>
      <c r="HSA56" s="37"/>
      <c r="HSB56" s="37"/>
      <c r="HSC56" s="37"/>
      <c r="HSD56" s="37"/>
      <c r="HSE56" s="37"/>
      <c r="HSF56" s="37"/>
      <c r="HSG56" s="37"/>
      <c r="HSH56" s="37"/>
      <c r="HSI56" s="37"/>
      <c r="HSJ56" s="37"/>
      <c r="HSK56" s="37"/>
      <c r="HSL56" s="37"/>
      <c r="HSM56" s="37"/>
      <c r="HSN56" s="37"/>
      <c r="HSO56" s="37"/>
      <c r="HSP56" s="37"/>
      <c r="HSQ56" s="37"/>
      <c r="HSR56" s="37"/>
      <c r="HSS56" s="37"/>
      <c r="HST56" s="37"/>
      <c r="HSU56" s="37"/>
      <c r="HSV56" s="37"/>
      <c r="HSW56" s="37"/>
      <c r="HSX56" s="37"/>
      <c r="HSY56" s="37"/>
      <c r="HSZ56" s="37"/>
      <c r="HTA56" s="37"/>
      <c r="HTB56" s="37"/>
      <c r="HTC56" s="37"/>
      <c r="HTD56" s="37"/>
      <c r="HTE56" s="37"/>
      <c r="HTF56" s="37"/>
      <c r="HTG56" s="37"/>
      <c r="HTH56" s="37"/>
      <c r="HTI56" s="37"/>
      <c r="HTJ56" s="37"/>
      <c r="HTK56" s="37"/>
      <c r="HTL56" s="37"/>
      <c r="HTM56" s="37"/>
      <c r="HTN56" s="37"/>
      <c r="HTO56" s="37"/>
      <c r="HTP56" s="37"/>
      <c r="HTQ56" s="37"/>
      <c r="HTR56" s="37"/>
      <c r="HTS56" s="37"/>
      <c r="HTT56" s="37"/>
      <c r="HTU56" s="37"/>
      <c r="HTV56" s="37"/>
      <c r="HTW56" s="37"/>
      <c r="HTX56" s="37"/>
      <c r="HTY56" s="37"/>
      <c r="HTZ56" s="37"/>
      <c r="HUA56" s="37"/>
      <c r="HUB56" s="37"/>
      <c r="HUC56" s="37"/>
      <c r="HUD56" s="37"/>
      <c r="HUE56" s="37"/>
      <c r="HUF56" s="37"/>
      <c r="HUG56" s="37"/>
      <c r="HUH56" s="37"/>
      <c r="HUI56" s="37"/>
      <c r="HUJ56" s="37"/>
      <c r="HUK56" s="37"/>
      <c r="HUL56" s="37"/>
      <c r="HUM56" s="37"/>
      <c r="HUN56" s="37"/>
      <c r="HUO56" s="37"/>
      <c r="HUP56" s="37"/>
      <c r="HUQ56" s="37"/>
      <c r="HUR56" s="37"/>
      <c r="HUS56" s="37"/>
      <c r="HUT56" s="37"/>
      <c r="HUU56" s="37"/>
      <c r="HUV56" s="37"/>
      <c r="HUW56" s="37"/>
      <c r="HUX56" s="37"/>
      <c r="HUY56" s="37"/>
      <c r="HUZ56" s="37"/>
      <c r="HVA56" s="37"/>
      <c r="HVB56" s="37"/>
      <c r="HVC56" s="37"/>
      <c r="HVD56" s="37"/>
      <c r="HVE56" s="37"/>
      <c r="HVF56" s="37"/>
      <c r="HVG56" s="37"/>
      <c r="HVH56" s="37"/>
      <c r="HVI56" s="37"/>
      <c r="HVJ56" s="37"/>
      <c r="HVK56" s="37"/>
      <c r="HVL56" s="37"/>
      <c r="HVM56" s="37"/>
      <c r="HVN56" s="37"/>
      <c r="HVO56" s="37"/>
      <c r="HVP56" s="37"/>
      <c r="HVQ56" s="37"/>
      <c r="HVR56" s="37"/>
      <c r="HVS56" s="37"/>
      <c r="HVT56" s="37"/>
      <c r="HVU56" s="37"/>
      <c r="HVV56" s="37"/>
      <c r="HVW56" s="37"/>
      <c r="HVX56" s="37"/>
      <c r="HVY56" s="37"/>
      <c r="HVZ56" s="37"/>
      <c r="HWA56" s="37"/>
      <c r="HWB56" s="37"/>
      <c r="HWC56" s="37"/>
      <c r="HWD56" s="37"/>
      <c r="HWE56" s="37"/>
      <c r="HWF56" s="37"/>
      <c r="HWG56" s="37"/>
      <c r="HWH56" s="37"/>
      <c r="HWI56" s="37"/>
      <c r="HWJ56" s="37"/>
      <c r="HWK56" s="37"/>
      <c r="HWL56" s="37"/>
      <c r="HWM56" s="37"/>
      <c r="HWN56" s="37"/>
      <c r="HWO56" s="37"/>
      <c r="HWP56" s="37"/>
      <c r="HWQ56" s="37"/>
      <c r="HWR56" s="37"/>
      <c r="HWS56" s="37"/>
      <c r="HWT56" s="37"/>
      <c r="HWU56" s="37"/>
      <c r="HWV56" s="37"/>
      <c r="HWW56" s="37"/>
      <c r="HWX56" s="37"/>
      <c r="HWY56" s="37"/>
      <c r="HWZ56" s="37"/>
      <c r="HXA56" s="37"/>
      <c r="HXB56" s="37"/>
      <c r="HXC56" s="37"/>
      <c r="HXD56" s="37"/>
      <c r="HXE56" s="37"/>
      <c r="HXF56" s="37"/>
      <c r="HXG56" s="37"/>
      <c r="HXH56" s="37"/>
      <c r="HXI56" s="37"/>
      <c r="HXJ56" s="37"/>
      <c r="HXK56" s="37"/>
      <c r="HXL56" s="37"/>
      <c r="HXM56" s="37"/>
      <c r="HXN56" s="37"/>
      <c r="HXO56" s="37"/>
      <c r="HXP56" s="37"/>
      <c r="HXQ56" s="37"/>
      <c r="HXR56" s="37"/>
      <c r="HXS56" s="37"/>
      <c r="HXT56" s="37"/>
      <c r="HXU56" s="37"/>
      <c r="HXV56" s="37"/>
      <c r="HXW56" s="37"/>
      <c r="HXX56" s="37"/>
      <c r="HXY56" s="37"/>
      <c r="HXZ56" s="37"/>
      <c r="HYA56" s="37"/>
      <c r="HYB56" s="37"/>
      <c r="HYC56" s="37"/>
      <c r="HYD56" s="37"/>
      <c r="HYE56" s="37"/>
      <c r="HYF56" s="37"/>
      <c r="HYG56" s="37"/>
      <c r="HYH56" s="37"/>
      <c r="HYI56" s="37"/>
      <c r="HYJ56" s="37"/>
      <c r="HYK56" s="37"/>
      <c r="HYL56" s="37"/>
      <c r="HYM56" s="37"/>
      <c r="HYN56" s="37"/>
      <c r="HYO56" s="37"/>
      <c r="HYP56" s="37"/>
      <c r="HYQ56" s="37"/>
      <c r="HYR56" s="37"/>
      <c r="HYS56" s="37"/>
      <c r="HYT56" s="37"/>
      <c r="HYU56" s="37"/>
      <c r="HYV56" s="37"/>
      <c r="HYW56" s="37"/>
      <c r="HYX56" s="37"/>
      <c r="HYY56" s="37"/>
      <c r="HYZ56" s="37"/>
      <c r="HZA56" s="37"/>
      <c r="HZB56" s="37"/>
      <c r="HZC56" s="37"/>
      <c r="HZD56" s="37"/>
      <c r="HZE56" s="37"/>
      <c r="HZF56" s="37"/>
      <c r="HZG56" s="37"/>
      <c r="HZH56" s="37"/>
      <c r="HZI56" s="37"/>
      <c r="HZJ56" s="37"/>
      <c r="HZK56" s="37"/>
      <c r="HZL56" s="37"/>
      <c r="HZM56" s="37"/>
      <c r="HZN56" s="37"/>
      <c r="HZO56" s="37"/>
      <c r="HZP56" s="37"/>
      <c r="HZQ56" s="37"/>
      <c r="HZR56" s="37"/>
      <c r="HZS56" s="37"/>
      <c r="HZT56" s="37"/>
      <c r="HZU56" s="37"/>
      <c r="HZV56" s="37"/>
      <c r="HZW56" s="37"/>
      <c r="HZX56" s="37"/>
      <c r="HZY56" s="37"/>
      <c r="HZZ56" s="37"/>
      <c r="IAA56" s="37"/>
      <c r="IAB56" s="37"/>
      <c r="IAC56" s="37"/>
      <c r="IAD56" s="37"/>
      <c r="IAE56" s="37"/>
      <c r="IAF56" s="37"/>
      <c r="IAG56" s="37"/>
      <c r="IAH56" s="37"/>
      <c r="IAI56" s="37"/>
      <c r="IAJ56" s="37"/>
      <c r="IAK56" s="37"/>
      <c r="IAL56" s="37"/>
      <c r="IAM56" s="37"/>
      <c r="IAN56" s="37"/>
      <c r="IAO56" s="37"/>
      <c r="IAP56" s="37"/>
      <c r="IAQ56" s="37"/>
      <c r="IAR56" s="37"/>
      <c r="IAS56" s="37"/>
      <c r="IAT56" s="37"/>
      <c r="IAU56" s="37"/>
      <c r="IAV56" s="37"/>
      <c r="IAW56" s="37"/>
      <c r="IAX56" s="37"/>
      <c r="IAY56" s="37"/>
      <c r="IAZ56" s="37"/>
      <c r="IBA56" s="37"/>
      <c r="IBB56" s="37"/>
      <c r="IBC56" s="37"/>
      <c r="IBD56" s="37"/>
      <c r="IBE56" s="37"/>
      <c r="IBF56" s="37"/>
      <c r="IBG56" s="37"/>
      <c r="IBH56" s="37"/>
      <c r="IBI56" s="37"/>
      <c r="IBJ56" s="37"/>
      <c r="IBK56" s="37"/>
      <c r="IBL56" s="37"/>
      <c r="IBM56" s="37"/>
      <c r="IBN56" s="37"/>
      <c r="IBO56" s="37"/>
      <c r="IBP56" s="37"/>
      <c r="IBQ56" s="37"/>
      <c r="IBR56" s="37"/>
      <c r="IBS56" s="37"/>
      <c r="IBT56" s="37"/>
      <c r="IBU56" s="37"/>
      <c r="IBV56" s="37"/>
      <c r="IBW56" s="37"/>
      <c r="IBX56" s="37"/>
      <c r="IBY56" s="37"/>
      <c r="IBZ56" s="37"/>
      <c r="ICA56" s="37"/>
      <c r="ICB56" s="37"/>
      <c r="ICC56" s="37"/>
      <c r="ICD56" s="37"/>
      <c r="ICE56" s="37"/>
      <c r="ICF56" s="37"/>
      <c r="ICG56" s="37"/>
      <c r="ICH56" s="37"/>
      <c r="ICI56" s="37"/>
      <c r="ICJ56" s="37"/>
      <c r="ICK56" s="37"/>
      <c r="ICL56" s="37"/>
      <c r="ICM56" s="37"/>
      <c r="ICN56" s="37"/>
      <c r="ICO56" s="37"/>
      <c r="ICP56" s="37"/>
      <c r="ICQ56" s="37"/>
      <c r="ICR56" s="37"/>
      <c r="ICS56" s="37"/>
      <c r="ICT56" s="37"/>
      <c r="ICU56" s="37"/>
      <c r="ICV56" s="37"/>
      <c r="ICW56" s="37"/>
      <c r="ICX56" s="37"/>
      <c r="ICY56" s="37"/>
      <c r="ICZ56" s="37"/>
      <c r="IDA56" s="37"/>
      <c r="IDB56" s="37"/>
      <c r="IDC56" s="37"/>
      <c r="IDD56" s="37"/>
      <c r="IDE56" s="37"/>
      <c r="IDF56" s="37"/>
      <c r="IDG56" s="37"/>
      <c r="IDH56" s="37"/>
      <c r="IDI56" s="37"/>
      <c r="IDJ56" s="37"/>
      <c r="IDK56" s="37"/>
      <c r="IDL56" s="37"/>
      <c r="IDM56" s="37"/>
      <c r="IDN56" s="37"/>
      <c r="IDO56" s="37"/>
      <c r="IDP56" s="37"/>
      <c r="IDQ56" s="37"/>
      <c r="IDR56" s="37"/>
      <c r="IDS56" s="37"/>
      <c r="IDT56" s="37"/>
      <c r="IDU56" s="37"/>
      <c r="IDV56" s="37"/>
      <c r="IDW56" s="37"/>
      <c r="IDX56" s="37"/>
      <c r="IDY56" s="37"/>
      <c r="IDZ56" s="37"/>
      <c r="IEA56" s="37"/>
      <c r="IEB56" s="37"/>
      <c r="IEC56" s="37"/>
      <c r="IED56" s="37"/>
      <c r="IEE56" s="37"/>
      <c r="IEF56" s="37"/>
      <c r="IEG56" s="37"/>
      <c r="IEH56" s="37"/>
      <c r="IEI56" s="37"/>
      <c r="IEJ56" s="37"/>
      <c r="IEK56" s="37"/>
      <c r="IEL56" s="37"/>
      <c r="IEM56" s="37"/>
      <c r="IEN56" s="37"/>
      <c r="IEO56" s="37"/>
      <c r="IEP56" s="37"/>
      <c r="IEQ56" s="37"/>
      <c r="IER56" s="37"/>
      <c r="IES56" s="37"/>
      <c r="IET56" s="37"/>
      <c r="IEU56" s="37"/>
      <c r="IEV56" s="37"/>
      <c r="IEW56" s="37"/>
      <c r="IEX56" s="37"/>
      <c r="IEY56" s="37"/>
      <c r="IEZ56" s="37"/>
      <c r="IFA56" s="37"/>
      <c r="IFB56" s="37"/>
      <c r="IFC56" s="37"/>
      <c r="IFD56" s="37"/>
      <c r="IFE56" s="37"/>
      <c r="IFF56" s="37"/>
      <c r="IFG56" s="37"/>
      <c r="IFH56" s="37"/>
      <c r="IFI56" s="37"/>
      <c r="IFJ56" s="37"/>
      <c r="IFK56" s="37"/>
      <c r="IFL56" s="37"/>
      <c r="IFM56" s="37"/>
      <c r="IFN56" s="37"/>
      <c r="IFO56" s="37"/>
      <c r="IFP56" s="37"/>
      <c r="IFQ56" s="37"/>
      <c r="IFR56" s="37"/>
      <c r="IFS56" s="37"/>
      <c r="IFT56" s="37"/>
      <c r="IFU56" s="37"/>
      <c r="IFV56" s="37"/>
      <c r="IFW56" s="37"/>
      <c r="IFX56" s="37"/>
      <c r="IFY56" s="37"/>
      <c r="IFZ56" s="37"/>
      <c r="IGA56" s="37"/>
      <c r="IGB56" s="37"/>
      <c r="IGC56" s="37"/>
      <c r="IGD56" s="37"/>
      <c r="IGE56" s="37"/>
      <c r="IGF56" s="37"/>
      <c r="IGG56" s="37"/>
      <c r="IGH56" s="37"/>
      <c r="IGI56" s="37"/>
      <c r="IGJ56" s="37"/>
      <c r="IGK56" s="37"/>
      <c r="IGL56" s="37"/>
      <c r="IGM56" s="37"/>
      <c r="IGN56" s="37"/>
      <c r="IGO56" s="37"/>
      <c r="IGP56" s="37"/>
      <c r="IGQ56" s="37"/>
      <c r="IGR56" s="37"/>
      <c r="IGS56" s="37"/>
      <c r="IGT56" s="37"/>
      <c r="IGU56" s="37"/>
      <c r="IGV56" s="37"/>
      <c r="IGW56" s="37"/>
      <c r="IGX56" s="37"/>
      <c r="IGY56" s="37"/>
      <c r="IGZ56" s="37"/>
      <c r="IHA56" s="37"/>
      <c r="IHB56" s="37"/>
      <c r="IHC56" s="37"/>
      <c r="IHD56" s="37"/>
      <c r="IHE56" s="37"/>
      <c r="IHF56" s="37"/>
      <c r="IHG56" s="37"/>
      <c r="IHH56" s="37"/>
      <c r="IHI56" s="37"/>
      <c r="IHJ56" s="37"/>
      <c r="IHK56" s="37"/>
      <c r="IHL56" s="37"/>
      <c r="IHM56" s="37"/>
      <c r="IHN56" s="37"/>
      <c r="IHO56" s="37"/>
      <c r="IHP56" s="37"/>
      <c r="IHQ56" s="37"/>
      <c r="IHR56" s="37"/>
      <c r="IHS56" s="37"/>
      <c r="IHT56" s="37"/>
      <c r="IHU56" s="37"/>
      <c r="IHV56" s="37"/>
      <c r="IHW56" s="37"/>
      <c r="IHX56" s="37"/>
      <c r="IHY56" s="37"/>
      <c r="IHZ56" s="37"/>
      <c r="IIA56" s="37"/>
      <c r="IIB56" s="37"/>
      <c r="IIC56" s="37"/>
      <c r="IID56" s="37"/>
      <c r="IIE56" s="37"/>
      <c r="IIF56" s="37"/>
      <c r="IIG56" s="37"/>
      <c r="IIH56" s="37"/>
      <c r="III56" s="37"/>
      <c r="IIJ56" s="37"/>
      <c r="IIK56" s="37"/>
      <c r="IIL56" s="37"/>
      <c r="IIM56" s="37"/>
      <c r="IIN56" s="37"/>
      <c r="IIO56" s="37"/>
      <c r="IIP56" s="37"/>
      <c r="IIQ56" s="37"/>
      <c r="IIR56" s="37"/>
      <c r="IIS56" s="37"/>
      <c r="IIT56" s="37"/>
      <c r="IIU56" s="37"/>
      <c r="IIV56" s="37"/>
      <c r="IIW56" s="37"/>
      <c r="IIX56" s="37"/>
      <c r="IIY56" s="37"/>
      <c r="IIZ56" s="37"/>
      <c r="IJA56" s="37"/>
      <c r="IJB56" s="37"/>
      <c r="IJC56" s="37"/>
      <c r="IJD56" s="37"/>
      <c r="IJE56" s="37"/>
      <c r="IJF56" s="37"/>
      <c r="IJG56" s="37"/>
      <c r="IJH56" s="37"/>
      <c r="IJI56" s="37"/>
      <c r="IJJ56" s="37"/>
      <c r="IJK56" s="37"/>
      <c r="IJL56" s="37"/>
      <c r="IJM56" s="37"/>
      <c r="IJN56" s="37"/>
      <c r="IJO56" s="37"/>
      <c r="IJP56" s="37"/>
      <c r="IJQ56" s="37"/>
      <c r="IJR56" s="37"/>
      <c r="IJS56" s="37"/>
      <c r="IJT56" s="37"/>
      <c r="IJU56" s="37"/>
      <c r="IJV56" s="37"/>
      <c r="IJW56" s="37"/>
      <c r="IJX56" s="37"/>
      <c r="IJY56" s="37"/>
      <c r="IJZ56" s="37"/>
      <c r="IKA56" s="37"/>
      <c r="IKB56" s="37"/>
      <c r="IKC56" s="37"/>
      <c r="IKD56" s="37"/>
      <c r="IKE56" s="37"/>
      <c r="IKF56" s="37"/>
      <c r="IKG56" s="37"/>
      <c r="IKH56" s="37"/>
      <c r="IKI56" s="37"/>
      <c r="IKJ56" s="37"/>
      <c r="IKK56" s="37"/>
      <c r="IKL56" s="37"/>
      <c r="IKM56" s="37"/>
      <c r="IKN56" s="37"/>
      <c r="IKO56" s="37"/>
      <c r="IKP56" s="37"/>
      <c r="IKQ56" s="37"/>
      <c r="IKR56" s="37"/>
      <c r="IKS56" s="37"/>
      <c r="IKT56" s="37"/>
      <c r="IKU56" s="37"/>
      <c r="IKV56" s="37"/>
      <c r="IKW56" s="37"/>
      <c r="IKX56" s="37"/>
      <c r="IKY56" s="37"/>
      <c r="IKZ56" s="37"/>
      <c r="ILA56" s="37"/>
      <c r="ILB56" s="37"/>
      <c r="ILC56" s="37"/>
      <c r="ILD56" s="37"/>
      <c r="ILE56" s="37"/>
      <c r="ILF56" s="37"/>
      <c r="ILG56" s="37"/>
      <c r="ILH56" s="37"/>
      <c r="ILI56" s="37"/>
      <c r="ILJ56" s="37"/>
      <c r="ILK56" s="37"/>
      <c r="ILL56" s="37"/>
      <c r="ILM56" s="37"/>
      <c r="ILN56" s="37"/>
      <c r="ILO56" s="37"/>
      <c r="ILP56" s="37"/>
      <c r="ILQ56" s="37"/>
      <c r="ILR56" s="37"/>
      <c r="ILS56" s="37"/>
      <c r="ILT56" s="37"/>
      <c r="ILU56" s="37"/>
      <c r="ILV56" s="37"/>
      <c r="ILW56" s="37"/>
      <c r="ILX56" s="37"/>
      <c r="ILY56" s="37"/>
      <c r="ILZ56" s="37"/>
      <c r="IMA56" s="37"/>
      <c r="IMB56" s="37"/>
      <c r="IMC56" s="37"/>
      <c r="IMD56" s="37"/>
      <c r="IME56" s="37"/>
      <c r="IMF56" s="37"/>
      <c r="IMG56" s="37"/>
      <c r="IMH56" s="37"/>
      <c r="IMI56" s="37"/>
      <c r="IMJ56" s="37"/>
      <c r="IMK56" s="37"/>
      <c r="IML56" s="37"/>
      <c r="IMM56" s="37"/>
      <c r="IMN56" s="37"/>
      <c r="IMO56" s="37"/>
      <c r="IMP56" s="37"/>
      <c r="IMQ56" s="37"/>
      <c r="IMR56" s="37"/>
      <c r="IMS56" s="37"/>
      <c r="IMT56" s="37"/>
      <c r="IMU56" s="37"/>
      <c r="IMV56" s="37"/>
      <c r="IMW56" s="37"/>
      <c r="IMX56" s="37"/>
      <c r="IMY56" s="37"/>
      <c r="IMZ56" s="37"/>
      <c r="INA56" s="37"/>
      <c r="INB56" s="37"/>
      <c r="INC56" s="37"/>
      <c r="IND56" s="37"/>
      <c r="INE56" s="37"/>
      <c r="INF56" s="37"/>
      <c r="ING56" s="37"/>
      <c r="INH56" s="37"/>
      <c r="INI56" s="37"/>
      <c r="INJ56" s="37"/>
      <c r="INK56" s="37"/>
      <c r="INL56" s="37"/>
      <c r="INM56" s="37"/>
      <c r="INN56" s="37"/>
      <c r="INO56" s="37"/>
      <c r="INP56" s="37"/>
      <c r="INQ56" s="37"/>
      <c r="INR56" s="37"/>
      <c r="INS56" s="37"/>
      <c r="INT56" s="37"/>
      <c r="INU56" s="37"/>
      <c r="INV56" s="37"/>
      <c r="INW56" s="37"/>
      <c r="INX56" s="37"/>
      <c r="INY56" s="37"/>
      <c r="INZ56" s="37"/>
      <c r="IOA56" s="37"/>
      <c r="IOB56" s="37"/>
      <c r="IOC56" s="37"/>
      <c r="IOD56" s="37"/>
      <c r="IOE56" s="37"/>
      <c r="IOF56" s="37"/>
      <c r="IOG56" s="37"/>
      <c r="IOH56" s="37"/>
      <c r="IOI56" s="37"/>
      <c r="IOJ56" s="37"/>
      <c r="IOK56" s="37"/>
      <c r="IOL56" s="37"/>
      <c r="IOM56" s="37"/>
      <c r="ION56" s="37"/>
      <c r="IOO56" s="37"/>
      <c r="IOP56" s="37"/>
      <c r="IOQ56" s="37"/>
      <c r="IOR56" s="37"/>
      <c r="IOS56" s="37"/>
      <c r="IOT56" s="37"/>
      <c r="IOU56" s="37"/>
      <c r="IOV56" s="37"/>
      <c r="IOW56" s="37"/>
      <c r="IOX56" s="37"/>
      <c r="IOY56" s="37"/>
      <c r="IOZ56" s="37"/>
      <c r="IPA56" s="37"/>
      <c r="IPB56" s="37"/>
      <c r="IPC56" s="37"/>
      <c r="IPD56" s="37"/>
      <c r="IPE56" s="37"/>
      <c r="IPF56" s="37"/>
      <c r="IPG56" s="37"/>
      <c r="IPH56" s="37"/>
      <c r="IPI56" s="37"/>
      <c r="IPJ56" s="37"/>
      <c r="IPK56" s="37"/>
      <c r="IPL56" s="37"/>
      <c r="IPM56" s="37"/>
      <c r="IPN56" s="37"/>
      <c r="IPO56" s="37"/>
      <c r="IPP56" s="37"/>
      <c r="IPQ56" s="37"/>
      <c r="IPR56" s="37"/>
      <c r="IPS56" s="37"/>
      <c r="IPT56" s="37"/>
      <c r="IPU56" s="37"/>
      <c r="IPV56" s="37"/>
      <c r="IPW56" s="37"/>
      <c r="IPX56" s="37"/>
      <c r="IPY56" s="37"/>
      <c r="IPZ56" s="37"/>
      <c r="IQA56" s="37"/>
      <c r="IQB56" s="37"/>
      <c r="IQC56" s="37"/>
      <c r="IQD56" s="37"/>
      <c r="IQE56" s="37"/>
      <c r="IQF56" s="37"/>
      <c r="IQG56" s="37"/>
      <c r="IQH56" s="37"/>
      <c r="IQI56" s="37"/>
      <c r="IQJ56" s="37"/>
      <c r="IQK56" s="37"/>
      <c r="IQL56" s="37"/>
      <c r="IQM56" s="37"/>
      <c r="IQN56" s="37"/>
      <c r="IQO56" s="37"/>
      <c r="IQP56" s="37"/>
      <c r="IQQ56" s="37"/>
      <c r="IQR56" s="37"/>
      <c r="IQS56" s="37"/>
      <c r="IQT56" s="37"/>
      <c r="IQU56" s="37"/>
      <c r="IQV56" s="37"/>
      <c r="IQW56" s="37"/>
      <c r="IQX56" s="37"/>
      <c r="IQY56" s="37"/>
      <c r="IQZ56" s="37"/>
      <c r="IRA56" s="37"/>
      <c r="IRB56" s="37"/>
      <c r="IRC56" s="37"/>
      <c r="IRD56" s="37"/>
      <c r="IRE56" s="37"/>
      <c r="IRF56" s="37"/>
      <c r="IRG56" s="37"/>
      <c r="IRH56" s="37"/>
      <c r="IRI56" s="37"/>
      <c r="IRJ56" s="37"/>
      <c r="IRK56" s="37"/>
      <c r="IRL56" s="37"/>
      <c r="IRM56" s="37"/>
      <c r="IRN56" s="37"/>
      <c r="IRO56" s="37"/>
      <c r="IRP56" s="37"/>
      <c r="IRQ56" s="37"/>
      <c r="IRR56" s="37"/>
      <c r="IRS56" s="37"/>
      <c r="IRT56" s="37"/>
      <c r="IRU56" s="37"/>
      <c r="IRV56" s="37"/>
      <c r="IRW56" s="37"/>
      <c r="IRX56" s="37"/>
      <c r="IRY56" s="37"/>
      <c r="IRZ56" s="37"/>
      <c r="ISA56" s="37"/>
      <c r="ISB56" s="37"/>
      <c r="ISC56" s="37"/>
      <c r="ISD56" s="37"/>
      <c r="ISE56" s="37"/>
      <c r="ISF56" s="37"/>
      <c r="ISG56" s="37"/>
      <c r="ISH56" s="37"/>
      <c r="ISI56" s="37"/>
      <c r="ISJ56" s="37"/>
      <c r="ISK56" s="37"/>
      <c r="ISL56" s="37"/>
      <c r="ISM56" s="37"/>
      <c r="ISN56" s="37"/>
      <c r="ISO56" s="37"/>
      <c r="ISP56" s="37"/>
      <c r="ISQ56" s="37"/>
      <c r="ISR56" s="37"/>
      <c r="ISS56" s="37"/>
      <c r="IST56" s="37"/>
      <c r="ISU56" s="37"/>
      <c r="ISV56" s="37"/>
      <c r="ISW56" s="37"/>
      <c r="ISX56" s="37"/>
      <c r="ISY56" s="37"/>
      <c r="ISZ56" s="37"/>
      <c r="ITA56" s="37"/>
      <c r="ITB56" s="37"/>
      <c r="ITC56" s="37"/>
      <c r="ITD56" s="37"/>
      <c r="ITE56" s="37"/>
      <c r="ITF56" s="37"/>
      <c r="ITG56" s="37"/>
      <c r="ITH56" s="37"/>
      <c r="ITI56" s="37"/>
      <c r="ITJ56" s="37"/>
      <c r="ITK56" s="37"/>
      <c r="ITL56" s="37"/>
      <c r="ITM56" s="37"/>
      <c r="ITN56" s="37"/>
      <c r="ITO56" s="37"/>
      <c r="ITP56" s="37"/>
      <c r="ITQ56" s="37"/>
      <c r="ITR56" s="37"/>
      <c r="ITS56" s="37"/>
      <c r="ITT56" s="37"/>
      <c r="ITU56" s="37"/>
      <c r="ITV56" s="37"/>
      <c r="ITW56" s="37"/>
      <c r="ITX56" s="37"/>
      <c r="ITY56" s="37"/>
      <c r="ITZ56" s="37"/>
      <c r="IUA56" s="37"/>
      <c r="IUB56" s="37"/>
      <c r="IUC56" s="37"/>
      <c r="IUD56" s="37"/>
      <c r="IUE56" s="37"/>
      <c r="IUF56" s="37"/>
      <c r="IUG56" s="37"/>
      <c r="IUH56" s="37"/>
      <c r="IUI56" s="37"/>
      <c r="IUJ56" s="37"/>
      <c r="IUK56" s="37"/>
      <c r="IUL56" s="37"/>
      <c r="IUM56" s="37"/>
      <c r="IUN56" s="37"/>
      <c r="IUO56" s="37"/>
      <c r="IUP56" s="37"/>
      <c r="IUQ56" s="37"/>
      <c r="IUR56" s="37"/>
      <c r="IUS56" s="37"/>
      <c r="IUT56" s="37"/>
      <c r="IUU56" s="37"/>
      <c r="IUV56" s="37"/>
      <c r="IUW56" s="37"/>
      <c r="IUX56" s="37"/>
      <c r="IUY56" s="37"/>
      <c r="IUZ56" s="37"/>
      <c r="IVA56" s="37"/>
      <c r="IVB56" s="37"/>
      <c r="IVC56" s="37"/>
      <c r="IVD56" s="37"/>
      <c r="IVE56" s="37"/>
      <c r="IVF56" s="37"/>
      <c r="IVG56" s="37"/>
      <c r="IVH56" s="37"/>
      <c r="IVI56" s="37"/>
      <c r="IVJ56" s="37"/>
      <c r="IVK56" s="37"/>
      <c r="IVL56" s="37"/>
      <c r="IVM56" s="37"/>
      <c r="IVN56" s="37"/>
      <c r="IVO56" s="37"/>
      <c r="IVP56" s="37"/>
      <c r="IVQ56" s="37"/>
      <c r="IVR56" s="37"/>
      <c r="IVS56" s="37"/>
      <c r="IVT56" s="37"/>
      <c r="IVU56" s="37"/>
      <c r="IVV56" s="37"/>
      <c r="IVW56" s="37"/>
      <c r="IVX56" s="37"/>
      <c r="IVY56" s="37"/>
      <c r="IVZ56" s="37"/>
      <c r="IWA56" s="37"/>
      <c r="IWB56" s="37"/>
      <c r="IWC56" s="37"/>
      <c r="IWD56" s="37"/>
      <c r="IWE56" s="37"/>
      <c r="IWF56" s="37"/>
      <c r="IWG56" s="37"/>
      <c r="IWH56" s="37"/>
      <c r="IWI56" s="37"/>
      <c r="IWJ56" s="37"/>
      <c r="IWK56" s="37"/>
      <c r="IWL56" s="37"/>
      <c r="IWM56" s="37"/>
      <c r="IWN56" s="37"/>
      <c r="IWO56" s="37"/>
      <c r="IWP56" s="37"/>
      <c r="IWQ56" s="37"/>
      <c r="IWR56" s="37"/>
      <c r="IWS56" s="37"/>
      <c r="IWT56" s="37"/>
      <c r="IWU56" s="37"/>
      <c r="IWV56" s="37"/>
      <c r="IWW56" s="37"/>
      <c r="IWX56" s="37"/>
      <c r="IWY56" s="37"/>
      <c r="IWZ56" s="37"/>
      <c r="IXA56" s="37"/>
      <c r="IXB56" s="37"/>
      <c r="IXC56" s="37"/>
      <c r="IXD56" s="37"/>
      <c r="IXE56" s="37"/>
      <c r="IXF56" s="37"/>
      <c r="IXG56" s="37"/>
      <c r="IXH56" s="37"/>
      <c r="IXI56" s="37"/>
      <c r="IXJ56" s="37"/>
      <c r="IXK56" s="37"/>
      <c r="IXL56" s="37"/>
      <c r="IXM56" s="37"/>
      <c r="IXN56" s="37"/>
      <c r="IXO56" s="37"/>
      <c r="IXP56" s="37"/>
      <c r="IXQ56" s="37"/>
      <c r="IXR56" s="37"/>
      <c r="IXS56" s="37"/>
      <c r="IXT56" s="37"/>
      <c r="IXU56" s="37"/>
      <c r="IXV56" s="37"/>
      <c r="IXW56" s="37"/>
      <c r="IXX56" s="37"/>
      <c r="IXY56" s="37"/>
      <c r="IXZ56" s="37"/>
      <c r="IYA56" s="37"/>
      <c r="IYB56" s="37"/>
      <c r="IYC56" s="37"/>
      <c r="IYD56" s="37"/>
      <c r="IYE56" s="37"/>
      <c r="IYF56" s="37"/>
      <c r="IYG56" s="37"/>
      <c r="IYH56" s="37"/>
      <c r="IYI56" s="37"/>
      <c r="IYJ56" s="37"/>
      <c r="IYK56" s="37"/>
      <c r="IYL56" s="37"/>
      <c r="IYM56" s="37"/>
      <c r="IYN56" s="37"/>
      <c r="IYO56" s="37"/>
      <c r="IYP56" s="37"/>
      <c r="IYQ56" s="37"/>
      <c r="IYR56" s="37"/>
      <c r="IYS56" s="37"/>
      <c r="IYT56" s="37"/>
      <c r="IYU56" s="37"/>
      <c r="IYV56" s="37"/>
      <c r="IYW56" s="37"/>
      <c r="IYX56" s="37"/>
      <c r="IYY56" s="37"/>
      <c r="IYZ56" s="37"/>
      <c r="IZA56" s="37"/>
      <c r="IZB56" s="37"/>
      <c r="IZC56" s="37"/>
      <c r="IZD56" s="37"/>
      <c r="IZE56" s="37"/>
      <c r="IZF56" s="37"/>
      <c r="IZG56" s="37"/>
      <c r="IZH56" s="37"/>
      <c r="IZI56" s="37"/>
      <c r="IZJ56" s="37"/>
      <c r="IZK56" s="37"/>
      <c r="IZL56" s="37"/>
      <c r="IZM56" s="37"/>
      <c r="IZN56" s="37"/>
      <c r="IZO56" s="37"/>
      <c r="IZP56" s="37"/>
      <c r="IZQ56" s="37"/>
      <c r="IZR56" s="37"/>
      <c r="IZS56" s="37"/>
      <c r="IZT56" s="37"/>
      <c r="IZU56" s="37"/>
      <c r="IZV56" s="37"/>
      <c r="IZW56" s="37"/>
      <c r="IZX56" s="37"/>
      <c r="IZY56" s="37"/>
      <c r="IZZ56" s="37"/>
      <c r="JAA56" s="37"/>
      <c r="JAB56" s="37"/>
      <c r="JAC56" s="37"/>
      <c r="JAD56" s="37"/>
      <c r="JAE56" s="37"/>
      <c r="JAF56" s="37"/>
      <c r="JAG56" s="37"/>
      <c r="JAH56" s="37"/>
      <c r="JAI56" s="37"/>
      <c r="JAJ56" s="37"/>
      <c r="JAK56" s="37"/>
      <c r="JAL56" s="37"/>
      <c r="JAM56" s="37"/>
      <c r="JAN56" s="37"/>
      <c r="JAO56" s="37"/>
      <c r="JAP56" s="37"/>
      <c r="JAQ56" s="37"/>
      <c r="JAR56" s="37"/>
      <c r="JAS56" s="37"/>
      <c r="JAT56" s="37"/>
      <c r="JAU56" s="37"/>
      <c r="JAV56" s="37"/>
      <c r="JAW56" s="37"/>
      <c r="JAX56" s="37"/>
      <c r="JAY56" s="37"/>
      <c r="JAZ56" s="37"/>
      <c r="JBA56" s="37"/>
      <c r="JBB56" s="37"/>
      <c r="JBC56" s="37"/>
      <c r="JBD56" s="37"/>
      <c r="JBE56" s="37"/>
      <c r="JBF56" s="37"/>
      <c r="JBG56" s="37"/>
      <c r="JBH56" s="37"/>
      <c r="JBI56" s="37"/>
      <c r="JBJ56" s="37"/>
      <c r="JBK56" s="37"/>
      <c r="JBL56" s="37"/>
      <c r="JBM56" s="37"/>
      <c r="JBN56" s="37"/>
      <c r="JBO56" s="37"/>
      <c r="JBP56" s="37"/>
      <c r="JBQ56" s="37"/>
      <c r="JBR56" s="37"/>
      <c r="JBS56" s="37"/>
      <c r="JBT56" s="37"/>
      <c r="JBU56" s="37"/>
      <c r="JBV56" s="37"/>
      <c r="JBW56" s="37"/>
      <c r="JBX56" s="37"/>
      <c r="JBY56" s="37"/>
      <c r="JBZ56" s="37"/>
      <c r="JCA56" s="37"/>
      <c r="JCB56" s="37"/>
      <c r="JCC56" s="37"/>
      <c r="JCD56" s="37"/>
      <c r="JCE56" s="37"/>
      <c r="JCF56" s="37"/>
      <c r="JCG56" s="37"/>
      <c r="JCH56" s="37"/>
      <c r="JCI56" s="37"/>
      <c r="JCJ56" s="37"/>
      <c r="JCK56" s="37"/>
      <c r="JCL56" s="37"/>
      <c r="JCM56" s="37"/>
      <c r="JCN56" s="37"/>
      <c r="JCO56" s="37"/>
      <c r="JCP56" s="37"/>
      <c r="JCQ56" s="37"/>
      <c r="JCR56" s="37"/>
      <c r="JCS56" s="37"/>
      <c r="JCT56" s="37"/>
      <c r="JCU56" s="37"/>
      <c r="JCV56" s="37"/>
      <c r="JCW56" s="37"/>
      <c r="JCX56" s="37"/>
      <c r="JCY56" s="37"/>
      <c r="JCZ56" s="37"/>
      <c r="JDA56" s="37"/>
      <c r="JDB56" s="37"/>
      <c r="JDC56" s="37"/>
      <c r="JDD56" s="37"/>
      <c r="JDE56" s="37"/>
      <c r="JDF56" s="37"/>
      <c r="JDG56" s="37"/>
      <c r="JDH56" s="37"/>
      <c r="JDI56" s="37"/>
      <c r="JDJ56" s="37"/>
      <c r="JDK56" s="37"/>
      <c r="JDL56" s="37"/>
      <c r="JDM56" s="37"/>
      <c r="JDN56" s="37"/>
      <c r="JDO56" s="37"/>
      <c r="JDP56" s="37"/>
      <c r="JDQ56" s="37"/>
      <c r="JDR56" s="37"/>
      <c r="JDS56" s="37"/>
      <c r="JDT56" s="37"/>
      <c r="JDU56" s="37"/>
      <c r="JDV56" s="37"/>
      <c r="JDW56" s="37"/>
      <c r="JDX56" s="37"/>
      <c r="JDY56" s="37"/>
      <c r="JDZ56" s="37"/>
      <c r="JEA56" s="37"/>
      <c r="JEB56" s="37"/>
      <c r="JEC56" s="37"/>
      <c r="JED56" s="37"/>
      <c r="JEE56" s="37"/>
      <c r="JEF56" s="37"/>
      <c r="JEG56" s="37"/>
      <c r="JEH56" s="37"/>
      <c r="JEI56" s="37"/>
      <c r="JEJ56" s="37"/>
      <c r="JEK56" s="37"/>
      <c r="JEL56" s="37"/>
      <c r="JEM56" s="37"/>
      <c r="JEN56" s="37"/>
      <c r="JEO56" s="37"/>
      <c r="JEP56" s="37"/>
      <c r="JEQ56" s="37"/>
      <c r="JER56" s="37"/>
      <c r="JES56" s="37"/>
      <c r="JET56" s="37"/>
      <c r="JEU56" s="37"/>
      <c r="JEV56" s="37"/>
      <c r="JEW56" s="37"/>
      <c r="JEX56" s="37"/>
      <c r="JEY56" s="37"/>
      <c r="JEZ56" s="37"/>
      <c r="JFA56" s="37"/>
      <c r="JFB56" s="37"/>
      <c r="JFC56" s="37"/>
      <c r="JFD56" s="37"/>
      <c r="JFE56" s="37"/>
      <c r="JFF56" s="37"/>
      <c r="JFG56" s="37"/>
      <c r="JFH56" s="37"/>
      <c r="JFI56" s="37"/>
      <c r="JFJ56" s="37"/>
      <c r="JFK56" s="37"/>
      <c r="JFL56" s="37"/>
      <c r="JFM56" s="37"/>
      <c r="JFN56" s="37"/>
      <c r="JFO56" s="37"/>
      <c r="JFP56" s="37"/>
      <c r="JFQ56" s="37"/>
      <c r="JFR56" s="37"/>
      <c r="JFS56" s="37"/>
      <c r="JFT56" s="37"/>
      <c r="JFU56" s="37"/>
      <c r="JFV56" s="37"/>
      <c r="JFW56" s="37"/>
      <c r="JFX56" s="37"/>
      <c r="JFY56" s="37"/>
      <c r="JFZ56" s="37"/>
      <c r="JGA56" s="37"/>
      <c r="JGB56" s="37"/>
      <c r="JGC56" s="37"/>
      <c r="JGD56" s="37"/>
      <c r="JGE56" s="37"/>
      <c r="JGF56" s="37"/>
      <c r="JGG56" s="37"/>
      <c r="JGH56" s="37"/>
      <c r="JGI56" s="37"/>
      <c r="JGJ56" s="37"/>
      <c r="JGK56" s="37"/>
      <c r="JGL56" s="37"/>
      <c r="JGM56" s="37"/>
      <c r="JGN56" s="37"/>
      <c r="JGO56" s="37"/>
      <c r="JGP56" s="37"/>
      <c r="JGQ56" s="37"/>
      <c r="JGR56" s="37"/>
      <c r="JGS56" s="37"/>
      <c r="JGT56" s="37"/>
      <c r="JGU56" s="37"/>
      <c r="JGV56" s="37"/>
      <c r="JGW56" s="37"/>
      <c r="JGX56" s="37"/>
      <c r="JGY56" s="37"/>
      <c r="JGZ56" s="37"/>
      <c r="JHA56" s="37"/>
      <c r="JHB56" s="37"/>
      <c r="JHC56" s="37"/>
      <c r="JHD56" s="37"/>
      <c r="JHE56" s="37"/>
      <c r="JHF56" s="37"/>
      <c r="JHG56" s="37"/>
      <c r="JHH56" s="37"/>
      <c r="JHI56" s="37"/>
      <c r="JHJ56" s="37"/>
      <c r="JHK56" s="37"/>
      <c r="JHL56" s="37"/>
      <c r="JHM56" s="37"/>
      <c r="JHN56" s="37"/>
      <c r="JHO56" s="37"/>
      <c r="JHP56" s="37"/>
      <c r="JHQ56" s="37"/>
      <c r="JHR56" s="37"/>
      <c r="JHS56" s="37"/>
      <c r="JHT56" s="37"/>
      <c r="JHU56" s="37"/>
      <c r="JHV56" s="37"/>
      <c r="JHW56" s="37"/>
      <c r="JHX56" s="37"/>
      <c r="JHY56" s="37"/>
      <c r="JHZ56" s="37"/>
      <c r="JIA56" s="37"/>
      <c r="JIB56" s="37"/>
      <c r="JIC56" s="37"/>
      <c r="JID56" s="37"/>
      <c r="JIE56" s="37"/>
      <c r="JIF56" s="37"/>
      <c r="JIG56" s="37"/>
      <c r="JIH56" s="37"/>
      <c r="JII56" s="37"/>
      <c r="JIJ56" s="37"/>
      <c r="JIK56" s="37"/>
      <c r="JIL56" s="37"/>
      <c r="JIM56" s="37"/>
      <c r="JIN56" s="37"/>
      <c r="JIO56" s="37"/>
      <c r="JIP56" s="37"/>
      <c r="JIQ56" s="37"/>
      <c r="JIR56" s="37"/>
      <c r="JIS56" s="37"/>
      <c r="JIT56" s="37"/>
      <c r="JIU56" s="37"/>
      <c r="JIV56" s="37"/>
      <c r="JIW56" s="37"/>
      <c r="JIX56" s="37"/>
      <c r="JIY56" s="37"/>
      <c r="JIZ56" s="37"/>
      <c r="JJA56" s="37"/>
      <c r="JJB56" s="37"/>
      <c r="JJC56" s="37"/>
      <c r="JJD56" s="37"/>
      <c r="JJE56" s="37"/>
      <c r="JJF56" s="37"/>
      <c r="JJG56" s="37"/>
      <c r="JJH56" s="37"/>
      <c r="JJI56" s="37"/>
      <c r="JJJ56" s="37"/>
      <c r="JJK56" s="37"/>
      <c r="JJL56" s="37"/>
      <c r="JJM56" s="37"/>
      <c r="JJN56" s="37"/>
      <c r="JJO56" s="37"/>
      <c r="JJP56" s="37"/>
      <c r="JJQ56" s="37"/>
      <c r="JJR56" s="37"/>
      <c r="JJS56" s="37"/>
      <c r="JJT56" s="37"/>
      <c r="JJU56" s="37"/>
      <c r="JJV56" s="37"/>
      <c r="JJW56" s="37"/>
      <c r="JJX56" s="37"/>
      <c r="JJY56" s="37"/>
      <c r="JJZ56" s="37"/>
      <c r="JKA56" s="37"/>
      <c r="JKB56" s="37"/>
      <c r="JKC56" s="37"/>
      <c r="JKD56" s="37"/>
      <c r="JKE56" s="37"/>
      <c r="JKF56" s="37"/>
      <c r="JKG56" s="37"/>
      <c r="JKH56" s="37"/>
      <c r="JKI56" s="37"/>
      <c r="JKJ56" s="37"/>
      <c r="JKK56" s="37"/>
      <c r="JKL56" s="37"/>
      <c r="JKM56" s="37"/>
      <c r="JKN56" s="37"/>
      <c r="JKO56" s="37"/>
      <c r="JKP56" s="37"/>
      <c r="JKQ56" s="37"/>
      <c r="JKR56" s="37"/>
      <c r="JKS56" s="37"/>
      <c r="JKT56" s="37"/>
      <c r="JKU56" s="37"/>
      <c r="JKV56" s="37"/>
      <c r="JKW56" s="37"/>
      <c r="JKX56" s="37"/>
      <c r="JKY56" s="37"/>
      <c r="JKZ56" s="37"/>
      <c r="JLA56" s="37"/>
      <c r="JLB56" s="37"/>
      <c r="JLC56" s="37"/>
      <c r="JLD56" s="37"/>
      <c r="JLE56" s="37"/>
      <c r="JLF56" s="37"/>
      <c r="JLG56" s="37"/>
      <c r="JLH56" s="37"/>
      <c r="JLI56" s="37"/>
      <c r="JLJ56" s="37"/>
      <c r="JLK56" s="37"/>
      <c r="JLL56" s="37"/>
      <c r="JLM56" s="37"/>
      <c r="JLN56" s="37"/>
      <c r="JLO56" s="37"/>
      <c r="JLP56" s="37"/>
      <c r="JLQ56" s="37"/>
      <c r="JLR56" s="37"/>
      <c r="JLS56" s="37"/>
      <c r="JLT56" s="37"/>
      <c r="JLU56" s="37"/>
      <c r="JLV56" s="37"/>
      <c r="JLW56" s="37"/>
      <c r="JLX56" s="37"/>
      <c r="JLY56" s="37"/>
      <c r="JLZ56" s="37"/>
      <c r="JMA56" s="37"/>
      <c r="JMB56" s="37"/>
      <c r="JMC56" s="37"/>
      <c r="JMD56" s="37"/>
      <c r="JME56" s="37"/>
      <c r="JMF56" s="37"/>
      <c r="JMG56" s="37"/>
      <c r="JMH56" s="37"/>
      <c r="JMI56" s="37"/>
      <c r="JMJ56" s="37"/>
      <c r="JMK56" s="37"/>
      <c r="JML56" s="37"/>
      <c r="JMM56" s="37"/>
      <c r="JMN56" s="37"/>
      <c r="JMO56" s="37"/>
      <c r="JMP56" s="37"/>
      <c r="JMQ56" s="37"/>
      <c r="JMR56" s="37"/>
      <c r="JMS56" s="37"/>
      <c r="JMT56" s="37"/>
      <c r="JMU56" s="37"/>
      <c r="JMV56" s="37"/>
      <c r="JMW56" s="37"/>
      <c r="JMX56" s="37"/>
      <c r="JMY56" s="37"/>
      <c r="JMZ56" s="37"/>
      <c r="JNA56" s="37"/>
      <c r="JNB56" s="37"/>
      <c r="JNC56" s="37"/>
      <c r="JND56" s="37"/>
      <c r="JNE56" s="37"/>
      <c r="JNF56" s="37"/>
      <c r="JNG56" s="37"/>
      <c r="JNH56" s="37"/>
      <c r="JNI56" s="37"/>
      <c r="JNJ56" s="37"/>
      <c r="JNK56" s="37"/>
      <c r="JNL56" s="37"/>
      <c r="JNM56" s="37"/>
      <c r="JNN56" s="37"/>
      <c r="JNO56" s="37"/>
      <c r="JNP56" s="37"/>
      <c r="JNQ56" s="37"/>
      <c r="JNR56" s="37"/>
      <c r="JNS56" s="37"/>
      <c r="JNT56" s="37"/>
      <c r="JNU56" s="37"/>
      <c r="JNV56" s="37"/>
      <c r="JNW56" s="37"/>
      <c r="JNX56" s="37"/>
      <c r="JNY56" s="37"/>
      <c r="JNZ56" s="37"/>
      <c r="JOA56" s="37"/>
      <c r="JOB56" s="37"/>
      <c r="JOC56" s="37"/>
      <c r="JOD56" s="37"/>
      <c r="JOE56" s="37"/>
      <c r="JOF56" s="37"/>
      <c r="JOG56" s="37"/>
      <c r="JOH56" s="37"/>
      <c r="JOI56" s="37"/>
      <c r="JOJ56" s="37"/>
      <c r="JOK56" s="37"/>
      <c r="JOL56" s="37"/>
      <c r="JOM56" s="37"/>
      <c r="JON56" s="37"/>
      <c r="JOO56" s="37"/>
      <c r="JOP56" s="37"/>
      <c r="JOQ56" s="37"/>
      <c r="JOR56" s="37"/>
      <c r="JOS56" s="37"/>
      <c r="JOT56" s="37"/>
      <c r="JOU56" s="37"/>
      <c r="JOV56" s="37"/>
      <c r="JOW56" s="37"/>
      <c r="JOX56" s="37"/>
      <c r="JOY56" s="37"/>
      <c r="JOZ56" s="37"/>
      <c r="JPA56" s="37"/>
      <c r="JPB56" s="37"/>
      <c r="JPC56" s="37"/>
      <c r="JPD56" s="37"/>
      <c r="JPE56" s="37"/>
      <c r="JPF56" s="37"/>
      <c r="JPG56" s="37"/>
      <c r="JPH56" s="37"/>
      <c r="JPI56" s="37"/>
      <c r="JPJ56" s="37"/>
      <c r="JPK56" s="37"/>
      <c r="JPL56" s="37"/>
      <c r="JPM56" s="37"/>
      <c r="JPN56" s="37"/>
      <c r="JPO56" s="37"/>
      <c r="JPP56" s="37"/>
      <c r="JPQ56" s="37"/>
      <c r="JPR56" s="37"/>
      <c r="JPS56" s="37"/>
      <c r="JPT56" s="37"/>
      <c r="JPU56" s="37"/>
      <c r="JPV56" s="37"/>
      <c r="JPW56" s="37"/>
      <c r="JPX56" s="37"/>
      <c r="JPY56" s="37"/>
      <c r="JPZ56" s="37"/>
      <c r="JQA56" s="37"/>
      <c r="JQB56" s="37"/>
      <c r="JQC56" s="37"/>
      <c r="JQD56" s="37"/>
      <c r="JQE56" s="37"/>
      <c r="JQF56" s="37"/>
      <c r="JQG56" s="37"/>
      <c r="JQH56" s="37"/>
      <c r="JQI56" s="37"/>
      <c r="JQJ56" s="37"/>
      <c r="JQK56" s="37"/>
      <c r="JQL56" s="37"/>
      <c r="JQM56" s="37"/>
      <c r="JQN56" s="37"/>
      <c r="JQO56" s="37"/>
      <c r="JQP56" s="37"/>
      <c r="JQQ56" s="37"/>
      <c r="JQR56" s="37"/>
      <c r="JQS56" s="37"/>
      <c r="JQT56" s="37"/>
      <c r="JQU56" s="37"/>
      <c r="JQV56" s="37"/>
      <c r="JQW56" s="37"/>
      <c r="JQX56" s="37"/>
      <c r="JQY56" s="37"/>
      <c r="JQZ56" s="37"/>
      <c r="JRA56" s="37"/>
      <c r="JRB56" s="37"/>
      <c r="JRC56" s="37"/>
      <c r="JRD56" s="37"/>
      <c r="JRE56" s="37"/>
      <c r="JRF56" s="37"/>
      <c r="JRG56" s="37"/>
      <c r="JRH56" s="37"/>
      <c r="JRI56" s="37"/>
      <c r="JRJ56" s="37"/>
      <c r="JRK56" s="37"/>
      <c r="JRL56" s="37"/>
      <c r="JRM56" s="37"/>
      <c r="JRN56" s="37"/>
      <c r="JRO56" s="37"/>
      <c r="JRP56" s="37"/>
      <c r="JRQ56" s="37"/>
      <c r="JRR56" s="37"/>
      <c r="JRS56" s="37"/>
      <c r="JRT56" s="37"/>
      <c r="JRU56" s="37"/>
      <c r="JRV56" s="37"/>
      <c r="JRW56" s="37"/>
      <c r="JRX56" s="37"/>
      <c r="JRY56" s="37"/>
      <c r="JRZ56" s="37"/>
      <c r="JSA56" s="37"/>
      <c r="JSB56" s="37"/>
      <c r="JSC56" s="37"/>
      <c r="JSD56" s="37"/>
      <c r="JSE56" s="37"/>
      <c r="JSF56" s="37"/>
      <c r="JSG56" s="37"/>
      <c r="JSH56" s="37"/>
      <c r="JSI56" s="37"/>
      <c r="JSJ56" s="37"/>
      <c r="JSK56" s="37"/>
      <c r="JSL56" s="37"/>
      <c r="JSM56" s="37"/>
      <c r="JSN56" s="37"/>
      <c r="JSO56" s="37"/>
      <c r="JSP56" s="37"/>
      <c r="JSQ56" s="37"/>
      <c r="JSR56" s="37"/>
      <c r="JSS56" s="37"/>
      <c r="JST56" s="37"/>
      <c r="JSU56" s="37"/>
      <c r="JSV56" s="37"/>
      <c r="JSW56" s="37"/>
      <c r="JSX56" s="37"/>
      <c r="JSY56" s="37"/>
      <c r="JSZ56" s="37"/>
      <c r="JTA56" s="37"/>
      <c r="JTB56" s="37"/>
      <c r="JTC56" s="37"/>
      <c r="JTD56" s="37"/>
      <c r="JTE56" s="37"/>
      <c r="JTF56" s="37"/>
      <c r="JTG56" s="37"/>
      <c r="JTH56" s="37"/>
      <c r="JTI56" s="37"/>
      <c r="JTJ56" s="37"/>
      <c r="JTK56" s="37"/>
      <c r="JTL56" s="37"/>
      <c r="JTM56" s="37"/>
      <c r="JTN56" s="37"/>
      <c r="JTO56" s="37"/>
      <c r="JTP56" s="37"/>
      <c r="JTQ56" s="37"/>
      <c r="JTR56" s="37"/>
      <c r="JTS56" s="37"/>
      <c r="JTT56" s="37"/>
      <c r="JTU56" s="37"/>
      <c r="JTV56" s="37"/>
      <c r="JTW56" s="37"/>
      <c r="JTX56" s="37"/>
      <c r="JTY56" s="37"/>
      <c r="JTZ56" s="37"/>
      <c r="JUA56" s="37"/>
      <c r="JUB56" s="37"/>
      <c r="JUC56" s="37"/>
      <c r="JUD56" s="37"/>
      <c r="JUE56" s="37"/>
      <c r="JUF56" s="37"/>
      <c r="JUG56" s="37"/>
      <c r="JUH56" s="37"/>
      <c r="JUI56" s="37"/>
      <c r="JUJ56" s="37"/>
      <c r="JUK56" s="37"/>
      <c r="JUL56" s="37"/>
      <c r="JUM56" s="37"/>
      <c r="JUN56" s="37"/>
      <c r="JUO56" s="37"/>
      <c r="JUP56" s="37"/>
      <c r="JUQ56" s="37"/>
      <c r="JUR56" s="37"/>
      <c r="JUS56" s="37"/>
      <c r="JUT56" s="37"/>
      <c r="JUU56" s="37"/>
      <c r="JUV56" s="37"/>
      <c r="JUW56" s="37"/>
      <c r="JUX56" s="37"/>
      <c r="JUY56" s="37"/>
      <c r="JUZ56" s="37"/>
      <c r="JVA56" s="37"/>
      <c r="JVB56" s="37"/>
      <c r="JVC56" s="37"/>
      <c r="JVD56" s="37"/>
      <c r="JVE56" s="37"/>
      <c r="JVF56" s="37"/>
      <c r="JVG56" s="37"/>
      <c r="JVH56" s="37"/>
      <c r="JVI56" s="37"/>
      <c r="JVJ56" s="37"/>
      <c r="JVK56" s="37"/>
      <c r="JVL56" s="37"/>
      <c r="JVM56" s="37"/>
      <c r="JVN56" s="37"/>
      <c r="JVO56" s="37"/>
      <c r="JVP56" s="37"/>
      <c r="JVQ56" s="37"/>
      <c r="JVR56" s="37"/>
      <c r="JVS56" s="37"/>
      <c r="JVT56" s="37"/>
      <c r="JVU56" s="37"/>
      <c r="JVV56" s="37"/>
      <c r="JVW56" s="37"/>
      <c r="JVX56" s="37"/>
      <c r="JVY56" s="37"/>
      <c r="JVZ56" s="37"/>
      <c r="JWA56" s="37"/>
      <c r="JWB56" s="37"/>
      <c r="JWC56" s="37"/>
      <c r="JWD56" s="37"/>
      <c r="JWE56" s="37"/>
      <c r="JWF56" s="37"/>
      <c r="JWG56" s="37"/>
      <c r="JWH56" s="37"/>
      <c r="JWI56" s="37"/>
      <c r="JWJ56" s="37"/>
      <c r="JWK56" s="37"/>
      <c r="JWL56" s="37"/>
      <c r="JWM56" s="37"/>
      <c r="JWN56" s="37"/>
      <c r="JWO56" s="37"/>
      <c r="JWP56" s="37"/>
      <c r="JWQ56" s="37"/>
      <c r="JWR56" s="37"/>
      <c r="JWS56" s="37"/>
      <c r="JWT56" s="37"/>
      <c r="JWU56" s="37"/>
      <c r="JWV56" s="37"/>
      <c r="JWW56" s="37"/>
      <c r="JWX56" s="37"/>
      <c r="JWY56" s="37"/>
      <c r="JWZ56" s="37"/>
      <c r="JXA56" s="37"/>
      <c r="JXB56" s="37"/>
      <c r="JXC56" s="37"/>
      <c r="JXD56" s="37"/>
      <c r="JXE56" s="37"/>
      <c r="JXF56" s="37"/>
      <c r="JXG56" s="37"/>
      <c r="JXH56" s="37"/>
      <c r="JXI56" s="37"/>
      <c r="JXJ56" s="37"/>
      <c r="JXK56" s="37"/>
      <c r="JXL56" s="37"/>
      <c r="JXM56" s="37"/>
      <c r="JXN56" s="37"/>
      <c r="JXO56" s="37"/>
      <c r="JXP56" s="37"/>
      <c r="JXQ56" s="37"/>
      <c r="JXR56" s="37"/>
      <c r="JXS56" s="37"/>
      <c r="JXT56" s="37"/>
      <c r="JXU56" s="37"/>
      <c r="JXV56" s="37"/>
      <c r="JXW56" s="37"/>
      <c r="JXX56" s="37"/>
      <c r="JXY56" s="37"/>
      <c r="JXZ56" s="37"/>
      <c r="JYA56" s="37"/>
      <c r="JYB56" s="37"/>
      <c r="JYC56" s="37"/>
      <c r="JYD56" s="37"/>
      <c r="JYE56" s="37"/>
      <c r="JYF56" s="37"/>
      <c r="JYG56" s="37"/>
      <c r="JYH56" s="37"/>
      <c r="JYI56" s="37"/>
      <c r="JYJ56" s="37"/>
      <c r="JYK56" s="37"/>
      <c r="JYL56" s="37"/>
      <c r="JYM56" s="37"/>
      <c r="JYN56" s="37"/>
      <c r="JYO56" s="37"/>
      <c r="JYP56" s="37"/>
      <c r="JYQ56" s="37"/>
      <c r="JYR56" s="37"/>
      <c r="JYS56" s="37"/>
      <c r="JYT56" s="37"/>
      <c r="JYU56" s="37"/>
      <c r="JYV56" s="37"/>
      <c r="JYW56" s="37"/>
      <c r="JYX56" s="37"/>
      <c r="JYY56" s="37"/>
      <c r="JYZ56" s="37"/>
      <c r="JZA56" s="37"/>
      <c r="JZB56" s="37"/>
      <c r="JZC56" s="37"/>
      <c r="JZD56" s="37"/>
      <c r="JZE56" s="37"/>
      <c r="JZF56" s="37"/>
      <c r="JZG56" s="37"/>
      <c r="JZH56" s="37"/>
      <c r="JZI56" s="37"/>
      <c r="JZJ56" s="37"/>
      <c r="JZK56" s="37"/>
      <c r="JZL56" s="37"/>
      <c r="JZM56" s="37"/>
      <c r="JZN56" s="37"/>
      <c r="JZO56" s="37"/>
      <c r="JZP56" s="37"/>
      <c r="JZQ56" s="37"/>
      <c r="JZR56" s="37"/>
      <c r="JZS56" s="37"/>
      <c r="JZT56" s="37"/>
      <c r="JZU56" s="37"/>
      <c r="JZV56" s="37"/>
      <c r="JZW56" s="37"/>
      <c r="JZX56" s="37"/>
      <c r="JZY56" s="37"/>
      <c r="JZZ56" s="37"/>
      <c r="KAA56" s="37"/>
      <c r="KAB56" s="37"/>
      <c r="KAC56" s="37"/>
      <c r="KAD56" s="37"/>
      <c r="KAE56" s="37"/>
      <c r="KAF56" s="37"/>
      <c r="KAG56" s="37"/>
      <c r="KAH56" s="37"/>
      <c r="KAI56" s="37"/>
      <c r="KAJ56" s="37"/>
      <c r="KAK56" s="37"/>
      <c r="KAL56" s="37"/>
      <c r="KAM56" s="37"/>
      <c r="KAN56" s="37"/>
      <c r="KAO56" s="37"/>
      <c r="KAP56" s="37"/>
      <c r="KAQ56" s="37"/>
      <c r="KAR56" s="37"/>
      <c r="KAS56" s="37"/>
      <c r="KAT56" s="37"/>
      <c r="KAU56" s="37"/>
      <c r="KAV56" s="37"/>
      <c r="KAW56" s="37"/>
      <c r="KAX56" s="37"/>
      <c r="KAY56" s="37"/>
      <c r="KAZ56" s="37"/>
      <c r="KBA56" s="37"/>
      <c r="KBB56" s="37"/>
      <c r="KBC56" s="37"/>
      <c r="KBD56" s="37"/>
      <c r="KBE56" s="37"/>
      <c r="KBF56" s="37"/>
      <c r="KBG56" s="37"/>
      <c r="KBH56" s="37"/>
      <c r="KBI56" s="37"/>
      <c r="KBJ56" s="37"/>
      <c r="KBK56" s="37"/>
      <c r="KBL56" s="37"/>
      <c r="KBM56" s="37"/>
      <c r="KBN56" s="37"/>
      <c r="KBO56" s="37"/>
      <c r="KBP56" s="37"/>
      <c r="KBQ56" s="37"/>
      <c r="KBR56" s="37"/>
      <c r="KBS56" s="37"/>
      <c r="KBT56" s="37"/>
      <c r="KBU56" s="37"/>
      <c r="KBV56" s="37"/>
      <c r="KBW56" s="37"/>
      <c r="KBX56" s="37"/>
      <c r="KBY56" s="37"/>
      <c r="KBZ56" s="37"/>
      <c r="KCA56" s="37"/>
      <c r="KCB56" s="37"/>
      <c r="KCC56" s="37"/>
      <c r="KCD56" s="37"/>
      <c r="KCE56" s="37"/>
      <c r="KCF56" s="37"/>
      <c r="KCG56" s="37"/>
      <c r="KCH56" s="37"/>
      <c r="KCI56" s="37"/>
      <c r="KCJ56" s="37"/>
      <c r="KCK56" s="37"/>
      <c r="KCL56" s="37"/>
      <c r="KCM56" s="37"/>
      <c r="KCN56" s="37"/>
      <c r="KCO56" s="37"/>
      <c r="KCP56" s="37"/>
      <c r="KCQ56" s="37"/>
      <c r="KCR56" s="37"/>
      <c r="KCS56" s="37"/>
      <c r="KCT56" s="37"/>
      <c r="KCU56" s="37"/>
      <c r="KCV56" s="37"/>
      <c r="KCW56" s="37"/>
      <c r="KCX56" s="37"/>
      <c r="KCY56" s="37"/>
      <c r="KCZ56" s="37"/>
      <c r="KDA56" s="37"/>
      <c r="KDB56" s="37"/>
      <c r="KDC56" s="37"/>
      <c r="KDD56" s="37"/>
      <c r="KDE56" s="37"/>
      <c r="KDF56" s="37"/>
      <c r="KDG56" s="37"/>
      <c r="KDH56" s="37"/>
      <c r="KDI56" s="37"/>
      <c r="KDJ56" s="37"/>
      <c r="KDK56" s="37"/>
      <c r="KDL56" s="37"/>
      <c r="KDM56" s="37"/>
      <c r="KDN56" s="37"/>
      <c r="KDO56" s="37"/>
      <c r="KDP56" s="37"/>
      <c r="KDQ56" s="37"/>
      <c r="KDR56" s="37"/>
      <c r="KDS56" s="37"/>
      <c r="KDT56" s="37"/>
      <c r="KDU56" s="37"/>
      <c r="KDV56" s="37"/>
      <c r="KDW56" s="37"/>
      <c r="KDX56" s="37"/>
      <c r="KDY56" s="37"/>
      <c r="KDZ56" s="37"/>
      <c r="KEA56" s="37"/>
      <c r="KEB56" s="37"/>
      <c r="KEC56" s="37"/>
      <c r="KED56" s="37"/>
      <c r="KEE56" s="37"/>
      <c r="KEF56" s="37"/>
      <c r="KEG56" s="37"/>
      <c r="KEH56" s="37"/>
      <c r="KEI56" s="37"/>
      <c r="KEJ56" s="37"/>
      <c r="KEK56" s="37"/>
      <c r="KEL56" s="37"/>
      <c r="KEM56" s="37"/>
      <c r="KEN56" s="37"/>
      <c r="KEO56" s="37"/>
      <c r="KEP56" s="37"/>
      <c r="KEQ56" s="37"/>
      <c r="KER56" s="37"/>
      <c r="KES56" s="37"/>
      <c r="KET56" s="37"/>
      <c r="KEU56" s="37"/>
      <c r="KEV56" s="37"/>
      <c r="KEW56" s="37"/>
      <c r="KEX56" s="37"/>
      <c r="KEY56" s="37"/>
      <c r="KEZ56" s="37"/>
      <c r="KFA56" s="37"/>
      <c r="KFB56" s="37"/>
      <c r="KFC56" s="37"/>
      <c r="KFD56" s="37"/>
      <c r="KFE56" s="37"/>
      <c r="KFF56" s="37"/>
      <c r="KFG56" s="37"/>
      <c r="KFH56" s="37"/>
      <c r="KFI56" s="37"/>
      <c r="KFJ56" s="37"/>
      <c r="KFK56" s="37"/>
      <c r="KFL56" s="37"/>
      <c r="KFM56" s="37"/>
      <c r="KFN56" s="37"/>
      <c r="KFO56" s="37"/>
      <c r="KFP56" s="37"/>
      <c r="KFQ56" s="37"/>
      <c r="KFR56" s="37"/>
      <c r="KFS56" s="37"/>
      <c r="KFT56" s="37"/>
      <c r="KFU56" s="37"/>
      <c r="KFV56" s="37"/>
      <c r="KFW56" s="37"/>
      <c r="KFX56" s="37"/>
      <c r="KFY56" s="37"/>
      <c r="KFZ56" s="37"/>
      <c r="KGA56" s="37"/>
      <c r="KGB56" s="37"/>
      <c r="KGC56" s="37"/>
      <c r="KGD56" s="37"/>
      <c r="KGE56" s="37"/>
      <c r="KGF56" s="37"/>
      <c r="KGG56" s="37"/>
      <c r="KGH56" s="37"/>
      <c r="KGI56" s="37"/>
      <c r="KGJ56" s="37"/>
      <c r="KGK56" s="37"/>
      <c r="KGL56" s="37"/>
      <c r="KGM56" s="37"/>
      <c r="KGN56" s="37"/>
      <c r="KGO56" s="37"/>
      <c r="KGP56" s="37"/>
      <c r="KGQ56" s="37"/>
      <c r="KGR56" s="37"/>
      <c r="KGS56" s="37"/>
      <c r="KGT56" s="37"/>
      <c r="KGU56" s="37"/>
      <c r="KGV56" s="37"/>
      <c r="KGW56" s="37"/>
      <c r="KGX56" s="37"/>
      <c r="KGY56" s="37"/>
      <c r="KGZ56" s="37"/>
      <c r="KHA56" s="37"/>
      <c r="KHB56" s="37"/>
      <c r="KHC56" s="37"/>
      <c r="KHD56" s="37"/>
      <c r="KHE56" s="37"/>
      <c r="KHF56" s="37"/>
      <c r="KHG56" s="37"/>
      <c r="KHH56" s="37"/>
      <c r="KHI56" s="37"/>
      <c r="KHJ56" s="37"/>
      <c r="KHK56" s="37"/>
      <c r="KHL56" s="37"/>
      <c r="KHM56" s="37"/>
      <c r="KHN56" s="37"/>
      <c r="KHO56" s="37"/>
      <c r="KHP56" s="37"/>
      <c r="KHQ56" s="37"/>
      <c r="KHR56" s="37"/>
      <c r="KHS56" s="37"/>
      <c r="KHT56" s="37"/>
      <c r="KHU56" s="37"/>
      <c r="KHV56" s="37"/>
      <c r="KHW56" s="37"/>
      <c r="KHX56" s="37"/>
      <c r="KHY56" s="37"/>
      <c r="KHZ56" s="37"/>
      <c r="KIA56" s="37"/>
      <c r="KIB56" s="37"/>
      <c r="KIC56" s="37"/>
      <c r="KID56" s="37"/>
      <c r="KIE56" s="37"/>
      <c r="KIF56" s="37"/>
      <c r="KIG56" s="37"/>
      <c r="KIH56" s="37"/>
      <c r="KII56" s="37"/>
      <c r="KIJ56" s="37"/>
      <c r="KIK56" s="37"/>
      <c r="KIL56" s="37"/>
      <c r="KIM56" s="37"/>
      <c r="KIN56" s="37"/>
      <c r="KIO56" s="37"/>
      <c r="KIP56" s="37"/>
      <c r="KIQ56" s="37"/>
      <c r="KIR56" s="37"/>
      <c r="KIS56" s="37"/>
      <c r="KIT56" s="37"/>
      <c r="KIU56" s="37"/>
      <c r="KIV56" s="37"/>
      <c r="KIW56" s="37"/>
      <c r="KIX56" s="37"/>
      <c r="KIY56" s="37"/>
      <c r="KIZ56" s="37"/>
      <c r="KJA56" s="37"/>
      <c r="KJB56" s="37"/>
      <c r="KJC56" s="37"/>
      <c r="KJD56" s="37"/>
      <c r="KJE56" s="37"/>
      <c r="KJF56" s="37"/>
      <c r="KJG56" s="37"/>
      <c r="KJH56" s="37"/>
      <c r="KJI56" s="37"/>
      <c r="KJJ56" s="37"/>
      <c r="KJK56" s="37"/>
      <c r="KJL56" s="37"/>
      <c r="KJM56" s="37"/>
      <c r="KJN56" s="37"/>
      <c r="KJO56" s="37"/>
      <c r="KJP56" s="37"/>
      <c r="KJQ56" s="37"/>
      <c r="KJR56" s="37"/>
      <c r="KJS56" s="37"/>
      <c r="KJT56" s="37"/>
      <c r="KJU56" s="37"/>
      <c r="KJV56" s="37"/>
      <c r="KJW56" s="37"/>
      <c r="KJX56" s="37"/>
      <c r="KJY56" s="37"/>
      <c r="KJZ56" s="37"/>
      <c r="KKA56" s="37"/>
      <c r="KKB56" s="37"/>
      <c r="KKC56" s="37"/>
      <c r="KKD56" s="37"/>
      <c r="KKE56" s="37"/>
      <c r="KKF56" s="37"/>
      <c r="KKG56" s="37"/>
      <c r="KKH56" s="37"/>
      <c r="KKI56" s="37"/>
      <c r="KKJ56" s="37"/>
      <c r="KKK56" s="37"/>
      <c r="KKL56" s="37"/>
      <c r="KKM56" s="37"/>
      <c r="KKN56" s="37"/>
      <c r="KKO56" s="37"/>
      <c r="KKP56" s="37"/>
      <c r="KKQ56" s="37"/>
      <c r="KKR56" s="37"/>
      <c r="KKS56" s="37"/>
      <c r="KKT56" s="37"/>
      <c r="KKU56" s="37"/>
      <c r="KKV56" s="37"/>
      <c r="KKW56" s="37"/>
      <c r="KKX56" s="37"/>
      <c r="KKY56" s="37"/>
      <c r="KKZ56" s="37"/>
      <c r="KLA56" s="37"/>
      <c r="KLB56" s="37"/>
      <c r="KLC56" s="37"/>
      <c r="KLD56" s="37"/>
      <c r="KLE56" s="37"/>
      <c r="KLF56" s="37"/>
      <c r="KLG56" s="37"/>
      <c r="KLH56" s="37"/>
      <c r="KLI56" s="37"/>
      <c r="KLJ56" s="37"/>
      <c r="KLK56" s="37"/>
      <c r="KLL56" s="37"/>
      <c r="KLM56" s="37"/>
      <c r="KLN56" s="37"/>
      <c r="KLO56" s="37"/>
      <c r="KLP56" s="37"/>
      <c r="KLQ56" s="37"/>
      <c r="KLR56" s="37"/>
      <c r="KLS56" s="37"/>
      <c r="KLT56" s="37"/>
      <c r="KLU56" s="37"/>
      <c r="KLV56" s="37"/>
      <c r="KLW56" s="37"/>
      <c r="KLX56" s="37"/>
      <c r="KLY56" s="37"/>
      <c r="KLZ56" s="37"/>
      <c r="KMA56" s="37"/>
      <c r="KMB56" s="37"/>
      <c r="KMC56" s="37"/>
      <c r="KMD56" s="37"/>
      <c r="KME56" s="37"/>
      <c r="KMF56" s="37"/>
      <c r="KMG56" s="37"/>
      <c r="KMH56" s="37"/>
      <c r="KMI56" s="37"/>
      <c r="KMJ56" s="37"/>
      <c r="KMK56" s="37"/>
      <c r="KML56" s="37"/>
      <c r="KMM56" s="37"/>
      <c r="KMN56" s="37"/>
      <c r="KMO56" s="37"/>
      <c r="KMP56" s="37"/>
      <c r="KMQ56" s="37"/>
      <c r="KMR56" s="37"/>
      <c r="KMS56" s="37"/>
      <c r="KMT56" s="37"/>
      <c r="KMU56" s="37"/>
      <c r="KMV56" s="37"/>
      <c r="KMW56" s="37"/>
      <c r="KMX56" s="37"/>
      <c r="KMY56" s="37"/>
      <c r="KMZ56" s="37"/>
      <c r="KNA56" s="37"/>
      <c r="KNB56" s="37"/>
      <c r="KNC56" s="37"/>
      <c r="KND56" s="37"/>
      <c r="KNE56" s="37"/>
      <c r="KNF56" s="37"/>
      <c r="KNG56" s="37"/>
      <c r="KNH56" s="37"/>
      <c r="KNI56" s="37"/>
      <c r="KNJ56" s="37"/>
      <c r="KNK56" s="37"/>
      <c r="KNL56" s="37"/>
      <c r="KNM56" s="37"/>
      <c r="KNN56" s="37"/>
      <c r="KNO56" s="37"/>
      <c r="KNP56" s="37"/>
      <c r="KNQ56" s="37"/>
      <c r="KNR56" s="37"/>
      <c r="KNS56" s="37"/>
      <c r="KNT56" s="37"/>
      <c r="KNU56" s="37"/>
      <c r="KNV56" s="37"/>
      <c r="KNW56" s="37"/>
      <c r="KNX56" s="37"/>
      <c r="KNY56" s="37"/>
      <c r="KNZ56" s="37"/>
      <c r="KOA56" s="37"/>
      <c r="KOB56" s="37"/>
      <c r="KOC56" s="37"/>
      <c r="KOD56" s="37"/>
      <c r="KOE56" s="37"/>
      <c r="KOF56" s="37"/>
      <c r="KOG56" s="37"/>
      <c r="KOH56" s="37"/>
      <c r="KOI56" s="37"/>
      <c r="KOJ56" s="37"/>
      <c r="KOK56" s="37"/>
      <c r="KOL56" s="37"/>
      <c r="KOM56" s="37"/>
      <c r="KON56" s="37"/>
      <c r="KOO56" s="37"/>
      <c r="KOP56" s="37"/>
      <c r="KOQ56" s="37"/>
      <c r="KOR56" s="37"/>
      <c r="KOS56" s="37"/>
      <c r="KOT56" s="37"/>
      <c r="KOU56" s="37"/>
      <c r="KOV56" s="37"/>
      <c r="KOW56" s="37"/>
      <c r="KOX56" s="37"/>
      <c r="KOY56" s="37"/>
      <c r="KOZ56" s="37"/>
      <c r="KPA56" s="37"/>
      <c r="KPB56" s="37"/>
      <c r="KPC56" s="37"/>
      <c r="KPD56" s="37"/>
      <c r="KPE56" s="37"/>
      <c r="KPF56" s="37"/>
      <c r="KPG56" s="37"/>
      <c r="KPH56" s="37"/>
      <c r="KPI56" s="37"/>
      <c r="KPJ56" s="37"/>
      <c r="KPK56" s="37"/>
      <c r="KPL56" s="37"/>
      <c r="KPM56" s="37"/>
      <c r="KPN56" s="37"/>
      <c r="KPO56" s="37"/>
      <c r="KPP56" s="37"/>
      <c r="KPQ56" s="37"/>
      <c r="KPR56" s="37"/>
      <c r="KPS56" s="37"/>
      <c r="KPT56" s="37"/>
      <c r="KPU56" s="37"/>
      <c r="KPV56" s="37"/>
      <c r="KPW56" s="37"/>
      <c r="KPX56" s="37"/>
      <c r="KPY56" s="37"/>
      <c r="KPZ56" s="37"/>
      <c r="KQA56" s="37"/>
      <c r="KQB56" s="37"/>
      <c r="KQC56" s="37"/>
      <c r="KQD56" s="37"/>
      <c r="KQE56" s="37"/>
      <c r="KQF56" s="37"/>
      <c r="KQG56" s="37"/>
      <c r="KQH56" s="37"/>
      <c r="KQI56" s="37"/>
      <c r="KQJ56" s="37"/>
      <c r="KQK56" s="37"/>
      <c r="KQL56" s="37"/>
      <c r="KQM56" s="37"/>
      <c r="KQN56" s="37"/>
      <c r="KQO56" s="37"/>
      <c r="KQP56" s="37"/>
      <c r="KQQ56" s="37"/>
      <c r="KQR56" s="37"/>
      <c r="KQS56" s="37"/>
      <c r="KQT56" s="37"/>
      <c r="KQU56" s="37"/>
      <c r="KQV56" s="37"/>
      <c r="KQW56" s="37"/>
      <c r="KQX56" s="37"/>
      <c r="KQY56" s="37"/>
      <c r="KQZ56" s="37"/>
      <c r="KRA56" s="37"/>
      <c r="KRB56" s="37"/>
      <c r="KRC56" s="37"/>
      <c r="KRD56" s="37"/>
      <c r="KRE56" s="37"/>
      <c r="KRF56" s="37"/>
      <c r="KRG56" s="37"/>
      <c r="KRH56" s="37"/>
      <c r="KRI56" s="37"/>
      <c r="KRJ56" s="37"/>
      <c r="KRK56" s="37"/>
      <c r="KRL56" s="37"/>
      <c r="KRM56" s="37"/>
      <c r="KRN56" s="37"/>
      <c r="KRO56" s="37"/>
      <c r="KRP56" s="37"/>
      <c r="KRQ56" s="37"/>
      <c r="KRR56" s="37"/>
      <c r="KRS56" s="37"/>
      <c r="KRT56" s="37"/>
      <c r="KRU56" s="37"/>
      <c r="KRV56" s="37"/>
      <c r="KRW56" s="37"/>
      <c r="KRX56" s="37"/>
      <c r="KRY56" s="37"/>
      <c r="KRZ56" s="37"/>
      <c r="KSA56" s="37"/>
      <c r="KSB56" s="37"/>
      <c r="KSC56" s="37"/>
      <c r="KSD56" s="37"/>
      <c r="KSE56" s="37"/>
      <c r="KSF56" s="37"/>
      <c r="KSG56" s="37"/>
      <c r="KSH56" s="37"/>
      <c r="KSI56" s="37"/>
      <c r="KSJ56" s="37"/>
      <c r="KSK56" s="37"/>
      <c r="KSL56" s="37"/>
      <c r="KSM56" s="37"/>
      <c r="KSN56" s="37"/>
      <c r="KSO56" s="37"/>
      <c r="KSP56" s="37"/>
      <c r="KSQ56" s="37"/>
      <c r="KSR56" s="37"/>
      <c r="KSS56" s="37"/>
      <c r="KST56" s="37"/>
      <c r="KSU56" s="37"/>
      <c r="KSV56" s="37"/>
      <c r="KSW56" s="37"/>
      <c r="KSX56" s="37"/>
      <c r="KSY56" s="37"/>
      <c r="KSZ56" s="37"/>
      <c r="KTA56" s="37"/>
      <c r="KTB56" s="37"/>
      <c r="KTC56" s="37"/>
      <c r="KTD56" s="37"/>
      <c r="KTE56" s="37"/>
      <c r="KTF56" s="37"/>
      <c r="KTG56" s="37"/>
      <c r="KTH56" s="37"/>
      <c r="KTI56" s="37"/>
      <c r="KTJ56" s="37"/>
      <c r="KTK56" s="37"/>
      <c r="KTL56" s="37"/>
      <c r="KTM56" s="37"/>
      <c r="KTN56" s="37"/>
      <c r="KTO56" s="37"/>
      <c r="KTP56" s="37"/>
      <c r="KTQ56" s="37"/>
      <c r="KTR56" s="37"/>
      <c r="KTS56" s="37"/>
      <c r="KTT56" s="37"/>
      <c r="KTU56" s="37"/>
      <c r="KTV56" s="37"/>
      <c r="KTW56" s="37"/>
      <c r="KTX56" s="37"/>
      <c r="KTY56" s="37"/>
      <c r="KTZ56" s="37"/>
      <c r="KUA56" s="37"/>
      <c r="KUB56" s="37"/>
      <c r="KUC56" s="37"/>
      <c r="KUD56" s="37"/>
      <c r="KUE56" s="37"/>
      <c r="KUF56" s="37"/>
      <c r="KUG56" s="37"/>
      <c r="KUH56" s="37"/>
      <c r="KUI56" s="37"/>
      <c r="KUJ56" s="37"/>
      <c r="KUK56" s="37"/>
      <c r="KUL56" s="37"/>
      <c r="KUM56" s="37"/>
      <c r="KUN56" s="37"/>
      <c r="KUO56" s="37"/>
      <c r="KUP56" s="37"/>
      <c r="KUQ56" s="37"/>
      <c r="KUR56" s="37"/>
      <c r="KUS56" s="37"/>
      <c r="KUT56" s="37"/>
      <c r="KUU56" s="37"/>
      <c r="KUV56" s="37"/>
      <c r="KUW56" s="37"/>
      <c r="KUX56" s="37"/>
      <c r="KUY56" s="37"/>
      <c r="KUZ56" s="37"/>
      <c r="KVA56" s="37"/>
      <c r="KVB56" s="37"/>
      <c r="KVC56" s="37"/>
      <c r="KVD56" s="37"/>
      <c r="KVE56" s="37"/>
      <c r="KVF56" s="37"/>
      <c r="KVG56" s="37"/>
      <c r="KVH56" s="37"/>
      <c r="KVI56" s="37"/>
      <c r="KVJ56" s="37"/>
      <c r="KVK56" s="37"/>
      <c r="KVL56" s="37"/>
      <c r="KVM56" s="37"/>
      <c r="KVN56" s="37"/>
      <c r="KVO56" s="37"/>
      <c r="KVP56" s="37"/>
      <c r="KVQ56" s="37"/>
      <c r="KVR56" s="37"/>
      <c r="KVS56" s="37"/>
      <c r="KVT56" s="37"/>
      <c r="KVU56" s="37"/>
      <c r="KVV56" s="37"/>
      <c r="KVW56" s="37"/>
      <c r="KVX56" s="37"/>
      <c r="KVY56" s="37"/>
      <c r="KVZ56" s="37"/>
      <c r="KWA56" s="37"/>
      <c r="KWB56" s="37"/>
      <c r="KWC56" s="37"/>
      <c r="KWD56" s="37"/>
      <c r="KWE56" s="37"/>
      <c r="KWF56" s="37"/>
      <c r="KWG56" s="37"/>
      <c r="KWH56" s="37"/>
      <c r="KWI56" s="37"/>
      <c r="KWJ56" s="37"/>
      <c r="KWK56" s="37"/>
      <c r="KWL56" s="37"/>
      <c r="KWM56" s="37"/>
      <c r="KWN56" s="37"/>
      <c r="KWO56" s="37"/>
      <c r="KWP56" s="37"/>
      <c r="KWQ56" s="37"/>
      <c r="KWR56" s="37"/>
      <c r="KWS56" s="37"/>
      <c r="KWT56" s="37"/>
      <c r="KWU56" s="37"/>
      <c r="KWV56" s="37"/>
      <c r="KWW56" s="37"/>
      <c r="KWX56" s="37"/>
      <c r="KWY56" s="37"/>
      <c r="KWZ56" s="37"/>
      <c r="KXA56" s="37"/>
      <c r="KXB56" s="37"/>
      <c r="KXC56" s="37"/>
      <c r="KXD56" s="37"/>
      <c r="KXE56" s="37"/>
      <c r="KXF56" s="37"/>
      <c r="KXG56" s="37"/>
      <c r="KXH56" s="37"/>
      <c r="KXI56" s="37"/>
      <c r="KXJ56" s="37"/>
      <c r="KXK56" s="37"/>
      <c r="KXL56" s="37"/>
      <c r="KXM56" s="37"/>
      <c r="KXN56" s="37"/>
      <c r="KXO56" s="37"/>
      <c r="KXP56" s="37"/>
      <c r="KXQ56" s="37"/>
      <c r="KXR56" s="37"/>
      <c r="KXS56" s="37"/>
      <c r="KXT56" s="37"/>
      <c r="KXU56" s="37"/>
      <c r="KXV56" s="37"/>
      <c r="KXW56" s="37"/>
      <c r="KXX56" s="37"/>
      <c r="KXY56" s="37"/>
      <c r="KXZ56" s="37"/>
      <c r="KYA56" s="37"/>
      <c r="KYB56" s="37"/>
      <c r="KYC56" s="37"/>
      <c r="KYD56" s="37"/>
      <c r="KYE56" s="37"/>
      <c r="KYF56" s="37"/>
      <c r="KYG56" s="37"/>
      <c r="KYH56" s="37"/>
      <c r="KYI56" s="37"/>
      <c r="KYJ56" s="37"/>
      <c r="KYK56" s="37"/>
      <c r="KYL56" s="37"/>
      <c r="KYM56" s="37"/>
      <c r="KYN56" s="37"/>
      <c r="KYO56" s="37"/>
      <c r="KYP56" s="37"/>
      <c r="KYQ56" s="37"/>
      <c r="KYR56" s="37"/>
      <c r="KYS56" s="37"/>
      <c r="KYT56" s="37"/>
      <c r="KYU56" s="37"/>
      <c r="KYV56" s="37"/>
      <c r="KYW56" s="37"/>
      <c r="KYX56" s="37"/>
      <c r="KYY56" s="37"/>
      <c r="KYZ56" s="37"/>
      <c r="KZA56" s="37"/>
      <c r="KZB56" s="37"/>
      <c r="KZC56" s="37"/>
      <c r="KZD56" s="37"/>
      <c r="KZE56" s="37"/>
      <c r="KZF56" s="37"/>
      <c r="KZG56" s="37"/>
      <c r="KZH56" s="37"/>
      <c r="KZI56" s="37"/>
      <c r="KZJ56" s="37"/>
      <c r="KZK56" s="37"/>
      <c r="KZL56" s="37"/>
      <c r="KZM56" s="37"/>
      <c r="KZN56" s="37"/>
      <c r="KZO56" s="37"/>
      <c r="KZP56" s="37"/>
      <c r="KZQ56" s="37"/>
      <c r="KZR56" s="37"/>
      <c r="KZS56" s="37"/>
      <c r="KZT56" s="37"/>
      <c r="KZU56" s="37"/>
      <c r="KZV56" s="37"/>
      <c r="KZW56" s="37"/>
      <c r="KZX56" s="37"/>
      <c r="KZY56" s="37"/>
      <c r="KZZ56" s="37"/>
      <c r="LAA56" s="37"/>
      <c r="LAB56" s="37"/>
      <c r="LAC56" s="37"/>
      <c r="LAD56" s="37"/>
      <c r="LAE56" s="37"/>
      <c r="LAF56" s="37"/>
      <c r="LAG56" s="37"/>
      <c r="LAH56" s="37"/>
      <c r="LAI56" s="37"/>
      <c r="LAJ56" s="37"/>
      <c r="LAK56" s="37"/>
      <c r="LAL56" s="37"/>
      <c r="LAM56" s="37"/>
      <c r="LAN56" s="37"/>
      <c r="LAO56" s="37"/>
      <c r="LAP56" s="37"/>
      <c r="LAQ56" s="37"/>
      <c r="LAR56" s="37"/>
      <c r="LAS56" s="37"/>
      <c r="LAT56" s="37"/>
      <c r="LAU56" s="37"/>
      <c r="LAV56" s="37"/>
      <c r="LAW56" s="37"/>
      <c r="LAX56" s="37"/>
      <c r="LAY56" s="37"/>
      <c r="LAZ56" s="37"/>
      <c r="LBA56" s="37"/>
      <c r="LBB56" s="37"/>
      <c r="LBC56" s="37"/>
      <c r="LBD56" s="37"/>
      <c r="LBE56" s="37"/>
      <c r="LBF56" s="37"/>
      <c r="LBG56" s="37"/>
      <c r="LBH56" s="37"/>
      <c r="LBI56" s="37"/>
      <c r="LBJ56" s="37"/>
      <c r="LBK56" s="37"/>
      <c r="LBL56" s="37"/>
      <c r="LBM56" s="37"/>
      <c r="LBN56" s="37"/>
      <c r="LBO56" s="37"/>
      <c r="LBP56" s="37"/>
      <c r="LBQ56" s="37"/>
      <c r="LBR56" s="37"/>
      <c r="LBS56" s="37"/>
      <c r="LBT56" s="37"/>
      <c r="LBU56" s="37"/>
      <c r="LBV56" s="37"/>
      <c r="LBW56" s="37"/>
      <c r="LBX56" s="37"/>
      <c r="LBY56" s="37"/>
      <c r="LBZ56" s="37"/>
      <c r="LCA56" s="37"/>
      <c r="LCB56" s="37"/>
      <c r="LCC56" s="37"/>
      <c r="LCD56" s="37"/>
      <c r="LCE56" s="37"/>
      <c r="LCF56" s="37"/>
      <c r="LCG56" s="37"/>
      <c r="LCH56" s="37"/>
      <c r="LCI56" s="37"/>
      <c r="LCJ56" s="37"/>
      <c r="LCK56" s="37"/>
      <c r="LCL56" s="37"/>
      <c r="LCM56" s="37"/>
      <c r="LCN56" s="37"/>
      <c r="LCO56" s="37"/>
      <c r="LCP56" s="37"/>
      <c r="LCQ56" s="37"/>
      <c r="LCR56" s="37"/>
      <c r="LCS56" s="37"/>
      <c r="LCT56" s="37"/>
      <c r="LCU56" s="37"/>
      <c r="LCV56" s="37"/>
      <c r="LCW56" s="37"/>
      <c r="LCX56" s="37"/>
      <c r="LCY56" s="37"/>
      <c r="LCZ56" s="37"/>
      <c r="LDA56" s="37"/>
      <c r="LDB56" s="37"/>
      <c r="LDC56" s="37"/>
      <c r="LDD56" s="37"/>
      <c r="LDE56" s="37"/>
      <c r="LDF56" s="37"/>
      <c r="LDG56" s="37"/>
      <c r="LDH56" s="37"/>
      <c r="LDI56" s="37"/>
      <c r="LDJ56" s="37"/>
      <c r="LDK56" s="37"/>
      <c r="LDL56" s="37"/>
      <c r="LDM56" s="37"/>
      <c r="LDN56" s="37"/>
      <c r="LDO56" s="37"/>
      <c r="LDP56" s="37"/>
      <c r="LDQ56" s="37"/>
      <c r="LDR56" s="37"/>
      <c r="LDS56" s="37"/>
      <c r="LDT56" s="37"/>
      <c r="LDU56" s="37"/>
      <c r="LDV56" s="37"/>
      <c r="LDW56" s="37"/>
      <c r="LDX56" s="37"/>
      <c r="LDY56" s="37"/>
      <c r="LDZ56" s="37"/>
      <c r="LEA56" s="37"/>
      <c r="LEB56" s="37"/>
      <c r="LEC56" s="37"/>
      <c r="LED56" s="37"/>
      <c r="LEE56" s="37"/>
      <c r="LEF56" s="37"/>
      <c r="LEG56" s="37"/>
      <c r="LEH56" s="37"/>
      <c r="LEI56" s="37"/>
      <c r="LEJ56" s="37"/>
      <c r="LEK56" s="37"/>
      <c r="LEL56" s="37"/>
      <c r="LEM56" s="37"/>
      <c r="LEN56" s="37"/>
      <c r="LEO56" s="37"/>
      <c r="LEP56" s="37"/>
      <c r="LEQ56" s="37"/>
      <c r="LER56" s="37"/>
      <c r="LES56" s="37"/>
      <c r="LET56" s="37"/>
      <c r="LEU56" s="37"/>
      <c r="LEV56" s="37"/>
      <c r="LEW56" s="37"/>
      <c r="LEX56" s="37"/>
      <c r="LEY56" s="37"/>
      <c r="LEZ56" s="37"/>
      <c r="LFA56" s="37"/>
      <c r="LFB56" s="37"/>
      <c r="LFC56" s="37"/>
      <c r="LFD56" s="37"/>
      <c r="LFE56" s="37"/>
      <c r="LFF56" s="37"/>
      <c r="LFG56" s="37"/>
      <c r="LFH56" s="37"/>
      <c r="LFI56" s="37"/>
      <c r="LFJ56" s="37"/>
      <c r="LFK56" s="37"/>
      <c r="LFL56" s="37"/>
      <c r="LFM56" s="37"/>
      <c r="LFN56" s="37"/>
      <c r="LFO56" s="37"/>
      <c r="LFP56" s="37"/>
      <c r="LFQ56" s="37"/>
      <c r="LFR56" s="37"/>
      <c r="LFS56" s="37"/>
      <c r="LFT56" s="37"/>
      <c r="LFU56" s="37"/>
      <c r="LFV56" s="37"/>
      <c r="LFW56" s="37"/>
      <c r="LFX56" s="37"/>
      <c r="LFY56" s="37"/>
      <c r="LFZ56" s="37"/>
      <c r="LGA56" s="37"/>
      <c r="LGB56" s="37"/>
      <c r="LGC56" s="37"/>
      <c r="LGD56" s="37"/>
      <c r="LGE56" s="37"/>
      <c r="LGF56" s="37"/>
      <c r="LGG56" s="37"/>
      <c r="LGH56" s="37"/>
      <c r="LGI56" s="37"/>
      <c r="LGJ56" s="37"/>
      <c r="LGK56" s="37"/>
      <c r="LGL56" s="37"/>
      <c r="LGM56" s="37"/>
      <c r="LGN56" s="37"/>
      <c r="LGO56" s="37"/>
      <c r="LGP56" s="37"/>
      <c r="LGQ56" s="37"/>
      <c r="LGR56" s="37"/>
      <c r="LGS56" s="37"/>
      <c r="LGT56" s="37"/>
      <c r="LGU56" s="37"/>
      <c r="LGV56" s="37"/>
      <c r="LGW56" s="37"/>
      <c r="LGX56" s="37"/>
      <c r="LGY56" s="37"/>
      <c r="LGZ56" s="37"/>
      <c r="LHA56" s="37"/>
      <c r="LHB56" s="37"/>
      <c r="LHC56" s="37"/>
      <c r="LHD56" s="37"/>
      <c r="LHE56" s="37"/>
      <c r="LHF56" s="37"/>
      <c r="LHG56" s="37"/>
      <c r="LHH56" s="37"/>
      <c r="LHI56" s="37"/>
      <c r="LHJ56" s="37"/>
      <c r="LHK56" s="37"/>
      <c r="LHL56" s="37"/>
      <c r="LHM56" s="37"/>
      <c r="LHN56" s="37"/>
      <c r="LHO56" s="37"/>
      <c r="LHP56" s="37"/>
      <c r="LHQ56" s="37"/>
      <c r="LHR56" s="37"/>
      <c r="LHS56" s="37"/>
      <c r="LHT56" s="37"/>
      <c r="LHU56" s="37"/>
      <c r="LHV56" s="37"/>
      <c r="LHW56" s="37"/>
      <c r="LHX56" s="37"/>
      <c r="LHY56" s="37"/>
      <c r="LHZ56" s="37"/>
      <c r="LIA56" s="37"/>
      <c r="LIB56" s="37"/>
      <c r="LIC56" s="37"/>
      <c r="LID56" s="37"/>
      <c r="LIE56" s="37"/>
      <c r="LIF56" s="37"/>
      <c r="LIG56" s="37"/>
      <c r="LIH56" s="37"/>
      <c r="LII56" s="37"/>
      <c r="LIJ56" s="37"/>
      <c r="LIK56" s="37"/>
      <c r="LIL56" s="37"/>
      <c r="LIM56" s="37"/>
      <c r="LIN56" s="37"/>
      <c r="LIO56" s="37"/>
      <c r="LIP56" s="37"/>
      <c r="LIQ56" s="37"/>
      <c r="LIR56" s="37"/>
      <c r="LIS56" s="37"/>
      <c r="LIT56" s="37"/>
      <c r="LIU56" s="37"/>
      <c r="LIV56" s="37"/>
      <c r="LIW56" s="37"/>
      <c r="LIX56" s="37"/>
      <c r="LIY56" s="37"/>
      <c r="LIZ56" s="37"/>
      <c r="LJA56" s="37"/>
      <c r="LJB56" s="37"/>
      <c r="LJC56" s="37"/>
      <c r="LJD56" s="37"/>
      <c r="LJE56" s="37"/>
      <c r="LJF56" s="37"/>
      <c r="LJG56" s="37"/>
      <c r="LJH56" s="37"/>
      <c r="LJI56" s="37"/>
      <c r="LJJ56" s="37"/>
      <c r="LJK56" s="37"/>
      <c r="LJL56" s="37"/>
      <c r="LJM56" s="37"/>
      <c r="LJN56" s="37"/>
      <c r="LJO56" s="37"/>
      <c r="LJP56" s="37"/>
      <c r="LJQ56" s="37"/>
      <c r="LJR56" s="37"/>
      <c r="LJS56" s="37"/>
      <c r="LJT56" s="37"/>
      <c r="LJU56" s="37"/>
      <c r="LJV56" s="37"/>
      <c r="LJW56" s="37"/>
      <c r="LJX56" s="37"/>
      <c r="LJY56" s="37"/>
      <c r="LJZ56" s="37"/>
      <c r="LKA56" s="37"/>
      <c r="LKB56" s="37"/>
      <c r="LKC56" s="37"/>
      <c r="LKD56" s="37"/>
      <c r="LKE56" s="37"/>
      <c r="LKF56" s="37"/>
      <c r="LKG56" s="37"/>
      <c r="LKH56" s="37"/>
      <c r="LKI56" s="37"/>
      <c r="LKJ56" s="37"/>
      <c r="LKK56" s="37"/>
      <c r="LKL56" s="37"/>
      <c r="LKM56" s="37"/>
      <c r="LKN56" s="37"/>
      <c r="LKO56" s="37"/>
      <c r="LKP56" s="37"/>
      <c r="LKQ56" s="37"/>
      <c r="LKR56" s="37"/>
      <c r="LKS56" s="37"/>
      <c r="LKT56" s="37"/>
      <c r="LKU56" s="37"/>
      <c r="LKV56" s="37"/>
      <c r="LKW56" s="37"/>
      <c r="LKX56" s="37"/>
      <c r="LKY56" s="37"/>
      <c r="LKZ56" s="37"/>
      <c r="LLA56" s="37"/>
      <c r="LLB56" s="37"/>
      <c r="LLC56" s="37"/>
      <c r="LLD56" s="37"/>
      <c r="LLE56" s="37"/>
      <c r="LLF56" s="37"/>
      <c r="LLG56" s="37"/>
      <c r="LLH56" s="37"/>
      <c r="LLI56" s="37"/>
      <c r="LLJ56" s="37"/>
      <c r="LLK56" s="37"/>
      <c r="LLL56" s="37"/>
      <c r="LLM56" s="37"/>
      <c r="LLN56" s="37"/>
      <c r="LLO56" s="37"/>
      <c r="LLP56" s="37"/>
      <c r="LLQ56" s="37"/>
      <c r="LLR56" s="37"/>
      <c r="LLS56" s="37"/>
      <c r="LLT56" s="37"/>
      <c r="LLU56" s="37"/>
      <c r="LLV56" s="37"/>
      <c r="LLW56" s="37"/>
      <c r="LLX56" s="37"/>
      <c r="LLY56" s="37"/>
      <c r="LLZ56" s="37"/>
      <c r="LMA56" s="37"/>
      <c r="LMB56" s="37"/>
      <c r="LMC56" s="37"/>
      <c r="LMD56" s="37"/>
      <c r="LME56" s="37"/>
      <c r="LMF56" s="37"/>
      <c r="LMG56" s="37"/>
      <c r="LMH56" s="37"/>
      <c r="LMI56" s="37"/>
      <c r="LMJ56" s="37"/>
      <c r="LMK56" s="37"/>
      <c r="LML56" s="37"/>
      <c r="LMM56" s="37"/>
      <c r="LMN56" s="37"/>
      <c r="LMO56" s="37"/>
      <c r="LMP56" s="37"/>
      <c r="LMQ56" s="37"/>
      <c r="LMR56" s="37"/>
      <c r="LMS56" s="37"/>
      <c r="LMT56" s="37"/>
      <c r="LMU56" s="37"/>
      <c r="LMV56" s="37"/>
      <c r="LMW56" s="37"/>
      <c r="LMX56" s="37"/>
      <c r="LMY56" s="37"/>
      <c r="LMZ56" s="37"/>
      <c r="LNA56" s="37"/>
      <c r="LNB56" s="37"/>
      <c r="LNC56" s="37"/>
      <c r="LND56" s="37"/>
      <c r="LNE56" s="37"/>
      <c r="LNF56" s="37"/>
      <c r="LNG56" s="37"/>
      <c r="LNH56" s="37"/>
      <c r="LNI56" s="37"/>
      <c r="LNJ56" s="37"/>
      <c r="LNK56" s="37"/>
      <c r="LNL56" s="37"/>
      <c r="LNM56" s="37"/>
      <c r="LNN56" s="37"/>
      <c r="LNO56" s="37"/>
      <c r="LNP56" s="37"/>
      <c r="LNQ56" s="37"/>
      <c r="LNR56" s="37"/>
      <c r="LNS56" s="37"/>
      <c r="LNT56" s="37"/>
      <c r="LNU56" s="37"/>
      <c r="LNV56" s="37"/>
      <c r="LNW56" s="37"/>
      <c r="LNX56" s="37"/>
      <c r="LNY56" s="37"/>
      <c r="LNZ56" s="37"/>
      <c r="LOA56" s="37"/>
      <c r="LOB56" s="37"/>
      <c r="LOC56" s="37"/>
      <c r="LOD56" s="37"/>
      <c r="LOE56" s="37"/>
      <c r="LOF56" s="37"/>
      <c r="LOG56" s="37"/>
      <c r="LOH56" s="37"/>
      <c r="LOI56" s="37"/>
      <c r="LOJ56" s="37"/>
      <c r="LOK56" s="37"/>
      <c r="LOL56" s="37"/>
      <c r="LOM56" s="37"/>
      <c r="LON56" s="37"/>
      <c r="LOO56" s="37"/>
      <c r="LOP56" s="37"/>
      <c r="LOQ56" s="37"/>
      <c r="LOR56" s="37"/>
      <c r="LOS56" s="37"/>
      <c r="LOT56" s="37"/>
      <c r="LOU56" s="37"/>
      <c r="LOV56" s="37"/>
      <c r="LOW56" s="37"/>
      <c r="LOX56" s="37"/>
      <c r="LOY56" s="37"/>
      <c r="LOZ56" s="37"/>
      <c r="LPA56" s="37"/>
      <c r="LPB56" s="37"/>
      <c r="LPC56" s="37"/>
      <c r="LPD56" s="37"/>
      <c r="LPE56" s="37"/>
      <c r="LPF56" s="37"/>
      <c r="LPG56" s="37"/>
      <c r="LPH56" s="37"/>
      <c r="LPI56" s="37"/>
      <c r="LPJ56" s="37"/>
      <c r="LPK56" s="37"/>
      <c r="LPL56" s="37"/>
      <c r="LPM56" s="37"/>
      <c r="LPN56" s="37"/>
      <c r="LPO56" s="37"/>
      <c r="LPP56" s="37"/>
      <c r="LPQ56" s="37"/>
      <c r="LPR56" s="37"/>
      <c r="LPS56" s="37"/>
      <c r="LPT56" s="37"/>
      <c r="LPU56" s="37"/>
      <c r="LPV56" s="37"/>
      <c r="LPW56" s="37"/>
      <c r="LPX56" s="37"/>
      <c r="LPY56" s="37"/>
      <c r="LPZ56" s="37"/>
      <c r="LQA56" s="37"/>
      <c r="LQB56" s="37"/>
      <c r="LQC56" s="37"/>
      <c r="LQD56" s="37"/>
      <c r="LQE56" s="37"/>
      <c r="LQF56" s="37"/>
      <c r="LQG56" s="37"/>
      <c r="LQH56" s="37"/>
      <c r="LQI56" s="37"/>
      <c r="LQJ56" s="37"/>
      <c r="LQK56" s="37"/>
      <c r="LQL56" s="37"/>
      <c r="LQM56" s="37"/>
      <c r="LQN56" s="37"/>
      <c r="LQO56" s="37"/>
      <c r="LQP56" s="37"/>
      <c r="LQQ56" s="37"/>
      <c r="LQR56" s="37"/>
      <c r="LQS56" s="37"/>
      <c r="LQT56" s="37"/>
      <c r="LQU56" s="37"/>
      <c r="LQV56" s="37"/>
      <c r="LQW56" s="37"/>
      <c r="LQX56" s="37"/>
      <c r="LQY56" s="37"/>
      <c r="LQZ56" s="37"/>
      <c r="LRA56" s="37"/>
      <c r="LRB56" s="37"/>
      <c r="LRC56" s="37"/>
      <c r="LRD56" s="37"/>
      <c r="LRE56" s="37"/>
      <c r="LRF56" s="37"/>
      <c r="LRG56" s="37"/>
      <c r="LRH56" s="37"/>
      <c r="LRI56" s="37"/>
      <c r="LRJ56" s="37"/>
      <c r="LRK56" s="37"/>
      <c r="LRL56" s="37"/>
      <c r="LRM56" s="37"/>
      <c r="LRN56" s="37"/>
      <c r="LRO56" s="37"/>
      <c r="LRP56" s="37"/>
      <c r="LRQ56" s="37"/>
      <c r="LRR56" s="37"/>
      <c r="LRS56" s="37"/>
      <c r="LRT56" s="37"/>
      <c r="LRU56" s="37"/>
      <c r="LRV56" s="37"/>
      <c r="LRW56" s="37"/>
      <c r="LRX56" s="37"/>
      <c r="LRY56" s="37"/>
      <c r="LRZ56" s="37"/>
      <c r="LSA56" s="37"/>
      <c r="LSB56" s="37"/>
      <c r="LSC56" s="37"/>
      <c r="LSD56" s="37"/>
      <c r="LSE56" s="37"/>
      <c r="LSF56" s="37"/>
      <c r="LSG56" s="37"/>
      <c r="LSH56" s="37"/>
      <c r="LSI56" s="37"/>
      <c r="LSJ56" s="37"/>
      <c r="LSK56" s="37"/>
      <c r="LSL56" s="37"/>
      <c r="LSM56" s="37"/>
      <c r="LSN56" s="37"/>
      <c r="LSO56" s="37"/>
      <c r="LSP56" s="37"/>
      <c r="LSQ56" s="37"/>
      <c r="LSR56" s="37"/>
      <c r="LSS56" s="37"/>
      <c r="LST56" s="37"/>
      <c r="LSU56" s="37"/>
      <c r="LSV56" s="37"/>
      <c r="LSW56" s="37"/>
      <c r="LSX56" s="37"/>
      <c r="LSY56" s="37"/>
      <c r="LSZ56" s="37"/>
      <c r="LTA56" s="37"/>
      <c r="LTB56" s="37"/>
      <c r="LTC56" s="37"/>
      <c r="LTD56" s="37"/>
      <c r="LTE56" s="37"/>
      <c r="LTF56" s="37"/>
      <c r="LTG56" s="37"/>
      <c r="LTH56" s="37"/>
      <c r="LTI56" s="37"/>
      <c r="LTJ56" s="37"/>
      <c r="LTK56" s="37"/>
      <c r="LTL56" s="37"/>
      <c r="LTM56" s="37"/>
      <c r="LTN56" s="37"/>
      <c r="LTO56" s="37"/>
      <c r="LTP56" s="37"/>
      <c r="LTQ56" s="37"/>
      <c r="LTR56" s="37"/>
      <c r="LTS56" s="37"/>
      <c r="LTT56" s="37"/>
      <c r="LTU56" s="37"/>
      <c r="LTV56" s="37"/>
      <c r="LTW56" s="37"/>
      <c r="LTX56" s="37"/>
      <c r="LTY56" s="37"/>
      <c r="LTZ56" s="37"/>
      <c r="LUA56" s="37"/>
      <c r="LUB56" s="37"/>
      <c r="LUC56" s="37"/>
      <c r="LUD56" s="37"/>
      <c r="LUE56" s="37"/>
      <c r="LUF56" s="37"/>
      <c r="LUG56" s="37"/>
      <c r="LUH56" s="37"/>
      <c r="LUI56" s="37"/>
      <c r="LUJ56" s="37"/>
      <c r="LUK56" s="37"/>
      <c r="LUL56" s="37"/>
      <c r="LUM56" s="37"/>
      <c r="LUN56" s="37"/>
      <c r="LUO56" s="37"/>
      <c r="LUP56" s="37"/>
      <c r="LUQ56" s="37"/>
      <c r="LUR56" s="37"/>
      <c r="LUS56" s="37"/>
      <c r="LUT56" s="37"/>
      <c r="LUU56" s="37"/>
      <c r="LUV56" s="37"/>
      <c r="LUW56" s="37"/>
      <c r="LUX56" s="37"/>
      <c r="LUY56" s="37"/>
      <c r="LUZ56" s="37"/>
      <c r="LVA56" s="37"/>
      <c r="LVB56" s="37"/>
      <c r="LVC56" s="37"/>
      <c r="LVD56" s="37"/>
      <c r="LVE56" s="37"/>
      <c r="LVF56" s="37"/>
      <c r="LVG56" s="37"/>
      <c r="LVH56" s="37"/>
      <c r="LVI56" s="37"/>
      <c r="LVJ56" s="37"/>
      <c r="LVK56" s="37"/>
      <c r="LVL56" s="37"/>
      <c r="LVM56" s="37"/>
      <c r="LVN56" s="37"/>
      <c r="LVO56" s="37"/>
      <c r="LVP56" s="37"/>
      <c r="LVQ56" s="37"/>
      <c r="LVR56" s="37"/>
      <c r="LVS56" s="37"/>
      <c r="LVT56" s="37"/>
      <c r="LVU56" s="37"/>
      <c r="LVV56" s="37"/>
      <c r="LVW56" s="37"/>
      <c r="LVX56" s="37"/>
      <c r="LVY56" s="37"/>
      <c r="LVZ56" s="37"/>
      <c r="LWA56" s="37"/>
      <c r="LWB56" s="37"/>
      <c r="LWC56" s="37"/>
      <c r="LWD56" s="37"/>
      <c r="LWE56" s="37"/>
      <c r="LWF56" s="37"/>
      <c r="LWG56" s="37"/>
      <c r="LWH56" s="37"/>
      <c r="LWI56" s="37"/>
      <c r="LWJ56" s="37"/>
      <c r="LWK56" s="37"/>
      <c r="LWL56" s="37"/>
      <c r="LWM56" s="37"/>
      <c r="LWN56" s="37"/>
      <c r="LWO56" s="37"/>
      <c r="LWP56" s="37"/>
      <c r="LWQ56" s="37"/>
      <c r="LWR56" s="37"/>
      <c r="LWS56" s="37"/>
      <c r="LWT56" s="37"/>
      <c r="LWU56" s="37"/>
      <c r="LWV56" s="37"/>
      <c r="LWW56" s="37"/>
      <c r="LWX56" s="37"/>
      <c r="LWY56" s="37"/>
      <c r="LWZ56" s="37"/>
      <c r="LXA56" s="37"/>
      <c r="LXB56" s="37"/>
      <c r="LXC56" s="37"/>
      <c r="LXD56" s="37"/>
      <c r="LXE56" s="37"/>
      <c r="LXF56" s="37"/>
      <c r="LXG56" s="37"/>
      <c r="LXH56" s="37"/>
      <c r="LXI56" s="37"/>
      <c r="LXJ56" s="37"/>
      <c r="LXK56" s="37"/>
      <c r="LXL56" s="37"/>
      <c r="LXM56" s="37"/>
      <c r="LXN56" s="37"/>
      <c r="LXO56" s="37"/>
      <c r="LXP56" s="37"/>
      <c r="LXQ56" s="37"/>
      <c r="LXR56" s="37"/>
      <c r="LXS56" s="37"/>
      <c r="LXT56" s="37"/>
      <c r="LXU56" s="37"/>
      <c r="LXV56" s="37"/>
      <c r="LXW56" s="37"/>
      <c r="LXX56" s="37"/>
      <c r="LXY56" s="37"/>
      <c r="LXZ56" s="37"/>
      <c r="LYA56" s="37"/>
      <c r="LYB56" s="37"/>
      <c r="LYC56" s="37"/>
      <c r="LYD56" s="37"/>
      <c r="LYE56" s="37"/>
      <c r="LYF56" s="37"/>
      <c r="LYG56" s="37"/>
      <c r="LYH56" s="37"/>
      <c r="LYI56" s="37"/>
      <c r="LYJ56" s="37"/>
      <c r="LYK56" s="37"/>
      <c r="LYL56" s="37"/>
      <c r="LYM56" s="37"/>
      <c r="LYN56" s="37"/>
      <c r="LYO56" s="37"/>
      <c r="LYP56" s="37"/>
      <c r="LYQ56" s="37"/>
      <c r="LYR56" s="37"/>
      <c r="LYS56" s="37"/>
      <c r="LYT56" s="37"/>
      <c r="LYU56" s="37"/>
      <c r="LYV56" s="37"/>
      <c r="LYW56" s="37"/>
      <c r="LYX56" s="37"/>
      <c r="LYY56" s="37"/>
      <c r="LYZ56" s="37"/>
      <c r="LZA56" s="37"/>
      <c r="LZB56" s="37"/>
      <c r="LZC56" s="37"/>
      <c r="LZD56" s="37"/>
      <c r="LZE56" s="37"/>
      <c r="LZF56" s="37"/>
      <c r="LZG56" s="37"/>
      <c r="LZH56" s="37"/>
      <c r="LZI56" s="37"/>
      <c r="LZJ56" s="37"/>
      <c r="LZK56" s="37"/>
      <c r="LZL56" s="37"/>
      <c r="LZM56" s="37"/>
      <c r="LZN56" s="37"/>
      <c r="LZO56" s="37"/>
      <c r="LZP56" s="37"/>
      <c r="LZQ56" s="37"/>
      <c r="LZR56" s="37"/>
      <c r="LZS56" s="37"/>
      <c r="LZT56" s="37"/>
      <c r="LZU56" s="37"/>
      <c r="LZV56" s="37"/>
      <c r="LZW56" s="37"/>
      <c r="LZX56" s="37"/>
      <c r="LZY56" s="37"/>
      <c r="LZZ56" s="37"/>
      <c r="MAA56" s="37"/>
      <c r="MAB56" s="37"/>
      <c r="MAC56" s="37"/>
      <c r="MAD56" s="37"/>
      <c r="MAE56" s="37"/>
      <c r="MAF56" s="37"/>
      <c r="MAG56" s="37"/>
      <c r="MAH56" s="37"/>
      <c r="MAI56" s="37"/>
      <c r="MAJ56" s="37"/>
      <c r="MAK56" s="37"/>
      <c r="MAL56" s="37"/>
      <c r="MAM56" s="37"/>
      <c r="MAN56" s="37"/>
      <c r="MAO56" s="37"/>
      <c r="MAP56" s="37"/>
      <c r="MAQ56" s="37"/>
      <c r="MAR56" s="37"/>
      <c r="MAS56" s="37"/>
      <c r="MAT56" s="37"/>
      <c r="MAU56" s="37"/>
      <c r="MAV56" s="37"/>
      <c r="MAW56" s="37"/>
      <c r="MAX56" s="37"/>
      <c r="MAY56" s="37"/>
      <c r="MAZ56" s="37"/>
      <c r="MBA56" s="37"/>
      <c r="MBB56" s="37"/>
      <c r="MBC56" s="37"/>
      <c r="MBD56" s="37"/>
      <c r="MBE56" s="37"/>
      <c r="MBF56" s="37"/>
      <c r="MBG56" s="37"/>
      <c r="MBH56" s="37"/>
      <c r="MBI56" s="37"/>
      <c r="MBJ56" s="37"/>
      <c r="MBK56" s="37"/>
      <c r="MBL56" s="37"/>
      <c r="MBM56" s="37"/>
      <c r="MBN56" s="37"/>
      <c r="MBO56" s="37"/>
      <c r="MBP56" s="37"/>
      <c r="MBQ56" s="37"/>
      <c r="MBR56" s="37"/>
      <c r="MBS56" s="37"/>
      <c r="MBT56" s="37"/>
      <c r="MBU56" s="37"/>
      <c r="MBV56" s="37"/>
      <c r="MBW56" s="37"/>
      <c r="MBX56" s="37"/>
      <c r="MBY56" s="37"/>
      <c r="MBZ56" s="37"/>
      <c r="MCA56" s="37"/>
      <c r="MCB56" s="37"/>
      <c r="MCC56" s="37"/>
      <c r="MCD56" s="37"/>
      <c r="MCE56" s="37"/>
      <c r="MCF56" s="37"/>
      <c r="MCG56" s="37"/>
      <c r="MCH56" s="37"/>
      <c r="MCI56" s="37"/>
      <c r="MCJ56" s="37"/>
      <c r="MCK56" s="37"/>
      <c r="MCL56" s="37"/>
      <c r="MCM56" s="37"/>
      <c r="MCN56" s="37"/>
      <c r="MCO56" s="37"/>
      <c r="MCP56" s="37"/>
      <c r="MCQ56" s="37"/>
      <c r="MCR56" s="37"/>
      <c r="MCS56" s="37"/>
      <c r="MCT56" s="37"/>
      <c r="MCU56" s="37"/>
      <c r="MCV56" s="37"/>
      <c r="MCW56" s="37"/>
      <c r="MCX56" s="37"/>
      <c r="MCY56" s="37"/>
      <c r="MCZ56" s="37"/>
      <c r="MDA56" s="37"/>
      <c r="MDB56" s="37"/>
      <c r="MDC56" s="37"/>
      <c r="MDD56" s="37"/>
      <c r="MDE56" s="37"/>
      <c r="MDF56" s="37"/>
      <c r="MDG56" s="37"/>
      <c r="MDH56" s="37"/>
      <c r="MDI56" s="37"/>
      <c r="MDJ56" s="37"/>
      <c r="MDK56" s="37"/>
      <c r="MDL56" s="37"/>
      <c r="MDM56" s="37"/>
      <c r="MDN56" s="37"/>
      <c r="MDO56" s="37"/>
      <c r="MDP56" s="37"/>
      <c r="MDQ56" s="37"/>
      <c r="MDR56" s="37"/>
      <c r="MDS56" s="37"/>
      <c r="MDT56" s="37"/>
      <c r="MDU56" s="37"/>
      <c r="MDV56" s="37"/>
      <c r="MDW56" s="37"/>
      <c r="MDX56" s="37"/>
      <c r="MDY56" s="37"/>
      <c r="MDZ56" s="37"/>
      <c r="MEA56" s="37"/>
      <c r="MEB56" s="37"/>
      <c r="MEC56" s="37"/>
      <c r="MED56" s="37"/>
      <c r="MEE56" s="37"/>
      <c r="MEF56" s="37"/>
      <c r="MEG56" s="37"/>
      <c r="MEH56" s="37"/>
      <c r="MEI56" s="37"/>
      <c r="MEJ56" s="37"/>
      <c r="MEK56" s="37"/>
      <c r="MEL56" s="37"/>
      <c r="MEM56" s="37"/>
      <c r="MEN56" s="37"/>
      <c r="MEO56" s="37"/>
      <c r="MEP56" s="37"/>
      <c r="MEQ56" s="37"/>
      <c r="MER56" s="37"/>
      <c r="MES56" s="37"/>
      <c r="MET56" s="37"/>
      <c r="MEU56" s="37"/>
      <c r="MEV56" s="37"/>
      <c r="MEW56" s="37"/>
      <c r="MEX56" s="37"/>
      <c r="MEY56" s="37"/>
      <c r="MEZ56" s="37"/>
      <c r="MFA56" s="37"/>
      <c r="MFB56" s="37"/>
      <c r="MFC56" s="37"/>
      <c r="MFD56" s="37"/>
      <c r="MFE56" s="37"/>
      <c r="MFF56" s="37"/>
      <c r="MFG56" s="37"/>
      <c r="MFH56" s="37"/>
      <c r="MFI56" s="37"/>
      <c r="MFJ56" s="37"/>
      <c r="MFK56" s="37"/>
      <c r="MFL56" s="37"/>
      <c r="MFM56" s="37"/>
      <c r="MFN56" s="37"/>
      <c r="MFO56" s="37"/>
      <c r="MFP56" s="37"/>
      <c r="MFQ56" s="37"/>
      <c r="MFR56" s="37"/>
      <c r="MFS56" s="37"/>
      <c r="MFT56" s="37"/>
      <c r="MFU56" s="37"/>
      <c r="MFV56" s="37"/>
      <c r="MFW56" s="37"/>
      <c r="MFX56" s="37"/>
      <c r="MFY56" s="37"/>
      <c r="MFZ56" s="37"/>
      <c r="MGA56" s="37"/>
      <c r="MGB56" s="37"/>
      <c r="MGC56" s="37"/>
      <c r="MGD56" s="37"/>
      <c r="MGE56" s="37"/>
      <c r="MGF56" s="37"/>
      <c r="MGG56" s="37"/>
      <c r="MGH56" s="37"/>
      <c r="MGI56" s="37"/>
      <c r="MGJ56" s="37"/>
      <c r="MGK56" s="37"/>
      <c r="MGL56" s="37"/>
      <c r="MGM56" s="37"/>
      <c r="MGN56" s="37"/>
      <c r="MGO56" s="37"/>
      <c r="MGP56" s="37"/>
      <c r="MGQ56" s="37"/>
      <c r="MGR56" s="37"/>
      <c r="MGS56" s="37"/>
      <c r="MGT56" s="37"/>
      <c r="MGU56" s="37"/>
      <c r="MGV56" s="37"/>
      <c r="MGW56" s="37"/>
      <c r="MGX56" s="37"/>
      <c r="MGY56" s="37"/>
      <c r="MGZ56" s="37"/>
      <c r="MHA56" s="37"/>
      <c r="MHB56" s="37"/>
      <c r="MHC56" s="37"/>
      <c r="MHD56" s="37"/>
      <c r="MHE56" s="37"/>
      <c r="MHF56" s="37"/>
      <c r="MHG56" s="37"/>
      <c r="MHH56" s="37"/>
      <c r="MHI56" s="37"/>
      <c r="MHJ56" s="37"/>
      <c r="MHK56" s="37"/>
      <c r="MHL56" s="37"/>
      <c r="MHM56" s="37"/>
      <c r="MHN56" s="37"/>
      <c r="MHO56" s="37"/>
      <c r="MHP56" s="37"/>
      <c r="MHQ56" s="37"/>
      <c r="MHR56" s="37"/>
      <c r="MHS56" s="37"/>
      <c r="MHT56" s="37"/>
      <c r="MHU56" s="37"/>
      <c r="MHV56" s="37"/>
      <c r="MHW56" s="37"/>
      <c r="MHX56" s="37"/>
      <c r="MHY56" s="37"/>
      <c r="MHZ56" s="37"/>
      <c r="MIA56" s="37"/>
      <c r="MIB56" s="37"/>
      <c r="MIC56" s="37"/>
      <c r="MID56" s="37"/>
      <c r="MIE56" s="37"/>
      <c r="MIF56" s="37"/>
      <c r="MIG56" s="37"/>
      <c r="MIH56" s="37"/>
      <c r="MII56" s="37"/>
      <c r="MIJ56" s="37"/>
      <c r="MIK56" s="37"/>
      <c r="MIL56" s="37"/>
      <c r="MIM56" s="37"/>
      <c r="MIN56" s="37"/>
      <c r="MIO56" s="37"/>
      <c r="MIP56" s="37"/>
      <c r="MIQ56" s="37"/>
      <c r="MIR56" s="37"/>
      <c r="MIS56" s="37"/>
      <c r="MIT56" s="37"/>
      <c r="MIU56" s="37"/>
      <c r="MIV56" s="37"/>
      <c r="MIW56" s="37"/>
      <c r="MIX56" s="37"/>
      <c r="MIY56" s="37"/>
      <c r="MIZ56" s="37"/>
      <c r="MJA56" s="37"/>
      <c r="MJB56" s="37"/>
      <c r="MJC56" s="37"/>
      <c r="MJD56" s="37"/>
      <c r="MJE56" s="37"/>
      <c r="MJF56" s="37"/>
      <c r="MJG56" s="37"/>
      <c r="MJH56" s="37"/>
      <c r="MJI56" s="37"/>
      <c r="MJJ56" s="37"/>
      <c r="MJK56" s="37"/>
      <c r="MJL56" s="37"/>
      <c r="MJM56" s="37"/>
      <c r="MJN56" s="37"/>
      <c r="MJO56" s="37"/>
      <c r="MJP56" s="37"/>
      <c r="MJQ56" s="37"/>
      <c r="MJR56" s="37"/>
      <c r="MJS56" s="37"/>
      <c r="MJT56" s="37"/>
      <c r="MJU56" s="37"/>
      <c r="MJV56" s="37"/>
      <c r="MJW56" s="37"/>
      <c r="MJX56" s="37"/>
      <c r="MJY56" s="37"/>
      <c r="MJZ56" s="37"/>
      <c r="MKA56" s="37"/>
      <c r="MKB56" s="37"/>
      <c r="MKC56" s="37"/>
      <c r="MKD56" s="37"/>
      <c r="MKE56" s="37"/>
      <c r="MKF56" s="37"/>
      <c r="MKG56" s="37"/>
      <c r="MKH56" s="37"/>
      <c r="MKI56" s="37"/>
      <c r="MKJ56" s="37"/>
      <c r="MKK56" s="37"/>
      <c r="MKL56" s="37"/>
      <c r="MKM56" s="37"/>
      <c r="MKN56" s="37"/>
      <c r="MKO56" s="37"/>
      <c r="MKP56" s="37"/>
      <c r="MKQ56" s="37"/>
      <c r="MKR56" s="37"/>
      <c r="MKS56" s="37"/>
      <c r="MKT56" s="37"/>
      <c r="MKU56" s="37"/>
      <c r="MKV56" s="37"/>
      <c r="MKW56" s="37"/>
      <c r="MKX56" s="37"/>
      <c r="MKY56" s="37"/>
      <c r="MKZ56" s="37"/>
      <c r="MLA56" s="37"/>
      <c r="MLB56" s="37"/>
      <c r="MLC56" s="37"/>
      <c r="MLD56" s="37"/>
      <c r="MLE56" s="37"/>
      <c r="MLF56" s="37"/>
      <c r="MLG56" s="37"/>
      <c r="MLH56" s="37"/>
      <c r="MLI56" s="37"/>
      <c r="MLJ56" s="37"/>
      <c r="MLK56" s="37"/>
      <c r="MLL56" s="37"/>
      <c r="MLM56" s="37"/>
      <c r="MLN56" s="37"/>
      <c r="MLO56" s="37"/>
      <c r="MLP56" s="37"/>
      <c r="MLQ56" s="37"/>
      <c r="MLR56" s="37"/>
      <c r="MLS56" s="37"/>
      <c r="MLT56" s="37"/>
      <c r="MLU56" s="37"/>
      <c r="MLV56" s="37"/>
      <c r="MLW56" s="37"/>
      <c r="MLX56" s="37"/>
      <c r="MLY56" s="37"/>
      <c r="MLZ56" s="37"/>
      <c r="MMA56" s="37"/>
      <c r="MMB56" s="37"/>
      <c r="MMC56" s="37"/>
      <c r="MMD56" s="37"/>
      <c r="MME56" s="37"/>
      <c r="MMF56" s="37"/>
      <c r="MMG56" s="37"/>
      <c r="MMH56" s="37"/>
      <c r="MMI56" s="37"/>
      <c r="MMJ56" s="37"/>
      <c r="MMK56" s="37"/>
      <c r="MML56" s="37"/>
      <c r="MMM56" s="37"/>
      <c r="MMN56" s="37"/>
      <c r="MMO56" s="37"/>
      <c r="MMP56" s="37"/>
      <c r="MMQ56" s="37"/>
      <c r="MMR56" s="37"/>
      <c r="MMS56" s="37"/>
      <c r="MMT56" s="37"/>
      <c r="MMU56" s="37"/>
      <c r="MMV56" s="37"/>
      <c r="MMW56" s="37"/>
      <c r="MMX56" s="37"/>
      <c r="MMY56" s="37"/>
      <c r="MMZ56" s="37"/>
      <c r="MNA56" s="37"/>
      <c r="MNB56" s="37"/>
      <c r="MNC56" s="37"/>
      <c r="MND56" s="37"/>
      <c r="MNE56" s="37"/>
      <c r="MNF56" s="37"/>
      <c r="MNG56" s="37"/>
      <c r="MNH56" s="37"/>
      <c r="MNI56" s="37"/>
      <c r="MNJ56" s="37"/>
      <c r="MNK56" s="37"/>
      <c r="MNL56" s="37"/>
      <c r="MNM56" s="37"/>
      <c r="MNN56" s="37"/>
      <c r="MNO56" s="37"/>
      <c r="MNP56" s="37"/>
      <c r="MNQ56" s="37"/>
      <c r="MNR56" s="37"/>
      <c r="MNS56" s="37"/>
      <c r="MNT56" s="37"/>
      <c r="MNU56" s="37"/>
      <c r="MNV56" s="37"/>
      <c r="MNW56" s="37"/>
      <c r="MNX56" s="37"/>
      <c r="MNY56" s="37"/>
      <c r="MNZ56" s="37"/>
      <c r="MOA56" s="37"/>
      <c r="MOB56" s="37"/>
      <c r="MOC56" s="37"/>
      <c r="MOD56" s="37"/>
      <c r="MOE56" s="37"/>
      <c r="MOF56" s="37"/>
      <c r="MOG56" s="37"/>
      <c r="MOH56" s="37"/>
      <c r="MOI56" s="37"/>
      <c r="MOJ56" s="37"/>
      <c r="MOK56" s="37"/>
      <c r="MOL56" s="37"/>
      <c r="MOM56" s="37"/>
      <c r="MON56" s="37"/>
      <c r="MOO56" s="37"/>
      <c r="MOP56" s="37"/>
      <c r="MOQ56" s="37"/>
      <c r="MOR56" s="37"/>
      <c r="MOS56" s="37"/>
      <c r="MOT56" s="37"/>
      <c r="MOU56" s="37"/>
      <c r="MOV56" s="37"/>
      <c r="MOW56" s="37"/>
      <c r="MOX56" s="37"/>
      <c r="MOY56" s="37"/>
      <c r="MOZ56" s="37"/>
      <c r="MPA56" s="37"/>
      <c r="MPB56" s="37"/>
      <c r="MPC56" s="37"/>
      <c r="MPD56" s="37"/>
      <c r="MPE56" s="37"/>
      <c r="MPF56" s="37"/>
      <c r="MPG56" s="37"/>
      <c r="MPH56" s="37"/>
      <c r="MPI56" s="37"/>
      <c r="MPJ56" s="37"/>
      <c r="MPK56" s="37"/>
      <c r="MPL56" s="37"/>
      <c r="MPM56" s="37"/>
      <c r="MPN56" s="37"/>
      <c r="MPO56" s="37"/>
      <c r="MPP56" s="37"/>
      <c r="MPQ56" s="37"/>
      <c r="MPR56" s="37"/>
      <c r="MPS56" s="37"/>
      <c r="MPT56" s="37"/>
      <c r="MPU56" s="37"/>
      <c r="MPV56" s="37"/>
      <c r="MPW56" s="37"/>
      <c r="MPX56" s="37"/>
      <c r="MPY56" s="37"/>
      <c r="MPZ56" s="37"/>
      <c r="MQA56" s="37"/>
      <c r="MQB56" s="37"/>
      <c r="MQC56" s="37"/>
      <c r="MQD56" s="37"/>
      <c r="MQE56" s="37"/>
      <c r="MQF56" s="37"/>
      <c r="MQG56" s="37"/>
      <c r="MQH56" s="37"/>
      <c r="MQI56" s="37"/>
      <c r="MQJ56" s="37"/>
      <c r="MQK56" s="37"/>
      <c r="MQL56" s="37"/>
      <c r="MQM56" s="37"/>
      <c r="MQN56" s="37"/>
      <c r="MQO56" s="37"/>
      <c r="MQP56" s="37"/>
      <c r="MQQ56" s="37"/>
      <c r="MQR56" s="37"/>
      <c r="MQS56" s="37"/>
      <c r="MQT56" s="37"/>
      <c r="MQU56" s="37"/>
      <c r="MQV56" s="37"/>
      <c r="MQW56" s="37"/>
      <c r="MQX56" s="37"/>
      <c r="MQY56" s="37"/>
      <c r="MQZ56" s="37"/>
      <c r="MRA56" s="37"/>
      <c r="MRB56" s="37"/>
      <c r="MRC56" s="37"/>
      <c r="MRD56" s="37"/>
      <c r="MRE56" s="37"/>
      <c r="MRF56" s="37"/>
      <c r="MRG56" s="37"/>
      <c r="MRH56" s="37"/>
      <c r="MRI56" s="37"/>
      <c r="MRJ56" s="37"/>
      <c r="MRK56" s="37"/>
      <c r="MRL56" s="37"/>
      <c r="MRM56" s="37"/>
      <c r="MRN56" s="37"/>
      <c r="MRO56" s="37"/>
      <c r="MRP56" s="37"/>
      <c r="MRQ56" s="37"/>
      <c r="MRR56" s="37"/>
      <c r="MRS56" s="37"/>
      <c r="MRT56" s="37"/>
      <c r="MRU56" s="37"/>
      <c r="MRV56" s="37"/>
      <c r="MRW56" s="37"/>
      <c r="MRX56" s="37"/>
      <c r="MRY56" s="37"/>
      <c r="MRZ56" s="37"/>
      <c r="MSA56" s="37"/>
      <c r="MSB56" s="37"/>
      <c r="MSC56" s="37"/>
      <c r="MSD56" s="37"/>
      <c r="MSE56" s="37"/>
      <c r="MSF56" s="37"/>
      <c r="MSG56" s="37"/>
      <c r="MSH56" s="37"/>
      <c r="MSI56" s="37"/>
      <c r="MSJ56" s="37"/>
      <c r="MSK56" s="37"/>
      <c r="MSL56" s="37"/>
      <c r="MSM56" s="37"/>
      <c r="MSN56" s="37"/>
      <c r="MSO56" s="37"/>
      <c r="MSP56" s="37"/>
      <c r="MSQ56" s="37"/>
      <c r="MSR56" s="37"/>
      <c r="MSS56" s="37"/>
      <c r="MST56" s="37"/>
      <c r="MSU56" s="37"/>
      <c r="MSV56" s="37"/>
      <c r="MSW56" s="37"/>
      <c r="MSX56" s="37"/>
      <c r="MSY56" s="37"/>
      <c r="MSZ56" s="37"/>
      <c r="MTA56" s="37"/>
      <c r="MTB56" s="37"/>
      <c r="MTC56" s="37"/>
      <c r="MTD56" s="37"/>
      <c r="MTE56" s="37"/>
      <c r="MTF56" s="37"/>
      <c r="MTG56" s="37"/>
      <c r="MTH56" s="37"/>
      <c r="MTI56" s="37"/>
      <c r="MTJ56" s="37"/>
      <c r="MTK56" s="37"/>
      <c r="MTL56" s="37"/>
      <c r="MTM56" s="37"/>
      <c r="MTN56" s="37"/>
      <c r="MTO56" s="37"/>
      <c r="MTP56" s="37"/>
      <c r="MTQ56" s="37"/>
      <c r="MTR56" s="37"/>
      <c r="MTS56" s="37"/>
      <c r="MTT56" s="37"/>
      <c r="MTU56" s="37"/>
      <c r="MTV56" s="37"/>
      <c r="MTW56" s="37"/>
      <c r="MTX56" s="37"/>
      <c r="MTY56" s="37"/>
      <c r="MTZ56" s="37"/>
      <c r="MUA56" s="37"/>
      <c r="MUB56" s="37"/>
      <c r="MUC56" s="37"/>
      <c r="MUD56" s="37"/>
      <c r="MUE56" s="37"/>
      <c r="MUF56" s="37"/>
      <c r="MUG56" s="37"/>
      <c r="MUH56" s="37"/>
      <c r="MUI56" s="37"/>
      <c r="MUJ56" s="37"/>
      <c r="MUK56" s="37"/>
      <c r="MUL56" s="37"/>
      <c r="MUM56" s="37"/>
      <c r="MUN56" s="37"/>
      <c r="MUO56" s="37"/>
      <c r="MUP56" s="37"/>
      <c r="MUQ56" s="37"/>
      <c r="MUR56" s="37"/>
      <c r="MUS56" s="37"/>
      <c r="MUT56" s="37"/>
      <c r="MUU56" s="37"/>
      <c r="MUV56" s="37"/>
      <c r="MUW56" s="37"/>
      <c r="MUX56" s="37"/>
      <c r="MUY56" s="37"/>
      <c r="MUZ56" s="37"/>
      <c r="MVA56" s="37"/>
      <c r="MVB56" s="37"/>
      <c r="MVC56" s="37"/>
      <c r="MVD56" s="37"/>
      <c r="MVE56" s="37"/>
      <c r="MVF56" s="37"/>
      <c r="MVG56" s="37"/>
      <c r="MVH56" s="37"/>
      <c r="MVI56" s="37"/>
      <c r="MVJ56" s="37"/>
      <c r="MVK56" s="37"/>
      <c r="MVL56" s="37"/>
      <c r="MVM56" s="37"/>
      <c r="MVN56" s="37"/>
      <c r="MVO56" s="37"/>
      <c r="MVP56" s="37"/>
      <c r="MVQ56" s="37"/>
      <c r="MVR56" s="37"/>
      <c r="MVS56" s="37"/>
      <c r="MVT56" s="37"/>
      <c r="MVU56" s="37"/>
      <c r="MVV56" s="37"/>
      <c r="MVW56" s="37"/>
      <c r="MVX56" s="37"/>
      <c r="MVY56" s="37"/>
      <c r="MVZ56" s="37"/>
      <c r="MWA56" s="37"/>
      <c r="MWB56" s="37"/>
      <c r="MWC56" s="37"/>
      <c r="MWD56" s="37"/>
      <c r="MWE56" s="37"/>
      <c r="MWF56" s="37"/>
      <c r="MWG56" s="37"/>
      <c r="MWH56" s="37"/>
      <c r="MWI56" s="37"/>
      <c r="MWJ56" s="37"/>
      <c r="MWK56" s="37"/>
      <c r="MWL56" s="37"/>
      <c r="MWM56" s="37"/>
      <c r="MWN56" s="37"/>
      <c r="MWO56" s="37"/>
      <c r="MWP56" s="37"/>
      <c r="MWQ56" s="37"/>
      <c r="MWR56" s="37"/>
      <c r="MWS56" s="37"/>
      <c r="MWT56" s="37"/>
      <c r="MWU56" s="37"/>
      <c r="MWV56" s="37"/>
      <c r="MWW56" s="37"/>
      <c r="MWX56" s="37"/>
      <c r="MWY56" s="37"/>
      <c r="MWZ56" s="37"/>
      <c r="MXA56" s="37"/>
      <c r="MXB56" s="37"/>
      <c r="MXC56" s="37"/>
      <c r="MXD56" s="37"/>
      <c r="MXE56" s="37"/>
      <c r="MXF56" s="37"/>
      <c r="MXG56" s="37"/>
      <c r="MXH56" s="37"/>
      <c r="MXI56" s="37"/>
      <c r="MXJ56" s="37"/>
      <c r="MXK56" s="37"/>
      <c r="MXL56" s="37"/>
      <c r="MXM56" s="37"/>
      <c r="MXN56" s="37"/>
      <c r="MXO56" s="37"/>
      <c r="MXP56" s="37"/>
      <c r="MXQ56" s="37"/>
      <c r="MXR56" s="37"/>
      <c r="MXS56" s="37"/>
      <c r="MXT56" s="37"/>
      <c r="MXU56" s="37"/>
      <c r="MXV56" s="37"/>
      <c r="MXW56" s="37"/>
      <c r="MXX56" s="37"/>
      <c r="MXY56" s="37"/>
      <c r="MXZ56" s="37"/>
      <c r="MYA56" s="37"/>
      <c r="MYB56" s="37"/>
      <c r="MYC56" s="37"/>
      <c r="MYD56" s="37"/>
      <c r="MYE56" s="37"/>
      <c r="MYF56" s="37"/>
      <c r="MYG56" s="37"/>
      <c r="MYH56" s="37"/>
      <c r="MYI56" s="37"/>
      <c r="MYJ56" s="37"/>
      <c r="MYK56" s="37"/>
      <c r="MYL56" s="37"/>
      <c r="MYM56" s="37"/>
      <c r="MYN56" s="37"/>
      <c r="MYO56" s="37"/>
      <c r="MYP56" s="37"/>
      <c r="MYQ56" s="37"/>
      <c r="MYR56" s="37"/>
      <c r="MYS56" s="37"/>
      <c r="MYT56" s="37"/>
      <c r="MYU56" s="37"/>
      <c r="MYV56" s="37"/>
      <c r="MYW56" s="37"/>
      <c r="MYX56" s="37"/>
      <c r="MYY56" s="37"/>
      <c r="MYZ56" s="37"/>
      <c r="MZA56" s="37"/>
      <c r="MZB56" s="37"/>
      <c r="MZC56" s="37"/>
      <c r="MZD56" s="37"/>
      <c r="MZE56" s="37"/>
      <c r="MZF56" s="37"/>
      <c r="MZG56" s="37"/>
      <c r="MZH56" s="37"/>
      <c r="MZI56" s="37"/>
      <c r="MZJ56" s="37"/>
      <c r="MZK56" s="37"/>
      <c r="MZL56" s="37"/>
      <c r="MZM56" s="37"/>
      <c r="MZN56" s="37"/>
      <c r="MZO56" s="37"/>
      <c r="MZP56" s="37"/>
      <c r="MZQ56" s="37"/>
      <c r="MZR56" s="37"/>
      <c r="MZS56" s="37"/>
      <c r="MZT56" s="37"/>
      <c r="MZU56" s="37"/>
      <c r="MZV56" s="37"/>
      <c r="MZW56" s="37"/>
      <c r="MZX56" s="37"/>
      <c r="MZY56" s="37"/>
      <c r="MZZ56" s="37"/>
      <c r="NAA56" s="37"/>
      <c r="NAB56" s="37"/>
      <c r="NAC56" s="37"/>
      <c r="NAD56" s="37"/>
      <c r="NAE56" s="37"/>
      <c r="NAF56" s="37"/>
      <c r="NAG56" s="37"/>
      <c r="NAH56" s="37"/>
      <c r="NAI56" s="37"/>
      <c r="NAJ56" s="37"/>
      <c r="NAK56" s="37"/>
      <c r="NAL56" s="37"/>
      <c r="NAM56" s="37"/>
      <c r="NAN56" s="37"/>
      <c r="NAO56" s="37"/>
      <c r="NAP56" s="37"/>
      <c r="NAQ56" s="37"/>
      <c r="NAR56" s="37"/>
      <c r="NAS56" s="37"/>
      <c r="NAT56" s="37"/>
      <c r="NAU56" s="37"/>
      <c r="NAV56" s="37"/>
      <c r="NAW56" s="37"/>
      <c r="NAX56" s="37"/>
      <c r="NAY56" s="37"/>
      <c r="NAZ56" s="37"/>
      <c r="NBA56" s="37"/>
      <c r="NBB56" s="37"/>
      <c r="NBC56" s="37"/>
      <c r="NBD56" s="37"/>
      <c r="NBE56" s="37"/>
      <c r="NBF56" s="37"/>
      <c r="NBG56" s="37"/>
      <c r="NBH56" s="37"/>
      <c r="NBI56" s="37"/>
      <c r="NBJ56" s="37"/>
      <c r="NBK56" s="37"/>
      <c r="NBL56" s="37"/>
      <c r="NBM56" s="37"/>
      <c r="NBN56" s="37"/>
      <c r="NBO56" s="37"/>
      <c r="NBP56" s="37"/>
      <c r="NBQ56" s="37"/>
      <c r="NBR56" s="37"/>
      <c r="NBS56" s="37"/>
      <c r="NBT56" s="37"/>
      <c r="NBU56" s="37"/>
      <c r="NBV56" s="37"/>
      <c r="NBW56" s="37"/>
      <c r="NBX56" s="37"/>
      <c r="NBY56" s="37"/>
      <c r="NBZ56" s="37"/>
      <c r="NCA56" s="37"/>
      <c r="NCB56" s="37"/>
      <c r="NCC56" s="37"/>
      <c r="NCD56" s="37"/>
      <c r="NCE56" s="37"/>
      <c r="NCF56" s="37"/>
      <c r="NCG56" s="37"/>
      <c r="NCH56" s="37"/>
      <c r="NCI56" s="37"/>
      <c r="NCJ56" s="37"/>
      <c r="NCK56" s="37"/>
      <c r="NCL56" s="37"/>
      <c r="NCM56" s="37"/>
      <c r="NCN56" s="37"/>
      <c r="NCO56" s="37"/>
      <c r="NCP56" s="37"/>
      <c r="NCQ56" s="37"/>
      <c r="NCR56" s="37"/>
      <c r="NCS56" s="37"/>
      <c r="NCT56" s="37"/>
      <c r="NCU56" s="37"/>
      <c r="NCV56" s="37"/>
      <c r="NCW56" s="37"/>
      <c r="NCX56" s="37"/>
      <c r="NCY56" s="37"/>
      <c r="NCZ56" s="37"/>
      <c r="NDA56" s="37"/>
      <c r="NDB56" s="37"/>
      <c r="NDC56" s="37"/>
      <c r="NDD56" s="37"/>
      <c r="NDE56" s="37"/>
      <c r="NDF56" s="37"/>
      <c r="NDG56" s="37"/>
      <c r="NDH56" s="37"/>
      <c r="NDI56" s="37"/>
      <c r="NDJ56" s="37"/>
      <c r="NDK56" s="37"/>
      <c r="NDL56" s="37"/>
      <c r="NDM56" s="37"/>
      <c r="NDN56" s="37"/>
      <c r="NDO56" s="37"/>
      <c r="NDP56" s="37"/>
      <c r="NDQ56" s="37"/>
      <c r="NDR56" s="37"/>
      <c r="NDS56" s="37"/>
      <c r="NDT56" s="37"/>
      <c r="NDU56" s="37"/>
      <c r="NDV56" s="37"/>
      <c r="NDW56" s="37"/>
      <c r="NDX56" s="37"/>
      <c r="NDY56" s="37"/>
      <c r="NDZ56" s="37"/>
      <c r="NEA56" s="37"/>
      <c r="NEB56" s="37"/>
      <c r="NEC56" s="37"/>
      <c r="NED56" s="37"/>
      <c r="NEE56" s="37"/>
      <c r="NEF56" s="37"/>
      <c r="NEG56" s="37"/>
      <c r="NEH56" s="37"/>
      <c r="NEI56" s="37"/>
      <c r="NEJ56" s="37"/>
      <c r="NEK56" s="37"/>
      <c r="NEL56" s="37"/>
      <c r="NEM56" s="37"/>
      <c r="NEN56" s="37"/>
      <c r="NEO56" s="37"/>
      <c r="NEP56" s="37"/>
      <c r="NEQ56" s="37"/>
      <c r="NER56" s="37"/>
      <c r="NES56" s="37"/>
      <c r="NET56" s="37"/>
      <c r="NEU56" s="37"/>
      <c r="NEV56" s="37"/>
      <c r="NEW56" s="37"/>
      <c r="NEX56" s="37"/>
      <c r="NEY56" s="37"/>
      <c r="NEZ56" s="37"/>
      <c r="NFA56" s="37"/>
      <c r="NFB56" s="37"/>
      <c r="NFC56" s="37"/>
      <c r="NFD56" s="37"/>
      <c r="NFE56" s="37"/>
      <c r="NFF56" s="37"/>
      <c r="NFG56" s="37"/>
      <c r="NFH56" s="37"/>
      <c r="NFI56" s="37"/>
      <c r="NFJ56" s="37"/>
      <c r="NFK56" s="37"/>
      <c r="NFL56" s="37"/>
      <c r="NFM56" s="37"/>
      <c r="NFN56" s="37"/>
      <c r="NFO56" s="37"/>
      <c r="NFP56" s="37"/>
      <c r="NFQ56" s="37"/>
      <c r="NFR56" s="37"/>
      <c r="NFS56" s="37"/>
      <c r="NFT56" s="37"/>
      <c r="NFU56" s="37"/>
      <c r="NFV56" s="37"/>
      <c r="NFW56" s="37"/>
      <c r="NFX56" s="37"/>
      <c r="NFY56" s="37"/>
      <c r="NFZ56" s="37"/>
      <c r="NGA56" s="37"/>
      <c r="NGB56" s="37"/>
      <c r="NGC56" s="37"/>
      <c r="NGD56" s="37"/>
      <c r="NGE56" s="37"/>
      <c r="NGF56" s="37"/>
      <c r="NGG56" s="37"/>
      <c r="NGH56" s="37"/>
      <c r="NGI56" s="37"/>
      <c r="NGJ56" s="37"/>
      <c r="NGK56" s="37"/>
      <c r="NGL56" s="37"/>
      <c r="NGM56" s="37"/>
      <c r="NGN56" s="37"/>
      <c r="NGO56" s="37"/>
      <c r="NGP56" s="37"/>
      <c r="NGQ56" s="37"/>
      <c r="NGR56" s="37"/>
      <c r="NGS56" s="37"/>
      <c r="NGT56" s="37"/>
      <c r="NGU56" s="37"/>
      <c r="NGV56" s="37"/>
      <c r="NGW56" s="37"/>
      <c r="NGX56" s="37"/>
      <c r="NGY56" s="37"/>
      <c r="NGZ56" s="37"/>
      <c r="NHA56" s="37"/>
      <c r="NHB56" s="37"/>
      <c r="NHC56" s="37"/>
      <c r="NHD56" s="37"/>
      <c r="NHE56" s="37"/>
      <c r="NHF56" s="37"/>
      <c r="NHG56" s="37"/>
      <c r="NHH56" s="37"/>
      <c r="NHI56" s="37"/>
      <c r="NHJ56" s="37"/>
      <c r="NHK56" s="37"/>
      <c r="NHL56" s="37"/>
      <c r="NHM56" s="37"/>
      <c r="NHN56" s="37"/>
      <c r="NHO56" s="37"/>
      <c r="NHP56" s="37"/>
      <c r="NHQ56" s="37"/>
      <c r="NHR56" s="37"/>
      <c r="NHS56" s="37"/>
      <c r="NHT56" s="37"/>
      <c r="NHU56" s="37"/>
      <c r="NHV56" s="37"/>
      <c r="NHW56" s="37"/>
      <c r="NHX56" s="37"/>
      <c r="NHY56" s="37"/>
      <c r="NHZ56" s="37"/>
      <c r="NIA56" s="37"/>
      <c r="NIB56" s="37"/>
      <c r="NIC56" s="37"/>
      <c r="NID56" s="37"/>
      <c r="NIE56" s="37"/>
      <c r="NIF56" s="37"/>
      <c r="NIG56" s="37"/>
      <c r="NIH56" s="37"/>
      <c r="NII56" s="37"/>
      <c r="NIJ56" s="37"/>
      <c r="NIK56" s="37"/>
      <c r="NIL56" s="37"/>
      <c r="NIM56" s="37"/>
      <c r="NIN56" s="37"/>
      <c r="NIO56" s="37"/>
      <c r="NIP56" s="37"/>
      <c r="NIQ56" s="37"/>
      <c r="NIR56" s="37"/>
      <c r="NIS56" s="37"/>
      <c r="NIT56" s="37"/>
      <c r="NIU56" s="37"/>
      <c r="NIV56" s="37"/>
      <c r="NIW56" s="37"/>
      <c r="NIX56" s="37"/>
      <c r="NIY56" s="37"/>
      <c r="NIZ56" s="37"/>
      <c r="NJA56" s="37"/>
      <c r="NJB56" s="37"/>
      <c r="NJC56" s="37"/>
      <c r="NJD56" s="37"/>
      <c r="NJE56" s="37"/>
      <c r="NJF56" s="37"/>
      <c r="NJG56" s="37"/>
      <c r="NJH56" s="37"/>
      <c r="NJI56" s="37"/>
      <c r="NJJ56" s="37"/>
      <c r="NJK56" s="37"/>
      <c r="NJL56" s="37"/>
      <c r="NJM56" s="37"/>
      <c r="NJN56" s="37"/>
      <c r="NJO56" s="37"/>
      <c r="NJP56" s="37"/>
      <c r="NJQ56" s="37"/>
      <c r="NJR56" s="37"/>
      <c r="NJS56" s="37"/>
      <c r="NJT56" s="37"/>
      <c r="NJU56" s="37"/>
      <c r="NJV56" s="37"/>
      <c r="NJW56" s="37"/>
      <c r="NJX56" s="37"/>
      <c r="NJY56" s="37"/>
      <c r="NJZ56" s="37"/>
      <c r="NKA56" s="37"/>
      <c r="NKB56" s="37"/>
      <c r="NKC56" s="37"/>
      <c r="NKD56" s="37"/>
      <c r="NKE56" s="37"/>
      <c r="NKF56" s="37"/>
      <c r="NKG56" s="37"/>
      <c r="NKH56" s="37"/>
      <c r="NKI56" s="37"/>
      <c r="NKJ56" s="37"/>
      <c r="NKK56" s="37"/>
      <c r="NKL56" s="37"/>
      <c r="NKM56" s="37"/>
      <c r="NKN56" s="37"/>
      <c r="NKO56" s="37"/>
      <c r="NKP56" s="37"/>
      <c r="NKQ56" s="37"/>
      <c r="NKR56" s="37"/>
      <c r="NKS56" s="37"/>
      <c r="NKT56" s="37"/>
      <c r="NKU56" s="37"/>
      <c r="NKV56" s="37"/>
      <c r="NKW56" s="37"/>
      <c r="NKX56" s="37"/>
      <c r="NKY56" s="37"/>
      <c r="NKZ56" s="37"/>
      <c r="NLA56" s="37"/>
      <c r="NLB56" s="37"/>
      <c r="NLC56" s="37"/>
      <c r="NLD56" s="37"/>
      <c r="NLE56" s="37"/>
      <c r="NLF56" s="37"/>
      <c r="NLG56" s="37"/>
      <c r="NLH56" s="37"/>
      <c r="NLI56" s="37"/>
      <c r="NLJ56" s="37"/>
      <c r="NLK56" s="37"/>
      <c r="NLL56" s="37"/>
      <c r="NLM56" s="37"/>
      <c r="NLN56" s="37"/>
      <c r="NLO56" s="37"/>
      <c r="NLP56" s="37"/>
      <c r="NLQ56" s="37"/>
      <c r="NLR56" s="37"/>
      <c r="NLS56" s="37"/>
      <c r="NLT56" s="37"/>
      <c r="NLU56" s="37"/>
      <c r="NLV56" s="37"/>
      <c r="NLW56" s="37"/>
      <c r="NLX56" s="37"/>
      <c r="NLY56" s="37"/>
      <c r="NLZ56" s="37"/>
      <c r="NMA56" s="37"/>
      <c r="NMB56" s="37"/>
      <c r="NMC56" s="37"/>
      <c r="NMD56" s="37"/>
      <c r="NME56" s="37"/>
      <c r="NMF56" s="37"/>
      <c r="NMG56" s="37"/>
      <c r="NMH56" s="37"/>
      <c r="NMI56" s="37"/>
      <c r="NMJ56" s="37"/>
      <c r="NMK56" s="37"/>
      <c r="NML56" s="37"/>
      <c r="NMM56" s="37"/>
      <c r="NMN56" s="37"/>
      <c r="NMO56" s="37"/>
      <c r="NMP56" s="37"/>
      <c r="NMQ56" s="37"/>
      <c r="NMR56" s="37"/>
      <c r="NMS56" s="37"/>
      <c r="NMT56" s="37"/>
      <c r="NMU56" s="37"/>
      <c r="NMV56" s="37"/>
      <c r="NMW56" s="37"/>
      <c r="NMX56" s="37"/>
      <c r="NMY56" s="37"/>
      <c r="NMZ56" s="37"/>
      <c r="NNA56" s="37"/>
      <c r="NNB56" s="37"/>
      <c r="NNC56" s="37"/>
      <c r="NND56" s="37"/>
      <c r="NNE56" s="37"/>
      <c r="NNF56" s="37"/>
      <c r="NNG56" s="37"/>
      <c r="NNH56" s="37"/>
      <c r="NNI56" s="37"/>
      <c r="NNJ56" s="37"/>
      <c r="NNK56" s="37"/>
      <c r="NNL56" s="37"/>
      <c r="NNM56" s="37"/>
      <c r="NNN56" s="37"/>
      <c r="NNO56" s="37"/>
      <c r="NNP56" s="37"/>
      <c r="NNQ56" s="37"/>
      <c r="NNR56" s="37"/>
      <c r="NNS56" s="37"/>
      <c r="NNT56" s="37"/>
      <c r="NNU56" s="37"/>
      <c r="NNV56" s="37"/>
      <c r="NNW56" s="37"/>
      <c r="NNX56" s="37"/>
      <c r="NNY56" s="37"/>
      <c r="NNZ56" s="37"/>
      <c r="NOA56" s="37"/>
      <c r="NOB56" s="37"/>
      <c r="NOC56" s="37"/>
      <c r="NOD56" s="37"/>
      <c r="NOE56" s="37"/>
      <c r="NOF56" s="37"/>
      <c r="NOG56" s="37"/>
      <c r="NOH56" s="37"/>
      <c r="NOI56" s="37"/>
      <c r="NOJ56" s="37"/>
      <c r="NOK56" s="37"/>
      <c r="NOL56" s="37"/>
      <c r="NOM56" s="37"/>
      <c r="NON56" s="37"/>
      <c r="NOO56" s="37"/>
      <c r="NOP56" s="37"/>
      <c r="NOQ56" s="37"/>
      <c r="NOR56" s="37"/>
      <c r="NOS56" s="37"/>
      <c r="NOT56" s="37"/>
      <c r="NOU56" s="37"/>
      <c r="NOV56" s="37"/>
      <c r="NOW56" s="37"/>
      <c r="NOX56" s="37"/>
      <c r="NOY56" s="37"/>
      <c r="NOZ56" s="37"/>
      <c r="NPA56" s="37"/>
      <c r="NPB56" s="37"/>
      <c r="NPC56" s="37"/>
      <c r="NPD56" s="37"/>
      <c r="NPE56" s="37"/>
      <c r="NPF56" s="37"/>
      <c r="NPG56" s="37"/>
      <c r="NPH56" s="37"/>
      <c r="NPI56" s="37"/>
      <c r="NPJ56" s="37"/>
      <c r="NPK56" s="37"/>
      <c r="NPL56" s="37"/>
      <c r="NPM56" s="37"/>
      <c r="NPN56" s="37"/>
      <c r="NPO56" s="37"/>
      <c r="NPP56" s="37"/>
      <c r="NPQ56" s="37"/>
      <c r="NPR56" s="37"/>
      <c r="NPS56" s="37"/>
      <c r="NPT56" s="37"/>
      <c r="NPU56" s="37"/>
      <c r="NPV56" s="37"/>
      <c r="NPW56" s="37"/>
      <c r="NPX56" s="37"/>
      <c r="NPY56" s="37"/>
      <c r="NPZ56" s="37"/>
      <c r="NQA56" s="37"/>
      <c r="NQB56" s="37"/>
      <c r="NQC56" s="37"/>
      <c r="NQD56" s="37"/>
      <c r="NQE56" s="37"/>
      <c r="NQF56" s="37"/>
      <c r="NQG56" s="37"/>
      <c r="NQH56" s="37"/>
      <c r="NQI56" s="37"/>
      <c r="NQJ56" s="37"/>
      <c r="NQK56" s="37"/>
      <c r="NQL56" s="37"/>
      <c r="NQM56" s="37"/>
      <c r="NQN56" s="37"/>
      <c r="NQO56" s="37"/>
      <c r="NQP56" s="37"/>
      <c r="NQQ56" s="37"/>
      <c r="NQR56" s="37"/>
      <c r="NQS56" s="37"/>
      <c r="NQT56" s="37"/>
      <c r="NQU56" s="37"/>
      <c r="NQV56" s="37"/>
      <c r="NQW56" s="37"/>
      <c r="NQX56" s="37"/>
      <c r="NQY56" s="37"/>
      <c r="NQZ56" s="37"/>
      <c r="NRA56" s="37"/>
      <c r="NRB56" s="37"/>
      <c r="NRC56" s="37"/>
      <c r="NRD56" s="37"/>
      <c r="NRE56" s="37"/>
      <c r="NRF56" s="37"/>
      <c r="NRG56" s="37"/>
      <c r="NRH56" s="37"/>
      <c r="NRI56" s="37"/>
      <c r="NRJ56" s="37"/>
      <c r="NRK56" s="37"/>
      <c r="NRL56" s="37"/>
      <c r="NRM56" s="37"/>
      <c r="NRN56" s="37"/>
      <c r="NRO56" s="37"/>
      <c r="NRP56" s="37"/>
      <c r="NRQ56" s="37"/>
      <c r="NRR56" s="37"/>
      <c r="NRS56" s="37"/>
      <c r="NRT56" s="37"/>
      <c r="NRU56" s="37"/>
      <c r="NRV56" s="37"/>
      <c r="NRW56" s="37"/>
      <c r="NRX56" s="37"/>
      <c r="NRY56" s="37"/>
      <c r="NRZ56" s="37"/>
      <c r="NSA56" s="37"/>
      <c r="NSB56" s="37"/>
      <c r="NSC56" s="37"/>
      <c r="NSD56" s="37"/>
      <c r="NSE56" s="37"/>
      <c r="NSF56" s="37"/>
      <c r="NSG56" s="37"/>
      <c r="NSH56" s="37"/>
      <c r="NSI56" s="37"/>
      <c r="NSJ56" s="37"/>
      <c r="NSK56" s="37"/>
      <c r="NSL56" s="37"/>
      <c r="NSM56" s="37"/>
      <c r="NSN56" s="37"/>
      <c r="NSO56" s="37"/>
      <c r="NSP56" s="37"/>
      <c r="NSQ56" s="37"/>
      <c r="NSR56" s="37"/>
      <c r="NSS56" s="37"/>
      <c r="NST56" s="37"/>
      <c r="NSU56" s="37"/>
      <c r="NSV56" s="37"/>
      <c r="NSW56" s="37"/>
      <c r="NSX56" s="37"/>
      <c r="NSY56" s="37"/>
      <c r="NSZ56" s="37"/>
      <c r="NTA56" s="37"/>
      <c r="NTB56" s="37"/>
      <c r="NTC56" s="37"/>
      <c r="NTD56" s="37"/>
      <c r="NTE56" s="37"/>
      <c r="NTF56" s="37"/>
      <c r="NTG56" s="37"/>
      <c r="NTH56" s="37"/>
      <c r="NTI56" s="37"/>
      <c r="NTJ56" s="37"/>
      <c r="NTK56" s="37"/>
      <c r="NTL56" s="37"/>
      <c r="NTM56" s="37"/>
      <c r="NTN56" s="37"/>
      <c r="NTO56" s="37"/>
      <c r="NTP56" s="37"/>
      <c r="NTQ56" s="37"/>
      <c r="NTR56" s="37"/>
      <c r="NTS56" s="37"/>
      <c r="NTT56" s="37"/>
      <c r="NTU56" s="37"/>
      <c r="NTV56" s="37"/>
      <c r="NTW56" s="37"/>
      <c r="NTX56" s="37"/>
      <c r="NTY56" s="37"/>
      <c r="NTZ56" s="37"/>
      <c r="NUA56" s="37"/>
      <c r="NUB56" s="37"/>
      <c r="NUC56" s="37"/>
      <c r="NUD56" s="37"/>
      <c r="NUE56" s="37"/>
      <c r="NUF56" s="37"/>
      <c r="NUG56" s="37"/>
      <c r="NUH56" s="37"/>
      <c r="NUI56" s="37"/>
      <c r="NUJ56" s="37"/>
      <c r="NUK56" s="37"/>
      <c r="NUL56" s="37"/>
      <c r="NUM56" s="37"/>
      <c r="NUN56" s="37"/>
      <c r="NUO56" s="37"/>
      <c r="NUP56" s="37"/>
      <c r="NUQ56" s="37"/>
      <c r="NUR56" s="37"/>
      <c r="NUS56" s="37"/>
      <c r="NUT56" s="37"/>
      <c r="NUU56" s="37"/>
      <c r="NUV56" s="37"/>
      <c r="NUW56" s="37"/>
      <c r="NUX56" s="37"/>
      <c r="NUY56" s="37"/>
      <c r="NUZ56" s="37"/>
      <c r="NVA56" s="37"/>
      <c r="NVB56" s="37"/>
      <c r="NVC56" s="37"/>
      <c r="NVD56" s="37"/>
      <c r="NVE56" s="37"/>
      <c r="NVF56" s="37"/>
      <c r="NVG56" s="37"/>
      <c r="NVH56" s="37"/>
      <c r="NVI56" s="37"/>
      <c r="NVJ56" s="37"/>
      <c r="NVK56" s="37"/>
      <c r="NVL56" s="37"/>
      <c r="NVM56" s="37"/>
      <c r="NVN56" s="37"/>
      <c r="NVO56" s="37"/>
      <c r="NVP56" s="37"/>
      <c r="NVQ56" s="37"/>
      <c r="NVR56" s="37"/>
      <c r="NVS56" s="37"/>
      <c r="NVT56" s="37"/>
      <c r="NVU56" s="37"/>
      <c r="NVV56" s="37"/>
      <c r="NVW56" s="37"/>
      <c r="NVX56" s="37"/>
      <c r="NVY56" s="37"/>
      <c r="NVZ56" s="37"/>
      <c r="NWA56" s="37"/>
      <c r="NWB56" s="37"/>
      <c r="NWC56" s="37"/>
      <c r="NWD56" s="37"/>
      <c r="NWE56" s="37"/>
      <c r="NWF56" s="37"/>
      <c r="NWG56" s="37"/>
      <c r="NWH56" s="37"/>
      <c r="NWI56" s="37"/>
      <c r="NWJ56" s="37"/>
      <c r="NWK56" s="37"/>
      <c r="NWL56" s="37"/>
      <c r="NWM56" s="37"/>
      <c r="NWN56" s="37"/>
      <c r="NWO56" s="37"/>
      <c r="NWP56" s="37"/>
      <c r="NWQ56" s="37"/>
      <c r="NWR56" s="37"/>
      <c r="NWS56" s="37"/>
      <c r="NWT56" s="37"/>
      <c r="NWU56" s="37"/>
      <c r="NWV56" s="37"/>
      <c r="NWW56" s="37"/>
      <c r="NWX56" s="37"/>
      <c r="NWY56" s="37"/>
      <c r="NWZ56" s="37"/>
      <c r="NXA56" s="37"/>
      <c r="NXB56" s="37"/>
      <c r="NXC56" s="37"/>
      <c r="NXD56" s="37"/>
      <c r="NXE56" s="37"/>
      <c r="NXF56" s="37"/>
      <c r="NXG56" s="37"/>
      <c r="NXH56" s="37"/>
      <c r="NXI56" s="37"/>
      <c r="NXJ56" s="37"/>
      <c r="NXK56" s="37"/>
      <c r="NXL56" s="37"/>
      <c r="NXM56" s="37"/>
      <c r="NXN56" s="37"/>
      <c r="NXO56" s="37"/>
      <c r="NXP56" s="37"/>
      <c r="NXQ56" s="37"/>
      <c r="NXR56" s="37"/>
      <c r="NXS56" s="37"/>
      <c r="NXT56" s="37"/>
      <c r="NXU56" s="37"/>
      <c r="NXV56" s="37"/>
      <c r="NXW56" s="37"/>
      <c r="NXX56" s="37"/>
      <c r="NXY56" s="37"/>
      <c r="NXZ56" s="37"/>
      <c r="NYA56" s="37"/>
      <c r="NYB56" s="37"/>
      <c r="NYC56" s="37"/>
      <c r="NYD56" s="37"/>
      <c r="NYE56" s="37"/>
      <c r="NYF56" s="37"/>
      <c r="NYG56" s="37"/>
      <c r="NYH56" s="37"/>
      <c r="NYI56" s="37"/>
      <c r="NYJ56" s="37"/>
      <c r="NYK56" s="37"/>
      <c r="NYL56" s="37"/>
      <c r="NYM56" s="37"/>
      <c r="NYN56" s="37"/>
      <c r="NYO56" s="37"/>
      <c r="NYP56" s="37"/>
      <c r="NYQ56" s="37"/>
      <c r="NYR56" s="37"/>
      <c r="NYS56" s="37"/>
      <c r="NYT56" s="37"/>
      <c r="NYU56" s="37"/>
      <c r="NYV56" s="37"/>
      <c r="NYW56" s="37"/>
      <c r="NYX56" s="37"/>
      <c r="NYY56" s="37"/>
      <c r="NYZ56" s="37"/>
      <c r="NZA56" s="37"/>
      <c r="NZB56" s="37"/>
      <c r="NZC56" s="37"/>
      <c r="NZD56" s="37"/>
      <c r="NZE56" s="37"/>
      <c r="NZF56" s="37"/>
      <c r="NZG56" s="37"/>
      <c r="NZH56" s="37"/>
      <c r="NZI56" s="37"/>
      <c r="NZJ56" s="37"/>
      <c r="NZK56" s="37"/>
      <c r="NZL56" s="37"/>
      <c r="NZM56" s="37"/>
      <c r="NZN56" s="37"/>
      <c r="NZO56" s="37"/>
      <c r="NZP56" s="37"/>
      <c r="NZQ56" s="37"/>
      <c r="NZR56" s="37"/>
      <c r="NZS56" s="37"/>
      <c r="NZT56" s="37"/>
      <c r="NZU56" s="37"/>
      <c r="NZV56" s="37"/>
      <c r="NZW56" s="37"/>
      <c r="NZX56" s="37"/>
      <c r="NZY56" s="37"/>
      <c r="NZZ56" s="37"/>
      <c r="OAA56" s="37"/>
      <c r="OAB56" s="37"/>
      <c r="OAC56" s="37"/>
      <c r="OAD56" s="37"/>
      <c r="OAE56" s="37"/>
      <c r="OAF56" s="37"/>
      <c r="OAG56" s="37"/>
      <c r="OAH56" s="37"/>
      <c r="OAI56" s="37"/>
      <c r="OAJ56" s="37"/>
      <c r="OAK56" s="37"/>
      <c r="OAL56" s="37"/>
      <c r="OAM56" s="37"/>
      <c r="OAN56" s="37"/>
      <c r="OAO56" s="37"/>
      <c r="OAP56" s="37"/>
      <c r="OAQ56" s="37"/>
      <c r="OAR56" s="37"/>
      <c r="OAS56" s="37"/>
      <c r="OAT56" s="37"/>
      <c r="OAU56" s="37"/>
      <c r="OAV56" s="37"/>
      <c r="OAW56" s="37"/>
      <c r="OAX56" s="37"/>
      <c r="OAY56" s="37"/>
      <c r="OAZ56" s="37"/>
      <c r="OBA56" s="37"/>
      <c r="OBB56" s="37"/>
      <c r="OBC56" s="37"/>
      <c r="OBD56" s="37"/>
      <c r="OBE56" s="37"/>
      <c r="OBF56" s="37"/>
      <c r="OBG56" s="37"/>
      <c r="OBH56" s="37"/>
      <c r="OBI56" s="37"/>
      <c r="OBJ56" s="37"/>
      <c r="OBK56" s="37"/>
      <c r="OBL56" s="37"/>
      <c r="OBM56" s="37"/>
      <c r="OBN56" s="37"/>
      <c r="OBO56" s="37"/>
      <c r="OBP56" s="37"/>
      <c r="OBQ56" s="37"/>
      <c r="OBR56" s="37"/>
      <c r="OBS56" s="37"/>
      <c r="OBT56" s="37"/>
      <c r="OBU56" s="37"/>
      <c r="OBV56" s="37"/>
      <c r="OBW56" s="37"/>
      <c r="OBX56" s="37"/>
      <c r="OBY56" s="37"/>
      <c r="OBZ56" s="37"/>
      <c r="OCA56" s="37"/>
      <c r="OCB56" s="37"/>
      <c r="OCC56" s="37"/>
      <c r="OCD56" s="37"/>
      <c r="OCE56" s="37"/>
      <c r="OCF56" s="37"/>
      <c r="OCG56" s="37"/>
      <c r="OCH56" s="37"/>
      <c r="OCI56" s="37"/>
      <c r="OCJ56" s="37"/>
      <c r="OCK56" s="37"/>
      <c r="OCL56" s="37"/>
      <c r="OCM56" s="37"/>
      <c r="OCN56" s="37"/>
      <c r="OCO56" s="37"/>
      <c r="OCP56" s="37"/>
      <c r="OCQ56" s="37"/>
      <c r="OCR56" s="37"/>
      <c r="OCS56" s="37"/>
      <c r="OCT56" s="37"/>
      <c r="OCU56" s="37"/>
      <c r="OCV56" s="37"/>
      <c r="OCW56" s="37"/>
      <c r="OCX56" s="37"/>
      <c r="OCY56" s="37"/>
      <c r="OCZ56" s="37"/>
      <c r="ODA56" s="37"/>
      <c r="ODB56" s="37"/>
      <c r="ODC56" s="37"/>
      <c r="ODD56" s="37"/>
      <c r="ODE56" s="37"/>
      <c r="ODF56" s="37"/>
      <c r="ODG56" s="37"/>
      <c r="ODH56" s="37"/>
      <c r="ODI56" s="37"/>
      <c r="ODJ56" s="37"/>
      <c r="ODK56" s="37"/>
      <c r="ODL56" s="37"/>
      <c r="ODM56" s="37"/>
      <c r="ODN56" s="37"/>
      <c r="ODO56" s="37"/>
      <c r="ODP56" s="37"/>
      <c r="ODQ56" s="37"/>
      <c r="ODR56" s="37"/>
      <c r="ODS56" s="37"/>
      <c r="ODT56" s="37"/>
      <c r="ODU56" s="37"/>
      <c r="ODV56" s="37"/>
      <c r="ODW56" s="37"/>
      <c r="ODX56" s="37"/>
      <c r="ODY56" s="37"/>
      <c r="ODZ56" s="37"/>
      <c r="OEA56" s="37"/>
      <c r="OEB56" s="37"/>
      <c r="OEC56" s="37"/>
      <c r="OED56" s="37"/>
      <c r="OEE56" s="37"/>
      <c r="OEF56" s="37"/>
      <c r="OEG56" s="37"/>
      <c r="OEH56" s="37"/>
      <c r="OEI56" s="37"/>
      <c r="OEJ56" s="37"/>
      <c r="OEK56" s="37"/>
      <c r="OEL56" s="37"/>
      <c r="OEM56" s="37"/>
      <c r="OEN56" s="37"/>
      <c r="OEO56" s="37"/>
      <c r="OEP56" s="37"/>
      <c r="OEQ56" s="37"/>
      <c r="OER56" s="37"/>
      <c r="OES56" s="37"/>
      <c r="OET56" s="37"/>
      <c r="OEU56" s="37"/>
      <c r="OEV56" s="37"/>
      <c r="OEW56" s="37"/>
      <c r="OEX56" s="37"/>
      <c r="OEY56" s="37"/>
      <c r="OEZ56" s="37"/>
      <c r="OFA56" s="37"/>
      <c r="OFB56" s="37"/>
      <c r="OFC56" s="37"/>
      <c r="OFD56" s="37"/>
      <c r="OFE56" s="37"/>
      <c r="OFF56" s="37"/>
      <c r="OFG56" s="37"/>
      <c r="OFH56" s="37"/>
      <c r="OFI56" s="37"/>
      <c r="OFJ56" s="37"/>
      <c r="OFK56" s="37"/>
      <c r="OFL56" s="37"/>
      <c r="OFM56" s="37"/>
      <c r="OFN56" s="37"/>
      <c r="OFO56" s="37"/>
      <c r="OFP56" s="37"/>
      <c r="OFQ56" s="37"/>
      <c r="OFR56" s="37"/>
      <c r="OFS56" s="37"/>
      <c r="OFT56" s="37"/>
      <c r="OFU56" s="37"/>
      <c r="OFV56" s="37"/>
      <c r="OFW56" s="37"/>
      <c r="OFX56" s="37"/>
      <c r="OFY56" s="37"/>
      <c r="OFZ56" s="37"/>
      <c r="OGA56" s="37"/>
      <c r="OGB56" s="37"/>
      <c r="OGC56" s="37"/>
      <c r="OGD56" s="37"/>
      <c r="OGE56" s="37"/>
      <c r="OGF56" s="37"/>
      <c r="OGG56" s="37"/>
      <c r="OGH56" s="37"/>
      <c r="OGI56" s="37"/>
      <c r="OGJ56" s="37"/>
      <c r="OGK56" s="37"/>
      <c r="OGL56" s="37"/>
      <c r="OGM56" s="37"/>
      <c r="OGN56" s="37"/>
      <c r="OGO56" s="37"/>
      <c r="OGP56" s="37"/>
      <c r="OGQ56" s="37"/>
      <c r="OGR56" s="37"/>
      <c r="OGS56" s="37"/>
      <c r="OGT56" s="37"/>
      <c r="OGU56" s="37"/>
      <c r="OGV56" s="37"/>
      <c r="OGW56" s="37"/>
      <c r="OGX56" s="37"/>
      <c r="OGY56" s="37"/>
      <c r="OGZ56" s="37"/>
      <c r="OHA56" s="37"/>
      <c r="OHB56" s="37"/>
      <c r="OHC56" s="37"/>
      <c r="OHD56" s="37"/>
      <c r="OHE56" s="37"/>
      <c r="OHF56" s="37"/>
      <c r="OHG56" s="37"/>
      <c r="OHH56" s="37"/>
      <c r="OHI56" s="37"/>
      <c r="OHJ56" s="37"/>
      <c r="OHK56" s="37"/>
      <c r="OHL56" s="37"/>
      <c r="OHM56" s="37"/>
      <c r="OHN56" s="37"/>
      <c r="OHO56" s="37"/>
      <c r="OHP56" s="37"/>
      <c r="OHQ56" s="37"/>
      <c r="OHR56" s="37"/>
      <c r="OHS56" s="37"/>
      <c r="OHT56" s="37"/>
      <c r="OHU56" s="37"/>
      <c r="OHV56" s="37"/>
      <c r="OHW56" s="37"/>
      <c r="OHX56" s="37"/>
      <c r="OHY56" s="37"/>
      <c r="OHZ56" s="37"/>
      <c r="OIA56" s="37"/>
      <c r="OIB56" s="37"/>
      <c r="OIC56" s="37"/>
      <c r="OID56" s="37"/>
      <c r="OIE56" s="37"/>
      <c r="OIF56" s="37"/>
      <c r="OIG56" s="37"/>
      <c r="OIH56" s="37"/>
      <c r="OII56" s="37"/>
      <c r="OIJ56" s="37"/>
      <c r="OIK56" s="37"/>
      <c r="OIL56" s="37"/>
      <c r="OIM56" s="37"/>
      <c r="OIN56" s="37"/>
      <c r="OIO56" s="37"/>
      <c r="OIP56" s="37"/>
      <c r="OIQ56" s="37"/>
      <c r="OIR56" s="37"/>
      <c r="OIS56" s="37"/>
      <c r="OIT56" s="37"/>
      <c r="OIU56" s="37"/>
      <c r="OIV56" s="37"/>
      <c r="OIW56" s="37"/>
      <c r="OIX56" s="37"/>
      <c r="OIY56" s="37"/>
      <c r="OIZ56" s="37"/>
      <c r="OJA56" s="37"/>
      <c r="OJB56" s="37"/>
      <c r="OJC56" s="37"/>
      <c r="OJD56" s="37"/>
      <c r="OJE56" s="37"/>
      <c r="OJF56" s="37"/>
      <c r="OJG56" s="37"/>
      <c r="OJH56" s="37"/>
      <c r="OJI56" s="37"/>
      <c r="OJJ56" s="37"/>
      <c r="OJK56" s="37"/>
      <c r="OJL56" s="37"/>
      <c r="OJM56" s="37"/>
      <c r="OJN56" s="37"/>
      <c r="OJO56" s="37"/>
      <c r="OJP56" s="37"/>
      <c r="OJQ56" s="37"/>
      <c r="OJR56" s="37"/>
      <c r="OJS56" s="37"/>
      <c r="OJT56" s="37"/>
      <c r="OJU56" s="37"/>
      <c r="OJV56" s="37"/>
      <c r="OJW56" s="37"/>
      <c r="OJX56" s="37"/>
      <c r="OJY56" s="37"/>
      <c r="OJZ56" s="37"/>
      <c r="OKA56" s="37"/>
      <c r="OKB56" s="37"/>
      <c r="OKC56" s="37"/>
      <c r="OKD56" s="37"/>
      <c r="OKE56" s="37"/>
      <c r="OKF56" s="37"/>
      <c r="OKG56" s="37"/>
      <c r="OKH56" s="37"/>
      <c r="OKI56" s="37"/>
      <c r="OKJ56" s="37"/>
      <c r="OKK56" s="37"/>
      <c r="OKL56" s="37"/>
      <c r="OKM56" s="37"/>
      <c r="OKN56" s="37"/>
      <c r="OKO56" s="37"/>
      <c r="OKP56" s="37"/>
      <c r="OKQ56" s="37"/>
      <c r="OKR56" s="37"/>
      <c r="OKS56" s="37"/>
      <c r="OKT56" s="37"/>
      <c r="OKU56" s="37"/>
      <c r="OKV56" s="37"/>
      <c r="OKW56" s="37"/>
      <c r="OKX56" s="37"/>
      <c r="OKY56" s="37"/>
      <c r="OKZ56" s="37"/>
      <c r="OLA56" s="37"/>
      <c r="OLB56" s="37"/>
      <c r="OLC56" s="37"/>
      <c r="OLD56" s="37"/>
      <c r="OLE56" s="37"/>
      <c r="OLF56" s="37"/>
      <c r="OLG56" s="37"/>
      <c r="OLH56" s="37"/>
      <c r="OLI56" s="37"/>
      <c r="OLJ56" s="37"/>
      <c r="OLK56" s="37"/>
      <c r="OLL56" s="37"/>
      <c r="OLM56" s="37"/>
      <c r="OLN56" s="37"/>
      <c r="OLO56" s="37"/>
      <c r="OLP56" s="37"/>
      <c r="OLQ56" s="37"/>
      <c r="OLR56" s="37"/>
      <c r="OLS56" s="37"/>
      <c r="OLT56" s="37"/>
      <c r="OLU56" s="37"/>
      <c r="OLV56" s="37"/>
      <c r="OLW56" s="37"/>
      <c r="OLX56" s="37"/>
      <c r="OLY56" s="37"/>
      <c r="OLZ56" s="37"/>
      <c r="OMA56" s="37"/>
      <c r="OMB56" s="37"/>
      <c r="OMC56" s="37"/>
      <c r="OMD56" s="37"/>
      <c r="OME56" s="37"/>
      <c r="OMF56" s="37"/>
      <c r="OMG56" s="37"/>
      <c r="OMH56" s="37"/>
      <c r="OMI56" s="37"/>
      <c r="OMJ56" s="37"/>
      <c r="OMK56" s="37"/>
      <c r="OML56" s="37"/>
      <c r="OMM56" s="37"/>
      <c r="OMN56" s="37"/>
      <c r="OMO56" s="37"/>
      <c r="OMP56" s="37"/>
      <c r="OMQ56" s="37"/>
      <c r="OMR56" s="37"/>
      <c r="OMS56" s="37"/>
      <c r="OMT56" s="37"/>
      <c r="OMU56" s="37"/>
      <c r="OMV56" s="37"/>
      <c r="OMW56" s="37"/>
      <c r="OMX56" s="37"/>
      <c r="OMY56" s="37"/>
      <c r="OMZ56" s="37"/>
      <c r="ONA56" s="37"/>
      <c r="ONB56" s="37"/>
      <c r="ONC56" s="37"/>
      <c r="OND56" s="37"/>
      <c r="ONE56" s="37"/>
      <c r="ONF56" s="37"/>
      <c r="ONG56" s="37"/>
      <c r="ONH56" s="37"/>
      <c r="ONI56" s="37"/>
      <c r="ONJ56" s="37"/>
      <c r="ONK56" s="37"/>
      <c r="ONL56" s="37"/>
      <c r="ONM56" s="37"/>
      <c r="ONN56" s="37"/>
      <c r="ONO56" s="37"/>
      <c r="ONP56" s="37"/>
      <c r="ONQ56" s="37"/>
      <c r="ONR56" s="37"/>
      <c r="ONS56" s="37"/>
      <c r="ONT56" s="37"/>
      <c r="ONU56" s="37"/>
      <c r="ONV56" s="37"/>
      <c r="ONW56" s="37"/>
      <c r="ONX56" s="37"/>
      <c r="ONY56" s="37"/>
      <c r="ONZ56" s="37"/>
      <c r="OOA56" s="37"/>
      <c r="OOB56" s="37"/>
      <c r="OOC56" s="37"/>
      <c r="OOD56" s="37"/>
      <c r="OOE56" s="37"/>
      <c r="OOF56" s="37"/>
      <c r="OOG56" s="37"/>
      <c r="OOH56" s="37"/>
      <c r="OOI56" s="37"/>
      <c r="OOJ56" s="37"/>
      <c r="OOK56" s="37"/>
      <c r="OOL56" s="37"/>
      <c r="OOM56" s="37"/>
      <c r="OON56" s="37"/>
      <c r="OOO56" s="37"/>
      <c r="OOP56" s="37"/>
      <c r="OOQ56" s="37"/>
      <c r="OOR56" s="37"/>
      <c r="OOS56" s="37"/>
      <c r="OOT56" s="37"/>
      <c r="OOU56" s="37"/>
      <c r="OOV56" s="37"/>
      <c r="OOW56" s="37"/>
      <c r="OOX56" s="37"/>
      <c r="OOY56" s="37"/>
      <c r="OOZ56" s="37"/>
      <c r="OPA56" s="37"/>
      <c r="OPB56" s="37"/>
      <c r="OPC56" s="37"/>
      <c r="OPD56" s="37"/>
      <c r="OPE56" s="37"/>
      <c r="OPF56" s="37"/>
      <c r="OPG56" s="37"/>
      <c r="OPH56" s="37"/>
      <c r="OPI56" s="37"/>
      <c r="OPJ56" s="37"/>
      <c r="OPK56" s="37"/>
      <c r="OPL56" s="37"/>
      <c r="OPM56" s="37"/>
      <c r="OPN56" s="37"/>
      <c r="OPO56" s="37"/>
      <c r="OPP56" s="37"/>
      <c r="OPQ56" s="37"/>
      <c r="OPR56" s="37"/>
      <c r="OPS56" s="37"/>
      <c r="OPT56" s="37"/>
      <c r="OPU56" s="37"/>
      <c r="OPV56" s="37"/>
      <c r="OPW56" s="37"/>
      <c r="OPX56" s="37"/>
      <c r="OPY56" s="37"/>
      <c r="OPZ56" s="37"/>
      <c r="OQA56" s="37"/>
      <c r="OQB56" s="37"/>
      <c r="OQC56" s="37"/>
      <c r="OQD56" s="37"/>
      <c r="OQE56" s="37"/>
      <c r="OQF56" s="37"/>
      <c r="OQG56" s="37"/>
      <c r="OQH56" s="37"/>
      <c r="OQI56" s="37"/>
      <c r="OQJ56" s="37"/>
      <c r="OQK56" s="37"/>
      <c r="OQL56" s="37"/>
      <c r="OQM56" s="37"/>
      <c r="OQN56" s="37"/>
      <c r="OQO56" s="37"/>
      <c r="OQP56" s="37"/>
      <c r="OQQ56" s="37"/>
      <c r="OQR56" s="37"/>
      <c r="OQS56" s="37"/>
      <c r="OQT56" s="37"/>
      <c r="OQU56" s="37"/>
      <c r="OQV56" s="37"/>
      <c r="OQW56" s="37"/>
      <c r="OQX56" s="37"/>
      <c r="OQY56" s="37"/>
      <c r="OQZ56" s="37"/>
      <c r="ORA56" s="37"/>
      <c r="ORB56" s="37"/>
      <c r="ORC56" s="37"/>
      <c r="ORD56" s="37"/>
      <c r="ORE56" s="37"/>
      <c r="ORF56" s="37"/>
      <c r="ORG56" s="37"/>
      <c r="ORH56" s="37"/>
      <c r="ORI56" s="37"/>
      <c r="ORJ56" s="37"/>
      <c r="ORK56" s="37"/>
      <c r="ORL56" s="37"/>
      <c r="ORM56" s="37"/>
      <c r="ORN56" s="37"/>
      <c r="ORO56" s="37"/>
      <c r="ORP56" s="37"/>
      <c r="ORQ56" s="37"/>
      <c r="ORR56" s="37"/>
      <c r="ORS56" s="37"/>
      <c r="ORT56" s="37"/>
      <c r="ORU56" s="37"/>
      <c r="ORV56" s="37"/>
      <c r="ORW56" s="37"/>
      <c r="ORX56" s="37"/>
      <c r="ORY56" s="37"/>
      <c r="ORZ56" s="37"/>
      <c r="OSA56" s="37"/>
      <c r="OSB56" s="37"/>
      <c r="OSC56" s="37"/>
      <c r="OSD56" s="37"/>
      <c r="OSE56" s="37"/>
      <c r="OSF56" s="37"/>
      <c r="OSG56" s="37"/>
      <c r="OSH56" s="37"/>
      <c r="OSI56" s="37"/>
      <c r="OSJ56" s="37"/>
      <c r="OSK56" s="37"/>
      <c r="OSL56" s="37"/>
      <c r="OSM56" s="37"/>
      <c r="OSN56" s="37"/>
      <c r="OSO56" s="37"/>
      <c r="OSP56" s="37"/>
      <c r="OSQ56" s="37"/>
      <c r="OSR56" s="37"/>
      <c r="OSS56" s="37"/>
      <c r="OST56" s="37"/>
      <c r="OSU56" s="37"/>
      <c r="OSV56" s="37"/>
      <c r="OSW56" s="37"/>
      <c r="OSX56" s="37"/>
      <c r="OSY56" s="37"/>
      <c r="OSZ56" s="37"/>
      <c r="OTA56" s="37"/>
      <c r="OTB56" s="37"/>
      <c r="OTC56" s="37"/>
      <c r="OTD56" s="37"/>
      <c r="OTE56" s="37"/>
      <c r="OTF56" s="37"/>
      <c r="OTG56" s="37"/>
      <c r="OTH56" s="37"/>
      <c r="OTI56" s="37"/>
      <c r="OTJ56" s="37"/>
      <c r="OTK56" s="37"/>
      <c r="OTL56" s="37"/>
      <c r="OTM56" s="37"/>
      <c r="OTN56" s="37"/>
      <c r="OTO56" s="37"/>
      <c r="OTP56" s="37"/>
      <c r="OTQ56" s="37"/>
      <c r="OTR56" s="37"/>
      <c r="OTS56" s="37"/>
      <c r="OTT56" s="37"/>
      <c r="OTU56" s="37"/>
      <c r="OTV56" s="37"/>
      <c r="OTW56" s="37"/>
      <c r="OTX56" s="37"/>
      <c r="OTY56" s="37"/>
      <c r="OTZ56" s="37"/>
      <c r="OUA56" s="37"/>
      <c r="OUB56" s="37"/>
      <c r="OUC56" s="37"/>
      <c r="OUD56" s="37"/>
      <c r="OUE56" s="37"/>
      <c r="OUF56" s="37"/>
      <c r="OUG56" s="37"/>
      <c r="OUH56" s="37"/>
      <c r="OUI56" s="37"/>
      <c r="OUJ56" s="37"/>
      <c r="OUK56" s="37"/>
      <c r="OUL56" s="37"/>
      <c r="OUM56" s="37"/>
      <c r="OUN56" s="37"/>
      <c r="OUO56" s="37"/>
      <c r="OUP56" s="37"/>
      <c r="OUQ56" s="37"/>
      <c r="OUR56" s="37"/>
      <c r="OUS56" s="37"/>
      <c r="OUT56" s="37"/>
      <c r="OUU56" s="37"/>
      <c r="OUV56" s="37"/>
      <c r="OUW56" s="37"/>
      <c r="OUX56" s="37"/>
      <c r="OUY56" s="37"/>
      <c r="OUZ56" s="37"/>
      <c r="OVA56" s="37"/>
      <c r="OVB56" s="37"/>
      <c r="OVC56" s="37"/>
      <c r="OVD56" s="37"/>
      <c r="OVE56" s="37"/>
      <c r="OVF56" s="37"/>
      <c r="OVG56" s="37"/>
      <c r="OVH56" s="37"/>
      <c r="OVI56" s="37"/>
      <c r="OVJ56" s="37"/>
      <c r="OVK56" s="37"/>
      <c r="OVL56" s="37"/>
      <c r="OVM56" s="37"/>
      <c r="OVN56" s="37"/>
      <c r="OVO56" s="37"/>
      <c r="OVP56" s="37"/>
      <c r="OVQ56" s="37"/>
      <c r="OVR56" s="37"/>
      <c r="OVS56" s="37"/>
      <c r="OVT56" s="37"/>
      <c r="OVU56" s="37"/>
      <c r="OVV56" s="37"/>
      <c r="OVW56" s="37"/>
      <c r="OVX56" s="37"/>
      <c r="OVY56" s="37"/>
      <c r="OVZ56" s="37"/>
      <c r="OWA56" s="37"/>
      <c r="OWB56" s="37"/>
      <c r="OWC56" s="37"/>
      <c r="OWD56" s="37"/>
      <c r="OWE56" s="37"/>
      <c r="OWF56" s="37"/>
      <c r="OWG56" s="37"/>
      <c r="OWH56" s="37"/>
      <c r="OWI56" s="37"/>
      <c r="OWJ56" s="37"/>
      <c r="OWK56" s="37"/>
      <c r="OWL56" s="37"/>
      <c r="OWM56" s="37"/>
      <c r="OWN56" s="37"/>
      <c r="OWO56" s="37"/>
      <c r="OWP56" s="37"/>
      <c r="OWQ56" s="37"/>
      <c r="OWR56" s="37"/>
      <c r="OWS56" s="37"/>
      <c r="OWT56" s="37"/>
      <c r="OWU56" s="37"/>
      <c r="OWV56" s="37"/>
      <c r="OWW56" s="37"/>
      <c r="OWX56" s="37"/>
      <c r="OWY56" s="37"/>
      <c r="OWZ56" s="37"/>
      <c r="OXA56" s="37"/>
      <c r="OXB56" s="37"/>
      <c r="OXC56" s="37"/>
      <c r="OXD56" s="37"/>
      <c r="OXE56" s="37"/>
      <c r="OXF56" s="37"/>
      <c r="OXG56" s="37"/>
      <c r="OXH56" s="37"/>
      <c r="OXI56" s="37"/>
      <c r="OXJ56" s="37"/>
      <c r="OXK56" s="37"/>
      <c r="OXL56" s="37"/>
      <c r="OXM56" s="37"/>
      <c r="OXN56" s="37"/>
      <c r="OXO56" s="37"/>
      <c r="OXP56" s="37"/>
      <c r="OXQ56" s="37"/>
      <c r="OXR56" s="37"/>
      <c r="OXS56" s="37"/>
      <c r="OXT56" s="37"/>
      <c r="OXU56" s="37"/>
      <c r="OXV56" s="37"/>
      <c r="OXW56" s="37"/>
      <c r="OXX56" s="37"/>
      <c r="OXY56" s="37"/>
      <c r="OXZ56" s="37"/>
      <c r="OYA56" s="37"/>
      <c r="OYB56" s="37"/>
      <c r="OYC56" s="37"/>
      <c r="OYD56" s="37"/>
      <c r="OYE56" s="37"/>
      <c r="OYF56" s="37"/>
      <c r="OYG56" s="37"/>
      <c r="OYH56" s="37"/>
      <c r="OYI56" s="37"/>
      <c r="OYJ56" s="37"/>
      <c r="OYK56" s="37"/>
      <c r="OYL56" s="37"/>
      <c r="OYM56" s="37"/>
      <c r="OYN56" s="37"/>
      <c r="OYO56" s="37"/>
      <c r="OYP56" s="37"/>
      <c r="OYQ56" s="37"/>
      <c r="OYR56" s="37"/>
      <c r="OYS56" s="37"/>
      <c r="OYT56" s="37"/>
      <c r="OYU56" s="37"/>
      <c r="OYV56" s="37"/>
      <c r="OYW56" s="37"/>
      <c r="OYX56" s="37"/>
      <c r="OYY56" s="37"/>
      <c r="OYZ56" s="37"/>
      <c r="OZA56" s="37"/>
      <c r="OZB56" s="37"/>
      <c r="OZC56" s="37"/>
      <c r="OZD56" s="37"/>
      <c r="OZE56" s="37"/>
      <c r="OZF56" s="37"/>
      <c r="OZG56" s="37"/>
      <c r="OZH56" s="37"/>
      <c r="OZI56" s="37"/>
      <c r="OZJ56" s="37"/>
      <c r="OZK56" s="37"/>
      <c r="OZL56" s="37"/>
      <c r="OZM56" s="37"/>
      <c r="OZN56" s="37"/>
      <c r="OZO56" s="37"/>
      <c r="OZP56" s="37"/>
      <c r="OZQ56" s="37"/>
      <c r="OZR56" s="37"/>
      <c r="OZS56" s="37"/>
      <c r="OZT56" s="37"/>
      <c r="OZU56" s="37"/>
      <c r="OZV56" s="37"/>
      <c r="OZW56" s="37"/>
      <c r="OZX56" s="37"/>
      <c r="OZY56" s="37"/>
      <c r="OZZ56" s="37"/>
      <c r="PAA56" s="37"/>
      <c r="PAB56" s="37"/>
      <c r="PAC56" s="37"/>
      <c r="PAD56" s="37"/>
      <c r="PAE56" s="37"/>
      <c r="PAF56" s="37"/>
      <c r="PAG56" s="37"/>
      <c r="PAH56" s="37"/>
      <c r="PAI56" s="37"/>
      <c r="PAJ56" s="37"/>
      <c r="PAK56" s="37"/>
      <c r="PAL56" s="37"/>
      <c r="PAM56" s="37"/>
      <c r="PAN56" s="37"/>
      <c r="PAO56" s="37"/>
      <c r="PAP56" s="37"/>
      <c r="PAQ56" s="37"/>
      <c r="PAR56" s="37"/>
      <c r="PAS56" s="37"/>
      <c r="PAT56" s="37"/>
      <c r="PAU56" s="37"/>
      <c r="PAV56" s="37"/>
      <c r="PAW56" s="37"/>
      <c r="PAX56" s="37"/>
      <c r="PAY56" s="37"/>
      <c r="PAZ56" s="37"/>
      <c r="PBA56" s="37"/>
      <c r="PBB56" s="37"/>
      <c r="PBC56" s="37"/>
      <c r="PBD56" s="37"/>
      <c r="PBE56" s="37"/>
      <c r="PBF56" s="37"/>
      <c r="PBG56" s="37"/>
      <c r="PBH56" s="37"/>
      <c r="PBI56" s="37"/>
      <c r="PBJ56" s="37"/>
      <c r="PBK56" s="37"/>
      <c r="PBL56" s="37"/>
      <c r="PBM56" s="37"/>
      <c r="PBN56" s="37"/>
      <c r="PBO56" s="37"/>
      <c r="PBP56" s="37"/>
      <c r="PBQ56" s="37"/>
      <c r="PBR56" s="37"/>
      <c r="PBS56" s="37"/>
      <c r="PBT56" s="37"/>
      <c r="PBU56" s="37"/>
      <c r="PBV56" s="37"/>
      <c r="PBW56" s="37"/>
      <c r="PBX56" s="37"/>
      <c r="PBY56" s="37"/>
      <c r="PBZ56" s="37"/>
      <c r="PCA56" s="37"/>
      <c r="PCB56" s="37"/>
      <c r="PCC56" s="37"/>
      <c r="PCD56" s="37"/>
      <c r="PCE56" s="37"/>
      <c r="PCF56" s="37"/>
      <c r="PCG56" s="37"/>
      <c r="PCH56" s="37"/>
      <c r="PCI56" s="37"/>
      <c r="PCJ56" s="37"/>
      <c r="PCK56" s="37"/>
      <c r="PCL56" s="37"/>
      <c r="PCM56" s="37"/>
      <c r="PCN56" s="37"/>
      <c r="PCO56" s="37"/>
      <c r="PCP56" s="37"/>
      <c r="PCQ56" s="37"/>
      <c r="PCR56" s="37"/>
      <c r="PCS56" s="37"/>
      <c r="PCT56" s="37"/>
      <c r="PCU56" s="37"/>
      <c r="PCV56" s="37"/>
      <c r="PCW56" s="37"/>
      <c r="PCX56" s="37"/>
      <c r="PCY56" s="37"/>
      <c r="PCZ56" s="37"/>
      <c r="PDA56" s="37"/>
      <c r="PDB56" s="37"/>
      <c r="PDC56" s="37"/>
      <c r="PDD56" s="37"/>
      <c r="PDE56" s="37"/>
      <c r="PDF56" s="37"/>
      <c r="PDG56" s="37"/>
      <c r="PDH56" s="37"/>
      <c r="PDI56" s="37"/>
      <c r="PDJ56" s="37"/>
      <c r="PDK56" s="37"/>
      <c r="PDL56" s="37"/>
      <c r="PDM56" s="37"/>
      <c r="PDN56" s="37"/>
      <c r="PDO56" s="37"/>
      <c r="PDP56" s="37"/>
      <c r="PDQ56" s="37"/>
      <c r="PDR56" s="37"/>
      <c r="PDS56" s="37"/>
      <c r="PDT56" s="37"/>
      <c r="PDU56" s="37"/>
      <c r="PDV56" s="37"/>
      <c r="PDW56" s="37"/>
      <c r="PDX56" s="37"/>
      <c r="PDY56" s="37"/>
      <c r="PDZ56" s="37"/>
      <c r="PEA56" s="37"/>
      <c r="PEB56" s="37"/>
      <c r="PEC56" s="37"/>
      <c r="PED56" s="37"/>
      <c r="PEE56" s="37"/>
      <c r="PEF56" s="37"/>
      <c r="PEG56" s="37"/>
      <c r="PEH56" s="37"/>
      <c r="PEI56" s="37"/>
      <c r="PEJ56" s="37"/>
      <c r="PEK56" s="37"/>
      <c r="PEL56" s="37"/>
      <c r="PEM56" s="37"/>
      <c r="PEN56" s="37"/>
      <c r="PEO56" s="37"/>
      <c r="PEP56" s="37"/>
      <c r="PEQ56" s="37"/>
      <c r="PER56" s="37"/>
      <c r="PES56" s="37"/>
      <c r="PET56" s="37"/>
      <c r="PEU56" s="37"/>
      <c r="PEV56" s="37"/>
      <c r="PEW56" s="37"/>
      <c r="PEX56" s="37"/>
      <c r="PEY56" s="37"/>
      <c r="PEZ56" s="37"/>
      <c r="PFA56" s="37"/>
      <c r="PFB56" s="37"/>
      <c r="PFC56" s="37"/>
      <c r="PFD56" s="37"/>
      <c r="PFE56" s="37"/>
      <c r="PFF56" s="37"/>
      <c r="PFG56" s="37"/>
      <c r="PFH56" s="37"/>
      <c r="PFI56" s="37"/>
      <c r="PFJ56" s="37"/>
      <c r="PFK56" s="37"/>
      <c r="PFL56" s="37"/>
      <c r="PFM56" s="37"/>
      <c r="PFN56" s="37"/>
      <c r="PFO56" s="37"/>
      <c r="PFP56" s="37"/>
      <c r="PFQ56" s="37"/>
      <c r="PFR56" s="37"/>
      <c r="PFS56" s="37"/>
      <c r="PFT56" s="37"/>
      <c r="PFU56" s="37"/>
      <c r="PFV56" s="37"/>
      <c r="PFW56" s="37"/>
      <c r="PFX56" s="37"/>
      <c r="PFY56" s="37"/>
      <c r="PFZ56" s="37"/>
      <c r="PGA56" s="37"/>
      <c r="PGB56" s="37"/>
      <c r="PGC56" s="37"/>
      <c r="PGD56" s="37"/>
      <c r="PGE56" s="37"/>
      <c r="PGF56" s="37"/>
      <c r="PGG56" s="37"/>
      <c r="PGH56" s="37"/>
      <c r="PGI56" s="37"/>
      <c r="PGJ56" s="37"/>
      <c r="PGK56" s="37"/>
      <c r="PGL56" s="37"/>
      <c r="PGM56" s="37"/>
      <c r="PGN56" s="37"/>
      <c r="PGO56" s="37"/>
      <c r="PGP56" s="37"/>
      <c r="PGQ56" s="37"/>
      <c r="PGR56" s="37"/>
      <c r="PGS56" s="37"/>
      <c r="PGT56" s="37"/>
      <c r="PGU56" s="37"/>
      <c r="PGV56" s="37"/>
      <c r="PGW56" s="37"/>
      <c r="PGX56" s="37"/>
      <c r="PGY56" s="37"/>
      <c r="PGZ56" s="37"/>
      <c r="PHA56" s="37"/>
      <c r="PHB56" s="37"/>
      <c r="PHC56" s="37"/>
      <c r="PHD56" s="37"/>
      <c r="PHE56" s="37"/>
      <c r="PHF56" s="37"/>
      <c r="PHG56" s="37"/>
      <c r="PHH56" s="37"/>
      <c r="PHI56" s="37"/>
      <c r="PHJ56" s="37"/>
      <c r="PHK56" s="37"/>
      <c r="PHL56" s="37"/>
      <c r="PHM56" s="37"/>
      <c r="PHN56" s="37"/>
      <c r="PHO56" s="37"/>
      <c r="PHP56" s="37"/>
      <c r="PHQ56" s="37"/>
      <c r="PHR56" s="37"/>
      <c r="PHS56" s="37"/>
      <c r="PHT56" s="37"/>
      <c r="PHU56" s="37"/>
      <c r="PHV56" s="37"/>
      <c r="PHW56" s="37"/>
      <c r="PHX56" s="37"/>
      <c r="PHY56" s="37"/>
      <c r="PHZ56" s="37"/>
      <c r="PIA56" s="37"/>
      <c r="PIB56" s="37"/>
      <c r="PIC56" s="37"/>
      <c r="PID56" s="37"/>
      <c r="PIE56" s="37"/>
      <c r="PIF56" s="37"/>
      <c r="PIG56" s="37"/>
      <c r="PIH56" s="37"/>
      <c r="PII56" s="37"/>
      <c r="PIJ56" s="37"/>
      <c r="PIK56" s="37"/>
      <c r="PIL56" s="37"/>
      <c r="PIM56" s="37"/>
      <c r="PIN56" s="37"/>
      <c r="PIO56" s="37"/>
      <c r="PIP56" s="37"/>
      <c r="PIQ56" s="37"/>
      <c r="PIR56" s="37"/>
      <c r="PIS56" s="37"/>
      <c r="PIT56" s="37"/>
      <c r="PIU56" s="37"/>
      <c r="PIV56" s="37"/>
      <c r="PIW56" s="37"/>
      <c r="PIX56" s="37"/>
      <c r="PIY56" s="37"/>
      <c r="PIZ56" s="37"/>
      <c r="PJA56" s="37"/>
      <c r="PJB56" s="37"/>
      <c r="PJC56" s="37"/>
      <c r="PJD56" s="37"/>
      <c r="PJE56" s="37"/>
      <c r="PJF56" s="37"/>
      <c r="PJG56" s="37"/>
      <c r="PJH56" s="37"/>
      <c r="PJI56" s="37"/>
      <c r="PJJ56" s="37"/>
      <c r="PJK56" s="37"/>
      <c r="PJL56" s="37"/>
      <c r="PJM56" s="37"/>
      <c r="PJN56" s="37"/>
      <c r="PJO56" s="37"/>
      <c r="PJP56" s="37"/>
      <c r="PJQ56" s="37"/>
      <c r="PJR56" s="37"/>
      <c r="PJS56" s="37"/>
      <c r="PJT56" s="37"/>
      <c r="PJU56" s="37"/>
      <c r="PJV56" s="37"/>
      <c r="PJW56" s="37"/>
      <c r="PJX56" s="37"/>
      <c r="PJY56" s="37"/>
      <c r="PJZ56" s="37"/>
      <c r="PKA56" s="37"/>
      <c r="PKB56" s="37"/>
      <c r="PKC56" s="37"/>
      <c r="PKD56" s="37"/>
      <c r="PKE56" s="37"/>
      <c r="PKF56" s="37"/>
      <c r="PKG56" s="37"/>
      <c r="PKH56" s="37"/>
      <c r="PKI56" s="37"/>
      <c r="PKJ56" s="37"/>
      <c r="PKK56" s="37"/>
      <c r="PKL56" s="37"/>
      <c r="PKM56" s="37"/>
      <c r="PKN56" s="37"/>
      <c r="PKO56" s="37"/>
      <c r="PKP56" s="37"/>
      <c r="PKQ56" s="37"/>
      <c r="PKR56" s="37"/>
      <c r="PKS56" s="37"/>
      <c r="PKT56" s="37"/>
      <c r="PKU56" s="37"/>
      <c r="PKV56" s="37"/>
      <c r="PKW56" s="37"/>
      <c r="PKX56" s="37"/>
      <c r="PKY56" s="37"/>
      <c r="PKZ56" s="37"/>
      <c r="PLA56" s="37"/>
      <c r="PLB56" s="37"/>
      <c r="PLC56" s="37"/>
      <c r="PLD56" s="37"/>
      <c r="PLE56" s="37"/>
      <c r="PLF56" s="37"/>
      <c r="PLG56" s="37"/>
      <c r="PLH56" s="37"/>
      <c r="PLI56" s="37"/>
      <c r="PLJ56" s="37"/>
      <c r="PLK56" s="37"/>
      <c r="PLL56" s="37"/>
      <c r="PLM56" s="37"/>
      <c r="PLN56" s="37"/>
      <c r="PLO56" s="37"/>
      <c r="PLP56" s="37"/>
      <c r="PLQ56" s="37"/>
      <c r="PLR56" s="37"/>
      <c r="PLS56" s="37"/>
      <c r="PLT56" s="37"/>
      <c r="PLU56" s="37"/>
      <c r="PLV56" s="37"/>
      <c r="PLW56" s="37"/>
      <c r="PLX56" s="37"/>
      <c r="PLY56" s="37"/>
      <c r="PLZ56" s="37"/>
      <c r="PMA56" s="37"/>
      <c r="PMB56" s="37"/>
      <c r="PMC56" s="37"/>
      <c r="PMD56" s="37"/>
      <c r="PME56" s="37"/>
      <c r="PMF56" s="37"/>
      <c r="PMG56" s="37"/>
      <c r="PMH56" s="37"/>
      <c r="PMI56" s="37"/>
      <c r="PMJ56" s="37"/>
      <c r="PMK56" s="37"/>
      <c r="PML56" s="37"/>
      <c r="PMM56" s="37"/>
      <c r="PMN56" s="37"/>
      <c r="PMO56" s="37"/>
      <c r="PMP56" s="37"/>
      <c r="PMQ56" s="37"/>
      <c r="PMR56" s="37"/>
      <c r="PMS56" s="37"/>
      <c r="PMT56" s="37"/>
      <c r="PMU56" s="37"/>
      <c r="PMV56" s="37"/>
      <c r="PMW56" s="37"/>
      <c r="PMX56" s="37"/>
      <c r="PMY56" s="37"/>
      <c r="PMZ56" s="37"/>
      <c r="PNA56" s="37"/>
      <c r="PNB56" s="37"/>
      <c r="PNC56" s="37"/>
      <c r="PND56" s="37"/>
      <c r="PNE56" s="37"/>
      <c r="PNF56" s="37"/>
      <c r="PNG56" s="37"/>
      <c r="PNH56" s="37"/>
      <c r="PNI56" s="37"/>
      <c r="PNJ56" s="37"/>
      <c r="PNK56" s="37"/>
      <c r="PNL56" s="37"/>
      <c r="PNM56" s="37"/>
      <c r="PNN56" s="37"/>
      <c r="PNO56" s="37"/>
      <c r="PNP56" s="37"/>
      <c r="PNQ56" s="37"/>
      <c r="PNR56" s="37"/>
      <c r="PNS56" s="37"/>
      <c r="PNT56" s="37"/>
      <c r="PNU56" s="37"/>
      <c r="PNV56" s="37"/>
      <c r="PNW56" s="37"/>
      <c r="PNX56" s="37"/>
      <c r="PNY56" s="37"/>
      <c r="PNZ56" s="37"/>
      <c r="POA56" s="37"/>
      <c r="POB56" s="37"/>
      <c r="POC56" s="37"/>
      <c r="POD56" s="37"/>
      <c r="POE56" s="37"/>
      <c r="POF56" s="37"/>
      <c r="POG56" s="37"/>
      <c r="POH56" s="37"/>
      <c r="POI56" s="37"/>
      <c r="POJ56" s="37"/>
      <c r="POK56" s="37"/>
      <c r="POL56" s="37"/>
      <c r="POM56" s="37"/>
      <c r="PON56" s="37"/>
      <c r="POO56" s="37"/>
      <c r="POP56" s="37"/>
      <c r="POQ56" s="37"/>
      <c r="POR56" s="37"/>
      <c r="POS56" s="37"/>
      <c r="POT56" s="37"/>
      <c r="POU56" s="37"/>
      <c r="POV56" s="37"/>
      <c r="POW56" s="37"/>
      <c r="POX56" s="37"/>
      <c r="POY56" s="37"/>
      <c r="POZ56" s="37"/>
      <c r="PPA56" s="37"/>
      <c r="PPB56" s="37"/>
      <c r="PPC56" s="37"/>
      <c r="PPD56" s="37"/>
      <c r="PPE56" s="37"/>
      <c r="PPF56" s="37"/>
      <c r="PPG56" s="37"/>
      <c r="PPH56" s="37"/>
      <c r="PPI56" s="37"/>
      <c r="PPJ56" s="37"/>
      <c r="PPK56" s="37"/>
      <c r="PPL56" s="37"/>
      <c r="PPM56" s="37"/>
      <c r="PPN56" s="37"/>
      <c r="PPO56" s="37"/>
      <c r="PPP56" s="37"/>
      <c r="PPQ56" s="37"/>
      <c r="PPR56" s="37"/>
      <c r="PPS56" s="37"/>
      <c r="PPT56" s="37"/>
      <c r="PPU56" s="37"/>
      <c r="PPV56" s="37"/>
      <c r="PPW56" s="37"/>
      <c r="PPX56" s="37"/>
      <c r="PPY56" s="37"/>
      <c r="PPZ56" s="37"/>
      <c r="PQA56" s="37"/>
      <c r="PQB56" s="37"/>
      <c r="PQC56" s="37"/>
      <c r="PQD56" s="37"/>
      <c r="PQE56" s="37"/>
      <c r="PQF56" s="37"/>
      <c r="PQG56" s="37"/>
      <c r="PQH56" s="37"/>
      <c r="PQI56" s="37"/>
      <c r="PQJ56" s="37"/>
      <c r="PQK56" s="37"/>
      <c r="PQL56" s="37"/>
      <c r="PQM56" s="37"/>
      <c r="PQN56" s="37"/>
      <c r="PQO56" s="37"/>
      <c r="PQP56" s="37"/>
      <c r="PQQ56" s="37"/>
      <c r="PQR56" s="37"/>
      <c r="PQS56" s="37"/>
      <c r="PQT56" s="37"/>
      <c r="PQU56" s="37"/>
      <c r="PQV56" s="37"/>
      <c r="PQW56" s="37"/>
      <c r="PQX56" s="37"/>
      <c r="PQY56" s="37"/>
      <c r="PQZ56" s="37"/>
      <c r="PRA56" s="37"/>
      <c r="PRB56" s="37"/>
      <c r="PRC56" s="37"/>
      <c r="PRD56" s="37"/>
      <c r="PRE56" s="37"/>
      <c r="PRF56" s="37"/>
      <c r="PRG56" s="37"/>
      <c r="PRH56" s="37"/>
      <c r="PRI56" s="37"/>
      <c r="PRJ56" s="37"/>
      <c r="PRK56" s="37"/>
      <c r="PRL56" s="37"/>
      <c r="PRM56" s="37"/>
      <c r="PRN56" s="37"/>
      <c r="PRO56" s="37"/>
      <c r="PRP56" s="37"/>
      <c r="PRQ56" s="37"/>
      <c r="PRR56" s="37"/>
      <c r="PRS56" s="37"/>
      <c r="PRT56" s="37"/>
      <c r="PRU56" s="37"/>
      <c r="PRV56" s="37"/>
      <c r="PRW56" s="37"/>
      <c r="PRX56" s="37"/>
      <c r="PRY56" s="37"/>
      <c r="PRZ56" s="37"/>
      <c r="PSA56" s="37"/>
      <c r="PSB56" s="37"/>
      <c r="PSC56" s="37"/>
      <c r="PSD56" s="37"/>
      <c r="PSE56" s="37"/>
      <c r="PSF56" s="37"/>
      <c r="PSG56" s="37"/>
      <c r="PSH56" s="37"/>
      <c r="PSI56" s="37"/>
      <c r="PSJ56" s="37"/>
      <c r="PSK56" s="37"/>
      <c r="PSL56" s="37"/>
      <c r="PSM56" s="37"/>
      <c r="PSN56" s="37"/>
      <c r="PSO56" s="37"/>
      <c r="PSP56" s="37"/>
      <c r="PSQ56" s="37"/>
      <c r="PSR56" s="37"/>
      <c r="PSS56" s="37"/>
      <c r="PST56" s="37"/>
      <c r="PSU56" s="37"/>
      <c r="PSV56" s="37"/>
      <c r="PSW56" s="37"/>
      <c r="PSX56" s="37"/>
      <c r="PSY56" s="37"/>
      <c r="PSZ56" s="37"/>
      <c r="PTA56" s="37"/>
      <c r="PTB56" s="37"/>
      <c r="PTC56" s="37"/>
      <c r="PTD56" s="37"/>
      <c r="PTE56" s="37"/>
      <c r="PTF56" s="37"/>
      <c r="PTG56" s="37"/>
      <c r="PTH56" s="37"/>
      <c r="PTI56" s="37"/>
      <c r="PTJ56" s="37"/>
      <c r="PTK56" s="37"/>
      <c r="PTL56" s="37"/>
      <c r="PTM56" s="37"/>
      <c r="PTN56" s="37"/>
      <c r="PTO56" s="37"/>
      <c r="PTP56" s="37"/>
      <c r="PTQ56" s="37"/>
      <c r="PTR56" s="37"/>
      <c r="PTS56" s="37"/>
      <c r="PTT56" s="37"/>
      <c r="PTU56" s="37"/>
      <c r="PTV56" s="37"/>
      <c r="PTW56" s="37"/>
      <c r="PTX56" s="37"/>
      <c r="PTY56" s="37"/>
      <c r="PTZ56" s="37"/>
      <c r="PUA56" s="37"/>
      <c r="PUB56" s="37"/>
      <c r="PUC56" s="37"/>
      <c r="PUD56" s="37"/>
      <c r="PUE56" s="37"/>
      <c r="PUF56" s="37"/>
      <c r="PUG56" s="37"/>
      <c r="PUH56" s="37"/>
      <c r="PUI56" s="37"/>
      <c r="PUJ56" s="37"/>
      <c r="PUK56" s="37"/>
      <c r="PUL56" s="37"/>
      <c r="PUM56" s="37"/>
      <c r="PUN56" s="37"/>
      <c r="PUO56" s="37"/>
      <c r="PUP56" s="37"/>
      <c r="PUQ56" s="37"/>
      <c r="PUR56" s="37"/>
      <c r="PUS56" s="37"/>
      <c r="PUT56" s="37"/>
      <c r="PUU56" s="37"/>
      <c r="PUV56" s="37"/>
      <c r="PUW56" s="37"/>
      <c r="PUX56" s="37"/>
      <c r="PUY56" s="37"/>
      <c r="PUZ56" s="37"/>
      <c r="PVA56" s="37"/>
      <c r="PVB56" s="37"/>
      <c r="PVC56" s="37"/>
      <c r="PVD56" s="37"/>
      <c r="PVE56" s="37"/>
      <c r="PVF56" s="37"/>
      <c r="PVG56" s="37"/>
      <c r="PVH56" s="37"/>
      <c r="PVI56" s="37"/>
      <c r="PVJ56" s="37"/>
      <c r="PVK56" s="37"/>
      <c r="PVL56" s="37"/>
      <c r="PVM56" s="37"/>
      <c r="PVN56" s="37"/>
      <c r="PVO56" s="37"/>
      <c r="PVP56" s="37"/>
      <c r="PVQ56" s="37"/>
      <c r="PVR56" s="37"/>
      <c r="PVS56" s="37"/>
      <c r="PVT56" s="37"/>
      <c r="PVU56" s="37"/>
      <c r="PVV56" s="37"/>
      <c r="PVW56" s="37"/>
      <c r="PVX56" s="37"/>
      <c r="PVY56" s="37"/>
      <c r="PVZ56" s="37"/>
      <c r="PWA56" s="37"/>
      <c r="PWB56" s="37"/>
      <c r="PWC56" s="37"/>
      <c r="PWD56" s="37"/>
      <c r="PWE56" s="37"/>
      <c r="PWF56" s="37"/>
      <c r="PWG56" s="37"/>
      <c r="PWH56" s="37"/>
      <c r="PWI56" s="37"/>
      <c r="PWJ56" s="37"/>
      <c r="PWK56" s="37"/>
      <c r="PWL56" s="37"/>
      <c r="PWM56" s="37"/>
      <c r="PWN56" s="37"/>
      <c r="PWO56" s="37"/>
      <c r="PWP56" s="37"/>
      <c r="PWQ56" s="37"/>
      <c r="PWR56" s="37"/>
      <c r="PWS56" s="37"/>
      <c r="PWT56" s="37"/>
      <c r="PWU56" s="37"/>
      <c r="PWV56" s="37"/>
      <c r="PWW56" s="37"/>
      <c r="PWX56" s="37"/>
      <c r="PWY56" s="37"/>
      <c r="PWZ56" s="37"/>
      <c r="PXA56" s="37"/>
      <c r="PXB56" s="37"/>
      <c r="PXC56" s="37"/>
      <c r="PXD56" s="37"/>
      <c r="PXE56" s="37"/>
      <c r="PXF56" s="37"/>
      <c r="PXG56" s="37"/>
      <c r="PXH56" s="37"/>
      <c r="PXI56" s="37"/>
      <c r="PXJ56" s="37"/>
      <c r="PXK56" s="37"/>
      <c r="PXL56" s="37"/>
      <c r="PXM56" s="37"/>
      <c r="PXN56" s="37"/>
      <c r="PXO56" s="37"/>
      <c r="PXP56" s="37"/>
      <c r="PXQ56" s="37"/>
      <c r="PXR56" s="37"/>
      <c r="PXS56" s="37"/>
      <c r="PXT56" s="37"/>
      <c r="PXU56" s="37"/>
      <c r="PXV56" s="37"/>
      <c r="PXW56" s="37"/>
      <c r="PXX56" s="37"/>
      <c r="PXY56" s="37"/>
      <c r="PXZ56" s="37"/>
      <c r="PYA56" s="37"/>
      <c r="PYB56" s="37"/>
      <c r="PYC56" s="37"/>
      <c r="PYD56" s="37"/>
      <c r="PYE56" s="37"/>
      <c r="PYF56" s="37"/>
      <c r="PYG56" s="37"/>
      <c r="PYH56" s="37"/>
      <c r="PYI56" s="37"/>
      <c r="PYJ56" s="37"/>
      <c r="PYK56" s="37"/>
      <c r="PYL56" s="37"/>
      <c r="PYM56" s="37"/>
      <c r="PYN56" s="37"/>
      <c r="PYO56" s="37"/>
      <c r="PYP56" s="37"/>
      <c r="PYQ56" s="37"/>
      <c r="PYR56" s="37"/>
      <c r="PYS56" s="37"/>
      <c r="PYT56" s="37"/>
      <c r="PYU56" s="37"/>
      <c r="PYV56" s="37"/>
      <c r="PYW56" s="37"/>
      <c r="PYX56" s="37"/>
      <c r="PYY56" s="37"/>
      <c r="PYZ56" s="37"/>
      <c r="PZA56" s="37"/>
      <c r="PZB56" s="37"/>
      <c r="PZC56" s="37"/>
      <c r="PZD56" s="37"/>
      <c r="PZE56" s="37"/>
      <c r="PZF56" s="37"/>
      <c r="PZG56" s="37"/>
      <c r="PZH56" s="37"/>
      <c r="PZI56" s="37"/>
      <c r="PZJ56" s="37"/>
      <c r="PZK56" s="37"/>
      <c r="PZL56" s="37"/>
      <c r="PZM56" s="37"/>
      <c r="PZN56" s="37"/>
      <c r="PZO56" s="37"/>
      <c r="PZP56" s="37"/>
      <c r="PZQ56" s="37"/>
      <c r="PZR56" s="37"/>
      <c r="PZS56" s="37"/>
      <c r="PZT56" s="37"/>
      <c r="PZU56" s="37"/>
      <c r="PZV56" s="37"/>
      <c r="PZW56" s="37"/>
      <c r="PZX56" s="37"/>
      <c r="PZY56" s="37"/>
      <c r="PZZ56" s="37"/>
      <c r="QAA56" s="37"/>
      <c r="QAB56" s="37"/>
      <c r="QAC56" s="37"/>
      <c r="QAD56" s="37"/>
      <c r="QAE56" s="37"/>
      <c r="QAF56" s="37"/>
      <c r="QAG56" s="37"/>
      <c r="QAH56" s="37"/>
      <c r="QAI56" s="37"/>
      <c r="QAJ56" s="37"/>
      <c r="QAK56" s="37"/>
      <c r="QAL56" s="37"/>
      <c r="QAM56" s="37"/>
      <c r="QAN56" s="37"/>
      <c r="QAO56" s="37"/>
      <c r="QAP56" s="37"/>
      <c r="QAQ56" s="37"/>
      <c r="QAR56" s="37"/>
      <c r="QAS56" s="37"/>
      <c r="QAT56" s="37"/>
      <c r="QAU56" s="37"/>
      <c r="QAV56" s="37"/>
      <c r="QAW56" s="37"/>
      <c r="QAX56" s="37"/>
      <c r="QAY56" s="37"/>
      <c r="QAZ56" s="37"/>
      <c r="QBA56" s="37"/>
      <c r="QBB56" s="37"/>
      <c r="QBC56" s="37"/>
      <c r="QBD56" s="37"/>
      <c r="QBE56" s="37"/>
      <c r="QBF56" s="37"/>
      <c r="QBG56" s="37"/>
      <c r="QBH56" s="37"/>
      <c r="QBI56" s="37"/>
      <c r="QBJ56" s="37"/>
      <c r="QBK56" s="37"/>
      <c r="QBL56" s="37"/>
      <c r="QBM56" s="37"/>
      <c r="QBN56" s="37"/>
      <c r="QBO56" s="37"/>
      <c r="QBP56" s="37"/>
      <c r="QBQ56" s="37"/>
      <c r="QBR56" s="37"/>
      <c r="QBS56" s="37"/>
      <c r="QBT56" s="37"/>
      <c r="QBU56" s="37"/>
      <c r="QBV56" s="37"/>
      <c r="QBW56" s="37"/>
      <c r="QBX56" s="37"/>
      <c r="QBY56" s="37"/>
      <c r="QBZ56" s="37"/>
      <c r="QCA56" s="37"/>
      <c r="QCB56" s="37"/>
      <c r="QCC56" s="37"/>
      <c r="QCD56" s="37"/>
      <c r="QCE56" s="37"/>
      <c r="QCF56" s="37"/>
      <c r="QCG56" s="37"/>
      <c r="QCH56" s="37"/>
      <c r="QCI56" s="37"/>
      <c r="QCJ56" s="37"/>
      <c r="QCK56" s="37"/>
      <c r="QCL56" s="37"/>
      <c r="QCM56" s="37"/>
      <c r="QCN56" s="37"/>
      <c r="QCO56" s="37"/>
      <c r="QCP56" s="37"/>
      <c r="QCQ56" s="37"/>
      <c r="QCR56" s="37"/>
      <c r="QCS56" s="37"/>
      <c r="QCT56" s="37"/>
      <c r="QCU56" s="37"/>
      <c r="QCV56" s="37"/>
      <c r="QCW56" s="37"/>
      <c r="QCX56" s="37"/>
      <c r="QCY56" s="37"/>
      <c r="QCZ56" s="37"/>
      <c r="QDA56" s="37"/>
      <c r="QDB56" s="37"/>
      <c r="QDC56" s="37"/>
      <c r="QDD56" s="37"/>
      <c r="QDE56" s="37"/>
      <c r="QDF56" s="37"/>
      <c r="QDG56" s="37"/>
      <c r="QDH56" s="37"/>
      <c r="QDI56" s="37"/>
      <c r="QDJ56" s="37"/>
      <c r="QDK56" s="37"/>
      <c r="QDL56" s="37"/>
      <c r="QDM56" s="37"/>
      <c r="QDN56" s="37"/>
      <c r="QDO56" s="37"/>
      <c r="QDP56" s="37"/>
      <c r="QDQ56" s="37"/>
      <c r="QDR56" s="37"/>
      <c r="QDS56" s="37"/>
      <c r="QDT56" s="37"/>
      <c r="QDU56" s="37"/>
      <c r="QDV56" s="37"/>
      <c r="QDW56" s="37"/>
      <c r="QDX56" s="37"/>
      <c r="QDY56" s="37"/>
      <c r="QDZ56" s="37"/>
      <c r="QEA56" s="37"/>
      <c r="QEB56" s="37"/>
      <c r="QEC56" s="37"/>
      <c r="QED56" s="37"/>
      <c r="QEE56" s="37"/>
      <c r="QEF56" s="37"/>
      <c r="QEG56" s="37"/>
      <c r="QEH56" s="37"/>
      <c r="QEI56" s="37"/>
      <c r="QEJ56" s="37"/>
      <c r="QEK56" s="37"/>
      <c r="QEL56" s="37"/>
      <c r="QEM56" s="37"/>
      <c r="QEN56" s="37"/>
      <c r="QEO56" s="37"/>
      <c r="QEP56" s="37"/>
      <c r="QEQ56" s="37"/>
      <c r="QER56" s="37"/>
      <c r="QES56" s="37"/>
      <c r="QET56" s="37"/>
      <c r="QEU56" s="37"/>
      <c r="QEV56" s="37"/>
      <c r="QEW56" s="37"/>
      <c r="QEX56" s="37"/>
      <c r="QEY56" s="37"/>
      <c r="QEZ56" s="37"/>
      <c r="QFA56" s="37"/>
      <c r="QFB56" s="37"/>
      <c r="QFC56" s="37"/>
      <c r="QFD56" s="37"/>
      <c r="QFE56" s="37"/>
      <c r="QFF56" s="37"/>
      <c r="QFG56" s="37"/>
      <c r="QFH56" s="37"/>
      <c r="QFI56" s="37"/>
      <c r="QFJ56" s="37"/>
      <c r="QFK56" s="37"/>
      <c r="QFL56" s="37"/>
      <c r="QFM56" s="37"/>
      <c r="QFN56" s="37"/>
      <c r="QFO56" s="37"/>
      <c r="QFP56" s="37"/>
      <c r="QFQ56" s="37"/>
      <c r="QFR56" s="37"/>
      <c r="QFS56" s="37"/>
      <c r="QFT56" s="37"/>
      <c r="QFU56" s="37"/>
      <c r="QFV56" s="37"/>
      <c r="QFW56" s="37"/>
      <c r="QFX56" s="37"/>
      <c r="QFY56" s="37"/>
      <c r="QFZ56" s="37"/>
      <c r="QGA56" s="37"/>
      <c r="QGB56" s="37"/>
      <c r="QGC56" s="37"/>
      <c r="QGD56" s="37"/>
      <c r="QGE56" s="37"/>
      <c r="QGF56" s="37"/>
      <c r="QGG56" s="37"/>
      <c r="QGH56" s="37"/>
      <c r="QGI56" s="37"/>
      <c r="QGJ56" s="37"/>
      <c r="QGK56" s="37"/>
      <c r="QGL56" s="37"/>
      <c r="QGM56" s="37"/>
      <c r="QGN56" s="37"/>
      <c r="QGO56" s="37"/>
      <c r="QGP56" s="37"/>
      <c r="QGQ56" s="37"/>
      <c r="QGR56" s="37"/>
      <c r="QGS56" s="37"/>
      <c r="QGT56" s="37"/>
      <c r="QGU56" s="37"/>
      <c r="QGV56" s="37"/>
      <c r="QGW56" s="37"/>
      <c r="QGX56" s="37"/>
      <c r="QGY56" s="37"/>
      <c r="QGZ56" s="37"/>
      <c r="QHA56" s="37"/>
      <c r="QHB56" s="37"/>
      <c r="QHC56" s="37"/>
      <c r="QHD56" s="37"/>
      <c r="QHE56" s="37"/>
      <c r="QHF56" s="37"/>
      <c r="QHG56" s="37"/>
      <c r="QHH56" s="37"/>
      <c r="QHI56" s="37"/>
      <c r="QHJ56" s="37"/>
      <c r="QHK56" s="37"/>
      <c r="QHL56" s="37"/>
      <c r="QHM56" s="37"/>
      <c r="QHN56" s="37"/>
      <c r="QHO56" s="37"/>
      <c r="QHP56" s="37"/>
      <c r="QHQ56" s="37"/>
      <c r="QHR56" s="37"/>
      <c r="QHS56" s="37"/>
      <c r="QHT56" s="37"/>
      <c r="QHU56" s="37"/>
      <c r="QHV56" s="37"/>
      <c r="QHW56" s="37"/>
      <c r="QHX56" s="37"/>
      <c r="QHY56" s="37"/>
      <c r="QHZ56" s="37"/>
      <c r="QIA56" s="37"/>
      <c r="QIB56" s="37"/>
      <c r="QIC56" s="37"/>
      <c r="QID56" s="37"/>
      <c r="QIE56" s="37"/>
      <c r="QIF56" s="37"/>
      <c r="QIG56" s="37"/>
      <c r="QIH56" s="37"/>
      <c r="QII56" s="37"/>
      <c r="QIJ56" s="37"/>
      <c r="QIK56" s="37"/>
      <c r="QIL56" s="37"/>
      <c r="QIM56" s="37"/>
      <c r="QIN56" s="37"/>
      <c r="QIO56" s="37"/>
      <c r="QIP56" s="37"/>
      <c r="QIQ56" s="37"/>
      <c r="QIR56" s="37"/>
      <c r="QIS56" s="37"/>
      <c r="QIT56" s="37"/>
      <c r="QIU56" s="37"/>
      <c r="QIV56" s="37"/>
      <c r="QIW56" s="37"/>
      <c r="QIX56" s="37"/>
      <c r="QIY56" s="37"/>
      <c r="QIZ56" s="37"/>
      <c r="QJA56" s="37"/>
      <c r="QJB56" s="37"/>
      <c r="QJC56" s="37"/>
      <c r="QJD56" s="37"/>
      <c r="QJE56" s="37"/>
      <c r="QJF56" s="37"/>
      <c r="QJG56" s="37"/>
      <c r="QJH56" s="37"/>
      <c r="QJI56" s="37"/>
      <c r="QJJ56" s="37"/>
      <c r="QJK56" s="37"/>
      <c r="QJL56" s="37"/>
      <c r="QJM56" s="37"/>
      <c r="QJN56" s="37"/>
      <c r="QJO56" s="37"/>
      <c r="QJP56" s="37"/>
      <c r="QJQ56" s="37"/>
      <c r="QJR56" s="37"/>
      <c r="QJS56" s="37"/>
      <c r="QJT56" s="37"/>
      <c r="QJU56" s="37"/>
      <c r="QJV56" s="37"/>
      <c r="QJW56" s="37"/>
      <c r="QJX56" s="37"/>
      <c r="QJY56" s="37"/>
      <c r="QJZ56" s="37"/>
      <c r="QKA56" s="37"/>
      <c r="QKB56" s="37"/>
      <c r="QKC56" s="37"/>
      <c r="QKD56" s="37"/>
      <c r="QKE56" s="37"/>
      <c r="QKF56" s="37"/>
      <c r="QKG56" s="37"/>
      <c r="QKH56" s="37"/>
      <c r="QKI56" s="37"/>
      <c r="QKJ56" s="37"/>
      <c r="QKK56" s="37"/>
      <c r="QKL56" s="37"/>
      <c r="QKM56" s="37"/>
      <c r="QKN56" s="37"/>
      <c r="QKO56" s="37"/>
      <c r="QKP56" s="37"/>
      <c r="QKQ56" s="37"/>
      <c r="QKR56" s="37"/>
      <c r="QKS56" s="37"/>
      <c r="QKT56" s="37"/>
      <c r="QKU56" s="37"/>
      <c r="QKV56" s="37"/>
      <c r="QKW56" s="37"/>
      <c r="QKX56" s="37"/>
      <c r="QKY56" s="37"/>
      <c r="QKZ56" s="37"/>
      <c r="QLA56" s="37"/>
      <c r="QLB56" s="37"/>
      <c r="QLC56" s="37"/>
      <c r="QLD56" s="37"/>
      <c r="QLE56" s="37"/>
      <c r="QLF56" s="37"/>
      <c r="QLG56" s="37"/>
      <c r="QLH56" s="37"/>
      <c r="QLI56" s="37"/>
      <c r="QLJ56" s="37"/>
      <c r="QLK56" s="37"/>
      <c r="QLL56" s="37"/>
      <c r="QLM56" s="37"/>
      <c r="QLN56" s="37"/>
      <c r="QLO56" s="37"/>
      <c r="QLP56" s="37"/>
      <c r="QLQ56" s="37"/>
      <c r="QLR56" s="37"/>
      <c r="QLS56" s="37"/>
      <c r="QLT56" s="37"/>
      <c r="QLU56" s="37"/>
      <c r="QLV56" s="37"/>
      <c r="QLW56" s="37"/>
      <c r="QLX56" s="37"/>
      <c r="QLY56" s="37"/>
      <c r="QLZ56" s="37"/>
      <c r="QMA56" s="37"/>
      <c r="QMB56" s="37"/>
      <c r="QMC56" s="37"/>
      <c r="QMD56" s="37"/>
      <c r="QME56" s="37"/>
      <c r="QMF56" s="37"/>
      <c r="QMG56" s="37"/>
      <c r="QMH56" s="37"/>
      <c r="QMI56" s="37"/>
      <c r="QMJ56" s="37"/>
      <c r="QMK56" s="37"/>
      <c r="QML56" s="37"/>
      <c r="QMM56" s="37"/>
      <c r="QMN56" s="37"/>
      <c r="QMO56" s="37"/>
      <c r="QMP56" s="37"/>
      <c r="QMQ56" s="37"/>
      <c r="QMR56" s="37"/>
      <c r="QMS56" s="37"/>
      <c r="QMT56" s="37"/>
      <c r="QMU56" s="37"/>
      <c r="QMV56" s="37"/>
      <c r="QMW56" s="37"/>
      <c r="QMX56" s="37"/>
      <c r="QMY56" s="37"/>
      <c r="QMZ56" s="37"/>
      <c r="QNA56" s="37"/>
      <c r="QNB56" s="37"/>
      <c r="QNC56" s="37"/>
      <c r="QND56" s="37"/>
      <c r="QNE56" s="37"/>
      <c r="QNF56" s="37"/>
      <c r="QNG56" s="37"/>
      <c r="QNH56" s="37"/>
      <c r="QNI56" s="37"/>
      <c r="QNJ56" s="37"/>
      <c r="QNK56" s="37"/>
      <c r="QNL56" s="37"/>
      <c r="QNM56" s="37"/>
      <c r="QNN56" s="37"/>
      <c r="QNO56" s="37"/>
      <c r="QNP56" s="37"/>
      <c r="QNQ56" s="37"/>
      <c r="QNR56" s="37"/>
      <c r="QNS56" s="37"/>
      <c r="QNT56" s="37"/>
      <c r="QNU56" s="37"/>
      <c r="QNV56" s="37"/>
      <c r="QNW56" s="37"/>
      <c r="QNX56" s="37"/>
      <c r="QNY56" s="37"/>
      <c r="QNZ56" s="37"/>
      <c r="QOA56" s="37"/>
      <c r="QOB56" s="37"/>
      <c r="QOC56" s="37"/>
      <c r="QOD56" s="37"/>
      <c r="QOE56" s="37"/>
      <c r="QOF56" s="37"/>
      <c r="QOG56" s="37"/>
      <c r="QOH56" s="37"/>
      <c r="QOI56" s="37"/>
      <c r="QOJ56" s="37"/>
      <c r="QOK56" s="37"/>
      <c r="QOL56" s="37"/>
      <c r="QOM56" s="37"/>
      <c r="QON56" s="37"/>
      <c r="QOO56" s="37"/>
      <c r="QOP56" s="37"/>
      <c r="QOQ56" s="37"/>
      <c r="QOR56" s="37"/>
      <c r="QOS56" s="37"/>
      <c r="QOT56" s="37"/>
      <c r="QOU56" s="37"/>
      <c r="QOV56" s="37"/>
      <c r="QOW56" s="37"/>
      <c r="QOX56" s="37"/>
      <c r="QOY56" s="37"/>
      <c r="QOZ56" s="37"/>
      <c r="QPA56" s="37"/>
      <c r="QPB56" s="37"/>
      <c r="QPC56" s="37"/>
      <c r="QPD56" s="37"/>
      <c r="QPE56" s="37"/>
      <c r="QPF56" s="37"/>
      <c r="QPG56" s="37"/>
      <c r="QPH56" s="37"/>
      <c r="QPI56" s="37"/>
      <c r="QPJ56" s="37"/>
      <c r="QPK56" s="37"/>
      <c r="QPL56" s="37"/>
      <c r="QPM56" s="37"/>
      <c r="QPN56" s="37"/>
      <c r="QPO56" s="37"/>
      <c r="QPP56" s="37"/>
      <c r="QPQ56" s="37"/>
      <c r="QPR56" s="37"/>
      <c r="QPS56" s="37"/>
      <c r="QPT56" s="37"/>
      <c r="QPU56" s="37"/>
      <c r="QPV56" s="37"/>
      <c r="QPW56" s="37"/>
      <c r="QPX56" s="37"/>
      <c r="QPY56" s="37"/>
      <c r="QPZ56" s="37"/>
      <c r="QQA56" s="37"/>
      <c r="QQB56" s="37"/>
      <c r="QQC56" s="37"/>
      <c r="QQD56" s="37"/>
      <c r="QQE56" s="37"/>
      <c r="QQF56" s="37"/>
      <c r="QQG56" s="37"/>
      <c r="QQH56" s="37"/>
      <c r="QQI56" s="37"/>
      <c r="QQJ56" s="37"/>
      <c r="QQK56" s="37"/>
      <c r="QQL56" s="37"/>
      <c r="QQM56" s="37"/>
      <c r="QQN56" s="37"/>
      <c r="QQO56" s="37"/>
      <c r="QQP56" s="37"/>
      <c r="QQQ56" s="37"/>
      <c r="QQR56" s="37"/>
      <c r="QQS56" s="37"/>
      <c r="QQT56" s="37"/>
      <c r="QQU56" s="37"/>
      <c r="QQV56" s="37"/>
      <c r="QQW56" s="37"/>
      <c r="QQX56" s="37"/>
      <c r="QQY56" s="37"/>
      <c r="QQZ56" s="37"/>
      <c r="QRA56" s="37"/>
      <c r="QRB56" s="37"/>
      <c r="QRC56" s="37"/>
      <c r="QRD56" s="37"/>
      <c r="QRE56" s="37"/>
      <c r="QRF56" s="37"/>
      <c r="QRG56" s="37"/>
      <c r="QRH56" s="37"/>
      <c r="QRI56" s="37"/>
      <c r="QRJ56" s="37"/>
      <c r="QRK56" s="37"/>
      <c r="QRL56" s="37"/>
      <c r="QRM56" s="37"/>
      <c r="QRN56" s="37"/>
      <c r="QRO56" s="37"/>
      <c r="QRP56" s="37"/>
      <c r="QRQ56" s="37"/>
      <c r="QRR56" s="37"/>
      <c r="QRS56" s="37"/>
      <c r="QRT56" s="37"/>
      <c r="QRU56" s="37"/>
      <c r="QRV56" s="37"/>
      <c r="QRW56" s="37"/>
      <c r="QRX56" s="37"/>
      <c r="QRY56" s="37"/>
      <c r="QRZ56" s="37"/>
      <c r="QSA56" s="37"/>
      <c r="QSB56" s="37"/>
      <c r="QSC56" s="37"/>
      <c r="QSD56" s="37"/>
      <c r="QSE56" s="37"/>
      <c r="QSF56" s="37"/>
      <c r="QSG56" s="37"/>
      <c r="QSH56" s="37"/>
      <c r="QSI56" s="37"/>
      <c r="QSJ56" s="37"/>
      <c r="QSK56" s="37"/>
      <c r="QSL56" s="37"/>
      <c r="QSM56" s="37"/>
      <c r="QSN56" s="37"/>
      <c r="QSO56" s="37"/>
      <c r="QSP56" s="37"/>
      <c r="QSQ56" s="37"/>
      <c r="QSR56" s="37"/>
      <c r="QSS56" s="37"/>
      <c r="QST56" s="37"/>
      <c r="QSU56" s="37"/>
      <c r="QSV56" s="37"/>
      <c r="QSW56" s="37"/>
      <c r="QSX56" s="37"/>
      <c r="QSY56" s="37"/>
      <c r="QSZ56" s="37"/>
      <c r="QTA56" s="37"/>
      <c r="QTB56" s="37"/>
      <c r="QTC56" s="37"/>
      <c r="QTD56" s="37"/>
      <c r="QTE56" s="37"/>
      <c r="QTF56" s="37"/>
      <c r="QTG56" s="37"/>
      <c r="QTH56" s="37"/>
      <c r="QTI56" s="37"/>
      <c r="QTJ56" s="37"/>
      <c r="QTK56" s="37"/>
      <c r="QTL56" s="37"/>
      <c r="QTM56" s="37"/>
      <c r="QTN56" s="37"/>
      <c r="QTO56" s="37"/>
      <c r="QTP56" s="37"/>
      <c r="QTQ56" s="37"/>
      <c r="QTR56" s="37"/>
      <c r="QTS56" s="37"/>
      <c r="QTT56" s="37"/>
      <c r="QTU56" s="37"/>
      <c r="QTV56" s="37"/>
      <c r="QTW56" s="37"/>
      <c r="QTX56" s="37"/>
      <c r="QTY56" s="37"/>
      <c r="QTZ56" s="37"/>
      <c r="QUA56" s="37"/>
      <c r="QUB56" s="37"/>
      <c r="QUC56" s="37"/>
      <c r="QUD56" s="37"/>
      <c r="QUE56" s="37"/>
      <c r="QUF56" s="37"/>
      <c r="QUG56" s="37"/>
      <c r="QUH56" s="37"/>
      <c r="QUI56" s="37"/>
      <c r="QUJ56" s="37"/>
      <c r="QUK56" s="37"/>
      <c r="QUL56" s="37"/>
      <c r="QUM56" s="37"/>
      <c r="QUN56" s="37"/>
      <c r="QUO56" s="37"/>
      <c r="QUP56" s="37"/>
      <c r="QUQ56" s="37"/>
      <c r="QUR56" s="37"/>
      <c r="QUS56" s="37"/>
      <c r="QUT56" s="37"/>
      <c r="QUU56" s="37"/>
      <c r="QUV56" s="37"/>
      <c r="QUW56" s="37"/>
      <c r="QUX56" s="37"/>
      <c r="QUY56" s="37"/>
      <c r="QUZ56" s="37"/>
      <c r="QVA56" s="37"/>
      <c r="QVB56" s="37"/>
      <c r="QVC56" s="37"/>
      <c r="QVD56" s="37"/>
      <c r="QVE56" s="37"/>
      <c r="QVF56" s="37"/>
      <c r="QVG56" s="37"/>
      <c r="QVH56" s="37"/>
      <c r="QVI56" s="37"/>
      <c r="QVJ56" s="37"/>
      <c r="QVK56" s="37"/>
      <c r="QVL56" s="37"/>
      <c r="QVM56" s="37"/>
      <c r="QVN56" s="37"/>
      <c r="QVO56" s="37"/>
      <c r="QVP56" s="37"/>
      <c r="QVQ56" s="37"/>
      <c r="QVR56" s="37"/>
      <c r="QVS56" s="37"/>
      <c r="QVT56" s="37"/>
      <c r="QVU56" s="37"/>
      <c r="QVV56" s="37"/>
      <c r="QVW56" s="37"/>
      <c r="QVX56" s="37"/>
      <c r="QVY56" s="37"/>
      <c r="QVZ56" s="37"/>
      <c r="QWA56" s="37"/>
      <c r="QWB56" s="37"/>
      <c r="QWC56" s="37"/>
      <c r="QWD56" s="37"/>
      <c r="QWE56" s="37"/>
      <c r="QWF56" s="37"/>
      <c r="QWG56" s="37"/>
      <c r="QWH56" s="37"/>
      <c r="QWI56" s="37"/>
      <c r="QWJ56" s="37"/>
      <c r="QWK56" s="37"/>
      <c r="QWL56" s="37"/>
      <c r="QWM56" s="37"/>
      <c r="QWN56" s="37"/>
      <c r="QWO56" s="37"/>
      <c r="QWP56" s="37"/>
      <c r="QWQ56" s="37"/>
      <c r="QWR56" s="37"/>
      <c r="QWS56" s="37"/>
      <c r="QWT56" s="37"/>
      <c r="QWU56" s="37"/>
      <c r="QWV56" s="37"/>
      <c r="QWW56" s="37"/>
      <c r="QWX56" s="37"/>
      <c r="QWY56" s="37"/>
      <c r="QWZ56" s="37"/>
      <c r="QXA56" s="37"/>
      <c r="QXB56" s="37"/>
      <c r="QXC56" s="37"/>
      <c r="QXD56" s="37"/>
      <c r="QXE56" s="37"/>
      <c r="QXF56" s="37"/>
      <c r="QXG56" s="37"/>
      <c r="QXH56" s="37"/>
      <c r="QXI56" s="37"/>
      <c r="QXJ56" s="37"/>
      <c r="QXK56" s="37"/>
      <c r="QXL56" s="37"/>
      <c r="QXM56" s="37"/>
      <c r="QXN56" s="37"/>
      <c r="QXO56" s="37"/>
      <c r="QXP56" s="37"/>
      <c r="QXQ56" s="37"/>
      <c r="QXR56" s="37"/>
      <c r="QXS56" s="37"/>
      <c r="QXT56" s="37"/>
      <c r="QXU56" s="37"/>
      <c r="QXV56" s="37"/>
      <c r="QXW56" s="37"/>
      <c r="QXX56" s="37"/>
      <c r="QXY56" s="37"/>
      <c r="QXZ56" s="37"/>
      <c r="QYA56" s="37"/>
      <c r="QYB56" s="37"/>
      <c r="QYC56" s="37"/>
      <c r="QYD56" s="37"/>
      <c r="QYE56" s="37"/>
      <c r="QYF56" s="37"/>
      <c r="QYG56" s="37"/>
      <c r="QYH56" s="37"/>
      <c r="QYI56" s="37"/>
      <c r="QYJ56" s="37"/>
      <c r="QYK56" s="37"/>
      <c r="QYL56" s="37"/>
      <c r="QYM56" s="37"/>
      <c r="QYN56" s="37"/>
      <c r="QYO56" s="37"/>
      <c r="QYP56" s="37"/>
      <c r="QYQ56" s="37"/>
      <c r="QYR56" s="37"/>
      <c r="QYS56" s="37"/>
      <c r="QYT56" s="37"/>
      <c r="QYU56" s="37"/>
      <c r="QYV56" s="37"/>
      <c r="QYW56" s="37"/>
      <c r="QYX56" s="37"/>
      <c r="QYY56" s="37"/>
      <c r="QYZ56" s="37"/>
      <c r="QZA56" s="37"/>
      <c r="QZB56" s="37"/>
      <c r="QZC56" s="37"/>
      <c r="QZD56" s="37"/>
      <c r="QZE56" s="37"/>
      <c r="QZF56" s="37"/>
      <c r="QZG56" s="37"/>
      <c r="QZH56" s="37"/>
      <c r="QZI56" s="37"/>
      <c r="QZJ56" s="37"/>
      <c r="QZK56" s="37"/>
      <c r="QZL56" s="37"/>
      <c r="QZM56" s="37"/>
      <c r="QZN56" s="37"/>
      <c r="QZO56" s="37"/>
      <c r="QZP56" s="37"/>
      <c r="QZQ56" s="37"/>
      <c r="QZR56" s="37"/>
      <c r="QZS56" s="37"/>
      <c r="QZT56" s="37"/>
      <c r="QZU56" s="37"/>
      <c r="QZV56" s="37"/>
      <c r="QZW56" s="37"/>
      <c r="QZX56" s="37"/>
      <c r="QZY56" s="37"/>
      <c r="QZZ56" s="37"/>
      <c r="RAA56" s="37"/>
      <c r="RAB56" s="37"/>
      <c r="RAC56" s="37"/>
      <c r="RAD56" s="37"/>
      <c r="RAE56" s="37"/>
      <c r="RAF56" s="37"/>
      <c r="RAG56" s="37"/>
      <c r="RAH56" s="37"/>
      <c r="RAI56" s="37"/>
      <c r="RAJ56" s="37"/>
      <c r="RAK56" s="37"/>
      <c r="RAL56" s="37"/>
      <c r="RAM56" s="37"/>
      <c r="RAN56" s="37"/>
      <c r="RAO56" s="37"/>
      <c r="RAP56" s="37"/>
      <c r="RAQ56" s="37"/>
      <c r="RAR56" s="37"/>
      <c r="RAS56" s="37"/>
      <c r="RAT56" s="37"/>
      <c r="RAU56" s="37"/>
      <c r="RAV56" s="37"/>
      <c r="RAW56" s="37"/>
      <c r="RAX56" s="37"/>
      <c r="RAY56" s="37"/>
      <c r="RAZ56" s="37"/>
      <c r="RBA56" s="37"/>
      <c r="RBB56" s="37"/>
      <c r="RBC56" s="37"/>
      <c r="RBD56" s="37"/>
      <c r="RBE56" s="37"/>
      <c r="RBF56" s="37"/>
      <c r="RBG56" s="37"/>
      <c r="RBH56" s="37"/>
      <c r="RBI56" s="37"/>
      <c r="RBJ56" s="37"/>
      <c r="RBK56" s="37"/>
      <c r="RBL56" s="37"/>
      <c r="RBM56" s="37"/>
      <c r="RBN56" s="37"/>
      <c r="RBO56" s="37"/>
      <c r="RBP56" s="37"/>
      <c r="RBQ56" s="37"/>
      <c r="RBR56" s="37"/>
      <c r="RBS56" s="37"/>
      <c r="RBT56" s="37"/>
      <c r="RBU56" s="37"/>
      <c r="RBV56" s="37"/>
      <c r="RBW56" s="37"/>
      <c r="RBX56" s="37"/>
      <c r="RBY56" s="37"/>
      <c r="RBZ56" s="37"/>
      <c r="RCA56" s="37"/>
      <c r="RCB56" s="37"/>
      <c r="RCC56" s="37"/>
      <c r="RCD56" s="37"/>
      <c r="RCE56" s="37"/>
      <c r="RCF56" s="37"/>
      <c r="RCG56" s="37"/>
      <c r="RCH56" s="37"/>
      <c r="RCI56" s="37"/>
      <c r="RCJ56" s="37"/>
      <c r="RCK56" s="37"/>
      <c r="RCL56" s="37"/>
      <c r="RCM56" s="37"/>
      <c r="RCN56" s="37"/>
      <c r="RCO56" s="37"/>
      <c r="RCP56" s="37"/>
      <c r="RCQ56" s="37"/>
      <c r="RCR56" s="37"/>
      <c r="RCS56" s="37"/>
      <c r="RCT56" s="37"/>
      <c r="RCU56" s="37"/>
      <c r="RCV56" s="37"/>
      <c r="RCW56" s="37"/>
      <c r="RCX56" s="37"/>
      <c r="RCY56" s="37"/>
      <c r="RCZ56" s="37"/>
      <c r="RDA56" s="37"/>
      <c r="RDB56" s="37"/>
      <c r="RDC56" s="37"/>
      <c r="RDD56" s="37"/>
      <c r="RDE56" s="37"/>
      <c r="RDF56" s="37"/>
      <c r="RDG56" s="37"/>
      <c r="RDH56" s="37"/>
      <c r="RDI56" s="37"/>
      <c r="RDJ56" s="37"/>
      <c r="RDK56" s="37"/>
      <c r="RDL56" s="37"/>
      <c r="RDM56" s="37"/>
      <c r="RDN56" s="37"/>
      <c r="RDO56" s="37"/>
      <c r="RDP56" s="37"/>
      <c r="RDQ56" s="37"/>
      <c r="RDR56" s="37"/>
      <c r="RDS56" s="37"/>
      <c r="RDT56" s="37"/>
      <c r="RDU56" s="37"/>
      <c r="RDV56" s="37"/>
      <c r="RDW56" s="37"/>
      <c r="RDX56" s="37"/>
      <c r="RDY56" s="37"/>
      <c r="RDZ56" s="37"/>
      <c r="REA56" s="37"/>
      <c r="REB56" s="37"/>
      <c r="REC56" s="37"/>
      <c r="RED56" s="37"/>
      <c r="REE56" s="37"/>
      <c r="REF56" s="37"/>
      <c r="REG56" s="37"/>
      <c r="REH56" s="37"/>
      <c r="REI56" s="37"/>
      <c r="REJ56" s="37"/>
      <c r="REK56" s="37"/>
      <c r="REL56" s="37"/>
      <c r="REM56" s="37"/>
      <c r="REN56" s="37"/>
      <c r="REO56" s="37"/>
      <c r="REP56" s="37"/>
      <c r="REQ56" s="37"/>
      <c r="RER56" s="37"/>
      <c r="RES56" s="37"/>
      <c r="RET56" s="37"/>
      <c r="REU56" s="37"/>
      <c r="REV56" s="37"/>
      <c r="REW56" s="37"/>
      <c r="REX56" s="37"/>
      <c r="REY56" s="37"/>
      <c r="REZ56" s="37"/>
      <c r="RFA56" s="37"/>
      <c r="RFB56" s="37"/>
      <c r="RFC56" s="37"/>
      <c r="RFD56" s="37"/>
      <c r="RFE56" s="37"/>
      <c r="RFF56" s="37"/>
      <c r="RFG56" s="37"/>
      <c r="RFH56" s="37"/>
      <c r="RFI56" s="37"/>
      <c r="RFJ56" s="37"/>
      <c r="RFK56" s="37"/>
      <c r="RFL56" s="37"/>
      <c r="RFM56" s="37"/>
      <c r="RFN56" s="37"/>
      <c r="RFO56" s="37"/>
      <c r="RFP56" s="37"/>
      <c r="RFQ56" s="37"/>
      <c r="RFR56" s="37"/>
      <c r="RFS56" s="37"/>
      <c r="RFT56" s="37"/>
      <c r="RFU56" s="37"/>
      <c r="RFV56" s="37"/>
      <c r="RFW56" s="37"/>
      <c r="RFX56" s="37"/>
      <c r="RFY56" s="37"/>
      <c r="RFZ56" s="37"/>
      <c r="RGA56" s="37"/>
      <c r="RGB56" s="37"/>
      <c r="RGC56" s="37"/>
      <c r="RGD56" s="37"/>
      <c r="RGE56" s="37"/>
      <c r="RGF56" s="37"/>
      <c r="RGG56" s="37"/>
      <c r="RGH56" s="37"/>
      <c r="RGI56" s="37"/>
      <c r="RGJ56" s="37"/>
      <c r="RGK56" s="37"/>
      <c r="RGL56" s="37"/>
      <c r="RGM56" s="37"/>
      <c r="RGN56" s="37"/>
      <c r="RGO56" s="37"/>
      <c r="RGP56" s="37"/>
      <c r="RGQ56" s="37"/>
      <c r="RGR56" s="37"/>
      <c r="RGS56" s="37"/>
      <c r="RGT56" s="37"/>
      <c r="RGU56" s="37"/>
      <c r="RGV56" s="37"/>
      <c r="RGW56" s="37"/>
      <c r="RGX56" s="37"/>
      <c r="RGY56" s="37"/>
      <c r="RGZ56" s="37"/>
      <c r="RHA56" s="37"/>
      <c r="RHB56" s="37"/>
      <c r="RHC56" s="37"/>
      <c r="RHD56" s="37"/>
      <c r="RHE56" s="37"/>
      <c r="RHF56" s="37"/>
      <c r="RHG56" s="37"/>
      <c r="RHH56" s="37"/>
      <c r="RHI56" s="37"/>
      <c r="RHJ56" s="37"/>
      <c r="RHK56" s="37"/>
      <c r="RHL56" s="37"/>
      <c r="RHM56" s="37"/>
      <c r="RHN56" s="37"/>
      <c r="RHO56" s="37"/>
      <c r="RHP56" s="37"/>
      <c r="RHQ56" s="37"/>
      <c r="RHR56" s="37"/>
      <c r="RHS56" s="37"/>
      <c r="RHT56" s="37"/>
      <c r="RHU56" s="37"/>
      <c r="RHV56" s="37"/>
      <c r="RHW56" s="37"/>
      <c r="RHX56" s="37"/>
      <c r="RHY56" s="37"/>
      <c r="RHZ56" s="37"/>
      <c r="RIA56" s="37"/>
      <c r="RIB56" s="37"/>
      <c r="RIC56" s="37"/>
      <c r="RID56" s="37"/>
      <c r="RIE56" s="37"/>
      <c r="RIF56" s="37"/>
      <c r="RIG56" s="37"/>
      <c r="RIH56" s="37"/>
      <c r="RII56" s="37"/>
      <c r="RIJ56" s="37"/>
      <c r="RIK56" s="37"/>
      <c r="RIL56" s="37"/>
      <c r="RIM56" s="37"/>
      <c r="RIN56" s="37"/>
      <c r="RIO56" s="37"/>
      <c r="RIP56" s="37"/>
      <c r="RIQ56" s="37"/>
      <c r="RIR56" s="37"/>
      <c r="RIS56" s="37"/>
      <c r="RIT56" s="37"/>
      <c r="RIU56" s="37"/>
      <c r="RIV56" s="37"/>
      <c r="RIW56" s="37"/>
      <c r="RIX56" s="37"/>
      <c r="RIY56" s="37"/>
      <c r="RIZ56" s="37"/>
      <c r="RJA56" s="37"/>
      <c r="RJB56" s="37"/>
      <c r="RJC56" s="37"/>
      <c r="RJD56" s="37"/>
      <c r="RJE56" s="37"/>
      <c r="RJF56" s="37"/>
      <c r="RJG56" s="37"/>
      <c r="RJH56" s="37"/>
      <c r="RJI56" s="37"/>
      <c r="RJJ56" s="37"/>
      <c r="RJK56" s="37"/>
      <c r="RJL56" s="37"/>
      <c r="RJM56" s="37"/>
      <c r="RJN56" s="37"/>
      <c r="RJO56" s="37"/>
      <c r="RJP56" s="37"/>
      <c r="RJQ56" s="37"/>
      <c r="RJR56" s="37"/>
      <c r="RJS56" s="37"/>
      <c r="RJT56" s="37"/>
      <c r="RJU56" s="37"/>
      <c r="RJV56" s="37"/>
      <c r="RJW56" s="37"/>
      <c r="RJX56" s="37"/>
      <c r="RJY56" s="37"/>
      <c r="RJZ56" s="37"/>
      <c r="RKA56" s="37"/>
      <c r="RKB56" s="37"/>
      <c r="RKC56" s="37"/>
      <c r="RKD56" s="37"/>
      <c r="RKE56" s="37"/>
      <c r="RKF56" s="37"/>
      <c r="RKG56" s="37"/>
      <c r="RKH56" s="37"/>
      <c r="RKI56" s="37"/>
      <c r="RKJ56" s="37"/>
      <c r="RKK56" s="37"/>
      <c r="RKL56" s="37"/>
      <c r="RKM56" s="37"/>
      <c r="RKN56" s="37"/>
      <c r="RKO56" s="37"/>
      <c r="RKP56" s="37"/>
      <c r="RKQ56" s="37"/>
      <c r="RKR56" s="37"/>
      <c r="RKS56" s="37"/>
      <c r="RKT56" s="37"/>
      <c r="RKU56" s="37"/>
      <c r="RKV56" s="37"/>
      <c r="RKW56" s="37"/>
      <c r="RKX56" s="37"/>
      <c r="RKY56" s="37"/>
      <c r="RKZ56" s="37"/>
      <c r="RLA56" s="37"/>
      <c r="RLB56" s="37"/>
      <c r="RLC56" s="37"/>
      <c r="RLD56" s="37"/>
      <c r="RLE56" s="37"/>
      <c r="RLF56" s="37"/>
      <c r="RLG56" s="37"/>
      <c r="RLH56" s="37"/>
      <c r="RLI56" s="37"/>
      <c r="RLJ56" s="37"/>
      <c r="RLK56" s="37"/>
      <c r="RLL56" s="37"/>
      <c r="RLM56" s="37"/>
      <c r="RLN56" s="37"/>
      <c r="RLO56" s="37"/>
      <c r="RLP56" s="37"/>
      <c r="RLQ56" s="37"/>
      <c r="RLR56" s="37"/>
      <c r="RLS56" s="37"/>
      <c r="RLT56" s="37"/>
      <c r="RLU56" s="37"/>
      <c r="RLV56" s="37"/>
      <c r="RLW56" s="37"/>
      <c r="RLX56" s="37"/>
      <c r="RLY56" s="37"/>
      <c r="RLZ56" s="37"/>
      <c r="RMA56" s="37"/>
      <c r="RMB56" s="37"/>
      <c r="RMC56" s="37"/>
      <c r="RMD56" s="37"/>
      <c r="RME56" s="37"/>
      <c r="RMF56" s="37"/>
      <c r="RMG56" s="37"/>
      <c r="RMH56" s="37"/>
      <c r="RMI56" s="37"/>
      <c r="RMJ56" s="37"/>
      <c r="RMK56" s="37"/>
      <c r="RML56" s="37"/>
      <c r="RMM56" s="37"/>
      <c r="RMN56" s="37"/>
      <c r="RMO56" s="37"/>
      <c r="RMP56" s="37"/>
      <c r="RMQ56" s="37"/>
      <c r="RMR56" s="37"/>
      <c r="RMS56" s="37"/>
      <c r="RMT56" s="37"/>
      <c r="RMU56" s="37"/>
      <c r="RMV56" s="37"/>
      <c r="RMW56" s="37"/>
      <c r="RMX56" s="37"/>
      <c r="RMY56" s="37"/>
      <c r="RMZ56" s="37"/>
      <c r="RNA56" s="37"/>
      <c r="RNB56" s="37"/>
      <c r="RNC56" s="37"/>
      <c r="RND56" s="37"/>
      <c r="RNE56" s="37"/>
      <c r="RNF56" s="37"/>
      <c r="RNG56" s="37"/>
      <c r="RNH56" s="37"/>
      <c r="RNI56" s="37"/>
      <c r="RNJ56" s="37"/>
      <c r="RNK56" s="37"/>
      <c r="RNL56" s="37"/>
      <c r="RNM56" s="37"/>
      <c r="RNN56" s="37"/>
      <c r="RNO56" s="37"/>
      <c r="RNP56" s="37"/>
      <c r="RNQ56" s="37"/>
      <c r="RNR56" s="37"/>
      <c r="RNS56" s="37"/>
      <c r="RNT56" s="37"/>
      <c r="RNU56" s="37"/>
      <c r="RNV56" s="37"/>
      <c r="RNW56" s="37"/>
      <c r="RNX56" s="37"/>
      <c r="RNY56" s="37"/>
      <c r="RNZ56" s="37"/>
      <c r="ROA56" s="37"/>
      <c r="ROB56" s="37"/>
      <c r="ROC56" s="37"/>
      <c r="ROD56" s="37"/>
      <c r="ROE56" s="37"/>
      <c r="ROF56" s="37"/>
      <c r="ROG56" s="37"/>
      <c r="ROH56" s="37"/>
      <c r="ROI56" s="37"/>
      <c r="ROJ56" s="37"/>
      <c r="ROK56" s="37"/>
      <c r="ROL56" s="37"/>
      <c r="ROM56" s="37"/>
      <c r="RON56" s="37"/>
      <c r="ROO56" s="37"/>
      <c r="ROP56" s="37"/>
      <c r="ROQ56" s="37"/>
      <c r="ROR56" s="37"/>
      <c r="ROS56" s="37"/>
      <c r="ROT56" s="37"/>
      <c r="ROU56" s="37"/>
      <c r="ROV56" s="37"/>
      <c r="ROW56" s="37"/>
      <c r="ROX56" s="37"/>
      <c r="ROY56" s="37"/>
      <c r="ROZ56" s="37"/>
      <c r="RPA56" s="37"/>
      <c r="RPB56" s="37"/>
      <c r="RPC56" s="37"/>
      <c r="RPD56" s="37"/>
      <c r="RPE56" s="37"/>
      <c r="RPF56" s="37"/>
      <c r="RPG56" s="37"/>
      <c r="RPH56" s="37"/>
      <c r="RPI56" s="37"/>
      <c r="RPJ56" s="37"/>
      <c r="RPK56" s="37"/>
      <c r="RPL56" s="37"/>
      <c r="RPM56" s="37"/>
      <c r="RPN56" s="37"/>
      <c r="RPO56" s="37"/>
      <c r="RPP56" s="37"/>
      <c r="RPQ56" s="37"/>
      <c r="RPR56" s="37"/>
      <c r="RPS56" s="37"/>
      <c r="RPT56" s="37"/>
      <c r="RPU56" s="37"/>
      <c r="RPV56" s="37"/>
      <c r="RPW56" s="37"/>
      <c r="RPX56" s="37"/>
      <c r="RPY56" s="37"/>
      <c r="RPZ56" s="37"/>
      <c r="RQA56" s="37"/>
      <c r="RQB56" s="37"/>
      <c r="RQC56" s="37"/>
      <c r="RQD56" s="37"/>
      <c r="RQE56" s="37"/>
      <c r="RQF56" s="37"/>
      <c r="RQG56" s="37"/>
      <c r="RQH56" s="37"/>
      <c r="RQI56" s="37"/>
      <c r="RQJ56" s="37"/>
      <c r="RQK56" s="37"/>
      <c r="RQL56" s="37"/>
      <c r="RQM56" s="37"/>
      <c r="RQN56" s="37"/>
      <c r="RQO56" s="37"/>
      <c r="RQP56" s="37"/>
      <c r="RQQ56" s="37"/>
      <c r="RQR56" s="37"/>
      <c r="RQS56" s="37"/>
      <c r="RQT56" s="37"/>
      <c r="RQU56" s="37"/>
      <c r="RQV56" s="37"/>
      <c r="RQW56" s="37"/>
      <c r="RQX56" s="37"/>
      <c r="RQY56" s="37"/>
      <c r="RQZ56" s="37"/>
      <c r="RRA56" s="37"/>
      <c r="RRB56" s="37"/>
      <c r="RRC56" s="37"/>
      <c r="RRD56" s="37"/>
      <c r="RRE56" s="37"/>
      <c r="RRF56" s="37"/>
      <c r="RRG56" s="37"/>
      <c r="RRH56" s="37"/>
      <c r="RRI56" s="37"/>
      <c r="RRJ56" s="37"/>
      <c r="RRK56" s="37"/>
      <c r="RRL56" s="37"/>
      <c r="RRM56" s="37"/>
      <c r="RRN56" s="37"/>
      <c r="RRO56" s="37"/>
      <c r="RRP56" s="37"/>
      <c r="RRQ56" s="37"/>
      <c r="RRR56" s="37"/>
      <c r="RRS56" s="37"/>
      <c r="RRT56" s="37"/>
      <c r="RRU56" s="37"/>
      <c r="RRV56" s="37"/>
      <c r="RRW56" s="37"/>
      <c r="RRX56" s="37"/>
      <c r="RRY56" s="37"/>
      <c r="RRZ56" s="37"/>
      <c r="RSA56" s="37"/>
      <c r="RSB56" s="37"/>
      <c r="RSC56" s="37"/>
      <c r="RSD56" s="37"/>
      <c r="RSE56" s="37"/>
      <c r="RSF56" s="37"/>
      <c r="RSG56" s="37"/>
      <c r="RSH56" s="37"/>
      <c r="RSI56" s="37"/>
      <c r="RSJ56" s="37"/>
      <c r="RSK56" s="37"/>
      <c r="RSL56" s="37"/>
      <c r="RSM56" s="37"/>
      <c r="RSN56" s="37"/>
      <c r="RSO56" s="37"/>
      <c r="RSP56" s="37"/>
      <c r="RSQ56" s="37"/>
      <c r="RSR56" s="37"/>
      <c r="RSS56" s="37"/>
      <c r="RST56" s="37"/>
      <c r="RSU56" s="37"/>
      <c r="RSV56" s="37"/>
      <c r="RSW56" s="37"/>
      <c r="RSX56" s="37"/>
      <c r="RSY56" s="37"/>
      <c r="RSZ56" s="37"/>
      <c r="RTA56" s="37"/>
      <c r="RTB56" s="37"/>
      <c r="RTC56" s="37"/>
      <c r="RTD56" s="37"/>
      <c r="RTE56" s="37"/>
      <c r="RTF56" s="37"/>
      <c r="RTG56" s="37"/>
      <c r="RTH56" s="37"/>
      <c r="RTI56" s="37"/>
      <c r="RTJ56" s="37"/>
      <c r="RTK56" s="37"/>
      <c r="RTL56" s="37"/>
      <c r="RTM56" s="37"/>
      <c r="RTN56" s="37"/>
      <c r="RTO56" s="37"/>
      <c r="RTP56" s="37"/>
      <c r="RTQ56" s="37"/>
      <c r="RTR56" s="37"/>
      <c r="RTS56" s="37"/>
      <c r="RTT56" s="37"/>
      <c r="RTU56" s="37"/>
      <c r="RTV56" s="37"/>
      <c r="RTW56" s="37"/>
      <c r="RTX56" s="37"/>
      <c r="RTY56" s="37"/>
      <c r="RTZ56" s="37"/>
      <c r="RUA56" s="37"/>
      <c r="RUB56" s="37"/>
      <c r="RUC56" s="37"/>
      <c r="RUD56" s="37"/>
      <c r="RUE56" s="37"/>
      <c r="RUF56" s="37"/>
      <c r="RUG56" s="37"/>
      <c r="RUH56" s="37"/>
      <c r="RUI56" s="37"/>
      <c r="RUJ56" s="37"/>
      <c r="RUK56" s="37"/>
      <c r="RUL56" s="37"/>
      <c r="RUM56" s="37"/>
      <c r="RUN56" s="37"/>
      <c r="RUO56" s="37"/>
      <c r="RUP56" s="37"/>
      <c r="RUQ56" s="37"/>
      <c r="RUR56" s="37"/>
      <c r="RUS56" s="37"/>
      <c r="RUT56" s="37"/>
      <c r="RUU56" s="37"/>
      <c r="RUV56" s="37"/>
      <c r="RUW56" s="37"/>
      <c r="RUX56" s="37"/>
      <c r="RUY56" s="37"/>
      <c r="RUZ56" s="37"/>
      <c r="RVA56" s="37"/>
      <c r="RVB56" s="37"/>
      <c r="RVC56" s="37"/>
      <c r="RVD56" s="37"/>
      <c r="RVE56" s="37"/>
      <c r="RVF56" s="37"/>
      <c r="RVG56" s="37"/>
      <c r="RVH56" s="37"/>
      <c r="RVI56" s="37"/>
      <c r="RVJ56" s="37"/>
      <c r="RVK56" s="37"/>
      <c r="RVL56" s="37"/>
      <c r="RVM56" s="37"/>
      <c r="RVN56" s="37"/>
      <c r="RVO56" s="37"/>
      <c r="RVP56" s="37"/>
      <c r="RVQ56" s="37"/>
      <c r="RVR56" s="37"/>
      <c r="RVS56" s="37"/>
      <c r="RVT56" s="37"/>
      <c r="RVU56" s="37"/>
      <c r="RVV56" s="37"/>
      <c r="RVW56" s="37"/>
      <c r="RVX56" s="37"/>
      <c r="RVY56" s="37"/>
      <c r="RVZ56" s="37"/>
      <c r="RWA56" s="37"/>
      <c r="RWB56" s="37"/>
      <c r="RWC56" s="37"/>
      <c r="RWD56" s="37"/>
      <c r="RWE56" s="37"/>
      <c r="RWF56" s="37"/>
      <c r="RWG56" s="37"/>
      <c r="RWH56" s="37"/>
      <c r="RWI56" s="37"/>
      <c r="RWJ56" s="37"/>
      <c r="RWK56" s="37"/>
      <c r="RWL56" s="37"/>
      <c r="RWM56" s="37"/>
      <c r="RWN56" s="37"/>
      <c r="RWO56" s="37"/>
      <c r="RWP56" s="37"/>
      <c r="RWQ56" s="37"/>
      <c r="RWR56" s="37"/>
      <c r="RWS56" s="37"/>
      <c r="RWT56" s="37"/>
      <c r="RWU56" s="37"/>
      <c r="RWV56" s="37"/>
      <c r="RWW56" s="37"/>
      <c r="RWX56" s="37"/>
      <c r="RWY56" s="37"/>
      <c r="RWZ56" s="37"/>
      <c r="RXA56" s="37"/>
      <c r="RXB56" s="37"/>
      <c r="RXC56" s="37"/>
      <c r="RXD56" s="37"/>
      <c r="RXE56" s="37"/>
      <c r="RXF56" s="37"/>
      <c r="RXG56" s="37"/>
      <c r="RXH56" s="37"/>
      <c r="RXI56" s="37"/>
      <c r="RXJ56" s="37"/>
      <c r="RXK56" s="37"/>
      <c r="RXL56" s="37"/>
      <c r="RXM56" s="37"/>
      <c r="RXN56" s="37"/>
      <c r="RXO56" s="37"/>
      <c r="RXP56" s="37"/>
      <c r="RXQ56" s="37"/>
      <c r="RXR56" s="37"/>
      <c r="RXS56" s="37"/>
      <c r="RXT56" s="37"/>
      <c r="RXU56" s="37"/>
      <c r="RXV56" s="37"/>
      <c r="RXW56" s="37"/>
      <c r="RXX56" s="37"/>
      <c r="RXY56" s="37"/>
      <c r="RXZ56" s="37"/>
      <c r="RYA56" s="37"/>
      <c r="RYB56" s="37"/>
      <c r="RYC56" s="37"/>
      <c r="RYD56" s="37"/>
      <c r="RYE56" s="37"/>
      <c r="RYF56" s="37"/>
      <c r="RYG56" s="37"/>
      <c r="RYH56" s="37"/>
      <c r="RYI56" s="37"/>
      <c r="RYJ56" s="37"/>
      <c r="RYK56" s="37"/>
      <c r="RYL56" s="37"/>
      <c r="RYM56" s="37"/>
      <c r="RYN56" s="37"/>
      <c r="RYO56" s="37"/>
      <c r="RYP56" s="37"/>
      <c r="RYQ56" s="37"/>
      <c r="RYR56" s="37"/>
      <c r="RYS56" s="37"/>
      <c r="RYT56" s="37"/>
      <c r="RYU56" s="37"/>
      <c r="RYV56" s="37"/>
      <c r="RYW56" s="37"/>
      <c r="RYX56" s="37"/>
      <c r="RYY56" s="37"/>
      <c r="RYZ56" s="37"/>
      <c r="RZA56" s="37"/>
      <c r="RZB56" s="37"/>
      <c r="RZC56" s="37"/>
      <c r="RZD56" s="37"/>
      <c r="RZE56" s="37"/>
      <c r="RZF56" s="37"/>
      <c r="RZG56" s="37"/>
      <c r="RZH56" s="37"/>
      <c r="RZI56" s="37"/>
      <c r="RZJ56" s="37"/>
      <c r="RZK56" s="37"/>
      <c r="RZL56" s="37"/>
      <c r="RZM56" s="37"/>
      <c r="RZN56" s="37"/>
      <c r="RZO56" s="37"/>
      <c r="RZP56" s="37"/>
      <c r="RZQ56" s="37"/>
      <c r="RZR56" s="37"/>
      <c r="RZS56" s="37"/>
      <c r="RZT56" s="37"/>
      <c r="RZU56" s="37"/>
      <c r="RZV56" s="37"/>
      <c r="RZW56" s="37"/>
      <c r="RZX56" s="37"/>
      <c r="RZY56" s="37"/>
      <c r="RZZ56" s="37"/>
      <c r="SAA56" s="37"/>
      <c r="SAB56" s="37"/>
      <c r="SAC56" s="37"/>
      <c r="SAD56" s="37"/>
      <c r="SAE56" s="37"/>
      <c r="SAF56" s="37"/>
      <c r="SAG56" s="37"/>
      <c r="SAH56" s="37"/>
      <c r="SAI56" s="37"/>
      <c r="SAJ56" s="37"/>
      <c r="SAK56" s="37"/>
      <c r="SAL56" s="37"/>
      <c r="SAM56" s="37"/>
      <c r="SAN56" s="37"/>
      <c r="SAO56" s="37"/>
      <c r="SAP56" s="37"/>
      <c r="SAQ56" s="37"/>
      <c r="SAR56" s="37"/>
      <c r="SAS56" s="37"/>
      <c r="SAT56" s="37"/>
      <c r="SAU56" s="37"/>
      <c r="SAV56" s="37"/>
      <c r="SAW56" s="37"/>
      <c r="SAX56" s="37"/>
      <c r="SAY56" s="37"/>
      <c r="SAZ56" s="37"/>
      <c r="SBA56" s="37"/>
      <c r="SBB56" s="37"/>
      <c r="SBC56" s="37"/>
      <c r="SBD56" s="37"/>
      <c r="SBE56" s="37"/>
      <c r="SBF56" s="37"/>
      <c r="SBG56" s="37"/>
      <c r="SBH56" s="37"/>
      <c r="SBI56" s="37"/>
      <c r="SBJ56" s="37"/>
      <c r="SBK56" s="37"/>
      <c r="SBL56" s="37"/>
      <c r="SBM56" s="37"/>
      <c r="SBN56" s="37"/>
      <c r="SBO56" s="37"/>
      <c r="SBP56" s="37"/>
      <c r="SBQ56" s="37"/>
      <c r="SBR56" s="37"/>
      <c r="SBS56" s="37"/>
      <c r="SBT56" s="37"/>
      <c r="SBU56" s="37"/>
      <c r="SBV56" s="37"/>
      <c r="SBW56" s="37"/>
      <c r="SBX56" s="37"/>
      <c r="SBY56" s="37"/>
      <c r="SBZ56" s="37"/>
      <c r="SCA56" s="37"/>
      <c r="SCB56" s="37"/>
      <c r="SCC56" s="37"/>
      <c r="SCD56" s="37"/>
      <c r="SCE56" s="37"/>
      <c r="SCF56" s="37"/>
      <c r="SCG56" s="37"/>
      <c r="SCH56" s="37"/>
      <c r="SCI56" s="37"/>
      <c r="SCJ56" s="37"/>
      <c r="SCK56" s="37"/>
      <c r="SCL56" s="37"/>
      <c r="SCM56" s="37"/>
      <c r="SCN56" s="37"/>
      <c r="SCO56" s="37"/>
      <c r="SCP56" s="37"/>
      <c r="SCQ56" s="37"/>
      <c r="SCR56" s="37"/>
      <c r="SCS56" s="37"/>
      <c r="SCT56" s="37"/>
      <c r="SCU56" s="37"/>
      <c r="SCV56" s="37"/>
      <c r="SCW56" s="37"/>
      <c r="SCX56" s="37"/>
      <c r="SCY56" s="37"/>
      <c r="SCZ56" s="37"/>
      <c r="SDA56" s="37"/>
      <c r="SDB56" s="37"/>
      <c r="SDC56" s="37"/>
      <c r="SDD56" s="37"/>
      <c r="SDE56" s="37"/>
      <c r="SDF56" s="37"/>
      <c r="SDG56" s="37"/>
      <c r="SDH56" s="37"/>
      <c r="SDI56" s="37"/>
      <c r="SDJ56" s="37"/>
      <c r="SDK56" s="37"/>
      <c r="SDL56" s="37"/>
      <c r="SDM56" s="37"/>
      <c r="SDN56" s="37"/>
      <c r="SDO56" s="37"/>
      <c r="SDP56" s="37"/>
      <c r="SDQ56" s="37"/>
      <c r="SDR56" s="37"/>
      <c r="SDS56" s="37"/>
      <c r="SDT56" s="37"/>
      <c r="SDU56" s="37"/>
      <c r="SDV56" s="37"/>
      <c r="SDW56" s="37"/>
      <c r="SDX56" s="37"/>
      <c r="SDY56" s="37"/>
      <c r="SDZ56" s="37"/>
      <c r="SEA56" s="37"/>
      <c r="SEB56" s="37"/>
      <c r="SEC56" s="37"/>
      <c r="SED56" s="37"/>
      <c r="SEE56" s="37"/>
      <c r="SEF56" s="37"/>
      <c r="SEG56" s="37"/>
      <c r="SEH56" s="37"/>
      <c r="SEI56" s="37"/>
      <c r="SEJ56" s="37"/>
      <c r="SEK56" s="37"/>
      <c r="SEL56" s="37"/>
      <c r="SEM56" s="37"/>
      <c r="SEN56" s="37"/>
      <c r="SEO56" s="37"/>
      <c r="SEP56" s="37"/>
      <c r="SEQ56" s="37"/>
      <c r="SER56" s="37"/>
      <c r="SES56" s="37"/>
      <c r="SET56" s="37"/>
      <c r="SEU56" s="37"/>
      <c r="SEV56" s="37"/>
      <c r="SEW56" s="37"/>
      <c r="SEX56" s="37"/>
      <c r="SEY56" s="37"/>
      <c r="SEZ56" s="37"/>
      <c r="SFA56" s="37"/>
      <c r="SFB56" s="37"/>
      <c r="SFC56" s="37"/>
      <c r="SFD56" s="37"/>
      <c r="SFE56" s="37"/>
      <c r="SFF56" s="37"/>
      <c r="SFG56" s="37"/>
      <c r="SFH56" s="37"/>
      <c r="SFI56" s="37"/>
      <c r="SFJ56" s="37"/>
      <c r="SFK56" s="37"/>
      <c r="SFL56" s="37"/>
      <c r="SFM56" s="37"/>
      <c r="SFN56" s="37"/>
      <c r="SFO56" s="37"/>
      <c r="SFP56" s="37"/>
      <c r="SFQ56" s="37"/>
      <c r="SFR56" s="37"/>
      <c r="SFS56" s="37"/>
      <c r="SFT56" s="37"/>
      <c r="SFU56" s="37"/>
      <c r="SFV56" s="37"/>
      <c r="SFW56" s="37"/>
      <c r="SFX56" s="37"/>
      <c r="SFY56" s="37"/>
      <c r="SFZ56" s="37"/>
      <c r="SGA56" s="37"/>
      <c r="SGB56" s="37"/>
      <c r="SGC56" s="37"/>
      <c r="SGD56" s="37"/>
      <c r="SGE56" s="37"/>
      <c r="SGF56" s="37"/>
      <c r="SGG56" s="37"/>
      <c r="SGH56" s="37"/>
      <c r="SGI56" s="37"/>
      <c r="SGJ56" s="37"/>
      <c r="SGK56" s="37"/>
      <c r="SGL56" s="37"/>
      <c r="SGM56" s="37"/>
      <c r="SGN56" s="37"/>
      <c r="SGO56" s="37"/>
      <c r="SGP56" s="37"/>
      <c r="SGQ56" s="37"/>
      <c r="SGR56" s="37"/>
      <c r="SGS56" s="37"/>
      <c r="SGT56" s="37"/>
      <c r="SGU56" s="37"/>
      <c r="SGV56" s="37"/>
      <c r="SGW56" s="37"/>
      <c r="SGX56" s="37"/>
      <c r="SGY56" s="37"/>
      <c r="SGZ56" s="37"/>
      <c r="SHA56" s="37"/>
      <c r="SHB56" s="37"/>
      <c r="SHC56" s="37"/>
      <c r="SHD56" s="37"/>
      <c r="SHE56" s="37"/>
      <c r="SHF56" s="37"/>
      <c r="SHG56" s="37"/>
      <c r="SHH56" s="37"/>
      <c r="SHI56" s="37"/>
      <c r="SHJ56" s="37"/>
      <c r="SHK56" s="37"/>
      <c r="SHL56" s="37"/>
      <c r="SHM56" s="37"/>
      <c r="SHN56" s="37"/>
      <c r="SHO56" s="37"/>
      <c r="SHP56" s="37"/>
      <c r="SHQ56" s="37"/>
      <c r="SHR56" s="37"/>
      <c r="SHS56" s="37"/>
      <c r="SHT56" s="37"/>
      <c r="SHU56" s="37"/>
      <c r="SHV56" s="37"/>
      <c r="SHW56" s="37"/>
      <c r="SHX56" s="37"/>
      <c r="SHY56" s="37"/>
      <c r="SHZ56" s="37"/>
      <c r="SIA56" s="37"/>
      <c r="SIB56" s="37"/>
      <c r="SIC56" s="37"/>
      <c r="SID56" s="37"/>
      <c r="SIE56" s="37"/>
      <c r="SIF56" s="37"/>
      <c r="SIG56" s="37"/>
      <c r="SIH56" s="37"/>
      <c r="SII56" s="37"/>
      <c r="SIJ56" s="37"/>
      <c r="SIK56" s="37"/>
      <c r="SIL56" s="37"/>
      <c r="SIM56" s="37"/>
      <c r="SIN56" s="37"/>
      <c r="SIO56" s="37"/>
      <c r="SIP56" s="37"/>
      <c r="SIQ56" s="37"/>
      <c r="SIR56" s="37"/>
      <c r="SIS56" s="37"/>
      <c r="SIT56" s="37"/>
      <c r="SIU56" s="37"/>
      <c r="SIV56" s="37"/>
      <c r="SIW56" s="37"/>
      <c r="SIX56" s="37"/>
      <c r="SIY56" s="37"/>
      <c r="SIZ56" s="37"/>
      <c r="SJA56" s="37"/>
      <c r="SJB56" s="37"/>
      <c r="SJC56" s="37"/>
      <c r="SJD56" s="37"/>
      <c r="SJE56" s="37"/>
      <c r="SJF56" s="37"/>
      <c r="SJG56" s="37"/>
      <c r="SJH56" s="37"/>
      <c r="SJI56" s="37"/>
      <c r="SJJ56" s="37"/>
      <c r="SJK56" s="37"/>
      <c r="SJL56" s="37"/>
      <c r="SJM56" s="37"/>
      <c r="SJN56" s="37"/>
      <c r="SJO56" s="37"/>
      <c r="SJP56" s="37"/>
      <c r="SJQ56" s="37"/>
      <c r="SJR56" s="37"/>
      <c r="SJS56" s="37"/>
      <c r="SJT56" s="37"/>
      <c r="SJU56" s="37"/>
      <c r="SJV56" s="37"/>
      <c r="SJW56" s="37"/>
      <c r="SJX56" s="37"/>
      <c r="SJY56" s="37"/>
      <c r="SJZ56" s="37"/>
      <c r="SKA56" s="37"/>
      <c r="SKB56" s="37"/>
      <c r="SKC56" s="37"/>
      <c r="SKD56" s="37"/>
      <c r="SKE56" s="37"/>
      <c r="SKF56" s="37"/>
      <c r="SKG56" s="37"/>
      <c r="SKH56" s="37"/>
      <c r="SKI56" s="37"/>
      <c r="SKJ56" s="37"/>
      <c r="SKK56" s="37"/>
      <c r="SKL56" s="37"/>
      <c r="SKM56" s="37"/>
      <c r="SKN56" s="37"/>
      <c r="SKO56" s="37"/>
      <c r="SKP56" s="37"/>
      <c r="SKQ56" s="37"/>
      <c r="SKR56" s="37"/>
      <c r="SKS56" s="37"/>
      <c r="SKT56" s="37"/>
      <c r="SKU56" s="37"/>
      <c r="SKV56" s="37"/>
      <c r="SKW56" s="37"/>
      <c r="SKX56" s="37"/>
      <c r="SKY56" s="37"/>
      <c r="SKZ56" s="37"/>
      <c r="SLA56" s="37"/>
      <c r="SLB56" s="37"/>
      <c r="SLC56" s="37"/>
      <c r="SLD56" s="37"/>
      <c r="SLE56" s="37"/>
      <c r="SLF56" s="37"/>
      <c r="SLG56" s="37"/>
      <c r="SLH56" s="37"/>
      <c r="SLI56" s="37"/>
      <c r="SLJ56" s="37"/>
      <c r="SLK56" s="37"/>
      <c r="SLL56" s="37"/>
      <c r="SLM56" s="37"/>
      <c r="SLN56" s="37"/>
      <c r="SLO56" s="37"/>
      <c r="SLP56" s="37"/>
      <c r="SLQ56" s="37"/>
      <c r="SLR56" s="37"/>
      <c r="SLS56" s="37"/>
      <c r="SLT56" s="37"/>
      <c r="SLU56" s="37"/>
      <c r="SLV56" s="37"/>
      <c r="SLW56" s="37"/>
      <c r="SLX56" s="37"/>
      <c r="SLY56" s="37"/>
      <c r="SLZ56" s="37"/>
      <c r="SMA56" s="37"/>
      <c r="SMB56" s="37"/>
      <c r="SMC56" s="37"/>
      <c r="SMD56" s="37"/>
      <c r="SME56" s="37"/>
      <c r="SMF56" s="37"/>
      <c r="SMG56" s="37"/>
      <c r="SMH56" s="37"/>
      <c r="SMI56" s="37"/>
      <c r="SMJ56" s="37"/>
      <c r="SMK56" s="37"/>
      <c r="SML56" s="37"/>
      <c r="SMM56" s="37"/>
      <c r="SMN56" s="37"/>
      <c r="SMO56" s="37"/>
      <c r="SMP56" s="37"/>
      <c r="SMQ56" s="37"/>
      <c r="SMR56" s="37"/>
      <c r="SMS56" s="37"/>
      <c r="SMT56" s="37"/>
      <c r="SMU56" s="37"/>
      <c r="SMV56" s="37"/>
      <c r="SMW56" s="37"/>
      <c r="SMX56" s="37"/>
      <c r="SMY56" s="37"/>
      <c r="SMZ56" s="37"/>
      <c r="SNA56" s="37"/>
      <c r="SNB56" s="37"/>
      <c r="SNC56" s="37"/>
      <c r="SND56" s="37"/>
      <c r="SNE56" s="37"/>
      <c r="SNF56" s="37"/>
      <c r="SNG56" s="37"/>
      <c r="SNH56" s="37"/>
      <c r="SNI56" s="37"/>
      <c r="SNJ56" s="37"/>
      <c r="SNK56" s="37"/>
      <c r="SNL56" s="37"/>
      <c r="SNM56" s="37"/>
      <c r="SNN56" s="37"/>
      <c r="SNO56" s="37"/>
      <c r="SNP56" s="37"/>
      <c r="SNQ56" s="37"/>
      <c r="SNR56" s="37"/>
      <c r="SNS56" s="37"/>
      <c r="SNT56" s="37"/>
      <c r="SNU56" s="37"/>
      <c r="SNV56" s="37"/>
      <c r="SNW56" s="37"/>
      <c r="SNX56" s="37"/>
      <c r="SNY56" s="37"/>
      <c r="SNZ56" s="37"/>
      <c r="SOA56" s="37"/>
      <c r="SOB56" s="37"/>
      <c r="SOC56" s="37"/>
      <c r="SOD56" s="37"/>
      <c r="SOE56" s="37"/>
      <c r="SOF56" s="37"/>
      <c r="SOG56" s="37"/>
      <c r="SOH56" s="37"/>
      <c r="SOI56" s="37"/>
      <c r="SOJ56" s="37"/>
      <c r="SOK56" s="37"/>
      <c r="SOL56" s="37"/>
      <c r="SOM56" s="37"/>
      <c r="SON56" s="37"/>
      <c r="SOO56" s="37"/>
      <c r="SOP56" s="37"/>
      <c r="SOQ56" s="37"/>
      <c r="SOR56" s="37"/>
      <c r="SOS56" s="37"/>
      <c r="SOT56" s="37"/>
      <c r="SOU56" s="37"/>
      <c r="SOV56" s="37"/>
      <c r="SOW56" s="37"/>
      <c r="SOX56" s="37"/>
      <c r="SOY56" s="37"/>
      <c r="SOZ56" s="37"/>
      <c r="SPA56" s="37"/>
      <c r="SPB56" s="37"/>
      <c r="SPC56" s="37"/>
      <c r="SPD56" s="37"/>
      <c r="SPE56" s="37"/>
      <c r="SPF56" s="37"/>
      <c r="SPG56" s="37"/>
      <c r="SPH56" s="37"/>
      <c r="SPI56" s="37"/>
      <c r="SPJ56" s="37"/>
      <c r="SPK56" s="37"/>
      <c r="SPL56" s="37"/>
      <c r="SPM56" s="37"/>
      <c r="SPN56" s="37"/>
      <c r="SPO56" s="37"/>
      <c r="SPP56" s="37"/>
      <c r="SPQ56" s="37"/>
      <c r="SPR56" s="37"/>
      <c r="SPS56" s="37"/>
      <c r="SPT56" s="37"/>
      <c r="SPU56" s="37"/>
      <c r="SPV56" s="37"/>
      <c r="SPW56" s="37"/>
      <c r="SPX56" s="37"/>
      <c r="SPY56" s="37"/>
      <c r="SPZ56" s="37"/>
      <c r="SQA56" s="37"/>
      <c r="SQB56" s="37"/>
      <c r="SQC56" s="37"/>
      <c r="SQD56" s="37"/>
      <c r="SQE56" s="37"/>
      <c r="SQF56" s="37"/>
      <c r="SQG56" s="37"/>
      <c r="SQH56" s="37"/>
      <c r="SQI56" s="37"/>
      <c r="SQJ56" s="37"/>
      <c r="SQK56" s="37"/>
      <c r="SQL56" s="37"/>
      <c r="SQM56" s="37"/>
      <c r="SQN56" s="37"/>
      <c r="SQO56" s="37"/>
      <c r="SQP56" s="37"/>
      <c r="SQQ56" s="37"/>
      <c r="SQR56" s="37"/>
      <c r="SQS56" s="37"/>
      <c r="SQT56" s="37"/>
      <c r="SQU56" s="37"/>
      <c r="SQV56" s="37"/>
      <c r="SQW56" s="37"/>
      <c r="SQX56" s="37"/>
      <c r="SQY56" s="37"/>
      <c r="SQZ56" s="37"/>
      <c r="SRA56" s="37"/>
      <c r="SRB56" s="37"/>
      <c r="SRC56" s="37"/>
      <c r="SRD56" s="37"/>
      <c r="SRE56" s="37"/>
      <c r="SRF56" s="37"/>
      <c r="SRG56" s="37"/>
      <c r="SRH56" s="37"/>
      <c r="SRI56" s="37"/>
      <c r="SRJ56" s="37"/>
      <c r="SRK56" s="37"/>
      <c r="SRL56" s="37"/>
      <c r="SRM56" s="37"/>
      <c r="SRN56" s="37"/>
      <c r="SRO56" s="37"/>
      <c r="SRP56" s="37"/>
      <c r="SRQ56" s="37"/>
      <c r="SRR56" s="37"/>
      <c r="SRS56" s="37"/>
      <c r="SRT56" s="37"/>
      <c r="SRU56" s="37"/>
      <c r="SRV56" s="37"/>
      <c r="SRW56" s="37"/>
      <c r="SRX56" s="37"/>
      <c r="SRY56" s="37"/>
      <c r="SRZ56" s="37"/>
      <c r="SSA56" s="37"/>
      <c r="SSB56" s="37"/>
      <c r="SSC56" s="37"/>
      <c r="SSD56" s="37"/>
      <c r="SSE56" s="37"/>
      <c r="SSF56" s="37"/>
      <c r="SSG56" s="37"/>
      <c r="SSH56" s="37"/>
      <c r="SSI56" s="37"/>
      <c r="SSJ56" s="37"/>
      <c r="SSK56" s="37"/>
      <c r="SSL56" s="37"/>
      <c r="SSM56" s="37"/>
      <c r="SSN56" s="37"/>
      <c r="SSO56" s="37"/>
      <c r="SSP56" s="37"/>
      <c r="SSQ56" s="37"/>
      <c r="SSR56" s="37"/>
      <c r="SSS56" s="37"/>
      <c r="SST56" s="37"/>
      <c r="SSU56" s="37"/>
      <c r="SSV56" s="37"/>
      <c r="SSW56" s="37"/>
      <c r="SSX56" s="37"/>
      <c r="SSY56" s="37"/>
      <c r="SSZ56" s="37"/>
      <c r="STA56" s="37"/>
      <c r="STB56" s="37"/>
      <c r="STC56" s="37"/>
      <c r="STD56" s="37"/>
      <c r="STE56" s="37"/>
      <c r="STF56" s="37"/>
      <c r="STG56" s="37"/>
      <c r="STH56" s="37"/>
      <c r="STI56" s="37"/>
      <c r="STJ56" s="37"/>
      <c r="STK56" s="37"/>
      <c r="STL56" s="37"/>
      <c r="STM56" s="37"/>
      <c r="STN56" s="37"/>
      <c r="STO56" s="37"/>
      <c r="STP56" s="37"/>
      <c r="STQ56" s="37"/>
      <c r="STR56" s="37"/>
      <c r="STS56" s="37"/>
      <c r="STT56" s="37"/>
      <c r="STU56" s="37"/>
      <c r="STV56" s="37"/>
      <c r="STW56" s="37"/>
      <c r="STX56" s="37"/>
      <c r="STY56" s="37"/>
      <c r="STZ56" s="37"/>
      <c r="SUA56" s="37"/>
      <c r="SUB56" s="37"/>
      <c r="SUC56" s="37"/>
      <c r="SUD56" s="37"/>
      <c r="SUE56" s="37"/>
      <c r="SUF56" s="37"/>
      <c r="SUG56" s="37"/>
      <c r="SUH56" s="37"/>
      <c r="SUI56" s="37"/>
      <c r="SUJ56" s="37"/>
      <c r="SUK56" s="37"/>
      <c r="SUL56" s="37"/>
      <c r="SUM56" s="37"/>
      <c r="SUN56" s="37"/>
      <c r="SUO56" s="37"/>
      <c r="SUP56" s="37"/>
      <c r="SUQ56" s="37"/>
      <c r="SUR56" s="37"/>
      <c r="SUS56" s="37"/>
      <c r="SUT56" s="37"/>
      <c r="SUU56" s="37"/>
      <c r="SUV56" s="37"/>
      <c r="SUW56" s="37"/>
      <c r="SUX56" s="37"/>
      <c r="SUY56" s="37"/>
      <c r="SUZ56" s="37"/>
      <c r="SVA56" s="37"/>
      <c r="SVB56" s="37"/>
      <c r="SVC56" s="37"/>
      <c r="SVD56" s="37"/>
      <c r="SVE56" s="37"/>
      <c r="SVF56" s="37"/>
      <c r="SVG56" s="37"/>
      <c r="SVH56" s="37"/>
      <c r="SVI56" s="37"/>
      <c r="SVJ56" s="37"/>
      <c r="SVK56" s="37"/>
      <c r="SVL56" s="37"/>
      <c r="SVM56" s="37"/>
      <c r="SVN56" s="37"/>
      <c r="SVO56" s="37"/>
      <c r="SVP56" s="37"/>
      <c r="SVQ56" s="37"/>
      <c r="SVR56" s="37"/>
      <c r="SVS56" s="37"/>
      <c r="SVT56" s="37"/>
      <c r="SVU56" s="37"/>
      <c r="SVV56" s="37"/>
      <c r="SVW56" s="37"/>
      <c r="SVX56" s="37"/>
      <c r="SVY56" s="37"/>
      <c r="SVZ56" s="37"/>
      <c r="SWA56" s="37"/>
      <c r="SWB56" s="37"/>
      <c r="SWC56" s="37"/>
      <c r="SWD56" s="37"/>
      <c r="SWE56" s="37"/>
      <c r="SWF56" s="37"/>
      <c r="SWG56" s="37"/>
      <c r="SWH56" s="37"/>
      <c r="SWI56" s="37"/>
      <c r="SWJ56" s="37"/>
      <c r="SWK56" s="37"/>
      <c r="SWL56" s="37"/>
      <c r="SWM56" s="37"/>
      <c r="SWN56" s="37"/>
      <c r="SWO56" s="37"/>
      <c r="SWP56" s="37"/>
      <c r="SWQ56" s="37"/>
      <c r="SWR56" s="37"/>
      <c r="SWS56" s="37"/>
      <c r="SWT56" s="37"/>
      <c r="SWU56" s="37"/>
      <c r="SWV56" s="37"/>
      <c r="SWW56" s="37"/>
      <c r="SWX56" s="37"/>
      <c r="SWY56" s="37"/>
      <c r="SWZ56" s="37"/>
      <c r="SXA56" s="37"/>
      <c r="SXB56" s="37"/>
      <c r="SXC56" s="37"/>
      <c r="SXD56" s="37"/>
      <c r="SXE56" s="37"/>
      <c r="SXF56" s="37"/>
      <c r="SXG56" s="37"/>
      <c r="SXH56" s="37"/>
      <c r="SXI56" s="37"/>
      <c r="SXJ56" s="37"/>
      <c r="SXK56" s="37"/>
      <c r="SXL56" s="37"/>
      <c r="SXM56" s="37"/>
      <c r="SXN56" s="37"/>
      <c r="SXO56" s="37"/>
      <c r="SXP56" s="37"/>
      <c r="SXQ56" s="37"/>
      <c r="SXR56" s="37"/>
      <c r="SXS56" s="37"/>
      <c r="SXT56" s="37"/>
      <c r="SXU56" s="37"/>
      <c r="SXV56" s="37"/>
      <c r="SXW56" s="37"/>
      <c r="SXX56" s="37"/>
      <c r="SXY56" s="37"/>
      <c r="SXZ56" s="37"/>
      <c r="SYA56" s="37"/>
      <c r="SYB56" s="37"/>
      <c r="SYC56" s="37"/>
      <c r="SYD56" s="37"/>
      <c r="SYE56" s="37"/>
      <c r="SYF56" s="37"/>
      <c r="SYG56" s="37"/>
      <c r="SYH56" s="37"/>
      <c r="SYI56" s="37"/>
      <c r="SYJ56" s="37"/>
      <c r="SYK56" s="37"/>
      <c r="SYL56" s="37"/>
      <c r="SYM56" s="37"/>
      <c r="SYN56" s="37"/>
      <c r="SYO56" s="37"/>
      <c r="SYP56" s="37"/>
      <c r="SYQ56" s="37"/>
      <c r="SYR56" s="37"/>
      <c r="SYS56" s="37"/>
      <c r="SYT56" s="37"/>
      <c r="SYU56" s="37"/>
      <c r="SYV56" s="37"/>
      <c r="SYW56" s="37"/>
      <c r="SYX56" s="37"/>
      <c r="SYY56" s="37"/>
      <c r="SYZ56" s="37"/>
      <c r="SZA56" s="37"/>
      <c r="SZB56" s="37"/>
      <c r="SZC56" s="37"/>
      <c r="SZD56" s="37"/>
      <c r="SZE56" s="37"/>
      <c r="SZF56" s="37"/>
      <c r="SZG56" s="37"/>
      <c r="SZH56" s="37"/>
      <c r="SZI56" s="37"/>
      <c r="SZJ56" s="37"/>
      <c r="SZK56" s="37"/>
      <c r="SZL56" s="37"/>
      <c r="SZM56" s="37"/>
      <c r="SZN56" s="37"/>
      <c r="SZO56" s="37"/>
      <c r="SZP56" s="37"/>
      <c r="SZQ56" s="37"/>
      <c r="SZR56" s="37"/>
      <c r="SZS56" s="37"/>
      <c r="SZT56" s="37"/>
      <c r="SZU56" s="37"/>
      <c r="SZV56" s="37"/>
      <c r="SZW56" s="37"/>
      <c r="SZX56" s="37"/>
      <c r="SZY56" s="37"/>
      <c r="SZZ56" s="37"/>
      <c r="TAA56" s="37"/>
      <c r="TAB56" s="37"/>
      <c r="TAC56" s="37"/>
      <c r="TAD56" s="37"/>
      <c r="TAE56" s="37"/>
      <c r="TAF56" s="37"/>
      <c r="TAG56" s="37"/>
      <c r="TAH56" s="37"/>
      <c r="TAI56" s="37"/>
      <c r="TAJ56" s="37"/>
      <c r="TAK56" s="37"/>
      <c r="TAL56" s="37"/>
      <c r="TAM56" s="37"/>
      <c r="TAN56" s="37"/>
      <c r="TAO56" s="37"/>
      <c r="TAP56" s="37"/>
      <c r="TAQ56" s="37"/>
      <c r="TAR56" s="37"/>
      <c r="TAS56" s="37"/>
      <c r="TAT56" s="37"/>
      <c r="TAU56" s="37"/>
      <c r="TAV56" s="37"/>
      <c r="TAW56" s="37"/>
      <c r="TAX56" s="37"/>
      <c r="TAY56" s="37"/>
      <c r="TAZ56" s="37"/>
      <c r="TBA56" s="37"/>
      <c r="TBB56" s="37"/>
      <c r="TBC56" s="37"/>
      <c r="TBD56" s="37"/>
      <c r="TBE56" s="37"/>
      <c r="TBF56" s="37"/>
      <c r="TBG56" s="37"/>
      <c r="TBH56" s="37"/>
      <c r="TBI56" s="37"/>
      <c r="TBJ56" s="37"/>
      <c r="TBK56" s="37"/>
      <c r="TBL56" s="37"/>
      <c r="TBM56" s="37"/>
      <c r="TBN56" s="37"/>
      <c r="TBO56" s="37"/>
      <c r="TBP56" s="37"/>
      <c r="TBQ56" s="37"/>
      <c r="TBR56" s="37"/>
      <c r="TBS56" s="37"/>
      <c r="TBT56" s="37"/>
      <c r="TBU56" s="37"/>
      <c r="TBV56" s="37"/>
      <c r="TBW56" s="37"/>
      <c r="TBX56" s="37"/>
      <c r="TBY56" s="37"/>
      <c r="TBZ56" s="37"/>
      <c r="TCA56" s="37"/>
      <c r="TCB56" s="37"/>
      <c r="TCC56" s="37"/>
      <c r="TCD56" s="37"/>
      <c r="TCE56" s="37"/>
      <c r="TCF56" s="37"/>
      <c r="TCG56" s="37"/>
      <c r="TCH56" s="37"/>
      <c r="TCI56" s="37"/>
      <c r="TCJ56" s="37"/>
      <c r="TCK56" s="37"/>
      <c r="TCL56" s="37"/>
      <c r="TCM56" s="37"/>
      <c r="TCN56" s="37"/>
      <c r="TCO56" s="37"/>
      <c r="TCP56" s="37"/>
      <c r="TCQ56" s="37"/>
      <c r="TCR56" s="37"/>
      <c r="TCS56" s="37"/>
      <c r="TCT56" s="37"/>
      <c r="TCU56" s="37"/>
      <c r="TCV56" s="37"/>
      <c r="TCW56" s="37"/>
      <c r="TCX56" s="37"/>
      <c r="TCY56" s="37"/>
      <c r="TCZ56" s="37"/>
      <c r="TDA56" s="37"/>
      <c r="TDB56" s="37"/>
      <c r="TDC56" s="37"/>
      <c r="TDD56" s="37"/>
      <c r="TDE56" s="37"/>
      <c r="TDF56" s="37"/>
      <c r="TDG56" s="37"/>
      <c r="TDH56" s="37"/>
      <c r="TDI56" s="37"/>
      <c r="TDJ56" s="37"/>
      <c r="TDK56" s="37"/>
      <c r="TDL56" s="37"/>
      <c r="TDM56" s="37"/>
      <c r="TDN56" s="37"/>
      <c r="TDO56" s="37"/>
      <c r="TDP56" s="37"/>
      <c r="TDQ56" s="37"/>
      <c r="TDR56" s="37"/>
      <c r="TDS56" s="37"/>
      <c r="TDT56" s="37"/>
      <c r="TDU56" s="37"/>
      <c r="TDV56" s="37"/>
      <c r="TDW56" s="37"/>
      <c r="TDX56" s="37"/>
      <c r="TDY56" s="37"/>
      <c r="TDZ56" s="37"/>
      <c r="TEA56" s="37"/>
      <c r="TEB56" s="37"/>
      <c r="TEC56" s="37"/>
      <c r="TED56" s="37"/>
      <c r="TEE56" s="37"/>
      <c r="TEF56" s="37"/>
      <c r="TEG56" s="37"/>
      <c r="TEH56" s="37"/>
      <c r="TEI56" s="37"/>
      <c r="TEJ56" s="37"/>
      <c r="TEK56" s="37"/>
      <c r="TEL56" s="37"/>
      <c r="TEM56" s="37"/>
      <c r="TEN56" s="37"/>
      <c r="TEO56" s="37"/>
      <c r="TEP56" s="37"/>
      <c r="TEQ56" s="37"/>
      <c r="TER56" s="37"/>
      <c r="TES56" s="37"/>
      <c r="TET56" s="37"/>
      <c r="TEU56" s="37"/>
      <c r="TEV56" s="37"/>
      <c r="TEW56" s="37"/>
      <c r="TEX56" s="37"/>
      <c r="TEY56" s="37"/>
      <c r="TEZ56" s="37"/>
      <c r="TFA56" s="37"/>
      <c r="TFB56" s="37"/>
      <c r="TFC56" s="37"/>
      <c r="TFD56" s="37"/>
      <c r="TFE56" s="37"/>
      <c r="TFF56" s="37"/>
      <c r="TFG56" s="37"/>
      <c r="TFH56" s="37"/>
      <c r="TFI56" s="37"/>
      <c r="TFJ56" s="37"/>
      <c r="TFK56" s="37"/>
      <c r="TFL56" s="37"/>
      <c r="TFM56" s="37"/>
      <c r="TFN56" s="37"/>
      <c r="TFO56" s="37"/>
      <c r="TFP56" s="37"/>
      <c r="TFQ56" s="37"/>
      <c r="TFR56" s="37"/>
      <c r="TFS56" s="37"/>
      <c r="TFT56" s="37"/>
      <c r="TFU56" s="37"/>
      <c r="TFV56" s="37"/>
      <c r="TFW56" s="37"/>
      <c r="TFX56" s="37"/>
      <c r="TFY56" s="37"/>
      <c r="TFZ56" s="37"/>
      <c r="TGA56" s="37"/>
      <c r="TGB56" s="37"/>
      <c r="TGC56" s="37"/>
      <c r="TGD56" s="37"/>
      <c r="TGE56" s="37"/>
      <c r="TGF56" s="37"/>
      <c r="TGG56" s="37"/>
      <c r="TGH56" s="37"/>
      <c r="TGI56" s="37"/>
      <c r="TGJ56" s="37"/>
      <c r="TGK56" s="37"/>
      <c r="TGL56" s="37"/>
      <c r="TGM56" s="37"/>
      <c r="TGN56" s="37"/>
      <c r="TGO56" s="37"/>
      <c r="TGP56" s="37"/>
      <c r="TGQ56" s="37"/>
      <c r="TGR56" s="37"/>
      <c r="TGS56" s="37"/>
      <c r="TGT56" s="37"/>
      <c r="TGU56" s="37"/>
      <c r="TGV56" s="37"/>
      <c r="TGW56" s="37"/>
      <c r="TGX56" s="37"/>
      <c r="TGY56" s="37"/>
      <c r="TGZ56" s="37"/>
      <c r="THA56" s="37"/>
      <c r="THB56" s="37"/>
      <c r="THC56" s="37"/>
      <c r="THD56" s="37"/>
      <c r="THE56" s="37"/>
      <c r="THF56" s="37"/>
      <c r="THG56" s="37"/>
      <c r="THH56" s="37"/>
      <c r="THI56" s="37"/>
      <c r="THJ56" s="37"/>
      <c r="THK56" s="37"/>
      <c r="THL56" s="37"/>
      <c r="THM56" s="37"/>
      <c r="THN56" s="37"/>
      <c r="THO56" s="37"/>
      <c r="THP56" s="37"/>
      <c r="THQ56" s="37"/>
      <c r="THR56" s="37"/>
      <c r="THS56" s="37"/>
      <c r="THT56" s="37"/>
      <c r="THU56" s="37"/>
      <c r="THV56" s="37"/>
      <c r="THW56" s="37"/>
      <c r="THX56" s="37"/>
      <c r="THY56" s="37"/>
      <c r="THZ56" s="37"/>
      <c r="TIA56" s="37"/>
      <c r="TIB56" s="37"/>
      <c r="TIC56" s="37"/>
      <c r="TID56" s="37"/>
      <c r="TIE56" s="37"/>
      <c r="TIF56" s="37"/>
      <c r="TIG56" s="37"/>
      <c r="TIH56" s="37"/>
      <c r="TII56" s="37"/>
      <c r="TIJ56" s="37"/>
      <c r="TIK56" s="37"/>
      <c r="TIL56" s="37"/>
      <c r="TIM56" s="37"/>
      <c r="TIN56" s="37"/>
      <c r="TIO56" s="37"/>
      <c r="TIP56" s="37"/>
      <c r="TIQ56" s="37"/>
      <c r="TIR56" s="37"/>
      <c r="TIS56" s="37"/>
      <c r="TIT56" s="37"/>
      <c r="TIU56" s="37"/>
      <c r="TIV56" s="37"/>
      <c r="TIW56" s="37"/>
      <c r="TIX56" s="37"/>
      <c r="TIY56" s="37"/>
      <c r="TIZ56" s="37"/>
      <c r="TJA56" s="37"/>
      <c r="TJB56" s="37"/>
      <c r="TJC56" s="37"/>
      <c r="TJD56" s="37"/>
      <c r="TJE56" s="37"/>
      <c r="TJF56" s="37"/>
      <c r="TJG56" s="37"/>
      <c r="TJH56" s="37"/>
      <c r="TJI56" s="37"/>
      <c r="TJJ56" s="37"/>
      <c r="TJK56" s="37"/>
      <c r="TJL56" s="37"/>
      <c r="TJM56" s="37"/>
      <c r="TJN56" s="37"/>
      <c r="TJO56" s="37"/>
      <c r="TJP56" s="37"/>
      <c r="TJQ56" s="37"/>
      <c r="TJR56" s="37"/>
      <c r="TJS56" s="37"/>
      <c r="TJT56" s="37"/>
      <c r="TJU56" s="37"/>
      <c r="TJV56" s="37"/>
      <c r="TJW56" s="37"/>
      <c r="TJX56" s="37"/>
      <c r="TJY56" s="37"/>
      <c r="TJZ56" s="37"/>
      <c r="TKA56" s="37"/>
      <c r="TKB56" s="37"/>
      <c r="TKC56" s="37"/>
      <c r="TKD56" s="37"/>
      <c r="TKE56" s="37"/>
      <c r="TKF56" s="37"/>
      <c r="TKG56" s="37"/>
      <c r="TKH56" s="37"/>
      <c r="TKI56" s="37"/>
      <c r="TKJ56" s="37"/>
      <c r="TKK56" s="37"/>
      <c r="TKL56" s="37"/>
      <c r="TKM56" s="37"/>
      <c r="TKN56" s="37"/>
      <c r="TKO56" s="37"/>
      <c r="TKP56" s="37"/>
      <c r="TKQ56" s="37"/>
      <c r="TKR56" s="37"/>
      <c r="TKS56" s="37"/>
      <c r="TKT56" s="37"/>
      <c r="TKU56" s="37"/>
      <c r="TKV56" s="37"/>
      <c r="TKW56" s="37"/>
      <c r="TKX56" s="37"/>
      <c r="TKY56" s="37"/>
      <c r="TKZ56" s="37"/>
      <c r="TLA56" s="37"/>
      <c r="TLB56" s="37"/>
      <c r="TLC56" s="37"/>
      <c r="TLD56" s="37"/>
      <c r="TLE56" s="37"/>
      <c r="TLF56" s="37"/>
      <c r="TLG56" s="37"/>
      <c r="TLH56" s="37"/>
      <c r="TLI56" s="37"/>
      <c r="TLJ56" s="37"/>
      <c r="TLK56" s="37"/>
      <c r="TLL56" s="37"/>
      <c r="TLM56" s="37"/>
      <c r="TLN56" s="37"/>
      <c r="TLO56" s="37"/>
      <c r="TLP56" s="37"/>
      <c r="TLQ56" s="37"/>
      <c r="TLR56" s="37"/>
      <c r="TLS56" s="37"/>
      <c r="TLT56" s="37"/>
      <c r="TLU56" s="37"/>
      <c r="TLV56" s="37"/>
      <c r="TLW56" s="37"/>
      <c r="TLX56" s="37"/>
      <c r="TLY56" s="37"/>
      <c r="TLZ56" s="37"/>
      <c r="TMA56" s="37"/>
      <c r="TMB56" s="37"/>
      <c r="TMC56" s="37"/>
      <c r="TMD56" s="37"/>
      <c r="TME56" s="37"/>
      <c r="TMF56" s="37"/>
      <c r="TMG56" s="37"/>
      <c r="TMH56" s="37"/>
      <c r="TMI56" s="37"/>
      <c r="TMJ56" s="37"/>
      <c r="TMK56" s="37"/>
      <c r="TML56" s="37"/>
      <c r="TMM56" s="37"/>
      <c r="TMN56" s="37"/>
      <c r="TMO56" s="37"/>
      <c r="TMP56" s="37"/>
      <c r="TMQ56" s="37"/>
      <c r="TMR56" s="37"/>
      <c r="TMS56" s="37"/>
      <c r="TMT56" s="37"/>
      <c r="TMU56" s="37"/>
      <c r="TMV56" s="37"/>
      <c r="TMW56" s="37"/>
      <c r="TMX56" s="37"/>
      <c r="TMY56" s="37"/>
      <c r="TMZ56" s="37"/>
      <c r="TNA56" s="37"/>
      <c r="TNB56" s="37"/>
      <c r="TNC56" s="37"/>
      <c r="TND56" s="37"/>
      <c r="TNE56" s="37"/>
      <c r="TNF56" s="37"/>
      <c r="TNG56" s="37"/>
      <c r="TNH56" s="37"/>
      <c r="TNI56" s="37"/>
      <c r="TNJ56" s="37"/>
      <c r="TNK56" s="37"/>
      <c r="TNL56" s="37"/>
      <c r="TNM56" s="37"/>
      <c r="TNN56" s="37"/>
      <c r="TNO56" s="37"/>
      <c r="TNP56" s="37"/>
      <c r="TNQ56" s="37"/>
      <c r="TNR56" s="37"/>
      <c r="TNS56" s="37"/>
      <c r="TNT56" s="37"/>
      <c r="TNU56" s="37"/>
      <c r="TNV56" s="37"/>
      <c r="TNW56" s="37"/>
      <c r="TNX56" s="37"/>
      <c r="TNY56" s="37"/>
      <c r="TNZ56" s="37"/>
      <c r="TOA56" s="37"/>
      <c r="TOB56" s="37"/>
      <c r="TOC56" s="37"/>
      <c r="TOD56" s="37"/>
      <c r="TOE56" s="37"/>
      <c r="TOF56" s="37"/>
      <c r="TOG56" s="37"/>
      <c r="TOH56" s="37"/>
      <c r="TOI56" s="37"/>
      <c r="TOJ56" s="37"/>
      <c r="TOK56" s="37"/>
      <c r="TOL56" s="37"/>
      <c r="TOM56" s="37"/>
      <c r="TON56" s="37"/>
      <c r="TOO56" s="37"/>
      <c r="TOP56" s="37"/>
      <c r="TOQ56" s="37"/>
      <c r="TOR56" s="37"/>
      <c r="TOS56" s="37"/>
      <c r="TOT56" s="37"/>
      <c r="TOU56" s="37"/>
      <c r="TOV56" s="37"/>
      <c r="TOW56" s="37"/>
      <c r="TOX56" s="37"/>
      <c r="TOY56" s="37"/>
      <c r="TOZ56" s="37"/>
      <c r="TPA56" s="37"/>
      <c r="TPB56" s="37"/>
      <c r="TPC56" s="37"/>
      <c r="TPD56" s="37"/>
      <c r="TPE56" s="37"/>
      <c r="TPF56" s="37"/>
      <c r="TPG56" s="37"/>
      <c r="TPH56" s="37"/>
      <c r="TPI56" s="37"/>
      <c r="TPJ56" s="37"/>
      <c r="TPK56" s="37"/>
      <c r="TPL56" s="37"/>
      <c r="TPM56" s="37"/>
      <c r="TPN56" s="37"/>
      <c r="TPO56" s="37"/>
      <c r="TPP56" s="37"/>
      <c r="TPQ56" s="37"/>
      <c r="TPR56" s="37"/>
      <c r="TPS56" s="37"/>
      <c r="TPT56" s="37"/>
      <c r="TPU56" s="37"/>
      <c r="TPV56" s="37"/>
      <c r="TPW56" s="37"/>
      <c r="TPX56" s="37"/>
      <c r="TPY56" s="37"/>
      <c r="TPZ56" s="37"/>
      <c r="TQA56" s="37"/>
      <c r="TQB56" s="37"/>
      <c r="TQC56" s="37"/>
      <c r="TQD56" s="37"/>
      <c r="TQE56" s="37"/>
      <c r="TQF56" s="37"/>
      <c r="TQG56" s="37"/>
      <c r="TQH56" s="37"/>
      <c r="TQI56" s="37"/>
      <c r="TQJ56" s="37"/>
      <c r="TQK56" s="37"/>
      <c r="TQL56" s="37"/>
      <c r="TQM56" s="37"/>
      <c r="TQN56" s="37"/>
      <c r="TQO56" s="37"/>
      <c r="TQP56" s="37"/>
      <c r="TQQ56" s="37"/>
      <c r="TQR56" s="37"/>
      <c r="TQS56" s="37"/>
      <c r="TQT56" s="37"/>
      <c r="TQU56" s="37"/>
      <c r="TQV56" s="37"/>
      <c r="TQW56" s="37"/>
      <c r="TQX56" s="37"/>
      <c r="TQY56" s="37"/>
      <c r="TQZ56" s="37"/>
      <c r="TRA56" s="37"/>
      <c r="TRB56" s="37"/>
      <c r="TRC56" s="37"/>
      <c r="TRD56" s="37"/>
      <c r="TRE56" s="37"/>
      <c r="TRF56" s="37"/>
      <c r="TRG56" s="37"/>
      <c r="TRH56" s="37"/>
      <c r="TRI56" s="37"/>
      <c r="TRJ56" s="37"/>
      <c r="TRK56" s="37"/>
      <c r="TRL56" s="37"/>
      <c r="TRM56" s="37"/>
      <c r="TRN56" s="37"/>
      <c r="TRO56" s="37"/>
      <c r="TRP56" s="37"/>
      <c r="TRQ56" s="37"/>
      <c r="TRR56" s="37"/>
      <c r="TRS56" s="37"/>
      <c r="TRT56" s="37"/>
      <c r="TRU56" s="37"/>
      <c r="TRV56" s="37"/>
      <c r="TRW56" s="37"/>
      <c r="TRX56" s="37"/>
      <c r="TRY56" s="37"/>
      <c r="TRZ56" s="37"/>
      <c r="TSA56" s="37"/>
      <c r="TSB56" s="37"/>
      <c r="TSC56" s="37"/>
      <c r="TSD56" s="37"/>
      <c r="TSE56" s="37"/>
      <c r="TSF56" s="37"/>
      <c r="TSG56" s="37"/>
      <c r="TSH56" s="37"/>
      <c r="TSI56" s="37"/>
      <c r="TSJ56" s="37"/>
      <c r="TSK56" s="37"/>
      <c r="TSL56" s="37"/>
      <c r="TSM56" s="37"/>
      <c r="TSN56" s="37"/>
      <c r="TSO56" s="37"/>
      <c r="TSP56" s="37"/>
      <c r="TSQ56" s="37"/>
      <c r="TSR56" s="37"/>
      <c r="TSS56" s="37"/>
      <c r="TST56" s="37"/>
      <c r="TSU56" s="37"/>
      <c r="TSV56" s="37"/>
      <c r="TSW56" s="37"/>
      <c r="TSX56" s="37"/>
      <c r="TSY56" s="37"/>
      <c r="TSZ56" s="37"/>
      <c r="TTA56" s="37"/>
      <c r="TTB56" s="37"/>
      <c r="TTC56" s="37"/>
      <c r="TTD56" s="37"/>
      <c r="TTE56" s="37"/>
      <c r="TTF56" s="37"/>
      <c r="TTG56" s="37"/>
      <c r="TTH56" s="37"/>
      <c r="TTI56" s="37"/>
      <c r="TTJ56" s="37"/>
      <c r="TTK56" s="37"/>
      <c r="TTL56" s="37"/>
      <c r="TTM56" s="37"/>
      <c r="TTN56" s="37"/>
      <c r="TTO56" s="37"/>
      <c r="TTP56" s="37"/>
      <c r="TTQ56" s="37"/>
      <c r="TTR56" s="37"/>
      <c r="TTS56" s="37"/>
      <c r="TTT56" s="37"/>
      <c r="TTU56" s="37"/>
      <c r="TTV56" s="37"/>
      <c r="TTW56" s="37"/>
      <c r="TTX56" s="37"/>
      <c r="TTY56" s="37"/>
      <c r="TTZ56" s="37"/>
      <c r="TUA56" s="37"/>
      <c r="TUB56" s="37"/>
      <c r="TUC56" s="37"/>
      <c r="TUD56" s="37"/>
      <c r="TUE56" s="37"/>
      <c r="TUF56" s="37"/>
      <c r="TUG56" s="37"/>
      <c r="TUH56" s="37"/>
      <c r="TUI56" s="37"/>
      <c r="TUJ56" s="37"/>
      <c r="TUK56" s="37"/>
      <c r="TUL56" s="37"/>
      <c r="TUM56" s="37"/>
      <c r="TUN56" s="37"/>
      <c r="TUO56" s="37"/>
      <c r="TUP56" s="37"/>
      <c r="TUQ56" s="37"/>
      <c r="TUR56" s="37"/>
      <c r="TUS56" s="37"/>
      <c r="TUT56" s="37"/>
      <c r="TUU56" s="37"/>
      <c r="TUV56" s="37"/>
      <c r="TUW56" s="37"/>
      <c r="TUX56" s="37"/>
      <c r="TUY56" s="37"/>
      <c r="TUZ56" s="37"/>
      <c r="TVA56" s="37"/>
      <c r="TVB56" s="37"/>
      <c r="TVC56" s="37"/>
      <c r="TVD56" s="37"/>
      <c r="TVE56" s="37"/>
      <c r="TVF56" s="37"/>
      <c r="TVG56" s="37"/>
      <c r="TVH56" s="37"/>
      <c r="TVI56" s="37"/>
      <c r="TVJ56" s="37"/>
      <c r="TVK56" s="37"/>
      <c r="TVL56" s="37"/>
      <c r="TVM56" s="37"/>
      <c r="TVN56" s="37"/>
      <c r="TVO56" s="37"/>
      <c r="TVP56" s="37"/>
      <c r="TVQ56" s="37"/>
      <c r="TVR56" s="37"/>
      <c r="TVS56" s="37"/>
      <c r="TVT56" s="37"/>
      <c r="TVU56" s="37"/>
      <c r="TVV56" s="37"/>
      <c r="TVW56" s="37"/>
      <c r="TVX56" s="37"/>
      <c r="TVY56" s="37"/>
      <c r="TVZ56" s="37"/>
      <c r="TWA56" s="37"/>
      <c r="TWB56" s="37"/>
      <c r="TWC56" s="37"/>
      <c r="TWD56" s="37"/>
      <c r="TWE56" s="37"/>
      <c r="TWF56" s="37"/>
      <c r="TWG56" s="37"/>
      <c r="TWH56" s="37"/>
      <c r="TWI56" s="37"/>
      <c r="TWJ56" s="37"/>
      <c r="TWK56" s="37"/>
      <c r="TWL56" s="37"/>
      <c r="TWM56" s="37"/>
      <c r="TWN56" s="37"/>
      <c r="TWO56" s="37"/>
      <c r="TWP56" s="37"/>
      <c r="TWQ56" s="37"/>
      <c r="TWR56" s="37"/>
      <c r="TWS56" s="37"/>
      <c r="TWT56" s="37"/>
      <c r="TWU56" s="37"/>
      <c r="TWV56" s="37"/>
      <c r="TWW56" s="37"/>
      <c r="TWX56" s="37"/>
      <c r="TWY56" s="37"/>
      <c r="TWZ56" s="37"/>
      <c r="TXA56" s="37"/>
      <c r="TXB56" s="37"/>
      <c r="TXC56" s="37"/>
      <c r="TXD56" s="37"/>
      <c r="TXE56" s="37"/>
      <c r="TXF56" s="37"/>
      <c r="TXG56" s="37"/>
      <c r="TXH56" s="37"/>
      <c r="TXI56" s="37"/>
      <c r="TXJ56" s="37"/>
      <c r="TXK56" s="37"/>
      <c r="TXL56" s="37"/>
      <c r="TXM56" s="37"/>
      <c r="TXN56" s="37"/>
      <c r="TXO56" s="37"/>
      <c r="TXP56" s="37"/>
      <c r="TXQ56" s="37"/>
      <c r="TXR56" s="37"/>
      <c r="TXS56" s="37"/>
      <c r="TXT56" s="37"/>
      <c r="TXU56" s="37"/>
      <c r="TXV56" s="37"/>
      <c r="TXW56" s="37"/>
      <c r="TXX56" s="37"/>
      <c r="TXY56" s="37"/>
      <c r="TXZ56" s="37"/>
      <c r="TYA56" s="37"/>
      <c r="TYB56" s="37"/>
      <c r="TYC56" s="37"/>
      <c r="TYD56" s="37"/>
      <c r="TYE56" s="37"/>
      <c r="TYF56" s="37"/>
      <c r="TYG56" s="37"/>
      <c r="TYH56" s="37"/>
      <c r="TYI56" s="37"/>
      <c r="TYJ56" s="37"/>
      <c r="TYK56" s="37"/>
      <c r="TYL56" s="37"/>
      <c r="TYM56" s="37"/>
      <c r="TYN56" s="37"/>
      <c r="TYO56" s="37"/>
      <c r="TYP56" s="37"/>
      <c r="TYQ56" s="37"/>
      <c r="TYR56" s="37"/>
      <c r="TYS56" s="37"/>
      <c r="TYT56" s="37"/>
      <c r="TYU56" s="37"/>
      <c r="TYV56" s="37"/>
      <c r="TYW56" s="37"/>
      <c r="TYX56" s="37"/>
      <c r="TYY56" s="37"/>
      <c r="TYZ56" s="37"/>
      <c r="TZA56" s="37"/>
      <c r="TZB56" s="37"/>
      <c r="TZC56" s="37"/>
      <c r="TZD56" s="37"/>
      <c r="TZE56" s="37"/>
      <c r="TZF56" s="37"/>
      <c r="TZG56" s="37"/>
      <c r="TZH56" s="37"/>
      <c r="TZI56" s="37"/>
      <c r="TZJ56" s="37"/>
      <c r="TZK56" s="37"/>
      <c r="TZL56" s="37"/>
      <c r="TZM56" s="37"/>
      <c r="TZN56" s="37"/>
      <c r="TZO56" s="37"/>
      <c r="TZP56" s="37"/>
      <c r="TZQ56" s="37"/>
      <c r="TZR56" s="37"/>
      <c r="TZS56" s="37"/>
      <c r="TZT56" s="37"/>
      <c r="TZU56" s="37"/>
      <c r="TZV56" s="37"/>
      <c r="TZW56" s="37"/>
      <c r="TZX56" s="37"/>
      <c r="TZY56" s="37"/>
      <c r="TZZ56" s="37"/>
      <c r="UAA56" s="37"/>
      <c r="UAB56" s="37"/>
      <c r="UAC56" s="37"/>
      <c r="UAD56" s="37"/>
      <c r="UAE56" s="37"/>
      <c r="UAF56" s="37"/>
      <c r="UAG56" s="37"/>
      <c r="UAH56" s="37"/>
      <c r="UAI56" s="37"/>
      <c r="UAJ56" s="37"/>
      <c r="UAK56" s="37"/>
      <c r="UAL56" s="37"/>
      <c r="UAM56" s="37"/>
      <c r="UAN56" s="37"/>
      <c r="UAO56" s="37"/>
      <c r="UAP56" s="37"/>
      <c r="UAQ56" s="37"/>
      <c r="UAR56" s="37"/>
      <c r="UAS56" s="37"/>
      <c r="UAT56" s="37"/>
      <c r="UAU56" s="37"/>
      <c r="UAV56" s="37"/>
      <c r="UAW56" s="37"/>
      <c r="UAX56" s="37"/>
      <c r="UAY56" s="37"/>
      <c r="UAZ56" s="37"/>
      <c r="UBA56" s="37"/>
      <c r="UBB56" s="37"/>
      <c r="UBC56" s="37"/>
      <c r="UBD56" s="37"/>
      <c r="UBE56" s="37"/>
      <c r="UBF56" s="37"/>
      <c r="UBG56" s="37"/>
      <c r="UBH56" s="37"/>
      <c r="UBI56" s="37"/>
      <c r="UBJ56" s="37"/>
      <c r="UBK56" s="37"/>
      <c r="UBL56" s="37"/>
      <c r="UBM56" s="37"/>
      <c r="UBN56" s="37"/>
      <c r="UBO56" s="37"/>
      <c r="UBP56" s="37"/>
      <c r="UBQ56" s="37"/>
      <c r="UBR56" s="37"/>
      <c r="UBS56" s="37"/>
      <c r="UBT56" s="37"/>
      <c r="UBU56" s="37"/>
      <c r="UBV56" s="37"/>
      <c r="UBW56" s="37"/>
      <c r="UBX56" s="37"/>
      <c r="UBY56" s="37"/>
      <c r="UBZ56" s="37"/>
      <c r="UCA56" s="37"/>
      <c r="UCB56" s="37"/>
      <c r="UCC56" s="37"/>
      <c r="UCD56" s="37"/>
      <c r="UCE56" s="37"/>
      <c r="UCF56" s="37"/>
      <c r="UCG56" s="37"/>
      <c r="UCH56" s="37"/>
      <c r="UCI56" s="37"/>
      <c r="UCJ56" s="37"/>
      <c r="UCK56" s="37"/>
      <c r="UCL56" s="37"/>
      <c r="UCM56" s="37"/>
      <c r="UCN56" s="37"/>
      <c r="UCO56" s="37"/>
      <c r="UCP56" s="37"/>
      <c r="UCQ56" s="37"/>
      <c r="UCR56" s="37"/>
      <c r="UCS56" s="37"/>
      <c r="UCT56" s="37"/>
      <c r="UCU56" s="37"/>
      <c r="UCV56" s="37"/>
      <c r="UCW56" s="37"/>
      <c r="UCX56" s="37"/>
      <c r="UCY56" s="37"/>
      <c r="UCZ56" s="37"/>
      <c r="UDA56" s="37"/>
      <c r="UDB56" s="37"/>
      <c r="UDC56" s="37"/>
      <c r="UDD56" s="37"/>
      <c r="UDE56" s="37"/>
      <c r="UDF56" s="37"/>
      <c r="UDG56" s="37"/>
      <c r="UDH56" s="37"/>
      <c r="UDI56" s="37"/>
      <c r="UDJ56" s="37"/>
      <c r="UDK56" s="37"/>
      <c r="UDL56" s="37"/>
      <c r="UDM56" s="37"/>
      <c r="UDN56" s="37"/>
      <c r="UDO56" s="37"/>
      <c r="UDP56" s="37"/>
      <c r="UDQ56" s="37"/>
      <c r="UDR56" s="37"/>
      <c r="UDS56" s="37"/>
      <c r="UDT56" s="37"/>
      <c r="UDU56" s="37"/>
      <c r="UDV56" s="37"/>
      <c r="UDW56" s="37"/>
      <c r="UDX56" s="37"/>
      <c r="UDY56" s="37"/>
      <c r="UDZ56" s="37"/>
      <c r="UEA56" s="37"/>
      <c r="UEB56" s="37"/>
      <c r="UEC56" s="37"/>
      <c r="UED56" s="37"/>
      <c r="UEE56" s="37"/>
      <c r="UEF56" s="37"/>
      <c r="UEG56" s="37"/>
      <c r="UEH56" s="37"/>
      <c r="UEI56" s="37"/>
      <c r="UEJ56" s="37"/>
      <c r="UEK56" s="37"/>
      <c r="UEL56" s="37"/>
      <c r="UEM56" s="37"/>
      <c r="UEN56" s="37"/>
      <c r="UEO56" s="37"/>
      <c r="UEP56" s="37"/>
      <c r="UEQ56" s="37"/>
      <c r="UER56" s="37"/>
      <c r="UES56" s="37"/>
      <c r="UET56" s="37"/>
      <c r="UEU56" s="37"/>
      <c r="UEV56" s="37"/>
      <c r="UEW56" s="37"/>
      <c r="UEX56" s="37"/>
      <c r="UEY56" s="37"/>
      <c r="UEZ56" s="37"/>
      <c r="UFA56" s="37"/>
      <c r="UFB56" s="37"/>
      <c r="UFC56" s="37"/>
      <c r="UFD56" s="37"/>
      <c r="UFE56" s="37"/>
      <c r="UFF56" s="37"/>
      <c r="UFG56" s="37"/>
      <c r="UFH56" s="37"/>
      <c r="UFI56" s="37"/>
      <c r="UFJ56" s="37"/>
      <c r="UFK56" s="37"/>
      <c r="UFL56" s="37"/>
      <c r="UFM56" s="37"/>
      <c r="UFN56" s="37"/>
      <c r="UFO56" s="37"/>
      <c r="UFP56" s="37"/>
      <c r="UFQ56" s="37"/>
      <c r="UFR56" s="37"/>
      <c r="UFS56" s="37"/>
      <c r="UFT56" s="37"/>
      <c r="UFU56" s="37"/>
      <c r="UFV56" s="37"/>
      <c r="UFW56" s="37"/>
      <c r="UFX56" s="37"/>
      <c r="UFY56" s="37"/>
      <c r="UFZ56" s="37"/>
      <c r="UGA56" s="37"/>
      <c r="UGB56" s="37"/>
      <c r="UGC56" s="37"/>
      <c r="UGD56" s="37"/>
      <c r="UGE56" s="37"/>
      <c r="UGF56" s="37"/>
      <c r="UGG56" s="37"/>
      <c r="UGH56" s="37"/>
      <c r="UGI56" s="37"/>
      <c r="UGJ56" s="37"/>
      <c r="UGK56" s="37"/>
      <c r="UGL56" s="37"/>
      <c r="UGM56" s="37"/>
      <c r="UGN56" s="37"/>
      <c r="UGO56" s="37"/>
      <c r="UGP56" s="37"/>
      <c r="UGQ56" s="37"/>
      <c r="UGR56" s="37"/>
      <c r="UGS56" s="37"/>
      <c r="UGT56" s="37"/>
      <c r="UGU56" s="37"/>
      <c r="UGV56" s="37"/>
      <c r="UGW56" s="37"/>
      <c r="UGX56" s="37"/>
      <c r="UGY56" s="37"/>
      <c r="UGZ56" s="37"/>
      <c r="UHA56" s="37"/>
      <c r="UHB56" s="37"/>
      <c r="UHC56" s="37"/>
      <c r="UHD56" s="37"/>
      <c r="UHE56" s="37"/>
      <c r="UHF56" s="37"/>
      <c r="UHG56" s="37"/>
      <c r="UHH56" s="37"/>
      <c r="UHI56" s="37"/>
      <c r="UHJ56" s="37"/>
      <c r="UHK56" s="37"/>
      <c r="UHL56" s="37"/>
      <c r="UHM56" s="37"/>
      <c r="UHN56" s="37"/>
      <c r="UHO56" s="37"/>
      <c r="UHP56" s="37"/>
      <c r="UHQ56" s="37"/>
      <c r="UHR56" s="37"/>
      <c r="UHS56" s="37"/>
      <c r="UHT56" s="37"/>
      <c r="UHU56" s="37"/>
      <c r="UHV56" s="37"/>
      <c r="UHW56" s="37"/>
      <c r="UHX56" s="37"/>
      <c r="UHY56" s="37"/>
      <c r="UHZ56" s="37"/>
      <c r="UIA56" s="37"/>
      <c r="UIB56" s="37"/>
      <c r="UIC56" s="37"/>
      <c r="UID56" s="37"/>
      <c r="UIE56" s="37"/>
      <c r="UIF56" s="37"/>
      <c r="UIG56" s="37"/>
      <c r="UIH56" s="37"/>
      <c r="UII56" s="37"/>
      <c r="UIJ56" s="37"/>
      <c r="UIK56" s="37"/>
      <c r="UIL56" s="37"/>
      <c r="UIM56" s="37"/>
      <c r="UIN56" s="37"/>
      <c r="UIO56" s="37"/>
      <c r="UIP56" s="37"/>
      <c r="UIQ56" s="37"/>
      <c r="UIR56" s="37"/>
      <c r="UIS56" s="37"/>
      <c r="UIT56" s="37"/>
      <c r="UIU56" s="37"/>
      <c r="UIV56" s="37"/>
      <c r="UIW56" s="37"/>
      <c r="UIX56" s="37"/>
      <c r="UIY56" s="37"/>
      <c r="UIZ56" s="37"/>
      <c r="UJA56" s="37"/>
      <c r="UJB56" s="37"/>
      <c r="UJC56" s="37"/>
      <c r="UJD56" s="37"/>
      <c r="UJE56" s="37"/>
      <c r="UJF56" s="37"/>
      <c r="UJG56" s="37"/>
      <c r="UJH56" s="37"/>
      <c r="UJI56" s="37"/>
      <c r="UJJ56" s="37"/>
      <c r="UJK56" s="37"/>
      <c r="UJL56" s="37"/>
      <c r="UJM56" s="37"/>
      <c r="UJN56" s="37"/>
      <c r="UJO56" s="37"/>
      <c r="UJP56" s="37"/>
      <c r="UJQ56" s="37"/>
      <c r="UJR56" s="37"/>
      <c r="UJS56" s="37"/>
      <c r="UJT56" s="37"/>
      <c r="UJU56" s="37"/>
      <c r="UJV56" s="37"/>
      <c r="UJW56" s="37"/>
      <c r="UJX56" s="37"/>
      <c r="UJY56" s="37"/>
      <c r="UJZ56" s="37"/>
      <c r="UKA56" s="37"/>
      <c r="UKB56" s="37"/>
      <c r="UKC56" s="37"/>
      <c r="UKD56" s="37"/>
      <c r="UKE56" s="37"/>
      <c r="UKF56" s="37"/>
      <c r="UKG56" s="37"/>
      <c r="UKH56" s="37"/>
      <c r="UKI56" s="37"/>
      <c r="UKJ56" s="37"/>
      <c r="UKK56" s="37"/>
      <c r="UKL56" s="37"/>
      <c r="UKM56" s="37"/>
      <c r="UKN56" s="37"/>
      <c r="UKO56" s="37"/>
      <c r="UKP56" s="37"/>
      <c r="UKQ56" s="37"/>
      <c r="UKR56" s="37"/>
      <c r="UKS56" s="37"/>
      <c r="UKT56" s="37"/>
      <c r="UKU56" s="37"/>
      <c r="UKV56" s="37"/>
      <c r="UKW56" s="37"/>
      <c r="UKX56" s="37"/>
      <c r="UKY56" s="37"/>
      <c r="UKZ56" s="37"/>
      <c r="ULA56" s="37"/>
      <c r="ULB56" s="37"/>
      <c r="ULC56" s="37"/>
      <c r="ULD56" s="37"/>
      <c r="ULE56" s="37"/>
      <c r="ULF56" s="37"/>
      <c r="ULG56" s="37"/>
      <c r="ULH56" s="37"/>
      <c r="ULI56" s="37"/>
      <c r="ULJ56" s="37"/>
      <c r="ULK56" s="37"/>
      <c r="ULL56" s="37"/>
      <c r="ULM56" s="37"/>
      <c r="ULN56" s="37"/>
      <c r="ULO56" s="37"/>
      <c r="ULP56" s="37"/>
      <c r="ULQ56" s="37"/>
      <c r="ULR56" s="37"/>
      <c r="ULS56" s="37"/>
      <c r="ULT56" s="37"/>
      <c r="ULU56" s="37"/>
      <c r="ULV56" s="37"/>
      <c r="ULW56" s="37"/>
      <c r="ULX56" s="37"/>
      <c r="ULY56" s="37"/>
      <c r="ULZ56" s="37"/>
      <c r="UMA56" s="37"/>
      <c r="UMB56" s="37"/>
      <c r="UMC56" s="37"/>
      <c r="UMD56" s="37"/>
      <c r="UME56" s="37"/>
      <c r="UMF56" s="37"/>
      <c r="UMG56" s="37"/>
      <c r="UMH56" s="37"/>
      <c r="UMI56" s="37"/>
      <c r="UMJ56" s="37"/>
      <c r="UMK56" s="37"/>
      <c r="UML56" s="37"/>
      <c r="UMM56" s="37"/>
      <c r="UMN56" s="37"/>
      <c r="UMO56" s="37"/>
      <c r="UMP56" s="37"/>
      <c r="UMQ56" s="37"/>
      <c r="UMR56" s="37"/>
      <c r="UMS56" s="37"/>
      <c r="UMT56" s="37"/>
      <c r="UMU56" s="37"/>
      <c r="UMV56" s="37"/>
      <c r="UMW56" s="37"/>
      <c r="UMX56" s="37"/>
      <c r="UMY56" s="37"/>
      <c r="UMZ56" s="37"/>
      <c r="UNA56" s="37"/>
      <c r="UNB56" s="37"/>
      <c r="UNC56" s="37"/>
      <c r="UND56" s="37"/>
      <c r="UNE56" s="37"/>
      <c r="UNF56" s="37"/>
      <c r="UNG56" s="37"/>
      <c r="UNH56" s="37"/>
      <c r="UNI56" s="37"/>
      <c r="UNJ56" s="37"/>
      <c r="UNK56" s="37"/>
      <c r="UNL56" s="37"/>
      <c r="UNM56" s="37"/>
      <c r="UNN56" s="37"/>
      <c r="UNO56" s="37"/>
      <c r="UNP56" s="37"/>
      <c r="UNQ56" s="37"/>
      <c r="UNR56" s="37"/>
      <c r="UNS56" s="37"/>
      <c r="UNT56" s="37"/>
      <c r="UNU56" s="37"/>
      <c r="UNV56" s="37"/>
      <c r="UNW56" s="37"/>
      <c r="UNX56" s="37"/>
      <c r="UNY56" s="37"/>
      <c r="UNZ56" s="37"/>
      <c r="UOA56" s="37"/>
      <c r="UOB56" s="37"/>
      <c r="UOC56" s="37"/>
      <c r="UOD56" s="37"/>
      <c r="UOE56" s="37"/>
      <c r="UOF56" s="37"/>
      <c r="UOG56" s="37"/>
      <c r="UOH56" s="37"/>
      <c r="UOI56" s="37"/>
      <c r="UOJ56" s="37"/>
      <c r="UOK56" s="37"/>
      <c r="UOL56" s="37"/>
      <c r="UOM56" s="37"/>
      <c r="UON56" s="37"/>
      <c r="UOO56" s="37"/>
      <c r="UOP56" s="37"/>
      <c r="UOQ56" s="37"/>
      <c r="UOR56" s="37"/>
      <c r="UOS56" s="37"/>
      <c r="UOT56" s="37"/>
      <c r="UOU56" s="37"/>
      <c r="UOV56" s="37"/>
      <c r="UOW56" s="37"/>
      <c r="UOX56" s="37"/>
      <c r="UOY56" s="37"/>
      <c r="UOZ56" s="37"/>
      <c r="UPA56" s="37"/>
      <c r="UPB56" s="37"/>
      <c r="UPC56" s="37"/>
      <c r="UPD56" s="37"/>
      <c r="UPE56" s="37"/>
      <c r="UPF56" s="37"/>
      <c r="UPG56" s="37"/>
      <c r="UPH56" s="37"/>
      <c r="UPI56" s="37"/>
      <c r="UPJ56" s="37"/>
      <c r="UPK56" s="37"/>
      <c r="UPL56" s="37"/>
      <c r="UPM56" s="37"/>
      <c r="UPN56" s="37"/>
      <c r="UPO56" s="37"/>
      <c r="UPP56" s="37"/>
      <c r="UPQ56" s="37"/>
      <c r="UPR56" s="37"/>
      <c r="UPS56" s="37"/>
      <c r="UPT56" s="37"/>
      <c r="UPU56" s="37"/>
      <c r="UPV56" s="37"/>
      <c r="UPW56" s="37"/>
      <c r="UPX56" s="37"/>
      <c r="UPY56" s="37"/>
      <c r="UPZ56" s="37"/>
      <c r="UQA56" s="37"/>
      <c r="UQB56" s="37"/>
      <c r="UQC56" s="37"/>
      <c r="UQD56" s="37"/>
      <c r="UQE56" s="37"/>
      <c r="UQF56" s="37"/>
      <c r="UQG56" s="37"/>
      <c r="UQH56" s="37"/>
      <c r="UQI56" s="37"/>
      <c r="UQJ56" s="37"/>
      <c r="UQK56" s="37"/>
      <c r="UQL56" s="37"/>
      <c r="UQM56" s="37"/>
      <c r="UQN56" s="37"/>
      <c r="UQO56" s="37"/>
      <c r="UQP56" s="37"/>
      <c r="UQQ56" s="37"/>
      <c r="UQR56" s="37"/>
      <c r="UQS56" s="37"/>
      <c r="UQT56" s="37"/>
      <c r="UQU56" s="37"/>
      <c r="UQV56" s="37"/>
      <c r="UQW56" s="37"/>
      <c r="UQX56" s="37"/>
      <c r="UQY56" s="37"/>
      <c r="UQZ56" s="37"/>
      <c r="URA56" s="37"/>
      <c r="URB56" s="37"/>
      <c r="URC56" s="37"/>
      <c r="URD56" s="37"/>
      <c r="URE56" s="37"/>
      <c r="URF56" s="37"/>
      <c r="URG56" s="37"/>
      <c r="URH56" s="37"/>
      <c r="URI56" s="37"/>
      <c r="URJ56" s="37"/>
      <c r="URK56" s="37"/>
      <c r="URL56" s="37"/>
      <c r="URM56" s="37"/>
      <c r="URN56" s="37"/>
      <c r="URO56" s="37"/>
      <c r="URP56" s="37"/>
      <c r="URQ56" s="37"/>
      <c r="URR56" s="37"/>
      <c r="URS56" s="37"/>
      <c r="URT56" s="37"/>
      <c r="URU56" s="37"/>
      <c r="URV56" s="37"/>
      <c r="URW56" s="37"/>
      <c r="URX56" s="37"/>
      <c r="URY56" s="37"/>
      <c r="URZ56" s="37"/>
      <c r="USA56" s="37"/>
      <c r="USB56" s="37"/>
      <c r="USC56" s="37"/>
      <c r="USD56" s="37"/>
      <c r="USE56" s="37"/>
      <c r="USF56" s="37"/>
      <c r="USG56" s="37"/>
      <c r="USH56" s="37"/>
      <c r="USI56" s="37"/>
      <c r="USJ56" s="37"/>
      <c r="USK56" s="37"/>
      <c r="USL56" s="37"/>
      <c r="USM56" s="37"/>
      <c r="USN56" s="37"/>
      <c r="USO56" s="37"/>
      <c r="USP56" s="37"/>
      <c r="USQ56" s="37"/>
      <c r="USR56" s="37"/>
      <c r="USS56" s="37"/>
      <c r="UST56" s="37"/>
      <c r="USU56" s="37"/>
      <c r="USV56" s="37"/>
      <c r="USW56" s="37"/>
      <c r="USX56" s="37"/>
      <c r="USY56" s="37"/>
      <c r="USZ56" s="37"/>
      <c r="UTA56" s="37"/>
      <c r="UTB56" s="37"/>
      <c r="UTC56" s="37"/>
      <c r="UTD56" s="37"/>
      <c r="UTE56" s="37"/>
      <c r="UTF56" s="37"/>
      <c r="UTG56" s="37"/>
      <c r="UTH56" s="37"/>
      <c r="UTI56" s="37"/>
      <c r="UTJ56" s="37"/>
      <c r="UTK56" s="37"/>
      <c r="UTL56" s="37"/>
      <c r="UTM56" s="37"/>
      <c r="UTN56" s="37"/>
      <c r="UTO56" s="37"/>
      <c r="UTP56" s="37"/>
      <c r="UTQ56" s="37"/>
      <c r="UTR56" s="37"/>
      <c r="UTS56" s="37"/>
      <c r="UTT56" s="37"/>
      <c r="UTU56" s="37"/>
      <c r="UTV56" s="37"/>
      <c r="UTW56" s="37"/>
      <c r="UTX56" s="37"/>
      <c r="UTY56" s="37"/>
      <c r="UTZ56" s="37"/>
      <c r="UUA56" s="37"/>
      <c r="UUB56" s="37"/>
      <c r="UUC56" s="37"/>
      <c r="UUD56" s="37"/>
      <c r="UUE56" s="37"/>
      <c r="UUF56" s="37"/>
      <c r="UUG56" s="37"/>
      <c r="UUH56" s="37"/>
      <c r="UUI56" s="37"/>
      <c r="UUJ56" s="37"/>
      <c r="UUK56" s="37"/>
      <c r="UUL56" s="37"/>
      <c r="UUM56" s="37"/>
      <c r="UUN56" s="37"/>
      <c r="UUO56" s="37"/>
      <c r="UUP56" s="37"/>
      <c r="UUQ56" s="37"/>
      <c r="UUR56" s="37"/>
      <c r="UUS56" s="37"/>
      <c r="UUT56" s="37"/>
      <c r="UUU56" s="37"/>
      <c r="UUV56" s="37"/>
      <c r="UUW56" s="37"/>
      <c r="UUX56" s="37"/>
      <c r="UUY56" s="37"/>
      <c r="UUZ56" s="37"/>
      <c r="UVA56" s="37"/>
      <c r="UVB56" s="37"/>
      <c r="UVC56" s="37"/>
      <c r="UVD56" s="37"/>
      <c r="UVE56" s="37"/>
      <c r="UVF56" s="37"/>
      <c r="UVG56" s="37"/>
      <c r="UVH56" s="37"/>
      <c r="UVI56" s="37"/>
      <c r="UVJ56" s="37"/>
      <c r="UVK56" s="37"/>
      <c r="UVL56" s="37"/>
      <c r="UVM56" s="37"/>
      <c r="UVN56" s="37"/>
      <c r="UVO56" s="37"/>
      <c r="UVP56" s="37"/>
      <c r="UVQ56" s="37"/>
      <c r="UVR56" s="37"/>
      <c r="UVS56" s="37"/>
      <c r="UVT56" s="37"/>
      <c r="UVU56" s="37"/>
      <c r="UVV56" s="37"/>
      <c r="UVW56" s="37"/>
      <c r="UVX56" s="37"/>
      <c r="UVY56" s="37"/>
      <c r="UVZ56" s="37"/>
      <c r="UWA56" s="37"/>
      <c r="UWB56" s="37"/>
      <c r="UWC56" s="37"/>
      <c r="UWD56" s="37"/>
      <c r="UWE56" s="37"/>
      <c r="UWF56" s="37"/>
      <c r="UWG56" s="37"/>
      <c r="UWH56" s="37"/>
      <c r="UWI56" s="37"/>
      <c r="UWJ56" s="37"/>
      <c r="UWK56" s="37"/>
      <c r="UWL56" s="37"/>
      <c r="UWM56" s="37"/>
      <c r="UWN56" s="37"/>
      <c r="UWO56" s="37"/>
      <c r="UWP56" s="37"/>
      <c r="UWQ56" s="37"/>
      <c r="UWR56" s="37"/>
      <c r="UWS56" s="37"/>
      <c r="UWT56" s="37"/>
      <c r="UWU56" s="37"/>
      <c r="UWV56" s="37"/>
      <c r="UWW56" s="37"/>
      <c r="UWX56" s="37"/>
      <c r="UWY56" s="37"/>
      <c r="UWZ56" s="37"/>
      <c r="UXA56" s="37"/>
      <c r="UXB56" s="37"/>
      <c r="UXC56" s="37"/>
      <c r="UXD56" s="37"/>
      <c r="UXE56" s="37"/>
      <c r="UXF56" s="37"/>
      <c r="UXG56" s="37"/>
      <c r="UXH56" s="37"/>
      <c r="UXI56" s="37"/>
      <c r="UXJ56" s="37"/>
      <c r="UXK56" s="37"/>
      <c r="UXL56" s="37"/>
      <c r="UXM56" s="37"/>
      <c r="UXN56" s="37"/>
      <c r="UXO56" s="37"/>
      <c r="UXP56" s="37"/>
      <c r="UXQ56" s="37"/>
      <c r="UXR56" s="37"/>
      <c r="UXS56" s="37"/>
      <c r="UXT56" s="37"/>
      <c r="UXU56" s="37"/>
      <c r="UXV56" s="37"/>
      <c r="UXW56" s="37"/>
      <c r="UXX56" s="37"/>
      <c r="UXY56" s="37"/>
      <c r="UXZ56" s="37"/>
      <c r="UYA56" s="37"/>
      <c r="UYB56" s="37"/>
      <c r="UYC56" s="37"/>
      <c r="UYD56" s="37"/>
      <c r="UYE56" s="37"/>
      <c r="UYF56" s="37"/>
      <c r="UYG56" s="37"/>
      <c r="UYH56" s="37"/>
      <c r="UYI56" s="37"/>
      <c r="UYJ56" s="37"/>
      <c r="UYK56" s="37"/>
      <c r="UYL56" s="37"/>
      <c r="UYM56" s="37"/>
      <c r="UYN56" s="37"/>
      <c r="UYO56" s="37"/>
      <c r="UYP56" s="37"/>
      <c r="UYQ56" s="37"/>
      <c r="UYR56" s="37"/>
      <c r="UYS56" s="37"/>
      <c r="UYT56" s="37"/>
      <c r="UYU56" s="37"/>
      <c r="UYV56" s="37"/>
      <c r="UYW56" s="37"/>
      <c r="UYX56" s="37"/>
      <c r="UYY56" s="37"/>
      <c r="UYZ56" s="37"/>
      <c r="UZA56" s="37"/>
      <c r="UZB56" s="37"/>
      <c r="UZC56" s="37"/>
      <c r="UZD56" s="37"/>
      <c r="UZE56" s="37"/>
      <c r="UZF56" s="37"/>
      <c r="UZG56" s="37"/>
      <c r="UZH56" s="37"/>
      <c r="UZI56" s="37"/>
      <c r="UZJ56" s="37"/>
      <c r="UZK56" s="37"/>
      <c r="UZL56" s="37"/>
      <c r="UZM56" s="37"/>
      <c r="UZN56" s="37"/>
      <c r="UZO56" s="37"/>
      <c r="UZP56" s="37"/>
      <c r="UZQ56" s="37"/>
      <c r="UZR56" s="37"/>
      <c r="UZS56" s="37"/>
      <c r="UZT56" s="37"/>
      <c r="UZU56" s="37"/>
      <c r="UZV56" s="37"/>
      <c r="UZW56" s="37"/>
      <c r="UZX56" s="37"/>
      <c r="UZY56" s="37"/>
      <c r="UZZ56" s="37"/>
      <c r="VAA56" s="37"/>
      <c r="VAB56" s="37"/>
      <c r="VAC56" s="37"/>
      <c r="VAD56" s="37"/>
      <c r="VAE56" s="37"/>
      <c r="VAF56" s="37"/>
      <c r="VAG56" s="37"/>
      <c r="VAH56" s="37"/>
      <c r="VAI56" s="37"/>
      <c r="VAJ56" s="37"/>
      <c r="VAK56" s="37"/>
      <c r="VAL56" s="37"/>
      <c r="VAM56" s="37"/>
      <c r="VAN56" s="37"/>
      <c r="VAO56" s="37"/>
      <c r="VAP56" s="37"/>
      <c r="VAQ56" s="37"/>
      <c r="VAR56" s="37"/>
      <c r="VAS56" s="37"/>
      <c r="VAT56" s="37"/>
      <c r="VAU56" s="37"/>
      <c r="VAV56" s="37"/>
      <c r="VAW56" s="37"/>
      <c r="VAX56" s="37"/>
      <c r="VAY56" s="37"/>
      <c r="VAZ56" s="37"/>
      <c r="VBA56" s="37"/>
      <c r="VBB56" s="37"/>
      <c r="VBC56" s="37"/>
      <c r="VBD56" s="37"/>
      <c r="VBE56" s="37"/>
      <c r="VBF56" s="37"/>
      <c r="VBG56" s="37"/>
      <c r="VBH56" s="37"/>
      <c r="VBI56" s="37"/>
      <c r="VBJ56" s="37"/>
      <c r="VBK56" s="37"/>
      <c r="VBL56" s="37"/>
      <c r="VBM56" s="37"/>
      <c r="VBN56" s="37"/>
      <c r="VBO56" s="37"/>
      <c r="VBP56" s="37"/>
      <c r="VBQ56" s="37"/>
      <c r="VBR56" s="37"/>
      <c r="VBS56" s="37"/>
      <c r="VBT56" s="37"/>
      <c r="VBU56" s="37"/>
      <c r="VBV56" s="37"/>
      <c r="VBW56" s="37"/>
      <c r="VBX56" s="37"/>
      <c r="VBY56" s="37"/>
      <c r="VBZ56" s="37"/>
      <c r="VCA56" s="37"/>
      <c r="VCB56" s="37"/>
      <c r="VCC56" s="37"/>
      <c r="VCD56" s="37"/>
      <c r="VCE56" s="37"/>
      <c r="VCF56" s="37"/>
      <c r="VCG56" s="37"/>
      <c r="VCH56" s="37"/>
      <c r="VCI56" s="37"/>
      <c r="VCJ56" s="37"/>
      <c r="VCK56" s="37"/>
      <c r="VCL56" s="37"/>
      <c r="VCM56" s="37"/>
      <c r="VCN56" s="37"/>
      <c r="VCO56" s="37"/>
      <c r="VCP56" s="37"/>
      <c r="VCQ56" s="37"/>
      <c r="VCR56" s="37"/>
      <c r="VCS56" s="37"/>
      <c r="VCT56" s="37"/>
      <c r="VCU56" s="37"/>
      <c r="VCV56" s="37"/>
      <c r="VCW56" s="37"/>
      <c r="VCX56" s="37"/>
      <c r="VCY56" s="37"/>
      <c r="VCZ56" s="37"/>
      <c r="VDA56" s="37"/>
      <c r="VDB56" s="37"/>
      <c r="VDC56" s="37"/>
      <c r="VDD56" s="37"/>
      <c r="VDE56" s="37"/>
      <c r="VDF56" s="37"/>
      <c r="VDG56" s="37"/>
      <c r="VDH56" s="37"/>
      <c r="VDI56" s="37"/>
      <c r="VDJ56" s="37"/>
      <c r="VDK56" s="37"/>
      <c r="VDL56" s="37"/>
      <c r="VDM56" s="37"/>
      <c r="VDN56" s="37"/>
      <c r="VDO56" s="37"/>
      <c r="VDP56" s="37"/>
      <c r="VDQ56" s="37"/>
      <c r="VDR56" s="37"/>
      <c r="VDS56" s="37"/>
      <c r="VDT56" s="37"/>
      <c r="VDU56" s="37"/>
      <c r="VDV56" s="37"/>
      <c r="VDW56" s="37"/>
      <c r="VDX56" s="37"/>
      <c r="VDY56" s="37"/>
      <c r="VDZ56" s="37"/>
      <c r="VEA56" s="37"/>
      <c r="VEB56" s="37"/>
      <c r="VEC56" s="37"/>
      <c r="VED56" s="37"/>
      <c r="VEE56" s="37"/>
      <c r="VEF56" s="37"/>
      <c r="VEG56" s="37"/>
      <c r="VEH56" s="37"/>
      <c r="VEI56" s="37"/>
      <c r="VEJ56" s="37"/>
      <c r="VEK56" s="37"/>
      <c r="VEL56" s="37"/>
      <c r="VEM56" s="37"/>
      <c r="VEN56" s="37"/>
      <c r="VEO56" s="37"/>
      <c r="VEP56" s="37"/>
      <c r="VEQ56" s="37"/>
      <c r="VER56" s="37"/>
      <c r="VES56" s="37"/>
      <c r="VET56" s="37"/>
      <c r="VEU56" s="37"/>
      <c r="VEV56" s="37"/>
      <c r="VEW56" s="37"/>
      <c r="VEX56" s="37"/>
      <c r="VEY56" s="37"/>
      <c r="VEZ56" s="37"/>
      <c r="VFA56" s="37"/>
      <c r="VFB56" s="37"/>
      <c r="VFC56" s="37"/>
      <c r="VFD56" s="37"/>
      <c r="VFE56" s="37"/>
      <c r="VFF56" s="37"/>
      <c r="VFG56" s="37"/>
      <c r="VFH56" s="37"/>
      <c r="VFI56" s="37"/>
      <c r="VFJ56" s="37"/>
      <c r="VFK56" s="37"/>
      <c r="VFL56" s="37"/>
      <c r="VFM56" s="37"/>
      <c r="VFN56" s="37"/>
      <c r="VFO56" s="37"/>
      <c r="VFP56" s="37"/>
      <c r="VFQ56" s="37"/>
      <c r="VFR56" s="37"/>
      <c r="VFS56" s="37"/>
      <c r="VFT56" s="37"/>
      <c r="VFU56" s="37"/>
      <c r="VFV56" s="37"/>
      <c r="VFW56" s="37"/>
      <c r="VFX56" s="37"/>
      <c r="VFY56" s="37"/>
      <c r="VFZ56" s="37"/>
      <c r="VGA56" s="37"/>
      <c r="VGB56" s="37"/>
      <c r="VGC56" s="37"/>
      <c r="VGD56" s="37"/>
      <c r="VGE56" s="37"/>
      <c r="VGF56" s="37"/>
      <c r="VGG56" s="37"/>
      <c r="VGH56" s="37"/>
      <c r="VGI56" s="37"/>
      <c r="VGJ56" s="37"/>
      <c r="VGK56" s="37"/>
      <c r="VGL56" s="37"/>
      <c r="VGM56" s="37"/>
      <c r="VGN56" s="37"/>
      <c r="VGO56" s="37"/>
      <c r="VGP56" s="37"/>
      <c r="VGQ56" s="37"/>
      <c r="VGR56" s="37"/>
      <c r="VGS56" s="37"/>
      <c r="VGT56" s="37"/>
      <c r="VGU56" s="37"/>
      <c r="VGV56" s="37"/>
      <c r="VGW56" s="37"/>
      <c r="VGX56" s="37"/>
      <c r="VGY56" s="37"/>
      <c r="VGZ56" s="37"/>
      <c r="VHA56" s="37"/>
      <c r="VHB56" s="37"/>
      <c r="VHC56" s="37"/>
      <c r="VHD56" s="37"/>
      <c r="VHE56" s="37"/>
      <c r="VHF56" s="37"/>
      <c r="VHG56" s="37"/>
      <c r="VHH56" s="37"/>
      <c r="VHI56" s="37"/>
      <c r="VHJ56" s="37"/>
      <c r="VHK56" s="37"/>
      <c r="VHL56" s="37"/>
      <c r="VHM56" s="37"/>
      <c r="VHN56" s="37"/>
      <c r="VHO56" s="37"/>
      <c r="VHP56" s="37"/>
      <c r="VHQ56" s="37"/>
      <c r="VHR56" s="37"/>
      <c r="VHS56" s="37"/>
      <c r="VHT56" s="37"/>
      <c r="VHU56" s="37"/>
      <c r="VHV56" s="37"/>
      <c r="VHW56" s="37"/>
      <c r="VHX56" s="37"/>
      <c r="VHY56" s="37"/>
      <c r="VHZ56" s="37"/>
      <c r="VIA56" s="37"/>
      <c r="VIB56" s="37"/>
      <c r="VIC56" s="37"/>
      <c r="VID56" s="37"/>
      <c r="VIE56" s="37"/>
      <c r="VIF56" s="37"/>
      <c r="VIG56" s="37"/>
      <c r="VIH56" s="37"/>
      <c r="VII56" s="37"/>
      <c r="VIJ56" s="37"/>
      <c r="VIK56" s="37"/>
      <c r="VIL56" s="37"/>
      <c r="VIM56" s="37"/>
      <c r="VIN56" s="37"/>
      <c r="VIO56" s="37"/>
      <c r="VIP56" s="37"/>
      <c r="VIQ56" s="37"/>
      <c r="VIR56" s="37"/>
      <c r="VIS56" s="37"/>
      <c r="VIT56" s="37"/>
      <c r="VIU56" s="37"/>
      <c r="VIV56" s="37"/>
      <c r="VIW56" s="37"/>
      <c r="VIX56" s="37"/>
      <c r="VIY56" s="37"/>
      <c r="VIZ56" s="37"/>
      <c r="VJA56" s="37"/>
      <c r="VJB56" s="37"/>
      <c r="VJC56" s="37"/>
      <c r="VJD56" s="37"/>
      <c r="VJE56" s="37"/>
      <c r="VJF56" s="37"/>
      <c r="VJG56" s="37"/>
      <c r="VJH56" s="37"/>
      <c r="VJI56" s="37"/>
      <c r="VJJ56" s="37"/>
      <c r="VJK56" s="37"/>
      <c r="VJL56" s="37"/>
      <c r="VJM56" s="37"/>
      <c r="VJN56" s="37"/>
      <c r="VJO56" s="37"/>
      <c r="VJP56" s="37"/>
      <c r="VJQ56" s="37"/>
      <c r="VJR56" s="37"/>
      <c r="VJS56" s="37"/>
      <c r="VJT56" s="37"/>
      <c r="VJU56" s="37"/>
      <c r="VJV56" s="37"/>
      <c r="VJW56" s="37"/>
      <c r="VJX56" s="37"/>
      <c r="VJY56" s="37"/>
      <c r="VJZ56" s="37"/>
      <c r="VKA56" s="37"/>
      <c r="VKB56" s="37"/>
      <c r="VKC56" s="37"/>
      <c r="VKD56" s="37"/>
      <c r="VKE56" s="37"/>
      <c r="VKF56" s="37"/>
      <c r="VKG56" s="37"/>
      <c r="VKH56" s="37"/>
      <c r="VKI56" s="37"/>
      <c r="VKJ56" s="37"/>
      <c r="VKK56" s="37"/>
      <c r="VKL56" s="37"/>
      <c r="VKM56" s="37"/>
      <c r="VKN56" s="37"/>
      <c r="VKO56" s="37"/>
      <c r="VKP56" s="37"/>
      <c r="VKQ56" s="37"/>
      <c r="VKR56" s="37"/>
      <c r="VKS56" s="37"/>
      <c r="VKT56" s="37"/>
      <c r="VKU56" s="37"/>
      <c r="VKV56" s="37"/>
      <c r="VKW56" s="37"/>
      <c r="VKX56" s="37"/>
      <c r="VKY56" s="37"/>
      <c r="VKZ56" s="37"/>
      <c r="VLA56" s="37"/>
      <c r="VLB56" s="37"/>
      <c r="VLC56" s="37"/>
      <c r="VLD56" s="37"/>
      <c r="VLE56" s="37"/>
      <c r="VLF56" s="37"/>
      <c r="VLG56" s="37"/>
      <c r="VLH56" s="37"/>
      <c r="VLI56" s="37"/>
      <c r="VLJ56" s="37"/>
      <c r="VLK56" s="37"/>
      <c r="VLL56" s="37"/>
      <c r="VLM56" s="37"/>
      <c r="VLN56" s="37"/>
      <c r="VLO56" s="37"/>
      <c r="VLP56" s="37"/>
      <c r="VLQ56" s="37"/>
      <c r="VLR56" s="37"/>
      <c r="VLS56" s="37"/>
      <c r="VLT56" s="37"/>
      <c r="VLU56" s="37"/>
      <c r="VLV56" s="37"/>
      <c r="VLW56" s="37"/>
      <c r="VLX56" s="37"/>
      <c r="VLY56" s="37"/>
      <c r="VLZ56" s="37"/>
      <c r="VMA56" s="37"/>
      <c r="VMB56" s="37"/>
      <c r="VMC56" s="37"/>
      <c r="VMD56" s="37"/>
      <c r="VME56" s="37"/>
      <c r="VMF56" s="37"/>
      <c r="VMG56" s="37"/>
      <c r="VMH56" s="37"/>
      <c r="VMI56" s="37"/>
      <c r="VMJ56" s="37"/>
      <c r="VMK56" s="37"/>
      <c r="VML56" s="37"/>
      <c r="VMM56" s="37"/>
      <c r="VMN56" s="37"/>
      <c r="VMO56" s="37"/>
      <c r="VMP56" s="37"/>
      <c r="VMQ56" s="37"/>
      <c r="VMR56" s="37"/>
      <c r="VMS56" s="37"/>
      <c r="VMT56" s="37"/>
      <c r="VMU56" s="37"/>
      <c r="VMV56" s="37"/>
      <c r="VMW56" s="37"/>
      <c r="VMX56" s="37"/>
      <c r="VMY56" s="37"/>
      <c r="VMZ56" s="37"/>
      <c r="VNA56" s="37"/>
      <c r="VNB56" s="37"/>
      <c r="VNC56" s="37"/>
      <c r="VND56" s="37"/>
      <c r="VNE56" s="37"/>
      <c r="VNF56" s="37"/>
      <c r="VNG56" s="37"/>
      <c r="VNH56" s="37"/>
      <c r="VNI56" s="37"/>
      <c r="VNJ56" s="37"/>
      <c r="VNK56" s="37"/>
      <c r="VNL56" s="37"/>
      <c r="VNM56" s="37"/>
      <c r="VNN56" s="37"/>
      <c r="VNO56" s="37"/>
      <c r="VNP56" s="37"/>
      <c r="VNQ56" s="37"/>
      <c r="VNR56" s="37"/>
      <c r="VNS56" s="37"/>
      <c r="VNT56" s="37"/>
      <c r="VNU56" s="37"/>
      <c r="VNV56" s="37"/>
      <c r="VNW56" s="37"/>
      <c r="VNX56" s="37"/>
      <c r="VNY56" s="37"/>
      <c r="VNZ56" s="37"/>
      <c r="VOA56" s="37"/>
      <c r="VOB56" s="37"/>
      <c r="VOC56" s="37"/>
      <c r="VOD56" s="37"/>
      <c r="VOE56" s="37"/>
      <c r="VOF56" s="37"/>
      <c r="VOG56" s="37"/>
      <c r="VOH56" s="37"/>
      <c r="VOI56" s="37"/>
      <c r="VOJ56" s="37"/>
      <c r="VOK56" s="37"/>
      <c r="VOL56" s="37"/>
      <c r="VOM56" s="37"/>
      <c r="VON56" s="37"/>
      <c r="VOO56" s="37"/>
      <c r="VOP56" s="37"/>
      <c r="VOQ56" s="37"/>
      <c r="VOR56" s="37"/>
      <c r="VOS56" s="37"/>
      <c r="VOT56" s="37"/>
      <c r="VOU56" s="37"/>
      <c r="VOV56" s="37"/>
      <c r="VOW56" s="37"/>
      <c r="VOX56" s="37"/>
      <c r="VOY56" s="37"/>
      <c r="VOZ56" s="37"/>
      <c r="VPA56" s="37"/>
      <c r="VPB56" s="37"/>
      <c r="VPC56" s="37"/>
      <c r="VPD56" s="37"/>
      <c r="VPE56" s="37"/>
      <c r="VPF56" s="37"/>
      <c r="VPG56" s="37"/>
      <c r="VPH56" s="37"/>
      <c r="VPI56" s="37"/>
      <c r="VPJ56" s="37"/>
      <c r="VPK56" s="37"/>
      <c r="VPL56" s="37"/>
      <c r="VPM56" s="37"/>
      <c r="VPN56" s="37"/>
      <c r="VPO56" s="37"/>
      <c r="VPP56" s="37"/>
      <c r="VPQ56" s="37"/>
      <c r="VPR56" s="37"/>
      <c r="VPS56" s="37"/>
      <c r="VPT56" s="37"/>
      <c r="VPU56" s="37"/>
      <c r="VPV56" s="37"/>
      <c r="VPW56" s="37"/>
      <c r="VPX56" s="37"/>
      <c r="VPY56" s="37"/>
      <c r="VPZ56" s="37"/>
      <c r="VQA56" s="37"/>
      <c r="VQB56" s="37"/>
      <c r="VQC56" s="37"/>
      <c r="VQD56" s="37"/>
      <c r="VQE56" s="37"/>
      <c r="VQF56" s="37"/>
      <c r="VQG56" s="37"/>
      <c r="VQH56" s="37"/>
      <c r="VQI56" s="37"/>
      <c r="VQJ56" s="37"/>
      <c r="VQK56" s="37"/>
      <c r="VQL56" s="37"/>
      <c r="VQM56" s="37"/>
      <c r="VQN56" s="37"/>
      <c r="VQO56" s="37"/>
      <c r="VQP56" s="37"/>
      <c r="VQQ56" s="37"/>
      <c r="VQR56" s="37"/>
      <c r="VQS56" s="37"/>
      <c r="VQT56" s="37"/>
      <c r="VQU56" s="37"/>
      <c r="VQV56" s="37"/>
      <c r="VQW56" s="37"/>
      <c r="VQX56" s="37"/>
      <c r="VQY56" s="37"/>
      <c r="VQZ56" s="37"/>
      <c r="VRA56" s="37"/>
      <c r="VRB56" s="37"/>
      <c r="VRC56" s="37"/>
      <c r="VRD56" s="37"/>
      <c r="VRE56" s="37"/>
      <c r="VRF56" s="37"/>
      <c r="VRG56" s="37"/>
      <c r="VRH56" s="37"/>
      <c r="VRI56" s="37"/>
      <c r="VRJ56" s="37"/>
      <c r="VRK56" s="37"/>
      <c r="VRL56" s="37"/>
      <c r="VRM56" s="37"/>
      <c r="VRN56" s="37"/>
      <c r="VRO56" s="37"/>
      <c r="VRP56" s="37"/>
      <c r="VRQ56" s="37"/>
      <c r="VRR56" s="37"/>
      <c r="VRS56" s="37"/>
      <c r="VRT56" s="37"/>
      <c r="VRU56" s="37"/>
      <c r="VRV56" s="37"/>
      <c r="VRW56" s="37"/>
      <c r="VRX56" s="37"/>
      <c r="VRY56" s="37"/>
      <c r="VRZ56" s="37"/>
      <c r="VSA56" s="37"/>
      <c r="VSB56" s="37"/>
      <c r="VSC56" s="37"/>
      <c r="VSD56" s="37"/>
      <c r="VSE56" s="37"/>
      <c r="VSF56" s="37"/>
      <c r="VSG56" s="37"/>
      <c r="VSH56" s="37"/>
      <c r="VSI56" s="37"/>
      <c r="VSJ56" s="37"/>
      <c r="VSK56" s="37"/>
      <c r="VSL56" s="37"/>
      <c r="VSM56" s="37"/>
      <c r="VSN56" s="37"/>
      <c r="VSO56" s="37"/>
      <c r="VSP56" s="37"/>
      <c r="VSQ56" s="37"/>
      <c r="VSR56" s="37"/>
      <c r="VSS56" s="37"/>
      <c r="VST56" s="37"/>
      <c r="VSU56" s="37"/>
      <c r="VSV56" s="37"/>
      <c r="VSW56" s="37"/>
      <c r="VSX56" s="37"/>
      <c r="VSY56" s="37"/>
      <c r="VSZ56" s="37"/>
      <c r="VTA56" s="37"/>
      <c r="VTB56" s="37"/>
      <c r="VTC56" s="37"/>
      <c r="VTD56" s="37"/>
      <c r="VTE56" s="37"/>
      <c r="VTF56" s="37"/>
      <c r="VTG56" s="37"/>
      <c r="VTH56" s="37"/>
      <c r="VTI56" s="37"/>
      <c r="VTJ56" s="37"/>
      <c r="VTK56" s="37"/>
      <c r="VTL56" s="37"/>
      <c r="VTM56" s="37"/>
      <c r="VTN56" s="37"/>
      <c r="VTO56" s="37"/>
      <c r="VTP56" s="37"/>
      <c r="VTQ56" s="37"/>
      <c r="VTR56" s="37"/>
      <c r="VTS56" s="37"/>
      <c r="VTT56" s="37"/>
      <c r="VTU56" s="37"/>
      <c r="VTV56" s="37"/>
      <c r="VTW56" s="37"/>
      <c r="VTX56" s="37"/>
      <c r="VTY56" s="37"/>
      <c r="VTZ56" s="37"/>
      <c r="VUA56" s="37"/>
      <c r="VUB56" s="37"/>
      <c r="VUC56" s="37"/>
      <c r="VUD56" s="37"/>
      <c r="VUE56" s="37"/>
      <c r="VUF56" s="37"/>
      <c r="VUG56" s="37"/>
      <c r="VUH56" s="37"/>
      <c r="VUI56" s="37"/>
      <c r="VUJ56" s="37"/>
      <c r="VUK56" s="37"/>
      <c r="VUL56" s="37"/>
      <c r="VUM56" s="37"/>
      <c r="VUN56" s="37"/>
      <c r="VUO56" s="37"/>
      <c r="VUP56" s="37"/>
      <c r="VUQ56" s="37"/>
      <c r="VUR56" s="37"/>
      <c r="VUS56" s="37"/>
      <c r="VUT56" s="37"/>
      <c r="VUU56" s="37"/>
      <c r="VUV56" s="37"/>
      <c r="VUW56" s="37"/>
      <c r="VUX56" s="37"/>
      <c r="VUY56" s="37"/>
      <c r="VUZ56" s="37"/>
      <c r="VVA56" s="37"/>
      <c r="VVB56" s="37"/>
      <c r="VVC56" s="37"/>
      <c r="VVD56" s="37"/>
      <c r="VVE56" s="37"/>
      <c r="VVF56" s="37"/>
      <c r="VVG56" s="37"/>
      <c r="VVH56" s="37"/>
      <c r="VVI56" s="37"/>
      <c r="VVJ56" s="37"/>
      <c r="VVK56" s="37"/>
      <c r="VVL56" s="37"/>
      <c r="VVM56" s="37"/>
      <c r="VVN56" s="37"/>
      <c r="VVO56" s="37"/>
      <c r="VVP56" s="37"/>
      <c r="VVQ56" s="37"/>
      <c r="VVR56" s="37"/>
      <c r="VVS56" s="37"/>
      <c r="VVT56" s="37"/>
      <c r="VVU56" s="37"/>
      <c r="VVV56" s="37"/>
      <c r="VVW56" s="37"/>
      <c r="VVX56" s="37"/>
      <c r="VVY56" s="37"/>
      <c r="VVZ56" s="37"/>
      <c r="VWA56" s="37"/>
      <c r="VWB56" s="37"/>
      <c r="VWC56" s="37"/>
      <c r="VWD56" s="37"/>
      <c r="VWE56" s="37"/>
      <c r="VWF56" s="37"/>
      <c r="VWG56" s="37"/>
      <c r="VWH56" s="37"/>
      <c r="VWI56" s="37"/>
      <c r="VWJ56" s="37"/>
      <c r="VWK56" s="37"/>
      <c r="VWL56" s="37"/>
      <c r="VWM56" s="37"/>
      <c r="VWN56" s="37"/>
      <c r="VWO56" s="37"/>
      <c r="VWP56" s="37"/>
      <c r="VWQ56" s="37"/>
      <c r="VWR56" s="37"/>
      <c r="VWS56" s="37"/>
      <c r="VWT56" s="37"/>
      <c r="VWU56" s="37"/>
      <c r="VWV56" s="37"/>
      <c r="VWW56" s="37"/>
      <c r="VWX56" s="37"/>
      <c r="VWY56" s="37"/>
      <c r="VWZ56" s="37"/>
      <c r="VXA56" s="37"/>
      <c r="VXB56" s="37"/>
      <c r="VXC56" s="37"/>
      <c r="VXD56" s="37"/>
      <c r="VXE56" s="37"/>
      <c r="VXF56" s="37"/>
      <c r="VXG56" s="37"/>
      <c r="VXH56" s="37"/>
      <c r="VXI56" s="37"/>
      <c r="VXJ56" s="37"/>
      <c r="VXK56" s="37"/>
      <c r="VXL56" s="37"/>
      <c r="VXM56" s="37"/>
      <c r="VXN56" s="37"/>
      <c r="VXO56" s="37"/>
      <c r="VXP56" s="37"/>
      <c r="VXQ56" s="37"/>
      <c r="VXR56" s="37"/>
      <c r="VXS56" s="37"/>
      <c r="VXT56" s="37"/>
      <c r="VXU56" s="37"/>
      <c r="VXV56" s="37"/>
      <c r="VXW56" s="37"/>
      <c r="VXX56" s="37"/>
      <c r="VXY56" s="37"/>
      <c r="VXZ56" s="37"/>
      <c r="VYA56" s="37"/>
      <c r="VYB56" s="37"/>
      <c r="VYC56" s="37"/>
      <c r="VYD56" s="37"/>
      <c r="VYE56" s="37"/>
      <c r="VYF56" s="37"/>
      <c r="VYG56" s="37"/>
      <c r="VYH56" s="37"/>
      <c r="VYI56" s="37"/>
      <c r="VYJ56" s="37"/>
      <c r="VYK56" s="37"/>
      <c r="VYL56" s="37"/>
      <c r="VYM56" s="37"/>
      <c r="VYN56" s="37"/>
      <c r="VYO56" s="37"/>
      <c r="VYP56" s="37"/>
      <c r="VYQ56" s="37"/>
      <c r="VYR56" s="37"/>
      <c r="VYS56" s="37"/>
      <c r="VYT56" s="37"/>
      <c r="VYU56" s="37"/>
      <c r="VYV56" s="37"/>
      <c r="VYW56" s="37"/>
      <c r="VYX56" s="37"/>
      <c r="VYY56" s="37"/>
      <c r="VYZ56" s="37"/>
      <c r="VZA56" s="37"/>
      <c r="VZB56" s="37"/>
      <c r="VZC56" s="37"/>
      <c r="VZD56" s="37"/>
      <c r="VZE56" s="37"/>
      <c r="VZF56" s="37"/>
      <c r="VZG56" s="37"/>
      <c r="VZH56" s="37"/>
      <c r="VZI56" s="37"/>
      <c r="VZJ56" s="37"/>
      <c r="VZK56" s="37"/>
      <c r="VZL56" s="37"/>
      <c r="VZM56" s="37"/>
      <c r="VZN56" s="37"/>
      <c r="VZO56" s="37"/>
      <c r="VZP56" s="37"/>
      <c r="VZQ56" s="37"/>
      <c r="VZR56" s="37"/>
      <c r="VZS56" s="37"/>
      <c r="VZT56" s="37"/>
      <c r="VZU56" s="37"/>
      <c r="VZV56" s="37"/>
      <c r="VZW56" s="37"/>
      <c r="VZX56" s="37"/>
      <c r="VZY56" s="37"/>
      <c r="VZZ56" s="37"/>
      <c r="WAA56" s="37"/>
      <c r="WAB56" s="37"/>
      <c r="WAC56" s="37"/>
      <c r="WAD56" s="37"/>
      <c r="WAE56" s="37"/>
      <c r="WAF56" s="37"/>
      <c r="WAG56" s="37"/>
      <c r="WAH56" s="37"/>
      <c r="WAI56" s="37"/>
      <c r="WAJ56" s="37"/>
      <c r="WAK56" s="37"/>
      <c r="WAL56" s="37"/>
      <c r="WAM56" s="37"/>
      <c r="WAN56" s="37"/>
      <c r="WAO56" s="37"/>
      <c r="WAP56" s="37"/>
      <c r="WAQ56" s="37"/>
      <c r="WAR56" s="37"/>
      <c r="WAS56" s="37"/>
      <c r="WAT56" s="37"/>
      <c r="WAU56" s="37"/>
      <c r="WAV56" s="37"/>
      <c r="WAW56" s="37"/>
      <c r="WAX56" s="37"/>
      <c r="WAY56" s="37"/>
      <c r="WAZ56" s="37"/>
      <c r="WBA56" s="37"/>
      <c r="WBB56" s="37"/>
      <c r="WBC56" s="37"/>
      <c r="WBD56" s="37"/>
      <c r="WBE56" s="37"/>
      <c r="WBF56" s="37"/>
      <c r="WBG56" s="37"/>
      <c r="WBH56" s="37"/>
      <c r="WBI56" s="37"/>
      <c r="WBJ56" s="37"/>
      <c r="WBK56" s="37"/>
      <c r="WBL56" s="37"/>
      <c r="WBM56" s="37"/>
      <c r="WBN56" s="37"/>
      <c r="WBO56" s="37"/>
      <c r="WBP56" s="37"/>
      <c r="WBQ56" s="37"/>
      <c r="WBR56" s="37"/>
      <c r="WBS56" s="37"/>
      <c r="WBT56" s="37"/>
      <c r="WBU56" s="37"/>
      <c r="WBV56" s="37"/>
      <c r="WBW56" s="37"/>
      <c r="WBX56" s="37"/>
      <c r="WBY56" s="37"/>
      <c r="WBZ56" s="37"/>
      <c r="WCA56" s="37"/>
      <c r="WCB56" s="37"/>
      <c r="WCC56" s="37"/>
      <c r="WCD56" s="37"/>
      <c r="WCE56" s="37"/>
      <c r="WCF56" s="37"/>
      <c r="WCG56" s="37"/>
      <c r="WCH56" s="37"/>
      <c r="WCI56" s="37"/>
      <c r="WCJ56" s="37"/>
      <c r="WCK56" s="37"/>
      <c r="WCL56" s="37"/>
      <c r="WCM56" s="37"/>
      <c r="WCN56" s="37"/>
      <c r="WCO56" s="37"/>
      <c r="WCP56" s="37"/>
      <c r="WCQ56" s="37"/>
      <c r="WCR56" s="37"/>
      <c r="WCS56" s="37"/>
      <c r="WCT56" s="37"/>
      <c r="WCU56" s="37"/>
      <c r="WCV56" s="37"/>
      <c r="WCW56" s="37"/>
      <c r="WCX56" s="37"/>
      <c r="WCY56" s="37"/>
      <c r="WCZ56" s="37"/>
      <c r="WDA56" s="37"/>
      <c r="WDB56" s="37"/>
      <c r="WDC56" s="37"/>
      <c r="WDD56" s="37"/>
      <c r="WDE56" s="37"/>
      <c r="WDF56" s="37"/>
      <c r="WDG56" s="37"/>
      <c r="WDH56" s="37"/>
      <c r="WDI56" s="37"/>
      <c r="WDJ56" s="37"/>
      <c r="WDK56" s="37"/>
      <c r="WDL56" s="37"/>
      <c r="WDM56" s="37"/>
      <c r="WDN56" s="37"/>
      <c r="WDO56" s="37"/>
      <c r="WDP56" s="37"/>
      <c r="WDQ56" s="37"/>
      <c r="WDR56" s="37"/>
      <c r="WDS56" s="37"/>
      <c r="WDT56" s="37"/>
      <c r="WDU56" s="37"/>
      <c r="WDV56" s="37"/>
      <c r="WDW56" s="37"/>
      <c r="WDX56" s="37"/>
      <c r="WDY56" s="37"/>
      <c r="WDZ56" s="37"/>
      <c r="WEA56" s="37"/>
      <c r="WEB56" s="37"/>
      <c r="WEC56" s="37"/>
      <c r="WED56" s="37"/>
      <c r="WEE56" s="37"/>
      <c r="WEF56" s="37"/>
      <c r="WEG56" s="37"/>
      <c r="WEH56" s="37"/>
      <c r="WEI56" s="37"/>
      <c r="WEJ56" s="37"/>
      <c r="WEK56" s="37"/>
      <c r="WEL56" s="37"/>
      <c r="WEM56" s="37"/>
      <c r="WEN56" s="37"/>
      <c r="WEO56" s="37"/>
      <c r="WEP56" s="37"/>
      <c r="WEQ56" s="37"/>
      <c r="WER56" s="37"/>
      <c r="WES56" s="37"/>
      <c r="WET56" s="37"/>
      <c r="WEU56" s="37"/>
      <c r="WEV56" s="37"/>
      <c r="WEW56" s="37"/>
      <c r="WEX56" s="37"/>
      <c r="WEY56" s="37"/>
      <c r="WEZ56" s="37"/>
      <c r="WFA56" s="37"/>
      <c r="WFB56" s="37"/>
      <c r="WFC56" s="37"/>
      <c r="WFD56" s="37"/>
      <c r="WFE56" s="37"/>
      <c r="WFF56" s="37"/>
      <c r="WFG56" s="37"/>
      <c r="WFH56" s="37"/>
      <c r="WFI56" s="37"/>
      <c r="WFJ56" s="37"/>
      <c r="WFK56" s="37"/>
      <c r="WFL56" s="37"/>
      <c r="WFM56" s="37"/>
      <c r="WFN56" s="37"/>
      <c r="WFO56" s="37"/>
      <c r="WFP56" s="37"/>
      <c r="WFQ56" s="37"/>
      <c r="WFR56" s="37"/>
      <c r="WFS56" s="37"/>
      <c r="WFT56" s="37"/>
      <c r="WFU56" s="37"/>
      <c r="WFV56" s="37"/>
      <c r="WFW56" s="37"/>
      <c r="WFX56" s="37"/>
      <c r="WFY56" s="37"/>
      <c r="WFZ56" s="37"/>
      <c r="WGA56" s="37"/>
      <c r="WGB56" s="37"/>
      <c r="WGC56" s="37"/>
      <c r="WGD56" s="37"/>
      <c r="WGE56" s="37"/>
      <c r="WGF56" s="37"/>
      <c r="WGG56" s="37"/>
      <c r="WGH56" s="37"/>
      <c r="WGI56" s="37"/>
      <c r="WGJ56" s="37"/>
      <c r="WGK56" s="37"/>
      <c r="WGL56" s="37"/>
      <c r="WGM56" s="37"/>
      <c r="WGN56" s="37"/>
      <c r="WGO56" s="37"/>
      <c r="WGP56" s="37"/>
      <c r="WGQ56" s="37"/>
      <c r="WGR56" s="37"/>
      <c r="WGS56" s="37"/>
      <c r="WGT56" s="37"/>
      <c r="WGU56" s="37"/>
      <c r="WGV56" s="37"/>
      <c r="WGW56" s="37"/>
      <c r="WGX56" s="37"/>
      <c r="WGY56" s="37"/>
      <c r="WGZ56" s="37"/>
      <c r="WHA56" s="37"/>
      <c r="WHB56" s="37"/>
      <c r="WHC56" s="37"/>
      <c r="WHD56" s="37"/>
      <c r="WHE56" s="37"/>
      <c r="WHF56" s="37"/>
      <c r="WHG56" s="37"/>
      <c r="WHH56" s="37"/>
      <c r="WHI56" s="37"/>
      <c r="WHJ56" s="37"/>
      <c r="WHK56" s="37"/>
      <c r="WHL56" s="37"/>
      <c r="WHM56" s="37"/>
      <c r="WHN56" s="37"/>
      <c r="WHO56" s="37"/>
      <c r="WHP56" s="37"/>
      <c r="WHQ56" s="37"/>
      <c r="WHR56" s="37"/>
      <c r="WHS56" s="37"/>
      <c r="WHT56" s="37"/>
      <c r="WHU56" s="37"/>
      <c r="WHV56" s="37"/>
      <c r="WHW56" s="37"/>
      <c r="WHX56" s="37"/>
      <c r="WHY56" s="37"/>
      <c r="WHZ56" s="37"/>
      <c r="WIA56" s="37"/>
      <c r="WIB56" s="37"/>
      <c r="WIC56" s="37"/>
      <c r="WID56" s="37"/>
      <c r="WIE56" s="37"/>
      <c r="WIF56" s="37"/>
      <c r="WIG56" s="37"/>
      <c r="WIH56" s="37"/>
      <c r="WII56" s="37"/>
      <c r="WIJ56" s="37"/>
      <c r="WIK56" s="37"/>
      <c r="WIL56" s="37"/>
      <c r="WIM56" s="37"/>
      <c r="WIN56" s="37"/>
      <c r="WIO56" s="37"/>
      <c r="WIP56" s="37"/>
      <c r="WIQ56" s="37"/>
      <c r="WIR56" s="37"/>
      <c r="WIS56" s="37"/>
      <c r="WIT56" s="37"/>
      <c r="WIU56" s="37"/>
      <c r="WIV56" s="37"/>
      <c r="WIW56" s="37"/>
      <c r="WIX56" s="37"/>
      <c r="WIY56" s="37"/>
      <c r="WIZ56" s="37"/>
      <c r="WJA56" s="37"/>
      <c r="WJB56" s="37"/>
      <c r="WJC56" s="37"/>
      <c r="WJD56" s="37"/>
      <c r="WJE56" s="37"/>
      <c r="WJF56" s="37"/>
      <c r="WJG56" s="37"/>
      <c r="WJH56" s="37"/>
      <c r="WJI56" s="37"/>
      <c r="WJJ56" s="37"/>
      <c r="WJK56" s="37"/>
      <c r="WJL56" s="37"/>
      <c r="WJM56" s="37"/>
      <c r="WJN56" s="37"/>
      <c r="WJO56" s="37"/>
      <c r="WJP56" s="37"/>
      <c r="WJQ56" s="37"/>
      <c r="WJR56" s="37"/>
      <c r="WJS56" s="37"/>
      <c r="WJT56" s="37"/>
      <c r="WJU56" s="37"/>
      <c r="WJV56" s="37"/>
      <c r="WJW56" s="37"/>
      <c r="WJX56" s="37"/>
      <c r="WJY56" s="37"/>
      <c r="WJZ56" s="37"/>
      <c r="WKA56" s="37"/>
      <c r="WKB56" s="37"/>
      <c r="WKC56" s="37"/>
      <c r="WKD56" s="37"/>
      <c r="WKE56" s="37"/>
      <c r="WKF56" s="37"/>
      <c r="WKG56" s="37"/>
      <c r="WKH56" s="37"/>
      <c r="WKI56" s="37"/>
      <c r="WKJ56" s="37"/>
      <c r="WKK56" s="37"/>
      <c r="WKL56" s="37"/>
      <c r="WKM56" s="37"/>
      <c r="WKN56" s="37"/>
      <c r="WKO56" s="37"/>
      <c r="WKP56" s="37"/>
      <c r="WKQ56" s="37"/>
      <c r="WKR56" s="37"/>
      <c r="WKS56" s="37"/>
      <c r="WKT56" s="37"/>
      <c r="WKU56" s="37"/>
      <c r="WKV56" s="37"/>
      <c r="WKW56" s="37"/>
      <c r="WKX56" s="37"/>
      <c r="WKY56" s="37"/>
      <c r="WKZ56" s="37"/>
      <c r="WLA56" s="37"/>
      <c r="WLB56" s="37"/>
      <c r="WLC56" s="37"/>
      <c r="WLD56" s="37"/>
      <c r="WLE56" s="37"/>
      <c r="WLF56" s="37"/>
      <c r="WLG56" s="37"/>
      <c r="WLH56" s="37"/>
      <c r="WLI56" s="37"/>
      <c r="WLJ56" s="37"/>
      <c r="WLK56" s="37"/>
      <c r="WLL56" s="37"/>
      <c r="WLM56" s="37"/>
      <c r="WLN56" s="37"/>
      <c r="WLO56" s="37"/>
      <c r="WLP56" s="37"/>
      <c r="WLQ56" s="37"/>
      <c r="WLR56" s="37"/>
      <c r="WLS56" s="37"/>
      <c r="WLT56" s="37"/>
      <c r="WLU56" s="37"/>
      <c r="WLV56" s="37"/>
      <c r="WLW56" s="37"/>
      <c r="WLX56" s="37"/>
      <c r="WLY56" s="37"/>
      <c r="WLZ56" s="37"/>
      <c r="WMA56" s="37"/>
      <c r="WMB56" s="37"/>
      <c r="WMC56" s="37"/>
      <c r="WMD56" s="37"/>
      <c r="WME56" s="37"/>
      <c r="WMF56" s="37"/>
      <c r="WMG56" s="37"/>
      <c r="WMH56" s="37"/>
      <c r="WMI56" s="37"/>
      <c r="WMJ56" s="37"/>
      <c r="WMK56" s="37"/>
      <c r="WML56" s="37"/>
      <c r="WMM56" s="37"/>
      <c r="WMN56" s="37"/>
      <c r="WMO56" s="37"/>
      <c r="WMP56" s="37"/>
      <c r="WMQ56" s="37"/>
      <c r="WMR56" s="37"/>
      <c r="WMS56" s="37"/>
      <c r="WMT56" s="37"/>
      <c r="WMU56" s="37"/>
      <c r="WMV56" s="37"/>
      <c r="WMW56" s="37"/>
      <c r="WMX56" s="37"/>
      <c r="WMY56" s="37"/>
      <c r="WMZ56" s="37"/>
      <c r="WNA56" s="37"/>
      <c r="WNB56" s="37"/>
      <c r="WNC56" s="37"/>
      <c r="WND56" s="37"/>
      <c r="WNE56" s="37"/>
      <c r="WNF56" s="37"/>
      <c r="WNG56" s="37"/>
      <c r="WNH56" s="37"/>
      <c r="WNI56" s="37"/>
      <c r="WNJ56" s="37"/>
      <c r="WNK56" s="37"/>
      <c r="WNL56" s="37"/>
      <c r="WNM56" s="37"/>
      <c r="WNN56" s="37"/>
      <c r="WNO56" s="37"/>
      <c r="WNP56" s="37"/>
      <c r="WNQ56" s="37"/>
      <c r="WNR56" s="37"/>
      <c r="WNS56" s="37"/>
      <c r="WNT56" s="37"/>
      <c r="WNU56" s="37"/>
      <c r="WNV56" s="37"/>
      <c r="WNW56" s="37"/>
      <c r="WNX56" s="37"/>
      <c r="WNY56" s="37"/>
      <c r="WNZ56" s="37"/>
      <c r="WOA56" s="37"/>
      <c r="WOB56" s="37"/>
      <c r="WOC56" s="37"/>
      <c r="WOD56" s="37"/>
      <c r="WOE56" s="37"/>
      <c r="WOF56" s="37"/>
      <c r="WOG56" s="37"/>
      <c r="WOH56" s="37"/>
      <c r="WOI56" s="37"/>
      <c r="WOJ56" s="37"/>
      <c r="WOK56" s="37"/>
      <c r="WOL56" s="37"/>
      <c r="WOM56" s="37"/>
      <c r="WON56" s="37"/>
      <c r="WOO56" s="37"/>
      <c r="WOP56" s="37"/>
      <c r="WOQ56" s="37"/>
      <c r="WOR56" s="37"/>
      <c r="WOS56" s="37"/>
      <c r="WOT56" s="37"/>
      <c r="WOU56" s="37"/>
      <c r="WOV56" s="37"/>
      <c r="WOW56" s="37"/>
      <c r="WOX56" s="37"/>
      <c r="WOY56" s="37"/>
      <c r="WOZ56" s="37"/>
      <c r="WPA56" s="37"/>
      <c r="WPB56" s="37"/>
      <c r="WPC56" s="37"/>
      <c r="WPD56" s="37"/>
      <c r="WPE56" s="37"/>
      <c r="WPF56" s="37"/>
      <c r="WPG56" s="37"/>
      <c r="WPH56" s="37"/>
      <c r="WPI56" s="37"/>
      <c r="WPJ56" s="37"/>
      <c r="WPK56" s="37"/>
      <c r="WPL56" s="37"/>
      <c r="WPM56" s="37"/>
      <c r="WPN56" s="37"/>
      <c r="WPO56" s="37"/>
      <c r="WPP56" s="37"/>
      <c r="WPQ56" s="37"/>
      <c r="WPR56" s="37"/>
      <c r="WPS56" s="37"/>
      <c r="WPT56" s="37"/>
      <c r="WPU56" s="37"/>
      <c r="WPV56" s="37"/>
      <c r="WPW56" s="37"/>
      <c r="WPX56" s="37"/>
      <c r="WPY56" s="37"/>
      <c r="WPZ56" s="37"/>
      <c r="WQA56" s="37"/>
      <c r="WQB56" s="37"/>
      <c r="WQC56" s="37"/>
      <c r="WQD56" s="37"/>
      <c r="WQE56" s="37"/>
      <c r="WQF56" s="37"/>
      <c r="WQG56" s="37"/>
      <c r="WQH56" s="37"/>
      <c r="WQI56" s="37"/>
      <c r="WQJ56" s="37"/>
      <c r="WQK56" s="37"/>
      <c r="WQL56" s="37"/>
      <c r="WQM56" s="37"/>
      <c r="WQN56" s="37"/>
      <c r="WQO56" s="37"/>
      <c r="WQP56" s="37"/>
      <c r="WQQ56" s="37"/>
      <c r="WQR56" s="37"/>
      <c r="WQS56" s="37"/>
      <c r="WQT56" s="37"/>
      <c r="WQU56" s="37"/>
      <c r="WQV56" s="37"/>
      <c r="WQW56" s="37"/>
      <c r="WQX56" s="37"/>
      <c r="WQY56" s="37"/>
      <c r="WQZ56" s="37"/>
      <c r="WRA56" s="37"/>
      <c r="WRB56" s="37"/>
      <c r="WRC56" s="37"/>
      <c r="WRD56" s="37"/>
      <c r="WRE56" s="37"/>
      <c r="WRF56" s="37"/>
      <c r="WRG56" s="37"/>
      <c r="WRH56" s="37"/>
      <c r="WRI56" s="37"/>
      <c r="WRJ56" s="37"/>
      <c r="WRK56" s="37"/>
      <c r="WRL56" s="37"/>
      <c r="WRM56" s="37"/>
      <c r="WRN56" s="37"/>
      <c r="WRO56" s="37"/>
      <c r="WRP56" s="37"/>
      <c r="WRQ56" s="37"/>
      <c r="WRR56" s="37"/>
      <c r="WRS56" s="37"/>
      <c r="WRT56" s="37"/>
      <c r="WRU56" s="37"/>
      <c r="WRV56" s="37"/>
      <c r="WRW56" s="37"/>
      <c r="WRX56" s="37"/>
      <c r="WRY56" s="37"/>
      <c r="WRZ56" s="37"/>
      <c r="WSA56" s="37"/>
      <c r="WSB56" s="37"/>
      <c r="WSC56" s="37"/>
      <c r="WSD56" s="37"/>
      <c r="WSE56" s="37"/>
      <c r="WSF56" s="37"/>
      <c r="WSG56" s="37"/>
      <c r="WSH56" s="37"/>
      <c r="WSI56" s="37"/>
      <c r="WSJ56" s="37"/>
      <c r="WSK56" s="37"/>
      <c r="WSL56" s="37"/>
      <c r="WSM56" s="37"/>
      <c r="WSN56" s="37"/>
      <c r="WSO56" s="37"/>
      <c r="WSP56" s="37"/>
      <c r="WSQ56" s="37"/>
      <c r="WSR56" s="37"/>
      <c r="WSS56" s="37"/>
      <c r="WST56" s="37"/>
      <c r="WSU56" s="37"/>
      <c r="WSV56" s="37"/>
      <c r="WSW56" s="37"/>
      <c r="WSX56" s="37"/>
      <c r="WSY56" s="37"/>
      <c r="WSZ56" s="37"/>
      <c r="WTA56" s="37"/>
      <c r="WTB56" s="37"/>
      <c r="WTC56" s="37"/>
      <c r="WTD56" s="37"/>
      <c r="WTE56" s="37"/>
      <c r="WTF56" s="37"/>
      <c r="WTG56" s="37"/>
      <c r="WTH56" s="37"/>
      <c r="WTI56" s="37"/>
      <c r="WTJ56" s="37"/>
      <c r="WTK56" s="37"/>
      <c r="WTL56" s="37"/>
      <c r="WTM56" s="37"/>
      <c r="WTN56" s="37"/>
      <c r="WTO56" s="37"/>
      <c r="WTP56" s="37"/>
      <c r="WTQ56" s="37"/>
      <c r="WTR56" s="37"/>
      <c r="WTS56" s="37"/>
      <c r="WTT56" s="37"/>
      <c r="WTU56" s="37"/>
      <c r="WTV56" s="37"/>
      <c r="WTW56" s="37"/>
      <c r="WTX56" s="37"/>
      <c r="WTY56" s="37"/>
      <c r="WTZ56" s="37"/>
      <c r="WUA56" s="37"/>
      <c r="WUB56" s="37"/>
      <c r="WUC56" s="37"/>
      <c r="WUD56" s="37"/>
      <c r="WUE56" s="37"/>
      <c r="WUF56" s="37"/>
      <c r="WUG56" s="37"/>
      <c r="WUH56" s="37"/>
      <c r="WUI56" s="37"/>
      <c r="WUJ56" s="37"/>
      <c r="WUK56" s="37"/>
      <c r="WUL56" s="37"/>
      <c r="WUM56" s="37"/>
      <c r="WUN56" s="37"/>
      <c r="WUO56" s="37"/>
      <c r="WUP56" s="37"/>
      <c r="WUQ56" s="37"/>
      <c r="WUR56" s="37"/>
      <c r="WUS56" s="37"/>
      <c r="WUT56" s="37"/>
      <c r="WUU56" s="37"/>
      <c r="WUV56" s="37"/>
      <c r="WUW56" s="37"/>
      <c r="WUX56" s="37"/>
      <c r="WUY56" s="37"/>
      <c r="WUZ56" s="37"/>
      <c r="WVA56" s="37"/>
      <c r="WVB56" s="37"/>
      <c r="WVC56" s="37"/>
      <c r="WVD56" s="37"/>
      <c r="WVE56" s="37"/>
      <c r="WVF56" s="37"/>
      <c r="WVG56" s="37"/>
      <c r="WVH56" s="37"/>
      <c r="WVI56" s="37"/>
      <c r="WVJ56" s="37"/>
      <c r="WVK56" s="37"/>
      <c r="WVL56" s="37"/>
      <c r="WVM56" s="37"/>
      <c r="WVN56" s="37"/>
      <c r="WVO56" s="37"/>
      <c r="WVP56" s="37"/>
      <c r="WVQ56" s="37"/>
      <c r="WVR56" s="37"/>
      <c r="WVS56" s="37"/>
      <c r="WVT56" s="37"/>
      <c r="WVU56" s="37"/>
      <c r="WVV56" s="37"/>
      <c r="WVW56" s="37"/>
      <c r="WVX56" s="37"/>
      <c r="WVY56" s="37"/>
      <c r="WVZ56" s="37"/>
      <c r="WWA56" s="37"/>
      <c r="WWB56" s="37"/>
      <c r="WWC56" s="37"/>
      <c r="WWD56" s="37"/>
      <c r="WWE56" s="37"/>
      <c r="WWF56" s="37"/>
      <c r="WWG56" s="37"/>
      <c r="WWH56" s="37"/>
      <c r="WWI56" s="37"/>
      <c r="WWJ56" s="37"/>
      <c r="WWK56" s="37"/>
      <c r="WWL56" s="37"/>
      <c r="WWM56" s="37"/>
      <c r="WWN56" s="37"/>
      <c r="WWO56" s="37"/>
      <c r="WWP56" s="37"/>
      <c r="WWQ56" s="37"/>
      <c r="WWR56" s="37"/>
      <c r="WWS56" s="37"/>
      <c r="WWT56" s="37"/>
      <c r="WWU56" s="37"/>
      <c r="WWV56" s="37"/>
      <c r="WWW56" s="37"/>
      <c r="WWX56" s="37"/>
      <c r="WWY56" s="37"/>
      <c r="WWZ56" s="37"/>
      <c r="WXA56" s="37"/>
      <c r="WXB56" s="37"/>
      <c r="WXC56" s="37"/>
      <c r="WXD56" s="37"/>
      <c r="WXE56" s="37"/>
      <c r="WXF56" s="37"/>
      <c r="WXG56" s="37"/>
      <c r="WXH56" s="37"/>
      <c r="WXI56" s="37"/>
      <c r="WXJ56" s="37"/>
      <c r="WXK56" s="37"/>
      <c r="WXL56" s="37"/>
      <c r="WXM56" s="37"/>
      <c r="WXN56" s="37"/>
      <c r="WXO56" s="37"/>
      <c r="WXP56" s="37"/>
      <c r="WXQ56" s="37"/>
      <c r="WXR56" s="37"/>
      <c r="WXS56" s="37"/>
      <c r="WXT56" s="37"/>
      <c r="WXU56" s="37"/>
      <c r="WXV56" s="37"/>
      <c r="WXW56" s="37"/>
      <c r="WXX56" s="37"/>
      <c r="WXY56" s="37"/>
      <c r="WXZ56" s="37"/>
      <c r="WYA56" s="37"/>
      <c r="WYB56" s="37"/>
      <c r="WYC56" s="37"/>
      <c r="WYD56" s="37"/>
      <c r="WYE56" s="37"/>
      <c r="WYF56" s="37"/>
      <c r="WYG56" s="37"/>
      <c r="WYH56" s="37"/>
      <c r="WYI56" s="37"/>
      <c r="WYJ56" s="37"/>
      <c r="WYK56" s="37"/>
      <c r="WYL56" s="37"/>
      <c r="WYM56" s="37"/>
      <c r="WYN56" s="37"/>
      <c r="WYO56" s="37"/>
      <c r="WYP56" s="37"/>
      <c r="WYQ56" s="37"/>
      <c r="WYR56" s="37"/>
      <c r="WYS56" s="37"/>
      <c r="WYT56" s="37"/>
      <c r="WYU56" s="37"/>
      <c r="WYV56" s="37"/>
      <c r="WYW56" s="37"/>
      <c r="WYX56" s="37"/>
      <c r="WYY56" s="37"/>
      <c r="WYZ56" s="37"/>
      <c r="WZA56" s="37"/>
      <c r="WZB56" s="37"/>
      <c r="WZC56" s="37"/>
      <c r="WZD56" s="37"/>
      <c r="WZE56" s="37"/>
      <c r="WZF56" s="37"/>
      <c r="WZG56" s="37"/>
      <c r="WZH56" s="37"/>
      <c r="WZI56" s="37"/>
      <c r="WZJ56" s="37"/>
      <c r="WZK56" s="37"/>
      <c r="WZL56" s="37"/>
      <c r="WZM56" s="37"/>
      <c r="WZN56" s="37"/>
      <c r="WZO56" s="37"/>
      <c r="WZP56" s="37"/>
      <c r="WZQ56" s="37"/>
      <c r="WZR56" s="37"/>
      <c r="WZS56" s="37"/>
      <c r="WZT56" s="37"/>
      <c r="WZU56" s="37"/>
      <c r="WZV56" s="37"/>
      <c r="WZW56" s="37"/>
      <c r="WZX56" s="37"/>
      <c r="WZY56" s="37"/>
      <c r="WZZ56" s="37"/>
      <c r="XAA56" s="37"/>
      <c r="XAB56" s="37"/>
      <c r="XAC56" s="37"/>
      <c r="XAD56" s="37"/>
      <c r="XAE56" s="37"/>
      <c r="XAF56" s="37"/>
      <c r="XAG56" s="37"/>
      <c r="XAH56" s="37"/>
      <c r="XAI56" s="37"/>
      <c r="XAJ56" s="37"/>
      <c r="XAK56" s="37"/>
      <c r="XAL56" s="37"/>
      <c r="XAM56" s="37"/>
      <c r="XAN56" s="37"/>
      <c r="XAO56" s="37"/>
      <c r="XAP56" s="37"/>
      <c r="XAQ56" s="37"/>
      <c r="XAR56" s="37"/>
      <c r="XAS56" s="37"/>
      <c r="XAT56" s="37"/>
      <c r="XAU56" s="37"/>
      <c r="XAV56" s="37"/>
      <c r="XAW56" s="37"/>
      <c r="XAX56" s="37"/>
      <c r="XAY56" s="37"/>
      <c r="XAZ56" s="37"/>
      <c r="XBA56" s="37"/>
      <c r="XBB56" s="37"/>
      <c r="XBC56" s="37"/>
      <c r="XBD56" s="37"/>
      <c r="XBE56" s="37"/>
      <c r="XBF56" s="37"/>
      <c r="XBG56" s="37"/>
      <c r="XBH56" s="37"/>
      <c r="XBI56" s="37"/>
      <c r="XBJ56" s="37"/>
      <c r="XBK56" s="37"/>
      <c r="XBL56" s="37"/>
      <c r="XBM56" s="37"/>
      <c r="XBN56" s="37"/>
      <c r="XBO56" s="37"/>
      <c r="XBP56" s="37"/>
      <c r="XBQ56" s="37"/>
      <c r="XBR56" s="37"/>
      <c r="XBS56" s="37"/>
      <c r="XBT56" s="37"/>
      <c r="XBU56" s="37"/>
      <c r="XBV56" s="37"/>
      <c r="XBW56" s="37"/>
      <c r="XBX56" s="37"/>
      <c r="XBY56" s="37"/>
      <c r="XBZ56" s="37"/>
      <c r="XCA56" s="37"/>
      <c r="XCB56" s="37"/>
      <c r="XCC56" s="37"/>
      <c r="XCD56" s="37"/>
      <c r="XCE56" s="37"/>
      <c r="XCF56" s="37"/>
      <c r="XCG56" s="37"/>
      <c r="XCH56" s="37"/>
      <c r="XCI56" s="37"/>
      <c r="XCJ56" s="37"/>
      <c r="XCK56" s="37"/>
      <c r="XCL56" s="37"/>
      <c r="XCM56" s="37"/>
      <c r="XCN56" s="37"/>
      <c r="XCO56" s="37"/>
      <c r="XCP56" s="37"/>
      <c r="XCQ56" s="37"/>
      <c r="XCR56" s="37"/>
      <c r="XCS56" s="37"/>
      <c r="XCT56" s="37"/>
      <c r="XCU56" s="37"/>
      <c r="XCV56" s="37"/>
      <c r="XCW56" s="37"/>
      <c r="XCX56" s="37"/>
      <c r="XCY56" s="37"/>
      <c r="XCZ56" s="37"/>
      <c r="XDA56" s="37"/>
      <c r="XDB56" s="37"/>
      <c r="XDC56" s="37"/>
      <c r="XDD56" s="37"/>
      <c r="XDE56" s="37"/>
      <c r="XDF56" s="37"/>
      <c r="XDG56" s="37"/>
      <c r="XDH56" s="37"/>
      <c r="XDI56" s="37"/>
      <c r="XDJ56" s="37"/>
      <c r="XDK56" s="37"/>
      <c r="XDL56" s="37"/>
      <c r="XDM56" s="37"/>
      <c r="XDN56" s="37"/>
      <c r="XDO56" s="37"/>
      <c r="XDP56" s="37"/>
      <c r="XDQ56" s="37"/>
      <c r="XDR56" s="37"/>
      <c r="XDS56" s="37"/>
      <c r="XDT56" s="37"/>
      <c r="XDU56" s="37"/>
      <c r="XDV56" s="37"/>
      <c r="XDW56" s="37"/>
      <c r="XDX56" s="37"/>
      <c r="XDY56" s="37"/>
      <c r="XDZ56" s="37"/>
      <c r="XEA56" s="37"/>
      <c r="XEB56" s="37"/>
      <c r="XEC56" s="37"/>
      <c r="XED56" s="37"/>
      <c r="XEE56" s="37"/>
      <c r="XEF56" s="37"/>
      <c r="XEG56" s="37"/>
      <c r="XEH56" s="37"/>
      <c r="XEI56" s="37"/>
      <c r="XEJ56" s="37"/>
      <c r="XEK56" s="37"/>
      <c r="XEL56" s="37"/>
      <c r="XEM56" s="37"/>
      <c r="XEN56" s="37"/>
      <c r="XEO56" s="37"/>
      <c r="XEP56" s="37"/>
      <c r="XEQ56" s="37"/>
      <c r="XER56" s="37"/>
      <c r="XES56" s="37"/>
      <c r="XET56" s="37"/>
      <c r="XEU56" s="37"/>
      <c r="XEV56" s="37"/>
      <c r="XEW56" s="37"/>
      <c r="XEX56" s="37"/>
      <c r="XEY56" s="37"/>
      <c r="XEZ56" s="37"/>
      <c r="XFA56" s="37"/>
      <c r="XFB56" s="37"/>
      <c r="XFC56" s="37"/>
      <c r="XFD56" s="37"/>
    </row>
    <row r="57" spans="1:16384">
      <c r="C57" s="37" t="s">
        <v>2</v>
      </c>
      <c r="D57" s="37" t="s">
        <v>138</v>
      </c>
      <c r="H57" s="20">
        <f>'CIAL 20 year return calculation'!H468</f>
        <v>-9938563.25</v>
      </c>
      <c r="I57" s="20">
        <f>'CIAL 20 year return calculation'!I468</f>
        <v>-18941635</v>
      </c>
      <c r="J57" s="20">
        <f>'CIAL 20 year return calculation'!J468</f>
        <v>-17963660</v>
      </c>
      <c r="K57" s="20">
        <f>'CIAL 20 year return calculation'!K468</f>
        <v>-17427855</v>
      </c>
      <c r="L57" s="20">
        <f>'CIAL 20 year return calculation'!L468</f>
        <v>-19001189</v>
      </c>
    </row>
    <row r="58" spans="1:16384">
      <c r="D58" s="37" t="s">
        <v>137</v>
      </c>
      <c r="H58" s="43">
        <f t="shared" ref="H58:L58" si="8">H57*tax/(1-tax)</f>
        <v>-3864996.819444445</v>
      </c>
      <c r="I58" s="43">
        <f t="shared" si="8"/>
        <v>-7366191.3888888899</v>
      </c>
      <c r="J58" s="43">
        <f t="shared" si="8"/>
        <v>-6985867.7777777789</v>
      </c>
      <c r="K58" s="43">
        <f t="shared" si="8"/>
        <v>-6777499.166666667</v>
      </c>
      <c r="L58" s="43">
        <f t="shared" si="8"/>
        <v>-7389351.2777777789</v>
      </c>
    </row>
    <row r="59" spans="1:16384">
      <c r="H59" s="20"/>
      <c r="I59" s="20"/>
      <c r="J59" s="20"/>
      <c r="K59" s="20"/>
      <c r="L59" s="20"/>
    </row>
    <row r="60" spans="1:16384">
      <c r="D60" s="37" t="s">
        <v>228</v>
      </c>
      <c r="H60" s="15">
        <f t="shared" ref="H60:L60" si="9">SUM(H51,H54:H55,H58)</f>
        <v>38938881.498626135</v>
      </c>
      <c r="I60" s="20">
        <f t="shared" si="9"/>
        <v>70049349.35391596</v>
      </c>
      <c r="J60" s="20">
        <f t="shared" si="9"/>
        <v>71811189.010275573</v>
      </c>
      <c r="K60" s="20">
        <f t="shared" si="9"/>
        <v>73792148.117730483</v>
      </c>
      <c r="L60" s="20">
        <f t="shared" si="9"/>
        <v>74528322.857903972</v>
      </c>
    </row>
    <row r="61" spans="1:16384" s="70" customFormat="1">
      <c r="A61" s="37"/>
      <c r="B61" s="37"/>
      <c r="C61" s="37"/>
      <c r="D61" s="37"/>
      <c r="E61" s="37"/>
      <c r="F61" s="37"/>
      <c r="G61" s="37"/>
      <c r="H61" s="15"/>
      <c r="I61" s="15"/>
      <c r="J61" s="15"/>
      <c r="K61" s="15"/>
      <c r="L61" s="15"/>
      <c r="M61" s="37"/>
      <c r="N61" s="37"/>
      <c r="O61" s="37"/>
      <c r="P61" s="37"/>
      <c r="Q61" s="37"/>
      <c r="R61" s="37"/>
      <c r="S61" s="37"/>
      <c r="T61" s="37"/>
      <c r="U61" s="37"/>
      <c r="V61" s="37"/>
      <c r="W61" s="37"/>
      <c r="X61" s="37"/>
      <c r="Y61" s="37"/>
      <c r="Z61" s="37"/>
      <c r="AA61" s="37"/>
      <c r="AB61" s="37"/>
      <c r="AC61" s="37"/>
      <c r="AD61" s="37"/>
      <c r="AE61" s="37"/>
      <c r="AF61" s="37"/>
      <c r="AG61" s="37"/>
      <c r="AH61" s="37"/>
      <c r="AI61" s="37"/>
      <c r="AJ61" s="37"/>
      <c r="AK61" s="37"/>
      <c r="AL61" s="37"/>
      <c r="AM61" s="37"/>
      <c r="AN61" s="37"/>
      <c r="AO61" s="37"/>
      <c r="AP61" s="37"/>
      <c r="AQ61" s="37"/>
      <c r="AR61" s="37"/>
      <c r="AS61" s="37"/>
      <c r="AT61" s="37"/>
      <c r="AU61" s="37"/>
      <c r="AV61" s="37"/>
      <c r="AW61" s="37"/>
      <c r="AX61" s="37"/>
      <c r="AY61" s="37"/>
      <c r="AZ61" s="37"/>
      <c r="BA61" s="37"/>
      <c r="BB61" s="37"/>
      <c r="BC61" s="37"/>
      <c r="BD61" s="37"/>
      <c r="BE61" s="37"/>
      <c r="BF61" s="37"/>
      <c r="BG61" s="37"/>
      <c r="BH61" s="37"/>
      <c r="BI61" s="37"/>
      <c r="BJ61" s="37"/>
      <c r="BK61" s="37"/>
      <c r="BL61" s="37"/>
      <c r="BM61" s="37"/>
      <c r="BN61" s="37"/>
      <c r="BO61" s="37"/>
      <c r="BP61" s="37"/>
      <c r="BQ61" s="37"/>
      <c r="BR61" s="37"/>
      <c r="BS61" s="37"/>
      <c r="BT61" s="37"/>
      <c r="BU61" s="37"/>
      <c r="BV61" s="37"/>
      <c r="BW61" s="37"/>
      <c r="BX61" s="37"/>
      <c r="BY61" s="37"/>
      <c r="BZ61" s="37"/>
      <c r="CA61" s="37"/>
      <c r="CB61" s="37"/>
      <c r="CC61" s="37"/>
      <c r="CD61" s="37"/>
      <c r="CE61" s="37"/>
      <c r="CF61" s="37"/>
      <c r="CG61" s="37"/>
      <c r="CH61" s="37"/>
      <c r="CI61" s="37"/>
      <c r="CJ61" s="37"/>
      <c r="CK61" s="37"/>
      <c r="CL61" s="37"/>
      <c r="CM61" s="37"/>
      <c r="CN61" s="37"/>
      <c r="CO61" s="37"/>
      <c r="CP61" s="37"/>
      <c r="CQ61" s="37"/>
      <c r="CR61" s="37"/>
      <c r="CS61" s="37"/>
      <c r="CT61" s="37"/>
      <c r="CU61" s="37"/>
      <c r="CV61" s="37"/>
      <c r="CW61" s="37"/>
      <c r="CX61" s="37"/>
      <c r="CY61" s="37"/>
      <c r="CZ61" s="37"/>
      <c r="DA61" s="37"/>
      <c r="DB61" s="37"/>
      <c r="DC61" s="37"/>
      <c r="DD61" s="37"/>
      <c r="DE61" s="37"/>
      <c r="DF61" s="37"/>
      <c r="DG61" s="37"/>
      <c r="DH61" s="37"/>
      <c r="DI61" s="37"/>
      <c r="DJ61" s="37"/>
      <c r="DK61" s="37"/>
      <c r="DL61" s="37"/>
      <c r="DM61" s="37"/>
      <c r="DN61" s="37"/>
      <c r="DO61" s="37"/>
      <c r="DP61" s="37"/>
      <c r="DQ61" s="37"/>
      <c r="DR61" s="37"/>
      <c r="DS61" s="37"/>
      <c r="DT61" s="37"/>
      <c r="DU61" s="37"/>
      <c r="DV61" s="37"/>
      <c r="DW61" s="37"/>
      <c r="DX61" s="37"/>
      <c r="DY61" s="37"/>
      <c r="DZ61" s="37"/>
      <c r="EA61" s="37"/>
      <c r="EB61" s="37"/>
      <c r="EC61" s="37"/>
      <c r="ED61" s="37"/>
      <c r="EE61" s="37"/>
      <c r="EF61" s="37"/>
      <c r="EG61" s="37"/>
      <c r="EH61" s="37"/>
      <c r="EI61" s="37"/>
      <c r="EJ61" s="37"/>
      <c r="EK61" s="37"/>
      <c r="EL61" s="37"/>
      <c r="EM61" s="37"/>
      <c r="EN61" s="37"/>
      <c r="EO61" s="37"/>
      <c r="EP61" s="37"/>
      <c r="EQ61" s="37"/>
      <c r="ER61" s="37"/>
      <c r="ES61" s="37"/>
      <c r="ET61" s="37"/>
      <c r="EU61" s="37"/>
      <c r="EV61" s="37"/>
      <c r="EW61" s="37"/>
      <c r="EX61" s="37"/>
      <c r="EY61" s="37"/>
      <c r="EZ61" s="37"/>
      <c r="FA61" s="37"/>
      <c r="FB61" s="37"/>
      <c r="FC61" s="37"/>
      <c r="FD61" s="37"/>
      <c r="FE61" s="37"/>
      <c r="FF61" s="37"/>
      <c r="FG61" s="37"/>
      <c r="FH61" s="37"/>
      <c r="FI61" s="37"/>
      <c r="FJ61" s="37"/>
      <c r="FK61" s="37"/>
      <c r="FL61" s="37"/>
      <c r="FM61" s="37"/>
      <c r="FN61" s="37"/>
      <c r="FO61" s="37"/>
      <c r="FP61" s="37"/>
      <c r="FQ61" s="37"/>
      <c r="FR61" s="37"/>
      <c r="FS61" s="37"/>
      <c r="FT61" s="37"/>
      <c r="FU61" s="37"/>
      <c r="FV61" s="37"/>
      <c r="FW61" s="37"/>
      <c r="FX61" s="37"/>
      <c r="FY61" s="37"/>
      <c r="FZ61" s="37"/>
      <c r="GA61" s="37"/>
      <c r="GB61" s="37"/>
      <c r="GC61" s="37"/>
      <c r="GD61" s="37"/>
      <c r="GE61" s="37"/>
      <c r="GF61" s="37"/>
      <c r="GG61" s="37"/>
      <c r="GH61" s="37"/>
      <c r="GI61" s="37"/>
      <c r="GJ61" s="37"/>
      <c r="GK61" s="37"/>
      <c r="GL61" s="37"/>
      <c r="GM61" s="37"/>
      <c r="GN61" s="37"/>
      <c r="GO61" s="37"/>
      <c r="GP61" s="37"/>
      <c r="GQ61" s="37"/>
      <c r="GR61" s="37"/>
      <c r="GS61" s="37"/>
      <c r="GT61" s="37"/>
      <c r="GU61" s="37"/>
      <c r="GV61" s="37"/>
      <c r="GW61" s="37"/>
      <c r="GX61" s="37"/>
      <c r="GY61" s="37"/>
      <c r="GZ61" s="37"/>
      <c r="HA61" s="37"/>
      <c r="HB61" s="37"/>
      <c r="HC61" s="37"/>
      <c r="HD61" s="37"/>
      <c r="HE61" s="37"/>
      <c r="HF61" s="37"/>
      <c r="HG61" s="37"/>
      <c r="HH61" s="37"/>
      <c r="HI61" s="37"/>
      <c r="HJ61" s="37"/>
      <c r="HK61" s="37"/>
      <c r="HL61" s="37"/>
      <c r="HM61" s="37"/>
      <c r="HN61" s="37"/>
      <c r="HO61" s="37"/>
      <c r="HP61" s="37"/>
      <c r="HQ61" s="37"/>
      <c r="HR61" s="37"/>
      <c r="HS61" s="37"/>
      <c r="HT61" s="37"/>
      <c r="HU61" s="37"/>
      <c r="HV61" s="37"/>
      <c r="HW61" s="37"/>
      <c r="HX61" s="37"/>
      <c r="HY61" s="37"/>
      <c r="HZ61" s="37"/>
      <c r="IA61" s="37"/>
      <c r="IB61" s="37"/>
      <c r="IC61" s="37"/>
      <c r="ID61" s="37"/>
      <c r="IE61" s="37"/>
      <c r="IF61" s="37"/>
      <c r="IG61" s="37"/>
      <c r="IH61" s="37"/>
      <c r="II61" s="37"/>
      <c r="IJ61" s="37"/>
      <c r="IK61" s="37"/>
      <c r="IL61" s="37"/>
      <c r="IM61" s="37"/>
      <c r="IN61" s="37"/>
      <c r="IO61" s="37"/>
      <c r="IP61" s="37"/>
      <c r="IQ61" s="37"/>
      <c r="IR61" s="37"/>
      <c r="IS61" s="37"/>
      <c r="IT61" s="37"/>
      <c r="IU61" s="37"/>
      <c r="IV61" s="37"/>
      <c r="IW61" s="37"/>
      <c r="IX61" s="37"/>
      <c r="IY61" s="37"/>
      <c r="IZ61" s="37"/>
      <c r="JA61" s="37"/>
      <c r="JB61" s="37"/>
      <c r="JC61" s="37"/>
      <c r="JD61" s="37"/>
      <c r="JE61" s="37"/>
      <c r="JF61" s="37"/>
      <c r="JG61" s="37"/>
      <c r="JH61" s="37"/>
      <c r="JI61" s="37"/>
      <c r="JJ61" s="37"/>
      <c r="JK61" s="37"/>
      <c r="JL61" s="37"/>
      <c r="JM61" s="37"/>
      <c r="JN61" s="37"/>
      <c r="JO61" s="37"/>
      <c r="JP61" s="37"/>
      <c r="JQ61" s="37"/>
      <c r="JR61" s="37"/>
      <c r="JS61" s="37"/>
      <c r="JT61" s="37"/>
      <c r="JU61" s="37"/>
      <c r="JV61" s="37"/>
      <c r="JW61" s="37"/>
      <c r="JX61" s="37"/>
      <c r="JY61" s="37"/>
      <c r="JZ61" s="37"/>
      <c r="KA61" s="37"/>
      <c r="KB61" s="37"/>
      <c r="KC61" s="37"/>
      <c r="KD61" s="37"/>
      <c r="KE61" s="37"/>
      <c r="KF61" s="37"/>
      <c r="KG61" s="37"/>
      <c r="KH61" s="37"/>
      <c r="KI61" s="37"/>
      <c r="KJ61" s="37"/>
      <c r="KK61" s="37"/>
      <c r="KL61" s="37"/>
      <c r="KM61" s="37"/>
      <c r="KN61" s="37"/>
      <c r="KO61" s="37"/>
      <c r="KP61" s="37"/>
      <c r="KQ61" s="37"/>
      <c r="KR61" s="37"/>
      <c r="KS61" s="37"/>
      <c r="KT61" s="37"/>
      <c r="KU61" s="37"/>
      <c r="KV61" s="37"/>
      <c r="KW61" s="37"/>
      <c r="KX61" s="37"/>
      <c r="KY61" s="37"/>
      <c r="KZ61" s="37"/>
      <c r="LA61" s="37"/>
      <c r="LB61" s="37"/>
      <c r="LC61" s="37"/>
      <c r="LD61" s="37"/>
      <c r="LE61" s="37"/>
      <c r="LF61" s="37"/>
      <c r="LG61" s="37"/>
      <c r="LH61" s="37"/>
      <c r="LI61" s="37"/>
      <c r="LJ61" s="37"/>
      <c r="LK61" s="37"/>
      <c r="LL61" s="37"/>
      <c r="LM61" s="37"/>
      <c r="LN61" s="37"/>
      <c r="LO61" s="37"/>
      <c r="LP61" s="37"/>
      <c r="LQ61" s="37"/>
      <c r="LR61" s="37"/>
      <c r="LS61" s="37"/>
      <c r="LT61" s="37"/>
      <c r="LU61" s="37"/>
      <c r="LV61" s="37"/>
      <c r="LW61" s="37"/>
      <c r="LX61" s="37"/>
      <c r="LY61" s="37"/>
      <c r="LZ61" s="37"/>
      <c r="MA61" s="37"/>
      <c r="MB61" s="37"/>
      <c r="MC61" s="37"/>
      <c r="MD61" s="37"/>
      <c r="ME61" s="37"/>
      <c r="MF61" s="37"/>
      <c r="MG61" s="37"/>
      <c r="MH61" s="37"/>
      <c r="MI61" s="37"/>
      <c r="MJ61" s="37"/>
      <c r="MK61" s="37"/>
      <c r="ML61" s="37"/>
      <c r="MM61" s="37"/>
      <c r="MN61" s="37"/>
      <c r="MO61" s="37"/>
      <c r="MP61" s="37"/>
      <c r="MQ61" s="37"/>
      <c r="MR61" s="37"/>
      <c r="MS61" s="37"/>
      <c r="MT61" s="37"/>
      <c r="MU61" s="37"/>
      <c r="MV61" s="37"/>
      <c r="MW61" s="37"/>
      <c r="MX61" s="37"/>
      <c r="MY61" s="37"/>
      <c r="MZ61" s="37"/>
      <c r="NA61" s="37"/>
      <c r="NB61" s="37"/>
      <c r="NC61" s="37"/>
      <c r="ND61" s="37"/>
      <c r="NE61" s="37"/>
      <c r="NF61" s="37"/>
      <c r="NG61" s="37"/>
      <c r="NH61" s="37"/>
      <c r="NI61" s="37"/>
      <c r="NJ61" s="37"/>
      <c r="NK61" s="37"/>
      <c r="NL61" s="37"/>
      <c r="NM61" s="37"/>
      <c r="NN61" s="37"/>
      <c r="NO61" s="37"/>
      <c r="NP61" s="37"/>
      <c r="NQ61" s="37"/>
      <c r="NR61" s="37"/>
      <c r="NS61" s="37"/>
      <c r="NT61" s="37"/>
      <c r="NU61" s="37"/>
      <c r="NV61" s="37"/>
      <c r="NW61" s="37"/>
      <c r="NX61" s="37"/>
      <c r="NY61" s="37"/>
      <c r="NZ61" s="37"/>
      <c r="OA61" s="37"/>
      <c r="OB61" s="37"/>
      <c r="OC61" s="37"/>
      <c r="OD61" s="37"/>
      <c r="OE61" s="37"/>
      <c r="OF61" s="37"/>
      <c r="OG61" s="37"/>
      <c r="OH61" s="37"/>
      <c r="OI61" s="37"/>
      <c r="OJ61" s="37"/>
      <c r="OK61" s="37"/>
      <c r="OL61" s="37"/>
      <c r="OM61" s="37"/>
      <c r="ON61" s="37"/>
      <c r="OO61" s="37"/>
      <c r="OP61" s="37"/>
      <c r="OQ61" s="37"/>
      <c r="OR61" s="37"/>
      <c r="OS61" s="37"/>
      <c r="OT61" s="37"/>
      <c r="OU61" s="37"/>
      <c r="OV61" s="37"/>
      <c r="OW61" s="37"/>
      <c r="OX61" s="37"/>
      <c r="OY61" s="37"/>
      <c r="OZ61" s="37"/>
      <c r="PA61" s="37"/>
      <c r="PB61" s="37"/>
      <c r="PC61" s="37"/>
      <c r="PD61" s="37"/>
      <c r="PE61" s="37"/>
      <c r="PF61" s="37"/>
      <c r="PG61" s="37"/>
      <c r="PH61" s="37"/>
      <c r="PI61" s="37"/>
      <c r="PJ61" s="37"/>
      <c r="PK61" s="37"/>
      <c r="PL61" s="37"/>
      <c r="PM61" s="37"/>
      <c r="PN61" s="37"/>
      <c r="PO61" s="37"/>
      <c r="PP61" s="37"/>
      <c r="PQ61" s="37"/>
      <c r="PR61" s="37"/>
      <c r="PS61" s="37"/>
      <c r="PT61" s="37"/>
      <c r="PU61" s="37"/>
      <c r="PV61" s="37"/>
      <c r="PW61" s="37"/>
      <c r="PX61" s="37"/>
      <c r="PY61" s="37"/>
      <c r="PZ61" s="37"/>
      <c r="QA61" s="37"/>
      <c r="QB61" s="37"/>
      <c r="QC61" s="37"/>
      <c r="QD61" s="37"/>
      <c r="QE61" s="37"/>
      <c r="QF61" s="37"/>
      <c r="QG61" s="37"/>
      <c r="QH61" s="37"/>
      <c r="QI61" s="37"/>
      <c r="QJ61" s="37"/>
      <c r="QK61" s="37"/>
      <c r="QL61" s="37"/>
      <c r="QM61" s="37"/>
      <c r="QN61" s="37"/>
      <c r="QO61" s="37"/>
      <c r="QP61" s="37"/>
      <c r="QQ61" s="37"/>
      <c r="QR61" s="37"/>
      <c r="QS61" s="37"/>
      <c r="QT61" s="37"/>
      <c r="QU61" s="37"/>
      <c r="QV61" s="37"/>
      <c r="QW61" s="37"/>
      <c r="QX61" s="37"/>
      <c r="QY61" s="37"/>
      <c r="QZ61" s="37"/>
      <c r="RA61" s="37"/>
      <c r="RB61" s="37"/>
      <c r="RC61" s="37"/>
      <c r="RD61" s="37"/>
      <c r="RE61" s="37"/>
      <c r="RF61" s="37"/>
      <c r="RG61" s="37"/>
      <c r="RH61" s="37"/>
      <c r="RI61" s="37"/>
      <c r="RJ61" s="37"/>
      <c r="RK61" s="37"/>
      <c r="RL61" s="37"/>
      <c r="RM61" s="37"/>
      <c r="RN61" s="37"/>
      <c r="RO61" s="37"/>
      <c r="RP61" s="37"/>
      <c r="RQ61" s="37"/>
      <c r="RR61" s="37"/>
      <c r="RS61" s="37"/>
      <c r="RT61" s="37"/>
      <c r="RU61" s="37"/>
      <c r="RV61" s="37"/>
      <c r="RW61" s="37"/>
      <c r="RX61" s="37"/>
      <c r="RY61" s="37"/>
      <c r="RZ61" s="37"/>
      <c r="SA61" s="37"/>
      <c r="SB61" s="37"/>
      <c r="SC61" s="37"/>
      <c r="SD61" s="37"/>
      <c r="SE61" s="37"/>
      <c r="SF61" s="37"/>
      <c r="SG61" s="37"/>
      <c r="SH61" s="37"/>
      <c r="SI61" s="37"/>
      <c r="SJ61" s="37"/>
      <c r="SK61" s="37"/>
      <c r="SL61" s="37"/>
      <c r="SM61" s="37"/>
      <c r="SN61" s="37"/>
      <c r="SO61" s="37"/>
      <c r="SP61" s="37"/>
      <c r="SQ61" s="37"/>
      <c r="SR61" s="37"/>
      <c r="SS61" s="37"/>
      <c r="ST61" s="37"/>
      <c r="SU61" s="37"/>
      <c r="SV61" s="37"/>
      <c r="SW61" s="37"/>
      <c r="SX61" s="37"/>
      <c r="SY61" s="37"/>
      <c r="SZ61" s="37"/>
      <c r="TA61" s="37"/>
      <c r="TB61" s="37"/>
      <c r="TC61" s="37"/>
      <c r="TD61" s="37"/>
      <c r="TE61" s="37"/>
      <c r="TF61" s="37"/>
      <c r="TG61" s="37"/>
      <c r="TH61" s="37"/>
      <c r="TI61" s="37"/>
      <c r="TJ61" s="37"/>
      <c r="TK61" s="37"/>
      <c r="TL61" s="37"/>
      <c r="TM61" s="37"/>
      <c r="TN61" s="37"/>
      <c r="TO61" s="37"/>
      <c r="TP61" s="37"/>
      <c r="TQ61" s="37"/>
      <c r="TR61" s="37"/>
      <c r="TS61" s="37"/>
      <c r="TT61" s="37"/>
      <c r="TU61" s="37"/>
      <c r="TV61" s="37"/>
      <c r="TW61" s="37"/>
      <c r="TX61" s="37"/>
      <c r="TY61" s="37"/>
      <c r="TZ61" s="37"/>
      <c r="UA61" s="37"/>
      <c r="UB61" s="37"/>
      <c r="UC61" s="37"/>
      <c r="UD61" s="37"/>
      <c r="UE61" s="37"/>
      <c r="UF61" s="37"/>
      <c r="UG61" s="37"/>
      <c r="UH61" s="37"/>
      <c r="UI61" s="37"/>
      <c r="UJ61" s="37"/>
      <c r="UK61" s="37"/>
      <c r="UL61" s="37"/>
      <c r="UM61" s="37"/>
      <c r="UN61" s="37"/>
      <c r="UO61" s="37"/>
      <c r="UP61" s="37"/>
      <c r="UQ61" s="37"/>
      <c r="UR61" s="37"/>
      <c r="US61" s="37"/>
      <c r="UT61" s="37"/>
      <c r="UU61" s="37"/>
      <c r="UV61" s="37"/>
      <c r="UW61" s="37"/>
      <c r="UX61" s="37"/>
      <c r="UY61" s="37"/>
      <c r="UZ61" s="37"/>
      <c r="VA61" s="37"/>
      <c r="VB61" s="37"/>
      <c r="VC61" s="37"/>
      <c r="VD61" s="37"/>
      <c r="VE61" s="37"/>
      <c r="VF61" s="37"/>
      <c r="VG61" s="37"/>
      <c r="VH61" s="37"/>
      <c r="VI61" s="37"/>
      <c r="VJ61" s="37"/>
      <c r="VK61" s="37"/>
      <c r="VL61" s="37"/>
      <c r="VM61" s="37"/>
      <c r="VN61" s="37"/>
      <c r="VO61" s="37"/>
      <c r="VP61" s="37"/>
      <c r="VQ61" s="37"/>
      <c r="VR61" s="37"/>
      <c r="VS61" s="37"/>
      <c r="VT61" s="37"/>
      <c r="VU61" s="37"/>
      <c r="VV61" s="37"/>
      <c r="VW61" s="37"/>
      <c r="VX61" s="37"/>
      <c r="VY61" s="37"/>
      <c r="VZ61" s="37"/>
      <c r="WA61" s="37"/>
      <c r="WB61" s="37"/>
      <c r="WC61" s="37"/>
      <c r="WD61" s="37"/>
      <c r="WE61" s="37"/>
      <c r="WF61" s="37"/>
      <c r="WG61" s="37"/>
      <c r="WH61" s="37"/>
      <c r="WI61" s="37"/>
      <c r="WJ61" s="37"/>
      <c r="WK61" s="37"/>
      <c r="WL61" s="37"/>
      <c r="WM61" s="37"/>
      <c r="WN61" s="37"/>
      <c r="WO61" s="37"/>
      <c r="WP61" s="37"/>
      <c r="WQ61" s="37"/>
      <c r="WR61" s="37"/>
      <c r="WS61" s="37"/>
      <c r="WT61" s="37"/>
      <c r="WU61" s="37"/>
      <c r="WV61" s="37"/>
      <c r="WW61" s="37"/>
      <c r="WX61" s="37"/>
      <c r="WY61" s="37"/>
      <c r="WZ61" s="37"/>
      <c r="XA61" s="37"/>
      <c r="XB61" s="37"/>
      <c r="XC61" s="37"/>
      <c r="XD61" s="37"/>
      <c r="XE61" s="37"/>
      <c r="XF61" s="37"/>
      <c r="XG61" s="37"/>
      <c r="XH61" s="37"/>
      <c r="XI61" s="37"/>
      <c r="XJ61" s="37"/>
      <c r="XK61" s="37"/>
      <c r="XL61" s="37"/>
      <c r="XM61" s="37"/>
      <c r="XN61" s="37"/>
      <c r="XO61" s="37"/>
      <c r="XP61" s="37"/>
      <c r="XQ61" s="37"/>
      <c r="XR61" s="37"/>
      <c r="XS61" s="37"/>
      <c r="XT61" s="37"/>
      <c r="XU61" s="37"/>
      <c r="XV61" s="37"/>
      <c r="XW61" s="37"/>
      <c r="XX61" s="37"/>
      <c r="XY61" s="37"/>
      <c r="XZ61" s="37"/>
      <c r="YA61" s="37"/>
      <c r="YB61" s="37"/>
      <c r="YC61" s="37"/>
      <c r="YD61" s="37"/>
      <c r="YE61" s="37"/>
      <c r="YF61" s="37"/>
      <c r="YG61" s="37"/>
      <c r="YH61" s="37"/>
      <c r="YI61" s="37"/>
      <c r="YJ61" s="37"/>
      <c r="YK61" s="37"/>
      <c r="YL61" s="37"/>
      <c r="YM61" s="37"/>
      <c r="YN61" s="37"/>
      <c r="YO61" s="37"/>
      <c r="YP61" s="37"/>
      <c r="YQ61" s="37"/>
      <c r="YR61" s="37"/>
      <c r="YS61" s="37"/>
      <c r="YT61" s="37"/>
      <c r="YU61" s="37"/>
      <c r="YV61" s="37"/>
      <c r="YW61" s="37"/>
      <c r="YX61" s="37"/>
      <c r="YY61" s="37"/>
      <c r="YZ61" s="37"/>
      <c r="ZA61" s="37"/>
      <c r="ZB61" s="37"/>
      <c r="ZC61" s="37"/>
      <c r="ZD61" s="37"/>
      <c r="ZE61" s="37"/>
      <c r="ZF61" s="37"/>
      <c r="ZG61" s="37"/>
      <c r="ZH61" s="37"/>
      <c r="ZI61" s="37"/>
      <c r="ZJ61" s="37"/>
      <c r="ZK61" s="37"/>
      <c r="ZL61" s="37"/>
      <c r="ZM61" s="37"/>
      <c r="ZN61" s="37"/>
      <c r="ZO61" s="37"/>
      <c r="ZP61" s="37"/>
      <c r="ZQ61" s="37"/>
      <c r="ZR61" s="37"/>
      <c r="ZS61" s="37"/>
      <c r="ZT61" s="37"/>
      <c r="ZU61" s="37"/>
      <c r="ZV61" s="37"/>
      <c r="ZW61" s="37"/>
      <c r="ZX61" s="37"/>
      <c r="ZY61" s="37"/>
      <c r="ZZ61" s="37"/>
      <c r="AAA61" s="37"/>
      <c r="AAB61" s="37"/>
      <c r="AAC61" s="37"/>
      <c r="AAD61" s="37"/>
      <c r="AAE61" s="37"/>
      <c r="AAF61" s="37"/>
      <c r="AAG61" s="37"/>
      <c r="AAH61" s="37"/>
      <c r="AAI61" s="37"/>
      <c r="AAJ61" s="37"/>
      <c r="AAK61" s="37"/>
      <c r="AAL61" s="37"/>
      <c r="AAM61" s="37"/>
      <c r="AAN61" s="37"/>
      <c r="AAO61" s="37"/>
      <c r="AAP61" s="37"/>
      <c r="AAQ61" s="37"/>
      <c r="AAR61" s="37"/>
      <c r="AAS61" s="37"/>
      <c r="AAT61" s="37"/>
      <c r="AAU61" s="37"/>
      <c r="AAV61" s="37"/>
      <c r="AAW61" s="37"/>
      <c r="AAX61" s="37"/>
      <c r="AAY61" s="37"/>
      <c r="AAZ61" s="37"/>
      <c r="ABA61" s="37"/>
      <c r="ABB61" s="37"/>
      <c r="ABC61" s="37"/>
      <c r="ABD61" s="37"/>
      <c r="ABE61" s="37"/>
      <c r="ABF61" s="37"/>
      <c r="ABG61" s="37"/>
      <c r="ABH61" s="37"/>
      <c r="ABI61" s="37"/>
      <c r="ABJ61" s="37"/>
      <c r="ABK61" s="37"/>
      <c r="ABL61" s="37"/>
      <c r="ABM61" s="37"/>
      <c r="ABN61" s="37"/>
      <c r="ABO61" s="37"/>
      <c r="ABP61" s="37"/>
      <c r="ABQ61" s="37"/>
      <c r="ABR61" s="37"/>
      <c r="ABS61" s="37"/>
      <c r="ABT61" s="37"/>
      <c r="ABU61" s="37"/>
      <c r="ABV61" s="37"/>
      <c r="ABW61" s="37"/>
      <c r="ABX61" s="37"/>
      <c r="ABY61" s="37"/>
      <c r="ABZ61" s="37"/>
      <c r="ACA61" s="37"/>
      <c r="ACB61" s="37"/>
      <c r="ACC61" s="37"/>
      <c r="ACD61" s="37"/>
      <c r="ACE61" s="37"/>
      <c r="ACF61" s="37"/>
      <c r="ACG61" s="37"/>
      <c r="ACH61" s="37"/>
      <c r="ACI61" s="37"/>
      <c r="ACJ61" s="37"/>
      <c r="ACK61" s="37"/>
      <c r="ACL61" s="37"/>
      <c r="ACM61" s="37"/>
      <c r="ACN61" s="37"/>
      <c r="ACO61" s="37"/>
      <c r="ACP61" s="37"/>
      <c r="ACQ61" s="37"/>
      <c r="ACR61" s="37"/>
      <c r="ACS61" s="37"/>
      <c r="ACT61" s="37"/>
      <c r="ACU61" s="37"/>
      <c r="ACV61" s="37"/>
      <c r="ACW61" s="37"/>
      <c r="ACX61" s="37"/>
      <c r="ACY61" s="37"/>
      <c r="ACZ61" s="37"/>
      <c r="ADA61" s="37"/>
      <c r="ADB61" s="37"/>
      <c r="ADC61" s="37"/>
      <c r="ADD61" s="37"/>
      <c r="ADE61" s="37"/>
      <c r="ADF61" s="37"/>
      <c r="ADG61" s="37"/>
      <c r="ADH61" s="37"/>
      <c r="ADI61" s="37"/>
      <c r="ADJ61" s="37"/>
      <c r="ADK61" s="37"/>
      <c r="ADL61" s="37"/>
      <c r="ADM61" s="37"/>
      <c r="ADN61" s="37"/>
      <c r="ADO61" s="37"/>
      <c r="ADP61" s="37"/>
      <c r="ADQ61" s="37"/>
      <c r="ADR61" s="37"/>
      <c r="ADS61" s="37"/>
      <c r="ADT61" s="37"/>
      <c r="ADU61" s="37"/>
      <c r="ADV61" s="37"/>
      <c r="ADW61" s="37"/>
      <c r="ADX61" s="37"/>
      <c r="ADY61" s="37"/>
      <c r="ADZ61" s="37"/>
      <c r="AEA61" s="37"/>
      <c r="AEB61" s="37"/>
      <c r="AEC61" s="37"/>
      <c r="AED61" s="37"/>
      <c r="AEE61" s="37"/>
      <c r="AEF61" s="37"/>
      <c r="AEG61" s="37"/>
      <c r="AEH61" s="37"/>
      <c r="AEI61" s="37"/>
      <c r="AEJ61" s="37"/>
      <c r="AEK61" s="37"/>
      <c r="AEL61" s="37"/>
      <c r="AEM61" s="37"/>
      <c r="AEN61" s="37"/>
      <c r="AEO61" s="37"/>
      <c r="AEP61" s="37"/>
      <c r="AEQ61" s="37"/>
      <c r="AER61" s="37"/>
      <c r="AES61" s="37"/>
      <c r="AET61" s="37"/>
      <c r="AEU61" s="37"/>
      <c r="AEV61" s="37"/>
      <c r="AEW61" s="37"/>
      <c r="AEX61" s="37"/>
      <c r="AEY61" s="37"/>
      <c r="AEZ61" s="37"/>
      <c r="AFA61" s="37"/>
      <c r="AFB61" s="37"/>
      <c r="AFC61" s="37"/>
      <c r="AFD61" s="37"/>
      <c r="AFE61" s="37"/>
      <c r="AFF61" s="37"/>
      <c r="AFG61" s="37"/>
      <c r="AFH61" s="37"/>
      <c r="AFI61" s="37"/>
      <c r="AFJ61" s="37"/>
      <c r="AFK61" s="37"/>
      <c r="AFL61" s="37"/>
      <c r="AFM61" s="37"/>
      <c r="AFN61" s="37"/>
      <c r="AFO61" s="37"/>
      <c r="AFP61" s="37"/>
      <c r="AFQ61" s="37"/>
      <c r="AFR61" s="37"/>
      <c r="AFS61" s="37"/>
      <c r="AFT61" s="37"/>
      <c r="AFU61" s="37"/>
      <c r="AFV61" s="37"/>
      <c r="AFW61" s="37"/>
      <c r="AFX61" s="37"/>
      <c r="AFY61" s="37"/>
      <c r="AFZ61" s="37"/>
      <c r="AGA61" s="37"/>
      <c r="AGB61" s="37"/>
      <c r="AGC61" s="37"/>
      <c r="AGD61" s="37"/>
      <c r="AGE61" s="37"/>
      <c r="AGF61" s="37"/>
      <c r="AGG61" s="37"/>
      <c r="AGH61" s="37"/>
      <c r="AGI61" s="37"/>
      <c r="AGJ61" s="37"/>
      <c r="AGK61" s="37"/>
      <c r="AGL61" s="37"/>
      <c r="AGM61" s="37"/>
      <c r="AGN61" s="37"/>
      <c r="AGO61" s="37"/>
      <c r="AGP61" s="37"/>
      <c r="AGQ61" s="37"/>
      <c r="AGR61" s="37"/>
      <c r="AGS61" s="37"/>
      <c r="AGT61" s="37"/>
      <c r="AGU61" s="37"/>
      <c r="AGV61" s="37"/>
      <c r="AGW61" s="37"/>
      <c r="AGX61" s="37"/>
      <c r="AGY61" s="37"/>
      <c r="AGZ61" s="37"/>
      <c r="AHA61" s="37"/>
      <c r="AHB61" s="37"/>
      <c r="AHC61" s="37"/>
      <c r="AHD61" s="37"/>
      <c r="AHE61" s="37"/>
      <c r="AHF61" s="37"/>
      <c r="AHG61" s="37"/>
      <c r="AHH61" s="37"/>
      <c r="AHI61" s="37"/>
      <c r="AHJ61" s="37"/>
      <c r="AHK61" s="37"/>
      <c r="AHL61" s="37"/>
      <c r="AHM61" s="37"/>
      <c r="AHN61" s="37"/>
      <c r="AHO61" s="37"/>
      <c r="AHP61" s="37"/>
      <c r="AHQ61" s="37"/>
      <c r="AHR61" s="37"/>
      <c r="AHS61" s="37"/>
      <c r="AHT61" s="37"/>
      <c r="AHU61" s="37"/>
      <c r="AHV61" s="37"/>
      <c r="AHW61" s="37"/>
      <c r="AHX61" s="37"/>
      <c r="AHY61" s="37"/>
      <c r="AHZ61" s="37"/>
      <c r="AIA61" s="37"/>
      <c r="AIB61" s="37"/>
      <c r="AIC61" s="37"/>
      <c r="AID61" s="37"/>
      <c r="AIE61" s="37"/>
      <c r="AIF61" s="37"/>
      <c r="AIG61" s="37"/>
      <c r="AIH61" s="37"/>
      <c r="AII61" s="37"/>
      <c r="AIJ61" s="37"/>
      <c r="AIK61" s="37"/>
      <c r="AIL61" s="37"/>
      <c r="AIM61" s="37"/>
      <c r="AIN61" s="37"/>
      <c r="AIO61" s="37"/>
      <c r="AIP61" s="37"/>
      <c r="AIQ61" s="37"/>
      <c r="AIR61" s="37"/>
      <c r="AIS61" s="37"/>
      <c r="AIT61" s="37"/>
      <c r="AIU61" s="37"/>
      <c r="AIV61" s="37"/>
      <c r="AIW61" s="37"/>
      <c r="AIX61" s="37"/>
      <c r="AIY61" s="37"/>
      <c r="AIZ61" s="37"/>
      <c r="AJA61" s="37"/>
      <c r="AJB61" s="37"/>
      <c r="AJC61" s="37"/>
      <c r="AJD61" s="37"/>
      <c r="AJE61" s="37"/>
      <c r="AJF61" s="37"/>
      <c r="AJG61" s="37"/>
      <c r="AJH61" s="37"/>
      <c r="AJI61" s="37"/>
      <c r="AJJ61" s="37"/>
      <c r="AJK61" s="37"/>
      <c r="AJL61" s="37"/>
      <c r="AJM61" s="37"/>
      <c r="AJN61" s="37"/>
      <c r="AJO61" s="37"/>
      <c r="AJP61" s="37"/>
      <c r="AJQ61" s="37"/>
      <c r="AJR61" s="37"/>
      <c r="AJS61" s="37"/>
      <c r="AJT61" s="37"/>
      <c r="AJU61" s="37"/>
      <c r="AJV61" s="37"/>
      <c r="AJW61" s="37"/>
      <c r="AJX61" s="37"/>
      <c r="AJY61" s="37"/>
      <c r="AJZ61" s="37"/>
      <c r="AKA61" s="37"/>
      <c r="AKB61" s="37"/>
      <c r="AKC61" s="37"/>
      <c r="AKD61" s="37"/>
      <c r="AKE61" s="37"/>
      <c r="AKF61" s="37"/>
      <c r="AKG61" s="37"/>
      <c r="AKH61" s="37"/>
      <c r="AKI61" s="37"/>
      <c r="AKJ61" s="37"/>
      <c r="AKK61" s="37"/>
      <c r="AKL61" s="37"/>
      <c r="AKM61" s="37"/>
      <c r="AKN61" s="37"/>
      <c r="AKO61" s="37"/>
      <c r="AKP61" s="37"/>
      <c r="AKQ61" s="37"/>
      <c r="AKR61" s="37"/>
      <c r="AKS61" s="37"/>
      <c r="AKT61" s="37"/>
      <c r="AKU61" s="37"/>
      <c r="AKV61" s="37"/>
      <c r="AKW61" s="37"/>
      <c r="AKX61" s="37"/>
      <c r="AKY61" s="37"/>
      <c r="AKZ61" s="37"/>
      <c r="ALA61" s="37"/>
      <c r="ALB61" s="37"/>
      <c r="ALC61" s="37"/>
      <c r="ALD61" s="37"/>
      <c r="ALE61" s="37"/>
      <c r="ALF61" s="37"/>
      <c r="ALG61" s="37"/>
      <c r="ALH61" s="37"/>
      <c r="ALI61" s="37"/>
      <c r="ALJ61" s="37"/>
      <c r="ALK61" s="37"/>
      <c r="ALL61" s="37"/>
      <c r="ALM61" s="37"/>
      <c r="ALN61" s="37"/>
      <c r="ALO61" s="37"/>
      <c r="ALP61" s="37"/>
      <c r="ALQ61" s="37"/>
      <c r="ALR61" s="37"/>
      <c r="ALS61" s="37"/>
      <c r="ALT61" s="37"/>
      <c r="ALU61" s="37"/>
      <c r="ALV61" s="37"/>
      <c r="ALW61" s="37"/>
      <c r="ALX61" s="37"/>
      <c r="ALY61" s="37"/>
      <c r="ALZ61" s="37"/>
      <c r="AMA61" s="37"/>
      <c r="AMB61" s="37"/>
      <c r="AMC61" s="37"/>
      <c r="AMD61" s="37"/>
      <c r="AME61" s="37"/>
      <c r="AMF61" s="37"/>
      <c r="AMG61" s="37"/>
      <c r="AMH61" s="37"/>
      <c r="AMI61" s="37"/>
      <c r="AMJ61" s="37"/>
      <c r="AMK61" s="37"/>
      <c r="AML61" s="37"/>
      <c r="AMM61" s="37"/>
      <c r="AMN61" s="37"/>
      <c r="AMO61" s="37"/>
      <c r="AMP61" s="37"/>
      <c r="AMQ61" s="37"/>
      <c r="AMR61" s="37"/>
      <c r="AMS61" s="37"/>
      <c r="AMT61" s="37"/>
      <c r="AMU61" s="37"/>
      <c r="AMV61" s="37"/>
      <c r="AMW61" s="37"/>
      <c r="AMX61" s="37"/>
      <c r="AMY61" s="37"/>
      <c r="AMZ61" s="37"/>
      <c r="ANA61" s="37"/>
      <c r="ANB61" s="37"/>
      <c r="ANC61" s="37"/>
      <c r="AND61" s="37"/>
      <c r="ANE61" s="37"/>
      <c r="ANF61" s="37"/>
      <c r="ANG61" s="37"/>
      <c r="ANH61" s="37"/>
      <c r="ANI61" s="37"/>
      <c r="ANJ61" s="37"/>
      <c r="ANK61" s="37"/>
      <c r="ANL61" s="37"/>
      <c r="ANM61" s="37"/>
      <c r="ANN61" s="37"/>
      <c r="ANO61" s="37"/>
      <c r="ANP61" s="37"/>
      <c r="ANQ61" s="37"/>
      <c r="ANR61" s="37"/>
      <c r="ANS61" s="37"/>
      <c r="ANT61" s="37"/>
      <c r="ANU61" s="37"/>
      <c r="ANV61" s="37"/>
      <c r="ANW61" s="37"/>
      <c r="ANX61" s="37"/>
      <c r="ANY61" s="37"/>
      <c r="ANZ61" s="37"/>
      <c r="AOA61" s="37"/>
      <c r="AOB61" s="37"/>
      <c r="AOC61" s="37"/>
      <c r="AOD61" s="37"/>
      <c r="AOE61" s="37"/>
      <c r="AOF61" s="37"/>
      <c r="AOG61" s="37"/>
      <c r="AOH61" s="37"/>
      <c r="AOI61" s="37"/>
      <c r="AOJ61" s="37"/>
      <c r="AOK61" s="37"/>
      <c r="AOL61" s="37"/>
      <c r="AOM61" s="37"/>
      <c r="AON61" s="37"/>
      <c r="AOO61" s="37"/>
      <c r="AOP61" s="37"/>
      <c r="AOQ61" s="37"/>
      <c r="AOR61" s="37"/>
      <c r="AOS61" s="37"/>
      <c r="AOT61" s="37"/>
      <c r="AOU61" s="37"/>
      <c r="AOV61" s="37"/>
      <c r="AOW61" s="37"/>
      <c r="AOX61" s="37"/>
      <c r="AOY61" s="37"/>
      <c r="AOZ61" s="37"/>
      <c r="APA61" s="37"/>
      <c r="APB61" s="37"/>
      <c r="APC61" s="37"/>
      <c r="APD61" s="37"/>
      <c r="APE61" s="37"/>
      <c r="APF61" s="37"/>
      <c r="APG61" s="37"/>
      <c r="APH61" s="37"/>
      <c r="API61" s="37"/>
      <c r="APJ61" s="37"/>
      <c r="APK61" s="37"/>
      <c r="APL61" s="37"/>
      <c r="APM61" s="37"/>
      <c r="APN61" s="37"/>
      <c r="APO61" s="37"/>
      <c r="APP61" s="37"/>
      <c r="APQ61" s="37"/>
      <c r="APR61" s="37"/>
      <c r="APS61" s="37"/>
      <c r="APT61" s="37"/>
      <c r="APU61" s="37"/>
      <c r="APV61" s="37"/>
      <c r="APW61" s="37"/>
      <c r="APX61" s="37"/>
      <c r="APY61" s="37"/>
      <c r="APZ61" s="37"/>
      <c r="AQA61" s="37"/>
      <c r="AQB61" s="37"/>
      <c r="AQC61" s="37"/>
      <c r="AQD61" s="37"/>
      <c r="AQE61" s="37"/>
      <c r="AQF61" s="37"/>
      <c r="AQG61" s="37"/>
      <c r="AQH61" s="37"/>
      <c r="AQI61" s="37"/>
      <c r="AQJ61" s="37"/>
      <c r="AQK61" s="37"/>
      <c r="AQL61" s="37"/>
      <c r="AQM61" s="37"/>
      <c r="AQN61" s="37"/>
      <c r="AQO61" s="37"/>
      <c r="AQP61" s="37"/>
      <c r="AQQ61" s="37"/>
      <c r="AQR61" s="37"/>
      <c r="AQS61" s="37"/>
      <c r="AQT61" s="37"/>
      <c r="AQU61" s="37"/>
      <c r="AQV61" s="37"/>
      <c r="AQW61" s="37"/>
      <c r="AQX61" s="37"/>
      <c r="AQY61" s="37"/>
      <c r="AQZ61" s="37"/>
      <c r="ARA61" s="37"/>
      <c r="ARB61" s="37"/>
      <c r="ARC61" s="37"/>
      <c r="ARD61" s="37"/>
      <c r="ARE61" s="37"/>
      <c r="ARF61" s="37"/>
      <c r="ARG61" s="37"/>
      <c r="ARH61" s="37"/>
      <c r="ARI61" s="37"/>
      <c r="ARJ61" s="37"/>
      <c r="ARK61" s="37"/>
      <c r="ARL61" s="37"/>
      <c r="ARM61" s="37"/>
      <c r="ARN61" s="37"/>
      <c r="ARO61" s="37"/>
      <c r="ARP61" s="37"/>
      <c r="ARQ61" s="37"/>
      <c r="ARR61" s="37"/>
      <c r="ARS61" s="37"/>
      <c r="ART61" s="37"/>
      <c r="ARU61" s="37"/>
      <c r="ARV61" s="37"/>
      <c r="ARW61" s="37"/>
      <c r="ARX61" s="37"/>
      <c r="ARY61" s="37"/>
      <c r="ARZ61" s="37"/>
      <c r="ASA61" s="37"/>
      <c r="ASB61" s="37"/>
      <c r="ASC61" s="37"/>
      <c r="ASD61" s="37"/>
      <c r="ASE61" s="37"/>
      <c r="ASF61" s="37"/>
      <c r="ASG61" s="37"/>
      <c r="ASH61" s="37"/>
      <c r="ASI61" s="37"/>
      <c r="ASJ61" s="37"/>
      <c r="ASK61" s="37"/>
      <c r="ASL61" s="37"/>
      <c r="ASM61" s="37"/>
      <c r="ASN61" s="37"/>
      <c r="ASO61" s="37"/>
      <c r="ASP61" s="37"/>
      <c r="ASQ61" s="37"/>
      <c r="ASR61" s="37"/>
      <c r="ASS61" s="37"/>
      <c r="AST61" s="37"/>
      <c r="ASU61" s="37"/>
      <c r="ASV61" s="37"/>
      <c r="ASW61" s="37"/>
      <c r="ASX61" s="37"/>
      <c r="ASY61" s="37"/>
      <c r="ASZ61" s="37"/>
      <c r="ATA61" s="37"/>
      <c r="ATB61" s="37"/>
      <c r="ATC61" s="37"/>
      <c r="ATD61" s="37"/>
      <c r="ATE61" s="37"/>
      <c r="ATF61" s="37"/>
      <c r="ATG61" s="37"/>
      <c r="ATH61" s="37"/>
      <c r="ATI61" s="37"/>
      <c r="ATJ61" s="37"/>
      <c r="ATK61" s="37"/>
      <c r="ATL61" s="37"/>
      <c r="ATM61" s="37"/>
      <c r="ATN61" s="37"/>
      <c r="ATO61" s="37"/>
      <c r="ATP61" s="37"/>
      <c r="ATQ61" s="37"/>
      <c r="ATR61" s="37"/>
      <c r="ATS61" s="37"/>
      <c r="ATT61" s="37"/>
      <c r="ATU61" s="37"/>
      <c r="ATV61" s="37"/>
      <c r="ATW61" s="37"/>
      <c r="ATX61" s="37"/>
      <c r="ATY61" s="37"/>
      <c r="ATZ61" s="37"/>
      <c r="AUA61" s="37"/>
      <c r="AUB61" s="37"/>
      <c r="AUC61" s="37"/>
      <c r="AUD61" s="37"/>
      <c r="AUE61" s="37"/>
      <c r="AUF61" s="37"/>
      <c r="AUG61" s="37"/>
      <c r="AUH61" s="37"/>
      <c r="AUI61" s="37"/>
      <c r="AUJ61" s="37"/>
      <c r="AUK61" s="37"/>
      <c r="AUL61" s="37"/>
      <c r="AUM61" s="37"/>
      <c r="AUN61" s="37"/>
      <c r="AUO61" s="37"/>
      <c r="AUP61" s="37"/>
      <c r="AUQ61" s="37"/>
      <c r="AUR61" s="37"/>
      <c r="AUS61" s="37"/>
      <c r="AUT61" s="37"/>
      <c r="AUU61" s="37"/>
      <c r="AUV61" s="37"/>
      <c r="AUW61" s="37"/>
      <c r="AUX61" s="37"/>
      <c r="AUY61" s="37"/>
      <c r="AUZ61" s="37"/>
      <c r="AVA61" s="37"/>
      <c r="AVB61" s="37"/>
      <c r="AVC61" s="37"/>
      <c r="AVD61" s="37"/>
      <c r="AVE61" s="37"/>
      <c r="AVF61" s="37"/>
      <c r="AVG61" s="37"/>
      <c r="AVH61" s="37"/>
      <c r="AVI61" s="37"/>
      <c r="AVJ61" s="37"/>
      <c r="AVK61" s="37"/>
      <c r="AVL61" s="37"/>
      <c r="AVM61" s="37"/>
      <c r="AVN61" s="37"/>
      <c r="AVO61" s="37"/>
      <c r="AVP61" s="37"/>
      <c r="AVQ61" s="37"/>
      <c r="AVR61" s="37"/>
      <c r="AVS61" s="37"/>
      <c r="AVT61" s="37"/>
      <c r="AVU61" s="37"/>
      <c r="AVV61" s="37"/>
      <c r="AVW61" s="37"/>
      <c r="AVX61" s="37"/>
      <c r="AVY61" s="37"/>
      <c r="AVZ61" s="37"/>
      <c r="AWA61" s="37"/>
      <c r="AWB61" s="37"/>
      <c r="AWC61" s="37"/>
      <c r="AWD61" s="37"/>
      <c r="AWE61" s="37"/>
      <c r="AWF61" s="37"/>
      <c r="AWG61" s="37"/>
      <c r="AWH61" s="37"/>
      <c r="AWI61" s="37"/>
      <c r="AWJ61" s="37"/>
      <c r="AWK61" s="37"/>
      <c r="AWL61" s="37"/>
      <c r="AWM61" s="37"/>
      <c r="AWN61" s="37"/>
      <c r="AWO61" s="37"/>
      <c r="AWP61" s="37"/>
      <c r="AWQ61" s="37"/>
      <c r="AWR61" s="37"/>
      <c r="AWS61" s="37"/>
      <c r="AWT61" s="37"/>
      <c r="AWU61" s="37"/>
      <c r="AWV61" s="37"/>
      <c r="AWW61" s="37"/>
      <c r="AWX61" s="37"/>
      <c r="AWY61" s="37"/>
      <c r="AWZ61" s="37"/>
      <c r="AXA61" s="37"/>
      <c r="AXB61" s="37"/>
      <c r="AXC61" s="37"/>
      <c r="AXD61" s="37"/>
      <c r="AXE61" s="37"/>
      <c r="AXF61" s="37"/>
      <c r="AXG61" s="37"/>
      <c r="AXH61" s="37"/>
      <c r="AXI61" s="37"/>
      <c r="AXJ61" s="37"/>
      <c r="AXK61" s="37"/>
      <c r="AXL61" s="37"/>
      <c r="AXM61" s="37"/>
      <c r="AXN61" s="37"/>
      <c r="AXO61" s="37"/>
      <c r="AXP61" s="37"/>
      <c r="AXQ61" s="37"/>
      <c r="AXR61" s="37"/>
      <c r="AXS61" s="37"/>
      <c r="AXT61" s="37"/>
      <c r="AXU61" s="37"/>
      <c r="AXV61" s="37"/>
      <c r="AXW61" s="37"/>
      <c r="AXX61" s="37"/>
      <c r="AXY61" s="37"/>
      <c r="AXZ61" s="37"/>
      <c r="AYA61" s="37"/>
      <c r="AYB61" s="37"/>
      <c r="AYC61" s="37"/>
      <c r="AYD61" s="37"/>
      <c r="AYE61" s="37"/>
      <c r="AYF61" s="37"/>
      <c r="AYG61" s="37"/>
      <c r="AYH61" s="37"/>
      <c r="AYI61" s="37"/>
      <c r="AYJ61" s="37"/>
      <c r="AYK61" s="37"/>
      <c r="AYL61" s="37"/>
      <c r="AYM61" s="37"/>
      <c r="AYN61" s="37"/>
      <c r="AYO61" s="37"/>
      <c r="AYP61" s="37"/>
      <c r="AYQ61" s="37"/>
      <c r="AYR61" s="37"/>
      <c r="AYS61" s="37"/>
      <c r="AYT61" s="37"/>
      <c r="AYU61" s="37"/>
      <c r="AYV61" s="37"/>
      <c r="AYW61" s="37"/>
      <c r="AYX61" s="37"/>
      <c r="AYY61" s="37"/>
      <c r="AYZ61" s="37"/>
      <c r="AZA61" s="37"/>
      <c r="AZB61" s="37"/>
      <c r="AZC61" s="37"/>
      <c r="AZD61" s="37"/>
      <c r="AZE61" s="37"/>
      <c r="AZF61" s="37"/>
      <c r="AZG61" s="37"/>
      <c r="AZH61" s="37"/>
      <c r="AZI61" s="37"/>
      <c r="AZJ61" s="37"/>
      <c r="AZK61" s="37"/>
      <c r="AZL61" s="37"/>
      <c r="AZM61" s="37"/>
      <c r="AZN61" s="37"/>
      <c r="AZO61" s="37"/>
      <c r="AZP61" s="37"/>
      <c r="AZQ61" s="37"/>
      <c r="AZR61" s="37"/>
      <c r="AZS61" s="37"/>
      <c r="AZT61" s="37"/>
      <c r="AZU61" s="37"/>
      <c r="AZV61" s="37"/>
      <c r="AZW61" s="37"/>
      <c r="AZX61" s="37"/>
      <c r="AZY61" s="37"/>
      <c r="AZZ61" s="37"/>
      <c r="BAA61" s="37"/>
      <c r="BAB61" s="37"/>
      <c r="BAC61" s="37"/>
      <c r="BAD61" s="37"/>
      <c r="BAE61" s="37"/>
      <c r="BAF61" s="37"/>
      <c r="BAG61" s="37"/>
      <c r="BAH61" s="37"/>
      <c r="BAI61" s="37"/>
      <c r="BAJ61" s="37"/>
      <c r="BAK61" s="37"/>
      <c r="BAL61" s="37"/>
      <c r="BAM61" s="37"/>
      <c r="BAN61" s="37"/>
      <c r="BAO61" s="37"/>
      <c r="BAP61" s="37"/>
      <c r="BAQ61" s="37"/>
      <c r="BAR61" s="37"/>
      <c r="BAS61" s="37"/>
      <c r="BAT61" s="37"/>
      <c r="BAU61" s="37"/>
      <c r="BAV61" s="37"/>
      <c r="BAW61" s="37"/>
      <c r="BAX61" s="37"/>
      <c r="BAY61" s="37"/>
      <c r="BAZ61" s="37"/>
      <c r="BBA61" s="37"/>
      <c r="BBB61" s="37"/>
      <c r="BBC61" s="37"/>
      <c r="BBD61" s="37"/>
      <c r="BBE61" s="37"/>
      <c r="BBF61" s="37"/>
      <c r="BBG61" s="37"/>
      <c r="BBH61" s="37"/>
      <c r="BBI61" s="37"/>
      <c r="BBJ61" s="37"/>
      <c r="BBK61" s="37"/>
      <c r="BBL61" s="37"/>
      <c r="BBM61" s="37"/>
      <c r="BBN61" s="37"/>
      <c r="BBO61" s="37"/>
      <c r="BBP61" s="37"/>
      <c r="BBQ61" s="37"/>
      <c r="BBR61" s="37"/>
      <c r="BBS61" s="37"/>
      <c r="BBT61" s="37"/>
      <c r="BBU61" s="37"/>
      <c r="BBV61" s="37"/>
      <c r="BBW61" s="37"/>
      <c r="BBX61" s="37"/>
      <c r="BBY61" s="37"/>
      <c r="BBZ61" s="37"/>
      <c r="BCA61" s="37"/>
      <c r="BCB61" s="37"/>
      <c r="BCC61" s="37"/>
      <c r="BCD61" s="37"/>
      <c r="BCE61" s="37"/>
      <c r="BCF61" s="37"/>
      <c r="BCG61" s="37"/>
      <c r="BCH61" s="37"/>
      <c r="BCI61" s="37"/>
      <c r="BCJ61" s="37"/>
      <c r="BCK61" s="37"/>
      <c r="BCL61" s="37"/>
      <c r="BCM61" s="37"/>
      <c r="BCN61" s="37"/>
      <c r="BCO61" s="37"/>
      <c r="BCP61" s="37"/>
      <c r="BCQ61" s="37"/>
      <c r="BCR61" s="37"/>
      <c r="BCS61" s="37"/>
      <c r="BCT61" s="37"/>
      <c r="BCU61" s="37"/>
      <c r="BCV61" s="37"/>
      <c r="BCW61" s="37"/>
      <c r="BCX61" s="37"/>
      <c r="BCY61" s="37"/>
      <c r="BCZ61" s="37"/>
      <c r="BDA61" s="37"/>
      <c r="BDB61" s="37"/>
      <c r="BDC61" s="37"/>
      <c r="BDD61" s="37"/>
      <c r="BDE61" s="37"/>
      <c r="BDF61" s="37"/>
      <c r="BDG61" s="37"/>
      <c r="BDH61" s="37"/>
      <c r="BDI61" s="37"/>
      <c r="BDJ61" s="37"/>
      <c r="BDK61" s="37"/>
      <c r="BDL61" s="37"/>
      <c r="BDM61" s="37"/>
      <c r="BDN61" s="37"/>
      <c r="BDO61" s="37"/>
      <c r="BDP61" s="37"/>
      <c r="BDQ61" s="37"/>
      <c r="BDR61" s="37"/>
      <c r="BDS61" s="37"/>
      <c r="BDT61" s="37"/>
      <c r="BDU61" s="37"/>
      <c r="BDV61" s="37"/>
      <c r="BDW61" s="37"/>
      <c r="BDX61" s="37"/>
      <c r="BDY61" s="37"/>
      <c r="BDZ61" s="37"/>
      <c r="BEA61" s="37"/>
      <c r="BEB61" s="37"/>
      <c r="BEC61" s="37"/>
      <c r="BED61" s="37"/>
      <c r="BEE61" s="37"/>
      <c r="BEF61" s="37"/>
      <c r="BEG61" s="37"/>
      <c r="BEH61" s="37"/>
      <c r="BEI61" s="37"/>
      <c r="BEJ61" s="37"/>
      <c r="BEK61" s="37"/>
      <c r="BEL61" s="37"/>
      <c r="BEM61" s="37"/>
      <c r="BEN61" s="37"/>
      <c r="BEO61" s="37"/>
      <c r="BEP61" s="37"/>
      <c r="BEQ61" s="37"/>
      <c r="BER61" s="37"/>
      <c r="BES61" s="37"/>
      <c r="BET61" s="37"/>
      <c r="BEU61" s="37"/>
      <c r="BEV61" s="37"/>
      <c r="BEW61" s="37"/>
      <c r="BEX61" s="37"/>
      <c r="BEY61" s="37"/>
      <c r="BEZ61" s="37"/>
      <c r="BFA61" s="37"/>
      <c r="BFB61" s="37"/>
      <c r="BFC61" s="37"/>
      <c r="BFD61" s="37"/>
      <c r="BFE61" s="37"/>
      <c r="BFF61" s="37"/>
      <c r="BFG61" s="37"/>
      <c r="BFH61" s="37"/>
      <c r="BFI61" s="37"/>
      <c r="BFJ61" s="37"/>
      <c r="BFK61" s="37"/>
      <c r="BFL61" s="37"/>
      <c r="BFM61" s="37"/>
      <c r="BFN61" s="37"/>
      <c r="BFO61" s="37"/>
      <c r="BFP61" s="37"/>
      <c r="BFQ61" s="37"/>
      <c r="BFR61" s="37"/>
      <c r="BFS61" s="37"/>
      <c r="BFT61" s="37"/>
      <c r="BFU61" s="37"/>
      <c r="BFV61" s="37"/>
      <c r="BFW61" s="37"/>
      <c r="BFX61" s="37"/>
      <c r="BFY61" s="37"/>
      <c r="BFZ61" s="37"/>
      <c r="BGA61" s="37"/>
      <c r="BGB61" s="37"/>
      <c r="BGC61" s="37"/>
      <c r="BGD61" s="37"/>
      <c r="BGE61" s="37"/>
      <c r="BGF61" s="37"/>
      <c r="BGG61" s="37"/>
      <c r="BGH61" s="37"/>
      <c r="BGI61" s="37"/>
      <c r="BGJ61" s="37"/>
      <c r="BGK61" s="37"/>
      <c r="BGL61" s="37"/>
      <c r="BGM61" s="37"/>
      <c r="BGN61" s="37"/>
      <c r="BGO61" s="37"/>
      <c r="BGP61" s="37"/>
      <c r="BGQ61" s="37"/>
      <c r="BGR61" s="37"/>
      <c r="BGS61" s="37"/>
      <c r="BGT61" s="37"/>
      <c r="BGU61" s="37"/>
      <c r="BGV61" s="37"/>
      <c r="BGW61" s="37"/>
      <c r="BGX61" s="37"/>
      <c r="BGY61" s="37"/>
      <c r="BGZ61" s="37"/>
      <c r="BHA61" s="37"/>
      <c r="BHB61" s="37"/>
      <c r="BHC61" s="37"/>
      <c r="BHD61" s="37"/>
      <c r="BHE61" s="37"/>
      <c r="BHF61" s="37"/>
      <c r="BHG61" s="37"/>
      <c r="BHH61" s="37"/>
      <c r="BHI61" s="37"/>
      <c r="BHJ61" s="37"/>
      <c r="BHK61" s="37"/>
      <c r="BHL61" s="37"/>
      <c r="BHM61" s="37"/>
      <c r="BHN61" s="37"/>
      <c r="BHO61" s="37"/>
      <c r="BHP61" s="37"/>
      <c r="BHQ61" s="37"/>
      <c r="BHR61" s="37"/>
      <c r="BHS61" s="37"/>
      <c r="BHT61" s="37"/>
      <c r="BHU61" s="37"/>
      <c r="BHV61" s="37"/>
      <c r="BHW61" s="37"/>
      <c r="BHX61" s="37"/>
      <c r="BHY61" s="37"/>
      <c r="BHZ61" s="37"/>
      <c r="BIA61" s="37"/>
      <c r="BIB61" s="37"/>
      <c r="BIC61" s="37"/>
      <c r="BID61" s="37"/>
      <c r="BIE61" s="37"/>
      <c r="BIF61" s="37"/>
      <c r="BIG61" s="37"/>
      <c r="BIH61" s="37"/>
      <c r="BII61" s="37"/>
      <c r="BIJ61" s="37"/>
      <c r="BIK61" s="37"/>
      <c r="BIL61" s="37"/>
      <c r="BIM61" s="37"/>
      <c r="BIN61" s="37"/>
      <c r="BIO61" s="37"/>
      <c r="BIP61" s="37"/>
      <c r="BIQ61" s="37"/>
      <c r="BIR61" s="37"/>
      <c r="BIS61" s="37"/>
      <c r="BIT61" s="37"/>
      <c r="BIU61" s="37"/>
      <c r="BIV61" s="37"/>
      <c r="BIW61" s="37"/>
      <c r="BIX61" s="37"/>
      <c r="BIY61" s="37"/>
      <c r="BIZ61" s="37"/>
      <c r="BJA61" s="37"/>
      <c r="BJB61" s="37"/>
      <c r="BJC61" s="37"/>
      <c r="BJD61" s="37"/>
      <c r="BJE61" s="37"/>
      <c r="BJF61" s="37"/>
      <c r="BJG61" s="37"/>
      <c r="BJH61" s="37"/>
      <c r="BJI61" s="37"/>
      <c r="BJJ61" s="37"/>
      <c r="BJK61" s="37"/>
      <c r="BJL61" s="37"/>
      <c r="BJM61" s="37"/>
      <c r="BJN61" s="37"/>
      <c r="BJO61" s="37"/>
      <c r="BJP61" s="37"/>
      <c r="BJQ61" s="37"/>
      <c r="BJR61" s="37"/>
      <c r="BJS61" s="37"/>
      <c r="BJT61" s="37"/>
      <c r="BJU61" s="37"/>
      <c r="BJV61" s="37"/>
      <c r="BJW61" s="37"/>
      <c r="BJX61" s="37"/>
      <c r="BJY61" s="37"/>
      <c r="BJZ61" s="37"/>
      <c r="BKA61" s="37"/>
      <c r="BKB61" s="37"/>
      <c r="BKC61" s="37"/>
      <c r="BKD61" s="37"/>
      <c r="BKE61" s="37"/>
      <c r="BKF61" s="37"/>
      <c r="BKG61" s="37"/>
      <c r="BKH61" s="37"/>
      <c r="BKI61" s="37"/>
      <c r="BKJ61" s="37"/>
      <c r="BKK61" s="37"/>
      <c r="BKL61" s="37"/>
      <c r="BKM61" s="37"/>
      <c r="BKN61" s="37"/>
      <c r="BKO61" s="37"/>
      <c r="BKP61" s="37"/>
      <c r="BKQ61" s="37"/>
      <c r="BKR61" s="37"/>
      <c r="BKS61" s="37"/>
      <c r="BKT61" s="37"/>
      <c r="BKU61" s="37"/>
      <c r="BKV61" s="37"/>
      <c r="BKW61" s="37"/>
      <c r="BKX61" s="37"/>
      <c r="BKY61" s="37"/>
      <c r="BKZ61" s="37"/>
      <c r="BLA61" s="37"/>
      <c r="BLB61" s="37"/>
      <c r="BLC61" s="37"/>
      <c r="BLD61" s="37"/>
      <c r="BLE61" s="37"/>
      <c r="BLF61" s="37"/>
      <c r="BLG61" s="37"/>
      <c r="BLH61" s="37"/>
      <c r="BLI61" s="37"/>
      <c r="BLJ61" s="37"/>
      <c r="BLK61" s="37"/>
      <c r="BLL61" s="37"/>
      <c r="BLM61" s="37"/>
      <c r="BLN61" s="37"/>
      <c r="BLO61" s="37"/>
      <c r="BLP61" s="37"/>
      <c r="BLQ61" s="37"/>
      <c r="BLR61" s="37"/>
      <c r="BLS61" s="37"/>
      <c r="BLT61" s="37"/>
      <c r="BLU61" s="37"/>
      <c r="BLV61" s="37"/>
      <c r="BLW61" s="37"/>
      <c r="BLX61" s="37"/>
      <c r="BLY61" s="37"/>
      <c r="BLZ61" s="37"/>
      <c r="BMA61" s="37"/>
      <c r="BMB61" s="37"/>
      <c r="BMC61" s="37"/>
      <c r="BMD61" s="37"/>
      <c r="BME61" s="37"/>
      <c r="BMF61" s="37"/>
      <c r="BMG61" s="37"/>
      <c r="BMH61" s="37"/>
      <c r="BMI61" s="37"/>
      <c r="BMJ61" s="37"/>
      <c r="BMK61" s="37"/>
      <c r="BML61" s="37"/>
      <c r="BMM61" s="37"/>
      <c r="BMN61" s="37"/>
      <c r="BMO61" s="37"/>
      <c r="BMP61" s="37"/>
      <c r="BMQ61" s="37"/>
      <c r="BMR61" s="37"/>
      <c r="BMS61" s="37"/>
      <c r="BMT61" s="37"/>
      <c r="BMU61" s="37"/>
      <c r="BMV61" s="37"/>
      <c r="BMW61" s="37"/>
      <c r="BMX61" s="37"/>
      <c r="BMY61" s="37"/>
      <c r="BMZ61" s="37"/>
      <c r="BNA61" s="37"/>
      <c r="BNB61" s="37"/>
      <c r="BNC61" s="37"/>
      <c r="BND61" s="37"/>
      <c r="BNE61" s="37"/>
      <c r="BNF61" s="37"/>
      <c r="BNG61" s="37"/>
      <c r="BNH61" s="37"/>
      <c r="BNI61" s="37"/>
      <c r="BNJ61" s="37"/>
      <c r="BNK61" s="37"/>
      <c r="BNL61" s="37"/>
      <c r="BNM61" s="37"/>
      <c r="BNN61" s="37"/>
      <c r="BNO61" s="37"/>
      <c r="BNP61" s="37"/>
      <c r="BNQ61" s="37"/>
      <c r="BNR61" s="37"/>
      <c r="BNS61" s="37"/>
      <c r="BNT61" s="37"/>
      <c r="BNU61" s="37"/>
      <c r="BNV61" s="37"/>
      <c r="BNW61" s="37"/>
      <c r="BNX61" s="37"/>
      <c r="BNY61" s="37"/>
      <c r="BNZ61" s="37"/>
      <c r="BOA61" s="37"/>
      <c r="BOB61" s="37"/>
      <c r="BOC61" s="37"/>
      <c r="BOD61" s="37"/>
      <c r="BOE61" s="37"/>
      <c r="BOF61" s="37"/>
      <c r="BOG61" s="37"/>
      <c r="BOH61" s="37"/>
      <c r="BOI61" s="37"/>
      <c r="BOJ61" s="37"/>
      <c r="BOK61" s="37"/>
      <c r="BOL61" s="37"/>
      <c r="BOM61" s="37"/>
      <c r="BON61" s="37"/>
      <c r="BOO61" s="37"/>
      <c r="BOP61" s="37"/>
      <c r="BOQ61" s="37"/>
      <c r="BOR61" s="37"/>
      <c r="BOS61" s="37"/>
      <c r="BOT61" s="37"/>
      <c r="BOU61" s="37"/>
      <c r="BOV61" s="37"/>
      <c r="BOW61" s="37"/>
      <c r="BOX61" s="37"/>
      <c r="BOY61" s="37"/>
      <c r="BOZ61" s="37"/>
      <c r="BPA61" s="37"/>
      <c r="BPB61" s="37"/>
      <c r="BPC61" s="37"/>
      <c r="BPD61" s="37"/>
      <c r="BPE61" s="37"/>
      <c r="BPF61" s="37"/>
      <c r="BPG61" s="37"/>
      <c r="BPH61" s="37"/>
      <c r="BPI61" s="37"/>
      <c r="BPJ61" s="37"/>
      <c r="BPK61" s="37"/>
      <c r="BPL61" s="37"/>
      <c r="BPM61" s="37"/>
      <c r="BPN61" s="37"/>
      <c r="BPO61" s="37"/>
      <c r="BPP61" s="37"/>
      <c r="BPQ61" s="37"/>
      <c r="BPR61" s="37"/>
      <c r="BPS61" s="37"/>
      <c r="BPT61" s="37"/>
      <c r="BPU61" s="37"/>
      <c r="BPV61" s="37"/>
      <c r="BPW61" s="37"/>
      <c r="BPX61" s="37"/>
      <c r="BPY61" s="37"/>
      <c r="BPZ61" s="37"/>
      <c r="BQA61" s="37"/>
      <c r="BQB61" s="37"/>
      <c r="BQC61" s="37"/>
      <c r="BQD61" s="37"/>
      <c r="BQE61" s="37"/>
      <c r="BQF61" s="37"/>
      <c r="BQG61" s="37"/>
      <c r="BQH61" s="37"/>
      <c r="BQI61" s="37"/>
      <c r="BQJ61" s="37"/>
      <c r="BQK61" s="37"/>
      <c r="BQL61" s="37"/>
      <c r="BQM61" s="37"/>
      <c r="BQN61" s="37"/>
      <c r="BQO61" s="37"/>
      <c r="BQP61" s="37"/>
      <c r="BQQ61" s="37"/>
      <c r="BQR61" s="37"/>
      <c r="BQS61" s="37"/>
      <c r="BQT61" s="37"/>
      <c r="BQU61" s="37"/>
      <c r="BQV61" s="37"/>
      <c r="BQW61" s="37"/>
      <c r="BQX61" s="37"/>
      <c r="BQY61" s="37"/>
      <c r="BQZ61" s="37"/>
      <c r="BRA61" s="37"/>
      <c r="BRB61" s="37"/>
      <c r="BRC61" s="37"/>
      <c r="BRD61" s="37"/>
      <c r="BRE61" s="37"/>
      <c r="BRF61" s="37"/>
      <c r="BRG61" s="37"/>
      <c r="BRH61" s="37"/>
      <c r="BRI61" s="37"/>
      <c r="BRJ61" s="37"/>
      <c r="BRK61" s="37"/>
      <c r="BRL61" s="37"/>
      <c r="BRM61" s="37"/>
      <c r="BRN61" s="37"/>
      <c r="BRO61" s="37"/>
      <c r="BRP61" s="37"/>
      <c r="BRQ61" s="37"/>
      <c r="BRR61" s="37"/>
      <c r="BRS61" s="37"/>
      <c r="BRT61" s="37"/>
      <c r="BRU61" s="37"/>
      <c r="BRV61" s="37"/>
      <c r="BRW61" s="37"/>
      <c r="BRX61" s="37"/>
      <c r="BRY61" s="37"/>
      <c r="BRZ61" s="37"/>
      <c r="BSA61" s="37"/>
      <c r="BSB61" s="37"/>
      <c r="BSC61" s="37"/>
      <c r="BSD61" s="37"/>
      <c r="BSE61" s="37"/>
      <c r="BSF61" s="37"/>
      <c r="BSG61" s="37"/>
      <c r="BSH61" s="37"/>
      <c r="BSI61" s="37"/>
      <c r="BSJ61" s="37"/>
      <c r="BSK61" s="37"/>
      <c r="BSL61" s="37"/>
      <c r="BSM61" s="37"/>
      <c r="BSN61" s="37"/>
      <c r="BSO61" s="37"/>
      <c r="BSP61" s="37"/>
      <c r="BSQ61" s="37"/>
      <c r="BSR61" s="37"/>
      <c r="BSS61" s="37"/>
      <c r="BST61" s="37"/>
      <c r="BSU61" s="37"/>
      <c r="BSV61" s="37"/>
      <c r="BSW61" s="37"/>
      <c r="BSX61" s="37"/>
      <c r="BSY61" s="37"/>
      <c r="BSZ61" s="37"/>
      <c r="BTA61" s="37"/>
      <c r="BTB61" s="37"/>
      <c r="BTC61" s="37"/>
      <c r="BTD61" s="37"/>
      <c r="BTE61" s="37"/>
      <c r="BTF61" s="37"/>
      <c r="BTG61" s="37"/>
      <c r="BTH61" s="37"/>
      <c r="BTI61" s="37"/>
      <c r="BTJ61" s="37"/>
      <c r="BTK61" s="37"/>
      <c r="BTL61" s="37"/>
      <c r="BTM61" s="37"/>
      <c r="BTN61" s="37"/>
      <c r="BTO61" s="37"/>
      <c r="BTP61" s="37"/>
      <c r="BTQ61" s="37"/>
      <c r="BTR61" s="37"/>
      <c r="BTS61" s="37"/>
      <c r="BTT61" s="37"/>
      <c r="BTU61" s="37"/>
      <c r="BTV61" s="37"/>
      <c r="BTW61" s="37"/>
      <c r="BTX61" s="37"/>
      <c r="BTY61" s="37"/>
      <c r="BTZ61" s="37"/>
      <c r="BUA61" s="37"/>
      <c r="BUB61" s="37"/>
      <c r="BUC61" s="37"/>
      <c r="BUD61" s="37"/>
      <c r="BUE61" s="37"/>
      <c r="BUF61" s="37"/>
      <c r="BUG61" s="37"/>
      <c r="BUH61" s="37"/>
      <c r="BUI61" s="37"/>
      <c r="BUJ61" s="37"/>
      <c r="BUK61" s="37"/>
      <c r="BUL61" s="37"/>
      <c r="BUM61" s="37"/>
      <c r="BUN61" s="37"/>
      <c r="BUO61" s="37"/>
      <c r="BUP61" s="37"/>
      <c r="BUQ61" s="37"/>
      <c r="BUR61" s="37"/>
      <c r="BUS61" s="37"/>
      <c r="BUT61" s="37"/>
      <c r="BUU61" s="37"/>
      <c r="BUV61" s="37"/>
      <c r="BUW61" s="37"/>
      <c r="BUX61" s="37"/>
      <c r="BUY61" s="37"/>
      <c r="BUZ61" s="37"/>
      <c r="BVA61" s="37"/>
      <c r="BVB61" s="37"/>
      <c r="BVC61" s="37"/>
      <c r="BVD61" s="37"/>
      <c r="BVE61" s="37"/>
      <c r="BVF61" s="37"/>
      <c r="BVG61" s="37"/>
      <c r="BVH61" s="37"/>
      <c r="BVI61" s="37"/>
      <c r="BVJ61" s="37"/>
      <c r="BVK61" s="37"/>
      <c r="BVL61" s="37"/>
      <c r="BVM61" s="37"/>
      <c r="BVN61" s="37"/>
      <c r="BVO61" s="37"/>
      <c r="BVP61" s="37"/>
      <c r="BVQ61" s="37"/>
      <c r="BVR61" s="37"/>
      <c r="BVS61" s="37"/>
      <c r="BVT61" s="37"/>
      <c r="BVU61" s="37"/>
      <c r="BVV61" s="37"/>
      <c r="BVW61" s="37"/>
      <c r="BVX61" s="37"/>
      <c r="BVY61" s="37"/>
      <c r="BVZ61" s="37"/>
      <c r="BWA61" s="37"/>
      <c r="BWB61" s="37"/>
      <c r="BWC61" s="37"/>
      <c r="BWD61" s="37"/>
      <c r="BWE61" s="37"/>
      <c r="BWF61" s="37"/>
      <c r="BWG61" s="37"/>
      <c r="BWH61" s="37"/>
      <c r="BWI61" s="37"/>
      <c r="BWJ61" s="37"/>
      <c r="BWK61" s="37"/>
      <c r="BWL61" s="37"/>
      <c r="BWM61" s="37"/>
      <c r="BWN61" s="37"/>
      <c r="BWO61" s="37"/>
      <c r="BWP61" s="37"/>
      <c r="BWQ61" s="37"/>
      <c r="BWR61" s="37"/>
      <c r="BWS61" s="37"/>
      <c r="BWT61" s="37"/>
      <c r="BWU61" s="37"/>
      <c r="BWV61" s="37"/>
      <c r="BWW61" s="37"/>
      <c r="BWX61" s="37"/>
      <c r="BWY61" s="37"/>
      <c r="BWZ61" s="37"/>
      <c r="BXA61" s="37"/>
      <c r="BXB61" s="37"/>
      <c r="BXC61" s="37"/>
      <c r="BXD61" s="37"/>
      <c r="BXE61" s="37"/>
      <c r="BXF61" s="37"/>
      <c r="BXG61" s="37"/>
      <c r="BXH61" s="37"/>
      <c r="BXI61" s="37"/>
      <c r="BXJ61" s="37"/>
      <c r="BXK61" s="37"/>
      <c r="BXL61" s="37"/>
      <c r="BXM61" s="37"/>
      <c r="BXN61" s="37"/>
      <c r="BXO61" s="37"/>
      <c r="BXP61" s="37"/>
      <c r="BXQ61" s="37"/>
      <c r="BXR61" s="37"/>
      <c r="BXS61" s="37"/>
      <c r="BXT61" s="37"/>
      <c r="BXU61" s="37"/>
      <c r="BXV61" s="37"/>
      <c r="BXW61" s="37"/>
      <c r="BXX61" s="37"/>
      <c r="BXY61" s="37"/>
      <c r="BXZ61" s="37"/>
      <c r="BYA61" s="37"/>
      <c r="BYB61" s="37"/>
      <c r="BYC61" s="37"/>
      <c r="BYD61" s="37"/>
      <c r="BYE61" s="37"/>
      <c r="BYF61" s="37"/>
      <c r="BYG61" s="37"/>
      <c r="BYH61" s="37"/>
      <c r="BYI61" s="37"/>
      <c r="BYJ61" s="37"/>
      <c r="BYK61" s="37"/>
      <c r="BYL61" s="37"/>
      <c r="BYM61" s="37"/>
      <c r="BYN61" s="37"/>
      <c r="BYO61" s="37"/>
      <c r="BYP61" s="37"/>
      <c r="BYQ61" s="37"/>
      <c r="BYR61" s="37"/>
      <c r="BYS61" s="37"/>
      <c r="BYT61" s="37"/>
      <c r="BYU61" s="37"/>
      <c r="BYV61" s="37"/>
      <c r="BYW61" s="37"/>
      <c r="BYX61" s="37"/>
      <c r="BYY61" s="37"/>
      <c r="BYZ61" s="37"/>
      <c r="BZA61" s="37"/>
      <c r="BZB61" s="37"/>
      <c r="BZC61" s="37"/>
      <c r="BZD61" s="37"/>
      <c r="BZE61" s="37"/>
      <c r="BZF61" s="37"/>
      <c r="BZG61" s="37"/>
      <c r="BZH61" s="37"/>
      <c r="BZI61" s="37"/>
      <c r="BZJ61" s="37"/>
      <c r="BZK61" s="37"/>
      <c r="BZL61" s="37"/>
      <c r="BZM61" s="37"/>
      <c r="BZN61" s="37"/>
      <c r="BZO61" s="37"/>
      <c r="BZP61" s="37"/>
      <c r="BZQ61" s="37"/>
      <c r="BZR61" s="37"/>
      <c r="BZS61" s="37"/>
      <c r="BZT61" s="37"/>
      <c r="BZU61" s="37"/>
      <c r="BZV61" s="37"/>
      <c r="BZW61" s="37"/>
      <c r="BZX61" s="37"/>
      <c r="BZY61" s="37"/>
      <c r="BZZ61" s="37"/>
      <c r="CAA61" s="37"/>
      <c r="CAB61" s="37"/>
      <c r="CAC61" s="37"/>
      <c r="CAD61" s="37"/>
      <c r="CAE61" s="37"/>
      <c r="CAF61" s="37"/>
      <c r="CAG61" s="37"/>
      <c r="CAH61" s="37"/>
      <c r="CAI61" s="37"/>
      <c r="CAJ61" s="37"/>
      <c r="CAK61" s="37"/>
      <c r="CAL61" s="37"/>
      <c r="CAM61" s="37"/>
      <c r="CAN61" s="37"/>
      <c r="CAO61" s="37"/>
      <c r="CAP61" s="37"/>
      <c r="CAQ61" s="37"/>
      <c r="CAR61" s="37"/>
      <c r="CAS61" s="37"/>
      <c r="CAT61" s="37"/>
      <c r="CAU61" s="37"/>
      <c r="CAV61" s="37"/>
      <c r="CAW61" s="37"/>
      <c r="CAX61" s="37"/>
      <c r="CAY61" s="37"/>
      <c r="CAZ61" s="37"/>
      <c r="CBA61" s="37"/>
      <c r="CBB61" s="37"/>
      <c r="CBC61" s="37"/>
      <c r="CBD61" s="37"/>
      <c r="CBE61" s="37"/>
      <c r="CBF61" s="37"/>
      <c r="CBG61" s="37"/>
      <c r="CBH61" s="37"/>
      <c r="CBI61" s="37"/>
      <c r="CBJ61" s="37"/>
      <c r="CBK61" s="37"/>
      <c r="CBL61" s="37"/>
      <c r="CBM61" s="37"/>
      <c r="CBN61" s="37"/>
      <c r="CBO61" s="37"/>
      <c r="CBP61" s="37"/>
      <c r="CBQ61" s="37"/>
      <c r="CBR61" s="37"/>
      <c r="CBS61" s="37"/>
      <c r="CBT61" s="37"/>
      <c r="CBU61" s="37"/>
      <c r="CBV61" s="37"/>
      <c r="CBW61" s="37"/>
      <c r="CBX61" s="37"/>
      <c r="CBY61" s="37"/>
      <c r="CBZ61" s="37"/>
      <c r="CCA61" s="37"/>
      <c r="CCB61" s="37"/>
      <c r="CCC61" s="37"/>
      <c r="CCD61" s="37"/>
      <c r="CCE61" s="37"/>
      <c r="CCF61" s="37"/>
      <c r="CCG61" s="37"/>
      <c r="CCH61" s="37"/>
      <c r="CCI61" s="37"/>
      <c r="CCJ61" s="37"/>
      <c r="CCK61" s="37"/>
      <c r="CCL61" s="37"/>
      <c r="CCM61" s="37"/>
      <c r="CCN61" s="37"/>
      <c r="CCO61" s="37"/>
      <c r="CCP61" s="37"/>
      <c r="CCQ61" s="37"/>
      <c r="CCR61" s="37"/>
      <c r="CCS61" s="37"/>
      <c r="CCT61" s="37"/>
      <c r="CCU61" s="37"/>
      <c r="CCV61" s="37"/>
      <c r="CCW61" s="37"/>
      <c r="CCX61" s="37"/>
      <c r="CCY61" s="37"/>
      <c r="CCZ61" s="37"/>
      <c r="CDA61" s="37"/>
      <c r="CDB61" s="37"/>
      <c r="CDC61" s="37"/>
      <c r="CDD61" s="37"/>
      <c r="CDE61" s="37"/>
      <c r="CDF61" s="37"/>
      <c r="CDG61" s="37"/>
      <c r="CDH61" s="37"/>
      <c r="CDI61" s="37"/>
      <c r="CDJ61" s="37"/>
      <c r="CDK61" s="37"/>
      <c r="CDL61" s="37"/>
      <c r="CDM61" s="37"/>
      <c r="CDN61" s="37"/>
      <c r="CDO61" s="37"/>
      <c r="CDP61" s="37"/>
      <c r="CDQ61" s="37"/>
      <c r="CDR61" s="37"/>
      <c r="CDS61" s="37"/>
      <c r="CDT61" s="37"/>
      <c r="CDU61" s="37"/>
      <c r="CDV61" s="37"/>
      <c r="CDW61" s="37"/>
      <c r="CDX61" s="37"/>
      <c r="CDY61" s="37"/>
      <c r="CDZ61" s="37"/>
      <c r="CEA61" s="37"/>
      <c r="CEB61" s="37"/>
      <c r="CEC61" s="37"/>
      <c r="CED61" s="37"/>
      <c r="CEE61" s="37"/>
      <c r="CEF61" s="37"/>
      <c r="CEG61" s="37"/>
      <c r="CEH61" s="37"/>
      <c r="CEI61" s="37"/>
      <c r="CEJ61" s="37"/>
      <c r="CEK61" s="37"/>
      <c r="CEL61" s="37"/>
      <c r="CEM61" s="37"/>
      <c r="CEN61" s="37"/>
      <c r="CEO61" s="37"/>
      <c r="CEP61" s="37"/>
      <c r="CEQ61" s="37"/>
      <c r="CER61" s="37"/>
      <c r="CES61" s="37"/>
      <c r="CET61" s="37"/>
      <c r="CEU61" s="37"/>
      <c r="CEV61" s="37"/>
      <c r="CEW61" s="37"/>
      <c r="CEX61" s="37"/>
      <c r="CEY61" s="37"/>
      <c r="CEZ61" s="37"/>
      <c r="CFA61" s="37"/>
      <c r="CFB61" s="37"/>
      <c r="CFC61" s="37"/>
      <c r="CFD61" s="37"/>
      <c r="CFE61" s="37"/>
      <c r="CFF61" s="37"/>
      <c r="CFG61" s="37"/>
      <c r="CFH61" s="37"/>
      <c r="CFI61" s="37"/>
      <c r="CFJ61" s="37"/>
      <c r="CFK61" s="37"/>
      <c r="CFL61" s="37"/>
      <c r="CFM61" s="37"/>
      <c r="CFN61" s="37"/>
      <c r="CFO61" s="37"/>
      <c r="CFP61" s="37"/>
      <c r="CFQ61" s="37"/>
      <c r="CFR61" s="37"/>
      <c r="CFS61" s="37"/>
      <c r="CFT61" s="37"/>
      <c r="CFU61" s="37"/>
      <c r="CFV61" s="37"/>
      <c r="CFW61" s="37"/>
      <c r="CFX61" s="37"/>
      <c r="CFY61" s="37"/>
      <c r="CFZ61" s="37"/>
      <c r="CGA61" s="37"/>
      <c r="CGB61" s="37"/>
      <c r="CGC61" s="37"/>
      <c r="CGD61" s="37"/>
      <c r="CGE61" s="37"/>
      <c r="CGF61" s="37"/>
      <c r="CGG61" s="37"/>
      <c r="CGH61" s="37"/>
      <c r="CGI61" s="37"/>
      <c r="CGJ61" s="37"/>
      <c r="CGK61" s="37"/>
      <c r="CGL61" s="37"/>
      <c r="CGM61" s="37"/>
      <c r="CGN61" s="37"/>
      <c r="CGO61" s="37"/>
      <c r="CGP61" s="37"/>
      <c r="CGQ61" s="37"/>
      <c r="CGR61" s="37"/>
      <c r="CGS61" s="37"/>
      <c r="CGT61" s="37"/>
      <c r="CGU61" s="37"/>
      <c r="CGV61" s="37"/>
      <c r="CGW61" s="37"/>
      <c r="CGX61" s="37"/>
      <c r="CGY61" s="37"/>
      <c r="CGZ61" s="37"/>
      <c r="CHA61" s="37"/>
      <c r="CHB61" s="37"/>
      <c r="CHC61" s="37"/>
      <c r="CHD61" s="37"/>
      <c r="CHE61" s="37"/>
      <c r="CHF61" s="37"/>
      <c r="CHG61" s="37"/>
      <c r="CHH61" s="37"/>
      <c r="CHI61" s="37"/>
      <c r="CHJ61" s="37"/>
      <c r="CHK61" s="37"/>
      <c r="CHL61" s="37"/>
      <c r="CHM61" s="37"/>
      <c r="CHN61" s="37"/>
      <c r="CHO61" s="37"/>
      <c r="CHP61" s="37"/>
      <c r="CHQ61" s="37"/>
      <c r="CHR61" s="37"/>
      <c r="CHS61" s="37"/>
      <c r="CHT61" s="37"/>
      <c r="CHU61" s="37"/>
      <c r="CHV61" s="37"/>
      <c r="CHW61" s="37"/>
      <c r="CHX61" s="37"/>
      <c r="CHY61" s="37"/>
      <c r="CHZ61" s="37"/>
      <c r="CIA61" s="37"/>
      <c r="CIB61" s="37"/>
      <c r="CIC61" s="37"/>
      <c r="CID61" s="37"/>
      <c r="CIE61" s="37"/>
      <c r="CIF61" s="37"/>
      <c r="CIG61" s="37"/>
      <c r="CIH61" s="37"/>
      <c r="CII61" s="37"/>
      <c r="CIJ61" s="37"/>
      <c r="CIK61" s="37"/>
      <c r="CIL61" s="37"/>
      <c r="CIM61" s="37"/>
      <c r="CIN61" s="37"/>
      <c r="CIO61" s="37"/>
      <c r="CIP61" s="37"/>
      <c r="CIQ61" s="37"/>
      <c r="CIR61" s="37"/>
      <c r="CIS61" s="37"/>
      <c r="CIT61" s="37"/>
      <c r="CIU61" s="37"/>
      <c r="CIV61" s="37"/>
      <c r="CIW61" s="37"/>
      <c r="CIX61" s="37"/>
      <c r="CIY61" s="37"/>
      <c r="CIZ61" s="37"/>
      <c r="CJA61" s="37"/>
      <c r="CJB61" s="37"/>
      <c r="CJC61" s="37"/>
      <c r="CJD61" s="37"/>
      <c r="CJE61" s="37"/>
      <c r="CJF61" s="37"/>
      <c r="CJG61" s="37"/>
      <c r="CJH61" s="37"/>
      <c r="CJI61" s="37"/>
      <c r="CJJ61" s="37"/>
      <c r="CJK61" s="37"/>
      <c r="CJL61" s="37"/>
      <c r="CJM61" s="37"/>
      <c r="CJN61" s="37"/>
      <c r="CJO61" s="37"/>
      <c r="CJP61" s="37"/>
      <c r="CJQ61" s="37"/>
      <c r="CJR61" s="37"/>
      <c r="CJS61" s="37"/>
      <c r="CJT61" s="37"/>
      <c r="CJU61" s="37"/>
      <c r="CJV61" s="37"/>
      <c r="CJW61" s="37"/>
      <c r="CJX61" s="37"/>
      <c r="CJY61" s="37"/>
      <c r="CJZ61" s="37"/>
      <c r="CKA61" s="37"/>
      <c r="CKB61" s="37"/>
      <c r="CKC61" s="37"/>
      <c r="CKD61" s="37"/>
      <c r="CKE61" s="37"/>
      <c r="CKF61" s="37"/>
      <c r="CKG61" s="37"/>
      <c r="CKH61" s="37"/>
      <c r="CKI61" s="37"/>
      <c r="CKJ61" s="37"/>
      <c r="CKK61" s="37"/>
      <c r="CKL61" s="37"/>
      <c r="CKM61" s="37"/>
      <c r="CKN61" s="37"/>
      <c r="CKO61" s="37"/>
      <c r="CKP61" s="37"/>
      <c r="CKQ61" s="37"/>
      <c r="CKR61" s="37"/>
      <c r="CKS61" s="37"/>
      <c r="CKT61" s="37"/>
      <c r="CKU61" s="37"/>
      <c r="CKV61" s="37"/>
      <c r="CKW61" s="37"/>
      <c r="CKX61" s="37"/>
      <c r="CKY61" s="37"/>
      <c r="CKZ61" s="37"/>
      <c r="CLA61" s="37"/>
      <c r="CLB61" s="37"/>
      <c r="CLC61" s="37"/>
      <c r="CLD61" s="37"/>
      <c r="CLE61" s="37"/>
      <c r="CLF61" s="37"/>
      <c r="CLG61" s="37"/>
      <c r="CLH61" s="37"/>
      <c r="CLI61" s="37"/>
      <c r="CLJ61" s="37"/>
      <c r="CLK61" s="37"/>
      <c r="CLL61" s="37"/>
      <c r="CLM61" s="37"/>
      <c r="CLN61" s="37"/>
      <c r="CLO61" s="37"/>
      <c r="CLP61" s="37"/>
      <c r="CLQ61" s="37"/>
      <c r="CLR61" s="37"/>
      <c r="CLS61" s="37"/>
      <c r="CLT61" s="37"/>
      <c r="CLU61" s="37"/>
      <c r="CLV61" s="37"/>
      <c r="CLW61" s="37"/>
      <c r="CLX61" s="37"/>
      <c r="CLY61" s="37"/>
      <c r="CLZ61" s="37"/>
      <c r="CMA61" s="37"/>
      <c r="CMB61" s="37"/>
      <c r="CMC61" s="37"/>
      <c r="CMD61" s="37"/>
      <c r="CME61" s="37"/>
      <c r="CMF61" s="37"/>
      <c r="CMG61" s="37"/>
      <c r="CMH61" s="37"/>
      <c r="CMI61" s="37"/>
      <c r="CMJ61" s="37"/>
      <c r="CMK61" s="37"/>
      <c r="CML61" s="37"/>
      <c r="CMM61" s="37"/>
      <c r="CMN61" s="37"/>
      <c r="CMO61" s="37"/>
      <c r="CMP61" s="37"/>
      <c r="CMQ61" s="37"/>
      <c r="CMR61" s="37"/>
      <c r="CMS61" s="37"/>
      <c r="CMT61" s="37"/>
      <c r="CMU61" s="37"/>
      <c r="CMV61" s="37"/>
      <c r="CMW61" s="37"/>
      <c r="CMX61" s="37"/>
      <c r="CMY61" s="37"/>
      <c r="CMZ61" s="37"/>
      <c r="CNA61" s="37"/>
      <c r="CNB61" s="37"/>
      <c r="CNC61" s="37"/>
      <c r="CND61" s="37"/>
      <c r="CNE61" s="37"/>
      <c r="CNF61" s="37"/>
      <c r="CNG61" s="37"/>
      <c r="CNH61" s="37"/>
      <c r="CNI61" s="37"/>
      <c r="CNJ61" s="37"/>
      <c r="CNK61" s="37"/>
      <c r="CNL61" s="37"/>
      <c r="CNM61" s="37"/>
      <c r="CNN61" s="37"/>
      <c r="CNO61" s="37"/>
      <c r="CNP61" s="37"/>
      <c r="CNQ61" s="37"/>
      <c r="CNR61" s="37"/>
      <c r="CNS61" s="37"/>
      <c r="CNT61" s="37"/>
      <c r="CNU61" s="37"/>
      <c r="CNV61" s="37"/>
      <c r="CNW61" s="37"/>
      <c r="CNX61" s="37"/>
      <c r="CNY61" s="37"/>
      <c r="CNZ61" s="37"/>
      <c r="COA61" s="37"/>
      <c r="COB61" s="37"/>
      <c r="COC61" s="37"/>
      <c r="COD61" s="37"/>
      <c r="COE61" s="37"/>
      <c r="COF61" s="37"/>
      <c r="COG61" s="37"/>
      <c r="COH61" s="37"/>
      <c r="COI61" s="37"/>
      <c r="COJ61" s="37"/>
      <c r="COK61" s="37"/>
      <c r="COL61" s="37"/>
      <c r="COM61" s="37"/>
      <c r="CON61" s="37"/>
      <c r="COO61" s="37"/>
      <c r="COP61" s="37"/>
      <c r="COQ61" s="37"/>
      <c r="COR61" s="37"/>
      <c r="COS61" s="37"/>
      <c r="COT61" s="37"/>
      <c r="COU61" s="37"/>
      <c r="COV61" s="37"/>
      <c r="COW61" s="37"/>
      <c r="COX61" s="37"/>
      <c r="COY61" s="37"/>
      <c r="COZ61" s="37"/>
      <c r="CPA61" s="37"/>
      <c r="CPB61" s="37"/>
      <c r="CPC61" s="37"/>
      <c r="CPD61" s="37"/>
      <c r="CPE61" s="37"/>
      <c r="CPF61" s="37"/>
      <c r="CPG61" s="37"/>
      <c r="CPH61" s="37"/>
      <c r="CPI61" s="37"/>
      <c r="CPJ61" s="37"/>
      <c r="CPK61" s="37"/>
      <c r="CPL61" s="37"/>
      <c r="CPM61" s="37"/>
      <c r="CPN61" s="37"/>
      <c r="CPO61" s="37"/>
      <c r="CPP61" s="37"/>
      <c r="CPQ61" s="37"/>
      <c r="CPR61" s="37"/>
      <c r="CPS61" s="37"/>
      <c r="CPT61" s="37"/>
      <c r="CPU61" s="37"/>
      <c r="CPV61" s="37"/>
      <c r="CPW61" s="37"/>
      <c r="CPX61" s="37"/>
      <c r="CPY61" s="37"/>
      <c r="CPZ61" s="37"/>
      <c r="CQA61" s="37"/>
      <c r="CQB61" s="37"/>
      <c r="CQC61" s="37"/>
      <c r="CQD61" s="37"/>
      <c r="CQE61" s="37"/>
      <c r="CQF61" s="37"/>
      <c r="CQG61" s="37"/>
      <c r="CQH61" s="37"/>
      <c r="CQI61" s="37"/>
      <c r="CQJ61" s="37"/>
      <c r="CQK61" s="37"/>
      <c r="CQL61" s="37"/>
      <c r="CQM61" s="37"/>
      <c r="CQN61" s="37"/>
      <c r="CQO61" s="37"/>
      <c r="CQP61" s="37"/>
      <c r="CQQ61" s="37"/>
      <c r="CQR61" s="37"/>
      <c r="CQS61" s="37"/>
      <c r="CQT61" s="37"/>
      <c r="CQU61" s="37"/>
      <c r="CQV61" s="37"/>
      <c r="CQW61" s="37"/>
      <c r="CQX61" s="37"/>
      <c r="CQY61" s="37"/>
      <c r="CQZ61" s="37"/>
      <c r="CRA61" s="37"/>
      <c r="CRB61" s="37"/>
      <c r="CRC61" s="37"/>
      <c r="CRD61" s="37"/>
      <c r="CRE61" s="37"/>
      <c r="CRF61" s="37"/>
      <c r="CRG61" s="37"/>
      <c r="CRH61" s="37"/>
      <c r="CRI61" s="37"/>
      <c r="CRJ61" s="37"/>
      <c r="CRK61" s="37"/>
      <c r="CRL61" s="37"/>
      <c r="CRM61" s="37"/>
      <c r="CRN61" s="37"/>
      <c r="CRO61" s="37"/>
      <c r="CRP61" s="37"/>
      <c r="CRQ61" s="37"/>
      <c r="CRR61" s="37"/>
      <c r="CRS61" s="37"/>
      <c r="CRT61" s="37"/>
      <c r="CRU61" s="37"/>
      <c r="CRV61" s="37"/>
      <c r="CRW61" s="37"/>
      <c r="CRX61" s="37"/>
      <c r="CRY61" s="37"/>
      <c r="CRZ61" s="37"/>
      <c r="CSA61" s="37"/>
      <c r="CSB61" s="37"/>
      <c r="CSC61" s="37"/>
      <c r="CSD61" s="37"/>
      <c r="CSE61" s="37"/>
      <c r="CSF61" s="37"/>
      <c r="CSG61" s="37"/>
      <c r="CSH61" s="37"/>
      <c r="CSI61" s="37"/>
      <c r="CSJ61" s="37"/>
      <c r="CSK61" s="37"/>
      <c r="CSL61" s="37"/>
      <c r="CSM61" s="37"/>
      <c r="CSN61" s="37"/>
      <c r="CSO61" s="37"/>
      <c r="CSP61" s="37"/>
      <c r="CSQ61" s="37"/>
      <c r="CSR61" s="37"/>
      <c r="CSS61" s="37"/>
      <c r="CST61" s="37"/>
      <c r="CSU61" s="37"/>
      <c r="CSV61" s="37"/>
      <c r="CSW61" s="37"/>
      <c r="CSX61" s="37"/>
      <c r="CSY61" s="37"/>
      <c r="CSZ61" s="37"/>
      <c r="CTA61" s="37"/>
      <c r="CTB61" s="37"/>
      <c r="CTC61" s="37"/>
      <c r="CTD61" s="37"/>
      <c r="CTE61" s="37"/>
      <c r="CTF61" s="37"/>
      <c r="CTG61" s="37"/>
      <c r="CTH61" s="37"/>
      <c r="CTI61" s="37"/>
      <c r="CTJ61" s="37"/>
      <c r="CTK61" s="37"/>
      <c r="CTL61" s="37"/>
      <c r="CTM61" s="37"/>
      <c r="CTN61" s="37"/>
      <c r="CTO61" s="37"/>
      <c r="CTP61" s="37"/>
      <c r="CTQ61" s="37"/>
      <c r="CTR61" s="37"/>
      <c r="CTS61" s="37"/>
      <c r="CTT61" s="37"/>
      <c r="CTU61" s="37"/>
      <c r="CTV61" s="37"/>
      <c r="CTW61" s="37"/>
      <c r="CTX61" s="37"/>
      <c r="CTY61" s="37"/>
      <c r="CTZ61" s="37"/>
      <c r="CUA61" s="37"/>
      <c r="CUB61" s="37"/>
      <c r="CUC61" s="37"/>
      <c r="CUD61" s="37"/>
      <c r="CUE61" s="37"/>
      <c r="CUF61" s="37"/>
      <c r="CUG61" s="37"/>
      <c r="CUH61" s="37"/>
      <c r="CUI61" s="37"/>
      <c r="CUJ61" s="37"/>
      <c r="CUK61" s="37"/>
      <c r="CUL61" s="37"/>
      <c r="CUM61" s="37"/>
      <c r="CUN61" s="37"/>
      <c r="CUO61" s="37"/>
      <c r="CUP61" s="37"/>
      <c r="CUQ61" s="37"/>
      <c r="CUR61" s="37"/>
      <c r="CUS61" s="37"/>
      <c r="CUT61" s="37"/>
      <c r="CUU61" s="37"/>
      <c r="CUV61" s="37"/>
      <c r="CUW61" s="37"/>
      <c r="CUX61" s="37"/>
      <c r="CUY61" s="37"/>
      <c r="CUZ61" s="37"/>
      <c r="CVA61" s="37"/>
      <c r="CVB61" s="37"/>
      <c r="CVC61" s="37"/>
      <c r="CVD61" s="37"/>
      <c r="CVE61" s="37"/>
      <c r="CVF61" s="37"/>
      <c r="CVG61" s="37"/>
      <c r="CVH61" s="37"/>
      <c r="CVI61" s="37"/>
      <c r="CVJ61" s="37"/>
      <c r="CVK61" s="37"/>
      <c r="CVL61" s="37"/>
      <c r="CVM61" s="37"/>
      <c r="CVN61" s="37"/>
      <c r="CVO61" s="37"/>
      <c r="CVP61" s="37"/>
      <c r="CVQ61" s="37"/>
      <c r="CVR61" s="37"/>
      <c r="CVS61" s="37"/>
      <c r="CVT61" s="37"/>
      <c r="CVU61" s="37"/>
      <c r="CVV61" s="37"/>
      <c r="CVW61" s="37"/>
      <c r="CVX61" s="37"/>
      <c r="CVY61" s="37"/>
      <c r="CVZ61" s="37"/>
      <c r="CWA61" s="37"/>
      <c r="CWB61" s="37"/>
      <c r="CWC61" s="37"/>
      <c r="CWD61" s="37"/>
      <c r="CWE61" s="37"/>
      <c r="CWF61" s="37"/>
      <c r="CWG61" s="37"/>
      <c r="CWH61" s="37"/>
      <c r="CWI61" s="37"/>
      <c r="CWJ61" s="37"/>
      <c r="CWK61" s="37"/>
      <c r="CWL61" s="37"/>
      <c r="CWM61" s="37"/>
      <c r="CWN61" s="37"/>
      <c r="CWO61" s="37"/>
      <c r="CWP61" s="37"/>
      <c r="CWQ61" s="37"/>
      <c r="CWR61" s="37"/>
      <c r="CWS61" s="37"/>
      <c r="CWT61" s="37"/>
      <c r="CWU61" s="37"/>
      <c r="CWV61" s="37"/>
      <c r="CWW61" s="37"/>
      <c r="CWX61" s="37"/>
      <c r="CWY61" s="37"/>
      <c r="CWZ61" s="37"/>
      <c r="CXA61" s="37"/>
      <c r="CXB61" s="37"/>
      <c r="CXC61" s="37"/>
      <c r="CXD61" s="37"/>
      <c r="CXE61" s="37"/>
      <c r="CXF61" s="37"/>
      <c r="CXG61" s="37"/>
      <c r="CXH61" s="37"/>
      <c r="CXI61" s="37"/>
      <c r="CXJ61" s="37"/>
      <c r="CXK61" s="37"/>
      <c r="CXL61" s="37"/>
      <c r="CXM61" s="37"/>
      <c r="CXN61" s="37"/>
      <c r="CXO61" s="37"/>
      <c r="CXP61" s="37"/>
      <c r="CXQ61" s="37"/>
      <c r="CXR61" s="37"/>
      <c r="CXS61" s="37"/>
      <c r="CXT61" s="37"/>
      <c r="CXU61" s="37"/>
      <c r="CXV61" s="37"/>
      <c r="CXW61" s="37"/>
      <c r="CXX61" s="37"/>
      <c r="CXY61" s="37"/>
      <c r="CXZ61" s="37"/>
      <c r="CYA61" s="37"/>
      <c r="CYB61" s="37"/>
      <c r="CYC61" s="37"/>
      <c r="CYD61" s="37"/>
      <c r="CYE61" s="37"/>
      <c r="CYF61" s="37"/>
      <c r="CYG61" s="37"/>
      <c r="CYH61" s="37"/>
      <c r="CYI61" s="37"/>
      <c r="CYJ61" s="37"/>
      <c r="CYK61" s="37"/>
      <c r="CYL61" s="37"/>
      <c r="CYM61" s="37"/>
      <c r="CYN61" s="37"/>
      <c r="CYO61" s="37"/>
      <c r="CYP61" s="37"/>
      <c r="CYQ61" s="37"/>
      <c r="CYR61" s="37"/>
      <c r="CYS61" s="37"/>
      <c r="CYT61" s="37"/>
      <c r="CYU61" s="37"/>
      <c r="CYV61" s="37"/>
      <c r="CYW61" s="37"/>
      <c r="CYX61" s="37"/>
      <c r="CYY61" s="37"/>
      <c r="CYZ61" s="37"/>
      <c r="CZA61" s="37"/>
      <c r="CZB61" s="37"/>
      <c r="CZC61" s="37"/>
      <c r="CZD61" s="37"/>
      <c r="CZE61" s="37"/>
      <c r="CZF61" s="37"/>
      <c r="CZG61" s="37"/>
      <c r="CZH61" s="37"/>
      <c r="CZI61" s="37"/>
      <c r="CZJ61" s="37"/>
      <c r="CZK61" s="37"/>
      <c r="CZL61" s="37"/>
      <c r="CZM61" s="37"/>
      <c r="CZN61" s="37"/>
      <c r="CZO61" s="37"/>
      <c r="CZP61" s="37"/>
      <c r="CZQ61" s="37"/>
      <c r="CZR61" s="37"/>
      <c r="CZS61" s="37"/>
      <c r="CZT61" s="37"/>
      <c r="CZU61" s="37"/>
      <c r="CZV61" s="37"/>
      <c r="CZW61" s="37"/>
      <c r="CZX61" s="37"/>
      <c r="CZY61" s="37"/>
      <c r="CZZ61" s="37"/>
      <c r="DAA61" s="37"/>
      <c r="DAB61" s="37"/>
      <c r="DAC61" s="37"/>
      <c r="DAD61" s="37"/>
      <c r="DAE61" s="37"/>
      <c r="DAF61" s="37"/>
      <c r="DAG61" s="37"/>
      <c r="DAH61" s="37"/>
      <c r="DAI61" s="37"/>
      <c r="DAJ61" s="37"/>
      <c r="DAK61" s="37"/>
      <c r="DAL61" s="37"/>
      <c r="DAM61" s="37"/>
      <c r="DAN61" s="37"/>
      <c r="DAO61" s="37"/>
      <c r="DAP61" s="37"/>
      <c r="DAQ61" s="37"/>
      <c r="DAR61" s="37"/>
      <c r="DAS61" s="37"/>
      <c r="DAT61" s="37"/>
      <c r="DAU61" s="37"/>
      <c r="DAV61" s="37"/>
      <c r="DAW61" s="37"/>
      <c r="DAX61" s="37"/>
      <c r="DAY61" s="37"/>
      <c r="DAZ61" s="37"/>
      <c r="DBA61" s="37"/>
      <c r="DBB61" s="37"/>
      <c r="DBC61" s="37"/>
      <c r="DBD61" s="37"/>
      <c r="DBE61" s="37"/>
      <c r="DBF61" s="37"/>
      <c r="DBG61" s="37"/>
      <c r="DBH61" s="37"/>
      <c r="DBI61" s="37"/>
      <c r="DBJ61" s="37"/>
      <c r="DBK61" s="37"/>
      <c r="DBL61" s="37"/>
      <c r="DBM61" s="37"/>
      <c r="DBN61" s="37"/>
      <c r="DBO61" s="37"/>
      <c r="DBP61" s="37"/>
      <c r="DBQ61" s="37"/>
      <c r="DBR61" s="37"/>
      <c r="DBS61" s="37"/>
      <c r="DBT61" s="37"/>
      <c r="DBU61" s="37"/>
      <c r="DBV61" s="37"/>
      <c r="DBW61" s="37"/>
      <c r="DBX61" s="37"/>
      <c r="DBY61" s="37"/>
      <c r="DBZ61" s="37"/>
      <c r="DCA61" s="37"/>
      <c r="DCB61" s="37"/>
      <c r="DCC61" s="37"/>
      <c r="DCD61" s="37"/>
      <c r="DCE61" s="37"/>
      <c r="DCF61" s="37"/>
      <c r="DCG61" s="37"/>
      <c r="DCH61" s="37"/>
      <c r="DCI61" s="37"/>
      <c r="DCJ61" s="37"/>
      <c r="DCK61" s="37"/>
      <c r="DCL61" s="37"/>
      <c r="DCM61" s="37"/>
      <c r="DCN61" s="37"/>
      <c r="DCO61" s="37"/>
      <c r="DCP61" s="37"/>
      <c r="DCQ61" s="37"/>
      <c r="DCR61" s="37"/>
      <c r="DCS61" s="37"/>
      <c r="DCT61" s="37"/>
      <c r="DCU61" s="37"/>
      <c r="DCV61" s="37"/>
      <c r="DCW61" s="37"/>
      <c r="DCX61" s="37"/>
      <c r="DCY61" s="37"/>
      <c r="DCZ61" s="37"/>
      <c r="DDA61" s="37"/>
      <c r="DDB61" s="37"/>
      <c r="DDC61" s="37"/>
      <c r="DDD61" s="37"/>
      <c r="DDE61" s="37"/>
      <c r="DDF61" s="37"/>
      <c r="DDG61" s="37"/>
      <c r="DDH61" s="37"/>
      <c r="DDI61" s="37"/>
      <c r="DDJ61" s="37"/>
      <c r="DDK61" s="37"/>
      <c r="DDL61" s="37"/>
      <c r="DDM61" s="37"/>
      <c r="DDN61" s="37"/>
      <c r="DDO61" s="37"/>
      <c r="DDP61" s="37"/>
      <c r="DDQ61" s="37"/>
      <c r="DDR61" s="37"/>
      <c r="DDS61" s="37"/>
      <c r="DDT61" s="37"/>
      <c r="DDU61" s="37"/>
      <c r="DDV61" s="37"/>
      <c r="DDW61" s="37"/>
      <c r="DDX61" s="37"/>
      <c r="DDY61" s="37"/>
      <c r="DDZ61" s="37"/>
      <c r="DEA61" s="37"/>
      <c r="DEB61" s="37"/>
      <c r="DEC61" s="37"/>
      <c r="DED61" s="37"/>
      <c r="DEE61" s="37"/>
      <c r="DEF61" s="37"/>
      <c r="DEG61" s="37"/>
      <c r="DEH61" s="37"/>
      <c r="DEI61" s="37"/>
      <c r="DEJ61" s="37"/>
      <c r="DEK61" s="37"/>
      <c r="DEL61" s="37"/>
      <c r="DEM61" s="37"/>
      <c r="DEN61" s="37"/>
      <c r="DEO61" s="37"/>
      <c r="DEP61" s="37"/>
      <c r="DEQ61" s="37"/>
      <c r="DER61" s="37"/>
      <c r="DES61" s="37"/>
      <c r="DET61" s="37"/>
      <c r="DEU61" s="37"/>
      <c r="DEV61" s="37"/>
      <c r="DEW61" s="37"/>
      <c r="DEX61" s="37"/>
      <c r="DEY61" s="37"/>
      <c r="DEZ61" s="37"/>
      <c r="DFA61" s="37"/>
      <c r="DFB61" s="37"/>
      <c r="DFC61" s="37"/>
      <c r="DFD61" s="37"/>
      <c r="DFE61" s="37"/>
      <c r="DFF61" s="37"/>
      <c r="DFG61" s="37"/>
      <c r="DFH61" s="37"/>
      <c r="DFI61" s="37"/>
      <c r="DFJ61" s="37"/>
      <c r="DFK61" s="37"/>
      <c r="DFL61" s="37"/>
      <c r="DFM61" s="37"/>
      <c r="DFN61" s="37"/>
      <c r="DFO61" s="37"/>
      <c r="DFP61" s="37"/>
      <c r="DFQ61" s="37"/>
      <c r="DFR61" s="37"/>
      <c r="DFS61" s="37"/>
      <c r="DFT61" s="37"/>
      <c r="DFU61" s="37"/>
      <c r="DFV61" s="37"/>
      <c r="DFW61" s="37"/>
      <c r="DFX61" s="37"/>
      <c r="DFY61" s="37"/>
      <c r="DFZ61" s="37"/>
      <c r="DGA61" s="37"/>
      <c r="DGB61" s="37"/>
      <c r="DGC61" s="37"/>
      <c r="DGD61" s="37"/>
      <c r="DGE61" s="37"/>
      <c r="DGF61" s="37"/>
      <c r="DGG61" s="37"/>
      <c r="DGH61" s="37"/>
      <c r="DGI61" s="37"/>
      <c r="DGJ61" s="37"/>
      <c r="DGK61" s="37"/>
      <c r="DGL61" s="37"/>
      <c r="DGM61" s="37"/>
      <c r="DGN61" s="37"/>
      <c r="DGO61" s="37"/>
      <c r="DGP61" s="37"/>
      <c r="DGQ61" s="37"/>
      <c r="DGR61" s="37"/>
      <c r="DGS61" s="37"/>
      <c r="DGT61" s="37"/>
      <c r="DGU61" s="37"/>
      <c r="DGV61" s="37"/>
      <c r="DGW61" s="37"/>
      <c r="DGX61" s="37"/>
      <c r="DGY61" s="37"/>
      <c r="DGZ61" s="37"/>
      <c r="DHA61" s="37"/>
      <c r="DHB61" s="37"/>
      <c r="DHC61" s="37"/>
      <c r="DHD61" s="37"/>
      <c r="DHE61" s="37"/>
      <c r="DHF61" s="37"/>
      <c r="DHG61" s="37"/>
      <c r="DHH61" s="37"/>
      <c r="DHI61" s="37"/>
      <c r="DHJ61" s="37"/>
      <c r="DHK61" s="37"/>
      <c r="DHL61" s="37"/>
      <c r="DHM61" s="37"/>
      <c r="DHN61" s="37"/>
      <c r="DHO61" s="37"/>
      <c r="DHP61" s="37"/>
      <c r="DHQ61" s="37"/>
      <c r="DHR61" s="37"/>
      <c r="DHS61" s="37"/>
      <c r="DHT61" s="37"/>
      <c r="DHU61" s="37"/>
      <c r="DHV61" s="37"/>
      <c r="DHW61" s="37"/>
      <c r="DHX61" s="37"/>
      <c r="DHY61" s="37"/>
      <c r="DHZ61" s="37"/>
      <c r="DIA61" s="37"/>
      <c r="DIB61" s="37"/>
      <c r="DIC61" s="37"/>
      <c r="DID61" s="37"/>
      <c r="DIE61" s="37"/>
      <c r="DIF61" s="37"/>
      <c r="DIG61" s="37"/>
      <c r="DIH61" s="37"/>
      <c r="DII61" s="37"/>
      <c r="DIJ61" s="37"/>
      <c r="DIK61" s="37"/>
      <c r="DIL61" s="37"/>
      <c r="DIM61" s="37"/>
      <c r="DIN61" s="37"/>
      <c r="DIO61" s="37"/>
      <c r="DIP61" s="37"/>
      <c r="DIQ61" s="37"/>
      <c r="DIR61" s="37"/>
      <c r="DIS61" s="37"/>
      <c r="DIT61" s="37"/>
      <c r="DIU61" s="37"/>
      <c r="DIV61" s="37"/>
      <c r="DIW61" s="37"/>
      <c r="DIX61" s="37"/>
      <c r="DIY61" s="37"/>
      <c r="DIZ61" s="37"/>
      <c r="DJA61" s="37"/>
      <c r="DJB61" s="37"/>
      <c r="DJC61" s="37"/>
      <c r="DJD61" s="37"/>
      <c r="DJE61" s="37"/>
      <c r="DJF61" s="37"/>
      <c r="DJG61" s="37"/>
      <c r="DJH61" s="37"/>
      <c r="DJI61" s="37"/>
      <c r="DJJ61" s="37"/>
      <c r="DJK61" s="37"/>
      <c r="DJL61" s="37"/>
      <c r="DJM61" s="37"/>
      <c r="DJN61" s="37"/>
      <c r="DJO61" s="37"/>
      <c r="DJP61" s="37"/>
      <c r="DJQ61" s="37"/>
      <c r="DJR61" s="37"/>
      <c r="DJS61" s="37"/>
      <c r="DJT61" s="37"/>
      <c r="DJU61" s="37"/>
      <c r="DJV61" s="37"/>
      <c r="DJW61" s="37"/>
      <c r="DJX61" s="37"/>
      <c r="DJY61" s="37"/>
      <c r="DJZ61" s="37"/>
      <c r="DKA61" s="37"/>
      <c r="DKB61" s="37"/>
      <c r="DKC61" s="37"/>
      <c r="DKD61" s="37"/>
      <c r="DKE61" s="37"/>
      <c r="DKF61" s="37"/>
      <c r="DKG61" s="37"/>
      <c r="DKH61" s="37"/>
      <c r="DKI61" s="37"/>
      <c r="DKJ61" s="37"/>
      <c r="DKK61" s="37"/>
      <c r="DKL61" s="37"/>
      <c r="DKM61" s="37"/>
      <c r="DKN61" s="37"/>
      <c r="DKO61" s="37"/>
      <c r="DKP61" s="37"/>
      <c r="DKQ61" s="37"/>
      <c r="DKR61" s="37"/>
      <c r="DKS61" s="37"/>
      <c r="DKT61" s="37"/>
      <c r="DKU61" s="37"/>
      <c r="DKV61" s="37"/>
      <c r="DKW61" s="37"/>
      <c r="DKX61" s="37"/>
      <c r="DKY61" s="37"/>
      <c r="DKZ61" s="37"/>
      <c r="DLA61" s="37"/>
      <c r="DLB61" s="37"/>
      <c r="DLC61" s="37"/>
      <c r="DLD61" s="37"/>
      <c r="DLE61" s="37"/>
      <c r="DLF61" s="37"/>
      <c r="DLG61" s="37"/>
      <c r="DLH61" s="37"/>
      <c r="DLI61" s="37"/>
      <c r="DLJ61" s="37"/>
      <c r="DLK61" s="37"/>
      <c r="DLL61" s="37"/>
      <c r="DLM61" s="37"/>
      <c r="DLN61" s="37"/>
      <c r="DLO61" s="37"/>
      <c r="DLP61" s="37"/>
      <c r="DLQ61" s="37"/>
      <c r="DLR61" s="37"/>
      <c r="DLS61" s="37"/>
      <c r="DLT61" s="37"/>
      <c r="DLU61" s="37"/>
      <c r="DLV61" s="37"/>
      <c r="DLW61" s="37"/>
      <c r="DLX61" s="37"/>
      <c r="DLY61" s="37"/>
      <c r="DLZ61" s="37"/>
      <c r="DMA61" s="37"/>
      <c r="DMB61" s="37"/>
      <c r="DMC61" s="37"/>
      <c r="DMD61" s="37"/>
      <c r="DME61" s="37"/>
      <c r="DMF61" s="37"/>
      <c r="DMG61" s="37"/>
      <c r="DMH61" s="37"/>
      <c r="DMI61" s="37"/>
      <c r="DMJ61" s="37"/>
      <c r="DMK61" s="37"/>
      <c r="DML61" s="37"/>
      <c r="DMM61" s="37"/>
      <c r="DMN61" s="37"/>
      <c r="DMO61" s="37"/>
      <c r="DMP61" s="37"/>
      <c r="DMQ61" s="37"/>
      <c r="DMR61" s="37"/>
      <c r="DMS61" s="37"/>
      <c r="DMT61" s="37"/>
      <c r="DMU61" s="37"/>
      <c r="DMV61" s="37"/>
      <c r="DMW61" s="37"/>
      <c r="DMX61" s="37"/>
      <c r="DMY61" s="37"/>
      <c r="DMZ61" s="37"/>
      <c r="DNA61" s="37"/>
      <c r="DNB61" s="37"/>
      <c r="DNC61" s="37"/>
      <c r="DND61" s="37"/>
      <c r="DNE61" s="37"/>
      <c r="DNF61" s="37"/>
      <c r="DNG61" s="37"/>
      <c r="DNH61" s="37"/>
      <c r="DNI61" s="37"/>
      <c r="DNJ61" s="37"/>
      <c r="DNK61" s="37"/>
      <c r="DNL61" s="37"/>
      <c r="DNM61" s="37"/>
      <c r="DNN61" s="37"/>
      <c r="DNO61" s="37"/>
      <c r="DNP61" s="37"/>
      <c r="DNQ61" s="37"/>
      <c r="DNR61" s="37"/>
      <c r="DNS61" s="37"/>
      <c r="DNT61" s="37"/>
      <c r="DNU61" s="37"/>
      <c r="DNV61" s="37"/>
      <c r="DNW61" s="37"/>
      <c r="DNX61" s="37"/>
      <c r="DNY61" s="37"/>
      <c r="DNZ61" s="37"/>
      <c r="DOA61" s="37"/>
      <c r="DOB61" s="37"/>
      <c r="DOC61" s="37"/>
      <c r="DOD61" s="37"/>
      <c r="DOE61" s="37"/>
      <c r="DOF61" s="37"/>
      <c r="DOG61" s="37"/>
      <c r="DOH61" s="37"/>
      <c r="DOI61" s="37"/>
      <c r="DOJ61" s="37"/>
      <c r="DOK61" s="37"/>
      <c r="DOL61" s="37"/>
      <c r="DOM61" s="37"/>
      <c r="DON61" s="37"/>
      <c r="DOO61" s="37"/>
      <c r="DOP61" s="37"/>
      <c r="DOQ61" s="37"/>
      <c r="DOR61" s="37"/>
      <c r="DOS61" s="37"/>
      <c r="DOT61" s="37"/>
      <c r="DOU61" s="37"/>
      <c r="DOV61" s="37"/>
      <c r="DOW61" s="37"/>
      <c r="DOX61" s="37"/>
      <c r="DOY61" s="37"/>
      <c r="DOZ61" s="37"/>
      <c r="DPA61" s="37"/>
      <c r="DPB61" s="37"/>
      <c r="DPC61" s="37"/>
      <c r="DPD61" s="37"/>
      <c r="DPE61" s="37"/>
      <c r="DPF61" s="37"/>
      <c r="DPG61" s="37"/>
      <c r="DPH61" s="37"/>
      <c r="DPI61" s="37"/>
      <c r="DPJ61" s="37"/>
      <c r="DPK61" s="37"/>
      <c r="DPL61" s="37"/>
      <c r="DPM61" s="37"/>
      <c r="DPN61" s="37"/>
      <c r="DPO61" s="37"/>
      <c r="DPP61" s="37"/>
      <c r="DPQ61" s="37"/>
      <c r="DPR61" s="37"/>
      <c r="DPS61" s="37"/>
      <c r="DPT61" s="37"/>
      <c r="DPU61" s="37"/>
      <c r="DPV61" s="37"/>
      <c r="DPW61" s="37"/>
      <c r="DPX61" s="37"/>
      <c r="DPY61" s="37"/>
      <c r="DPZ61" s="37"/>
      <c r="DQA61" s="37"/>
      <c r="DQB61" s="37"/>
      <c r="DQC61" s="37"/>
      <c r="DQD61" s="37"/>
      <c r="DQE61" s="37"/>
      <c r="DQF61" s="37"/>
      <c r="DQG61" s="37"/>
      <c r="DQH61" s="37"/>
      <c r="DQI61" s="37"/>
      <c r="DQJ61" s="37"/>
      <c r="DQK61" s="37"/>
      <c r="DQL61" s="37"/>
      <c r="DQM61" s="37"/>
      <c r="DQN61" s="37"/>
      <c r="DQO61" s="37"/>
      <c r="DQP61" s="37"/>
      <c r="DQQ61" s="37"/>
      <c r="DQR61" s="37"/>
      <c r="DQS61" s="37"/>
      <c r="DQT61" s="37"/>
      <c r="DQU61" s="37"/>
      <c r="DQV61" s="37"/>
      <c r="DQW61" s="37"/>
      <c r="DQX61" s="37"/>
      <c r="DQY61" s="37"/>
      <c r="DQZ61" s="37"/>
      <c r="DRA61" s="37"/>
      <c r="DRB61" s="37"/>
      <c r="DRC61" s="37"/>
      <c r="DRD61" s="37"/>
      <c r="DRE61" s="37"/>
      <c r="DRF61" s="37"/>
      <c r="DRG61" s="37"/>
      <c r="DRH61" s="37"/>
      <c r="DRI61" s="37"/>
      <c r="DRJ61" s="37"/>
      <c r="DRK61" s="37"/>
      <c r="DRL61" s="37"/>
      <c r="DRM61" s="37"/>
      <c r="DRN61" s="37"/>
      <c r="DRO61" s="37"/>
      <c r="DRP61" s="37"/>
      <c r="DRQ61" s="37"/>
      <c r="DRR61" s="37"/>
      <c r="DRS61" s="37"/>
      <c r="DRT61" s="37"/>
      <c r="DRU61" s="37"/>
      <c r="DRV61" s="37"/>
      <c r="DRW61" s="37"/>
      <c r="DRX61" s="37"/>
      <c r="DRY61" s="37"/>
      <c r="DRZ61" s="37"/>
      <c r="DSA61" s="37"/>
      <c r="DSB61" s="37"/>
      <c r="DSC61" s="37"/>
      <c r="DSD61" s="37"/>
      <c r="DSE61" s="37"/>
      <c r="DSF61" s="37"/>
      <c r="DSG61" s="37"/>
      <c r="DSH61" s="37"/>
      <c r="DSI61" s="37"/>
      <c r="DSJ61" s="37"/>
      <c r="DSK61" s="37"/>
      <c r="DSL61" s="37"/>
      <c r="DSM61" s="37"/>
      <c r="DSN61" s="37"/>
      <c r="DSO61" s="37"/>
      <c r="DSP61" s="37"/>
      <c r="DSQ61" s="37"/>
      <c r="DSR61" s="37"/>
      <c r="DSS61" s="37"/>
      <c r="DST61" s="37"/>
      <c r="DSU61" s="37"/>
      <c r="DSV61" s="37"/>
      <c r="DSW61" s="37"/>
      <c r="DSX61" s="37"/>
      <c r="DSY61" s="37"/>
      <c r="DSZ61" s="37"/>
      <c r="DTA61" s="37"/>
      <c r="DTB61" s="37"/>
      <c r="DTC61" s="37"/>
      <c r="DTD61" s="37"/>
      <c r="DTE61" s="37"/>
      <c r="DTF61" s="37"/>
      <c r="DTG61" s="37"/>
      <c r="DTH61" s="37"/>
      <c r="DTI61" s="37"/>
      <c r="DTJ61" s="37"/>
      <c r="DTK61" s="37"/>
      <c r="DTL61" s="37"/>
      <c r="DTM61" s="37"/>
      <c r="DTN61" s="37"/>
      <c r="DTO61" s="37"/>
      <c r="DTP61" s="37"/>
      <c r="DTQ61" s="37"/>
      <c r="DTR61" s="37"/>
      <c r="DTS61" s="37"/>
      <c r="DTT61" s="37"/>
      <c r="DTU61" s="37"/>
      <c r="DTV61" s="37"/>
      <c r="DTW61" s="37"/>
      <c r="DTX61" s="37"/>
      <c r="DTY61" s="37"/>
      <c r="DTZ61" s="37"/>
      <c r="DUA61" s="37"/>
      <c r="DUB61" s="37"/>
      <c r="DUC61" s="37"/>
      <c r="DUD61" s="37"/>
      <c r="DUE61" s="37"/>
      <c r="DUF61" s="37"/>
      <c r="DUG61" s="37"/>
      <c r="DUH61" s="37"/>
      <c r="DUI61" s="37"/>
      <c r="DUJ61" s="37"/>
      <c r="DUK61" s="37"/>
      <c r="DUL61" s="37"/>
      <c r="DUM61" s="37"/>
      <c r="DUN61" s="37"/>
      <c r="DUO61" s="37"/>
      <c r="DUP61" s="37"/>
      <c r="DUQ61" s="37"/>
      <c r="DUR61" s="37"/>
      <c r="DUS61" s="37"/>
      <c r="DUT61" s="37"/>
      <c r="DUU61" s="37"/>
      <c r="DUV61" s="37"/>
      <c r="DUW61" s="37"/>
      <c r="DUX61" s="37"/>
      <c r="DUY61" s="37"/>
      <c r="DUZ61" s="37"/>
      <c r="DVA61" s="37"/>
      <c r="DVB61" s="37"/>
      <c r="DVC61" s="37"/>
      <c r="DVD61" s="37"/>
      <c r="DVE61" s="37"/>
      <c r="DVF61" s="37"/>
      <c r="DVG61" s="37"/>
      <c r="DVH61" s="37"/>
      <c r="DVI61" s="37"/>
      <c r="DVJ61" s="37"/>
      <c r="DVK61" s="37"/>
      <c r="DVL61" s="37"/>
      <c r="DVM61" s="37"/>
      <c r="DVN61" s="37"/>
      <c r="DVO61" s="37"/>
      <c r="DVP61" s="37"/>
      <c r="DVQ61" s="37"/>
      <c r="DVR61" s="37"/>
      <c r="DVS61" s="37"/>
      <c r="DVT61" s="37"/>
      <c r="DVU61" s="37"/>
      <c r="DVV61" s="37"/>
      <c r="DVW61" s="37"/>
      <c r="DVX61" s="37"/>
      <c r="DVY61" s="37"/>
      <c r="DVZ61" s="37"/>
      <c r="DWA61" s="37"/>
      <c r="DWB61" s="37"/>
      <c r="DWC61" s="37"/>
      <c r="DWD61" s="37"/>
      <c r="DWE61" s="37"/>
      <c r="DWF61" s="37"/>
      <c r="DWG61" s="37"/>
      <c r="DWH61" s="37"/>
      <c r="DWI61" s="37"/>
      <c r="DWJ61" s="37"/>
      <c r="DWK61" s="37"/>
      <c r="DWL61" s="37"/>
      <c r="DWM61" s="37"/>
      <c r="DWN61" s="37"/>
      <c r="DWO61" s="37"/>
      <c r="DWP61" s="37"/>
      <c r="DWQ61" s="37"/>
      <c r="DWR61" s="37"/>
      <c r="DWS61" s="37"/>
      <c r="DWT61" s="37"/>
      <c r="DWU61" s="37"/>
      <c r="DWV61" s="37"/>
      <c r="DWW61" s="37"/>
      <c r="DWX61" s="37"/>
      <c r="DWY61" s="37"/>
      <c r="DWZ61" s="37"/>
      <c r="DXA61" s="37"/>
      <c r="DXB61" s="37"/>
      <c r="DXC61" s="37"/>
      <c r="DXD61" s="37"/>
      <c r="DXE61" s="37"/>
      <c r="DXF61" s="37"/>
      <c r="DXG61" s="37"/>
      <c r="DXH61" s="37"/>
      <c r="DXI61" s="37"/>
      <c r="DXJ61" s="37"/>
      <c r="DXK61" s="37"/>
      <c r="DXL61" s="37"/>
      <c r="DXM61" s="37"/>
      <c r="DXN61" s="37"/>
      <c r="DXO61" s="37"/>
      <c r="DXP61" s="37"/>
      <c r="DXQ61" s="37"/>
      <c r="DXR61" s="37"/>
      <c r="DXS61" s="37"/>
      <c r="DXT61" s="37"/>
      <c r="DXU61" s="37"/>
      <c r="DXV61" s="37"/>
      <c r="DXW61" s="37"/>
      <c r="DXX61" s="37"/>
      <c r="DXY61" s="37"/>
      <c r="DXZ61" s="37"/>
      <c r="DYA61" s="37"/>
      <c r="DYB61" s="37"/>
      <c r="DYC61" s="37"/>
      <c r="DYD61" s="37"/>
      <c r="DYE61" s="37"/>
      <c r="DYF61" s="37"/>
      <c r="DYG61" s="37"/>
      <c r="DYH61" s="37"/>
      <c r="DYI61" s="37"/>
      <c r="DYJ61" s="37"/>
      <c r="DYK61" s="37"/>
      <c r="DYL61" s="37"/>
      <c r="DYM61" s="37"/>
      <c r="DYN61" s="37"/>
      <c r="DYO61" s="37"/>
      <c r="DYP61" s="37"/>
      <c r="DYQ61" s="37"/>
      <c r="DYR61" s="37"/>
      <c r="DYS61" s="37"/>
      <c r="DYT61" s="37"/>
      <c r="DYU61" s="37"/>
      <c r="DYV61" s="37"/>
      <c r="DYW61" s="37"/>
      <c r="DYX61" s="37"/>
      <c r="DYY61" s="37"/>
      <c r="DYZ61" s="37"/>
      <c r="DZA61" s="37"/>
      <c r="DZB61" s="37"/>
      <c r="DZC61" s="37"/>
      <c r="DZD61" s="37"/>
      <c r="DZE61" s="37"/>
      <c r="DZF61" s="37"/>
      <c r="DZG61" s="37"/>
      <c r="DZH61" s="37"/>
      <c r="DZI61" s="37"/>
      <c r="DZJ61" s="37"/>
      <c r="DZK61" s="37"/>
      <c r="DZL61" s="37"/>
      <c r="DZM61" s="37"/>
      <c r="DZN61" s="37"/>
      <c r="DZO61" s="37"/>
      <c r="DZP61" s="37"/>
      <c r="DZQ61" s="37"/>
      <c r="DZR61" s="37"/>
      <c r="DZS61" s="37"/>
      <c r="DZT61" s="37"/>
      <c r="DZU61" s="37"/>
      <c r="DZV61" s="37"/>
      <c r="DZW61" s="37"/>
      <c r="DZX61" s="37"/>
      <c r="DZY61" s="37"/>
      <c r="DZZ61" s="37"/>
      <c r="EAA61" s="37"/>
      <c r="EAB61" s="37"/>
      <c r="EAC61" s="37"/>
      <c r="EAD61" s="37"/>
      <c r="EAE61" s="37"/>
      <c r="EAF61" s="37"/>
      <c r="EAG61" s="37"/>
      <c r="EAH61" s="37"/>
      <c r="EAI61" s="37"/>
      <c r="EAJ61" s="37"/>
      <c r="EAK61" s="37"/>
      <c r="EAL61" s="37"/>
      <c r="EAM61" s="37"/>
      <c r="EAN61" s="37"/>
      <c r="EAO61" s="37"/>
      <c r="EAP61" s="37"/>
      <c r="EAQ61" s="37"/>
      <c r="EAR61" s="37"/>
      <c r="EAS61" s="37"/>
      <c r="EAT61" s="37"/>
      <c r="EAU61" s="37"/>
      <c r="EAV61" s="37"/>
      <c r="EAW61" s="37"/>
      <c r="EAX61" s="37"/>
      <c r="EAY61" s="37"/>
      <c r="EAZ61" s="37"/>
      <c r="EBA61" s="37"/>
      <c r="EBB61" s="37"/>
      <c r="EBC61" s="37"/>
      <c r="EBD61" s="37"/>
      <c r="EBE61" s="37"/>
      <c r="EBF61" s="37"/>
      <c r="EBG61" s="37"/>
      <c r="EBH61" s="37"/>
      <c r="EBI61" s="37"/>
      <c r="EBJ61" s="37"/>
      <c r="EBK61" s="37"/>
      <c r="EBL61" s="37"/>
      <c r="EBM61" s="37"/>
      <c r="EBN61" s="37"/>
      <c r="EBO61" s="37"/>
      <c r="EBP61" s="37"/>
      <c r="EBQ61" s="37"/>
      <c r="EBR61" s="37"/>
      <c r="EBS61" s="37"/>
      <c r="EBT61" s="37"/>
      <c r="EBU61" s="37"/>
      <c r="EBV61" s="37"/>
      <c r="EBW61" s="37"/>
      <c r="EBX61" s="37"/>
      <c r="EBY61" s="37"/>
      <c r="EBZ61" s="37"/>
      <c r="ECA61" s="37"/>
      <c r="ECB61" s="37"/>
      <c r="ECC61" s="37"/>
      <c r="ECD61" s="37"/>
      <c r="ECE61" s="37"/>
      <c r="ECF61" s="37"/>
      <c r="ECG61" s="37"/>
      <c r="ECH61" s="37"/>
      <c r="ECI61" s="37"/>
      <c r="ECJ61" s="37"/>
      <c r="ECK61" s="37"/>
      <c r="ECL61" s="37"/>
      <c r="ECM61" s="37"/>
      <c r="ECN61" s="37"/>
      <c r="ECO61" s="37"/>
      <c r="ECP61" s="37"/>
      <c r="ECQ61" s="37"/>
      <c r="ECR61" s="37"/>
      <c r="ECS61" s="37"/>
      <c r="ECT61" s="37"/>
      <c r="ECU61" s="37"/>
      <c r="ECV61" s="37"/>
      <c r="ECW61" s="37"/>
      <c r="ECX61" s="37"/>
      <c r="ECY61" s="37"/>
      <c r="ECZ61" s="37"/>
      <c r="EDA61" s="37"/>
      <c r="EDB61" s="37"/>
      <c r="EDC61" s="37"/>
      <c r="EDD61" s="37"/>
      <c r="EDE61" s="37"/>
      <c r="EDF61" s="37"/>
      <c r="EDG61" s="37"/>
      <c r="EDH61" s="37"/>
      <c r="EDI61" s="37"/>
      <c r="EDJ61" s="37"/>
      <c r="EDK61" s="37"/>
      <c r="EDL61" s="37"/>
      <c r="EDM61" s="37"/>
      <c r="EDN61" s="37"/>
      <c r="EDO61" s="37"/>
      <c r="EDP61" s="37"/>
      <c r="EDQ61" s="37"/>
      <c r="EDR61" s="37"/>
      <c r="EDS61" s="37"/>
      <c r="EDT61" s="37"/>
      <c r="EDU61" s="37"/>
      <c r="EDV61" s="37"/>
      <c r="EDW61" s="37"/>
      <c r="EDX61" s="37"/>
      <c r="EDY61" s="37"/>
      <c r="EDZ61" s="37"/>
      <c r="EEA61" s="37"/>
      <c r="EEB61" s="37"/>
      <c r="EEC61" s="37"/>
      <c r="EED61" s="37"/>
      <c r="EEE61" s="37"/>
      <c r="EEF61" s="37"/>
      <c r="EEG61" s="37"/>
      <c r="EEH61" s="37"/>
      <c r="EEI61" s="37"/>
      <c r="EEJ61" s="37"/>
      <c r="EEK61" s="37"/>
      <c r="EEL61" s="37"/>
      <c r="EEM61" s="37"/>
      <c r="EEN61" s="37"/>
      <c r="EEO61" s="37"/>
      <c r="EEP61" s="37"/>
      <c r="EEQ61" s="37"/>
      <c r="EER61" s="37"/>
      <c r="EES61" s="37"/>
      <c r="EET61" s="37"/>
      <c r="EEU61" s="37"/>
      <c r="EEV61" s="37"/>
      <c r="EEW61" s="37"/>
      <c r="EEX61" s="37"/>
      <c r="EEY61" s="37"/>
      <c r="EEZ61" s="37"/>
      <c r="EFA61" s="37"/>
      <c r="EFB61" s="37"/>
      <c r="EFC61" s="37"/>
      <c r="EFD61" s="37"/>
      <c r="EFE61" s="37"/>
      <c r="EFF61" s="37"/>
      <c r="EFG61" s="37"/>
      <c r="EFH61" s="37"/>
      <c r="EFI61" s="37"/>
      <c r="EFJ61" s="37"/>
      <c r="EFK61" s="37"/>
      <c r="EFL61" s="37"/>
      <c r="EFM61" s="37"/>
      <c r="EFN61" s="37"/>
      <c r="EFO61" s="37"/>
      <c r="EFP61" s="37"/>
      <c r="EFQ61" s="37"/>
      <c r="EFR61" s="37"/>
      <c r="EFS61" s="37"/>
      <c r="EFT61" s="37"/>
      <c r="EFU61" s="37"/>
      <c r="EFV61" s="37"/>
      <c r="EFW61" s="37"/>
      <c r="EFX61" s="37"/>
      <c r="EFY61" s="37"/>
      <c r="EFZ61" s="37"/>
      <c r="EGA61" s="37"/>
      <c r="EGB61" s="37"/>
      <c r="EGC61" s="37"/>
      <c r="EGD61" s="37"/>
      <c r="EGE61" s="37"/>
      <c r="EGF61" s="37"/>
      <c r="EGG61" s="37"/>
      <c r="EGH61" s="37"/>
      <c r="EGI61" s="37"/>
      <c r="EGJ61" s="37"/>
      <c r="EGK61" s="37"/>
      <c r="EGL61" s="37"/>
      <c r="EGM61" s="37"/>
      <c r="EGN61" s="37"/>
      <c r="EGO61" s="37"/>
      <c r="EGP61" s="37"/>
      <c r="EGQ61" s="37"/>
      <c r="EGR61" s="37"/>
      <c r="EGS61" s="37"/>
      <c r="EGT61" s="37"/>
      <c r="EGU61" s="37"/>
      <c r="EGV61" s="37"/>
      <c r="EGW61" s="37"/>
      <c r="EGX61" s="37"/>
      <c r="EGY61" s="37"/>
      <c r="EGZ61" s="37"/>
      <c r="EHA61" s="37"/>
      <c r="EHB61" s="37"/>
      <c r="EHC61" s="37"/>
      <c r="EHD61" s="37"/>
      <c r="EHE61" s="37"/>
      <c r="EHF61" s="37"/>
      <c r="EHG61" s="37"/>
      <c r="EHH61" s="37"/>
      <c r="EHI61" s="37"/>
      <c r="EHJ61" s="37"/>
      <c r="EHK61" s="37"/>
      <c r="EHL61" s="37"/>
      <c r="EHM61" s="37"/>
      <c r="EHN61" s="37"/>
      <c r="EHO61" s="37"/>
      <c r="EHP61" s="37"/>
      <c r="EHQ61" s="37"/>
      <c r="EHR61" s="37"/>
      <c r="EHS61" s="37"/>
      <c r="EHT61" s="37"/>
      <c r="EHU61" s="37"/>
      <c r="EHV61" s="37"/>
      <c r="EHW61" s="37"/>
      <c r="EHX61" s="37"/>
      <c r="EHY61" s="37"/>
      <c r="EHZ61" s="37"/>
      <c r="EIA61" s="37"/>
      <c r="EIB61" s="37"/>
      <c r="EIC61" s="37"/>
      <c r="EID61" s="37"/>
      <c r="EIE61" s="37"/>
      <c r="EIF61" s="37"/>
      <c r="EIG61" s="37"/>
      <c r="EIH61" s="37"/>
      <c r="EII61" s="37"/>
      <c r="EIJ61" s="37"/>
      <c r="EIK61" s="37"/>
      <c r="EIL61" s="37"/>
      <c r="EIM61" s="37"/>
      <c r="EIN61" s="37"/>
      <c r="EIO61" s="37"/>
      <c r="EIP61" s="37"/>
      <c r="EIQ61" s="37"/>
      <c r="EIR61" s="37"/>
      <c r="EIS61" s="37"/>
      <c r="EIT61" s="37"/>
      <c r="EIU61" s="37"/>
      <c r="EIV61" s="37"/>
      <c r="EIW61" s="37"/>
      <c r="EIX61" s="37"/>
      <c r="EIY61" s="37"/>
      <c r="EIZ61" s="37"/>
      <c r="EJA61" s="37"/>
      <c r="EJB61" s="37"/>
      <c r="EJC61" s="37"/>
      <c r="EJD61" s="37"/>
      <c r="EJE61" s="37"/>
      <c r="EJF61" s="37"/>
      <c r="EJG61" s="37"/>
      <c r="EJH61" s="37"/>
      <c r="EJI61" s="37"/>
      <c r="EJJ61" s="37"/>
      <c r="EJK61" s="37"/>
      <c r="EJL61" s="37"/>
      <c r="EJM61" s="37"/>
      <c r="EJN61" s="37"/>
      <c r="EJO61" s="37"/>
      <c r="EJP61" s="37"/>
      <c r="EJQ61" s="37"/>
      <c r="EJR61" s="37"/>
      <c r="EJS61" s="37"/>
      <c r="EJT61" s="37"/>
      <c r="EJU61" s="37"/>
      <c r="EJV61" s="37"/>
      <c r="EJW61" s="37"/>
      <c r="EJX61" s="37"/>
      <c r="EJY61" s="37"/>
      <c r="EJZ61" s="37"/>
      <c r="EKA61" s="37"/>
      <c r="EKB61" s="37"/>
      <c r="EKC61" s="37"/>
      <c r="EKD61" s="37"/>
      <c r="EKE61" s="37"/>
      <c r="EKF61" s="37"/>
      <c r="EKG61" s="37"/>
      <c r="EKH61" s="37"/>
      <c r="EKI61" s="37"/>
      <c r="EKJ61" s="37"/>
      <c r="EKK61" s="37"/>
      <c r="EKL61" s="37"/>
      <c r="EKM61" s="37"/>
      <c r="EKN61" s="37"/>
      <c r="EKO61" s="37"/>
      <c r="EKP61" s="37"/>
      <c r="EKQ61" s="37"/>
      <c r="EKR61" s="37"/>
      <c r="EKS61" s="37"/>
      <c r="EKT61" s="37"/>
      <c r="EKU61" s="37"/>
      <c r="EKV61" s="37"/>
      <c r="EKW61" s="37"/>
      <c r="EKX61" s="37"/>
      <c r="EKY61" s="37"/>
      <c r="EKZ61" s="37"/>
      <c r="ELA61" s="37"/>
      <c r="ELB61" s="37"/>
      <c r="ELC61" s="37"/>
      <c r="ELD61" s="37"/>
      <c r="ELE61" s="37"/>
      <c r="ELF61" s="37"/>
      <c r="ELG61" s="37"/>
      <c r="ELH61" s="37"/>
      <c r="ELI61" s="37"/>
      <c r="ELJ61" s="37"/>
      <c r="ELK61" s="37"/>
      <c r="ELL61" s="37"/>
      <c r="ELM61" s="37"/>
      <c r="ELN61" s="37"/>
      <c r="ELO61" s="37"/>
      <c r="ELP61" s="37"/>
      <c r="ELQ61" s="37"/>
      <c r="ELR61" s="37"/>
      <c r="ELS61" s="37"/>
      <c r="ELT61" s="37"/>
      <c r="ELU61" s="37"/>
      <c r="ELV61" s="37"/>
      <c r="ELW61" s="37"/>
      <c r="ELX61" s="37"/>
      <c r="ELY61" s="37"/>
      <c r="ELZ61" s="37"/>
      <c r="EMA61" s="37"/>
      <c r="EMB61" s="37"/>
      <c r="EMC61" s="37"/>
      <c r="EMD61" s="37"/>
      <c r="EME61" s="37"/>
      <c r="EMF61" s="37"/>
      <c r="EMG61" s="37"/>
      <c r="EMH61" s="37"/>
      <c r="EMI61" s="37"/>
      <c r="EMJ61" s="37"/>
      <c r="EMK61" s="37"/>
      <c r="EML61" s="37"/>
      <c r="EMM61" s="37"/>
      <c r="EMN61" s="37"/>
      <c r="EMO61" s="37"/>
      <c r="EMP61" s="37"/>
      <c r="EMQ61" s="37"/>
      <c r="EMR61" s="37"/>
      <c r="EMS61" s="37"/>
      <c r="EMT61" s="37"/>
      <c r="EMU61" s="37"/>
      <c r="EMV61" s="37"/>
      <c r="EMW61" s="37"/>
      <c r="EMX61" s="37"/>
      <c r="EMY61" s="37"/>
      <c r="EMZ61" s="37"/>
      <c r="ENA61" s="37"/>
      <c r="ENB61" s="37"/>
      <c r="ENC61" s="37"/>
      <c r="END61" s="37"/>
      <c r="ENE61" s="37"/>
      <c r="ENF61" s="37"/>
      <c r="ENG61" s="37"/>
      <c r="ENH61" s="37"/>
      <c r="ENI61" s="37"/>
      <c r="ENJ61" s="37"/>
      <c r="ENK61" s="37"/>
      <c r="ENL61" s="37"/>
      <c r="ENM61" s="37"/>
      <c r="ENN61" s="37"/>
      <c r="ENO61" s="37"/>
      <c r="ENP61" s="37"/>
      <c r="ENQ61" s="37"/>
      <c r="ENR61" s="37"/>
      <c r="ENS61" s="37"/>
      <c r="ENT61" s="37"/>
      <c r="ENU61" s="37"/>
      <c r="ENV61" s="37"/>
      <c r="ENW61" s="37"/>
      <c r="ENX61" s="37"/>
      <c r="ENY61" s="37"/>
      <c r="ENZ61" s="37"/>
      <c r="EOA61" s="37"/>
      <c r="EOB61" s="37"/>
      <c r="EOC61" s="37"/>
      <c r="EOD61" s="37"/>
      <c r="EOE61" s="37"/>
      <c r="EOF61" s="37"/>
      <c r="EOG61" s="37"/>
      <c r="EOH61" s="37"/>
      <c r="EOI61" s="37"/>
      <c r="EOJ61" s="37"/>
      <c r="EOK61" s="37"/>
      <c r="EOL61" s="37"/>
      <c r="EOM61" s="37"/>
      <c r="EON61" s="37"/>
      <c r="EOO61" s="37"/>
      <c r="EOP61" s="37"/>
      <c r="EOQ61" s="37"/>
      <c r="EOR61" s="37"/>
      <c r="EOS61" s="37"/>
      <c r="EOT61" s="37"/>
      <c r="EOU61" s="37"/>
      <c r="EOV61" s="37"/>
      <c r="EOW61" s="37"/>
      <c r="EOX61" s="37"/>
      <c r="EOY61" s="37"/>
      <c r="EOZ61" s="37"/>
      <c r="EPA61" s="37"/>
      <c r="EPB61" s="37"/>
      <c r="EPC61" s="37"/>
      <c r="EPD61" s="37"/>
      <c r="EPE61" s="37"/>
      <c r="EPF61" s="37"/>
      <c r="EPG61" s="37"/>
      <c r="EPH61" s="37"/>
      <c r="EPI61" s="37"/>
      <c r="EPJ61" s="37"/>
      <c r="EPK61" s="37"/>
      <c r="EPL61" s="37"/>
      <c r="EPM61" s="37"/>
      <c r="EPN61" s="37"/>
      <c r="EPO61" s="37"/>
      <c r="EPP61" s="37"/>
      <c r="EPQ61" s="37"/>
      <c r="EPR61" s="37"/>
      <c r="EPS61" s="37"/>
      <c r="EPT61" s="37"/>
      <c r="EPU61" s="37"/>
      <c r="EPV61" s="37"/>
      <c r="EPW61" s="37"/>
      <c r="EPX61" s="37"/>
      <c r="EPY61" s="37"/>
      <c r="EPZ61" s="37"/>
      <c r="EQA61" s="37"/>
      <c r="EQB61" s="37"/>
      <c r="EQC61" s="37"/>
      <c r="EQD61" s="37"/>
      <c r="EQE61" s="37"/>
      <c r="EQF61" s="37"/>
      <c r="EQG61" s="37"/>
      <c r="EQH61" s="37"/>
      <c r="EQI61" s="37"/>
      <c r="EQJ61" s="37"/>
      <c r="EQK61" s="37"/>
      <c r="EQL61" s="37"/>
      <c r="EQM61" s="37"/>
      <c r="EQN61" s="37"/>
      <c r="EQO61" s="37"/>
      <c r="EQP61" s="37"/>
      <c r="EQQ61" s="37"/>
      <c r="EQR61" s="37"/>
      <c r="EQS61" s="37"/>
      <c r="EQT61" s="37"/>
      <c r="EQU61" s="37"/>
      <c r="EQV61" s="37"/>
      <c r="EQW61" s="37"/>
      <c r="EQX61" s="37"/>
      <c r="EQY61" s="37"/>
      <c r="EQZ61" s="37"/>
      <c r="ERA61" s="37"/>
      <c r="ERB61" s="37"/>
      <c r="ERC61" s="37"/>
      <c r="ERD61" s="37"/>
      <c r="ERE61" s="37"/>
      <c r="ERF61" s="37"/>
      <c r="ERG61" s="37"/>
      <c r="ERH61" s="37"/>
      <c r="ERI61" s="37"/>
      <c r="ERJ61" s="37"/>
      <c r="ERK61" s="37"/>
      <c r="ERL61" s="37"/>
      <c r="ERM61" s="37"/>
      <c r="ERN61" s="37"/>
      <c r="ERO61" s="37"/>
      <c r="ERP61" s="37"/>
      <c r="ERQ61" s="37"/>
      <c r="ERR61" s="37"/>
      <c r="ERS61" s="37"/>
      <c r="ERT61" s="37"/>
      <c r="ERU61" s="37"/>
      <c r="ERV61" s="37"/>
      <c r="ERW61" s="37"/>
      <c r="ERX61" s="37"/>
      <c r="ERY61" s="37"/>
      <c r="ERZ61" s="37"/>
      <c r="ESA61" s="37"/>
      <c r="ESB61" s="37"/>
      <c r="ESC61" s="37"/>
      <c r="ESD61" s="37"/>
      <c r="ESE61" s="37"/>
      <c r="ESF61" s="37"/>
      <c r="ESG61" s="37"/>
      <c r="ESH61" s="37"/>
      <c r="ESI61" s="37"/>
      <c r="ESJ61" s="37"/>
      <c r="ESK61" s="37"/>
      <c r="ESL61" s="37"/>
      <c r="ESM61" s="37"/>
      <c r="ESN61" s="37"/>
      <c r="ESO61" s="37"/>
      <c r="ESP61" s="37"/>
      <c r="ESQ61" s="37"/>
      <c r="ESR61" s="37"/>
      <c r="ESS61" s="37"/>
      <c r="EST61" s="37"/>
      <c r="ESU61" s="37"/>
      <c r="ESV61" s="37"/>
      <c r="ESW61" s="37"/>
      <c r="ESX61" s="37"/>
      <c r="ESY61" s="37"/>
      <c r="ESZ61" s="37"/>
      <c r="ETA61" s="37"/>
      <c r="ETB61" s="37"/>
      <c r="ETC61" s="37"/>
      <c r="ETD61" s="37"/>
      <c r="ETE61" s="37"/>
      <c r="ETF61" s="37"/>
      <c r="ETG61" s="37"/>
      <c r="ETH61" s="37"/>
      <c r="ETI61" s="37"/>
      <c r="ETJ61" s="37"/>
      <c r="ETK61" s="37"/>
      <c r="ETL61" s="37"/>
      <c r="ETM61" s="37"/>
      <c r="ETN61" s="37"/>
      <c r="ETO61" s="37"/>
      <c r="ETP61" s="37"/>
      <c r="ETQ61" s="37"/>
      <c r="ETR61" s="37"/>
      <c r="ETS61" s="37"/>
      <c r="ETT61" s="37"/>
      <c r="ETU61" s="37"/>
      <c r="ETV61" s="37"/>
      <c r="ETW61" s="37"/>
      <c r="ETX61" s="37"/>
      <c r="ETY61" s="37"/>
      <c r="ETZ61" s="37"/>
      <c r="EUA61" s="37"/>
      <c r="EUB61" s="37"/>
      <c r="EUC61" s="37"/>
      <c r="EUD61" s="37"/>
      <c r="EUE61" s="37"/>
      <c r="EUF61" s="37"/>
      <c r="EUG61" s="37"/>
      <c r="EUH61" s="37"/>
      <c r="EUI61" s="37"/>
      <c r="EUJ61" s="37"/>
      <c r="EUK61" s="37"/>
      <c r="EUL61" s="37"/>
      <c r="EUM61" s="37"/>
      <c r="EUN61" s="37"/>
      <c r="EUO61" s="37"/>
      <c r="EUP61" s="37"/>
      <c r="EUQ61" s="37"/>
      <c r="EUR61" s="37"/>
      <c r="EUS61" s="37"/>
      <c r="EUT61" s="37"/>
      <c r="EUU61" s="37"/>
      <c r="EUV61" s="37"/>
      <c r="EUW61" s="37"/>
      <c r="EUX61" s="37"/>
      <c r="EUY61" s="37"/>
      <c r="EUZ61" s="37"/>
      <c r="EVA61" s="37"/>
      <c r="EVB61" s="37"/>
      <c r="EVC61" s="37"/>
      <c r="EVD61" s="37"/>
      <c r="EVE61" s="37"/>
      <c r="EVF61" s="37"/>
      <c r="EVG61" s="37"/>
      <c r="EVH61" s="37"/>
      <c r="EVI61" s="37"/>
      <c r="EVJ61" s="37"/>
      <c r="EVK61" s="37"/>
      <c r="EVL61" s="37"/>
      <c r="EVM61" s="37"/>
      <c r="EVN61" s="37"/>
      <c r="EVO61" s="37"/>
      <c r="EVP61" s="37"/>
      <c r="EVQ61" s="37"/>
      <c r="EVR61" s="37"/>
      <c r="EVS61" s="37"/>
      <c r="EVT61" s="37"/>
      <c r="EVU61" s="37"/>
      <c r="EVV61" s="37"/>
      <c r="EVW61" s="37"/>
      <c r="EVX61" s="37"/>
      <c r="EVY61" s="37"/>
      <c r="EVZ61" s="37"/>
      <c r="EWA61" s="37"/>
      <c r="EWB61" s="37"/>
      <c r="EWC61" s="37"/>
      <c r="EWD61" s="37"/>
      <c r="EWE61" s="37"/>
      <c r="EWF61" s="37"/>
      <c r="EWG61" s="37"/>
      <c r="EWH61" s="37"/>
      <c r="EWI61" s="37"/>
      <c r="EWJ61" s="37"/>
      <c r="EWK61" s="37"/>
      <c r="EWL61" s="37"/>
      <c r="EWM61" s="37"/>
      <c r="EWN61" s="37"/>
      <c r="EWO61" s="37"/>
      <c r="EWP61" s="37"/>
      <c r="EWQ61" s="37"/>
      <c r="EWR61" s="37"/>
      <c r="EWS61" s="37"/>
      <c r="EWT61" s="37"/>
      <c r="EWU61" s="37"/>
      <c r="EWV61" s="37"/>
      <c r="EWW61" s="37"/>
      <c r="EWX61" s="37"/>
      <c r="EWY61" s="37"/>
      <c r="EWZ61" s="37"/>
      <c r="EXA61" s="37"/>
      <c r="EXB61" s="37"/>
      <c r="EXC61" s="37"/>
      <c r="EXD61" s="37"/>
      <c r="EXE61" s="37"/>
      <c r="EXF61" s="37"/>
      <c r="EXG61" s="37"/>
      <c r="EXH61" s="37"/>
      <c r="EXI61" s="37"/>
      <c r="EXJ61" s="37"/>
      <c r="EXK61" s="37"/>
      <c r="EXL61" s="37"/>
      <c r="EXM61" s="37"/>
      <c r="EXN61" s="37"/>
      <c r="EXO61" s="37"/>
      <c r="EXP61" s="37"/>
      <c r="EXQ61" s="37"/>
      <c r="EXR61" s="37"/>
      <c r="EXS61" s="37"/>
      <c r="EXT61" s="37"/>
      <c r="EXU61" s="37"/>
      <c r="EXV61" s="37"/>
      <c r="EXW61" s="37"/>
      <c r="EXX61" s="37"/>
      <c r="EXY61" s="37"/>
      <c r="EXZ61" s="37"/>
      <c r="EYA61" s="37"/>
      <c r="EYB61" s="37"/>
      <c r="EYC61" s="37"/>
      <c r="EYD61" s="37"/>
      <c r="EYE61" s="37"/>
      <c r="EYF61" s="37"/>
      <c r="EYG61" s="37"/>
      <c r="EYH61" s="37"/>
      <c r="EYI61" s="37"/>
      <c r="EYJ61" s="37"/>
      <c r="EYK61" s="37"/>
      <c r="EYL61" s="37"/>
      <c r="EYM61" s="37"/>
      <c r="EYN61" s="37"/>
      <c r="EYO61" s="37"/>
      <c r="EYP61" s="37"/>
      <c r="EYQ61" s="37"/>
      <c r="EYR61" s="37"/>
      <c r="EYS61" s="37"/>
      <c r="EYT61" s="37"/>
      <c r="EYU61" s="37"/>
      <c r="EYV61" s="37"/>
      <c r="EYW61" s="37"/>
      <c r="EYX61" s="37"/>
      <c r="EYY61" s="37"/>
      <c r="EYZ61" s="37"/>
      <c r="EZA61" s="37"/>
      <c r="EZB61" s="37"/>
      <c r="EZC61" s="37"/>
      <c r="EZD61" s="37"/>
      <c r="EZE61" s="37"/>
      <c r="EZF61" s="37"/>
      <c r="EZG61" s="37"/>
      <c r="EZH61" s="37"/>
      <c r="EZI61" s="37"/>
      <c r="EZJ61" s="37"/>
      <c r="EZK61" s="37"/>
      <c r="EZL61" s="37"/>
      <c r="EZM61" s="37"/>
      <c r="EZN61" s="37"/>
      <c r="EZO61" s="37"/>
      <c r="EZP61" s="37"/>
      <c r="EZQ61" s="37"/>
      <c r="EZR61" s="37"/>
      <c r="EZS61" s="37"/>
      <c r="EZT61" s="37"/>
      <c r="EZU61" s="37"/>
      <c r="EZV61" s="37"/>
      <c r="EZW61" s="37"/>
      <c r="EZX61" s="37"/>
      <c r="EZY61" s="37"/>
      <c r="EZZ61" s="37"/>
      <c r="FAA61" s="37"/>
      <c r="FAB61" s="37"/>
      <c r="FAC61" s="37"/>
      <c r="FAD61" s="37"/>
      <c r="FAE61" s="37"/>
      <c r="FAF61" s="37"/>
      <c r="FAG61" s="37"/>
      <c r="FAH61" s="37"/>
      <c r="FAI61" s="37"/>
      <c r="FAJ61" s="37"/>
      <c r="FAK61" s="37"/>
      <c r="FAL61" s="37"/>
      <c r="FAM61" s="37"/>
      <c r="FAN61" s="37"/>
      <c r="FAO61" s="37"/>
      <c r="FAP61" s="37"/>
      <c r="FAQ61" s="37"/>
      <c r="FAR61" s="37"/>
      <c r="FAS61" s="37"/>
      <c r="FAT61" s="37"/>
      <c r="FAU61" s="37"/>
      <c r="FAV61" s="37"/>
      <c r="FAW61" s="37"/>
      <c r="FAX61" s="37"/>
      <c r="FAY61" s="37"/>
      <c r="FAZ61" s="37"/>
      <c r="FBA61" s="37"/>
      <c r="FBB61" s="37"/>
      <c r="FBC61" s="37"/>
      <c r="FBD61" s="37"/>
      <c r="FBE61" s="37"/>
      <c r="FBF61" s="37"/>
      <c r="FBG61" s="37"/>
      <c r="FBH61" s="37"/>
      <c r="FBI61" s="37"/>
      <c r="FBJ61" s="37"/>
      <c r="FBK61" s="37"/>
      <c r="FBL61" s="37"/>
      <c r="FBM61" s="37"/>
      <c r="FBN61" s="37"/>
      <c r="FBO61" s="37"/>
      <c r="FBP61" s="37"/>
      <c r="FBQ61" s="37"/>
      <c r="FBR61" s="37"/>
      <c r="FBS61" s="37"/>
      <c r="FBT61" s="37"/>
      <c r="FBU61" s="37"/>
      <c r="FBV61" s="37"/>
      <c r="FBW61" s="37"/>
      <c r="FBX61" s="37"/>
      <c r="FBY61" s="37"/>
      <c r="FBZ61" s="37"/>
      <c r="FCA61" s="37"/>
      <c r="FCB61" s="37"/>
      <c r="FCC61" s="37"/>
      <c r="FCD61" s="37"/>
      <c r="FCE61" s="37"/>
      <c r="FCF61" s="37"/>
      <c r="FCG61" s="37"/>
      <c r="FCH61" s="37"/>
      <c r="FCI61" s="37"/>
      <c r="FCJ61" s="37"/>
      <c r="FCK61" s="37"/>
      <c r="FCL61" s="37"/>
      <c r="FCM61" s="37"/>
      <c r="FCN61" s="37"/>
      <c r="FCO61" s="37"/>
      <c r="FCP61" s="37"/>
      <c r="FCQ61" s="37"/>
      <c r="FCR61" s="37"/>
      <c r="FCS61" s="37"/>
      <c r="FCT61" s="37"/>
      <c r="FCU61" s="37"/>
      <c r="FCV61" s="37"/>
      <c r="FCW61" s="37"/>
      <c r="FCX61" s="37"/>
      <c r="FCY61" s="37"/>
      <c r="FCZ61" s="37"/>
      <c r="FDA61" s="37"/>
      <c r="FDB61" s="37"/>
      <c r="FDC61" s="37"/>
      <c r="FDD61" s="37"/>
      <c r="FDE61" s="37"/>
      <c r="FDF61" s="37"/>
      <c r="FDG61" s="37"/>
      <c r="FDH61" s="37"/>
      <c r="FDI61" s="37"/>
      <c r="FDJ61" s="37"/>
      <c r="FDK61" s="37"/>
      <c r="FDL61" s="37"/>
      <c r="FDM61" s="37"/>
      <c r="FDN61" s="37"/>
      <c r="FDO61" s="37"/>
      <c r="FDP61" s="37"/>
      <c r="FDQ61" s="37"/>
      <c r="FDR61" s="37"/>
      <c r="FDS61" s="37"/>
      <c r="FDT61" s="37"/>
      <c r="FDU61" s="37"/>
      <c r="FDV61" s="37"/>
      <c r="FDW61" s="37"/>
      <c r="FDX61" s="37"/>
      <c r="FDY61" s="37"/>
      <c r="FDZ61" s="37"/>
      <c r="FEA61" s="37"/>
      <c r="FEB61" s="37"/>
      <c r="FEC61" s="37"/>
      <c r="FED61" s="37"/>
      <c r="FEE61" s="37"/>
      <c r="FEF61" s="37"/>
      <c r="FEG61" s="37"/>
      <c r="FEH61" s="37"/>
      <c r="FEI61" s="37"/>
      <c r="FEJ61" s="37"/>
      <c r="FEK61" s="37"/>
      <c r="FEL61" s="37"/>
      <c r="FEM61" s="37"/>
      <c r="FEN61" s="37"/>
      <c r="FEO61" s="37"/>
      <c r="FEP61" s="37"/>
      <c r="FEQ61" s="37"/>
      <c r="FER61" s="37"/>
      <c r="FES61" s="37"/>
      <c r="FET61" s="37"/>
      <c r="FEU61" s="37"/>
      <c r="FEV61" s="37"/>
      <c r="FEW61" s="37"/>
      <c r="FEX61" s="37"/>
      <c r="FEY61" s="37"/>
      <c r="FEZ61" s="37"/>
      <c r="FFA61" s="37"/>
      <c r="FFB61" s="37"/>
      <c r="FFC61" s="37"/>
      <c r="FFD61" s="37"/>
      <c r="FFE61" s="37"/>
      <c r="FFF61" s="37"/>
      <c r="FFG61" s="37"/>
      <c r="FFH61" s="37"/>
      <c r="FFI61" s="37"/>
      <c r="FFJ61" s="37"/>
      <c r="FFK61" s="37"/>
      <c r="FFL61" s="37"/>
      <c r="FFM61" s="37"/>
      <c r="FFN61" s="37"/>
      <c r="FFO61" s="37"/>
      <c r="FFP61" s="37"/>
      <c r="FFQ61" s="37"/>
      <c r="FFR61" s="37"/>
      <c r="FFS61" s="37"/>
      <c r="FFT61" s="37"/>
      <c r="FFU61" s="37"/>
      <c r="FFV61" s="37"/>
      <c r="FFW61" s="37"/>
      <c r="FFX61" s="37"/>
      <c r="FFY61" s="37"/>
      <c r="FFZ61" s="37"/>
      <c r="FGA61" s="37"/>
      <c r="FGB61" s="37"/>
      <c r="FGC61" s="37"/>
      <c r="FGD61" s="37"/>
      <c r="FGE61" s="37"/>
      <c r="FGF61" s="37"/>
      <c r="FGG61" s="37"/>
      <c r="FGH61" s="37"/>
      <c r="FGI61" s="37"/>
      <c r="FGJ61" s="37"/>
      <c r="FGK61" s="37"/>
      <c r="FGL61" s="37"/>
      <c r="FGM61" s="37"/>
      <c r="FGN61" s="37"/>
      <c r="FGO61" s="37"/>
      <c r="FGP61" s="37"/>
      <c r="FGQ61" s="37"/>
      <c r="FGR61" s="37"/>
      <c r="FGS61" s="37"/>
      <c r="FGT61" s="37"/>
      <c r="FGU61" s="37"/>
      <c r="FGV61" s="37"/>
      <c r="FGW61" s="37"/>
      <c r="FGX61" s="37"/>
      <c r="FGY61" s="37"/>
      <c r="FGZ61" s="37"/>
      <c r="FHA61" s="37"/>
      <c r="FHB61" s="37"/>
      <c r="FHC61" s="37"/>
      <c r="FHD61" s="37"/>
      <c r="FHE61" s="37"/>
      <c r="FHF61" s="37"/>
      <c r="FHG61" s="37"/>
      <c r="FHH61" s="37"/>
      <c r="FHI61" s="37"/>
      <c r="FHJ61" s="37"/>
      <c r="FHK61" s="37"/>
      <c r="FHL61" s="37"/>
      <c r="FHM61" s="37"/>
      <c r="FHN61" s="37"/>
      <c r="FHO61" s="37"/>
      <c r="FHP61" s="37"/>
      <c r="FHQ61" s="37"/>
      <c r="FHR61" s="37"/>
      <c r="FHS61" s="37"/>
      <c r="FHT61" s="37"/>
      <c r="FHU61" s="37"/>
      <c r="FHV61" s="37"/>
      <c r="FHW61" s="37"/>
      <c r="FHX61" s="37"/>
      <c r="FHY61" s="37"/>
      <c r="FHZ61" s="37"/>
      <c r="FIA61" s="37"/>
      <c r="FIB61" s="37"/>
      <c r="FIC61" s="37"/>
      <c r="FID61" s="37"/>
      <c r="FIE61" s="37"/>
      <c r="FIF61" s="37"/>
      <c r="FIG61" s="37"/>
      <c r="FIH61" s="37"/>
      <c r="FII61" s="37"/>
      <c r="FIJ61" s="37"/>
      <c r="FIK61" s="37"/>
      <c r="FIL61" s="37"/>
      <c r="FIM61" s="37"/>
      <c r="FIN61" s="37"/>
      <c r="FIO61" s="37"/>
      <c r="FIP61" s="37"/>
      <c r="FIQ61" s="37"/>
      <c r="FIR61" s="37"/>
      <c r="FIS61" s="37"/>
      <c r="FIT61" s="37"/>
      <c r="FIU61" s="37"/>
      <c r="FIV61" s="37"/>
      <c r="FIW61" s="37"/>
      <c r="FIX61" s="37"/>
      <c r="FIY61" s="37"/>
      <c r="FIZ61" s="37"/>
      <c r="FJA61" s="37"/>
      <c r="FJB61" s="37"/>
      <c r="FJC61" s="37"/>
      <c r="FJD61" s="37"/>
      <c r="FJE61" s="37"/>
      <c r="FJF61" s="37"/>
      <c r="FJG61" s="37"/>
      <c r="FJH61" s="37"/>
      <c r="FJI61" s="37"/>
      <c r="FJJ61" s="37"/>
      <c r="FJK61" s="37"/>
      <c r="FJL61" s="37"/>
      <c r="FJM61" s="37"/>
      <c r="FJN61" s="37"/>
      <c r="FJO61" s="37"/>
      <c r="FJP61" s="37"/>
      <c r="FJQ61" s="37"/>
      <c r="FJR61" s="37"/>
      <c r="FJS61" s="37"/>
      <c r="FJT61" s="37"/>
      <c r="FJU61" s="37"/>
      <c r="FJV61" s="37"/>
      <c r="FJW61" s="37"/>
      <c r="FJX61" s="37"/>
      <c r="FJY61" s="37"/>
      <c r="FJZ61" s="37"/>
      <c r="FKA61" s="37"/>
      <c r="FKB61" s="37"/>
      <c r="FKC61" s="37"/>
      <c r="FKD61" s="37"/>
      <c r="FKE61" s="37"/>
      <c r="FKF61" s="37"/>
      <c r="FKG61" s="37"/>
      <c r="FKH61" s="37"/>
      <c r="FKI61" s="37"/>
      <c r="FKJ61" s="37"/>
      <c r="FKK61" s="37"/>
      <c r="FKL61" s="37"/>
      <c r="FKM61" s="37"/>
      <c r="FKN61" s="37"/>
      <c r="FKO61" s="37"/>
      <c r="FKP61" s="37"/>
      <c r="FKQ61" s="37"/>
      <c r="FKR61" s="37"/>
      <c r="FKS61" s="37"/>
      <c r="FKT61" s="37"/>
      <c r="FKU61" s="37"/>
      <c r="FKV61" s="37"/>
      <c r="FKW61" s="37"/>
      <c r="FKX61" s="37"/>
      <c r="FKY61" s="37"/>
      <c r="FKZ61" s="37"/>
      <c r="FLA61" s="37"/>
      <c r="FLB61" s="37"/>
      <c r="FLC61" s="37"/>
      <c r="FLD61" s="37"/>
      <c r="FLE61" s="37"/>
      <c r="FLF61" s="37"/>
      <c r="FLG61" s="37"/>
      <c r="FLH61" s="37"/>
      <c r="FLI61" s="37"/>
      <c r="FLJ61" s="37"/>
      <c r="FLK61" s="37"/>
      <c r="FLL61" s="37"/>
      <c r="FLM61" s="37"/>
      <c r="FLN61" s="37"/>
      <c r="FLO61" s="37"/>
      <c r="FLP61" s="37"/>
      <c r="FLQ61" s="37"/>
      <c r="FLR61" s="37"/>
      <c r="FLS61" s="37"/>
      <c r="FLT61" s="37"/>
      <c r="FLU61" s="37"/>
      <c r="FLV61" s="37"/>
      <c r="FLW61" s="37"/>
      <c r="FLX61" s="37"/>
      <c r="FLY61" s="37"/>
      <c r="FLZ61" s="37"/>
      <c r="FMA61" s="37"/>
      <c r="FMB61" s="37"/>
      <c r="FMC61" s="37"/>
      <c r="FMD61" s="37"/>
      <c r="FME61" s="37"/>
      <c r="FMF61" s="37"/>
      <c r="FMG61" s="37"/>
      <c r="FMH61" s="37"/>
      <c r="FMI61" s="37"/>
      <c r="FMJ61" s="37"/>
      <c r="FMK61" s="37"/>
      <c r="FML61" s="37"/>
      <c r="FMM61" s="37"/>
      <c r="FMN61" s="37"/>
      <c r="FMO61" s="37"/>
      <c r="FMP61" s="37"/>
      <c r="FMQ61" s="37"/>
      <c r="FMR61" s="37"/>
      <c r="FMS61" s="37"/>
      <c r="FMT61" s="37"/>
      <c r="FMU61" s="37"/>
      <c r="FMV61" s="37"/>
      <c r="FMW61" s="37"/>
      <c r="FMX61" s="37"/>
      <c r="FMY61" s="37"/>
      <c r="FMZ61" s="37"/>
      <c r="FNA61" s="37"/>
      <c r="FNB61" s="37"/>
      <c r="FNC61" s="37"/>
      <c r="FND61" s="37"/>
      <c r="FNE61" s="37"/>
      <c r="FNF61" s="37"/>
      <c r="FNG61" s="37"/>
      <c r="FNH61" s="37"/>
      <c r="FNI61" s="37"/>
      <c r="FNJ61" s="37"/>
      <c r="FNK61" s="37"/>
      <c r="FNL61" s="37"/>
      <c r="FNM61" s="37"/>
      <c r="FNN61" s="37"/>
      <c r="FNO61" s="37"/>
      <c r="FNP61" s="37"/>
      <c r="FNQ61" s="37"/>
      <c r="FNR61" s="37"/>
      <c r="FNS61" s="37"/>
      <c r="FNT61" s="37"/>
      <c r="FNU61" s="37"/>
      <c r="FNV61" s="37"/>
      <c r="FNW61" s="37"/>
      <c r="FNX61" s="37"/>
      <c r="FNY61" s="37"/>
      <c r="FNZ61" s="37"/>
      <c r="FOA61" s="37"/>
      <c r="FOB61" s="37"/>
      <c r="FOC61" s="37"/>
      <c r="FOD61" s="37"/>
      <c r="FOE61" s="37"/>
      <c r="FOF61" s="37"/>
      <c r="FOG61" s="37"/>
      <c r="FOH61" s="37"/>
      <c r="FOI61" s="37"/>
      <c r="FOJ61" s="37"/>
      <c r="FOK61" s="37"/>
      <c r="FOL61" s="37"/>
      <c r="FOM61" s="37"/>
      <c r="FON61" s="37"/>
      <c r="FOO61" s="37"/>
      <c r="FOP61" s="37"/>
      <c r="FOQ61" s="37"/>
      <c r="FOR61" s="37"/>
      <c r="FOS61" s="37"/>
      <c r="FOT61" s="37"/>
      <c r="FOU61" s="37"/>
      <c r="FOV61" s="37"/>
      <c r="FOW61" s="37"/>
      <c r="FOX61" s="37"/>
      <c r="FOY61" s="37"/>
      <c r="FOZ61" s="37"/>
      <c r="FPA61" s="37"/>
      <c r="FPB61" s="37"/>
      <c r="FPC61" s="37"/>
      <c r="FPD61" s="37"/>
      <c r="FPE61" s="37"/>
      <c r="FPF61" s="37"/>
      <c r="FPG61" s="37"/>
      <c r="FPH61" s="37"/>
      <c r="FPI61" s="37"/>
      <c r="FPJ61" s="37"/>
      <c r="FPK61" s="37"/>
      <c r="FPL61" s="37"/>
      <c r="FPM61" s="37"/>
      <c r="FPN61" s="37"/>
      <c r="FPO61" s="37"/>
      <c r="FPP61" s="37"/>
      <c r="FPQ61" s="37"/>
      <c r="FPR61" s="37"/>
      <c r="FPS61" s="37"/>
      <c r="FPT61" s="37"/>
      <c r="FPU61" s="37"/>
      <c r="FPV61" s="37"/>
      <c r="FPW61" s="37"/>
      <c r="FPX61" s="37"/>
      <c r="FPY61" s="37"/>
      <c r="FPZ61" s="37"/>
      <c r="FQA61" s="37"/>
      <c r="FQB61" s="37"/>
      <c r="FQC61" s="37"/>
      <c r="FQD61" s="37"/>
      <c r="FQE61" s="37"/>
      <c r="FQF61" s="37"/>
      <c r="FQG61" s="37"/>
      <c r="FQH61" s="37"/>
      <c r="FQI61" s="37"/>
      <c r="FQJ61" s="37"/>
      <c r="FQK61" s="37"/>
      <c r="FQL61" s="37"/>
      <c r="FQM61" s="37"/>
      <c r="FQN61" s="37"/>
      <c r="FQO61" s="37"/>
      <c r="FQP61" s="37"/>
      <c r="FQQ61" s="37"/>
      <c r="FQR61" s="37"/>
      <c r="FQS61" s="37"/>
      <c r="FQT61" s="37"/>
      <c r="FQU61" s="37"/>
      <c r="FQV61" s="37"/>
      <c r="FQW61" s="37"/>
      <c r="FQX61" s="37"/>
      <c r="FQY61" s="37"/>
      <c r="FQZ61" s="37"/>
      <c r="FRA61" s="37"/>
      <c r="FRB61" s="37"/>
      <c r="FRC61" s="37"/>
      <c r="FRD61" s="37"/>
      <c r="FRE61" s="37"/>
      <c r="FRF61" s="37"/>
      <c r="FRG61" s="37"/>
      <c r="FRH61" s="37"/>
      <c r="FRI61" s="37"/>
      <c r="FRJ61" s="37"/>
      <c r="FRK61" s="37"/>
      <c r="FRL61" s="37"/>
      <c r="FRM61" s="37"/>
      <c r="FRN61" s="37"/>
      <c r="FRO61" s="37"/>
      <c r="FRP61" s="37"/>
      <c r="FRQ61" s="37"/>
      <c r="FRR61" s="37"/>
      <c r="FRS61" s="37"/>
      <c r="FRT61" s="37"/>
      <c r="FRU61" s="37"/>
      <c r="FRV61" s="37"/>
      <c r="FRW61" s="37"/>
      <c r="FRX61" s="37"/>
      <c r="FRY61" s="37"/>
      <c r="FRZ61" s="37"/>
      <c r="FSA61" s="37"/>
      <c r="FSB61" s="37"/>
      <c r="FSC61" s="37"/>
      <c r="FSD61" s="37"/>
      <c r="FSE61" s="37"/>
      <c r="FSF61" s="37"/>
      <c r="FSG61" s="37"/>
      <c r="FSH61" s="37"/>
      <c r="FSI61" s="37"/>
      <c r="FSJ61" s="37"/>
      <c r="FSK61" s="37"/>
      <c r="FSL61" s="37"/>
      <c r="FSM61" s="37"/>
      <c r="FSN61" s="37"/>
      <c r="FSO61" s="37"/>
      <c r="FSP61" s="37"/>
      <c r="FSQ61" s="37"/>
      <c r="FSR61" s="37"/>
      <c r="FSS61" s="37"/>
      <c r="FST61" s="37"/>
      <c r="FSU61" s="37"/>
      <c r="FSV61" s="37"/>
      <c r="FSW61" s="37"/>
      <c r="FSX61" s="37"/>
      <c r="FSY61" s="37"/>
      <c r="FSZ61" s="37"/>
      <c r="FTA61" s="37"/>
      <c r="FTB61" s="37"/>
      <c r="FTC61" s="37"/>
      <c r="FTD61" s="37"/>
      <c r="FTE61" s="37"/>
      <c r="FTF61" s="37"/>
      <c r="FTG61" s="37"/>
      <c r="FTH61" s="37"/>
      <c r="FTI61" s="37"/>
      <c r="FTJ61" s="37"/>
      <c r="FTK61" s="37"/>
      <c r="FTL61" s="37"/>
      <c r="FTM61" s="37"/>
      <c r="FTN61" s="37"/>
      <c r="FTO61" s="37"/>
      <c r="FTP61" s="37"/>
      <c r="FTQ61" s="37"/>
      <c r="FTR61" s="37"/>
      <c r="FTS61" s="37"/>
      <c r="FTT61" s="37"/>
      <c r="FTU61" s="37"/>
      <c r="FTV61" s="37"/>
      <c r="FTW61" s="37"/>
      <c r="FTX61" s="37"/>
      <c r="FTY61" s="37"/>
      <c r="FTZ61" s="37"/>
      <c r="FUA61" s="37"/>
      <c r="FUB61" s="37"/>
      <c r="FUC61" s="37"/>
      <c r="FUD61" s="37"/>
      <c r="FUE61" s="37"/>
      <c r="FUF61" s="37"/>
      <c r="FUG61" s="37"/>
      <c r="FUH61" s="37"/>
      <c r="FUI61" s="37"/>
      <c r="FUJ61" s="37"/>
      <c r="FUK61" s="37"/>
      <c r="FUL61" s="37"/>
      <c r="FUM61" s="37"/>
      <c r="FUN61" s="37"/>
      <c r="FUO61" s="37"/>
      <c r="FUP61" s="37"/>
      <c r="FUQ61" s="37"/>
      <c r="FUR61" s="37"/>
      <c r="FUS61" s="37"/>
      <c r="FUT61" s="37"/>
      <c r="FUU61" s="37"/>
      <c r="FUV61" s="37"/>
      <c r="FUW61" s="37"/>
      <c r="FUX61" s="37"/>
      <c r="FUY61" s="37"/>
      <c r="FUZ61" s="37"/>
      <c r="FVA61" s="37"/>
      <c r="FVB61" s="37"/>
      <c r="FVC61" s="37"/>
      <c r="FVD61" s="37"/>
      <c r="FVE61" s="37"/>
      <c r="FVF61" s="37"/>
      <c r="FVG61" s="37"/>
      <c r="FVH61" s="37"/>
      <c r="FVI61" s="37"/>
      <c r="FVJ61" s="37"/>
      <c r="FVK61" s="37"/>
      <c r="FVL61" s="37"/>
      <c r="FVM61" s="37"/>
      <c r="FVN61" s="37"/>
      <c r="FVO61" s="37"/>
      <c r="FVP61" s="37"/>
      <c r="FVQ61" s="37"/>
      <c r="FVR61" s="37"/>
      <c r="FVS61" s="37"/>
      <c r="FVT61" s="37"/>
      <c r="FVU61" s="37"/>
      <c r="FVV61" s="37"/>
      <c r="FVW61" s="37"/>
      <c r="FVX61" s="37"/>
      <c r="FVY61" s="37"/>
      <c r="FVZ61" s="37"/>
      <c r="FWA61" s="37"/>
      <c r="FWB61" s="37"/>
      <c r="FWC61" s="37"/>
      <c r="FWD61" s="37"/>
      <c r="FWE61" s="37"/>
      <c r="FWF61" s="37"/>
      <c r="FWG61" s="37"/>
      <c r="FWH61" s="37"/>
      <c r="FWI61" s="37"/>
      <c r="FWJ61" s="37"/>
      <c r="FWK61" s="37"/>
      <c r="FWL61" s="37"/>
      <c r="FWM61" s="37"/>
      <c r="FWN61" s="37"/>
      <c r="FWO61" s="37"/>
      <c r="FWP61" s="37"/>
      <c r="FWQ61" s="37"/>
      <c r="FWR61" s="37"/>
      <c r="FWS61" s="37"/>
      <c r="FWT61" s="37"/>
      <c r="FWU61" s="37"/>
      <c r="FWV61" s="37"/>
      <c r="FWW61" s="37"/>
      <c r="FWX61" s="37"/>
      <c r="FWY61" s="37"/>
      <c r="FWZ61" s="37"/>
      <c r="FXA61" s="37"/>
      <c r="FXB61" s="37"/>
      <c r="FXC61" s="37"/>
      <c r="FXD61" s="37"/>
      <c r="FXE61" s="37"/>
      <c r="FXF61" s="37"/>
      <c r="FXG61" s="37"/>
      <c r="FXH61" s="37"/>
      <c r="FXI61" s="37"/>
      <c r="FXJ61" s="37"/>
      <c r="FXK61" s="37"/>
      <c r="FXL61" s="37"/>
      <c r="FXM61" s="37"/>
      <c r="FXN61" s="37"/>
      <c r="FXO61" s="37"/>
      <c r="FXP61" s="37"/>
      <c r="FXQ61" s="37"/>
      <c r="FXR61" s="37"/>
      <c r="FXS61" s="37"/>
      <c r="FXT61" s="37"/>
      <c r="FXU61" s="37"/>
      <c r="FXV61" s="37"/>
      <c r="FXW61" s="37"/>
      <c r="FXX61" s="37"/>
      <c r="FXY61" s="37"/>
      <c r="FXZ61" s="37"/>
      <c r="FYA61" s="37"/>
      <c r="FYB61" s="37"/>
      <c r="FYC61" s="37"/>
      <c r="FYD61" s="37"/>
      <c r="FYE61" s="37"/>
      <c r="FYF61" s="37"/>
      <c r="FYG61" s="37"/>
      <c r="FYH61" s="37"/>
      <c r="FYI61" s="37"/>
      <c r="FYJ61" s="37"/>
      <c r="FYK61" s="37"/>
      <c r="FYL61" s="37"/>
      <c r="FYM61" s="37"/>
      <c r="FYN61" s="37"/>
      <c r="FYO61" s="37"/>
      <c r="FYP61" s="37"/>
      <c r="FYQ61" s="37"/>
      <c r="FYR61" s="37"/>
      <c r="FYS61" s="37"/>
      <c r="FYT61" s="37"/>
      <c r="FYU61" s="37"/>
      <c r="FYV61" s="37"/>
      <c r="FYW61" s="37"/>
      <c r="FYX61" s="37"/>
      <c r="FYY61" s="37"/>
      <c r="FYZ61" s="37"/>
      <c r="FZA61" s="37"/>
      <c r="FZB61" s="37"/>
      <c r="FZC61" s="37"/>
      <c r="FZD61" s="37"/>
      <c r="FZE61" s="37"/>
      <c r="FZF61" s="37"/>
      <c r="FZG61" s="37"/>
      <c r="FZH61" s="37"/>
      <c r="FZI61" s="37"/>
      <c r="FZJ61" s="37"/>
      <c r="FZK61" s="37"/>
      <c r="FZL61" s="37"/>
      <c r="FZM61" s="37"/>
      <c r="FZN61" s="37"/>
      <c r="FZO61" s="37"/>
      <c r="FZP61" s="37"/>
      <c r="FZQ61" s="37"/>
      <c r="FZR61" s="37"/>
      <c r="FZS61" s="37"/>
      <c r="FZT61" s="37"/>
      <c r="FZU61" s="37"/>
      <c r="FZV61" s="37"/>
      <c r="FZW61" s="37"/>
      <c r="FZX61" s="37"/>
      <c r="FZY61" s="37"/>
      <c r="FZZ61" s="37"/>
      <c r="GAA61" s="37"/>
      <c r="GAB61" s="37"/>
      <c r="GAC61" s="37"/>
      <c r="GAD61" s="37"/>
      <c r="GAE61" s="37"/>
      <c r="GAF61" s="37"/>
      <c r="GAG61" s="37"/>
      <c r="GAH61" s="37"/>
      <c r="GAI61" s="37"/>
      <c r="GAJ61" s="37"/>
      <c r="GAK61" s="37"/>
      <c r="GAL61" s="37"/>
      <c r="GAM61" s="37"/>
      <c r="GAN61" s="37"/>
      <c r="GAO61" s="37"/>
      <c r="GAP61" s="37"/>
      <c r="GAQ61" s="37"/>
      <c r="GAR61" s="37"/>
      <c r="GAS61" s="37"/>
      <c r="GAT61" s="37"/>
      <c r="GAU61" s="37"/>
      <c r="GAV61" s="37"/>
      <c r="GAW61" s="37"/>
      <c r="GAX61" s="37"/>
      <c r="GAY61" s="37"/>
      <c r="GAZ61" s="37"/>
      <c r="GBA61" s="37"/>
      <c r="GBB61" s="37"/>
      <c r="GBC61" s="37"/>
      <c r="GBD61" s="37"/>
      <c r="GBE61" s="37"/>
      <c r="GBF61" s="37"/>
      <c r="GBG61" s="37"/>
      <c r="GBH61" s="37"/>
      <c r="GBI61" s="37"/>
      <c r="GBJ61" s="37"/>
      <c r="GBK61" s="37"/>
      <c r="GBL61" s="37"/>
      <c r="GBM61" s="37"/>
      <c r="GBN61" s="37"/>
      <c r="GBO61" s="37"/>
      <c r="GBP61" s="37"/>
      <c r="GBQ61" s="37"/>
      <c r="GBR61" s="37"/>
      <c r="GBS61" s="37"/>
      <c r="GBT61" s="37"/>
      <c r="GBU61" s="37"/>
      <c r="GBV61" s="37"/>
      <c r="GBW61" s="37"/>
      <c r="GBX61" s="37"/>
      <c r="GBY61" s="37"/>
      <c r="GBZ61" s="37"/>
      <c r="GCA61" s="37"/>
      <c r="GCB61" s="37"/>
      <c r="GCC61" s="37"/>
      <c r="GCD61" s="37"/>
      <c r="GCE61" s="37"/>
      <c r="GCF61" s="37"/>
      <c r="GCG61" s="37"/>
      <c r="GCH61" s="37"/>
      <c r="GCI61" s="37"/>
      <c r="GCJ61" s="37"/>
      <c r="GCK61" s="37"/>
      <c r="GCL61" s="37"/>
      <c r="GCM61" s="37"/>
      <c r="GCN61" s="37"/>
      <c r="GCO61" s="37"/>
      <c r="GCP61" s="37"/>
      <c r="GCQ61" s="37"/>
      <c r="GCR61" s="37"/>
      <c r="GCS61" s="37"/>
      <c r="GCT61" s="37"/>
      <c r="GCU61" s="37"/>
      <c r="GCV61" s="37"/>
      <c r="GCW61" s="37"/>
      <c r="GCX61" s="37"/>
      <c r="GCY61" s="37"/>
      <c r="GCZ61" s="37"/>
      <c r="GDA61" s="37"/>
      <c r="GDB61" s="37"/>
      <c r="GDC61" s="37"/>
      <c r="GDD61" s="37"/>
      <c r="GDE61" s="37"/>
      <c r="GDF61" s="37"/>
      <c r="GDG61" s="37"/>
      <c r="GDH61" s="37"/>
      <c r="GDI61" s="37"/>
      <c r="GDJ61" s="37"/>
      <c r="GDK61" s="37"/>
      <c r="GDL61" s="37"/>
      <c r="GDM61" s="37"/>
      <c r="GDN61" s="37"/>
      <c r="GDO61" s="37"/>
      <c r="GDP61" s="37"/>
      <c r="GDQ61" s="37"/>
      <c r="GDR61" s="37"/>
      <c r="GDS61" s="37"/>
      <c r="GDT61" s="37"/>
      <c r="GDU61" s="37"/>
      <c r="GDV61" s="37"/>
      <c r="GDW61" s="37"/>
      <c r="GDX61" s="37"/>
      <c r="GDY61" s="37"/>
      <c r="GDZ61" s="37"/>
      <c r="GEA61" s="37"/>
      <c r="GEB61" s="37"/>
      <c r="GEC61" s="37"/>
      <c r="GED61" s="37"/>
      <c r="GEE61" s="37"/>
      <c r="GEF61" s="37"/>
      <c r="GEG61" s="37"/>
      <c r="GEH61" s="37"/>
      <c r="GEI61" s="37"/>
      <c r="GEJ61" s="37"/>
      <c r="GEK61" s="37"/>
      <c r="GEL61" s="37"/>
      <c r="GEM61" s="37"/>
      <c r="GEN61" s="37"/>
      <c r="GEO61" s="37"/>
      <c r="GEP61" s="37"/>
      <c r="GEQ61" s="37"/>
      <c r="GER61" s="37"/>
      <c r="GES61" s="37"/>
      <c r="GET61" s="37"/>
      <c r="GEU61" s="37"/>
      <c r="GEV61" s="37"/>
      <c r="GEW61" s="37"/>
      <c r="GEX61" s="37"/>
      <c r="GEY61" s="37"/>
      <c r="GEZ61" s="37"/>
      <c r="GFA61" s="37"/>
      <c r="GFB61" s="37"/>
      <c r="GFC61" s="37"/>
      <c r="GFD61" s="37"/>
      <c r="GFE61" s="37"/>
      <c r="GFF61" s="37"/>
      <c r="GFG61" s="37"/>
      <c r="GFH61" s="37"/>
      <c r="GFI61" s="37"/>
      <c r="GFJ61" s="37"/>
      <c r="GFK61" s="37"/>
      <c r="GFL61" s="37"/>
      <c r="GFM61" s="37"/>
      <c r="GFN61" s="37"/>
      <c r="GFO61" s="37"/>
      <c r="GFP61" s="37"/>
      <c r="GFQ61" s="37"/>
      <c r="GFR61" s="37"/>
      <c r="GFS61" s="37"/>
      <c r="GFT61" s="37"/>
      <c r="GFU61" s="37"/>
      <c r="GFV61" s="37"/>
      <c r="GFW61" s="37"/>
      <c r="GFX61" s="37"/>
      <c r="GFY61" s="37"/>
      <c r="GFZ61" s="37"/>
      <c r="GGA61" s="37"/>
      <c r="GGB61" s="37"/>
      <c r="GGC61" s="37"/>
      <c r="GGD61" s="37"/>
      <c r="GGE61" s="37"/>
      <c r="GGF61" s="37"/>
      <c r="GGG61" s="37"/>
      <c r="GGH61" s="37"/>
      <c r="GGI61" s="37"/>
      <c r="GGJ61" s="37"/>
      <c r="GGK61" s="37"/>
      <c r="GGL61" s="37"/>
      <c r="GGM61" s="37"/>
      <c r="GGN61" s="37"/>
      <c r="GGO61" s="37"/>
      <c r="GGP61" s="37"/>
      <c r="GGQ61" s="37"/>
      <c r="GGR61" s="37"/>
      <c r="GGS61" s="37"/>
      <c r="GGT61" s="37"/>
      <c r="GGU61" s="37"/>
      <c r="GGV61" s="37"/>
      <c r="GGW61" s="37"/>
      <c r="GGX61" s="37"/>
      <c r="GGY61" s="37"/>
      <c r="GGZ61" s="37"/>
      <c r="GHA61" s="37"/>
      <c r="GHB61" s="37"/>
      <c r="GHC61" s="37"/>
      <c r="GHD61" s="37"/>
      <c r="GHE61" s="37"/>
      <c r="GHF61" s="37"/>
      <c r="GHG61" s="37"/>
      <c r="GHH61" s="37"/>
      <c r="GHI61" s="37"/>
      <c r="GHJ61" s="37"/>
      <c r="GHK61" s="37"/>
      <c r="GHL61" s="37"/>
      <c r="GHM61" s="37"/>
      <c r="GHN61" s="37"/>
      <c r="GHO61" s="37"/>
      <c r="GHP61" s="37"/>
      <c r="GHQ61" s="37"/>
      <c r="GHR61" s="37"/>
      <c r="GHS61" s="37"/>
      <c r="GHT61" s="37"/>
      <c r="GHU61" s="37"/>
      <c r="GHV61" s="37"/>
      <c r="GHW61" s="37"/>
      <c r="GHX61" s="37"/>
      <c r="GHY61" s="37"/>
      <c r="GHZ61" s="37"/>
      <c r="GIA61" s="37"/>
      <c r="GIB61" s="37"/>
      <c r="GIC61" s="37"/>
      <c r="GID61" s="37"/>
      <c r="GIE61" s="37"/>
      <c r="GIF61" s="37"/>
      <c r="GIG61" s="37"/>
      <c r="GIH61" s="37"/>
      <c r="GII61" s="37"/>
      <c r="GIJ61" s="37"/>
      <c r="GIK61" s="37"/>
      <c r="GIL61" s="37"/>
      <c r="GIM61" s="37"/>
      <c r="GIN61" s="37"/>
      <c r="GIO61" s="37"/>
      <c r="GIP61" s="37"/>
      <c r="GIQ61" s="37"/>
      <c r="GIR61" s="37"/>
      <c r="GIS61" s="37"/>
      <c r="GIT61" s="37"/>
      <c r="GIU61" s="37"/>
      <c r="GIV61" s="37"/>
      <c r="GIW61" s="37"/>
      <c r="GIX61" s="37"/>
      <c r="GIY61" s="37"/>
      <c r="GIZ61" s="37"/>
      <c r="GJA61" s="37"/>
      <c r="GJB61" s="37"/>
      <c r="GJC61" s="37"/>
      <c r="GJD61" s="37"/>
      <c r="GJE61" s="37"/>
      <c r="GJF61" s="37"/>
      <c r="GJG61" s="37"/>
      <c r="GJH61" s="37"/>
      <c r="GJI61" s="37"/>
      <c r="GJJ61" s="37"/>
      <c r="GJK61" s="37"/>
      <c r="GJL61" s="37"/>
      <c r="GJM61" s="37"/>
      <c r="GJN61" s="37"/>
      <c r="GJO61" s="37"/>
      <c r="GJP61" s="37"/>
      <c r="GJQ61" s="37"/>
      <c r="GJR61" s="37"/>
      <c r="GJS61" s="37"/>
      <c r="GJT61" s="37"/>
      <c r="GJU61" s="37"/>
      <c r="GJV61" s="37"/>
      <c r="GJW61" s="37"/>
      <c r="GJX61" s="37"/>
      <c r="GJY61" s="37"/>
      <c r="GJZ61" s="37"/>
      <c r="GKA61" s="37"/>
      <c r="GKB61" s="37"/>
      <c r="GKC61" s="37"/>
      <c r="GKD61" s="37"/>
      <c r="GKE61" s="37"/>
      <c r="GKF61" s="37"/>
      <c r="GKG61" s="37"/>
      <c r="GKH61" s="37"/>
      <c r="GKI61" s="37"/>
      <c r="GKJ61" s="37"/>
      <c r="GKK61" s="37"/>
      <c r="GKL61" s="37"/>
      <c r="GKM61" s="37"/>
      <c r="GKN61" s="37"/>
      <c r="GKO61" s="37"/>
      <c r="GKP61" s="37"/>
      <c r="GKQ61" s="37"/>
      <c r="GKR61" s="37"/>
      <c r="GKS61" s="37"/>
      <c r="GKT61" s="37"/>
      <c r="GKU61" s="37"/>
      <c r="GKV61" s="37"/>
      <c r="GKW61" s="37"/>
      <c r="GKX61" s="37"/>
      <c r="GKY61" s="37"/>
      <c r="GKZ61" s="37"/>
      <c r="GLA61" s="37"/>
      <c r="GLB61" s="37"/>
      <c r="GLC61" s="37"/>
      <c r="GLD61" s="37"/>
      <c r="GLE61" s="37"/>
      <c r="GLF61" s="37"/>
      <c r="GLG61" s="37"/>
      <c r="GLH61" s="37"/>
      <c r="GLI61" s="37"/>
      <c r="GLJ61" s="37"/>
      <c r="GLK61" s="37"/>
      <c r="GLL61" s="37"/>
      <c r="GLM61" s="37"/>
      <c r="GLN61" s="37"/>
      <c r="GLO61" s="37"/>
      <c r="GLP61" s="37"/>
      <c r="GLQ61" s="37"/>
      <c r="GLR61" s="37"/>
      <c r="GLS61" s="37"/>
      <c r="GLT61" s="37"/>
      <c r="GLU61" s="37"/>
      <c r="GLV61" s="37"/>
      <c r="GLW61" s="37"/>
      <c r="GLX61" s="37"/>
      <c r="GLY61" s="37"/>
      <c r="GLZ61" s="37"/>
      <c r="GMA61" s="37"/>
      <c r="GMB61" s="37"/>
      <c r="GMC61" s="37"/>
      <c r="GMD61" s="37"/>
      <c r="GME61" s="37"/>
      <c r="GMF61" s="37"/>
      <c r="GMG61" s="37"/>
      <c r="GMH61" s="37"/>
      <c r="GMI61" s="37"/>
      <c r="GMJ61" s="37"/>
      <c r="GMK61" s="37"/>
      <c r="GML61" s="37"/>
      <c r="GMM61" s="37"/>
      <c r="GMN61" s="37"/>
      <c r="GMO61" s="37"/>
      <c r="GMP61" s="37"/>
      <c r="GMQ61" s="37"/>
      <c r="GMR61" s="37"/>
      <c r="GMS61" s="37"/>
      <c r="GMT61" s="37"/>
      <c r="GMU61" s="37"/>
      <c r="GMV61" s="37"/>
      <c r="GMW61" s="37"/>
      <c r="GMX61" s="37"/>
      <c r="GMY61" s="37"/>
      <c r="GMZ61" s="37"/>
      <c r="GNA61" s="37"/>
      <c r="GNB61" s="37"/>
      <c r="GNC61" s="37"/>
      <c r="GND61" s="37"/>
      <c r="GNE61" s="37"/>
      <c r="GNF61" s="37"/>
      <c r="GNG61" s="37"/>
      <c r="GNH61" s="37"/>
      <c r="GNI61" s="37"/>
      <c r="GNJ61" s="37"/>
      <c r="GNK61" s="37"/>
      <c r="GNL61" s="37"/>
      <c r="GNM61" s="37"/>
      <c r="GNN61" s="37"/>
      <c r="GNO61" s="37"/>
      <c r="GNP61" s="37"/>
      <c r="GNQ61" s="37"/>
      <c r="GNR61" s="37"/>
      <c r="GNS61" s="37"/>
      <c r="GNT61" s="37"/>
      <c r="GNU61" s="37"/>
      <c r="GNV61" s="37"/>
      <c r="GNW61" s="37"/>
      <c r="GNX61" s="37"/>
      <c r="GNY61" s="37"/>
      <c r="GNZ61" s="37"/>
      <c r="GOA61" s="37"/>
      <c r="GOB61" s="37"/>
      <c r="GOC61" s="37"/>
      <c r="GOD61" s="37"/>
      <c r="GOE61" s="37"/>
      <c r="GOF61" s="37"/>
      <c r="GOG61" s="37"/>
      <c r="GOH61" s="37"/>
      <c r="GOI61" s="37"/>
      <c r="GOJ61" s="37"/>
      <c r="GOK61" s="37"/>
      <c r="GOL61" s="37"/>
      <c r="GOM61" s="37"/>
      <c r="GON61" s="37"/>
      <c r="GOO61" s="37"/>
      <c r="GOP61" s="37"/>
      <c r="GOQ61" s="37"/>
      <c r="GOR61" s="37"/>
      <c r="GOS61" s="37"/>
      <c r="GOT61" s="37"/>
      <c r="GOU61" s="37"/>
      <c r="GOV61" s="37"/>
      <c r="GOW61" s="37"/>
      <c r="GOX61" s="37"/>
      <c r="GOY61" s="37"/>
      <c r="GOZ61" s="37"/>
      <c r="GPA61" s="37"/>
      <c r="GPB61" s="37"/>
      <c r="GPC61" s="37"/>
      <c r="GPD61" s="37"/>
      <c r="GPE61" s="37"/>
      <c r="GPF61" s="37"/>
      <c r="GPG61" s="37"/>
      <c r="GPH61" s="37"/>
      <c r="GPI61" s="37"/>
      <c r="GPJ61" s="37"/>
      <c r="GPK61" s="37"/>
      <c r="GPL61" s="37"/>
      <c r="GPM61" s="37"/>
      <c r="GPN61" s="37"/>
      <c r="GPO61" s="37"/>
      <c r="GPP61" s="37"/>
      <c r="GPQ61" s="37"/>
      <c r="GPR61" s="37"/>
      <c r="GPS61" s="37"/>
      <c r="GPT61" s="37"/>
      <c r="GPU61" s="37"/>
      <c r="GPV61" s="37"/>
      <c r="GPW61" s="37"/>
      <c r="GPX61" s="37"/>
      <c r="GPY61" s="37"/>
      <c r="GPZ61" s="37"/>
      <c r="GQA61" s="37"/>
      <c r="GQB61" s="37"/>
      <c r="GQC61" s="37"/>
      <c r="GQD61" s="37"/>
      <c r="GQE61" s="37"/>
      <c r="GQF61" s="37"/>
      <c r="GQG61" s="37"/>
      <c r="GQH61" s="37"/>
      <c r="GQI61" s="37"/>
      <c r="GQJ61" s="37"/>
      <c r="GQK61" s="37"/>
      <c r="GQL61" s="37"/>
      <c r="GQM61" s="37"/>
      <c r="GQN61" s="37"/>
      <c r="GQO61" s="37"/>
      <c r="GQP61" s="37"/>
      <c r="GQQ61" s="37"/>
      <c r="GQR61" s="37"/>
      <c r="GQS61" s="37"/>
      <c r="GQT61" s="37"/>
      <c r="GQU61" s="37"/>
      <c r="GQV61" s="37"/>
      <c r="GQW61" s="37"/>
      <c r="GQX61" s="37"/>
      <c r="GQY61" s="37"/>
      <c r="GQZ61" s="37"/>
      <c r="GRA61" s="37"/>
      <c r="GRB61" s="37"/>
      <c r="GRC61" s="37"/>
      <c r="GRD61" s="37"/>
      <c r="GRE61" s="37"/>
      <c r="GRF61" s="37"/>
      <c r="GRG61" s="37"/>
      <c r="GRH61" s="37"/>
      <c r="GRI61" s="37"/>
      <c r="GRJ61" s="37"/>
      <c r="GRK61" s="37"/>
      <c r="GRL61" s="37"/>
      <c r="GRM61" s="37"/>
      <c r="GRN61" s="37"/>
      <c r="GRO61" s="37"/>
      <c r="GRP61" s="37"/>
      <c r="GRQ61" s="37"/>
      <c r="GRR61" s="37"/>
      <c r="GRS61" s="37"/>
      <c r="GRT61" s="37"/>
      <c r="GRU61" s="37"/>
      <c r="GRV61" s="37"/>
      <c r="GRW61" s="37"/>
      <c r="GRX61" s="37"/>
      <c r="GRY61" s="37"/>
      <c r="GRZ61" s="37"/>
      <c r="GSA61" s="37"/>
      <c r="GSB61" s="37"/>
      <c r="GSC61" s="37"/>
      <c r="GSD61" s="37"/>
      <c r="GSE61" s="37"/>
      <c r="GSF61" s="37"/>
      <c r="GSG61" s="37"/>
      <c r="GSH61" s="37"/>
      <c r="GSI61" s="37"/>
      <c r="GSJ61" s="37"/>
      <c r="GSK61" s="37"/>
      <c r="GSL61" s="37"/>
      <c r="GSM61" s="37"/>
      <c r="GSN61" s="37"/>
      <c r="GSO61" s="37"/>
      <c r="GSP61" s="37"/>
      <c r="GSQ61" s="37"/>
      <c r="GSR61" s="37"/>
      <c r="GSS61" s="37"/>
      <c r="GST61" s="37"/>
      <c r="GSU61" s="37"/>
      <c r="GSV61" s="37"/>
      <c r="GSW61" s="37"/>
      <c r="GSX61" s="37"/>
      <c r="GSY61" s="37"/>
      <c r="GSZ61" s="37"/>
      <c r="GTA61" s="37"/>
      <c r="GTB61" s="37"/>
      <c r="GTC61" s="37"/>
      <c r="GTD61" s="37"/>
      <c r="GTE61" s="37"/>
      <c r="GTF61" s="37"/>
      <c r="GTG61" s="37"/>
      <c r="GTH61" s="37"/>
      <c r="GTI61" s="37"/>
      <c r="GTJ61" s="37"/>
      <c r="GTK61" s="37"/>
      <c r="GTL61" s="37"/>
      <c r="GTM61" s="37"/>
      <c r="GTN61" s="37"/>
      <c r="GTO61" s="37"/>
      <c r="GTP61" s="37"/>
      <c r="GTQ61" s="37"/>
      <c r="GTR61" s="37"/>
      <c r="GTS61" s="37"/>
      <c r="GTT61" s="37"/>
      <c r="GTU61" s="37"/>
      <c r="GTV61" s="37"/>
      <c r="GTW61" s="37"/>
      <c r="GTX61" s="37"/>
      <c r="GTY61" s="37"/>
      <c r="GTZ61" s="37"/>
      <c r="GUA61" s="37"/>
      <c r="GUB61" s="37"/>
      <c r="GUC61" s="37"/>
      <c r="GUD61" s="37"/>
      <c r="GUE61" s="37"/>
      <c r="GUF61" s="37"/>
      <c r="GUG61" s="37"/>
      <c r="GUH61" s="37"/>
      <c r="GUI61" s="37"/>
      <c r="GUJ61" s="37"/>
      <c r="GUK61" s="37"/>
      <c r="GUL61" s="37"/>
      <c r="GUM61" s="37"/>
      <c r="GUN61" s="37"/>
      <c r="GUO61" s="37"/>
      <c r="GUP61" s="37"/>
      <c r="GUQ61" s="37"/>
      <c r="GUR61" s="37"/>
      <c r="GUS61" s="37"/>
      <c r="GUT61" s="37"/>
      <c r="GUU61" s="37"/>
      <c r="GUV61" s="37"/>
      <c r="GUW61" s="37"/>
      <c r="GUX61" s="37"/>
      <c r="GUY61" s="37"/>
      <c r="GUZ61" s="37"/>
      <c r="GVA61" s="37"/>
      <c r="GVB61" s="37"/>
      <c r="GVC61" s="37"/>
      <c r="GVD61" s="37"/>
      <c r="GVE61" s="37"/>
      <c r="GVF61" s="37"/>
      <c r="GVG61" s="37"/>
      <c r="GVH61" s="37"/>
      <c r="GVI61" s="37"/>
      <c r="GVJ61" s="37"/>
      <c r="GVK61" s="37"/>
      <c r="GVL61" s="37"/>
      <c r="GVM61" s="37"/>
      <c r="GVN61" s="37"/>
      <c r="GVO61" s="37"/>
      <c r="GVP61" s="37"/>
      <c r="GVQ61" s="37"/>
      <c r="GVR61" s="37"/>
      <c r="GVS61" s="37"/>
      <c r="GVT61" s="37"/>
      <c r="GVU61" s="37"/>
      <c r="GVV61" s="37"/>
      <c r="GVW61" s="37"/>
      <c r="GVX61" s="37"/>
      <c r="GVY61" s="37"/>
      <c r="GVZ61" s="37"/>
      <c r="GWA61" s="37"/>
      <c r="GWB61" s="37"/>
      <c r="GWC61" s="37"/>
      <c r="GWD61" s="37"/>
      <c r="GWE61" s="37"/>
      <c r="GWF61" s="37"/>
      <c r="GWG61" s="37"/>
      <c r="GWH61" s="37"/>
      <c r="GWI61" s="37"/>
      <c r="GWJ61" s="37"/>
      <c r="GWK61" s="37"/>
      <c r="GWL61" s="37"/>
      <c r="GWM61" s="37"/>
      <c r="GWN61" s="37"/>
      <c r="GWO61" s="37"/>
      <c r="GWP61" s="37"/>
      <c r="GWQ61" s="37"/>
      <c r="GWR61" s="37"/>
      <c r="GWS61" s="37"/>
      <c r="GWT61" s="37"/>
      <c r="GWU61" s="37"/>
      <c r="GWV61" s="37"/>
      <c r="GWW61" s="37"/>
      <c r="GWX61" s="37"/>
      <c r="GWY61" s="37"/>
      <c r="GWZ61" s="37"/>
      <c r="GXA61" s="37"/>
      <c r="GXB61" s="37"/>
      <c r="GXC61" s="37"/>
      <c r="GXD61" s="37"/>
      <c r="GXE61" s="37"/>
      <c r="GXF61" s="37"/>
      <c r="GXG61" s="37"/>
      <c r="GXH61" s="37"/>
      <c r="GXI61" s="37"/>
      <c r="GXJ61" s="37"/>
      <c r="GXK61" s="37"/>
      <c r="GXL61" s="37"/>
      <c r="GXM61" s="37"/>
      <c r="GXN61" s="37"/>
      <c r="GXO61" s="37"/>
      <c r="GXP61" s="37"/>
      <c r="GXQ61" s="37"/>
      <c r="GXR61" s="37"/>
      <c r="GXS61" s="37"/>
      <c r="GXT61" s="37"/>
      <c r="GXU61" s="37"/>
      <c r="GXV61" s="37"/>
      <c r="GXW61" s="37"/>
      <c r="GXX61" s="37"/>
      <c r="GXY61" s="37"/>
      <c r="GXZ61" s="37"/>
      <c r="GYA61" s="37"/>
      <c r="GYB61" s="37"/>
      <c r="GYC61" s="37"/>
      <c r="GYD61" s="37"/>
      <c r="GYE61" s="37"/>
      <c r="GYF61" s="37"/>
      <c r="GYG61" s="37"/>
      <c r="GYH61" s="37"/>
      <c r="GYI61" s="37"/>
      <c r="GYJ61" s="37"/>
      <c r="GYK61" s="37"/>
      <c r="GYL61" s="37"/>
      <c r="GYM61" s="37"/>
      <c r="GYN61" s="37"/>
      <c r="GYO61" s="37"/>
      <c r="GYP61" s="37"/>
      <c r="GYQ61" s="37"/>
      <c r="GYR61" s="37"/>
      <c r="GYS61" s="37"/>
      <c r="GYT61" s="37"/>
      <c r="GYU61" s="37"/>
      <c r="GYV61" s="37"/>
      <c r="GYW61" s="37"/>
      <c r="GYX61" s="37"/>
      <c r="GYY61" s="37"/>
      <c r="GYZ61" s="37"/>
      <c r="GZA61" s="37"/>
      <c r="GZB61" s="37"/>
      <c r="GZC61" s="37"/>
      <c r="GZD61" s="37"/>
      <c r="GZE61" s="37"/>
      <c r="GZF61" s="37"/>
      <c r="GZG61" s="37"/>
      <c r="GZH61" s="37"/>
      <c r="GZI61" s="37"/>
      <c r="GZJ61" s="37"/>
      <c r="GZK61" s="37"/>
      <c r="GZL61" s="37"/>
      <c r="GZM61" s="37"/>
      <c r="GZN61" s="37"/>
      <c r="GZO61" s="37"/>
      <c r="GZP61" s="37"/>
      <c r="GZQ61" s="37"/>
      <c r="GZR61" s="37"/>
      <c r="GZS61" s="37"/>
      <c r="GZT61" s="37"/>
      <c r="GZU61" s="37"/>
      <c r="GZV61" s="37"/>
      <c r="GZW61" s="37"/>
      <c r="GZX61" s="37"/>
      <c r="GZY61" s="37"/>
      <c r="GZZ61" s="37"/>
      <c r="HAA61" s="37"/>
      <c r="HAB61" s="37"/>
      <c r="HAC61" s="37"/>
      <c r="HAD61" s="37"/>
      <c r="HAE61" s="37"/>
      <c r="HAF61" s="37"/>
      <c r="HAG61" s="37"/>
      <c r="HAH61" s="37"/>
      <c r="HAI61" s="37"/>
      <c r="HAJ61" s="37"/>
      <c r="HAK61" s="37"/>
      <c r="HAL61" s="37"/>
      <c r="HAM61" s="37"/>
      <c r="HAN61" s="37"/>
      <c r="HAO61" s="37"/>
      <c r="HAP61" s="37"/>
      <c r="HAQ61" s="37"/>
      <c r="HAR61" s="37"/>
      <c r="HAS61" s="37"/>
      <c r="HAT61" s="37"/>
      <c r="HAU61" s="37"/>
      <c r="HAV61" s="37"/>
      <c r="HAW61" s="37"/>
      <c r="HAX61" s="37"/>
      <c r="HAY61" s="37"/>
      <c r="HAZ61" s="37"/>
      <c r="HBA61" s="37"/>
      <c r="HBB61" s="37"/>
      <c r="HBC61" s="37"/>
      <c r="HBD61" s="37"/>
      <c r="HBE61" s="37"/>
      <c r="HBF61" s="37"/>
      <c r="HBG61" s="37"/>
      <c r="HBH61" s="37"/>
      <c r="HBI61" s="37"/>
      <c r="HBJ61" s="37"/>
      <c r="HBK61" s="37"/>
      <c r="HBL61" s="37"/>
      <c r="HBM61" s="37"/>
      <c r="HBN61" s="37"/>
      <c r="HBO61" s="37"/>
      <c r="HBP61" s="37"/>
      <c r="HBQ61" s="37"/>
      <c r="HBR61" s="37"/>
      <c r="HBS61" s="37"/>
      <c r="HBT61" s="37"/>
      <c r="HBU61" s="37"/>
      <c r="HBV61" s="37"/>
      <c r="HBW61" s="37"/>
      <c r="HBX61" s="37"/>
      <c r="HBY61" s="37"/>
      <c r="HBZ61" s="37"/>
      <c r="HCA61" s="37"/>
      <c r="HCB61" s="37"/>
      <c r="HCC61" s="37"/>
      <c r="HCD61" s="37"/>
      <c r="HCE61" s="37"/>
      <c r="HCF61" s="37"/>
      <c r="HCG61" s="37"/>
      <c r="HCH61" s="37"/>
      <c r="HCI61" s="37"/>
      <c r="HCJ61" s="37"/>
      <c r="HCK61" s="37"/>
      <c r="HCL61" s="37"/>
      <c r="HCM61" s="37"/>
      <c r="HCN61" s="37"/>
      <c r="HCO61" s="37"/>
      <c r="HCP61" s="37"/>
      <c r="HCQ61" s="37"/>
      <c r="HCR61" s="37"/>
      <c r="HCS61" s="37"/>
      <c r="HCT61" s="37"/>
      <c r="HCU61" s="37"/>
      <c r="HCV61" s="37"/>
      <c r="HCW61" s="37"/>
      <c r="HCX61" s="37"/>
      <c r="HCY61" s="37"/>
      <c r="HCZ61" s="37"/>
      <c r="HDA61" s="37"/>
      <c r="HDB61" s="37"/>
      <c r="HDC61" s="37"/>
      <c r="HDD61" s="37"/>
      <c r="HDE61" s="37"/>
      <c r="HDF61" s="37"/>
      <c r="HDG61" s="37"/>
      <c r="HDH61" s="37"/>
      <c r="HDI61" s="37"/>
      <c r="HDJ61" s="37"/>
      <c r="HDK61" s="37"/>
      <c r="HDL61" s="37"/>
      <c r="HDM61" s="37"/>
      <c r="HDN61" s="37"/>
      <c r="HDO61" s="37"/>
      <c r="HDP61" s="37"/>
      <c r="HDQ61" s="37"/>
      <c r="HDR61" s="37"/>
      <c r="HDS61" s="37"/>
      <c r="HDT61" s="37"/>
      <c r="HDU61" s="37"/>
      <c r="HDV61" s="37"/>
      <c r="HDW61" s="37"/>
      <c r="HDX61" s="37"/>
      <c r="HDY61" s="37"/>
      <c r="HDZ61" s="37"/>
      <c r="HEA61" s="37"/>
      <c r="HEB61" s="37"/>
      <c r="HEC61" s="37"/>
      <c r="HED61" s="37"/>
      <c r="HEE61" s="37"/>
      <c r="HEF61" s="37"/>
      <c r="HEG61" s="37"/>
      <c r="HEH61" s="37"/>
      <c r="HEI61" s="37"/>
      <c r="HEJ61" s="37"/>
      <c r="HEK61" s="37"/>
      <c r="HEL61" s="37"/>
      <c r="HEM61" s="37"/>
      <c r="HEN61" s="37"/>
      <c r="HEO61" s="37"/>
      <c r="HEP61" s="37"/>
      <c r="HEQ61" s="37"/>
      <c r="HER61" s="37"/>
      <c r="HES61" s="37"/>
      <c r="HET61" s="37"/>
      <c r="HEU61" s="37"/>
      <c r="HEV61" s="37"/>
      <c r="HEW61" s="37"/>
      <c r="HEX61" s="37"/>
      <c r="HEY61" s="37"/>
      <c r="HEZ61" s="37"/>
      <c r="HFA61" s="37"/>
      <c r="HFB61" s="37"/>
      <c r="HFC61" s="37"/>
      <c r="HFD61" s="37"/>
      <c r="HFE61" s="37"/>
      <c r="HFF61" s="37"/>
      <c r="HFG61" s="37"/>
      <c r="HFH61" s="37"/>
      <c r="HFI61" s="37"/>
      <c r="HFJ61" s="37"/>
      <c r="HFK61" s="37"/>
      <c r="HFL61" s="37"/>
      <c r="HFM61" s="37"/>
      <c r="HFN61" s="37"/>
      <c r="HFO61" s="37"/>
      <c r="HFP61" s="37"/>
      <c r="HFQ61" s="37"/>
      <c r="HFR61" s="37"/>
      <c r="HFS61" s="37"/>
      <c r="HFT61" s="37"/>
      <c r="HFU61" s="37"/>
      <c r="HFV61" s="37"/>
      <c r="HFW61" s="37"/>
      <c r="HFX61" s="37"/>
      <c r="HFY61" s="37"/>
      <c r="HFZ61" s="37"/>
      <c r="HGA61" s="37"/>
      <c r="HGB61" s="37"/>
      <c r="HGC61" s="37"/>
      <c r="HGD61" s="37"/>
      <c r="HGE61" s="37"/>
      <c r="HGF61" s="37"/>
      <c r="HGG61" s="37"/>
      <c r="HGH61" s="37"/>
      <c r="HGI61" s="37"/>
      <c r="HGJ61" s="37"/>
      <c r="HGK61" s="37"/>
      <c r="HGL61" s="37"/>
      <c r="HGM61" s="37"/>
      <c r="HGN61" s="37"/>
      <c r="HGO61" s="37"/>
      <c r="HGP61" s="37"/>
      <c r="HGQ61" s="37"/>
      <c r="HGR61" s="37"/>
      <c r="HGS61" s="37"/>
      <c r="HGT61" s="37"/>
      <c r="HGU61" s="37"/>
      <c r="HGV61" s="37"/>
      <c r="HGW61" s="37"/>
      <c r="HGX61" s="37"/>
      <c r="HGY61" s="37"/>
      <c r="HGZ61" s="37"/>
      <c r="HHA61" s="37"/>
      <c r="HHB61" s="37"/>
      <c r="HHC61" s="37"/>
      <c r="HHD61" s="37"/>
      <c r="HHE61" s="37"/>
      <c r="HHF61" s="37"/>
      <c r="HHG61" s="37"/>
      <c r="HHH61" s="37"/>
      <c r="HHI61" s="37"/>
      <c r="HHJ61" s="37"/>
      <c r="HHK61" s="37"/>
      <c r="HHL61" s="37"/>
      <c r="HHM61" s="37"/>
      <c r="HHN61" s="37"/>
      <c r="HHO61" s="37"/>
      <c r="HHP61" s="37"/>
      <c r="HHQ61" s="37"/>
      <c r="HHR61" s="37"/>
      <c r="HHS61" s="37"/>
      <c r="HHT61" s="37"/>
      <c r="HHU61" s="37"/>
      <c r="HHV61" s="37"/>
      <c r="HHW61" s="37"/>
      <c r="HHX61" s="37"/>
      <c r="HHY61" s="37"/>
      <c r="HHZ61" s="37"/>
      <c r="HIA61" s="37"/>
      <c r="HIB61" s="37"/>
      <c r="HIC61" s="37"/>
      <c r="HID61" s="37"/>
      <c r="HIE61" s="37"/>
      <c r="HIF61" s="37"/>
      <c r="HIG61" s="37"/>
      <c r="HIH61" s="37"/>
      <c r="HII61" s="37"/>
      <c r="HIJ61" s="37"/>
      <c r="HIK61" s="37"/>
      <c r="HIL61" s="37"/>
      <c r="HIM61" s="37"/>
      <c r="HIN61" s="37"/>
      <c r="HIO61" s="37"/>
      <c r="HIP61" s="37"/>
      <c r="HIQ61" s="37"/>
      <c r="HIR61" s="37"/>
      <c r="HIS61" s="37"/>
      <c r="HIT61" s="37"/>
      <c r="HIU61" s="37"/>
      <c r="HIV61" s="37"/>
      <c r="HIW61" s="37"/>
      <c r="HIX61" s="37"/>
      <c r="HIY61" s="37"/>
      <c r="HIZ61" s="37"/>
      <c r="HJA61" s="37"/>
      <c r="HJB61" s="37"/>
      <c r="HJC61" s="37"/>
      <c r="HJD61" s="37"/>
      <c r="HJE61" s="37"/>
      <c r="HJF61" s="37"/>
      <c r="HJG61" s="37"/>
      <c r="HJH61" s="37"/>
      <c r="HJI61" s="37"/>
      <c r="HJJ61" s="37"/>
      <c r="HJK61" s="37"/>
      <c r="HJL61" s="37"/>
      <c r="HJM61" s="37"/>
      <c r="HJN61" s="37"/>
      <c r="HJO61" s="37"/>
      <c r="HJP61" s="37"/>
      <c r="HJQ61" s="37"/>
      <c r="HJR61" s="37"/>
      <c r="HJS61" s="37"/>
      <c r="HJT61" s="37"/>
      <c r="HJU61" s="37"/>
      <c r="HJV61" s="37"/>
      <c r="HJW61" s="37"/>
      <c r="HJX61" s="37"/>
      <c r="HJY61" s="37"/>
      <c r="HJZ61" s="37"/>
      <c r="HKA61" s="37"/>
      <c r="HKB61" s="37"/>
      <c r="HKC61" s="37"/>
      <c r="HKD61" s="37"/>
      <c r="HKE61" s="37"/>
      <c r="HKF61" s="37"/>
      <c r="HKG61" s="37"/>
      <c r="HKH61" s="37"/>
      <c r="HKI61" s="37"/>
      <c r="HKJ61" s="37"/>
      <c r="HKK61" s="37"/>
      <c r="HKL61" s="37"/>
      <c r="HKM61" s="37"/>
      <c r="HKN61" s="37"/>
      <c r="HKO61" s="37"/>
      <c r="HKP61" s="37"/>
      <c r="HKQ61" s="37"/>
      <c r="HKR61" s="37"/>
      <c r="HKS61" s="37"/>
      <c r="HKT61" s="37"/>
      <c r="HKU61" s="37"/>
      <c r="HKV61" s="37"/>
      <c r="HKW61" s="37"/>
      <c r="HKX61" s="37"/>
      <c r="HKY61" s="37"/>
      <c r="HKZ61" s="37"/>
      <c r="HLA61" s="37"/>
      <c r="HLB61" s="37"/>
      <c r="HLC61" s="37"/>
      <c r="HLD61" s="37"/>
      <c r="HLE61" s="37"/>
      <c r="HLF61" s="37"/>
      <c r="HLG61" s="37"/>
      <c r="HLH61" s="37"/>
      <c r="HLI61" s="37"/>
      <c r="HLJ61" s="37"/>
      <c r="HLK61" s="37"/>
      <c r="HLL61" s="37"/>
      <c r="HLM61" s="37"/>
      <c r="HLN61" s="37"/>
      <c r="HLO61" s="37"/>
      <c r="HLP61" s="37"/>
      <c r="HLQ61" s="37"/>
      <c r="HLR61" s="37"/>
      <c r="HLS61" s="37"/>
      <c r="HLT61" s="37"/>
      <c r="HLU61" s="37"/>
      <c r="HLV61" s="37"/>
      <c r="HLW61" s="37"/>
      <c r="HLX61" s="37"/>
      <c r="HLY61" s="37"/>
      <c r="HLZ61" s="37"/>
      <c r="HMA61" s="37"/>
      <c r="HMB61" s="37"/>
      <c r="HMC61" s="37"/>
      <c r="HMD61" s="37"/>
      <c r="HME61" s="37"/>
      <c r="HMF61" s="37"/>
      <c r="HMG61" s="37"/>
      <c r="HMH61" s="37"/>
      <c r="HMI61" s="37"/>
      <c r="HMJ61" s="37"/>
      <c r="HMK61" s="37"/>
      <c r="HML61" s="37"/>
      <c r="HMM61" s="37"/>
      <c r="HMN61" s="37"/>
      <c r="HMO61" s="37"/>
      <c r="HMP61" s="37"/>
      <c r="HMQ61" s="37"/>
      <c r="HMR61" s="37"/>
      <c r="HMS61" s="37"/>
      <c r="HMT61" s="37"/>
      <c r="HMU61" s="37"/>
      <c r="HMV61" s="37"/>
      <c r="HMW61" s="37"/>
      <c r="HMX61" s="37"/>
      <c r="HMY61" s="37"/>
      <c r="HMZ61" s="37"/>
      <c r="HNA61" s="37"/>
      <c r="HNB61" s="37"/>
      <c r="HNC61" s="37"/>
      <c r="HND61" s="37"/>
      <c r="HNE61" s="37"/>
      <c r="HNF61" s="37"/>
      <c r="HNG61" s="37"/>
      <c r="HNH61" s="37"/>
      <c r="HNI61" s="37"/>
      <c r="HNJ61" s="37"/>
      <c r="HNK61" s="37"/>
      <c r="HNL61" s="37"/>
      <c r="HNM61" s="37"/>
      <c r="HNN61" s="37"/>
      <c r="HNO61" s="37"/>
      <c r="HNP61" s="37"/>
      <c r="HNQ61" s="37"/>
      <c r="HNR61" s="37"/>
      <c r="HNS61" s="37"/>
      <c r="HNT61" s="37"/>
      <c r="HNU61" s="37"/>
      <c r="HNV61" s="37"/>
      <c r="HNW61" s="37"/>
      <c r="HNX61" s="37"/>
      <c r="HNY61" s="37"/>
      <c r="HNZ61" s="37"/>
      <c r="HOA61" s="37"/>
      <c r="HOB61" s="37"/>
      <c r="HOC61" s="37"/>
      <c r="HOD61" s="37"/>
      <c r="HOE61" s="37"/>
      <c r="HOF61" s="37"/>
      <c r="HOG61" s="37"/>
      <c r="HOH61" s="37"/>
      <c r="HOI61" s="37"/>
      <c r="HOJ61" s="37"/>
      <c r="HOK61" s="37"/>
      <c r="HOL61" s="37"/>
      <c r="HOM61" s="37"/>
      <c r="HON61" s="37"/>
      <c r="HOO61" s="37"/>
      <c r="HOP61" s="37"/>
      <c r="HOQ61" s="37"/>
      <c r="HOR61" s="37"/>
      <c r="HOS61" s="37"/>
      <c r="HOT61" s="37"/>
      <c r="HOU61" s="37"/>
      <c r="HOV61" s="37"/>
      <c r="HOW61" s="37"/>
      <c r="HOX61" s="37"/>
      <c r="HOY61" s="37"/>
      <c r="HOZ61" s="37"/>
      <c r="HPA61" s="37"/>
      <c r="HPB61" s="37"/>
      <c r="HPC61" s="37"/>
      <c r="HPD61" s="37"/>
      <c r="HPE61" s="37"/>
      <c r="HPF61" s="37"/>
      <c r="HPG61" s="37"/>
      <c r="HPH61" s="37"/>
      <c r="HPI61" s="37"/>
      <c r="HPJ61" s="37"/>
      <c r="HPK61" s="37"/>
      <c r="HPL61" s="37"/>
      <c r="HPM61" s="37"/>
      <c r="HPN61" s="37"/>
      <c r="HPO61" s="37"/>
      <c r="HPP61" s="37"/>
      <c r="HPQ61" s="37"/>
      <c r="HPR61" s="37"/>
      <c r="HPS61" s="37"/>
      <c r="HPT61" s="37"/>
      <c r="HPU61" s="37"/>
      <c r="HPV61" s="37"/>
      <c r="HPW61" s="37"/>
      <c r="HPX61" s="37"/>
      <c r="HPY61" s="37"/>
      <c r="HPZ61" s="37"/>
      <c r="HQA61" s="37"/>
      <c r="HQB61" s="37"/>
      <c r="HQC61" s="37"/>
      <c r="HQD61" s="37"/>
      <c r="HQE61" s="37"/>
      <c r="HQF61" s="37"/>
      <c r="HQG61" s="37"/>
      <c r="HQH61" s="37"/>
      <c r="HQI61" s="37"/>
      <c r="HQJ61" s="37"/>
      <c r="HQK61" s="37"/>
      <c r="HQL61" s="37"/>
      <c r="HQM61" s="37"/>
      <c r="HQN61" s="37"/>
      <c r="HQO61" s="37"/>
      <c r="HQP61" s="37"/>
      <c r="HQQ61" s="37"/>
      <c r="HQR61" s="37"/>
      <c r="HQS61" s="37"/>
      <c r="HQT61" s="37"/>
      <c r="HQU61" s="37"/>
      <c r="HQV61" s="37"/>
      <c r="HQW61" s="37"/>
      <c r="HQX61" s="37"/>
      <c r="HQY61" s="37"/>
      <c r="HQZ61" s="37"/>
      <c r="HRA61" s="37"/>
      <c r="HRB61" s="37"/>
      <c r="HRC61" s="37"/>
      <c r="HRD61" s="37"/>
      <c r="HRE61" s="37"/>
      <c r="HRF61" s="37"/>
      <c r="HRG61" s="37"/>
      <c r="HRH61" s="37"/>
      <c r="HRI61" s="37"/>
      <c r="HRJ61" s="37"/>
      <c r="HRK61" s="37"/>
      <c r="HRL61" s="37"/>
      <c r="HRM61" s="37"/>
      <c r="HRN61" s="37"/>
      <c r="HRO61" s="37"/>
      <c r="HRP61" s="37"/>
      <c r="HRQ61" s="37"/>
      <c r="HRR61" s="37"/>
      <c r="HRS61" s="37"/>
      <c r="HRT61" s="37"/>
      <c r="HRU61" s="37"/>
      <c r="HRV61" s="37"/>
      <c r="HRW61" s="37"/>
      <c r="HRX61" s="37"/>
      <c r="HRY61" s="37"/>
      <c r="HRZ61" s="37"/>
      <c r="HSA61" s="37"/>
      <c r="HSB61" s="37"/>
      <c r="HSC61" s="37"/>
      <c r="HSD61" s="37"/>
      <c r="HSE61" s="37"/>
      <c r="HSF61" s="37"/>
      <c r="HSG61" s="37"/>
      <c r="HSH61" s="37"/>
      <c r="HSI61" s="37"/>
      <c r="HSJ61" s="37"/>
      <c r="HSK61" s="37"/>
      <c r="HSL61" s="37"/>
      <c r="HSM61" s="37"/>
      <c r="HSN61" s="37"/>
      <c r="HSO61" s="37"/>
      <c r="HSP61" s="37"/>
      <c r="HSQ61" s="37"/>
      <c r="HSR61" s="37"/>
      <c r="HSS61" s="37"/>
      <c r="HST61" s="37"/>
      <c r="HSU61" s="37"/>
      <c r="HSV61" s="37"/>
      <c r="HSW61" s="37"/>
      <c r="HSX61" s="37"/>
      <c r="HSY61" s="37"/>
      <c r="HSZ61" s="37"/>
      <c r="HTA61" s="37"/>
      <c r="HTB61" s="37"/>
      <c r="HTC61" s="37"/>
      <c r="HTD61" s="37"/>
      <c r="HTE61" s="37"/>
      <c r="HTF61" s="37"/>
      <c r="HTG61" s="37"/>
      <c r="HTH61" s="37"/>
      <c r="HTI61" s="37"/>
      <c r="HTJ61" s="37"/>
      <c r="HTK61" s="37"/>
      <c r="HTL61" s="37"/>
      <c r="HTM61" s="37"/>
      <c r="HTN61" s="37"/>
      <c r="HTO61" s="37"/>
      <c r="HTP61" s="37"/>
      <c r="HTQ61" s="37"/>
      <c r="HTR61" s="37"/>
      <c r="HTS61" s="37"/>
      <c r="HTT61" s="37"/>
      <c r="HTU61" s="37"/>
      <c r="HTV61" s="37"/>
      <c r="HTW61" s="37"/>
      <c r="HTX61" s="37"/>
      <c r="HTY61" s="37"/>
      <c r="HTZ61" s="37"/>
      <c r="HUA61" s="37"/>
      <c r="HUB61" s="37"/>
      <c r="HUC61" s="37"/>
      <c r="HUD61" s="37"/>
      <c r="HUE61" s="37"/>
      <c r="HUF61" s="37"/>
      <c r="HUG61" s="37"/>
      <c r="HUH61" s="37"/>
      <c r="HUI61" s="37"/>
      <c r="HUJ61" s="37"/>
      <c r="HUK61" s="37"/>
      <c r="HUL61" s="37"/>
      <c r="HUM61" s="37"/>
      <c r="HUN61" s="37"/>
      <c r="HUO61" s="37"/>
      <c r="HUP61" s="37"/>
      <c r="HUQ61" s="37"/>
      <c r="HUR61" s="37"/>
      <c r="HUS61" s="37"/>
      <c r="HUT61" s="37"/>
      <c r="HUU61" s="37"/>
      <c r="HUV61" s="37"/>
      <c r="HUW61" s="37"/>
      <c r="HUX61" s="37"/>
      <c r="HUY61" s="37"/>
      <c r="HUZ61" s="37"/>
      <c r="HVA61" s="37"/>
      <c r="HVB61" s="37"/>
      <c r="HVC61" s="37"/>
      <c r="HVD61" s="37"/>
      <c r="HVE61" s="37"/>
      <c r="HVF61" s="37"/>
      <c r="HVG61" s="37"/>
      <c r="HVH61" s="37"/>
      <c r="HVI61" s="37"/>
      <c r="HVJ61" s="37"/>
      <c r="HVK61" s="37"/>
      <c r="HVL61" s="37"/>
      <c r="HVM61" s="37"/>
      <c r="HVN61" s="37"/>
      <c r="HVO61" s="37"/>
      <c r="HVP61" s="37"/>
      <c r="HVQ61" s="37"/>
      <c r="HVR61" s="37"/>
      <c r="HVS61" s="37"/>
      <c r="HVT61" s="37"/>
      <c r="HVU61" s="37"/>
      <c r="HVV61" s="37"/>
      <c r="HVW61" s="37"/>
      <c r="HVX61" s="37"/>
      <c r="HVY61" s="37"/>
      <c r="HVZ61" s="37"/>
      <c r="HWA61" s="37"/>
      <c r="HWB61" s="37"/>
      <c r="HWC61" s="37"/>
      <c r="HWD61" s="37"/>
      <c r="HWE61" s="37"/>
      <c r="HWF61" s="37"/>
      <c r="HWG61" s="37"/>
      <c r="HWH61" s="37"/>
      <c r="HWI61" s="37"/>
      <c r="HWJ61" s="37"/>
      <c r="HWK61" s="37"/>
      <c r="HWL61" s="37"/>
      <c r="HWM61" s="37"/>
      <c r="HWN61" s="37"/>
      <c r="HWO61" s="37"/>
      <c r="HWP61" s="37"/>
      <c r="HWQ61" s="37"/>
      <c r="HWR61" s="37"/>
      <c r="HWS61" s="37"/>
      <c r="HWT61" s="37"/>
      <c r="HWU61" s="37"/>
      <c r="HWV61" s="37"/>
      <c r="HWW61" s="37"/>
      <c r="HWX61" s="37"/>
      <c r="HWY61" s="37"/>
      <c r="HWZ61" s="37"/>
      <c r="HXA61" s="37"/>
      <c r="HXB61" s="37"/>
      <c r="HXC61" s="37"/>
      <c r="HXD61" s="37"/>
      <c r="HXE61" s="37"/>
      <c r="HXF61" s="37"/>
      <c r="HXG61" s="37"/>
      <c r="HXH61" s="37"/>
      <c r="HXI61" s="37"/>
      <c r="HXJ61" s="37"/>
      <c r="HXK61" s="37"/>
      <c r="HXL61" s="37"/>
      <c r="HXM61" s="37"/>
      <c r="HXN61" s="37"/>
      <c r="HXO61" s="37"/>
      <c r="HXP61" s="37"/>
      <c r="HXQ61" s="37"/>
      <c r="HXR61" s="37"/>
      <c r="HXS61" s="37"/>
      <c r="HXT61" s="37"/>
      <c r="HXU61" s="37"/>
      <c r="HXV61" s="37"/>
      <c r="HXW61" s="37"/>
      <c r="HXX61" s="37"/>
      <c r="HXY61" s="37"/>
      <c r="HXZ61" s="37"/>
      <c r="HYA61" s="37"/>
      <c r="HYB61" s="37"/>
      <c r="HYC61" s="37"/>
      <c r="HYD61" s="37"/>
      <c r="HYE61" s="37"/>
      <c r="HYF61" s="37"/>
      <c r="HYG61" s="37"/>
      <c r="HYH61" s="37"/>
      <c r="HYI61" s="37"/>
      <c r="HYJ61" s="37"/>
      <c r="HYK61" s="37"/>
      <c r="HYL61" s="37"/>
      <c r="HYM61" s="37"/>
      <c r="HYN61" s="37"/>
      <c r="HYO61" s="37"/>
      <c r="HYP61" s="37"/>
      <c r="HYQ61" s="37"/>
      <c r="HYR61" s="37"/>
      <c r="HYS61" s="37"/>
      <c r="HYT61" s="37"/>
      <c r="HYU61" s="37"/>
      <c r="HYV61" s="37"/>
      <c r="HYW61" s="37"/>
      <c r="HYX61" s="37"/>
      <c r="HYY61" s="37"/>
      <c r="HYZ61" s="37"/>
      <c r="HZA61" s="37"/>
      <c r="HZB61" s="37"/>
      <c r="HZC61" s="37"/>
      <c r="HZD61" s="37"/>
      <c r="HZE61" s="37"/>
      <c r="HZF61" s="37"/>
      <c r="HZG61" s="37"/>
      <c r="HZH61" s="37"/>
      <c r="HZI61" s="37"/>
      <c r="HZJ61" s="37"/>
      <c r="HZK61" s="37"/>
      <c r="HZL61" s="37"/>
      <c r="HZM61" s="37"/>
      <c r="HZN61" s="37"/>
      <c r="HZO61" s="37"/>
      <c r="HZP61" s="37"/>
      <c r="HZQ61" s="37"/>
      <c r="HZR61" s="37"/>
      <c r="HZS61" s="37"/>
      <c r="HZT61" s="37"/>
      <c r="HZU61" s="37"/>
      <c r="HZV61" s="37"/>
      <c r="HZW61" s="37"/>
      <c r="HZX61" s="37"/>
      <c r="HZY61" s="37"/>
      <c r="HZZ61" s="37"/>
      <c r="IAA61" s="37"/>
      <c r="IAB61" s="37"/>
      <c r="IAC61" s="37"/>
      <c r="IAD61" s="37"/>
      <c r="IAE61" s="37"/>
      <c r="IAF61" s="37"/>
      <c r="IAG61" s="37"/>
      <c r="IAH61" s="37"/>
      <c r="IAI61" s="37"/>
      <c r="IAJ61" s="37"/>
      <c r="IAK61" s="37"/>
      <c r="IAL61" s="37"/>
      <c r="IAM61" s="37"/>
      <c r="IAN61" s="37"/>
      <c r="IAO61" s="37"/>
      <c r="IAP61" s="37"/>
      <c r="IAQ61" s="37"/>
      <c r="IAR61" s="37"/>
      <c r="IAS61" s="37"/>
      <c r="IAT61" s="37"/>
      <c r="IAU61" s="37"/>
      <c r="IAV61" s="37"/>
      <c r="IAW61" s="37"/>
      <c r="IAX61" s="37"/>
      <c r="IAY61" s="37"/>
      <c r="IAZ61" s="37"/>
      <c r="IBA61" s="37"/>
      <c r="IBB61" s="37"/>
      <c r="IBC61" s="37"/>
      <c r="IBD61" s="37"/>
      <c r="IBE61" s="37"/>
      <c r="IBF61" s="37"/>
      <c r="IBG61" s="37"/>
      <c r="IBH61" s="37"/>
      <c r="IBI61" s="37"/>
      <c r="IBJ61" s="37"/>
      <c r="IBK61" s="37"/>
      <c r="IBL61" s="37"/>
      <c r="IBM61" s="37"/>
      <c r="IBN61" s="37"/>
      <c r="IBO61" s="37"/>
      <c r="IBP61" s="37"/>
      <c r="IBQ61" s="37"/>
      <c r="IBR61" s="37"/>
      <c r="IBS61" s="37"/>
      <c r="IBT61" s="37"/>
      <c r="IBU61" s="37"/>
      <c r="IBV61" s="37"/>
      <c r="IBW61" s="37"/>
      <c r="IBX61" s="37"/>
      <c r="IBY61" s="37"/>
      <c r="IBZ61" s="37"/>
      <c r="ICA61" s="37"/>
      <c r="ICB61" s="37"/>
      <c r="ICC61" s="37"/>
      <c r="ICD61" s="37"/>
      <c r="ICE61" s="37"/>
      <c r="ICF61" s="37"/>
      <c r="ICG61" s="37"/>
      <c r="ICH61" s="37"/>
      <c r="ICI61" s="37"/>
      <c r="ICJ61" s="37"/>
      <c r="ICK61" s="37"/>
      <c r="ICL61" s="37"/>
      <c r="ICM61" s="37"/>
      <c r="ICN61" s="37"/>
      <c r="ICO61" s="37"/>
      <c r="ICP61" s="37"/>
      <c r="ICQ61" s="37"/>
      <c r="ICR61" s="37"/>
      <c r="ICS61" s="37"/>
      <c r="ICT61" s="37"/>
      <c r="ICU61" s="37"/>
      <c r="ICV61" s="37"/>
      <c r="ICW61" s="37"/>
      <c r="ICX61" s="37"/>
      <c r="ICY61" s="37"/>
      <c r="ICZ61" s="37"/>
      <c r="IDA61" s="37"/>
      <c r="IDB61" s="37"/>
      <c r="IDC61" s="37"/>
      <c r="IDD61" s="37"/>
      <c r="IDE61" s="37"/>
      <c r="IDF61" s="37"/>
      <c r="IDG61" s="37"/>
      <c r="IDH61" s="37"/>
      <c r="IDI61" s="37"/>
      <c r="IDJ61" s="37"/>
      <c r="IDK61" s="37"/>
      <c r="IDL61" s="37"/>
      <c r="IDM61" s="37"/>
      <c r="IDN61" s="37"/>
      <c r="IDO61" s="37"/>
      <c r="IDP61" s="37"/>
      <c r="IDQ61" s="37"/>
      <c r="IDR61" s="37"/>
      <c r="IDS61" s="37"/>
      <c r="IDT61" s="37"/>
      <c r="IDU61" s="37"/>
      <c r="IDV61" s="37"/>
      <c r="IDW61" s="37"/>
      <c r="IDX61" s="37"/>
      <c r="IDY61" s="37"/>
      <c r="IDZ61" s="37"/>
      <c r="IEA61" s="37"/>
      <c r="IEB61" s="37"/>
      <c r="IEC61" s="37"/>
      <c r="IED61" s="37"/>
      <c r="IEE61" s="37"/>
      <c r="IEF61" s="37"/>
      <c r="IEG61" s="37"/>
      <c r="IEH61" s="37"/>
      <c r="IEI61" s="37"/>
      <c r="IEJ61" s="37"/>
      <c r="IEK61" s="37"/>
      <c r="IEL61" s="37"/>
      <c r="IEM61" s="37"/>
      <c r="IEN61" s="37"/>
      <c r="IEO61" s="37"/>
      <c r="IEP61" s="37"/>
      <c r="IEQ61" s="37"/>
      <c r="IER61" s="37"/>
      <c r="IES61" s="37"/>
      <c r="IET61" s="37"/>
      <c r="IEU61" s="37"/>
      <c r="IEV61" s="37"/>
      <c r="IEW61" s="37"/>
      <c r="IEX61" s="37"/>
      <c r="IEY61" s="37"/>
      <c r="IEZ61" s="37"/>
      <c r="IFA61" s="37"/>
      <c r="IFB61" s="37"/>
      <c r="IFC61" s="37"/>
      <c r="IFD61" s="37"/>
      <c r="IFE61" s="37"/>
      <c r="IFF61" s="37"/>
      <c r="IFG61" s="37"/>
      <c r="IFH61" s="37"/>
      <c r="IFI61" s="37"/>
      <c r="IFJ61" s="37"/>
      <c r="IFK61" s="37"/>
      <c r="IFL61" s="37"/>
      <c r="IFM61" s="37"/>
      <c r="IFN61" s="37"/>
      <c r="IFO61" s="37"/>
      <c r="IFP61" s="37"/>
      <c r="IFQ61" s="37"/>
      <c r="IFR61" s="37"/>
      <c r="IFS61" s="37"/>
      <c r="IFT61" s="37"/>
      <c r="IFU61" s="37"/>
      <c r="IFV61" s="37"/>
      <c r="IFW61" s="37"/>
      <c r="IFX61" s="37"/>
      <c r="IFY61" s="37"/>
      <c r="IFZ61" s="37"/>
      <c r="IGA61" s="37"/>
      <c r="IGB61" s="37"/>
      <c r="IGC61" s="37"/>
      <c r="IGD61" s="37"/>
      <c r="IGE61" s="37"/>
      <c r="IGF61" s="37"/>
      <c r="IGG61" s="37"/>
      <c r="IGH61" s="37"/>
      <c r="IGI61" s="37"/>
      <c r="IGJ61" s="37"/>
      <c r="IGK61" s="37"/>
      <c r="IGL61" s="37"/>
      <c r="IGM61" s="37"/>
      <c r="IGN61" s="37"/>
      <c r="IGO61" s="37"/>
      <c r="IGP61" s="37"/>
      <c r="IGQ61" s="37"/>
      <c r="IGR61" s="37"/>
      <c r="IGS61" s="37"/>
      <c r="IGT61" s="37"/>
      <c r="IGU61" s="37"/>
      <c r="IGV61" s="37"/>
      <c r="IGW61" s="37"/>
      <c r="IGX61" s="37"/>
      <c r="IGY61" s="37"/>
      <c r="IGZ61" s="37"/>
      <c r="IHA61" s="37"/>
      <c r="IHB61" s="37"/>
      <c r="IHC61" s="37"/>
      <c r="IHD61" s="37"/>
      <c r="IHE61" s="37"/>
      <c r="IHF61" s="37"/>
      <c r="IHG61" s="37"/>
      <c r="IHH61" s="37"/>
      <c r="IHI61" s="37"/>
      <c r="IHJ61" s="37"/>
      <c r="IHK61" s="37"/>
      <c r="IHL61" s="37"/>
      <c r="IHM61" s="37"/>
      <c r="IHN61" s="37"/>
      <c r="IHO61" s="37"/>
      <c r="IHP61" s="37"/>
      <c r="IHQ61" s="37"/>
      <c r="IHR61" s="37"/>
      <c r="IHS61" s="37"/>
      <c r="IHT61" s="37"/>
      <c r="IHU61" s="37"/>
      <c r="IHV61" s="37"/>
      <c r="IHW61" s="37"/>
      <c r="IHX61" s="37"/>
      <c r="IHY61" s="37"/>
      <c r="IHZ61" s="37"/>
      <c r="IIA61" s="37"/>
      <c r="IIB61" s="37"/>
      <c r="IIC61" s="37"/>
      <c r="IID61" s="37"/>
      <c r="IIE61" s="37"/>
      <c r="IIF61" s="37"/>
      <c r="IIG61" s="37"/>
      <c r="IIH61" s="37"/>
      <c r="III61" s="37"/>
      <c r="IIJ61" s="37"/>
      <c r="IIK61" s="37"/>
      <c r="IIL61" s="37"/>
      <c r="IIM61" s="37"/>
      <c r="IIN61" s="37"/>
      <c r="IIO61" s="37"/>
      <c r="IIP61" s="37"/>
      <c r="IIQ61" s="37"/>
      <c r="IIR61" s="37"/>
      <c r="IIS61" s="37"/>
      <c r="IIT61" s="37"/>
      <c r="IIU61" s="37"/>
      <c r="IIV61" s="37"/>
      <c r="IIW61" s="37"/>
      <c r="IIX61" s="37"/>
      <c r="IIY61" s="37"/>
      <c r="IIZ61" s="37"/>
      <c r="IJA61" s="37"/>
      <c r="IJB61" s="37"/>
      <c r="IJC61" s="37"/>
      <c r="IJD61" s="37"/>
      <c r="IJE61" s="37"/>
      <c r="IJF61" s="37"/>
      <c r="IJG61" s="37"/>
      <c r="IJH61" s="37"/>
      <c r="IJI61" s="37"/>
      <c r="IJJ61" s="37"/>
      <c r="IJK61" s="37"/>
      <c r="IJL61" s="37"/>
      <c r="IJM61" s="37"/>
      <c r="IJN61" s="37"/>
      <c r="IJO61" s="37"/>
      <c r="IJP61" s="37"/>
      <c r="IJQ61" s="37"/>
      <c r="IJR61" s="37"/>
      <c r="IJS61" s="37"/>
      <c r="IJT61" s="37"/>
      <c r="IJU61" s="37"/>
      <c r="IJV61" s="37"/>
      <c r="IJW61" s="37"/>
      <c r="IJX61" s="37"/>
      <c r="IJY61" s="37"/>
      <c r="IJZ61" s="37"/>
      <c r="IKA61" s="37"/>
      <c r="IKB61" s="37"/>
      <c r="IKC61" s="37"/>
      <c r="IKD61" s="37"/>
      <c r="IKE61" s="37"/>
      <c r="IKF61" s="37"/>
      <c r="IKG61" s="37"/>
      <c r="IKH61" s="37"/>
      <c r="IKI61" s="37"/>
      <c r="IKJ61" s="37"/>
      <c r="IKK61" s="37"/>
      <c r="IKL61" s="37"/>
      <c r="IKM61" s="37"/>
      <c r="IKN61" s="37"/>
      <c r="IKO61" s="37"/>
      <c r="IKP61" s="37"/>
      <c r="IKQ61" s="37"/>
      <c r="IKR61" s="37"/>
      <c r="IKS61" s="37"/>
      <c r="IKT61" s="37"/>
      <c r="IKU61" s="37"/>
      <c r="IKV61" s="37"/>
      <c r="IKW61" s="37"/>
      <c r="IKX61" s="37"/>
      <c r="IKY61" s="37"/>
      <c r="IKZ61" s="37"/>
      <c r="ILA61" s="37"/>
      <c r="ILB61" s="37"/>
      <c r="ILC61" s="37"/>
      <c r="ILD61" s="37"/>
      <c r="ILE61" s="37"/>
      <c r="ILF61" s="37"/>
      <c r="ILG61" s="37"/>
      <c r="ILH61" s="37"/>
      <c r="ILI61" s="37"/>
      <c r="ILJ61" s="37"/>
      <c r="ILK61" s="37"/>
      <c r="ILL61" s="37"/>
      <c r="ILM61" s="37"/>
      <c r="ILN61" s="37"/>
      <c r="ILO61" s="37"/>
      <c r="ILP61" s="37"/>
      <c r="ILQ61" s="37"/>
      <c r="ILR61" s="37"/>
      <c r="ILS61" s="37"/>
      <c r="ILT61" s="37"/>
      <c r="ILU61" s="37"/>
      <c r="ILV61" s="37"/>
      <c r="ILW61" s="37"/>
      <c r="ILX61" s="37"/>
      <c r="ILY61" s="37"/>
      <c r="ILZ61" s="37"/>
      <c r="IMA61" s="37"/>
      <c r="IMB61" s="37"/>
      <c r="IMC61" s="37"/>
      <c r="IMD61" s="37"/>
      <c r="IME61" s="37"/>
      <c r="IMF61" s="37"/>
      <c r="IMG61" s="37"/>
      <c r="IMH61" s="37"/>
      <c r="IMI61" s="37"/>
      <c r="IMJ61" s="37"/>
      <c r="IMK61" s="37"/>
      <c r="IML61" s="37"/>
      <c r="IMM61" s="37"/>
      <c r="IMN61" s="37"/>
      <c r="IMO61" s="37"/>
      <c r="IMP61" s="37"/>
      <c r="IMQ61" s="37"/>
      <c r="IMR61" s="37"/>
      <c r="IMS61" s="37"/>
      <c r="IMT61" s="37"/>
      <c r="IMU61" s="37"/>
      <c r="IMV61" s="37"/>
      <c r="IMW61" s="37"/>
      <c r="IMX61" s="37"/>
      <c r="IMY61" s="37"/>
      <c r="IMZ61" s="37"/>
      <c r="INA61" s="37"/>
      <c r="INB61" s="37"/>
      <c r="INC61" s="37"/>
      <c r="IND61" s="37"/>
      <c r="INE61" s="37"/>
      <c r="INF61" s="37"/>
      <c r="ING61" s="37"/>
      <c r="INH61" s="37"/>
      <c r="INI61" s="37"/>
      <c r="INJ61" s="37"/>
      <c r="INK61" s="37"/>
      <c r="INL61" s="37"/>
      <c r="INM61" s="37"/>
      <c r="INN61" s="37"/>
      <c r="INO61" s="37"/>
      <c r="INP61" s="37"/>
      <c r="INQ61" s="37"/>
      <c r="INR61" s="37"/>
      <c r="INS61" s="37"/>
      <c r="INT61" s="37"/>
      <c r="INU61" s="37"/>
      <c r="INV61" s="37"/>
      <c r="INW61" s="37"/>
      <c r="INX61" s="37"/>
      <c r="INY61" s="37"/>
      <c r="INZ61" s="37"/>
      <c r="IOA61" s="37"/>
      <c r="IOB61" s="37"/>
      <c r="IOC61" s="37"/>
      <c r="IOD61" s="37"/>
      <c r="IOE61" s="37"/>
      <c r="IOF61" s="37"/>
      <c r="IOG61" s="37"/>
      <c r="IOH61" s="37"/>
      <c r="IOI61" s="37"/>
      <c r="IOJ61" s="37"/>
      <c r="IOK61" s="37"/>
      <c r="IOL61" s="37"/>
      <c r="IOM61" s="37"/>
      <c r="ION61" s="37"/>
      <c r="IOO61" s="37"/>
      <c r="IOP61" s="37"/>
      <c r="IOQ61" s="37"/>
      <c r="IOR61" s="37"/>
      <c r="IOS61" s="37"/>
      <c r="IOT61" s="37"/>
      <c r="IOU61" s="37"/>
      <c r="IOV61" s="37"/>
      <c r="IOW61" s="37"/>
      <c r="IOX61" s="37"/>
      <c r="IOY61" s="37"/>
      <c r="IOZ61" s="37"/>
      <c r="IPA61" s="37"/>
      <c r="IPB61" s="37"/>
      <c r="IPC61" s="37"/>
      <c r="IPD61" s="37"/>
      <c r="IPE61" s="37"/>
      <c r="IPF61" s="37"/>
      <c r="IPG61" s="37"/>
      <c r="IPH61" s="37"/>
      <c r="IPI61" s="37"/>
      <c r="IPJ61" s="37"/>
      <c r="IPK61" s="37"/>
      <c r="IPL61" s="37"/>
      <c r="IPM61" s="37"/>
      <c r="IPN61" s="37"/>
      <c r="IPO61" s="37"/>
      <c r="IPP61" s="37"/>
      <c r="IPQ61" s="37"/>
      <c r="IPR61" s="37"/>
      <c r="IPS61" s="37"/>
      <c r="IPT61" s="37"/>
      <c r="IPU61" s="37"/>
      <c r="IPV61" s="37"/>
      <c r="IPW61" s="37"/>
      <c r="IPX61" s="37"/>
      <c r="IPY61" s="37"/>
      <c r="IPZ61" s="37"/>
      <c r="IQA61" s="37"/>
      <c r="IQB61" s="37"/>
      <c r="IQC61" s="37"/>
      <c r="IQD61" s="37"/>
      <c r="IQE61" s="37"/>
      <c r="IQF61" s="37"/>
      <c r="IQG61" s="37"/>
      <c r="IQH61" s="37"/>
      <c r="IQI61" s="37"/>
      <c r="IQJ61" s="37"/>
      <c r="IQK61" s="37"/>
      <c r="IQL61" s="37"/>
      <c r="IQM61" s="37"/>
      <c r="IQN61" s="37"/>
      <c r="IQO61" s="37"/>
      <c r="IQP61" s="37"/>
      <c r="IQQ61" s="37"/>
      <c r="IQR61" s="37"/>
      <c r="IQS61" s="37"/>
      <c r="IQT61" s="37"/>
      <c r="IQU61" s="37"/>
      <c r="IQV61" s="37"/>
      <c r="IQW61" s="37"/>
      <c r="IQX61" s="37"/>
      <c r="IQY61" s="37"/>
      <c r="IQZ61" s="37"/>
      <c r="IRA61" s="37"/>
      <c r="IRB61" s="37"/>
      <c r="IRC61" s="37"/>
      <c r="IRD61" s="37"/>
      <c r="IRE61" s="37"/>
      <c r="IRF61" s="37"/>
      <c r="IRG61" s="37"/>
      <c r="IRH61" s="37"/>
      <c r="IRI61" s="37"/>
      <c r="IRJ61" s="37"/>
      <c r="IRK61" s="37"/>
      <c r="IRL61" s="37"/>
      <c r="IRM61" s="37"/>
      <c r="IRN61" s="37"/>
      <c r="IRO61" s="37"/>
      <c r="IRP61" s="37"/>
      <c r="IRQ61" s="37"/>
      <c r="IRR61" s="37"/>
      <c r="IRS61" s="37"/>
      <c r="IRT61" s="37"/>
      <c r="IRU61" s="37"/>
      <c r="IRV61" s="37"/>
      <c r="IRW61" s="37"/>
      <c r="IRX61" s="37"/>
      <c r="IRY61" s="37"/>
      <c r="IRZ61" s="37"/>
      <c r="ISA61" s="37"/>
      <c r="ISB61" s="37"/>
      <c r="ISC61" s="37"/>
      <c r="ISD61" s="37"/>
      <c r="ISE61" s="37"/>
      <c r="ISF61" s="37"/>
      <c r="ISG61" s="37"/>
      <c r="ISH61" s="37"/>
      <c r="ISI61" s="37"/>
      <c r="ISJ61" s="37"/>
      <c r="ISK61" s="37"/>
      <c r="ISL61" s="37"/>
      <c r="ISM61" s="37"/>
      <c r="ISN61" s="37"/>
      <c r="ISO61" s="37"/>
      <c r="ISP61" s="37"/>
      <c r="ISQ61" s="37"/>
      <c r="ISR61" s="37"/>
      <c r="ISS61" s="37"/>
      <c r="IST61" s="37"/>
      <c r="ISU61" s="37"/>
      <c r="ISV61" s="37"/>
      <c r="ISW61" s="37"/>
      <c r="ISX61" s="37"/>
      <c r="ISY61" s="37"/>
      <c r="ISZ61" s="37"/>
      <c r="ITA61" s="37"/>
      <c r="ITB61" s="37"/>
      <c r="ITC61" s="37"/>
      <c r="ITD61" s="37"/>
      <c r="ITE61" s="37"/>
      <c r="ITF61" s="37"/>
      <c r="ITG61" s="37"/>
      <c r="ITH61" s="37"/>
      <c r="ITI61" s="37"/>
      <c r="ITJ61" s="37"/>
      <c r="ITK61" s="37"/>
      <c r="ITL61" s="37"/>
      <c r="ITM61" s="37"/>
      <c r="ITN61" s="37"/>
      <c r="ITO61" s="37"/>
      <c r="ITP61" s="37"/>
      <c r="ITQ61" s="37"/>
      <c r="ITR61" s="37"/>
      <c r="ITS61" s="37"/>
      <c r="ITT61" s="37"/>
      <c r="ITU61" s="37"/>
      <c r="ITV61" s="37"/>
      <c r="ITW61" s="37"/>
      <c r="ITX61" s="37"/>
      <c r="ITY61" s="37"/>
      <c r="ITZ61" s="37"/>
      <c r="IUA61" s="37"/>
      <c r="IUB61" s="37"/>
      <c r="IUC61" s="37"/>
      <c r="IUD61" s="37"/>
      <c r="IUE61" s="37"/>
      <c r="IUF61" s="37"/>
      <c r="IUG61" s="37"/>
      <c r="IUH61" s="37"/>
      <c r="IUI61" s="37"/>
      <c r="IUJ61" s="37"/>
      <c r="IUK61" s="37"/>
      <c r="IUL61" s="37"/>
      <c r="IUM61" s="37"/>
      <c r="IUN61" s="37"/>
      <c r="IUO61" s="37"/>
      <c r="IUP61" s="37"/>
      <c r="IUQ61" s="37"/>
      <c r="IUR61" s="37"/>
      <c r="IUS61" s="37"/>
      <c r="IUT61" s="37"/>
      <c r="IUU61" s="37"/>
      <c r="IUV61" s="37"/>
      <c r="IUW61" s="37"/>
      <c r="IUX61" s="37"/>
      <c r="IUY61" s="37"/>
      <c r="IUZ61" s="37"/>
      <c r="IVA61" s="37"/>
      <c r="IVB61" s="37"/>
      <c r="IVC61" s="37"/>
      <c r="IVD61" s="37"/>
      <c r="IVE61" s="37"/>
      <c r="IVF61" s="37"/>
      <c r="IVG61" s="37"/>
      <c r="IVH61" s="37"/>
      <c r="IVI61" s="37"/>
      <c r="IVJ61" s="37"/>
      <c r="IVK61" s="37"/>
      <c r="IVL61" s="37"/>
      <c r="IVM61" s="37"/>
      <c r="IVN61" s="37"/>
      <c r="IVO61" s="37"/>
      <c r="IVP61" s="37"/>
      <c r="IVQ61" s="37"/>
      <c r="IVR61" s="37"/>
      <c r="IVS61" s="37"/>
      <c r="IVT61" s="37"/>
      <c r="IVU61" s="37"/>
      <c r="IVV61" s="37"/>
      <c r="IVW61" s="37"/>
      <c r="IVX61" s="37"/>
      <c r="IVY61" s="37"/>
      <c r="IVZ61" s="37"/>
      <c r="IWA61" s="37"/>
      <c r="IWB61" s="37"/>
      <c r="IWC61" s="37"/>
      <c r="IWD61" s="37"/>
      <c r="IWE61" s="37"/>
      <c r="IWF61" s="37"/>
      <c r="IWG61" s="37"/>
      <c r="IWH61" s="37"/>
      <c r="IWI61" s="37"/>
      <c r="IWJ61" s="37"/>
      <c r="IWK61" s="37"/>
      <c r="IWL61" s="37"/>
      <c r="IWM61" s="37"/>
      <c r="IWN61" s="37"/>
      <c r="IWO61" s="37"/>
      <c r="IWP61" s="37"/>
      <c r="IWQ61" s="37"/>
      <c r="IWR61" s="37"/>
      <c r="IWS61" s="37"/>
      <c r="IWT61" s="37"/>
      <c r="IWU61" s="37"/>
      <c r="IWV61" s="37"/>
      <c r="IWW61" s="37"/>
      <c r="IWX61" s="37"/>
      <c r="IWY61" s="37"/>
      <c r="IWZ61" s="37"/>
      <c r="IXA61" s="37"/>
      <c r="IXB61" s="37"/>
      <c r="IXC61" s="37"/>
      <c r="IXD61" s="37"/>
      <c r="IXE61" s="37"/>
      <c r="IXF61" s="37"/>
      <c r="IXG61" s="37"/>
      <c r="IXH61" s="37"/>
      <c r="IXI61" s="37"/>
      <c r="IXJ61" s="37"/>
      <c r="IXK61" s="37"/>
      <c r="IXL61" s="37"/>
      <c r="IXM61" s="37"/>
      <c r="IXN61" s="37"/>
      <c r="IXO61" s="37"/>
      <c r="IXP61" s="37"/>
      <c r="IXQ61" s="37"/>
      <c r="IXR61" s="37"/>
      <c r="IXS61" s="37"/>
      <c r="IXT61" s="37"/>
      <c r="IXU61" s="37"/>
      <c r="IXV61" s="37"/>
      <c r="IXW61" s="37"/>
      <c r="IXX61" s="37"/>
      <c r="IXY61" s="37"/>
      <c r="IXZ61" s="37"/>
      <c r="IYA61" s="37"/>
      <c r="IYB61" s="37"/>
      <c r="IYC61" s="37"/>
      <c r="IYD61" s="37"/>
      <c r="IYE61" s="37"/>
      <c r="IYF61" s="37"/>
      <c r="IYG61" s="37"/>
      <c r="IYH61" s="37"/>
      <c r="IYI61" s="37"/>
      <c r="IYJ61" s="37"/>
      <c r="IYK61" s="37"/>
      <c r="IYL61" s="37"/>
      <c r="IYM61" s="37"/>
      <c r="IYN61" s="37"/>
      <c r="IYO61" s="37"/>
      <c r="IYP61" s="37"/>
      <c r="IYQ61" s="37"/>
      <c r="IYR61" s="37"/>
      <c r="IYS61" s="37"/>
      <c r="IYT61" s="37"/>
      <c r="IYU61" s="37"/>
      <c r="IYV61" s="37"/>
      <c r="IYW61" s="37"/>
      <c r="IYX61" s="37"/>
      <c r="IYY61" s="37"/>
      <c r="IYZ61" s="37"/>
      <c r="IZA61" s="37"/>
      <c r="IZB61" s="37"/>
      <c r="IZC61" s="37"/>
      <c r="IZD61" s="37"/>
      <c r="IZE61" s="37"/>
      <c r="IZF61" s="37"/>
      <c r="IZG61" s="37"/>
      <c r="IZH61" s="37"/>
      <c r="IZI61" s="37"/>
      <c r="IZJ61" s="37"/>
      <c r="IZK61" s="37"/>
      <c r="IZL61" s="37"/>
      <c r="IZM61" s="37"/>
      <c r="IZN61" s="37"/>
      <c r="IZO61" s="37"/>
      <c r="IZP61" s="37"/>
      <c r="IZQ61" s="37"/>
      <c r="IZR61" s="37"/>
      <c r="IZS61" s="37"/>
      <c r="IZT61" s="37"/>
      <c r="IZU61" s="37"/>
      <c r="IZV61" s="37"/>
      <c r="IZW61" s="37"/>
      <c r="IZX61" s="37"/>
      <c r="IZY61" s="37"/>
      <c r="IZZ61" s="37"/>
      <c r="JAA61" s="37"/>
      <c r="JAB61" s="37"/>
      <c r="JAC61" s="37"/>
      <c r="JAD61" s="37"/>
      <c r="JAE61" s="37"/>
      <c r="JAF61" s="37"/>
      <c r="JAG61" s="37"/>
      <c r="JAH61" s="37"/>
      <c r="JAI61" s="37"/>
      <c r="JAJ61" s="37"/>
      <c r="JAK61" s="37"/>
      <c r="JAL61" s="37"/>
      <c r="JAM61" s="37"/>
      <c r="JAN61" s="37"/>
      <c r="JAO61" s="37"/>
      <c r="JAP61" s="37"/>
      <c r="JAQ61" s="37"/>
      <c r="JAR61" s="37"/>
      <c r="JAS61" s="37"/>
      <c r="JAT61" s="37"/>
      <c r="JAU61" s="37"/>
      <c r="JAV61" s="37"/>
      <c r="JAW61" s="37"/>
      <c r="JAX61" s="37"/>
      <c r="JAY61" s="37"/>
      <c r="JAZ61" s="37"/>
      <c r="JBA61" s="37"/>
      <c r="JBB61" s="37"/>
      <c r="JBC61" s="37"/>
      <c r="JBD61" s="37"/>
      <c r="JBE61" s="37"/>
      <c r="JBF61" s="37"/>
      <c r="JBG61" s="37"/>
      <c r="JBH61" s="37"/>
      <c r="JBI61" s="37"/>
      <c r="JBJ61" s="37"/>
      <c r="JBK61" s="37"/>
      <c r="JBL61" s="37"/>
      <c r="JBM61" s="37"/>
      <c r="JBN61" s="37"/>
      <c r="JBO61" s="37"/>
      <c r="JBP61" s="37"/>
      <c r="JBQ61" s="37"/>
      <c r="JBR61" s="37"/>
      <c r="JBS61" s="37"/>
      <c r="JBT61" s="37"/>
      <c r="JBU61" s="37"/>
      <c r="JBV61" s="37"/>
      <c r="JBW61" s="37"/>
      <c r="JBX61" s="37"/>
      <c r="JBY61" s="37"/>
      <c r="JBZ61" s="37"/>
      <c r="JCA61" s="37"/>
      <c r="JCB61" s="37"/>
      <c r="JCC61" s="37"/>
      <c r="JCD61" s="37"/>
      <c r="JCE61" s="37"/>
      <c r="JCF61" s="37"/>
      <c r="JCG61" s="37"/>
      <c r="JCH61" s="37"/>
      <c r="JCI61" s="37"/>
      <c r="JCJ61" s="37"/>
      <c r="JCK61" s="37"/>
      <c r="JCL61" s="37"/>
      <c r="JCM61" s="37"/>
      <c r="JCN61" s="37"/>
      <c r="JCO61" s="37"/>
      <c r="JCP61" s="37"/>
      <c r="JCQ61" s="37"/>
      <c r="JCR61" s="37"/>
      <c r="JCS61" s="37"/>
      <c r="JCT61" s="37"/>
      <c r="JCU61" s="37"/>
      <c r="JCV61" s="37"/>
      <c r="JCW61" s="37"/>
      <c r="JCX61" s="37"/>
      <c r="JCY61" s="37"/>
      <c r="JCZ61" s="37"/>
      <c r="JDA61" s="37"/>
      <c r="JDB61" s="37"/>
      <c r="JDC61" s="37"/>
      <c r="JDD61" s="37"/>
      <c r="JDE61" s="37"/>
      <c r="JDF61" s="37"/>
      <c r="JDG61" s="37"/>
      <c r="JDH61" s="37"/>
      <c r="JDI61" s="37"/>
      <c r="JDJ61" s="37"/>
      <c r="JDK61" s="37"/>
      <c r="JDL61" s="37"/>
      <c r="JDM61" s="37"/>
      <c r="JDN61" s="37"/>
      <c r="JDO61" s="37"/>
      <c r="JDP61" s="37"/>
      <c r="JDQ61" s="37"/>
      <c r="JDR61" s="37"/>
      <c r="JDS61" s="37"/>
      <c r="JDT61" s="37"/>
      <c r="JDU61" s="37"/>
      <c r="JDV61" s="37"/>
      <c r="JDW61" s="37"/>
      <c r="JDX61" s="37"/>
      <c r="JDY61" s="37"/>
      <c r="JDZ61" s="37"/>
      <c r="JEA61" s="37"/>
      <c r="JEB61" s="37"/>
      <c r="JEC61" s="37"/>
      <c r="JED61" s="37"/>
      <c r="JEE61" s="37"/>
      <c r="JEF61" s="37"/>
      <c r="JEG61" s="37"/>
      <c r="JEH61" s="37"/>
      <c r="JEI61" s="37"/>
      <c r="JEJ61" s="37"/>
      <c r="JEK61" s="37"/>
      <c r="JEL61" s="37"/>
      <c r="JEM61" s="37"/>
      <c r="JEN61" s="37"/>
      <c r="JEO61" s="37"/>
      <c r="JEP61" s="37"/>
      <c r="JEQ61" s="37"/>
      <c r="JER61" s="37"/>
      <c r="JES61" s="37"/>
      <c r="JET61" s="37"/>
      <c r="JEU61" s="37"/>
      <c r="JEV61" s="37"/>
      <c r="JEW61" s="37"/>
      <c r="JEX61" s="37"/>
      <c r="JEY61" s="37"/>
      <c r="JEZ61" s="37"/>
      <c r="JFA61" s="37"/>
      <c r="JFB61" s="37"/>
      <c r="JFC61" s="37"/>
      <c r="JFD61" s="37"/>
      <c r="JFE61" s="37"/>
      <c r="JFF61" s="37"/>
      <c r="JFG61" s="37"/>
      <c r="JFH61" s="37"/>
      <c r="JFI61" s="37"/>
      <c r="JFJ61" s="37"/>
      <c r="JFK61" s="37"/>
      <c r="JFL61" s="37"/>
      <c r="JFM61" s="37"/>
      <c r="JFN61" s="37"/>
      <c r="JFO61" s="37"/>
      <c r="JFP61" s="37"/>
      <c r="JFQ61" s="37"/>
      <c r="JFR61" s="37"/>
      <c r="JFS61" s="37"/>
      <c r="JFT61" s="37"/>
      <c r="JFU61" s="37"/>
      <c r="JFV61" s="37"/>
      <c r="JFW61" s="37"/>
      <c r="JFX61" s="37"/>
      <c r="JFY61" s="37"/>
      <c r="JFZ61" s="37"/>
      <c r="JGA61" s="37"/>
      <c r="JGB61" s="37"/>
      <c r="JGC61" s="37"/>
      <c r="JGD61" s="37"/>
      <c r="JGE61" s="37"/>
      <c r="JGF61" s="37"/>
      <c r="JGG61" s="37"/>
      <c r="JGH61" s="37"/>
      <c r="JGI61" s="37"/>
      <c r="JGJ61" s="37"/>
      <c r="JGK61" s="37"/>
      <c r="JGL61" s="37"/>
      <c r="JGM61" s="37"/>
      <c r="JGN61" s="37"/>
      <c r="JGO61" s="37"/>
      <c r="JGP61" s="37"/>
      <c r="JGQ61" s="37"/>
      <c r="JGR61" s="37"/>
      <c r="JGS61" s="37"/>
      <c r="JGT61" s="37"/>
      <c r="JGU61" s="37"/>
      <c r="JGV61" s="37"/>
      <c r="JGW61" s="37"/>
      <c r="JGX61" s="37"/>
      <c r="JGY61" s="37"/>
      <c r="JGZ61" s="37"/>
      <c r="JHA61" s="37"/>
      <c r="JHB61" s="37"/>
      <c r="JHC61" s="37"/>
      <c r="JHD61" s="37"/>
      <c r="JHE61" s="37"/>
      <c r="JHF61" s="37"/>
      <c r="JHG61" s="37"/>
      <c r="JHH61" s="37"/>
      <c r="JHI61" s="37"/>
      <c r="JHJ61" s="37"/>
      <c r="JHK61" s="37"/>
      <c r="JHL61" s="37"/>
      <c r="JHM61" s="37"/>
      <c r="JHN61" s="37"/>
      <c r="JHO61" s="37"/>
      <c r="JHP61" s="37"/>
      <c r="JHQ61" s="37"/>
      <c r="JHR61" s="37"/>
      <c r="JHS61" s="37"/>
      <c r="JHT61" s="37"/>
      <c r="JHU61" s="37"/>
      <c r="JHV61" s="37"/>
      <c r="JHW61" s="37"/>
      <c r="JHX61" s="37"/>
      <c r="JHY61" s="37"/>
      <c r="JHZ61" s="37"/>
      <c r="JIA61" s="37"/>
      <c r="JIB61" s="37"/>
      <c r="JIC61" s="37"/>
      <c r="JID61" s="37"/>
      <c r="JIE61" s="37"/>
      <c r="JIF61" s="37"/>
      <c r="JIG61" s="37"/>
      <c r="JIH61" s="37"/>
      <c r="JII61" s="37"/>
      <c r="JIJ61" s="37"/>
      <c r="JIK61" s="37"/>
      <c r="JIL61" s="37"/>
      <c r="JIM61" s="37"/>
      <c r="JIN61" s="37"/>
      <c r="JIO61" s="37"/>
      <c r="JIP61" s="37"/>
      <c r="JIQ61" s="37"/>
      <c r="JIR61" s="37"/>
      <c r="JIS61" s="37"/>
      <c r="JIT61" s="37"/>
      <c r="JIU61" s="37"/>
      <c r="JIV61" s="37"/>
      <c r="JIW61" s="37"/>
      <c r="JIX61" s="37"/>
      <c r="JIY61" s="37"/>
      <c r="JIZ61" s="37"/>
      <c r="JJA61" s="37"/>
      <c r="JJB61" s="37"/>
      <c r="JJC61" s="37"/>
      <c r="JJD61" s="37"/>
      <c r="JJE61" s="37"/>
      <c r="JJF61" s="37"/>
      <c r="JJG61" s="37"/>
      <c r="JJH61" s="37"/>
      <c r="JJI61" s="37"/>
      <c r="JJJ61" s="37"/>
      <c r="JJK61" s="37"/>
      <c r="JJL61" s="37"/>
      <c r="JJM61" s="37"/>
      <c r="JJN61" s="37"/>
      <c r="JJO61" s="37"/>
      <c r="JJP61" s="37"/>
      <c r="JJQ61" s="37"/>
      <c r="JJR61" s="37"/>
      <c r="JJS61" s="37"/>
      <c r="JJT61" s="37"/>
      <c r="JJU61" s="37"/>
      <c r="JJV61" s="37"/>
      <c r="JJW61" s="37"/>
      <c r="JJX61" s="37"/>
      <c r="JJY61" s="37"/>
      <c r="JJZ61" s="37"/>
      <c r="JKA61" s="37"/>
      <c r="JKB61" s="37"/>
      <c r="JKC61" s="37"/>
      <c r="JKD61" s="37"/>
      <c r="JKE61" s="37"/>
      <c r="JKF61" s="37"/>
      <c r="JKG61" s="37"/>
      <c r="JKH61" s="37"/>
      <c r="JKI61" s="37"/>
      <c r="JKJ61" s="37"/>
      <c r="JKK61" s="37"/>
      <c r="JKL61" s="37"/>
      <c r="JKM61" s="37"/>
      <c r="JKN61" s="37"/>
      <c r="JKO61" s="37"/>
      <c r="JKP61" s="37"/>
      <c r="JKQ61" s="37"/>
      <c r="JKR61" s="37"/>
      <c r="JKS61" s="37"/>
      <c r="JKT61" s="37"/>
      <c r="JKU61" s="37"/>
      <c r="JKV61" s="37"/>
      <c r="JKW61" s="37"/>
      <c r="JKX61" s="37"/>
      <c r="JKY61" s="37"/>
      <c r="JKZ61" s="37"/>
      <c r="JLA61" s="37"/>
      <c r="JLB61" s="37"/>
      <c r="JLC61" s="37"/>
      <c r="JLD61" s="37"/>
      <c r="JLE61" s="37"/>
      <c r="JLF61" s="37"/>
      <c r="JLG61" s="37"/>
      <c r="JLH61" s="37"/>
      <c r="JLI61" s="37"/>
      <c r="JLJ61" s="37"/>
      <c r="JLK61" s="37"/>
      <c r="JLL61" s="37"/>
      <c r="JLM61" s="37"/>
      <c r="JLN61" s="37"/>
      <c r="JLO61" s="37"/>
      <c r="JLP61" s="37"/>
      <c r="JLQ61" s="37"/>
      <c r="JLR61" s="37"/>
      <c r="JLS61" s="37"/>
      <c r="JLT61" s="37"/>
      <c r="JLU61" s="37"/>
      <c r="JLV61" s="37"/>
      <c r="JLW61" s="37"/>
      <c r="JLX61" s="37"/>
      <c r="JLY61" s="37"/>
      <c r="JLZ61" s="37"/>
      <c r="JMA61" s="37"/>
      <c r="JMB61" s="37"/>
      <c r="JMC61" s="37"/>
      <c r="JMD61" s="37"/>
      <c r="JME61" s="37"/>
      <c r="JMF61" s="37"/>
      <c r="JMG61" s="37"/>
      <c r="JMH61" s="37"/>
      <c r="JMI61" s="37"/>
      <c r="JMJ61" s="37"/>
      <c r="JMK61" s="37"/>
      <c r="JML61" s="37"/>
      <c r="JMM61" s="37"/>
      <c r="JMN61" s="37"/>
      <c r="JMO61" s="37"/>
      <c r="JMP61" s="37"/>
      <c r="JMQ61" s="37"/>
      <c r="JMR61" s="37"/>
      <c r="JMS61" s="37"/>
      <c r="JMT61" s="37"/>
      <c r="JMU61" s="37"/>
      <c r="JMV61" s="37"/>
      <c r="JMW61" s="37"/>
      <c r="JMX61" s="37"/>
      <c r="JMY61" s="37"/>
      <c r="JMZ61" s="37"/>
      <c r="JNA61" s="37"/>
      <c r="JNB61" s="37"/>
      <c r="JNC61" s="37"/>
      <c r="JND61" s="37"/>
      <c r="JNE61" s="37"/>
      <c r="JNF61" s="37"/>
      <c r="JNG61" s="37"/>
      <c r="JNH61" s="37"/>
      <c r="JNI61" s="37"/>
      <c r="JNJ61" s="37"/>
      <c r="JNK61" s="37"/>
      <c r="JNL61" s="37"/>
      <c r="JNM61" s="37"/>
      <c r="JNN61" s="37"/>
      <c r="JNO61" s="37"/>
      <c r="JNP61" s="37"/>
      <c r="JNQ61" s="37"/>
      <c r="JNR61" s="37"/>
      <c r="JNS61" s="37"/>
      <c r="JNT61" s="37"/>
      <c r="JNU61" s="37"/>
      <c r="JNV61" s="37"/>
      <c r="JNW61" s="37"/>
      <c r="JNX61" s="37"/>
      <c r="JNY61" s="37"/>
      <c r="JNZ61" s="37"/>
      <c r="JOA61" s="37"/>
      <c r="JOB61" s="37"/>
      <c r="JOC61" s="37"/>
      <c r="JOD61" s="37"/>
      <c r="JOE61" s="37"/>
      <c r="JOF61" s="37"/>
      <c r="JOG61" s="37"/>
      <c r="JOH61" s="37"/>
      <c r="JOI61" s="37"/>
      <c r="JOJ61" s="37"/>
      <c r="JOK61" s="37"/>
      <c r="JOL61" s="37"/>
      <c r="JOM61" s="37"/>
      <c r="JON61" s="37"/>
      <c r="JOO61" s="37"/>
      <c r="JOP61" s="37"/>
      <c r="JOQ61" s="37"/>
      <c r="JOR61" s="37"/>
      <c r="JOS61" s="37"/>
      <c r="JOT61" s="37"/>
      <c r="JOU61" s="37"/>
      <c r="JOV61" s="37"/>
      <c r="JOW61" s="37"/>
      <c r="JOX61" s="37"/>
      <c r="JOY61" s="37"/>
      <c r="JOZ61" s="37"/>
      <c r="JPA61" s="37"/>
      <c r="JPB61" s="37"/>
      <c r="JPC61" s="37"/>
      <c r="JPD61" s="37"/>
      <c r="JPE61" s="37"/>
      <c r="JPF61" s="37"/>
      <c r="JPG61" s="37"/>
      <c r="JPH61" s="37"/>
      <c r="JPI61" s="37"/>
      <c r="JPJ61" s="37"/>
      <c r="JPK61" s="37"/>
      <c r="JPL61" s="37"/>
      <c r="JPM61" s="37"/>
      <c r="JPN61" s="37"/>
      <c r="JPO61" s="37"/>
      <c r="JPP61" s="37"/>
      <c r="JPQ61" s="37"/>
      <c r="JPR61" s="37"/>
      <c r="JPS61" s="37"/>
      <c r="JPT61" s="37"/>
      <c r="JPU61" s="37"/>
      <c r="JPV61" s="37"/>
      <c r="JPW61" s="37"/>
      <c r="JPX61" s="37"/>
      <c r="JPY61" s="37"/>
      <c r="JPZ61" s="37"/>
      <c r="JQA61" s="37"/>
      <c r="JQB61" s="37"/>
      <c r="JQC61" s="37"/>
      <c r="JQD61" s="37"/>
      <c r="JQE61" s="37"/>
      <c r="JQF61" s="37"/>
      <c r="JQG61" s="37"/>
      <c r="JQH61" s="37"/>
      <c r="JQI61" s="37"/>
      <c r="JQJ61" s="37"/>
      <c r="JQK61" s="37"/>
      <c r="JQL61" s="37"/>
      <c r="JQM61" s="37"/>
      <c r="JQN61" s="37"/>
      <c r="JQO61" s="37"/>
      <c r="JQP61" s="37"/>
      <c r="JQQ61" s="37"/>
      <c r="JQR61" s="37"/>
      <c r="JQS61" s="37"/>
      <c r="JQT61" s="37"/>
      <c r="JQU61" s="37"/>
      <c r="JQV61" s="37"/>
      <c r="JQW61" s="37"/>
      <c r="JQX61" s="37"/>
      <c r="JQY61" s="37"/>
      <c r="JQZ61" s="37"/>
      <c r="JRA61" s="37"/>
      <c r="JRB61" s="37"/>
      <c r="JRC61" s="37"/>
      <c r="JRD61" s="37"/>
      <c r="JRE61" s="37"/>
      <c r="JRF61" s="37"/>
      <c r="JRG61" s="37"/>
      <c r="JRH61" s="37"/>
      <c r="JRI61" s="37"/>
      <c r="JRJ61" s="37"/>
      <c r="JRK61" s="37"/>
      <c r="JRL61" s="37"/>
      <c r="JRM61" s="37"/>
      <c r="JRN61" s="37"/>
      <c r="JRO61" s="37"/>
      <c r="JRP61" s="37"/>
      <c r="JRQ61" s="37"/>
      <c r="JRR61" s="37"/>
      <c r="JRS61" s="37"/>
      <c r="JRT61" s="37"/>
      <c r="JRU61" s="37"/>
      <c r="JRV61" s="37"/>
      <c r="JRW61" s="37"/>
      <c r="JRX61" s="37"/>
      <c r="JRY61" s="37"/>
      <c r="JRZ61" s="37"/>
      <c r="JSA61" s="37"/>
      <c r="JSB61" s="37"/>
      <c r="JSC61" s="37"/>
      <c r="JSD61" s="37"/>
      <c r="JSE61" s="37"/>
      <c r="JSF61" s="37"/>
      <c r="JSG61" s="37"/>
      <c r="JSH61" s="37"/>
      <c r="JSI61" s="37"/>
      <c r="JSJ61" s="37"/>
      <c r="JSK61" s="37"/>
      <c r="JSL61" s="37"/>
      <c r="JSM61" s="37"/>
      <c r="JSN61" s="37"/>
      <c r="JSO61" s="37"/>
      <c r="JSP61" s="37"/>
      <c r="JSQ61" s="37"/>
      <c r="JSR61" s="37"/>
      <c r="JSS61" s="37"/>
      <c r="JST61" s="37"/>
      <c r="JSU61" s="37"/>
      <c r="JSV61" s="37"/>
      <c r="JSW61" s="37"/>
      <c r="JSX61" s="37"/>
      <c r="JSY61" s="37"/>
      <c r="JSZ61" s="37"/>
      <c r="JTA61" s="37"/>
      <c r="JTB61" s="37"/>
      <c r="JTC61" s="37"/>
      <c r="JTD61" s="37"/>
      <c r="JTE61" s="37"/>
      <c r="JTF61" s="37"/>
      <c r="JTG61" s="37"/>
      <c r="JTH61" s="37"/>
      <c r="JTI61" s="37"/>
      <c r="JTJ61" s="37"/>
      <c r="JTK61" s="37"/>
      <c r="JTL61" s="37"/>
      <c r="JTM61" s="37"/>
      <c r="JTN61" s="37"/>
      <c r="JTO61" s="37"/>
      <c r="JTP61" s="37"/>
      <c r="JTQ61" s="37"/>
      <c r="JTR61" s="37"/>
      <c r="JTS61" s="37"/>
      <c r="JTT61" s="37"/>
      <c r="JTU61" s="37"/>
      <c r="JTV61" s="37"/>
      <c r="JTW61" s="37"/>
      <c r="JTX61" s="37"/>
      <c r="JTY61" s="37"/>
      <c r="JTZ61" s="37"/>
      <c r="JUA61" s="37"/>
      <c r="JUB61" s="37"/>
      <c r="JUC61" s="37"/>
      <c r="JUD61" s="37"/>
      <c r="JUE61" s="37"/>
      <c r="JUF61" s="37"/>
      <c r="JUG61" s="37"/>
      <c r="JUH61" s="37"/>
      <c r="JUI61" s="37"/>
      <c r="JUJ61" s="37"/>
      <c r="JUK61" s="37"/>
      <c r="JUL61" s="37"/>
      <c r="JUM61" s="37"/>
      <c r="JUN61" s="37"/>
      <c r="JUO61" s="37"/>
      <c r="JUP61" s="37"/>
      <c r="JUQ61" s="37"/>
      <c r="JUR61" s="37"/>
      <c r="JUS61" s="37"/>
      <c r="JUT61" s="37"/>
      <c r="JUU61" s="37"/>
      <c r="JUV61" s="37"/>
      <c r="JUW61" s="37"/>
      <c r="JUX61" s="37"/>
      <c r="JUY61" s="37"/>
      <c r="JUZ61" s="37"/>
      <c r="JVA61" s="37"/>
      <c r="JVB61" s="37"/>
      <c r="JVC61" s="37"/>
      <c r="JVD61" s="37"/>
      <c r="JVE61" s="37"/>
      <c r="JVF61" s="37"/>
      <c r="JVG61" s="37"/>
      <c r="JVH61" s="37"/>
      <c r="JVI61" s="37"/>
      <c r="JVJ61" s="37"/>
      <c r="JVK61" s="37"/>
      <c r="JVL61" s="37"/>
      <c r="JVM61" s="37"/>
      <c r="JVN61" s="37"/>
      <c r="JVO61" s="37"/>
      <c r="JVP61" s="37"/>
      <c r="JVQ61" s="37"/>
      <c r="JVR61" s="37"/>
      <c r="JVS61" s="37"/>
      <c r="JVT61" s="37"/>
      <c r="JVU61" s="37"/>
      <c r="JVV61" s="37"/>
      <c r="JVW61" s="37"/>
      <c r="JVX61" s="37"/>
      <c r="JVY61" s="37"/>
      <c r="JVZ61" s="37"/>
      <c r="JWA61" s="37"/>
      <c r="JWB61" s="37"/>
      <c r="JWC61" s="37"/>
      <c r="JWD61" s="37"/>
      <c r="JWE61" s="37"/>
      <c r="JWF61" s="37"/>
      <c r="JWG61" s="37"/>
      <c r="JWH61" s="37"/>
      <c r="JWI61" s="37"/>
      <c r="JWJ61" s="37"/>
      <c r="JWK61" s="37"/>
      <c r="JWL61" s="37"/>
      <c r="JWM61" s="37"/>
      <c r="JWN61" s="37"/>
      <c r="JWO61" s="37"/>
      <c r="JWP61" s="37"/>
      <c r="JWQ61" s="37"/>
      <c r="JWR61" s="37"/>
      <c r="JWS61" s="37"/>
      <c r="JWT61" s="37"/>
      <c r="JWU61" s="37"/>
      <c r="JWV61" s="37"/>
      <c r="JWW61" s="37"/>
      <c r="JWX61" s="37"/>
      <c r="JWY61" s="37"/>
      <c r="JWZ61" s="37"/>
      <c r="JXA61" s="37"/>
      <c r="JXB61" s="37"/>
      <c r="JXC61" s="37"/>
      <c r="JXD61" s="37"/>
      <c r="JXE61" s="37"/>
      <c r="JXF61" s="37"/>
      <c r="JXG61" s="37"/>
      <c r="JXH61" s="37"/>
      <c r="JXI61" s="37"/>
      <c r="JXJ61" s="37"/>
      <c r="JXK61" s="37"/>
      <c r="JXL61" s="37"/>
      <c r="JXM61" s="37"/>
      <c r="JXN61" s="37"/>
      <c r="JXO61" s="37"/>
      <c r="JXP61" s="37"/>
      <c r="JXQ61" s="37"/>
      <c r="JXR61" s="37"/>
      <c r="JXS61" s="37"/>
      <c r="JXT61" s="37"/>
      <c r="JXU61" s="37"/>
      <c r="JXV61" s="37"/>
      <c r="JXW61" s="37"/>
      <c r="JXX61" s="37"/>
      <c r="JXY61" s="37"/>
      <c r="JXZ61" s="37"/>
      <c r="JYA61" s="37"/>
      <c r="JYB61" s="37"/>
      <c r="JYC61" s="37"/>
      <c r="JYD61" s="37"/>
      <c r="JYE61" s="37"/>
      <c r="JYF61" s="37"/>
      <c r="JYG61" s="37"/>
      <c r="JYH61" s="37"/>
      <c r="JYI61" s="37"/>
      <c r="JYJ61" s="37"/>
      <c r="JYK61" s="37"/>
      <c r="JYL61" s="37"/>
      <c r="JYM61" s="37"/>
      <c r="JYN61" s="37"/>
      <c r="JYO61" s="37"/>
      <c r="JYP61" s="37"/>
      <c r="JYQ61" s="37"/>
      <c r="JYR61" s="37"/>
      <c r="JYS61" s="37"/>
      <c r="JYT61" s="37"/>
      <c r="JYU61" s="37"/>
      <c r="JYV61" s="37"/>
      <c r="JYW61" s="37"/>
      <c r="JYX61" s="37"/>
      <c r="JYY61" s="37"/>
      <c r="JYZ61" s="37"/>
      <c r="JZA61" s="37"/>
      <c r="JZB61" s="37"/>
      <c r="JZC61" s="37"/>
      <c r="JZD61" s="37"/>
      <c r="JZE61" s="37"/>
      <c r="JZF61" s="37"/>
      <c r="JZG61" s="37"/>
      <c r="JZH61" s="37"/>
      <c r="JZI61" s="37"/>
      <c r="JZJ61" s="37"/>
      <c r="JZK61" s="37"/>
      <c r="JZL61" s="37"/>
      <c r="JZM61" s="37"/>
      <c r="JZN61" s="37"/>
      <c r="JZO61" s="37"/>
      <c r="JZP61" s="37"/>
      <c r="JZQ61" s="37"/>
      <c r="JZR61" s="37"/>
      <c r="JZS61" s="37"/>
      <c r="JZT61" s="37"/>
      <c r="JZU61" s="37"/>
      <c r="JZV61" s="37"/>
      <c r="JZW61" s="37"/>
      <c r="JZX61" s="37"/>
      <c r="JZY61" s="37"/>
      <c r="JZZ61" s="37"/>
      <c r="KAA61" s="37"/>
      <c r="KAB61" s="37"/>
      <c r="KAC61" s="37"/>
      <c r="KAD61" s="37"/>
      <c r="KAE61" s="37"/>
      <c r="KAF61" s="37"/>
      <c r="KAG61" s="37"/>
      <c r="KAH61" s="37"/>
      <c r="KAI61" s="37"/>
      <c r="KAJ61" s="37"/>
      <c r="KAK61" s="37"/>
      <c r="KAL61" s="37"/>
      <c r="KAM61" s="37"/>
      <c r="KAN61" s="37"/>
      <c r="KAO61" s="37"/>
      <c r="KAP61" s="37"/>
      <c r="KAQ61" s="37"/>
      <c r="KAR61" s="37"/>
      <c r="KAS61" s="37"/>
      <c r="KAT61" s="37"/>
      <c r="KAU61" s="37"/>
      <c r="KAV61" s="37"/>
      <c r="KAW61" s="37"/>
      <c r="KAX61" s="37"/>
      <c r="KAY61" s="37"/>
      <c r="KAZ61" s="37"/>
      <c r="KBA61" s="37"/>
      <c r="KBB61" s="37"/>
      <c r="KBC61" s="37"/>
      <c r="KBD61" s="37"/>
      <c r="KBE61" s="37"/>
      <c r="KBF61" s="37"/>
      <c r="KBG61" s="37"/>
      <c r="KBH61" s="37"/>
      <c r="KBI61" s="37"/>
      <c r="KBJ61" s="37"/>
      <c r="KBK61" s="37"/>
      <c r="KBL61" s="37"/>
      <c r="KBM61" s="37"/>
      <c r="KBN61" s="37"/>
      <c r="KBO61" s="37"/>
      <c r="KBP61" s="37"/>
      <c r="KBQ61" s="37"/>
      <c r="KBR61" s="37"/>
      <c r="KBS61" s="37"/>
      <c r="KBT61" s="37"/>
      <c r="KBU61" s="37"/>
      <c r="KBV61" s="37"/>
      <c r="KBW61" s="37"/>
      <c r="KBX61" s="37"/>
      <c r="KBY61" s="37"/>
      <c r="KBZ61" s="37"/>
      <c r="KCA61" s="37"/>
      <c r="KCB61" s="37"/>
      <c r="KCC61" s="37"/>
      <c r="KCD61" s="37"/>
      <c r="KCE61" s="37"/>
      <c r="KCF61" s="37"/>
      <c r="KCG61" s="37"/>
      <c r="KCH61" s="37"/>
      <c r="KCI61" s="37"/>
      <c r="KCJ61" s="37"/>
      <c r="KCK61" s="37"/>
      <c r="KCL61" s="37"/>
      <c r="KCM61" s="37"/>
      <c r="KCN61" s="37"/>
      <c r="KCO61" s="37"/>
      <c r="KCP61" s="37"/>
      <c r="KCQ61" s="37"/>
      <c r="KCR61" s="37"/>
      <c r="KCS61" s="37"/>
      <c r="KCT61" s="37"/>
      <c r="KCU61" s="37"/>
      <c r="KCV61" s="37"/>
      <c r="KCW61" s="37"/>
      <c r="KCX61" s="37"/>
      <c r="KCY61" s="37"/>
      <c r="KCZ61" s="37"/>
      <c r="KDA61" s="37"/>
      <c r="KDB61" s="37"/>
      <c r="KDC61" s="37"/>
      <c r="KDD61" s="37"/>
      <c r="KDE61" s="37"/>
      <c r="KDF61" s="37"/>
      <c r="KDG61" s="37"/>
      <c r="KDH61" s="37"/>
      <c r="KDI61" s="37"/>
      <c r="KDJ61" s="37"/>
      <c r="KDK61" s="37"/>
      <c r="KDL61" s="37"/>
      <c r="KDM61" s="37"/>
      <c r="KDN61" s="37"/>
      <c r="KDO61" s="37"/>
      <c r="KDP61" s="37"/>
      <c r="KDQ61" s="37"/>
      <c r="KDR61" s="37"/>
      <c r="KDS61" s="37"/>
      <c r="KDT61" s="37"/>
      <c r="KDU61" s="37"/>
      <c r="KDV61" s="37"/>
      <c r="KDW61" s="37"/>
      <c r="KDX61" s="37"/>
      <c r="KDY61" s="37"/>
      <c r="KDZ61" s="37"/>
      <c r="KEA61" s="37"/>
      <c r="KEB61" s="37"/>
      <c r="KEC61" s="37"/>
      <c r="KED61" s="37"/>
      <c r="KEE61" s="37"/>
      <c r="KEF61" s="37"/>
      <c r="KEG61" s="37"/>
      <c r="KEH61" s="37"/>
      <c r="KEI61" s="37"/>
      <c r="KEJ61" s="37"/>
      <c r="KEK61" s="37"/>
      <c r="KEL61" s="37"/>
      <c r="KEM61" s="37"/>
      <c r="KEN61" s="37"/>
      <c r="KEO61" s="37"/>
      <c r="KEP61" s="37"/>
      <c r="KEQ61" s="37"/>
      <c r="KER61" s="37"/>
      <c r="KES61" s="37"/>
      <c r="KET61" s="37"/>
      <c r="KEU61" s="37"/>
      <c r="KEV61" s="37"/>
      <c r="KEW61" s="37"/>
      <c r="KEX61" s="37"/>
      <c r="KEY61" s="37"/>
      <c r="KEZ61" s="37"/>
      <c r="KFA61" s="37"/>
      <c r="KFB61" s="37"/>
      <c r="KFC61" s="37"/>
      <c r="KFD61" s="37"/>
      <c r="KFE61" s="37"/>
      <c r="KFF61" s="37"/>
      <c r="KFG61" s="37"/>
      <c r="KFH61" s="37"/>
      <c r="KFI61" s="37"/>
      <c r="KFJ61" s="37"/>
      <c r="KFK61" s="37"/>
      <c r="KFL61" s="37"/>
      <c r="KFM61" s="37"/>
      <c r="KFN61" s="37"/>
      <c r="KFO61" s="37"/>
      <c r="KFP61" s="37"/>
      <c r="KFQ61" s="37"/>
      <c r="KFR61" s="37"/>
      <c r="KFS61" s="37"/>
      <c r="KFT61" s="37"/>
      <c r="KFU61" s="37"/>
      <c r="KFV61" s="37"/>
      <c r="KFW61" s="37"/>
      <c r="KFX61" s="37"/>
      <c r="KFY61" s="37"/>
      <c r="KFZ61" s="37"/>
      <c r="KGA61" s="37"/>
      <c r="KGB61" s="37"/>
      <c r="KGC61" s="37"/>
      <c r="KGD61" s="37"/>
      <c r="KGE61" s="37"/>
      <c r="KGF61" s="37"/>
      <c r="KGG61" s="37"/>
      <c r="KGH61" s="37"/>
      <c r="KGI61" s="37"/>
      <c r="KGJ61" s="37"/>
      <c r="KGK61" s="37"/>
      <c r="KGL61" s="37"/>
      <c r="KGM61" s="37"/>
      <c r="KGN61" s="37"/>
      <c r="KGO61" s="37"/>
      <c r="KGP61" s="37"/>
      <c r="KGQ61" s="37"/>
      <c r="KGR61" s="37"/>
      <c r="KGS61" s="37"/>
      <c r="KGT61" s="37"/>
      <c r="KGU61" s="37"/>
      <c r="KGV61" s="37"/>
      <c r="KGW61" s="37"/>
      <c r="KGX61" s="37"/>
      <c r="KGY61" s="37"/>
      <c r="KGZ61" s="37"/>
      <c r="KHA61" s="37"/>
      <c r="KHB61" s="37"/>
      <c r="KHC61" s="37"/>
      <c r="KHD61" s="37"/>
      <c r="KHE61" s="37"/>
      <c r="KHF61" s="37"/>
      <c r="KHG61" s="37"/>
      <c r="KHH61" s="37"/>
      <c r="KHI61" s="37"/>
      <c r="KHJ61" s="37"/>
      <c r="KHK61" s="37"/>
      <c r="KHL61" s="37"/>
      <c r="KHM61" s="37"/>
      <c r="KHN61" s="37"/>
      <c r="KHO61" s="37"/>
      <c r="KHP61" s="37"/>
      <c r="KHQ61" s="37"/>
      <c r="KHR61" s="37"/>
      <c r="KHS61" s="37"/>
      <c r="KHT61" s="37"/>
      <c r="KHU61" s="37"/>
      <c r="KHV61" s="37"/>
      <c r="KHW61" s="37"/>
      <c r="KHX61" s="37"/>
      <c r="KHY61" s="37"/>
      <c r="KHZ61" s="37"/>
      <c r="KIA61" s="37"/>
      <c r="KIB61" s="37"/>
      <c r="KIC61" s="37"/>
      <c r="KID61" s="37"/>
      <c r="KIE61" s="37"/>
      <c r="KIF61" s="37"/>
      <c r="KIG61" s="37"/>
      <c r="KIH61" s="37"/>
      <c r="KII61" s="37"/>
      <c r="KIJ61" s="37"/>
      <c r="KIK61" s="37"/>
      <c r="KIL61" s="37"/>
      <c r="KIM61" s="37"/>
      <c r="KIN61" s="37"/>
      <c r="KIO61" s="37"/>
      <c r="KIP61" s="37"/>
      <c r="KIQ61" s="37"/>
      <c r="KIR61" s="37"/>
      <c r="KIS61" s="37"/>
      <c r="KIT61" s="37"/>
      <c r="KIU61" s="37"/>
      <c r="KIV61" s="37"/>
      <c r="KIW61" s="37"/>
      <c r="KIX61" s="37"/>
      <c r="KIY61" s="37"/>
      <c r="KIZ61" s="37"/>
      <c r="KJA61" s="37"/>
      <c r="KJB61" s="37"/>
      <c r="KJC61" s="37"/>
      <c r="KJD61" s="37"/>
      <c r="KJE61" s="37"/>
      <c r="KJF61" s="37"/>
      <c r="KJG61" s="37"/>
      <c r="KJH61" s="37"/>
      <c r="KJI61" s="37"/>
      <c r="KJJ61" s="37"/>
      <c r="KJK61" s="37"/>
      <c r="KJL61" s="37"/>
      <c r="KJM61" s="37"/>
      <c r="KJN61" s="37"/>
      <c r="KJO61" s="37"/>
      <c r="KJP61" s="37"/>
      <c r="KJQ61" s="37"/>
      <c r="KJR61" s="37"/>
      <c r="KJS61" s="37"/>
      <c r="KJT61" s="37"/>
      <c r="KJU61" s="37"/>
      <c r="KJV61" s="37"/>
      <c r="KJW61" s="37"/>
      <c r="KJX61" s="37"/>
      <c r="KJY61" s="37"/>
      <c r="KJZ61" s="37"/>
      <c r="KKA61" s="37"/>
      <c r="KKB61" s="37"/>
      <c r="KKC61" s="37"/>
      <c r="KKD61" s="37"/>
      <c r="KKE61" s="37"/>
      <c r="KKF61" s="37"/>
      <c r="KKG61" s="37"/>
      <c r="KKH61" s="37"/>
      <c r="KKI61" s="37"/>
      <c r="KKJ61" s="37"/>
      <c r="KKK61" s="37"/>
      <c r="KKL61" s="37"/>
      <c r="KKM61" s="37"/>
      <c r="KKN61" s="37"/>
      <c r="KKO61" s="37"/>
      <c r="KKP61" s="37"/>
      <c r="KKQ61" s="37"/>
      <c r="KKR61" s="37"/>
      <c r="KKS61" s="37"/>
      <c r="KKT61" s="37"/>
      <c r="KKU61" s="37"/>
      <c r="KKV61" s="37"/>
      <c r="KKW61" s="37"/>
      <c r="KKX61" s="37"/>
      <c r="KKY61" s="37"/>
      <c r="KKZ61" s="37"/>
      <c r="KLA61" s="37"/>
      <c r="KLB61" s="37"/>
      <c r="KLC61" s="37"/>
      <c r="KLD61" s="37"/>
      <c r="KLE61" s="37"/>
      <c r="KLF61" s="37"/>
      <c r="KLG61" s="37"/>
      <c r="KLH61" s="37"/>
      <c r="KLI61" s="37"/>
      <c r="KLJ61" s="37"/>
      <c r="KLK61" s="37"/>
      <c r="KLL61" s="37"/>
      <c r="KLM61" s="37"/>
      <c r="KLN61" s="37"/>
      <c r="KLO61" s="37"/>
      <c r="KLP61" s="37"/>
      <c r="KLQ61" s="37"/>
      <c r="KLR61" s="37"/>
      <c r="KLS61" s="37"/>
      <c r="KLT61" s="37"/>
      <c r="KLU61" s="37"/>
      <c r="KLV61" s="37"/>
      <c r="KLW61" s="37"/>
      <c r="KLX61" s="37"/>
      <c r="KLY61" s="37"/>
      <c r="KLZ61" s="37"/>
      <c r="KMA61" s="37"/>
      <c r="KMB61" s="37"/>
      <c r="KMC61" s="37"/>
      <c r="KMD61" s="37"/>
      <c r="KME61" s="37"/>
      <c r="KMF61" s="37"/>
      <c r="KMG61" s="37"/>
      <c r="KMH61" s="37"/>
      <c r="KMI61" s="37"/>
      <c r="KMJ61" s="37"/>
      <c r="KMK61" s="37"/>
      <c r="KML61" s="37"/>
      <c r="KMM61" s="37"/>
      <c r="KMN61" s="37"/>
      <c r="KMO61" s="37"/>
      <c r="KMP61" s="37"/>
      <c r="KMQ61" s="37"/>
      <c r="KMR61" s="37"/>
      <c r="KMS61" s="37"/>
      <c r="KMT61" s="37"/>
      <c r="KMU61" s="37"/>
      <c r="KMV61" s="37"/>
      <c r="KMW61" s="37"/>
      <c r="KMX61" s="37"/>
      <c r="KMY61" s="37"/>
      <c r="KMZ61" s="37"/>
      <c r="KNA61" s="37"/>
      <c r="KNB61" s="37"/>
      <c r="KNC61" s="37"/>
      <c r="KND61" s="37"/>
      <c r="KNE61" s="37"/>
      <c r="KNF61" s="37"/>
      <c r="KNG61" s="37"/>
      <c r="KNH61" s="37"/>
      <c r="KNI61" s="37"/>
      <c r="KNJ61" s="37"/>
      <c r="KNK61" s="37"/>
      <c r="KNL61" s="37"/>
      <c r="KNM61" s="37"/>
      <c r="KNN61" s="37"/>
      <c r="KNO61" s="37"/>
      <c r="KNP61" s="37"/>
      <c r="KNQ61" s="37"/>
      <c r="KNR61" s="37"/>
      <c r="KNS61" s="37"/>
      <c r="KNT61" s="37"/>
      <c r="KNU61" s="37"/>
      <c r="KNV61" s="37"/>
      <c r="KNW61" s="37"/>
      <c r="KNX61" s="37"/>
      <c r="KNY61" s="37"/>
      <c r="KNZ61" s="37"/>
      <c r="KOA61" s="37"/>
      <c r="KOB61" s="37"/>
      <c r="KOC61" s="37"/>
      <c r="KOD61" s="37"/>
      <c r="KOE61" s="37"/>
      <c r="KOF61" s="37"/>
      <c r="KOG61" s="37"/>
      <c r="KOH61" s="37"/>
      <c r="KOI61" s="37"/>
      <c r="KOJ61" s="37"/>
      <c r="KOK61" s="37"/>
      <c r="KOL61" s="37"/>
      <c r="KOM61" s="37"/>
      <c r="KON61" s="37"/>
      <c r="KOO61" s="37"/>
      <c r="KOP61" s="37"/>
      <c r="KOQ61" s="37"/>
      <c r="KOR61" s="37"/>
      <c r="KOS61" s="37"/>
      <c r="KOT61" s="37"/>
      <c r="KOU61" s="37"/>
      <c r="KOV61" s="37"/>
      <c r="KOW61" s="37"/>
      <c r="KOX61" s="37"/>
      <c r="KOY61" s="37"/>
      <c r="KOZ61" s="37"/>
      <c r="KPA61" s="37"/>
      <c r="KPB61" s="37"/>
      <c r="KPC61" s="37"/>
      <c r="KPD61" s="37"/>
      <c r="KPE61" s="37"/>
      <c r="KPF61" s="37"/>
      <c r="KPG61" s="37"/>
      <c r="KPH61" s="37"/>
      <c r="KPI61" s="37"/>
      <c r="KPJ61" s="37"/>
      <c r="KPK61" s="37"/>
      <c r="KPL61" s="37"/>
      <c r="KPM61" s="37"/>
      <c r="KPN61" s="37"/>
      <c r="KPO61" s="37"/>
      <c r="KPP61" s="37"/>
      <c r="KPQ61" s="37"/>
      <c r="KPR61" s="37"/>
      <c r="KPS61" s="37"/>
      <c r="KPT61" s="37"/>
      <c r="KPU61" s="37"/>
      <c r="KPV61" s="37"/>
      <c r="KPW61" s="37"/>
      <c r="KPX61" s="37"/>
      <c r="KPY61" s="37"/>
      <c r="KPZ61" s="37"/>
      <c r="KQA61" s="37"/>
      <c r="KQB61" s="37"/>
      <c r="KQC61" s="37"/>
      <c r="KQD61" s="37"/>
      <c r="KQE61" s="37"/>
      <c r="KQF61" s="37"/>
      <c r="KQG61" s="37"/>
      <c r="KQH61" s="37"/>
      <c r="KQI61" s="37"/>
      <c r="KQJ61" s="37"/>
      <c r="KQK61" s="37"/>
      <c r="KQL61" s="37"/>
      <c r="KQM61" s="37"/>
      <c r="KQN61" s="37"/>
      <c r="KQO61" s="37"/>
      <c r="KQP61" s="37"/>
      <c r="KQQ61" s="37"/>
      <c r="KQR61" s="37"/>
      <c r="KQS61" s="37"/>
      <c r="KQT61" s="37"/>
      <c r="KQU61" s="37"/>
      <c r="KQV61" s="37"/>
      <c r="KQW61" s="37"/>
      <c r="KQX61" s="37"/>
      <c r="KQY61" s="37"/>
      <c r="KQZ61" s="37"/>
      <c r="KRA61" s="37"/>
      <c r="KRB61" s="37"/>
      <c r="KRC61" s="37"/>
      <c r="KRD61" s="37"/>
      <c r="KRE61" s="37"/>
      <c r="KRF61" s="37"/>
      <c r="KRG61" s="37"/>
      <c r="KRH61" s="37"/>
      <c r="KRI61" s="37"/>
      <c r="KRJ61" s="37"/>
      <c r="KRK61" s="37"/>
      <c r="KRL61" s="37"/>
      <c r="KRM61" s="37"/>
      <c r="KRN61" s="37"/>
      <c r="KRO61" s="37"/>
      <c r="KRP61" s="37"/>
      <c r="KRQ61" s="37"/>
      <c r="KRR61" s="37"/>
      <c r="KRS61" s="37"/>
      <c r="KRT61" s="37"/>
      <c r="KRU61" s="37"/>
      <c r="KRV61" s="37"/>
      <c r="KRW61" s="37"/>
      <c r="KRX61" s="37"/>
      <c r="KRY61" s="37"/>
      <c r="KRZ61" s="37"/>
      <c r="KSA61" s="37"/>
      <c r="KSB61" s="37"/>
      <c r="KSC61" s="37"/>
      <c r="KSD61" s="37"/>
      <c r="KSE61" s="37"/>
      <c r="KSF61" s="37"/>
      <c r="KSG61" s="37"/>
      <c r="KSH61" s="37"/>
      <c r="KSI61" s="37"/>
      <c r="KSJ61" s="37"/>
      <c r="KSK61" s="37"/>
      <c r="KSL61" s="37"/>
      <c r="KSM61" s="37"/>
      <c r="KSN61" s="37"/>
      <c r="KSO61" s="37"/>
      <c r="KSP61" s="37"/>
      <c r="KSQ61" s="37"/>
      <c r="KSR61" s="37"/>
      <c r="KSS61" s="37"/>
      <c r="KST61" s="37"/>
      <c r="KSU61" s="37"/>
      <c r="KSV61" s="37"/>
      <c r="KSW61" s="37"/>
      <c r="KSX61" s="37"/>
      <c r="KSY61" s="37"/>
      <c r="KSZ61" s="37"/>
      <c r="KTA61" s="37"/>
      <c r="KTB61" s="37"/>
      <c r="KTC61" s="37"/>
      <c r="KTD61" s="37"/>
      <c r="KTE61" s="37"/>
      <c r="KTF61" s="37"/>
      <c r="KTG61" s="37"/>
      <c r="KTH61" s="37"/>
      <c r="KTI61" s="37"/>
      <c r="KTJ61" s="37"/>
      <c r="KTK61" s="37"/>
      <c r="KTL61" s="37"/>
      <c r="KTM61" s="37"/>
      <c r="KTN61" s="37"/>
      <c r="KTO61" s="37"/>
      <c r="KTP61" s="37"/>
      <c r="KTQ61" s="37"/>
      <c r="KTR61" s="37"/>
      <c r="KTS61" s="37"/>
      <c r="KTT61" s="37"/>
      <c r="KTU61" s="37"/>
      <c r="KTV61" s="37"/>
      <c r="KTW61" s="37"/>
      <c r="KTX61" s="37"/>
      <c r="KTY61" s="37"/>
      <c r="KTZ61" s="37"/>
      <c r="KUA61" s="37"/>
      <c r="KUB61" s="37"/>
      <c r="KUC61" s="37"/>
      <c r="KUD61" s="37"/>
      <c r="KUE61" s="37"/>
      <c r="KUF61" s="37"/>
      <c r="KUG61" s="37"/>
      <c r="KUH61" s="37"/>
      <c r="KUI61" s="37"/>
      <c r="KUJ61" s="37"/>
      <c r="KUK61" s="37"/>
      <c r="KUL61" s="37"/>
      <c r="KUM61" s="37"/>
      <c r="KUN61" s="37"/>
      <c r="KUO61" s="37"/>
      <c r="KUP61" s="37"/>
      <c r="KUQ61" s="37"/>
      <c r="KUR61" s="37"/>
      <c r="KUS61" s="37"/>
      <c r="KUT61" s="37"/>
      <c r="KUU61" s="37"/>
      <c r="KUV61" s="37"/>
      <c r="KUW61" s="37"/>
      <c r="KUX61" s="37"/>
      <c r="KUY61" s="37"/>
      <c r="KUZ61" s="37"/>
      <c r="KVA61" s="37"/>
      <c r="KVB61" s="37"/>
      <c r="KVC61" s="37"/>
      <c r="KVD61" s="37"/>
      <c r="KVE61" s="37"/>
      <c r="KVF61" s="37"/>
      <c r="KVG61" s="37"/>
      <c r="KVH61" s="37"/>
      <c r="KVI61" s="37"/>
      <c r="KVJ61" s="37"/>
      <c r="KVK61" s="37"/>
      <c r="KVL61" s="37"/>
      <c r="KVM61" s="37"/>
      <c r="KVN61" s="37"/>
      <c r="KVO61" s="37"/>
      <c r="KVP61" s="37"/>
      <c r="KVQ61" s="37"/>
      <c r="KVR61" s="37"/>
      <c r="KVS61" s="37"/>
      <c r="KVT61" s="37"/>
      <c r="KVU61" s="37"/>
      <c r="KVV61" s="37"/>
      <c r="KVW61" s="37"/>
      <c r="KVX61" s="37"/>
      <c r="KVY61" s="37"/>
      <c r="KVZ61" s="37"/>
      <c r="KWA61" s="37"/>
      <c r="KWB61" s="37"/>
      <c r="KWC61" s="37"/>
      <c r="KWD61" s="37"/>
      <c r="KWE61" s="37"/>
      <c r="KWF61" s="37"/>
      <c r="KWG61" s="37"/>
      <c r="KWH61" s="37"/>
      <c r="KWI61" s="37"/>
      <c r="KWJ61" s="37"/>
      <c r="KWK61" s="37"/>
      <c r="KWL61" s="37"/>
      <c r="KWM61" s="37"/>
      <c r="KWN61" s="37"/>
      <c r="KWO61" s="37"/>
      <c r="KWP61" s="37"/>
      <c r="KWQ61" s="37"/>
      <c r="KWR61" s="37"/>
      <c r="KWS61" s="37"/>
      <c r="KWT61" s="37"/>
      <c r="KWU61" s="37"/>
      <c r="KWV61" s="37"/>
      <c r="KWW61" s="37"/>
      <c r="KWX61" s="37"/>
      <c r="KWY61" s="37"/>
      <c r="KWZ61" s="37"/>
      <c r="KXA61" s="37"/>
      <c r="KXB61" s="37"/>
      <c r="KXC61" s="37"/>
      <c r="KXD61" s="37"/>
      <c r="KXE61" s="37"/>
      <c r="KXF61" s="37"/>
      <c r="KXG61" s="37"/>
      <c r="KXH61" s="37"/>
      <c r="KXI61" s="37"/>
      <c r="KXJ61" s="37"/>
      <c r="KXK61" s="37"/>
      <c r="KXL61" s="37"/>
      <c r="KXM61" s="37"/>
      <c r="KXN61" s="37"/>
      <c r="KXO61" s="37"/>
      <c r="KXP61" s="37"/>
      <c r="KXQ61" s="37"/>
      <c r="KXR61" s="37"/>
      <c r="KXS61" s="37"/>
      <c r="KXT61" s="37"/>
      <c r="KXU61" s="37"/>
      <c r="KXV61" s="37"/>
      <c r="KXW61" s="37"/>
      <c r="KXX61" s="37"/>
      <c r="KXY61" s="37"/>
      <c r="KXZ61" s="37"/>
      <c r="KYA61" s="37"/>
      <c r="KYB61" s="37"/>
      <c r="KYC61" s="37"/>
      <c r="KYD61" s="37"/>
      <c r="KYE61" s="37"/>
      <c r="KYF61" s="37"/>
      <c r="KYG61" s="37"/>
      <c r="KYH61" s="37"/>
      <c r="KYI61" s="37"/>
      <c r="KYJ61" s="37"/>
      <c r="KYK61" s="37"/>
      <c r="KYL61" s="37"/>
      <c r="KYM61" s="37"/>
      <c r="KYN61" s="37"/>
      <c r="KYO61" s="37"/>
      <c r="KYP61" s="37"/>
      <c r="KYQ61" s="37"/>
      <c r="KYR61" s="37"/>
      <c r="KYS61" s="37"/>
      <c r="KYT61" s="37"/>
      <c r="KYU61" s="37"/>
      <c r="KYV61" s="37"/>
      <c r="KYW61" s="37"/>
      <c r="KYX61" s="37"/>
      <c r="KYY61" s="37"/>
      <c r="KYZ61" s="37"/>
      <c r="KZA61" s="37"/>
      <c r="KZB61" s="37"/>
      <c r="KZC61" s="37"/>
      <c r="KZD61" s="37"/>
      <c r="KZE61" s="37"/>
      <c r="KZF61" s="37"/>
      <c r="KZG61" s="37"/>
      <c r="KZH61" s="37"/>
      <c r="KZI61" s="37"/>
      <c r="KZJ61" s="37"/>
      <c r="KZK61" s="37"/>
      <c r="KZL61" s="37"/>
      <c r="KZM61" s="37"/>
      <c r="KZN61" s="37"/>
      <c r="KZO61" s="37"/>
      <c r="KZP61" s="37"/>
      <c r="KZQ61" s="37"/>
      <c r="KZR61" s="37"/>
      <c r="KZS61" s="37"/>
      <c r="KZT61" s="37"/>
      <c r="KZU61" s="37"/>
      <c r="KZV61" s="37"/>
      <c r="KZW61" s="37"/>
      <c r="KZX61" s="37"/>
      <c r="KZY61" s="37"/>
      <c r="KZZ61" s="37"/>
      <c r="LAA61" s="37"/>
      <c r="LAB61" s="37"/>
      <c r="LAC61" s="37"/>
      <c r="LAD61" s="37"/>
      <c r="LAE61" s="37"/>
      <c r="LAF61" s="37"/>
      <c r="LAG61" s="37"/>
      <c r="LAH61" s="37"/>
      <c r="LAI61" s="37"/>
      <c r="LAJ61" s="37"/>
      <c r="LAK61" s="37"/>
      <c r="LAL61" s="37"/>
      <c r="LAM61" s="37"/>
      <c r="LAN61" s="37"/>
      <c r="LAO61" s="37"/>
      <c r="LAP61" s="37"/>
      <c r="LAQ61" s="37"/>
      <c r="LAR61" s="37"/>
      <c r="LAS61" s="37"/>
      <c r="LAT61" s="37"/>
      <c r="LAU61" s="37"/>
      <c r="LAV61" s="37"/>
      <c r="LAW61" s="37"/>
      <c r="LAX61" s="37"/>
      <c r="LAY61" s="37"/>
      <c r="LAZ61" s="37"/>
      <c r="LBA61" s="37"/>
      <c r="LBB61" s="37"/>
      <c r="LBC61" s="37"/>
      <c r="LBD61" s="37"/>
      <c r="LBE61" s="37"/>
      <c r="LBF61" s="37"/>
      <c r="LBG61" s="37"/>
      <c r="LBH61" s="37"/>
      <c r="LBI61" s="37"/>
      <c r="LBJ61" s="37"/>
      <c r="LBK61" s="37"/>
      <c r="LBL61" s="37"/>
      <c r="LBM61" s="37"/>
      <c r="LBN61" s="37"/>
      <c r="LBO61" s="37"/>
      <c r="LBP61" s="37"/>
      <c r="LBQ61" s="37"/>
      <c r="LBR61" s="37"/>
      <c r="LBS61" s="37"/>
      <c r="LBT61" s="37"/>
      <c r="LBU61" s="37"/>
      <c r="LBV61" s="37"/>
      <c r="LBW61" s="37"/>
      <c r="LBX61" s="37"/>
      <c r="LBY61" s="37"/>
      <c r="LBZ61" s="37"/>
      <c r="LCA61" s="37"/>
      <c r="LCB61" s="37"/>
      <c r="LCC61" s="37"/>
      <c r="LCD61" s="37"/>
      <c r="LCE61" s="37"/>
      <c r="LCF61" s="37"/>
      <c r="LCG61" s="37"/>
      <c r="LCH61" s="37"/>
      <c r="LCI61" s="37"/>
      <c r="LCJ61" s="37"/>
      <c r="LCK61" s="37"/>
      <c r="LCL61" s="37"/>
      <c r="LCM61" s="37"/>
      <c r="LCN61" s="37"/>
      <c r="LCO61" s="37"/>
      <c r="LCP61" s="37"/>
      <c r="LCQ61" s="37"/>
      <c r="LCR61" s="37"/>
      <c r="LCS61" s="37"/>
      <c r="LCT61" s="37"/>
      <c r="LCU61" s="37"/>
      <c r="LCV61" s="37"/>
      <c r="LCW61" s="37"/>
      <c r="LCX61" s="37"/>
      <c r="LCY61" s="37"/>
      <c r="LCZ61" s="37"/>
      <c r="LDA61" s="37"/>
      <c r="LDB61" s="37"/>
      <c r="LDC61" s="37"/>
      <c r="LDD61" s="37"/>
      <c r="LDE61" s="37"/>
      <c r="LDF61" s="37"/>
      <c r="LDG61" s="37"/>
      <c r="LDH61" s="37"/>
      <c r="LDI61" s="37"/>
      <c r="LDJ61" s="37"/>
      <c r="LDK61" s="37"/>
      <c r="LDL61" s="37"/>
      <c r="LDM61" s="37"/>
      <c r="LDN61" s="37"/>
      <c r="LDO61" s="37"/>
      <c r="LDP61" s="37"/>
      <c r="LDQ61" s="37"/>
      <c r="LDR61" s="37"/>
      <c r="LDS61" s="37"/>
      <c r="LDT61" s="37"/>
      <c r="LDU61" s="37"/>
      <c r="LDV61" s="37"/>
      <c r="LDW61" s="37"/>
      <c r="LDX61" s="37"/>
      <c r="LDY61" s="37"/>
      <c r="LDZ61" s="37"/>
      <c r="LEA61" s="37"/>
      <c r="LEB61" s="37"/>
      <c r="LEC61" s="37"/>
      <c r="LED61" s="37"/>
      <c r="LEE61" s="37"/>
      <c r="LEF61" s="37"/>
      <c r="LEG61" s="37"/>
      <c r="LEH61" s="37"/>
      <c r="LEI61" s="37"/>
      <c r="LEJ61" s="37"/>
      <c r="LEK61" s="37"/>
      <c r="LEL61" s="37"/>
      <c r="LEM61" s="37"/>
      <c r="LEN61" s="37"/>
      <c r="LEO61" s="37"/>
      <c r="LEP61" s="37"/>
      <c r="LEQ61" s="37"/>
      <c r="LER61" s="37"/>
      <c r="LES61" s="37"/>
      <c r="LET61" s="37"/>
      <c r="LEU61" s="37"/>
      <c r="LEV61" s="37"/>
      <c r="LEW61" s="37"/>
      <c r="LEX61" s="37"/>
      <c r="LEY61" s="37"/>
      <c r="LEZ61" s="37"/>
      <c r="LFA61" s="37"/>
      <c r="LFB61" s="37"/>
      <c r="LFC61" s="37"/>
      <c r="LFD61" s="37"/>
      <c r="LFE61" s="37"/>
      <c r="LFF61" s="37"/>
      <c r="LFG61" s="37"/>
      <c r="LFH61" s="37"/>
      <c r="LFI61" s="37"/>
      <c r="LFJ61" s="37"/>
      <c r="LFK61" s="37"/>
      <c r="LFL61" s="37"/>
      <c r="LFM61" s="37"/>
      <c r="LFN61" s="37"/>
      <c r="LFO61" s="37"/>
      <c r="LFP61" s="37"/>
      <c r="LFQ61" s="37"/>
      <c r="LFR61" s="37"/>
      <c r="LFS61" s="37"/>
      <c r="LFT61" s="37"/>
      <c r="LFU61" s="37"/>
      <c r="LFV61" s="37"/>
      <c r="LFW61" s="37"/>
      <c r="LFX61" s="37"/>
      <c r="LFY61" s="37"/>
      <c r="LFZ61" s="37"/>
      <c r="LGA61" s="37"/>
      <c r="LGB61" s="37"/>
      <c r="LGC61" s="37"/>
      <c r="LGD61" s="37"/>
      <c r="LGE61" s="37"/>
      <c r="LGF61" s="37"/>
      <c r="LGG61" s="37"/>
      <c r="LGH61" s="37"/>
      <c r="LGI61" s="37"/>
      <c r="LGJ61" s="37"/>
      <c r="LGK61" s="37"/>
      <c r="LGL61" s="37"/>
      <c r="LGM61" s="37"/>
      <c r="LGN61" s="37"/>
      <c r="LGO61" s="37"/>
      <c r="LGP61" s="37"/>
      <c r="LGQ61" s="37"/>
      <c r="LGR61" s="37"/>
      <c r="LGS61" s="37"/>
      <c r="LGT61" s="37"/>
      <c r="LGU61" s="37"/>
      <c r="LGV61" s="37"/>
      <c r="LGW61" s="37"/>
      <c r="LGX61" s="37"/>
      <c r="LGY61" s="37"/>
      <c r="LGZ61" s="37"/>
      <c r="LHA61" s="37"/>
      <c r="LHB61" s="37"/>
      <c r="LHC61" s="37"/>
      <c r="LHD61" s="37"/>
      <c r="LHE61" s="37"/>
      <c r="LHF61" s="37"/>
      <c r="LHG61" s="37"/>
      <c r="LHH61" s="37"/>
      <c r="LHI61" s="37"/>
      <c r="LHJ61" s="37"/>
      <c r="LHK61" s="37"/>
      <c r="LHL61" s="37"/>
      <c r="LHM61" s="37"/>
      <c r="LHN61" s="37"/>
      <c r="LHO61" s="37"/>
      <c r="LHP61" s="37"/>
      <c r="LHQ61" s="37"/>
      <c r="LHR61" s="37"/>
      <c r="LHS61" s="37"/>
      <c r="LHT61" s="37"/>
      <c r="LHU61" s="37"/>
      <c r="LHV61" s="37"/>
      <c r="LHW61" s="37"/>
      <c r="LHX61" s="37"/>
      <c r="LHY61" s="37"/>
      <c r="LHZ61" s="37"/>
      <c r="LIA61" s="37"/>
      <c r="LIB61" s="37"/>
      <c r="LIC61" s="37"/>
      <c r="LID61" s="37"/>
      <c r="LIE61" s="37"/>
      <c r="LIF61" s="37"/>
      <c r="LIG61" s="37"/>
      <c r="LIH61" s="37"/>
      <c r="LII61" s="37"/>
      <c r="LIJ61" s="37"/>
      <c r="LIK61" s="37"/>
      <c r="LIL61" s="37"/>
      <c r="LIM61" s="37"/>
      <c r="LIN61" s="37"/>
      <c r="LIO61" s="37"/>
      <c r="LIP61" s="37"/>
      <c r="LIQ61" s="37"/>
      <c r="LIR61" s="37"/>
      <c r="LIS61" s="37"/>
      <c r="LIT61" s="37"/>
      <c r="LIU61" s="37"/>
      <c r="LIV61" s="37"/>
      <c r="LIW61" s="37"/>
      <c r="LIX61" s="37"/>
      <c r="LIY61" s="37"/>
      <c r="LIZ61" s="37"/>
      <c r="LJA61" s="37"/>
      <c r="LJB61" s="37"/>
      <c r="LJC61" s="37"/>
      <c r="LJD61" s="37"/>
      <c r="LJE61" s="37"/>
      <c r="LJF61" s="37"/>
      <c r="LJG61" s="37"/>
      <c r="LJH61" s="37"/>
      <c r="LJI61" s="37"/>
      <c r="LJJ61" s="37"/>
      <c r="LJK61" s="37"/>
      <c r="LJL61" s="37"/>
      <c r="LJM61" s="37"/>
      <c r="LJN61" s="37"/>
      <c r="LJO61" s="37"/>
      <c r="LJP61" s="37"/>
      <c r="LJQ61" s="37"/>
      <c r="LJR61" s="37"/>
      <c r="LJS61" s="37"/>
      <c r="LJT61" s="37"/>
      <c r="LJU61" s="37"/>
      <c r="LJV61" s="37"/>
      <c r="LJW61" s="37"/>
      <c r="LJX61" s="37"/>
      <c r="LJY61" s="37"/>
      <c r="LJZ61" s="37"/>
      <c r="LKA61" s="37"/>
      <c r="LKB61" s="37"/>
      <c r="LKC61" s="37"/>
      <c r="LKD61" s="37"/>
      <c r="LKE61" s="37"/>
      <c r="LKF61" s="37"/>
      <c r="LKG61" s="37"/>
      <c r="LKH61" s="37"/>
      <c r="LKI61" s="37"/>
      <c r="LKJ61" s="37"/>
      <c r="LKK61" s="37"/>
      <c r="LKL61" s="37"/>
      <c r="LKM61" s="37"/>
      <c r="LKN61" s="37"/>
      <c r="LKO61" s="37"/>
      <c r="LKP61" s="37"/>
      <c r="LKQ61" s="37"/>
      <c r="LKR61" s="37"/>
      <c r="LKS61" s="37"/>
      <c r="LKT61" s="37"/>
      <c r="LKU61" s="37"/>
      <c r="LKV61" s="37"/>
      <c r="LKW61" s="37"/>
      <c r="LKX61" s="37"/>
      <c r="LKY61" s="37"/>
      <c r="LKZ61" s="37"/>
      <c r="LLA61" s="37"/>
      <c r="LLB61" s="37"/>
      <c r="LLC61" s="37"/>
      <c r="LLD61" s="37"/>
      <c r="LLE61" s="37"/>
      <c r="LLF61" s="37"/>
      <c r="LLG61" s="37"/>
      <c r="LLH61" s="37"/>
      <c r="LLI61" s="37"/>
      <c r="LLJ61" s="37"/>
      <c r="LLK61" s="37"/>
      <c r="LLL61" s="37"/>
      <c r="LLM61" s="37"/>
      <c r="LLN61" s="37"/>
      <c r="LLO61" s="37"/>
      <c r="LLP61" s="37"/>
      <c r="LLQ61" s="37"/>
      <c r="LLR61" s="37"/>
      <c r="LLS61" s="37"/>
      <c r="LLT61" s="37"/>
      <c r="LLU61" s="37"/>
      <c r="LLV61" s="37"/>
      <c r="LLW61" s="37"/>
      <c r="LLX61" s="37"/>
      <c r="LLY61" s="37"/>
      <c r="LLZ61" s="37"/>
      <c r="LMA61" s="37"/>
      <c r="LMB61" s="37"/>
      <c r="LMC61" s="37"/>
      <c r="LMD61" s="37"/>
      <c r="LME61" s="37"/>
      <c r="LMF61" s="37"/>
      <c r="LMG61" s="37"/>
      <c r="LMH61" s="37"/>
      <c r="LMI61" s="37"/>
      <c r="LMJ61" s="37"/>
      <c r="LMK61" s="37"/>
      <c r="LML61" s="37"/>
      <c r="LMM61" s="37"/>
      <c r="LMN61" s="37"/>
      <c r="LMO61" s="37"/>
      <c r="LMP61" s="37"/>
      <c r="LMQ61" s="37"/>
      <c r="LMR61" s="37"/>
      <c r="LMS61" s="37"/>
      <c r="LMT61" s="37"/>
      <c r="LMU61" s="37"/>
      <c r="LMV61" s="37"/>
      <c r="LMW61" s="37"/>
      <c r="LMX61" s="37"/>
      <c r="LMY61" s="37"/>
      <c r="LMZ61" s="37"/>
      <c r="LNA61" s="37"/>
      <c r="LNB61" s="37"/>
      <c r="LNC61" s="37"/>
      <c r="LND61" s="37"/>
      <c r="LNE61" s="37"/>
      <c r="LNF61" s="37"/>
      <c r="LNG61" s="37"/>
      <c r="LNH61" s="37"/>
      <c r="LNI61" s="37"/>
      <c r="LNJ61" s="37"/>
      <c r="LNK61" s="37"/>
      <c r="LNL61" s="37"/>
      <c r="LNM61" s="37"/>
      <c r="LNN61" s="37"/>
      <c r="LNO61" s="37"/>
      <c r="LNP61" s="37"/>
      <c r="LNQ61" s="37"/>
      <c r="LNR61" s="37"/>
      <c r="LNS61" s="37"/>
      <c r="LNT61" s="37"/>
      <c r="LNU61" s="37"/>
      <c r="LNV61" s="37"/>
      <c r="LNW61" s="37"/>
      <c r="LNX61" s="37"/>
      <c r="LNY61" s="37"/>
      <c r="LNZ61" s="37"/>
      <c r="LOA61" s="37"/>
      <c r="LOB61" s="37"/>
      <c r="LOC61" s="37"/>
      <c r="LOD61" s="37"/>
      <c r="LOE61" s="37"/>
      <c r="LOF61" s="37"/>
      <c r="LOG61" s="37"/>
      <c r="LOH61" s="37"/>
      <c r="LOI61" s="37"/>
      <c r="LOJ61" s="37"/>
      <c r="LOK61" s="37"/>
      <c r="LOL61" s="37"/>
      <c r="LOM61" s="37"/>
      <c r="LON61" s="37"/>
      <c r="LOO61" s="37"/>
      <c r="LOP61" s="37"/>
      <c r="LOQ61" s="37"/>
      <c r="LOR61" s="37"/>
      <c r="LOS61" s="37"/>
      <c r="LOT61" s="37"/>
      <c r="LOU61" s="37"/>
      <c r="LOV61" s="37"/>
      <c r="LOW61" s="37"/>
      <c r="LOX61" s="37"/>
      <c r="LOY61" s="37"/>
      <c r="LOZ61" s="37"/>
      <c r="LPA61" s="37"/>
      <c r="LPB61" s="37"/>
      <c r="LPC61" s="37"/>
      <c r="LPD61" s="37"/>
      <c r="LPE61" s="37"/>
      <c r="LPF61" s="37"/>
      <c r="LPG61" s="37"/>
      <c r="LPH61" s="37"/>
      <c r="LPI61" s="37"/>
      <c r="LPJ61" s="37"/>
      <c r="LPK61" s="37"/>
      <c r="LPL61" s="37"/>
      <c r="LPM61" s="37"/>
      <c r="LPN61" s="37"/>
      <c r="LPO61" s="37"/>
      <c r="LPP61" s="37"/>
      <c r="LPQ61" s="37"/>
      <c r="LPR61" s="37"/>
      <c r="LPS61" s="37"/>
      <c r="LPT61" s="37"/>
      <c r="LPU61" s="37"/>
      <c r="LPV61" s="37"/>
      <c r="LPW61" s="37"/>
      <c r="LPX61" s="37"/>
      <c r="LPY61" s="37"/>
      <c r="LPZ61" s="37"/>
      <c r="LQA61" s="37"/>
      <c r="LQB61" s="37"/>
      <c r="LQC61" s="37"/>
      <c r="LQD61" s="37"/>
      <c r="LQE61" s="37"/>
      <c r="LQF61" s="37"/>
      <c r="LQG61" s="37"/>
      <c r="LQH61" s="37"/>
      <c r="LQI61" s="37"/>
      <c r="LQJ61" s="37"/>
      <c r="LQK61" s="37"/>
      <c r="LQL61" s="37"/>
      <c r="LQM61" s="37"/>
      <c r="LQN61" s="37"/>
      <c r="LQO61" s="37"/>
      <c r="LQP61" s="37"/>
      <c r="LQQ61" s="37"/>
      <c r="LQR61" s="37"/>
      <c r="LQS61" s="37"/>
      <c r="LQT61" s="37"/>
      <c r="LQU61" s="37"/>
      <c r="LQV61" s="37"/>
      <c r="LQW61" s="37"/>
      <c r="LQX61" s="37"/>
      <c r="LQY61" s="37"/>
      <c r="LQZ61" s="37"/>
      <c r="LRA61" s="37"/>
      <c r="LRB61" s="37"/>
      <c r="LRC61" s="37"/>
      <c r="LRD61" s="37"/>
      <c r="LRE61" s="37"/>
      <c r="LRF61" s="37"/>
      <c r="LRG61" s="37"/>
      <c r="LRH61" s="37"/>
      <c r="LRI61" s="37"/>
      <c r="LRJ61" s="37"/>
      <c r="LRK61" s="37"/>
      <c r="LRL61" s="37"/>
      <c r="LRM61" s="37"/>
      <c r="LRN61" s="37"/>
      <c r="LRO61" s="37"/>
      <c r="LRP61" s="37"/>
      <c r="LRQ61" s="37"/>
      <c r="LRR61" s="37"/>
      <c r="LRS61" s="37"/>
      <c r="LRT61" s="37"/>
      <c r="LRU61" s="37"/>
      <c r="LRV61" s="37"/>
      <c r="LRW61" s="37"/>
      <c r="LRX61" s="37"/>
      <c r="LRY61" s="37"/>
      <c r="LRZ61" s="37"/>
      <c r="LSA61" s="37"/>
      <c r="LSB61" s="37"/>
      <c r="LSC61" s="37"/>
      <c r="LSD61" s="37"/>
      <c r="LSE61" s="37"/>
      <c r="LSF61" s="37"/>
      <c r="LSG61" s="37"/>
      <c r="LSH61" s="37"/>
      <c r="LSI61" s="37"/>
      <c r="LSJ61" s="37"/>
      <c r="LSK61" s="37"/>
      <c r="LSL61" s="37"/>
      <c r="LSM61" s="37"/>
      <c r="LSN61" s="37"/>
      <c r="LSO61" s="37"/>
      <c r="LSP61" s="37"/>
      <c r="LSQ61" s="37"/>
      <c r="LSR61" s="37"/>
      <c r="LSS61" s="37"/>
      <c r="LST61" s="37"/>
      <c r="LSU61" s="37"/>
      <c r="LSV61" s="37"/>
      <c r="LSW61" s="37"/>
      <c r="LSX61" s="37"/>
      <c r="LSY61" s="37"/>
      <c r="LSZ61" s="37"/>
      <c r="LTA61" s="37"/>
      <c r="LTB61" s="37"/>
      <c r="LTC61" s="37"/>
      <c r="LTD61" s="37"/>
      <c r="LTE61" s="37"/>
      <c r="LTF61" s="37"/>
      <c r="LTG61" s="37"/>
      <c r="LTH61" s="37"/>
      <c r="LTI61" s="37"/>
      <c r="LTJ61" s="37"/>
      <c r="LTK61" s="37"/>
      <c r="LTL61" s="37"/>
      <c r="LTM61" s="37"/>
      <c r="LTN61" s="37"/>
      <c r="LTO61" s="37"/>
      <c r="LTP61" s="37"/>
      <c r="LTQ61" s="37"/>
      <c r="LTR61" s="37"/>
      <c r="LTS61" s="37"/>
      <c r="LTT61" s="37"/>
      <c r="LTU61" s="37"/>
      <c r="LTV61" s="37"/>
      <c r="LTW61" s="37"/>
      <c r="LTX61" s="37"/>
      <c r="LTY61" s="37"/>
      <c r="LTZ61" s="37"/>
      <c r="LUA61" s="37"/>
      <c r="LUB61" s="37"/>
      <c r="LUC61" s="37"/>
      <c r="LUD61" s="37"/>
      <c r="LUE61" s="37"/>
      <c r="LUF61" s="37"/>
      <c r="LUG61" s="37"/>
      <c r="LUH61" s="37"/>
      <c r="LUI61" s="37"/>
      <c r="LUJ61" s="37"/>
      <c r="LUK61" s="37"/>
      <c r="LUL61" s="37"/>
      <c r="LUM61" s="37"/>
      <c r="LUN61" s="37"/>
      <c r="LUO61" s="37"/>
      <c r="LUP61" s="37"/>
      <c r="LUQ61" s="37"/>
      <c r="LUR61" s="37"/>
      <c r="LUS61" s="37"/>
      <c r="LUT61" s="37"/>
      <c r="LUU61" s="37"/>
      <c r="LUV61" s="37"/>
      <c r="LUW61" s="37"/>
      <c r="LUX61" s="37"/>
      <c r="LUY61" s="37"/>
      <c r="LUZ61" s="37"/>
      <c r="LVA61" s="37"/>
      <c r="LVB61" s="37"/>
      <c r="LVC61" s="37"/>
      <c r="LVD61" s="37"/>
      <c r="LVE61" s="37"/>
      <c r="LVF61" s="37"/>
      <c r="LVG61" s="37"/>
      <c r="LVH61" s="37"/>
      <c r="LVI61" s="37"/>
      <c r="LVJ61" s="37"/>
      <c r="LVK61" s="37"/>
      <c r="LVL61" s="37"/>
      <c r="LVM61" s="37"/>
      <c r="LVN61" s="37"/>
      <c r="LVO61" s="37"/>
      <c r="LVP61" s="37"/>
      <c r="LVQ61" s="37"/>
      <c r="LVR61" s="37"/>
      <c r="LVS61" s="37"/>
      <c r="LVT61" s="37"/>
      <c r="LVU61" s="37"/>
      <c r="LVV61" s="37"/>
      <c r="LVW61" s="37"/>
      <c r="LVX61" s="37"/>
      <c r="LVY61" s="37"/>
      <c r="LVZ61" s="37"/>
      <c r="LWA61" s="37"/>
      <c r="LWB61" s="37"/>
      <c r="LWC61" s="37"/>
      <c r="LWD61" s="37"/>
      <c r="LWE61" s="37"/>
      <c r="LWF61" s="37"/>
      <c r="LWG61" s="37"/>
      <c r="LWH61" s="37"/>
      <c r="LWI61" s="37"/>
      <c r="LWJ61" s="37"/>
      <c r="LWK61" s="37"/>
      <c r="LWL61" s="37"/>
      <c r="LWM61" s="37"/>
      <c r="LWN61" s="37"/>
      <c r="LWO61" s="37"/>
      <c r="LWP61" s="37"/>
      <c r="LWQ61" s="37"/>
      <c r="LWR61" s="37"/>
      <c r="LWS61" s="37"/>
      <c r="LWT61" s="37"/>
      <c r="LWU61" s="37"/>
      <c r="LWV61" s="37"/>
      <c r="LWW61" s="37"/>
      <c r="LWX61" s="37"/>
      <c r="LWY61" s="37"/>
      <c r="LWZ61" s="37"/>
      <c r="LXA61" s="37"/>
      <c r="LXB61" s="37"/>
      <c r="LXC61" s="37"/>
      <c r="LXD61" s="37"/>
      <c r="LXE61" s="37"/>
      <c r="LXF61" s="37"/>
      <c r="LXG61" s="37"/>
      <c r="LXH61" s="37"/>
      <c r="LXI61" s="37"/>
      <c r="LXJ61" s="37"/>
      <c r="LXK61" s="37"/>
      <c r="LXL61" s="37"/>
      <c r="LXM61" s="37"/>
      <c r="LXN61" s="37"/>
      <c r="LXO61" s="37"/>
      <c r="LXP61" s="37"/>
      <c r="LXQ61" s="37"/>
      <c r="LXR61" s="37"/>
      <c r="LXS61" s="37"/>
      <c r="LXT61" s="37"/>
      <c r="LXU61" s="37"/>
      <c r="LXV61" s="37"/>
      <c r="LXW61" s="37"/>
      <c r="LXX61" s="37"/>
      <c r="LXY61" s="37"/>
      <c r="LXZ61" s="37"/>
      <c r="LYA61" s="37"/>
      <c r="LYB61" s="37"/>
      <c r="LYC61" s="37"/>
      <c r="LYD61" s="37"/>
      <c r="LYE61" s="37"/>
      <c r="LYF61" s="37"/>
      <c r="LYG61" s="37"/>
      <c r="LYH61" s="37"/>
      <c r="LYI61" s="37"/>
      <c r="LYJ61" s="37"/>
      <c r="LYK61" s="37"/>
      <c r="LYL61" s="37"/>
      <c r="LYM61" s="37"/>
      <c r="LYN61" s="37"/>
      <c r="LYO61" s="37"/>
      <c r="LYP61" s="37"/>
      <c r="LYQ61" s="37"/>
      <c r="LYR61" s="37"/>
      <c r="LYS61" s="37"/>
      <c r="LYT61" s="37"/>
      <c r="LYU61" s="37"/>
      <c r="LYV61" s="37"/>
      <c r="LYW61" s="37"/>
      <c r="LYX61" s="37"/>
      <c r="LYY61" s="37"/>
      <c r="LYZ61" s="37"/>
      <c r="LZA61" s="37"/>
      <c r="LZB61" s="37"/>
      <c r="LZC61" s="37"/>
      <c r="LZD61" s="37"/>
      <c r="LZE61" s="37"/>
      <c r="LZF61" s="37"/>
      <c r="LZG61" s="37"/>
      <c r="LZH61" s="37"/>
      <c r="LZI61" s="37"/>
      <c r="LZJ61" s="37"/>
      <c r="LZK61" s="37"/>
      <c r="LZL61" s="37"/>
      <c r="LZM61" s="37"/>
      <c r="LZN61" s="37"/>
      <c r="LZO61" s="37"/>
      <c r="LZP61" s="37"/>
      <c r="LZQ61" s="37"/>
      <c r="LZR61" s="37"/>
      <c r="LZS61" s="37"/>
      <c r="LZT61" s="37"/>
      <c r="LZU61" s="37"/>
      <c r="LZV61" s="37"/>
      <c r="LZW61" s="37"/>
      <c r="LZX61" s="37"/>
      <c r="LZY61" s="37"/>
      <c r="LZZ61" s="37"/>
      <c r="MAA61" s="37"/>
      <c r="MAB61" s="37"/>
      <c r="MAC61" s="37"/>
      <c r="MAD61" s="37"/>
      <c r="MAE61" s="37"/>
      <c r="MAF61" s="37"/>
      <c r="MAG61" s="37"/>
      <c r="MAH61" s="37"/>
      <c r="MAI61" s="37"/>
      <c r="MAJ61" s="37"/>
      <c r="MAK61" s="37"/>
      <c r="MAL61" s="37"/>
      <c r="MAM61" s="37"/>
      <c r="MAN61" s="37"/>
      <c r="MAO61" s="37"/>
      <c r="MAP61" s="37"/>
      <c r="MAQ61" s="37"/>
      <c r="MAR61" s="37"/>
      <c r="MAS61" s="37"/>
      <c r="MAT61" s="37"/>
      <c r="MAU61" s="37"/>
      <c r="MAV61" s="37"/>
      <c r="MAW61" s="37"/>
      <c r="MAX61" s="37"/>
      <c r="MAY61" s="37"/>
      <c r="MAZ61" s="37"/>
      <c r="MBA61" s="37"/>
      <c r="MBB61" s="37"/>
      <c r="MBC61" s="37"/>
      <c r="MBD61" s="37"/>
      <c r="MBE61" s="37"/>
      <c r="MBF61" s="37"/>
      <c r="MBG61" s="37"/>
      <c r="MBH61" s="37"/>
      <c r="MBI61" s="37"/>
      <c r="MBJ61" s="37"/>
      <c r="MBK61" s="37"/>
      <c r="MBL61" s="37"/>
      <c r="MBM61" s="37"/>
      <c r="MBN61" s="37"/>
      <c r="MBO61" s="37"/>
      <c r="MBP61" s="37"/>
      <c r="MBQ61" s="37"/>
      <c r="MBR61" s="37"/>
      <c r="MBS61" s="37"/>
      <c r="MBT61" s="37"/>
      <c r="MBU61" s="37"/>
      <c r="MBV61" s="37"/>
      <c r="MBW61" s="37"/>
      <c r="MBX61" s="37"/>
      <c r="MBY61" s="37"/>
      <c r="MBZ61" s="37"/>
      <c r="MCA61" s="37"/>
      <c r="MCB61" s="37"/>
      <c r="MCC61" s="37"/>
      <c r="MCD61" s="37"/>
      <c r="MCE61" s="37"/>
      <c r="MCF61" s="37"/>
      <c r="MCG61" s="37"/>
      <c r="MCH61" s="37"/>
      <c r="MCI61" s="37"/>
      <c r="MCJ61" s="37"/>
      <c r="MCK61" s="37"/>
      <c r="MCL61" s="37"/>
      <c r="MCM61" s="37"/>
      <c r="MCN61" s="37"/>
      <c r="MCO61" s="37"/>
      <c r="MCP61" s="37"/>
      <c r="MCQ61" s="37"/>
      <c r="MCR61" s="37"/>
      <c r="MCS61" s="37"/>
      <c r="MCT61" s="37"/>
      <c r="MCU61" s="37"/>
      <c r="MCV61" s="37"/>
      <c r="MCW61" s="37"/>
      <c r="MCX61" s="37"/>
      <c r="MCY61" s="37"/>
      <c r="MCZ61" s="37"/>
      <c r="MDA61" s="37"/>
      <c r="MDB61" s="37"/>
      <c r="MDC61" s="37"/>
      <c r="MDD61" s="37"/>
      <c r="MDE61" s="37"/>
      <c r="MDF61" s="37"/>
      <c r="MDG61" s="37"/>
      <c r="MDH61" s="37"/>
      <c r="MDI61" s="37"/>
      <c r="MDJ61" s="37"/>
      <c r="MDK61" s="37"/>
      <c r="MDL61" s="37"/>
      <c r="MDM61" s="37"/>
      <c r="MDN61" s="37"/>
      <c r="MDO61" s="37"/>
      <c r="MDP61" s="37"/>
      <c r="MDQ61" s="37"/>
      <c r="MDR61" s="37"/>
      <c r="MDS61" s="37"/>
      <c r="MDT61" s="37"/>
      <c r="MDU61" s="37"/>
      <c r="MDV61" s="37"/>
      <c r="MDW61" s="37"/>
      <c r="MDX61" s="37"/>
      <c r="MDY61" s="37"/>
      <c r="MDZ61" s="37"/>
      <c r="MEA61" s="37"/>
      <c r="MEB61" s="37"/>
      <c r="MEC61" s="37"/>
      <c r="MED61" s="37"/>
      <c r="MEE61" s="37"/>
      <c r="MEF61" s="37"/>
      <c r="MEG61" s="37"/>
      <c r="MEH61" s="37"/>
      <c r="MEI61" s="37"/>
      <c r="MEJ61" s="37"/>
      <c r="MEK61" s="37"/>
      <c r="MEL61" s="37"/>
      <c r="MEM61" s="37"/>
      <c r="MEN61" s="37"/>
      <c r="MEO61" s="37"/>
      <c r="MEP61" s="37"/>
      <c r="MEQ61" s="37"/>
      <c r="MER61" s="37"/>
      <c r="MES61" s="37"/>
      <c r="MET61" s="37"/>
      <c r="MEU61" s="37"/>
      <c r="MEV61" s="37"/>
      <c r="MEW61" s="37"/>
      <c r="MEX61" s="37"/>
      <c r="MEY61" s="37"/>
      <c r="MEZ61" s="37"/>
      <c r="MFA61" s="37"/>
      <c r="MFB61" s="37"/>
      <c r="MFC61" s="37"/>
      <c r="MFD61" s="37"/>
      <c r="MFE61" s="37"/>
      <c r="MFF61" s="37"/>
      <c r="MFG61" s="37"/>
      <c r="MFH61" s="37"/>
      <c r="MFI61" s="37"/>
      <c r="MFJ61" s="37"/>
      <c r="MFK61" s="37"/>
      <c r="MFL61" s="37"/>
      <c r="MFM61" s="37"/>
      <c r="MFN61" s="37"/>
      <c r="MFO61" s="37"/>
      <c r="MFP61" s="37"/>
      <c r="MFQ61" s="37"/>
      <c r="MFR61" s="37"/>
      <c r="MFS61" s="37"/>
      <c r="MFT61" s="37"/>
      <c r="MFU61" s="37"/>
      <c r="MFV61" s="37"/>
      <c r="MFW61" s="37"/>
      <c r="MFX61" s="37"/>
      <c r="MFY61" s="37"/>
      <c r="MFZ61" s="37"/>
      <c r="MGA61" s="37"/>
      <c r="MGB61" s="37"/>
      <c r="MGC61" s="37"/>
      <c r="MGD61" s="37"/>
      <c r="MGE61" s="37"/>
      <c r="MGF61" s="37"/>
      <c r="MGG61" s="37"/>
      <c r="MGH61" s="37"/>
      <c r="MGI61" s="37"/>
      <c r="MGJ61" s="37"/>
      <c r="MGK61" s="37"/>
      <c r="MGL61" s="37"/>
      <c r="MGM61" s="37"/>
      <c r="MGN61" s="37"/>
      <c r="MGO61" s="37"/>
      <c r="MGP61" s="37"/>
      <c r="MGQ61" s="37"/>
      <c r="MGR61" s="37"/>
      <c r="MGS61" s="37"/>
      <c r="MGT61" s="37"/>
      <c r="MGU61" s="37"/>
      <c r="MGV61" s="37"/>
      <c r="MGW61" s="37"/>
      <c r="MGX61" s="37"/>
      <c r="MGY61" s="37"/>
      <c r="MGZ61" s="37"/>
      <c r="MHA61" s="37"/>
      <c r="MHB61" s="37"/>
      <c r="MHC61" s="37"/>
      <c r="MHD61" s="37"/>
      <c r="MHE61" s="37"/>
      <c r="MHF61" s="37"/>
      <c r="MHG61" s="37"/>
      <c r="MHH61" s="37"/>
      <c r="MHI61" s="37"/>
      <c r="MHJ61" s="37"/>
      <c r="MHK61" s="37"/>
      <c r="MHL61" s="37"/>
      <c r="MHM61" s="37"/>
      <c r="MHN61" s="37"/>
      <c r="MHO61" s="37"/>
      <c r="MHP61" s="37"/>
      <c r="MHQ61" s="37"/>
      <c r="MHR61" s="37"/>
      <c r="MHS61" s="37"/>
      <c r="MHT61" s="37"/>
      <c r="MHU61" s="37"/>
      <c r="MHV61" s="37"/>
      <c r="MHW61" s="37"/>
      <c r="MHX61" s="37"/>
      <c r="MHY61" s="37"/>
      <c r="MHZ61" s="37"/>
      <c r="MIA61" s="37"/>
      <c r="MIB61" s="37"/>
      <c r="MIC61" s="37"/>
      <c r="MID61" s="37"/>
      <c r="MIE61" s="37"/>
      <c r="MIF61" s="37"/>
      <c r="MIG61" s="37"/>
      <c r="MIH61" s="37"/>
      <c r="MII61" s="37"/>
      <c r="MIJ61" s="37"/>
      <c r="MIK61" s="37"/>
      <c r="MIL61" s="37"/>
      <c r="MIM61" s="37"/>
      <c r="MIN61" s="37"/>
      <c r="MIO61" s="37"/>
      <c r="MIP61" s="37"/>
      <c r="MIQ61" s="37"/>
      <c r="MIR61" s="37"/>
      <c r="MIS61" s="37"/>
      <c r="MIT61" s="37"/>
      <c r="MIU61" s="37"/>
      <c r="MIV61" s="37"/>
      <c r="MIW61" s="37"/>
      <c r="MIX61" s="37"/>
      <c r="MIY61" s="37"/>
      <c r="MIZ61" s="37"/>
      <c r="MJA61" s="37"/>
      <c r="MJB61" s="37"/>
      <c r="MJC61" s="37"/>
      <c r="MJD61" s="37"/>
      <c r="MJE61" s="37"/>
      <c r="MJF61" s="37"/>
      <c r="MJG61" s="37"/>
      <c r="MJH61" s="37"/>
      <c r="MJI61" s="37"/>
      <c r="MJJ61" s="37"/>
      <c r="MJK61" s="37"/>
      <c r="MJL61" s="37"/>
      <c r="MJM61" s="37"/>
      <c r="MJN61" s="37"/>
      <c r="MJO61" s="37"/>
      <c r="MJP61" s="37"/>
      <c r="MJQ61" s="37"/>
      <c r="MJR61" s="37"/>
      <c r="MJS61" s="37"/>
      <c r="MJT61" s="37"/>
      <c r="MJU61" s="37"/>
      <c r="MJV61" s="37"/>
      <c r="MJW61" s="37"/>
      <c r="MJX61" s="37"/>
      <c r="MJY61" s="37"/>
      <c r="MJZ61" s="37"/>
      <c r="MKA61" s="37"/>
      <c r="MKB61" s="37"/>
      <c r="MKC61" s="37"/>
      <c r="MKD61" s="37"/>
      <c r="MKE61" s="37"/>
      <c r="MKF61" s="37"/>
      <c r="MKG61" s="37"/>
      <c r="MKH61" s="37"/>
      <c r="MKI61" s="37"/>
      <c r="MKJ61" s="37"/>
      <c r="MKK61" s="37"/>
      <c r="MKL61" s="37"/>
      <c r="MKM61" s="37"/>
      <c r="MKN61" s="37"/>
      <c r="MKO61" s="37"/>
      <c r="MKP61" s="37"/>
      <c r="MKQ61" s="37"/>
      <c r="MKR61" s="37"/>
      <c r="MKS61" s="37"/>
      <c r="MKT61" s="37"/>
      <c r="MKU61" s="37"/>
      <c r="MKV61" s="37"/>
      <c r="MKW61" s="37"/>
      <c r="MKX61" s="37"/>
      <c r="MKY61" s="37"/>
      <c r="MKZ61" s="37"/>
      <c r="MLA61" s="37"/>
      <c r="MLB61" s="37"/>
      <c r="MLC61" s="37"/>
      <c r="MLD61" s="37"/>
      <c r="MLE61" s="37"/>
      <c r="MLF61" s="37"/>
      <c r="MLG61" s="37"/>
      <c r="MLH61" s="37"/>
      <c r="MLI61" s="37"/>
      <c r="MLJ61" s="37"/>
      <c r="MLK61" s="37"/>
      <c r="MLL61" s="37"/>
      <c r="MLM61" s="37"/>
      <c r="MLN61" s="37"/>
      <c r="MLO61" s="37"/>
      <c r="MLP61" s="37"/>
      <c r="MLQ61" s="37"/>
      <c r="MLR61" s="37"/>
      <c r="MLS61" s="37"/>
      <c r="MLT61" s="37"/>
      <c r="MLU61" s="37"/>
      <c r="MLV61" s="37"/>
      <c r="MLW61" s="37"/>
      <c r="MLX61" s="37"/>
      <c r="MLY61" s="37"/>
      <c r="MLZ61" s="37"/>
      <c r="MMA61" s="37"/>
      <c r="MMB61" s="37"/>
      <c r="MMC61" s="37"/>
      <c r="MMD61" s="37"/>
      <c r="MME61" s="37"/>
      <c r="MMF61" s="37"/>
      <c r="MMG61" s="37"/>
      <c r="MMH61" s="37"/>
      <c r="MMI61" s="37"/>
      <c r="MMJ61" s="37"/>
      <c r="MMK61" s="37"/>
      <c r="MML61" s="37"/>
      <c r="MMM61" s="37"/>
      <c r="MMN61" s="37"/>
      <c r="MMO61" s="37"/>
      <c r="MMP61" s="37"/>
      <c r="MMQ61" s="37"/>
      <c r="MMR61" s="37"/>
      <c r="MMS61" s="37"/>
      <c r="MMT61" s="37"/>
      <c r="MMU61" s="37"/>
      <c r="MMV61" s="37"/>
      <c r="MMW61" s="37"/>
      <c r="MMX61" s="37"/>
      <c r="MMY61" s="37"/>
      <c r="MMZ61" s="37"/>
      <c r="MNA61" s="37"/>
      <c r="MNB61" s="37"/>
      <c r="MNC61" s="37"/>
      <c r="MND61" s="37"/>
      <c r="MNE61" s="37"/>
      <c r="MNF61" s="37"/>
      <c r="MNG61" s="37"/>
      <c r="MNH61" s="37"/>
      <c r="MNI61" s="37"/>
      <c r="MNJ61" s="37"/>
      <c r="MNK61" s="37"/>
      <c r="MNL61" s="37"/>
      <c r="MNM61" s="37"/>
      <c r="MNN61" s="37"/>
      <c r="MNO61" s="37"/>
      <c r="MNP61" s="37"/>
      <c r="MNQ61" s="37"/>
      <c r="MNR61" s="37"/>
      <c r="MNS61" s="37"/>
      <c r="MNT61" s="37"/>
      <c r="MNU61" s="37"/>
      <c r="MNV61" s="37"/>
      <c r="MNW61" s="37"/>
      <c r="MNX61" s="37"/>
      <c r="MNY61" s="37"/>
      <c r="MNZ61" s="37"/>
      <c r="MOA61" s="37"/>
      <c r="MOB61" s="37"/>
      <c r="MOC61" s="37"/>
      <c r="MOD61" s="37"/>
      <c r="MOE61" s="37"/>
      <c r="MOF61" s="37"/>
      <c r="MOG61" s="37"/>
      <c r="MOH61" s="37"/>
      <c r="MOI61" s="37"/>
      <c r="MOJ61" s="37"/>
      <c r="MOK61" s="37"/>
      <c r="MOL61" s="37"/>
      <c r="MOM61" s="37"/>
      <c r="MON61" s="37"/>
      <c r="MOO61" s="37"/>
      <c r="MOP61" s="37"/>
      <c r="MOQ61" s="37"/>
      <c r="MOR61" s="37"/>
      <c r="MOS61" s="37"/>
      <c r="MOT61" s="37"/>
      <c r="MOU61" s="37"/>
      <c r="MOV61" s="37"/>
      <c r="MOW61" s="37"/>
      <c r="MOX61" s="37"/>
      <c r="MOY61" s="37"/>
      <c r="MOZ61" s="37"/>
      <c r="MPA61" s="37"/>
      <c r="MPB61" s="37"/>
      <c r="MPC61" s="37"/>
      <c r="MPD61" s="37"/>
      <c r="MPE61" s="37"/>
      <c r="MPF61" s="37"/>
      <c r="MPG61" s="37"/>
      <c r="MPH61" s="37"/>
      <c r="MPI61" s="37"/>
      <c r="MPJ61" s="37"/>
      <c r="MPK61" s="37"/>
      <c r="MPL61" s="37"/>
      <c r="MPM61" s="37"/>
      <c r="MPN61" s="37"/>
      <c r="MPO61" s="37"/>
      <c r="MPP61" s="37"/>
      <c r="MPQ61" s="37"/>
      <c r="MPR61" s="37"/>
      <c r="MPS61" s="37"/>
      <c r="MPT61" s="37"/>
      <c r="MPU61" s="37"/>
      <c r="MPV61" s="37"/>
      <c r="MPW61" s="37"/>
      <c r="MPX61" s="37"/>
      <c r="MPY61" s="37"/>
      <c r="MPZ61" s="37"/>
      <c r="MQA61" s="37"/>
      <c r="MQB61" s="37"/>
      <c r="MQC61" s="37"/>
      <c r="MQD61" s="37"/>
      <c r="MQE61" s="37"/>
      <c r="MQF61" s="37"/>
      <c r="MQG61" s="37"/>
      <c r="MQH61" s="37"/>
      <c r="MQI61" s="37"/>
      <c r="MQJ61" s="37"/>
      <c r="MQK61" s="37"/>
      <c r="MQL61" s="37"/>
      <c r="MQM61" s="37"/>
      <c r="MQN61" s="37"/>
      <c r="MQO61" s="37"/>
      <c r="MQP61" s="37"/>
      <c r="MQQ61" s="37"/>
      <c r="MQR61" s="37"/>
      <c r="MQS61" s="37"/>
      <c r="MQT61" s="37"/>
      <c r="MQU61" s="37"/>
      <c r="MQV61" s="37"/>
      <c r="MQW61" s="37"/>
      <c r="MQX61" s="37"/>
      <c r="MQY61" s="37"/>
      <c r="MQZ61" s="37"/>
      <c r="MRA61" s="37"/>
      <c r="MRB61" s="37"/>
      <c r="MRC61" s="37"/>
      <c r="MRD61" s="37"/>
      <c r="MRE61" s="37"/>
      <c r="MRF61" s="37"/>
      <c r="MRG61" s="37"/>
      <c r="MRH61" s="37"/>
      <c r="MRI61" s="37"/>
      <c r="MRJ61" s="37"/>
      <c r="MRK61" s="37"/>
      <c r="MRL61" s="37"/>
      <c r="MRM61" s="37"/>
      <c r="MRN61" s="37"/>
      <c r="MRO61" s="37"/>
      <c r="MRP61" s="37"/>
      <c r="MRQ61" s="37"/>
      <c r="MRR61" s="37"/>
      <c r="MRS61" s="37"/>
      <c r="MRT61" s="37"/>
      <c r="MRU61" s="37"/>
      <c r="MRV61" s="37"/>
      <c r="MRW61" s="37"/>
      <c r="MRX61" s="37"/>
      <c r="MRY61" s="37"/>
      <c r="MRZ61" s="37"/>
      <c r="MSA61" s="37"/>
      <c r="MSB61" s="37"/>
      <c r="MSC61" s="37"/>
      <c r="MSD61" s="37"/>
      <c r="MSE61" s="37"/>
      <c r="MSF61" s="37"/>
      <c r="MSG61" s="37"/>
      <c r="MSH61" s="37"/>
      <c r="MSI61" s="37"/>
      <c r="MSJ61" s="37"/>
      <c r="MSK61" s="37"/>
      <c r="MSL61" s="37"/>
      <c r="MSM61" s="37"/>
      <c r="MSN61" s="37"/>
      <c r="MSO61" s="37"/>
      <c r="MSP61" s="37"/>
      <c r="MSQ61" s="37"/>
      <c r="MSR61" s="37"/>
      <c r="MSS61" s="37"/>
      <c r="MST61" s="37"/>
      <c r="MSU61" s="37"/>
      <c r="MSV61" s="37"/>
      <c r="MSW61" s="37"/>
      <c r="MSX61" s="37"/>
      <c r="MSY61" s="37"/>
      <c r="MSZ61" s="37"/>
      <c r="MTA61" s="37"/>
      <c r="MTB61" s="37"/>
      <c r="MTC61" s="37"/>
      <c r="MTD61" s="37"/>
      <c r="MTE61" s="37"/>
      <c r="MTF61" s="37"/>
      <c r="MTG61" s="37"/>
      <c r="MTH61" s="37"/>
      <c r="MTI61" s="37"/>
      <c r="MTJ61" s="37"/>
      <c r="MTK61" s="37"/>
      <c r="MTL61" s="37"/>
      <c r="MTM61" s="37"/>
      <c r="MTN61" s="37"/>
      <c r="MTO61" s="37"/>
      <c r="MTP61" s="37"/>
      <c r="MTQ61" s="37"/>
      <c r="MTR61" s="37"/>
      <c r="MTS61" s="37"/>
      <c r="MTT61" s="37"/>
      <c r="MTU61" s="37"/>
      <c r="MTV61" s="37"/>
      <c r="MTW61" s="37"/>
      <c r="MTX61" s="37"/>
      <c r="MTY61" s="37"/>
      <c r="MTZ61" s="37"/>
      <c r="MUA61" s="37"/>
      <c r="MUB61" s="37"/>
      <c r="MUC61" s="37"/>
      <c r="MUD61" s="37"/>
      <c r="MUE61" s="37"/>
      <c r="MUF61" s="37"/>
      <c r="MUG61" s="37"/>
      <c r="MUH61" s="37"/>
      <c r="MUI61" s="37"/>
      <c r="MUJ61" s="37"/>
      <c r="MUK61" s="37"/>
      <c r="MUL61" s="37"/>
      <c r="MUM61" s="37"/>
      <c r="MUN61" s="37"/>
      <c r="MUO61" s="37"/>
      <c r="MUP61" s="37"/>
      <c r="MUQ61" s="37"/>
      <c r="MUR61" s="37"/>
      <c r="MUS61" s="37"/>
      <c r="MUT61" s="37"/>
      <c r="MUU61" s="37"/>
      <c r="MUV61" s="37"/>
      <c r="MUW61" s="37"/>
      <c r="MUX61" s="37"/>
      <c r="MUY61" s="37"/>
      <c r="MUZ61" s="37"/>
      <c r="MVA61" s="37"/>
      <c r="MVB61" s="37"/>
      <c r="MVC61" s="37"/>
      <c r="MVD61" s="37"/>
      <c r="MVE61" s="37"/>
      <c r="MVF61" s="37"/>
      <c r="MVG61" s="37"/>
      <c r="MVH61" s="37"/>
      <c r="MVI61" s="37"/>
      <c r="MVJ61" s="37"/>
      <c r="MVK61" s="37"/>
      <c r="MVL61" s="37"/>
      <c r="MVM61" s="37"/>
      <c r="MVN61" s="37"/>
      <c r="MVO61" s="37"/>
      <c r="MVP61" s="37"/>
      <c r="MVQ61" s="37"/>
      <c r="MVR61" s="37"/>
      <c r="MVS61" s="37"/>
      <c r="MVT61" s="37"/>
      <c r="MVU61" s="37"/>
      <c r="MVV61" s="37"/>
      <c r="MVW61" s="37"/>
      <c r="MVX61" s="37"/>
      <c r="MVY61" s="37"/>
      <c r="MVZ61" s="37"/>
      <c r="MWA61" s="37"/>
      <c r="MWB61" s="37"/>
      <c r="MWC61" s="37"/>
      <c r="MWD61" s="37"/>
      <c r="MWE61" s="37"/>
      <c r="MWF61" s="37"/>
      <c r="MWG61" s="37"/>
      <c r="MWH61" s="37"/>
      <c r="MWI61" s="37"/>
      <c r="MWJ61" s="37"/>
      <c r="MWK61" s="37"/>
      <c r="MWL61" s="37"/>
      <c r="MWM61" s="37"/>
      <c r="MWN61" s="37"/>
      <c r="MWO61" s="37"/>
      <c r="MWP61" s="37"/>
      <c r="MWQ61" s="37"/>
      <c r="MWR61" s="37"/>
      <c r="MWS61" s="37"/>
      <c r="MWT61" s="37"/>
      <c r="MWU61" s="37"/>
      <c r="MWV61" s="37"/>
      <c r="MWW61" s="37"/>
      <c r="MWX61" s="37"/>
      <c r="MWY61" s="37"/>
      <c r="MWZ61" s="37"/>
      <c r="MXA61" s="37"/>
      <c r="MXB61" s="37"/>
      <c r="MXC61" s="37"/>
      <c r="MXD61" s="37"/>
      <c r="MXE61" s="37"/>
      <c r="MXF61" s="37"/>
      <c r="MXG61" s="37"/>
      <c r="MXH61" s="37"/>
      <c r="MXI61" s="37"/>
      <c r="MXJ61" s="37"/>
      <c r="MXK61" s="37"/>
      <c r="MXL61" s="37"/>
      <c r="MXM61" s="37"/>
      <c r="MXN61" s="37"/>
      <c r="MXO61" s="37"/>
      <c r="MXP61" s="37"/>
      <c r="MXQ61" s="37"/>
      <c r="MXR61" s="37"/>
      <c r="MXS61" s="37"/>
      <c r="MXT61" s="37"/>
      <c r="MXU61" s="37"/>
      <c r="MXV61" s="37"/>
      <c r="MXW61" s="37"/>
      <c r="MXX61" s="37"/>
      <c r="MXY61" s="37"/>
      <c r="MXZ61" s="37"/>
      <c r="MYA61" s="37"/>
      <c r="MYB61" s="37"/>
      <c r="MYC61" s="37"/>
      <c r="MYD61" s="37"/>
      <c r="MYE61" s="37"/>
      <c r="MYF61" s="37"/>
      <c r="MYG61" s="37"/>
      <c r="MYH61" s="37"/>
      <c r="MYI61" s="37"/>
      <c r="MYJ61" s="37"/>
      <c r="MYK61" s="37"/>
      <c r="MYL61" s="37"/>
      <c r="MYM61" s="37"/>
      <c r="MYN61" s="37"/>
      <c r="MYO61" s="37"/>
      <c r="MYP61" s="37"/>
      <c r="MYQ61" s="37"/>
      <c r="MYR61" s="37"/>
      <c r="MYS61" s="37"/>
      <c r="MYT61" s="37"/>
      <c r="MYU61" s="37"/>
      <c r="MYV61" s="37"/>
      <c r="MYW61" s="37"/>
      <c r="MYX61" s="37"/>
      <c r="MYY61" s="37"/>
      <c r="MYZ61" s="37"/>
      <c r="MZA61" s="37"/>
      <c r="MZB61" s="37"/>
      <c r="MZC61" s="37"/>
      <c r="MZD61" s="37"/>
      <c r="MZE61" s="37"/>
      <c r="MZF61" s="37"/>
      <c r="MZG61" s="37"/>
      <c r="MZH61" s="37"/>
      <c r="MZI61" s="37"/>
      <c r="MZJ61" s="37"/>
      <c r="MZK61" s="37"/>
      <c r="MZL61" s="37"/>
      <c r="MZM61" s="37"/>
      <c r="MZN61" s="37"/>
      <c r="MZO61" s="37"/>
      <c r="MZP61" s="37"/>
      <c r="MZQ61" s="37"/>
      <c r="MZR61" s="37"/>
      <c r="MZS61" s="37"/>
      <c r="MZT61" s="37"/>
      <c r="MZU61" s="37"/>
      <c r="MZV61" s="37"/>
      <c r="MZW61" s="37"/>
      <c r="MZX61" s="37"/>
      <c r="MZY61" s="37"/>
      <c r="MZZ61" s="37"/>
      <c r="NAA61" s="37"/>
      <c r="NAB61" s="37"/>
      <c r="NAC61" s="37"/>
      <c r="NAD61" s="37"/>
      <c r="NAE61" s="37"/>
      <c r="NAF61" s="37"/>
      <c r="NAG61" s="37"/>
      <c r="NAH61" s="37"/>
      <c r="NAI61" s="37"/>
      <c r="NAJ61" s="37"/>
      <c r="NAK61" s="37"/>
      <c r="NAL61" s="37"/>
      <c r="NAM61" s="37"/>
      <c r="NAN61" s="37"/>
      <c r="NAO61" s="37"/>
      <c r="NAP61" s="37"/>
      <c r="NAQ61" s="37"/>
      <c r="NAR61" s="37"/>
      <c r="NAS61" s="37"/>
      <c r="NAT61" s="37"/>
      <c r="NAU61" s="37"/>
      <c r="NAV61" s="37"/>
      <c r="NAW61" s="37"/>
      <c r="NAX61" s="37"/>
      <c r="NAY61" s="37"/>
      <c r="NAZ61" s="37"/>
      <c r="NBA61" s="37"/>
      <c r="NBB61" s="37"/>
      <c r="NBC61" s="37"/>
      <c r="NBD61" s="37"/>
      <c r="NBE61" s="37"/>
      <c r="NBF61" s="37"/>
      <c r="NBG61" s="37"/>
      <c r="NBH61" s="37"/>
      <c r="NBI61" s="37"/>
      <c r="NBJ61" s="37"/>
      <c r="NBK61" s="37"/>
      <c r="NBL61" s="37"/>
      <c r="NBM61" s="37"/>
      <c r="NBN61" s="37"/>
      <c r="NBO61" s="37"/>
      <c r="NBP61" s="37"/>
      <c r="NBQ61" s="37"/>
      <c r="NBR61" s="37"/>
      <c r="NBS61" s="37"/>
      <c r="NBT61" s="37"/>
      <c r="NBU61" s="37"/>
      <c r="NBV61" s="37"/>
      <c r="NBW61" s="37"/>
      <c r="NBX61" s="37"/>
      <c r="NBY61" s="37"/>
      <c r="NBZ61" s="37"/>
      <c r="NCA61" s="37"/>
      <c r="NCB61" s="37"/>
      <c r="NCC61" s="37"/>
      <c r="NCD61" s="37"/>
      <c r="NCE61" s="37"/>
      <c r="NCF61" s="37"/>
      <c r="NCG61" s="37"/>
      <c r="NCH61" s="37"/>
      <c r="NCI61" s="37"/>
      <c r="NCJ61" s="37"/>
      <c r="NCK61" s="37"/>
      <c r="NCL61" s="37"/>
      <c r="NCM61" s="37"/>
      <c r="NCN61" s="37"/>
      <c r="NCO61" s="37"/>
      <c r="NCP61" s="37"/>
      <c r="NCQ61" s="37"/>
      <c r="NCR61" s="37"/>
      <c r="NCS61" s="37"/>
      <c r="NCT61" s="37"/>
      <c r="NCU61" s="37"/>
      <c r="NCV61" s="37"/>
      <c r="NCW61" s="37"/>
      <c r="NCX61" s="37"/>
      <c r="NCY61" s="37"/>
      <c r="NCZ61" s="37"/>
      <c r="NDA61" s="37"/>
      <c r="NDB61" s="37"/>
      <c r="NDC61" s="37"/>
      <c r="NDD61" s="37"/>
      <c r="NDE61" s="37"/>
      <c r="NDF61" s="37"/>
      <c r="NDG61" s="37"/>
      <c r="NDH61" s="37"/>
      <c r="NDI61" s="37"/>
      <c r="NDJ61" s="37"/>
      <c r="NDK61" s="37"/>
      <c r="NDL61" s="37"/>
      <c r="NDM61" s="37"/>
      <c r="NDN61" s="37"/>
      <c r="NDO61" s="37"/>
      <c r="NDP61" s="37"/>
      <c r="NDQ61" s="37"/>
      <c r="NDR61" s="37"/>
      <c r="NDS61" s="37"/>
      <c r="NDT61" s="37"/>
      <c r="NDU61" s="37"/>
      <c r="NDV61" s="37"/>
      <c r="NDW61" s="37"/>
      <c r="NDX61" s="37"/>
      <c r="NDY61" s="37"/>
      <c r="NDZ61" s="37"/>
      <c r="NEA61" s="37"/>
      <c r="NEB61" s="37"/>
      <c r="NEC61" s="37"/>
      <c r="NED61" s="37"/>
      <c r="NEE61" s="37"/>
      <c r="NEF61" s="37"/>
      <c r="NEG61" s="37"/>
      <c r="NEH61" s="37"/>
      <c r="NEI61" s="37"/>
      <c r="NEJ61" s="37"/>
      <c r="NEK61" s="37"/>
      <c r="NEL61" s="37"/>
      <c r="NEM61" s="37"/>
      <c r="NEN61" s="37"/>
      <c r="NEO61" s="37"/>
      <c r="NEP61" s="37"/>
      <c r="NEQ61" s="37"/>
      <c r="NER61" s="37"/>
      <c r="NES61" s="37"/>
      <c r="NET61" s="37"/>
      <c r="NEU61" s="37"/>
      <c r="NEV61" s="37"/>
      <c r="NEW61" s="37"/>
      <c r="NEX61" s="37"/>
      <c r="NEY61" s="37"/>
      <c r="NEZ61" s="37"/>
      <c r="NFA61" s="37"/>
      <c r="NFB61" s="37"/>
      <c r="NFC61" s="37"/>
      <c r="NFD61" s="37"/>
      <c r="NFE61" s="37"/>
      <c r="NFF61" s="37"/>
      <c r="NFG61" s="37"/>
      <c r="NFH61" s="37"/>
      <c r="NFI61" s="37"/>
      <c r="NFJ61" s="37"/>
      <c r="NFK61" s="37"/>
      <c r="NFL61" s="37"/>
      <c r="NFM61" s="37"/>
      <c r="NFN61" s="37"/>
      <c r="NFO61" s="37"/>
      <c r="NFP61" s="37"/>
      <c r="NFQ61" s="37"/>
      <c r="NFR61" s="37"/>
      <c r="NFS61" s="37"/>
      <c r="NFT61" s="37"/>
      <c r="NFU61" s="37"/>
      <c r="NFV61" s="37"/>
      <c r="NFW61" s="37"/>
      <c r="NFX61" s="37"/>
      <c r="NFY61" s="37"/>
      <c r="NFZ61" s="37"/>
      <c r="NGA61" s="37"/>
      <c r="NGB61" s="37"/>
      <c r="NGC61" s="37"/>
      <c r="NGD61" s="37"/>
      <c r="NGE61" s="37"/>
      <c r="NGF61" s="37"/>
      <c r="NGG61" s="37"/>
      <c r="NGH61" s="37"/>
      <c r="NGI61" s="37"/>
      <c r="NGJ61" s="37"/>
      <c r="NGK61" s="37"/>
      <c r="NGL61" s="37"/>
      <c r="NGM61" s="37"/>
      <c r="NGN61" s="37"/>
      <c r="NGO61" s="37"/>
      <c r="NGP61" s="37"/>
      <c r="NGQ61" s="37"/>
      <c r="NGR61" s="37"/>
      <c r="NGS61" s="37"/>
      <c r="NGT61" s="37"/>
      <c r="NGU61" s="37"/>
      <c r="NGV61" s="37"/>
      <c r="NGW61" s="37"/>
      <c r="NGX61" s="37"/>
      <c r="NGY61" s="37"/>
      <c r="NGZ61" s="37"/>
      <c r="NHA61" s="37"/>
      <c r="NHB61" s="37"/>
      <c r="NHC61" s="37"/>
      <c r="NHD61" s="37"/>
      <c r="NHE61" s="37"/>
      <c r="NHF61" s="37"/>
      <c r="NHG61" s="37"/>
      <c r="NHH61" s="37"/>
      <c r="NHI61" s="37"/>
      <c r="NHJ61" s="37"/>
      <c r="NHK61" s="37"/>
      <c r="NHL61" s="37"/>
      <c r="NHM61" s="37"/>
      <c r="NHN61" s="37"/>
      <c r="NHO61" s="37"/>
      <c r="NHP61" s="37"/>
      <c r="NHQ61" s="37"/>
      <c r="NHR61" s="37"/>
      <c r="NHS61" s="37"/>
      <c r="NHT61" s="37"/>
      <c r="NHU61" s="37"/>
      <c r="NHV61" s="37"/>
      <c r="NHW61" s="37"/>
      <c r="NHX61" s="37"/>
      <c r="NHY61" s="37"/>
      <c r="NHZ61" s="37"/>
      <c r="NIA61" s="37"/>
      <c r="NIB61" s="37"/>
      <c r="NIC61" s="37"/>
      <c r="NID61" s="37"/>
      <c r="NIE61" s="37"/>
      <c r="NIF61" s="37"/>
      <c r="NIG61" s="37"/>
      <c r="NIH61" s="37"/>
      <c r="NII61" s="37"/>
      <c r="NIJ61" s="37"/>
      <c r="NIK61" s="37"/>
      <c r="NIL61" s="37"/>
      <c r="NIM61" s="37"/>
      <c r="NIN61" s="37"/>
      <c r="NIO61" s="37"/>
      <c r="NIP61" s="37"/>
      <c r="NIQ61" s="37"/>
      <c r="NIR61" s="37"/>
      <c r="NIS61" s="37"/>
      <c r="NIT61" s="37"/>
      <c r="NIU61" s="37"/>
      <c r="NIV61" s="37"/>
      <c r="NIW61" s="37"/>
      <c r="NIX61" s="37"/>
      <c r="NIY61" s="37"/>
      <c r="NIZ61" s="37"/>
      <c r="NJA61" s="37"/>
      <c r="NJB61" s="37"/>
      <c r="NJC61" s="37"/>
      <c r="NJD61" s="37"/>
      <c r="NJE61" s="37"/>
      <c r="NJF61" s="37"/>
      <c r="NJG61" s="37"/>
      <c r="NJH61" s="37"/>
      <c r="NJI61" s="37"/>
      <c r="NJJ61" s="37"/>
      <c r="NJK61" s="37"/>
      <c r="NJL61" s="37"/>
      <c r="NJM61" s="37"/>
      <c r="NJN61" s="37"/>
      <c r="NJO61" s="37"/>
      <c r="NJP61" s="37"/>
      <c r="NJQ61" s="37"/>
      <c r="NJR61" s="37"/>
      <c r="NJS61" s="37"/>
      <c r="NJT61" s="37"/>
      <c r="NJU61" s="37"/>
      <c r="NJV61" s="37"/>
      <c r="NJW61" s="37"/>
      <c r="NJX61" s="37"/>
      <c r="NJY61" s="37"/>
      <c r="NJZ61" s="37"/>
      <c r="NKA61" s="37"/>
      <c r="NKB61" s="37"/>
      <c r="NKC61" s="37"/>
      <c r="NKD61" s="37"/>
      <c r="NKE61" s="37"/>
      <c r="NKF61" s="37"/>
      <c r="NKG61" s="37"/>
      <c r="NKH61" s="37"/>
      <c r="NKI61" s="37"/>
      <c r="NKJ61" s="37"/>
      <c r="NKK61" s="37"/>
      <c r="NKL61" s="37"/>
      <c r="NKM61" s="37"/>
      <c r="NKN61" s="37"/>
      <c r="NKO61" s="37"/>
      <c r="NKP61" s="37"/>
      <c r="NKQ61" s="37"/>
      <c r="NKR61" s="37"/>
      <c r="NKS61" s="37"/>
      <c r="NKT61" s="37"/>
      <c r="NKU61" s="37"/>
      <c r="NKV61" s="37"/>
      <c r="NKW61" s="37"/>
      <c r="NKX61" s="37"/>
      <c r="NKY61" s="37"/>
      <c r="NKZ61" s="37"/>
      <c r="NLA61" s="37"/>
      <c r="NLB61" s="37"/>
      <c r="NLC61" s="37"/>
      <c r="NLD61" s="37"/>
      <c r="NLE61" s="37"/>
      <c r="NLF61" s="37"/>
      <c r="NLG61" s="37"/>
      <c r="NLH61" s="37"/>
      <c r="NLI61" s="37"/>
      <c r="NLJ61" s="37"/>
      <c r="NLK61" s="37"/>
      <c r="NLL61" s="37"/>
      <c r="NLM61" s="37"/>
      <c r="NLN61" s="37"/>
      <c r="NLO61" s="37"/>
      <c r="NLP61" s="37"/>
      <c r="NLQ61" s="37"/>
      <c r="NLR61" s="37"/>
      <c r="NLS61" s="37"/>
      <c r="NLT61" s="37"/>
      <c r="NLU61" s="37"/>
      <c r="NLV61" s="37"/>
      <c r="NLW61" s="37"/>
      <c r="NLX61" s="37"/>
      <c r="NLY61" s="37"/>
      <c r="NLZ61" s="37"/>
      <c r="NMA61" s="37"/>
      <c r="NMB61" s="37"/>
      <c r="NMC61" s="37"/>
      <c r="NMD61" s="37"/>
      <c r="NME61" s="37"/>
      <c r="NMF61" s="37"/>
      <c r="NMG61" s="37"/>
      <c r="NMH61" s="37"/>
      <c r="NMI61" s="37"/>
      <c r="NMJ61" s="37"/>
      <c r="NMK61" s="37"/>
      <c r="NML61" s="37"/>
      <c r="NMM61" s="37"/>
      <c r="NMN61" s="37"/>
      <c r="NMO61" s="37"/>
      <c r="NMP61" s="37"/>
      <c r="NMQ61" s="37"/>
      <c r="NMR61" s="37"/>
      <c r="NMS61" s="37"/>
      <c r="NMT61" s="37"/>
      <c r="NMU61" s="37"/>
      <c r="NMV61" s="37"/>
      <c r="NMW61" s="37"/>
      <c r="NMX61" s="37"/>
      <c r="NMY61" s="37"/>
      <c r="NMZ61" s="37"/>
      <c r="NNA61" s="37"/>
      <c r="NNB61" s="37"/>
      <c r="NNC61" s="37"/>
      <c r="NND61" s="37"/>
      <c r="NNE61" s="37"/>
      <c r="NNF61" s="37"/>
      <c r="NNG61" s="37"/>
      <c r="NNH61" s="37"/>
      <c r="NNI61" s="37"/>
      <c r="NNJ61" s="37"/>
      <c r="NNK61" s="37"/>
      <c r="NNL61" s="37"/>
      <c r="NNM61" s="37"/>
      <c r="NNN61" s="37"/>
      <c r="NNO61" s="37"/>
      <c r="NNP61" s="37"/>
      <c r="NNQ61" s="37"/>
      <c r="NNR61" s="37"/>
      <c r="NNS61" s="37"/>
      <c r="NNT61" s="37"/>
      <c r="NNU61" s="37"/>
      <c r="NNV61" s="37"/>
      <c r="NNW61" s="37"/>
      <c r="NNX61" s="37"/>
      <c r="NNY61" s="37"/>
      <c r="NNZ61" s="37"/>
      <c r="NOA61" s="37"/>
      <c r="NOB61" s="37"/>
      <c r="NOC61" s="37"/>
      <c r="NOD61" s="37"/>
      <c r="NOE61" s="37"/>
      <c r="NOF61" s="37"/>
      <c r="NOG61" s="37"/>
      <c r="NOH61" s="37"/>
      <c r="NOI61" s="37"/>
      <c r="NOJ61" s="37"/>
      <c r="NOK61" s="37"/>
      <c r="NOL61" s="37"/>
      <c r="NOM61" s="37"/>
      <c r="NON61" s="37"/>
      <c r="NOO61" s="37"/>
      <c r="NOP61" s="37"/>
      <c r="NOQ61" s="37"/>
      <c r="NOR61" s="37"/>
      <c r="NOS61" s="37"/>
      <c r="NOT61" s="37"/>
      <c r="NOU61" s="37"/>
      <c r="NOV61" s="37"/>
      <c r="NOW61" s="37"/>
      <c r="NOX61" s="37"/>
      <c r="NOY61" s="37"/>
      <c r="NOZ61" s="37"/>
      <c r="NPA61" s="37"/>
      <c r="NPB61" s="37"/>
      <c r="NPC61" s="37"/>
      <c r="NPD61" s="37"/>
      <c r="NPE61" s="37"/>
      <c r="NPF61" s="37"/>
      <c r="NPG61" s="37"/>
      <c r="NPH61" s="37"/>
      <c r="NPI61" s="37"/>
      <c r="NPJ61" s="37"/>
      <c r="NPK61" s="37"/>
      <c r="NPL61" s="37"/>
      <c r="NPM61" s="37"/>
      <c r="NPN61" s="37"/>
      <c r="NPO61" s="37"/>
      <c r="NPP61" s="37"/>
      <c r="NPQ61" s="37"/>
      <c r="NPR61" s="37"/>
      <c r="NPS61" s="37"/>
      <c r="NPT61" s="37"/>
      <c r="NPU61" s="37"/>
      <c r="NPV61" s="37"/>
      <c r="NPW61" s="37"/>
      <c r="NPX61" s="37"/>
      <c r="NPY61" s="37"/>
      <c r="NPZ61" s="37"/>
      <c r="NQA61" s="37"/>
      <c r="NQB61" s="37"/>
      <c r="NQC61" s="37"/>
      <c r="NQD61" s="37"/>
      <c r="NQE61" s="37"/>
      <c r="NQF61" s="37"/>
      <c r="NQG61" s="37"/>
      <c r="NQH61" s="37"/>
      <c r="NQI61" s="37"/>
      <c r="NQJ61" s="37"/>
      <c r="NQK61" s="37"/>
      <c r="NQL61" s="37"/>
      <c r="NQM61" s="37"/>
      <c r="NQN61" s="37"/>
      <c r="NQO61" s="37"/>
      <c r="NQP61" s="37"/>
      <c r="NQQ61" s="37"/>
      <c r="NQR61" s="37"/>
      <c r="NQS61" s="37"/>
      <c r="NQT61" s="37"/>
      <c r="NQU61" s="37"/>
      <c r="NQV61" s="37"/>
      <c r="NQW61" s="37"/>
      <c r="NQX61" s="37"/>
      <c r="NQY61" s="37"/>
      <c r="NQZ61" s="37"/>
      <c r="NRA61" s="37"/>
      <c r="NRB61" s="37"/>
      <c r="NRC61" s="37"/>
      <c r="NRD61" s="37"/>
      <c r="NRE61" s="37"/>
      <c r="NRF61" s="37"/>
      <c r="NRG61" s="37"/>
      <c r="NRH61" s="37"/>
      <c r="NRI61" s="37"/>
      <c r="NRJ61" s="37"/>
      <c r="NRK61" s="37"/>
      <c r="NRL61" s="37"/>
      <c r="NRM61" s="37"/>
      <c r="NRN61" s="37"/>
      <c r="NRO61" s="37"/>
      <c r="NRP61" s="37"/>
      <c r="NRQ61" s="37"/>
      <c r="NRR61" s="37"/>
      <c r="NRS61" s="37"/>
      <c r="NRT61" s="37"/>
      <c r="NRU61" s="37"/>
      <c r="NRV61" s="37"/>
      <c r="NRW61" s="37"/>
      <c r="NRX61" s="37"/>
      <c r="NRY61" s="37"/>
      <c r="NRZ61" s="37"/>
      <c r="NSA61" s="37"/>
      <c r="NSB61" s="37"/>
      <c r="NSC61" s="37"/>
      <c r="NSD61" s="37"/>
      <c r="NSE61" s="37"/>
      <c r="NSF61" s="37"/>
      <c r="NSG61" s="37"/>
      <c r="NSH61" s="37"/>
      <c r="NSI61" s="37"/>
      <c r="NSJ61" s="37"/>
      <c r="NSK61" s="37"/>
      <c r="NSL61" s="37"/>
      <c r="NSM61" s="37"/>
      <c r="NSN61" s="37"/>
      <c r="NSO61" s="37"/>
      <c r="NSP61" s="37"/>
      <c r="NSQ61" s="37"/>
      <c r="NSR61" s="37"/>
      <c r="NSS61" s="37"/>
      <c r="NST61" s="37"/>
      <c r="NSU61" s="37"/>
      <c r="NSV61" s="37"/>
      <c r="NSW61" s="37"/>
      <c r="NSX61" s="37"/>
      <c r="NSY61" s="37"/>
      <c r="NSZ61" s="37"/>
      <c r="NTA61" s="37"/>
      <c r="NTB61" s="37"/>
      <c r="NTC61" s="37"/>
      <c r="NTD61" s="37"/>
      <c r="NTE61" s="37"/>
      <c r="NTF61" s="37"/>
      <c r="NTG61" s="37"/>
      <c r="NTH61" s="37"/>
      <c r="NTI61" s="37"/>
      <c r="NTJ61" s="37"/>
      <c r="NTK61" s="37"/>
      <c r="NTL61" s="37"/>
      <c r="NTM61" s="37"/>
      <c r="NTN61" s="37"/>
      <c r="NTO61" s="37"/>
      <c r="NTP61" s="37"/>
      <c r="NTQ61" s="37"/>
      <c r="NTR61" s="37"/>
      <c r="NTS61" s="37"/>
      <c r="NTT61" s="37"/>
      <c r="NTU61" s="37"/>
      <c r="NTV61" s="37"/>
      <c r="NTW61" s="37"/>
      <c r="NTX61" s="37"/>
      <c r="NTY61" s="37"/>
      <c r="NTZ61" s="37"/>
      <c r="NUA61" s="37"/>
      <c r="NUB61" s="37"/>
      <c r="NUC61" s="37"/>
      <c r="NUD61" s="37"/>
      <c r="NUE61" s="37"/>
      <c r="NUF61" s="37"/>
      <c r="NUG61" s="37"/>
      <c r="NUH61" s="37"/>
      <c r="NUI61" s="37"/>
      <c r="NUJ61" s="37"/>
      <c r="NUK61" s="37"/>
      <c r="NUL61" s="37"/>
      <c r="NUM61" s="37"/>
      <c r="NUN61" s="37"/>
      <c r="NUO61" s="37"/>
      <c r="NUP61" s="37"/>
      <c r="NUQ61" s="37"/>
      <c r="NUR61" s="37"/>
      <c r="NUS61" s="37"/>
      <c r="NUT61" s="37"/>
      <c r="NUU61" s="37"/>
      <c r="NUV61" s="37"/>
      <c r="NUW61" s="37"/>
      <c r="NUX61" s="37"/>
      <c r="NUY61" s="37"/>
      <c r="NUZ61" s="37"/>
      <c r="NVA61" s="37"/>
      <c r="NVB61" s="37"/>
      <c r="NVC61" s="37"/>
      <c r="NVD61" s="37"/>
      <c r="NVE61" s="37"/>
      <c r="NVF61" s="37"/>
      <c r="NVG61" s="37"/>
      <c r="NVH61" s="37"/>
      <c r="NVI61" s="37"/>
      <c r="NVJ61" s="37"/>
      <c r="NVK61" s="37"/>
      <c r="NVL61" s="37"/>
      <c r="NVM61" s="37"/>
      <c r="NVN61" s="37"/>
      <c r="NVO61" s="37"/>
      <c r="NVP61" s="37"/>
      <c r="NVQ61" s="37"/>
      <c r="NVR61" s="37"/>
      <c r="NVS61" s="37"/>
      <c r="NVT61" s="37"/>
      <c r="NVU61" s="37"/>
      <c r="NVV61" s="37"/>
      <c r="NVW61" s="37"/>
      <c r="NVX61" s="37"/>
      <c r="NVY61" s="37"/>
      <c r="NVZ61" s="37"/>
      <c r="NWA61" s="37"/>
      <c r="NWB61" s="37"/>
      <c r="NWC61" s="37"/>
      <c r="NWD61" s="37"/>
      <c r="NWE61" s="37"/>
      <c r="NWF61" s="37"/>
      <c r="NWG61" s="37"/>
      <c r="NWH61" s="37"/>
      <c r="NWI61" s="37"/>
      <c r="NWJ61" s="37"/>
      <c r="NWK61" s="37"/>
      <c r="NWL61" s="37"/>
      <c r="NWM61" s="37"/>
      <c r="NWN61" s="37"/>
      <c r="NWO61" s="37"/>
      <c r="NWP61" s="37"/>
      <c r="NWQ61" s="37"/>
      <c r="NWR61" s="37"/>
      <c r="NWS61" s="37"/>
      <c r="NWT61" s="37"/>
      <c r="NWU61" s="37"/>
      <c r="NWV61" s="37"/>
      <c r="NWW61" s="37"/>
      <c r="NWX61" s="37"/>
      <c r="NWY61" s="37"/>
      <c r="NWZ61" s="37"/>
      <c r="NXA61" s="37"/>
      <c r="NXB61" s="37"/>
      <c r="NXC61" s="37"/>
      <c r="NXD61" s="37"/>
      <c r="NXE61" s="37"/>
      <c r="NXF61" s="37"/>
      <c r="NXG61" s="37"/>
      <c r="NXH61" s="37"/>
      <c r="NXI61" s="37"/>
      <c r="NXJ61" s="37"/>
      <c r="NXK61" s="37"/>
      <c r="NXL61" s="37"/>
      <c r="NXM61" s="37"/>
      <c r="NXN61" s="37"/>
      <c r="NXO61" s="37"/>
      <c r="NXP61" s="37"/>
      <c r="NXQ61" s="37"/>
      <c r="NXR61" s="37"/>
      <c r="NXS61" s="37"/>
      <c r="NXT61" s="37"/>
      <c r="NXU61" s="37"/>
      <c r="NXV61" s="37"/>
      <c r="NXW61" s="37"/>
      <c r="NXX61" s="37"/>
      <c r="NXY61" s="37"/>
      <c r="NXZ61" s="37"/>
      <c r="NYA61" s="37"/>
      <c r="NYB61" s="37"/>
      <c r="NYC61" s="37"/>
      <c r="NYD61" s="37"/>
      <c r="NYE61" s="37"/>
      <c r="NYF61" s="37"/>
      <c r="NYG61" s="37"/>
      <c r="NYH61" s="37"/>
      <c r="NYI61" s="37"/>
      <c r="NYJ61" s="37"/>
      <c r="NYK61" s="37"/>
      <c r="NYL61" s="37"/>
      <c r="NYM61" s="37"/>
      <c r="NYN61" s="37"/>
      <c r="NYO61" s="37"/>
      <c r="NYP61" s="37"/>
      <c r="NYQ61" s="37"/>
      <c r="NYR61" s="37"/>
      <c r="NYS61" s="37"/>
      <c r="NYT61" s="37"/>
      <c r="NYU61" s="37"/>
      <c r="NYV61" s="37"/>
      <c r="NYW61" s="37"/>
      <c r="NYX61" s="37"/>
      <c r="NYY61" s="37"/>
      <c r="NYZ61" s="37"/>
      <c r="NZA61" s="37"/>
      <c r="NZB61" s="37"/>
      <c r="NZC61" s="37"/>
      <c r="NZD61" s="37"/>
      <c r="NZE61" s="37"/>
      <c r="NZF61" s="37"/>
      <c r="NZG61" s="37"/>
      <c r="NZH61" s="37"/>
      <c r="NZI61" s="37"/>
      <c r="NZJ61" s="37"/>
      <c r="NZK61" s="37"/>
      <c r="NZL61" s="37"/>
      <c r="NZM61" s="37"/>
      <c r="NZN61" s="37"/>
      <c r="NZO61" s="37"/>
      <c r="NZP61" s="37"/>
      <c r="NZQ61" s="37"/>
      <c r="NZR61" s="37"/>
      <c r="NZS61" s="37"/>
      <c r="NZT61" s="37"/>
      <c r="NZU61" s="37"/>
      <c r="NZV61" s="37"/>
      <c r="NZW61" s="37"/>
      <c r="NZX61" s="37"/>
      <c r="NZY61" s="37"/>
      <c r="NZZ61" s="37"/>
      <c r="OAA61" s="37"/>
      <c r="OAB61" s="37"/>
      <c r="OAC61" s="37"/>
      <c r="OAD61" s="37"/>
      <c r="OAE61" s="37"/>
      <c r="OAF61" s="37"/>
      <c r="OAG61" s="37"/>
      <c r="OAH61" s="37"/>
      <c r="OAI61" s="37"/>
      <c r="OAJ61" s="37"/>
      <c r="OAK61" s="37"/>
      <c r="OAL61" s="37"/>
      <c r="OAM61" s="37"/>
      <c r="OAN61" s="37"/>
      <c r="OAO61" s="37"/>
      <c r="OAP61" s="37"/>
      <c r="OAQ61" s="37"/>
      <c r="OAR61" s="37"/>
      <c r="OAS61" s="37"/>
      <c r="OAT61" s="37"/>
      <c r="OAU61" s="37"/>
      <c r="OAV61" s="37"/>
      <c r="OAW61" s="37"/>
      <c r="OAX61" s="37"/>
      <c r="OAY61" s="37"/>
      <c r="OAZ61" s="37"/>
      <c r="OBA61" s="37"/>
      <c r="OBB61" s="37"/>
      <c r="OBC61" s="37"/>
      <c r="OBD61" s="37"/>
      <c r="OBE61" s="37"/>
      <c r="OBF61" s="37"/>
      <c r="OBG61" s="37"/>
      <c r="OBH61" s="37"/>
      <c r="OBI61" s="37"/>
      <c r="OBJ61" s="37"/>
      <c r="OBK61" s="37"/>
      <c r="OBL61" s="37"/>
      <c r="OBM61" s="37"/>
      <c r="OBN61" s="37"/>
      <c r="OBO61" s="37"/>
      <c r="OBP61" s="37"/>
      <c r="OBQ61" s="37"/>
      <c r="OBR61" s="37"/>
      <c r="OBS61" s="37"/>
      <c r="OBT61" s="37"/>
      <c r="OBU61" s="37"/>
      <c r="OBV61" s="37"/>
      <c r="OBW61" s="37"/>
      <c r="OBX61" s="37"/>
      <c r="OBY61" s="37"/>
      <c r="OBZ61" s="37"/>
      <c r="OCA61" s="37"/>
      <c r="OCB61" s="37"/>
      <c r="OCC61" s="37"/>
      <c r="OCD61" s="37"/>
      <c r="OCE61" s="37"/>
      <c r="OCF61" s="37"/>
      <c r="OCG61" s="37"/>
      <c r="OCH61" s="37"/>
      <c r="OCI61" s="37"/>
      <c r="OCJ61" s="37"/>
      <c r="OCK61" s="37"/>
      <c r="OCL61" s="37"/>
      <c r="OCM61" s="37"/>
      <c r="OCN61" s="37"/>
      <c r="OCO61" s="37"/>
      <c r="OCP61" s="37"/>
      <c r="OCQ61" s="37"/>
      <c r="OCR61" s="37"/>
      <c r="OCS61" s="37"/>
      <c r="OCT61" s="37"/>
      <c r="OCU61" s="37"/>
      <c r="OCV61" s="37"/>
      <c r="OCW61" s="37"/>
      <c r="OCX61" s="37"/>
      <c r="OCY61" s="37"/>
      <c r="OCZ61" s="37"/>
      <c r="ODA61" s="37"/>
      <c r="ODB61" s="37"/>
      <c r="ODC61" s="37"/>
      <c r="ODD61" s="37"/>
      <c r="ODE61" s="37"/>
      <c r="ODF61" s="37"/>
      <c r="ODG61" s="37"/>
      <c r="ODH61" s="37"/>
      <c r="ODI61" s="37"/>
      <c r="ODJ61" s="37"/>
      <c r="ODK61" s="37"/>
      <c r="ODL61" s="37"/>
      <c r="ODM61" s="37"/>
      <c r="ODN61" s="37"/>
      <c r="ODO61" s="37"/>
      <c r="ODP61" s="37"/>
      <c r="ODQ61" s="37"/>
      <c r="ODR61" s="37"/>
      <c r="ODS61" s="37"/>
      <c r="ODT61" s="37"/>
      <c r="ODU61" s="37"/>
      <c r="ODV61" s="37"/>
      <c r="ODW61" s="37"/>
      <c r="ODX61" s="37"/>
      <c r="ODY61" s="37"/>
      <c r="ODZ61" s="37"/>
      <c r="OEA61" s="37"/>
      <c r="OEB61" s="37"/>
      <c r="OEC61" s="37"/>
      <c r="OED61" s="37"/>
      <c r="OEE61" s="37"/>
      <c r="OEF61" s="37"/>
      <c r="OEG61" s="37"/>
      <c r="OEH61" s="37"/>
      <c r="OEI61" s="37"/>
      <c r="OEJ61" s="37"/>
      <c r="OEK61" s="37"/>
      <c r="OEL61" s="37"/>
      <c r="OEM61" s="37"/>
      <c r="OEN61" s="37"/>
      <c r="OEO61" s="37"/>
      <c r="OEP61" s="37"/>
      <c r="OEQ61" s="37"/>
      <c r="OER61" s="37"/>
      <c r="OES61" s="37"/>
      <c r="OET61" s="37"/>
      <c r="OEU61" s="37"/>
      <c r="OEV61" s="37"/>
      <c r="OEW61" s="37"/>
      <c r="OEX61" s="37"/>
      <c r="OEY61" s="37"/>
      <c r="OEZ61" s="37"/>
      <c r="OFA61" s="37"/>
      <c r="OFB61" s="37"/>
      <c r="OFC61" s="37"/>
      <c r="OFD61" s="37"/>
      <c r="OFE61" s="37"/>
      <c r="OFF61" s="37"/>
      <c r="OFG61" s="37"/>
      <c r="OFH61" s="37"/>
      <c r="OFI61" s="37"/>
      <c r="OFJ61" s="37"/>
      <c r="OFK61" s="37"/>
      <c r="OFL61" s="37"/>
      <c r="OFM61" s="37"/>
      <c r="OFN61" s="37"/>
      <c r="OFO61" s="37"/>
      <c r="OFP61" s="37"/>
      <c r="OFQ61" s="37"/>
      <c r="OFR61" s="37"/>
      <c r="OFS61" s="37"/>
      <c r="OFT61" s="37"/>
      <c r="OFU61" s="37"/>
      <c r="OFV61" s="37"/>
      <c r="OFW61" s="37"/>
      <c r="OFX61" s="37"/>
      <c r="OFY61" s="37"/>
      <c r="OFZ61" s="37"/>
      <c r="OGA61" s="37"/>
      <c r="OGB61" s="37"/>
      <c r="OGC61" s="37"/>
      <c r="OGD61" s="37"/>
      <c r="OGE61" s="37"/>
      <c r="OGF61" s="37"/>
      <c r="OGG61" s="37"/>
      <c r="OGH61" s="37"/>
      <c r="OGI61" s="37"/>
      <c r="OGJ61" s="37"/>
      <c r="OGK61" s="37"/>
      <c r="OGL61" s="37"/>
      <c r="OGM61" s="37"/>
      <c r="OGN61" s="37"/>
      <c r="OGO61" s="37"/>
      <c r="OGP61" s="37"/>
      <c r="OGQ61" s="37"/>
      <c r="OGR61" s="37"/>
      <c r="OGS61" s="37"/>
      <c r="OGT61" s="37"/>
      <c r="OGU61" s="37"/>
      <c r="OGV61" s="37"/>
      <c r="OGW61" s="37"/>
      <c r="OGX61" s="37"/>
      <c r="OGY61" s="37"/>
      <c r="OGZ61" s="37"/>
      <c r="OHA61" s="37"/>
      <c r="OHB61" s="37"/>
      <c r="OHC61" s="37"/>
      <c r="OHD61" s="37"/>
      <c r="OHE61" s="37"/>
      <c r="OHF61" s="37"/>
      <c r="OHG61" s="37"/>
      <c r="OHH61" s="37"/>
      <c r="OHI61" s="37"/>
      <c r="OHJ61" s="37"/>
      <c r="OHK61" s="37"/>
      <c r="OHL61" s="37"/>
      <c r="OHM61" s="37"/>
      <c r="OHN61" s="37"/>
      <c r="OHO61" s="37"/>
      <c r="OHP61" s="37"/>
      <c r="OHQ61" s="37"/>
      <c r="OHR61" s="37"/>
      <c r="OHS61" s="37"/>
      <c r="OHT61" s="37"/>
      <c r="OHU61" s="37"/>
      <c r="OHV61" s="37"/>
      <c r="OHW61" s="37"/>
      <c r="OHX61" s="37"/>
      <c r="OHY61" s="37"/>
      <c r="OHZ61" s="37"/>
      <c r="OIA61" s="37"/>
      <c r="OIB61" s="37"/>
      <c r="OIC61" s="37"/>
      <c r="OID61" s="37"/>
      <c r="OIE61" s="37"/>
      <c r="OIF61" s="37"/>
      <c r="OIG61" s="37"/>
      <c r="OIH61" s="37"/>
      <c r="OII61" s="37"/>
      <c r="OIJ61" s="37"/>
      <c r="OIK61" s="37"/>
      <c r="OIL61" s="37"/>
      <c r="OIM61" s="37"/>
      <c r="OIN61" s="37"/>
      <c r="OIO61" s="37"/>
      <c r="OIP61" s="37"/>
      <c r="OIQ61" s="37"/>
      <c r="OIR61" s="37"/>
      <c r="OIS61" s="37"/>
      <c r="OIT61" s="37"/>
      <c r="OIU61" s="37"/>
      <c r="OIV61" s="37"/>
      <c r="OIW61" s="37"/>
      <c r="OIX61" s="37"/>
      <c r="OIY61" s="37"/>
      <c r="OIZ61" s="37"/>
      <c r="OJA61" s="37"/>
      <c r="OJB61" s="37"/>
      <c r="OJC61" s="37"/>
      <c r="OJD61" s="37"/>
      <c r="OJE61" s="37"/>
      <c r="OJF61" s="37"/>
      <c r="OJG61" s="37"/>
      <c r="OJH61" s="37"/>
      <c r="OJI61" s="37"/>
      <c r="OJJ61" s="37"/>
      <c r="OJK61" s="37"/>
      <c r="OJL61" s="37"/>
      <c r="OJM61" s="37"/>
      <c r="OJN61" s="37"/>
      <c r="OJO61" s="37"/>
      <c r="OJP61" s="37"/>
      <c r="OJQ61" s="37"/>
      <c r="OJR61" s="37"/>
      <c r="OJS61" s="37"/>
      <c r="OJT61" s="37"/>
      <c r="OJU61" s="37"/>
      <c r="OJV61" s="37"/>
      <c r="OJW61" s="37"/>
      <c r="OJX61" s="37"/>
      <c r="OJY61" s="37"/>
      <c r="OJZ61" s="37"/>
      <c r="OKA61" s="37"/>
      <c r="OKB61" s="37"/>
      <c r="OKC61" s="37"/>
      <c r="OKD61" s="37"/>
      <c r="OKE61" s="37"/>
      <c r="OKF61" s="37"/>
      <c r="OKG61" s="37"/>
      <c r="OKH61" s="37"/>
      <c r="OKI61" s="37"/>
      <c r="OKJ61" s="37"/>
      <c r="OKK61" s="37"/>
      <c r="OKL61" s="37"/>
      <c r="OKM61" s="37"/>
      <c r="OKN61" s="37"/>
      <c r="OKO61" s="37"/>
      <c r="OKP61" s="37"/>
      <c r="OKQ61" s="37"/>
      <c r="OKR61" s="37"/>
      <c r="OKS61" s="37"/>
      <c r="OKT61" s="37"/>
      <c r="OKU61" s="37"/>
      <c r="OKV61" s="37"/>
      <c r="OKW61" s="37"/>
      <c r="OKX61" s="37"/>
      <c r="OKY61" s="37"/>
      <c r="OKZ61" s="37"/>
      <c r="OLA61" s="37"/>
      <c r="OLB61" s="37"/>
      <c r="OLC61" s="37"/>
      <c r="OLD61" s="37"/>
      <c r="OLE61" s="37"/>
      <c r="OLF61" s="37"/>
      <c r="OLG61" s="37"/>
      <c r="OLH61" s="37"/>
      <c r="OLI61" s="37"/>
      <c r="OLJ61" s="37"/>
      <c r="OLK61" s="37"/>
      <c r="OLL61" s="37"/>
      <c r="OLM61" s="37"/>
      <c r="OLN61" s="37"/>
      <c r="OLO61" s="37"/>
      <c r="OLP61" s="37"/>
      <c r="OLQ61" s="37"/>
      <c r="OLR61" s="37"/>
      <c r="OLS61" s="37"/>
      <c r="OLT61" s="37"/>
      <c r="OLU61" s="37"/>
      <c r="OLV61" s="37"/>
      <c r="OLW61" s="37"/>
      <c r="OLX61" s="37"/>
      <c r="OLY61" s="37"/>
      <c r="OLZ61" s="37"/>
      <c r="OMA61" s="37"/>
      <c r="OMB61" s="37"/>
      <c r="OMC61" s="37"/>
      <c r="OMD61" s="37"/>
      <c r="OME61" s="37"/>
      <c r="OMF61" s="37"/>
      <c r="OMG61" s="37"/>
      <c r="OMH61" s="37"/>
      <c r="OMI61" s="37"/>
      <c r="OMJ61" s="37"/>
      <c r="OMK61" s="37"/>
      <c r="OML61" s="37"/>
      <c r="OMM61" s="37"/>
      <c r="OMN61" s="37"/>
      <c r="OMO61" s="37"/>
      <c r="OMP61" s="37"/>
      <c r="OMQ61" s="37"/>
      <c r="OMR61" s="37"/>
      <c r="OMS61" s="37"/>
      <c r="OMT61" s="37"/>
      <c r="OMU61" s="37"/>
      <c r="OMV61" s="37"/>
      <c r="OMW61" s="37"/>
      <c r="OMX61" s="37"/>
      <c r="OMY61" s="37"/>
      <c r="OMZ61" s="37"/>
      <c r="ONA61" s="37"/>
      <c r="ONB61" s="37"/>
      <c r="ONC61" s="37"/>
      <c r="OND61" s="37"/>
      <c r="ONE61" s="37"/>
      <c r="ONF61" s="37"/>
      <c r="ONG61" s="37"/>
      <c r="ONH61" s="37"/>
      <c r="ONI61" s="37"/>
      <c r="ONJ61" s="37"/>
      <c r="ONK61" s="37"/>
      <c r="ONL61" s="37"/>
      <c r="ONM61" s="37"/>
      <c r="ONN61" s="37"/>
      <c r="ONO61" s="37"/>
      <c r="ONP61" s="37"/>
      <c r="ONQ61" s="37"/>
      <c r="ONR61" s="37"/>
      <c r="ONS61" s="37"/>
      <c r="ONT61" s="37"/>
      <c r="ONU61" s="37"/>
      <c r="ONV61" s="37"/>
      <c r="ONW61" s="37"/>
      <c r="ONX61" s="37"/>
      <c r="ONY61" s="37"/>
      <c r="ONZ61" s="37"/>
      <c r="OOA61" s="37"/>
      <c r="OOB61" s="37"/>
      <c r="OOC61" s="37"/>
      <c r="OOD61" s="37"/>
      <c r="OOE61" s="37"/>
      <c r="OOF61" s="37"/>
      <c r="OOG61" s="37"/>
      <c r="OOH61" s="37"/>
      <c r="OOI61" s="37"/>
      <c r="OOJ61" s="37"/>
      <c r="OOK61" s="37"/>
      <c r="OOL61" s="37"/>
      <c r="OOM61" s="37"/>
      <c r="OON61" s="37"/>
      <c r="OOO61" s="37"/>
      <c r="OOP61" s="37"/>
      <c r="OOQ61" s="37"/>
      <c r="OOR61" s="37"/>
      <c r="OOS61" s="37"/>
      <c r="OOT61" s="37"/>
      <c r="OOU61" s="37"/>
      <c r="OOV61" s="37"/>
      <c r="OOW61" s="37"/>
      <c r="OOX61" s="37"/>
      <c r="OOY61" s="37"/>
      <c r="OOZ61" s="37"/>
      <c r="OPA61" s="37"/>
      <c r="OPB61" s="37"/>
      <c r="OPC61" s="37"/>
      <c r="OPD61" s="37"/>
      <c r="OPE61" s="37"/>
      <c r="OPF61" s="37"/>
      <c r="OPG61" s="37"/>
      <c r="OPH61" s="37"/>
      <c r="OPI61" s="37"/>
      <c r="OPJ61" s="37"/>
      <c r="OPK61" s="37"/>
      <c r="OPL61" s="37"/>
      <c r="OPM61" s="37"/>
      <c r="OPN61" s="37"/>
      <c r="OPO61" s="37"/>
      <c r="OPP61" s="37"/>
      <c r="OPQ61" s="37"/>
      <c r="OPR61" s="37"/>
      <c r="OPS61" s="37"/>
      <c r="OPT61" s="37"/>
      <c r="OPU61" s="37"/>
      <c r="OPV61" s="37"/>
      <c r="OPW61" s="37"/>
      <c r="OPX61" s="37"/>
      <c r="OPY61" s="37"/>
      <c r="OPZ61" s="37"/>
      <c r="OQA61" s="37"/>
      <c r="OQB61" s="37"/>
      <c r="OQC61" s="37"/>
      <c r="OQD61" s="37"/>
      <c r="OQE61" s="37"/>
      <c r="OQF61" s="37"/>
      <c r="OQG61" s="37"/>
      <c r="OQH61" s="37"/>
      <c r="OQI61" s="37"/>
      <c r="OQJ61" s="37"/>
      <c r="OQK61" s="37"/>
      <c r="OQL61" s="37"/>
      <c r="OQM61" s="37"/>
      <c r="OQN61" s="37"/>
      <c r="OQO61" s="37"/>
      <c r="OQP61" s="37"/>
      <c r="OQQ61" s="37"/>
      <c r="OQR61" s="37"/>
      <c r="OQS61" s="37"/>
      <c r="OQT61" s="37"/>
      <c r="OQU61" s="37"/>
      <c r="OQV61" s="37"/>
      <c r="OQW61" s="37"/>
      <c r="OQX61" s="37"/>
      <c r="OQY61" s="37"/>
      <c r="OQZ61" s="37"/>
      <c r="ORA61" s="37"/>
      <c r="ORB61" s="37"/>
      <c r="ORC61" s="37"/>
      <c r="ORD61" s="37"/>
      <c r="ORE61" s="37"/>
      <c r="ORF61" s="37"/>
      <c r="ORG61" s="37"/>
      <c r="ORH61" s="37"/>
      <c r="ORI61" s="37"/>
      <c r="ORJ61" s="37"/>
      <c r="ORK61" s="37"/>
      <c r="ORL61" s="37"/>
      <c r="ORM61" s="37"/>
      <c r="ORN61" s="37"/>
      <c r="ORO61" s="37"/>
      <c r="ORP61" s="37"/>
      <c r="ORQ61" s="37"/>
      <c r="ORR61" s="37"/>
      <c r="ORS61" s="37"/>
      <c r="ORT61" s="37"/>
      <c r="ORU61" s="37"/>
      <c r="ORV61" s="37"/>
      <c r="ORW61" s="37"/>
      <c r="ORX61" s="37"/>
      <c r="ORY61" s="37"/>
      <c r="ORZ61" s="37"/>
      <c r="OSA61" s="37"/>
      <c r="OSB61" s="37"/>
      <c r="OSC61" s="37"/>
      <c r="OSD61" s="37"/>
      <c r="OSE61" s="37"/>
      <c r="OSF61" s="37"/>
      <c r="OSG61" s="37"/>
      <c r="OSH61" s="37"/>
      <c r="OSI61" s="37"/>
      <c r="OSJ61" s="37"/>
      <c r="OSK61" s="37"/>
      <c r="OSL61" s="37"/>
      <c r="OSM61" s="37"/>
      <c r="OSN61" s="37"/>
      <c r="OSO61" s="37"/>
      <c r="OSP61" s="37"/>
      <c r="OSQ61" s="37"/>
      <c r="OSR61" s="37"/>
      <c r="OSS61" s="37"/>
      <c r="OST61" s="37"/>
      <c r="OSU61" s="37"/>
      <c r="OSV61" s="37"/>
      <c r="OSW61" s="37"/>
      <c r="OSX61" s="37"/>
      <c r="OSY61" s="37"/>
      <c r="OSZ61" s="37"/>
      <c r="OTA61" s="37"/>
      <c r="OTB61" s="37"/>
      <c r="OTC61" s="37"/>
      <c r="OTD61" s="37"/>
      <c r="OTE61" s="37"/>
      <c r="OTF61" s="37"/>
      <c r="OTG61" s="37"/>
      <c r="OTH61" s="37"/>
      <c r="OTI61" s="37"/>
      <c r="OTJ61" s="37"/>
      <c r="OTK61" s="37"/>
      <c r="OTL61" s="37"/>
      <c r="OTM61" s="37"/>
      <c r="OTN61" s="37"/>
      <c r="OTO61" s="37"/>
      <c r="OTP61" s="37"/>
      <c r="OTQ61" s="37"/>
      <c r="OTR61" s="37"/>
      <c r="OTS61" s="37"/>
      <c r="OTT61" s="37"/>
      <c r="OTU61" s="37"/>
      <c r="OTV61" s="37"/>
      <c r="OTW61" s="37"/>
      <c r="OTX61" s="37"/>
      <c r="OTY61" s="37"/>
      <c r="OTZ61" s="37"/>
      <c r="OUA61" s="37"/>
      <c r="OUB61" s="37"/>
      <c r="OUC61" s="37"/>
      <c r="OUD61" s="37"/>
      <c r="OUE61" s="37"/>
      <c r="OUF61" s="37"/>
      <c r="OUG61" s="37"/>
      <c r="OUH61" s="37"/>
      <c r="OUI61" s="37"/>
      <c r="OUJ61" s="37"/>
      <c r="OUK61" s="37"/>
      <c r="OUL61" s="37"/>
      <c r="OUM61" s="37"/>
      <c r="OUN61" s="37"/>
      <c r="OUO61" s="37"/>
      <c r="OUP61" s="37"/>
      <c r="OUQ61" s="37"/>
      <c r="OUR61" s="37"/>
      <c r="OUS61" s="37"/>
      <c r="OUT61" s="37"/>
      <c r="OUU61" s="37"/>
      <c r="OUV61" s="37"/>
      <c r="OUW61" s="37"/>
      <c r="OUX61" s="37"/>
      <c r="OUY61" s="37"/>
      <c r="OUZ61" s="37"/>
      <c r="OVA61" s="37"/>
      <c r="OVB61" s="37"/>
      <c r="OVC61" s="37"/>
      <c r="OVD61" s="37"/>
      <c r="OVE61" s="37"/>
      <c r="OVF61" s="37"/>
      <c r="OVG61" s="37"/>
      <c r="OVH61" s="37"/>
      <c r="OVI61" s="37"/>
      <c r="OVJ61" s="37"/>
      <c r="OVK61" s="37"/>
      <c r="OVL61" s="37"/>
      <c r="OVM61" s="37"/>
      <c r="OVN61" s="37"/>
      <c r="OVO61" s="37"/>
      <c r="OVP61" s="37"/>
      <c r="OVQ61" s="37"/>
      <c r="OVR61" s="37"/>
      <c r="OVS61" s="37"/>
      <c r="OVT61" s="37"/>
      <c r="OVU61" s="37"/>
      <c r="OVV61" s="37"/>
      <c r="OVW61" s="37"/>
      <c r="OVX61" s="37"/>
      <c r="OVY61" s="37"/>
      <c r="OVZ61" s="37"/>
      <c r="OWA61" s="37"/>
      <c r="OWB61" s="37"/>
      <c r="OWC61" s="37"/>
      <c r="OWD61" s="37"/>
      <c r="OWE61" s="37"/>
      <c r="OWF61" s="37"/>
      <c r="OWG61" s="37"/>
      <c r="OWH61" s="37"/>
      <c r="OWI61" s="37"/>
      <c r="OWJ61" s="37"/>
      <c r="OWK61" s="37"/>
      <c r="OWL61" s="37"/>
      <c r="OWM61" s="37"/>
      <c r="OWN61" s="37"/>
      <c r="OWO61" s="37"/>
      <c r="OWP61" s="37"/>
      <c r="OWQ61" s="37"/>
      <c r="OWR61" s="37"/>
      <c r="OWS61" s="37"/>
      <c r="OWT61" s="37"/>
      <c r="OWU61" s="37"/>
      <c r="OWV61" s="37"/>
      <c r="OWW61" s="37"/>
      <c r="OWX61" s="37"/>
      <c r="OWY61" s="37"/>
      <c r="OWZ61" s="37"/>
      <c r="OXA61" s="37"/>
      <c r="OXB61" s="37"/>
      <c r="OXC61" s="37"/>
      <c r="OXD61" s="37"/>
      <c r="OXE61" s="37"/>
      <c r="OXF61" s="37"/>
      <c r="OXG61" s="37"/>
      <c r="OXH61" s="37"/>
      <c r="OXI61" s="37"/>
      <c r="OXJ61" s="37"/>
      <c r="OXK61" s="37"/>
      <c r="OXL61" s="37"/>
      <c r="OXM61" s="37"/>
      <c r="OXN61" s="37"/>
      <c r="OXO61" s="37"/>
      <c r="OXP61" s="37"/>
      <c r="OXQ61" s="37"/>
      <c r="OXR61" s="37"/>
      <c r="OXS61" s="37"/>
      <c r="OXT61" s="37"/>
      <c r="OXU61" s="37"/>
      <c r="OXV61" s="37"/>
      <c r="OXW61" s="37"/>
      <c r="OXX61" s="37"/>
      <c r="OXY61" s="37"/>
      <c r="OXZ61" s="37"/>
      <c r="OYA61" s="37"/>
      <c r="OYB61" s="37"/>
      <c r="OYC61" s="37"/>
      <c r="OYD61" s="37"/>
      <c r="OYE61" s="37"/>
      <c r="OYF61" s="37"/>
      <c r="OYG61" s="37"/>
      <c r="OYH61" s="37"/>
      <c r="OYI61" s="37"/>
      <c r="OYJ61" s="37"/>
      <c r="OYK61" s="37"/>
      <c r="OYL61" s="37"/>
      <c r="OYM61" s="37"/>
      <c r="OYN61" s="37"/>
      <c r="OYO61" s="37"/>
      <c r="OYP61" s="37"/>
      <c r="OYQ61" s="37"/>
      <c r="OYR61" s="37"/>
      <c r="OYS61" s="37"/>
      <c r="OYT61" s="37"/>
      <c r="OYU61" s="37"/>
      <c r="OYV61" s="37"/>
      <c r="OYW61" s="37"/>
      <c r="OYX61" s="37"/>
      <c r="OYY61" s="37"/>
      <c r="OYZ61" s="37"/>
      <c r="OZA61" s="37"/>
      <c r="OZB61" s="37"/>
      <c r="OZC61" s="37"/>
      <c r="OZD61" s="37"/>
      <c r="OZE61" s="37"/>
      <c r="OZF61" s="37"/>
      <c r="OZG61" s="37"/>
      <c r="OZH61" s="37"/>
      <c r="OZI61" s="37"/>
      <c r="OZJ61" s="37"/>
      <c r="OZK61" s="37"/>
      <c r="OZL61" s="37"/>
      <c r="OZM61" s="37"/>
      <c r="OZN61" s="37"/>
      <c r="OZO61" s="37"/>
      <c r="OZP61" s="37"/>
      <c r="OZQ61" s="37"/>
      <c r="OZR61" s="37"/>
      <c r="OZS61" s="37"/>
      <c r="OZT61" s="37"/>
      <c r="OZU61" s="37"/>
      <c r="OZV61" s="37"/>
      <c r="OZW61" s="37"/>
      <c r="OZX61" s="37"/>
      <c r="OZY61" s="37"/>
      <c r="OZZ61" s="37"/>
      <c r="PAA61" s="37"/>
      <c r="PAB61" s="37"/>
      <c r="PAC61" s="37"/>
      <c r="PAD61" s="37"/>
      <c r="PAE61" s="37"/>
      <c r="PAF61" s="37"/>
      <c r="PAG61" s="37"/>
      <c r="PAH61" s="37"/>
      <c r="PAI61" s="37"/>
      <c r="PAJ61" s="37"/>
      <c r="PAK61" s="37"/>
      <c r="PAL61" s="37"/>
      <c r="PAM61" s="37"/>
      <c r="PAN61" s="37"/>
      <c r="PAO61" s="37"/>
      <c r="PAP61" s="37"/>
      <c r="PAQ61" s="37"/>
      <c r="PAR61" s="37"/>
      <c r="PAS61" s="37"/>
      <c r="PAT61" s="37"/>
      <c r="PAU61" s="37"/>
      <c r="PAV61" s="37"/>
      <c r="PAW61" s="37"/>
      <c r="PAX61" s="37"/>
      <c r="PAY61" s="37"/>
      <c r="PAZ61" s="37"/>
      <c r="PBA61" s="37"/>
      <c r="PBB61" s="37"/>
      <c r="PBC61" s="37"/>
      <c r="PBD61" s="37"/>
      <c r="PBE61" s="37"/>
      <c r="PBF61" s="37"/>
      <c r="PBG61" s="37"/>
      <c r="PBH61" s="37"/>
      <c r="PBI61" s="37"/>
      <c r="PBJ61" s="37"/>
      <c r="PBK61" s="37"/>
      <c r="PBL61" s="37"/>
      <c r="PBM61" s="37"/>
      <c r="PBN61" s="37"/>
      <c r="PBO61" s="37"/>
      <c r="PBP61" s="37"/>
      <c r="PBQ61" s="37"/>
      <c r="PBR61" s="37"/>
      <c r="PBS61" s="37"/>
      <c r="PBT61" s="37"/>
      <c r="PBU61" s="37"/>
      <c r="PBV61" s="37"/>
      <c r="PBW61" s="37"/>
      <c r="PBX61" s="37"/>
      <c r="PBY61" s="37"/>
      <c r="PBZ61" s="37"/>
      <c r="PCA61" s="37"/>
      <c r="PCB61" s="37"/>
      <c r="PCC61" s="37"/>
      <c r="PCD61" s="37"/>
      <c r="PCE61" s="37"/>
      <c r="PCF61" s="37"/>
      <c r="PCG61" s="37"/>
      <c r="PCH61" s="37"/>
      <c r="PCI61" s="37"/>
      <c r="PCJ61" s="37"/>
      <c r="PCK61" s="37"/>
      <c r="PCL61" s="37"/>
      <c r="PCM61" s="37"/>
      <c r="PCN61" s="37"/>
      <c r="PCO61" s="37"/>
      <c r="PCP61" s="37"/>
      <c r="PCQ61" s="37"/>
      <c r="PCR61" s="37"/>
      <c r="PCS61" s="37"/>
      <c r="PCT61" s="37"/>
      <c r="PCU61" s="37"/>
      <c r="PCV61" s="37"/>
      <c r="PCW61" s="37"/>
      <c r="PCX61" s="37"/>
      <c r="PCY61" s="37"/>
      <c r="PCZ61" s="37"/>
      <c r="PDA61" s="37"/>
      <c r="PDB61" s="37"/>
      <c r="PDC61" s="37"/>
      <c r="PDD61" s="37"/>
      <c r="PDE61" s="37"/>
      <c r="PDF61" s="37"/>
      <c r="PDG61" s="37"/>
      <c r="PDH61" s="37"/>
      <c r="PDI61" s="37"/>
      <c r="PDJ61" s="37"/>
      <c r="PDK61" s="37"/>
      <c r="PDL61" s="37"/>
      <c r="PDM61" s="37"/>
      <c r="PDN61" s="37"/>
      <c r="PDO61" s="37"/>
      <c r="PDP61" s="37"/>
      <c r="PDQ61" s="37"/>
      <c r="PDR61" s="37"/>
      <c r="PDS61" s="37"/>
      <c r="PDT61" s="37"/>
      <c r="PDU61" s="37"/>
      <c r="PDV61" s="37"/>
      <c r="PDW61" s="37"/>
      <c r="PDX61" s="37"/>
      <c r="PDY61" s="37"/>
      <c r="PDZ61" s="37"/>
      <c r="PEA61" s="37"/>
      <c r="PEB61" s="37"/>
      <c r="PEC61" s="37"/>
      <c r="PED61" s="37"/>
      <c r="PEE61" s="37"/>
      <c r="PEF61" s="37"/>
      <c r="PEG61" s="37"/>
      <c r="PEH61" s="37"/>
      <c r="PEI61" s="37"/>
      <c r="PEJ61" s="37"/>
      <c r="PEK61" s="37"/>
      <c r="PEL61" s="37"/>
      <c r="PEM61" s="37"/>
      <c r="PEN61" s="37"/>
      <c r="PEO61" s="37"/>
      <c r="PEP61" s="37"/>
      <c r="PEQ61" s="37"/>
      <c r="PER61" s="37"/>
      <c r="PES61" s="37"/>
      <c r="PET61" s="37"/>
      <c r="PEU61" s="37"/>
      <c r="PEV61" s="37"/>
      <c r="PEW61" s="37"/>
      <c r="PEX61" s="37"/>
      <c r="PEY61" s="37"/>
      <c r="PEZ61" s="37"/>
      <c r="PFA61" s="37"/>
      <c r="PFB61" s="37"/>
      <c r="PFC61" s="37"/>
      <c r="PFD61" s="37"/>
      <c r="PFE61" s="37"/>
      <c r="PFF61" s="37"/>
      <c r="PFG61" s="37"/>
      <c r="PFH61" s="37"/>
      <c r="PFI61" s="37"/>
      <c r="PFJ61" s="37"/>
      <c r="PFK61" s="37"/>
      <c r="PFL61" s="37"/>
      <c r="PFM61" s="37"/>
      <c r="PFN61" s="37"/>
      <c r="PFO61" s="37"/>
      <c r="PFP61" s="37"/>
      <c r="PFQ61" s="37"/>
      <c r="PFR61" s="37"/>
      <c r="PFS61" s="37"/>
      <c r="PFT61" s="37"/>
      <c r="PFU61" s="37"/>
      <c r="PFV61" s="37"/>
      <c r="PFW61" s="37"/>
      <c r="PFX61" s="37"/>
      <c r="PFY61" s="37"/>
      <c r="PFZ61" s="37"/>
      <c r="PGA61" s="37"/>
      <c r="PGB61" s="37"/>
      <c r="PGC61" s="37"/>
      <c r="PGD61" s="37"/>
      <c r="PGE61" s="37"/>
      <c r="PGF61" s="37"/>
      <c r="PGG61" s="37"/>
      <c r="PGH61" s="37"/>
      <c r="PGI61" s="37"/>
      <c r="PGJ61" s="37"/>
      <c r="PGK61" s="37"/>
      <c r="PGL61" s="37"/>
      <c r="PGM61" s="37"/>
      <c r="PGN61" s="37"/>
      <c r="PGO61" s="37"/>
      <c r="PGP61" s="37"/>
      <c r="PGQ61" s="37"/>
      <c r="PGR61" s="37"/>
      <c r="PGS61" s="37"/>
      <c r="PGT61" s="37"/>
      <c r="PGU61" s="37"/>
      <c r="PGV61" s="37"/>
      <c r="PGW61" s="37"/>
      <c r="PGX61" s="37"/>
      <c r="PGY61" s="37"/>
      <c r="PGZ61" s="37"/>
      <c r="PHA61" s="37"/>
      <c r="PHB61" s="37"/>
      <c r="PHC61" s="37"/>
      <c r="PHD61" s="37"/>
      <c r="PHE61" s="37"/>
      <c r="PHF61" s="37"/>
      <c r="PHG61" s="37"/>
      <c r="PHH61" s="37"/>
      <c r="PHI61" s="37"/>
      <c r="PHJ61" s="37"/>
      <c r="PHK61" s="37"/>
      <c r="PHL61" s="37"/>
      <c r="PHM61" s="37"/>
      <c r="PHN61" s="37"/>
      <c r="PHO61" s="37"/>
      <c r="PHP61" s="37"/>
      <c r="PHQ61" s="37"/>
      <c r="PHR61" s="37"/>
      <c r="PHS61" s="37"/>
      <c r="PHT61" s="37"/>
      <c r="PHU61" s="37"/>
      <c r="PHV61" s="37"/>
      <c r="PHW61" s="37"/>
      <c r="PHX61" s="37"/>
      <c r="PHY61" s="37"/>
      <c r="PHZ61" s="37"/>
      <c r="PIA61" s="37"/>
      <c r="PIB61" s="37"/>
      <c r="PIC61" s="37"/>
      <c r="PID61" s="37"/>
      <c r="PIE61" s="37"/>
      <c r="PIF61" s="37"/>
      <c r="PIG61" s="37"/>
      <c r="PIH61" s="37"/>
      <c r="PII61" s="37"/>
      <c r="PIJ61" s="37"/>
      <c r="PIK61" s="37"/>
      <c r="PIL61" s="37"/>
      <c r="PIM61" s="37"/>
      <c r="PIN61" s="37"/>
      <c r="PIO61" s="37"/>
      <c r="PIP61" s="37"/>
      <c r="PIQ61" s="37"/>
      <c r="PIR61" s="37"/>
      <c r="PIS61" s="37"/>
      <c r="PIT61" s="37"/>
      <c r="PIU61" s="37"/>
      <c r="PIV61" s="37"/>
      <c r="PIW61" s="37"/>
      <c r="PIX61" s="37"/>
      <c r="PIY61" s="37"/>
      <c r="PIZ61" s="37"/>
      <c r="PJA61" s="37"/>
      <c r="PJB61" s="37"/>
      <c r="PJC61" s="37"/>
      <c r="PJD61" s="37"/>
      <c r="PJE61" s="37"/>
      <c r="PJF61" s="37"/>
      <c r="PJG61" s="37"/>
      <c r="PJH61" s="37"/>
      <c r="PJI61" s="37"/>
      <c r="PJJ61" s="37"/>
      <c r="PJK61" s="37"/>
      <c r="PJL61" s="37"/>
      <c r="PJM61" s="37"/>
      <c r="PJN61" s="37"/>
      <c r="PJO61" s="37"/>
      <c r="PJP61" s="37"/>
      <c r="PJQ61" s="37"/>
      <c r="PJR61" s="37"/>
      <c r="PJS61" s="37"/>
      <c r="PJT61" s="37"/>
      <c r="PJU61" s="37"/>
      <c r="PJV61" s="37"/>
      <c r="PJW61" s="37"/>
      <c r="PJX61" s="37"/>
      <c r="PJY61" s="37"/>
      <c r="PJZ61" s="37"/>
      <c r="PKA61" s="37"/>
      <c r="PKB61" s="37"/>
      <c r="PKC61" s="37"/>
      <c r="PKD61" s="37"/>
      <c r="PKE61" s="37"/>
      <c r="PKF61" s="37"/>
      <c r="PKG61" s="37"/>
      <c r="PKH61" s="37"/>
      <c r="PKI61" s="37"/>
      <c r="PKJ61" s="37"/>
      <c r="PKK61" s="37"/>
      <c r="PKL61" s="37"/>
      <c r="PKM61" s="37"/>
      <c r="PKN61" s="37"/>
      <c r="PKO61" s="37"/>
      <c r="PKP61" s="37"/>
      <c r="PKQ61" s="37"/>
      <c r="PKR61" s="37"/>
      <c r="PKS61" s="37"/>
      <c r="PKT61" s="37"/>
      <c r="PKU61" s="37"/>
      <c r="PKV61" s="37"/>
      <c r="PKW61" s="37"/>
      <c r="PKX61" s="37"/>
      <c r="PKY61" s="37"/>
      <c r="PKZ61" s="37"/>
      <c r="PLA61" s="37"/>
      <c r="PLB61" s="37"/>
      <c r="PLC61" s="37"/>
      <c r="PLD61" s="37"/>
      <c r="PLE61" s="37"/>
      <c r="PLF61" s="37"/>
      <c r="PLG61" s="37"/>
      <c r="PLH61" s="37"/>
      <c r="PLI61" s="37"/>
      <c r="PLJ61" s="37"/>
      <c r="PLK61" s="37"/>
      <c r="PLL61" s="37"/>
      <c r="PLM61" s="37"/>
      <c r="PLN61" s="37"/>
      <c r="PLO61" s="37"/>
      <c r="PLP61" s="37"/>
      <c r="PLQ61" s="37"/>
      <c r="PLR61" s="37"/>
      <c r="PLS61" s="37"/>
      <c r="PLT61" s="37"/>
      <c r="PLU61" s="37"/>
      <c r="PLV61" s="37"/>
      <c r="PLW61" s="37"/>
      <c r="PLX61" s="37"/>
      <c r="PLY61" s="37"/>
      <c r="PLZ61" s="37"/>
      <c r="PMA61" s="37"/>
      <c r="PMB61" s="37"/>
      <c r="PMC61" s="37"/>
      <c r="PMD61" s="37"/>
      <c r="PME61" s="37"/>
      <c r="PMF61" s="37"/>
      <c r="PMG61" s="37"/>
      <c r="PMH61" s="37"/>
      <c r="PMI61" s="37"/>
      <c r="PMJ61" s="37"/>
      <c r="PMK61" s="37"/>
      <c r="PML61" s="37"/>
      <c r="PMM61" s="37"/>
      <c r="PMN61" s="37"/>
      <c r="PMO61" s="37"/>
      <c r="PMP61" s="37"/>
      <c r="PMQ61" s="37"/>
      <c r="PMR61" s="37"/>
      <c r="PMS61" s="37"/>
      <c r="PMT61" s="37"/>
      <c r="PMU61" s="37"/>
      <c r="PMV61" s="37"/>
      <c r="PMW61" s="37"/>
      <c r="PMX61" s="37"/>
      <c r="PMY61" s="37"/>
      <c r="PMZ61" s="37"/>
      <c r="PNA61" s="37"/>
      <c r="PNB61" s="37"/>
      <c r="PNC61" s="37"/>
      <c r="PND61" s="37"/>
      <c r="PNE61" s="37"/>
      <c r="PNF61" s="37"/>
      <c r="PNG61" s="37"/>
      <c r="PNH61" s="37"/>
      <c r="PNI61" s="37"/>
      <c r="PNJ61" s="37"/>
      <c r="PNK61" s="37"/>
      <c r="PNL61" s="37"/>
      <c r="PNM61" s="37"/>
      <c r="PNN61" s="37"/>
      <c r="PNO61" s="37"/>
      <c r="PNP61" s="37"/>
      <c r="PNQ61" s="37"/>
      <c r="PNR61" s="37"/>
      <c r="PNS61" s="37"/>
      <c r="PNT61" s="37"/>
      <c r="PNU61" s="37"/>
      <c r="PNV61" s="37"/>
      <c r="PNW61" s="37"/>
      <c r="PNX61" s="37"/>
      <c r="PNY61" s="37"/>
      <c r="PNZ61" s="37"/>
      <c r="POA61" s="37"/>
      <c r="POB61" s="37"/>
      <c r="POC61" s="37"/>
      <c r="POD61" s="37"/>
      <c r="POE61" s="37"/>
      <c r="POF61" s="37"/>
      <c r="POG61" s="37"/>
      <c r="POH61" s="37"/>
      <c r="POI61" s="37"/>
      <c r="POJ61" s="37"/>
      <c r="POK61" s="37"/>
      <c r="POL61" s="37"/>
      <c r="POM61" s="37"/>
      <c r="PON61" s="37"/>
      <c r="POO61" s="37"/>
      <c r="POP61" s="37"/>
      <c r="POQ61" s="37"/>
      <c r="POR61" s="37"/>
      <c r="POS61" s="37"/>
      <c r="POT61" s="37"/>
      <c r="POU61" s="37"/>
      <c r="POV61" s="37"/>
      <c r="POW61" s="37"/>
      <c r="POX61" s="37"/>
      <c r="POY61" s="37"/>
      <c r="POZ61" s="37"/>
      <c r="PPA61" s="37"/>
      <c r="PPB61" s="37"/>
      <c r="PPC61" s="37"/>
      <c r="PPD61" s="37"/>
      <c r="PPE61" s="37"/>
      <c r="PPF61" s="37"/>
      <c r="PPG61" s="37"/>
      <c r="PPH61" s="37"/>
      <c r="PPI61" s="37"/>
      <c r="PPJ61" s="37"/>
      <c r="PPK61" s="37"/>
      <c r="PPL61" s="37"/>
      <c r="PPM61" s="37"/>
      <c r="PPN61" s="37"/>
      <c r="PPO61" s="37"/>
      <c r="PPP61" s="37"/>
      <c r="PPQ61" s="37"/>
      <c r="PPR61" s="37"/>
      <c r="PPS61" s="37"/>
      <c r="PPT61" s="37"/>
      <c r="PPU61" s="37"/>
      <c r="PPV61" s="37"/>
      <c r="PPW61" s="37"/>
      <c r="PPX61" s="37"/>
      <c r="PPY61" s="37"/>
      <c r="PPZ61" s="37"/>
      <c r="PQA61" s="37"/>
      <c r="PQB61" s="37"/>
      <c r="PQC61" s="37"/>
      <c r="PQD61" s="37"/>
      <c r="PQE61" s="37"/>
      <c r="PQF61" s="37"/>
      <c r="PQG61" s="37"/>
      <c r="PQH61" s="37"/>
      <c r="PQI61" s="37"/>
      <c r="PQJ61" s="37"/>
      <c r="PQK61" s="37"/>
      <c r="PQL61" s="37"/>
      <c r="PQM61" s="37"/>
      <c r="PQN61" s="37"/>
      <c r="PQO61" s="37"/>
      <c r="PQP61" s="37"/>
      <c r="PQQ61" s="37"/>
      <c r="PQR61" s="37"/>
      <c r="PQS61" s="37"/>
      <c r="PQT61" s="37"/>
      <c r="PQU61" s="37"/>
      <c r="PQV61" s="37"/>
      <c r="PQW61" s="37"/>
      <c r="PQX61" s="37"/>
      <c r="PQY61" s="37"/>
      <c r="PQZ61" s="37"/>
      <c r="PRA61" s="37"/>
      <c r="PRB61" s="37"/>
      <c r="PRC61" s="37"/>
      <c r="PRD61" s="37"/>
      <c r="PRE61" s="37"/>
      <c r="PRF61" s="37"/>
      <c r="PRG61" s="37"/>
      <c r="PRH61" s="37"/>
      <c r="PRI61" s="37"/>
      <c r="PRJ61" s="37"/>
      <c r="PRK61" s="37"/>
      <c r="PRL61" s="37"/>
      <c r="PRM61" s="37"/>
      <c r="PRN61" s="37"/>
      <c r="PRO61" s="37"/>
      <c r="PRP61" s="37"/>
      <c r="PRQ61" s="37"/>
      <c r="PRR61" s="37"/>
      <c r="PRS61" s="37"/>
      <c r="PRT61" s="37"/>
      <c r="PRU61" s="37"/>
      <c r="PRV61" s="37"/>
      <c r="PRW61" s="37"/>
      <c r="PRX61" s="37"/>
      <c r="PRY61" s="37"/>
      <c r="PRZ61" s="37"/>
      <c r="PSA61" s="37"/>
      <c r="PSB61" s="37"/>
      <c r="PSC61" s="37"/>
      <c r="PSD61" s="37"/>
      <c r="PSE61" s="37"/>
      <c r="PSF61" s="37"/>
      <c r="PSG61" s="37"/>
      <c r="PSH61" s="37"/>
      <c r="PSI61" s="37"/>
      <c r="PSJ61" s="37"/>
      <c r="PSK61" s="37"/>
      <c r="PSL61" s="37"/>
      <c r="PSM61" s="37"/>
      <c r="PSN61" s="37"/>
      <c r="PSO61" s="37"/>
      <c r="PSP61" s="37"/>
      <c r="PSQ61" s="37"/>
      <c r="PSR61" s="37"/>
      <c r="PSS61" s="37"/>
      <c r="PST61" s="37"/>
      <c r="PSU61" s="37"/>
      <c r="PSV61" s="37"/>
      <c r="PSW61" s="37"/>
      <c r="PSX61" s="37"/>
      <c r="PSY61" s="37"/>
      <c r="PSZ61" s="37"/>
      <c r="PTA61" s="37"/>
      <c r="PTB61" s="37"/>
      <c r="PTC61" s="37"/>
      <c r="PTD61" s="37"/>
      <c r="PTE61" s="37"/>
      <c r="PTF61" s="37"/>
      <c r="PTG61" s="37"/>
      <c r="PTH61" s="37"/>
      <c r="PTI61" s="37"/>
      <c r="PTJ61" s="37"/>
      <c r="PTK61" s="37"/>
      <c r="PTL61" s="37"/>
      <c r="PTM61" s="37"/>
      <c r="PTN61" s="37"/>
      <c r="PTO61" s="37"/>
      <c r="PTP61" s="37"/>
      <c r="PTQ61" s="37"/>
      <c r="PTR61" s="37"/>
      <c r="PTS61" s="37"/>
      <c r="PTT61" s="37"/>
      <c r="PTU61" s="37"/>
      <c r="PTV61" s="37"/>
      <c r="PTW61" s="37"/>
      <c r="PTX61" s="37"/>
      <c r="PTY61" s="37"/>
      <c r="PTZ61" s="37"/>
      <c r="PUA61" s="37"/>
      <c r="PUB61" s="37"/>
      <c r="PUC61" s="37"/>
      <c r="PUD61" s="37"/>
      <c r="PUE61" s="37"/>
      <c r="PUF61" s="37"/>
      <c r="PUG61" s="37"/>
      <c r="PUH61" s="37"/>
      <c r="PUI61" s="37"/>
      <c r="PUJ61" s="37"/>
      <c r="PUK61" s="37"/>
      <c r="PUL61" s="37"/>
      <c r="PUM61" s="37"/>
      <c r="PUN61" s="37"/>
      <c r="PUO61" s="37"/>
      <c r="PUP61" s="37"/>
      <c r="PUQ61" s="37"/>
      <c r="PUR61" s="37"/>
      <c r="PUS61" s="37"/>
      <c r="PUT61" s="37"/>
      <c r="PUU61" s="37"/>
      <c r="PUV61" s="37"/>
      <c r="PUW61" s="37"/>
      <c r="PUX61" s="37"/>
      <c r="PUY61" s="37"/>
      <c r="PUZ61" s="37"/>
      <c r="PVA61" s="37"/>
      <c r="PVB61" s="37"/>
      <c r="PVC61" s="37"/>
      <c r="PVD61" s="37"/>
      <c r="PVE61" s="37"/>
      <c r="PVF61" s="37"/>
      <c r="PVG61" s="37"/>
      <c r="PVH61" s="37"/>
      <c r="PVI61" s="37"/>
      <c r="PVJ61" s="37"/>
      <c r="PVK61" s="37"/>
      <c r="PVL61" s="37"/>
      <c r="PVM61" s="37"/>
      <c r="PVN61" s="37"/>
      <c r="PVO61" s="37"/>
      <c r="PVP61" s="37"/>
      <c r="PVQ61" s="37"/>
      <c r="PVR61" s="37"/>
      <c r="PVS61" s="37"/>
      <c r="PVT61" s="37"/>
      <c r="PVU61" s="37"/>
      <c r="PVV61" s="37"/>
      <c r="PVW61" s="37"/>
      <c r="PVX61" s="37"/>
      <c r="PVY61" s="37"/>
      <c r="PVZ61" s="37"/>
      <c r="PWA61" s="37"/>
      <c r="PWB61" s="37"/>
      <c r="PWC61" s="37"/>
      <c r="PWD61" s="37"/>
      <c r="PWE61" s="37"/>
      <c r="PWF61" s="37"/>
      <c r="PWG61" s="37"/>
      <c r="PWH61" s="37"/>
      <c r="PWI61" s="37"/>
      <c r="PWJ61" s="37"/>
      <c r="PWK61" s="37"/>
      <c r="PWL61" s="37"/>
      <c r="PWM61" s="37"/>
      <c r="PWN61" s="37"/>
      <c r="PWO61" s="37"/>
      <c r="PWP61" s="37"/>
      <c r="PWQ61" s="37"/>
      <c r="PWR61" s="37"/>
      <c r="PWS61" s="37"/>
      <c r="PWT61" s="37"/>
      <c r="PWU61" s="37"/>
      <c r="PWV61" s="37"/>
      <c r="PWW61" s="37"/>
      <c r="PWX61" s="37"/>
      <c r="PWY61" s="37"/>
      <c r="PWZ61" s="37"/>
      <c r="PXA61" s="37"/>
      <c r="PXB61" s="37"/>
      <c r="PXC61" s="37"/>
      <c r="PXD61" s="37"/>
      <c r="PXE61" s="37"/>
      <c r="PXF61" s="37"/>
      <c r="PXG61" s="37"/>
      <c r="PXH61" s="37"/>
      <c r="PXI61" s="37"/>
      <c r="PXJ61" s="37"/>
      <c r="PXK61" s="37"/>
      <c r="PXL61" s="37"/>
      <c r="PXM61" s="37"/>
      <c r="PXN61" s="37"/>
      <c r="PXO61" s="37"/>
      <c r="PXP61" s="37"/>
      <c r="PXQ61" s="37"/>
      <c r="PXR61" s="37"/>
      <c r="PXS61" s="37"/>
      <c r="PXT61" s="37"/>
      <c r="PXU61" s="37"/>
      <c r="PXV61" s="37"/>
      <c r="PXW61" s="37"/>
      <c r="PXX61" s="37"/>
      <c r="PXY61" s="37"/>
      <c r="PXZ61" s="37"/>
      <c r="PYA61" s="37"/>
      <c r="PYB61" s="37"/>
      <c r="PYC61" s="37"/>
      <c r="PYD61" s="37"/>
      <c r="PYE61" s="37"/>
      <c r="PYF61" s="37"/>
      <c r="PYG61" s="37"/>
      <c r="PYH61" s="37"/>
      <c r="PYI61" s="37"/>
      <c r="PYJ61" s="37"/>
      <c r="PYK61" s="37"/>
      <c r="PYL61" s="37"/>
      <c r="PYM61" s="37"/>
      <c r="PYN61" s="37"/>
      <c r="PYO61" s="37"/>
      <c r="PYP61" s="37"/>
      <c r="PYQ61" s="37"/>
      <c r="PYR61" s="37"/>
      <c r="PYS61" s="37"/>
      <c r="PYT61" s="37"/>
      <c r="PYU61" s="37"/>
      <c r="PYV61" s="37"/>
      <c r="PYW61" s="37"/>
      <c r="PYX61" s="37"/>
      <c r="PYY61" s="37"/>
      <c r="PYZ61" s="37"/>
      <c r="PZA61" s="37"/>
      <c r="PZB61" s="37"/>
      <c r="PZC61" s="37"/>
      <c r="PZD61" s="37"/>
      <c r="PZE61" s="37"/>
      <c r="PZF61" s="37"/>
      <c r="PZG61" s="37"/>
      <c r="PZH61" s="37"/>
      <c r="PZI61" s="37"/>
      <c r="PZJ61" s="37"/>
      <c r="PZK61" s="37"/>
      <c r="PZL61" s="37"/>
      <c r="PZM61" s="37"/>
      <c r="PZN61" s="37"/>
      <c r="PZO61" s="37"/>
      <c r="PZP61" s="37"/>
      <c r="PZQ61" s="37"/>
      <c r="PZR61" s="37"/>
      <c r="PZS61" s="37"/>
      <c r="PZT61" s="37"/>
      <c r="PZU61" s="37"/>
      <c r="PZV61" s="37"/>
      <c r="PZW61" s="37"/>
      <c r="PZX61" s="37"/>
      <c r="PZY61" s="37"/>
      <c r="PZZ61" s="37"/>
      <c r="QAA61" s="37"/>
      <c r="QAB61" s="37"/>
      <c r="QAC61" s="37"/>
      <c r="QAD61" s="37"/>
      <c r="QAE61" s="37"/>
      <c r="QAF61" s="37"/>
      <c r="QAG61" s="37"/>
      <c r="QAH61" s="37"/>
      <c r="QAI61" s="37"/>
      <c r="QAJ61" s="37"/>
      <c r="QAK61" s="37"/>
      <c r="QAL61" s="37"/>
      <c r="QAM61" s="37"/>
      <c r="QAN61" s="37"/>
      <c r="QAO61" s="37"/>
      <c r="QAP61" s="37"/>
      <c r="QAQ61" s="37"/>
      <c r="QAR61" s="37"/>
      <c r="QAS61" s="37"/>
      <c r="QAT61" s="37"/>
      <c r="QAU61" s="37"/>
      <c r="QAV61" s="37"/>
      <c r="QAW61" s="37"/>
      <c r="QAX61" s="37"/>
      <c r="QAY61" s="37"/>
      <c r="QAZ61" s="37"/>
      <c r="QBA61" s="37"/>
      <c r="QBB61" s="37"/>
      <c r="QBC61" s="37"/>
      <c r="QBD61" s="37"/>
      <c r="QBE61" s="37"/>
      <c r="QBF61" s="37"/>
      <c r="QBG61" s="37"/>
      <c r="QBH61" s="37"/>
      <c r="QBI61" s="37"/>
      <c r="QBJ61" s="37"/>
      <c r="QBK61" s="37"/>
      <c r="QBL61" s="37"/>
      <c r="QBM61" s="37"/>
      <c r="QBN61" s="37"/>
      <c r="QBO61" s="37"/>
      <c r="QBP61" s="37"/>
      <c r="QBQ61" s="37"/>
      <c r="QBR61" s="37"/>
      <c r="QBS61" s="37"/>
      <c r="QBT61" s="37"/>
      <c r="QBU61" s="37"/>
      <c r="QBV61" s="37"/>
      <c r="QBW61" s="37"/>
      <c r="QBX61" s="37"/>
      <c r="QBY61" s="37"/>
      <c r="QBZ61" s="37"/>
      <c r="QCA61" s="37"/>
      <c r="QCB61" s="37"/>
      <c r="QCC61" s="37"/>
      <c r="QCD61" s="37"/>
      <c r="QCE61" s="37"/>
      <c r="QCF61" s="37"/>
      <c r="QCG61" s="37"/>
      <c r="QCH61" s="37"/>
      <c r="QCI61" s="37"/>
      <c r="QCJ61" s="37"/>
      <c r="QCK61" s="37"/>
      <c r="QCL61" s="37"/>
      <c r="QCM61" s="37"/>
      <c r="QCN61" s="37"/>
      <c r="QCO61" s="37"/>
      <c r="QCP61" s="37"/>
      <c r="QCQ61" s="37"/>
      <c r="QCR61" s="37"/>
      <c r="QCS61" s="37"/>
      <c r="QCT61" s="37"/>
      <c r="QCU61" s="37"/>
      <c r="QCV61" s="37"/>
      <c r="QCW61" s="37"/>
      <c r="QCX61" s="37"/>
      <c r="QCY61" s="37"/>
      <c r="QCZ61" s="37"/>
      <c r="QDA61" s="37"/>
      <c r="QDB61" s="37"/>
      <c r="QDC61" s="37"/>
      <c r="QDD61" s="37"/>
      <c r="QDE61" s="37"/>
      <c r="QDF61" s="37"/>
      <c r="QDG61" s="37"/>
      <c r="QDH61" s="37"/>
      <c r="QDI61" s="37"/>
      <c r="QDJ61" s="37"/>
      <c r="QDK61" s="37"/>
      <c r="QDL61" s="37"/>
      <c r="QDM61" s="37"/>
      <c r="QDN61" s="37"/>
      <c r="QDO61" s="37"/>
      <c r="QDP61" s="37"/>
      <c r="QDQ61" s="37"/>
      <c r="QDR61" s="37"/>
      <c r="QDS61" s="37"/>
      <c r="QDT61" s="37"/>
      <c r="QDU61" s="37"/>
      <c r="QDV61" s="37"/>
      <c r="QDW61" s="37"/>
      <c r="QDX61" s="37"/>
      <c r="QDY61" s="37"/>
      <c r="QDZ61" s="37"/>
      <c r="QEA61" s="37"/>
      <c r="QEB61" s="37"/>
      <c r="QEC61" s="37"/>
      <c r="QED61" s="37"/>
      <c r="QEE61" s="37"/>
      <c r="QEF61" s="37"/>
      <c r="QEG61" s="37"/>
      <c r="QEH61" s="37"/>
      <c r="QEI61" s="37"/>
      <c r="QEJ61" s="37"/>
      <c r="QEK61" s="37"/>
      <c r="QEL61" s="37"/>
      <c r="QEM61" s="37"/>
      <c r="QEN61" s="37"/>
      <c r="QEO61" s="37"/>
      <c r="QEP61" s="37"/>
      <c r="QEQ61" s="37"/>
      <c r="QER61" s="37"/>
      <c r="QES61" s="37"/>
      <c r="QET61" s="37"/>
      <c r="QEU61" s="37"/>
      <c r="QEV61" s="37"/>
      <c r="QEW61" s="37"/>
      <c r="QEX61" s="37"/>
      <c r="QEY61" s="37"/>
      <c r="QEZ61" s="37"/>
      <c r="QFA61" s="37"/>
      <c r="QFB61" s="37"/>
      <c r="QFC61" s="37"/>
      <c r="QFD61" s="37"/>
      <c r="QFE61" s="37"/>
      <c r="QFF61" s="37"/>
      <c r="QFG61" s="37"/>
      <c r="QFH61" s="37"/>
      <c r="QFI61" s="37"/>
      <c r="QFJ61" s="37"/>
      <c r="QFK61" s="37"/>
      <c r="QFL61" s="37"/>
      <c r="QFM61" s="37"/>
      <c r="QFN61" s="37"/>
      <c r="QFO61" s="37"/>
      <c r="QFP61" s="37"/>
      <c r="QFQ61" s="37"/>
      <c r="QFR61" s="37"/>
      <c r="QFS61" s="37"/>
      <c r="QFT61" s="37"/>
      <c r="QFU61" s="37"/>
      <c r="QFV61" s="37"/>
      <c r="QFW61" s="37"/>
      <c r="QFX61" s="37"/>
      <c r="QFY61" s="37"/>
      <c r="QFZ61" s="37"/>
      <c r="QGA61" s="37"/>
      <c r="QGB61" s="37"/>
      <c r="QGC61" s="37"/>
      <c r="QGD61" s="37"/>
      <c r="QGE61" s="37"/>
      <c r="QGF61" s="37"/>
      <c r="QGG61" s="37"/>
      <c r="QGH61" s="37"/>
      <c r="QGI61" s="37"/>
      <c r="QGJ61" s="37"/>
      <c r="QGK61" s="37"/>
      <c r="QGL61" s="37"/>
      <c r="QGM61" s="37"/>
      <c r="QGN61" s="37"/>
      <c r="QGO61" s="37"/>
      <c r="QGP61" s="37"/>
      <c r="QGQ61" s="37"/>
      <c r="QGR61" s="37"/>
      <c r="QGS61" s="37"/>
      <c r="QGT61" s="37"/>
      <c r="QGU61" s="37"/>
      <c r="QGV61" s="37"/>
      <c r="QGW61" s="37"/>
      <c r="QGX61" s="37"/>
      <c r="QGY61" s="37"/>
      <c r="QGZ61" s="37"/>
      <c r="QHA61" s="37"/>
      <c r="QHB61" s="37"/>
      <c r="QHC61" s="37"/>
      <c r="QHD61" s="37"/>
      <c r="QHE61" s="37"/>
      <c r="QHF61" s="37"/>
      <c r="QHG61" s="37"/>
      <c r="QHH61" s="37"/>
      <c r="QHI61" s="37"/>
      <c r="QHJ61" s="37"/>
      <c r="QHK61" s="37"/>
      <c r="QHL61" s="37"/>
      <c r="QHM61" s="37"/>
      <c r="QHN61" s="37"/>
      <c r="QHO61" s="37"/>
      <c r="QHP61" s="37"/>
      <c r="QHQ61" s="37"/>
      <c r="QHR61" s="37"/>
      <c r="QHS61" s="37"/>
      <c r="QHT61" s="37"/>
      <c r="QHU61" s="37"/>
      <c r="QHV61" s="37"/>
      <c r="QHW61" s="37"/>
      <c r="QHX61" s="37"/>
      <c r="QHY61" s="37"/>
      <c r="QHZ61" s="37"/>
      <c r="QIA61" s="37"/>
      <c r="QIB61" s="37"/>
      <c r="QIC61" s="37"/>
      <c r="QID61" s="37"/>
      <c r="QIE61" s="37"/>
      <c r="QIF61" s="37"/>
      <c r="QIG61" s="37"/>
      <c r="QIH61" s="37"/>
      <c r="QII61" s="37"/>
      <c r="QIJ61" s="37"/>
      <c r="QIK61" s="37"/>
      <c r="QIL61" s="37"/>
      <c r="QIM61" s="37"/>
      <c r="QIN61" s="37"/>
      <c r="QIO61" s="37"/>
      <c r="QIP61" s="37"/>
      <c r="QIQ61" s="37"/>
      <c r="QIR61" s="37"/>
      <c r="QIS61" s="37"/>
      <c r="QIT61" s="37"/>
      <c r="QIU61" s="37"/>
      <c r="QIV61" s="37"/>
      <c r="QIW61" s="37"/>
      <c r="QIX61" s="37"/>
      <c r="QIY61" s="37"/>
      <c r="QIZ61" s="37"/>
      <c r="QJA61" s="37"/>
      <c r="QJB61" s="37"/>
      <c r="QJC61" s="37"/>
      <c r="QJD61" s="37"/>
      <c r="QJE61" s="37"/>
      <c r="QJF61" s="37"/>
      <c r="QJG61" s="37"/>
      <c r="QJH61" s="37"/>
      <c r="QJI61" s="37"/>
      <c r="QJJ61" s="37"/>
      <c r="QJK61" s="37"/>
      <c r="QJL61" s="37"/>
      <c r="QJM61" s="37"/>
      <c r="QJN61" s="37"/>
      <c r="QJO61" s="37"/>
      <c r="QJP61" s="37"/>
      <c r="QJQ61" s="37"/>
      <c r="QJR61" s="37"/>
      <c r="QJS61" s="37"/>
      <c r="QJT61" s="37"/>
      <c r="QJU61" s="37"/>
      <c r="QJV61" s="37"/>
      <c r="QJW61" s="37"/>
      <c r="QJX61" s="37"/>
      <c r="QJY61" s="37"/>
      <c r="QJZ61" s="37"/>
      <c r="QKA61" s="37"/>
      <c r="QKB61" s="37"/>
      <c r="QKC61" s="37"/>
      <c r="QKD61" s="37"/>
      <c r="QKE61" s="37"/>
      <c r="QKF61" s="37"/>
      <c r="QKG61" s="37"/>
      <c r="QKH61" s="37"/>
      <c r="QKI61" s="37"/>
      <c r="QKJ61" s="37"/>
      <c r="QKK61" s="37"/>
      <c r="QKL61" s="37"/>
      <c r="QKM61" s="37"/>
      <c r="QKN61" s="37"/>
      <c r="QKO61" s="37"/>
      <c r="QKP61" s="37"/>
      <c r="QKQ61" s="37"/>
      <c r="QKR61" s="37"/>
      <c r="QKS61" s="37"/>
      <c r="QKT61" s="37"/>
      <c r="QKU61" s="37"/>
      <c r="QKV61" s="37"/>
      <c r="QKW61" s="37"/>
      <c r="QKX61" s="37"/>
      <c r="QKY61" s="37"/>
      <c r="QKZ61" s="37"/>
      <c r="QLA61" s="37"/>
      <c r="QLB61" s="37"/>
      <c r="QLC61" s="37"/>
      <c r="QLD61" s="37"/>
      <c r="QLE61" s="37"/>
      <c r="QLF61" s="37"/>
      <c r="QLG61" s="37"/>
      <c r="QLH61" s="37"/>
      <c r="QLI61" s="37"/>
      <c r="QLJ61" s="37"/>
      <c r="QLK61" s="37"/>
      <c r="QLL61" s="37"/>
      <c r="QLM61" s="37"/>
      <c r="QLN61" s="37"/>
      <c r="QLO61" s="37"/>
      <c r="QLP61" s="37"/>
      <c r="QLQ61" s="37"/>
      <c r="QLR61" s="37"/>
      <c r="QLS61" s="37"/>
      <c r="QLT61" s="37"/>
      <c r="QLU61" s="37"/>
      <c r="QLV61" s="37"/>
      <c r="QLW61" s="37"/>
      <c r="QLX61" s="37"/>
      <c r="QLY61" s="37"/>
      <c r="QLZ61" s="37"/>
      <c r="QMA61" s="37"/>
      <c r="QMB61" s="37"/>
      <c r="QMC61" s="37"/>
      <c r="QMD61" s="37"/>
      <c r="QME61" s="37"/>
      <c r="QMF61" s="37"/>
      <c r="QMG61" s="37"/>
      <c r="QMH61" s="37"/>
      <c r="QMI61" s="37"/>
      <c r="QMJ61" s="37"/>
      <c r="QMK61" s="37"/>
      <c r="QML61" s="37"/>
      <c r="QMM61" s="37"/>
      <c r="QMN61" s="37"/>
      <c r="QMO61" s="37"/>
      <c r="QMP61" s="37"/>
      <c r="QMQ61" s="37"/>
      <c r="QMR61" s="37"/>
      <c r="QMS61" s="37"/>
      <c r="QMT61" s="37"/>
      <c r="QMU61" s="37"/>
      <c r="QMV61" s="37"/>
      <c r="QMW61" s="37"/>
      <c r="QMX61" s="37"/>
      <c r="QMY61" s="37"/>
      <c r="QMZ61" s="37"/>
      <c r="QNA61" s="37"/>
      <c r="QNB61" s="37"/>
      <c r="QNC61" s="37"/>
      <c r="QND61" s="37"/>
      <c r="QNE61" s="37"/>
      <c r="QNF61" s="37"/>
      <c r="QNG61" s="37"/>
      <c r="QNH61" s="37"/>
      <c r="QNI61" s="37"/>
      <c r="QNJ61" s="37"/>
      <c r="QNK61" s="37"/>
      <c r="QNL61" s="37"/>
      <c r="QNM61" s="37"/>
      <c r="QNN61" s="37"/>
      <c r="QNO61" s="37"/>
      <c r="QNP61" s="37"/>
      <c r="QNQ61" s="37"/>
      <c r="QNR61" s="37"/>
      <c r="QNS61" s="37"/>
      <c r="QNT61" s="37"/>
      <c r="QNU61" s="37"/>
      <c r="QNV61" s="37"/>
      <c r="QNW61" s="37"/>
      <c r="QNX61" s="37"/>
      <c r="QNY61" s="37"/>
      <c r="QNZ61" s="37"/>
      <c r="QOA61" s="37"/>
      <c r="QOB61" s="37"/>
      <c r="QOC61" s="37"/>
      <c r="QOD61" s="37"/>
      <c r="QOE61" s="37"/>
      <c r="QOF61" s="37"/>
      <c r="QOG61" s="37"/>
      <c r="QOH61" s="37"/>
      <c r="QOI61" s="37"/>
      <c r="QOJ61" s="37"/>
      <c r="QOK61" s="37"/>
      <c r="QOL61" s="37"/>
      <c r="QOM61" s="37"/>
      <c r="QON61" s="37"/>
      <c r="QOO61" s="37"/>
      <c r="QOP61" s="37"/>
      <c r="QOQ61" s="37"/>
      <c r="QOR61" s="37"/>
      <c r="QOS61" s="37"/>
      <c r="QOT61" s="37"/>
      <c r="QOU61" s="37"/>
      <c r="QOV61" s="37"/>
      <c r="QOW61" s="37"/>
      <c r="QOX61" s="37"/>
      <c r="QOY61" s="37"/>
      <c r="QOZ61" s="37"/>
      <c r="QPA61" s="37"/>
      <c r="QPB61" s="37"/>
      <c r="QPC61" s="37"/>
      <c r="QPD61" s="37"/>
      <c r="QPE61" s="37"/>
      <c r="QPF61" s="37"/>
      <c r="QPG61" s="37"/>
      <c r="QPH61" s="37"/>
      <c r="QPI61" s="37"/>
      <c r="QPJ61" s="37"/>
      <c r="QPK61" s="37"/>
      <c r="QPL61" s="37"/>
      <c r="QPM61" s="37"/>
      <c r="QPN61" s="37"/>
      <c r="QPO61" s="37"/>
      <c r="QPP61" s="37"/>
      <c r="QPQ61" s="37"/>
      <c r="QPR61" s="37"/>
      <c r="QPS61" s="37"/>
      <c r="QPT61" s="37"/>
      <c r="QPU61" s="37"/>
      <c r="QPV61" s="37"/>
      <c r="QPW61" s="37"/>
      <c r="QPX61" s="37"/>
      <c r="QPY61" s="37"/>
      <c r="QPZ61" s="37"/>
      <c r="QQA61" s="37"/>
      <c r="QQB61" s="37"/>
      <c r="QQC61" s="37"/>
      <c r="QQD61" s="37"/>
      <c r="QQE61" s="37"/>
      <c r="QQF61" s="37"/>
      <c r="QQG61" s="37"/>
      <c r="QQH61" s="37"/>
      <c r="QQI61" s="37"/>
      <c r="QQJ61" s="37"/>
      <c r="QQK61" s="37"/>
      <c r="QQL61" s="37"/>
      <c r="QQM61" s="37"/>
      <c r="QQN61" s="37"/>
      <c r="QQO61" s="37"/>
      <c r="QQP61" s="37"/>
      <c r="QQQ61" s="37"/>
      <c r="QQR61" s="37"/>
      <c r="QQS61" s="37"/>
      <c r="QQT61" s="37"/>
      <c r="QQU61" s="37"/>
      <c r="QQV61" s="37"/>
      <c r="QQW61" s="37"/>
      <c r="QQX61" s="37"/>
      <c r="QQY61" s="37"/>
      <c r="QQZ61" s="37"/>
      <c r="QRA61" s="37"/>
      <c r="QRB61" s="37"/>
      <c r="QRC61" s="37"/>
      <c r="QRD61" s="37"/>
      <c r="QRE61" s="37"/>
      <c r="QRF61" s="37"/>
      <c r="QRG61" s="37"/>
      <c r="QRH61" s="37"/>
      <c r="QRI61" s="37"/>
      <c r="QRJ61" s="37"/>
      <c r="QRK61" s="37"/>
      <c r="QRL61" s="37"/>
      <c r="QRM61" s="37"/>
      <c r="QRN61" s="37"/>
      <c r="QRO61" s="37"/>
      <c r="QRP61" s="37"/>
      <c r="QRQ61" s="37"/>
      <c r="QRR61" s="37"/>
      <c r="QRS61" s="37"/>
      <c r="QRT61" s="37"/>
      <c r="QRU61" s="37"/>
      <c r="QRV61" s="37"/>
      <c r="QRW61" s="37"/>
      <c r="QRX61" s="37"/>
      <c r="QRY61" s="37"/>
      <c r="QRZ61" s="37"/>
      <c r="QSA61" s="37"/>
      <c r="QSB61" s="37"/>
      <c r="QSC61" s="37"/>
      <c r="QSD61" s="37"/>
      <c r="QSE61" s="37"/>
      <c r="QSF61" s="37"/>
      <c r="QSG61" s="37"/>
      <c r="QSH61" s="37"/>
      <c r="QSI61" s="37"/>
      <c r="QSJ61" s="37"/>
      <c r="QSK61" s="37"/>
      <c r="QSL61" s="37"/>
      <c r="QSM61" s="37"/>
      <c r="QSN61" s="37"/>
      <c r="QSO61" s="37"/>
      <c r="QSP61" s="37"/>
      <c r="QSQ61" s="37"/>
      <c r="QSR61" s="37"/>
      <c r="QSS61" s="37"/>
      <c r="QST61" s="37"/>
      <c r="QSU61" s="37"/>
      <c r="QSV61" s="37"/>
      <c r="QSW61" s="37"/>
      <c r="QSX61" s="37"/>
      <c r="QSY61" s="37"/>
      <c r="QSZ61" s="37"/>
      <c r="QTA61" s="37"/>
      <c r="QTB61" s="37"/>
      <c r="QTC61" s="37"/>
      <c r="QTD61" s="37"/>
      <c r="QTE61" s="37"/>
      <c r="QTF61" s="37"/>
      <c r="QTG61" s="37"/>
      <c r="QTH61" s="37"/>
      <c r="QTI61" s="37"/>
      <c r="QTJ61" s="37"/>
      <c r="QTK61" s="37"/>
      <c r="QTL61" s="37"/>
      <c r="QTM61" s="37"/>
      <c r="QTN61" s="37"/>
      <c r="QTO61" s="37"/>
      <c r="QTP61" s="37"/>
      <c r="QTQ61" s="37"/>
      <c r="QTR61" s="37"/>
      <c r="QTS61" s="37"/>
      <c r="QTT61" s="37"/>
      <c r="QTU61" s="37"/>
      <c r="QTV61" s="37"/>
      <c r="QTW61" s="37"/>
      <c r="QTX61" s="37"/>
      <c r="QTY61" s="37"/>
      <c r="QTZ61" s="37"/>
      <c r="QUA61" s="37"/>
      <c r="QUB61" s="37"/>
      <c r="QUC61" s="37"/>
      <c r="QUD61" s="37"/>
      <c r="QUE61" s="37"/>
      <c r="QUF61" s="37"/>
      <c r="QUG61" s="37"/>
      <c r="QUH61" s="37"/>
      <c r="QUI61" s="37"/>
      <c r="QUJ61" s="37"/>
      <c r="QUK61" s="37"/>
      <c r="QUL61" s="37"/>
      <c r="QUM61" s="37"/>
      <c r="QUN61" s="37"/>
      <c r="QUO61" s="37"/>
      <c r="QUP61" s="37"/>
      <c r="QUQ61" s="37"/>
      <c r="QUR61" s="37"/>
      <c r="QUS61" s="37"/>
      <c r="QUT61" s="37"/>
      <c r="QUU61" s="37"/>
      <c r="QUV61" s="37"/>
      <c r="QUW61" s="37"/>
      <c r="QUX61" s="37"/>
      <c r="QUY61" s="37"/>
      <c r="QUZ61" s="37"/>
      <c r="QVA61" s="37"/>
      <c r="QVB61" s="37"/>
      <c r="QVC61" s="37"/>
      <c r="QVD61" s="37"/>
      <c r="QVE61" s="37"/>
      <c r="QVF61" s="37"/>
      <c r="QVG61" s="37"/>
      <c r="QVH61" s="37"/>
      <c r="QVI61" s="37"/>
      <c r="QVJ61" s="37"/>
      <c r="QVK61" s="37"/>
      <c r="QVL61" s="37"/>
      <c r="QVM61" s="37"/>
      <c r="QVN61" s="37"/>
      <c r="QVO61" s="37"/>
      <c r="QVP61" s="37"/>
      <c r="QVQ61" s="37"/>
      <c r="QVR61" s="37"/>
      <c r="QVS61" s="37"/>
      <c r="QVT61" s="37"/>
      <c r="QVU61" s="37"/>
      <c r="QVV61" s="37"/>
      <c r="QVW61" s="37"/>
      <c r="QVX61" s="37"/>
      <c r="QVY61" s="37"/>
      <c r="QVZ61" s="37"/>
      <c r="QWA61" s="37"/>
      <c r="QWB61" s="37"/>
      <c r="QWC61" s="37"/>
      <c r="QWD61" s="37"/>
      <c r="QWE61" s="37"/>
      <c r="QWF61" s="37"/>
      <c r="QWG61" s="37"/>
      <c r="QWH61" s="37"/>
      <c r="QWI61" s="37"/>
      <c r="QWJ61" s="37"/>
      <c r="QWK61" s="37"/>
      <c r="QWL61" s="37"/>
      <c r="QWM61" s="37"/>
      <c r="QWN61" s="37"/>
      <c r="QWO61" s="37"/>
      <c r="QWP61" s="37"/>
      <c r="QWQ61" s="37"/>
      <c r="QWR61" s="37"/>
      <c r="QWS61" s="37"/>
      <c r="QWT61" s="37"/>
      <c r="QWU61" s="37"/>
      <c r="QWV61" s="37"/>
      <c r="QWW61" s="37"/>
      <c r="QWX61" s="37"/>
      <c r="QWY61" s="37"/>
      <c r="QWZ61" s="37"/>
      <c r="QXA61" s="37"/>
      <c r="QXB61" s="37"/>
      <c r="QXC61" s="37"/>
      <c r="QXD61" s="37"/>
      <c r="QXE61" s="37"/>
      <c r="QXF61" s="37"/>
      <c r="QXG61" s="37"/>
      <c r="QXH61" s="37"/>
      <c r="QXI61" s="37"/>
      <c r="QXJ61" s="37"/>
      <c r="QXK61" s="37"/>
      <c r="QXL61" s="37"/>
      <c r="QXM61" s="37"/>
      <c r="QXN61" s="37"/>
      <c r="QXO61" s="37"/>
      <c r="QXP61" s="37"/>
      <c r="QXQ61" s="37"/>
      <c r="QXR61" s="37"/>
      <c r="QXS61" s="37"/>
      <c r="QXT61" s="37"/>
      <c r="QXU61" s="37"/>
      <c r="QXV61" s="37"/>
      <c r="QXW61" s="37"/>
      <c r="QXX61" s="37"/>
      <c r="QXY61" s="37"/>
      <c r="QXZ61" s="37"/>
      <c r="QYA61" s="37"/>
      <c r="QYB61" s="37"/>
      <c r="QYC61" s="37"/>
      <c r="QYD61" s="37"/>
      <c r="QYE61" s="37"/>
      <c r="QYF61" s="37"/>
      <c r="QYG61" s="37"/>
      <c r="QYH61" s="37"/>
      <c r="QYI61" s="37"/>
      <c r="QYJ61" s="37"/>
      <c r="QYK61" s="37"/>
      <c r="QYL61" s="37"/>
      <c r="QYM61" s="37"/>
      <c r="QYN61" s="37"/>
      <c r="QYO61" s="37"/>
      <c r="QYP61" s="37"/>
      <c r="QYQ61" s="37"/>
      <c r="QYR61" s="37"/>
      <c r="QYS61" s="37"/>
      <c r="QYT61" s="37"/>
      <c r="QYU61" s="37"/>
      <c r="QYV61" s="37"/>
      <c r="QYW61" s="37"/>
      <c r="QYX61" s="37"/>
      <c r="QYY61" s="37"/>
      <c r="QYZ61" s="37"/>
      <c r="QZA61" s="37"/>
      <c r="QZB61" s="37"/>
      <c r="QZC61" s="37"/>
      <c r="QZD61" s="37"/>
      <c r="QZE61" s="37"/>
      <c r="QZF61" s="37"/>
      <c r="QZG61" s="37"/>
      <c r="QZH61" s="37"/>
      <c r="QZI61" s="37"/>
      <c r="QZJ61" s="37"/>
      <c r="QZK61" s="37"/>
      <c r="QZL61" s="37"/>
      <c r="QZM61" s="37"/>
      <c r="QZN61" s="37"/>
      <c r="QZO61" s="37"/>
      <c r="QZP61" s="37"/>
      <c r="QZQ61" s="37"/>
      <c r="QZR61" s="37"/>
      <c r="QZS61" s="37"/>
      <c r="QZT61" s="37"/>
      <c r="QZU61" s="37"/>
      <c r="QZV61" s="37"/>
      <c r="QZW61" s="37"/>
      <c r="QZX61" s="37"/>
      <c r="QZY61" s="37"/>
      <c r="QZZ61" s="37"/>
      <c r="RAA61" s="37"/>
      <c r="RAB61" s="37"/>
      <c r="RAC61" s="37"/>
      <c r="RAD61" s="37"/>
      <c r="RAE61" s="37"/>
      <c r="RAF61" s="37"/>
      <c r="RAG61" s="37"/>
      <c r="RAH61" s="37"/>
      <c r="RAI61" s="37"/>
      <c r="RAJ61" s="37"/>
      <c r="RAK61" s="37"/>
      <c r="RAL61" s="37"/>
      <c r="RAM61" s="37"/>
      <c r="RAN61" s="37"/>
      <c r="RAO61" s="37"/>
      <c r="RAP61" s="37"/>
      <c r="RAQ61" s="37"/>
      <c r="RAR61" s="37"/>
      <c r="RAS61" s="37"/>
      <c r="RAT61" s="37"/>
      <c r="RAU61" s="37"/>
      <c r="RAV61" s="37"/>
      <c r="RAW61" s="37"/>
      <c r="RAX61" s="37"/>
      <c r="RAY61" s="37"/>
      <c r="RAZ61" s="37"/>
      <c r="RBA61" s="37"/>
      <c r="RBB61" s="37"/>
      <c r="RBC61" s="37"/>
      <c r="RBD61" s="37"/>
      <c r="RBE61" s="37"/>
      <c r="RBF61" s="37"/>
      <c r="RBG61" s="37"/>
      <c r="RBH61" s="37"/>
      <c r="RBI61" s="37"/>
      <c r="RBJ61" s="37"/>
      <c r="RBK61" s="37"/>
      <c r="RBL61" s="37"/>
      <c r="RBM61" s="37"/>
      <c r="RBN61" s="37"/>
      <c r="RBO61" s="37"/>
      <c r="RBP61" s="37"/>
      <c r="RBQ61" s="37"/>
      <c r="RBR61" s="37"/>
      <c r="RBS61" s="37"/>
      <c r="RBT61" s="37"/>
      <c r="RBU61" s="37"/>
      <c r="RBV61" s="37"/>
      <c r="RBW61" s="37"/>
      <c r="RBX61" s="37"/>
      <c r="RBY61" s="37"/>
      <c r="RBZ61" s="37"/>
      <c r="RCA61" s="37"/>
      <c r="RCB61" s="37"/>
      <c r="RCC61" s="37"/>
      <c r="RCD61" s="37"/>
      <c r="RCE61" s="37"/>
      <c r="RCF61" s="37"/>
      <c r="RCG61" s="37"/>
      <c r="RCH61" s="37"/>
      <c r="RCI61" s="37"/>
      <c r="RCJ61" s="37"/>
      <c r="RCK61" s="37"/>
      <c r="RCL61" s="37"/>
      <c r="RCM61" s="37"/>
      <c r="RCN61" s="37"/>
      <c r="RCO61" s="37"/>
      <c r="RCP61" s="37"/>
      <c r="RCQ61" s="37"/>
      <c r="RCR61" s="37"/>
      <c r="RCS61" s="37"/>
      <c r="RCT61" s="37"/>
      <c r="RCU61" s="37"/>
      <c r="RCV61" s="37"/>
      <c r="RCW61" s="37"/>
      <c r="RCX61" s="37"/>
      <c r="RCY61" s="37"/>
      <c r="RCZ61" s="37"/>
      <c r="RDA61" s="37"/>
      <c r="RDB61" s="37"/>
      <c r="RDC61" s="37"/>
      <c r="RDD61" s="37"/>
      <c r="RDE61" s="37"/>
      <c r="RDF61" s="37"/>
      <c r="RDG61" s="37"/>
      <c r="RDH61" s="37"/>
      <c r="RDI61" s="37"/>
      <c r="RDJ61" s="37"/>
      <c r="RDK61" s="37"/>
      <c r="RDL61" s="37"/>
      <c r="RDM61" s="37"/>
      <c r="RDN61" s="37"/>
      <c r="RDO61" s="37"/>
      <c r="RDP61" s="37"/>
      <c r="RDQ61" s="37"/>
      <c r="RDR61" s="37"/>
      <c r="RDS61" s="37"/>
      <c r="RDT61" s="37"/>
      <c r="RDU61" s="37"/>
      <c r="RDV61" s="37"/>
      <c r="RDW61" s="37"/>
      <c r="RDX61" s="37"/>
      <c r="RDY61" s="37"/>
      <c r="RDZ61" s="37"/>
      <c r="REA61" s="37"/>
      <c r="REB61" s="37"/>
      <c r="REC61" s="37"/>
      <c r="RED61" s="37"/>
      <c r="REE61" s="37"/>
      <c r="REF61" s="37"/>
      <c r="REG61" s="37"/>
      <c r="REH61" s="37"/>
      <c r="REI61" s="37"/>
      <c r="REJ61" s="37"/>
      <c r="REK61" s="37"/>
      <c r="REL61" s="37"/>
      <c r="REM61" s="37"/>
      <c r="REN61" s="37"/>
      <c r="REO61" s="37"/>
      <c r="REP61" s="37"/>
      <c r="REQ61" s="37"/>
      <c r="RER61" s="37"/>
      <c r="RES61" s="37"/>
      <c r="RET61" s="37"/>
      <c r="REU61" s="37"/>
      <c r="REV61" s="37"/>
      <c r="REW61" s="37"/>
      <c r="REX61" s="37"/>
      <c r="REY61" s="37"/>
      <c r="REZ61" s="37"/>
      <c r="RFA61" s="37"/>
      <c r="RFB61" s="37"/>
      <c r="RFC61" s="37"/>
      <c r="RFD61" s="37"/>
      <c r="RFE61" s="37"/>
      <c r="RFF61" s="37"/>
      <c r="RFG61" s="37"/>
      <c r="RFH61" s="37"/>
      <c r="RFI61" s="37"/>
      <c r="RFJ61" s="37"/>
      <c r="RFK61" s="37"/>
      <c r="RFL61" s="37"/>
      <c r="RFM61" s="37"/>
      <c r="RFN61" s="37"/>
      <c r="RFO61" s="37"/>
      <c r="RFP61" s="37"/>
      <c r="RFQ61" s="37"/>
      <c r="RFR61" s="37"/>
      <c r="RFS61" s="37"/>
      <c r="RFT61" s="37"/>
      <c r="RFU61" s="37"/>
      <c r="RFV61" s="37"/>
      <c r="RFW61" s="37"/>
      <c r="RFX61" s="37"/>
      <c r="RFY61" s="37"/>
      <c r="RFZ61" s="37"/>
      <c r="RGA61" s="37"/>
      <c r="RGB61" s="37"/>
      <c r="RGC61" s="37"/>
      <c r="RGD61" s="37"/>
      <c r="RGE61" s="37"/>
      <c r="RGF61" s="37"/>
      <c r="RGG61" s="37"/>
      <c r="RGH61" s="37"/>
      <c r="RGI61" s="37"/>
      <c r="RGJ61" s="37"/>
      <c r="RGK61" s="37"/>
      <c r="RGL61" s="37"/>
      <c r="RGM61" s="37"/>
      <c r="RGN61" s="37"/>
      <c r="RGO61" s="37"/>
      <c r="RGP61" s="37"/>
      <c r="RGQ61" s="37"/>
      <c r="RGR61" s="37"/>
      <c r="RGS61" s="37"/>
      <c r="RGT61" s="37"/>
      <c r="RGU61" s="37"/>
      <c r="RGV61" s="37"/>
      <c r="RGW61" s="37"/>
      <c r="RGX61" s="37"/>
      <c r="RGY61" s="37"/>
      <c r="RGZ61" s="37"/>
      <c r="RHA61" s="37"/>
      <c r="RHB61" s="37"/>
      <c r="RHC61" s="37"/>
      <c r="RHD61" s="37"/>
      <c r="RHE61" s="37"/>
      <c r="RHF61" s="37"/>
      <c r="RHG61" s="37"/>
      <c r="RHH61" s="37"/>
      <c r="RHI61" s="37"/>
      <c r="RHJ61" s="37"/>
      <c r="RHK61" s="37"/>
      <c r="RHL61" s="37"/>
      <c r="RHM61" s="37"/>
      <c r="RHN61" s="37"/>
      <c r="RHO61" s="37"/>
      <c r="RHP61" s="37"/>
      <c r="RHQ61" s="37"/>
      <c r="RHR61" s="37"/>
      <c r="RHS61" s="37"/>
      <c r="RHT61" s="37"/>
      <c r="RHU61" s="37"/>
      <c r="RHV61" s="37"/>
      <c r="RHW61" s="37"/>
      <c r="RHX61" s="37"/>
      <c r="RHY61" s="37"/>
      <c r="RHZ61" s="37"/>
      <c r="RIA61" s="37"/>
      <c r="RIB61" s="37"/>
      <c r="RIC61" s="37"/>
      <c r="RID61" s="37"/>
      <c r="RIE61" s="37"/>
      <c r="RIF61" s="37"/>
      <c r="RIG61" s="37"/>
      <c r="RIH61" s="37"/>
      <c r="RII61" s="37"/>
      <c r="RIJ61" s="37"/>
      <c r="RIK61" s="37"/>
      <c r="RIL61" s="37"/>
      <c r="RIM61" s="37"/>
      <c r="RIN61" s="37"/>
      <c r="RIO61" s="37"/>
      <c r="RIP61" s="37"/>
      <c r="RIQ61" s="37"/>
      <c r="RIR61" s="37"/>
      <c r="RIS61" s="37"/>
      <c r="RIT61" s="37"/>
      <c r="RIU61" s="37"/>
      <c r="RIV61" s="37"/>
      <c r="RIW61" s="37"/>
      <c r="RIX61" s="37"/>
      <c r="RIY61" s="37"/>
      <c r="RIZ61" s="37"/>
      <c r="RJA61" s="37"/>
      <c r="RJB61" s="37"/>
      <c r="RJC61" s="37"/>
      <c r="RJD61" s="37"/>
      <c r="RJE61" s="37"/>
      <c r="RJF61" s="37"/>
      <c r="RJG61" s="37"/>
      <c r="RJH61" s="37"/>
      <c r="RJI61" s="37"/>
      <c r="RJJ61" s="37"/>
      <c r="RJK61" s="37"/>
      <c r="RJL61" s="37"/>
      <c r="RJM61" s="37"/>
      <c r="RJN61" s="37"/>
      <c r="RJO61" s="37"/>
      <c r="RJP61" s="37"/>
      <c r="RJQ61" s="37"/>
      <c r="RJR61" s="37"/>
      <c r="RJS61" s="37"/>
      <c r="RJT61" s="37"/>
      <c r="RJU61" s="37"/>
      <c r="RJV61" s="37"/>
      <c r="RJW61" s="37"/>
      <c r="RJX61" s="37"/>
      <c r="RJY61" s="37"/>
      <c r="RJZ61" s="37"/>
      <c r="RKA61" s="37"/>
      <c r="RKB61" s="37"/>
      <c r="RKC61" s="37"/>
      <c r="RKD61" s="37"/>
      <c r="RKE61" s="37"/>
      <c r="RKF61" s="37"/>
      <c r="RKG61" s="37"/>
      <c r="RKH61" s="37"/>
      <c r="RKI61" s="37"/>
      <c r="RKJ61" s="37"/>
      <c r="RKK61" s="37"/>
      <c r="RKL61" s="37"/>
      <c r="RKM61" s="37"/>
      <c r="RKN61" s="37"/>
      <c r="RKO61" s="37"/>
      <c r="RKP61" s="37"/>
      <c r="RKQ61" s="37"/>
      <c r="RKR61" s="37"/>
      <c r="RKS61" s="37"/>
      <c r="RKT61" s="37"/>
      <c r="RKU61" s="37"/>
      <c r="RKV61" s="37"/>
      <c r="RKW61" s="37"/>
      <c r="RKX61" s="37"/>
      <c r="RKY61" s="37"/>
      <c r="RKZ61" s="37"/>
      <c r="RLA61" s="37"/>
      <c r="RLB61" s="37"/>
      <c r="RLC61" s="37"/>
      <c r="RLD61" s="37"/>
      <c r="RLE61" s="37"/>
      <c r="RLF61" s="37"/>
      <c r="RLG61" s="37"/>
      <c r="RLH61" s="37"/>
      <c r="RLI61" s="37"/>
      <c r="RLJ61" s="37"/>
      <c r="RLK61" s="37"/>
      <c r="RLL61" s="37"/>
      <c r="RLM61" s="37"/>
      <c r="RLN61" s="37"/>
      <c r="RLO61" s="37"/>
      <c r="RLP61" s="37"/>
      <c r="RLQ61" s="37"/>
      <c r="RLR61" s="37"/>
      <c r="RLS61" s="37"/>
      <c r="RLT61" s="37"/>
      <c r="RLU61" s="37"/>
      <c r="RLV61" s="37"/>
      <c r="RLW61" s="37"/>
      <c r="RLX61" s="37"/>
      <c r="RLY61" s="37"/>
      <c r="RLZ61" s="37"/>
      <c r="RMA61" s="37"/>
      <c r="RMB61" s="37"/>
      <c r="RMC61" s="37"/>
      <c r="RMD61" s="37"/>
      <c r="RME61" s="37"/>
      <c r="RMF61" s="37"/>
      <c r="RMG61" s="37"/>
      <c r="RMH61" s="37"/>
      <c r="RMI61" s="37"/>
      <c r="RMJ61" s="37"/>
      <c r="RMK61" s="37"/>
      <c r="RML61" s="37"/>
      <c r="RMM61" s="37"/>
      <c r="RMN61" s="37"/>
      <c r="RMO61" s="37"/>
      <c r="RMP61" s="37"/>
      <c r="RMQ61" s="37"/>
      <c r="RMR61" s="37"/>
      <c r="RMS61" s="37"/>
      <c r="RMT61" s="37"/>
      <c r="RMU61" s="37"/>
      <c r="RMV61" s="37"/>
      <c r="RMW61" s="37"/>
      <c r="RMX61" s="37"/>
      <c r="RMY61" s="37"/>
      <c r="RMZ61" s="37"/>
      <c r="RNA61" s="37"/>
      <c r="RNB61" s="37"/>
      <c r="RNC61" s="37"/>
      <c r="RND61" s="37"/>
      <c r="RNE61" s="37"/>
      <c r="RNF61" s="37"/>
      <c r="RNG61" s="37"/>
      <c r="RNH61" s="37"/>
      <c r="RNI61" s="37"/>
      <c r="RNJ61" s="37"/>
      <c r="RNK61" s="37"/>
      <c r="RNL61" s="37"/>
      <c r="RNM61" s="37"/>
      <c r="RNN61" s="37"/>
      <c r="RNO61" s="37"/>
      <c r="RNP61" s="37"/>
      <c r="RNQ61" s="37"/>
      <c r="RNR61" s="37"/>
      <c r="RNS61" s="37"/>
      <c r="RNT61" s="37"/>
      <c r="RNU61" s="37"/>
      <c r="RNV61" s="37"/>
      <c r="RNW61" s="37"/>
      <c r="RNX61" s="37"/>
      <c r="RNY61" s="37"/>
      <c r="RNZ61" s="37"/>
      <c r="ROA61" s="37"/>
      <c r="ROB61" s="37"/>
      <c r="ROC61" s="37"/>
      <c r="ROD61" s="37"/>
      <c r="ROE61" s="37"/>
      <c r="ROF61" s="37"/>
      <c r="ROG61" s="37"/>
      <c r="ROH61" s="37"/>
      <c r="ROI61" s="37"/>
      <c r="ROJ61" s="37"/>
      <c r="ROK61" s="37"/>
      <c r="ROL61" s="37"/>
      <c r="ROM61" s="37"/>
      <c r="RON61" s="37"/>
      <c r="ROO61" s="37"/>
      <c r="ROP61" s="37"/>
      <c r="ROQ61" s="37"/>
      <c r="ROR61" s="37"/>
      <c r="ROS61" s="37"/>
      <c r="ROT61" s="37"/>
      <c r="ROU61" s="37"/>
      <c r="ROV61" s="37"/>
      <c r="ROW61" s="37"/>
      <c r="ROX61" s="37"/>
      <c r="ROY61" s="37"/>
      <c r="ROZ61" s="37"/>
      <c r="RPA61" s="37"/>
      <c r="RPB61" s="37"/>
      <c r="RPC61" s="37"/>
      <c r="RPD61" s="37"/>
      <c r="RPE61" s="37"/>
      <c r="RPF61" s="37"/>
      <c r="RPG61" s="37"/>
      <c r="RPH61" s="37"/>
      <c r="RPI61" s="37"/>
      <c r="RPJ61" s="37"/>
      <c r="RPK61" s="37"/>
      <c r="RPL61" s="37"/>
      <c r="RPM61" s="37"/>
      <c r="RPN61" s="37"/>
      <c r="RPO61" s="37"/>
      <c r="RPP61" s="37"/>
      <c r="RPQ61" s="37"/>
      <c r="RPR61" s="37"/>
      <c r="RPS61" s="37"/>
      <c r="RPT61" s="37"/>
      <c r="RPU61" s="37"/>
      <c r="RPV61" s="37"/>
      <c r="RPW61" s="37"/>
      <c r="RPX61" s="37"/>
      <c r="RPY61" s="37"/>
      <c r="RPZ61" s="37"/>
      <c r="RQA61" s="37"/>
      <c r="RQB61" s="37"/>
      <c r="RQC61" s="37"/>
      <c r="RQD61" s="37"/>
      <c r="RQE61" s="37"/>
      <c r="RQF61" s="37"/>
      <c r="RQG61" s="37"/>
      <c r="RQH61" s="37"/>
      <c r="RQI61" s="37"/>
      <c r="RQJ61" s="37"/>
      <c r="RQK61" s="37"/>
      <c r="RQL61" s="37"/>
      <c r="RQM61" s="37"/>
      <c r="RQN61" s="37"/>
      <c r="RQO61" s="37"/>
      <c r="RQP61" s="37"/>
      <c r="RQQ61" s="37"/>
      <c r="RQR61" s="37"/>
      <c r="RQS61" s="37"/>
      <c r="RQT61" s="37"/>
      <c r="RQU61" s="37"/>
      <c r="RQV61" s="37"/>
      <c r="RQW61" s="37"/>
      <c r="RQX61" s="37"/>
      <c r="RQY61" s="37"/>
      <c r="RQZ61" s="37"/>
      <c r="RRA61" s="37"/>
      <c r="RRB61" s="37"/>
      <c r="RRC61" s="37"/>
      <c r="RRD61" s="37"/>
      <c r="RRE61" s="37"/>
      <c r="RRF61" s="37"/>
      <c r="RRG61" s="37"/>
      <c r="RRH61" s="37"/>
      <c r="RRI61" s="37"/>
      <c r="RRJ61" s="37"/>
      <c r="RRK61" s="37"/>
      <c r="RRL61" s="37"/>
      <c r="RRM61" s="37"/>
      <c r="RRN61" s="37"/>
      <c r="RRO61" s="37"/>
      <c r="RRP61" s="37"/>
      <c r="RRQ61" s="37"/>
      <c r="RRR61" s="37"/>
      <c r="RRS61" s="37"/>
      <c r="RRT61" s="37"/>
      <c r="RRU61" s="37"/>
      <c r="RRV61" s="37"/>
      <c r="RRW61" s="37"/>
      <c r="RRX61" s="37"/>
      <c r="RRY61" s="37"/>
      <c r="RRZ61" s="37"/>
      <c r="RSA61" s="37"/>
      <c r="RSB61" s="37"/>
      <c r="RSC61" s="37"/>
      <c r="RSD61" s="37"/>
      <c r="RSE61" s="37"/>
      <c r="RSF61" s="37"/>
      <c r="RSG61" s="37"/>
      <c r="RSH61" s="37"/>
      <c r="RSI61" s="37"/>
      <c r="RSJ61" s="37"/>
      <c r="RSK61" s="37"/>
      <c r="RSL61" s="37"/>
      <c r="RSM61" s="37"/>
      <c r="RSN61" s="37"/>
      <c r="RSO61" s="37"/>
      <c r="RSP61" s="37"/>
      <c r="RSQ61" s="37"/>
      <c r="RSR61" s="37"/>
      <c r="RSS61" s="37"/>
      <c r="RST61" s="37"/>
      <c r="RSU61" s="37"/>
      <c r="RSV61" s="37"/>
      <c r="RSW61" s="37"/>
      <c r="RSX61" s="37"/>
      <c r="RSY61" s="37"/>
      <c r="RSZ61" s="37"/>
      <c r="RTA61" s="37"/>
      <c r="RTB61" s="37"/>
      <c r="RTC61" s="37"/>
      <c r="RTD61" s="37"/>
      <c r="RTE61" s="37"/>
      <c r="RTF61" s="37"/>
      <c r="RTG61" s="37"/>
      <c r="RTH61" s="37"/>
      <c r="RTI61" s="37"/>
      <c r="RTJ61" s="37"/>
      <c r="RTK61" s="37"/>
      <c r="RTL61" s="37"/>
      <c r="RTM61" s="37"/>
      <c r="RTN61" s="37"/>
      <c r="RTO61" s="37"/>
      <c r="RTP61" s="37"/>
      <c r="RTQ61" s="37"/>
      <c r="RTR61" s="37"/>
      <c r="RTS61" s="37"/>
      <c r="RTT61" s="37"/>
      <c r="RTU61" s="37"/>
      <c r="RTV61" s="37"/>
      <c r="RTW61" s="37"/>
      <c r="RTX61" s="37"/>
      <c r="RTY61" s="37"/>
      <c r="RTZ61" s="37"/>
      <c r="RUA61" s="37"/>
      <c r="RUB61" s="37"/>
      <c r="RUC61" s="37"/>
      <c r="RUD61" s="37"/>
      <c r="RUE61" s="37"/>
      <c r="RUF61" s="37"/>
      <c r="RUG61" s="37"/>
      <c r="RUH61" s="37"/>
      <c r="RUI61" s="37"/>
      <c r="RUJ61" s="37"/>
      <c r="RUK61" s="37"/>
      <c r="RUL61" s="37"/>
      <c r="RUM61" s="37"/>
      <c r="RUN61" s="37"/>
      <c r="RUO61" s="37"/>
      <c r="RUP61" s="37"/>
      <c r="RUQ61" s="37"/>
      <c r="RUR61" s="37"/>
      <c r="RUS61" s="37"/>
      <c r="RUT61" s="37"/>
      <c r="RUU61" s="37"/>
      <c r="RUV61" s="37"/>
      <c r="RUW61" s="37"/>
      <c r="RUX61" s="37"/>
      <c r="RUY61" s="37"/>
      <c r="RUZ61" s="37"/>
      <c r="RVA61" s="37"/>
      <c r="RVB61" s="37"/>
      <c r="RVC61" s="37"/>
      <c r="RVD61" s="37"/>
      <c r="RVE61" s="37"/>
      <c r="RVF61" s="37"/>
      <c r="RVG61" s="37"/>
      <c r="RVH61" s="37"/>
      <c r="RVI61" s="37"/>
      <c r="RVJ61" s="37"/>
      <c r="RVK61" s="37"/>
      <c r="RVL61" s="37"/>
      <c r="RVM61" s="37"/>
      <c r="RVN61" s="37"/>
      <c r="RVO61" s="37"/>
      <c r="RVP61" s="37"/>
      <c r="RVQ61" s="37"/>
      <c r="RVR61" s="37"/>
      <c r="RVS61" s="37"/>
      <c r="RVT61" s="37"/>
      <c r="RVU61" s="37"/>
      <c r="RVV61" s="37"/>
      <c r="RVW61" s="37"/>
      <c r="RVX61" s="37"/>
      <c r="RVY61" s="37"/>
      <c r="RVZ61" s="37"/>
      <c r="RWA61" s="37"/>
      <c r="RWB61" s="37"/>
      <c r="RWC61" s="37"/>
      <c r="RWD61" s="37"/>
      <c r="RWE61" s="37"/>
      <c r="RWF61" s="37"/>
      <c r="RWG61" s="37"/>
      <c r="RWH61" s="37"/>
      <c r="RWI61" s="37"/>
      <c r="RWJ61" s="37"/>
      <c r="RWK61" s="37"/>
      <c r="RWL61" s="37"/>
      <c r="RWM61" s="37"/>
      <c r="RWN61" s="37"/>
      <c r="RWO61" s="37"/>
      <c r="RWP61" s="37"/>
      <c r="RWQ61" s="37"/>
      <c r="RWR61" s="37"/>
      <c r="RWS61" s="37"/>
      <c r="RWT61" s="37"/>
      <c r="RWU61" s="37"/>
      <c r="RWV61" s="37"/>
      <c r="RWW61" s="37"/>
      <c r="RWX61" s="37"/>
      <c r="RWY61" s="37"/>
      <c r="RWZ61" s="37"/>
      <c r="RXA61" s="37"/>
      <c r="RXB61" s="37"/>
      <c r="RXC61" s="37"/>
      <c r="RXD61" s="37"/>
      <c r="RXE61" s="37"/>
      <c r="RXF61" s="37"/>
      <c r="RXG61" s="37"/>
      <c r="RXH61" s="37"/>
      <c r="RXI61" s="37"/>
      <c r="RXJ61" s="37"/>
      <c r="RXK61" s="37"/>
      <c r="RXL61" s="37"/>
      <c r="RXM61" s="37"/>
      <c r="RXN61" s="37"/>
      <c r="RXO61" s="37"/>
      <c r="RXP61" s="37"/>
      <c r="RXQ61" s="37"/>
      <c r="RXR61" s="37"/>
      <c r="RXS61" s="37"/>
      <c r="RXT61" s="37"/>
      <c r="RXU61" s="37"/>
      <c r="RXV61" s="37"/>
      <c r="RXW61" s="37"/>
      <c r="RXX61" s="37"/>
      <c r="RXY61" s="37"/>
      <c r="RXZ61" s="37"/>
      <c r="RYA61" s="37"/>
      <c r="RYB61" s="37"/>
      <c r="RYC61" s="37"/>
      <c r="RYD61" s="37"/>
      <c r="RYE61" s="37"/>
      <c r="RYF61" s="37"/>
      <c r="RYG61" s="37"/>
      <c r="RYH61" s="37"/>
      <c r="RYI61" s="37"/>
      <c r="RYJ61" s="37"/>
      <c r="RYK61" s="37"/>
      <c r="RYL61" s="37"/>
      <c r="RYM61" s="37"/>
      <c r="RYN61" s="37"/>
      <c r="RYO61" s="37"/>
      <c r="RYP61" s="37"/>
      <c r="RYQ61" s="37"/>
      <c r="RYR61" s="37"/>
      <c r="RYS61" s="37"/>
      <c r="RYT61" s="37"/>
      <c r="RYU61" s="37"/>
      <c r="RYV61" s="37"/>
      <c r="RYW61" s="37"/>
      <c r="RYX61" s="37"/>
      <c r="RYY61" s="37"/>
      <c r="RYZ61" s="37"/>
      <c r="RZA61" s="37"/>
      <c r="RZB61" s="37"/>
      <c r="RZC61" s="37"/>
      <c r="RZD61" s="37"/>
      <c r="RZE61" s="37"/>
      <c r="RZF61" s="37"/>
      <c r="RZG61" s="37"/>
      <c r="RZH61" s="37"/>
      <c r="RZI61" s="37"/>
      <c r="RZJ61" s="37"/>
      <c r="RZK61" s="37"/>
      <c r="RZL61" s="37"/>
      <c r="RZM61" s="37"/>
      <c r="RZN61" s="37"/>
      <c r="RZO61" s="37"/>
      <c r="RZP61" s="37"/>
      <c r="RZQ61" s="37"/>
      <c r="RZR61" s="37"/>
      <c r="RZS61" s="37"/>
      <c r="RZT61" s="37"/>
      <c r="RZU61" s="37"/>
      <c r="RZV61" s="37"/>
      <c r="RZW61" s="37"/>
      <c r="RZX61" s="37"/>
      <c r="RZY61" s="37"/>
      <c r="RZZ61" s="37"/>
      <c r="SAA61" s="37"/>
      <c r="SAB61" s="37"/>
      <c r="SAC61" s="37"/>
      <c r="SAD61" s="37"/>
      <c r="SAE61" s="37"/>
      <c r="SAF61" s="37"/>
      <c r="SAG61" s="37"/>
      <c r="SAH61" s="37"/>
      <c r="SAI61" s="37"/>
      <c r="SAJ61" s="37"/>
      <c r="SAK61" s="37"/>
      <c r="SAL61" s="37"/>
      <c r="SAM61" s="37"/>
      <c r="SAN61" s="37"/>
      <c r="SAO61" s="37"/>
      <c r="SAP61" s="37"/>
      <c r="SAQ61" s="37"/>
      <c r="SAR61" s="37"/>
      <c r="SAS61" s="37"/>
      <c r="SAT61" s="37"/>
      <c r="SAU61" s="37"/>
      <c r="SAV61" s="37"/>
      <c r="SAW61" s="37"/>
      <c r="SAX61" s="37"/>
      <c r="SAY61" s="37"/>
      <c r="SAZ61" s="37"/>
      <c r="SBA61" s="37"/>
      <c r="SBB61" s="37"/>
      <c r="SBC61" s="37"/>
      <c r="SBD61" s="37"/>
      <c r="SBE61" s="37"/>
      <c r="SBF61" s="37"/>
      <c r="SBG61" s="37"/>
      <c r="SBH61" s="37"/>
      <c r="SBI61" s="37"/>
      <c r="SBJ61" s="37"/>
      <c r="SBK61" s="37"/>
      <c r="SBL61" s="37"/>
      <c r="SBM61" s="37"/>
      <c r="SBN61" s="37"/>
      <c r="SBO61" s="37"/>
      <c r="SBP61" s="37"/>
      <c r="SBQ61" s="37"/>
      <c r="SBR61" s="37"/>
      <c r="SBS61" s="37"/>
      <c r="SBT61" s="37"/>
      <c r="SBU61" s="37"/>
      <c r="SBV61" s="37"/>
      <c r="SBW61" s="37"/>
      <c r="SBX61" s="37"/>
      <c r="SBY61" s="37"/>
      <c r="SBZ61" s="37"/>
      <c r="SCA61" s="37"/>
      <c r="SCB61" s="37"/>
      <c r="SCC61" s="37"/>
      <c r="SCD61" s="37"/>
      <c r="SCE61" s="37"/>
      <c r="SCF61" s="37"/>
      <c r="SCG61" s="37"/>
      <c r="SCH61" s="37"/>
      <c r="SCI61" s="37"/>
      <c r="SCJ61" s="37"/>
      <c r="SCK61" s="37"/>
      <c r="SCL61" s="37"/>
      <c r="SCM61" s="37"/>
      <c r="SCN61" s="37"/>
      <c r="SCO61" s="37"/>
      <c r="SCP61" s="37"/>
      <c r="SCQ61" s="37"/>
      <c r="SCR61" s="37"/>
      <c r="SCS61" s="37"/>
      <c r="SCT61" s="37"/>
      <c r="SCU61" s="37"/>
      <c r="SCV61" s="37"/>
      <c r="SCW61" s="37"/>
      <c r="SCX61" s="37"/>
      <c r="SCY61" s="37"/>
      <c r="SCZ61" s="37"/>
      <c r="SDA61" s="37"/>
      <c r="SDB61" s="37"/>
      <c r="SDC61" s="37"/>
      <c r="SDD61" s="37"/>
      <c r="SDE61" s="37"/>
      <c r="SDF61" s="37"/>
      <c r="SDG61" s="37"/>
      <c r="SDH61" s="37"/>
      <c r="SDI61" s="37"/>
      <c r="SDJ61" s="37"/>
      <c r="SDK61" s="37"/>
      <c r="SDL61" s="37"/>
      <c r="SDM61" s="37"/>
      <c r="SDN61" s="37"/>
      <c r="SDO61" s="37"/>
      <c r="SDP61" s="37"/>
      <c r="SDQ61" s="37"/>
      <c r="SDR61" s="37"/>
      <c r="SDS61" s="37"/>
      <c r="SDT61" s="37"/>
      <c r="SDU61" s="37"/>
      <c r="SDV61" s="37"/>
      <c r="SDW61" s="37"/>
      <c r="SDX61" s="37"/>
      <c r="SDY61" s="37"/>
      <c r="SDZ61" s="37"/>
      <c r="SEA61" s="37"/>
      <c r="SEB61" s="37"/>
      <c r="SEC61" s="37"/>
      <c r="SED61" s="37"/>
      <c r="SEE61" s="37"/>
      <c r="SEF61" s="37"/>
      <c r="SEG61" s="37"/>
      <c r="SEH61" s="37"/>
      <c r="SEI61" s="37"/>
      <c r="SEJ61" s="37"/>
      <c r="SEK61" s="37"/>
      <c r="SEL61" s="37"/>
      <c r="SEM61" s="37"/>
      <c r="SEN61" s="37"/>
      <c r="SEO61" s="37"/>
      <c r="SEP61" s="37"/>
      <c r="SEQ61" s="37"/>
      <c r="SER61" s="37"/>
      <c r="SES61" s="37"/>
      <c r="SET61" s="37"/>
      <c r="SEU61" s="37"/>
      <c r="SEV61" s="37"/>
      <c r="SEW61" s="37"/>
      <c r="SEX61" s="37"/>
      <c r="SEY61" s="37"/>
      <c r="SEZ61" s="37"/>
      <c r="SFA61" s="37"/>
      <c r="SFB61" s="37"/>
      <c r="SFC61" s="37"/>
      <c r="SFD61" s="37"/>
      <c r="SFE61" s="37"/>
      <c r="SFF61" s="37"/>
      <c r="SFG61" s="37"/>
      <c r="SFH61" s="37"/>
      <c r="SFI61" s="37"/>
      <c r="SFJ61" s="37"/>
      <c r="SFK61" s="37"/>
      <c r="SFL61" s="37"/>
      <c r="SFM61" s="37"/>
      <c r="SFN61" s="37"/>
      <c r="SFO61" s="37"/>
      <c r="SFP61" s="37"/>
      <c r="SFQ61" s="37"/>
      <c r="SFR61" s="37"/>
      <c r="SFS61" s="37"/>
      <c r="SFT61" s="37"/>
      <c r="SFU61" s="37"/>
      <c r="SFV61" s="37"/>
      <c r="SFW61" s="37"/>
      <c r="SFX61" s="37"/>
      <c r="SFY61" s="37"/>
      <c r="SFZ61" s="37"/>
      <c r="SGA61" s="37"/>
      <c r="SGB61" s="37"/>
      <c r="SGC61" s="37"/>
      <c r="SGD61" s="37"/>
      <c r="SGE61" s="37"/>
      <c r="SGF61" s="37"/>
      <c r="SGG61" s="37"/>
      <c r="SGH61" s="37"/>
      <c r="SGI61" s="37"/>
      <c r="SGJ61" s="37"/>
      <c r="SGK61" s="37"/>
      <c r="SGL61" s="37"/>
      <c r="SGM61" s="37"/>
      <c r="SGN61" s="37"/>
      <c r="SGO61" s="37"/>
      <c r="SGP61" s="37"/>
      <c r="SGQ61" s="37"/>
      <c r="SGR61" s="37"/>
      <c r="SGS61" s="37"/>
      <c r="SGT61" s="37"/>
      <c r="SGU61" s="37"/>
      <c r="SGV61" s="37"/>
      <c r="SGW61" s="37"/>
      <c r="SGX61" s="37"/>
      <c r="SGY61" s="37"/>
      <c r="SGZ61" s="37"/>
      <c r="SHA61" s="37"/>
      <c r="SHB61" s="37"/>
      <c r="SHC61" s="37"/>
      <c r="SHD61" s="37"/>
      <c r="SHE61" s="37"/>
      <c r="SHF61" s="37"/>
      <c r="SHG61" s="37"/>
      <c r="SHH61" s="37"/>
      <c r="SHI61" s="37"/>
      <c r="SHJ61" s="37"/>
      <c r="SHK61" s="37"/>
      <c r="SHL61" s="37"/>
      <c r="SHM61" s="37"/>
      <c r="SHN61" s="37"/>
      <c r="SHO61" s="37"/>
      <c r="SHP61" s="37"/>
      <c r="SHQ61" s="37"/>
      <c r="SHR61" s="37"/>
      <c r="SHS61" s="37"/>
      <c r="SHT61" s="37"/>
      <c r="SHU61" s="37"/>
      <c r="SHV61" s="37"/>
      <c r="SHW61" s="37"/>
      <c r="SHX61" s="37"/>
      <c r="SHY61" s="37"/>
      <c r="SHZ61" s="37"/>
      <c r="SIA61" s="37"/>
      <c r="SIB61" s="37"/>
      <c r="SIC61" s="37"/>
      <c r="SID61" s="37"/>
      <c r="SIE61" s="37"/>
      <c r="SIF61" s="37"/>
      <c r="SIG61" s="37"/>
      <c r="SIH61" s="37"/>
      <c r="SII61" s="37"/>
      <c r="SIJ61" s="37"/>
      <c r="SIK61" s="37"/>
      <c r="SIL61" s="37"/>
      <c r="SIM61" s="37"/>
      <c r="SIN61" s="37"/>
      <c r="SIO61" s="37"/>
      <c r="SIP61" s="37"/>
      <c r="SIQ61" s="37"/>
      <c r="SIR61" s="37"/>
      <c r="SIS61" s="37"/>
      <c r="SIT61" s="37"/>
      <c r="SIU61" s="37"/>
      <c r="SIV61" s="37"/>
      <c r="SIW61" s="37"/>
      <c r="SIX61" s="37"/>
      <c r="SIY61" s="37"/>
      <c r="SIZ61" s="37"/>
      <c r="SJA61" s="37"/>
      <c r="SJB61" s="37"/>
      <c r="SJC61" s="37"/>
      <c r="SJD61" s="37"/>
      <c r="SJE61" s="37"/>
      <c r="SJF61" s="37"/>
      <c r="SJG61" s="37"/>
      <c r="SJH61" s="37"/>
      <c r="SJI61" s="37"/>
      <c r="SJJ61" s="37"/>
      <c r="SJK61" s="37"/>
      <c r="SJL61" s="37"/>
      <c r="SJM61" s="37"/>
      <c r="SJN61" s="37"/>
      <c r="SJO61" s="37"/>
      <c r="SJP61" s="37"/>
      <c r="SJQ61" s="37"/>
      <c r="SJR61" s="37"/>
      <c r="SJS61" s="37"/>
      <c r="SJT61" s="37"/>
      <c r="SJU61" s="37"/>
      <c r="SJV61" s="37"/>
      <c r="SJW61" s="37"/>
      <c r="SJX61" s="37"/>
      <c r="SJY61" s="37"/>
      <c r="SJZ61" s="37"/>
      <c r="SKA61" s="37"/>
      <c r="SKB61" s="37"/>
      <c r="SKC61" s="37"/>
      <c r="SKD61" s="37"/>
      <c r="SKE61" s="37"/>
      <c r="SKF61" s="37"/>
      <c r="SKG61" s="37"/>
      <c r="SKH61" s="37"/>
      <c r="SKI61" s="37"/>
      <c r="SKJ61" s="37"/>
      <c r="SKK61" s="37"/>
      <c r="SKL61" s="37"/>
      <c r="SKM61" s="37"/>
      <c r="SKN61" s="37"/>
      <c r="SKO61" s="37"/>
      <c r="SKP61" s="37"/>
      <c r="SKQ61" s="37"/>
      <c r="SKR61" s="37"/>
      <c r="SKS61" s="37"/>
      <c r="SKT61" s="37"/>
      <c r="SKU61" s="37"/>
      <c r="SKV61" s="37"/>
      <c r="SKW61" s="37"/>
      <c r="SKX61" s="37"/>
      <c r="SKY61" s="37"/>
      <c r="SKZ61" s="37"/>
      <c r="SLA61" s="37"/>
      <c r="SLB61" s="37"/>
      <c r="SLC61" s="37"/>
      <c r="SLD61" s="37"/>
      <c r="SLE61" s="37"/>
      <c r="SLF61" s="37"/>
      <c r="SLG61" s="37"/>
      <c r="SLH61" s="37"/>
      <c r="SLI61" s="37"/>
      <c r="SLJ61" s="37"/>
      <c r="SLK61" s="37"/>
      <c r="SLL61" s="37"/>
      <c r="SLM61" s="37"/>
      <c r="SLN61" s="37"/>
      <c r="SLO61" s="37"/>
      <c r="SLP61" s="37"/>
      <c r="SLQ61" s="37"/>
      <c r="SLR61" s="37"/>
      <c r="SLS61" s="37"/>
      <c r="SLT61" s="37"/>
      <c r="SLU61" s="37"/>
      <c r="SLV61" s="37"/>
      <c r="SLW61" s="37"/>
      <c r="SLX61" s="37"/>
      <c r="SLY61" s="37"/>
      <c r="SLZ61" s="37"/>
      <c r="SMA61" s="37"/>
      <c r="SMB61" s="37"/>
      <c r="SMC61" s="37"/>
      <c r="SMD61" s="37"/>
      <c r="SME61" s="37"/>
      <c r="SMF61" s="37"/>
      <c r="SMG61" s="37"/>
      <c r="SMH61" s="37"/>
      <c r="SMI61" s="37"/>
      <c r="SMJ61" s="37"/>
      <c r="SMK61" s="37"/>
      <c r="SML61" s="37"/>
      <c r="SMM61" s="37"/>
      <c r="SMN61" s="37"/>
      <c r="SMO61" s="37"/>
      <c r="SMP61" s="37"/>
      <c r="SMQ61" s="37"/>
      <c r="SMR61" s="37"/>
      <c r="SMS61" s="37"/>
      <c r="SMT61" s="37"/>
      <c r="SMU61" s="37"/>
      <c r="SMV61" s="37"/>
      <c r="SMW61" s="37"/>
      <c r="SMX61" s="37"/>
      <c r="SMY61" s="37"/>
      <c r="SMZ61" s="37"/>
      <c r="SNA61" s="37"/>
      <c r="SNB61" s="37"/>
      <c r="SNC61" s="37"/>
      <c r="SND61" s="37"/>
      <c r="SNE61" s="37"/>
      <c r="SNF61" s="37"/>
      <c r="SNG61" s="37"/>
      <c r="SNH61" s="37"/>
      <c r="SNI61" s="37"/>
      <c r="SNJ61" s="37"/>
      <c r="SNK61" s="37"/>
      <c r="SNL61" s="37"/>
      <c r="SNM61" s="37"/>
      <c r="SNN61" s="37"/>
      <c r="SNO61" s="37"/>
      <c r="SNP61" s="37"/>
      <c r="SNQ61" s="37"/>
      <c r="SNR61" s="37"/>
      <c r="SNS61" s="37"/>
      <c r="SNT61" s="37"/>
      <c r="SNU61" s="37"/>
      <c r="SNV61" s="37"/>
      <c r="SNW61" s="37"/>
      <c r="SNX61" s="37"/>
      <c r="SNY61" s="37"/>
      <c r="SNZ61" s="37"/>
      <c r="SOA61" s="37"/>
      <c r="SOB61" s="37"/>
      <c r="SOC61" s="37"/>
      <c r="SOD61" s="37"/>
      <c r="SOE61" s="37"/>
      <c r="SOF61" s="37"/>
      <c r="SOG61" s="37"/>
      <c r="SOH61" s="37"/>
      <c r="SOI61" s="37"/>
      <c r="SOJ61" s="37"/>
      <c r="SOK61" s="37"/>
      <c r="SOL61" s="37"/>
      <c r="SOM61" s="37"/>
      <c r="SON61" s="37"/>
      <c r="SOO61" s="37"/>
      <c r="SOP61" s="37"/>
      <c r="SOQ61" s="37"/>
      <c r="SOR61" s="37"/>
      <c r="SOS61" s="37"/>
      <c r="SOT61" s="37"/>
      <c r="SOU61" s="37"/>
      <c r="SOV61" s="37"/>
      <c r="SOW61" s="37"/>
      <c r="SOX61" s="37"/>
      <c r="SOY61" s="37"/>
      <c r="SOZ61" s="37"/>
      <c r="SPA61" s="37"/>
      <c r="SPB61" s="37"/>
      <c r="SPC61" s="37"/>
      <c r="SPD61" s="37"/>
      <c r="SPE61" s="37"/>
      <c r="SPF61" s="37"/>
      <c r="SPG61" s="37"/>
      <c r="SPH61" s="37"/>
      <c r="SPI61" s="37"/>
      <c r="SPJ61" s="37"/>
      <c r="SPK61" s="37"/>
      <c r="SPL61" s="37"/>
      <c r="SPM61" s="37"/>
      <c r="SPN61" s="37"/>
      <c r="SPO61" s="37"/>
      <c r="SPP61" s="37"/>
      <c r="SPQ61" s="37"/>
      <c r="SPR61" s="37"/>
      <c r="SPS61" s="37"/>
      <c r="SPT61" s="37"/>
      <c r="SPU61" s="37"/>
      <c r="SPV61" s="37"/>
      <c r="SPW61" s="37"/>
      <c r="SPX61" s="37"/>
      <c r="SPY61" s="37"/>
      <c r="SPZ61" s="37"/>
      <c r="SQA61" s="37"/>
      <c r="SQB61" s="37"/>
      <c r="SQC61" s="37"/>
      <c r="SQD61" s="37"/>
      <c r="SQE61" s="37"/>
      <c r="SQF61" s="37"/>
      <c r="SQG61" s="37"/>
      <c r="SQH61" s="37"/>
      <c r="SQI61" s="37"/>
      <c r="SQJ61" s="37"/>
      <c r="SQK61" s="37"/>
      <c r="SQL61" s="37"/>
      <c r="SQM61" s="37"/>
      <c r="SQN61" s="37"/>
      <c r="SQO61" s="37"/>
      <c r="SQP61" s="37"/>
      <c r="SQQ61" s="37"/>
      <c r="SQR61" s="37"/>
      <c r="SQS61" s="37"/>
      <c r="SQT61" s="37"/>
      <c r="SQU61" s="37"/>
      <c r="SQV61" s="37"/>
      <c r="SQW61" s="37"/>
      <c r="SQX61" s="37"/>
      <c r="SQY61" s="37"/>
      <c r="SQZ61" s="37"/>
      <c r="SRA61" s="37"/>
      <c r="SRB61" s="37"/>
      <c r="SRC61" s="37"/>
      <c r="SRD61" s="37"/>
      <c r="SRE61" s="37"/>
      <c r="SRF61" s="37"/>
      <c r="SRG61" s="37"/>
      <c r="SRH61" s="37"/>
      <c r="SRI61" s="37"/>
      <c r="SRJ61" s="37"/>
      <c r="SRK61" s="37"/>
      <c r="SRL61" s="37"/>
      <c r="SRM61" s="37"/>
      <c r="SRN61" s="37"/>
      <c r="SRO61" s="37"/>
      <c r="SRP61" s="37"/>
      <c r="SRQ61" s="37"/>
      <c r="SRR61" s="37"/>
      <c r="SRS61" s="37"/>
      <c r="SRT61" s="37"/>
      <c r="SRU61" s="37"/>
      <c r="SRV61" s="37"/>
      <c r="SRW61" s="37"/>
      <c r="SRX61" s="37"/>
      <c r="SRY61" s="37"/>
      <c r="SRZ61" s="37"/>
      <c r="SSA61" s="37"/>
      <c r="SSB61" s="37"/>
      <c r="SSC61" s="37"/>
      <c r="SSD61" s="37"/>
      <c r="SSE61" s="37"/>
      <c r="SSF61" s="37"/>
      <c r="SSG61" s="37"/>
      <c r="SSH61" s="37"/>
      <c r="SSI61" s="37"/>
      <c r="SSJ61" s="37"/>
      <c r="SSK61" s="37"/>
      <c r="SSL61" s="37"/>
      <c r="SSM61" s="37"/>
      <c r="SSN61" s="37"/>
      <c r="SSO61" s="37"/>
      <c r="SSP61" s="37"/>
      <c r="SSQ61" s="37"/>
      <c r="SSR61" s="37"/>
      <c r="SSS61" s="37"/>
      <c r="SST61" s="37"/>
      <c r="SSU61" s="37"/>
      <c r="SSV61" s="37"/>
      <c r="SSW61" s="37"/>
      <c r="SSX61" s="37"/>
      <c r="SSY61" s="37"/>
      <c r="SSZ61" s="37"/>
      <c r="STA61" s="37"/>
      <c r="STB61" s="37"/>
      <c r="STC61" s="37"/>
      <c r="STD61" s="37"/>
      <c r="STE61" s="37"/>
      <c r="STF61" s="37"/>
      <c r="STG61" s="37"/>
      <c r="STH61" s="37"/>
      <c r="STI61" s="37"/>
      <c r="STJ61" s="37"/>
      <c r="STK61" s="37"/>
      <c r="STL61" s="37"/>
      <c r="STM61" s="37"/>
      <c r="STN61" s="37"/>
      <c r="STO61" s="37"/>
      <c r="STP61" s="37"/>
      <c r="STQ61" s="37"/>
      <c r="STR61" s="37"/>
      <c r="STS61" s="37"/>
      <c r="STT61" s="37"/>
      <c r="STU61" s="37"/>
      <c r="STV61" s="37"/>
      <c r="STW61" s="37"/>
      <c r="STX61" s="37"/>
      <c r="STY61" s="37"/>
      <c r="STZ61" s="37"/>
      <c r="SUA61" s="37"/>
      <c r="SUB61" s="37"/>
      <c r="SUC61" s="37"/>
      <c r="SUD61" s="37"/>
      <c r="SUE61" s="37"/>
      <c r="SUF61" s="37"/>
      <c r="SUG61" s="37"/>
      <c r="SUH61" s="37"/>
      <c r="SUI61" s="37"/>
      <c r="SUJ61" s="37"/>
      <c r="SUK61" s="37"/>
      <c r="SUL61" s="37"/>
      <c r="SUM61" s="37"/>
      <c r="SUN61" s="37"/>
      <c r="SUO61" s="37"/>
      <c r="SUP61" s="37"/>
      <c r="SUQ61" s="37"/>
      <c r="SUR61" s="37"/>
      <c r="SUS61" s="37"/>
      <c r="SUT61" s="37"/>
      <c r="SUU61" s="37"/>
      <c r="SUV61" s="37"/>
      <c r="SUW61" s="37"/>
      <c r="SUX61" s="37"/>
      <c r="SUY61" s="37"/>
      <c r="SUZ61" s="37"/>
      <c r="SVA61" s="37"/>
      <c r="SVB61" s="37"/>
      <c r="SVC61" s="37"/>
      <c r="SVD61" s="37"/>
      <c r="SVE61" s="37"/>
      <c r="SVF61" s="37"/>
      <c r="SVG61" s="37"/>
      <c r="SVH61" s="37"/>
      <c r="SVI61" s="37"/>
      <c r="SVJ61" s="37"/>
      <c r="SVK61" s="37"/>
      <c r="SVL61" s="37"/>
      <c r="SVM61" s="37"/>
      <c r="SVN61" s="37"/>
      <c r="SVO61" s="37"/>
      <c r="SVP61" s="37"/>
      <c r="SVQ61" s="37"/>
      <c r="SVR61" s="37"/>
      <c r="SVS61" s="37"/>
      <c r="SVT61" s="37"/>
      <c r="SVU61" s="37"/>
      <c r="SVV61" s="37"/>
      <c r="SVW61" s="37"/>
      <c r="SVX61" s="37"/>
      <c r="SVY61" s="37"/>
      <c r="SVZ61" s="37"/>
      <c r="SWA61" s="37"/>
      <c r="SWB61" s="37"/>
      <c r="SWC61" s="37"/>
      <c r="SWD61" s="37"/>
      <c r="SWE61" s="37"/>
      <c r="SWF61" s="37"/>
      <c r="SWG61" s="37"/>
      <c r="SWH61" s="37"/>
      <c r="SWI61" s="37"/>
      <c r="SWJ61" s="37"/>
      <c r="SWK61" s="37"/>
      <c r="SWL61" s="37"/>
      <c r="SWM61" s="37"/>
      <c r="SWN61" s="37"/>
      <c r="SWO61" s="37"/>
      <c r="SWP61" s="37"/>
      <c r="SWQ61" s="37"/>
      <c r="SWR61" s="37"/>
      <c r="SWS61" s="37"/>
      <c r="SWT61" s="37"/>
      <c r="SWU61" s="37"/>
      <c r="SWV61" s="37"/>
      <c r="SWW61" s="37"/>
      <c r="SWX61" s="37"/>
      <c r="SWY61" s="37"/>
      <c r="SWZ61" s="37"/>
      <c r="SXA61" s="37"/>
      <c r="SXB61" s="37"/>
      <c r="SXC61" s="37"/>
      <c r="SXD61" s="37"/>
      <c r="SXE61" s="37"/>
      <c r="SXF61" s="37"/>
      <c r="SXG61" s="37"/>
      <c r="SXH61" s="37"/>
      <c r="SXI61" s="37"/>
      <c r="SXJ61" s="37"/>
      <c r="SXK61" s="37"/>
      <c r="SXL61" s="37"/>
      <c r="SXM61" s="37"/>
      <c r="SXN61" s="37"/>
      <c r="SXO61" s="37"/>
      <c r="SXP61" s="37"/>
      <c r="SXQ61" s="37"/>
      <c r="SXR61" s="37"/>
      <c r="SXS61" s="37"/>
      <c r="SXT61" s="37"/>
      <c r="SXU61" s="37"/>
      <c r="SXV61" s="37"/>
      <c r="SXW61" s="37"/>
      <c r="SXX61" s="37"/>
      <c r="SXY61" s="37"/>
      <c r="SXZ61" s="37"/>
      <c r="SYA61" s="37"/>
      <c r="SYB61" s="37"/>
      <c r="SYC61" s="37"/>
      <c r="SYD61" s="37"/>
      <c r="SYE61" s="37"/>
      <c r="SYF61" s="37"/>
      <c r="SYG61" s="37"/>
      <c r="SYH61" s="37"/>
      <c r="SYI61" s="37"/>
      <c r="SYJ61" s="37"/>
      <c r="SYK61" s="37"/>
      <c r="SYL61" s="37"/>
      <c r="SYM61" s="37"/>
      <c r="SYN61" s="37"/>
      <c r="SYO61" s="37"/>
      <c r="SYP61" s="37"/>
      <c r="SYQ61" s="37"/>
      <c r="SYR61" s="37"/>
      <c r="SYS61" s="37"/>
      <c r="SYT61" s="37"/>
      <c r="SYU61" s="37"/>
      <c r="SYV61" s="37"/>
      <c r="SYW61" s="37"/>
      <c r="SYX61" s="37"/>
      <c r="SYY61" s="37"/>
      <c r="SYZ61" s="37"/>
      <c r="SZA61" s="37"/>
      <c r="SZB61" s="37"/>
      <c r="SZC61" s="37"/>
      <c r="SZD61" s="37"/>
      <c r="SZE61" s="37"/>
      <c r="SZF61" s="37"/>
      <c r="SZG61" s="37"/>
      <c r="SZH61" s="37"/>
      <c r="SZI61" s="37"/>
      <c r="SZJ61" s="37"/>
      <c r="SZK61" s="37"/>
      <c r="SZL61" s="37"/>
      <c r="SZM61" s="37"/>
      <c r="SZN61" s="37"/>
      <c r="SZO61" s="37"/>
      <c r="SZP61" s="37"/>
      <c r="SZQ61" s="37"/>
      <c r="SZR61" s="37"/>
      <c r="SZS61" s="37"/>
      <c r="SZT61" s="37"/>
      <c r="SZU61" s="37"/>
      <c r="SZV61" s="37"/>
      <c r="SZW61" s="37"/>
      <c r="SZX61" s="37"/>
      <c r="SZY61" s="37"/>
      <c r="SZZ61" s="37"/>
      <c r="TAA61" s="37"/>
      <c r="TAB61" s="37"/>
      <c r="TAC61" s="37"/>
      <c r="TAD61" s="37"/>
      <c r="TAE61" s="37"/>
      <c r="TAF61" s="37"/>
      <c r="TAG61" s="37"/>
      <c r="TAH61" s="37"/>
      <c r="TAI61" s="37"/>
      <c r="TAJ61" s="37"/>
      <c r="TAK61" s="37"/>
      <c r="TAL61" s="37"/>
      <c r="TAM61" s="37"/>
      <c r="TAN61" s="37"/>
      <c r="TAO61" s="37"/>
      <c r="TAP61" s="37"/>
      <c r="TAQ61" s="37"/>
      <c r="TAR61" s="37"/>
      <c r="TAS61" s="37"/>
      <c r="TAT61" s="37"/>
      <c r="TAU61" s="37"/>
      <c r="TAV61" s="37"/>
      <c r="TAW61" s="37"/>
      <c r="TAX61" s="37"/>
      <c r="TAY61" s="37"/>
      <c r="TAZ61" s="37"/>
      <c r="TBA61" s="37"/>
      <c r="TBB61" s="37"/>
      <c r="TBC61" s="37"/>
      <c r="TBD61" s="37"/>
      <c r="TBE61" s="37"/>
      <c r="TBF61" s="37"/>
      <c r="TBG61" s="37"/>
      <c r="TBH61" s="37"/>
      <c r="TBI61" s="37"/>
      <c r="TBJ61" s="37"/>
      <c r="TBK61" s="37"/>
      <c r="TBL61" s="37"/>
      <c r="TBM61" s="37"/>
      <c r="TBN61" s="37"/>
      <c r="TBO61" s="37"/>
      <c r="TBP61" s="37"/>
      <c r="TBQ61" s="37"/>
      <c r="TBR61" s="37"/>
      <c r="TBS61" s="37"/>
      <c r="TBT61" s="37"/>
      <c r="TBU61" s="37"/>
      <c r="TBV61" s="37"/>
      <c r="TBW61" s="37"/>
      <c r="TBX61" s="37"/>
      <c r="TBY61" s="37"/>
      <c r="TBZ61" s="37"/>
      <c r="TCA61" s="37"/>
      <c r="TCB61" s="37"/>
      <c r="TCC61" s="37"/>
      <c r="TCD61" s="37"/>
      <c r="TCE61" s="37"/>
      <c r="TCF61" s="37"/>
      <c r="TCG61" s="37"/>
      <c r="TCH61" s="37"/>
      <c r="TCI61" s="37"/>
      <c r="TCJ61" s="37"/>
      <c r="TCK61" s="37"/>
      <c r="TCL61" s="37"/>
      <c r="TCM61" s="37"/>
      <c r="TCN61" s="37"/>
      <c r="TCO61" s="37"/>
      <c r="TCP61" s="37"/>
      <c r="TCQ61" s="37"/>
      <c r="TCR61" s="37"/>
      <c r="TCS61" s="37"/>
      <c r="TCT61" s="37"/>
      <c r="TCU61" s="37"/>
      <c r="TCV61" s="37"/>
      <c r="TCW61" s="37"/>
      <c r="TCX61" s="37"/>
      <c r="TCY61" s="37"/>
      <c r="TCZ61" s="37"/>
      <c r="TDA61" s="37"/>
      <c r="TDB61" s="37"/>
      <c r="TDC61" s="37"/>
      <c r="TDD61" s="37"/>
      <c r="TDE61" s="37"/>
      <c r="TDF61" s="37"/>
      <c r="TDG61" s="37"/>
      <c r="TDH61" s="37"/>
      <c r="TDI61" s="37"/>
      <c r="TDJ61" s="37"/>
      <c r="TDK61" s="37"/>
      <c r="TDL61" s="37"/>
      <c r="TDM61" s="37"/>
      <c r="TDN61" s="37"/>
      <c r="TDO61" s="37"/>
      <c r="TDP61" s="37"/>
      <c r="TDQ61" s="37"/>
      <c r="TDR61" s="37"/>
      <c r="TDS61" s="37"/>
      <c r="TDT61" s="37"/>
      <c r="TDU61" s="37"/>
      <c r="TDV61" s="37"/>
      <c r="TDW61" s="37"/>
      <c r="TDX61" s="37"/>
      <c r="TDY61" s="37"/>
      <c r="TDZ61" s="37"/>
      <c r="TEA61" s="37"/>
      <c r="TEB61" s="37"/>
      <c r="TEC61" s="37"/>
      <c r="TED61" s="37"/>
      <c r="TEE61" s="37"/>
      <c r="TEF61" s="37"/>
      <c r="TEG61" s="37"/>
      <c r="TEH61" s="37"/>
      <c r="TEI61" s="37"/>
      <c r="TEJ61" s="37"/>
      <c r="TEK61" s="37"/>
      <c r="TEL61" s="37"/>
      <c r="TEM61" s="37"/>
      <c r="TEN61" s="37"/>
      <c r="TEO61" s="37"/>
      <c r="TEP61" s="37"/>
      <c r="TEQ61" s="37"/>
      <c r="TER61" s="37"/>
      <c r="TES61" s="37"/>
      <c r="TET61" s="37"/>
      <c r="TEU61" s="37"/>
      <c r="TEV61" s="37"/>
      <c r="TEW61" s="37"/>
      <c r="TEX61" s="37"/>
      <c r="TEY61" s="37"/>
      <c r="TEZ61" s="37"/>
      <c r="TFA61" s="37"/>
      <c r="TFB61" s="37"/>
      <c r="TFC61" s="37"/>
      <c r="TFD61" s="37"/>
      <c r="TFE61" s="37"/>
      <c r="TFF61" s="37"/>
      <c r="TFG61" s="37"/>
      <c r="TFH61" s="37"/>
      <c r="TFI61" s="37"/>
      <c r="TFJ61" s="37"/>
      <c r="TFK61" s="37"/>
      <c r="TFL61" s="37"/>
      <c r="TFM61" s="37"/>
      <c r="TFN61" s="37"/>
      <c r="TFO61" s="37"/>
      <c r="TFP61" s="37"/>
      <c r="TFQ61" s="37"/>
      <c r="TFR61" s="37"/>
      <c r="TFS61" s="37"/>
      <c r="TFT61" s="37"/>
      <c r="TFU61" s="37"/>
      <c r="TFV61" s="37"/>
      <c r="TFW61" s="37"/>
      <c r="TFX61" s="37"/>
      <c r="TFY61" s="37"/>
      <c r="TFZ61" s="37"/>
      <c r="TGA61" s="37"/>
      <c r="TGB61" s="37"/>
      <c r="TGC61" s="37"/>
      <c r="TGD61" s="37"/>
      <c r="TGE61" s="37"/>
      <c r="TGF61" s="37"/>
      <c r="TGG61" s="37"/>
      <c r="TGH61" s="37"/>
      <c r="TGI61" s="37"/>
      <c r="TGJ61" s="37"/>
      <c r="TGK61" s="37"/>
      <c r="TGL61" s="37"/>
      <c r="TGM61" s="37"/>
      <c r="TGN61" s="37"/>
      <c r="TGO61" s="37"/>
      <c r="TGP61" s="37"/>
      <c r="TGQ61" s="37"/>
      <c r="TGR61" s="37"/>
      <c r="TGS61" s="37"/>
      <c r="TGT61" s="37"/>
      <c r="TGU61" s="37"/>
      <c r="TGV61" s="37"/>
      <c r="TGW61" s="37"/>
      <c r="TGX61" s="37"/>
      <c r="TGY61" s="37"/>
      <c r="TGZ61" s="37"/>
      <c r="THA61" s="37"/>
      <c r="THB61" s="37"/>
      <c r="THC61" s="37"/>
      <c r="THD61" s="37"/>
      <c r="THE61" s="37"/>
      <c r="THF61" s="37"/>
      <c r="THG61" s="37"/>
      <c r="THH61" s="37"/>
      <c r="THI61" s="37"/>
      <c r="THJ61" s="37"/>
      <c r="THK61" s="37"/>
      <c r="THL61" s="37"/>
      <c r="THM61" s="37"/>
      <c r="THN61" s="37"/>
      <c r="THO61" s="37"/>
      <c r="THP61" s="37"/>
      <c r="THQ61" s="37"/>
      <c r="THR61" s="37"/>
      <c r="THS61" s="37"/>
      <c r="THT61" s="37"/>
      <c r="THU61" s="37"/>
      <c r="THV61" s="37"/>
      <c r="THW61" s="37"/>
      <c r="THX61" s="37"/>
      <c r="THY61" s="37"/>
      <c r="THZ61" s="37"/>
      <c r="TIA61" s="37"/>
      <c r="TIB61" s="37"/>
      <c r="TIC61" s="37"/>
      <c r="TID61" s="37"/>
      <c r="TIE61" s="37"/>
      <c r="TIF61" s="37"/>
      <c r="TIG61" s="37"/>
      <c r="TIH61" s="37"/>
      <c r="TII61" s="37"/>
      <c r="TIJ61" s="37"/>
      <c r="TIK61" s="37"/>
      <c r="TIL61" s="37"/>
      <c r="TIM61" s="37"/>
      <c r="TIN61" s="37"/>
      <c r="TIO61" s="37"/>
      <c r="TIP61" s="37"/>
      <c r="TIQ61" s="37"/>
      <c r="TIR61" s="37"/>
      <c r="TIS61" s="37"/>
      <c r="TIT61" s="37"/>
      <c r="TIU61" s="37"/>
      <c r="TIV61" s="37"/>
      <c r="TIW61" s="37"/>
      <c r="TIX61" s="37"/>
      <c r="TIY61" s="37"/>
      <c r="TIZ61" s="37"/>
      <c r="TJA61" s="37"/>
      <c r="TJB61" s="37"/>
      <c r="TJC61" s="37"/>
      <c r="TJD61" s="37"/>
      <c r="TJE61" s="37"/>
      <c r="TJF61" s="37"/>
      <c r="TJG61" s="37"/>
      <c r="TJH61" s="37"/>
      <c r="TJI61" s="37"/>
      <c r="TJJ61" s="37"/>
      <c r="TJK61" s="37"/>
      <c r="TJL61" s="37"/>
      <c r="TJM61" s="37"/>
      <c r="TJN61" s="37"/>
      <c r="TJO61" s="37"/>
      <c r="TJP61" s="37"/>
      <c r="TJQ61" s="37"/>
      <c r="TJR61" s="37"/>
      <c r="TJS61" s="37"/>
      <c r="TJT61" s="37"/>
      <c r="TJU61" s="37"/>
      <c r="TJV61" s="37"/>
      <c r="TJW61" s="37"/>
      <c r="TJX61" s="37"/>
      <c r="TJY61" s="37"/>
      <c r="TJZ61" s="37"/>
      <c r="TKA61" s="37"/>
      <c r="TKB61" s="37"/>
      <c r="TKC61" s="37"/>
      <c r="TKD61" s="37"/>
      <c r="TKE61" s="37"/>
      <c r="TKF61" s="37"/>
      <c r="TKG61" s="37"/>
      <c r="TKH61" s="37"/>
      <c r="TKI61" s="37"/>
      <c r="TKJ61" s="37"/>
      <c r="TKK61" s="37"/>
      <c r="TKL61" s="37"/>
      <c r="TKM61" s="37"/>
      <c r="TKN61" s="37"/>
      <c r="TKO61" s="37"/>
      <c r="TKP61" s="37"/>
      <c r="TKQ61" s="37"/>
      <c r="TKR61" s="37"/>
      <c r="TKS61" s="37"/>
      <c r="TKT61" s="37"/>
      <c r="TKU61" s="37"/>
      <c r="TKV61" s="37"/>
      <c r="TKW61" s="37"/>
      <c r="TKX61" s="37"/>
      <c r="TKY61" s="37"/>
      <c r="TKZ61" s="37"/>
      <c r="TLA61" s="37"/>
      <c r="TLB61" s="37"/>
      <c r="TLC61" s="37"/>
      <c r="TLD61" s="37"/>
      <c r="TLE61" s="37"/>
      <c r="TLF61" s="37"/>
      <c r="TLG61" s="37"/>
      <c r="TLH61" s="37"/>
      <c r="TLI61" s="37"/>
      <c r="TLJ61" s="37"/>
      <c r="TLK61" s="37"/>
      <c r="TLL61" s="37"/>
      <c r="TLM61" s="37"/>
      <c r="TLN61" s="37"/>
      <c r="TLO61" s="37"/>
      <c r="TLP61" s="37"/>
      <c r="TLQ61" s="37"/>
      <c r="TLR61" s="37"/>
      <c r="TLS61" s="37"/>
      <c r="TLT61" s="37"/>
      <c r="TLU61" s="37"/>
      <c r="TLV61" s="37"/>
      <c r="TLW61" s="37"/>
      <c r="TLX61" s="37"/>
      <c r="TLY61" s="37"/>
      <c r="TLZ61" s="37"/>
      <c r="TMA61" s="37"/>
      <c r="TMB61" s="37"/>
      <c r="TMC61" s="37"/>
      <c r="TMD61" s="37"/>
      <c r="TME61" s="37"/>
      <c r="TMF61" s="37"/>
      <c r="TMG61" s="37"/>
      <c r="TMH61" s="37"/>
      <c r="TMI61" s="37"/>
      <c r="TMJ61" s="37"/>
      <c r="TMK61" s="37"/>
      <c r="TML61" s="37"/>
      <c r="TMM61" s="37"/>
      <c r="TMN61" s="37"/>
      <c r="TMO61" s="37"/>
      <c r="TMP61" s="37"/>
      <c r="TMQ61" s="37"/>
      <c r="TMR61" s="37"/>
      <c r="TMS61" s="37"/>
      <c r="TMT61" s="37"/>
      <c r="TMU61" s="37"/>
      <c r="TMV61" s="37"/>
      <c r="TMW61" s="37"/>
      <c r="TMX61" s="37"/>
      <c r="TMY61" s="37"/>
      <c r="TMZ61" s="37"/>
      <c r="TNA61" s="37"/>
      <c r="TNB61" s="37"/>
      <c r="TNC61" s="37"/>
      <c r="TND61" s="37"/>
      <c r="TNE61" s="37"/>
      <c r="TNF61" s="37"/>
      <c r="TNG61" s="37"/>
      <c r="TNH61" s="37"/>
      <c r="TNI61" s="37"/>
      <c r="TNJ61" s="37"/>
      <c r="TNK61" s="37"/>
      <c r="TNL61" s="37"/>
      <c r="TNM61" s="37"/>
      <c r="TNN61" s="37"/>
      <c r="TNO61" s="37"/>
      <c r="TNP61" s="37"/>
      <c r="TNQ61" s="37"/>
      <c r="TNR61" s="37"/>
      <c r="TNS61" s="37"/>
      <c r="TNT61" s="37"/>
      <c r="TNU61" s="37"/>
      <c r="TNV61" s="37"/>
      <c r="TNW61" s="37"/>
      <c r="TNX61" s="37"/>
      <c r="TNY61" s="37"/>
      <c r="TNZ61" s="37"/>
      <c r="TOA61" s="37"/>
      <c r="TOB61" s="37"/>
      <c r="TOC61" s="37"/>
      <c r="TOD61" s="37"/>
      <c r="TOE61" s="37"/>
      <c r="TOF61" s="37"/>
      <c r="TOG61" s="37"/>
      <c r="TOH61" s="37"/>
      <c r="TOI61" s="37"/>
      <c r="TOJ61" s="37"/>
      <c r="TOK61" s="37"/>
      <c r="TOL61" s="37"/>
      <c r="TOM61" s="37"/>
      <c r="TON61" s="37"/>
      <c r="TOO61" s="37"/>
      <c r="TOP61" s="37"/>
      <c r="TOQ61" s="37"/>
      <c r="TOR61" s="37"/>
      <c r="TOS61" s="37"/>
      <c r="TOT61" s="37"/>
      <c r="TOU61" s="37"/>
      <c r="TOV61" s="37"/>
      <c r="TOW61" s="37"/>
      <c r="TOX61" s="37"/>
      <c r="TOY61" s="37"/>
      <c r="TOZ61" s="37"/>
      <c r="TPA61" s="37"/>
      <c r="TPB61" s="37"/>
      <c r="TPC61" s="37"/>
      <c r="TPD61" s="37"/>
      <c r="TPE61" s="37"/>
      <c r="TPF61" s="37"/>
      <c r="TPG61" s="37"/>
      <c r="TPH61" s="37"/>
      <c r="TPI61" s="37"/>
      <c r="TPJ61" s="37"/>
      <c r="TPK61" s="37"/>
      <c r="TPL61" s="37"/>
      <c r="TPM61" s="37"/>
      <c r="TPN61" s="37"/>
      <c r="TPO61" s="37"/>
      <c r="TPP61" s="37"/>
      <c r="TPQ61" s="37"/>
      <c r="TPR61" s="37"/>
      <c r="TPS61" s="37"/>
      <c r="TPT61" s="37"/>
      <c r="TPU61" s="37"/>
      <c r="TPV61" s="37"/>
      <c r="TPW61" s="37"/>
      <c r="TPX61" s="37"/>
      <c r="TPY61" s="37"/>
      <c r="TPZ61" s="37"/>
      <c r="TQA61" s="37"/>
      <c r="TQB61" s="37"/>
      <c r="TQC61" s="37"/>
      <c r="TQD61" s="37"/>
      <c r="TQE61" s="37"/>
      <c r="TQF61" s="37"/>
      <c r="TQG61" s="37"/>
      <c r="TQH61" s="37"/>
      <c r="TQI61" s="37"/>
      <c r="TQJ61" s="37"/>
      <c r="TQK61" s="37"/>
      <c r="TQL61" s="37"/>
      <c r="TQM61" s="37"/>
      <c r="TQN61" s="37"/>
      <c r="TQO61" s="37"/>
      <c r="TQP61" s="37"/>
      <c r="TQQ61" s="37"/>
      <c r="TQR61" s="37"/>
      <c r="TQS61" s="37"/>
      <c r="TQT61" s="37"/>
      <c r="TQU61" s="37"/>
      <c r="TQV61" s="37"/>
      <c r="TQW61" s="37"/>
      <c r="TQX61" s="37"/>
      <c r="TQY61" s="37"/>
      <c r="TQZ61" s="37"/>
      <c r="TRA61" s="37"/>
      <c r="TRB61" s="37"/>
      <c r="TRC61" s="37"/>
      <c r="TRD61" s="37"/>
      <c r="TRE61" s="37"/>
      <c r="TRF61" s="37"/>
      <c r="TRG61" s="37"/>
      <c r="TRH61" s="37"/>
      <c r="TRI61" s="37"/>
      <c r="TRJ61" s="37"/>
      <c r="TRK61" s="37"/>
      <c r="TRL61" s="37"/>
      <c r="TRM61" s="37"/>
      <c r="TRN61" s="37"/>
      <c r="TRO61" s="37"/>
      <c r="TRP61" s="37"/>
      <c r="TRQ61" s="37"/>
      <c r="TRR61" s="37"/>
      <c r="TRS61" s="37"/>
      <c r="TRT61" s="37"/>
      <c r="TRU61" s="37"/>
      <c r="TRV61" s="37"/>
      <c r="TRW61" s="37"/>
      <c r="TRX61" s="37"/>
      <c r="TRY61" s="37"/>
      <c r="TRZ61" s="37"/>
      <c r="TSA61" s="37"/>
      <c r="TSB61" s="37"/>
      <c r="TSC61" s="37"/>
      <c r="TSD61" s="37"/>
      <c r="TSE61" s="37"/>
      <c r="TSF61" s="37"/>
      <c r="TSG61" s="37"/>
      <c r="TSH61" s="37"/>
      <c r="TSI61" s="37"/>
      <c r="TSJ61" s="37"/>
      <c r="TSK61" s="37"/>
      <c r="TSL61" s="37"/>
      <c r="TSM61" s="37"/>
      <c r="TSN61" s="37"/>
      <c r="TSO61" s="37"/>
      <c r="TSP61" s="37"/>
      <c r="TSQ61" s="37"/>
      <c r="TSR61" s="37"/>
      <c r="TSS61" s="37"/>
      <c r="TST61" s="37"/>
      <c r="TSU61" s="37"/>
      <c r="TSV61" s="37"/>
      <c r="TSW61" s="37"/>
      <c r="TSX61" s="37"/>
      <c r="TSY61" s="37"/>
      <c r="TSZ61" s="37"/>
      <c r="TTA61" s="37"/>
      <c r="TTB61" s="37"/>
      <c r="TTC61" s="37"/>
      <c r="TTD61" s="37"/>
      <c r="TTE61" s="37"/>
      <c r="TTF61" s="37"/>
      <c r="TTG61" s="37"/>
      <c r="TTH61" s="37"/>
      <c r="TTI61" s="37"/>
      <c r="TTJ61" s="37"/>
      <c r="TTK61" s="37"/>
      <c r="TTL61" s="37"/>
      <c r="TTM61" s="37"/>
      <c r="TTN61" s="37"/>
      <c r="TTO61" s="37"/>
      <c r="TTP61" s="37"/>
      <c r="TTQ61" s="37"/>
      <c r="TTR61" s="37"/>
      <c r="TTS61" s="37"/>
      <c r="TTT61" s="37"/>
      <c r="TTU61" s="37"/>
      <c r="TTV61" s="37"/>
      <c r="TTW61" s="37"/>
      <c r="TTX61" s="37"/>
      <c r="TTY61" s="37"/>
      <c r="TTZ61" s="37"/>
      <c r="TUA61" s="37"/>
      <c r="TUB61" s="37"/>
      <c r="TUC61" s="37"/>
      <c r="TUD61" s="37"/>
      <c r="TUE61" s="37"/>
      <c r="TUF61" s="37"/>
      <c r="TUG61" s="37"/>
      <c r="TUH61" s="37"/>
      <c r="TUI61" s="37"/>
      <c r="TUJ61" s="37"/>
      <c r="TUK61" s="37"/>
      <c r="TUL61" s="37"/>
      <c r="TUM61" s="37"/>
      <c r="TUN61" s="37"/>
      <c r="TUO61" s="37"/>
      <c r="TUP61" s="37"/>
      <c r="TUQ61" s="37"/>
      <c r="TUR61" s="37"/>
      <c r="TUS61" s="37"/>
      <c r="TUT61" s="37"/>
      <c r="TUU61" s="37"/>
      <c r="TUV61" s="37"/>
      <c r="TUW61" s="37"/>
      <c r="TUX61" s="37"/>
      <c r="TUY61" s="37"/>
      <c r="TUZ61" s="37"/>
      <c r="TVA61" s="37"/>
      <c r="TVB61" s="37"/>
      <c r="TVC61" s="37"/>
      <c r="TVD61" s="37"/>
      <c r="TVE61" s="37"/>
      <c r="TVF61" s="37"/>
      <c r="TVG61" s="37"/>
      <c r="TVH61" s="37"/>
      <c r="TVI61" s="37"/>
      <c r="TVJ61" s="37"/>
      <c r="TVK61" s="37"/>
      <c r="TVL61" s="37"/>
      <c r="TVM61" s="37"/>
      <c r="TVN61" s="37"/>
      <c r="TVO61" s="37"/>
      <c r="TVP61" s="37"/>
      <c r="TVQ61" s="37"/>
      <c r="TVR61" s="37"/>
      <c r="TVS61" s="37"/>
      <c r="TVT61" s="37"/>
      <c r="TVU61" s="37"/>
      <c r="TVV61" s="37"/>
      <c r="TVW61" s="37"/>
      <c r="TVX61" s="37"/>
      <c r="TVY61" s="37"/>
      <c r="TVZ61" s="37"/>
      <c r="TWA61" s="37"/>
      <c r="TWB61" s="37"/>
      <c r="TWC61" s="37"/>
      <c r="TWD61" s="37"/>
      <c r="TWE61" s="37"/>
      <c r="TWF61" s="37"/>
      <c r="TWG61" s="37"/>
      <c r="TWH61" s="37"/>
      <c r="TWI61" s="37"/>
      <c r="TWJ61" s="37"/>
      <c r="TWK61" s="37"/>
      <c r="TWL61" s="37"/>
      <c r="TWM61" s="37"/>
      <c r="TWN61" s="37"/>
      <c r="TWO61" s="37"/>
      <c r="TWP61" s="37"/>
      <c r="TWQ61" s="37"/>
      <c r="TWR61" s="37"/>
      <c r="TWS61" s="37"/>
      <c r="TWT61" s="37"/>
      <c r="TWU61" s="37"/>
      <c r="TWV61" s="37"/>
      <c r="TWW61" s="37"/>
      <c r="TWX61" s="37"/>
      <c r="TWY61" s="37"/>
      <c r="TWZ61" s="37"/>
      <c r="TXA61" s="37"/>
      <c r="TXB61" s="37"/>
      <c r="TXC61" s="37"/>
      <c r="TXD61" s="37"/>
      <c r="TXE61" s="37"/>
      <c r="TXF61" s="37"/>
      <c r="TXG61" s="37"/>
      <c r="TXH61" s="37"/>
      <c r="TXI61" s="37"/>
      <c r="TXJ61" s="37"/>
      <c r="TXK61" s="37"/>
      <c r="TXL61" s="37"/>
      <c r="TXM61" s="37"/>
      <c r="TXN61" s="37"/>
      <c r="TXO61" s="37"/>
      <c r="TXP61" s="37"/>
      <c r="TXQ61" s="37"/>
      <c r="TXR61" s="37"/>
      <c r="TXS61" s="37"/>
      <c r="TXT61" s="37"/>
      <c r="TXU61" s="37"/>
      <c r="TXV61" s="37"/>
      <c r="TXW61" s="37"/>
      <c r="TXX61" s="37"/>
      <c r="TXY61" s="37"/>
      <c r="TXZ61" s="37"/>
      <c r="TYA61" s="37"/>
      <c r="TYB61" s="37"/>
      <c r="TYC61" s="37"/>
      <c r="TYD61" s="37"/>
      <c r="TYE61" s="37"/>
      <c r="TYF61" s="37"/>
      <c r="TYG61" s="37"/>
      <c r="TYH61" s="37"/>
      <c r="TYI61" s="37"/>
      <c r="TYJ61" s="37"/>
      <c r="TYK61" s="37"/>
      <c r="TYL61" s="37"/>
      <c r="TYM61" s="37"/>
      <c r="TYN61" s="37"/>
      <c r="TYO61" s="37"/>
      <c r="TYP61" s="37"/>
      <c r="TYQ61" s="37"/>
      <c r="TYR61" s="37"/>
      <c r="TYS61" s="37"/>
      <c r="TYT61" s="37"/>
      <c r="TYU61" s="37"/>
      <c r="TYV61" s="37"/>
      <c r="TYW61" s="37"/>
      <c r="TYX61" s="37"/>
      <c r="TYY61" s="37"/>
      <c r="TYZ61" s="37"/>
      <c r="TZA61" s="37"/>
      <c r="TZB61" s="37"/>
      <c r="TZC61" s="37"/>
      <c r="TZD61" s="37"/>
      <c r="TZE61" s="37"/>
      <c r="TZF61" s="37"/>
      <c r="TZG61" s="37"/>
      <c r="TZH61" s="37"/>
      <c r="TZI61" s="37"/>
      <c r="TZJ61" s="37"/>
      <c r="TZK61" s="37"/>
      <c r="TZL61" s="37"/>
      <c r="TZM61" s="37"/>
      <c r="TZN61" s="37"/>
      <c r="TZO61" s="37"/>
      <c r="TZP61" s="37"/>
      <c r="TZQ61" s="37"/>
      <c r="TZR61" s="37"/>
      <c r="TZS61" s="37"/>
      <c r="TZT61" s="37"/>
      <c r="TZU61" s="37"/>
      <c r="TZV61" s="37"/>
      <c r="TZW61" s="37"/>
      <c r="TZX61" s="37"/>
      <c r="TZY61" s="37"/>
      <c r="TZZ61" s="37"/>
      <c r="UAA61" s="37"/>
      <c r="UAB61" s="37"/>
      <c r="UAC61" s="37"/>
      <c r="UAD61" s="37"/>
      <c r="UAE61" s="37"/>
      <c r="UAF61" s="37"/>
      <c r="UAG61" s="37"/>
      <c r="UAH61" s="37"/>
      <c r="UAI61" s="37"/>
      <c r="UAJ61" s="37"/>
      <c r="UAK61" s="37"/>
      <c r="UAL61" s="37"/>
      <c r="UAM61" s="37"/>
      <c r="UAN61" s="37"/>
      <c r="UAO61" s="37"/>
      <c r="UAP61" s="37"/>
      <c r="UAQ61" s="37"/>
      <c r="UAR61" s="37"/>
      <c r="UAS61" s="37"/>
      <c r="UAT61" s="37"/>
      <c r="UAU61" s="37"/>
      <c r="UAV61" s="37"/>
      <c r="UAW61" s="37"/>
      <c r="UAX61" s="37"/>
      <c r="UAY61" s="37"/>
      <c r="UAZ61" s="37"/>
      <c r="UBA61" s="37"/>
      <c r="UBB61" s="37"/>
      <c r="UBC61" s="37"/>
      <c r="UBD61" s="37"/>
      <c r="UBE61" s="37"/>
      <c r="UBF61" s="37"/>
      <c r="UBG61" s="37"/>
      <c r="UBH61" s="37"/>
      <c r="UBI61" s="37"/>
      <c r="UBJ61" s="37"/>
      <c r="UBK61" s="37"/>
      <c r="UBL61" s="37"/>
      <c r="UBM61" s="37"/>
      <c r="UBN61" s="37"/>
      <c r="UBO61" s="37"/>
      <c r="UBP61" s="37"/>
      <c r="UBQ61" s="37"/>
      <c r="UBR61" s="37"/>
      <c r="UBS61" s="37"/>
      <c r="UBT61" s="37"/>
      <c r="UBU61" s="37"/>
      <c r="UBV61" s="37"/>
      <c r="UBW61" s="37"/>
      <c r="UBX61" s="37"/>
      <c r="UBY61" s="37"/>
      <c r="UBZ61" s="37"/>
      <c r="UCA61" s="37"/>
      <c r="UCB61" s="37"/>
      <c r="UCC61" s="37"/>
      <c r="UCD61" s="37"/>
      <c r="UCE61" s="37"/>
      <c r="UCF61" s="37"/>
      <c r="UCG61" s="37"/>
      <c r="UCH61" s="37"/>
      <c r="UCI61" s="37"/>
      <c r="UCJ61" s="37"/>
      <c r="UCK61" s="37"/>
      <c r="UCL61" s="37"/>
      <c r="UCM61" s="37"/>
      <c r="UCN61" s="37"/>
      <c r="UCO61" s="37"/>
      <c r="UCP61" s="37"/>
      <c r="UCQ61" s="37"/>
      <c r="UCR61" s="37"/>
      <c r="UCS61" s="37"/>
      <c r="UCT61" s="37"/>
      <c r="UCU61" s="37"/>
      <c r="UCV61" s="37"/>
      <c r="UCW61" s="37"/>
      <c r="UCX61" s="37"/>
      <c r="UCY61" s="37"/>
      <c r="UCZ61" s="37"/>
      <c r="UDA61" s="37"/>
      <c r="UDB61" s="37"/>
      <c r="UDC61" s="37"/>
      <c r="UDD61" s="37"/>
      <c r="UDE61" s="37"/>
      <c r="UDF61" s="37"/>
      <c r="UDG61" s="37"/>
      <c r="UDH61" s="37"/>
      <c r="UDI61" s="37"/>
      <c r="UDJ61" s="37"/>
      <c r="UDK61" s="37"/>
      <c r="UDL61" s="37"/>
      <c r="UDM61" s="37"/>
      <c r="UDN61" s="37"/>
      <c r="UDO61" s="37"/>
      <c r="UDP61" s="37"/>
      <c r="UDQ61" s="37"/>
      <c r="UDR61" s="37"/>
      <c r="UDS61" s="37"/>
      <c r="UDT61" s="37"/>
      <c r="UDU61" s="37"/>
      <c r="UDV61" s="37"/>
      <c r="UDW61" s="37"/>
      <c r="UDX61" s="37"/>
      <c r="UDY61" s="37"/>
      <c r="UDZ61" s="37"/>
      <c r="UEA61" s="37"/>
      <c r="UEB61" s="37"/>
      <c r="UEC61" s="37"/>
      <c r="UED61" s="37"/>
      <c r="UEE61" s="37"/>
      <c r="UEF61" s="37"/>
      <c r="UEG61" s="37"/>
      <c r="UEH61" s="37"/>
      <c r="UEI61" s="37"/>
      <c r="UEJ61" s="37"/>
      <c r="UEK61" s="37"/>
      <c r="UEL61" s="37"/>
      <c r="UEM61" s="37"/>
      <c r="UEN61" s="37"/>
      <c r="UEO61" s="37"/>
      <c r="UEP61" s="37"/>
      <c r="UEQ61" s="37"/>
      <c r="UER61" s="37"/>
      <c r="UES61" s="37"/>
      <c r="UET61" s="37"/>
      <c r="UEU61" s="37"/>
      <c r="UEV61" s="37"/>
      <c r="UEW61" s="37"/>
      <c r="UEX61" s="37"/>
      <c r="UEY61" s="37"/>
      <c r="UEZ61" s="37"/>
      <c r="UFA61" s="37"/>
      <c r="UFB61" s="37"/>
      <c r="UFC61" s="37"/>
      <c r="UFD61" s="37"/>
      <c r="UFE61" s="37"/>
      <c r="UFF61" s="37"/>
      <c r="UFG61" s="37"/>
      <c r="UFH61" s="37"/>
      <c r="UFI61" s="37"/>
      <c r="UFJ61" s="37"/>
      <c r="UFK61" s="37"/>
      <c r="UFL61" s="37"/>
      <c r="UFM61" s="37"/>
      <c r="UFN61" s="37"/>
      <c r="UFO61" s="37"/>
      <c r="UFP61" s="37"/>
      <c r="UFQ61" s="37"/>
      <c r="UFR61" s="37"/>
      <c r="UFS61" s="37"/>
      <c r="UFT61" s="37"/>
      <c r="UFU61" s="37"/>
      <c r="UFV61" s="37"/>
      <c r="UFW61" s="37"/>
      <c r="UFX61" s="37"/>
      <c r="UFY61" s="37"/>
      <c r="UFZ61" s="37"/>
      <c r="UGA61" s="37"/>
      <c r="UGB61" s="37"/>
      <c r="UGC61" s="37"/>
      <c r="UGD61" s="37"/>
      <c r="UGE61" s="37"/>
      <c r="UGF61" s="37"/>
      <c r="UGG61" s="37"/>
      <c r="UGH61" s="37"/>
      <c r="UGI61" s="37"/>
      <c r="UGJ61" s="37"/>
      <c r="UGK61" s="37"/>
      <c r="UGL61" s="37"/>
      <c r="UGM61" s="37"/>
      <c r="UGN61" s="37"/>
      <c r="UGO61" s="37"/>
      <c r="UGP61" s="37"/>
      <c r="UGQ61" s="37"/>
      <c r="UGR61" s="37"/>
      <c r="UGS61" s="37"/>
      <c r="UGT61" s="37"/>
      <c r="UGU61" s="37"/>
      <c r="UGV61" s="37"/>
      <c r="UGW61" s="37"/>
      <c r="UGX61" s="37"/>
      <c r="UGY61" s="37"/>
      <c r="UGZ61" s="37"/>
      <c r="UHA61" s="37"/>
      <c r="UHB61" s="37"/>
      <c r="UHC61" s="37"/>
      <c r="UHD61" s="37"/>
      <c r="UHE61" s="37"/>
      <c r="UHF61" s="37"/>
      <c r="UHG61" s="37"/>
      <c r="UHH61" s="37"/>
      <c r="UHI61" s="37"/>
      <c r="UHJ61" s="37"/>
      <c r="UHK61" s="37"/>
      <c r="UHL61" s="37"/>
      <c r="UHM61" s="37"/>
      <c r="UHN61" s="37"/>
      <c r="UHO61" s="37"/>
      <c r="UHP61" s="37"/>
      <c r="UHQ61" s="37"/>
      <c r="UHR61" s="37"/>
      <c r="UHS61" s="37"/>
      <c r="UHT61" s="37"/>
      <c r="UHU61" s="37"/>
      <c r="UHV61" s="37"/>
      <c r="UHW61" s="37"/>
      <c r="UHX61" s="37"/>
      <c r="UHY61" s="37"/>
      <c r="UHZ61" s="37"/>
      <c r="UIA61" s="37"/>
      <c r="UIB61" s="37"/>
      <c r="UIC61" s="37"/>
      <c r="UID61" s="37"/>
      <c r="UIE61" s="37"/>
      <c r="UIF61" s="37"/>
      <c r="UIG61" s="37"/>
      <c r="UIH61" s="37"/>
      <c r="UII61" s="37"/>
      <c r="UIJ61" s="37"/>
      <c r="UIK61" s="37"/>
      <c r="UIL61" s="37"/>
      <c r="UIM61" s="37"/>
      <c r="UIN61" s="37"/>
      <c r="UIO61" s="37"/>
      <c r="UIP61" s="37"/>
      <c r="UIQ61" s="37"/>
      <c r="UIR61" s="37"/>
      <c r="UIS61" s="37"/>
      <c r="UIT61" s="37"/>
      <c r="UIU61" s="37"/>
      <c r="UIV61" s="37"/>
      <c r="UIW61" s="37"/>
      <c r="UIX61" s="37"/>
      <c r="UIY61" s="37"/>
      <c r="UIZ61" s="37"/>
      <c r="UJA61" s="37"/>
      <c r="UJB61" s="37"/>
      <c r="UJC61" s="37"/>
      <c r="UJD61" s="37"/>
      <c r="UJE61" s="37"/>
      <c r="UJF61" s="37"/>
      <c r="UJG61" s="37"/>
      <c r="UJH61" s="37"/>
      <c r="UJI61" s="37"/>
      <c r="UJJ61" s="37"/>
      <c r="UJK61" s="37"/>
      <c r="UJL61" s="37"/>
      <c r="UJM61" s="37"/>
      <c r="UJN61" s="37"/>
      <c r="UJO61" s="37"/>
      <c r="UJP61" s="37"/>
      <c r="UJQ61" s="37"/>
      <c r="UJR61" s="37"/>
      <c r="UJS61" s="37"/>
      <c r="UJT61" s="37"/>
      <c r="UJU61" s="37"/>
      <c r="UJV61" s="37"/>
      <c r="UJW61" s="37"/>
      <c r="UJX61" s="37"/>
      <c r="UJY61" s="37"/>
      <c r="UJZ61" s="37"/>
      <c r="UKA61" s="37"/>
      <c r="UKB61" s="37"/>
      <c r="UKC61" s="37"/>
      <c r="UKD61" s="37"/>
      <c r="UKE61" s="37"/>
      <c r="UKF61" s="37"/>
      <c r="UKG61" s="37"/>
      <c r="UKH61" s="37"/>
      <c r="UKI61" s="37"/>
      <c r="UKJ61" s="37"/>
      <c r="UKK61" s="37"/>
      <c r="UKL61" s="37"/>
      <c r="UKM61" s="37"/>
      <c r="UKN61" s="37"/>
      <c r="UKO61" s="37"/>
      <c r="UKP61" s="37"/>
      <c r="UKQ61" s="37"/>
      <c r="UKR61" s="37"/>
      <c r="UKS61" s="37"/>
      <c r="UKT61" s="37"/>
      <c r="UKU61" s="37"/>
      <c r="UKV61" s="37"/>
      <c r="UKW61" s="37"/>
      <c r="UKX61" s="37"/>
      <c r="UKY61" s="37"/>
      <c r="UKZ61" s="37"/>
      <c r="ULA61" s="37"/>
      <c r="ULB61" s="37"/>
      <c r="ULC61" s="37"/>
      <c r="ULD61" s="37"/>
      <c r="ULE61" s="37"/>
      <c r="ULF61" s="37"/>
      <c r="ULG61" s="37"/>
      <c r="ULH61" s="37"/>
      <c r="ULI61" s="37"/>
      <c r="ULJ61" s="37"/>
      <c r="ULK61" s="37"/>
      <c r="ULL61" s="37"/>
      <c r="ULM61" s="37"/>
      <c r="ULN61" s="37"/>
      <c r="ULO61" s="37"/>
      <c r="ULP61" s="37"/>
      <c r="ULQ61" s="37"/>
      <c r="ULR61" s="37"/>
      <c r="ULS61" s="37"/>
      <c r="ULT61" s="37"/>
      <c r="ULU61" s="37"/>
      <c r="ULV61" s="37"/>
      <c r="ULW61" s="37"/>
      <c r="ULX61" s="37"/>
      <c r="ULY61" s="37"/>
      <c r="ULZ61" s="37"/>
      <c r="UMA61" s="37"/>
      <c r="UMB61" s="37"/>
      <c r="UMC61" s="37"/>
      <c r="UMD61" s="37"/>
      <c r="UME61" s="37"/>
      <c r="UMF61" s="37"/>
      <c r="UMG61" s="37"/>
      <c r="UMH61" s="37"/>
      <c r="UMI61" s="37"/>
      <c r="UMJ61" s="37"/>
      <c r="UMK61" s="37"/>
      <c r="UML61" s="37"/>
      <c r="UMM61" s="37"/>
      <c r="UMN61" s="37"/>
      <c r="UMO61" s="37"/>
      <c r="UMP61" s="37"/>
      <c r="UMQ61" s="37"/>
      <c r="UMR61" s="37"/>
      <c r="UMS61" s="37"/>
      <c r="UMT61" s="37"/>
      <c r="UMU61" s="37"/>
      <c r="UMV61" s="37"/>
      <c r="UMW61" s="37"/>
      <c r="UMX61" s="37"/>
      <c r="UMY61" s="37"/>
      <c r="UMZ61" s="37"/>
      <c r="UNA61" s="37"/>
      <c r="UNB61" s="37"/>
      <c r="UNC61" s="37"/>
      <c r="UND61" s="37"/>
      <c r="UNE61" s="37"/>
      <c r="UNF61" s="37"/>
      <c r="UNG61" s="37"/>
      <c r="UNH61" s="37"/>
      <c r="UNI61" s="37"/>
      <c r="UNJ61" s="37"/>
      <c r="UNK61" s="37"/>
      <c r="UNL61" s="37"/>
      <c r="UNM61" s="37"/>
      <c r="UNN61" s="37"/>
      <c r="UNO61" s="37"/>
      <c r="UNP61" s="37"/>
      <c r="UNQ61" s="37"/>
      <c r="UNR61" s="37"/>
      <c r="UNS61" s="37"/>
      <c r="UNT61" s="37"/>
      <c r="UNU61" s="37"/>
      <c r="UNV61" s="37"/>
      <c r="UNW61" s="37"/>
      <c r="UNX61" s="37"/>
      <c r="UNY61" s="37"/>
      <c r="UNZ61" s="37"/>
      <c r="UOA61" s="37"/>
      <c r="UOB61" s="37"/>
      <c r="UOC61" s="37"/>
      <c r="UOD61" s="37"/>
      <c r="UOE61" s="37"/>
      <c r="UOF61" s="37"/>
      <c r="UOG61" s="37"/>
      <c r="UOH61" s="37"/>
      <c r="UOI61" s="37"/>
      <c r="UOJ61" s="37"/>
      <c r="UOK61" s="37"/>
      <c r="UOL61" s="37"/>
      <c r="UOM61" s="37"/>
      <c r="UON61" s="37"/>
      <c r="UOO61" s="37"/>
      <c r="UOP61" s="37"/>
      <c r="UOQ61" s="37"/>
      <c r="UOR61" s="37"/>
      <c r="UOS61" s="37"/>
      <c r="UOT61" s="37"/>
      <c r="UOU61" s="37"/>
      <c r="UOV61" s="37"/>
      <c r="UOW61" s="37"/>
      <c r="UOX61" s="37"/>
      <c r="UOY61" s="37"/>
      <c r="UOZ61" s="37"/>
      <c r="UPA61" s="37"/>
      <c r="UPB61" s="37"/>
      <c r="UPC61" s="37"/>
      <c r="UPD61" s="37"/>
      <c r="UPE61" s="37"/>
      <c r="UPF61" s="37"/>
      <c r="UPG61" s="37"/>
      <c r="UPH61" s="37"/>
      <c r="UPI61" s="37"/>
      <c r="UPJ61" s="37"/>
      <c r="UPK61" s="37"/>
      <c r="UPL61" s="37"/>
      <c r="UPM61" s="37"/>
      <c r="UPN61" s="37"/>
      <c r="UPO61" s="37"/>
      <c r="UPP61" s="37"/>
      <c r="UPQ61" s="37"/>
      <c r="UPR61" s="37"/>
      <c r="UPS61" s="37"/>
      <c r="UPT61" s="37"/>
      <c r="UPU61" s="37"/>
      <c r="UPV61" s="37"/>
      <c r="UPW61" s="37"/>
      <c r="UPX61" s="37"/>
      <c r="UPY61" s="37"/>
      <c r="UPZ61" s="37"/>
      <c r="UQA61" s="37"/>
      <c r="UQB61" s="37"/>
      <c r="UQC61" s="37"/>
      <c r="UQD61" s="37"/>
      <c r="UQE61" s="37"/>
      <c r="UQF61" s="37"/>
      <c r="UQG61" s="37"/>
      <c r="UQH61" s="37"/>
      <c r="UQI61" s="37"/>
      <c r="UQJ61" s="37"/>
      <c r="UQK61" s="37"/>
      <c r="UQL61" s="37"/>
      <c r="UQM61" s="37"/>
      <c r="UQN61" s="37"/>
      <c r="UQO61" s="37"/>
      <c r="UQP61" s="37"/>
      <c r="UQQ61" s="37"/>
      <c r="UQR61" s="37"/>
      <c r="UQS61" s="37"/>
      <c r="UQT61" s="37"/>
      <c r="UQU61" s="37"/>
      <c r="UQV61" s="37"/>
      <c r="UQW61" s="37"/>
      <c r="UQX61" s="37"/>
      <c r="UQY61" s="37"/>
      <c r="UQZ61" s="37"/>
      <c r="URA61" s="37"/>
      <c r="URB61" s="37"/>
      <c r="URC61" s="37"/>
      <c r="URD61" s="37"/>
      <c r="URE61" s="37"/>
      <c r="URF61" s="37"/>
      <c r="URG61" s="37"/>
      <c r="URH61" s="37"/>
      <c r="URI61" s="37"/>
      <c r="URJ61" s="37"/>
      <c r="URK61" s="37"/>
      <c r="URL61" s="37"/>
      <c r="URM61" s="37"/>
      <c r="URN61" s="37"/>
      <c r="URO61" s="37"/>
      <c r="URP61" s="37"/>
      <c r="URQ61" s="37"/>
      <c r="URR61" s="37"/>
      <c r="URS61" s="37"/>
      <c r="URT61" s="37"/>
      <c r="URU61" s="37"/>
      <c r="URV61" s="37"/>
      <c r="URW61" s="37"/>
      <c r="URX61" s="37"/>
      <c r="URY61" s="37"/>
      <c r="URZ61" s="37"/>
      <c r="USA61" s="37"/>
      <c r="USB61" s="37"/>
      <c r="USC61" s="37"/>
      <c r="USD61" s="37"/>
      <c r="USE61" s="37"/>
      <c r="USF61" s="37"/>
      <c r="USG61" s="37"/>
      <c r="USH61" s="37"/>
      <c r="USI61" s="37"/>
      <c r="USJ61" s="37"/>
      <c r="USK61" s="37"/>
      <c r="USL61" s="37"/>
      <c r="USM61" s="37"/>
      <c r="USN61" s="37"/>
      <c r="USO61" s="37"/>
      <c r="USP61" s="37"/>
      <c r="USQ61" s="37"/>
      <c r="USR61" s="37"/>
      <c r="USS61" s="37"/>
      <c r="UST61" s="37"/>
      <c r="USU61" s="37"/>
      <c r="USV61" s="37"/>
      <c r="USW61" s="37"/>
      <c r="USX61" s="37"/>
      <c r="USY61" s="37"/>
      <c r="USZ61" s="37"/>
      <c r="UTA61" s="37"/>
      <c r="UTB61" s="37"/>
      <c r="UTC61" s="37"/>
      <c r="UTD61" s="37"/>
      <c r="UTE61" s="37"/>
      <c r="UTF61" s="37"/>
      <c r="UTG61" s="37"/>
      <c r="UTH61" s="37"/>
      <c r="UTI61" s="37"/>
      <c r="UTJ61" s="37"/>
      <c r="UTK61" s="37"/>
      <c r="UTL61" s="37"/>
      <c r="UTM61" s="37"/>
      <c r="UTN61" s="37"/>
      <c r="UTO61" s="37"/>
      <c r="UTP61" s="37"/>
      <c r="UTQ61" s="37"/>
      <c r="UTR61" s="37"/>
      <c r="UTS61" s="37"/>
      <c r="UTT61" s="37"/>
      <c r="UTU61" s="37"/>
      <c r="UTV61" s="37"/>
      <c r="UTW61" s="37"/>
      <c r="UTX61" s="37"/>
      <c r="UTY61" s="37"/>
      <c r="UTZ61" s="37"/>
      <c r="UUA61" s="37"/>
      <c r="UUB61" s="37"/>
      <c r="UUC61" s="37"/>
      <c r="UUD61" s="37"/>
      <c r="UUE61" s="37"/>
      <c r="UUF61" s="37"/>
      <c r="UUG61" s="37"/>
      <c r="UUH61" s="37"/>
      <c r="UUI61" s="37"/>
      <c r="UUJ61" s="37"/>
      <c r="UUK61" s="37"/>
      <c r="UUL61" s="37"/>
      <c r="UUM61" s="37"/>
      <c r="UUN61" s="37"/>
      <c r="UUO61" s="37"/>
      <c r="UUP61" s="37"/>
      <c r="UUQ61" s="37"/>
      <c r="UUR61" s="37"/>
      <c r="UUS61" s="37"/>
      <c r="UUT61" s="37"/>
      <c r="UUU61" s="37"/>
      <c r="UUV61" s="37"/>
      <c r="UUW61" s="37"/>
      <c r="UUX61" s="37"/>
      <c r="UUY61" s="37"/>
      <c r="UUZ61" s="37"/>
      <c r="UVA61" s="37"/>
      <c r="UVB61" s="37"/>
      <c r="UVC61" s="37"/>
      <c r="UVD61" s="37"/>
      <c r="UVE61" s="37"/>
      <c r="UVF61" s="37"/>
      <c r="UVG61" s="37"/>
      <c r="UVH61" s="37"/>
      <c r="UVI61" s="37"/>
      <c r="UVJ61" s="37"/>
      <c r="UVK61" s="37"/>
      <c r="UVL61" s="37"/>
      <c r="UVM61" s="37"/>
      <c r="UVN61" s="37"/>
      <c r="UVO61" s="37"/>
      <c r="UVP61" s="37"/>
      <c r="UVQ61" s="37"/>
      <c r="UVR61" s="37"/>
      <c r="UVS61" s="37"/>
      <c r="UVT61" s="37"/>
      <c r="UVU61" s="37"/>
      <c r="UVV61" s="37"/>
      <c r="UVW61" s="37"/>
      <c r="UVX61" s="37"/>
      <c r="UVY61" s="37"/>
      <c r="UVZ61" s="37"/>
      <c r="UWA61" s="37"/>
      <c r="UWB61" s="37"/>
      <c r="UWC61" s="37"/>
      <c r="UWD61" s="37"/>
      <c r="UWE61" s="37"/>
      <c r="UWF61" s="37"/>
      <c r="UWG61" s="37"/>
      <c r="UWH61" s="37"/>
      <c r="UWI61" s="37"/>
      <c r="UWJ61" s="37"/>
      <c r="UWK61" s="37"/>
      <c r="UWL61" s="37"/>
      <c r="UWM61" s="37"/>
      <c r="UWN61" s="37"/>
      <c r="UWO61" s="37"/>
      <c r="UWP61" s="37"/>
      <c r="UWQ61" s="37"/>
      <c r="UWR61" s="37"/>
      <c r="UWS61" s="37"/>
      <c r="UWT61" s="37"/>
      <c r="UWU61" s="37"/>
      <c r="UWV61" s="37"/>
      <c r="UWW61" s="37"/>
      <c r="UWX61" s="37"/>
      <c r="UWY61" s="37"/>
      <c r="UWZ61" s="37"/>
      <c r="UXA61" s="37"/>
      <c r="UXB61" s="37"/>
      <c r="UXC61" s="37"/>
      <c r="UXD61" s="37"/>
      <c r="UXE61" s="37"/>
      <c r="UXF61" s="37"/>
      <c r="UXG61" s="37"/>
      <c r="UXH61" s="37"/>
      <c r="UXI61" s="37"/>
      <c r="UXJ61" s="37"/>
      <c r="UXK61" s="37"/>
      <c r="UXL61" s="37"/>
      <c r="UXM61" s="37"/>
      <c r="UXN61" s="37"/>
      <c r="UXO61" s="37"/>
      <c r="UXP61" s="37"/>
      <c r="UXQ61" s="37"/>
      <c r="UXR61" s="37"/>
      <c r="UXS61" s="37"/>
      <c r="UXT61" s="37"/>
      <c r="UXU61" s="37"/>
      <c r="UXV61" s="37"/>
      <c r="UXW61" s="37"/>
      <c r="UXX61" s="37"/>
      <c r="UXY61" s="37"/>
      <c r="UXZ61" s="37"/>
      <c r="UYA61" s="37"/>
      <c r="UYB61" s="37"/>
      <c r="UYC61" s="37"/>
      <c r="UYD61" s="37"/>
      <c r="UYE61" s="37"/>
      <c r="UYF61" s="37"/>
      <c r="UYG61" s="37"/>
      <c r="UYH61" s="37"/>
      <c r="UYI61" s="37"/>
      <c r="UYJ61" s="37"/>
      <c r="UYK61" s="37"/>
      <c r="UYL61" s="37"/>
      <c r="UYM61" s="37"/>
      <c r="UYN61" s="37"/>
      <c r="UYO61" s="37"/>
      <c r="UYP61" s="37"/>
      <c r="UYQ61" s="37"/>
      <c r="UYR61" s="37"/>
      <c r="UYS61" s="37"/>
      <c r="UYT61" s="37"/>
      <c r="UYU61" s="37"/>
      <c r="UYV61" s="37"/>
      <c r="UYW61" s="37"/>
      <c r="UYX61" s="37"/>
      <c r="UYY61" s="37"/>
      <c r="UYZ61" s="37"/>
      <c r="UZA61" s="37"/>
      <c r="UZB61" s="37"/>
      <c r="UZC61" s="37"/>
      <c r="UZD61" s="37"/>
      <c r="UZE61" s="37"/>
      <c r="UZF61" s="37"/>
      <c r="UZG61" s="37"/>
      <c r="UZH61" s="37"/>
      <c r="UZI61" s="37"/>
      <c r="UZJ61" s="37"/>
      <c r="UZK61" s="37"/>
      <c r="UZL61" s="37"/>
      <c r="UZM61" s="37"/>
      <c r="UZN61" s="37"/>
      <c r="UZO61" s="37"/>
      <c r="UZP61" s="37"/>
      <c r="UZQ61" s="37"/>
      <c r="UZR61" s="37"/>
      <c r="UZS61" s="37"/>
      <c r="UZT61" s="37"/>
      <c r="UZU61" s="37"/>
      <c r="UZV61" s="37"/>
      <c r="UZW61" s="37"/>
      <c r="UZX61" s="37"/>
      <c r="UZY61" s="37"/>
      <c r="UZZ61" s="37"/>
      <c r="VAA61" s="37"/>
      <c r="VAB61" s="37"/>
      <c r="VAC61" s="37"/>
      <c r="VAD61" s="37"/>
      <c r="VAE61" s="37"/>
      <c r="VAF61" s="37"/>
      <c r="VAG61" s="37"/>
      <c r="VAH61" s="37"/>
      <c r="VAI61" s="37"/>
      <c r="VAJ61" s="37"/>
      <c r="VAK61" s="37"/>
      <c r="VAL61" s="37"/>
      <c r="VAM61" s="37"/>
      <c r="VAN61" s="37"/>
      <c r="VAO61" s="37"/>
      <c r="VAP61" s="37"/>
      <c r="VAQ61" s="37"/>
      <c r="VAR61" s="37"/>
      <c r="VAS61" s="37"/>
      <c r="VAT61" s="37"/>
      <c r="VAU61" s="37"/>
      <c r="VAV61" s="37"/>
      <c r="VAW61" s="37"/>
      <c r="VAX61" s="37"/>
      <c r="VAY61" s="37"/>
      <c r="VAZ61" s="37"/>
      <c r="VBA61" s="37"/>
      <c r="VBB61" s="37"/>
      <c r="VBC61" s="37"/>
      <c r="VBD61" s="37"/>
      <c r="VBE61" s="37"/>
      <c r="VBF61" s="37"/>
      <c r="VBG61" s="37"/>
      <c r="VBH61" s="37"/>
      <c r="VBI61" s="37"/>
      <c r="VBJ61" s="37"/>
      <c r="VBK61" s="37"/>
      <c r="VBL61" s="37"/>
      <c r="VBM61" s="37"/>
      <c r="VBN61" s="37"/>
      <c r="VBO61" s="37"/>
      <c r="VBP61" s="37"/>
      <c r="VBQ61" s="37"/>
      <c r="VBR61" s="37"/>
      <c r="VBS61" s="37"/>
      <c r="VBT61" s="37"/>
      <c r="VBU61" s="37"/>
      <c r="VBV61" s="37"/>
      <c r="VBW61" s="37"/>
      <c r="VBX61" s="37"/>
      <c r="VBY61" s="37"/>
      <c r="VBZ61" s="37"/>
      <c r="VCA61" s="37"/>
      <c r="VCB61" s="37"/>
      <c r="VCC61" s="37"/>
      <c r="VCD61" s="37"/>
      <c r="VCE61" s="37"/>
      <c r="VCF61" s="37"/>
      <c r="VCG61" s="37"/>
      <c r="VCH61" s="37"/>
      <c r="VCI61" s="37"/>
      <c r="VCJ61" s="37"/>
      <c r="VCK61" s="37"/>
      <c r="VCL61" s="37"/>
      <c r="VCM61" s="37"/>
      <c r="VCN61" s="37"/>
      <c r="VCO61" s="37"/>
      <c r="VCP61" s="37"/>
      <c r="VCQ61" s="37"/>
      <c r="VCR61" s="37"/>
      <c r="VCS61" s="37"/>
      <c r="VCT61" s="37"/>
      <c r="VCU61" s="37"/>
      <c r="VCV61" s="37"/>
      <c r="VCW61" s="37"/>
      <c r="VCX61" s="37"/>
      <c r="VCY61" s="37"/>
      <c r="VCZ61" s="37"/>
      <c r="VDA61" s="37"/>
      <c r="VDB61" s="37"/>
      <c r="VDC61" s="37"/>
      <c r="VDD61" s="37"/>
      <c r="VDE61" s="37"/>
      <c r="VDF61" s="37"/>
      <c r="VDG61" s="37"/>
      <c r="VDH61" s="37"/>
      <c r="VDI61" s="37"/>
      <c r="VDJ61" s="37"/>
      <c r="VDK61" s="37"/>
      <c r="VDL61" s="37"/>
      <c r="VDM61" s="37"/>
      <c r="VDN61" s="37"/>
      <c r="VDO61" s="37"/>
      <c r="VDP61" s="37"/>
      <c r="VDQ61" s="37"/>
      <c r="VDR61" s="37"/>
      <c r="VDS61" s="37"/>
      <c r="VDT61" s="37"/>
      <c r="VDU61" s="37"/>
      <c r="VDV61" s="37"/>
      <c r="VDW61" s="37"/>
      <c r="VDX61" s="37"/>
      <c r="VDY61" s="37"/>
      <c r="VDZ61" s="37"/>
      <c r="VEA61" s="37"/>
      <c r="VEB61" s="37"/>
      <c r="VEC61" s="37"/>
      <c r="VED61" s="37"/>
      <c r="VEE61" s="37"/>
      <c r="VEF61" s="37"/>
      <c r="VEG61" s="37"/>
      <c r="VEH61" s="37"/>
      <c r="VEI61" s="37"/>
      <c r="VEJ61" s="37"/>
      <c r="VEK61" s="37"/>
      <c r="VEL61" s="37"/>
      <c r="VEM61" s="37"/>
      <c r="VEN61" s="37"/>
      <c r="VEO61" s="37"/>
      <c r="VEP61" s="37"/>
      <c r="VEQ61" s="37"/>
      <c r="VER61" s="37"/>
      <c r="VES61" s="37"/>
      <c r="VET61" s="37"/>
      <c r="VEU61" s="37"/>
      <c r="VEV61" s="37"/>
      <c r="VEW61" s="37"/>
      <c r="VEX61" s="37"/>
      <c r="VEY61" s="37"/>
      <c r="VEZ61" s="37"/>
      <c r="VFA61" s="37"/>
      <c r="VFB61" s="37"/>
      <c r="VFC61" s="37"/>
      <c r="VFD61" s="37"/>
      <c r="VFE61" s="37"/>
      <c r="VFF61" s="37"/>
      <c r="VFG61" s="37"/>
      <c r="VFH61" s="37"/>
      <c r="VFI61" s="37"/>
      <c r="VFJ61" s="37"/>
      <c r="VFK61" s="37"/>
      <c r="VFL61" s="37"/>
      <c r="VFM61" s="37"/>
      <c r="VFN61" s="37"/>
      <c r="VFO61" s="37"/>
      <c r="VFP61" s="37"/>
      <c r="VFQ61" s="37"/>
      <c r="VFR61" s="37"/>
      <c r="VFS61" s="37"/>
      <c r="VFT61" s="37"/>
      <c r="VFU61" s="37"/>
      <c r="VFV61" s="37"/>
      <c r="VFW61" s="37"/>
      <c r="VFX61" s="37"/>
      <c r="VFY61" s="37"/>
      <c r="VFZ61" s="37"/>
      <c r="VGA61" s="37"/>
      <c r="VGB61" s="37"/>
      <c r="VGC61" s="37"/>
      <c r="VGD61" s="37"/>
      <c r="VGE61" s="37"/>
      <c r="VGF61" s="37"/>
      <c r="VGG61" s="37"/>
      <c r="VGH61" s="37"/>
      <c r="VGI61" s="37"/>
      <c r="VGJ61" s="37"/>
      <c r="VGK61" s="37"/>
      <c r="VGL61" s="37"/>
      <c r="VGM61" s="37"/>
      <c r="VGN61" s="37"/>
      <c r="VGO61" s="37"/>
      <c r="VGP61" s="37"/>
      <c r="VGQ61" s="37"/>
      <c r="VGR61" s="37"/>
      <c r="VGS61" s="37"/>
      <c r="VGT61" s="37"/>
      <c r="VGU61" s="37"/>
      <c r="VGV61" s="37"/>
      <c r="VGW61" s="37"/>
      <c r="VGX61" s="37"/>
      <c r="VGY61" s="37"/>
      <c r="VGZ61" s="37"/>
      <c r="VHA61" s="37"/>
      <c r="VHB61" s="37"/>
      <c r="VHC61" s="37"/>
      <c r="VHD61" s="37"/>
      <c r="VHE61" s="37"/>
      <c r="VHF61" s="37"/>
      <c r="VHG61" s="37"/>
      <c r="VHH61" s="37"/>
      <c r="VHI61" s="37"/>
      <c r="VHJ61" s="37"/>
      <c r="VHK61" s="37"/>
      <c r="VHL61" s="37"/>
      <c r="VHM61" s="37"/>
      <c r="VHN61" s="37"/>
      <c r="VHO61" s="37"/>
      <c r="VHP61" s="37"/>
      <c r="VHQ61" s="37"/>
      <c r="VHR61" s="37"/>
      <c r="VHS61" s="37"/>
      <c r="VHT61" s="37"/>
      <c r="VHU61" s="37"/>
      <c r="VHV61" s="37"/>
      <c r="VHW61" s="37"/>
      <c r="VHX61" s="37"/>
      <c r="VHY61" s="37"/>
      <c r="VHZ61" s="37"/>
      <c r="VIA61" s="37"/>
      <c r="VIB61" s="37"/>
      <c r="VIC61" s="37"/>
      <c r="VID61" s="37"/>
      <c r="VIE61" s="37"/>
      <c r="VIF61" s="37"/>
      <c r="VIG61" s="37"/>
      <c r="VIH61" s="37"/>
      <c r="VII61" s="37"/>
      <c r="VIJ61" s="37"/>
      <c r="VIK61" s="37"/>
      <c r="VIL61" s="37"/>
      <c r="VIM61" s="37"/>
      <c r="VIN61" s="37"/>
      <c r="VIO61" s="37"/>
      <c r="VIP61" s="37"/>
      <c r="VIQ61" s="37"/>
      <c r="VIR61" s="37"/>
      <c r="VIS61" s="37"/>
      <c r="VIT61" s="37"/>
      <c r="VIU61" s="37"/>
      <c r="VIV61" s="37"/>
      <c r="VIW61" s="37"/>
      <c r="VIX61" s="37"/>
      <c r="VIY61" s="37"/>
      <c r="VIZ61" s="37"/>
      <c r="VJA61" s="37"/>
      <c r="VJB61" s="37"/>
      <c r="VJC61" s="37"/>
      <c r="VJD61" s="37"/>
      <c r="VJE61" s="37"/>
      <c r="VJF61" s="37"/>
      <c r="VJG61" s="37"/>
      <c r="VJH61" s="37"/>
      <c r="VJI61" s="37"/>
      <c r="VJJ61" s="37"/>
      <c r="VJK61" s="37"/>
      <c r="VJL61" s="37"/>
      <c r="VJM61" s="37"/>
      <c r="VJN61" s="37"/>
      <c r="VJO61" s="37"/>
      <c r="VJP61" s="37"/>
      <c r="VJQ61" s="37"/>
      <c r="VJR61" s="37"/>
      <c r="VJS61" s="37"/>
      <c r="VJT61" s="37"/>
      <c r="VJU61" s="37"/>
      <c r="VJV61" s="37"/>
      <c r="VJW61" s="37"/>
      <c r="VJX61" s="37"/>
      <c r="VJY61" s="37"/>
      <c r="VJZ61" s="37"/>
      <c r="VKA61" s="37"/>
      <c r="VKB61" s="37"/>
      <c r="VKC61" s="37"/>
      <c r="VKD61" s="37"/>
      <c r="VKE61" s="37"/>
      <c r="VKF61" s="37"/>
      <c r="VKG61" s="37"/>
      <c r="VKH61" s="37"/>
      <c r="VKI61" s="37"/>
      <c r="VKJ61" s="37"/>
      <c r="VKK61" s="37"/>
      <c r="VKL61" s="37"/>
      <c r="VKM61" s="37"/>
      <c r="VKN61" s="37"/>
      <c r="VKO61" s="37"/>
      <c r="VKP61" s="37"/>
      <c r="VKQ61" s="37"/>
      <c r="VKR61" s="37"/>
      <c r="VKS61" s="37"/>
      <c r="VKT61" s="37"/>
      <c r="VKU61" s="37"/>
      <c r="VKV61" s="37"/>
      <c r="VKW61" s="37"/>
      <c r="VKX61" s="37"/>
      <c r="VKY61" s="37"/>
      <c r="VKZ61" s="37"/>
      <c r="VLA61" s="37"/>
      <c r="VLB61" s="37"/>
      <c r="VLC61" s="37"/>
      <c r="VLD61" s="37"/>
      <c r="VLE61" s="37"/>
      <c r="VLF61" s="37"/>
      <c r="VLG61" s="37"/>
      <c r="VLH61" s="37"/>
      <c r="VLI61" s="37"/>
      <c r="VLJ61" s="37"/>
      <c r="VLK61" s="37"/>
      <c r="VLL61" s="37"/>
      <c r="VLM61" s="37"/>
      <c r="VLN61" s="37"/>
      <c r="VLO61" s="37"/>
      <c r="VLP61" s="37"/>
      <c r="VLQ61" s="37"/>
      <c r="VLR61" s="37"/>
      <c r="VLS61" s="37"/>
      <c r="VLT61" s="37"/>
      <c r="VLU61" s="37"/>
      <c r="VLV61" s="37"/>
      <c r="VLW61" s="37"/>
      <c r="VLX61" s="37"/>
      <c r="VLY61" s="37"/>
      <c r="VLZ61" s="37"/>
      <c r="VMA61" s="37"/>
      <c r="VMB61" s="37"/>
      <c r="VMC61" s="37"/>
      <c r="VMD61" s="37"/>
      <c r="VME61" s="37"/>
      <c r="VMF61" s="37"/>
      <c r="VMG61" s="37"/>
      <c r="VMH61" s="37"/>
      <c r="VMI61" s="37"/>
      <c r="VMJ61" s="37"/>
      <c r="VMK61" s="37"/>
      <c r="VML61" s="37"/>
      <c r="VMM61" s="37"/>
      <c r="VMN61" s="37"/>
      <c r="VMO61" s="37"/>
      <c r="VMP61" s="37"/>
      <c r="VMQ61" s="37"/>
      <c r="VMR61" s="37"/>
      <c r="VMS61" s="37"/>
      <c r="VMT61" s="37"/>
      <c r="VMU61" s="37"/>
      <c r="VMV61" s="37"/>
      <c r="VMW61" s="37"/>
      <c r="VMX61" s="37"/>
      <c r="VMY61" s="37"/>
      <c r="VMZ61" s="37"/>
      <c r="VNA61" s="37"/>
      <c r="VNB61" s="37"/>
      <c r="VNC61" s="37"/>
      <c r="VND61" s="37"/>
      <c r="VNE61" s="37"/>
      <c r="VNF61" s="37"/>
      <c r="VNG61" s="37"/>
      <c r="VNH61" s="37"/>
      <c r="VNI61" s="37"/>
      <c r="VNJ61" s="37"/>
      <c r="VNK61" s="37"/>
      <c r="VNL61" s="37"/>
      <c r="VNM61" s="37"/>
      <c r="VNN61" s="37"/>
      <c r="VNO61" s="37"/>
      <c r="VNP61" s="37"/>
      <c r="VNQ61" s="37"/>
      <c r="VNR61" s="37"/>
      <c r="VNS61" s="37"/>
      <c r="VNT61" s="37"/>
      <c r="VNU61" s="37"/>
      <c r="VNV61" s="37"/>
      <c r="VNW61" s="37"/>
      <c r="VNX61" s="37"/>
      <c r="VNY61" s="37"/>
      <c r="VNZ61" s="37"/>
      <c r="VOA61" s="37"/>
      <c r="VOB61" s="37"/>
      <c r="VOC61" s="37"/>
      <c r="VOD61" s="37"/>
      <c r="VOE61" s="37"/>
      <c r="VOF61" s="37"/>
      <c r="VOG61" s="37"/>
      <c r="VOH61" s="37"/>
      <c r="VOI61" s="37"/>
      <c r="VOJ61" s="37"/>
      <c r="VOK61" s="37"/>
      <c r="VOL61" s="37"/>
      <c r="VOM61" s="37"/>
      <c r="VON61" s="37"/>
      <c r="VOO61" s="37"/>
      <c r="VOP61" s="37"/>
      <c r="VOQ61" s="37"/>
      <c r="VOR61" s="37"/>
      <c r="VOS61" s="37"/>
      <c r="VOT61" s="37"/>
      <c r="VOU61" s="37"/>
      <c r="VOV61" s="37"/>
      <c r="VOW61" s="37"/>
      <c r="VOX61" s="37"/>
      <c r="VOY61" s="37"/>
      <c r="VOZ61" s="37"/>
      <c r="VPA61" s="37"/>
      <c r="VPB61" s="37"/>
      <c r="VPC61" s="37"/>
      <c r="VPD61" s="37"/>
      <c r="VPE61" s="37"/>
      <c r="VPF61" s="37"/>
      <c r="VPG61" s="37"/>
      <c r="VPH61" s="37"/>
      <c r="VPI61" s="37"/>
      <c r="VPJ61" s="37"/>
      <c r="VPK61" s="37"/>
      <c r="VPL61" s="37"/>
      <c r="VPM61" s="37"/>
      <c r="VPN61" s="37"/>
      <c r="VPO61" s="37"/>
      <c r="VPP61" s="37"/>
      <c r="VPQ61" s="37"/>
      <c r="VPR61" s="37"/>
      <c r="VPS61" s="37"/>
      <c r="VPT61" s="37"/>
      <c r="VPU61" s="37"/>
      <c r="VPV61" s="37"/>
      <c r="VPW61" s="37"/>
      <c r="VPX61" s="37"/>
      <c r="VPY61" s="37"/>
      <c r="VPZ61" s="37"/>
      <c r="VQA61" s="37"/>
      <c r="VQB61" s="37"/>
      <c r="VQC61" s="37"/>
      <c r="VQD61" s="37"/>
      <c r="VQE61" s="37"/>
      <c r="VQF61" s="37"/>
      <c r="VQG61" s="37"/>
      <c r="VQH61" s="37"/>
      <c r="VQI61" s="37"/>
      <c r="VQJ61" s="37"/>
      <c r="VQK61" s="37"/>
      <c r="VQL61" s="37"/>
      <c r="VQM61" s="37"/>
      <c r="VQN61" s="37"/>
      <c r="VQO61" s="37"/>
      <c r="VQP61" s="37"/>
      <c r="VQQ61" s="37"/>
      <c r="VQR61" s="37"/>
      <c r="VQS61" s="37"/>
      <c r="VQT61" s="37"/>
      <c r="VQU61" s="37"/>
      <c r="VQV61" s="37"/>
      <c r="VQW61" s="37"/>
      <c r="VQX61" s="37"/>
      <c r="VQY61" s="37"/>
      <c r="VQZ61" s="37"/>
      <c r="VRA61" s="37"/>
      <c r="VRB61" s="37"/>
      <c r="VRC61" s="37"/>
      <c r="VRD61" s="37"/>
      <c r="VRE61" s="37"/>
      <c r="VRF61" s="37"/>
      <c r="VRG61" s="37"/>
      <c r="VRH61" s="37"/>
      <c r="VRI61" s="37"/>
      <c r="VRJ61" s="37"/>
      <c r="VRK61" s="37"/>
      <c r="VRL61" s="37"/>
      <c r="VRM61" s="37"/>
      <c r="VRN61" s="37"/>
      <c r="VRO61" s="37"/>
      <c r="VRP61" s="37"/>
      <c r="VRQ61" s="37"/>
      <c r="VRR61" s="37"/>
      <c r="VRS61" s="37"/>
      <c r="VRT61" s="37"/>
      <c r="VRU61" s="37"/>
      <c r="VRV61" s="37"/>
      <c r="VRW61" s="37"/>
      <c r="VRX61" s="37"/>
      <c r="VRY61" s="37"/>
      <c r="VRZ61" s="37"/>
      <c r="VSA61" s="37"/>
      <c r="VSB61" s="37"/>
      <c r="VSC61" s="37"/>
      <c r="VSD61" s="37"/>
      <c r="VSE61" s="37"/>
      <c r="VSF61" s="37"/>
      <c r="VSG61" s="37"/>
      <c r="VSH61" s="37"/>
      <c r="VSI61" s="37"/>
      <c r="VSJ61" s="37"/>
      <c r="VSK61" s="37"/>
      <c r="VSL61" s="37"/>
      <c r="VSM61" s="37"/>
      <c r="VSN61" s="37"/>
      <c r="VSO61" s="37"/>
      <c r="VSP61" s="37"/>
      <c r="VSQ61" s="37"/>
      <c r="VSR61" s="37"/>
      <c r="VSS61" s="37"/>
      <c r="VST61" s="37"/>
      <c r="VSU61" s="37"/>
      <c r="VSV61" s="37"/>
      <c r="VSW61" s="37"/>
      <c r="VSX61" s="37"/>
      <c r="VSY61" s="37"/>
      <c r="VSZ61" s="37"/>
      <c r="VTA61" s="37"/>
      <c r="VTB61" s="37"/>
      <c r="VTC61" s="37"/>
      <c r="VTD61" s="37"/>
      <c r="VTE61" s="37"/>
      <c r="VTF61" s="37"/>
      <c r="VTG61" s="37"/>
      <c r="VTH61" s="37"/>
      <c r="VTI61" s="37"/>
      <c r="VTJ61" s="37"/>
      <c r="VTK61" s="37"/>
      <c r="VTL61" s="37"/>
      <c r="VTM61" s="37"/>
      <c r="VTN61" s="37"/>
      <c r="VTO61" s="37"/>
      <c r="VTP61" s="37"/>
      <c r="VTQ61" s="37"/>
      <c r="VTR61" s="37"/>
      <c r="VTS61" s="37"/>
      <c r="VTT61" s="37"/>
      <c r="VTU61" s="37"/>
      <c r="VTV61" s="37"/>
      <c r="VTW61" s="37"/>
      <c r="VTX61" s="37"/>
      <c r="VTY61" s="37"/>
      <c r="VTZ61" s="37"/>
      <c r="VUA61" s="37"/>
      <c r="VUB61" s="37"/>
      <c r="VUC61" s="37"/>
      <c r="VUD61" s="37"/>
      <c r="VUE61" s="37"/>
      <c r="VUF61" s="37"/>
      <c r="VUG61" s="37"/>
      <c r="VUH61" s="37"/>
      <c r="VUI61" s="37"/>
      <c r="VUJ61" s="37"/>
      <c r="VUK61" s="37"/>
      <c r="VUL61" s="37"/>
      <c r="VUM61" s="37"/>
      <c r="VUN61" s="37"/>
      <c r="VUO61" s="37"/>
      <c r="VUP61" s="37"/>
      <c r="VUQ61" s="37"/>
      <c r="VUR61" s="37"/>
      <c r="VUS61" s="37"/>
      <c r="VUT61" s="37"/>
      <c r="VUU61" s="37"/>
      <c r="VUV61" s="37"/>
      <c r="VUW61" s="37"/>
      <c r="VUX61" s="37"/>
      <c r="VUY61" s="37"/>
      <c r="VUZ61" s="37"/>
      <c r="VVA61" s="37"/>
      <c r="VVB61" s="37"/>
      <c r="VVC61" s="37"/>
      <c r="VVD61" s="37"/>
      <c r="VVE61" s="37"/>
      <c r="VVF61" s="37"/>
      <c r="VVG61" s="37"/>
      <c r="VVH61" s="37"/>
      <c r="VVI61" s="37"/>
      <c r="VVJ61" s="37"/>
      <c r="VVK61" s="37"/>
      <c r="VVL61" s="37"/>
      <c r="VVM61" s="37"/>
      <c r="VVN61" s="37"/>
      <c r="VVO61" s="37"/>
      <c r="VVP61" s="37"/>
      <c r="VVQ61" s="37"/>
      <c r="VVR61" s="37"/>
      <c r="VVS61" s="37"/>
      <c r="VVT61" s="37"/>
      <c r="VVU61" s="37"/>
      <c r="VVV61" s="37"/>
      <c r="VVW61" s="37"/>
      <c r="VVX61" s="37"/>
      <c r="VVY61" s="37"/>
      <c r="VVZ61" s="37"/>
      <c r="VWA61" s="37"/>
      <c r="VWB61" s="37"/>
      <c r="VWC61" s="37"/>
      <c r="VWD61" s="37"/>
      <c r="VWE61" s="37"/>
      <c r="VWF61" s="37"/>
      <c r="VWG61" s="37"/>
      <c r="VWH61" s="37"/>
      <c r="VWI61" s="37"/>
      <c r="VWJ61" s="37"/>
      <c r="VWK61" s="37"/>
      <c r="VWL61" s="37"/>
      <c r="VWM61" s="37"/>
      <c r="VWN61" s="37"/>
      <c r="VWO61" s="37"/>
      <c r="VWP61" s="37"/>
      <c r="VWQ61" s="37"/>
      <c r="VWR61" s="37"/>
      <c r="VWS61" s="37"/>
      <c r="VWT61" s="37"/>
      <c r="VWU61" s="37"/>
      <c r="VWV61" s="37"/>
      <c r="VWW61" s="37"/>
      <c r="VWX61" s="37"/>
      <c r="VWY61" s="37"/>
      <c r="VWZ61" s="37"/>
      <c r="VXA61" s="37"/>
      <c r="VXB61" s="37"/>
      <c r="VXC61" s="37"/>
      <c r="VXD61" s="37"/>
      <c r="VXE61" s="37"/>
      <c r="VXF61" s="37"/>
      <c r="VXG61" s="37"/>
      <c r="VXH61" s="37"/>
      <c r="VXI61" s="37"/>
      <c r="VXJ61" s="37"/>
      <c r="VXK61" s="37"/>
      <c r="VXL61" s="37"/>
      <c r="VXM61" s="37"/>
      <c r="VXN61" s="37"/>
      <c r="VXO61" s="37"/>
      <c r="VXP61" s="37"/>
      <c r="VXQ61" s="37"/>
      <c r="VXR61" s="37"/>
      <c r="VXS61" s="37"/>
      <c r="VXT61" s="37"/>
      <c r="VXU61" s="37"/>
      <c r="VXV61" s="37"/>
      <c r="VXW61" s="37"/>
      <c r="VXX61" s="37"/>
      <c r="VXY61" s="37"/>
      <c r="VXZ61" s="37"/>
      <c r="VYA61" s="37"/>
      <c r="VYB61" s="37"/>
      <c r="VYC61" s="37"/>
      <c r="VYD61" s="37"/>
      <c r="VYE61" s="37"/>
      <c r="VYF61" s="37"/>
      <c r="VYG61" s="37"/>
      <c r="VYH61" s="37"/>
      <c r="VYI61" s="37"/>
      <c r="VYJ61" s="37"/>
      <c r="VYK61" s="37"/>
      <c r="VYL61" s="37"/>
      <c r="VYM61" s="37"/>
      <c r="VYN61" s="37"/>
      <c r="VYO61" s="37"/>
      <c r="VYP61" s="37"/>
      <c r="VYQ61" s="37"/>
      <c r="VYR61" s="37"/>
      <c r="VYS61" s="37"/>
      <c r="VYT61" s="37"/>
      <c r="VYU61" s="37"/>
      <c r="VYV61" s="37"/>
      <c r="VYW61" s="37"/>
      <c r="VYX61" s="37"/>
      <c r="VYY61" s="37"/>
      <c r="VYZ61" s="37"/>
      <c r="VZA61" s="37"/>
      <c r="VZB61" s="37"/>
      <c r="VZC61" s="37"/>
      <c r="VZD61" s="37"/>
      <c r="VZE61" s="37"/>
      <c r="VZF61" s="37"/>
      <c r="VZG61" s="37"/>
      <c r="VZH61" s="37"/>
      <c r="VZI61" s="37"/>
      <c r="VZJ61" s="37"/>
      <c r="VZK61" s="37"/>
      <c r="VZL61" s="37"/>
      <c r="VZM61" s="37"/>
      <c r="VZN61" s="37"/>
      <c r="VZO61" s="37"/>
      <c r="VZP61" s="37"/>
      <c r="VZQ61" s="37"/>
      <c r="VZR61" s="37"/>
      <c r="VZS61" s="37"/>
      <c r="VZT61" s="37"/>
      <c r="VZU61" s="37"/>
      <c r="VZV61" s="37"/>
      <c r="VZW61" s="37"/>
      <c r="VZX61" s="37"/>
      <c r="VZY61" s="37"/>
      <c r="VZZ61" s="37"/>
      <c r="WAA61" s="37"/>
      <c r="WAB61" s="37"/>
      <c r="WAC61" s="37"/>
      <c r="WAD61" s="37"/>
      <c r="WAE61" s="37"/>
      <c r="WAF61" s="37"/>
      <c r="WAG61" s="37"/>
      <c r="WAH61" s="37"/>
      <c r="WAI61" s="37"/>
      <c r="WAJ61" s="37"/>
      <c r="WAK61" s="37"/>
      <c r="WAL61" s="37"/>
      <c r="WAM61" s="37"/>
      <c r="WAN61" s="37"/>
      <c r="WAO61" s="37"/>
      <c r="WAP61" s="37"/>
      <c r="WAQ61" s="37"/>
      <c r="WAR61" s="37"/>
      <c r="WAS61" s="37"/>
      <c r="WAT61" s="37"/>
      <c r="WAU61" s="37"/>
      <c r="WAV61" s="37"/>
      <c r="WAW61" s="37"/>
      <c r="WAX61" s="37"/>
      <c r="WAY61" s="37"/>
      <c r="WAZ61" s="37"/>
      <c r="WBA61" s="37"/>
      <c r="WBB61" s="37"/>
      <c r="WBC61" s="37"/>
      <c r="WBD61" s="37"/>
      <c r="WBE61" s="37"/>
      <c r="WBF61" s="37"/>
      <c r="WBG61" s="37"/>
      <c r="WBH61" s="37"/>
      <c r="WBI61" s="37"/>
      <c r="WBJ61" s="37"/>
      <c r="WBK61" s="37"/>
      <c r="WBL61" s="37"/>
      <c r="WBM61" s="37"/>
      <c r="WBN61" s="37"/>
      <c r="WBO61" s="37"/>
      <c r="WBP61" s="37"/>
      <c r="WBQ61" s="37"/>
      <c r="WBR61" s="37"/>
      <c r="WBS61" s="37"/>
      <c r="WBT61" s="37"/>
      <c r="WBU61" s="37"/>
      <c r="WBV61" s="37"/>
      <c r="WBW61" s="37"/>
      <c r="WBX61" s="37"/>
      <c r="WBY61" s="37"/>
      <c r="WBZ61" s="37"/>
      <c r="WCA61" s="37"/>
      <c r="WCB61" s="37"/>
      <c r="WCC61" s="37"/>
      <c r="WCD61" s="37"/>
      <c r="WCE61" s="37"/>
      <c r="WCF61" s="37"/>
      <c r="WCG61" s="37"/>
      <c r="WCH61" s="37"/>
      <c r="WCI61" s="37"/>
      <c r="WCJ61" s="37"/>
      <c r="WCK61" s="37"/>
      <c r="WCL61" s="37"/>
      <c r="WCM61" s="37"/>
      <c r="WCN61" s="37"/>
      <c r="WCO61" s="37"/>
      <c r="WCP61" s="37"/>
      <c r="WCQ61" s="37"/>
      <c r="WCR61" s="37"/>
      <c r="WCS61" s="37"/>
      <c r="WCT61" s="37"/>
      <c r="WCU61" s="37"/>
      <c r="WCV61" s="37"/>
      <c r="WCW61" s="37"/>
      <c r="WCX61" s="37"/>
      <c r="WCY61" s="37"/>
      <c r="WCZ61" s="37"/>
      <c r="WDA61" s="37"/>
      <c r="WDB61" s="37"/>
      <c r="WDC61" s="37"/>
      <c r="WDD61" s="37"/>
      <c r="WDE61" s="37"/>
      <c r="WDF61" s="37"/>
      <c r="WDG61" s="37"/>
      <c r="WDH61" s="37"/>
      <c r="WDI61" s="37"/>
      <c r="WDJ61" s="37"/>
      <c r="WDK61" s="37"/>
      <c r="WDL61" s="37"/>
      <c r="WDM61" s="37"/>
      <c r="WDN61" s="37"/>
      <c r="WDO61" s="37"/>
      <c r="WDP61" s="37"/>
      <c r="WDQ61" s="37"/>
      <c r="WDR61" s="37"/>
      <c r="WDS61" s="37"/>
      <c r="WDT61" s="37"/>
      <c r="WDU61" s="37"/>
      <c r="WDV61" s="37"/>
      <c r="WDW61" s="37"/>
      <c r="WDX61" s="37"/>
      <c r="WDY61" s="37"/>
      <c r="WDZ61" s="37"/>
      <c r="WEA61" s="37"/>
      <c r="WEB61" s="37"/>
      <c r="WEC61" s="37"/>
      <c r="WED61" s="37"/>
      <c r="WEE61" s="37"/>
      <c r="WEF61" s="37"/>
      <c r="WEG61" s="37"/>
      <c r="WEH61" s="37"/>
      <c r="WEI61" s="37"/>
      <c r="WEJ61" s="37"/>
      <c r="WEK61" s="37"/>
      <c r="WEL61" s="37"/>
      <c r="WEM61" s="37"/>
      <c r="WEN61" s="37"/>
      <c r="WEO61" s="37"/>
      <c r="WEP61" s="37"/>
      <c r="WEQ61" s="37"/>
      <c r="WER61" s="37"/>
      <c r="WES61" s="37"/>
      <c r="WET61" s="37"/>
      <c r="WEU61" s="37"/>
      <c r="WEV61" s="37"/>
      <c r="WEW61" s="37"/>
      <c r="WEX61" s="37"/>
      <c r="WEY61" s="37"/>
      <c r="WEZ61" s="37"/>
      <c r="WFA61" s="37"/>
      <c r="WFB61" s="37"/>
      <c r="WFC61" s="37"/>
      <c r="WFD61" s="37"/>
      <c r="WFE61" s="37"/>
      <c r="WFF61" s="37"/>
      <c r="WFG61" s="37"/>
      <c r="WFH61" s="37"/>
      <c r="WFI61" s="37"/>
      <c r="WFJ61" s="37"/>
      <c r="WFK61" s="37"/>
      <c r="WFL61" s="37"/>
      <c r="WFM61" s="37"/>
      <c r="WFN61" s="37"/>
      <c r="WFO61" s="37"/>
      <c r="WFP61" s="37"/>
      <c r="WFQ61" s="37"/>
      <c r="WFR61" s="37"/>
      <c r="WFS61" s="37"/>
      <c r="WFT61" s="37"/>
      <c r="WFU61" s="37"/>
      <c r="WFV61" s="37"/>
      <c r="WFW61" s="37"/>
      <c r="WFX61" s="37"/>
      <c r="WFY61" s="37"/>
      <c r="WFZ61" s="37"/>
      <c r="WGA61" s="37"/>
      <c r="WGB61" s="37"/>
      <c r="WGC61" s="37"/>
      <c r="WGD61" s="37"/>
      <c r="WGE61" s="37"/>
      <c r="WGF61" s="37"/>
      <c r="WGG61" s="37"/>
      <c r="WGH61" s="37"/>
      <c r="WGI61" s="37"/>
      <c r="WGJ61" s="37"/>
      <c r="WGK61" s="37"/>
      <c r="WGL61" s="37"/>
      <c r="WGM61" s="37"/>
      <c r="WGN61" s="37"/>
      <c r="WGO61" s="37"/>
      <c r="WGP61" s="37"/>
      <c r="WGQ61" s="37"/>
      <c r="WGR61" s="37"/>
      <c r="WGS61" s="37"/>
      <c r="WGT61" s="37"/>
      <c r="WGU61" s="37"/>
      <c r="WGV61" s="37"/>
      <c r="WGW61" s="37"/>
      <c r="WGX61" s="37"/>
      <c r="WGY61" s="37"/>
      <c r="WGZ61" s="37"/>
      <c r="WHA61" s="37"/>
      <c r="WHB61" s="37"/>
      <c r="WHC61" s="37"/>
      <c r="WHD61" s="37"/>
      <c r="WHE61" s="37"/>
      <c r="WHF61" s="37"/>
      <c r="WHG61" s="37"/>
      <c r="WHH61" s="37"/>
      <c r="WHI61" s="37"/>
      <c r="WHJ61" s="37"/>
      <c r="WHK61" s="37"/>
      <c r="WHL61" s="37"/>
      <c r="WHM61" s="37"/>
      <c r="WHN61" s="37"/>
      <c r="WHO61" s="37"/>
      <c r="WHP61" s="37"/>
      <c r="WHQ61" s="37"/>
      <c r="WHR61" s="37"/>
      <c r="WHS61" s="37"/>
      <c r="WHT61" s="37"/>
      <c r="WHU61" s="37"/>
      <c r="WHV61" s="37"/>
      <c r="WHW61" s="37"/>
      <c r="WHX61" s="37"/>
      <c r="WHY61" s="37"/>
      <c r="WHZ61" s="37"/>
      <c r="WIA61" s="37"/>
      <c r="WIB61" s="37"/>
      <c r="WIC61" s="37"/>
      <c r="WID61" s="37"/>
      <c r="WIE61" s="37"/>
      <c r="WIF61" s="37"/>
      <c r="WIG61" s="37"/>
      <c r="WIH61" s="37"/>
      <c r="WII61" s="37"/>
      <c r="WIJ61" s="37"/>
      <c r="WIK61" s="37"/>
      <c r="WIL61" s="37"/>
      <c r="WIM61" s="37"/>
      <c r="WIN61" s="37"/>
      <c r="WIO61" s="37"/>
      <c r="WIP61" s="37"/>
      <c r="WIQ61" s="37"/>
      <c r="WIR61" s="37"/>
      <c r="WIS61" s="37"/>
      <c r="WIT61" s="37"/>
      <c r="WIU61" s="37"/>
      <c r="WIV61" s="37"/>
      <c r="WIW61" s="37"/>
      <c r="WIX61" s="37"/>
      <c r="WIY61" s="37"/>
      <c r="WIZ61" s="37"/>
      <c r="WJA61" s="37"/>
      <c r="WJB61" s="37"/>
      <c r="WJC61" s="37"/>
      <c r="WJD61" s="37"/>
      <c r="WJE61" s="37"/>
      <c r="WJF61" s="37"/>
      <c r="WJG61" s="37"/>
      <c r="WJH61" s="37"/>
      <c r="WJI61" s="37"/>
      <c r="WJJ61" s="37"/>
      <c r="WJK61" s="37"/>
      <c r="WJL61" s="37"/>
      <c r="WJM61" s="37"/>
      <c r="WJN61" s="37"/>
      <c r="WJO61" s="37"/>
      <c r="WJP61" s="37"/>
      <c r="WJQ61" s="37"/>
      <c r="WJR61" s="37"/>
      <c r="WJS61" s="37"/>
      <c r="WJT61" s="37"/>
      <c r="WJU61" s="37"/>
      <c r="WJV61" s="37"/>
      <c r="WJW61" s="37"/>
      <c r="WJX61" s="37"/>
      <c r="WJY61" s="37"/>
      <c r="WJZ61" s="37"/>
      <c r="WKA61" s="37"/>
      <c r="WKB61" s="37"/>
      <c r="WKC61" s="37"/>
      <c r="WKD61" s="37"/>
      <c r="WKE61" s="37"/>
      <c r="WKF61" s="37"/>
      <c r="WKG61" s="37"/>
      <c r="WKH61" s="37"/>
      <c r="WKI61" s="37"/>
      <c r="WKJ61" s="37"/>
      <c r="WKK61" s="37"/>
      <c r="WKL61" s="37"/>
      <c r="WKM61" s="37"/>
      <c r="WKN61" s="37"/>
      <c r="WKO61" s="37"/>
      <c r="WKP61" s="37"/>
      <c r="WKQ61" s="37"/>
      <c r="WKR61" s="37"/>
      <c r="WKS61" s="37"/>
      <c r="WKT61" s="37"/>
      <c r="WKU61" s="37"/>
      <c r="WKV61" s="37"/>
      <c r="WKW61" s="37"/>
      <c r="WKX61" s="37"/>
      <c r="WKY61" s="37"/>
      <c r="WKZ61" s="37"/>
      <c r="WLA61" s="37"/>
      <c r="WLB61" s="37"/>
      <c r="WLC61" s="37"/>
      <c r="WLD61" s="37"/>
      <c r="WLE61" s="37"/>
      <c r="WLF61" s="37"/>
      <c r="WLG61" s="37"/>
      <c r="WLH61" s="37"/>
      <c r="WLI61" s="37"/>
      <c r="WLJ61" s="37"/>
      <c r="WLK61" s="37"/>
      <c r="WLL61" s="37"/>
      <c r="WLM61" s="37"/>
      <c r="WLN61" s="37"/>
      <c r="WLO61" s="37"/>
      <c r="WLP61" s="37"/>
      <c r="WLQ61" s="37"/>
      <c r="WLR61" s="37"/>
      <c r="WLS61" s="37"/>
      <c r="WLT61" s="37"/>
      <c r="WLU61" s="37"/>
      <c r="WLV61" s="37"/>
      <c r="WLW61" s="37"/>
      <c r="WLX61" s="37"/>
      <c r="WLY61" s="37"/>
      <c r="WLZ61" s="37"/>
      <c r="WMA61" s="37"/>
      <c r="WMB61" s="37"/>
      <c r="WMC61" s="37"/>
      <c r="WMD61" s="37"/>
      <c r="WME61" s="37"/>
      <c r="WMF61" s="37"/>
      <c r="WMG61" s="37"/>
      <c r="WMH61" s="37"/>
      <c r="WMI61" s="37"/>
      <c r="WMJ61" s="37"/>
      <c r="WMK61" s="37"/>
      <c r="WML61" s="37"/>
      <c r="WMM61" s="37"/>
      <c r="WMN61" s="37"/>
      <c r="WMO61" s="37"/>
      <c r="WMP61" s="37"/>
      <c r="WMQ61" s="37"/>
      <c r="WMR61" s="37"/>
      <c r="WMS61" s="37"/>
      <c r="WMT61" s="37"/>
      <c r="WMU61" s="37"/>
      <c r="WMV61" s="37"/>
      <c r="WMW61" s="37"/>
      <c r="WMX61" s="37"/>
      <c r="WMY61" s="37"/>
      <c r="WMZ61" s="37"/>
      <c r="WNA61" s="37"/>
      <c r="WNB61" s="37"/>
      <c r="WNC61" s="37"/>
      <c r="WND61" s="37"/>
      <c r="WNE61" s="37"/>
      <c r="WNF61" s="37"/>
      <c r="WNG61" s="37"/>
      <c r="WNH61" s="37"/>
      <c r="WNI61" s="37"/>
      <c r="WNJ61" s="37"/>
      <c r="WNK61" s="37"/>
      <c r="WNL61" s="37"/>
      <c r="WNM61" s="37"/>
      <c r="WNN61" s="37"/>
      <c r="WNO61" s="37"/>
      <c r="WNP61" s="37"/>
      <c r="WNQ61" s="37"/>
      <c r="WNR61" s="37"/>
      <c r="WNS61" s="37"/>
      <c r="WNT61" s="37"/>
      <c r="WNU61" s="37"/>
      <c r="WNV61" s="37"/>
      <c r="WNW61" s="37"/>
      <c r="WNX61" s="37"/>
      <c r="WNY61" s="37"/>
      <c r="WNZ61" s="37"/>
      <c r="WOA61" s="37"/>
      <c r="WOB61" s="37"/>
      <c r="WOC61" s="37"/>
      <c r="WOD61" s="37"/>
      <c r="WOE61" s="37"/>
      <c r="WOF61" s="37"/>
      <c r="WOG61" s="37"/>
      <c r="WOH61" s="37"/>
      <c r="WOI61" s="37"/>
      <c r="WOJ61" s="37"/>
      <c r="WOK61" s="37"/>
      <c r="WOL61" s="37"/>
      <c r="WOM61" s="37"/>
      <c r="WON61" s="37"/>
      <c r="WOO61" s="37"/>
      <c r="WOP61" s="37"/>
      <c r="WOQ61" s="37"/>
      <c r="WOR61" s="37"/>
      <c r="WOS61" s="37"/>
      <c r="WOT61" s="37"/>
      <c r="WOU61" s="37"/>
      <c r="WOV61" s="37"/>
      <c r="WOW61" s="37"/>
      <c r="WOX61" s="37"/>
      <c r="WOY61" s="37"/>
      <c r="WOZ61" s="37"/>
      <c r="WPA61" s="37"/>
      <c r="WPB61" s="37"/>
      <c r="WPC61" s="37"/>
      <c r="WPD61" s="37"/>
      <c r="WPE61" s="37"/>
      <c r="WPF61" s="37"/>
      <c r="WPG61" s="37"/>
      <c r="WPH61" s="37"/>
      <c r="WPI61" s="37"/>
      <c r="WPJ61" s="37"/>
      <c r="WPK61" s="37"/>
      <c r="WPL61" s="37"/>
      <c r="WPM61" s="37"/>
      <c r="WPN61" s="37"/>
      <c r="WPO61" s="37"/>
      <c r="WPP61" s="37"/>
      <c r="WPQ61" s="37"/>
      <c r="WPR61" s="37"/>
      <c r="WPS61" s="37"/>
      <c r="WPT61" s="37"/>
      <c r="WPU61" s="37"/>
      <c r="WPV61" s="37"/>
      <c r="WPW61" s="37"/>
      <c r="WPX61" s="37"/>
      <c r="WPY61" s="37"/>
      <c r="WPZ61" s="37"/>
      <c r="WQA61" s="37"/>
      <c r="WQB61" s="37"/>
      <c r="WQC61" s="37"/>
      <c r="WQD61" s="37"/>
      <c r="WQE61" s="37"/>
      <c r="WQF61" s="37"/>
      <c r="WQG61" s="37"/>
      <c r="WQH61" s="37"/>
      <c r="WQI61" s="37"/>
      <c r="WQJ61" s="37"/>
      <c r="WQK61" s="37"/>
      <c r="WQL61" s="37"/>
      <c r="WQM61" s="37"/>
      <c r="WQN61" s="37"/>
      <c r="WQO61" s="37"/>
      <c r="WQP61" s="37"/>
      <c r="WQQ61" s="37"/>
      <c r="WQR61" s="37"/>
      <c r="WQS61" s="37"/>
      <c r="WQT61" s="37"/>
      <c r="WQU61" s="37"/>
      <c r="WQV61" s="37"/>
      <c r="WQW61" s="37"/>
      <c r="WQX61" s="37"/>
      <c r="WQY61" s="37"/>
      <c r="WQZ61" s="37"/>
      <c r="WRA61" s="37"/>
      <c r="WRB61" s="37"/>
      <c r="WRC61" s="37"/>
      <c r="WRD61" s="37"/>
      <c r="WRE61" s="37"/>
      <c r="WRF61" s="37"/>
      <c r="WRG61" s="37"/>
      <c r="WRH61" s="37"/>
      <c r="WRI61" s="37"/>
      <c r="WRJ61" s="37"/>
      <c r="WRK61" s="37"/>
      <c r="WRL61" s="37"/>
      <c r="WRM61" s="37"/>
      <c r="WRN61" s="37"/>
      <c r="WRO61" s="37"/>
      <c r="WRP61" s="37"/>
      <c r="WRQ61" s="37"/>
      <c r="WRR61" s="37"/>
      <c r="WRS61" s="37"/>
      <c r="WRT61" s="37"/>
      <c r="WRU61" s="37"/>
      <c r="WRV61" s="37"/>
      <c r="WRW61" s="37"/>
      <c r="WRX61" s="37"/>
      <c r="WRY61" s="37"/>
      <c r="WRZ61" s="37"/>
      <c r="WSA61" s="37"/>
      <c r="WSB61" s="37"/>
      <c r="WSC61" s="37"/>
      <c r="WSD61" s="37"/>
      <c r="WSE61" s="37"/>
      <c r="WSF61" s="37"/>
      <c r="WSG61" s="37"/>
      <c r="WSH61" s="37"/>
      <c r="WSI61" s="37"/>
      <c r="WSJ61" s="37"/>
      <c r="WSK61" s="37"/>
      <c r="WSL61" s="37"/>
      <c r="WSM61" s="37"/>
      <c r="WSN61" s="37"/>
      <c r="WSO61" s="37"/>
      <c r="WSP61" s="37"/>
      <c r="WSQ61" s="37"/>
      <c r="WSR61" s="37"/>
      <c r="WSS61" s="37"/>
      <c r="WST61" s="37"/>
      <c r="WSU61" s="37"/>
      <c r="WSV61" s="37"/>
      <c r="WSW61" s="37"/>
      <c r="WSX61" s="37"/>
      <c r="WSY61" s="37"/>
      <c r="WSZ61" s="37"/>
      <c r="WTA61" s="37"/>
      <c r="WTB61" s="37"/>
      <c r="WTC61" s="37"/>
      <c r="WTD61" s="37"/>
      <c r="WTE61" s="37"/>
      <c r="WTF61" s="37"/>
      <c r="WTG61" s="37"/>
      <c r="WTH61" s="37"/>
      <c r="WTI61" s="37"/>
      <c r="WTJ61" s="37"/>
      <c r="WTK61" s="37"/>
      <c r="WTL61" s="37"/>
      <c r="WTM61" s="37"/>
      <c r="WTN61" s="37"/>
      <c r="WTO61" s="37"/>
      <c r="WTP61" s="37"/>
      <c r="WTQ61" s="37"/>
      <c r="WTR61" s="37"/>
      <c r="WTS61" s="37"/>
      <c r="WTT61" s="37"/>
      <c r="WTU61" s="37"/>
      <c r="WTV61" s="37"/>
      <c r="WTW61" s="37"/>
      <c r="WTX61" s="37"/>
      <c r="WTY61" s="37"/>
      <c r="WTZ61" s="37"/>
      <c r="WUA61" s="37"/>
      <c r="WUB61" s="37"/>
      <c r="WUC61" s="37"/>
      <c r="WUD61" s="37"/>
      <c r="WUE61" s="37"/>
      <c r="WUF61" s="37"/>
      <c r="WUG61" s="37"/>
      <c r="WUH61" s="37"/>
      <c r="WUI61" s="37"/>
      <c r="WUJ61" s="37"/>
      <c r="WUK61" s="37"/>
      <c r="WUL61" s="37"/>
      <c r="WUM61" s="37"/>
      <c r="WUN61" s="37"/>
      <c r="WUO61" s="37"/>
      <c r="WUP61" s="37"/>
      <c r="WUQ61" s="37"/>
      <c r="WUR61" s="37"/>
      <c r="WUS61" s="37"/>
      <c r="WUT61" s="37"/>
      <c r="WUU61" s="37"/>
      <c r="WUV61" s="37"/>
      <c r="WUW61" s="37"/>
      <c r="WUX61" s="37"/>
      <c r="WUY61" s="37"/>
      <c r="WUZ61" s="37"/>
      <c r="WVA61" s="37"/>
      <c r="WVB61" s="37"/>
      <c r="WVC61" s="37"/>
      <c r="WVD61" s="37"/>
      <c r="WVE61" s="37"/>
      <c r="WVF61" s="37"/>
      <c r="WVG61" s="37"/>
      <c r="WVH61" s="37"/>
      <c r="WVI61" s="37"/>
      <c r="WVJ61" s="37"/>
      <c r="WVK61" s="37"/>
      <c r="WVL61" s="37"/>
      <c r="WVM61" s="37"/>
      <c r="WVN61" s="37"/>
      <c r="WVO61" s="37"/>
      <c r="WVP61" s="37"/>
      <c r="WVQ61" s="37"/>
      <c r="WVR61" s="37"/>
      <c r="WVS61" s="37"/>
      <c r="WVT61" s="37"/>
      <c r="WVU61" s="37"/>
      <c r="WVV61" s="37"/>
      <c r="WVW61" s="37"/>
      <c r="WVX61" s="37"/>
      <c r="WVY61" s="37"/>
      <c r="WVZ61" s="37"/>
      <c r="WWA61" s="37"/>
      <c r="WWB61" s="37"/>
      <c r="WWC61" s="37"/>
      <c r="WWD61" s="37"/>
      <c r="WWE61" s="37"/>
      <c r="WWF61" s="37"/>
      <c r="WWG61" s="37"/>
      <c r="WWH61" s="37"/>
      <c r="WWI61" s="37"/>
      <c r="WWJ61" s="37"/>
      <c r="WWK61" s="37"/>
      <c r="WWL61" s="37"/>
      <c r="WWM61" s="37"/>
      <c r="WWN61" s="37"/>
      <c r="WWO61" s="37"/>
      <c r="WWP61" s="37"/>
      <c r="WWQ61" s="37"/>
      <c r="WWR61" s="37"/>
      <c r="WWS61" s="37"/>
      <c r="WWT61" s="37"/>
      <c r="WWU61" s="37"/>
      <c r="WWV61" s="37"/>
      <c r="WWW61" s="37"/>
      <c r="WWX61" s="37"/>
      <c r="WWY61" s="37"/>
      <c r="WWZ61" s="37"/>
      <c r="WXA61" s="37"/>
      <c r="WXB61" s="37"/>
      <c r="WXC61" s="37"/>
      <c r="WXD61" s="37"/>
      <c r="WXE61" s="37"/>
      <c r="WXF61" s="37"/>
      <c r="WXG61" s="37"/>
      <c r="WXH61" s="37"/>
      <c r="WXI61" s="37"/>
      <c r="WXJ61" s="37"/>
      <c r="WXK61" s="37"/>
      <c r="WXL61" s="37"/>
      <c r="WXM61" s="37"/>
      <c r="WXN61" s="37"/>
      <c r="WXO61" s="37"/>
      <c r="WXP61" s="37"/>
      <c r="WXQ61" s="37"/>
      <c r="WXR61" s="37"/>
      <c r="WXS61" s="37"/>
      <c r="WXT61" s="37"/>
      <c r="WXU61" s="37"/>
      <c r="WXV61" s="37"/>
      <c r="WXW61" s="37"/>
      <c r="WXX61" s="37"/>
      <c r="WXY61" s="37"/>
      <c r="WXZ61" s="37"/>
      <c r="WYA61" s="37"/>
      <c r="WYB61" s="37"/>
      <c r="WYC61" s="37"/>
      <c r="WYD61" s="37"/>
      <c r="WYE61" s="37"/>
      <c r="WYF61" s="37"/>
      <c r="WYG61" s="37"/>
      <c r="WYH61" s="37"/>
      <c r="WYI61" s="37"/>
      <c r="WYJ61" s="37"/>
      <c r="WYK61" s="37"/>
      <c r="WYL61" s="37"/>
      <c r="WYM61" s="37"/>
      <c r="WYN61" s="37"/>
      <c r="WYO61" s="37"/>
      <c r="WYP61" s="37"/>
      <c r="WYQ61" s="37"/>
      <c r="WYR61" s="37"/>
      <c r="WYS61" s="37"/>
      <c r="WYT61" s="37"/>
      <c r="WYU61" s="37"/>
      <c r="WYV61" s="37"/>
      <c r="WYW61" s="37"/>
      <c r="WYX61" s="37"/>
      <c r="WYY61" s="37"/>
      <c r="WYZ61" s="37"/>
      <c r="WZA61" s="37"/>
      <c r="WZB61" s="37"/>
      <c r="WZC61" s="37"/>
      <c r="WZD61" s="37"/>
      <c r="WZE61" s="37"/>
      <c r="WZF61" s="37"/>
      <c r="WZG61" s="37"/>
      <c r="WZH61" s="37"/>
      <c r="WZI61" s="37"/>
      <c r="WZJ61" s="37"/>
      <c r="WZK61" s="37"/>
      <c r="WZL61" s="37"/>
      <c r="WZM61" s="37"/>
      <c r="WZN61" s="37"/>
      <c r="WZO61" s="37"/>
      <c r="WZP61" s="37"/>
      <c r="WZQ61" s="37"/>
      <c r="WZR61" s="37"/>
      <c r="WZS61" s="37"/>
      <c r="WZT61" s="37"/>
      <c r="WZU61" s="37"/>
      <c r="WZV61" s="37"/>
      <c r="WZW61" s="37"/>
      <c r="WZX61" s="37"/>
      <c r="WZY61" s="37"/>
      <c r="WZZ61" s="37"/>
      <c r="XAA61" s="37"/>
      <c r="XAB61" s="37"/>
      <c r="XAC61" s="37"/>
      <c r="XAD61" s="37"/>
      <c r="XAE61" s="37"/>
      <c r="XAF61" s="37"/>
      <c r="XAG61" s="37"/>
      <c r="XAH61" s="37"/>
      <c r="XAI61" s="37"/>
      <c r="XAJ61" s="37"/>
      <c r="XAK61" s="37"/>
      <c r="XAL61" s="37"/>
      <c r="XAM61" s="37"/>
      <c r="XAN61" s="37"/>
      <c r="XAO61" s="37"/>
      <c r="XAP61" s="37"/>
      <c r="XAQ61" s="37"/>
      <c r="XAR61" s="37"/>
      <c r="XAS61" s="37"/>
      <c r="XAT61" s="37"/>
      <c r="XAU61" s="37"/>
      <c r="XAV61" s="37"/>
      <c r="XAW61" s="37"/>
      <c r="XAX61" s="37"/>
      <c r="XAY61" s="37"/>
      <c r="XAZ61" s="37"/>
      <c r="XBA61" s="37"/>
      <c r="XBB61" s="37"/>
      <c r="XBC61" s="37"/>
      <c r="XBD61" s="37"/>
      <c r="XBE61" s="37"/>
      <c r="XBF61" s="37"/>
      <c r="XBG61" s="37"/>
      <c r="XBH61" s="37"/>
      <c r="XBI61" s="37"/>
      <c r="XBJ61" s="37"/>
      <c r="XBK61" s="37"/>
      <c r="XBL61" s="37"/>
      <c r="XBM61" s="37"/>
      <c r="XBN61" s="37"/>
      <c r="XBO61" s="37"/>
      <c r="XBP61" s="37"/>
      <c r="XBQ61" s="37"/>
      <c r="XBR61" s="37"/>
      <c r="XBS61" s="37"/>
      <c r="XBT61" s="37"/>
      <c r="XBU61" s="37"/>
      <c r="XBV61" s="37"/>
      <c r="XBW61" s="37"/>
      <c r="XBX61" s="37"/>
      <c r="XBY61" s="37"/>
      <c r="XBZ61" s="37"/>
      <c r="XCA61" s="37"/>
      <c r="XCB61" s="37"/>
      <c r="XCC61" s="37"/>
      <c r="XCD61" s="37"/>
      <c r="XCE61" s="37"/>
      <c r="XCF61" s="37"/>
      <c r="XCG61" s="37"/>
      <c r="XCH61" s="37"/>
      <c r="XCI61" s="37"/>
      <c r="XCJ61" s="37"/>
      <c r="XCK61" s="37"/>
      <c r="XCL61" s="37"/>
      <c r="XCM61" s="37"/>
      <c r="XCN61" s="37"/>
      <c r="XCO61" s="37"/>
      <c r="XCP61" s="37"/>
      <c r="XCQ61" s="37"/>
      <c r="XCR61" s="37"/>
      <c r="XCS61" s="37"/>
      <c r="XCT61" s="37"/>
      <c r="XCU61" s="37"/>
      <c r="XCV61" s="37"/>
      <c r="XCW61" s="37"/>
      <c r="XCX61" s="37"/>
      <c r="XCY61" s="37"/>
      <c r="XCZ61" s="37"/>
      <c r="XDA61" s="37"/>
      <c r="XDB61" s="37"/>
      <c r="XDC61" s="37"/>
      <c r="XDD61" s="37"/>
      <c r="XDE61" s="37"/>
      <c r="XDF61" s="37"/>
      <c r="XDG61" s="37"/>
      <c r="XDH61" s="37"/>
      <c r="XDI61" s="37"/>
      <c r="XDJ61" s="37"/>
      <c r="XDK61" s="37"/>
      <c r="XDL61" s="37"/>
      <c r="XDM61" s="37"/>
      <c r="XDN61" s="37"/>
      <c r="XDO61" s="37"/>
      <c r="XDP61" s="37"/>
      <c r="XDQ61" s="37"/>
      <c r="XDR61" s="37"/>
      <c r="XDS61" s="37"/>
      <c r="XDT61" s="37"/>
      <c r="XDU61" s="37"/>
      <c r="XDV61" s="37"/>
      <c r="XDW61" s="37"/>
      <c r="XDX61" s="37"/>
      <c r="XDY61" s="37"/>
      <c r="XDZ61" s="37"/>
      <c r="XEA61" s="37"/>
      <c r="XEB61" s="37"/>
      <c r="XEC61" s="37"/>
      <c r="XED61" s="37"/>
      <c r="XEE61" s="37"/>
      <c r="XEF61" s="37"/>
      <c r="XEG61" s="37"/>
      <c r="XEH61" s="37"/>
      <c r="XEI61" s="37"/>
      <c r="XEJ61" s="37"/>
      <c r="XEK61" s="37"/>
      <c r="XEL61" s="37"/>
      <c r="XEM61" s="37"/>
      <c r="XEN61" s="37"/>
      <c r="XEO61" s="37"/>
      <c r="XEP61" s="37"/>
      <c r="XEQ61" s="37"/>
      <c r="XER61" s="37"/>
      <c r="XES61" s="37"/>
      <c r="XET61" s="37"/>
      <c r="XEU61" s="37"/>
      <c r="XEV61" s="37"/>
      <c r="XEW61" s="37"/>
      <c r="XEX61" s="37"/>
      <c r="XEY61" s="37"/>
      <c r="XEZ61" s="37"/>
      <c r="XFA61" s="37"/>
      <c r="XFB61" s="37"/>
      <c r="XFC61" s="37"/>
      <c r="XFD61" s="37"/>
    </row>
    <row r="62" spans="1:16384" s="70" customFormat="1">
      <c r="A62" s="37"/>
      <c r="B62" s="37"/>
      <c r="C62" s="37"/>
      <c r="D62" s="37"/>
      <c r="E62" s="37"/>
      <c r="F62" s="37"/>
      <c r="G62" s="37"/>
      <c r="H62" s="15"/>
      <c r="I62" s="15"/>
      <c r="J62" s="15"/>
      <c r="K62" s="15"/>
      <c r="L62" s="15"/>
      <c r="M62" s="37"/>
      <c r="N62" s="37"/>
      <c r="O62" s="37"/>
      <c r="P62" s="37"/>
      <c r="Q62" s="37"/>
      <c r="R62" s="37"/>
      <c r="S62" s="37"/>
      <c r="T62" s="37"/>
      <c r="U62" s="37"/>
      <c r="V62" s="37"/>
      <c r="W62" s="37"/>
      <c r="X62" s="37"/>
      <c r="Y62" s="37"/>
      <c r="Z62" s="37"/>
      <c r="AA62" s="37"/>
      <c r="AB62" s="37"/>
      <c r="AC62" s="37"/>
      <c r="AD62" s="37"/>
      <c r="AE62" s="37"/>
      <c r="AF62" s="37"/>
      <c r="AG62" s="37"/>
      <c r="AH62" s="37"/>
      <c r="AI62" s="37"/>
      <c r="AJ62" s="37"/>
      <c r="AK62" s="37"/>
      <c r="AL62" s="37"/>
      <c r="AM62" s="37"/>
      <c r="AN62" s="37"/>
      <c r="AO62" s="37"/>
      <c r="AP62" s="37"/>
      <c r="AQ62" s="37"/>
      <c r="AR62" s="37"/>
      <c r="AS62" s="37"/>
      <c r="AT62" s="37"/>
      <c r="AU62" s="37"/>
      <c r="AV62" s="37"/>
      <c r="AW62" s="37"/>
      <c r="AX62" s="37"/>
      <c r="AY62" s="37"/>
      <c r="AZ62" s="37"/>
      <c r="BA62" s="37"/>
      <c r="BB62" s="37"/>
      <c r="BC62" s="37"/>
      <c r="BD62" s="37"/>
      <c r="BE62" s="37"/>
      <c r="BF62" s="37"/>
      <c r="BG62" s="37"/>
      <c r="BH62" s="37"/>
      <c r="BI62" s="37"/>
      <c r="BJ62" s="37"/>
      <c r="BK62" s="37"/>
      <c r="BL62" s="37"/>
      <c r="BM62" s="37"/>
      <c r="BN62" s="37"/>
      <c r="BO62" s="37"/>
      <c r="BP62" s="37"/>
      <c r="BQ62" s="37"/>
      <c r="BR62" s="37"/>
      <c r="BS62" s="37"/>
      <c r="BT62" s="37"/>
      <c r="BU62" s="37"/>
      <c r="BV62" s="37"/>
      <c r="BW62" s="37"/>
      <c r="BX62" s="37"/>
      <c r="BY62" s="37"/>
      <c r="BZ62" s="37"/>
      <c r="CA62" s="37"/>
      <c r="CB62" s="37"/>
      <c r="CC62" s="37"/>
      <c r="CD62" s="37"/>
      <c r="CE62" s="37"/>
      <c r="CF62" s="37"/>
      <c r="CG62" s="37"/>
      <c r="CH62" s="37"/>
      <c r="CI62" s="37"/>
      <c r="CJ62" s="37"/>
      <c r="CK62" s="37"/>
      <c r="CL62" s="37"/>
      <c r="CM62" s="37"/>
      <c r="CN62" s="37"/>
      <c r="CO62" s="37"/>
      <c r="CP62" s="37"/>
      <c r="CQ62" s="37"/>
      <c r="CR62" s="37"/>
      <c r="CS62" s="37"/>
      <c r="CT62" s="37"/>
      <c r="CU62" s="37"/>
      <c r="CV62" s="37"/>
      <c r="CW62" s="37"/>
      <c r="CX62" s="37"/>
      <c r="CY62" s="37"/>
      <c r="CZ62" s="37"/>
      <c r="DA62" s="37"/>
      <c r="DB62" s="37"/>
      <c r="DC62" s="37"/>
      <c r="DD62" s="37"/>
      <c r="DE62" s="37"/>
      <c r="DF62" s="37"/>
      <c r="DG62" s="37"/>
      <c r="DH62" s="37"/>
      <c r="DI62" s="37"/>
      <c r="DJ62" s="37"/>
      <c r="DK62" s="37"/>
      <c r="DL62" s="37"/>
      <c r="DM62" s="37"/>
      <c r="DN62" s="37"/>
      <c r="DO62" s="37"/>
      <c r="DP62" s="37"/>
      <c r="DQ62" s="37"/>
      <c r="DR62" s="37"/>
      <c r="DS62" s="37"/>
      <c r="DT62" s="37"/>
      <c r="DU62" s="37"/>
      <c r="DV62" s="37"/>
      <c r="DW62" s="37"/>
      <c r="DX62" s="37"/>
      <c r="DY62" s="37"/>
      <c r="DZ62" s="37"/>
      <c r="EA62" s="37"/>
      <c r="EB62" s="37"/>
      <c r="EC62" s="37"/>
      <c r="ED62" s="37"/>
      <c r="EE62" s="37"/>
      <c r="EF62" s="37"/>
      <c r="EG62" s="37"/>
      <c r="EH62" s="37"/>
      <c r="EI62" s="37"/>
      <c r="EJ62" s="37"/>
      <c r="EK62" s="37"/>
      <c r="EL62" s="37"/>
      <c r="EM62" s="37"/>
      <c r="EN62" s="37"/>
      <c r="EO62" s="37"/>
      <c r="EP62" s="37"/>
      <c r="EQ62" s="37"/>
      <c r="ER62" s="37"/>
      <c r="ES62" s="37"/>
      <c r="ET62" s="37"/>
      <c r="EU62" s="37"/>
      <c r="EV62" s="37"/>
      <c r="EW62" s="37"/>
      <c r="EX62" s="37"/>
      <c r="EY62" s="37"/>
      <c r="EZ62" s="37"/>
      <c r="FA62" s="37"/>
      <c r="FB62" s="37"/>
      <c r="FC62" s="37"/>
      <c r="FD62" s="37"/>
      <c r="FE62" s="37"/>
      <c r="FF62" s="37"/>
      <c r="FG62" s="37"/>
      <c r="FH62" s="37"/>
      <c r="FI62" s="37"/>
      <c r="FJ62" s="37"/>
      <c r="FK62" s="37"/>
      <c r="FL62" s="37"/>
      <c r="FM62" s="37"/>
      <c r="FN62" s="37"/>
      <c r="FO62" s="37"/>
      <c r="FP62" s="37"/>
      <c r="FQ62" s="37"/>
      <c r="FR62" s="37"/>
      <c r="FS62" s="37"/>
      <c r="FT62" s="37"/>
      <c r="FU62" s="37"/>
      <c r="FV62" s="37"/>
      <c r="FW62" s="37"/>
      <c r="FX62" s="37"/>
      <c r="FY62" s="37"/>
      <c r="FZ62" s="37"/>
      <c r="GA62" s="37"/>
      <c r="GB62" s="37"/>
      <c r="GC62" s="37"/>
      <c r="GD62" s="37"/>
      <c r="GE62" s="37"/>
      <c r="GF62" s="37"/>
      <c r="GG62" s="37"/>
      <c r="GH62" s="37"/>
      <c r="GI62" s="37"/>
      <c r="GJ62" s="37"/>
      <c r="GK62" s="37"/>
      <c r="GL62" s="37"/>
      <c r="GM62" s="37"/>
      <c r="GN62" s="37"/>
      <c r="GO62" s="37"/>
      <c r="GP62" s="37"/>
      <c r="GQ62" s="37"/>
      <c r="GR62" s="37"/>
      <c r="GS62" s="37"/>
      <c r="GT62" s="37"/>
      <c r="GU62" s="37"/>
      <c r="GV62" s="37"/>
      <c r="GW62" s="37"/>
      <c r="GX62" s="37"/>
      <c r="GY62" s="37"/>
      <c r="GZ62" s="37"/>
      <c r="HA62" s="37"/>
      <c r="HB62" s="37"/>
      <c r="HC62" s="37"/>
      <c r="HD62" s="37"/>
      <c r="HE62" s="37"/>
      <c r="HF62" s="37"/>
      <c r="HG62" s="37"/>
      <c r="HH62" s="37"/>
      <c r="HI62" s="37"/>
      <c r="HJ62" s="37"/>
      <c r="HK62" s="37"/>
      <c r="HL62" s="37"/>
      <c r="HM62" s="37"/>
      <c r="HN62" s="37"/>
      <c r="HO62" s="37"/>
      <c r="HP62" s="37"/>
      <c r="HQ62" s="37"/>
      <c r="HR62" s="37"/>
      <c r="HS62" s="37"/>
      <c r="HT62" s="37"/>
      <c r="HU62" s="37"/>
      <c r="HV62" s="37"/>
      <c r="HW62" s="37"/>
      <c r="HX62" s="37"/>
      <c r="HY62" s="37"/>
      <c r="HZ62" s="37"/>
      <c r="IA62" s="37"/>
      <c r="IB62" s="37"/>
      <c r="IC62" s="37"/>
      <c r="ID62" s="37"/>
      <c r="IE62" s="37"/>
      <c r="IF62" s="37"/>
      <c r="IG62" s="37"/>
      <c r="IH62" s="37"/>
      <c r="II62" s="37"/>
      <c r="IJ62" s="37"/>
      <c r="IK62" s="37"/>
      <c r="IL62" s="37"/>
      <c r="IM62" s="37"/>
      <c r="IN62" s="37"/>
      <c r="IO62" s="37"/>
      <c r="IP62" s="37"/>
      <c r="IQ62" s="37"/>
      <c r="IR62" s="37"/>
      <c r="IS62" s="37"/>
      <c r="IT62" s="37"/>
      <c r="IU62" s="37"/>
      <c r="IV62" s="37"/>
      <c r="IW62" s="37"/>
      <c r="IX62" s="37"/>
      <c r="IY62" s="37"/>
      <c r="IZ62" s="37"/>
      <c r="JA62" s="37"/>
      <c r="JB62" s="37"/>
      <c r="JC62" s="37"/>
      <c r="JD62" s="37"/>
      <c r="JE62" s="37"/>
      <c r="JF62" s="37"/>
      <c r="JG62" s="37"/>
      <c r="JH62" s="37"/>
      <c r="JI62" s="37"/>
      <c r="JJ62" s="37"/>
      <c r="JK62" s="37"/>
      <c r="JL62" s="37"/>
      <c r="JM62" s="37"/>
      <c r="JN62" s="37"/>
      <c r="JO62" s="37"/>
      <c r="JP62" s="37"/>
      <c r="JQ62" s="37"/>
      <c r="JR62" s="37"/>
      <c r="JS62" s="37"/>
      <c r="JT62" s="37"/>
      <c r="JU62" s="37"/>
      <c r="JV62" s="37"/>
      <c r="JW62" s="37"/>
      <c r="JX62" s="37"/>
      <c r="JY62" s="37"/>
      <c r="JZ62" s="37"/>
      <c r="KA62" s="37"/>
      <c r="KB62" s="37"/>
      <c r="KC62" s="37"/>
      <c r="KD62" s="37"/>
      <c r="KE62" s="37"/>
      <c r="KF62" s="37"/>
      <c r="KG62" s="37"/>
      <c r="KH62" s="37"/>
      <c r="KI62" s="37"/>
      <c r="KJ62" s="37"/>
      <c r="KK62" s="37"/>
      <c r="KL62" s="37"/>
      <c r="KM62" s="37"/>
      <c r="KN62" s="37"/>
      <c r="KO62" s="37"/>
      <c r="KP62" s="37"/>
      <c r="KQ62" s="37"/>
      <c r="KR62" s="37"/>
      <c r="KS62" s="37"/>
      <c r="KT62" s="37"/>
      <c r="KU62" s="37"/>
      <c r="KV62" s="37"/>
      <c r="KW62" s="37"/>
      <c r="KX62" s="37"/>
      <c r="KY62" s="37"/>
      <c r="KZ62" s="37"/>
      <c r="LA62" s="37"/>
      <c r="LB62" s="37"/>
      <c r="LC62" s="37"/>
      <c r="LD62" s="37"/>
      <c r="LE62" s="37"/>
      <c r="LF62" s="37"/>
      <c r="LG62" s="37"/>
      <c r="LH62" s="37"/>
      <c r="LI62" s="37"/>
      <c r="LJ62" s="37"/>
      <c r="LK62" s="37"/>
      <c r="LL62" s="37"/>
      <c r="LM62" s="37"/>
      <c r="LN62" s="37"/>
      <c r="LO62" s="37"/>
      <c r="LP62" s="37"/>
      <c r="LQ62" s="37"/>
      <c r="LR62" s="37"/>
      <c r="LS62" s="37"/>
      <c r="LT62" s="37"/>
      <c r="LU62" s="37"/>
      <c r="LV62" s="37"/>
      <c r="LW62" s="37"/>
      <c r="LX62" s="37"/>
      <c r="LY62" s="37"/>
      <c r="LZ62" s="37"/>
      <c r="MA62" s="37"/>
      <c r="MB62" s="37"/>
      <c r="MC62" s="37"/>
      <c r="MD62" s="37"/>
      <c r="ME62" s="37"/>
      <c r="MF62" s="37"/>
      <c r="MG62" s="37"/>
      <c r="MH62" s="37"/>
      <c r="MI62" s="37"/>
      <c r="MJ62" s="37"/>
      <c r="MK62" s="37"/>
      <c r="ML62" s="37"/>
      <c r="MM62" s="37"/>
      <c r="MN62" s="37"/>
      <c r="MO62" s="37"/>
      <c r="MP62" s="37"/>
      <c r="MQ62" s="37"/>
      <c r="MR62" s="37"/>
      <c r="MS62" s="37"/>
      <c r="MT62" s="37"/>
      <c r="MU62" s="37"/>
      <c r="MV62" s="37"/>
      <c r="MW62" s="37"/>
      <c r="MX62" s="37"/>
      <c r="MY62" s="37"/>
      <c r="MZ62" s="37"/>
      <c r="NA62" s="37"/>
      <c r="NB62" s="37"/>
      <c r="NC62" s="37"/>
      <c r="ND62" s="37"/>
      <c r="NE62" s="37"/>
      <c r="NF62" s="37"/>
      <c r="NG62" s="37"/>
      <c r="NH62" s="37"/>
      <c r="NI62" s="37"/>
      <c r="NJ62" s="37"/>
      <c r="NK62" s="37"/>
      <c r="NL62" s="37"/>
      <c r="NM62" s="37"/>
      <c r="NN62" s="37"/>
      <c r="NO62" s="37"/>
      <c r="NP62" s="37"/>
      <c r="NQ62" s="37"/>
      <c r="NR62" s="37"/>
      <c r="NS62" s="37"/>
      <c r="NT62" s="37"/>
      <c r="NU62" s="37"/>
      <c r="NV62" s="37"/>
      <c r="NW62" s="37"/>
      <c r="NX62" s="37"/>
      <c r="NY62" s="37"/>
      <c r="NZ62" s="37"/>
      <c r="OA62" s="37"/>
      <c r="OB62" s="37"/>
      <c r="OC62" s="37"/>
      <c r="OD62" s="37"/>
      <c r="OE62" s="37"/>
      <c r="OF62" s="37"/>
      <c r="OG62" s="37"/>
      <c r="OH62" s="37"/>
      <c r="OI62" s="37"/>
      <c r="OJ62" s="37"/>
      <c r="OK62" s="37"/>
      <c r="OL62" s="37"/>
      <c r="OM62" s="37"/>
      <c r="ON62" s="37"/>
      <c r="OO62" s="37"/>
      <c r="OP62" s="37"/>
      <c r="OQ62" s="37"/>
      <c r="OR62" s="37"/>
      <c r="OS62" s="37"/>
      <c r="OT62" s="37"/>
      <c r="OU62" s="37"/>
      <c r="OV62" s="37"/>
      <c r="OW62" s="37"/>
      <c r="OX62" s="37"/>
      <c r="OY62" s="37"/>
      <c r="OZ62" s="37"/>
      <c r="PA62" s="37"/>
      <c r="PB62" s="37"/>
      <c r="PC62" s="37"/>
      <c r="PD62" s="37"/>
      <c r="PE62" s="37"/>
      <c r="PF62" s="37"/>
      <c r="PG62" s="37"/>
      <c r="PH62" s="37"/>
      <c r="PI62" s="37"/>
      <c r="PJ62" s="37"/>
      <c r="PK62" s="37"/>
      <c r="PL62" s="37"/>
      <c r="PM62" s="37"/>
      <c r="PN62" s="37"/>
      <c r="PO62" s="37"/>
      <c r="PP62" s="37"/>
      <c r="PQ62" s="37"/>
      <c r="PR62" s="37"/>
      <c r="PS62" s="37"/>
      <c r="PT62" s="37"/>
      <c r="PU62" s="37"/>
      <c r="PV62" s="37"/>
      <c r="PW62" s="37"/>
      <c r="PX62" s="37"/>
      <c r="PY62" s="37"/>
      <c r="PZ62" s="37"/>
      <c r="QA62" s="37"/>
      <c r="QB62" s="37"/>
      <c r="QC62" s="37"/>
      <c r="QD62" s="37"/>
      <c r="QE62" s="37"/>
      <c r="QF62" s="37"/>
      <c r="QG62" s="37"/>
      <c r="QH62" s="37"/>
      <c r="QI62" s="37"/>
      <c r="QJ62" s="37"/>
      <c r="QK62" s="37"/>
      <c r="QL62" s="37"/>
      <c r="QM62" s="37"/>
      <c r="QN62" s="37"/>
      <c r="QO62" s="37"/>
      <c r="QP62" s="37"/>
      <c r="QQ62" s="37"/>
      <c r="QR62" s="37"/>
      <c r="QS62" s="37"/>
      <c r="QT62" s="37"/>
      <c r="QU62" s="37"/>
      <c r="QV62" s="37"/>
      <c r="QW62" s="37"/>
      <c r="QX62" s="37"/>
      <c r="QY62" s="37"/>
      <c r="QZ62" s="37"/>
      <c r="RA62" s="37"/>
      <c r="RB62" s="37"/>
      <c r="RC62" s="37"/>
      <c r="RD62" s="37"/>
      <c r="RE62" s="37"/>
      <c r="RF62" s="37"/>
      <c r="RG62" s="37"/>
      <c r="RH62" s="37"/>
      <c r="RI62" s="37"/>
      <c r="RJ62" s="37"/>
      <c r="RK62" s="37"/>
      <c r="RL62" s="37"/>
      <c r="RM62" s="37"/>
      <c r="RN62" s="37"/>
      <c r="RO62" s="37"/>
      <c r="RP62" s="37"/>
      <c r="RQ62" s="37"/>
      <c r="RR62" s="37"/>
      <c r="RS62" s="37"/>
      <c r="RT62" s="37"/>
      <c r="RU62" s="37"/>
      <c r="RV62" s="37"/>
      <c r="RW62" s="37"/>
      <c r="RX62" s="37"/>
      <c r="RY62" s="37"/>
      <c r="RZ62" s="37"/>
      <c r="SA62" s="37"/>
      <c r="SB62" s="37"/>
      <c r="SC62" s="37"/>
      <c r="SD62" s="37"/>
      <c r="SE62" s="37"/>
      <c r="SF62" s="37"/>
      <c r="SG62" s="37"/>
      <c r="SH62" s="37"/>
      <c r="SI62" s="37"/>
      <c r="SJ62" s="37"/>
      <c r="SK62" s="37"/>
      <c r="SL62" s="37"/>
      <c r="SM62" s="37"/>
      <c r="SN62" s="37"/>
      <c r="SO62" s="37"/>
      <c r="SP62" s="37"/>
      <c r="SQ62" s="37"/>
      <c r="SR62" s="37"/>
      <c r="SS62" s="37"/>
      <c r="ST62" s="37"/>
      <c r="SU62" s="37"/>
      <c r="SV62" s="37"/>
      <c r="SW62" s="37"/>
      <c r="SX62" s="37"/>
      <c r="SY62" s="37"/>
      <c r="SZ62" s="37"/>
      <c r="TA62" s="37"/>
      <c r="TB62" s="37"/>
      <c r="TC62" s="37"/>
      <c r="TD62" s="37"/>
      <c r="TE62" s="37"/>
      <c r="TF62" s="37"/>
      <c r="TG62" s="37"/>
      <c r="TH62" s="37"/>
      <c r="TI62" s="37"/>
      <c r="TJ62" s="37"/>
      <c r="TK62" s="37"/>
      <c r="TL62" s="37"/>
      <c r="TM62" s="37"/>
      <c r="TN62" s="37"/>
      <c r="TO62" s="37"/>
      <c r="TP62" s="37"/>
      <c r="TQ62" s="37"/>
      <c r="TR62" s="37"/>
      <c r="TS62" s="37"/>
      <c r="TT62" s="37"/>
      <c r="TU62" s="37"/>
      <c r="TV62" s="37"/>
      <c r="TW62" s="37"/>
      <c r="TX62" s="37"/>
      <c r="TY62" s="37"/>
      <c r="TZ62" s="37"/>
      <c r="UA62" s="37"/>
      <c r="UB62" s="37"/>
      <c r="UC62" s="37"/>
      <c r="UD62" s="37"/>
      <c r="UE62" s="37"/>
      <c r="UF62" s="37"/>
      <c r="UG62" s="37"/>
      <c r="UH62" s="37"/>
      <c r="UI62" s="37"/>
      <c r="UJ62" s="37"/>
      <c r="UK62" s="37"/>
      <c r="UL62" s="37"/>
      <c r="UM62" s="37"/>
      <c r="UN62" s="37"/>
      <c r="UO62" s="37"/>
      <c r="UP62" s="37"/>
      <c r="UQ62" s="37"/>
      <c r="UR62" s="37"/>
      <c r="US62" s="37"/>
      <c r="UT62" s="37"/>
      <c r="UU62" s="37"/>
      <c r="UV62" s="37"/>
      <c r="UW62" s="37"/>
      <c r="UX62" s="37"/>
      <c r="UY62" s="37"/>
      <c r="UZ62" s="37"/>
      <c r="VA62" s="37"/>
      <c r="VB62" s="37"/>
      <c r="VC62" s="37"/>
      <c r="VD62" s="37"/>
      <c r="VE62" s="37"/>
      <c r="VF62" s="37"/>
      <c r="VG62" s="37"/>
      <c r="VH62" s="37"/>
      <c r="VI62" s="37"/>
      <c r="VJ62" s="37"/>
      <c r="VK62" s="37"/>
      <c r="VL62" s="37"/>
      <c r="VM62" s="37"/>
      <c r="VN62" s="37"/>
      <c r="VO62" s="37"/>
      <c r="VP62" s="37"/>
      <c r="VQ62" s="37"/>
      <c r="VR62" s="37"/>
      <c r="VS62" s="37"/>
      <c r="VT62" s="37"/>
      <c r="VU62" s="37"/>
      <c r="VV62" s="37"/>
      <c r="VW62" s="37"/>
      <c r="VX62" s="37"/>
      <c r="VY62" s="37"/>
      <c r="VZ62" s="37"/>
      <c r="WA62" s="37"/>
      <c r="WB62" s="37"/>
      <c r="WC62" s="37"/>
      <c r="WD62" s="37"/>
      <c r="WE62" s="37"/>
      <c r="WF62" s="37"/>
      <c r="WG62" s="37"/>
      <c r="WH62" s="37"/>
      <c r="WI62" s="37"/>
      <c r="WJ62" s="37"/>
      <c r="WK62" s="37"/>
      <c r="WL62" s="37"/>
      <c r="WM62" s="37"/>
      <c r="WN62" s="37"/>
      <c r="WO62" s="37"/>
      <c r="WP62" s="37"/>
      <c r="WQ62" s="37"/>
      <c r="WR62" s="37"/>
      <c r="WS62" s="37"/>
      <c r="WT62" s="37"/>
      <c r="WU62" s="37"/>
      <c r="WV62" s="37"/>
      <c r="WW62" s="37"/>
      <c r="WX62" s="37"/>
      <c r="WY62" s="37"/>
      <c r="WZ62" s="37"/>
      <c r="XA62" s="37"/>
      <c r="XB62" s="37"/>
      <c r="XC62" s="37"/>
      <c r="XD62" s="37"/>
      <c r="XE62" s="37"/>
      <c r="XF62" s="37"/>
      <c r="XG62" s="37"/>
      <c r="XH62" s="37"/>
      <c r="XI62" s="37"/>
      <c r="XJ62" s="37"/>
      <c r="XK62" s="37"/>
      <c r="XL62" s="37"/>
      <c r="XM62" s="37"/>
      <c r="XN62" s="37"/>
      <c r="XO62" s="37"/>
      <c r="XP62" s="37"/>
      <c r="XQ62" s="37"/>
      <c r="XR62" s="37"/>
      <c r="XS62" s="37"/>
      <c r="XT62" s="37"/>
      <c r="XU62" s="37"/>
      <c r="XV62" s="37"/>
      <c r="XW62" s="37"/>
      <c r="XX62" s="37"/>
      <c r="XY62" s="37"/>
      <c r="XZ62" s="37"/>
      <c r="YA62" s="37"/>
      <c r="YB62" s="37"/>
      <c r="YC62" s="37"/>
      <c r="YD62" s="37"/>
      <c r="YE62" s="37"/>
      <c r="YF62" s="37"/>
      <c r="YG62" s="37"/>
      <c r="YH62" s="37"/>
      <c r="YI62" s="37"/>
      <c r="YJ62" s="37"/>
      <c r="YK62" s="37"/>
      <c r="YL62" s="37"/>
      <c r="YM62" s="37"/>
      <c r="YN62" s="37"/>
      <c r="YO62" s="37"/>
      <c r="YP62" s="37"/>
      <c r="YQ62" s="37"/>
      <c r="YR62" s="37"/>
      <c r="YS62" s="37"/>
      <c r="YT62" s="37"/>
      <c r="YU62" s="37"/>
      <c r="YV62" s="37"/>
      <c r="YW62" s="37"/>
      <c r="YX62" s="37"/>
      <c r="YY62" s="37"/>
      <c r="YZ62" s="37"/>
      <c r="ZA62" s="37"/>
      <c r="ZB62" s="37"/>
      <c r="ZC62" s="37"/>
      <c r="ZD62" s="37"/>
      <c r="ZE62" s="37"/>
      <c r="ZF62" s="37"/>
      <c r="ZG62" s="37"/>
      <c r="ZH62" s="37"/>
      <c r="ZI62" s="37"/>
      <c r="ZJ62" s="37"/>
      <c r="ZK62" s="37"/>
      <c r="ZL62" s="37"/>
      <c r="ZM62" s="37"/>
      <c r="ZN62" s="37"/>
      <c r="ZO62" s="37"/>
      <c r="ZP62" s="37"/>
      <c r="ZQ62" s="37"/>
      <c r="ZR62" s="37"/>
      <c r="ZS62" s="37"/>
      <c r="ZT62" s="37"/>
      <c r="ZU62" s="37"/>
      <c r="ZV62" s="37"/>
      <c r="ZW62" s="37"/>
      <c r="ZX62" s="37"/>
      <c r="ZY62" s="37"/>
      <c r="ZZ62" s="37"/>
      <c r="AAA62" s="37"/>
      <c r="AAB62" s="37"/>
      <c r="AAC62" s="37"/>
      <c r="AAD62" s="37"/>
      <c r="AAE62" s="37"/>
      <c r="AAF62" s="37"/>
      <c r="AAG62" s="37"/>
      <c r="AAH62" s="37"/>
      <c r="AAI62" s="37"/>
      <c r="AAJ62" s="37"/>
      <c r="AAK62" s="37"/>
      <c r="AAL62" s="37"/>
      <c r="AAM62" s="37"/>
      <c r="AAN62" s="37"/>
      <c r="AAO62" s="37"/>
      <c r="AAP62" s="37"/>
      <c r="AAQ62" s="37"/>
      <c r="AAR62" s="37"/>
      <c r="AAS62" s="37"/>
      <c r="AAT62" s="37"/>
      <c r="AAU62" s="37"/>
      <c r="AAV62" s="37"/>
      <c r="AAW62" s="37"/>
      <c r="AAX62" s="37"/>
      <c r="AAY62" s="37"/>
      <c r="AAZ62" s="37"/>
      <c r="ABA62" s="37"/>
      <c r="ABB62" s="37"/>
      <c r="ABC62" s="37"/>
      <c r="ABD62" s="37"/>
      <c r="ABE62" s="37"/>
      <c r="ABF62" s="37"/>
      <c r="ABG62" s="37"/>
      <c r="ABH62" s="37"/>
      <c r="ABI62" s="37"/>
      <c r="ABJ62" s="37"/>
      <c r="ABK62" s="37"/>
      <c r="ABL62" s="37"/>
      <c r="ABM62" s="37"/>
      <c r="ABN62" s="37"/>
      <c r="ABO62" s="37"/>
      <c r="ABP62" s="37"/>
      <c r="ABQ62" s="37"/>
      <c r="ABR62" s="37"/>
      <c r="ABS62" s="37"/>
      <c r="ABT62" s="37"/>
      <c r="ABU62" s="37"/>
      <c r="ABV62" s="37"/>
      <c r="ABW62" s="37"/>
      <c r="ABX62" s="37"/>
      <c r="ABY62" s="37"/>
      <c r="ABZ62" s="37"/>
      <c r="ACA62" s="37"/>
      <c r="ACB62" s="37"/>
      <c r="ACC62" s="37"/>
      <c r="ACD62" s="37"/>
      <c r="ACE62" s="37"/>
      <c r="ACF62" s="37"/>
      <c r="ACG62" s="37"/>
      <c r="ACH62" s="37"/>
      <c r="ACI62" s="37"/>
      <c r="ACJ62" s="37"/>
      <c r="ACK62" s="37"/>
      <c r="ACL62" s="37"/>
      <c r="ACM62" s="37"/>
      <c r="ACN62" s="37"/>
      <c r="ACO62" s="37"/>
      <c r="ACP62" s="37"/>
      <c r="ACQ62" s="37"/>
      <c r="ACR62" s="37"/>
      <c r="ACS62" s="37"/>
      <c r="ACT62" s="37"/>
      <c r="ACU62" s="37"/>
      <c r="ACV62" s="37"/>
      <c r="ACW62" s="37"/>
      <c r="ACX62" s="37"/>
      <c r="ACY62" s="37"/>
      <c r="ACZ62" s="37"/>
      <c r="ADA62" s="37"/>
      <c r="ADB62" s="37"/>
      <c r="ADC62" s="37"/>
      <c r="ADD62" s="37"/>
      <c r="ADE62" s="37"/>
      <c r="ADF62" s="37"/>
      <c r="ADG62" s="37"/>
      <c r="ADH62" s="37"/>
      <c r="ADI62" s="37"/>
      <c r="ADJ62" s="37"/>
      <c r="ADK62" s="37"/>
      <c r="ADL62" s="37"/>
      <c r="ADM62" s="37"/>
      <c r="ADN62" s="37"/>
      <c r="ADO62" s="37"/>
      <c r="ADP62" s="37"/>
      <c r="ADQ62" s="37"/>
      <c r="ADR62" s="37"/>
      <c r="ADS62" s="37"/>
      <c r="ADT62" s="37"/>
      <c r="ADU62" s="37"/>
      <c r="ADV62" s="37"/>
      <c r="ADW62" s="37"/>
      <c r="ADX62" s="37"/>
      <c r="ADY62" s="37"/>
      <c r="ADZ62" s="37"/>
      <c r="AEA62" s="37"/>
      <c r="AEB62" s="37"/>
      <c r="AEC62" s="37"/>
      <c r="AED62" s="37"/>
      <c r="AEE62" s="37"/>
      <c r="AEF62" s="37"/>
      <c r="AEG62" s="37"/>
      <c r="AEH62" s="37"/>
      <c r="AEI62" s="37"/>
      <c r="AEJ62" s="37"/>
      <c r="AEK62" s="37"/>
      <c r="AEL62" s="37"/>
      <c r="AEM62" s="37"/>
      <c r="AEN62" s="37"/>
      <c r="AEO62" s="37"/>
      <c r="AEP62" s="37"/>
      <c r="AEQ62" s="37"/>
      <c r="AER62" s="37"/>
      <c r="AES62" s="37"/>
      <c r="AET62" s="37"/>
      <c r="AEU62" s="37"/>
      <c r="AEV62" s="37"/>
      <c r="AEW62" s="37"/>
      <c r="AEX62" s="37"/>
      <c r="AEY62" s="37"/>
      <c r="AEZ62" s="37"/>
      <c r="AFA62" s="37"/>
      <c r="AFB62" s="37"/>
      <c r="AFC62" s="37"/>
      <c r="AFD62" s="37"/>
      <c r="AFE62" s="37"/>
      <c r="AFF62" s="37"/>
      <c r="AFG62" s="37"/>
      <c r="AFH62" s="37"/>
      <c r="AFI62" s="37"/>
      <c r="AFJ62" s="37"/>
      <c r="AFK62" s="37"/>
      <c r="AFL62" s="37"/>
      <c r="AFM62" s="37"/>
      <c r="AFN62" s="37"/>
      <c r="AFO62" s="37"/>
      <c r="AFP62" s="37"/>
      <c r="AFQ62" s="37"/>
      <c r="AFR62" s="37"/>
      <c r="AFS62" s="37"/>
      <c r="AFT62" s="37"/>
      <c r="AFU62" s="37"/>
      <c r="AFV62" s="37"/>
      <c r="AFW62" s="37"/>
      <c r="AFX62" s="37"/>
      <c r="AFY62" s="37"/>
      <c r="AFZ62" s="37"/>
      <c r="AGA62" s="37"/>
      <c r="AGB62" s="37"/>
      <c r="AGC62" s="37"/>
      <c r="AGD62" s="37"/>
      <c r="AGE62" s="37"/>
      <c r="AGF62" s="37"/>
      <c r="AGG62" s="37"/>
      <c r="AGH62" s="37"/>
      <c r="AGI62" s="37"/>
      <c r="AGJ62" s="37"/>
      <c r="AGK62" s="37"/>
      <c r="AGL62" s="37"/>
      <c r="AGM62" s="37"/>
      <c r="AGN62" s="37"/>
      <c r="AGO62" s="37"/>
      <c r="AGP62" s="37"/>
      <c r="AGQ62" s="37"/>
      <c r="AGR62" s="37"/>
      <c r="AGS62" s="37"/>
      <c r="AGT62" s="37"/>
      <c r="AGU62" s="37"/>
      <c r="AGV62" s="37"/>
      <c r="AGW62" s="37"/>
      <c r="AGX62" s="37"/>
      <c r="AGY62" s="37"/>
      <c r="AGZ62" s="37"/>
      <c r="AHA62" s="37"/>
      <c r="AHB62" s="37"/>
      <c r="AHC62" s="37"/>
      <c r="AHD62" s="37"/>
      <c r="AHE62" s="37"/>
      <c r="AHF62" s="37"/>
      <c r="AHG62" s="37"/>
      <c r="AHH62" s="37"/>
      <c r="AHI62" s="37"/>
      <c r="AHJ62" s="37"/>
      <c r="AHK62" s="37"/>
      <c r="AHL62" s="37"/>
      <c r="AHM62" s="37"/>
      <c r="AHN62" s="37"/>
      <c r="AHO62" s="37"/>
      <c r="AHP62" s="37"/>
      <c r="AHQ62" s="37"/>
      <c r="AHR62" s="37"/>
      <c r="AHS62" s="37"/>
      <c r="AHT62" s="37"/>
      <c r="AHU62" s="37"/>
      <c r="AHV62" s="37"/>
      <c r="AHW62" s="37"/>
      <c r="AHX62" s="37"/>
      <c r="AHY62" s="37"/>
      <c r="AHZ62" s="37"/>
      <c r="AIA62" s="37"/>
      <c r="AIB62" s="37"/>
      <c r="AIC62" s="37"/>
      <c r="AID62" s="37"/>
      <c r="AIE62" s="37"/>
      <c r="AIF62" s="37"/>
      <c r="AIG62" s="37"/>
      <c r="AIH62" s="37"/>
      <c r="AII62" s="37"/>
      <c r="AIJ62" s="37"/>
      <c r="AIK62" s="37"/>
      <c r="AIL62" s="37"/>
      <c r="AIM62" s="37"/>
      <c r="AIN62" s="37"/>
      <c r="AIO62" s="37"/>
      <c r="AIP62" s="37"/>
      <c r="AIQ62" s="37"/>
      <c r="AIR62" s="37"/>
      <c r="AIS62" s="37"/>
      <c r="AIT62" s="37"/>
      <c r="AIU62" s="37"/>
      <c r="AIV62" s="37"/>
      <c r="AIW62" s="37"/>
      <c r="AIX62" s="37"/>
      <c r="AIY62" s="37"/>
      <c r="AIZ62" s="37"/>
      <c r="AJA62" s="37"/>
      <c r="AJB62" s="37"/>
      <c r="AJC62" s="37"/>
      <c r="AJD62" s="37"/>
      <c r="AJE62" s="37"/>
      <c r="AJF62" s="37"/>
      <c r="AJG62" s="37"/>
      <c r="AJH62" s="37"/>
      <c r="AJI62" s="37"/>
      <c r="AJJ62" s="37"/>
      <c r="AJK62" s="37"/>
      <c r="AJL62" s="37"/>
      <c r="AJM62" s="37"/>
      <c r="AJN62" s="37"/>
      <c r="AJO62" s="37"/>
      <c r="AJP62" s="37"/>
      <c r="AJQ62" s="37"/>
      <c r="AJR62" s="37"/>
      <c r="AJS62" s="37"/>
      <c r="AJT62" s="37"/>
      <c r="AJU62" s="37"/>
      <c r="AJV62" s="37"/>
      <c r="AJW62" s="37"/>
      <c r="AJX62" s="37"/>
      <c r="AJY62" s="37"/>
      <c r="AJZ62" s="37"/>
      <c r="AKA62" s="37"/>
      <c r="AKB62" s="37"/>
      <c r="AKC62" s="37"/>
      <c r="AKD62" s="37"/>
      <c r="AKE62" s="37"/>
      <c r="AKF62" s="37"/>
      <c r="AKG62" s="37"/>
      <c r="AKH62" s="37"/>
      <c r="AKI62" s="37"/>
      <c r="AKJ62" s="37"/>
      <c r="AKK62" s="37"/>
      <c r="AKL62" s="37"/>
      <c r="AKM62" s="37"/>
      <c r="AKN62" s="37"/>
      <c r="AKO62" s="37"/>
      <c r="AKP62" s="37"/>
      <c r="AKQ62" s="37"/>
      <c r="AKR62" s="37"/>
      <c r="AKS62" s="37"/>
      <c r="AKT62" s="37"/>
      <c r="AKU62" s="37"/>
      <c r="AKV62" s="37"/>
      <c r="AKW62" s="37"/>
      <c r="AKX62" s="37"/>
      <c r="AKY62" s="37"/>
      <c r="AKZ62" s="37"/>
      <c r="ALA62" s="37"/>
      <c r="ALB62" s="37"/>
      <c r="ALC62" s="37"/>
      <c r="ALD62" s="37"/>
      <c r="ALE62" s="37"/>
      <c r="ALF62" s="37"/>
      <c r="ALG62" s="37"/>
      <c r="ALH62" s="37"/>
      <c r="ALI62" s="37"/>
      <c r="ALJ62" s="37"/>
      <c r="ALK62" s="37"/>
      <c r="ALL62" s="37"/>
      <c r="ALM62" s="37"/>
      <c r="ALN62" s="37"/>
      <c r="ALO62" s="37"/>
      <c r="ALP62" s="37"/>
      <c r="ALQ62" s="37"/>
      <c r="ALR62" s="37"/>
      <c r="ALS62" s="37"/>
      <c r="ALT62" s="37"/>
      <c r="ALU62" s="37"/>
      <c r="ALV62" s="37"/>
      <c r="ALW62" s="37"/>
      <c r="ALX62" s="37"/>
      <c r="ALY62" s="37"/>
      <c r="ALZ62" s="37"/>
      <c r="AMA62" s="37"/>
      <c r="AMB62" s="37"/>
      <c r="AMC62" s="37"/>
      <c r="AMD62" s="37"/>
      <c r="AME62" s="37"/>
      <c r="AMF62" s="37"/>
      <c r="AMG62" s="37"/>
      <c r="AMH62" s="37"/>
      <c r="AMI62" s="37"/>
      <c r="AMJ62" s="37"/>
      <c r="AMK62" s="37"/>
      <c r="AML62" s="37"/>
      <c r="AMM62" s="37"/>
      <c r="AMN62" s="37"/>
      <c r="AMO62" s="37"/>
      <c r="AMP62" s="37"/>
      <c r="AMQ62" s="37"/>
      <c r="AMR62" s="37"/>
      <c r="AMS62" s="37"/>
      <c r="AMT62" s="37"/>
      <c r="AMU62" s="37"/>
      <c r="AMV62" s="37"/>
      <c r="AMW62" s="37"/>
      <c r="AMX62" s="37"/>
      <c r="AMY62" s="37"/>
      <c r="AMZ62" s="37"/>
      <c r="ANA62" s="37"/>
      <c r="ANB62" s="37"/>
      <c r="ANC62" s="37"/>
      <c r="AND62" s="37"/>
      <c r="ANE62" s="37"/>
      <c r="ANF62" s="37"/>
      <c r="ANG62" s="37"/>
      <c r="ANH62" s="37"/>
      <c r="ANI62" s="37"/>
      <c r="ANJ62" s="37"/>
      <c r="ANK62" s="37"/>
      <c r="ANL62" s="37"/>
      <c r="ANM62" s="37"/>
      <c r="ANN62" s="37"/>
      <c r="ANO62" s="37"/>
      <c r="ANP62" s="37"/>
      <c r="ANQ62" s="37"/>
      <c r="ANR62" s="37"/>
      <c r="ANS62" s="37"/>
      <c r="ANT62" s="37"/>
      <c r="ANU62" s="37"/>
      <c r="ANV62" s="37"/>
      <c r="ANW62" s="37"/>
      <c r="ANX62" s="37"/>
      <c r="ANY62" s="37"/>
      <c r="ANZ62" s="37"/>
      <c r="AOA62" s="37"/>
      <c r="AOB62" s="37"/>
      <c r="AOC62" s="37"/>
      <c r="AOD62" s="37"/>
      <c r="AOE62" s="37"/>
      <c r="AOF62" s="37"/>
      <c r="AOG62" s="37"/>
      <c r="AOH62" s="37"/>
      <c r="AOI62" s="37"/>
      <c r="AOJ62" s="37"/>
      <c r="AOK62" s="37"/>
      <c r="AOL62" s="37"/>
      <c r="AOM62" s="37"/>
      <c r="AON62" s="37"/>
      <c r="AOO62" s="37"/>
      <c r="AOP62" s="37"/>
      <c r="AOQ62" s="37"/>
      <c r="AOR62" s="37"/>
      <c r="AOS62" s="37"/>
      <c r="AOT62" s="37"/>
      <c r="AOU62" s="37"/>
      <c r="AOV62" s="37"/>
      <c r="AOW62" s="37"/>
      <c r="AOX62" s="37"/>
      <c r="AOY62" s="37"/>
      <c r="AOZ62" s="37"/>
      <c r="APA62" s="37"/>
      <c r="APB62" s="37"/>
      <c r="APC62" s="37"/>
      <c r="APD62" s="37"/>
      <c r="APE62" s="37"/>
      <c r="APF62" s="37"/>
      <c r="APG62" s="37"/>
      <c r="APH62" s="37"/>
      <c r="API62" s="37"/>
      <c r="APJ62" s="37"/>
      <c r="APK62" s="37"/>
      <c r="APL62" s="37"/>
      <c r="APM62" s="37"/>
      <c r="APN62" s="37"/>
      <c r="APO62" s="37"/>
      <c r="APP62" s="37"/>
      <c r="APQ62" s="37"/>
      <c r="APR62" s="37"/>
      <c r="APS62" s="37"/>
      <c r="APT62" s="37"/>
      <c r="APU62" s="37"/>
      <c r="APV62" s="37"/>
      <c r="APW62" s="37"/>
      <c r="APX62" s="37"/>
      <c r="APY62" s="37"/>
      <c r="APZ62" s="37"/>
      <c r="AQA62" s="37"/>
      <c r="AQB62" s="37"/>
      <c r="AQC62" s="37"/>
      <c r="AQD62" s="37"/>
      <c r="AQE62" s="37"/>
      <c r="AQF62" s="37"/>
      <c r="AQG62" s="37"/>
      <c r="AQH62" s="37"/>
      <c r="AQI62" s="37"/>
      <c r="AQJ62" s="37"/>
      <c r="AQK62" s="37"/>
      <c r="AQL62" s="37"/>
      <c r="AQM62" s="37"/>
      <c r="AQN62" s="37"/>
      <c r="AQO62" s="37"/>
      <c r="AQP62" s="37"/>
      <c r="AQQ62" s="37"/>
      <c r="AQR62" s="37"/>
      <c r="AQS62" s="37"/>
      <c r="AQT62" s="37"/>
      <c r="AQU62" s="37"/>
      <c r="AQV62" s="37"/>
      <c r="AQW62" s="37"/>
      <c r="AQX62" s="37"/>
      <c r="AQY62" s="37"/>
      <c r="AQZ62" s="37"/>
      <c r="ARA62" s="37"/>
      <c r="ARB62" s="37"/>
      <c r="ARC62" s="37"/>
      <c r="ARD62" s="37"/>
      <c r="ARE62" s="37"/>
      <c r="ARF62" s="37"/>
      <c r="ARG62" s="37"/>
      <c r="ARH62" s="37"/>
      <c r="ARI62" s="37"/>
      <c r="ARJ62" s="37"/>
      <c r="ARK62" s="37"/>
      <c r="ARL62" s="37"/>
      <c r="ARM62" s="37"/>
      <c r="ARN62" s="37"/>
      <c r="ARO62" s="37"/>
      <c r="ARP62" s="37"/>
      <c r="ARQ62" s="37"/>
      <c r="ARR62" s="37"/>
      <c r="ARS62" s="37"/>
      <c r="ART62" s="37"/>
      <c r="ARU62" s="37"/>
      <c r="ARV62" s="37"/>
      <c r="ARW62" s="37"/>
      <c r="ARX62" s="37"/>
      <c r="ARY62" s="37"/>
      <c r="ARZ62" s="37"/>
      <c r="ASA62" s="37"/>
      <c r="ASB62" s="37"/>
      <c r="ASC62" s="37"/>
      <c r="ASD62" s="37"/>
      <c r="ASE62" s="37"/>
      <c r="ASF62" s="37"/>
      <c r="ASG62" s="37"/>
      <c r="ASH62" s="37"/>
      <c r="ASI62" s="37"/>
      <c r="ASJ62" s="37"/>
      <c r="ASK62" s="37"/>
      <c r="ASL62" s="37"/>
      <c r="ASM62" s="37"/>
      <c r="ASN62" s="37"/>
      <c r="ASO62" s="37"/>
      <c r="ASP62" s="37"/>
      <c r="ASQ62" s="37"/>
      <c r="ASR62" s="37"/>
      <c r="ASS62" s="37"/>
      <c r="AST62" s="37"/>
      <c r="ASU62" s="37"/>
      <c r="ASV62" s="37"/>
      <c r="ASW62" s="37"/>
      <c r="ASX62" s="37"/>
      <c r="ASY62" s="37"/>
      <c r="ASZ62" s="37"/>
      <c r="ATA62" s="37"/>
      <c r="ATB62" s="37"/>
      <c r="ATC62" s="37"/>
      <c r="ATD62" s="37"/>
      <c r="ATE62" s="37"/>
      <c r="ATF62" s="37"/>
      <c r="ATG62" s="37"/>
      <c r="ATH62" s="37"/>
      <c r="ATI62" s="37"/>
      <c r="ATJ62" s="37"/>
      <c r="ATK62" s="37"/>
      <c r="ATL62" s="37"/>
      <c r="ATM62" s="37"/>
      <c r="ATN62" s="37"/>
      <c r="ATO62" s="37"/>
      <c r="ATP62" s="37"/>
      <c r="ATQ62" s="37"/>
      <c r="ATR62" s="37"/>
      <c r="ATS62" s="37"/>
      <c r="ATT62" s="37"/>
      <c r="ATU62" s="37"/>
      <c r="ATV62" s="37"/>
      <c r="ATW62" s="37"/>
      <c r="ATX62" s="37"/>
      <c r="ATY62" s="37"/>
      <c r="ATZ62" s="37"/>
      <c r="AUA62" s="37"/>
      <c r="AUB62" s="37"/>
      <c r="AUC62" s="37"/>
      <c r="AUD62" s="37"/>
      <c r="AUE62" s="37"/>
      <c r="AUF62" s="37"/>
      <c r="AUG62" s="37"/>
      <c r="AUH62" s="37"/>
      <c r="AUI62" s="37"/>
      <c r="AUJ62" s="37"/>
      <c r="AUK62" s="37"/>
      <c r="AUL62" s="37"/>
      <c r="AUM62" s="37"/>
      <c r="AUN62" s="37"/>
      <c r="AUO62" s="37"/>
      <c r="AUP62" s="37"/>
      <c r="AUQ62" s="37"/>
      <c r="AUR62" s="37"/>
      <c r="AUS62" s="37"/>
      <c r="AUT62" s="37"/>
      <c r="AUU62" s="37"/>
      <c r="AUV62" s="37"/>
      <c r="AUW62" s="37"/>
      <c r="AUX62" s="37"/>
      <c r="AUY62" s="37"/>
      <c r="AUZ62" s="37"/>
      <c r="AVA62" s="37"/>
      <c r="AVB62" s="37"/>
      <c r="AVC62" s="37"/>
      <c r="AVD62" s="37"/>
      <c r="AVE62" s="37"/>
      <c r="AVF62" s="37"/>
      <c r="AVG62" s="37"/>
      <c r="AVH62" s="37"/>
      <c r="AVI62" s="37"/>
      <c r="AVJ62" s="37"/>
      <c r="AVK62" s="37"/>
      <c r="AVL62" s="37"/>
      <c r="AVM62" s="37"/>
      <c r="AVN62" s="37"/>
      <c r="AVO62" s="37"/>
      <c r="AVP62" s="37"/>
      <c r="AVQ62" s="37"/>
      <c r="AVR62" s="37"/>
      <c r="AVS62" s="37"/>
      <c r="AVT62" s="37"/>
      <c r="AVU62" s="37"/>
      <c r="AVV62" s="37"/>
      <c r="AVW62" s="37"/>
      <c r="AVX62" s="37"/>
      <c r="AVY62" s="37"/>
      <c r="AVZ62" s="37"/>
      <c r="AWA62" s="37"/>
      <c r="AWB62" s="37"/>
      <c r="AWC62" s="37"/>
      <c r="AWD62" s="37"/>
      <c r="AWE62" s="37"/>
      <c r="AWF62" s="37"/>
      <c r="AWG62" s="37"/>
      <c r="AWH62" s="37"/>
      <c r="AWI62" s="37"/>
      <c r="AWJ62" s="37"/>
      <c r="AWK62" s="37"/>
      <c r="AWL62" s="37"/>
      <c r="AWM62" s="37"/>
      <c r="AWN62" s="37"/>
      <c r="AWO62" s="37"/>
      <c r="AWP62" s="37"/>
      <c r="AWQ62" s="37"/>
      <c r="AWR62" s="37"/>
      <c r="AWS62" s="37"/>
      <c r="AWT62" s="37"/>
      <c r="AWU62" s="37"/>
      <c r="AWV62" s="37"/>
      <c r="AWW62" s="37"/>
      <c r="AWX62" s="37"/>
      <c r="AWY62" s="37"/>
      <c r="AWZ62" s="37"/>
      <c r="AXA62" s="37"/>
      <c r="AXB62" s="37"/>
      <c r="AXC62" s="37"/>
      <c r="AXD62" s="37"/>
      <c r="AXE62" s="37"/>
      <c r="AXF62" s="37"/>
      <c r="AXG62" s="37"/>
      <c r="AXH62" s="37"/>
      <c r="AXI62" s="37"/>
      <c r="AXJ62" s="37"/>
      <c r="AXK62" s="37"/>
      <c r="AXL62" s="37"/>
      <c r="AXM62" s="37"/>
      <c r="AXN62" s="37"/>
      <c r="AXO62" s="37"/>
      <c r="AXP62" s="37"/>
      <c r="AXQ62" s="37"/>
      <c r="AXR62" s="37"/>
      <c r="AXS62" s="37"/>
      <c r="AXT62" s="37"/>
      <c r="AXU62" s="37"/>
      <c r="AXV62" s="37"/>
      <c r="AXW62" s="37"/>
      <c r="AXX62" s="37"/>
      <c r="AXY62" s="37"/>
      <c r="AXZ62" s="37"/>
      <c r="AYA62" s="37"/>
      <c r="AYB62" s="37"/>
      <c r="AYC62" s="37"/>
      <c r="AYD62" s="37"/>
      <c r="AYE62" s="37"/>
      <c r="AYF62" s="37"/>
      <c r="AYG62" s="37"/>
      <c r="AYH62" s="37"/>
      <c r="AYI62" s="37"/>
      <c r="AYJ62" s="37"/>
      <c r="AYK62" s="37"/>
      <c r="AYL62" s="37"/>
      <c r="AYM62" s="37"/>
      <c r="AYN62" s="37"/>
      <c r="AYO62" s="37"/>
      <c r="AYP62" s="37"/>
      <c r="AYQ62" s="37"/>
      <c r="AYR62" s="37"/>
      <c r="AYS62" s="37"/>
      <c r="AYT62" s="37"/>
      <c r="AYU62" s="37"/>
      <c r="AYV62" s="37"/>
      <c r="AYW62" s="37"/>
      <c r="AYX62" s="37"/>
      <c r="AYY62" s="37"/>
      <c r="AYZ62" s="37"/>
      <c r="AZA62" s="37"/>
      <c r="AZB62" s="37"/>
      <c r="AZC62" s="37"/>
      <c r="AZD62" s="37"/>
      <c r="AZE62" s="37"/>
      <c r="AZF62" s="37"/>
      <c r="AZG62" s="37"/>
      <c r="AZH62" s="37"/>
      <c r="AZI62" s="37"/>
      <c r="AZJ62" s="37"/>
      <c r="AZK62" s="37"/>
      <c r="AZL62" s="37"/>
      <c r="AZM62" s="37"/>
      <c r="AZN62" s="37"/>
      <c r="AZO62" s="37"/>
      <c r="AZP62" s="37"/>
      <c r="AZQ62" s="37"/>
      <c r="AZR62" s="37"/>
      <c r="AZS62" s="37"/>
      <c r="AZT62" s="37"/>
      <c r="AZU62" s="37"/>
      <c r="AZV62" s="37"/>
      <c r="AZW62" s="37"/>
      <c r="AZX62" s="37"/>
      <c r="AZY62" s="37"/>
      <c r="AZZ62" s="37"/>
      <c r="BAA62" s="37"/>
      <c r="BAB62" s="37"/>
      <c r="BAC62" s="37"/>
      <c r="BAD62" s="37"/>
      <c r="BAE62" s="37"/>
      <c r="BAF62" s="37"/>
      <c r="BAG62" s="37"/>
      <c r="BAH62" s="37"/>
      <c r="BAI62" s="37"/>
      <c r="BAJ62" s="37"/>
      <c r="BAK62" s="37"/>
      <c r="BAL62" s="37"/>
      <c r="BAM62" s="37"/>
      <c r="BAN62" s="37"/>
      <c r="BAO62" s="37"/>
      <c r="BAP62" s="37"/>
      <c r="BAQ62" s="37"/>
      <c r="BAR62" s="37"/>
      <c r="BAS62" s="37"/>
      <c r="BAT62" s="37"/>
      <c r="BAU62" s="37"/>
      <c r="BAV62" s="37"/>
      <c r="BAW62" s="37"/>
      <c r="BAX62" s="37"/>
      <c r="BAY62" s="37"/>
      <c r="BAZ62" s="37"/>
      <c r="BBA62" s="37"/>
      <c r="BBB62" s="37"/>
      <c r="BBC62" s="37"/>
      <c r="BBD62" s="37"/>
      <c r="BBE62" s="37"/>
      <c r="BBF62" s="37"/>
      <c r="BBG62" s="37"/>
      <c r="BBH62" s="37"/>
      <c r="BBI62" s="37"/>
      <c r="BBJ62" s="37"/>
      <c r="BBK62" s="37"/>
      <c r="BBL62" s="37"/>
      <c r="BBM62" s="37"/>
      <c r="BBN62" s="37"/>
      <c r="BBO62" s="37"/>
      <c r="BBP62" s="37"/>
      <c r="BBQ62" s="37"/>
      <c r="BBR62" s="37"/>
      <c r="BBS62" s="37"/>
      <c r="BBT62" s="37"/>
      <c r="BBU62" s="37"/>
      <c r="BBV62" s="37"/>
      <c r="BBW62" s="37"/>
      <c r="BBX62" s="37"/>
      <c r="BBY62" s="37"/>
      <c r="BBZ62" s="37"/>
      <c r="BCA62" s="37"/>
      <c r="BCB62" s="37"/>
      <c r="BCC62" s="37"/>
      <c r="BCD62" s="37"/>
      <c r="BCE62" s="37"/>
      <c r="BCF62" s="37"/>
      <c r="BCG62" s="37"/>
      <c r="BCH62" s="37"/>
      <c r="BCI62" s="37"/>
      <c r="BCJ62" s="37"/>
      <c r="BCK62" s="37"/>
      <c r="BCL62" s="37"/>
      <c r="BCM62" s="37"/>
      <c r="BCN62" s="37"/>
      <c r="BCO62" s="37"/>
      <c r="BCP62" s="37"/>
      <c r="BCQ62" s="37"/>
      <c r="BCR62" s="37"/>
      <c r="BCS62" s="37"/>
      <c r="BCT62" s="37"/>
      <c r="BCU62" s="37"/>
      <c r="BCV62" s="37"/>
      <c r="BCW62" s="37"/>
      <c r="BCX62" s="37"/>
      <c r="BCY62" s="37"/>
      <c r="BCZ62" s="37"/>
      <c r="BDA62" s="37"/>
      <c r="BDB62" s="37"/>
      <c r="BDC62" s="37"/>
      <c r="BDD62" s="37"/>
      <c r="BDE62" s="37"/>
      <c r="BDF62" s="37"/>
      <c r="BDG62" s="37"/>
      <c r="BDH62" s="37"/>
      <c r="BDI62" s="37"/>
      <c r="BDJ62" s="37"/>
      <c r="BDK62" s="37"/>
      <c r="BDL62" s="37"/>
      <c r="BDM62" s="37"/>
      <c r="BDN62" s="37"/>
      <c r="BDO62" s="37"/>
      <c r="BDP62" s="37"/>
      <c r="BDQ62" s="37"/>
      <c r="BDR62" s="37"/>
      <c r="BDS62" s="37"/>
      <c r="BDT62" s="37"/>
      <c r="BDU62" s="37"/>
      <c r="BDV62" s="37"/>
      <c r="BDW62" s="37"/>
      <c r="BDX62" s="37"/>
      <c r="BDY62" s="37"/>
      <c r="BDZ62" s="37"/>
      <c r="BEA62" s="37"/>
      <c r="BEB62" s="37"/>
      <c r="BEC62" s="37"/>
      <c r="BED62" s="37"/>
      <c r="BEE62" s="37"/>
      <c r="BEF62" s="37"/>
      <c r="BEG62" s="37"/>
      <c r="BEH62" s="37"/>
      <c r="BEI62" s="37"/>
      <c r="BEJ62" s="37"/>
      <c r="BEK62" s="37"/>
      <c r="BEL62" s="37"/>
      <c r="BEM62" s="37"/>
      <c r="BEN62" s="37"/>
      <c r="BEO62" s="37"/>
      <c r="BEP62" s="37"/>
      <c r="BEQ62" s="37"/>
      <c r="BER62" s="37"/>
      <c r="BES62" s="37"/>
      <c r="BET62" s="37"/>
      <c r="BEU62" s="37"/>
      <c r="BEV62" s="37"/>
      <c r="BEW62" s="37"/>
      <c r="BEX62" s="37"/>
      <c r="BEY62" s="37"/>
      <c r="BEZ62" s="37"/>
      <c r="BFA62" s="37"/>
      <c r="BFB62" s="37"/>
      <c r="BFC62" s="37"/>
      <c r="BFD62" s="37"/>
      <c r="BFE62" s="37"/>
      <c r="BFF62" s="37"/>
      <c r="BFG62" s="37"/>
      <c r="BFH62" s="37"/>
      <c r="BFI62" s="37"/>
      <c r="BFJ62" s="37"/>
      <c r="BFK62" s="37"/>
      <c r="BFL62" s="37"/>
      <c r="BFM62" s="37"/>
      <c r="BFN62" s="37"/>
      <c r="BFO62" s="37"/>
      <c r="BFP62" s="37"/>
      <c r="BFQ62" s="37"/>
      <c r="BFR62" s="37"/>
      <c r="BFS62" s="37"/>
      <c r="BFT62" s="37"/>
      <c r="BFU62" s="37"/>
      <c r="BFV62" s="37"/>
      <c r="BFW62" s="37"/>
      <c r="BFX62" s="37"/>
      <c r="BFY62" s="37"/>
      <c r="BFZ62" s="37"/>
      <c r="BGA62" s="37"/>
      <c r="BGB62" s="37"/>
      <c r="BGC62" s="37"/>
      <c r="BGD62" s="37"/>
      <c r="BGE62" s="37"/>
      <c r="BGF62" s="37"/>
      <c r="BGG62" s="37"/>
      <c r="BGH62" s="37"/>
      <c r="BGI62" s="37"/>
      <c r="BGJ62" s="37"/>
      <c r="BGK62" s="37"/>
      <c r="BGL62" s="37"/>
      <c r="BGM62" s="37"/>
      <c r="BGN62" s="37"/>
      <c r="BGO62" s="37"/>
      <c r="BGP62" s="37"/>
      <c r="BGQ62" s="37"/>
      <c r="BGR62" s="37"/>
      <c r="BGS62" s="37"/>
      <c r="BGT62" s="37"/>
      <c r="BGU62" s="37"/>
      <c r="BGV62" s="37"/>
      <c r="BGW62" s="37"/>
      <c r="BGX62" s="37"/>
      <c r="BGY62" s="37"/>
      <c r="BGZ62" s="37"/>
      <c r="BHA62" s="37"/>
      <c r="BHB62" s="37"/>
      <c r="BHC62" s="37"/>
      <c r="BHD62" s="37"/>
      <c r="BHE62" s="37"/>
      <c r="BHF62" s="37"/>
      <c r="BHG62" s="37"/>
      <c r="BHH62" s="37"/>
      <c r="BHI62" s="37"/>
      <c r="BHJ62" s="37"/>
      <c r="BHK62" s="37"/>
      <c r="BHL62" s="37"/>
      <c r="BHM62" s="37"/>
      <c r="BHN62" s="37"/>
      <c r="BHO62" s="37"/>
      <c r="BHP62" s="37"/>
      <c r="BHQ62" s="37"/>
      <c r="BHR62" s="37"/>
      <c r="BHS62" s="37"/>
      <c r="BHT62" s="37"/>
      <c r="BHU62" s="37"/>
      <c r="BHV62" s="37"/>
      <c r="BHW62" s="37"/>
      <c r="BHX62" s="37"/>
      <c r="BHY62" s="37"/>
      <c r="BHZ62" s="37"/>
      <c r="BIA62" s="37"/>
      <c r="BIB62" s="37"/>
      <c r="BIC62" s="37"/>
      <c r="BID62" s="37"/>
      <c r="BIE62" s="37"/>
      <c r="BIF62" s="37"/>
      <c r="BIG62" s="37"/>
      <c r="BIH62" s="37"/>
      <c r="BII62" s="37"/>
      <c r="BIJ62" s="37"/>
      <c r="BIK62" s="37"/>
      <c r="BIL62" s="37"/>
      <c r="BIM62" s="37"/>
      <c r="BIN62" s="37"/>
      <c r="BIO62" s="37"/>
      <c r="BIP62" s="37"/>
      <c r="BIQ62" s="37"/>
      <c r="BIR62" s="37"/>
      <c r="BIS62" s="37"/>
      <c r="BIT62" s="37"/>
      <c r="BIU62" s="37"/>
      <c r="BIV62" s="37"/>
      <c r="BIW62" s="37"/>
      <c r="BIX62" s="37"/>
      <c r="BIY62" s="37"/>
      <c r="BIZ62" s="37"/>
      <c r="BJA62" s="37"/>
      <c r="BJB62" s="37"/>
      <c r="BJC62" s="37"/>
      <c r="BJD62" s="37"/>
      <c r="BJE62" s="37"/>
      <c r="BJF62" s="37"/>
      <c r="BJG62" s="37"/>
      <c r="BJH62" s="37"/>
      <c r="BJI62" s="37"/>
      <c r="BJJ62" s="37"/>
      <c r="BJK62" s="37"/>
      <c r="BJL62" s="37"/>
      <c r="BJM62" s="37"/>
      <c r="BJN62" s="37"/>
      <c r="BJO62" s="37"/>
      <c r="BJP62" s="37"/>
      <c r="BJQ62" s="37"/>
      <c r="BJR62" s="37"/>
      <c r="BJS62" s="37"/>
      <c r="BJT62" s="37"/>
      <c r="BJU62" s="37"/>
      <c r="BJV62" s="37"/>
      <c r="BJW62" s="37"/>
      <c r="BJX62" s="37"/>
      <c r="BJY62" s="37"/>
      <c r="BJZ62" s="37"/>
      <c r="BKA62" s="37"/>
      <c r="BKB62" s="37"/>
      <c r="BKC62" s="37"/>
      <c r="BKD62" s="37"/>
      <c r="BKE62" s="37"/>
      <c r="BKF62" s="37"/>
      <c r="BKG62" s="37"/>
      <c r="BKH62" s="37"/>
      <c r="BKI62" s="37"/>
      <c r="BKJ62" s="37"/>
      <c r="BKK62" s="37"/>
      <c r="BKL62" s="37"/>
      <c r="BKM62" s="37"/>
      <c r="BKN62" s="37"/>
      <c r="BKO62" s="37"/>
      <c r="BKP62" s="37"/>
      <c r="BKQ62" s="37"/>
      <c r="BKR62" s="37"/>
      <c r="BKS62" s="37"/>
      <c r="BKT62" s="37"/>
      <c r="BKU62" s="37"/>
      <c r="BKV62" s="37"/>
      <c r="BKW62" s="37"/>
      <c r="BKX62" s="37"/>
      <c r="BKY62" s="37"/>
      <c r="BKZ62" s="37"/>
      <c r="BLA62" s="37"/>
      <c r="BLB62" s="37"/>
      <c r="BLC62" s="37"/>
      <c r="BLD62" s="37"/>
      <c r="BLE62" s="37"/>
      <c r="BLF62" s="37"/>
      <c r="BLG62" s="37"/>
      <c r="BLH62" s="37"/>
      <c r="BLI62" s="37"/>
      <c r="BLJ62" s="37"/>
      <c r="BLK62" s="37"/>
      <c r="BLL62" s="37"/>
      <c r="BLM62" s="37"/>
      <c r="BLN62" s="37"/>
      <c r="BLO62" s="37"/>
      <c r="BLP62" s="37"/>
      <c r="BLQ62" s="37"/>
      <c r="BLR62" s="37"/>
      <c r="BLS62" s="37"/>
      <c r="BLT62" s="37"/>
      <c r="BLU62" s="37"/>
      <c r="BLV62" s="37"/>
      <c r="BLW62" s="37"/>
      <c r="BLX62" s="37"/>
      <c r="BLY62" s="37"/>
      <c r="BLZ62" s="37"/>
      <c r="BMA62" s="37"/>
      <c r="BMB62" s="37"/>
      <c r="BMC62" s="37"/>
      <c r="BMD62" s="37"/>
      <c r="BME62" s="37"/>
      <c r="BMF62" s="37"/>
      <c r="BMG62" s="37"/>
      <c r="BMH62" s="37"/>
      <c r="BMI62" s="37"/>
      <c r="BMJ62" s="37"/>
      <c r="BMK62" s="37"/>
      <c r="BML62" s="37"/>
      <c r="BMM62" s="37"/>
      <c r="BMN62" s="37"/>
      <c r="BMO62" s="37"/>
      <c r="BMP62" s="37"/>
      <c r="BMQ62" s="37"/>
      <c r="BMR62" s="37"/>
      <c r="BMS62" s="37"/>
      <c r="BMT62" s="37"/>
      <c r="BMU62" s="37"/>
      <c r="BMV62" s="37"/>
      <c r="BMW62" s="37"/>
      <c r="BMX62" s="37"/>
      <c r="BMY62" s="37"/>
      <c r="BMZ62" s="37"/>
      <c r="BNA62" s="37"/>
      <c r="BNB62" s="37"/>
      <c r="BNC62" s="37"/>
      <c r="BND62" s="37"/>
      <c r="BNE62" s="37"/>
      <c r="BNF62" s="37"/>
      <c r="BNG62" s="37"/>
      <c r="BNH62" s="37"/>
      <c r="BNI62" s="37"/>
      <c r="BNJ62" s="37"/>
      <c r="BNK62" s="37"/>
      <c r="BNL62" s="37"/>
      <c r="BNM62" s="37"/>
      <c r="BNN62" s="37"/>
      <c r="BNO62" s="37"/>
      <c r="BNP62" s="37"/>
      <c r="BNQ62" s="37"/>
      <c r="BNR62" s="37"/>
      <c r="BNS62" s="37"/>
      <c r="BNT62" s="37"/>
      <c r="BNU62" s="37"/>
      <c r="BNV62" s="37"/>
      <c r="BNW62" s="37"/>
      <c r="BNX62" s="37"/>
      <c r="BNY62" s="37"/>
      <c r="BNZ62" s="37"/>
      <c r="BOA62" s="37"/>
      <c r="BOB62" s="37"/>
      <c r="BOC62" s="37"/>
      <c r="BOD62" s="37"/>
      <c r="BOE62" s="37"/>
      <c r="BOF62" s="37"/>
      <c r="BOG62" s="37"/>
      <c r="BOH62" s="37"/>
      <c r="BOI62" s="37"/>
      <c r="BOJ62" s="37"/>
      <c r="BOK62" s="37"/>
      <c r="BOL62" s="37"/>
      <c r="BOM62" s="37"/>
      <c r="BON62" s="37"/>
      <c r="BOO62" s="37"/>
      <c r="BOP62" s="37"/>
      <c r="BOQ62" s="37"/>
      <c r="BOR62" s="37"/>
      <c r="BOS62" s="37"/>
      <c r="BOT62" s="37"/>
      <c r="BOU62" s="37"/>
      <c r="BOV62" s="37"/>
      <c r="BOW62" s="37"/>
      <c r="BOX62" s="37"/>
      <c r="BOY62" s="37"/>
      <c r="BOZ62" s="37"/>
      <c r="BPA62" s="37"/>
      <c r="BPB62" s="37"/>
      <c r="BPC62" s="37"/>
      <c r="BPD62" s="37"/>
      <c r="BPE62" s="37"/>
      <c r="BPF62" s="37"/>
      <c r="BPG62" s="37"/>
      <c r="BPH62" s="37"/>
      <c r="BPI62" s="37"/>
      <c r="BPJ62" s="37"/>
      <c r="BPK62" s="37"/>
      <c r="BPL62" s="37"/>
      <c r="BPM62" s="37"/>
      <c r="BPN62" s="37"/>
      <c r="BPO62" s="37"/>
      <c r="BPP62" s="37"/>
      <c r="BPQ62" s="37"/>
      <c r="BPR62" s="37"/>
      <c r="BPS62" s="37"/>
      <c r="BPT62" s="37"/>
      <c r="BPU62" s="37"/>
      <c r="BPV62" s="37"/>
      <c r="BPW62" s="37"/>
      <c r="BPX62" s="37"/>
      <c r="BPY62" s="37"/>
      <c r="BPZ62" s="37"/>
      <c r="BQA62" s="37"/>
      <c r="BQB62" s="37"/>
      <c r="BQC62" s="37"/>
      <c r="BQD62" s="37"/>
      <c r="BQE62" s="37"/>
      <c r="BQF62" s="37"/>
      <c r="BQG62" s="37"/>
      <c r="BQH62" s="37"/>
      <c r="BQI62" s="37"/>
      <c r="BQJ62" s="37"/>
      <c r="BQK62" s="37"/>
      <c r="BQL62" s="37"/>
      <c r="BQM62" s="37"/>
      <c r="BQN62" s="37"/>
      <c r="BQO62" s="37"/>
      <c r="BQP62" s="37"/>
      <c r="BQQ62" s="37"/>
      <c r="BQR62" s="37"/>
      <c r="BQS62" s="37"/>
      <c r="BQT62" s="37"/>
      <c r="BQU62" s="37"/>
      <c r="BQV62" s="37"/>
      <c r="BQW62" s="37"/>
      <c r="BQX62" s="37"/>
      <c r="BQY62" s="37"/>
      <c r="BQZ62" s="37"/>
      <c r="BRA62" s="37"/>
      <c r="BRB62" s="37"/>
      <c r="BRC62" s="37"/>
      <c r="BRD62" s="37"/>
      <c r="BRE62" s="37"/>
      <c r="BRF62" s="37"/>
      <c r="BRG62" s="37"/>
      <c r="BRH62" s="37"/>
      <c r="BRI62" s="37"/>
      <c r="BRJ62" s="37"/>
      <c r="BRK62" s="37"/>
      <c r="BRL62" s="37"/>
      <c r="BRM62" s="37"/>
      <c r="BRN62" s="37"/>
      <c r="BRO62" s="37"/>
      <c r="BRP62" s="37"/>
      <c r="BRQ62" s="37"/>
      <c r="BRR62" s="37"/>
      <c r="BRS62" s="37"/>
      <c r="BRT62" s="37"/>
      <c r="BRU62" s="37"/>
      <c r="BRV62" s="37"/>
      <c r="BRW62" s="37"/>
      <c r="BRX62" s="37"/>
      <c r="BRY62" s="37"/>
      <c r="BRZ62" s="37"/>
      <c r="BSA62" s="37"/>
      <c r="BSB62" s="37"/>
      <c r="BSC62" s="37"/>
      <c r="BSD62" s="37"/>
      <c r="BSE62" s="37"/>
      <c r="BSF62" s="37"/>
      <c r="BSG62" s="37"/>
      <c r="BSH62" s="37"/>
      <c r="BSI62" s="37"/>
      <c r="BSJ62" s="37"/>
      <c r="BSK62" s="37"/>
      <c r="BSL62" s="37"/>
      <c r="BSM62" s="37"/>
      <c r="BSN62" s="37"/>
      <c r="BSO62" s="37"/>
      <c r="BSP62" s="37"/>
      <c r="BSQ62" s="37"/>
      <c r="BSR62" s="37"/>
      <c r="BSS62" s="37"/>
      <c r="BST62" s="37"/>
      <c r="BSU62" s="37"/>
      <c r="BSV62" s="37"/>
      <c r="BSW62" s="37"/>
      <c r="BSX62" s="37"/>
      <c r="BSY62" s="37"/>
      <c r="BSZ62" s="37"/>
      <c r="BTA62" s="37"/>
      <c r="BTB62" s="37"/>
      <c r="BTC62" s="37"/>
      <c r="BTD62" s="37"/>
      <c r="BTE62" s="37"/>
      <c r="BTF62" s="37"/>
      <c r="BTG62" s="37"/>
      <c r="BTH62" s="37"/>
      <c r="BTI62" s="37"/>
      <c r="BTJ62" s="37"/>
      <c r="BTK62" s="37"/>
      <c r="BTL62" s="37"/>
      <c r="BTM62" s="37"/>
      <c r="BTN62" s="37"/>
      <c r="BTO62" s="37"/>
      <c r="BTP62" s="37"/>
      <c r="BTQ62" s="37"/>
      <c r="BTR62" s="37"/>
      <c r="BTS62" s="37"/>
      <c r="BTT62" s="37"/>
      <c r="BTU62" s="37"/>
      <c r="BTV62" s="37"/>
      <c r="BTW62" s="37"/>
      <c r="BTX62" s="37"/>
      <c r="BTY62" s="37"/>
      <c r="BTZ62" s="37"/>
      <c r="BUA62" s="37"/>
      <c r="BUB62" s="37"/>
      <c r="BUC62" s="37"/>
      <c r="BUD62" s="37"/>
      <c r="BUE62" s="37"/>
      <c r="BUF62" s="37"/>
      <c r="BUG62" s="37"/>
      <c r="BUH62" s="37"/>
      <c r="BUI62" s="37"/>
      <c r="BUJ62" s="37"/>
      <c r="BUK62" s="37"/>
      <c r="BUL62" s="37"/>
      <c r="BUM62" s="37"/>
      <c r="BUN62" s="37"/>
      <c r="BUO62" s="37"/>
      <c r="BUP62" s="37"/>
      <c r="BUQ62" s="37"/>
      <c r="BUR62" s="37"/>
      <c r="BUS62" s="37"/>
      <c r="BUT62" s="37"/>
      <c r="BUU62" s="37"/>
      <c r="BUV62" s="37"/>
      <c r="BUW62" s="37"/>
      <c r="BUX62" s="37"/>
      <c r="BUY62" s="37"/>
      <c r="BUZ62" s="37"/>
      <c r="BVA62" s="37"/>
      <c r="BVB62" s="37"/>
      <c r="BVC62" s="37"/>
      <c r="BVD62" s="37"/>
      <c r="BVE62" s="37"/>
      <c r="BVF62" s="37"/>
      <c r="BVG62" s="37"/>
      <c r="BVH62" s="37"/>
      <c r="BVI62" s="37"/>
      <c r="BVJ62" s="37"/>
      <c r="BVK62" s="37"/>
      <c r="BVL62" s="37"/>
      <c r="BVM62" s="37"/>
      <c r="BVN62" s="37"/>
      <c r="BVO62" s="37"/>
      <c r="BVP62" s="37"/>
      <c r="BVQ62" s="37"/>
      <c r="BVR62" s="37"/>
      <c r="BVS62" s="37"/>
      <c r="BVT62" s="37"/>
      <c r="BVU62" s="37"/>
      <c r="BVV62" s="37"/>
      <c r="BVW62" s="37"/>
      <c r="BVX62" s="37"/>
      <c r="BVY62" s="37"/>
      <c r="BVZ62" s="37"/>
      <c r="BWA62" s="37"/>
      <c r="BWB62" s="37"/>
      <c r="BWC62" s="37"/>
      <c r="BWD62" s="37"/>
      <c r="BWE62" s="37"/>
      <c r="BWF62" s="37"/>
      <c r="BWG62" s="37"/>
      <c r="BWH62" s="37"/>
      <c r="BWI62" s="37"/>
      <c r="BWJ62" s="37"/>
      <c r="BWK62" s="37"/>
      <c r="BWL62" s="37"/>
      <c r="BWM62" s="37"/>
      <c r="BWN62" s="37"/>
      <c r="BWO62" s="37"/>
      <c r="BWP62" s="37"/>
      <c r="BWQ62" s="37"/>
      <c r="BWR62" s="37"/>
      <c r="BWS62" s="37"/>
      <c r="BWT62" s="37"/>
      <c r="BWU62" s="37"/>
      <c r="BWV62" s="37"/>
      <c r="BWW62" s="37"/>
      <c r="BWX62" s="37"/>
      <c r="BWY62" s="37"/>
      <c r="BWZ62" s="37"/>
      <c r="BXA62" s="37"/>
      <c r="BXB62" s="37"/>
      <c r="BXC62" s="37"/>
      <c r="BXD62" s="37"/>
      <c r="BXE62" s="37"/>
      <c r="BXF62" s="37"/>
      <c r="BXG62" s="37"/>
      <c r="BXH62" s="37"/>
      <c r="BXI62" s="37"/>
      <c r="BXJ62" s="37"/>
      <c r="BXK62" s="37"/>
      <c r="BXL62" s="37"/>
      <c r="BXM62" s="37"/>
      <c r="BXN62" s="37"/>
      <c r="BXO62" s="37"/>
      <c r="BXP62" s="37"/>
      <c r="BXQ62" s="37"/>
      <c r="BXR62" s="37"/>
      <c r="BXS62" s="37"/>
      <c r="BXT62" s="37"/>
      <c r="BXU62" s="37"/>
      <c r="BXV62" s="37"/>
      <c r="BXW62" s="37"/>
      <c r="BXX62" s="37"/>
      <c r="BXY62" s="37"/>
      <c r="BXZ62" s="37"/>
      <c r="BYA62" s="37"/>
      <c r="BYB62" s="37"/>
      <c r="BYC62" s="37"/>
      <c r="BYD62" s="37"/>
      <c r="BYE62" s="37"/>
      <c r="BYF62" s="37"/>
      <c r="BYG62" s="37"/>
      <c r="BYH62" s="37"/>
      <c r="BYI62" s="37"/>
      <c r="BYJ62" s="37"/>
      <c r="BYK62" s="37"/>
      <c r="BYL62" s="37"/>
      <c r="BYM62" s="37"/>
      <c r="BYN62" s="37"/>
      <c r="BYO62" s="37"/>
      <c r="BYP62" s="37"/>
      <c r="BYQ62" s="37"/>
      <c r="BYR62" s="37"/>
      <c r="BYS62" s="37"/>
      <c r="BYT62" s="37"/>
      <c r="BYU62" s="37"/>
      <c r="BYV62" s="37"/>
      <c r="BYW62" s="37"/>
      <c r="BYX62" s="37"/>
      <c r="BYY62" s="37"/>
      <c r="BYZ62" s="37"/>
      <c r="BZA62" s="37"/>
      <c r="BZB62" s="37"/>
      <c r="BZC62" s="37"/>
      <c r="BZD62" s="37"/>
      <c r="BZE62" s="37"/>
      <c r="BZF62" s="37"/>
      <c r="BZG62" s="37"/>
      <c r="BZH62" s="37"/>
      <c r="BZI62" s="37"/>
      <c r="BZJ62" s="37"/>
      <c r="BZK62" s="37"/>
      <c r="BZL62" s="37"/>
      <c r="BZM62" s="37"/>
      <c r="BZN62" s="37"/>
      <c r="BZO62" s="37"/>
      <c r="BZP62" s="37"/>
      <c r="BZQ62" s="37"/>
      <c r="BZR62" s="37"/>
      <c r="BZS62" s="37"/>
      <c r="BZT62" s="37"/>
      <c r="BZU62" s="37"/>
      <c r="BZV62" s="37"/>
      <c r="BZW62" s="37"/>
      <c r="BZX62" s="37"/>
      <c r="BZY62" s="37"/>
      <c r="BZZ62" s="37"/>
      <c r="CAA62" s="37"/>
      <c r="CAB62" s="37"/>
      <c r="CAC62" s="37"/>
      <c r="CAD62" s="37"/>
      <c r="CAE62" s="37"/>
      <c r="CAF62" s="37"/>
      <c r="CAG62" s="37"/>
      <c r="CAH62" s="37"/>
      <c r="CAI62" s="37"/>
      <c r="CAJ62" s="37"/>
      <c r="CAK62" s="37"/>
      <c r="CAL62" s="37"/>
      <c r="CAM62" s="37"/>
      <c r="CAN62" s="37"/>
      <c r="CAO62" s="37"/>
      <c r="CAP62" s="37"/>
      <c r="CAQ62" s="37"/>
      <c r="CAR62" s="37"/>
      <c r="CAS62" s="37"/>
      <c r="CAT62" s="37"/>
      <c r="CAU62" s="37"/>
      <c r="CAV62" s="37"/>
      <c r="CAW62" s="37"/>
      <c r="CAX62" s="37"/>
      <c r="CAY62" s="37"/>
      <c r="CAZ62" s="37"/>
      <c r="CBA62" s="37"/>
      <c r="CBB62" s="37"/>
      <c r="CBC62" s="37"/>
      <c r="CBD62" s="37"/>
      <c r="CBE62" s="37"/>
      <c r="CBF62" s="37"/>
      <c r="CBG62" s="37"/>
      <c r="CBH62" s="37"/>
      <c r="CBI62" s="37"/>
      <c r="CBJ62" s="37"/>
      <c r="CBK62" s="37"/>
      <c r="CBL62" s="37"/>
      <c r="CBM62" s="37"/>
      <c r="CBN62" s="37"/>
      <c r="CBO62" s="37"/>
      <c r="CBP62" s="37"/>
      <c r="CBQ62" s="37"/>
      <c r="CBR62" s="37"/>
      <c r="CBS62" s="37"/>
      <c r="CBT62" s="37"/>
      <c r="CBU62" s="37"/>
      <c r="CBV62" s="37"/>
      <c r="CBW62" s="37"/>
      <c r="CBX62" s="37"/>
      <c r="CBY62" s="37"/>
      <c r="CBZ62" s="37"/>
      <c r="CCA62" s="37"/>
      <c r="CCB62" s="37"/>
      <c r="CCC62" s="37"/>
      <c r="CCD62" s="37"/>
      <c r="CCE62" s="37"/>
      <c r="CCF62" s="37"/>
      <c r="CCG62" s="37"/>
      <c r="CCH62" s="37"/>
      <c r="CCI62" s="37"/>
      <c r="CCJ62" s="37"/>
      <c r="CCK62" s="37"/>
      <c r="CCL62" s="37"/>
      <c r="CCM62" s="37"/>
      <c r="CCN62" s="37"/>
      <c r="CCO62" s="37"/>
      <c r="CCP62" s="37"/>
      <c r="CCQ62" s="37"/>
      <c r="CCR62" s="37"/>
      <c r="CCS62" s="37"/>
      <c r="CCT62" s="37"/>
      <c r="CCU62" s="37"/>
      <c r="CCV62" s="37"/>
      <c r="CCW62" s="37"/>
      <c r="CCX62" s="37"/>
      <c r="CCY62" s="37"/>
      <c r="CCZ62" s="37"/>
      <c r="CDA62" s="37"/>
      <c r="CDB62" s="37"/>
      <c r="CDC62" s="37"/>
      <c r="CDD62" s="37"/>
      <c r="CDE62" s="37"/>
      <c r="CDF62" s="37"/>
      <c r="CDG62" s="37"/>
      <c r="CDH62" s="37"/>
      <c r="CDI62" s="37"/>
      <c r="CDJ62" s="37"/>
      <c r="CDK62" s="37"/>
      <c r="CDL62" s="37"/>
      <c r="CDM62" s="37"/>
      <c r="CDN62" s="37"/>
      <c r="CDO62" s="37"/>
      <c r="CDP62" s="37"/>
      <c r="CDQ62" s="37"/>
      <c r="CDR62" s="37"/>
      <c r="CDS62" s="37"/>
      <c r="CDT62" s="37"/>
      <c r="CDU62" s="37"/>
      <c r="CDV62" s="37"/>
      <c r="CDW62" s="37"/>
      <c r="CDX62" s="37"/>
      <c r="CDY62" s="37"/>
      <c r="CDZ62" s="37"/>
      <c r="CEA62" s="37"/>
      <c r="CEB62" s="37"/>
      <c r="CEC62" s="37"/>
      <c r="CED62" s="37"/>
      <c r="CEE62" s="37"/>
      <c r="CEF62" s="37"/>
      <c r="CEG62" s="37"/>
      <c r="CEH62" s="37"/>
      <c r="CEI62" s="37"/>
      <c r="CEJ62" s="37"/>
      <c r="CEK62" s="37"/>
      <c r="CEL62" s="37"/>
      <c r="CEM62" s="37"/>
      <c r="CEN62" s="37"/>
      <c r="CEO62" s="37"/>
      <c r="CEP62" s="37"/>
      <c r="CEQ62" s="37"/>
      <c r="CER62" s="37"/>
      <c r="CES62" s="37"/>
      <c r="CET62" s="37"/>
      <c r="CEU62" s="37"/>
      <c r="CEV62" s="37"/>
      <c r="CEW62" s="37"/>
      <c r="CEX62" s="37"/>
      <c r="CEY62" s="37"/>
      <c r="CEZ62" s="37"/>
      <c r="CFA62" s="37"/>
      <c r="CFB62" s="37"/>
      <c r="CFC62" s="37"/>
      <c r="CFD62" s="37"/>
      <c r="CFE62" s="37"/>
      <c r="CFF62" s="37"/>
      <c r="CFG62" s="37"/>
      <c r="CFH62" s="37"/>
      <c r="CFI62" s="37"/>
      <c r="CFJ62" s="37"/>
      <c r="CFK62" s="37"/>
      <c r="CFL62" s="37"/>
      <c r="CFM62" s="37"/>
      <c r="CFN62" s="37"/>
      <c r="CFO62" s="37"/>
      <c r="CFP62" s="37"/>
      <c r="CFQ62" s="37"/>
      <c r="CFR62" s="37"/>
      <c r="CFS62" s="37"/>
      <c r="CFT62" s="37"/>
      <c r="CFU62" s="37"/>
      <c r="CFV62" s="37"/>
      <c r="CFW62" s="37"/>
      <c r="CFX62" s="37"/>
      <c r="CFY62" s="37"/>
      <c r="CFZ62" s="37"/>
      <c r="CGA62" s="37"/>
      <c r="CGB62" s="37"/>
      <c r="CGC62" s="37"/>
      <c r="CGD62" s="37"/>
      <c r="CGE62" s="37"/>
      <c r="CGF62" s="37"/>
      <c r="CGG62" s="37"/>
      <c r="CGH62" s="37"/>
      <c r="CGI62" s="37"/>
      <c r="CGJ62" s="37"/>
      <c r="CGK62" s="37"/>
      <c r="CGL62" s="37"/>
      <c r="CGM62" s="37"/>
      <c r="CGN62" s="37"/>
      <c r="CGO62" s="37"/>
      <c r="CGP62" s="37"/>
      <c r="CGQ62" s="37"/>
      <c r="CGR62" s="37"/>
      <c r="CGS62" s="37"/>
      <c r="CGT62" s="37"/>
      <c r="CGU62" s="37"/>
      <c r="CGV62" s="37"/>
      <c r="CGW62" s="37"/>
      <c r="CGX62" s="37"/>
      <c r="CGY62" s="37"/>
      <c r="CGZ62" s="37"/>
      <c r="CHA62" s="37"/>
      <c r="CHB62" s="37"/>
      <c r="CHC62" s="37"/>
      <c r="CHD62" s="37"/>
      <c r="CHE62" s="37"/>
      <c r="CHF62" s="37"/>
      <c r="CHG62" s="37"/>
      <c r="CHH62" s="37"/>
      <c r="CHI62" s="37"/>
      <c r="CHJ62" s="37"/>
      <c r="CHK62" s="37"/>
      <c r="CHL62" s="37"/>
      <c r="CHM62" s="37"/>
      <c r="CHN62" s="37"/>
      <c r="CHO62" s="37"/>
      <c r="CHP62" s="37"/>
      <c r="CHQ62" s="37"/>
      <c r="CHR62" s="37"/>
      <c r="CHS62" s="37"/>
      <c r="CHT62" s="37"/>
      <c r="CHU62" s="37"/>
      <c r="CHV62" s="37"/>
      <c r="CHW62" s="37"/>
      <c r="CHX62" s="37"/>
      <c r="CHY62" s="37"/>
      <c r="CHZ62" s="37"/>
      <c r="CIA62" s="37"/>
      <c r="CIB62" s="37"/>
      <c r="CIC62" s="37"/>
      <c r="CID62" s="37"/>
      <c r="CIE62" s="37"/>
      <c r="CIF62" s="37"/>
      <c r="CIG62" s="37"/>
      <c r="CIH62" s="37"/>
      <c r="CII62" s="37"/>
      <c r="CIJ62" s="37"/>
      <c r="CIK62" s="37"/>
      <c r="CIL62" s="37"/>
      <c r="CIM62" s="37"/>
      <c r="CIN62" s="37"/>
      <c r="CIO62" s="37"/>
      <c r="CIP62" s="37"/>
      <c r="CIQ62" s="37"/>
      <c r="CIR62" s="37"/>
      <c r="CIS62" s="37"/>
      <c r="CIT62" s="37"/>
      <c r="CIU62" s="37"/>
      <c r="CIV62" s="37"/>
      <c r="CIW62" s="37"/>
      <c r="CIX62" s="37"/>
      <c r="CIY62" s="37"/>
      <c r="CIZ62" s="37"/>
      <c r="CJA62" s="37"/>
      <c r="CJB62" s="37"/>
      <c r="CJC62" s="37"/>
      <c r="CJD62" s="37"/>
      <c r="CJE62" s="37"/>
      <c r="CJF62" s="37"/>
      <c r="CJG62" s="37"/>
      <c r="CJH62" s="37"/>
      <c r="CJI62" s="37"/>
      <c r="CJJ62" s="37"/>
      <c r="CJK62" s="37"/>
      <c r="CJL62" s="37"/>
      <c r="CJM62" s="37"/>
      <c r="CJN62" s="37"/>
      <c r="CJO62" s="37"/>
      <c r="CJP62" s="37"/>
      <c r="CJQ62" s="37"/>
      <c r="CJR62" s="37"/>
      <c r="CJS62" s="37"/>
      <c r="CJT62" s="37"/>
      <c r="CJU62" s="37"/>
      <c r="CJV62" s="37"/>
      <c r="CJW62" s="37"/>
      <c r="CJX62" s="37"/>
      <c r="CJY62" s="37"/>
      <c r="CJZ62" s="37"/>
      <c r="CKA62" s="37"/>
      <c r="CKB62" s="37"/>
      <c r="CKC62" s="37"/>
      <c r="CKD62" s="37"/>
      <c r="CKE62" s="37"/>
      <c r="CKF62" s="37"/>
      <c r="CKG62" s="37"/>
      <c r="CKH62" s="37"/>
      <c r="CKI62" s="37"/>
      <c r="CKJ62" s="37"/>
      <c r="CKK62" s="37"/>
      <c r="CKL62" s="37"/>
      <c r="CKM62" s="37"/>
      <c r="CKN62" s="37"/>
      <c r="CKO62" s="37"/>
      <c r="CKP62" s="37"/>
      <c r="CKQ62" s="37"/>
      <c r="CKR62" s="37"/>
      <c r="CKS62" s="37"/>
      <c r="CKT62" s="37"/>
      <c r="CKU62" s="37"/>
      <c r="CKV62" s="37"/>
      <c r="CKW62" s="37"/>
      <c r="CKX62" s="37"/>
      <c r="CKY62" s="37"/>
      <c r="CKZ62" s="37"/>
      <c r="CLA62" s="37"/>
      <c r="CLB62" s="37"/>
      <c r="CLC62" s="37"/>
      <c r="CLD62" s="37"/>
      <c r="CLE62" s="37"/>
      <c r="CLF62" s="37"/>
      <c r="CLG62" s="37"/>
      <c r="CLH62" s="37"/>
      <c r="CLI62" s="37"/>
      <c r="CLJ62" s="37"/>
      <c r="CLK62" s="37"/>
      <c r="CLL62" s="37"/>
      <c r="CLM62" s="37"/>
      <c r="CLN62" s="37"/>
      <c r="CLO62" s="37"/>
      <c r="CLP62" s="37"/>
      <c r="CLQ62" s="37"/>
      <c r="CLR62" s="37"/>
      <c r="CLS62" s="37"/>
      <c r="CLT62" s="37"/>
      <c r="CLU62" s="37"/>
      <c r="CLV62" s="37"/>
      <c r="CLW62" s="37"/>
      <c r="CLX62" s="37"/>
      <c r="CLY62" s="37"/>
      <c r="CLZ62" s="37"/>
      <c r="CMA62" s="37"/>
      <c r="CMB62" s="37"/>
      <c r="CMC62" s="37"/>
      <c r="CMD62" s="37"/>
      <c r="CME62" s="37"/>
      <c r="CMF62" s="37"/>
      <c r="CMG62" s="37"/>
      <c r="CMH62" s="37"/>
      <c r="CMI62" s="37"/>
      <c r="CMJ62" s="37"/>
      <c r="CMK62" s="37"/>
      <c r="CML62" s="37"/>
      <c r="CMM62" s="37"/>
      <c r="CMN62" s="37"/>
      <c r="CMO62" s="37"/>
      <c r="CMP62" s="37"/>
      <c r="CMQ62" s="37"/>
      <c r="CMR62" s="37"/>
      <c r="CMS62" s="37"/>
      <c r="CMT62" s="37"/>
      <c r="CMU62" s="37"/>
      <c r="CMV62" s="37"/>
      <c r="CMW62" s="37"/>
      <c r="CMX62" s="37"/>
      <c r="CMY62" s="37"/>
      <c r="CMZ62" s="37"/>
      <c r="CNA62" s="37"/>
      <c r="CNB62" s="37"/>
      <c r="CNC62" s="37"/>
      <c r="CND62" s="37"/>
      <c r="CNE62" s="37"/>
      <c r="CNF62" s="37"/>
      <c r="CNG62" s="37"/>
      <c r="CNH62" s="37"/>
      <c r="CNI62" s="37"/>
      <c r="CNJ62" s="37"/>
      <c r="CNK62" s="37"/>
      <c r="CNL62" s="37"/>
      <c r="CNM62" s="37"/>
      <c r="CNN62" s="37"/>
      <c r="CNO62" s="37"/>
      <c r="CNP62" s="37"/>
      <c r="CNQ62" s="37"/>
      <c r="CNR62" s="37"/>
      <c r="CNS62" s="37"/>
      <c r="CNT62" s="37"/>
      <c r="CNU62" s="37"/>
      <c r="CNV62" s="37"/>
      <c r="CNW62" s="37"/>
      <c r="CNX62" s="37"/>
      <c r="CNY62" s="37"/>
      <c r="CNZ62" s="37"/>
      <c r="COA62" s="37"/>
      <c r="COB62" s="37"/>
      <c r="COC62" s="37"/>
      <c r="COD62" s="37"/>
      <c r="COE62" s="37"/>
      <c r="COF62" s="37"/>
      <c r="COG62" s="37"/>
      <c r="COH62" s="37"/>
      <c r="COI62" s="37"/>
      <c r="COJ62" s="37"/>
      <c r="COK62" s="37"/>
      <c r="COL62" s="37"/>
      <c r="COM62" s="37"/>
      <c r="CON62" s="37"/>
      <c r="COO62" s="37"/>
      <c r="COP62" s="37"/>
      <c r="COQ62" s="37"/>
      <c r="COR62" s="37"/>
      <c r="COS62" s="37"/>
      <c r="COT62" s="37"/>
      <c r="COU62" s="37"/>
      <c r="COV62" s="37"/>
      <c r="COW62" s="37"/>
      <c r="COX62" s="37"/>
      <c r="COY62" s="37"/>
      <c r="COZ62" s="37"/>
      <c r="CPA62" s="37"/>
      <c r="CPB62" s="37"/>
      <c r="CPC62" s="37"/>
      <c r="CPD62" s="37"/>
      <c r="CPE62" s="37"/>
      <c r="CPF62" s="37"/>
      <c r="CPG62" s="37"/>
      <c r="CPH62" s="37"/>
      <c r="CPI62" s="37"/>
      <c r="CPJ62" s="37"/>
      <c r="CPK62" s="37"/>
      <c r="CPL62" s="37"/>
      <c r="CPM62" s="37"/>
      <c r="CPN62" s="37"/>
      <c r="CPO62" s="37"/>
      <c r="CPP62" s="37"/>
      <c r="CPQ62" s="37"/>
      <c r="CPR62" s="37"/>
      <c r="CPS62" s="37"/>
      <c r="CPT62" s="37"/>
      <c r="CPU62" s="37"/>
      <c r="CPV62" s="37"/>
      <c r="CPW62" s="37"/>
      <c r="CPX62" s="37"/>
      <c r="CPY62" s="37"/>
      <c r="CPZ62" s="37"/>
      <c r="CQA62" s="37"/>
      <c r="CQB62" s="37"/>
      <c r="CQC62" s="37"/>
      <c r="CQD62" s="37"/>
      <c r="CQE62" s="37"/>
      <c r="CQF62" s="37"/>
      <c r="CQG62" s="37"/>
      <c r="CQH62" s="37"/>
      <c r="CQI62" s="37"/>
      <c r="CQJ62" s="37"/>
      <c r="CQK62" s="37"/>
      <c r="CQL62" s="37"/>
      <c r="CQM62" s="37"/>
      <c r="CQN62" s="37"/>
      <c r="CQO62" s="37"/>
      <c r="CQP62" s="37"/>
      <c r="CQQ62" s="37"/>
      <c r="CQR62" s="37"/>
      <c r="CQS62" s="37"/>
      <c r="CQT62" s="37"/>
      <c r="CQU62" s="37"/>
      <c r="CQV62" s="37"/>
      <c r="CQW62" s="37"/>
      <c r="CQX62" s="37"/>
      <c r="CQY62" s="37"/>
      <c r="CQZ62" s="37"/>
      <c r="CRA62" s="37"/>
      <c r="CRB62" s="37"/>
      <c r="CRC62" s="37"/>
      <c r="CRD62" s="37"/>
      <c r="CRE62" s="37"/>
      <c r="CRF62" s="37"/>
      <c r="CRG62" s="37"/>
      <c r="CRH62" s="37"/>
      <c r="CRI62" s="37"/>
      <c r="CRJ62" s="37"/>
      <c r="CRK62" s="37"/>
      <c r="CRL62" s="37"/>
      <c r="CRM62" s="37"/>
      <c r="CRN62" s="37"/>
      <c r="CRO62" s="37"/>
      <c r="CRP62" s="37"/>
      <c r="CRQ62" s="37"/>
      <c r="CRR62" s="37"/>
      <c r="CRS62" s="37"/>
      <c r="CRT62" s="37"/>
      <c r="CRU62" s="37"/>
      <c r="CRV62" s="37"/>
      <c r="CRW62" s="37"/>
      <c r="CRX62" s="37"/>
      <c r="CRY62" s="37"/>
      <c r="CRZ62" s="37"/>
      <c r="CSA62" s="37"/>
      <c r="CSB62" s="37"/>
      <c r="CSC62" s="37"/>
      <c r="CSD62" s="37"/>
      <c r="CSE62" s="37"/>
      <c r="CSF62" s="37"/>
      <c r="CSG62" s="37"/>
      <c r="CSH62" s="37"/>
      <c r="CSI62" s="37"/>
      <c r="CSJ62" s="37"/>
      <c r="CSK62" s="37"/>
      <c r="CSL62" s="37"/>
      <c r="CSM62" s="37"/>
      <c r="CSN62" s="37"/>
      <c r="CSO62" s="37"/>
      <c r="CSP62" s="37"/>
      <c r="CSQ62" s="37"/>
      <c r="CSR62" s="37"/>
      <c r="CSS62" s="37"/>
      <c r="CST62" s="37"/>
      <c r="CSU62" s="37"/>
      <c r="CSV62" s="37"/>
      <c r="CSW62" s="37"/>
      <c r="CSX62" s="37"/>
      <c r="CSY62" s="37"/>
      <c r="CSZ62" s="37"/>
      <c r="CTA62" s="37"/>
      <c r="CTB62" s="37"/>
      <c r="CTC62" s="37"/>
      <c r="CTD62" s="37"/>
      <c r="CTE62" s="37"/>
      <c r="CTF62" s="37"/>
      <c r="CTG62" s="37"/>
      <c r="CTH62" s="37"/>
      <c r="CTI62" s="37"/>
      <c r="CTJ62" s="37"/>
      <c r="CTK62" s="37"/>
      <c r="CTL62" s="37"/>
      <c r="CTM62" s="37"/>
      <c r="CTN62" s="37"/>
      <c r="CTO62" s="37"/>
      <c r="CTP62" s="37"/>
      <c r="CTQ62" s="37"/>
      <c r="CTR62" s="37"/>
      <c r="CTS62" s="37"/>
      <c r="CTT62" s="37"/>
      <c r="CTU62" s="37"/>
      <c r="CTV62" s="37"/>
      <c r="CTW62" s="37"/>
      <c r="CTX62" s="37"/>
      <c r="CTY62" s="37"/>
      <c r="CTZ62" s="37"/>
      <c r="CUA62" s="37"/>
      <c r="CUB62" s="37"/>
      <c r="CUC62" s="37"/>
      <c r="CUD62" s="37"/>
      <c r="CUE62" s="37"/>
      <c r="CUF62" s="37"/>
      <c r="CUG62" s="37"/>
      <c r="CUH62" s="37"/>
      <c r="CUI62" s="37"/>
      <c r="CUJ62" s="37"/>
      <c r="CUK62" s="37"/>
      <c r="CUL62" s="37"/>
      <c r="CUM62" s="37"/>
      <c r="CUN62" s="37"/>
      <c r="CUO62" s="37"/>
      <c r="CUP62" s="37"/>
      <c r="CUQ62" s="37"/>
      <c r="CUR62" s="37"/>
      <c r="CUS62" s="37"/>
      <c r="CUT62" s="37"/>
      <c r="CUU62" s="37"/>
      <c r="CUV62" s="37"/>
      <c r="CUW62" s="37"/>
      <c r="CUX62" s="37"/>
      <c r="CUY62" s="37"/>
      <c r="CUZ62" s="37"/>
      <c r="CVA62" s="37"/>
      <c r="CVB62" s="37"/>
      <c r="CVC62" s="37"/>
      <c r="CVD62" s="37"/>
      <c r="CVE62" s="37"/>
      <c r="CVF62" s="37"/>
      <c r="CVG62" s="37"/>
      <c r="CVH62" s="37"/>
      <c r="CVI62" s="37"/>
      <c r="CVJ62" s="37"/>
      <c r="CVK62" s="37"/>
      <c r="CVL62" s="37"/>
      <c r="CVM62" s="37"/>
      <c r="CVN62" s="37"/>
      <c r="CVO62" s="37"/>
      <c r="CVP62" s="37"/>
      <c r="CVQ62" s="37"/>
      <c r="CVR62" s="37"/>
      <c r="CVS62" s="37"/>
      <c r="CVT62" s="37"/>
      <c r="CVU62" s="37"/>
      <c r="CVV62" s="37"/>
      <c r="CVW62" s="37"/>
      <c r="CVX62" s="37"/>
      <c r="CVY62" s="37"/>
      <c r="CVZ62" s="37"/>
      <c r="CWA62" s="37"/>
      <c r="CWB62" s="37"/>
      <c r="CWC62" s="37"/>
      <c r="CWD62" s="37"/>
      <c r="CWE62" s="37"/>
      <c r="CWF62" s="37"/>
      <c r="CWG62" s="37"/>
      <c r="CWH62" s="37"/>
      <c r="CWI62" s="37"/>
      <c r="CWJ62" s="37"/>
      <c r="CWK62" s="37"/>
      <c r="CWL62" s="37"/>
      <c r="CWM62" s="37"/>
      <c r="CWN62" s="37"/>
      <c r="CWO62" s="37"/>
      <c r="CWP62" s="37"/>
      <c r="CWQ62" s="37"/>
      <c r="CWR62" s="37"/>
      <c r="CWS62" s="37"/>
      <c r="CWT62" s="37"/>
      <c r="CWU62" s="37"/>
      <c r="CWV62" s="37"/>
      <c r="CWW62" s="37"/>
      <c r="CWX62" s="37"/>
      <c r="CWY62" s="37"/>
      <c r="CWZ62" s="37"/>
      <c r="CXA62" s="37"/>
      <c r="CXB62" s="37"/>
      <c r="CXC62" s="37"/>
      <c r="CXD62" s="37"/>
      <c r="CXE62" s="37"/>
      <c r="CXF62" s="37"/>
      <c r="CXG62" s="37"/>
      <c r="CXH62" s="37"/>
      <c r="CXI62" s="37"/>
      <c r="CXJ62" s="37"/>
      <c r="CXK62" s="37"/>
      <c r="CXL62" s="37"/>
      <c r="CXM62" s="37"/>
      <c r="CXN62" s="37"/>
      <c r="CXO62" s="37"/>
      <c r="CXP62" s="37"/>
      <c r="CXQ62" s="37"/>
      <c r="CXR62" s="37"/>
      <c r="CXS62" s="37"/>
      <c r="CXT62" s="37"/>
      <c r="CXU62" s="37"/>
      <c r="CXV62" s="37"/>
      <c r="CXW62" s="37"/>
      <c r="CXX62" s="37"/>
      <c r="CXY62" s="37"/>
      <c r="CXZ62" s="37"/>
      <c r="CYA62" s="37"/>
      <c r="CYB62" s="37"/>
      <c r="CYC62" s="37"/>
      <c r="CYD62" s="37"/>
      <c r="CYE62" s="37"/>
      <c r="CYF62" s="37"/>
      <c r="CYG62" s="37"/>
      <c r="CYH62" s="37"/>
      <c r="CYI62" s="37"/>
      <c r="CYJ62" s="37"/>
      <c r="CYK62" s="37"/>
      <c r="CYL62" s="37"/>
      <c r="CYM62" s="37"/>
      <c r="CYN62" s="37"/>
      <c r="CYO62" s="37"/>
      <c r="CYP62" s="37"/>
      <c r="CYQ62" s="37"/>
      <c r="CYR62" s="37"/>
      <c r="CYS62" s="37"/>
      <c r="CYT62" s="37"/>
      <c r="CYU62" s="37"/>
      <c r="CYV62" s="37"/>
      <c r="CYW62" s="37"/>
      <c r="CYX62" s="37"/>
      <c r="CYY62" s="37"/>
      <c r="CYZ62" s="37"/>
      <c r="CZA62" s="37"/>
      <c r="CZB62" s="37"/>
      <c r="CZC62" s="37"/>
      <c r="CZD62" s="37"/>
      <c r="CZE62" s="37"/>
      <c r="CZF62" s="37"/>
      <c r="CZG62" s="37"/>
      <c r="CZH62" s="37"/>
      <c r="CZI62" s="37"/>
      <c r="CZJ62" s="37"/>
      <c r="CZK62" s="37"/>
      <c r="CZL62" s="37"/>
      <c r="CZM62" s="37"/>
      <c r="CZN62" s="37"/>
      <c r="CZO62" s="37"/>
      <c r="CZP62" s="37"/>
      <c r="CZQ62" s="37"/>
      <c r="CZR62" s="37"/>
      <c r="CZS62" s="37"/>
      <c r="CZT62" s="37"/>
      <c r="CZU62" s="37"/>
      <c r="CZV62" s="37"/>
      <c r="CZW62" s="37"/>
      <c r="CZX62" s="37"/>
      <c r="CZY62" s="37"/>
      <c r="CZZ62" s="37"/>
      <c r="DAA62" s="37"/>
      <c r="DAB62" s="37"/>
      <c r="DAC62" s="37"/>
      <c r="DAD62" s="37"/>
      <c r="DAE62" s="37"/>
      <c r="DAF62" s="37"/>
      <c r="DAG62" s="37"/>
      <c r="DAH62" s="37"/>
      <c r="DAI62" s="37"/>
      <c r="DAJ62" s="37"/>
      <c r="DAK62" s="37"/>
      <c r="DAL62" s="37"/>
      <c r="DAM62" s="37"/>
      <c r="DAN62" s="37"/>
      <c r="DAO62" s="37"/>
      <c r="DAP62" s="37"/>
      <c r="DAQ62" s="37"/>
      <c r="DAR62" s="37"/>
      <c r="DAS62" s="37"/>
      <c r="DAT62" s="37"/>
      <c r="DAU62" s="37"/>
      <c r="DAV62" s="37"/>
      <c r="DAW62" s="37"/>
      <c r="DAX62" s="37"/>
      <c r="DAY62" s="37"/>
      <c r="DAZ62" s="37"/>
      <c r="DBA62" s="37"/>
      <c r="DBB62" s="37"/>
      <c r="DBC62" s="37"/>
      <c r="DBD62" s="37"/>
      <c r="DBE62" s="37"/>
      <c r="DBF62" s="37"/>
      <c r="DBG62" s="37"/>
      <c r="DBH62" s="37"/>
      <c r="DBI62" s="37"/>
      <c r="DBJ62" s="37"/>
      <c r="DBK62" s="37"/>
      <c r="DBL62" s="37"/>
      <c r="DBM62" s="37"/>
      <c r="DBN62" s="37"/>
      <c r="DBO62" s="37"/>
      <c r="DBP62" s="37"/>
      <c r="DBQ62" s="37"/>
      <c r="DBR62" s="37"/>
      <c r="DBS62" s="37"/>
      <c r="DBT62" s="37"/>
      <c r="DBU62" s="37"/>
      <c r="DBV62" s="37"/>
      <c r="DBW62" s="37"/>
      <c r="DBX62" s="37"/>
      <c r="DBY62" s="37"/>
      <c r="DBZ62" s="37"/>
      <c r="DCA62" s="37"/>
      <c r="DCB62" s="37"/>
      <c r="DCC62" s="37"/>
      <c r="DCD62" s="37"/>
      <c r="DCE62" s="37"/>
      <c r="DCF62" s="37"/>
      <c r="DCG62" s="37"/>
      <c r="DCH62" s="37"/>
      <c r="DCI62" s="37"/>
      <c r="DCJ62" s="37"/>
      <c r="DCK62" s="37"/>
      <c r="DCL62" s="37"/>
      <c r="DCM62" s="37"/>
      <c r="DCN62" s="37"/>
      <c r="DCO62" s="37"/>
      <c r="DCP62" s="37"/>
      <c r="DCQ62" s="37"/>
      <c r="DCR62" s="37"/>
      <c r="DCS62" s="37"/>
      <c r="DCT62" s="37"/>
      <c r="DCU62" s="37"/>
      <c r="DCV62" s="37"/>
      <c r="DCW62" s="37"/>
      <c r="DCX62" s="37"/>
      <c r="DCY62" s="37"/>
      <c r="DCZ62" s="37"/>
      <c r="DDA62" s="37"/>
      <c r="DDB62" s="37"/>
      <c r="DDC62" s="37"/>
      <c r="DDD62" s="37"/>
      <c r="DDE62" s="37"/>
      <c r="DDF62" s="37"/>
      <c r="DDG62" s="37"/>
      <c r="DDH62" s="37"/>
      <c r="DDI62" s="37"/>
      <c r="DDJ62" s="37"/>
      <c r="DDK62" s="37"/>
      <c r="DDL62" s="37"/>
      <c r="DDM62" s="37"/>
      <c r="DDN62" s="37"/>
      <c r="DDO62" s="37"/>
      <c r="DDP62" s="37"/>
      <c r="DDQ62" s="37"/>
      <c r="DDR62" s="37"/>
      <c r="DDS62" s="37"/>
      <c r="DDT62" s="37"/>
      <c r="DDU62" s="37"/>
      <c r="DDV62" s="37"/>
      <c r="DDW62" s="37"/>
      <c r="DDX62" s="37"/>
      <c r="DDY62" s="37"/>
      <c r="DDZ62" s="37"/>
      <c r="DEA62" s="37"/>
      <c r="DEB62" s="37"/>
      <c r="DEC62" s="37"/>
      <c r="DED62" s="37"/>
      <c r="DEE62" s="37"/>
      <c r="DEF62" s="37"/>
      <c r="DEG62" s="37"/>
      <c r="DEH62" s="37"/>
      <c r="DEI62" s="37"/>
      <c r="DEJ62" s="37"/>
      <c r="DEK62" s="37"/>
      <c r="DEL62" s="37"/>
      <c r="DEM62" s="37"/>
      <c r="DEN62" s="37"/>
      <c r="DEO62" s="37"/>
      <c r="DEP62" s="37"/>
      <c r="DEQ62" s="37"/>
      <c r="DER62" s="37"/>
      <c r="DES62" s="37"/>
      <c r="DET62" s="37"/>
      <c r="DEU62" s="37"/>
      <c r="DEV62" s="37"/>
      <c r="DEW62" s="37"/>
      <c r="DEX62" s="37"/>
      <c r="DEY62" s="37"/>
      <c r="DEZ62" s="37"/>
      <c r="DFA62" s="37"/>
      <c r="DFB62" s="37"/>
      <c r="DFC62" s="37"/>
      <c r="DFD62" s="37"/>
      <c r="DFE62" s="37"/>
      <c r="DFF62" s="37"/>
      <c r="DFG62" s="37"/>
      <c r="DFH62" s="37"/>
      <c r="DFI62" s="37"/>
      <c r="DFJ62" s="37"/>
      <c r="DFK62" s="37"/>
      <c r="DFL62" s="37"/>
      <c r="DFM62" s="37"/>
      <c r="DFN62" s="37"/>
      <c r="DFO62" s="37"/>
      <c r="DFP62" s="37"/>
      <c r="DFQ62" s="37"/>
      <c r="DFR62" s="37"/>
      <c r="DFS62" s="37"/>
      <c r="DFT62" s="37"/>
      <c r="DFU62" s="37"/>
      <c r="DFV62" s="37"/>
      <c r="DFW62" s="37"/>
      <c r="DFX62" s="37"/>
      <c r="DFY62" s="37"/>
      <c r="DFZ62" s="37"/>
      <c r="DGA62" s="37"/>
      <c r="DGB62" s="37"/>
      <c r="DGC62" s="37"/>
      <c r="DGD62" s="37"/>
      <c r="DGE62" s="37"/>
      <c r="DGF62" s="37"/>
      <c r="DGG62" s="37"/>
      <c r="DGH62" s="37"/>
      <c r="DGI62" s="37"/>
      <c r="DGJ62" s="37"/>
      <c r="DGK62" s="37"/>
      <c r="DGL62" s="37"/>
      <c r="DGM62" s="37"/>
      <c r="DGN62" s="37"/>
      <c r="DGO62" s="37"/>
      <c r="DGP62" s="37"/>
      <c r="DGQ62" s="37"/>
      <c r="DGR62" s="37"/>
      <c r="DGS62" s="37"/>
      <c r="DGT62" s="37"/>
      <c r="DGU62" s="37"/>
      <c r="DGV62" s="37"/>
      <c r="DGW62" s="37"/>
      <c r="DGX62" s="37"/>
      <c r="DGY62" s="37"/>
      <c r="DGZ62" s="37"/>
      <c r="DHA62" s="37"/>
      <c r="DHB62" s="37"/>
      <c r="DHC62" s="37"/>
      <c r="DHD62" s="37"/>
      <c r="DHE62" s="37"/>
      <c r="DHF62" s="37"/>
      <c r="DHG62" s="37"/>
      <c r="DHH62" s="37"/>
      <c r="DHI62" s="37"/>
      <c r="DHJ62" s="37"/>
      <c r="DHK62" s="37"/>
      <c r="DHL62" s="37"/>
      <c r="DHM62" s="37"/>
      <c r="DHN62" s="37"/>
      <c r="DHO62" s="37"/>
      <c r="DHP62" s="37"/>
      <c r="DHQ62" s="37"/>
      <c r="DHR62" s="37"/>
      <c r="DHS62" s="37"/>
      <c r="DHT62" s="37"/>
      <c r="DHU62" s="37"/>
      <c r="DHV62" s="37"/>
      <c r="DHW62" s="37"/>
      <c r="DHX62" s="37"/>
      <c r="DHY62" s="37"/>
      <c r="DHZ62" s="37"/>
      <c r="DIA62" s="37"/>
      <c r="DIB62" s="37"/>
      <c r="DIC62" s="37"/>
      <c r="DID62" s="37"/>
      <c r="DIE62" s="37"/>
      <c r="DIF62" s="37"/>
      <c r="DIG62" s="37"/>
      <c r="DIH62" s="37"/>
      <c r="DII62" s="37"/>
      <c r="DIJ62" s="37"/>
      <c r="DIK62" s="37"/>
      <c r="DIL62" s="37"/>
      <c r="DIM62" s="37"/>
      <c r="DIN62" s="37"/>
      <c r="DIO62" s="37"/>
      <c r="DIP62" s="37"/>
      <c r="DIQ62" s="37"/>
      <c r="DIR62" s="37"/>
      <c r="DIS62" s="37"/>
      <c r="DIT62" s="37"/>
      <c r="DIU62" s="37"/>
      <c r="DIV62" s="37"/>
      <c r="DIW62" s="37"/>
      <c r="DIX62" s="37"/>
      <c r="DIY62" s="37"/>
      <c r="DIZ62" s="37"/>
      <c r="DJA62" s="37"/>
      <c r="DJB62" s="37"/>
      <c r="DJC62" s="37"/>
      <c r="DJD62" s="37"/>
      <c r="DJE62" s="37"/>
      <c r="DJF62" s="37"/>
      <c r="DJG62" s="37"/>
      <c r="DJH62" s="37"/>
      <c r="DJI62" s="37"/>
      <c r="DJJ62" s="37"/>
      <c r="DJK62" s="37"/>
      <c r="DJL62" s="37"/>
      <c r="DJM62" s="37"/>
      <c r="DJN62" s="37"/>
      <c r="DJO62" s="37"/>
      <c r="DJP62" s="37"/>
      <c r="DJQ62" s="37"/>
      <c r="DJR62" s="37"/>
      <c r="DJS62" s="37"/>
      <c r="DJT62" s="37"/>
      <c r="DJU62" s="37"/>
      <c r="DJV62" s="37"/>
      <c r="DJW62" s="37"/>
      <c r="DJX62" s="37"/>
      <c r="DJY62" s="37"/>
      <c r="DJZ62" s="37"/>
      <c r="DKA62" s="37"/>
      <c r="DKB62" s="37"/>
      <c r="DKC62" s="37"/>
      <c r="DKD62" s="37"/>
      <c r="DKE62" s="37"/>
      <c r="DKF62" s="37"/>
      <c r="DKG62" s="37"/>
      <c r="DKH62" s="37"/>
      <c r="DKI62" s="37"/>
      <c r="DKJ62" s="37"/>
      <c r="DKK62" s="37"/>
      <c r="DKL62" s="37"/>
      <c r="DKM62" s="37"/>
      <c r="DKN62" s="37"/>
      <c r="DKO62" s="37"/>
      <c r="DKP62" s="37"/>
      <c r="DKQ62" s="37"/>
      <c r="DKR62" s="37"/>
      <c r="DKS62" s="37"/>
      <c r="DKT62" s="37"/>
      <c r="DKU62" s="37"/>
      <c r="DKV62" s="37"/>
      <c r="DKW62" s="37"/>
      <c r="DKX62" s="37"/>
      <c r="DKY62" s="37"/>
      <c r="DKZ62" s="37"/>
      <c r="DLA62" s="37"/>
      <c r="DLB62" s="37"/>
      <c r="DLC62" s="37"/>
      <c r="DLD62" s="37"/>
      <c r="DLE62" s="37"/>
      <c r="DLF62" s="37"/>
      <c r="DLG62" s="37"/>
      <c r="DLH62" s="37"/>
      <c r="DLI62" s="37"/>
      <c r="DLJ62" s="37"/>
      <c r="DLK62" s="37"/>
      <c r="DLL62" s="37"/>
      <c r="DLM62" s="37"/>
      <c r="DLN62" s="37"/>
      <c r="DLO62" s="37"/>
      <c r="DLP62" s="37"/>
      <c r="DLQ62" s="37"/>
      <c r="DLR62" s="37"/>
      <c r="DLS62" s="37"/>
      <c r="DLT62" s="37"/>
      <c r="DLU62" s="37"/>
      <c r="DLV62" s="37"/>
      <c r="DLW62" s="37"/>
      <c r="DLX62" s="37"/>
      <c r="DLY62" s="37"/>
      <c r="DLZ62" s="37"/>
      <c r="DMA62" s="37"/>
      <c r="DMB62" s="37"/>
      <c r="DMC62" s="37"/>
      <c r="DMD62" s="37"/>
      <c r="DME62" s="37"/>
      <c r="DMF62" s="37"/>
      <c r="DMG62" s="37"/>
      <c r="DMH62" s="37"/>
      <c r="DMI62" s="37"/>
      <c r="DMJ62" s="37"/>
      <c r="DMK62" s="37"/>
      <c r="DML62" s="37"/>
      <c r="DMM62" s="37"/>
      <c r="DMN62" s="37"/>
      <c r="DMO62" s="37"/>
      <c r="DMP62" s="37"/>
      <c r="DMQ62" s="37"/>
      <c r="DMR62" s="37"/>
      <c r="DMS62" s="37"/>
      <c r="DMT62" s="37"/>
      <c r="DMU62" s="37"/>
      <c r="DMV62" s="37"/>
      <c r="DMW62" s="37"/>
      <c r="DMX62" s="37"/>
      <c r="DMY62" s="37"/>
      <c r="DMZ62" s="37"/>
      <c r="DNA62" s="37"/>
      <c r="DNB62" s="37"/>
      <c r="DNC62" s="37"/>
      <c r="DND62" s="37"/>
      <c r="DNE62" s="37"/>
      <c r="DNF62" s="37"/>
      <c r="DNG62" s="37"/>
      <c r="DNH62" s="37"/>
      <c r="DNI62" s="37"/>
      <c r="DNJ62" s="37"/>
      <c r="DNK62" s="37"/>
      <c r="DNL62" s="37"/>
      <c r="DNM62" s="37"/>
      <c r="DNN62" s="37"/>
      <c r="DNO62" s="37"/>
      <c r="DNP62" s="37"/>
      <c r="DNQ62" s="37"/>
      <c r="DNR62" s="37"/>
      <c r="DNS62" s="37"/>
      <c r="DNT62" s="37"/>
      <c r="DNU62" s="37"/>
      <c r="DNV62" s="37"/>
      <c r="DNW62" s="37"/>
      <c r="DNX62" s="37"/>
      <c r="DNY62" s="37"/>
      <c r="DNZ62" s="37"/>
      <c r="DOA62" s="37"/>
      <c r="DOB62" s="37"/>
      <c r="DOC62" s="37"/>
      <c r="DOD62" s="37"/>
      <c r="DOE62" s="37"/>
      <c r="DOF62" s="37"/>
      <c r="DOG62" s="37"/>
      <c r="DOH62" s="37"/>
      <c r="DOI62" s="37"/>
      <c r="DOJ62" s="37"/>
      <c r="DOK62" s="37"/>
      <c r="DOL62" s="37"/>
      <c r="DOM62" s="37"/>
      <c r="DON62" s="37"/>
      <c r="DOO62" s="37"/>
      <c r="DOP62" s="37"/>
      <c r="DOQ62" s="37"/>
      <c r="DOR62" s="37"/>
      <c r="DOS62" s="37"/>
      <c r="DOT62" s="37"/>
      <c r="DOU62" s="37"/>
      <c r="DOV62" s="37"/>
      <c r="DOW62" s="37"/>
      <c r="DOX62" s="37"/>
      <c r="DOY62" s="37"/>
      <c r="DOZ62" s="37"/>
      <c r="DPA62" s="37"/>
      <c r="DPB62" s="37"/>
      <c r="DPC62" s="37"/>
      <c r="DPD62" s="37"/>
      <c r="DPE62" s="37"/>
      <c r="DPF62" s="37"/>
      <c r="DPG62" s="37"/>
      <c r="DPH62" s="37"/>
      <c r="DPI62" s="37"/>
      <c r="DPJ62" s="37"/>
      <c r="DPK62" s="37"/>
      <c r="DPL62" s="37"/>
      <c r="DPM62" s="37"/>
      <c r="DPN62" s="37"/>
      <c r="DPO62" s="37"/>
      <c r="DPP62" s="37"/>
      <c r="DPQ62" s="37"/>
      <c r="DPR62" s="37"/>
      <c r="DPS62" s="37"/>
      <c r="DPT62" s="37"/>
      <c r="DPU62" s="37"/>
      <c r="DPV62" s="37"/>
      <c r="DPW62" s="37"/>
      <c r="DPX62" s="37"/>
      <c r="DPY62" s="37"/>
      <c r="DPZ62" s="37"/>
      <c r="DQA62" s="37"/>
      <c r="DQB62" s="37"/>
      <c r="DQC62" s="37"/>
      <c r="DQD62" s="37"/>
      <c r="DQE62" s="37"/>
      <c r="DQF62" s="37"/>
      <c r="DQG62" s="37"/>
      <c r="DQH62" s="37"/>
      <c r="DQI62" s="37"/>
      <c r="DQJ62" s="37"/>
      <c r="DQK62" s="37"/>
      <c r="DQL62" s="37"/>
      <c r="DQM62" s="37"/>
      <c r="DQN62" s="37"/>
      <c r="DQO62" s="37"/>
      <c r="DQP62" s="37"/>
      <c r="DQQ62" s="37"/>
      <c r="DQR62" s="37"/>
      <c r="DQS62" s="37"/>
      <c r="DQT62" s="37"/>
      <c r="DQU62" s="37"/>
      <c r="DQV62" s="37"/>
      <c r="DQW62" s="37"/>
      <c r="DQX62" s="37"/>
      <c r="DQY62" s="37"/>
      <c r="DQZ62" s="37"/>
      <c r="DRA62" s="37"/>
      <c r="DRB62" s="37"/>
      <c r="DRC62" s="37"/>
      <c r="DRD62" s="37"/>
      <c r="DRE62" s="37"/>
      <c r="DRF62" s="37"/>
      <c r="DRG62" s="37"/>
      <c r="DRH62" s="37"/>
      <c r="DRI62" s="37"/>
      <c r="DRJ62" s="37"/>
      <c r="DRK62" s="37"/>
      <c r="DRL62" s="37"/>
      <c r="DRM62" s="37"/>
      <c r="DRN62" s="37"/>
      <c r="DRO62" s="37"/>
      <c r="DRP62" s="37"/>
      <c r="DRQ62" s="37"/>
      <c r="DRR62" s="37"/>
      <c r="DRS62" s="37"/>
      <c r="DRT62" s="37"/>
      <c r="DRU62" s="37"/>
      <c r="DRV62" s="37"/>
      <c r="DRW62" s="37"/>
      <c r="DRX62" s="37"/>
      <c r="DRY62" s="37"/>
      <c r="DRZ62" s="37"/>
      <c r="DSA62" s="37"/>
      <c r="DSB62" s="37"/>
      <c r="DSC62" s="37"/>
      <c r="DSD62" s="37"/>
      <c r="DSE62" s="37"/>
      <c r="DSF62" s="37"/>
      <c r="DSG62" s="37"/>
      <c r="DSH62" s="37"/>
      <c r="DSI62" s="37"/>
      <c r="DSJ62" s="37"/>
      <c r="DSK62" s="37"/>
      <c r="DSL62" s="37"/>
      <c r="DSM62" s="37"/>
      <c r="DSN62" s="37"/>
      <c r="DSO62" s="37"/>
      <c r="DSP62" s="37"/>
      <c r="DSQ62" s="37"/>
      <c r="DSR62" s="37"/>
      <c r="DSS62" s="37"/>
      <c r="DST62" s="37"/>
      <c r="DSU62" s="37"/>
      <c r="DSV62" s="37"/>
      <c r="DSW62" s="37"/>
      <c r="DSX62" s="37"/>
      <c r="DSY62" s="37"/>
      <c r="DSZ62" s="37"/>
      <c r="DTA62" s="37"/>
      <c r="DTB62" s="37"/>
      <c r="DTC62" s="37"/>
      <c r="DTD62" s="37"/>
      <c r="DTE62" s="37"/>
      <c r="DTF62" s="37"/>
      <c r="DTG62" s="37"/>
      <c r="DTH62" s="37"/>
      <c r="DTI62" s="37"/>
      <c r="DTJ62" s="37"/>
      <c r="DTK62" s="37"/>
      <c r="DTL62" s="37"/>
      <c r="DTM62" s="37"/>
      <c r="DTN62" s="37"/>
      <c r="DTO62" s="37"/>
      <c r="DTP62" s="37"/>
      <c r="DTQ62" s="37"/>
      <c r="DTR62" s="37"/>
      <c r="DTS62" s="37"/>
      <c r="DTT62" s="37"/>
      <c r="DTU62" s="37"/>
      <c r="DTV62" s="37"/>
      <c r="DTW62" s="37"/>
      <c r="DTX62" s="37"/>
      <c r="DTY62" s="37"/>
      <c r="DTZ62" s="37"/>
      <c r="DUA62" s="37"/>
      <c r="DUB62" s="37"/>
      <c r="DUC62" s="37"/>
      <c r="DUD62" s="37"/>
      <c r="DUE62" s="37"/>
      <c r="DUF62" s="37"/>
      <c r="DUG62" s="37"/>
      <c r="DUH62" s="37"/>
      <c r="DUI62" s="37"/>
      <c r="DUJ62" s="37"/>
      <c r="DUK62" s="37"/>
      <c r="DUL62" s="37"/>
      <c r="DUM62" s="37"/>
      <c r="DUN62" s="37"/>
      <c r="DUO62" s="37"/>
      <c r="DUP62" s="37"/>
      <c r="DUQ62" s="37"/>
      <c r="DUR62" s="37"/>
      <c r="DUS62" s="37"/>
      <c r="DUT62" s="37"/>
      <c r="DUU62" s="37"/>
      <c r="DUV62" s="37"/>
      <c r="DUW62" s="37"/>
      <c r="DUX62" s="37"/>
      <c r="DUY62" s="37"/>
      <c r="DUZ62" s="37"/>
      <c r="DVA62" s="37"/>
      <c r="DVB62" s="37"/>
      <c r="DVC62" s="37"/>
      <c r="DVD62" s="37"/>
      <c r="DVE62" s="37"/>
      <c r="DVF62" s="37"/>
      <c r="DVG62" s="37"/>
      <c r="DVH62" s="37"/>
      <c r="DVI62" s="37"/>
      <c r="DVJ62" s="37"/>
      <c r="DVK62" s="37"/>
      <c r="DVL62" s="37"/>
      <c r="DVM62" s="37"/>
      <c r="DVN62" s="37"/>
      <c r="DVO62" s="37"/>
      <c r="DVP62" s="37"/>
      <c r="DVQ62" s="37"/>
      <c r="DVR62" s="37"/>
      <c r="DVS62" s="37"/>
      <c r="DVT62" s="37"/>
      <c r="DVU62" s="37"/>
      <c r="DVV62" s="37"/>
      <c r="DVW62" s="37"/>
      <c r="DVX62" s="37"/>
      <c r="DVY62" s="37"/>
      <c r="DVZ62" s="37"/>
      <c r="DWA62" s="37"/>
      <c r="DWB62" s="37"/>
      <c r="DWC62" s="37"/>
      <c r="DWD62" s="37"/>
      <c r="DWE62" s="37"/>
      <c r="DWF62" s="37"/>
      <c r="DWG62" s="37"/>
      <c r="DWH62" s="37"/>
      <c r="DWI62" s="37"/>
      <c r="DWJ62" s="37"/>
      <c r="DWK62" s="37"/>
      <c r="DWL62" s="37"/>
      <c r="DWM62" s="37"/>
      <c r="DWN62" s="37"/>
      <c r="DWO62" s="37"/>
      <c r="DWP62" s="37"/>
      <c r="DWQ62" s="37"/>
      <c r="DWR62" s="37"/>
      <c r="DWS62" s="37"/>
      <c r="DWT62" s="37"/>
      <c r="DWU62" s="37"/>
      <c r="DWV62" s="37"/>
      <c r="DWW62" s="37"/>
      <c r="DWX62" s="37"/>
      <c r="DWY62" s="37"/>
      <c r="DWZ62" s="37"/>
      <c r="DXA62" s="37"/>
      <c r="DXB62" s="37"/>
      <c r="DXC62" s="37"/>
      <c r="DXD62" s="37"/>
      <c r="DXE62" s="37"/>
      <c r="DXF62" s="37"/>
      <c r="DXG62" s="37"/>
      <c r="DXH62" s="37"/>
      <c r="DXI62" s="37"/>
      <c r="DXJ62" s="37"/>
      <c r="DXK62" s="37"/>
      <c r="DXL62" s="37"/>
      <c r="DXM62" s="37"/>
      <c r="DXN62" s="37"/>
      <c r="DXO62" s="37"/>
      <c r="DXP62" s="37"/>
      <c r="DXQ62" s="37"/>
      <c r="DXR62" s="37"/>
      <c r="DXS62" s="37"/>
      <c r="DXT62" s="37"/>
      <c r="DXU62" s="37"/>
      <c r="DXV62" s="37"/>
      <c r="DXW62" s="37"/>
      <c r="DXX62" s="37"/>
      <c r="DXY62" s="37"/>
      <c r="DXZ62" s="37"/>
      <c r="DYA62" s="37"/>
      <c r="DYB62" s="37"/>
      <c r="DYC62" s="37"/>
      <c r="DYD62" s="37"/>
      <c r="DYE62" s="37"/>
      <c r="DYF62" s="37"/>
      <c r="DYG62" s="37"/>
      <c r="DYH62" s="37"/>
      <c r="DYI62" s="37"/>
      <c r="DYJ62" s="37"/>
      <c r="DYK62" s="37"/>
      <c r="DYL62" s="37"/>
      <c r="DYM62" s="37"/>
      <c r="DYN62" s="37"/>
      <c r="DYO62" s="37"/>
      <c r="DYP62" s="37"/>
      <c r="DYQ62" s="37"/>
      <c r="DYR62" s="37"/>
      <c r="DYS62" s="37"/>
      <c r="DYT62" s="37"/>
      <c r="DYU62" s="37"/>
      <c r="DYV62" s="37"/>
      <c r="DYW62" s="37"/>
      <c r="DYX62" s="37"/>
      <c r="DYY62" s="37"/>
      <c r="DYZ62" s="37"/>
      <c r="DZA62" s="37"/>
      <c r="DZB62" s="37"/>
      <c r="DZC62" s="37"/>
      <c r="DZD62" s="37"/>
      <c r="DZE62" s="37"/>
      <c r="DZF62" s="37"/>
      <c r="DZG62" s="37"/>
      <c r="DZH62" s="37"/>
      <c r="DZI62" s="37"/>
      <c r="DZJ62" s="37"/>
      <c r="DZK62" s="37"/>
      <c r="DZL62" s="37"/>
      <c r="DZM62" s="37"/>
      <c r="DZN62" s="37"/>
      <c r="DZO62" s="37"/>
      <c r="DZP62" s="37"/>
      <c r="DZQ62" s="37"/>
      <c r="DZR62" s="37"/>
      <c r="DZS62" s="37"/>
      <c r="DZT62" s="37"/>
      <c r="DZU62" s="37"/>
      <c r="DZV62" s="37"/>
      <c r="DZW62" s="37"/>
      <c r="DZX62" s="37"/>
      <c r="DZY62" s="37"/>
      <c r="DZZ62" s="37"/>
      <c r="EAA62" s="37"/>
      <c r="EAB62" s="37"/>
      <c r="EAC62" s="37"/>
      <c r="EAD62" s="37"/>
      <c r="EAE62" s="37"/>
      <c r="EAF62" s="37"/>
      <c r="EAG62" s="37"/>
      <c r="EAH62" s="37"/>
      <c r="EAI62" s="37"/>
      <c r="EAJ62" s="37"/>
      <c r="EAK62" s="37"/>
      <c r="EAL62" s="37"/>
      <c r="EAM62" s="37"/>
      <c r="EAN62" s="37"/>
      <c r="EAO62" s="37"/>
      <c r="EAP62" s="37"/>
      <c r="EAQ62" s="37"/>
      <c r="EAR62" s="37"/>
      <c r="EAS62" s="37"/>
      <c r="EAT62" s="37"/>
      <c r="EAU62" s="37"/>
      <c r="EAV62" s="37"/>
      <c r="EAW62" s="37"/>
      <c r="EAX62" s="37"/>
      <c r="EAY62" s="37"/>
      <c r="EAZ62" s="37"/>
      <c r="EBA62" s="37"/>
      <c r="EBB62" s="37"/>
      <c r="EBC62" s="37"/>
      <c r="EBD62" s="37"/>
      <c r="EBE62" s="37"/>
      <c r="EBF62" s="37"/>
      <c r="EBG62" s="37"/>
      <c r="EBH62" s="37"/>
      <c r="EBI62" s="37"/>
      <c r="EBJ62" s="37"/>
      <c r="EBK62" s="37"/>
      <c r="EBL62" s="37"/>
      <c r="EBM62" s="37"/>
      <c r="EBN62" s="37"/>
      <c r="EBO62" s="37"/>
      <c r="EBP62" s="37"/>
      <c r="EBQ62" s="37"/>
      <c r="EBR62" s="37"/>
      <c r="EBS62" s="37"/>
      <c r="EBT62" s="37"/>
      <c r="EBU62" s="37"/>
      <c r="EBV62" s="37"/>
      <c r="EBW62" s="37"/>
      <c r="EBX62" s="37"/>
      <c r="EBY62" s="37"/>
      <c r="EBZ62" s="37"/>
      <c r="ECA62" s="37"/>
      <c r="ECB62" s="37"/>
      <c r="ECC62" s="37"/>
      <c r="ECD62" s="37"/>
      <c r="ECE62" s="37"/>
      <c r="ECF62" s="37"/>
      <c r="ECG62" s="37"/>
      <c r="ECH62" s="37"/>
      <c r="ECI62" s="37"/>
      <c r="ECJ62" s="37"/>
      <c r="ECK62" s="37"/>
      <c r="ECL62" s="37"/>
      <c r="ECM62" s="37"/>
      <c r="ECN62" s="37"/>
      <c r="ECO62" s="37"/>
      <c r="ECP62" s="37"/>
      <c r="ECQ62" s="37"/>
      <c r="ECR62" s="37"/>
      <c r="ECS62" s="37"/>
      <c r="ECT62" s="37"/>
      <c r="ECU62" s="37"/>
      <c r="ECV62" s="37"/>
      <c r="ECW62" s="37"/>
      <c r="ECX62" s="37"/>
      <c r="ECY62" s="37"/>
      <c r="ECZ62" s="37"/>
      <c r="EDA62" s="37"/>
      <c r="EDB62" s="37"/>
      <c r="EDC62" s="37"/>
      <c r="EDD62" s="37"/>
      <c r="EDE62" s="37"/>
      <c r="EDF62" s="37"/>
      <c r="EDG62" s="37"/>
      <c r="EDH62" s="37"/>
      <c r="EDI62" s="37"/>
      <c r="EDJ62" s="37"/>
      <c r="EDK62" s="37"/>
      <c r="EDL62" s="37"/>
      <c r="EDM62" s="37"/>
      <c r="EDN62" s="37"/>
      <c r="EDO62" s="37"/>
      <c r="EDP62" s="37"/>
      <c r="EDQ62" s="37"/>
      <c r="EDR62" s="37"/>
      <c r="EDS62" s="37"/>
      <c r="EDT62" s="37"/>
      <c r="EDU62" s="37"/>
      <c r="EDV62" s="37"/>
      <c r="EDW62" s="37"/>
      <c r="EDX62" s="37"/>
      <c r="EDY62" s="37"/>
      <c r="EDZ62" s="37"/>
      <c r="EEA62" s="37"/>
      <c r="EEB62" s="37"/>
      <c r="EEC62" s="37"/>
      <c r="EED62" s="37"/>
      <c r="EEE62" s="37"/>
      <c r="EEF62" s="37"/>
      <c r="EEG62" s="37"/>
      <c r="EEH62" s="37"/>
      <c r="EEI62" s="37"/>
      <c r="EEJ62" s="37"/>
      <c r="EEK62" s="37"/>
      <c r="EEL62" s="37"/>
      <c r="EEM62" s="37"/>
      <c r="EEN62" s="37"/>
      <c r="EEO62" s="37"/>
      <c r="EEP62" s="37"/>
      <c r="EEQ62" s="37"/>
      <c r="EER62" s="37"/>
      <c r="EES62" s="37"/>
      <c r="EET62" s="37"/>
      <c r="EEU62" s="37"/>
      <c r="EEV62" s="37"/>
      <c r="EEW62" s="37"/>
      <c r="EEX62" s="37"/>
      <c r="EEY62" s="37"/>
      <c r="EEZ62" s="37"/>
      <c r="EFA62" s="37"/>
      <c r="EFB62" s="37"/>
      <c r="EFC62" s="37"/>
      <c r="EFD62" s="37"/>
      <c r="EFE62" s="37"/>
      <c r="EFF62" s="37"/>
      <c r="EFG62" s="37"/>
      <c r="EFH62" s="37"/>
      <c r="EFI62" s="37"/>
      <c r="EFJ62" s="37"/>
      <c r="EFK62" s="37"/>
      <c r="EFL62" s="37"/>
      <c r="EFM62" s="37"/>
      <c r="EFN62" s="37"/>
      <c r="EFO62" s="37"/>
      <c r="EFP62" s="37"/>
      <c r="EFQ62" s="37"/>
      <c r="EFR62" s="37"/>
      <c r="EFS62" s="37"/>
      <c r="EFT62" s="37"/>
      <c r="EFU62" s="37"/>
      <c r="EFV62" s="37"/>
      <c r="EFW62" s="37"/>
      <c r="EFX62" s="37"/>
      <c r="EFY62" s="37"/>
      <c r="EFZ62" s="37"/>
      <c r="EGA62" s="37"/>
      <c r="EGB62" s="37"/>
      <c r="EGC62" s="37"/>
      <c r="EGD62" s="37"/>
      <c r="EGE62" s="37"/>
      <c r="EGF62" s="37"/>
      <c r="EGG62" s="37"/>
      <c r="EGH62" s="37"/>
      <c r="EGI62" s="37"/>
      <c r="EGJ62" s="37"/>
      <c r="EGK62" s="37"/>
      <c r="EGL62" s="37"/>
      <c r="EGM62" s="37"/>
      <c r="EGN62" s="37"/>
      <c r="EGO62" s="37"/>
      <c r="EGP62" s="37"/>
      <c r="EGQ62" s="37"/>
      <c r="EGR62" s="37"/>
      <c r="EGS62" s="37"/>
      <c r="EGT62" s="37"/>
      <c r="EGU62" s="37"/>
      <c r="EGV62" s="37"/>
      <c r="EGW62" s="37"/>
      <c r="EGX62" s="37"/>
      <c r="EGY62" s="37"/>
      <c r="EGZ62" s="37"/>
      <c r="EHA62" s="37"/>
      <c r="EHB62" s="37"/>
      <c r="EHC62" s="37"/>
      <c r="EHD62" s="37"/>
      <c r="EHE62" s="37"/>
      <c r="EHF62" s="37"/>
      <c r="EHG62" s="37"/>
      <c r="EHH62" s="37"/>
      <c r="EHI62" s="37"/>
      <c r="EHJ62" s="37"/>
      <c r="EHK62" s="37"/>
      <c r="EHL62" s="37"/>
      <c r="EHM62" s="37"/>
      <c r="EHN62" s="37"/>
      <c r="EHO62" s="37"/>
      <c r="EHP62" s="37"/>
      <c r="EHQ62" s="37"/>
      <c r="EHR62" s="37"/>
      <c r="EHS62" s="37"/>
      <c r="EHT62" s="37"/>
      <c r="EHU62" s="37"/>
      <c r="EHV62" s="37"/>
      <c r="EHW62" s="37"/>
      <c r="EHX62" s="37"/>
      <c r="EHY62" s="37"/>
      <c r="EHZ62" s="37"/>
      <c r="EIA62" s="37"/>
      <c r="EIB62" s="37"/>
      <c r="EIC62" s="37"/>
      <c r="EID62" s="37"/>
      <c r="EIE62" s="37"/>
      <c r="EIF62" s="37"/>
      <c r="EIG62" s="37"/>
      <c r="EIH62" s="37"/>
      <c r="EII62" s="37"/>
      <c r="EIJ62" s="37"/>
      <c r="EIK62" s="37"/>
      <c r="EIL62" s="37"/>
      <c r="EIM62" s="37"/>
      <c r="EIN62" s="37"/>
      <c r="EIO62" s="37"/>
      <c r="EIP62" s="37"/>
      <c r="EIQ62" s="37"/>
      <c r="EIR62" s="37"/>
      <c r="EIS62" s="37"/>
      <c r="EIT62" s="37"/>
      <c r="EIU62" s="37"/>
      <c r="EIV62" s="37"/>
      <c r="EIW62" s="37"/>
      <c r="EIX62" s="37"/>
      <c r="EIY62" s="37"/>
      <c r="EIZ62" s="37"/>
      <c r="EJA62" s="37"/>
      <c r="EJB62" s="37"/>
      <c r="EJC62" s="37"/>
      <c r="EJD62" s="37"/>
      <c r="EJE62" s="37"/>
      <c r="EJF62" s="37"/>
      <c r="EJG62" s="37"/>
      <c r="EJH62" s="37"/>
      <c r="EJI62" s="37"/>
      <c r="EJJ62" s="37"/>
      <c r="EJK62" s="37"/>
      <c r="EJL62" s="37"/>
      <c r="EJM62" s="37"/>
      <c r="EJN62" s="37"/>
      <c r="EJO62" s="37"/>
      <c r="EJP62" s="37"/>
      <c r="EJQ62" s="37"/>
      <c r="EJR62" s="37"/>
      <c r="EJS62" s="37"/>
      <c r="EJT62" s="37"/>
      <c r="EJU62" s="37"/>
      <c r="EJV62" s="37"/>
      <c r="EJW62" s="37"/>
      <c r="EJX62" s="37"/>
      <c r="EJY62" s="37"/>
      <c r="EJZ62" s="37"/>
      <c r="EKA62" s="37"/>
      <c r="EKB62" s="37"/>
      <c r="EKC62" s="37"/>
      <c r="EKD62" s="37"/>
      <c r="EKE62" s="37"/>
      <c r="EKF62" s="37"/>
      <c r="EKG62" s="37"/>
      <c r="EKH62" s="37"/>
      <c r="EKI62" s="37"/>
      <c r="EKJ62" s="37"/>
      <c r="EKK62" s="37"/>
      <c r="EKL62" s="37"/>
      <c r="EKM62" s="37"/>
      <c r="EKN62" s="37"/>
      <c r="EKO62" s="37"/>
      <c r="EKP62" s="37"/>
      <c r="EKQ62" s="37"/>
      <c r="EKR62" s="37"/>
      <c r="EKS62" s="37"/>
      <c r="EKT62" s="37"/>
      <c r="EKU62" s="37"/>
      <c r="EKV62" s="37"/>
      <c r="EKW62" s="37"/>
      <c r="EKX62" s="37"/>
      <c r="EKY62" s="37"/>
      <c r="EKZ62" s="37"/>
      <c r="ELA62" s="37"/>
      <c r="ELB62" s="37"/>
      <c r="ELC62" s="37"/>
      <c r="ELD62" s="37"/>
      <c r="ELE62" s="37"/>
      <c r="ELF62" s="37"/>
      <c r="ELG62" s="37"/>
      <c r="ELH62" s="37"/>
      <c r="ELI62" s="37"/>
      <c r="ELJ62" s="37"/>
      <c r="ELK62" s="37"/>
      <c r="ELL62" s="37"/>
      <c r="ELM62" s="37"/>
      <c r="ELN62" s="37"/>
      <c r="ELO62" s="37"/>
      <c r="ELP62" s="37"/>
      <c r="ELQ62" s="37"/>
      <c r="ELR62" s="37"/>
      <c r="ELS62" s="37"/>
      <c r="ELT62" s="37"/>
      <c r="ELU62" s="37"/>
      <c r="ELV62" s="37"/>
      <c r="ELW62" s="37"/>
      <c r="ELX62" s="37"/>
      <c r="ELY62" s="37"/>
      <c r="ELZ62" s="37"/>
      <c r="EMA62" s="37"/>
      <c r="EMB62" s="37"/>
      <c r="EMC62" s="37"/>
      <c r="EMD62" s="37"/>
      <c r="EME62" s="37"/>
      <c r="EMF62" s="37"/>
      <c r="EMG62" s="37"/>
      <c r="EMH62" s="37"/>
      <c r="EMI62" s="37"/>
      <c r="EMJ62" s="37"/>
      <c r="EMK62" s="37"/>
      <c r="EML62" s="37"/>
      <c r="EMM62" s="37"/>
      <c r="EMN62" s="37"/>
      <c r="EMO62" s="37"/>
      <c r="EMP62" s="37"/>
      <c r="EMQ62" s="37"/>
      <c r="EMR62" s="37"/>
      <c r="EMS62" s="37"/>
      <c r="EMT62" s="37"/>
      <c r="EMU62" s="37"/>
      <c r="EMV62" s="37"/>
      <c r="EMW62" s="37"/>
      <c r="EMX62" s="37"/>
      <c r="EMY62" s="37"/>
      <c r="EMZ62" s="37"/>
      <c r="ENA62" s="37"/>
      <c r="ENB62" s="37"/>
      <c r="ENC62" s="37"/>
      <c r="END62" s="37"/>
      <c r="ENE62" s="37"/>
      <c r="ENF62" s="37"/>
      <c r="ENG62" s="37"/>
      <c r="ENH62" s="37"/>
      <c r="ENI62" s="37"/>
      <c r="ENJ62" s="37"/>
      <c r="ENK62" s="37"/>
      <c r="ENL62" s="37"/>
      <c r="ENM62" s="37"/>
      <c r="ENN62" s="37"/>
      <c r="ENO62" s="37"/>
      <c r="ENP62" s="37"/>
      <c r="ENQ62" s="37"/>
      <c r="ENR62" s="37"/>
      <c r="ENS62" s="37"/>
      <c r="ENT62" s="37"/>
      <c r="ENU62" s="37"/>
      <c r="ENV62" s="37"/>
      <c r="ENW62" s="37"/>
      <c r="ENX62" s="37"/>
      <c r="ENY62" s="37"/>
      <c r="ENZ62" s="37"/>
      <c r="EOA62" s="37"/>
      <c r="EOB62" s="37"/>
      <c r="EOC62" s="37"/>
      <c r="EOD62" s="37"/>
      <c r="EOE62" s="37"/>
      <c r="EOF62" s="37"/>
      <c r="EOG62" s="37"/>
      <c r="EOH62" s="37"/>
      <c r="EOI62" s="37"/>
      <c r="EOJ62" s="37"/>
      <c r="EOK62" s="37"/>
      <c r="EOL62" s="37"/>
      <c r="EOM62" s="37"/>
      <c r="EON62" s="37"/>
      <c r="EOO62" s="37"/>
      <c r="EOP62" s="37"/>
      <c r="EOQ62" s="37"/>
      <c r="EOR62" s="37"/>
      <c r="EOS62" s="37"/>
      <c r="EOT62" s="37"/>
      <c r="EOU62" s="37"/>
      <c r="EOV62" s="37"/>
      <c r="EOW62" s="37"/>
      <c r="EOX62" s="37"/>
      <c r="EOY62" s="37"/>
      <c r="EOZ62" s="37"/>
      <c r="EPA62" s="37"/>
      <c r="EPB62" s="37"/>
      <c r="EPC62" s="37"/>
      <c r="EPD62" s="37"/>
      <c r="EPE62" s="37"/>
      <c r="EPF62" s="37"/>
      <c r="EPG62" s="37"/>
      <c r="EPH62" s="37"/>
      <c r="EPI62" s="37"/>
      <c r="EPJ62" s="37"/>
      <c r="EPK62" s="37"/>
      <c r="EPL62" s="37"/>
      <c r="EPM62" s="37"/>
      <c r="EPN62" s="37"/>
      <c r="EPO62" s="37"/>
      <c r="EPP62" s="37"/>
      <c r="EPQ62" s="37"/>
      <c r="EPR62" s="37"/>
      <c r="EPS62" s="37"/>
      <c r="EPT62" s="37"/>
      <c r="EPU62" s="37"/>
      <c r="EPV62" s="37"/>
      <c r="EPW62" s="37"/>
      <c r="EPX62" s="37"/>
      <c r="EPY62" s="37"/>
      <c r="EPZ62" s="37"/>
      <c r="EQA62" s="37"/>
      <c r="EQB62" s="37"/>
      <c r="EQC62" s="37"/>
      <c r="EQD62" s="37"/>
      <c r="EQE62" s="37"/>
      <c r="EQF62" s="37"/>
      <c r="EQG62" s="37"/>
      <c r="EQH62" s="37"/>
      <c r="EQI62" s="37"/>
      <c r="EQJ62" s="37"/>
      <c r="EQK62" s="37"/>
      <c r="EQL62" s="37"/>
      <c r="EQM62" s="37"/>
      <c r="EQN62" s="37"/>
      <c r="EQO62" s="37"/>
      <c r="EQP62" s="37"/>
      <c r="EQQ62" s="37"/>
      <c r="EQR62" s="37"/>
      <c r="EQS62" s="37"/>
      <c r="EQT62" s="37"/>
      <c r="EQU62" s="37"/>
      <c r="EQV62" s="37"/>
      <c r="EQW62" s="37"/>
      <c r="EQX62" s="37"/>
      <c r="EQY62" s="37"/>
      <c r="EQZ62" s="37"/>
      <c r="ERA62" s="37"/>
      <c r="ERB62" s="37"/>
      <c r="ERC62" s="37"/>
      <c r="ERD62" s="37"/>
      <c r="ERE62" s="37"/>
      <c r="ERF62" s="37"/>
      <c r="ERG62" s="37"/>
      <c r="ERH62" s="37"/>
      <c r="ERI62" s="37"/>
      <c r="ERJ62" s="37"/>
      <c r="ERK62" s="37"/>
      <c r="ERL62" s="37"/>
      <c r="ERM62" s="37"/>
      <c r="ERN62" s="37"/>
      <c r="ERO62" s="37"/>
      <c r="ERP62" s="37"/>
      <c r="ERQ62" s="37"/>
      <c r="ERR62" s="37"/>
      <c r="ERS62" s="37"/>
      <c r="ERT62" s="37"/>
      <c r="ERU62" s="37"/>
      <c r="ERV62" s="37"/>
      <c r="ERW62" s="37"/>
      <c r="ERX62" s="37"/>
      <c r="ERY62" s="37"/>
      <c r="ERZ62" s="37"/>
      <c r="ESA62" s="37"/>
      <c r="ESB62" s="37"/>
      <c r="ESC62" s="37"/>
      <c r="ESD62" s="37"/>
      <c r="ESE62" s="37"/>
      <c r="ESF62" s="37"/>
      <c r="ESG62" s="37"/>
      <c r="ESH62" s="37"/>
      <c r="ESI62" s="37"/>
      <c r="ESJ62" s="37"/>
      <c r="ESK62" s="37"/>
      <c r="ESL62" s="37"/>
      <c r="ESM62" s="37"/>
      <c r="ESN62" s="37"/>
      <c r="ESO62" s="37"/>
      <c r="ESP62" s="37"/>
      <c r="ESQ62" s="37"/>
      <c r="ESR62" s="37"/>
      <c r="ESS62" s="37"/>
      <c r="EST62" s="37"/>
      <c r="ESU62" s="37"/>
      <c r="ESV62" s="37"/>
      <c r="ESW62" s="37"/>
      <c r="ESX62" s="37"/>
      <c r="ESY62" s="37"/>
      <c r="ESZ62" s="37"/>
      <c r="ETA62" s="37"/>
      <c r="ETB62" s="37"/>
      <c r="ETC62" s="37"/>
      <c r="ETD62" s="37"/>
      <c r="ETE62" s="37"/>
      <c r="ETF62" s="37"/>
      <c r="ETG62" s="37"/>
      <c r="ETH62" s="37"/>
      <c r="ETI62" s="37"/>
      <c r="ETJ62" s="37"/>
      <c r="ETK62" s="37"/>
      <c r="ETL62" s="37"/>
      <c r="ETM62" s="37"/>
      <c r="ETN62" s="37"/>
      <c r="ETO62" s="37"/>
      <c r="ETP62" s="37"/>
      <c r="ETQ62" s="37"/>
      <c r="ETR62" s="37"/>
      <c r="ETS62" s="37"/>
      <c r="ETT62" s="37"/>
      <c r="ETU62" s="37"/>
      <c r="ETV62" s="37"/>
      <c r="ETW62" s="37"/>
      <c r="ETX62" s="37"/>
      <c r="ETY62" s="37"/>
      <c r="ETZ62" s="37"/>
      <c r="EUA62" s="37"/>
      <c r="EUB62" s="37"/>
      <c r="EUC62" s="37"/>
      <c r="EUD62" s="37"/>
      <c r="EUE62" s="37"/>
      <c r="EUF62" s="37"/>
      <c r="EUG62" s="37"/>
      <c r="EUH62" s="37"/>
      <c r="EUI62" s="37"/>
      <c r="EUJ62" s="37"/>
      <c r="EUK62" s="37"/>
      <c r="EUL62" s="37"/>
      <c r="EUM62" s="37"/>
      <c r="EUN62" s="37"/>
      <c r="EUO62" s="37"/>
      <c r="EUP62" s="37"/>
      <c r="EUQ62" s="37"/>
      <c r="EUR62" s="37"/>
      <c r="EUS62" s="37"/>
      <c r="EUT62" s="37"/>
      <c r="EUU62" s="37"/>
      <c r="EUV62" s="37"/>
      <c r="EUW62" s="37"/>
      <c r="EUX62" s="37"/>
      <c r="EUY62" s="37"/>
      <c r="EUZ62" s="37"/>
      <c r="EVA62" s="37"/>
      <c r="EVB62" s="37"/>
      <c r="EVC62" s="37"/>
      <c r="EVD62" s="37"/>
      <c r="EVE62" s="37"/>
      <c r="EVF62" s="37"/>
      <c r="EVG62" s="37"/>
      <c r="EVH62" s="37"/>
      <c r="EVI62" s="37"/>
      <c r="EVJ62" s="37"/>
      <c r="EVK62" s="37"/>
      <c r="EVL62" s="37"/>
      <c r="EVM62" s="37"/>
      <c r="EVN62" s="37"/>
      <c r="EVO62" s="37"/>
      <c r="EVP62" s="37"/>
      <c r="EVQ62" s="37"/>
      <c r="EVR62" s="37"/>
      <c r="EVS62" s="37"/>
      <c r="EVT62" s="37"/>
      <c r="EVU62" s="37"/>
      <c r="EVV62" s="37"/>
      <c r="EVW62" s="37"/>
      <c r="EVX62" s="37"/>
      <c r="EVY62" s="37"/>
      <c r="EVZ62" s="37"/>
      <c r="EWA62" s="37"/>
      <c r="EWB62" s="37"/>
      <c r="EWC62" s="37"/>
      <c r="EWD62" s="37"/>
      <c r="EWE62" s="37"/>
      <c r="EWF62" s="37"/>
      <c r="EWG62" s="37"/>
      <c r="EWH62" s="37"/>
      <c r="EWI62" s="37"/>
      <c r="EWJ62" s="37"/>
      <c r="EWK62" s="37"/>
      <c r="EWL62" s="37"/>
      <c r="EWM62" s="37"/>
      <c r="EWN62" s="37"/>
      <c r="EWO62" s="37"/>
      <c r="EWP62" s="37"/>
      <c r="EWQ62" s="37"/>
      <c r="EWR62" s="37"/>
      <c r="EWS62" s="37"/>
      <c r="EWT62" s="37"/>
      <c r="EWU62" s="37"/>
      <c r="EWV62" s="37"/>
      <c r="EWW62" s="37"/>
      <c r="EWX62" s="37"/>
      <c r="EWY62" s="37"/>
      <c r="EWZ62" s="37"/>
      <c r="EXA62" s="37"/>
      <c r="EXB62" s="37"/>
      <c r="EXC62" s="37"/>
      <c r="EXD62" s="37"/>
      <c r="EXE62" s="37"/>
      <c r="EXF62" s="37"/>
      <c r="EXG62" s="37"/>
      <c r="EXH62" s="37"/>
      <c r="EXI62" s="37"/>
      <c r="EXJ62" s="37"/>
      <c r="EXK62" s="37"/>
      <c r="EXL62" s="37"/>
      <c r="EXM62" s="37"/>
      <c r="EXN62" s="37"/>
      <c r="EXO62" s="37"/>
      <c r="EXP62" s="37"/>
      <c r="EXQ62" s="37"/>
      <c r="EXR62" s="37"/>
      <c r="EXS62" s="37"/>
      <c r="EXT62" s="37"/>
      <c r="EXU62" s="37"/>
      <c r="EXV62" s="37"/>
      <c r="EXW62" s="37"/>
      <c r="EXX62" s="37"/>
      <c r="EXY62" s="37"/>
      <c r="EXZ62" s="37"/>
      <c r="EYA62" s="37"/>
      <c r="EYB62" s="37"/>
      <c r="EYC62" s="37"/>
      <c r="EYD62" s="37"/>
      <c r="EYE62" s="37"/>
      <c r="EYF62" s="37"/>
      <c r="EYG62" s="37"/>
      <c r="EYH62" s="37"/>
      <c r="EYI62" s="37"/>
      <c r="EYJ62" s="37"/>
      <c r="EYK62" s="37"/>
      <c r="EYL62" s="37"/>
      <c r="EYM62" s="37"/>
      <c r="EYN62" s="37"/>
      <c r="EYO62" s="37"/>
      <c r="EYP62" s="37"/>
      <c r="EYQ62" s="37"/>
      <c r="EYR62" s="37"/>
      <c r="EYS62" s="37"/>
      <c r="EYT62" s="37"/>
      <c r="EYU62" s="37"/>
      <c r="EYV62" s="37"/>
      <c r="EYW62" s="37"/>
      <c r="EYX62" s="37"/>
      <c r="EYY62" s="37"/>
      <c r="EYZ62" s="37"/>
      <c r="EZA62" s="37"/>
      <c r="EZB62" s="37"/>
      <c r="EZC62" s="37"/>
      <c r="EZD62" s="37"/>
      <c r="EZE62" s="37"/>
      <c r="EZF62" s="37"/>
      <c r="EZG62" s="37"/>
      <c r="EZH62" s="37"/>
      <c r="EZI62" s="37"/>
      <c r="EZJ62" s="37"/>
      <c r="EZK62" s="37"/>
      <c r="EZL62" s="37"/>
      <c r="EZM62" s="37"/>
      <c r="EZN62" s="37"/>
      <c r="EZO62" s="37"/>
      <c r="EZP62" s="37"/>
      <c r="EZQ62" s="37"/>
      <c r="EZR62" s="37"/>
      <c r="EZS62" s="37"/>
      <c r="EZT62" s="37"/>
      <c r="EZU62" s="37"/>
      <c r="EZV62" s="37"/>
      <c r="EZW62" s="37"/>
      <c r="EZX62" s="37"/>
      <c r="EZY62" s="37"/>
      <c r="EZZ62" s="37"/>
      <c r="FAA62" s="37"/>
      <c r="FAB62" s="37"/>
      <c r="FAC62" s="37"/>
      <c r="FAD62" s="37"/>
      <c r="FAE62" s="37"/>
      <c r="FAF62" s="37"/>
      <c r="FAG62" s="37"/>
      <c r="FAH62" s="37"/>
      <c r="FAI62" s="37"/>
      <c r="FAJ62" s="37"/>
      <c r="FAK62" s="37"/>
      <c r="FAL62" s="37"/>
      <c r="FAM62" s="37"/>
      <c r="FAN62" s="37"/>
      <c r="FAO62" s="37"/>
      <c r="FAP62" s="37"/>
      <c r="FAQ62" s="37"/>
      <c r="FAR62" s="37"/>
      <c r="FAS62" s="37"/>
      <c r="FAT62" s="37"/>
      <c r="FAU62" s="37"/>
      <c r="FAV62" s="37"/>
      <c r="FAW62" s="37"/>
      <c r="FAX62" s="37"/>
      <c r="FAY62" s="37"/>
      <c r="FAZ62" s="37"/>
      <c r="FBA62" s="37"/>
      <c r="FBB62" s="37"/>
      <c r="FBC62" s="37"/>
      <c r="FBD62" s="37"/>
      <c r="FBE62" s="37"/>
      <c r="FBF62" s="37"/>
      <c r="FBG62" s="37"/>
      <c r="FBH62" s="37"/>
      <c r="FBI62" s="37"/>
      <c r="FBJ62" s="37"/>
      <c r="FBK62" s="37"/>
      <c r="FBL62" s="37"/>
      <c r="FBM62" s="37"/>
      <c r="FBN62" s="37"/>
      <c r="FBO62" s="37"/>
      <c r="FBP62" s="37"/>
      <c r="FBQ62" s="37"/>
      <c r="FBR62" s="37"/>
      <c r="FBS62" s="37"/>
      <c r="FBT62" s="37"/>
      <c r="FBU62" s="37"/>
      <c r="FBV62" s="37"/>
      <c r="FBW62" s="37"/>
      <c r="FBX62" s="37"/>
      <c r="FBY62" s="37"/>
      <c r="FBZ62" s="37"/>
      <c r="FCA62" s="37"/>
      <c r="FCB62" s="37"/>
      <c r="FCC62" s="37"/>
      <c r="FCD62" s="37"/>
      <c r="FCE62" s="37"/>
      <c r="FCF62" s="37"/>
      <c r="FCG62" s="37"/>
      <c r="FCH62" s="37"/>
      <c r="FCI62" s="37"/>
      <c r="FCJ62" s="37"/>
      <c r="FCK62" s="37"/>
      <c r="FCL62" s="37"/>
      <c r="FCM62" s="37"/>
      <c r="FCN62" s="37"/>
      <c r="FCO62" s="37"/>
      <c r="FCP62" s="37"/>
      <c r="FCQ62" s="37"/>
      <c r="FCR62" s="37"/>
      <c r="FCS62" s="37"/>
      <c r="FCT62" s="37"/>
      <c r="FCU62" s="37"/>
      <c r="FCV62" s="37"/>
      <c r="FCW62" s="37"/>
      <c r="FCX62" s="37"/>
      <c r="FCY62" s="37"/>
      <c r="FCZ62" s="37"/>
      <c r="FDA62" s="37"/>
      <c r="FDB62" s="37"/>
      <c r="FDC62" s="37"/>
      <c r="FDD62" s="37"/>
      <c r="FDE62" s="37"/>
      <c r="FDF62" s="37"/>
      <c r="FDG62" s="37"/>
      <c r="FDH62" s="37"/>
      <c r="FDI62" s="37"/>
      <c r="FDJ62" s="37"/>
      <c r="FDK62" s="37"/>
      <c r="FDL62" s="37"/>
      <c r="FDM62" s="37"/>
      <c r="FDN62" s="37"/>
      <c r="FDO62" s="37"/>
      <c r="FDP62" s="37"/>
      <c r="FDQ62" s="37"/>
      <c r="FDR62" s="37"/>
      <c r="FDS62" s="37"/>
      <c r="FDT62" s="37"/>
      <c r="FDU62" s="37"/>
      <c r="FDV62" s="37"/>
      <c r="FDW62" s="37"/>
      <c r="FDX62" s="37"/>
      <c r="FDY62" s="37"/>
      <c r="FDZ62" s="37"/>
      <c r="FEA62" s="37"/>
      <c r="FEB62" s="37"/>
      <c r="FEC62" s="37"/>
      <c r="FED62" s="37"/>
      <c r="FEE62" s="37"/>
      <c r="FEF62" s="37"/>
      <c r="FEG62" s="37"/>
      <c r="FEH62" s="37"/>
      <c r="FEI62" s="37"/>
      <c r="FEJ62" s="37"/>
      <c r="FEK62" s="37"/>
      <c r="FEL62" s="37"/>
      <c r="FEM62" s="37"/>
      <c r="FEN62" s="37"/>
      <c r="FEO62" s="37"/>
      <c r="FEP62" s="37"/>
      <c r="FEQ62" s="37"/>
      <c r="FER62" s="37"/>
      <c r="FES62" s="37"/>
      <c r="FET62" s="37"/>
      <c r="FEU62" s="37"/>
      <c r="FEV62" s="37"/>
      <c r="FEW62" s="37"/>
      <c r="FEX62" s="37"/>
      <c r="FEY62" s="37"/>
      <c r="FEZ62" s="37"/>
      <c r="FFA62" s="37"/>
      <c r="FFB62" s="37"/>
      <c r="FFC62" s="37"/>
      <c r="FFD62" s="37"/>
      <c r="FFE62" s="37"/>
      <c r="FFF62" s="37"/>
      <c r="FFG62" s="37"/>
      <c r="FFH62" s="37"/>
      <c r="FFI62" s="37"/>
      <c r="FFJ62" s="37"/>
      <c r="FFK62" s="37"/>
      <c r="FFL62" s="37"/>
      <c r="FFM62" s="37"/>
      <c r="FFN62" s="37"/>
      <c r="FFO62" s="37"/>
      <c r="FFP62" s="37"/>
      <c r="FFQ62" s="37"/>
      <c r="FFR62" s="37"/>
      <c r="FFS62" s="37"/>
      <c r="FFT62" s="37"/>
      <c r="FFU62" s="37"/>
      <c r="FFV62" s="37"/>
      <c r="FFW62" s="37"/>
      <c r="FFX62" s="37"/>
      <c r="FFY62" s="37"/>
      <c r="FFZ62" s="37"/>
      <c r="FGA62" s="37"/>
      <c r="FGB62" s="37"/>
      <c r="FGC62" s="37"/>
      <c r="FGD62" s="37"/>
      <c r="FGE62" s="37"/>
      <c r="FGF62" s="37"/>
      <c r="FGG62" s="37"/>
      <c r="FGH62" s="37"/>
      <c r="FGI62" s="37"/>
      <c r="FGJ62" s="37"/>
      <c r="FGK62" s="37"/>
      <c r="FGL62" s="37"/>
      <c r="FGM62" s="37"/>
      <c r="FGN62" s="37"/>
      <c r="FGO62" s="37"/>
      <c r="FGP62" s="37"/>
      <c r="FGQ62" s="37"/>
      <c r="FGR62" s="37"/>
      <c r="FGS62" s="37"/>
      <c r="FGT62" s="37"/>
      <c r="FGU62" s="37"/>
      <c r="FGV62" s="37"/>
      <c r="FGW62" s="37"/>
      <c r="FGX62" s="37"/>
      <c r="FGY62" s="37"/>
      <c r="FGZ62" s="37"/>
      <c r="FHA62" s="37"/>
      <c r="FHB62" s="37"/>
      <c r="FHC62" s="37"/>
      <c r="FHD62" s="37"/>
      <c r="FHE62" s="37"/>
      <c r="FHF62" s="37"/>
      <c r="FHG62" s="37"/>
      <c r="FHH62" s="37"/>
      <c r="FHI62" s="37"/>
      <c r="FHJ62" s="37"/>
      <c r="FHK62" s="37"/>
      <c r="FHL62" s="37"/>
      <c r="FHM62" s="37"/>
      <c r="FHN62" s="37"/>
      <c r="FHO62" s="37"/>
      <c r="FHP62" s="37"/>
      <c r="FHQ62" s="37"/>
      <c r="FHR62" s="37"/>
      <c r="FHS62" s="37"/>
      <c r="FHT62" s="37"/>
      <c r="FHU62" s="37"/>
      <c r="FHV62" s="37"/>
      <c r="FHW62" s="37"/>
      <c r="FHX62" s="37"/>
      <c r="FHY62" s="37"/>
      <c r="FHZ62" s="37"/>
      <c r="FIA62" s="37"/>
      <c r="FIB62" s="37"/>
      <c r="FIC62" s="37"/>
      <c r="FID62" s="37"/>
      <c r="FIE62" s="37"/>
      <c r="FIF62" s="37"/>
      <c r="FIG62" s="37"/>
      <c r="FIH62" s="37"/>
      <c r="FII62" s="37"/>
      <c r="FIJ62" s="37"/>
      <c r="FIK62" s="37"/>
      <c r="FIL62" s="37"/>
      <c r="FIM62" s="37"/>
      <c r="FIN62" s="37"/>
      <c r="FIO62" s="37"/>
      <c r="FIP62" s="37"/>
      <c r="FIQ62" s="37"/>
      <c r="FIR62" s="37"/>
      <c r="FIS62" s="37"/>
      <c r="FIT62" s="37"/>
      <c r="FIU62" s="37"/>
      <c r="FIV62" s="37"/>
      <c r="FIW62" s="37"/>
      <c r="FIX62" s="37"/>
      <c r="FIY62" s="37"/>
      <c r="FIZ62" s="37"/>
      <c r="FJA62" s="37"/>
      <c r="FJB62" s="37"/>
      <c r="FJC62" s="37"/>
      <c r="FJD62" s="37"/>
      <c r="FJE62" s="37"/>
      <c r="FJF62" s="37"/>
      <c r="FJG62" s="37"/>
      <c r="FJH62" s="37"/>
      <c r="FJI62" s="37"/>
      <c r="FJJ62" s="37"/>
      <c r="FJK62" s="37"/>
      <c r="FJL62" s="37"/>
      <c r="FJM62" s="37"/>
      <c r="FJN62" s="37"/>
      <c r="FJO62" s="37"/>
      <c r="FJP62" s="37"/>
      <c r="FJQ62" s="37"/>
      <c r="FJR62" s="37"/>
      <c r="FJS62" s="37"/>
      <c r="FJT62" s="37"/>
      <c r="FJU62" s="37"/>
      <c r="FJV62" s="37"/>
      <c r="FJW62" s="37"/>
      <c r="FJX62" s="37"/>
      <c r="FJY62" s="37"/>
      <c r="FJZ62" s="37"/>
      <c r="FKA62" s="37"/>
      <c r="FKB62" s="37"/>
      <c r="FKC62" s="37"/>
      <c r="FKD62" s="37"/>
      <c r="FKE62" s="37"/>
      <c r="FKF62" s="37"/>
      <c r="FKG62" s="37"/>
      <c r="FKH62" s="37"/>
      <c r="FKI62" s="37"/>
      <c r="FKJ62" s="37"/>
      <c r="FKK62" s="37"/>
      <c r="FKL62" s="37"/>
      <c r="FKM62" s="37"/>
      <c r="FKN62" s="37"/>
      <c r="FKO62" s="37"/>
      <c r="FKP62" s="37"/>
      <c r="FKQ62" s="37"/>
      <c r="FKR62" s="37"/>
      <c r="FKS62" s="37"/>
      <c r="FKT62" s="37"/>
      <c r="FKU62" s="37"/>
      <c r="FKV62" s="37"/>
      <c r="FKW62" s="37"/>
      <c r="FKX62" s="37"/>
      <c r="FKY62" s="37"/>
      <c r="FKZ62" s="37"/>
      <c r="FLA62" s="37"/>
      <c r="FLB62" s="37"/>
      <c r="FLC62" s="37"/>
      <c r="FLD62" s="37"/>
      <c r="FLE62" s="37"/>
      <c r="FLF62" s="37"/>
      <c r="FLG62" s="37"/>
      <c r="FLH62" s="37"/>
      <c r="FLI62" s="37"/>
      <c r="FLJ62" s="37"/>
      <c r="FLK62" s="37"/>
      <c r="FLL62" s="37"/>
      <c r="FLM62" s="37"/>
      <c r="FLN62" s="37"/>
      <c r="FLO62" s="37"/>
      <c r="FLP62" s="37"/>
      <c r="FLQ62" s="37"/>
      <c r="FLR62" s="37"/>
      <c r="FLS62" s="37"/>
      <c r="FLT62" s="37"/>
      <c r="FLU62" s="37"/>
      <c r="FLV62" s="37"/>
      <c r="FLW62" s="37"/>
      <c r="FLX62" s="37"/>
      <c r="FLY62" s="37"/>
      <c r="FLZ62" s="37"/>
      <c r="FMA62" s="37"/>
      <c r="FMB62" s="37"/>
      <c r="FMC62" s="37"/>
      <c r="FMD62" s="37"/>
      <c r="FME62" s="37"/>
      <c r="FMF62" s="37"/>
      <c r="FMG62" s="37"/>
      <c r="FMH62" s="37"/>
      <c r="FMI62" s="37"/>
      <c r="FMJ62" s="37"/>
      <c r="FMK62" s="37"/>
      <c r="FML62" s="37"/>
      <c r="FMM62" s="37"/>
      <c r="FMN62" s="37"/>
      <c r="FMO62" s="37"/>
      <c r="FMP62" s="37"/>
      <c r="FMQ62" s="37"/>
      <c r="FMR62" s="37"/>
      <c r="FMS62" s="37"/>
      <c r="FMT62" s="37"/>
      <c r="FMU62" s="37"/>
      <c r="FMV62" s="37"/>
      <c r="FMW62" s="37"/>
      <c r="FMX62" s="37"/>
      <c r="FMY62" s="37"/>
      <c r="FMZ62" s="37"/>
      <c r="FNA62" s="37"/>
      <c r="FNB62" s="37"/>
      <c r="FNC62" s="37"/>
      <c r="FND62" s="37"/>
      <c r="FNE62" s="37"/>
      <c r="FNF62" s="37"/>
      <c r="FNG62" s="37"/>
      <c r="FNH62" s="37"/>
      <c r="FNI62" s="37"/>
      <c r="FNJ62" s="37"/>
      <c r="FNK62" s="37"/>
      <c r="FNL62" s="37"/>
      <c r="FNM62" s="37"/>
      <c r="FNN62" s="37"/>
      <c r="FNO62" s="37"/>
      <c r="FNP62" s="37"/>
      <c r="FNQ62" s="37"/>
      <c r="FNR62" s="37"/>
      <c r="FNS62" s="37"/>
      <c r="FNT62" s="37"/>
      <c r="FNU62" s="37"/>
      <c r="FNV62" s="37"/>
      <c r="FNW62" s="37"/>
      <c r="FNX62" s="37"/>
      <c r="FNY62" s="37"/>
      <c r="FNZ62" s="37"/>
      <c r="FOA62" s="37"/>
      <c r="FOB62" s="37"/>
      <c r="FOC62" s="37"/>
      <c r="FOD62" s="37"/>
      <c r="FOE62" s="37"/>
      <c r="FOF62" s="37"/>
      <c r="FOG62" s="37"/>
      <c r="FOH62" s="37"/>
      <c r="FOI62" s="37"/>
      <c r="FOJ62" s="37"/>
      <c r="FOK62" s="37"/>
      <c r="FOL62" s="37"/>
      <c r="FOM62" s="37"/>
      <c r="FON62" s="37"/>
      <c r="FOO62" s="37"/>
      <c r="FOP62" s="37"/>
      <c r="FOQ62" s="37"/>
      <c r="FOR62" s="37"/>
      <c r="FOS62" s="37"/>
      <c r="FOT62" s="37"/>
      <c r="FOU62" s="37"/>
      <c r="FOV62" s="37"/>
      <c r="FOW62" s="37"/>
      <c r="FOX62" s="37"/>
      <c r="FOY62" s="37"/>
      <c r="FOZ62" s="37"/>
      <c r="FPA62" s="37"/>
      <c r="FPB62" s="37"/>
      <c r="FPC62" s="37"/>
      <c r="FPD62" s="37"/>
      <c r="FPE62" s="37"/>
      <c r="FPF62" s="37"/>
      <c r="FPG62" s="37"/>
      <c r="FPH62" s="37"/>
      <c r="FPI62" s="37"/>
      <c r="FPJ62" s="37"/>
      <c r="FPK62" s="37"/>
      <c r="FPL62" s="37"/>
      <c r="FPM62" s="37"/>
      <c r="FPN62" s="37"/>
      <c r="FPO62" s="37"/>
      <c r="FPP62" s="37"/>
      <c r="FPQ62" s="37"/>
      <c r="FPR62" s="37"/>
      <c r="FPS62" s="37"/>
      <c r="FPT62" s="37"/>
      <c r="FPU62" s="37"/>
      <c r="FPV62" s="37"/>
      <c r="FPW62" s="37"/>
      <c r="FPX62" s="37"/>
      <c r="FPY62" s="37"/>
      <c r="FPZ62" s="37"/>
      <c r="FQA62" s="37"/>
      <c r="FQB62" s="37"/>
      <c r="FQC62" s="37"/>
      <c r="FQD62" s="37"/>
      <c r="FQE62" s="37"/>
      <c r="FQF62" s="37"/>
      <c r="FQG62" s="37"/>
      <c r="FQH62" s="37"/>
      <c r="FQI62" s="37"/>
      <c r="FQJ62" s="37"/>
      <c r="FQK62" s="37"/>
      <c r="FQL62" s="37"/>
      <c r="FQM62" s="37"/>
      <c r="FQN62" s="37"/>
      <c r="FQO62" s="37"/>
      <c r="FQP62" s="37"/>
      <c r="FQQ62" s="37"/>
      <c r="FQR62" s="37"/>
      <c r="FQS62" s="37"/>
      <c r="FQT62" s="37"/>
      <c r="FQU62" s="37"/>
      <c r="FQV62" s="37"/>
      <c r="FQW62" s="37"/>
      <c r="FQX62" s="37"/>
      <c r="FQY62" s="37"/>
      <c r="FQZ62" s="37"/>
      <c r="FRA62" s="37"/>
      <c r="FRB62" s="37"/>
      <c r="FRC62" s="37"/>
      <c r="FRD62" s="37"/>
      <c r="FRE62" s="37"/>
      <c r="FRF62" s="37"/>
      <c r="FRG62" s="37"/>
      <c r="FRH62" s="37"/>
      <c r="FRI62" s="37"/>
      <c r="FRJ62" s="37"/>
      <c r="FRK62" s="37"/>
      <c r="FRL62" s="37"/>
      <c r="FRM62" s="37"/>
      <c r="FRN62" s="37"/>
      <c r="FRO62" s="37"/>
      <c r="FRP62" s="37"/>
      <c r="FRQ62" s="37"/>
      <c r="FRR62" s="37"/>
      <c r="FRS62" s="37"/>
      <c r="FRT62" s="37"/>
      <c r="FRU62" s="37"/>
      <c r="FRV62" s="37"/>
      <c r="FRW62" s="37"/>
      <c r="FRX62" s="37"/>
      <c r="FRY62" s="37"/>
      <c r="FRZ62" s="37"/>
      <c r="FSA62" s="37"/>
      <c r="FSB62" s="37"/>
      <c r="FSC62" s="37"/>
      <c r="FSD62" s="37"/>
      <c r="FSE62" s="37"/>
      <c r="FSF62" s="37"/>
      <c r="FSG62" s="37"/>
      <c r="FSH62" s="37"/>
      <c r="FSI62" s="37"/>
      <c r="FSJ62" s="37"/>
      <c r="FSK62" s="37"/>
      <c r="FSL62" s="37"/>
      <c r="FSM62" s="37"/>
      <c r="FSN62" s="37"/>
      <c r="FSO62" s="37"/>
      <c r="FSP62" s="37"/>
      <c r="FSQ62" s="37"/>
      <c r="FSR62" s="37"/>
      <c r="FSS62" s="37"/>
      <c r="FST62" s="37"/>
      <c r="FSU62" s="37"/>
      <c r="FSV62" s="37"/>
      <c r="FSW62" s="37"/>
      <c r="FSX62" s="37"/>
      <c r="FSY62" s="37"/>
      <c r="FSZ62" s="37"/>
      <c r="FTA62" s="37"/>
      <c r="FTB62" s="37"/>
      <c r="FTC62" s="37"/>
      <c r="FTD62" s="37"/>
      <c r="FTE62" s="37"/>
      <c r="FTF62" s="37"/>
      <c r="FTG62" s="37"/>
      <c r="FTH62" s="37"/>
      <c r="FTI62" s="37"/>
      <c r="FTJ62" s="37"/>
      <c r="FTK62" s="37"/>
      <c r="FTL62" s="37"/>
      <c r="FTM62" s="37"/>
      <c r="FTN62" s="37"/>
      <c r="FTO62" s="37"/>
      <c r="FTP62" s="37"/>
      <c r="FTQ62" s="37"/>
      <c r="FTR62" s="37"/>
      <c r="FTS62" s="37"/>
      <c r="FTT62" s="37"/>
      <c r="FTU62" s="37"/>
      <c r="FTV62" s="37"/>
      <c r="FTW62" s="37"/>
      <c r="FTX62" s="37"/>
      <c r="FTY62" s="37"/>
      <c r="FTZ62" s="37"/>
      <c r="FUA62" s="37"/>
      <c r="FUB62" s="37"/>
      <c r="FUC62" s="37"/>
      <c r="FUD62" s="37"/>
      <c r="FUE62" s="37"/>
      <c r="FUF62" s="37"/>
      <c r="FUG62" s="37"/>
      <c r="FUH62" s="37"/>
      <c r="FUI62" s="37"/>
      <c r="FUJ62" s="37"/>
      <c r="FUK62" s="37"/>
      <c r="FUL62" s="37"/>
      <c r="FUM62" s="37"/>
      <c r="FUN62" s="37"/>
      <c r="FUO62" s="37"/>
      <c r="FUP62" s="37"/>
      <c r="FUQ62" s="37"/>
      <c r="FUR62" s="37"/>
      <c r="FUS62" s="37"/>
      <c r="FUT62" s="37"/>
      <c r="FUU62" s="37"/>
      <c r="FUV62" s="37"/>
      <c r="FUW62" s="37"/>
      <c r="FUX62" s="37"/>
      <c r="FUY62" s="37"/>
      <c r="FUZ62" s="37"/>
      <c r="FVA62" s="37"/>
      <c r="FVB62" s="37"/>
      <c r="FVC62" s="37"/>
      <c r="FVD62" s="37"/>
      <c r="FVE62" s="37"/>
      <c r="FVF62" s="37"/>
      <c r="FVG62" s="37"/>
      <c r="FVH62" s="37"/>
      <c r="FVI62" s="37"/>
      <c r="FVJ62" s="37"/>
      <c r="FVK62" s="37"/>
      <c r="FVL62" s="37"/>
      <c r="FVM62" s="37"/>
      <c r="FVN62" s="37"/>
      <c r="FVO62" s="37"/>
      <c r="FVP62" s="37"/>
      <c r="FVQ62" s="37"/>
      <c r="FVR62" s="37"/>
      <c r="FVS62" s="37"/>
      <c r="FVT62" s="37"/>
      <c r="FVU62" s="37"/>
      <c r="FVV62" s="37"/>
      <c r="FVW62" s="37"/>
      <c r="FVX62" s="37"/>
      <c r="FVY62" s="37"/>
      <c r="FVZ62" s="37"/>
      <c r="FWA62" s="37"/>
      <c r="FWB62" s="37"/>
      <c r="FWC62" s="37"/>
      <c r="FWD62" s="37"/>
      <c r="FWE62" s="37"/>
      <c r="FWF62" s="37"/>
      <c r="FWG62" s="37"/>
      <c r="FWH62" s="37"/>
      <c r="FWI62" s="37"/>
      <c r="FWJ62" s="37"/>
      <c r="FWK62" s="37"/>
      <c r="FWL62" s="37"/>
      <c r="FWM62" s="37"/>
      <c r="FWN62" s="37"/>
      <c r="FWO62" s="37"/>
      <c r="FWP62" s="37"/>
      <c r="FWQ62" s="37"/>
      <c r="FWR62" s="37"/>
      <c r="FWS62" s="37"/>
      <c r="FWT62" s="37"/>
      <c r="FWU62" s="37"/>
      <c r="FWV62" s="37"/>
      <c r="FWW62" s="37"/>
      <c r="FWX62" s="37"/>
      <c r="FWY62" s="37"/>
      <c r="FWZ62" s="37"/>
      <c r="FXA62" s="37"/>
      <c r="FXB62" s="37"/>
      <c r="FXC62" s="37"/>
      <c r="FXD62" s="37"/>
      <c r="FXE62" s="37"/>
      <c r="FXF62" s="37"/>
      <c r="FXG62" s="37"/>
      <c r="FXH62" s="37"/>
      <c r="FXI62" s="37"/>
      <c r="FXJ62" s="37"/>
      <c r="FXK62" s="37"/>
      <c r="FXL62" s="37"/>
      <c r="FXM62" s="37"/>
      <c r="FXN62" s="37"/>
      <c r="FXO62" s="37"/>
      <c r="FXP62" s="37"/>
      <c r="FXQ62" s="37"/>
      <c r="FXR62" s="37"/>
      <c r="FXS62" s="37"/>
      <c r="FXT62" s="37"/>
      <c r="FXU62" s="37"/>
      <c r="FXV62" s="37"/>
      <c r="FXW62" s="37"/>
      <c r="FXX62" s="37"/>
      <c r="FXY62" s="37"/>
      <c r="FXZ62" s="37"/>
      <c r="FYA62" s="37"/>
      <c r="FYB62" s="37"/>
      <c r="FYC62" s="37"/>
      <c r="FYD62" s="37"/>
      <c r="FYE62" s="37"/>
      <c r="FYF62" s="37"/>
      <c r="FYG62" s="37"/>
      <c r="FYH62" s="37"/>
      <c r="FYI62" s="37"/>
      <c r="FYJ62" s="37"/>
      <c r="FYK62" s="37"/>
      <c r="FYL62" s="37"/>
      <c r="FYM62" s="37"/>
      <c r="FYN62" s="37"/>
      <c r="FYO62" s="37"/>
      <c r="FYP62" s="37"/>
      <c r="FYQ62" s="37"/>
      <c r="FYR62" s="37"/>
      <c r="FYS62" s="37"/>
      <c r="FYT62" s="37"/>
      <c r="FYU62" s="37"/>
      <c r="FYV62" s="37"/>
      <c r="FYW62" s="37"/>
      <c r="FYX62" s="37"/>
      <c r="FYY62" s="37"/>
      <c r="FYZ62" s="37"/>
      <c r="FZA62" s="37"/>
      <c r="FZB62" s="37"/>
      <c r="FZC62" s="37"/>
      <c r="FZD62" s="37"/>
      <c r="FZE62" s="37"/>
      <c r="FZF62" s="37"/>
      <c r="FZG62" s="37"/>
      <c r="FZH62" s="37"/>
      <c r="FZI62" s="37"/>
      <c r="FZJ62" s="37"/>
      <c r="FZK62" s="37"/>
      <c r="FZL62" s="37"/>
      <c r="FZM62" s="37"/>
      <c r="FZN62" s="37"/>
      <c r="FZO62" s="37"/>
      <c r="FZP62" s="37"/>
      <c r="FZQ62" s="37"/>
      <c r="FZR62" s="37"/>
      <c r="FZS62" s="37"/>
      <c r="FZT62" s="37"/>
      <c r="FZU62" s="37"/>
      <c r="FZV62" s="37"/>
      <c r="FZW62" s="37"/>
      <c r="FZX62" s="37"/>
      <c r="FZY62" s="37"/>
      <c r="FZZ62" s="37"/>
      <c r="GAA62" s="37"/>
      <c r="GAB62" s="37"/>
      <c r="GAC62" s="37"/>
      <c r="GAD62" s="37"/>
      <c r="GAE62" s="37"/>
      <c r="GAF62" s="37"/>
      <c r="GAG62" s="37"/>
      <c r="GAH62" s="37"/>
      <c r="GAI62" s="37"/>
      <c r="GAJ62" s="37"/>
      <c r="GAK62" s="37"/>
      <c r="GAL62" s="37"/>
      <c r="GAM62" s="37"/>
      <c r="GAN62" s="37"/>
      <c r="GAO62" s="37"/>
      <c r="GAP62" s="37"/>
      <c r="GAQ62" s="37"/>
      <c r="GAR62" s="37"/>
      <c r="GAS62" s="37"/>
      <c r="GAT62" s="37"/>
      <c r="GAU62" s="37"/>
      <c r="GAV62" s="37"/>
      <c r="GAW62" s="37"/>
      <c r="GAX62" s="37"/>
      <c r="GAY62" s="37"/>
      <c r="GAZ62" s="37"/>
      <c r="GBA62" s="37"/>
      <c r="GBB62" s="37"/>
      <c r="GBC62" s="37"/>
      <c r="GBD62" s="37"/>
      <c r="GBE62" s="37"/>
      <c r="GBF62" s="37"/>
      <c r="GBG62" s="37"/>
      <c r="GBH62" s="37"/>
      <c r="GBI62" s="37"/>
      <c r="GBJ62" s="37"/>
      <c r="GBK62" s="37"/>
      <c r="GBL62" s="37"/>
      <c r="GBM62" s="37"/>
      <c r="GBN62" s="37"/>
      <c r="GBO62" s="37"/>
      <c r="GBP62" s="37"/>
      <c r="GBQ62" s="37"/>
      <c r="GBR62" s="37"/>
      <c r="GBS62" s="37"/>
      <c r="GBT62" s="37"/>
      <c r="GBU62" s="37"/>
      <c r="GBV62" s="37"/>
      <c r="GBW62" s="37"/>
      <c r="GBX62" s="37"/>
      <c r="GBY62" s="37"/>
      <c r="GBZ62" s="37"/>
      <c r="GCA62" s="37"/>
      <c r="GCB62" s="37"/>
      <c r="GCC62" s="37"/>
      <c r="GCD62" s="37"/>
      <c r="GCE62" s="37"/>
      <c r="GCF62" s="37"/>
      <c r="GCG62" s="37"/>
      <c r="GCH62" s="37"/>
      <c r="GCI62" s="37"/>
      <c r="GCJ62" s="37"/>
      <c r="GCK62" s="37"/>
      <c r="GCL62" s="37"/>
      <c r="GCM62" s="37"/>
      <c r="GCN62" s="37"/>
      <c r="GCO62" s="37"/>
      <c r="GCP62" s="37"/>
      <c r="GCQ62" s="37"/>
      <c r="GCR62" s="37"/>
      <c r="GCS62" s="37"/>
      <c r="GCT62" s="37"/>
      <c r="GCU62" s="37"/>
      <c r="GCV62" s="37"/>
      <c r="GCW62" s="37"/>
      <c r="GCX62" s="37"/>
      <c r="GCY62" s="37"/>
      <c r="GCZ62" s="37"/>
      <c r="GDA62" s="37"/>
      <c r="GDB62" s="37"/>
      <c r="GDC62" s="37"/>
      <c r="GDD62" s="37"/>
      <c r="GDE62" s="37"/>
      <c r="GDF62" s="37"/>
      <c r="GDG62" s="37"/>
      <c r="GDH62" s="37"/>
      <c r="GDI62" s="37"/>
      <c r="GDJ62" s="37"/>
      <c r="GDK62" s="37"/>
      <c r="GDL62" s="37"/>
      <c r="GDM62" s="37"/>
      <c r="GDN62" s="37"/>
      <c r="GDO62" s="37"/>
      <c r="GDP62" s="37"/>
      <c r="GDQ62" s="37"/>
      <c r="GDR62" s="37"/>
      <c r="GDS62" s="37"/>
      <c r="GDT62" s="37"/>
      <c r="GDU62" s="37"/>
      <c r="GDV62" s="37"/>
      <c r="GDW62" s="37"/>
      <c r="GDX62" s="37"/>
      <c r="GDY62" s="37"/>
      <c r="GDZ62" s="37"/>
      <c r="GEA62" s="37"/>
      <c r="GEB62" s="37"/>
      <c r="GEC62" s="37"/>
      <c r="GED62" s="37"/>
      <c r="GEE62" s="37"/>
      <c r="GEF62" s="37"/>
      <c r="GEG62" s="37"/>
      <c r="GEH62" s="37"/>
      <c r="GEI62" s="37"/>
      <c r="GEJ62" s="37"/>
      <c r="GEK62" s="37"/>
      <c r="GEL62" s="37"/>
      <c r="GEM62" s="37"/>
      <c r="GEN62" s="37"/>
      <c r="GEO62" s="37"/>
      <c r="GEP62" s="37"/>
      <c r="GEQ62" s="37"/>
      <c r="GER62" s="37"/>
      <c r="GES62" s="37"/>
      <c r="GET62" s="37"/>
      <c r="GEU62" s="37"/>
      <c r="GEV62" s="37"/>
      <c r="GEW62" s="37"/>
      <c r="GEX62" s="37"/>
      <c r="GEY62" s="37"/>
      <c r="GEZ62" s="37"/>
      <c r="GFA62" s="37"/>
      <c r="GFB62" s="37"/>
      <c r="GFC62" s="37"/>
      <c r="GFD62" s="37"/>
      <c r="GFE62" s="37"/>
      <c r="GFF62" s="37"/>
      <c r="GFG62" s="37"/>
      <c r="GFH62" s="37"/>
      <c r="GFI62" s="37"/>
      <c r="GFJ62" s="37"/>
      <c r="GFK62" s="37"/>
      <c r="GFL62" s="37"/>
      <c r="GFM62" s="37"/>
      <c r="GFN62" s="37"/>
      <c r="GFO62" s="37"/>
      <c r="GFP62" s="37"/>
      <c r="GFQ62" s="37"/>
      <c r="GFR62" s="37"/>
      <c r="GFS62" s="37"/>
      <c r="GFT62" s="37"/>
      <c r="GFU62" s="37"/>
      <c r="GFV62" s="37"/>
      <c r="GFW62" s="37"/>
      <c r="GFX62" s="37"/>
      <c r="GFY62" s="37"/>
      <c r="GFZ62" s="37"/>
      <c r="GGA62" s="37"/>
      <c r="GGB62" s="37"/>
      <c r="GGC62" s="37"/>
      <c r="GGD62" s="37"/>
      <c r="GGE62" s="37"/>
      <c r="GGF62" s="37"/>
      <c r="GGG62" s="37"/>
      <c r="GGH62" s="37"/>
      <c r="GGI62" s="37"/>
      <c r="GGJ62" s="37"/>
      <c r="GGK62" s="37"/>
      <c r="GGL62" s="37"/>
      <c r="GGM62" s="37"/>
      <c r="GGN62" s="37"/>
      <c r="GGO62" s="37"/>
      <c r="GGP62" s="37"/>
      <c r="GGQ62" s="37"/>
      <c r="GGR62" s="37"/>
      <c r="GGS62" s="37"/>
      <c r="GGT62" s="37"/>
      <c r="GGU62" s="37"/>
      <c r="GGV62" s="37"/>
      <c r="GGW62" s="37"/>
      <c r="GGX62" s="37"/>
      <c r="GGY62" s="37"/>
      <c r="GGZ62" s="37"/>
      <c r="GHA62" s="37"/>
      <c r="GHB62" s="37"/>
      <c r="GHC62" s="37"/>
      <c r="GHD62" s="37"/>
      <c r="GHE62" s="37"/>
      <c r="GHF62" s="37"/>
      <c r="GHG62" s="37"/>
      <c r="GHH62" s="37"/>
      <c r="GHI62" s="37"/>
      <c r="GHJ62" s="37"/>
      <c r="GHK62" s="37"/>
      <c r="GHL62" s="37"/>
      <c r="GHM62" s="37"/>
      <c r="GHN62" s="37"/>
      <c r="GHO62" s="37"/>
      <c r="GHP62" s="37"/>
      <c r="GHQ62" s="37"/>
      <c r="GHR62" s="37"/>
      <c r="GHS62" s="37"/>
      <c r="GHT62" s="37"/>
      <c r="GHU62" s="37"/>
      <c r="GHV62" s="37"/>
      <c r="GHW62" s="37"/>
      <c r="GHX62" s="37"/>
      <c r="GHY62" s="37"/>
      <c r="GHZ62" s="37"/>
      <c r="GIA62" s="37"/>
      <c r="GIB62" s="37"/>
      <c r="GIC62" s="37"/>
      <c r="GID62" s="37"/>
      <c r="GIE62" s="37"/>
      <c r="GIF62" s="37"/>
      <c r="GIG62" s="37"/>
      <c r="GIH62" s="37"/>
      <c r="GII62" s="37"/>
      <c r="GIJ62" s="37"/>
      <c r="GIK62" s="37"/>
      <c r="GIL62" s="37"/>
      <c r="GIM62" s="37"/>
      <c r="GIN62" s="37"/>
      <c r="GIO62" s="37"/>
      <c r="GIP62" s="37"/>
      <c r="GIQ62" s="37"/>
      <c r="GIR62" s="37"/>
      <c r="GIS62" s="37"/>
      <c r="GIT62" s="37"/>
      <c r="GIU62" s="37"/>
      <c r="GIV62" s="37"/>
      <c r="GIW62" s="37"/>
      <c r="GIX62" s="37"/>
      <c r="GIY62" s="37"/>
      <c r="GIZ62" s="37"/>
      <c r="GJA62" s="37"/>
      <c r="GJB62" s="37"/>
      <c r="GJC62" s="37"/>
      <c r="GJD62" s="37"/>
      <c r="GJE62" s="37"/>
      <c r="GJF62" s="37"/>
      <c r="GJG62" s="37"/>
      <c r="GJH62" s="37"/>
      <c r="GJI62" s="37"/>
      <c r="GJJ62" s="37"/>
      <c r="GJK62" s="37"/>
      <c r="GJL62" s="37"/>
      <c r="GJM62" s="37"/>
      <c r="GJN62" s="37"/>
      <c r="GJO62" s="37"/>
      <c r="GJP62" s="37"/>
      <c r="GJQ62" s="37"/>
      <c r="GJR62" s="37"/>
      <c r="GJS62" s="37"/>
      <c r="GJT62" s="37"/>
      <c r="GJU62" s="37"/>
      <c r="GJV62" s="37"/>
      <c r="GJW62" s="37"/>
      <c r="GJX62" s="37"/>
      <c r="GJY62" s="37"/>
      <c r="GJZ62" s="37"/>
      <c r="GKA62" s="37"/>
      <c r="GKB62" s="37"/>
      <c r="GKC62" s="37"/>
      <c r="GKD62" s="37"/>
      <c r="GKE62" s="37"/>
      <c r="GKF62" s="37"/>
      <c r="GKG62" s="37"/>
      <c r="GKH62" s="37"/>
      <c r="GKI62" s="37"/>
      <c r="GKJ62" s="37"/>
      <c r="GKK62" s="37"/>
      <c r="GKL62" s="37"/>
      <c r="GKM62" s="37"/>
      <c r="GKN62" s="37"/>
      <c r="GKO62" s="37"/>
      <c r="GKP62" s="37"/>
      <c r="GKQ62" s="37"/>
      <c r="GKR62" s="37"/>
      <c r="GKS62" s="37"/>
      <c r="GKT62" s="37"/>
      <c r="GKU62" s="37"/>
      <c r="GKV62" s="37"/>
      <c r="GKW62" s="37"/>
      <c r="GKX62" s="37"/>
      <c r="GKY62" s="37"/>
      <c r="GKZ62" s="37"/>
      <c r="GLA62" s="37"/>
      <c r="GLB62" s="37"/>
      <c r="GLC62" s="37"/>
      <c r="GLD62" s="37"/>
      <c r="GLE62" s="37"/>
      <c r="GLF62" s="37"/>
      <c r="GLG62" s="37"/>
      <c r="GLH62" s="37"/>
      <c r="GLI62" s="37"/>
      <c r="GLJ62" s="37"/>
      <c r="GLK62" s="37"/>
      <c r="GLL62" s="37"/>
      <c r="GLM62" s="37"/>
      <c r="GLN62" s="37"/>
      <c r="GLO62" s="37"/>
      <c r="GLP62" s="37"/>
      <c r="GLQ62" s="37"/>
      <c r="GLR62" s="37"/>
      <c r="GLS62" s="37"/>
      <c r="GLT62" s="37"/>
      <c r="GLU62" s="37"/>
      <c r="GLV62" s="37"/>
      <c r="GLW62" s="37"/>
      <c r="GLX62" s="37"/>
      <c r="GLY62" s="37"/>
      <c r="GLZ62" s="37"/>
      <c r="GMA62" s="37"/>
      <c r="GMB62" s="37"/>
      <c r="GMC62" s="37"/>
      <c r="GMD62" s="37"/>
      <c r="GME62" s="37"/>
      <c r="GMF62" s="37"/>
      <c r="GMG62" s="37"/>
      <c r="GMH62" s="37"/>
      <c r="GMI62" s="37"/>
      <c r="GMJ62" s="37"/>
      <c r="GMK62" s="37"/>
      <c r="GML62" s="37"/>
      <c r="GMM62" s="37"/>
      <c r="GMN62" s="37"/>
      <c r="GMO62" s="37"/>
      <c r="GMP62" s="37"/>
      <c r="GMQ62" s="37"/>
      <c r="GMR62" s="37"/>
      <c r="GMS62" s="37"/>
      <c r="GMT62" s="37"/>
      <c r="GMU62" s="37"/>
      <c r="GMV62" s="37"/>
      <c r="GMW62" s="37"/>
      <c r="GMX62" s="37"/>
      <c r="GMY62" s="37"/>
      <c r="GMZ62" s="37"/>
      <c r="GNA62" s="37"/>
      <c r="GNB62" s="37"/>
      <c r="GNC62" s="37"/>
      <c r="GND62" s="37"/>
      <c r="GNE62" s="37"/>
      <c r="GNF62" s="37"/>
      <c r="GNG62" s="37"/>
      <c r="GNH62" s="37"/>
      <c r="GNI62" s="37"/>
      <c r="GNJ62" s="37"/>
      <c r="GNK62" s="37"/>
      <c r="GNL62" s="37"/>
      <c r="GNM62" s="37"/>
      <c r="GNN62" s="37"/>
      <c r="GNO62" s="37"/>
      <c r="GNP62" s="37"/>
      <c r="GNQ62" s="37"/>
      <c r="GNR62" s="37"/>
      <c r="GNS62" s="37"/>
      <c r="GNT62" s="37"/>
      <c r="GNU62" s="37"/>
      <c r="GNV62" s="37"/>
      <c r="GNW62" s="37"/>
      <c r="GNX62" s="37"/>
      <c r="GNY62" s="37"/>
      <c r="GNZ62" s="37"/>
      <c r="GOA62" s="37"/>
      <c r="GOB62" s="37"/>
      <c r="GOC62" s="37"/>
      <c r="GOD62" s="37"/>
      <c r="GOE62" s="37"/>
      <c r="GOF62" s="37"/>
      <c r="GOG62" s="37"/>
      <c r="GOH62" s="37"/>
      <c r="GOI62" s="37"/>
      <c r="GOJ62" s="37"/>
      <c r="GOK62" s="37"/>
      <c r="GOL62" s="37"/>
      <c r="GOM62" s="37"/>
      <c r="GON62" s="37"/>
      <c r="GOO62" s="37"/>
      <c r="GOP62" s="37"/>
      <c r="GOQ62" s="37"/>
      <c r="GOR62" s="37"/>
      <c r="GOS62" s="37"/>
      <c r="GOT62" s="37"/>
      <c r="GOU62" s="37"/>
      <c r="GOV62" s="37"/>
      <c r="GOW62" s="37"/>
      <c r="GOX62" s="37"/>
      <c r="GOY62" s="37"/>
      <c r="GOZ62" s="37"/>
      <c r="GPA62" s="37"/>
      <c r="GPB62" s="37"/>
      <c r="GPC62" s="37"/>
      <c r="GPD62" s="37"/>
      <c r="GPE62" s="37"/>
      <c r="GPF62" s="37"/>
      <c r="GPG62" s="37"/>
      <c r="GPH62" s="37"/>
      <c r="GPI62" s="37"/>
      <c r="GPJ62" s="37"/>
      <c r="GPK62" s="37"/>
      <c r="GPL62" s="37"/>
      <c r="GPM62" s="37"/>
      <c r="GPN62" s="37"/>
      <c r="GPO62" s="37"/>
      <c r="GPP62" s="37"/>
      <c r="GPQ62" s="37"/>
      <c r="GPR62" s="37"/>
      <c r="GPS62" s="37"/>
      <c r="GPT62" s="37"/>
      <c r="GPU62" s="37"/>
      <c r="GPV62" s="37"/>
      <c r="GPW62" s="37"/>
      <c r="GPX62" s="37"/>
      <c r="GPY62" s="37"/>
      <c r="GPZ62" s="37"/>
      <c r="GQA62" s="37"/>
      <c r="GQB62" s="37"/>
      <c r="GQC62" s="37"/>
      <c r="GQD62" s="37"/>
      <c r="GQE62" s="37"/>
      <c r="GQF62" s="37"/>
      <c r="GQG62" s="37"/>
      <c r="GQH62" s="37"/>
      <c r="GQI62" s="37"/>
      <c r="GQJ62" s="37"/>
      <c r="GQK62" s="37"/>
      <c r="GQL62" s="37"/>
      <c r="GQM62" s="37"/>
      <c r="GQN62" s="37"/>
      <c r="GQO62" s="37"/>
      <c r="GQP62" s="37"/>
      <c r="GQQ62" s="37"/>
      <c r="GQR62" s="37"/>
      <c r="GQS62" s="37"/>
      <c r="GQT62" s="37"/>
      <c r="GQU62" s="37"/>
      <c r="GQV62" s="37"/>
      <c r="GQW62" s="37"/>
      <c r="GQX62" s="37"/>
      <c r="GQY62" s="37"/>
      <c r="GQZ62" s="37"/>
      <c r="GRA62" s="37"/>
      <c r="GRB62" s="37"/>
      <c r="GRC62" s="37"/>
      <c r="GRD62" s="37"/>
      <c r="GRE62" s="37"/>
      <c r="GRF62" s="37"/>
      <c r="GRG62" s="37"/>
      <c r="GRH62" s="37"/>
      <c r="GRI62" s="37"/>
      <c r="GRJ62" s="37"/>
      <c r="GRK62" s="37"/>
      <c r="GRL62" s="37"/>
      <c r="GRM62" s="37"/>
      <c r="GRN62" s="37"/>
      <c r="GRO62" s="37"/>
      <c r="GRP62" s="37"/>
      <c r="GRQ62" s="37"/>
      <c r="GRR62" s="37"/>
      <c r="GRS62" s="37"/>
      <c r="GRT62" s="37"/>
      <c r="GRU62" s="37"/>
      <c r="GRV62" s="37"/>
      <c r="GRW62" s="37"/>
      <c r="GRX62" s="37"/>
      <c r="GRY62" s="37"/>
      <c r="GRZ62" s="37"/>
      <c r="GSA62" s="37"/>
      <c r="GSB62" s="37"/>
      <c r="GSC62" s="37"/>
      <c r="GSD62" s="37"/>
      <c r="GSE62" s="37"/>
      <c r="GSF62" s="37"/>
      <c r="GSG62" s="37"/>
      <c r="GSH62" s="37"/>
      <c r="GSI62" s="37"/>
      <c r="GSJ62" s="37"/>
      <c r="GSK62" s="37"/>
      <c r="GSL62" s="37"/>
      <c r="GSM62" s="37"/>
      <c r="GSN62" s="37"/>
      <c r="GSO62" s="37"/>
      <c r="GSP62" s="37"/>
      <c r="GSQ62" s="37"/>
      <c r="GSR62" s="37"/>
      <c r="GSS62" s="37"/>
      <c r="GST62" s="37"/>
      <c r="GSU62" s="37"/>
      <c r="GSV62" s="37"/>
      <c r="GSW62" s="37"/>
      <c r="GSX62" s="37"/>
      <c r="GSY62" s="37"/>
      <c r="GSZ62" s="37"/>
      <c r="GTA62" s="37"/>
      <c r="GTB62" s="37"/>
      <c r="GTC62" s="37"/>
      <c r="GTD62" s="37"/>
      <c r="GTE62" s="37"/>
      <c r="GTF62" s="37"/>
      <c r="GTG62" s="37"/>
      <c r="GTH62" s="37"/>
      <c r="GTI62" s="37"/>
      <c r="GTJ62" s="37"/>
      <c r="GTK62" s="37"/>
      <c r="GTL62" s="37"/>
      <c r="GTM62" s="37"/>
      <c r="GTN62" s="37"/>
      <c r="GTO62" s="37"/>
      <c r="GTP62" s="37"/>
      <c r="GTQ62" s="37"/>
      <c r="GTR62" s="37"/>
      <c r="GTS62" s="37"/>
      <c r="GTT62" s="37"/>
      <c r="GTU62" s="37"/>
      <c r="GTV62" s="37"/>
      <c r="GTW62" s="37"/>
      <c r="GTX62" s="37"/>
      <c r="GTY62" s="37"/>
      <c r="GTZ62" s="37"/>
      <c r="GUA62" s="37"/>
      <c r="GUB62" s="37"/>
      <c r="GUC62" s="37"/>
      <c r="GUD62" s="37"/>
      <c r="GUE62" s="37"/>
      <c r="GUF62" s="37"/>
      <c r="GUG62" s="37"/>
      <c r="GUH62" s="37"/>
      <c r="GUI62" s="37"/>
      <c r="GUJ62" s="37"/>
      <c r="GUK62" s="37"/>
      <c r="GUL62" s="37"/>
      <c r="GUM62" s="37"/>
      <c r="GUN62" s="37"/>
      <c r="GUO62" s="37"/>
      <c r="GUP62" s="37"/>
      <c r="GUQ62" s="37"/>
      <c r="GUR62" s="37"/>
      <c r="GUS62" s="37"/>
      <c r="GUT62" s="37"/>
      <c r="GUU62" s="37"/>
      <c r="GUV62" s="37"/>
      <c r="GUW62" s="37"/>
      <c r="GUX62" s="37"/>
      <c r="GUY62" s="37"/>
      <c r="GUZ62" s="37"/>
      <c r="GVA62" s="37"/>
      <c r="GVB62" s="37"/>
      <c r="GVC62" s="37"/>
      <c r="GVD62" s="37"/>
      <c r="GVE62" s="37"/>
      <c r="GVF62" s="37"/>
      <c r="GVG62" s="37"/>
      <c r="GVH62" s="37"/>
      <c r="GVI62" s="37"/>
      <c r="GVJ62" s="37"/>
      <c r="GVK62" s="37"/>
      <c r="GVL62" s="37"/>
      <c r="GVM62" s="37"/>
      <c r="GVN62" s="37"/>
      <c r="GVO62" s="37"/>
      <c r="GVP62" s="37"/>
      <c r="GVQ62" s="37"/>
      <c r="GVR62" s="37"/>
      <c r="GVS62" s="37"/>
      <c r="GVT62" s="37"/>
      <c r="GVU62" s="37"/>
      <c r="GVV62" s="37"/>
      <c r="GVW62" s="37"/>
      <c r="GVX62" s="37"/>
      <c r="GVY62" s="37"/>
      <c r="GVZ62" s="37"/>
      <c r="GWA62" s="37"/>
      <c r="GWB62" s="37"/>
      <c r="GWC62" s="37"/>
      <c r="GWD62" s="37"/>
      <c r="GWE62" s="37"/>
      <c r="GWF62" s="37"/>
      <c r="GWG62" s="37"/>
      <c r="GWH62" s="37"/>
      <c r="GWI62" s="37"/>
      <c r="GWJ62" s="37"/>
      <c r="GWK62" s="37"/>
      <c r="GWL62" s="37"/>
      <c r="GWM62" s="37"/>
      <c r="GWN62" s="37"/>
      <c r="GWO62" s="37"/>
      <c r="GWP62" s="37"/>
      <c r="GWQ62" s="37"/>
      <c r="GWR62" s="37"/>
      <c r="GWS62" s="37"/>
      <c r="GWT62" s="37"/>
      <c r="GWU62" s="37"/>
      <c r="GWV62" s="37"/>
      <c r="GWW62" s="37"/>
      <c r="GWX62" s="37"/>
      <c r="GWY62" s="37"/>
      <c r="GWZ62" s="37"/>
      <c r="GXA62" s="37"/>
      <c r="GXB62" s="37"/>
      <c r="GXC62" s="37"/>
      <c r="GXD62" s="37"/>
      <c r="GXE62" s="37"/>
      <c r="GXF62" s="37"/>
      <c r="GXG62" s="37"/>
      <c r="GXH62" s="37"/>
      <c r="GXI62" s="37"/>
      <c r="GXJ62" s="37"/>
      <c r="GXK62" s="37"/>
      <c r="GXL62" s="37"/>
      <c r="GXM62" s="37"/>
      <c r="GXN62" s="37"/>
      <c r="GXO62" s="37"/>
      <c r="GXP62" s="37"/>
      <c r="GXQ62" s="37"/>
      <c r="GXR62" s="37"/>
      <c r="GXS62" s="37"/>
      <c r="GXT62" s="37"/>
      <c r="GXU62" s="37"/>
      <c r="GXV62" s="37"/>
      <c r="GXW62" s="37"/>
      <c r="GXX62" s="37"/>
      <c r="GXY62" s="37"/>
      <c r="GXZ62" s="37"/>
      <c r="GYA62" s="37"/>
      <c r="GYB62" s="37"/>
      <c r="GYC62" s="37"/>
      <c r="GYD62" s="37"/>
      <c r="GYE62" s="37"/>
      <c r="GYF62" s="37"/>
      <c r="GYG62" s="37"/>
      <c r="GYH62" s="37"/>
      <c r="GYI62" s="37"/>
      <c r="GYJ62" s="37"/>
      <c r="GYK62" s="37"/>
      <c r="GYL62" s="37"/>
      <c r="GYM62" s="37"/>
      <c r="GYN62" s="37"/>
      <c r="GYO62" s="37"/>
      <c r="GYP62" s="37"/>
      <c r="GYQ62" s="37"/>
      <c r="GYR62" s="37"/>
      <c r="GYS62" s="37"/>
      <c r="GYT62" s="37"/>
      <c r="GYU62" s="37"/>
      <c r="GYV62" s="37"/>
      <c r="GYW62" s="37"/>
      <c r="GYX62" s="37"/>
      <c r="GYY62" s="37"/>
      <c r="GYZ62" s="37"/>
      <c r="GZA62" s="37"/>
      <c r="GZB62" s="37"/>
      <c r="GZC62" s="37"/>
      <c r="GZD62" s="37"/>
      <c r="GZE62" s="37"/>
      <c r="GZF62" s="37"/>
      <c r="GZG62" s="37"/>
      <c r="GZH62" s="37"/>
      <c r="GZI62" s="37"/>
      <c r="GZJ62" s="37"/>
      <c r="GZK62" s="37"/>
      <c r="GZL62" s="37"/>
      <c r="GZM62" s="37"/>
      <c r="GZN62" s="37"/>
      <c r="GZO62" s="37"/>
      <c r="GZP62" s="37"/>
      <c r="GZQ62" s="37"/>
      <c r="GZR62" s="37"/>
      <c r="GZS62" s="37"/>
      <c r="GZT62" s="37"/>
      <c r="GZU62" s="37"/>
      <c r="GZV62" s="37"/>
      <c r="GZW62" s="37"/>
      <c r="GZX62" s="37"/>
      <c r="GZY62" s="37"/>
      <c r="GZZ62" s="37"/>
      <c r="HAA62" s="37"/>
      <c r="HAB62" s="37"/>
      <c r="HAC62" s="37"/>
      <c r="HAD62" s="37"/>
      <c r="HAE62" s="37"/>
      <c r="HAF62" s="37"/>
      <c r="HAG62" s="37"/>
      <c r="HAH62" s="37"/>
      <c r="HAI62" s="37"/>
      <c r="HAJ62" s="37"/>
      <c r="HAK62" s="37"/>
      <c r="HAL62" s="37"/>
      <c r="HAM62" s="37"/>
      <c r="HAN62" s="37"/>
      <c r="HAO62" s="37"/>
      <c r="HAP62" s="37"/>
      <c r="HAQ62" s="37"/>
      <c r="HAR62" s="37"/>
      <c r="HAS62" s="37"/>
      <c r="HAT62" s="37"/>
      <c r="HAU62" s="37"/>
      <c r="HAV62" s="37"/>
      <c r="HAW62" s="37"/>
      <c r="HAX62" s="37"/>
      <c r="HAY62" s="37"/>
      <c r="HAZ62" s="37"/>
      <c r="HBA62" s="37"/>
      <c r="HBB62" s="37"/>
      <c r="HBC62" s="37"/>
      <c r="HBD62" s="37"/>
      <c r="HBE62" s="37"/>
      <c r="HBF62" s="37"/>
      <c r="HBG62" s="37"/>
      <c r="HBH62" s="37"/>
      <c r="HBI62" s="37"/>
      <c r="HBJ62" s="37"/>
      <c r="HBK62" s="37"/>
      <c r="HBL62" s="37"/>
      <c r="HBM62" s="37"/>
      <c r="HBN62" s="37"/>
      <c r="HBO62" s="37"/>
      <c r="HBP62" s="37"/>
      <c r="HBQ62" s="37"/>
      <c r="HBR62" s="37"/>
      <c r="HBS62" s="37"/>
      <c r="HBT62" s="37"/>
      <c r="HBU62" s="37"/>
      <c r="HBV62" s="37"/>
      <c r="HBW62" s="37"/>
      <c r="HBX62" s="37"/>
      <c r="HBY62" s="37"/>
      <c r="HBZ62" s="37"/>
      <c r="HCA62" s="37"/>
      <c r="HCB62" s="37"/>
      <c r="HCC62" s="37"/>
      <c r="HCD62" s="37"/>
      <c r="HCE62" s="37"/>
      <c r="HCF62" s="37"/>
      <c r="HCG62" s="37"/>
      <c r="HCH62" s="37"/>
      <c r="HCI62" s="37"/>
      <c r="HCJ62" s="37"/>
      <c r="HCK62" s="37"/>
      <c r="HCL62" s="37"/>
      <c r="HCM62" s="37"/>
      <c r="HCN62" s="37"/>
      <c r="HCO62" s="37"/>
      <c r="HCP62" s="37"/>
      <c r="HCQ62" s="37"/>
      <c r="HCR62" s="37"/>
      <c r="HCS62" s="37"/>
      <c r="HCT62" s="37"/>
      <c r="HCU62" s="37"/>
      <c r="HCV62" s="37"/>
      <c r="HCW62" s="37"/>
      <c r="HCX62" s="37"/>
      <c r="HCY62" s="37"/>
      <c r="HCZ62" s="37"/>
      <c r="HDA62" s="37"/>
      <c r="HDB62" s="37"/>
      <c r="HDC62" s="37"/>
      <c r="HDD62" s="37"/>
      <c r="HDE62" s="37"/>
      <c r="HDF62" s="37"/>
      <c r="HDG62" s="37"/>
      <c r="HDH62" s="37"/>
      <c r="HDI62" s="37"/>
      <c r="HDJ62" s="37"/>
      <c r="HDK62" s="37"/>
      <c r="HDL62" s="37"/>
      <c r="HDM62" s="37"/>
      <c r="HDN62" s="37"/>
      <c r="HDO62" s="37"/>
      <c r="HDP62" s="37"/>
      <c r="HDQ62" s="37"/>
      <c r="HDR62" s="37"/>
      <c r="HDS62" s="37"/>
      <c r="HDT62" s="37"/>
      <c r="HDU62" s="37"/>
      <c r="HDV62" s="37"/>
      <c r="HDW62" s="37"/>
      <c r="HDX62" s="37"/>
      <c r="HDY62" s="37"/>
      <c r="HDZ62" s="37"/>
      <c r="HEA62" s="37"/>
      <c r="HEB62" s="37"/>
      <c r="HEC62" s="37"/>
      <c r="HED62" s="37"/>
      <c r="HEE62" s="37"/>
      <c r="HEF62" s="37"/>
      <c r="HEG62" s="37"/>
      <c r="HEH62" s="37"/>
      <c r="HEI62" s="37"/>
      <c r="HEJ62" s="37"/>
      <c r="HEK62" s="37"/>
      <c r="HEL62" s="37"/>
      <c r="HEM62" s="37"/>
      <c r="HEN62" s="37"/>
      <c r="HEO62" s="37"/>
      <c r="HEP62" s="37"/>
      <c r="HEQ62" s="37"/>
      <c r="HER62" s="37"/>
      <c r="HES62" s="37"/>
      <c r="HET62" s="37"/>
      <c r="HEU62" s="37"/>
      <c r="HEV62" s="37"/>
      <c r="HEW62" s="37"/>
      <c r="HEX62" s="37"/>
      <c r="HEY62" s="37"/>
      <c r="HEZ62" s="37"/>
      <c r="HFA62" s="37"/>
      <c r="HFB62" s="37"/>
      <c r="HFC62" s="37"/>
      <c r="HFD62" s="37"/>
      <c r="HFE62" s="37"/>
      <c r="HFF62" s="37"/>
      <c r="HFG62" s="37"/>
      <c r="HFH62" s="37"/>
      <c r="HFI62" s="37"/>
      <c r="HFJ62" s="37"/>
      <c r="HFK62" s="37"/>
      <c r="HFL62" s="37"/>
      <c r="HFM62" s="37"/>
      <c r="HFN62" s="37"/>
      <c r="HFO62" s="37"/>
      <c r="HFP62" s="37"/>
      <c r="HFQ62" s="37"/>
      <c r="HFR62" s="37"/>
      <c r="HFS62" s="37"/>
      <c r="HFT62" s="37"/>
      <c r="HFU62" s="37"/>
      <c r="HFV62" s="37"/>
      <c r="HFW62" s="37"/>
      <c r="HFX62" s="37"/>
      <c r="HFY62" s="37"/>
      <c r="HFZ62" s="37"/>
      <c r="HGA62" s="37"/>
      <c r="HGB62" s="37"/>
      <c r="HGC62" s="37"/>
      <c r="HGD62" s="37"/>
      <c r="HGE62" s="37"/>
      <c r="HGF62" s="37"/>
      <c r="HGG62" s="37"/>
      <c r="HGH62" s="37"/>
      <c r="HGI62" s="37"/>
      <c r="HGJ62" s="37"/>
      <c r="HGK62" s="37"/>
      <c r="HGL62" s="37"/>
      <c r="HGM62" s="37"/>
      <c r="HGN62" s="37"/>
      <c r="HGO62" s="37"/>
      <c r="HGP62" s="37"/>
      <c r="HGQ62" s="37"/>
      <c r="HGR62" s="37"/>
      <c r="HGS62" s="37"/>
      <c r="HGT62" s="37"/>
      <c r="HGU62" s="37"/>
      <c r="HGV62" s="37"/>
      <c r="HGW62" s="37"/>
      <c r="HGX62" s="37"/>
      <c r="HGY62" s="37"/>
      <c r="HGZ62" s="37"/>
      <c r="HHA62" s="37"/>
      <c r="HHB62" s="37"/>
      <c r="HHC62" s="37"/>
      <c r="HHD62" s="37"/>
      <c r="HHE62" s="37"/>
      <c r="HHF62" s="37"/>
      <c r="HHG62" s="37"/>
      <c r="HHH62" s="37"/>
      <c r="HHI62" s="37"/>
      <c r="HHJ62" s="37"/>
      <c r="HHK62" s="37"/>
      <c r="HHL62" s="37"/>
      <c r="HHM62" s="37"/>
      <c r="HHN62" s="37"/>
      <c r="HHO62" s="37"/>
      <c r="HHP62" s="37"/>
      <c r="HHQ62" s="37"/>
      <c r="HHR62" s="37"/>
      <c r="HHS62" s="37"/>
      <c r="HHT62" s="37"/>
      <c r="HHU62" s="37"/>
      <c r="HHV62" s="37"/>
      <c r="HHW62" s="37"/>
      <c r="HHX62" s="37"/>
      <c r="HHY62" s="37"/>
      <c r="HHZ62" s="37"/>
      <c r="HIA62" s="37"/>
      <c r="HIB62" s="37"/>
      <c r="HIC62" s="37"/>
      <c r="HID62" s="37"/>
      <c r="HIE62" s="37"/>
      <c r="HIF62" s="37"/>
      <c r="HIG62" s="37"/>
      <c r="HIH62" s="37"/>
      <c r="HII62" s="37"/>
      <c r="HIJ62" s="37"/>
      <c r="HIK62" s="37"/>
      <c r="HIL62" s="37"/>
      <c r="HIM62" s="37"/>
      <c r="HIN62" s="37"/>
      <c r="HIO62" s="37"/>
      <c r="HIP62" s="37"/>
      <c r="HIQ62" s="37"/>
      <c r="HIR62" s="37"/>
      <c r="HIS62" s="37"/>
      <c r="HIT62" s="37"/>
      <c r="HIU62" s="37"/>
      <c r="HIV62" s="37"/>
      <c r="HIW62" s="37"/>
      <c r="HIX62" s="37"/>
      <c r="HIY62" s="37"/>
      <c r="HIZ62" s="37"/>
      <c r="HJA62" s="37"/>
      <c r="HJB62" s="37"/>
      <c r="HJC62" s="37"/>
      <c r="HJD62" s="37"/>
      <c r="HJE62" s="37"/>
      <c r="HJF62" s="37"/>
      <c r="HJG62" s="37"/>
      <c r="HJH62" s="37"/>
      <c r="HJI62" s="37"/>
      <c r="HJJ62" s="37"/>
      <c r="HJK62" s="37"/>
      <c r="HJL62" s="37"/>
      <c r="HJM62" s="37"/>
      <c r="HJN62" s="37"/>
      <c r="HJO62" s="37"/>
      <c r="HJP62" s="37"/>
      <c r="HJQ62" s="37"/>
      <c r="HJR62" s="37"/>
      <c r="HJS62" s="37"/>
      <c r="HJT62" s="37"/>
      <c r="HJU62" s="37"/>
      <c r="HJV62" s="37"/>
      <c r="HJW62" s="37"/>
      <c r="HJX62" s="37"/>
      <c r="HJY62" s="37"/>
      <c r="HJZ62" s="37"/>
      <c r="HKA62" s="37"/>
      <c r="HKB62" s="37"/>
      <c r="HKC62" s="37"/>
      <c r="HKD62" s="37"/>
      <c r="HKE62" s="37"/>
      <c r="HKF62" s="37"/>
      <c r="HKG62" s="37"/>
      <c r="HKH62" s="37"/>
      <c r="HKI62" s="37"/>
      <c r="HKJ62" s="37"/>
      <c r="HKK62" s="37"/>
      <c r="HKL62" s="37"/>
      <c r="HKM62" s="37"/>
      <c r="HKN62" s="37"/>
      <c r="HKO62" s="37"/>
      <c r="HKP62" s="37"/>
      <c r="HKQ62" s="37"/>
      <c r="HKR62" s="37"/>
      <c r="HKS62" s="37"/>
      <c r="HKT62" s="37"/>
      <c r="HKU62" s="37"/>
      <c r="HKV62" s="37"/>
      <c r="HKW62" s="37"/>
      <c r="HKX62" s="37"/>
      <c r="HKY62" s="37"/>
      <c r="HKZ62" s="37"/>
      <c r="HLA62" s="37"/>
      <c r="HLB62" s="37"/>
      <c r="HLC62" s="37"/>
      <c r="HLD62" s="37"/>
      <c r="HLE62" s="37"/>
      <c r="HLF62" s="37"/>
      <c r="HLG62" s="37"/>
      <c r="HLH62" s="37"/>
      <c r="HLI62" s="37"/>
      <c r="HLJ62" s="37"/>
      <c r="HLK62" s="37"/>
      <c r="HLL62" s="37"/>
      <c r="HLM62" s="37"/>
      <c r="HLN62" s="37"/>
      <c r="HLO62" s="37"/>
      <c r="HLP62" s="37"/>
      <c r="HLQ62" s="37"/>
      <c r="HLR62" s="37"/>
      <c r="HLS62" s="37"/>
      <c r="HLT62" s="37"/>
      <c r="HLU62" s="37"/>
      <c r="HLV62" s="37"/>
      <c r="HLW62" s="37"/>
      <c r="HLX62" s="37"/>
      <c r="HLY62" s="37"/>
      <c r="HLZ62" s="37"/>
      <c r="HMA62" s="37"/>
      <c r="HMB62" s="37"/>
      <c r="HMC62" s="37"/>
      <c r="HMD62" s="37"/>
      <c r="HME62" s="37"/>
      <c r="HMF62" s="37"/>
      <c r="HMG62" s="37"/>
      <c r="HMH62" s="37"/>
      <c r="HMI62" s="37"/>
      <c r="HMJ62" s="37"/>
      <c r="HMK62" s="37"/>
      <c r="HML62" s="37"/>
      <c r="HMM62" s="37"/>
      <c r="HMN62" s="37"/>
      <c r="HMO62" s="37"/>
      <c r="HMP62" s="37"/>
      <c r="HMQ62" s="37"/>
      <c r="HMR62" s="37"/>
      <c r="HMS62" s="37"/>
      <c r="HMT62" s="37"/>
      <c r="HMU62" s="37"/>
      <c r="HMV62" s="37"/>
      <c r="HMW62" s="37"/>
      <c r="HMX62" s="37"/>
      <c r="HMY62" s="37"/>
      <c r="HMZ62" s="37"/>
      <c r="HNA62" s="37"/>
      <c r="HNB62" s="37"/>
      <c r="HNC62" s="37"/>
      <c r="HND62" s="37"/>
      <c r="HNE62" s="37"/>
      <c r="HNF62" s="37"/>
      <c r="HNG62" s="37"/>
      <c r="HNH62" s="37"/>
      <c r="HNI62" s="37"/>
      <c r="HNJ62" s="37"/>
      <c r="HNK62" s="37"/>
      <c r="HNL62" s="37"/>
      <c r="HNM62" s="37"/>
      <c r="HNN62" s="37"/>
      <c r="HNO62" s="37"/>
      <c r="HNP62" s="37"/>
      <c r="HNQ62" s="37"/>
      <c r="HNR62" s="37"/>
      <c r="HNS62" s="37"/>
      <c r="HNT62" s="37"/>
      <c r="HNU62" s="37"/>
      <c r="HNV62" s="37"/>
      <c r="HNW62" s="37"/>
      <c r="HNX62" s="37"/>
      <c r="HNY62" s="37"/>
      <c r="HNZ62" s="37"/>
      <c r="HOA62" s="37"/>
      <c r="HOB62" s="37"/>
      <c r="HOC62" s="37"/>
      <c r="HOD62" s="37"/>
      <c r="HOE62" s="37"/>
      <c r="HOF62" s="37"/>
      <c r="HOG62" s="37"/>
      <c r="HOH62" s="37"/>
      <c r="HOI62" s="37"/>
      <c r="HOJ62" s="37"/>
      <c r="HOK62" s="37"/>
      <c r="HOL62" s="37"/>
      <c r="HOM62" s="37"/>
      <c r="HON62" s="37"/>
      <c r="HOO62" s="37"/>
      <c r="HOP62" s="37"/>
      <c r="HOQ62" s="37"/>
      <c r="HOR62" s="37"/>
      <c r="HOS62" s="37"/>
      <c r="HOT62" s="37"/>
      <c r="HOU62" s="37"/>
      <c r="HOV62" s="37"/>
      <c r="HOW62" s="37"/>
      <c r="HOX62" s="37"/>
      <c r="HOY62" s="37"/>
      <c r="HOZ62" s="37"/>
      <c r="HPA62" s="37"/>
      <c r="HPB62" s="37"/>
      <c r="HPC62" s="37"/>
      <c r="HPD62" s="37"/>
      <c r="HPE62" s="37"/>
      <c r="HPF62" s="37"/>
      <c r="HPG62" s="37"/>
      <c r="HPH62" s="37"/>
      <c r="HPI62" s="37"/>
      <c r="HPJ62" s="37"/>
      <c r="HPK62" s="37"/>
      <c r="HPL62" s="37"/>
      <c r="HPM62" s="37"/>
      <c r="HPN62" s="37"/>
      <c r="HPO62" s="37"/>
      <c r="HPP62" s="37"/>
      <c r="HPQ62" s="37"/>
      <c r="HPR62" s="37"/>
      <c r="HPS62" s="37"/>
      <c r="HPT62" s="37"/>
      <c r="HPU62" s="37"/>
      <c r="HPV62" s="37"/>
      <c r="HPW62" s="37"/>
      <c r="HPX62" s="37"/>
      <c r="HPY62" s="37"/>
      <c r="HPZ62" s="37"/>
      <c r="HQA62" s="37"/>
      <c r="HQB62" s="37"/>
      <c r="HQC62" s="37"/>
      <c r="HQD62" s="37"/>
      <c r="HQE62" s="37"/>
      <c r="HQF62" s="37"/>
      <c r="HQG62" s="37"/>
      <c r="HQH62" s="37"/>
      <c r="HQI62" s="37"/>
      <c r="HQJ62" s="37"/>
      <c r="HQK62" s="37"/>
      <c r="HQL62" s="37"/>
      <c r="HQM62" s="37"/>
      <c r="HQN62" s="37"/>
      <c r="HQO62" s="37"/>
      <c r="HQP62" s="37"/>
      <c r="HQQ62" s="37"/>
      <c r="HQR62" s="37"/>
      <c r="HQS62" s="37"/>
      <c r="HQT62" s="37"/>
      <c r="HQU62" s="37"/>
      <c r="HQV62" s="37"/>
      <c r="HQW62" s="37"/>
      <c r="HQX62" s="37"/>
      <c r="HQY62" s="37"/>
      <c r="HQZ62" s="37"/>
      <c r="HRA62" s="37"/>
      <c r="HRB62" s="37"/>
      <c r="HRC62" s="37"/>
      <c r="HRD62" s="37"/>
      <c r="HRE62" s="37"/>
      <c r="HRF62" s="37"/>
      <c r="HRG62" s="37"/>
      <c r="HRH62" s="37"/>
      <c r="HRI62" s="37"/>
      <c r="HRJ62" s="37"/>
      <c r="HRK62" s="37"/>
      <c r="HRL62" s="37"/>
      <c r="HRM62" s="37"/>
      <c r="HRN62" s="37"/>
      <c r="HRO62" s="37"/>
      <c r="HRP62" s="37"/>
      <c r="HRQ62" s="37"/>
      <c r="HRR62" s="37"/>
      <c r="HRS62" s="37"/>
      <c r="HRT62" s="37"/>
      <c r="HRU62" s="37"/>
      <c r="HRV62" s="37"/>
      <c r="HRW62" s="37"/>
      <c r="HRX62" s="37"/>
      <c r="HRY62" s="37"/>
      <c r="HRZ62" s="37"/>
      <c r="HSA62" s="37"/>
      <c r="HSB62" s="37"/>
      <c r="HSC62" s="37"/>
      <c r="HSD62" s="37"/>
      <c r="HSE62" s="37"/>
      <c r="HSF62" s="37"/>
      <c r="HSG62" s="37"/>
      <c r="HSH62" s="37"/>
      <c r="HSI62" s="37"/>
      <c r="HSJ62" s="37"/>
      <c r="HSK62" s="37"/>
      <c r="HSL62" s="37"/>
      <c r="HSM62" s="37"/>
      <c r="HSN62" s="37"/>
      <c r="HSO62" s="37"/>
      <c r="HSP62" s="37"/>
      <c r="HSQ62" s="37"/>
      <c r="HSR62" s="37"/>
      <c r="HSS62" s="37"/>
      <c r="HST62" s="37"/>
      <c r="HSU62" s="37"/>
      <c r="HSV62" s="37"/>
      <c r="HSW62" s="37"/>
      <c r="HSX62" s="37"/>
      <c r="HSY62" s="37"/>
      <c r="HSZ62" s="37"/>
      <c r="HTA62" s="37"/>
      <c r="HTB62" s="37"/>
      <c r="HTC62" s="37"/>
      <c r="HTD62" s="37"/>
      <c r="HTE62" s="37"/>
      <c r="HTF62" s="37"/>
      <c r="HTG62" s="37"/>
      <c r="HTH62" s="37"/>
      <c r="HTI62" s="37"/>
      <c r="HTJ62" s="37"/>
      <c r="HTK62" s="37"/>
      <c r="HTL62" s="37"/>
      <c r="HTM62" s="37"/>
      <c r="HTN62" s="37"/>
      <c r="HTO62" s="37"/>
      <c r="HTP62" s="37"/>
      <c r="HTQ62" s="37"/>
      <c r="HTR62" s="37"/>
      <c r="HTS62" s="37"/>
      <c r="HTT62" s="37"/>
      <c r="HTU62" s="37"/>
      <c r="HTV62" s="37"/>
      <c r="HTW62" s="37"/>
      <c r="HTX62" s="37"/>
      <c r="HTY62" s="37"/>
      <c r="HTZ62" s="37"/>
      <c r="HUA62" s="37"/>
      <c r="HUB62" s="37"/>
      <c r="HUC62" s="37"/>
      <c r="HUD62" s="37"/>
      <c r="HUE62" s="37"/>
      <c r="HUF62" s="37"/>
      <c r="HUG62" s="37"/>
      <c r="HUH62" s="37"/>
      <c r="HUI62" s="37"/>
      <c r="HUJ62" s="37"/>
      <c r="HUK62" s="37"/>
      <c r="HUL62" s="37"/>
      <c r="HUM62" s="37"/>
      <c r="HUN62" s="37"/>
      <c r="HUO62" s="37"/>
      <c r="HUP62" s="37"/>
      <c r="HUQ62" s="37"/>
      <c r="HUR62" s="37"/>
      <c r="HUS62" s="37"/>
      <c r="HUT62" s="37"/>
      <c r="HUU62" s="37"/>
      <c r="HUV62" s="37"/>
      <c r="HUW62" s="37"/>
      <c r="HUX62" s="37"/>
      <c r="HUY62" s="37"/>
      <c r="HUZ62" s="37"/>
      <c r="HVA62" s="37"/>
      <c r="HVB62" s="37"/>
      <c r="HVC62" s="37"/>
      <c r="HVD62" s="37"/>
      <c r="HVE62" s="37"/>
      <c r="HVF62" s="37"/>
      <c r="HVG62" s="37"/>
      <c r="HVH62" s="37"/>
      <c r="HVI62" s="37"/>
      <c r="HVJ62" s="37"/>
      <c r="HVK62" s="37"/>
      <c r="HVL62" s="37"/>
      <c r="HVM62" s="37"/>
      <c r="HVN62" s="37"/>
      <c r="HVO62" s="37"/>
      <c r="HVP62" s="37"/>
      <c r="HVQ62" s="37"/>
      <c r="HVR62" s="37"/>
      <c r="HVS62" s="37"/>
      <c r="HVT62" s="37"/>
      <c r="HVU62" s="37"/>
      <c r="HVV62" s="37"/>
      <c r="HVW62" s="37"/>
      <c r="HVX62" s="37"/>
      <c r="HVY62" s="37"/>
      <c r="HVZ62" s="37"/>
      <c r="HWA62" s="37"/>
      <c r="HWB62" s="37"/>
      <c r="HWC62" s="37"/>
      <c r="HWD62" s="37"/>
      <c r="HWE62" s="37"/>
      <c r="HWF62" s="37"/>
      <c r="HWG62" s="37"/>
      <c r="HWH62" s="37"/>
      <c r="HWI62" s="37"/>
      <c r="HWJ62" s="37"/>
      <c r="HWK62" s="37"/>
      <c r="HWL62" s="37"/>
      <c r="HWM62" s="37"/>
      <c r="HWN62" s="37"/>
      <c r="HWO62" s="37"/>
      <c r="HWP62" s="37"/>
      <c r="HWQ62" s="37"/>
      <c r="HWR62" s="37"/>
      <c r="HWS62" s="37"/>
      <c r="HWT62" s="37"/>
      <c r="HWU62" s="37"/>
      <c r="HWV62" s="37"/>
      <c r="HWW62" s="37"/>
      <c r="HWX62" s="37"/>
      <c r="HWY62" s="37"/>
      <c r="HWZ62" s="37"/>
      <c r="HXA62" s="37"/>
      <c r="HXB62" s="37"/>
      <c r="HXC62" s="37"/>
      <c r="HXD62" s="37"/>
      <c r="HXE62" s="37"/>
      <c r="HXF62" s="37"/>
      <c r="HXG62" s="37"/>
      <c r="HXH62" s="37"/>
      <c r="HXI62" s="37"/>
      <c r="HXJ62" s="37"/>
      <c r="HXK62" s="37"/>
      <c r="HXL62" s="37"/>
      <c r="HXM62" s="37"/>
      <c r="HXN62" s="37"/>
      <c r="HXO62" s="37"/>
      <c r="HXP62" s="37"/>
      <c r="HXQ62" s="37"/>
      <c r="HXR62" s="37"/>
      <c r="HXS62" s="37"/>
      <c r="HXT62" s="37"/>
      <c r="HXU62" s="37"/>
      <c r="HXV62" s="37"/>
      <c r="HXW62" s="37"/>
      <c r="HXX62" s="37"/>
      <c r="HXY62" s="37"/>
      <c r="HXZ62" s="37"/>
      <c r="HYA62" s="37"/>
      <c r="HYB62" s="37"/>
      <c r="HYC62" s="37"/>
      <c r="HYD62" s="37"/>
      <c r="HYE62" s="37"/>
      <c r="HYF62" s="37"/>
      <c r="HYG62" s="37"/>
      <c r="HYH62" s="37"/>
      <c r="HYI62" s="37"/>
      <c r="HYJ62" s="37"/>
      <c r="HYK62" s="37"/>
      <c r="HYL62" s="37"/>
      <c r="HYM62" s="37"/>
      <c r="HYN62" s="37"/>
      <c r="HYO62" s="37"/>
      <c r="HYP62" s="37"/>
      <c r="HYQ62" s="37"/>
      <c r="HYR62" s="37"/>
      <c r="HYS62" s="37"/>
      <c r="HYT62" s="37"/>
      <c r="HYU62" s="37"/>
      <c r="HYV62" s="37"/>
      <c r="HYW62" s="37"/>
      <c r="HYX62" s="37"/>
      <c r="HYY62" s="37"/>
      <c r="HYZ62" s="37"/>
      <c r="HZA62" s="37"/>
      <c r="HZB62" s="37"/>
      <c r="HZC62" s="37"/>
      <c r="HZD62" s="37"/>
      <c r="HZE62" s="37"/>
      <c r="HZF62" s="37"/>
      <c r="HZG62" s="37"/>
      <c r="HZH62" s="37"/>
      <c r="HZI62" s="37"/>
      <c r="HZJ62" s="37"/>
      <c r="HZK62" s="37"/>
      <c r="HZL62" s="37"/>
      <c r="HZM62" s="37"/>
      <c r="HZN62" s="37"/>
      <c r="HZO62" s="37"/>
      <c r="HZP62" s="37"/>
      <c r="HZQ62" s="37"/>
      <c r="HZR62" s="37"/>
      <c r="HZS62" s="37"/>
      <c r="HZT62" s="37"/>
      <c r="HZU62" s="37"/>
      <c r="HZV62" s="37"/>
      <c r="HZW62" s="37"/>
      <c r="HZX62" s="37"/>
      <c r="HZY62" s="37"/>
      <c r="HZZ62" s="37"/>
      <c r="IAA62" s="37"/>
      <c r="IAB62" s="37"/>
      <c r="IAC62" s="37"/>
      <c r="IAD62" s="37"/>
      <c r="IAE62" s="37"/>
      <c r="IAF62" s="37"/>
      <c r="IAG62" s="37"/>
      <c r="IAH62" s="37"/>
      <c r="IAI62" s="37"/>
      <c r="IAJ62" s="37"/>
      <c r="IAK62" s="37"/>
      <c r="IAL62" s="37"/>
      <c r="IAM62" s="37"/>
      <c r="IAN62" s="37"/>
      <c r="IAO62" s="37"/>
      <c r="IAP62" s="37"/>
      <c r="IAQ62" s="37"/>
      <c r="IAR62" s="37"/>
      <c r="IAS62" s="37"/>
      <c r="IAT62" s="37"/>
      <c r="IAU62" s="37"/>
      <c r="IAV62" s="37"/>
      <c r="IAW62" s="37"/>
      <c r="IAX62" s="37"/>
      <c r="IAY62" s="37"/>
      <c r="IAZ62" s="37"/>
      <c r="IBA62" s="37"/>
      <c r="IBB62" s="37"/>
      <c r="IBC62" s="37"/>
      <c r="IBD62" s="37"/>
      <c r="IBE62" s="37"/>
      <c r="IBF62" s="37"/>
      <c r="IBG62" s="37"/>
      <c r="IBH62" s="37"/>
      <c r="IBI62" s="37"/>
      <c r="IBJ62" s="37"/>
      <c r="IBK62" s="37"/>
      <c r="IBL62" s="37"/>
      <c r="IBM62" s="37"/>
      <c r="IBN62" s="37"/>
      <c r="IBO62" s="37"/>
      <c r="IBP62" s="37"/>
      <c r="IBQ62" s="37"/>
      <c r="IBR62" s="37"/>
      <c r="IBS62" s="37"/>
      <c r="IBT62" s="37"/>
      <c r="IBU62" s="37"/>
      <c r="IBV62" s="37"/>
      <c r="IBW62" s="37"/>
      <c r="IBX62" s="37"/>
      <c r="IBY62" s="37"/>
      <c r="IBZ62" s="37"/>
      <c r="ICA62" s="37"/>
      <c r="ICB62" s="37"/>
      <c r="ICC62" s="37"/>
      <c r="ICD62" s="37"/>
      <c r="ICE62" s="37"/>
      <c r="ICF62" s="37"/>
      <c r="ICG62" s="37"/>
      <c r="ICH62" s="37"/>
      <c r="ICI62" s="37"/>
      <c r="ICJ62" s="37"/>
      <c r="ICK62" s="37"/>
      <c r="ICL62" s="37"/>
      <c r="ICM62" s="37"/>
      <c r="ICN62" s="37"/>
      <c r="ICO62" s="37"/>
      <c r="ICP62" s="37"/>
      <c r="ICQ62" s="37"/>
      <c r="ICR62" s="37"/>
      <c r="ICS62" s="37"/>
      <c r="ICT62" s="37"/>
      <c r="ICU62" s="37"/>
      <c r="ICV62" s="37"/>
      <c r="ICW62" s="37"/>
      <c r="ICX62" s="37"/>
      <c r="ICY62" s="37"/>
      <c r="ICZ62" s="37"/>
      <c r="IDA62" s="37"/>
      <c r="IDB62" s="37"/>
      <c r="IDC62" s="37"/>
      <c r="IDD62" s="37"/>
      <c r="IDE62" s="37"/>
      <c r="IDF62" s="37"/>
      <c r="IDG62" s="37"/>
      <c r="IDH62" s="37"/>
      <c r="IDI62" s="37"/>
      <c r="IDJ62" s="37"/>
      <c r="IDK62" s="37"/>
      <c r="IDL62" s="37"/>
      <c r="IDM62" s="37"/>
      <c r="IDN62" s="37"/>
      <c r="IDO62" s="37"/>
      <c r="IDP62" s="37"/>
      <c r="IDQ62" s="37"/>
      <c r="IDR62" s="37"/>
      <c r="IDS62" s="37"/>
      <c r="IDT62" s="37"/>
      <c r="IDU62" s="37"/>
      <c r="IDV62" s="37"/>
      <c r="IDW62" s="37"/>
      <c r="IDX62" s="37"/>
      <c r="IDY62" s="37"/>
      <c r="IDZ62" s="37"/>
      <c r="IEA62" s="37"/>
      <c r="IEB62" s="37"/>
      <c r="IEC62" s="37"/>
      <c r="IED62" s="37"/>
      <c r="IEE62" s="37"/>
      <c r="IEF62" s="37"/>
      <c r="IEG62" s="37"/>
      <c r="IEH62" s="37"/>
      <c r="IEI62" s="37"/>
      <c r="IEJ62" s="37"/>
      <c r="IEK62" s="37"/>
      <c r="IEL62" s="37"/>
      <c r="IEM62" s="37"/>
      <c r="IEN62" s="37"/>
      <c r="IEO62" s="37"/>
      <c r="IEP62" s="37"/>
      <c r="IEQ62" s="37"/>
      <c r="IER62" s="37"/>
      <c r="IES62" s="37"/>
      <c r="IET62" s="37"/>
      <c r="IEU62" s="37"/>
      <c r="IEV62" s="37"/>
      <c r="IEW62" s="37"/>
      <c r="IEX62" s="37"/>
      <c r="IEY62" s="37"/>
      <c r="IEZ62" s="37"/>
      <c r="IFA62" s="37"/>
      <c r="IFB62" s="37"/>
      <c r="IFC62" s="37"/>
      <c r="IFD62" s="37"/>
      <c r="IFE62" s="37"/>
      <c r="IFF62" s="37"/>
      <c r="IFG62" s="37"/>
      <c r="IFH62" s="37"/>
      <c r="IFI62" s="37"/>
      <c r="IFJ62" s="37"/>
      <c r="IFK62" s="37"/>
      <c r="IFL62" s="37"/>
      <c r="IFM62" s="37"/>
      <c r="IFN62" s="37"/>
      <c r="IFO62" s="37"/>
      <c r="IFP62" s="37"/>
      <c r="IFQ62" s="37"/>
      <c r="IFR62" s="37"/>
      <c r="IFS62" s="37"/>
      <c r="IFT62" s="37"/>
      <c r="IFU62" s="37"/>
      <c r="IFV62" s="37"/>
      <c r="IFW62" s="37"/>
      <c r="IFX62" s="37"/>
      <c r="IFY62" s="37"/>
      <c r="IFZ62" s="37"/>
      <c r="IGA62" s="37"/>
      <c r="IGB62" s="37"/>
      <c r="IGC62" s="37"/>
      <c r="IGD62" s="37"/>
      <c r="IGE62" s="37"/>
      <c r="IGF62" s="37"/>
      <c r="IGG62" s="37"/>
      <c r="IGH62" s="37"/>
      <c r="IGI62" s="37"/>
      <c r="IGJ62" s="37"/>
      <c r="IGK62" s="37"/>
      <c r="IGL62" s="37"/>
      <c r="IGM62" s="37"/>
      <c r="IGN62" s="37"/>
      <c r="IGO62" s="37"/>
      <c r="IGP62" s="37"/>
      <c r="IGQ62" s="37"/>
      <c r="IGR62" s="37"/>
      <c r="IGS62" s="37"/>
      <c r="IGT62" s="37"/>
      <c r="IGU62" s="37"/>
      <c r="IGV62" s="37"/>
      <c r="IGW62" s="37"/>
      <c r="IGX62" s="37"/>
      <c r="IGY62" s="37"/>
      <c r="IGZ62" s="37"/>
      <c r="IHA62" s="37"/>
      <c r="IHB62" s="37"/>
      <c r="IHC62" s="37"/>
      <c r="IHD62" s="37"/>
      <c r="IHE62" s="37"/>
      <c r="IHF62" s="37"/>
      <c r="IHG62" s="37"/>
      <c r="IHH62" s="37"/>
      <c r="IHI62" s="37"/>
      <c r="IHJ62" s="37"/>
      <c r="IHK62" s="37"/>
      <c r="IHL62" s="37"/>
      <c r="IHM62" s="37"/>
      <c r="IHN62" s="37"/>
      <c r="IHO62" s="37"/>
      <c r="IHP62" s="37"/>
      <c r="IHQ62" s="37"/>
      <c r="IHR62" s="37"/>
      <c r="IHS62" s="37"/>
      <c r="IHT62" s="37"/>
      <c r="IHU62" s="37"/>
      <c r="IHV62" s="37"/>
      <c r="IHW62" s="37"/>
      <c r="IHX62" s="37"/>
      <c r="IHY62" s="37"/>
      <c r="IHZ62" s="37"/>
      <c r="IIA62" s="37"/>
      <c r="IIB62" s="37"/>
      <c r="IIC62" s="37"/>
      <c r="IID62" s="37"/>
      <c r="IIE62" s="37"/>
      <c r="IIF62" s="37"/>
      <c r="IIG62" s="37"/>
      <c r="IIH62" s="37"/>
      <c r="III62" s="37"/>
      <c r="IIJ62" s="37"/>
      <c r="IIK62" s="37"/>
      <c r="IIL62" s="37"/>
      <c r="IIM62" s="37"/>
      <c r="IIN62" s="37"/>
      <c r="IIO62" s="37"/>
      <c r="IIP62" s="37"/>
      <c r="IIQ62" s="37"/>
      <c r="IIR62" s="37"/>
      <c r="IIS62" s="37"/>
      <c r="IIT62" s="37"/>
      <c r="IIU62" s="37"/>
      <c r="IIV62" s="37"/>
      <c r="IIW62" s="37"/>
      <c r="IIX62" s="37"/>
      <c r="IIY62" s="37"/>
      <c r="IIZ62" s="37"/>
      <c r="IJA62" s="37"/>
      <c r="IJB62" s="37"/>
      <c r="IJC62" s="37"/>
      <c r="IJD62" s="37"/>
      <c r="IJE62" s="37"/>
      <c r="IJF62" s="37"/>
      <c r="IJG62" s="37"/>
      <c r="IJH62" s="37"/>
      <c r="IJI62" s="37"/>
      <c r="IJJ62" s="37"/>
      <c r="IJK62" s="37"/>
      <c r="IJL62" s="37"/>
      <c r="IJM62" s="37"/>
      <c r="IJN62" s="37"/>
      <c r="IJO62" s="37"/>
      <c r="IJP62" s="37"/>
      <c r="IJQ62" s="37"/>
      <c r="IJR62" s="37"/>
      <c r="IJS62" s="37"/>
      <c r="IJT62" s="37"/>
      <c r="IJU62" s="37"/>
      <c r="IJV62" s="37"/>
      <c r="IJW62" s="37"/>
      <c r="IJX62" s="37"/>
      <c r="IJY62" s="37"/>
      <c r="IJZ62" s="37"/>
      <c r="IKA62" s="37"/>
      <c r="IKB62" s="37"/>
      <c r="IKC62" s="37"/>
      <c r="IKD62" s="37"/>
      <c r="IKE62" s="37"/>
      <c r="IKF62" s="37"/>
      <c r="IKG62" s="37"/>
      <c r="IKH62" s="37"/>
      <c r="IKI62" s="37"/>
      <c r="IKJ62" s="37"/>
      <c r="IKK62" s="37"/>
      <c r="IKL62" s="37"/>
      <c r="IKM62" s="37"/>
      <c r="IKN62" s="37"/>
      <c r="IKO62" s="37"/>
      <c r="IKP62" s="37"/>
      <c r="IKQ62" s="37"/>
      <c r="IKR62" s="37"/>
      <c r="IKS62" s="37"/>
      <c r="IKT62" s="37"/>
      <c r="IKU62" s="37"/>
      <c r="IKV62" s="37"/>
      <c r="IKW62" s="37"/>
      <c r="IKX62" s="37"/>
      <c r="IKY62" s="37"/>
      <c r="IKZ62" s="37"/>
      <c r="ILA62" s="37"/>
      <c r="ILB62" s="37"/>
      <c r="ILC62" s="37"/>
      <c r="ILD62" s="37"/>
      <c r="ILE62" s="37"/>
      <c r="ILF62" s="37"/>
      <c r="ILG62" s="37"/>
      <c r="ILH62" s="37"/>
      <c r="ILI62" s="37"/>
      <c r="ILJ62" s="37"/>
      <c r="ILK62" s="37"/>
      <c r="ILL62" s="37"/>
      <c r="ILM62" s="37"/>
      <c r="ILN62" s="37"/>
      <c r="ILO62" s="37"/>
      <c r="ILP62" s="37"/>
      <c r="ILQ62" s="37"/>
      <c r="ILR62" s="37"/>
      <c r="ILS62" s="37"/>
      <c r="ILT62" s="37"/>
      <c r="ILU62" s="37"/>
      <c r="ILV62" s="37"/>
      <c r="ILW62" s="37"/>
      <c r="ILX62" s="37"/>
      <c r="ILY62" s="37"/>
      <c r="ILZ62" s="37"/>
      <c r="IMA62" s="37"/>
      <c r="IMB62" s="37"/>
      <c r="IMC62" s="37"/>
      <c r="IMD62" s="37"/>
      <c r="IME62" s="37"/>
      <c r="IMF62" s="37"/>
      <c r="IMG62" s="37"/>
      <c r="IMH62" s="37"/>
      <c r="IMI62" s="37"/>
      <c r="IMJ62" s="37"/>
      <c r="IMK62" s="37"/>
      <c r="IML62" s="37"/>
      <c r="IMM62" s="37"/>
      <c r="IMN62" s="37"/>
      <c r="IMO62" s="37"/>
      <c r="IMP62" s="37"/>
      <c r="IMQ62" s="37"/>
      <c r="IMR62" s="37"/>
      <c r="IMS62" s="37"/>
      <c r="IMT62" s="37"/>
      <c r="IMU62" s="37"/>
      <c r="IMV62" s="37"/>
      <c r="IMW62" s="37"/>
      <c r="IMX62" s="37"/>
      <c r="IMY62" s="37"/>
      <c r="IMZ62" s="37"/>
      <c r="INA62" s="37"/>
      <c r="INB62" s="37"/>
      <c r="INC62" s="37"/>
      <c r="IND62" s="37"/>
      <c r="INE62" s="37"/>
      <c r="INF62" s="37"/>
      <c r="ING62" s="37"/>
      <c r="INH62" s="37"/>
      <c r="INI62" s="37"/>
      <c r="INJ62" s="37"/>
      <c r="INK62" s="37"/>
      <c r="INL62" s="37"/>
      <c r="INM62" s="37"/>
      <c r="INN62" s="37"/>
      <c r="INO62" s="37"/>
      <c r="INP62" s="37"/>
      <c r="INQ62" s="37"/>
      <c r="INR62" s="37"/>
      <c r="INS62" s="37"/>
      <c r="INT62" s="37"/>
      <c r="INU62" s="37"/>
      <c r="INV62" s="37"/>
      <c r="INW62" s="37"/>
      <c r="INX62" s="37"/>
      <c r="INY62" s="37"/>
      <c r="INZ62" s="37"/>
      <c r="IOA62" s="37"/>
      <c r="IOB62" s="37"/>
      <c r="IOC62" s="37"/>
      <c r="IOD62" s="37"/>
      <c r="IOE62" s="37"/>
      <c r="IOF62" s="37"/>
      <c r="IOG62" s="37"/>
      <c r="IOH62" s="37"/>
      <c r="IOI62" s="37"/>
      <c r="IOJ62" s="37"/>
      <c r="IOK62" s="37"/>
      <c r="IOL62" s="37"/>
      <c r="IOM62" s="37"/>
      <c r="ION62" s="37"/>
      <c r="IOO62" s="37"/>
      <c r="IOP62" s="37"/>
      <c r="IOQ62" s="37"/>
      <c r="IOR62" s="37"/>
      <c r="IOS62" s="37"/>
      <c r="IOT62" s="37"/>
      <c r="IOU62" s="37"/>
      <c r="IOV62" s="37"/>
      <c r="IOW62" s="37"/>
      <c r="IOX62" s="37"/>
      <c r="IOY62" s="37"/>
      <c r="IOZ62" s="37"/>
      <c r="IPA62" s="37"/>
      <c r="IPB62" s="37"/>
      <c r="IPC62" s="37"/>
      <c r="IPD62" s="37"/>
      <c r="IPE62" s="37"/>
      <c r="IPF62" s="37"/>
      <c r="IPG62" s="37"/>
      <c r="IPH62" s="37"/>
      <c r="IPI62" s="37"/>
      <c r="IPJ62" s="37"/>
      <c r="IPK62" s="37"/>
      <c r="IPL62" s="37"/>
      <c r="IPM62" s="37"/>
      <c r="IPN62" s="37"/>
      <c r="IPO62" s="37"/>
      <c r="IPP62" s="37"/>
      <c r="IPQ62" s="37"/>
      <c r="IPR62" s="37"/>
      <c r="IPS62" s="37"/>
      <c r="IPT62" s="37"/>
      <c r="IPU62" s="37"/>
      <c r="IPV62" s="37"/>
      <c r="IPW62" s="37"/>
      <c r="IPX62" s="37"/>
      <c r="IPY62" s="37"/>
      <c r="IPZ62" s="37"/>
      <c r="IQA62" s="37"/>
      <c r="IQB62" s="37"/>
      <c r="IQC62" s="37"/>
      <c r="IQD62" s="37"/>
      <c r="IQE62" s="37"/>
      <c r="IQF62" s="37"/>
      <c r="IQG62" s="37"/>
      <c r="IQH62" s="37"/>
      <c r="IQI62" s="37"/>
      <c r="IQJ62" s="37"/>
      <c r="IQK62" s="37"/>
      <c r="IQL62" s="37"/>
      <c r="IQM62" s="37"/>
      <c r="IQN62" s="37"/>
      <c r="IQO62" s="37"/>
      <c r="IQP62" s="37"/>
      <c r="IQQ62" s="37"/>
      <c r="IQR62" s="37"/>
      <c r="IQS62" s="37"/>
      <c r="IQT62" s="37"/>
      <c r="IQU62" s="37"/>
      <c r="IQV62" s="37"/>
      <c r="IQW62" s="37"/>
      <c r="IQX62" s="37"/>
      <c r="IQY62" s="37"/>
      <c r="IQZ62" s="37"/>
      <c r="IRA62" s="37"/>
      <c r="IRB62" s="37"/>
      <c r="IRC62" s="37"/>
      <c r="IRD62" s="37"/>
      <c r="IRE62" s="37"/>
      <c r="IRF62" s="37"/>
      <c r="IRG62" s="37"/>
      <c r="IRH62" s="37"/>
      <c r="IRI62" s="37"/>
      <c r="IRJ62" s="37"/>
      <c r="IRK62" s="37"/>
      <c r="IRL62" s="37"/>
      <c r="IRM62" s="37"/>
      <c r="IRN62" s="37"/>
      <c r="IRO62" s="37"/>
      <c r="IRP62" s="37"/>
      <c r="IRQ62" s="37"/>
      <c r="IRR62" s="37"/>
      <c r="IRS62" s="37"/>
      <c r="IRT62" s="37"/>
      <c r="IRU62" s="37"/>
      <c r="IRV62" s="37"/>
      <c r="IRW62" s="37"/>
      <c r="IRX62" s="37"/>
      <c r="IRY62" s="37"/>
      <c r="IRZ62" s="37"/>
      <c r="ISA62" s="37"/>
      <c r="ISB62" s="37"/>
      <c r="ISC62" s="37"/>
      <c r="ISD62" s="37"/>
      <c r="ISE62" s="37"/>
      <c r="ISF62" s="37"/>
      <c r="ISG62" s="37"/>
      <c r="ISH62" s="37"/>
      <c r="ISI62" s="37"/>
      <c r="ISJ62" s="37"/>
      <c r="ISK62" s="37"/>
      <c r="ISL62" s="37"/>
      <c r="ISM62" s="37"/>
      <c r="ISN62" s="37"/>
      <c r="ISO62" s="37"/>
      <c r="ISP62" s="37"/>
      <c r="ISQ62" s="37"/>
      <c r="ISR62" s="37"/>
      <c r="ISS62" s="37"/>
      <c r="IST62" s="37"/>
      <c r="ISU62" s="37"/>
      <c r="ISV62" s="37"/>
      <c r="ISW62" s="37"/>
      <c r="ISX62" s="37"/>
      <c r="ISY62" s="37"/>
      <c r="ISZ62" s="37"/>
      <c r="ITA62" s="37"/>
      <c r="ITB62" s="37"/>
      <c r="ITC62" s="37"/>
      <c r="ITD62" s="37"/>
      <c r="ITE62" s="37"/>
      <c r="ITF62" s="37"/>
      <c r="ITG62" s="37"/>
      <c r="ITH62" s="37"/>
      <c r="ITI62" s="37"/>
      <c r="ITJ62" s="37"/>
      <c r="ITK62" s="37"/>
      <c r="ITL62" s="37"/>
      <c r="ITM62" s="37"/>
      <c r="ITN62" s="37"/>
      <c r="ITO62" s="37"/>
      <c r="ITP62" s="37"/>
      <c r="ITQ62" s="37"/>
      <c r="ITR62" s="37"/>
      <c r="ITS62" s="37"/>
      <c r="ITT62" s="37"/>
      <c r="ITU62" s="37"/>
      <c r="ITV62" s="37"/>
      <c r="ITW62" s="37"/>
      <c r="ITX62" s="37"/>
      <c r="ITY62" s="37"/>
      <c r="ITZ62" s="37"/>
      <c r="IUA62" s="37"/>
      <c r="IUB62" s="37"/>
      <c r="IUC62" s="37"/>
      <c r="IUD62" s="37"/>
      <c r="IUE62" s="37"/>
      <c r="IUF62" s="37"/>
      <c r="IUG62" s="37"/>
      <c r="IUH62" s="37"/>
      <c r="IUI62" s="37"/>
      <c r="IUJ62" s="37"/>
      <c r="IUK62" s="37"/>
      <c r="IUL62" s="37"/>
      <c r="IUM62" s="37"/>
      <c r="IUN62" s="37"/>
      <c r="IUO62" s="37"/>
      <c r="IUP62" s="37"/>
      <c r="IUQ62" s="37"/>
      <c r="IUR62" s="37"/>
      <c r="IUS62" s="37"/>
      <c r="IUT62" s="37"/>
      <c r="IUU62" s="37"/>
      <c r="IUV62" s="37"/>
      <c r="IUW62" s="37"/>
      <c r="IUX62" s="37"/>
      <c r="IUY62" s="37"/>
      <c r="IUZ62" s="37"/>
      <c r="IVA62" s="37"/>
      <c r="IVB62" s="37"/>
      <c r="IVC62" s="37"/>
      <c r="IVD62" s="37"/>
      <c r="IVE62" s="37"/>
      <c r="IVF62" s="37"/>
      <c r="IVG62" s="37"/>
      <c r="IVH62" s="37"/>
      <c r="IVI62" s="37"/>
      <c r="IVJ62" s="37"/>
      <c r="IVK62" s="37"/>
      <c r="IVL62" s="37"/>
      <c r="IVM62" s="37"/>
      <c r="IVN62" s="37"/>
      <c r="IVO62" s="37"/>
      <c r="IVP62" s="37"/>
      <c r="IVQ62" s="37"/>
      <c r="IVR62" s="37"/>
      <c r="IVS62" s="37"/>
      <c r="IVT62" s="37"/>
      <c r="IVU62" s="37"/>
      <c r="IVV62" s="37"/>
      <c r="IVW62" s="37"/>
      <c r="IVX62" s="37"/>
      <c r="IVY62" s="37"/>
      <c r="IVZ62" s="37"/>
      <c r="IWA62" s="37"/>
      <c r="IWB62" s="37"/>
      <c r="IWC62" s="37"/>
      <c r="IWD62" s="37"/>
      <c r="IWE62" s="37"/>
      <c r="IWF62" s="37"/>
      <c r="IWG62" s="37"/>
      <c r="IWH62" s="37"/>
      <c r="IWI62" s="37"/>
      <c r="IWJ62" s="37"/>
      <c r="IWK62" s="37"/>
      <c r="IWL62" s="37"/>
      <c r="IWM62" s="37"/>
      <c r="IWN62" s="37"/>
      <c r="IWO62" s="37"/>
      <c r="IWP62" s="37"/>
      <c r="IWQ62" s="37"/>
      <c r="IWR62" s="37"/>
      <c r="IWS62" s="37"/>
      <c r="IWT62" s="37"/>
      <c r="IWU62" s="37"/>
      <c r="IWV62" s="37"/>
      <c r="IWW62" s="37"/>
      <c r="IWX62" s="37"/>
      <c r="IWY62" s="37"/>
      <c r="IWZ62" s="37"/>
      <c r="IXA62" s="37"/>
      <c r="IXB62" s="37"/>
      <c r="IXC62" s="37"/>
      <c r="IXD62" s="37"/>
      <c r="IXE62" s="37"/>
      <c r="IXF62" s="37"/>
      <c r="IXG62" s="37"/>
      <c r="IXH62" s="37"/>
      <c r="IXI62" s="37"/>
      <c r="IXJ62" s="37"/>
      <c r="IXK62" s="37"/>
      <c r="IXL62" s="37"/>
      <c r="IXM62" s="37"/>
      <c r="IXN62" s="37"/>
      <c r="IXO62" s="37"/>
      <c r="IXP62" s="37"/>
      <c r="IXQ62" s="37"/>
      <c r="IXR62" s="37"/>
      <c r="IXS62" s="37"/>
      <c r="IXT62" s="37"/>
      <c r="IXU62" s="37"/>
      <c r="IXV62" s="37"/>
      <c r="IXW62" s="37"/>
      <c r="IXX62" s="37"/>
      <c r="IXY62" s="37"/>
      <c r="IXZ62" s="37"/>
      <c r="IYA62" s="37"/>
      <c r="IYB62" s="37"/>
      <c r="IYC62" s="37"/>
      <c r="IYD62" s="37"/>
      <c r="IYE62" s="37"/>
      <c r="IYF62" s="37"/>
      <c r="IYG62" s="37"/>
      <c r="IYH62" s="37"/>
      <c r="IYI62" s="37"/>
      <c r="IYJ62" s="37"/>
      <c r="IYK62" s="37"/>
      <c r="IYL62" s="37"/>
      <c r="IYM62" s="37"/>
      <c r="IYN62" s="37"/>
      <c r="IYO62" s="37"/>
      <c r="IYP62" s="37"/>
      <c r="IYQ62" s="37"/>
      <c r="IYR62" s="37"/>
      <c r="IYS62" s="37"/>
      <c r="IYT62" s="37"/>
      <c r="IYU62" s="37"/>
      <c r="IYV62" s="37"/>
      <c r="IYW62" s="37"/>
      <c r="IYX62" s="37"/>
      <c r="IYY62" s="37"/>
      <c r="IYZ62" s="37"/>
      <c r="IZA62" s="37"/>
      <c r="IZB62" s="37"/>
      <c r="IZC62" s="37"/>
      <c r="IZD62" s="37"/>
      <c r="IZE62" s="37"/>
      <c r="IZF62" s="37"/>
      <c r="IZG62" s="37"/>
      <c r="IZH62" s="37"/>
      <c r="IZI62" s="37"/>
      <c r="IZJ62" s="37"/>
      <c r="IZK62" s="37"/>
      <c r="IZL62" s="37"/>
      <c r="IZM62" s="37"/>
      <c r="IZN62" s="37"/>
      <c r="IZO62" s="37"/>
      <c r="IZP62" s="37"/>
      <c r="IZQ62" s="37"/>
      <c r="IZR62" s="37"/>
      <c r="IZS62" s="37"/>
      <c r="IZT62" s="37"/>
      <c r="IZU62" s="37"/>
      <c r="IZV62" s="37"/>
      <c r="IZW62" s="37"/>
      <c r="IZX62" s="37"/>
      <c r="IZY62" s="37"/>
      <c r="IZZ62" s="37"/>
      <c r="JAA62" s="37"/>
      <c r="JAB62" s="37"/>
      <c r="JAC62" s="37"/>
      <c r="JAD62" s="37"/>
      <c r="JAE62" s="37"/>
      <c r="JAF62" s="37"/>
      <c r="JAG62" s="37"/>
      <c r="JAH62" s="37"/>
      <c r="JAI62" s="37"/>
      <c r="JAJ62" s="37"/>
      <c r="JAK62" s="37"/>
      <c r="JAL62" s="37"/>
      <c r="JAM62" s="37"/>
      <c r="JAN62" s="37"/>
      <c r="JAO62" s="37"/>
      <c r="JAP62" s="37"/>
      <c r="JAQ62" s="37"/>
      <c r="JAR62" s="37"/>
      <c r="JAS62" s="37"/>
      <c r="JAT62" s="37"/>
      <c r="JAU62" s="37"/>
      <c r="JAV62" s="37"/>
      <c r="JAW62" s="37"/>
      <c r="JAX62" s="37"/>
      <c r="JAY62" s="37"/>
      <c r="JAZ62" s="37"/>
      <c r="JBA62" s="37"/>
      <c r="JBB62" s="37"/>
      <c r="JBC62" s="37"/>
      <c r="JBD62" s="37"/>
      <c r="JBE62" s="37"/>
      <c r="JBF62" s="37"/>
      <c r="JBG62" s="37"/>
      <c r="JBH62" s="37"/>
      <c r="JBI62" s="37"/>
      <c r="JBJ62" s="37"/>
      <c r="JBK62" s="37"/>
      <c r="JBL62" s="37"/>
      <c r="JBM62" s="37"/>
      <c r="JBN62" s="37"/>
      <c r="JBO62" s="37"/>
      <c r="JBP62" s="37"/>
      <c r="JBQ62" s="37"/>
      <c r="JBR62" s="37"/>
      <c r="JBS62" s="37"/>
      <c r="JBT62" s="37"/>
      <c r="JBU62" s="37"/>
      <c r="JBV62" s="37"/>
      <c r="JBW62" s="37"/>
      <c r="JBX62" s="37"/>
      <c r="JBY62" s="37"/>
      <c r="JBZ62" s="37"/>
      <c r="JCA62" s="37"/>
      <c r="JCB62" s="37"/>
      <c r="JCC62" s="37"/>
      <c r="JCD62" s="37"/>
      <c r="JCE62" s="37"/>
      <c r="JCF62" s="37"/>
      <c r="JCG62" s="37"/>
      <c r="JCH62" s="37"/>
      <c r="JCI62" s="37"/>
      <c r="JCJ62" s="37"/>
      <c r="JCK62" s="37"/>
      <c r="JCL62" s="37"/>
      <c r="JCM62" s="37"/>
      <c r="JCN62" s="37"/>
      <c r="JCO62" s="37"/>
      <c r="JCP62" s="37"/>
      <c r="JCQ62" s="37"/>
      <c r="JCR62" s="37"/>
      <c r="JCS62" s="37"/>
      <c r="JCT62" s="37"/>
      <c r="JCU62" s="37"/>
      <c r="JCV62" s="37"/>
      <c r="JCW62" s="37"/>
      <c r="JCX62" s="37"/>
      <c r="JCY62" s="37"/>
      <c r="JCZ62" s="37"/>
      <c r="JDA62" s="37"/>
      <c r="JDB62" s="37"/>
      <c r="JDC62" s="37"/>
      <c r="JDD62" s="37"/>
      <c r="JDE62" s="37"/>
      <c r="JDF62" s="37"/>
      <c r="JDG62" s="37"/>
      <c r="JDH62" s="37"/>
      <c r="JDI62" s="37"/>
      <c r="JDJ62" s="37"/>
      <c r="JDK62" s="37"/>
      <c r="JDL62" s="37"/>
      <c r="JDM62" s="37"/>
      <c r="JDN62" s="37"/>
      <c r="JDO62" s="37"/>
      <c r="JDP62" s="37"/>
      <c r="JDQ62" s="37"/>
      <c r="JDR62" s="37"/>
      <c r="JDS62" s="37"/>
      <c r="JDT62" s="37"/>
      <c r="JDU62" s="37"/>
      <c r="JDV62" s="37"/>
      <c r="JDW62" s="37"/>
      <c r="JDX62" s="37"/>
      <c r="JDY62" s="37"/>
      <c r="JDZ62" s="37"/>
      <c r="JEA62" s="37"/>
      <c r="JEB62" s="37"/>
      <c r="JEC62" s="37"/>
      <c r="JED62" s="37"/>
      <c r="JEE62" s="37"/>
      <c r="JEF62" s="37"/>
      <c r="JEG62" s="37"/>
      <c r="JEH62" s="37"/>
      <c r="JEI62" s="37"/>
      <c r="JEJ62" s="37"/>
      <c r="JEK62" s="37"/>
      <c r="JEL62" s="37"/>
      <c r="JEM62" s="37"/>
      <c r="JEN62" s="37"/>
      <c r="JEO62" s="37"/>
      <c r="JEP62" s="37"/>
      <c r="JEQ62" s="37"/>
      <c r="JER62" s="37"/>
      <c r="JES62" s="37"/>
      <c r="JET62" s="37"/>
      <c r="JEU62" s="37"/>
      <c r="JEV62" s="37"/>
      <c r="JEW62" s="37"/>
      <c r="JEX62" s="37"/>
      <c r="JEY62" s="37"/>
      <c r="JEZ62" s="37"/>
      <c r="JFA62" s="37"/>
      <c r="JFB62" s="37"/>
      <c r="JFC62" s="37"/>
      <c r="JFD62" s="37"/>
      <c r="JFE62" s="37"/>
      <c r="JFF62" s="37"/>
      <c r="JFG62" s="37"/>
      <c r="JFH62" s="37"/>
      <c r="JFI62" s="37"/>
      <c r="JFJ62" s="37"/>
      <c r="JFK62" s="37"/>
      <c r="JFL62" s="37"/>
      <c r="JFM62" s="37"/>
      <c r="JFN62" s="37"/>
      <c r="JFO62" s="37"/>
      <c r="JFP62" s="37"/>
      <c r="JFQ62" s="37"/>
      <c r="JFR62" s="37"/>
      <c r="JFS62" s="37"/>
      <c r="JFT62" s="37"/>
      <c r="JFU62" s="37"/>
      <c r="JFV62" s="37"/>
      <c r="JFW62" s="37"/>
      <c r="JFX62" s="37"/>
      <c r="JFY62" s="37"/>
      <c r="JFZ62" s="37"/>
      <c r="JGA62" s="37"/>
      <c r="JGB62" s="37"/>
      <c r="JGC62" s="37"/>
      <c r="JGD62" s="37"/>
      <c r="JGE62" s="37"/>
      <c r="JGF62" s="37"/>
      <c r="JGG62" s="37"/>
      <c r="JGH62" s="37"/>
      <c r="JGI62" s="37"/>
      <c r="JGJ62" s="37"/>
      <c r="JGK62" s="37"/>
      <c r="JGL62" s="37"/>
      <c r="JGM62" s="37"/>
      <c r="JGN62" s="37"/>
      <c r="JGO62" s="37"/>
      <c r="JGP62" s="37"/>
      <c r="JGQ62" s="37"/>
      <c r="JGR62" s="37"/>
      <c r="JGS62" s="37"/>
      <c r="JGT62" s="37"/>
      <c r="JGU62" s="37"/>
      <c r="JGV62" s="37"/>
      <c r="JGW62" s="37"/>
      <c r="JGX62" s="37"/>
      <c r="JGY62" s="37"/>
      <c r="JGZ62" s="37"/>
      <c r="JHA62" s="37"/>
      <c r="JHB62" s="37"/>
      <c r="JHC62" s="37"/>
      <c r="JHD62" s="37"/>
      <c r="JHE62" s="37"/>
      <c r="JHF62" s="37"/>
      <c r="JHG62" s="37"/>
      <c r="JHH62" s="37"/>
      <c r="JHI62" s="37"/>
      <c r="JHJ62" s="37"/>
      <c r="JHK62" s="37"/>
      <c r="JHL62" s="37"/>
      <c r="JHM62" s="37"/>
      <c r="JHN62" s="37"/>
      <c r="JHO62" s="37"/>
      <c r="JHP62" s="37"/>
      <c r="JHQ62" s="37"/>
      <c r="JHR62" s="37"/>
      <c r="JHS62" s="37"/>
      <c r="JHT62" s="37"/>
      <c r="JHU62" s="37"/>
      <c r="JHV62" s="37"/>
      <c r="JHW62" s="37"/>
      <c r="JHX62" s="37"/>
      <c r="JHY62" s="37"/>
      <c r="JHZ62" s="37"/>
      <c r="JIA62" s="37"/>
      <c r="JIB62" s="37"/>
      <c r="JIC62" s="37"/>
      <c r="JID62" s="37"/>
      <c r="JIE62" s="37"/>
      <c r="JIF62" s="37"/>
      <c r="JIG62" s="37"/>
      <c r="JIH62" s="37"/>
      <c r="JII62" s="37"/>
      <c r="JIJ62" s="37"/>
      <c r="JIK62" s="37"/>
      <c r="JIL62" s="37"/>
      <c r="JIM62" s="37"/>
      <c r="JIN62" s="37"/>
      <c r="JIO62" s="37"/>
      <c r="JIP62" s="37"/>
      <c r="JIQ62" s="37"/>
      <c r="JIR62" s="37"/>
      <c r="JIS62" s="37"/>
      <c r="JIT62" s="37"/>
      <c r="JIU62" s="37"/>
      <c r="JIV62" s="37"/>
      <c r="JIW62" s="37"/>
      <c r="JIX62" s="37"/>
      <c r="JIY62" s="37"/>
      <c r="JIZ62" s="37"/>
      <c r="JJA62" s="37"/>
      <c r="JJB62" s="37"/>
      <c r="JJC62" s="37"/>
      <c r="JJD62" s="37"/>
      <c r="JJE62" s="37"/>
      <c r="JJF62" s="37"/>
      <c r="JJG62" s="37"/>
      <c r="JJH62" s="37"/>
      <c r="JJI62" s="37"/>
      <c r="JJJ62" s="37"/>
      <c r="JJK62" s="37"/>
      <c r="JJL62" s="37"/>
      <c r="JJM62" s="37"/>
      <c r="JJN62" s="37"/>
      <c r="JJO62" s="37"/>
      <c r="JJP62" s="37"/>
      <c r="JJQ62" s="37"/>
      <c r="JJR62" s="37"/>
      <c r="JJS62" s="37"/>
      <c r="JJT62" s="37"/>
      <c r="JJU62" s="37"/>
      <c r="JJV62" s="37"/>
      <c r="JJW62" s="37"/>
      <c r="JJX62" s="37"/>
      <c r="JJY62" s="37"/>
      <c r="JJZ62" s="37"/>
      <c r="JKA62" s="37"/>
      <c r="JKB62" s="37"/>
      <c r="JKC62" s="37"/>
      <c r="JKD62" s="37"/>
      <c r="JKE62" s="37"/>
      <c r="JKF62" s="37"/>
      <c r="JKG62" s="37"/>
      <c r="JKH62" s="37"/>
      <c r="JKI62" s="37"/>
      <c r="JKJ62" s="37"/>
      <c r="JKK62" s="37"/>
      <c r="JKL62" s="37"/>
      <c r="JKM62" s="37"/>
      <c r="JKN62" s="37"/>
      <c r="JKO62" s="37"/>
      <c r="JKP62" s="37"/>
      <c r="JKQ62" s="37"/>
      <c r="JKR62" s="37"/>
      <c r="JKS62" s="37"/>
      <c r="JKT62" s="37"/>
      <c r="JKU62" s="37"/>
      <c r="JKV62" s="37"/>
      <c r="JKW62" s="37"/>
      <c r="JKX62" s="37"/>
      <c r="JKY62" s="37"/>
      <c r="JKZ62" s="37"/>
      <c r="JLA62" s="37"/>
      <c r="JLB62" s="37"/>
      <c r="JLC62" s="37"/>
      <c r="JLD62" s="37"/>
      <c r="JLE62" s="37"/>
      <c r="JLF62" s="37"/>
      <c r="JLG62" s="37"/>
      <c r="JLH62" s="37"/>
      <c r="JLI62" s="37"/>
      <c r="JLJ62" s="37"/>
      <c r="JLK62" s="37"/>
      <c r="JLL62" s="37"/>
      <c r="JLM62" s="37"/>
      <c r="JLN62" s="37"/>
      <c r="JLO62" s="37"/>
      <c r="JLP62" s="37"/>
      <c r="JLQ62" s="37"/>
      <c r="JLR62" s="37"/>
      <c r="JLS62" s="37"/>
      <c r="JLT62" s="37"/>
      <c r="JLU62" s="37"/>
      <c r="JLV62" s="37"/>
      <c r="JLW62" s="37"/>
      <c r="JLX62" s="37"/>
      <c r="JLY62" s="37"/>
      <c r="JLZ62" s="37"/>
      <c r="JMA62" s="37"/>
      <c r="JMB62" s="37"/>
      <c r="JMC62" s="37"/>
      <c r="JMD62" s="37"/>
      <c r="JME62" s="37"/>
      <c r="JMF62" s="37"/>
      <c r="JMG62" s="37"/>
      <c r="JMH62" s="37"/>
      <c r="JMI62" s="37"/>
      <c r="JMJ62" s="37"/>
      <c r="JMK62" s="37"/>
      <c r="JML62" s="37"/>
      <c r="JMM62" s="37"/>
      <c r="JMN62" s="37"/>
      <c r="JMO62" s="37"/>
      <c r="JMP62" s="37"/>
      <c r="JMQ62" s="37"/>
      <c r="JMR62" s="37"/>
      <c r="JMS62" s="37"/>
      <c r="JMT62" s="37"/>
      <c r="JMU62" s="37"/>
      <c r="JMV62" s="37"/>
      <c r="JMW62" s="37"/>
      <c r="JMX62" s="37"/>
      <c r="JMY62" s="37"/>
      <c r="JMZ62" s="37"/>
      <c r="JNA62" s="37"/>
      <c r="JNB62" s="37"/>
      <c r="JNC62" s="37"/>
      <c r="JND62" s="37"/>
      <c r="JNE62" s="37"/>
      <c r="JNF62" s="37"/>
      <c r="JNG62" s="37"/>
      <c r="JNH62" s="37"/>
      <c r="JNI62" s="37"/>
      <c r="JNJ62" s="37"/>
      <c r="JNK62" s="37"/>
      <c r="JNL62" s="37"/>
      <c r="JNM62" s="37"/>
      <c r="JNN62" s="37"/>
      <c r="JNO62" s="37"/>
      <c r="JNP62" s="37"/>
      <c r="JNQ62" s="37"/>
      <c r="JNR62" s="37"/>
      <c r="JNS62" s="37"/>
      <c r="JNT62" s="37"/>
      <c r="JNU62" s="37"/>
      <c r="JNV62" s="37"/>
      <c r="JNW62" s="37"/>
      <c r="JNX62" s="37"/>
      <c r="JNY62" s="37"/>
      <c r="JNZ62" s="37"/>
      <c r="JOA62" s="37"/>
      <c r="JOB62" s="37"/>
      <c r="JOC62" s="37"/>
      <c r="JOD62" s="37"/>
      <c r="JOE62" s="37"/>
      <c r="JOF62" s="37"/>
      <c r="JOG62" s="37"/>
      <c r="JOH62" s="37"/>
      <c r="JOI62" s="37"/>
      <c r="JOJ62" s="37"/>
      <c r="JOK62" s="37"/>
      <c r="JOL62" s="37"/>
      <c r="JOM62" s="37"/>
      <c r="JON62" s="37"/>
      <c r="JOO62" s="37"/>
      <c r="JOP62" s="37"/>
      <c r="JOQ62" s="37"/>
      <c r="JOR62" s="37"/>
      <c r="JOS62" s="37"/>
      <c r="JOT62" s="37"/>
      <c r="JOU62" s="37"/>
      <c r="JOV62" s="37"/>
      <c r="JOW62" s="37"/>
      <c r="JOX62" s="37"/>
      <c r="JOY62" s="37"/>
      <c r="JOZ62" s="37"/>
      <c r="JPA62" s="37"/>
      <c r="JPB62" s="37"/>
      <c r="JPC62" s="37"/>
      <c r="JPD62" s="37"/>
      <c r="JPE62" s="37"/>
      <c r="JPF62" s="37"/>
      <c r="JPG62" s="37"/>
      <c r="JPH62" s="37"/>
      <c r="JPI62" s="37"/>
      <c r="JPJ62" s="37"/>
      <c r="JPK62" s="37"/>
      <c r="JPL62" s="37"/>
      <c r="JPM62" s="37"/>
      <c r="JPN62" s="37"/>
      <c r="JPO62" s="37"/>
      <c r="JPP62" s="37"/>
      <c r="JPQ62" s="37"/>
      <c r="JPR62" s="37"/>
      <c r="JPS62" s="37"/>
      <c r="JPT62" s="37"/>
      <c r="JPU62" s="37"/>
      <c r="JPV62" s="37"/>
      <c r="JPW62" s="37"/>
      <c r="JPX62" s="37"/>
      <c r="JPY62" s="37"/>
      <c r="JPZ62" s="37"/>
      <c r="JQA62" s="37"/>
      <c r="JQB62" s="37"/>
      <c r="JQC62" s="37"/>
      <c r="JQD62" s="37"/>
      <c r="JQE62" s="37"/>
      <c r="JQF62" s="37"/>
      <c r="JQG62" s="37"/>
      <c r="JQH62" s="37"/>
      <c r="JQI62" s="37"/>
      <c r="JQJ62" s="37"/>
      <c r="JQK62" s="37"/>
      <c r="JQL62" s="37"/>
      <c r="JQM62" s="37"/>
      <c r="JQN62" s="37"/>
      <c r="JQO62" s="37"/>
      <c r="JQP62" s="37"/>
      <c r="JQQ62" s="37"/>
      <c r="JQR62" s="37"/>
      <c r="JQS62" s="37"/>
      <c r="JQT62" s="37"/>
      <c r="JQU62" s="37"/>
      <c r="JQV62" s="37"/>
      <c r="JQW62" s="37"/>
      <c r="JQX62" s="37"/>
      <c r="JQY62" s="37"/>
      <c r="JQZ62" s="37"/>
      <c r="JRA62" s="37"/>
      <c r="JRB62" s="37"/>
      <c r="JRC62" s="37"/>
      <c r="JRD62" s="37"/>
      <c r="JRE62" s="37"/>
      <c r="JRF62" s="37"/>
      <c r="JRG62" s="37"/>
      <c r="JRH62" s="37"/>
      <c r="JRI62" s="37"/>
      <c r="JRJ62" s="37"/>
      <c r="JRK62" s="37"/>
      <c r="JRL62" s="37"/>
      <c r="JRM62" s="37"/>
      <c r="JRN62" s="37"/>
      <c r="JRO62" s="37"/>
      <c r="JRP62" s="37"/>
      <c r="JRQ62" s="37"/>
      <c r="JRR62" s="37"/>
      <c r="JRS62" s="37"/>
      <c r="JRT62" s="37"/>
      <c r="JRU62" s="37"/>
      <c r="JRV62" s="37"/>
      <c r="JRW62" s="37"/>
      <c r="JRX62" s="37"/>
      <c r="JRY62" s="37"/>
      <c r="JRZ62" s="37"/>
      <c r="JSA62" s="37"/>
      <c r="JSB62" s="37"/>
      <c r="JSC62" s="37"/>
      <c r="JSD62" s="37"/>
      <c r="JSE62" s="37"/>
      <c r="JSF62" s="37"/>
      <c r="JSG62" s="37"/>
      <c r="JSH62" s="37"/>
      <c r="JSI62" s="37"/>
      <c r="JSJ62" s="37"/>
      <c r="JSK62" s="37"/>
      <c r="JSL62" s="37"/>
      <c r="JSM62" s="37"/>
      <c r="JSN62" s="37"/>
      <c r="JSO62" s="37"/>
      <c r="JSP62" s="37"/>
      <c r="JSQ62" s="37"/>
      <c r="JSR62" s="37"/>
      <c r="JSS62" s="37"/>
      <c r="JST62" s="37"/>
      <c r="JSU62" s="37"/>
      <c r="JSV62" s="37"/>
      <c r="JSW62" s="37"/>
      <c r="JSX62" s="37"/>
      <c r="JSY62" s="37"/>
      <c r="JSZ62" s="37"/>
      <c r="JTA62" s="37"/>
      <c r="JTB62" s="37"/>
      <c r="JTC62" s="37"/>
      <c r="JTD62" s="37"/>
      <c r="JTE62" s="37"/>
      <c r="JTF62" s="37"/>
      <c r="JTG62" s="37"/>
      <c r="JTH62" s="37"/>
      <c r="JTI62" s="37"/>
      <c r="JTJ62" s="37"/>
      <c r="JTK62" s="37"/>
      <c r="JTL62" s="37"/>
      <c r="JTM62" s="37"/>
      <c r="JTN62" s="37"/>
      <c r="JTO62" s="37"/>
      <c r="JTP62" s="37"/>
      <c r="JTQ62" s="37"/>
      <c r="JTR62" s="37"/>
      <c r="JTS62" s="37"/>
      <c r="JTT62" s="37"/>
      <c r="JTU62" s="37"/>
      <c r="JTV62" s="37"/>
      <c r="JTW62" s="37"/>
      <c r="JTX62" s="37"/>
      <c r="JTY62" s="37"/>
      <c r="JTZ62" s="37"/>
      <c r="JUA62" s="37"/>
      <c r="JUB62" s="37"/>
      <c r="JUC62" s="37"/>
      <c r="JUD62" s="37"/>
      <c r="JUE62" s="37"/>
      <c r="JUF62" s="37"/>
      <c r="JUG62" s="37"/>
      <c r="JUH62" s="37"/>
      <c r="JUI62" s="37"/>
      <c r="JUJ62" s="37"/>
      <c r="JUK62" s="37"/>
      <c r="JUL62" s="37"/>
      <c r="JUM62" s="37"/>
      <c r="JUN62" s="37"/>
      <c r="JUO62" s="37"/>
      <c r="JUP62" s="37"/>
      <c r="JUQ62" s="37"/>
      <c r="JUR62" s="37"/>
      <c r="JUS62" s="37"/>
      <c r="JUT62" s="37"/>
      <c r="JUU62" s="37"/>
      <c r="JUV62" s="37"/>
      <c r="JUW62" s="37"/>
      <c r="JUX62" s="37"/>
      <c r="JUY62" s="37"/>
      <c r="JUZ62" s="37"/>
      <c r="JVA62" s="37"/>
      <c r="JVB62" s="37"/>
      <c r="JVC62" s="37"/>
      <c r="JVD62" s="37"/>
      <c r="JVE62" s="37"/>
      <c r="JVF62" s="37"/>
      <c r="JVG62" s="37"/>
      <c r="JVH62" s="37"/>
      <c r="JVI62" s="37"/>
      <c r="JVJ62" s="37"/>
      <c r="JVK62" s="37"/>
      <c r="JVL62" s="37"/>
      <c r="JVM62" s="37"/>
      <c r="JVN62" s="37"/>
      <c r="JVO62" s="37"/>
      <c r="JVP62" s="37"/>
      <c r="JVQ62" s="37"/>
      <c r="JVR62" s="37"/>
      <c r="JVS62" s="37"/>
      <c r="JVT62" s="37"/>
      <c r="JVU62" s="37"/>
      <c r="JVV62" s="37"/>
      <c r="JVW62" s="37"/>
      <c r="JVX62" s="37"/>
      <c r="JVY62" s="37"/>
      <c r="JVZ62" s="37"/>
      <c r="JWA62" s="37"/>
      <c r="JWB62" s="37"/>
      <c r="JWC62" s="37"/>
      <c r="JWD62" s="37"/>
      <c r="JWE62" s="37"/>
      <c r="JWF62" s="37"/>
      <c r="JWG62" s="37"/>
      <c r="JWH62" s="37"/>
      <c r="JWI62" s="37"/>
      <c r="JWJ62" s="37"/>
      <c r="JWK62" s="37"/>
      <c r="JWL62" s="37"/>
      <c r="JWM62" s="37"/>
      <c r="JWN62" s="37"/>
      <c r="JWO62" s="37"/>
      <c r="JWP62" s="37"/>
      <c r="JWQ62" s="37"/>
      <c r="JWR62" s="37"/>
      <c r="JWS62" s="37"/>
      <c r="JWT62" s="37"/>
      <c r="JWU62" s="37"/>
      <c r="JWV62" s="37"/>
      <c r="JWW62" s="37"/>
      <c r="JWX62" s="37"/>
      <c r="JWY62" s="37"/>
      <c r="JWZ62" s="37"/>
      <c r="JXA62" s="37"/>
      <c r="JXB62" s="37"/>
      <c r="JXC62" s="37"/>
      <c r="JXD62" s="37"/>
      <c r="JXE62" s="37"/>
      <c r="JXF62" s="37"/>
      <c r="JXG62" s="37"/>
      <c r="JXH62" s="37"/>
      <c r="JXI62" s="37"/>
      <c r="JXJ62" s="37"/>
      <c r="JXK62" s="37"/>
      <c r="JXL62" s="37"/>
      <c r="JXM62" s="37"/>
      <c r="JXN62" s="37"/>
      <c r="JXO62" s="37"/>
      <c r="JXP62" s="37"/>
      <c r="JXQ62" s="37"/>
      <c r="JXR62" s="37"/>
      <c r="JXS62" s="37"/>
      <c r="JXT62" s="37"/>
      <c r="JXU62" s="37"/>
      <c r="JXV62" s="37"/>
      <c r="JXW62" s="37"/>
      <c r="JXX62" s="37"/>
      <c r="JXY62" s="37"/>
      <c r="JXZ62" s="37"/>
      <c r="JYA62" s="37"/>
      <c r="JYB62" s="37"/>
      <c r="JYC62" s="37"/>
      <c r="JYD62" s="37"/>
      <c r="JYE62" s="37"/>
      <c r="JYF62" s="37"/>
      <c r="JYG62" s="37"/>
      <c r="JYH62" s="37"/>
      <c r="JYI62" s="37"/>
      <c r="JYJ62" s="37"/>
      <c r="JYK62" s="37"/>
      <c r="JYL62" s="37"/>
      <c r="JYM62" s="37"/>
      <c r="JYN62" s="37"/>
      <c r="JYO62" s="37"/>
      <c r="JYP62" s="37"/>
      <c r="JYQ62" s="37"/>
      <c r="JYR62" s="37"/>
      <c r="JYS62" s="37"/>
      <c r="JYT62" s="37"/>
      <c r="JYU62" s="37"/>
      <c r="JYV62" s="37"/>
      <c r="JYW62" s="37"/>
      <c r="JYX62" s="37"/>
      <c r="JYY62" s="37"/>
      <c r="JYZ62" s="37"/>
      <c r="JZA62" s="37"/>
      <c r="JZB62" s="37"/>
      <c r="JZC62" s="37"/>
      <c r="JZD62" s="37"/>
      <c r="JZE62" s="37"/>
      <c r="JZF62" s="37"/>
      <c r="JZG62" s="37"/>
      <c r="JZH62" s="37"/>
      <c r="JZI62" s="37"/>
      <c r="JZJ62" s="37"/>
      <c r="JZK62" s="37"/>
      <c r="JZL62" s="37"/>
      <c r="JZM62" s="37"/>
      <c r="JZN62" s="37"/>
      <c r="JZO62" s="37"/>
      <c r="JZP62" s="37"/>
      <c r="JZQ62" s="37"/>
      <c r="JZR62" s="37"/>
      <c r="JZS62" s="37"/>
      <c r="JZT62" s="37"/>
      <c r="JZU62" s="37"/>
      <c r="JZV62" s="37"/>
      <c r="JZW62" s="37"/>
      <c r="JZX62" s="37"/>
      <c r="JZY62" s="37"/>
      <c r="JZZ62" s="37"/>
      <c r="KAA62" s="37"/>
      <c r="KAB62" s="37"/>
      <c r="KAC62" s="37"/>
      <c r="KAD62" s="37"/>
      <c r="KAE62" s="37"/>
      <c r="KAF62" s="37"/>
      <c r="KAG62" s="37"/>
      <c r="KAH62" s="37"/>
      <c r="KAI62" s="37"/>
      <c r="KAJ62" s="37"/>
      <c r="KAK62" s="37"/>
      <c r="KAL62" s="37"/>
      <c r="KAM62" s="37"/>
      <c r="KAN62" s="37"/>
      <c r="KAO62" s="37"/>
      <c r="KAP62" s="37"/>
      <c r="KAQ62" s="37"/>
      <c r="KAR62" s="37"/>
      <c r="KAS62" s="37"/>
      <c r="KAT62" s="37"/>
      <c r="KAU62" s="37"/>
      <c r="KAV62" s="37"/>
      <c r="KAW62" s="37"/>
      <c r="KAX62" s="37"/>
      <c r="KAY62" s="37"/>
      <c r="KAZ62" s="37"/>
      <c r="KBA62" s="37"/>
      <c r="KBB62" s="37"/>
      <c r="KBC62" s="37"/>
      <c r="KBD62" s="37"/>
      <c r="KBE62" s="37"/>
      <c r="KBF62" s="37"/>
      <c r="KBG62" s="37"/>
      <c r="KBH62" s="37"/>
      <c r="KBI62" s="37"/>
      <c r="KBJ62" s="37"/>
      <c r="KBK62" s="37"/>
      <c r="KBL62" s="37"/>
      <c r="KBM62" s="37"/>
      <c r="KBN62" s="37"/>
      <c r="KBO62" s="37"/>
      <c r="KBP62" s="37"/>
      <c r="KBQ62" s="37"/>
      <c r="KBR62" s="37"/>
      <c r="KBS62" s="37"/>
      <c r="KBT62" s="37"/>
      <c r="KBU62" s="37"/>
      <c r="KBV62" s="37"/>
      <c r="KBW62" s="37"/>
      <c r="KBX62" s="37"/>
      <c r="KBY62" s="37"/>
      <c r="KBZ62" s="37"/>
      <c r="KCA62" s="37"/>
      <c r="KCB62" s="37"/>
      <c r="KCC62" s="37"/>
      <c r="KCD62" s="37"/>
      <c r="KCE62" s="37"/>
      <c r="KCF62" s="37"/>
      <c r="KCG62" s="37"/>
      <c r="KCH62" s="37"/>
      <c r="KCI62" s="37"/>
      <c r="KCJ62" s="37"/>
      <c r="KCK62" s="37"/>
      <c r="KCL62" s="37"/>
      <c r="KCM62" s="37"/>
      <c r="KCN62" s="37"/>
      <c r="KCO62" s="37"/>
      <c r="KCP62" s="37"/>
      <c r="KCQ62" s="37"/>
      <c r="KCR62" s="37"/>
      <c r="KCS62" s="37"/>
      <c r="KCT62" s="37"/>
      <c r="KCU62" s="37"/>
      <c r="KCV62" s="37"/>
      <c r="KCW62" s="37"/>
      <c r="KCX62" s="37"/>
      <c r="KCY62" s="37"/>
      <c r="KCZ62" s="37"/>
      <c r="KDA62" s="37"/>
      <c r="KDB62" s="37"/>
      <c r="KDC62" s="37"/>
      <c r="KDD62" s="37"/>
      <c r="KDE62" s="37"/>
      <c r="KDF62" s="37"/>
      <c r="KDG62" s="37"/>
      <c r="KDH62" s="37"/>
      <c r="KDI62" s="37"/>
      <c r="KDJ62" s="37"/>
      <c r="KDK62" s="37"/>
      <c r="KDL62" s="37"/>
      <c r="KDM62" s="37"/>
      <c r="KDN62" s="37"/>
      <c r="KDO62" s="37"/>
      <c r="KDP62" s="37"/>
      <c r="KDQ62" s="37"/>
      <c r="KDR62" s="37"/>
      <c r="KDS62" s="37"/>
      <c r="KDT62" s="37"/>
      <c r="KDU62" s="37"/>
      <c r="KDV62" s="37"/>
      <c r="KDW62" s="37"/>
      <c r="KDX62" s="37"/>
      <c r="KDY62" s="37"/>
      <c r="KDZ62" s="37"/>
      <c r="KEA62" s="37"/>
      <c r="KEB62" s="37"/>
      <c r="KEC62" s="37"/>
      <c r="KED62" s="37"/>
      <c r="KEE62" s="37"/>
      <c r="KEF62" s="37"/>
      <c r="KEG62" s="37"/>
      <c r="KEH62" s="37"/>
      <c r="KEI62" s="37"/>
      <c r="KEJ62" s="37"/>
      <c r="KEK62" s="37"/>
      <c r="KEL62" s="37"/>
      <c r="KEM62" s="37"/>
      <c r="KEN62" s="37"/>
      <c r="KEO62" s="37"/>
      <c r="KEP62" s="37"/>
      <c r="KEQ62" s="37"/>
      <c r="KER62" s="37"/>
      <c r="KES62" s="37"/>
      <c r="KET62" s="37"/>
      <c r="KEU62" s="37"/>
      <c r="KEV62" s="37"/>
      <c r="KEW62" s="37"/>
      <c r="KEX62" s="37"/>
      <c r="KEY62" s="37"/>
      <c r="KEZ62" s="37"/>
      <c r="KFA62" s="37"/>
      <c r="KFB62" s="37"/>
      <c r="KFC62" s="37"/>
      <c r="KFD62" s="37"/>
      <c r="KFE62" s="37"/>
      <c r="KFF62" s="37"/>
      <c r="KFG62" s="37"/>
      <c r="KFH62" s="37"/>
      <c r="KFI62" s="37"/>
      <c r="KFJ62" s="37"/>
      <c r="KFK62" s="37"/>
      <c r="KFL62" s="37"/>
      <c r="KFM62" s="37"/>
      <c r="KFN62" s="37"/>
      <c r="KFO62" s="37"/>
      <c r="KFP62" s="37"/>
      <c r="KFQ62" s="37"/>
      <c r="KFR62" s="37"/>
      <c r="KFS62" s="37"/>
      <c r="KFT62" s="37"/>
      <c r="KFU62" s="37"/>
      <c r="KFV62" s="37"/>
      <c r="KFW62" s="37"/>
      <c r="KFX62" s="37"/>
      <c r="KFY62" s="37"/>
      <c r="KFZ62" s="37"/>
      <c r="KGA62" s="37"/>
      <c r="KGB62" s="37"/>
      <c r="KGC62" s="37"/>
      <c r="KGD62" s="37"/>
      <c r="KGE62" s="37"/>
      <c r="KGF62" s="37"/>
      <c r="KGG62" s="37"/>
      <c r="KGH62" s="37"/>
      <c r="KGI62" s="37"/>
      <c r="KGJ62" s="37"/>
      <c r="KGK62" s="37"/>
      <c r="KGL62" s="37"/>
      <c r="KGM62" s="37"/>
      <c r="KGN62" s="37"/>
      <c r="KGO62" s="37"/>
      <c r="KGP62" s="37"/>
      <c r="KGQ62" s="37"/>
      <c r="KGR62" s="37"/>
      <c r="KGS62" s="37"/>
      <c r="KGT62" s="37"/>
      <c r="KGU62" s="37"/>
      <c r="KGV62" s="37"/>
      <c r="KGW62" s="37"/>
      <c r="KGX62" s="37"/>
      <c r="KGY62" s="37"/>
      <c r="KGZ62" s="37"/>
      <c r="KHA62" s="37"/>
      <c r="KHB62" s="37"/>
      <c r="KHC62" s="37"/>
      <c r="KHD62" s="37"/>
      <c r="KHE62" s="37"/>
      <c r="KHF62" s="37"/>
      <c r="KHG62" s="37"/>
      <c r="KHH62" s="37"/>
      <c r="KHI62" s="37"/>
      <c r="KHJ62" s="37"/>
      <c r="KHK62" s="37"/>
      <c r="KHL62" s="37"/>
      <c r="KHM62" s="37"/>
      <c r="KHN62" s="37"/>
      <c r="KHO62" s="37"/>
      <c r="KHP62" s="37"/>
      <c r="KHQ62" s="37"/>
      <c r="KHR62" s="37"/>
      <c r="KHS62" s="37"/>
      <c r="KHT62" s="37"/>
      <c r="KHU62" s="37"/>
      <c r="KHV62" s="37"/>
      <c r="KHW62" s="37"/>
      <c r="KHX62" s="37"/>
      <c r="KHY62" s="37"/>
      <c r="KHZ62" s="37"/>
      <c r="KIA62" s="37"/>
      <c r="KIB62" s="37"/>
      <c r="KIC62" s="37"/>
      <c r="KID62" s="37"/>
      <c r="KIE62" s="37"/>
      <c r="KIF62" s="37"/>
      <c r="KIG62" s="37"/>
      <c r="KIH62" s="37"/>
      <c r="KII62" s="37"/>
      <c r="KIJ62" s="37"/>
      <c r="KIK62" s="37"/>
      <c r="KIL62" s="37"/>
      <c r="KIM62" s="37"/>
      <c r="KIN62" s="37"/>
      <c r="KIO62" s="37"/>
      <c r="KIP62" s="37"/>
      <c r="KIQ62" s="37"/>
      <c r="KIR62" s="37"/>
      <c r="KIS62" s="37"/>
      <c r="KIT62" s="37"/>
      <c r="KIU62" s="37"/>
      <c r="KIV62" s="37"/>
      <c r="KIW62" s="37"/>
      <c r="KIX62" s="37"/>
      <c r="KIY62" s="37"/>
      <c r="KIZ62" s="37"/>
      <c r="KJA62" s="37"/>
      <c r="KJB62" s="37"/>
      <c r="KJC62" s="37"/>
      <c r="KJD62" s="37"/>
      <c r="KJE62" s="37"/>
      <c r="KJF62" s="37"/>
      <c r="KJG62" s="37"/>
      <c r="KJH62" s="37"/>
      <c r="KJI62" s="37"/>
      <c r="KJJ62" s="37"/>
      <c r="KJK62" s="37"/>
      <c r="KJL62" s="37"/>
      <c r="KJM62" s="37"/>
      <c r="KJN62" s="37"/>
      <c r="KJO62" s="37"/>
      <c r="KJP62" s="37"/>
      <c r="KJQ62" s="37"/>
      <c r="KJR62" s="37"/>
      <c r="KJS62" s="37"/>
      <c r="KJT62" s="37"/>
      <c r="KJU62" s="37"/>
      <c r="KJV62" s="37"/>
      <c r="KJW62" s="37"/>
      <c r="KJX62" s="37"/>
      <c r="KJY62" s="37"/>
      <c r="KJZ62" s="37"/>
      <c r="KKA62" s="37"/>
      <c r="KKB62" s="37"/>
      <c r="KKC62" s="37"/>
      <c r="KKD62" s="37"/>
      <c r="KKE62" s="37"/>
      <c r="KKF62" s="37"/>
      <c r="KKG62" s="37"/>
      <c r="KKH62" s="37"/>
      <c r="KKI62" s="37"/>
      <c r="KKJ62" s="37"/>
      <c r="KKK62" s="37"/>
      <c r="KKL62" s="37"/>
      <c r="KKM62" s="37"/>
      <c r="KKN62" s="37"/>
      <c r="KKO62" s="37"/>
      <c r="KKP62" s="37"/>
      <c r="KKQ62" s="37"/>
      <c r="KKR62" s="37"/>
      <c r="KKS62" s="37"/>
      <c r="KKT62" s="37"/>
      <c r="KKU62" s="37"/>
      <c r="KKV62" s="37"/>
      <c r="KKW62" s="37"/>
      <c r="KKX62" s="37"/>
      <c r="KKY62" s="37"/>
      <c r="KKZ62" s="37"/>
      <c r="KLA62" s="37"/>
      <c r="KLB62" s="37"/>
      <c r="KLC62" s="37"/>
      <c r="KLD62" s="37"/>
      <c r="KLE62" s="37"/>
      <c r="KLF62" s="37"/>
      <c r="KLG62" s="37"/>
      <c r="KLH62" s="37"/>
      <c r="KLI62" s="37"/>
      <c r="KLJ62" s="37"/>
      <c r="KLK62" s="37"/>
      <c r="KLL62" s="37"/>
      <c r="KLM62" s="37"/>
      <c r="KLN62" s="37"/>
      <c r="KLO62" s="37"/>
      <c r="KLP62" s="37"/>
      <c r="KLQ62" s="37"/>
      <c r="KLR62" s="37"/>
      <c r="KLS62" s="37"/>
      <c r="KLT62" s="37"/>
      <c r="KLU62" s="37"/>
      <c r="KLV62" s="37"/>
      <c r="KLW62" s="37"/>
      <c r="KLX62" s="37"/>
      <c r="KLY62" s="37"/>
      <c r="KLZ62" s="37"/>
      <c r="KMA62" s="37"/>
      <c r="KMB62" s="37"/>
      <c r="KMC62" s="37"/>
      <c r="KMD62" s="37"/>
      <c r="KME62" s="37"/>
      <c r="KMF62" s="37"/>
      <c r="KMG62" s="37"/>
      <c r="KMH62" s="37"/>
      <c r="KMI62" s="37"/>
      <c r="KMJ62" s="37"/>
      <c r="KMK62" s="37"/>
      <c r="KML62" s="37"/>
      <c r="KMM62" s="37"/>
      <c r="KMN62" s="37"/>
      <c r="KMO62" s="37"/>
      <c r="KMP62" s="37"/>
      <c r="KMQ62" s="37"/>
      <c r="KMR62" s="37"/>
      <c r="KMS62" s="37"/>
      <c r="KMT62" s="37"/>
      <c r="KMU62" s="37"/>
      <c r="KMV62" s="37"/>
      <c r="KMW62" s="37"/>
      <c r="KMX62" s="37"/>
      <c r="KMY62" s="37"/>
      <c r="KMZ62" s="37"/>
      <c r="KNA62" s="37"/>
      <c r="KNB62" s="37"/>
      <c r="KNC62" s="37"/>
      <c r="KND62" s="37"/>
      <c r="KNE62" s="37"/>
      <c r="KNF62" s="37"/>
      <c r="KNG62" s="37"/>
      <c r="KNH62" s="37"/>
      <c r="KNI62" s="37"/>
      <c r="KNJ62" s="37"/>
      <c r="KNK62" s="37"/>
      <c r="KNL62" s="37"/>
      <c r="KNM62" s="37"/>
      <c r="KNN62" s="37"/>
      <c r="KNO62" s="37"/>
      <c r="KNP62" s="37"/>
      <c r="KNQ62" s="37"/>
      <c r="KNR62" s="37"/>
      <c r="KNS62" s="37"/>
      <c r="KNT62" s="37"/>
      <c r="KNU62" s="37"/>
      <c r="KNV62" s="37"/>
      <c r="KNW62" s="37"/>
      <c r="KNX62" s="37"/>
      <c r="KNY62" s="37"/>
      <c r="KNZ62" s="37"/>
      <c r="KOA62" s="37"/>
      <c r="KOB62" s="37"/>
      <c r="KOC62" s="37"/>
      <c r="KOD62" s="37"/>
      <c r="KOE62" s="37"/>
      <c r="KOF62" s="37"/>
      <c r="KOG62" s="37"/>
      <c r="KOH62" s="37"/>
      <c r="KOI62" s="37"/>
      <c r="KOJ62" s="37"/>
      <c r="KOK62" s="37"/>
      <c r="KOL62" s="37"/>
      <c r="KOM62" s="37"/>
      <c r="KON62" s="37"/>
      <c r="KOO62" s="37"/>
      <c r="KOP62" s="37"/>
      <c r="KOQ62" s="37"/>
      <c r="KOR62" s="37"/>
      <c r="KOS62" s="37"/>
      <c r="KOT62" s="37"/>
      <c r="KOU62" s="37"/>
      <c r="KOV62" s="37"/>
      <c r="KOW62" s="37"/>
      <c r="KOX62" s="37"/>
      <c r="KOY62" s="37"/>
      <c r="KOZ62" s="37"/>
      <c r="KPA62" s="37"/>
      <c r="KPB62" s="37"/>
      <c r="KPC62" s="37"/>
      <c r="KPD62" s="37"/>
      <c r="KPE62" s="37"/>
      <c r="KPF62" s="37"/>
      <c r="KPG62" s="37"/>
      <c r="KPH62" s="37"/>
      <c r="KPI62" s="37"/>
      <c r="KPJ62" s="37"/>
      <c r="KPK62" s="37"/>
      <c r="KPL62" s="37"/>
      <c r="KPM62" s="37"/>
      <c r="KPN62" s="37"/>
      <c r="KPO62" s="37"/>
      <c r="KPP62" s="37"/>
      <c r="KPQ62" s="37"/>
      <c r="KPR62" s="37"/>
      <c r="KPS62" s="37"/>
      <c r="KPT62" s="37"/>
      <c r="KPU62" s="37"/>
      <c r="KPV62" s="37"/>
      <c r="KPW62" s="37"/>
      <c r="KPX62" s="37"/>
      <c r="KPY62" s="37"/>
      <c r="KPZ62" s="37"/>
      <c r="KQA62" s="37"/>
      <c r="KQB62" s="37"/>
      <c r="KQC62" s="37"/>
      <c r="KQD62" s="37"/>
      <c r="KQE62" s="37"/>
      <c r="KQF62" s="37"/>
      <c r="KQG62" s="37"/>
      <c r="KQH62" s="37"/>
      <c r="KQI62" s="37"/>
      <c r="KQJ62" s="37"/>
      <c r="KQK62" s="37"/>
      <c r="KQL62" s="37"/>
      <c r="KQM62" s="37"/>
      <c r="KQN62" s="37"/>
      <c r="KQO62" s="37"/>
      <c r="KQP62" s="37"/>
      <c r="KQQ62" s="37"/>
      <c r="KQR62" s="37"/>
      <c r="KQS62" s="37"/>
      <c r="KQT62" s="37"/>
      <c r="KQU62" s="37"/>
      <c r="KQV62" s="37"/>
      <c r="KQW62" s="37"/>
      <c r="KQX62" s="37"/>
      <c r="KQY62" s="37"/>
      <c r="KQZ62" s="37"/>
      <c r="KRA62" s="37"/>
      <c r="KRB62" s="37"/>
      <c r="KRC62" s="37"/>
      <c r="KRD62" s="37"/>
      <c r="KRE62" s="37"/>
      <c r="KRF62" s="37"/>
      <c r="KRG62" s="37"/>
      <c r="KRH62" s="37"/>
      <c r="KRI62" s="37"/>
      <c r="KRJ62" s="37"/>
      <c r="KRK62" s="37"/>
      <c r="KRL62" s="37"/>
      <c r="KRM62" s="37"/>
      <c r="KRN62" s="37"/>
      <c r="KRO62" s="37"/>
      <c r="KRP62" s="37"/>
      <c r="KRQ62" s="37"/>
      <c r="KRR62" s="37"/>
      <c r="KRS62" s="37"/>
      <c r="KRT62" s="37"/>
      <c r="KRU62" s="37"/>
      <c r="KRV62" s="37"/>
      <c r="KRW62" s="37"/>
      <c r="KRX62" s="37"/>
      <c r="KRY62" s="37"/>
      <c r="KRZ62" s="37"/>
      <c r="KSA62" s="37"/>
      <c r="KSB62" s="37"/>
      <c r="KSC62" s="37"/>
      <c r="KSD62" s="37"/>
      <c r="KSE62" s="37"/>
      <c r="KSF62" s="37"/>
      <c r="KSG62" s="37"/>
      <c r="KSH62" s="37"/>
      <c r="KSI62" s="37"/>
      <c r="KSJ62" s="37"/>
      <c r="KSK62" s="37"/>
      <c r="KSL62" s="37"/>
      <c r="KSM62" s="37"/>
      <c r="KSN62" s="37"/>
      <c r="KSO62" s="37"/>
      <c r="KSP62" s="37"/>
      <c r="KSQ62" s="37"/>
      <c r="KSR62" s="37"/>
      <c r="KSS62" s="37"/>
      <c r="KST62" s="37"/>
      <c r="KSU62" s="37"/>
      <c r="KSV62" s="37"/>
      <c r="KSW62" s="37"/>
      <c r="KSX62" s="37"/>
      <c r="KSY62" s="37"/>
      <c r="KSZ62" s="37"/>
      <c r="KTA62" s="37"/>
      <c r="KTB62" s="37"/>
      <c r="KTC62" s="37"/>
      <c r="KTD62" s="37"/>
      <c r="KTE62" s="37"/>
      <c r="KTF62" s="37"/>
      <c r="KTG62" s="37"/>
      <c r="KTH62" s="37"/>
      <c r="KTI62" s="37"/>
      <c r="KTJ62" s="37"/>
      <c r="KTK62" s="37"/>
      <c r="KTL62" s="37"/>
      <c r="KTM62" s="37"/>
      <c r="KTN62" s="37"/>
      <c r="KTO62" s="37"/>
      <c r="KTP62" s="37"/>
      <c r="KTQ62" s="37"/>
      <c r="KTR62" s="37"/>
      <c r="KTS62" s="37"/>
      <c r="KTT62" s="37"/>
      <c r="KTU62" s="37"/>
      <c r="KTV62" s="37"/>
      <c r="KTW62" s="37"/>
      <c r="KTX62" s="37"/>
      <c r="KTY62" s="37"/>
      <c r="KTZ62" s="37"/>
      <c r="KUA62" s="37"/>
      <c r="KUB62" s="37"/>
      <c r="KUC62" s="37"/>
      <c r="KUD62" s="37"/>
      <c r="KUE62" s="37"/>
      <c r="KUF62" s="37"/>
      <c r="KUG62" s="37"/>
      <c r="KUH62" s="37"/>
      <c r="KUI62" s="37"/>
      <c r="KUJ62" s="37"/>
      <c r="KUK62" s="37"/>
      <c r="KUL62" s="37"/>
      <c r="KUM62" s="37"/>
      <c r="KUN62" s="37"/>
      <c r="KUO62" s="37"/>
      <c r="KUP62" s="37"/>
      <c r="KUQ62" s="37"/>
      <c r="KUR62" s="37"/>
      <c r="KUS62" s="37"/>
      <c r="KUT62" s="37"/>
      <c r="KUU62" s="37"/>
      <c r="KUV62" s="37"/>
      <c r="KUW62" s="37"/>
      <c r="KUX62" s="37"/>
      <c r="KUY62" s="37"/>
      <c r="KUZ62" s="37"/>
      <c r="KVA62" s="37"/>
      <c r="KVB62" s="37"/>
      <c r="KVC62" s="37"/>
      <c r="KVD62" s="37"/>
      <c r="KVE62" s="37"/>
      <c r="KVF62" s="37"/>
      <c r="KVG62" s="37"/>
      <c r="KVH62" s="37"/>
      <c r="KVI62" s="37"/>
      <c r="KVJ62" s="37"/>
      <c r="KVK62" s="37"/>
      <c r="KVL62" s="37"/>
      <c r="KVM62" s="37"/>
      <c r="KVN62" s="37"/>
      <c r="KVO62" s="37"/>
      <c r="KVP62" s="37"/>
      <c r="KVQ62" s="37"/>
      <c r="KVR62" s="37"/>
      <c r="KVS62" s="37"/>
      <c r="KVT62" s="37"/>
      <c r="KVU62" s="37"/>
      <c r="KVV62" s="37"/>
      <c r="KVW62" s="37"/>
      <c r="KVX62" s="37"/>
      <c r="KVY62" s="37"/>
      <c r="KVZ62" s="37"/>
      <c r="KWA62" s="37"/>
      <c r="KWB62" s="37"/>
      <c r="KWC62" s="37"/>
      <c r="KWD62" s="37"/>
      <c r="KWE62" s="37"/>
      <c r="KWF62" s="37"/>
      <c r="KWG62" s="37"/>
      <c r="KWH62" s="37"/>
      <c r="KWI62" s="37"/>
      <c r="KWJ62" s="37"/>
      <c r="KWK62" s="37"/>
      <c r="KWL62" s="37"/>
      <c r="KWM62" s="37"/>
      <c r="KWN62" s="37"/>
      <c r="KWO62" s="37"/>
      <c r="KWP62" s="37"/>
      <c r="KWQ62" s="37"/>
      <c r="KWR62" s="37"/>
      <c r="KWS62" s="37"/>
      <c r="KWT62" s="37"/>
      <c r="KWU62" s="37"/>
      <c r="KWV62" s="37"/>
      <c r="KWW62" s="37"/>
      <c r="KWX62" s="37"/>
      <c r="KWY62" s="37"/>
      <c r="KWZ62" s="37"/>
      <c r="KXA62" s="37"/>
      <c r="KXB62" s="37"/>
      <c r="KXC62" s="37"/>
      <c r="KXD62" s="37"/>
      <c r="KXE62" s="37"/>
      <c r="KXF62" s="37"/>
      <c r="KXG62" s="37"/>
      <c r="KXH62" s="37"/>
      <c r="KXI62" s="37"/>
      <c r="KXJ62" s="37"/>
      <c r="KXK62" s="37"/>
      <c r="KXL62" s="37"/>
      <c r="KXM62" s="37"/>
      <c r="KXN62" s="37"/>
      <c r="KXO62" s="37"/>
      <c r="KXP62" s="37"/>
      <c r="KXQ62" s="37"/>
      <c r="KXR62" s="37"/>
      <c r="KXS62" s="37"/>
      <c r="KXT62" s="37"/>
      <c r="KXU62" s="37"/>
      <c r="KXV62" s="37"/>
      <c r="KXW62" s="37"/>
      <c r="KXX62" s="37"/>
      <c r="KXY62" s="37"/>
      <c r="KXZ62" s="37"/>
      <c r="KYA62" s="37"/>
      <c r="KYB62" s="37"/>
      <c r="KYC62" s="37"/>
      <c r="KYD62" s="37"/>
      <c r="KYE62" s="37"/>
      <c r="KYF62" s="37"/>
      <c r="KYG62" s="37"/>
      <c r="KYH62" s="37"/>
      <c r="KYI62" s="37"/>
      <c r="KYJ62" s="37"/>
      <c r="KYK62" s="37"/>
      <c r="KYL62" s="37"/>
      <c r="KYM62" s="37"/>
      <c r="KYN62" s="37"/>
      <c r="KYO62" s="37"/>
      <c r="KYP62" s="37"/>
      <c r="KYQ62" s="37"/>
      <c r="KYR62" s="37"/>
      <c r="KYS62" s="37"/>
      <c r="KYT62" s="37"/>
      <c r="KYU62" s="37"/>
      <c r="KYV62" s="37"/>
      <c r="KYW62" s="37"/>
      <c r="KYX62" s="37"/>
      <c r="KYY62" s="37"/>
      <c r="KYZ62" s="37"/>
      <c r="KZA62" s="37"/>
      <c r="KZB62" s="37"/>
      <c r="KZC62" s="37"/>
      <c r="KZD62" s="37"/>
      <c r="KZE62" s="37"/>
      <c r="KZF62" s="37"/>
      <c r="KZG62" s="37"/>
      <c r="KZH62" s="37"/>
      <c r="KZI62" s="37"/>
      <c r="KZJ62" s="37"/>
      <c r="KZK62" s="37"/>
      <c r="KZL62" s="37"/>
      <c r="KZM62" s="37"/>
      <c r="KZN62" s="37"/>
      <c r="KZO62" s="37"/>
      <c r="KZP62" s="37"/>
      <c r="KZQ62" s="37"/>
      <c r="KZR62" s="37"/>
      <c r="KZS62" s="37"/>
      <c r="KZT62" s="37"/>
      <c r="KZU62" s="37"/>
      <c r="KZV62" s="37"/>
      <c r="KZW62" s="37"/>
      <c r="KZX62" s="37"/>
      <c r="KZY62" s="37"/>
      <c r="KZZ62" s="37"/>
      <c r="LAA62" s="37"/>
      <c r="LAB62" s="37"/>
      <c r="LAC62" s="37"/>
      <c r="LAD62" s="37"/>
      <c r="LAE62" s="37"/>
      <c r="LAF62" s="37"/>
      <c r="LAG62" s="37"/>
      <c r="LAH62" s="37"/>
      <c r="LAI62" s="37"/>
      <c r="LAJ62" s="37"/>
      <c r="LAK62" s="37"/>
      <c r="LAL62" s="37"/>
      <c r="LAM62" s="37"/>
      <c r="LAN62" s="37"/>
      <c r="LAO62" s="37"/>
      <c r="LAP62" s="37"/>
      <c r="LAQ62" s="37"/>
      <c r="LAR62" s="37"/>
      <c r="LAS62" s="37"/>
      <c r="LAT62" s="37"/>
      <c r="LAU62" s="37"/>
      <c r="LAV62" s="37"/>
      <c r="LAW62" s="37"/>
      <c r="LAX62" s="37"/>
      <c r="LAY62" s="37"/>
      <c r="LAZ62" s="37"/>
      <c r="LBA62" s="37"/>
      <c r="LBB62" s="37"/>
      <c r="LBC62" s="37"/>
      <c r="LBD62" s="37"/>
      <c r="LBE62" s="37"/>
      <c r="LBF62" s="37"/>
      <c r="LBG62" s="37"/>
      <c r="LBH62" s="37"/>
      <c r="LBI62" s="37"/>
      <c r="LBJ62" s="37"/>
      <c r="LBK62" s="37"/>
      <c r="LBL62" s="37"/>
      <c r="LBM62" s="37"/>
      <c r="LBN62" s="37"/>
      <c r="LBO62" s="37"/>
      <c r="LBP62" s="37"/>
      <c r="LBQ62" s="37"/>
      <c r="LBR62" s="37"/>
      <c r="LBS62" s="37"/>
      <c r="LBT62" s="37"/>
      <c r="LBU62" s="37"/>
      <c r="LBV62" s="37"/>
      <c r="LBW62" s="37"/>
      <c r="LBX62" s="37"/>
      <c r="LBY62" s="37"/>
      <c r="LBZ62" s="37"/>
      <c r="LCA62" s="37"/>
      <c r="LCB62" s="37"/>
      <c r="LCC62" s="37"/>
      <c r="LCD62" s="37"/>
      <c r="LCE62" s="37"/>
      <c r="LCF62" s="37"/>
      <c r="LCG62" s="37"/>
      <c r="LCH62" s="37"/>
      <c r="LCI62" s="37"/>
      <c r="LCJ62" s="37"/>
      <c r="LCK62" s="37"/>
      <c r="LCL62" s="37"/>
      <c r="LCM62" s="37"/>
      <c r="LCN62" s="37"/>
      <c r="LCO62" s="37"/>
      <c r="LCP62" s="37"/>
      <c r="LCQ62" s="37"/>
      <c r="LCR62" s="37"/>
      <c r="LCS62" s="37"/>
      <c r="LCT62" s="37"/>
      <c r="LCU62" s="37"/>
      <c r="LCV62" s="37"/>
      <c r="LCW62" s="37"/>
      <c r="LCX62" s="37"/>
      <c r="LCY62" s="37"/>
      <c r="LCZ62" s="37"/>
      <c r="LDA62" s="37"/>
      <c r="LDB62" s="37"/>
      <c r="LDC62" s="37"/>
      <c r="LDD62" s="37"/>
      <c r="LDE62" s="37"/>
      <c r="LDF62" s="37"/>
      <c r="LDG62" s="37"/>
      <c r="LDH62" s="37"/>
      <c r="LDI62" s="37"/>
      <c r="LDJ62" s="37"/>
      <c r="LDK62" s="37"/>
      <c r="LDL62" s="37"/>
      <c r="LDM62" s="37"/>
      <c r="LDN62" s="37"/>
      <c r="LDO62" s="37"/>
      <c r="LDP62" s="37"/>
      <c r="LDQ62" s="37"/>
      <c r="LDR62" s="37"/>
      <c r="LDS62" s="37"/>
      <c r="LDT62" s="37"/>
      <c r="LDU62" s="37"/>
      <c r="LDV62" s="37"/>
      <c r="LDW62" s="37"/>
      <c r="LDX62" s="37"/>
      <c r="LDY62" s="37"/>
      <c r="LDZ62" s="37"/>
      <c r="LEA62" s="37"/>
      <c r="LEB62" s="37"/>
      <c r="LEC62" s="37"/>
      <c r="LED62" s="37"/>
      <c r="LEE62" s="37"/>
      <c r="LEF62" s="37"/>
      <c r="LEG62" s="37"/>
      <c r="LEH62" s="37"/>
      <c r="LEI62" s="37"/>
      <c r="LEJ62" s="37"/>
      <c r="LEK62" s="37"/>
      <c r="LEL62" s="37"/>
      <c r="LEM62" s="37"/>
      <c r="LEN62" s="37"/>
      <c r="LEO62" s="37"/>
      <c r="LEP62" s="37"/>
      <c r="LEQ62" s="37"/>
      <c r="LER62" s="37"/>
      <c r="LES62" s="37"/>
      <c r="LET62" s="37"/>
      <c r="LEU62" s="37"/>
      <c r="LEV62" s="37"/>
      <c r="LEW62" s="37"/>
      <c r="LEX62" s="37"/>
      <c r="LEY62" s="37"/>
      <c r="LEZ62" s="37"/>
      <c r="LFA62" s="37"/>
      <c r="LFB62" s="37"/>
      <c r="LFC62" s="37"/>
      <c r="LFD62" s="37"/>
      <c r="LFE62" s="37"/>
      <c r="LFF62" s="37"/>
      <c r="LFG62" s="37"/>
      <c r="LFH62" s="37"/>
      <c r="LFI62" s="37"/>
      <c r="LFJ62" s="37"/>
      <c r="LFK62" s="37"/>
      <c r="LFL62" s="37"/>
      <c r="LFM62" s="37"/>
      <c r="LFN62" s="37"/>
      <c r="LFO62" s="37"/>
      <c r="LFP62" s="37"/>
      <c r="LFQ62" s="37"/>
      <c r="LFR62" s="37"/>
      <c r="LFS62" s="37"/>
      <c r="LFT62" s="37"/>
      <c r="LFU62" s="37"/>
      <c r="LFV62" s="37"/>
      <c r="LFW62" s="37"/>
      <c r="LFX62" s="37"/>
      <c r="LFY62" s="37"/>
      <c r="LFZ62" s="37"/>
      <c r="LGA62" s="37"/>
      <c r="LGB62" s="37"/>
      <c r="LGC62" s="37"/>
      <c r="LGD62" s="37"/>
      <c r="LGE62" s="37"/>
      <c r="LGF62" s="37"/>
      <c r="LGG62" s="37"/>
      <c r="LGH62" s="37"/>
      <c r="LGI62" s="37"/>
      <c r="LGJ62" s="37"/>
      <c r="LGK62" s="37"/>
      <c r="LGL62" s="37"/>
      <c r="LGM62" s="37"/>
      <c r="LGN62" s="37"/>
      <c r="LGO62" s="37"/>
      <c r="LGP62" s="37"/>
      <c r="LGQ62" s="37"/>
      <c r="LGR62" s="37"/>
      <c r="LGS62" s="37"/>
      <c r="LGT62" s="37"/>
      <c r="LGU62" s="37"/>
      <c r="LGV62" s="37"/>
      <c r="LGW62" s="37"/>
      <c r="LGX62" s="37"/>
      <c r="LGY62" s="37"/>
      <c r="LGZ62" s="37"/>
      <c r="LHA62" s="37"/>
      <c r="LHB62" s="37"/>
      <c r="LHC62" s="37"/>
      <c r="LHD62" s="37"/>
      <c r="LHE62" s="37"/>
      <c r="LHF62" s="37"/>
      <c r="LHG62" s="37"/>
      <c r="LHH62" s="37"/>
      <c r="LHI62" s="37"/>
      <c r="LHJ62" s="37"/>
      <c r="LHK62" s="37"/>
      <c r="LHL62" s="37"/>
      <c r="LHM62" s="37"/>
      <c r="LHN62" s="37"/>
      <c r="LHO62" s="37"/>
      <c r="LHP62" s="37"/>
      <c r="LHQ62" s="37"/>
      <c r="LHR62" s="37"/>
      <c r="LHS62" s="37"/>
      <c r="LHT62" s="37"/>
      <c r="LHU62" s="37"/>
      <c r="LHV62" s="37"/>
      <c r="LHW62" s="37"/>
      <c r="LHX62" s="37"/>
      <c r="LHY62" s="37"/>
      <c r="LHZ62" s="37"/>
      <c r="LIA62" s="37"/>
      <c r="LIB62" s="37"/>
      <c r="LIC62" s="37"/>
      <c r="LID62" s="37"/>
      <c r="LIE62" s="37"/>
      <c r="LIF62" s="37"/>
      <c r="LIG62" s="37"/>
      <c r="LIH62" s="37"/>
      <c r="LII62" s="37"/>
      <c r="LIJ62" s="37"/>
      <c r="LIK62" s="37"/>
      <c r="LIL62" s="37"/>
      <c r="LIM62" s="37"/>
      <c r="LIN62" s="37"/>
      <c r="LIO62" s="37"/>
      <c r="LIP62" s="37"/>
      <c r="LIQ62" s="37"/>
      <c r="LIR62" s="37"/>
      <c r="LIS62" s="37"/>
      <c r="LIT62" s="37"/>
      <c r="LIU62" s="37"/>
      <c r="LIV62" s="37"/>
      <c r="LIW62" s="37"/>
      <c r="LIX62" s="37"/>
      <c r="LIY62" s="37"/>
      <c r="LIZ62" s="37"/>
      <c r="LJA62" s="37"/>
      <c r="LJB62" s="37"/>
      <c r="LJC62" s="37"/>
      <c r="LJD62" s="37"/>
      <c r="LJE62" s="37"/>
      <c r="LJF62" s="37"/>
      <c r="LJG62" s="37"/>
      <c r="LJH62" s="37"/>
      <c r="LJI62" s="37"/>
      <c r="LJJ62" s="37"/>
      <c r="LJK62" s="37"/>
      <c r="LJL62" s="37"/>
      <c r="LJM62" s="37"/>
      <c r="LJN62" s="37"/>
      <c r="LJO62" s="37"/>
      <c r="LJP62" s="37"/>
      <c r="LJQ62" s="37"/>
      <c r="LJR62" s="37"/>
      <c r="LJS62" s="37"/>
      <c r="LJT62" s="37"/>
      <c r="LJU62" s="37"/>
      <c r="LJV62" s="37"/>
      <c r="LJW62" s="37"/>
      <c r="LJX62" s="37"/>
      <c r="LJY62" s="37"/>
      <c r="LJZ62" s="37"/>
      <c r="LKA62" s="37"/>
      <c r="LKB62" s="37"/>
      <c r="LKC62" s="37"/>
      <c r="LKD62" s="37"/>
      <c r="LKE62" s="37"/>
      <c r="LKF62" s="37"/>
      <c r="LKG62" s="37"/>
      <c r="LKH62" s="37"/>
      <c r="LKI62" s="37"/>
      <c r="LKJ62" s="37"/>
      <c r="LKK62" s="37"/>
      <c r="LKL62" s="37"/>
      <c r="LKM62" s="37"/>
      <c r="LKN62" s="37"/>
      <c r="LKO62" s="37"/>
      <c r="LKP62" s="37"/>
      <c r="LKQ62" s="37"/>
      <c r="LKR62" s="37"/>
      <c r="LKS62" s="37"/>
      <c r="LKT62" s="37"/>
      <c r="LKU62" s="37"/>
      <c r="LKV62" s="37"/>
      <c r="LKW62" s="37"/>
      <c r="LKX62" s="37"/>
      <c r="LKY62" s="37"/>
      <c r="LKZ62" s="37"/>
      <c r="LLA62" s="37"/>
      <c r="LLB62" s="37"/>
      <c r="LLC62" s="37"/>
      <c r="LLD62" s="37"/>
      <c r="LLE62" s="37"/>
      <c r="LLF62" s="37"/>
      <c r="LLG62" s="37"/>
      <c r="LLH62" s="37"/>
      <c r="LLI62" s="37"/>
      <c r="LLJ62" s="37"/>
      <c r="LLK62" s="37"/>
      <c r="LLL62" s="37"/>
      <c r="LLM62" s="37"/>
      <c r="LLN62" s="37"/>
      <c r="LLO62" s="37"/>
      <c r="LLP62" s="37"/>
      <c r="LLQ62" s="37"/>
      <c r="LLR62" s="37"/>
      <c r="LLS62" s="37"/>
      <c r="LLT62" s="37"/>
      <c r="LLU62" s="37"/>
      <c r="LLV62" s="37"/>
      <c r="LLW62" s="37"/>
      <c r="LLX62" s="37"/>
      <c r="LLY62" s="37"/>
      <c r="LLZ62" s="37"/>
      <c r="LMA62" s="37"/>
      <c r="LMB62" s="37"/>
      <c r="LMC62" s="37"/>
      <c r="LMD62" s="37"/>
      <c r="LME62" s="37"/>
      <c r="LMF62" s="37"/>
      <c r="LMG62" s="37"/>
      <c r="LMH62" s="37"/>
      <c r="LMI62" s="37"/>
      <c r="LMJ62" s="37"/>
      <c r="LMK62" s="37"/>
      <c r="LML62" s="37"/>
      <c r="LMM62" s="37"/>
      <c r="LMN62" s="37"/>
      <c r="LMO62" s="37"/>
      <c r="LMP62" s="37"/>
      <c r="LMQ62" s="37"/>
      <c r="LMR62" s="37"/>
      <c r="LMS62" s="37"/>
      <c r="LMT62" s="37"/>
      <c r="LMU62" s="37"/>
      <c r="LMV62" s="37"/>
      <c r="LMW62" s="37"/>
      <c r="LMX62" s="37"/>
      <c r="LMY62" s="37"/>
      <c r="LMZ62" s="37"/>
      <c r="LNA62" s="37"/>
      <c r="LNB62" s="37"/>
      <c r="LNC62" s="37"/>
      <c r="LND62" s="37"/>
      <c r="LNE62" s="37"/>
      <c r="LNF62" s="37"/>
      <c r="LNG62" s="37"/>
      <c r="LNH62" s="37"/>
      <c r="LNI62" s="37"/>
      <c r="LNJ62" s="37"/>
      <c r="LNK62" s="37"/>
      <c r="LNL62" s="37"/>
      <c r="LNM62" s="37"/>
      <c r="LNN62" s="37"/>
      <c r="LNO62" s="37"/>
      <c r="LNP62" s="37"/>
      <c r="LNQ62" s="37"/>
      <c r="LNR62" s="37"/>
      <c r="LNS62" s="37"/>
      <c r="LNT62" s="37"/>
      <c r="LNU62" s="37"/>
      <c r="LNV62" s="37"/>
      <c r="LNW62" s="37"/>
      <c r="LNX62" s="37"/>
      <c r="LNY62" s="37"/>
      <c r="LNZ62" s="37"/>
      <c r="LOA62" s="37"/>
      <c r="LOB62" s="37"/>
      <c r="LOC62" s="37"/>
      <c r="LOD62" s="37"/>
      <c r="LOE62" s="37"/>
      <c r="LOF62" s="37"/>
      <c r="LOG62" s="37"/>
      <c r="LOH62" s="37"/>
      <c r="LOI62" s="37"/>
      <c r="LOJ62" s="37"/>
      <c r="LOK62" s="37"/>
      <c r="LOL62" s="37"/>
      <c r="LOM62" s="37"/>
      <c r="LON62" s="37"/>
      <c r="LOO62" s="37"/>
      <c r="LOP62" s="37"/>
      <c r="LOQ62" s="37"/>
      <c r="LOR62" s="37"/>
      <c r="LOS62" s="37"/>
      <c r="LOT62" s="37"/>
      <c r="LOU62" s="37"/>
      <c r="LOV62" s="37"/>
      <c r="LOW62" s="37"/>
      <c r="LOX62" s="37"/>
      <c r="LOY62" s="37"/>
      <c r="LOZ62" s="37"/>
      <c r="LPA62" s="37"/>
      <c r="LPB62" s="37"/>
      <c r="LPC62" s="37"/>
      <c r="LPD62" s="37"/>
      <c r="LPE62" s="37"/>
      <c r="LPF62" s="37"/>
      <c r="LPG62" s="37"/>
      <c r="LPH62" s="37"/>
      <c r="LPI62" s="37"/>
      <c r="LPJ62" s="37"/>
      <c r="LPK62" s="37"/>
      <c r="LPL62" s="37"/>
      <c r="LPM62" s="37"/>
      <c r="LPN62" s="37"/>
      <c r="LPO62" s="37"/>
      <c r="LPP62" s="37"/>
      <c r="LPQ62" s="37"/>
      <c r="LPR62" s="37"/>
      <c r="LPS62" s="37"/>
      <c r="LPT62" s="37"/>
      <c r="LPU62" s="37"/>
      <c r="LPV62" s="37"/>
      <c r="LPW62" s="37"/>
      <c r="LPX62" s="37"/>
      <c r="LPY62" s="37"/>
      <c r="LPZ62" s="37"/>
      <c r="LQA62" s="37"/>
      <c r="LQB62" s="37"/>
      <c r="LQC62" s="37"/>
      <c r="LQD62" s="37"/>
      <c r="LQE62" s="37"/>
      <c r="LQF62" s="37"/>
      <c r="LQG62" s="37"/>
      <c r="LQH62" s="37"/>
      <c r="LQI62" s="37"/>
      <c r="LQJ62" s="37"/>
      <c r="LQK62" s="37"/>
      <c r="LQL62" s="37"/>
      <c r="LQM62" s="37"/>
      <c r="LQN62" s="37"/>
      <c r="LQO62" s="37"/>
      <c r="LQP62" s="37"/>
      <c r="LQQ62" s="37"/>
      <c r="LQR62" s="37"/>
      <c r="LQS62" s="37"/>
      <c r="LQT62" s="37"/>
      <c r="LQU62" s="37"/>
      <c r="LQV62" s="37"/>
      <c r="LQW62" s="37"/>
      <c r="LQX62" s="37"/>
      <c r="LQY62" s="37"/>
      <c r="LQZ62" s="37"/>
      <c r="LRA62" s="37"/>
      <c r="LRB62" s="37"/>
      <c r="LRC62" s="37"/>
      <c r="LRD62" s="37"/>
      <c r="LRE62" s="37"/>
      <c r="LRF62" s="37"/>
      <c r="LRG62" s="37"/>
      <c r="LRH62" s="37"/>
      <c r="LRI62" s="37"/>
      <c r="LRJ62" s="37"/>
      <c r="LRK62" s="37"/>
      <c r="LRL62" s="37"/>
      <c r="LRM62" s="37"/>
      <c r="LRN62" s="37"/>
      <c r="LRO62" s="37"/>
      <c r="LRP62" s="37"/>
      <c r="LRQ62" s="37"/>
      <c r="LRR62" s="37"/>
      <c r="LRS62" s="37"/>
      <c r="LRT62" s="37"/>
      <c r="LRU62" s="37"/>
      <c r="LRV62" s="37"/>
      <c r="LRW62" s="37"/>
      <c r="LRX62" s="37"/>
      <c r="LRY62" s="37"/>
      <c r="LRZ62" s="37"/>
      <c r="LSA62" s="37"/>
      <c r="LSB62" s="37"/>
      <c r="LSC62" s="37"/>
      <c r="LSD62" s="37"/>
      <c r="LSE62" s="37"/>
      <c r="LSF62" s="37"/>
      <c r="LSG62" s="37"/>
      <c r="LSH62" s="37"/>
      <c r="LSI62" s="37"/>
      <c r="LSJ62" s="37"/>
      <c r="LSK62" s="37"/>
      <c r="LSL62" s="37"/>
      <c r="LSM62" s="37"/>
      <c r="LSN62" s="37"/>
      <c r="LSO62" s="37"/>
      <c r="LSP62" s="37"/>
      <c r="LSQ62" s="37"/>
      <c r="LSR62" s="37"/>
      <c r="LSS62" s="37"/>
      <c r="LST62" s="37"/>
      <c r="LSU62" s="37"/>
      <c r="LSV62" s="37"/>
      <c r="LSW62" s="37"/>
      <c r="LSX62" s="37"/>
      <c r="LSY62" s="37"/>
      <c r="LSZ62" s="37"/>
      <c r="LTA62" s="37"/>
      <c r="LTB62" s="37"/>
      <c r="LTC62" s="37"/>
      <c r="LTD62" s="37"/>
      <c r="LTE62" s="37"/>
      <c r="LTF62" s="37"/>
      <c r="LTG62" s="37"/>
      <c r="LTH62" s="37"/>
      <c r="LTI62" s="37"/>
      <c r="LTJ62" s="37"/>
      <c r="LTK62" s="37"/>
      <c r="LTL62" s="37"/>
      <c r="LTM62" s="37"/>
      <c r="LTN62" s="37"/>
      <c r="LTO62" s="37"/>
      <c r="LTP62" s="37"/>
      <c r="LTQ62" s="37"/>
      <c r="LTR62" s="37"/>
      <c r="LTS62" s="37"/>
      <c r="LTT62" s="37"/>
      <c r="LTU62" s="37"/>
      <c r="LTV62" s="37"/>
      <c r="LTW62" s="37"/>
      <c r="LTX62" s="37"/>
      <c r="LTY62" s="37"/>
      <c r="LTZ62" s="37"/>
      <c r="LUA62" s="37"/>
      <c r="LUB62" s="37"/>
      <c r="LUC62" s="37"/>
      <c r="LUD62" s="37"/>
      <c r="LUE62" s="37"/>
      <c r="LUF62" s="37"/>
      <c r="LUG62" s="37"/>
      <c r="LUH62" s="37"/>
      <c r="LUI62" s="37"/>
      <c r="LUJ62" s="37"/>
      <c r="LUK62" s="37"/>
      <c r="LUL62" s="37"/>
      <c r="LUM62" s="37"/>
      <c r="LUN62" s="37"/>
      <c r="LUO62" s="37"/>
      <c r="LUP62" s="37"/>
      <c r="LUQ62" s="37"/>
      <c r="LUR62" s="37"/>
      <c r="LUS62" s="37"/>
      <c r="LUT62" s="37"/>
      <c r="LUU62" s="37"/>
      <c r="LUV62" s="37"/>
      <c r="LUW62" s="37"/>
      <c r="LUX62" s="37"/>
      <c r="LUY62" s="37"/>
      <c r="LUZ62" s="37"/>
      <c r="LVA62" s="37"/>
      <c r="LVB62" s="37"/>
      <c r="LVC62" s="37"/>
      <c r="LVD62" s="37"/>
      <c r="LVE62" s="37"/>
      <c r="LVF62" s="37"/>
      <c r="LVG62" s="37"/>
      <c r="LVH62" s="37"/>
      <c r="LVI62" s="37"/>
      <c r="LVJ62" s="37"/>
      <c r="LVK62" s="37"/>
      <c r="LVL62" s="37"/>
      <c r="LVM62" s="37"/>
      <c r="LVN62" s="37"/>
      <c r="LVO62" s="37"/>
      <c r="LVP62" s="37"/>
      <c r="LVQ62" s="37"/>
      <c r="LVR62" s="37"/>
      <c r="LVS62" s="37"/>
      <c r="LVT62" s="37"/>
      <c r="LVU62" s="37"/>
      <c r="LVV62" s="37"/>
      <c r="LVW62" s="37"/>
      <c r="LVX62" s="37"/>
      <c r="LVY62" s="37"/>
      <c r="LVZ62" s="37"/>
      <c r="LWA62" s="37"/>
      <c r="LWB62" s="37"/>
      <c r="LWC62" s="37"/>
      <c r="LWD62" s="37"/>
      <c r="LWE62" s="37"/>
      <c r="LWF62" s="37"/>
      <c r="LWG62" s="37"/>
      <c r="LWH62" s="37"/>
      <c r="LWI62" s="37"/>
      <c r="LWJ62" s="37"/>
      <c r="LWK62" s="37"/>
      <c r="LWL62" s="37"/>
      <c r="LWM62" s="37"/>
      <c r="LWN62" s="37"/>
      <c r="LWO62" s="37"/>
      <c r="LWP62" s="37"/>
      <c r="LWQ62" s="37"/>
      <c r="LWR62" s="37"/>
      <c r="LWS62" s="37"/>
      <c r="LWT62" s="37"/>
      <c r="LWU62" s="37"/>
      <c r="LWV62" s="37"/>
      <c r="LWW62" s="37"/>
      <c r="LWX62" s="37"/>
      <c r="LWY62" s="37"/>
      <c r="LWZ62" s="37"/>
      <c r="LXA62" s="37"/>
      <c r="LXB62" s="37"/>
      <c r="LXC62" s="37"/>
      <c r="LXD62" s="37"/>
      <c r="LXE62" s="37"/>
      <c r="LXF62" s="37"/>
      <c r="LXG62" s="37"/>
      <c r="LXH62" s="37"/>
      <c r="LXI62" s="37"/>
      <c r="LXJ62" s="37"/>
      <c r="LXK62" s="37"/>
      <c r="LXL62" s="37"/>
      <c r="LXM62" s="37"/>
      <c r="LXN62" s="37"/>
      <c r="LXO62" s="37"/>
      <c r="LXP62" s="37"/>
      <c r="LXQ62" s="37"/>
      <c r="LXR62" s="37"/>
      <c r="LXS62" s="37"/>
      <c r="LXT62" s="37"/>
      <c r="LXU62" s="37"/>
      <c r="LXV62" s="37"/>
      <c r="LXW62" s="37"/>
      <c r="LXX62" s="37"/>
      <c r="LXY62" s="37"/>
      <c r="LXZ62" s="37"/>
      <c r="LYA62" s="37"/>
      <c r="LYB62" s="37"/>
      <c r="LYC62" s="37"/>
      <c r="LYD62" s="37"/>
      <c r="LYE62" s="37"/>
      <c r="LYF62" s="37"/>
      <c r="LYG62" s="37"/>
      <c r="LYH62" s="37"/>
      <c r="LYI62" s="37"/>
      <c r="LYJ62" s="37"/>
      <c r="LYK62" s="37"/>
      <c r="LYL62" s="37"/>
      <c r="LYM62" s="37"/>
      <c r="LYN62" s="37"/>
      <c r="LYO62" s="37"/>
      <c r="LYP62" s="37"/>
      <c r="LYQ62" s="37"/>
      <c r="LYR62" s="37"/>
      <c r="LYS62" s="37"/>
      <c r="LYT62" s="37"/>
      <c r="LYU62" s="37"/>
      <c r="LYV62" s="37"/>
      <c r="LYW62" s="37"/>
      <c r="LYX62" s="37"/>
      <c r="LYY62" s="37"/>
      <c r="LYZ62" s="37"/>
      <c r="LZA62" s="37"/>
      <c r="LZB62" s="37"/>
      <c r="LZC62" s="37"/>
      <c r="LZD62" s="37"/>
      <c r="LZE62" s="37"/>
      <c r="LZF62" s="37"/>
      <c r="LZG62" s="37"/>
      <c r="LZH62" s="37"/>
      <c r="LZI62" s="37"/>
      <c r="LZJ62" s="37"/>
      <c r="LZK62" s="37"/>
      <c r="LZL62" s="37"/>
      <c r="LZM62" s="37"/>
      <c r="LZN62" s="37"/>
      <c r="LZO62" s="37"/>
      <c r="LZP62" s="37"/>
      <c r="LZQ62" s="37"/>
      <c r="LZR62" s="37"/>
      <c r="LZS62" s="37"/>
      <c r="LZT62" s="37"/>
      <c r="LZU62" s="37"/>
      <c r="LZV62" s="37"/>
      <c r="LZW62" s="37"/>
      <c r="LZX62" s="37"/>
      <c r="LZY62" s="37"/>
      <c r="LZZ62" s="37"/>
      <c r="MAA62" s="37"/>
      <c r="MAB62" s="37"/>
      <c r="MAC62" s="37"/>
      <c r="MAD62" s="37"/>
      <c r="MAE62" s="37"/>
      <c r="MAF62" s="37"/>
      <c r="MAG62" s="37"/>
      <c r="MAH62" s="37"/>
      <c r="MAI62" s="37"/>
      <c r="MAJ62" s="37"/>
      <c r="MAK62" s="37"/>
      <c r="MAL62" s="37"/>
      <c r="MAM62" s="37"/>
      <c r="MAN62" s="37"/>
      <c r="MAO62" s="37"/>
      <c r="MAP62" s="37"/>
      <c r="MAQ62" s="37"/>
      <c r="MAR62" s="37"/>
      <c r="MAS62" s="37"/>
      <c r="MAT62" s="37"/>
      <c r="MAU62" s="37"/>
      <c r="MAV62" s="37"/>
      <c r="MAW62" s="37"/>
      <c r="MAX62" s="37"/>
      <c r="MAY62" s="37"/>
      <c r="MAZ62" s="37"/>
      <c r="MBA62" s="37"/>
      <c r="MBB62" s="37"/>
      <c r="MBC62" s="37"/>
      <c r="MBD62" s="37"/>
      <c r="MBE62" s="37"/>
      <c r="MBF62" s="37"/>
      <c r="MBG62" s="37"/>
      <c r="MBH62" s="37"/>
      <c r="MBI62" s="37"/>
      <c r="MBJ62" s="37"/>
      <c r="MBK62" s="37"/>
      <c r="MBL62" s="37"/>
      <c r="MBM62" s="37"/>
      <c r="MBN62" s="37"/>
      <c r="MBO62" s="37"/>
      <c r="MBP62" s="37"/>
      <c r="MBQ62" s="37"/>
      <c r="MBR62" s="37"/>
      <c r="MBS62" s="37"/>
      <c r="MBT62" s="37"/>
      <c r="MBU62" s="37"/>
      <c r="MBV62" s="37"/>
      <c r="MBW62" s="37"/>
      <c r="MBX62" s="37"/>
      <c r="MBY62" s="37"/>
      <c r="MBZ62" s="37"/>
      <c r="MCA62" s="37"/>
      <c r="MCB62" s="37"/>
      <c r="MCC62" s="37"/>
      <c r="MCD62" s="37"/>
      <c r="MCE62" s="37"/>
      <c r="MCF62" s="37"/>
      <c r="MCG62" s="37"/>
      <c r="MCH62" s="37"/>
      <c r="MCI62" s="37"/>
      <c r="MCJ62" s="37"/>
      <c r="MCK62" s="37"/>
      <c r="MCL62" s="37"/>
      <c r="MCM62" s="37"/>
      <c r="MCN62" s="37"/>
      <c r="MCO62" s="37"/>
      <c r="MCP62" s="37"/>
      <c r="MCQ62" s="37"/>
      <c r="MCR62" s="37"/>
      <c r="MCS62" s="37"/>
      <c r="MCT62" s="37"/>
      <c r="MCU62" s="37"/>
      <c r="MCV62" s="37"/>
      <c r="MCW62" s="37"/>
      <c r="MCX62" s="37"/>
      <c r="MCY62" s="37"/>
      <c r="MCZ62" s="37"/>
      <c r="MDA62" s="37"/>
      <c r="MDB62" s="37"/>
      <c r="MDC62" s="37"/>
      <c r="MDD62" s="37"/>
      <c r="MDE62" s="37"/>
      <c r="MDF62" s="37"/>
      <c r="MDG62" s="37"/>
      <c r="MDH62" s="37"/>
      <c r="MDI62" s="37"/>
      <c r="MDJ62" s="37"/>
      <c r="MDK62" s="37"/>
      <c r="MDL62" s="37"/>
      <c r="MDM62" s="37"/>
      <c r="MDN62" s="37"/>
      <c r="MDO62" s="37"/>
      <c r="MDP62" s="37"/>
      <c r="MDQ62" s="37"/>
      <c r="MDR62" s="37"/>
      <c r="MDS62" s="37"/>
      <c r="MDT62" s="37"/>
      <c r="MDU62" s="37"/>
      <c r="MDV62" s="37"/>
      <c r="MDW62" s="37"/>
      <c r="MDX62" s="37"/>
      <c r="MDY62" s="37"/>
      <c r="MDZ62" s="37"/>
      <c r="MEA62" s="37"/>
      <c r="MEB62" s="37"/>
      <c r="MEC62" s="37"/>
      <c r="MED62" s="37"/>
      <c r="MEE62" s="37"/>
      <c r="MEF62" s="37"/>
      <c r="MEG62" s="37"/>
      <c r="MEH62" s="37"/>
      <c r="MEI62" s="37"/>
      <c r="MEJ62" s="37"/>
      <c r="MEK62" s="37"/>
      <c r="MEL62" s="37"/>
      <c r="MEM62" s="37"/>
      <c r="MEN62" s="37"/>
      <c r="MEO62" s="37"/>
      <c r="MEP62" s="37"/>
      <c r="MEQ62" s="37"/>
      <c r="MER62" s="37"/>
      <c r="MES62" s="37"/>
      <c r="MET62" s="37"/>
      <c r="MEU62" s="37"/>
      <c r="MEV62" s="37"/>
      <c r="MEW62" s="37"/>
      <c r="MEX62" s="37"/>
      <c r="MEY62" s="37"/>
      <c r="MEZ62" s="37"/>
      <c r="MFA62" s="37"/>
      <c r="MFB62" s="37"/>
      <c r="MFC62" s="37"/>
      <c r="MFD62" s="37"/>
      <c r="MFE62" s="37"/>
      <c r="MFF62" s="37"/>
      <c r="MFG62" s="37"/>
      <c r="MFH62" s="37"/>
      <c r="MFI62" s="37"/>
      <c r="MFJ62" s="37"/>
      <c r="MFK62" s="37"/>
      <c r="MFL62" s="37"/>
      <c r="MFM62" s="37"/>
      <c r="MFN62" s="37"/>
      <c r="MFO62" s="37"/>
      <c r="MFP62" s="37"/>
      <c r="MFQ62" s="37"/>
      <c r="MFR62" s="37"/>
      <c r="MFS62" s="37"/>
      <c r="MFT62" s="37"/>
      <c r="MFU62" s="37"/>
      <c r="MFV62" s="37"/>
      <c r="MFW62" s="37"/>
      <c r="MFX62" s="37"/>
      <c r="MFY62" s="37"/>
      <c r="MFZ62" s="37"/>
      <c r="MGA62" s="37"/>
      <c r="MGB62" s="37"/>
      <c r="MGC62" s="37"/>
      <c r="MGD62" s="37"/>
      <c r="MGE62" s="37"/>
      <c r="MGF62" s="37"/>
      <c r="MGG62" s="37"/>
      <c r="MGH62" s="37"/>
      <c r="MGI62" s="37"/>
      <c r="MGJ62" s="37"/>
      <c r="MGK62" s="37"/>
      <c r="MGL62" s="37"/>
      <c r="MGM62" s="37"/>
      <c r="MGN62" s="37"/>
      <c r="MGO62" s="37"/>
      <c r="MGP62" s="37"/>
      <c r="MGQ62" s="37"/>
      <c r="MGR62" s="37"/>
      <c r="MGS62" s="37"/>
      <c r="MGT62" s="37"/>
      <c r="MGU62" s="37"/>
      <c r="MGV62" s="37"/>
      <c r="MGW62" s="37"/>
      <c r="MGX62" s="37"/>
      <c r="MGY62" s="37"/>
      <c r="MGZ62" s="37"/>
      <c r="MHA62" s="37"/>
      <c r="MHB62" s="37"/>
      <c r="MHC62" s="37"/>
      <c r="MHD62" s="37"/>
      <c r="MHE62" s="37"/>
      <c r="MHF62" s="37"/>
      <c r="MHG62" s="37"/>
      <c r="MHH62" s="37"/>
      <c r="MHI62" s="37"/>
      <c r="MHJ62" s="37"/>
      <c r="MHK62" s="37"/>
      <c r="MHL62" s="37"/>
      <c r="MHM62" s="37"/>
      <c r="MHN62" s="37"/>
      <c r="MHO62" s="37"/>
      <c r="MHP62" s="37"/>
      <c r="MHQ62" s="37"/>
      <c r="MHR62" s="37"/>
      <c r="MHS62" s="37"/>
      <c r="MHT62" s="37"/>
      <c r="MHU62" s="37"/>
      <c r="MHV62" s="37"/>
      <c r="MHW62" s="37"/>
      <c r="MHX62" s="37"/>
      <c r="MHY62" s="37"/>
      <c r="MHZ62" s="37"/>
      <c r="MIA62" s="37"/>
      <c r="MIB62" s="37"/>
      <c r="MIC62" s="37"/>
      <c r="MID62" s="37"/>
      <c r="MIE62" s="37"/>
      <c r="MIF62" s="37"/>
      <c r="MIG62" s="37"/>
      <c r="MIH62" s="37"/>
      <c r="MII62" s="37"/>
      <c r="MIJ62" s="37"/>
      <c r="MIK62" s="37"/>
      <c r="MIL62" s="37"/>
      <c r="MIM62" s="37"/>
      <c r="MIN62" s="37"/>
      <c r="MIO62" s="37"/>
      <c r="MIP62" s="37"/>
      <c r="MIQ62" s="37"/>
      <c r="MIR62" s="37"/>
      <c r="MIS62" s="37"/>
      <c r="MIT62" s="37"/>
      <c r="MIU62" s="37"/>
      <c r="MIV62" s="37"/>
      <c r="MIW62" s="37"/>
      <c r="MIX62" s="37"/>
      <c r="MIY62" s="37"/>
      <c r="MIZ62" s="37"/>
      <c r="MJA62" s="37"/>
      <c r="MJB62" s="37"/>
      <c r="MJC62" s="37"/>
      <c r="MJD62" s="37"/>
      <c r="MJE62" s="37"/>
      <c r="MJF62" s="37"/>
      <c r="MJG62" s="37"/>
      <c r="MJH62" s="37"/>
      <c r="MJI62" s="37"/>
      <c r="MJJ62" s="37"/>
      <c r="MJK62" s="37"/>
      <c r="MJL62" s="37"/>
      <c r="MJM62" s="37"/>
      <c r="MJN62" s="37"/>
      <c r="MJO62" s="37"/>
      <c r="MJP62" s="37"/>
      <c r="MJQ62" s="37"/>
      <c r="MJR62" s="37"/>
      <c r="MJS62" s="37"/>
      <c r="MJT62" s="37"/>
      <c r="MJU62" s="37"/>
      <c r="MJV62" s="37"/>
      <c r="MJW62" s="37"/>
      <c r="MJX62" s="37"/>
      <c r="MJY62" s="37"/>
      <c r="MJZ62" s="37"/>
      <c r="MKA62" s="37"/>
      <c r="MKB62" s="37"/>
      <c r="MKC62" s="37"/>
      <c r="MKD62" s="37"/>
      <c r="MKE62" s="37"/>
      <c r="MKF62" s="37"/>
      <c r="MKG62" s="37"/>
      <c r="MKH62" s="37"/>
      <c r="MKI62" s="37"/>
      <c r="MKJ62" s="37"/>
      <c r="MKK62" s="37"/>
      <c r="MKL62" s="37"/>
      <c r="MKM62" s="37"/>
      <c r="MKN62" s="37"/>
      <c r="MKO62" s="37"/>
      <c r="MKP62" s="37"/>
      <c r="MKQ62" s="37"/>
      <c r="MKR62" s="37"/>
      <c r="MKS62" s="37"/>
      <c r="MKT62" s="37"/>
      <c r="MKU62" s="37"/>
      <c r="MKV62" s="37"/>
      <c r="MKW62" s="37"/>
      <c r="MKX62" s="37"/>
      <c r="MKY62" s="37"/>
      <c r="MKZ62" s="37"/>
      <c r="MLA62" s="37"/>
      <c r="MLB62" s="37"/>
      <c r="MLC62" s="37"/>
      <c r="MLD62" s="37"/>
      <c r="MLE62" s="37"/>
      <c r="MLF62" s="37"/>
      <c r="MLG62" s="37"/>
      <c r="MLH62" s="37"/>
      <c r="MLI62" s="37"/>
      <c r="MLJ62" s="37"/>
      <c r="MLK62" s="37"/>
      <c r="MLL62" s="37"/>
      <c r="MLM62" s="37"/>
      <c r="MLN62" s="37"/>
      <c r="MLO62" s="37"/>
      <c r="MLP62" s="37"/>
      <c r="MLQ62" s="37"/>
      <c r="MLR62" s="37"/>
      <c r="MLS62" s="37"/>
      <c r="MLT62" s="37"/>
      <c r="MLU62" s="37"/>
      <c r="MLV62" s="37"/>
      <c r="MLW62" s="37"/>
      <c r="MLX62" s="37"/>
      <c r="MLY62" s="37"/>
      <c r="MLZ62" s="37"/>
      <c r="MMA62" s="37"/>
      <c r="MMB62" s="37"/>
      <c r="MMC62" s="37"/>
      <c r="MMD62" s="37"/>
      <c r="MME62" s="37"/>
      <c r="MMF62" s="37"/>
      <c r="MMG62" s="37"/>
      <c r="MMH62" s="37"/>
      <c r="MMI62" s="37"/>
      <c r="MMJ62" s="37"/>
      <c r="MMK62" s="37"/>
      <c r="MML62" s="37"/>
      <c r="MMM62" s="37"/>
      <c r="MMN62" s="37"/>
      <c r="MMO62" s="37"/>
      <c r="MMP62" s="37"/>
      <c r="MMQ62" s="37"/>
      <c r="MMR62" s="37"/>
      <c r="MMS62" s="37"/>
      <c r="MMT62" s="37"/>
      <c r="MMU62" s="37"/>
      <c r="MMV62" s="37"/>
      <c r="MMW62" s="37"/>
      <c r="MMX62" s="37"/>
      <c r="MMY62" s="37"/>
      <c r="MMZ62" s="37"/>
      <c r="MNA62" s="37"/>
      <c r="MNB62" s="37"/>
      <c r="MNC62" s="37"/>
      <c r="MND62" s="37"/>
      <c r="MNE62" s="37"/>
      <c r="MNF62" s="37"/>
      <c r="MNG62" s="37"/>
      <c r="MNH62" s="37"/>
      <c r="MNI62" s="37"/>
      <c r="MNJ62" s="37"/>
      <c r="MNK62" s="37"/>
      <c r="MNL62" s="37"/>
      <c r="MNM62" s="37"/>
      <c r="MNN62" s="37"/>
      <c r="MNO62" s="37"/>
      <c r="MNP62" s="37"/>
      <c r="MNQ62" s="37"/>
      <c r="MNR62" s="37"/>
      <c r="MNS62" s="37"/>
      <c r="MNT62" s="37"/>
      <c r="MNU62" s="37"/>
      <c r="MNV62" s="37"/>
      <c r="MNW62" s="37"/>
      <c r="MNX62" s="37"/>
      <c r="MNY62" s="37"/>
      <c r="MNZ62" s="37"/>
      <c r="MOA62" s="37"/>
      <c r="MOB62" s="37"/>
      <c r="MOC62" s="37"/>
      <c r="MOD62" s="37"/>
      <c r="MOE62" s="37"/>
      <c r="MOF62" s="37"/>
      <c r="MOG62" s="37"/>
      <c r="MOH62" s="37"/>
      <c r="MOI62" s="37"/>
      <c r="MOJ62" s="37"/>
      <c r="MOK62" s="37"/>
      <c r="MOL62" s="37"/>
      <c r="MOM62" s="37"/>
      <c r="MON62" s="37"/>
      <c r="MOO62" s="37"/>
      <c r="MOP62" s="37"/>
      <c r="MOQ62" s="37"/>
      <c r="MOR62" s="37"/>
      <c r="MOS62" s="37"/>
      <c r="MOT62" s="37"/>
      <c r="MOU62" s="37"/>
      <c r="MOV62" s="37"/>
      <c r="MOW62" s="37"/>
      <c r="MOX62" s="37"/>
      <c r="MOY62" s="37"/>
      <c r="MOZ62" s="37"/>
      <c r="MPA62" s="37"/>
      <c r="MPB62" s="37"/>
      <c r="MPC62" s="37"/>
      <c r="MPD62" s="37"/>
      <c r="MPE62" s="37"/>
      <c r="MPF62" s="37"/>
      <c r="MPG62" s="37"/>
      <c r="MPH62" s="37"/>
      <c r="MPI62" s="37"/>
      <c r="MPJ62" s="37"/>
      <c r="MPK62" s="37"/>
      <c r="MPL62" s="37"/>
      <c r="MPM62" s="37"/>
      <c r="MPN62" s="37"/>
      <c r="MPO62" s="37"/>
      <c r="MPP62" s="37"/>
      <c r="MPQ62" s="37"/>
      <c r="MPR62" s="37"/>
      <c r="MPS62" s="37"/>
      <c r="MPT62" s="37"/>
      <c r="MPU62" s="37"/>
      <c r="MPV62" s="37"/>
      <c r="MPW62" s="37"/>
      <c r="MPX62" s="37"/>
      <c r="MPY62" s="37"/>
      <c r="MPZ62" s="37"/>
      <c r="MQA62" s="37"/>
      <c r="MQB62" s="37"/>
      <c r="MQC62" s="37"/>
      <c r="MQD62" s="37"/>
      <c r="MQE62" s="37"/>
      <c r="MQF62" s="37"/>
      <c r="MQG62" s="37"/>
      <c r="MQH62" s="37"/>
      <c r="MQI62" s="37"/>
      <c r="MQJ62" s="37"/>
      <c r="MQK62" s="37"/>
      <c r="MQL62" s="37"/>
      <c r="MQM62" s="37"/>
      <c r="MQN62" s="37"/>
      <c r="MQO62" s="37"/>
      <c r="MQP62" s="37"/>
      <c r="MQQ62" s="37"/>
      <c r="MQR62" s="37"/>
      <c r="MQS62" s="37"/>
      <c r="MQT62" s="37"/>
      <c r="MQU62" s="37"/>
      <c r="MQV62" s="37"/>
      <c r="MQW62" s="37"/>
      <c r="MQX62" s="37"/>
      <c r="MQY62" s="37"/>
      <c r="MQZ62" s="37"/>
      <c r="MRA62" s="37"/>
      <c r="MRB62" s="37"/>
      <c r="MRC62" s="37"/>
      <c r="MRD62" s="37"/>
      <c r="MRE62" s="37"/>
      <c r="MRF62" s="37"/>
      <c r="MRG62" s="37"/>
      <c r="MRH62" s="37"/>
      <c r="MRI62" s="37"/>
      <c r="MRJ62" s="37"/>
      <c r="MRK62" s="37"/>
      <c r="MRL62" s="37"/>
      <c r="MRM62" s="37"/>
      <c r="MRN62" s="37"/>
      <c r="MRO62" s="37"/>
      <c r="MRP62" s="37"/>
      <c r="MRQ62" s="37"/>
      <c r="MRR62" s="37"/>
      <c r="MRS62" s="37"/>
      <c r="MRT62" s="37"/>
      <c r="MRU62" s="37"/>
      <c r="MRV62" s="37"/>
      <c r="MRW62" s="37"/>
      <c r="MRX62" s="37"/>
      <c r="MRY62" s="37"/>
      <c r="MRZ62" s="37"/>
      <c r="MSA62" s="37"/>
      <c r="MSB62" s="37"/>
      <c r="MSC62" s="37"/>
      <c r="MSD62" s="37"/>
      <c r="MSE62" s="37"/>
      <c r="MSF62" s="37"/>
      <c r="MSG62" s="37"/>
      <c r="MSH62" s="37"/>
      <c r="MSI62" s="37"/>
      <c r="MSJ62" s="37"/>
      <c r="MSK62" s="37"/>
      <c r="MSL62" s="37"/>
      <c r="MSM62" s="37"/>
      <c r="MSN62" s="37"/>
      <c r="MSO62" s="37"/>
      <c r="MSP62" s="37"/>
      <c r="MSQ62" s="37"/>
      <c r="MSR62" s="37"/>
      <c r="MSS62" s="37"/>
      <c r="MST62" s="37"/>
      <c r="MSU62" s="37"/>
      <c r="MSV62" s="37"/>
      <c r="MSW62" s="37"/>
      <c r="MSX62" s="37"/>
      <c r="MSY62" s="37"/>
      <c r="MSZ62" s="37"/>
      <c r="MTA62" s="37"/>
      <c r="MTB62" s="37"/>
      <c r="MTC62" s="37"/>
      <c r="MTD62" s="37"/>
      <c r="MTE62" s="37"/>
      <c r="MTF62" s="37"/>
      <c r="MTG62" s="37"/>
      <c r="MTH62" s="37"/>
      <c r="MTI62" s="37"/>
      <c r="MTJ62" s="37"/>
      <c r="MTK62" s="37"/>
      <c r="MTL62" s="37"/>
      <c r="MTM62" s="37"/>
      <c r="MTN62" s="37"/>
      <c r="MTO62" s="37"/>
      <c r="MTP62" s="37"/>
      <c r="MTQ62" s="37"/>
      <c r="MTR62" s="37"/>
      <c r="MTS62" s="37"/>
      <c r="MTT62" s="37"/>
      <c r="MTU62" s="37"/>
      <c r="MTV62" s="37"/>
      <c r="MTW62" s="37"/>
      <c r="MTX62" s="37"/>
      <c r="MTY62" s="37"/>
      <c r="MTZ62" s="37"/>
      <c r="MUA62" s="37"/>
      <c r="MUB62" s="37"/>
      <c r="MUC62" s="37"/>
      <c r="MUD62" s="37"/>
      <c r="MUE62" s="37"/>
      <c r="MUF62" s="37"/>
      <c r="MUG62" s="37"/>
      <c r="MUH62" s="37"/>
      <c r="MUI62" s="37"/>
      <c r="MUJ62" s="37"/>
      <c r="MUK62" s="37"/>
      <c r="MUL62" s="37"/>
      <c r="MUM62" s="37"/>
      <c r="MUN62" s="37"/>
      <c r="MUO62" s="37"/>
      <c r="MUP62" s="37"/>
      <c r="MUQ62" s="37"/>
      <c r="MUR62" s="37"/>
      <c r="MUS62" s="37"/>
      <c r="MUT62" s="37"/>
      <c r="MUU62" s="37"/>
      <c r="MUV62" s="37"/>
      <c r="MUW62" s="37"/>
      <c r="MUX62" s="37"/>
      <c r="MUY62" s="37"/>
      <c r="MUZ62" s="37"/>
      <c r="MVA62" s="37"/>
      <c r="MVB62" s="37"/>
      <c r="MVC62" s="37"/>
      <c r="MVD62" s="37"/>
      <c r="MVE62" s="37"/>
      <c r="MVF62" s="37"/>
      <c r="MVG62" s="37"/>
      <c r="MVH62" s="37"/>
      <c r="MVI62" s="37"/>
      <c r="MVJ62" s="37"/>
      <c r="MVK62" s="37"/>
      <c r="MVL62" s="37"/>
      <c r="MVM62" s="37"/>
      <c r="MVN62" s="37"/>
      <c r="MVO62" s="37"/>
      <c r="MVP62" s="37"/>
      <c r="MVQ62" s="37"/>
      <c r="MVR62" s="37"/>
      <c r="MVS62" s="37"/>
      <c r="MVT62" s="37"/>
      <c r="MVU62" s="37"/>
      <c r="MVV62" s="37"/>
      <c r="MVW62" s="37"/>
      <c r="MVX62" s="37"/>
      <c r="MVY62" s="37"/>
      <c r="MVZ62" s="37"/>
      <c r="MWA62" s="37"/>
      <c r="MWB62" s="37"/>
      <c r="MWC62" s="37"/>
      <c r="MWD62" s="37"/>
      <c r="MWE62" s="37"/>
      <c r="MWF62" s="37"/>
      <c r="MWG62" s="37"/>
      <c r="MWH62" s="37"/>
      <c r="MWI62" s="37"/>
      <c r="MWJ62" s="37"/>
      <c r="MWK62" s="37"/>
      <c r="MWL62" s="37"/>
      <c r="MWM62" s="37"/>
      <c r="MWN62" s="37"/>
      <c r="MWO62" s="37"/>
      <c r="MWP62" s="37"/>
      <c r="MWQ62" s="37"/>
      <c r="MWR62" s="37"/>
      <c r="MWS62" s="37"/>
      <c r="MWT62" s="37"/>
      <c r="MWU62" s="37"/>
      <c r="MWV62" s="37"/>
      <c r="MWW62" s="37"/>
      <c r="MWX62" s="37"/>
      <c r="MWY62" s="37"/>
      <c r="MWZ62" s="37"/>
      <c r="MXA62" s="37"/>
      <c r="MXB62" s="37"/>
      <c r="MXC62" s="37"/>
      <c r="MXD62" s="37"/>
      <c r="MXE62" s="37"/>
      <c r="MXF62" s="37"/>
      <c r="MXG62" s="37"/>
      <c r="MXH62" s="37"/>
      <c r="MXI62" s="37"/>
      <c r="MXJ62" s="37"/>
      <c r="MXK62" s="37"/>
      <c r="MXL62" s="37"/>
      <c r="MXM62" s="37"/>
      <c r="MXN62" s="37"/>
      <c r="MXO62" s="37"/>
      <c r="MXP62" s="37"/>
      <c r="MXQ62" s="37"/>
      <c r="MXR62" s="37"/>
      <c r="MXS62" s="37"/>
      <c r="MXT62" s="37"/>
      <c r="MXU62" s="37"/>
      <c r="MXV62" s="37"/>
      <c r="MXW62" s="37"/>
      <c r="MXX62" s="37"/>
      <c r="MXY62" s="37"/>
      <c r="MXZ62" s="37"/>
      <c r="MYA62" s="37"/>
      <c r="MYB62" s="37"/>
      <c r="MYC62" s="37"/>
      <c r="MYD62" s="37"/>
      <c r="MYE62" s="37"/>
      <c r="MYF62" s="37"/>
      <c r="MYG62" s="37"/>
      <c r="MYH62" s="37"/>
      <c r="MYI62" s="37"/>
      <c r="MYJ62" s="37"/>
      <c r="MYK62" s="37"/>
      <c r="MYL62" s="37"/>
      <c r="MYM62" s="37"/>
      <c r="MYN62" s="37"/>
      <c r="MYO62" s="37"/>
      <c r="MYP62" s="37"/>
      <c r="MYQ62" s="37"/>
      <c r="MYR62" s="37"/>
      <c r="MYS62" s="37"/>
      <c r="MYT62" s="37"/>
      <c r="MYU62" s="37"/>
      <c r="MYV62" s="37"/>
      <c r="MYW62" s="37"/>
      <c r="MYX62" s="37"/>
      <c r="MYY62" s="37"/>
      <c r="MYZ62" s="37"/>
      <c r="MZA62" s="37"/>
      <c r="MZB62" s="37"/>
      <c r="MZC62" s="37"/>
      <c r="MZD62" s="37"/>
      <c r="MZE62" s="37"/>
      <c r="MZF62" s="37"/>
      <c r="MZG62" s="37"/>
      <c r="MZH62" s="37"/>
      <c r="MZI62" s="37"/>
      <c r="MZJ62" s="37"/>
      <c r="MZK62" s="37"/>
      <c r="MZL62" s="37"/>
      <c r="MZM62" s="37"/>
      <c r="MZN62" s="37"/>
      <c r="MZO62" s="37"/>
      <c r="MZP62" s="37"/>
      <c r="MZQ62" s="37"/>
      <c r="MZR62" s="37"/>
      <c r="MZS62" s="37"/>
      <c r="MZT62" s="37"/>
      <c r="MZU62" s="37"/>
      <c r="MZV62" s="37"/>
      <c r="MZW62" s="37"/>
      <c r="MZX62" s="37"/>
      <c r="MZY62" s="37"/>
      <c r="MZZ62" s="37"/>
      <c r="NAA62" s="37"/>
      <c r="NAB62" s="37"/>
      <c r="NAC62" s="37"/>
      <c r="NAD62" s="37"/>
      <c r="NAE62" s="37"/>
      <c r="NAF62" s="37"/>
      <c r="NAG62" s="37"/>
      <c r="NAH62" s="37"/>
      <c r="NAI62" s="37"/>
      <c r="NAJ62" s="37"/>
      <c r="NAK62" s="37"/>
      <c r="NAL62" s="37"/>
      <c r="NAM62" s="37"/>
      <c r="NAN62" s="37"/>
      <c r="NAO62" s="37"/>
      <c r="NAP62" s="37"/>
      <c r="NAQ62" s="37"/>
      <c r="NAR62" s="37"/>
      <c r="NAS62" s="37"/>
      <c r="NAT62" s="37"/>
      <c r="NAU62" s="37"/>
      <c r="NAV62" s="37"/>
      <c r="NAW62" s="37"/>
      <c r="NAX62" s="37"/>
      <c r="NAY62" s="37"/>
      <c r="NAZ62" s="37"/>
      <c r="NBA62" s="37"/>
      <c r="NBB62" s="37"/>
      <c r="NBC62" s="37"/>
      <c r="NBD62" s="37"/>
      <c r="NBE62" s="37"/>
      <c r="NBF62" s="37"/>
      <c r="NBG62" s="37"/>
      <c r="NBH62" s="37"/>
      <c r="NBI62" s="37"/>
      <c r="NBJ62" s="37"/>
      <c r="NBK62" s="37"/>
      <c r="NBL62" s="37"/>
      <c r="NBM62" s="37"/>
      <c r="NBN62" s="37"/>
      <c r="NBO62" s="37"/>
      <c r="NBP62" s="37"/>
      <c r="NBQ62" s="37"/>
      <c r="NBR62" s="37"/>
      <c r="NBS62" s="37"/>
      <c r="NBT62" s="37"/>
      <c r="NBU62" s="37"/>
      <c r="NBV62" s="37"/>
      <c r="NBW62" s="37"/>
      <c r="NBX62" s="37"/>
      <c r="NBY62" s="37"/>
      <c r="NBZ62" s="37"/>
      <c r="NCA62" s="37"/>
      <c r="NCB62" s="37"/>
      <c r="NCC62" s="37"/>
      <c r="NCD62" s="37"/>
      <c r="NCE62" s="37"/>
      <c r="NCF62" s="37"/>
      <c r="NCG62" s="37"/>
      <c r="NCH62" s="37"/>
      <c r="NCI62" s="37"/>
      <c r="NCJ62" s="37"/>
      <c r="NCK62" s="37"/>
      <c r="NCL62" s="37"/>
      <c r="NCM62" s="37"/>
      <c r="NCN62" s="37"/>
      <c r="NCO62" s="37"/>
      <c r="NCP62" s="37"/>
      <c r="NCQ62" s="37"/>
      <c r="NCR62" s="37"/>
      <c r="NCS62" s="37"/>
      <c r="NCT62" s="37"/>
      <c r="NCU62" s="37"/>
      <c r="NCV62" s="37"/>
      <c r="NCW62" s="37"/>
      <c r="NCX62" s="37"/>
      <c r="NCY62" s="37"/>
      <c r="NCZ62" s="37"/>
      <c r="NDA62" s="37"/>
      <c r="NDB62" s="37"/>
      <c r="NDC62" s="37"/>
      <c r="NDD62" s="37"/>
      <c r="NDE62" s="37"/>
      <c r="NDF62" s="37"/>
      <c r="NDG62" s="37"/>
      <c r="NDH62" s="37"/>
      <c r="NDI62" s="37"/>
      <c r="NDJ62" s="37"/>
      <c r="NDK62" s="37"/>
      <c r="NDL62" s="37"/>
      <c r="NDM62" s="37"/>
      <c r="NDN62" s="37"/>
      <c r="NDO62" s="37"/>
      <c r="NDP62" s="37"/>
      <c r="NDQ62" s="37"/>
      <c r="NDR62" s="37"/>
      <c r="NDS62" s="37"/>
      <c r="NDT62" s="37"/>
      <c r="NDU62" s="37"/>
      <c r="NDV62" s="37"/>
      <c r="NDW62" s="37"/>
      <c r="NDX62" s="37"/>
      <c r="NDY62" s="37"/>
      <c r="NDZ62" s="37"/>
      <c r="NEA62" s="37"/>
      <c r="NEB62" s="37"/>
      <c r="NEC62" s="37"/>
      <c r="NED62" s="37"/>
      <c r="NEE62" s="37"/>
      <c r="NEF62" s="37"/>
      <c r="NEG62" s="37"/>
      <c r="NEH62" s="37"/>
      <c r="NEI62" s="37"/>
      <c r="NEJ62" s="37"/>
      <c r="NEK62" s="37"/>
      <c r="NEL62" s="37"/>
      <c r="NEM62" s="37"/>
      <c r="NEN62" s="37"/>
      <c r="NEO62" s="37"/>
      <c r="NEP62" s="37"/>
      <c r="NEQ62" s="37"/>
      <c r="NER62" s="37"/>
      <c r="NES62" s="37"/>
      <c r="NET62" s="37"/>
      <c r="NEU62" s="37"/>
      <c r="NEV62" s="37"/>
      <c r="NEW62" s="37"/>
      <c r="NEX62" s="37"/>
      <c r="NEY62" s="37"/>
      <c r="NEZ62" s="37"/>
      <c r="NFA62" s="37"/>
      <c r="NFB62" s="37"/>
      <c r="NFC62" s="37"/>
      <c r="NFD62" s="37"/>
      <c r="NFE62" s="37"/>
      <c r="NFF62" s="37"/>
      <c r="NFG62" s="37"/>
      <c r="NFH62" s="37"/>
      <c r="NFI62" s="37"/>
      <c r="NFJ62" s="37"/>
      <c r="NFK62" s="37"/>
      <c r="NFL62" s="37"/>
      <c r="NFM62" s="37"/>
      <c r="NFN62" s="37"/>
      <c r="NFO62" s="37"/>
      <c r="NFP62" s="37"/>
      <c r="NFQ62" s="37"/>
      <c r="NFR62" s="37"/>
      <c r="NFS62" s="37"/>
      <c r="NFT62" s="37"/>
      <c r="NFU62" s="37"/>
      <c r="NFV62" s="37"/>
      <c r="NFW62" s="37"/>
      <c r="NFX62" s="37"/>
      <c r="NFY62" s="37"/>
      <c r="NFZ62" s="37"/>
      <c r="NGA62" s="37"/>
      <c r="NGB62" s="37"/>
      <c r="NGC62" s="37"/>
      <c r="NGD62" s="37"/>
      <c r="NGE62" s="37"/>
      <c r="NGF62" s="37"/>
      <c r="NGG62" s="37"/>
      <c r="NGH62" s="37"/>
      <c r="NGI62" s="37"/>
      <c r="NGJ62" s="37"/>
      <c r="NGK62" s="37"/>
      <c r="NGL62" s="37"/>
      <c r="NGM62" s="37"/>
      <c r="NGN62" s="37"/>
      <c r="NGO62" s="37"/>
      <c r="NGP62" s="37"/>
      <c r="NGQ62" s="37"/>
      <c r="NGR62" s="37"/>
      <c r="NGS62" s="37"/>
      <c r="NGT62" s="37"/>
      <c r="NGU62" s="37"/>
      <c r="NGV62" s="37"/>
      <c r="NGW62" s="37"/>
      <c r="NGX62" s="37"/>
      <c r="NGY62" s="37"/>
      <c r="NGZ62" s="37"/>
      <c r="NHA62" s="37"/>
      <c r="NHB62" s="37"/>
      <c r="NHC62" s="37"/>
      <c r="NHD62" s="37"/>
      <c r="NHE62" s="37"/>
      <c r="NHF62" s="37"/>
      <c r="NHG62" s="37"/>
      <c r="NHH62" s="37"/>
      <c r="NHI62" s="37"/>
      <c r="NHJ62" s="37"/>
      <c r="NHK62" s="37"/>
      <c r="NHL62" s="37"/>
      <c r="NHM62" s="37"/>
      <c r="NHN62" s="37"/>
      <c r="NHO62" s="37"/>
      <c r="NHP62" s="37"/>
      <c r="NHQ62" s="37"/>
      <c r="NHR62" s="37"/>
      <c r="NHS62" s="37"/>
      <c r="NHT62" s="37"/>
      <c r="NHU62" s="37"/>
      <c r="NHV62" s="37"/>
      <c r="NHW62" s="37"/>
      <c r="NHX62" s="37"/>
      <c r="NHY62" s="37"/>
      <c r="NHZ62" s="37"/>
      <c r="NIA62" s="37"/>
      <c r="NIB62" s="37"/>
      <c r="NIC62" s="37"/>
      <c r="NID62" s="37"/>
      <c r="NIE62" s="37"/>
      <c r="NIF62" s="37"/>
      <c r="NIG62" s="37"/>
      <c r="NIH62" s="37"/>
      <c r="NII62" s="37"/>
      <c r="NIJ62" s="37"/>
      <c r="NIK62" s="37"/>
      <c r="NIL62" s="37"/>
      <c r="NIM62" s="37"/>
      <c r="NIN62" s="37"/>
      <c r="NIO62" s="37"/>
      <c r="NIP62" s="37"/>
      <c r="NIQ62" s="37"/>
      <c r="NIR62" s="37"/>
      <c r="NIS62" s="37"/>
      <c r="NIT62" s="37"/>
      <c r="NIU62" s="37"/>
      <c r="NIV62" s="37"/>
      <c r="NIW62" s="37"/>
      <c r="NIX62" s="37"/>
      <c r="NIY62" s="37"/>
      <c r="NIZ62" s="37"/>
      <c r="NJA62" s="37"/>
      <c r="NJB62" s="37"/>
      <c r="NJC62" s="37"/>
      <c r="NJD62" s="37"/>
      <c r="NJE62" s="37"/>
      <c r="NJF62" s="37"/>
      <c r="NJG62" s="37"/>
      <c r="NJH62" s="37"/>
      <c r="NJI62" s="37"/>
      <c r="NJJ62" s="37"/>
      <c r="NJK62" s="37"/>
      <c r="NJL62" s="37"/>
      <c r="NJM62" s="37"/>
      <c r="NJN62" s="37"/>
      <c r="NJO62" s="37"/>
      <c r="NJP62" s="37"/>
      <c r="NJQ62" s="37"/>
      <c r="NJR62" s="37"/>
      <c r="NJS62" s="37"/>
      <c r="NJT62" s="37"/>
      <c r="NJU62" s="37"/>
      <c r="NJV62" s="37"/>
      <c r="NJW62" s="37"/>
      <c r="NJX62" s="37"/>
      <c r="NJY62" s="37"/>
      <c r="NJZ62" s="37"/>
      <c r="NKA62" s="37"/>
      <c r="NKB62" s="37"/>
      <c r="NKC62" s="37"/>
      <c r="NKD62" s="37"/>
      <c r="NKE62" s="37"/>
      <c r="NKF62" s="37"/>
      <c r="NKG62" s="37"/>
      <c r="NKH62" s="37"/>
      <c r="NKI62" s="37"/>
      <c r="NKJ62" s="37"/>
      <c r="NKK62" s="37"/>
      <c r="NKL62" s="37"/>
      <c r="NKM62" s="37"/>
      <c r="NKN62" s="37"/>
      <c r="NKO62" s="37"/>
      <c r="NKP62" s="37"/>
      <c r="NKQ62" s="37"/>
      <c r="NKR62" s="37"/>
      <c r="NKS62" s="37"/>
      <c r="NKT62" s="37"/>
      <c r="NKU62" s="37"/>
      <c r="NKV62" s="37"/>
      <c r="NKW62" s="37"/>
      <c r="NKX62" s="37"/>
      <c r="NKY62" s="37"/>
      <c r="NKZ62" s="37"/>
      <c r="NLA62" s="37"/>
      <c r="NLB62" s="37"/>
      <c r="NLC62" s="37"/>
      <c r="NLD62" s="37"/>
      <c r="NLE62" s="37"/>
      <c r="NLF62" s="37"/>
      <c r="NLG62" s="37"/>
      <c r="NLH62" s="37"/>
      <c r="NLI62" s="37"/>
      <c r="NLJ62" s="37"/>
      <c r="NLK62" s="37"/>
      <c r="NLL62" s="37"/>
      <c r="NLM62" s="37"/>
      <c r="NLN62" s="37"/>
      <c r="NLO62" s="37"/>
      <c r="NLP62" s="37"/>
      <c r="NLQ62" s="37"/>
      <c r="NLR62" s="37"/>
      <c r="NLS62" s="37"/>
      <c r="NLT62" s="37"/>
      <c r="NLU62" s="37"/>
      <c r="NLV62" s="37"/>
      <c r="NLW62" s="37"/>
      <c r="NLX62" s="37"/>
      <c r="NLY62" s="37"/>
      <c r="NLZ62" s="37"/>
      <c r="NMA62" s="37"/>
      <c r="NMB62" s="37"/>
      <c r="NMC62" s="37"/>
      <c r="NMD62" s="37"/>
      <c r="NME62" s="37"/>
      <c r="NMF62" s="37"/>
      <c r="NMG62" s="37"/>
      <c r="NMH62" s="37"/>
      <c r="NMI62" s="37"/>
      <c r="NMJ62" s="37"/>
      <c r="NMK62" s="37"/>
      <c r="NML62" s="37"/>
      <c r="NMM62" s="37"/>
      <c r="NMN62" s="37"/>
      <c r="NMO62" s="37"/>
      <c r="NMP62" s="37"/>
      <c r="NMQ62" s="37"/>
      <c r="NMR62" s="37"/>
      <c r="NMS62" s="37"/>
      <c r="NMT62" s="37"/>
      <c r="NMU62" s="37"/>
      <c r="NMV62" s="37"/>
      <c r="NMW62" s="37"/>
      <c r="NMX62" s="37"/>
      <c r="NMY62" s="37"/>
      <c r="NMZ62" s="37"/>
      <c r="NNA62" s="37"/>
      <c r="NNB62" s="37"/>
      <c r="NNC62" s="37"/>
      <c r="NND62" s="37"/>
      <c r="NNE62" s="37"/>
      <c r="NNF62" s="37"/>
      <c r="NNG62" s="37"/>
      <c r="NNH62" s="37"/>
      <c r="NNI62" s="37"/>
      <c r="NNJ62" s="37"/>
      <c r="NNK62" s="37"/>
      <c r="NNL62" s="37"/>
      <c r="NNM62" s="37"/>
      <c r="NNN62" s="37"/>
      <c r="NNO62" s="37"/>
      <c r="NNP62" s="37"/>
      <c r="NNQ62" s="37"/>
      <c r="NNR62" s="37"/>
      <c r="NNS62" s="37"/>
      <c r="NNT62" s="37"/>
      <c r="NNU62" s="37"/>
      <c r="NNV62" s="37"/>
      <c r="NNW62" s="37"/>
      <c r="NNX62" s="37"/>
      <c r="NNY62" s="37"/>
      <c r="NNZ62" s="37"/>
      <c r="NOA62" s="37"/>
      <c r="NOB62" s="37"/>
      <c r="NOC62" s="37"/>
      <c r="NOD62" s="37"/>
      <c r="NOE62" s="37"/>
      <c r="NOF62" s="37"/>
      <c r="NOG62" s="37"/>
      <c r="NOH62" s="37"/>
      <c r="NOI62" s="37"/>
      <c r="NOJ62" s="37"/>
      <c r="NOK62" s="37"/>
      <c r="NOL62" s="37"/>
      <c r="NOM62" s="37"/>
      <c r="NON62" s="37"/>
      <c r="NOO62" s="37"/>
      <c r="NOP62" s="37"/>
      <c r="NOQ62" s="37"/>
      <c r="NOR62" s="37"/>
      <c r="NOS62" s="37"/>
      <c r="NOT62" s="37"/>
      <c r="NOU62" s="37"/>
      <c r="NOV62" s="37"/>
      <c r="NOW62" s="37"/>
      <c r="NOX62" s="37"/>
      <c r="NOY62" s="37"/>
      <c r="NOZ62" s="37"/>
      <c r="NPA62" s="37"/>
      <c r="NPB62" s="37"/>
      <c r="NPC62" s="37"/>
      <c r="NPD62" s="37"/>
      <c r="NPE62" s="37"/>
      <c r="NPF62" s="37"/>
      <c r="NPG62" s="37"/>
      <c r="NPH62" s="37"/>
      <c r="NPI62" s="37"/>
      <c r="NPJ62" s="37"/>
      <c r="NPK62" s="37"/>
      <c r="NPL62" s="37"/>
      <c r="NPM62" s="37"/>
      <c r="NPN62" s="37"/>
      <c r="NPO62" s="37"/>
      <c r="NPP62" s="37"/>
      <c r="NPQ62" s="37"/>
      <c r="NPR62" s="37"/>
      <c r="NPS62" s="37"/>
      <c r="NPT62" s="37"/>
      <c r="NPU62" s="37"/>
      <c r="NPV62" s="37"/>
      <c r="NPW62" s="37"/>
      <c r="NPX62" s="37"/>
      <c r="NPY62" s="37"/>
      <c r="NPZ62" s="37"/>
      <c r="NQA62" s="37"/>
      <c r="NQB62" s="37"/>
      <c r="NQC62" s="37"/>
      <c r="NQD62" s="37"/>
      <c r="NQE62" s="37"/>
      <c r="NQF62" s="37"/>
      <c r="NQG62" s="37"/>
      <c r="NQH62" s="37"/>
      <c r="NQI62" s="37"/>
      <c r="NQJ62" s="37"/>
      <c r="NQK62" s="37"/>
      <c r="NQL62" s="37"/>
      <c r="NQM62" s="37"/>
      <c r="NQN62" s="37"/>
      <c r="NQO62" s="37"/>
      <c r="NQP62" s="37"/>
      <c r="NQQ62" s="37"/>
      <c r="NQR62" s="37"/>
      <c r="NQS62" s="37"/>
      <c r="NQT62" s="37"/>
      <c r="NQU62" s="37"/>
      <c r="NQV62" s="37"/>
      <c r="NQW62" s="37"/>
      <c r="NQX62" s="37"/>
      <c r="NQY62" s="37"/>
      <c r="NQZ62" s="37"/>
      <c r="NRA62" s="37"/>
      <c r="NRB62" s="37"/>
      <c r="NRC62" s="37"/>
      <c r="NRD62" s="37"/>
      <c r="NRE62" s="37"/>
      <c r="NRF62" s="37"/>
      <c r="NRG62" s="37"/>
      <c r="NRH62" s="37"/>
      <c r="NRI62" s="37"/>
      <c r="NRJ62" s="37"/>
      <c r="NRK62" s="37"/>
      <c r="NRL62" s="37"/>
      <c r="NRM62" s="37"/>
      <c r="NRN62" s="37"/>
      <c r="NRO62" s="37"/>
      <c r="NRP62" s="37"/>
      <c r="NRQ62" s="37"/>
      <c r="NRR62" s="37"/>
      <c r="NRS62" s="37"/>
      <c r="NRT62" s="37"/>
      <c r="NRU62" s="37"/>
      <c r="NRV62" s="37"/>
      <c r="NRW62" s="37"/>
      <c r="NRX62" s="37"/>
      <c r="NRY62" s="37"/>
      <c r="NRZ62" s="37"/>
      <c r="NSA62" s="37"/>
      <c r="NSB62" s="37"/>
      <c r="NSC62" s="37"/>
      <c r="NSD62" s="37"/>
      <c r="NSE62" s="37"/>
      <c r="NSF62" s="37"/>
      <c r="NSG62" s="37"/>
      <c r="NSH62" s="37"/>
      <c r="NSI62" s="37"/>
      <c r="NSJ62" s="37"/>
      <c r="NSK62" s="37"/>
      <c r="NSL62" s="37"/>
      <c r="NSM62" s="37"/>
      <c r="NSN62" s="37"/>
      <c r="NSO62" s="37"/>
      <c r="NSP62" s="37"/>
      <c r="NSQ62" s="37"/>
      <c r="NSR62" s="37"/>
      <c r="NSS62" s="37"/>
      <c r="NST62" s="37"/>
      <c r="NSU62" s="37"/>
      <c r="NSV62" s="37"/>
      <c r="NSW62" s="37"/>
      <c r="NSX62" s="37"/>
      <c r="NSY62" s="37"/>
      <c r="NSZ62" s="37"/>
      <c r="NTA62" s="37"/>
      <c r="NTB62" s="37"/>
      <c r="NTC62" s="37"/>
      <c r="NTD62" s="37"/>
      <c r="NTE62" s="37"/>
      <c r="NTF62" s="37"/>
      <c r="NTG62" s="37"/>
      <c r="NTH62" s="37"/>
      <c r="NTI62" s="37"/>
      <c r="NTJ62" s="37"/>
      <c r="NTK62" s="37"/>
      <c r="NTL62" s="37"/>
      <c r="NTM62" s="37"/>
      <c r="NTN62" s="37"/>
      <c r="NTO62" s="37"/>
      <c r="NTP62" s="37"/>
      <c r="NTQ62" s="37"/>
      <c r="NTR62" s="37"/>
      <c r="NTS62" s="37"/>
      <c r="NTT62" s="37"/>
      <c r="NTU62" s="37"/>
      <c r="NTV62" s="37"/>
      <c r="NTW62" s="37"/>
      <c r="NTX62" s="37"/>
      <c r="NTY62" s="37"/>
      <c r="NTZ62" s="37"/>
      <c r="NUA62" s="37"/>
      <c r="NUB62" s="37"/>
      <c r="NUC62" s="37"/>
      <c r="NUD62" s="37"/>
      <c r="NUE62" s="37"/>
      <c r="NUF62" s="37"/>
      <c r="NUG62" s="37"/>
      <c r="NUH62" s="37"/>
      <c r="NUI62" s="37"/>
      <c r="NUJ62" s="37"/>
      <c r="NUK62" s="37"/>
      <c r="NUL62" s="37"/>
      <c r="NUM62" s="37"/>
      <c r="NUN62" s="37"/>
      <c r="NUO62" s="37"/>
      <c r="NUP62" s="37"/>
      <c r="NUQ62" s="37"/>
      <c r="NUR62" s="37"/>
      <c r="NUS62" s="37"/>
      <c r="NUT62" s="37"/>
      <c r="NUU62" s="37"/>
      <c r="NUV62" s="37"/>
      <c r="NUW62" s="37"/>
      <c r="NUX62" s="37"/>
      <c r="NUY62" s="37"/>
      <c r="NUZ62" s="37"/>
      <c r="NVA62" s="37"/>
      <c r="NVB62" s="37"/>
      <c r="NVC62" s="37"/>
      <c r="NVD62" s="37"/>
      <c r="NVE62" s="37"/>
      <c r="NVF62" s="37"/>
      <c r="NVG62" s="37"/>
      <c r="NVH62" s="37"/>
      <c r="NVI62" s="37"/>
      <c r="NVJ62" s="37"/>
      <c r="NVK62" s="37"/>
      <c r="NVL62" s="37"/>
      <c r="NVM62" s="37"/>
      <c r="NVN62" s="37"/>
      <c r="NVO62" s="37"/>
      <c r="NVP62" s="37"/>
      <c r="NVQ62" s="37"/>
      <c r="NVR62" s="37"/>
      <c r="NVS62" s="37"/>
      <c r="NVT62" s="37"/>
      <c r="NVU62" s="37"/>
      <c r="NVV62" s="37"/>
      <c r="NVW62" s="37"/>
      <c r="NVX62" s="37"/>
      <c r="NVY62" s="37"/>
      <c r="NVZ62" s="37"/>
      <c r="NWA62" s="37"/>
      <c r="NWB62" s="37"/>
      <c r="NWC62" s="37"/>
      <c r="NWD62" s="37"/>
      <c r="NWE62" s="37"/>
      <c r="NWF62" s="37"/>
      <c r="NWG62" s="37"/>
      <c r="NWH62" s="37"/>
      <c r="NWI62" s="37"/>
      <c r="NWJ62" s="37"/>
      <c r="NWK62" s="37"/>
      <c r="NWL62" s="37"/>
      <c r="NWM62" s="37"/>
      <c r="NWN62" s="37"/>
      <c r="NWO62" s="37"/>
      <c r="NWP62" s="37"/>
      <c r="NWQ62" s="37"/>
      <c r="NWR62" s="37"/>
      <c r="NWS62" s="37"/>
      <c r="NWT62" s="37"/>
      <c r="NWU62" s="37"/>
      <c r="NWV62" s="37"/>
      <c r="NWW62" s="37"/>
      <c r="NWX62" s="37"/>
      <c r="NWY62" s="37"/>
      <c r="NWZ62" s="37"/>
      <c r="NXA62" s="37"/>
      <c r="NXB62" s="37"/>
      <c r="NXC62" s="37"/>
      <c r="NXD62" s="37"/>
      <c r="NXE62" s="37"/>
      <c r="NXF62" s="37"/>
      <c r="NXG62" s="37"/>
      <c r="NXH62" s="37"/>
      <c r="NXI62" s="37"/>
      <c r="NXJ62" s="37"/>
      <c r="NXK62" s="37"/>
      <c r="NXL62" s="37"/>
      <c r="NXM62" s="37"/>
      <c r="NXN62" s="37"/>
      <c r="NXO62" s="37"/>
      <c r="NXP62" s="37"/>
      <c r="NXQ62" s="37"/>
      <c r="NXR62" s="37"/>
      <c r="NXS62" s="37"/>
      <c r="NXT62" s="37"/>
      <c r="NXU62" s="37"/>
      <c r="NXV62" s="37"/>
      <c r="NXW62" s="37"/>
      <c r="NXX62" s="37"/>
      <c r="NXY62" s="37"/>
      <c r="NXZ62" s="37"/>
      <c r="NYA62" s="37"/>
      <c r="NYB62" s="37"/>
      <c r="NYC62" s="37"/>
      <c r="NYD62" s="37"/>
      <c r="NYE62" s="37"/>
      <c r="NYF62" s="37"/>
      <c r="NYG62" s="37"/>
      <c r="NYH62" s="37"/>
      <c r="NYI62" s="37"/>
      <c r="NYJ62" s="37"/>
      <c r="NYK62" s="37"/>
      <c r="NYL62" s="37"/>
      <c r="NYM62" s="37"/>
      <c r="NYN62" s="37"/>
      <c r="NYO62" s="37"/>
      <c r="NYP62" s="37"/>
      <c r="NYQ62" s="37"/>
      <c r="NYR62" s="37"/>
      <c r="NYS62" s="37"/>
      <c r="NYT62" s="37"/>
      <c r="NYU62" s="37"/>
      <c r="NYV62" s="37"/>
      <c r="NYW62" s="37"/>
      <c r="NYX62" s="37"/>
      <c r="NYY62" s="37"/>
      <c r="NYZ62" s="37"/>
      <c r="NZA62" s="37"/>
      <c r="NZB62" s="37"/>
      <c r="NZC62" s="37"/>
      <c r="NZD62" s="37"/>
      <c r="NZE62" s="37"/>
      <c r="NZF62" s="37"/>
      <c r="NZG62" s="37"/>
      <c r="NZH62" s="37"/>
      <c r="NZI62" s="37"/>
      <c r="NZJ62" s="37"/>
      <c r="NZK62" s="37"/>
      <c r="NZL62" s="37"/>
      <c r="NZM62" s="37"/>
      <c r="NZN62" s="37"/>
      <c r="NZO62" s="37"/>
      <c r="NZP62" s="37"/>
      <c r="NZQ62" s="37"/>
      <c r="NZR62" s="37"/>
      <c r="NZS62" s="37"/>
      <c r="NZT62" s="37"/>
      <c r="NZU62" s="37"/>
      <c r="NZV62" s="37"/>
      <c r="NZW62" s="37"/>
      <c r="NZX62" s="37"/>
      <c r="NZY62" s="37"/>
      <c r="NZZ62" s="37"/>
      <c r="OAA62" s="37"/>
      <c r="OAB62" s="37"/>
      <c r="OAC62" s="37"/>
      <c r="OAD62" s="37"/>
      <c r="OAE62" s="37"/>
      <c r="OAF62" s="37"/>
      <c r="OAG62" s="37"/>
      <c r="OAH62" s="37"/>
      <c r="OAI62" s="37"/>
      <c r="OAJ62" s="37"/>
      <c r="OAK62" s="37"/>
      <c r="OAL62" s="37"/>
      <c r="OAM62" s="37"/>
      <c r="OAN62" s="37"/>
      <c r="OAO62" s="37"/>
      <c r="OAP62" s="37"/>
      <c r="OAQ62" s="37"/>
      <c r="OAR62" s="37"/>
      <c r="OAS62" s="37"/>
      <c r="OAT62" s="37"/>
      <c r="OAU62" s="37"/>
      <c r="OAV62" s="37"/>
      <c r="OAW62" s="37"/>
      <c r="OAX62" s="37"/>
      <c r="OAY62" s="37"/>
      <c r="OAZ62" s="37"/>
      <c r="OBA62" s="37"/>
      <c r="OBB62" s="37"/>
      <c r="OBC62" s="37"/>
      <c r="OBD62" s="37"/>
      <c r="OBE62" s="37"/>
      <c r="OBF62" s="37"/>
      <c r="OBG62" s="37"/>
      <c r="OBH62" s="37"/>
      <c r="OBI62" s="37"/>
      <c r="OBJ62" s="37"/>
      <c r="OBK62" s="37"/>
      <c r="OBL62" s="37"/>
      <c r="OBM62" s="37"/>
      <c r="OBN62" s="37"/>
      <c r="OBO62" s="37"/>
      <c r="OBP62" s="37"/>
      <c r="OBQ62" s="37"/>
      <c r="OBR62" s="37"/>
      <c r="OBS62" s="37"/>
      <c r="OBT62" s="37"/>
      <c r="OBU62" s="37"/>
      <c r="OBV62" s="37"/>
      <c r="OBW62" s="37"/>
      <c r="OBX62" s="37"/>
      <c r="OBY62" s="37"/>
      <c r="OBZ62" s="37"/>
      <c r="OCA62" s="37"/>
      <c r="OCB62" s="37"/>
      <c r="OCC62" s="37"/>
      <c r="OCD62" s="37"/>
      <c r="OCE62" s="37"/>
      <c r="OCF62" s="37"/>
      <c r="OCG62" s="37"/>
      <c r="OCH62" s="37"/>
      <c r="OCI62" s="37"/>
      <c r="OCJ62" s="37"/>
      <c r="OCK62" s="37"/>
      <c r="OCL62" s="37"/>
      <c r="OCM62" s="37"/>
      <c r="OCN62" s="37"/>
      <c r="OCO62" s="37"/>
      <c r="OCP62" s="37"/>
      <c r="OCQ62" s="37"/>
      <c r="OCR62" s="37"/>
      <c r="OCS62" s="37"/>
      <c r="OCT62" s="37"/>
      <c r="OCU62" s="37"/>
      <c r="OCV62" s="37"/>
      <c r="OCW62" s="37"/>
      <c r="OCX62" s="37"/>
      <c r="OCY62" s="37"/>
      <c r="OCZ62" s="37"/>
      <c r="ODA62" s="37"/>
      <c r="ODB62" s="37"/>
      <c r="ODC62" s="37"/>
      <c r="ODD62" s="37"/>
      <c r="ODE62" s="37"/>
      <c r="ODF62" s="37"/>
      <c r="ODG62" s="37"/>
      <c r="ODH62" s="37"/>
      <c r="ODI62" s="37"/>
      <c r="ODJ62" s="37"/>
      <c r="ODK62" s="37"/>
      <c r="ODL62" s="37"/>
      <c r="ODM62" s="37"/>
      <c r="ODN62" s="37"/>
      <c r="ODO62" s="37"/>
      <c r="ODP62" s="37"/>
      <c r="ODQ62" s="37"/>
      <c r="ODR62" s="37"/>
      <c r="ODS62" s="37"/>
      <c r="ODT62" s="37"/>
      <c r="ODU62" s="37"/>
      <c r="ODV62" s="37"/>
      <c r="ODW62" s="37"/>
      <c r="ODX62" s="37"/>
      <c r="ODY62" s="37"/>
      <c r="ODZ62" s="37"/>
      <c r="OEA62" s="37"/>
      <c r="OEB62" s="37"/>
      <c r="OEC62" s="37"/>
      <c r="OED62" s="37"/>
      <c r="OEE62" s="37"/>
      <c r="OEF62" s="37"/>
      <c r="OEG62" s="37"/>
      <c r="OEH62" s="37"/>
      <c r="OEI62" s="37"/>
      <c r="OEJ62" s="37"/>
      <c r="OEK62" s="37"/>
      <c r="OEL62" s="37"/>
      <c r="OEM62" s="37"/>
      <c r="OEN62" s="37"/>
      <c r="OEO62" s="37"/>
      <c r="OEP62" s="37"/>
      <c r="OEQ62" s="37"/>
      <c r="OER62" s="37"/>
      <c r="OES62" s="37"/>
      <c r="OET62" s="37"/>
      <c r="OEU62" s="37"/>
      <c r="OEV62" s="37"/>
      <c r="OEW62" s="37"/>
      <c r="OEX62" s="37"/>
      <c r="OEY62" s="37"/>
      <c r="OEZ62" s="37"/>
      <c r="OFA62" s="37"/>
      <c r="OFB62" s="37"/>
      <c r="OFC62" s="37"/>
      <c r="OFD62" s="37"/>
      <c r="OFE62" s="37"/>
      <c r="OFF62" s="37"/>
      <c r="OFG62" s="37"/>
      <c r="OFH62" s="37"/>
      <c r="OFI62" s="37"/>
      <c r="OFJ62" s="37"/>
      <c r="OFK62" s="37"/>
      <c r="OFL62" s="37"/>
      <c r="OFM62" s="37"/>
      <c r="OFN62" s="37"/>
      <c r="OFO62" s="37"/>
      <c r="OFP62" s="37"/>
      <c r="OFQ62" s="37"/>
      <c r="OFR62" s="37"/>
      <c r="OFS62" s="37"/>
      <c r="OFT62" s="37"/>
      <c r="OFU62" s="37"/>
      <c r="OFV62" s="37"/>
      <c r="OFW62" s="37"/>
      <c r="OFX62" s="37"/>
      <c r="OFY62" s="37"/>
      <c r="OFZ62" s="37"/>
      <c r="OGA62" s="37"/>
      <c r="OGB62" s="37"/>
      <c r="OGC62" s="37"/>
      <c r="OGD62" s="37"/>
      <c r="OGE62" s="37"/>
      <c r="OGF62" s="37"/>
      <c r="OGG62" s="37"/>
      <c r="OGH62" s="37"/>
      <c r="OGI62" s="37"/>
      <c r="OGJ62" s="37"/>
      <c r="OGK62" s="37"/>
      <c r="OGL62" s="37"/>
      <c r="OGM62" s="37"/>
      <c r="OGN62" s="37"/>
      <c r="OGO62" s="37"/>
      <c r="OGP62" s="37"/>
      <c r="OGQ62" s="37"/>
      <c r="OGR62" s="37"/>
      <c r="OGS62" s="37"/>
      <c r="OGT62" s="37"/>
      <c r="OGU62" s="37"/>
      <c r="OGV62" s="37"/>
      <c r="OGW62" s="37"/>
      <c r="OGX62" s="37"/>
      <c r="OGY62" s="37"/>
      <c r="OGZ62" s="37"/>
      <c r="OHA62" s="37"/>
      <c r="OHB62" s="37"/>
      <c r="OHC62" s="37"/>
      <c r="OHD62" s="37"/>
      <c r="OHE62" s="37"/>
      <c r="OHF62" s="37"/>
      <c r="OHG62" s="37"/>
      <c r="OHH62" s="37"/>
      <c r="OHI62" s="37"/>
      <c r="OHJ62" s="37"/>
      <c r="OHK62" s="37"/>
      <c r="OHL62" s="37"/>
      <c r="OHM62" s="37"/>
      <c r="OHN62" s="37"/>
      <c r="OHO62" s="37"/>
      <c r="OHP62" s="37"/>
      <c r="OHQ62" s="37"/>
      <c r="OHR62" s="37"/>
      <c r="OHS62" s="37"/>
      <c r="OHT62" s="37"/>
      <c r="OHU62" s="37"/>
      <c r="OHV62" s="37"/>
      <c r="OHW62" s="37"/>
      <c r="OHX62" s="37"/>
      <c r="OHY62" s="37"/>
      <c r="OHZ62" s="37"/>
      <c r="OIA62" s="37"/>
      <c r="OIB62" s="37"/>
      <c r="OIC62" s="37"/>
      <c r="OID62" s="37"/>
      <c r="OIE62" s="37"/>
      <c r="OIF62" s="37"/>
      <c r="OIG62" s="37"/>
      <c r="OIH62" s="37"/>
      <c r="OII62" s="37"/>
      <c r="OIJ62" s="37"/>
      <c r="OIK62" s="37"/>
      <c r="OIL62" s="37"/>
      <c r="OIM62" s="37"/>
      <c r="OIN62" s="37"/>
      <c r="OIO62" s="37"/>
      <c r="OIP62" s="37"/>
      <c r="OIQ62" s="37"/>
      <c r="OIR62" s="37"/>
      <c r="OIS62" s="37"/>
      <c r="OIT62" s="37"/>
      <c r="OIU62" s="37"/>
      <c r="OIV62" s="37"/>
      <c r="OIW62" s="37"/>
      <c r="OIX62" s="37"/>
      <c r="OIY62" s="37"/>
      <c r="OIZ62" s="37"/>
      <c r="OJA62" s="37"/>
      <c r="OJB62" s="37"/>
      <c r="OJC62" s="37"/>
      <c r="OJD62" s="37"/>
      <c r="OJE62" s="37"/>
      <c r="OJF62" s="37"/>
      <c r="OJG62" s="37"/>
      <c r="OJH62" s="37"/>
      <c r="OJI62" s="37"/>
      <c r="OJJ62" s="37"/>
      <c r="OJK62" s="37"/>
      <c r="OJL62" s="37"/>
      <c r="OJM62" s="37"/>
      <c r="OJN62" s="37"/>
      <c r="OJO62" s="37"/>
      <c r="OJP62" s="37"/>
      <c r="OJQ62" s="37"/>
      <c r="OJR62" s="37"/>
      <c r="OJS62" s="37"/>
      <c r="OJT62" s="37"/>
      <c r="OJU62" s="37"/>
      <c r="OJV62" s="37"/>
      <c r="OJW62" s="37"/>
      <c r="OJX62" s="37"/>
      <c r="OJY62" s="37"/>
      <c r="OJZ62" s="37"/>
      <c r="OKA62" s="37"/>
      <c r="OKB62" s="37"/>
      <c r="OKC62" s="37"/>
      <c r="OKD62" s="37"/>
      <c r="OKE62" s="37"/>
      <c r="OKF62" s="37"/>
      <c r="OKG62" s="37"/>
      <c r="OKH62" s="37"/>
      <c r="OKI62" s="37"/>
      <c r="OKJ62" s="37"/>
      <c r="OKK62" s="37"/>
      <c r="OKL62" s="37"/>
      <c r="OKM62" s="37"/>
      <c r="OKN62" s="37"/>
      <c r="OKO62" s="37"/>
      <c r="OKP62" s="37"/>
      <c r="OKQ62" s="37"/>
      <c r="OKR62" s="37"/>
      <c r="OKS62" s="37"/>
      <c r="OKT62" s="37"/>
      <c r="OKU62" s="37"/>
      <c r="OKV62" s="37"/>
      <c r="OKW62" s="37"/>
      <c r="OKX62" s="37"/>
      <c r="OKY62" s="37"/>
      <c r="OKZ62" s="37"/>
      <c r="OLA62" s="37"/>
      <c r="OLB62" s="37"/>
      <c r="OLC62" s="37"/>
      <c r="OLD62" s="37"/>
      <c r="OLE62" s="37"/>
      <c r="OLF62" s="37"/>
      <c r="OLG62" s="37"/>
      <c r="OLH62" s="37"/>
      <c r="OLI62" s="37"/>
      <c r="OLJ62" s="37"/>
      <c r="OLK62" s="37"/>
      <c r="OLL62" s="37"/>
      <c r="OLM62" s="37"/>
      <c r="OLN62" s="37"/>
      <c r="OLO62" s="37"/>
      <c r="OLP62" s="37"/>
      <c r="OLQ62" s="37"/>
      <c r="OLR62" s="37"/>
      <c r="OLS62" s="37"/>
      <c r="OLT62" s="37"/>
      <c r="OLU62" s="37"/>
      <c r="OLV62" s="37"/>
      <c r="OLW62" s="37"/>
      <c r="OLX62" s="37"/>
      <c r="OLY62" s="37"/>
      <c r="OLZ62" s="37"/>
      <c r="OMA62" s="37"/>
      <c r="OMB62" s="37"/>
      <c r="OMC62" s="37"/>
      <c r="OMD62" s="37"/>
      <c r="OME62" s="37"/>
      <c r="OMF62" s="37"/>
      <c r="OMG62" s="37"/>
      <c r="OMH62" s="37"/>
      <c r="OMI62" s="37"/>
      <c r="OMJ62" s="37"/>
      <c r="OMK62" s="37"/>
      <c r="OML62" s="37"/>
      <c r="OMM62" s="37"/>
      <c r="OMN62" s="37"/>
      <c r="OMO62" s="37"/>
      <c r="OMP62" s="37"/>
      <c r="OMQ62" s="37"/>
      <c r="OMR62" s="37"/>
      <c r="OMS62" s="37"/>
      <c r="OMT62" s="37"/>
      <c r="OMU62" s="37"/>
      <c r="OMV62" s="37"/>
      <c r="OMW62" s="37"/>
      <c r="OMX62" s="37"/>
      <c r="OMY62" s="37"/>
      <c r="OMZ62" s="37"/>
      <c r="ONA62" s="37"/>
      <c r="ONB62" s="37"/>
      <c r="ONC62" s="37"/>
      <c r="OND62" s="37"/>
      <c r="ONE62" s="37"/>
      <c r="ONF62" s="37"/>
      <c r="ONG62" s="37"/>
      <c r="ONH62" s="37"/>
      <c r="ONI62" s="37"/>
      <c r="ONJ62" s="37"/>
      <c r="ONK62" s="37"/>
      <c r="ONL62" s="37"/>
      <c r="ONM62" s="37"/>
      <c r="ONN62" s="37"/>
      <c r="ONO62" s="37"/>
      <c r="ONP62" s="37"/>
      <c r="ONQ62" s="37"/>
      <c r="ONR62" s="37"/>
      <c r="ONS62" s="37"/>
      <c r="ONT62" s="37"/>
      <c r="ONU62" s="37"/>
      <c r="ONV62" s="37"/>
      <c r="ONW62" s="37"/>
      <c r="ONX62" s="37"/>
      <c r="ONY62" s="37"/>
      <c r="ONZ62" s="37"/>
      <c r="OOA62" s="37"/>
      <c r="OOB62" s="37"/>
      <c r="OOC62" s="37"/>
      <c r="OOD62" s="37"/>
      <c r="OOE62" s="37"/>
      <c r="OOF62" s="37"/>
      <c r="OOG62" s="37"/>
      <c r="OOH62" s="37"/>
      <c r="OOI62" s="37"/>
      <c r="OOJ62" s="37"/>
      <c r="OOK62" s="37"/>
      <c r="OOL62" s="37"/>
      <c r="OOM62" s="37"/>
      <c r="OON62" s="37"/>
      <c r="OOO62" s="37"/>
      <c r="OOP62" s="37"/>
      <c r="OOQ62" s="37"/>
      <c r="OOR62" s="37"/>
      <c r="OOS62" s="37"/>
      <c r="OOT62" s="37"/>
      <c r="OOU62" s="37"/>
      <c r="OOV62" s="37"/>
      <c r="OOW62" s="37"/>
      <c r="OOX62" s="37"/>
      <c r="OOY62" s="37"/>
      <c r="OOZ62" s="37"/>
      <c r="OPA62" s="37"/>
      <c r="OPB62" s="37"/>
      <c r="OPC62" s="37"/>
      <c r="OPD62" s="37"/>
      <c r="OPE62" s="37"/>
      <c r="OPF62" s="37"/>
      <c r="OPG62" s="37"/>
      <c r="OPH62" s="37"/>
      <c r="OPI62" s="37"/>
      <c r="OPJ62" s="37"/>
      <c r="OPK62" s="37"/>
      <c r="OPL62" s="37"/>
      <c r="OPM62" s="37"/>
      <c r="OPN62" s="37"/>
      <c r="OPO62" s="37"/>
      <c r="OPP62" s="37"/>
      <c r="OPQ62" s="37"/>
      <c r="OPR62" s="37"/>
      <c r="OPS62" s="37"/>
      <c r="OPT62" s="37"/>
      <c r="OPU62" s="37"/>
      <c r="OPV62" s="37"/>
      <c r="OPW62" s="37"/>
      <c r="OPX62" s="37"/>
      <c r="OPY62" s="37"/>
      <c r="OPZ62" s="37"/>
      <c r="OQA62" s="37"/>
      <c r="OQB62" s="37"/>
      <c r="OQC62" s="37"/>
      <c r="OQD62" s="37"/>
      <c r="OQE62" s="37"/>
      <c r="OQF62" s="37"/>
      <c r="OQG62" s="37"/>
      <c r="OQH62" s="37"/>
      <c r="OQI62" s="37"/>
      <c r="OQJ62" s="37"/>
      <c r="OQK62" s="37"/>
      <c r="OQL62" s="37"/>
      <c r="OQM62" s="37"/>
      <c r="OQN62" s="37"/>
      <c r="OQO62" s="37"/>
      <c r="OQP62" s="37"/>
      <c r="OQQ62" s="37"/>
      <c r="OQR62" s="37"/>
      <c r="OQS62" s="37"/>
      <c r="OQT62" s="37"/>
      <c r="OQU62" s="37"/>
      <c r="OQV62" s="37"/>
      <c r="OQW62" s="37"/>
      <c r="OQX62" s="37"/>
      <c r="OQY62" s="37"/>
      <c r="OQZ62" s="37"/>
      <c r="ORA62" s="37"/>
      <c r="ORB62" s="37"/>
      <c r="ORC62" s="37"/>
      <c r="ORD62" s="37"/>
      <c r="ORE62" s="37"/>
      <c r="ORF62" s="37"/>
      <c r="ORG62" s="37"/>
      <c r="ORH62" s="37"/>
      <c r="ORI62" s="37"/>
      <c r="ORJ62" s="37"/>
      <c r="ORK62" s="37"/>
      <c r="ORL62" s="37"/>
      <c r="ORM62" s="37"/>
      <c r="ORN62" s="37"/>
      <c r="ORO62" s="37"/>
      <c r="ORP62" s="37"/>
      <c r="ORQ62" s="37"/>
      <c r="ORR62" s="37"/>
      <c r="ORS62" s="37"/>
      <c r="ORT62" s="37"/>
      <c r="ORU62" s="37"/>
      <c r="ORV62" s="37"/>
      <c r="ORW62" s="37"/>
      <c r="ORX62" s="37"/>
      <c r="ORY62" s="37"/>
      <c r="ORZ62" s="37"/>
      <c r="OSA62" s="37"/>
      <c r="OSB62" s="37"/>
      <c r="OSC62" s="37"/>
      <c r="OSD62" s="37"/>
      <c r="OSE62" s="37"/>
      <c r="OSF62" s="37"/>
      <c r="OSG62" s="37"/>
      <c r="OSH62" s="37"/>
      <c r="OSI62" s="37"/>
      <c r="OSJ62" s="37"/>
      <c r="OSK62" s="37"/>
      <c r="OSL62" s="37"/>
      <c r="OSM62" s="37"/>
      <c r="OSN62" s="37"/>
      <c r="OSO62" s="37"/>
      <c r="OSP62" s="37"/>
      <c r="OSQ62" s="37"/>
      <c r="OSR62" s="37"/>
      <c r="OSS62" s="37"/>
      <c r="OST62" s="37"/>
      <c r="OSU62" s="37"/>
      <c r="OSV62" s="37"/>
      <c r="OSW62" s="37"/>
      <c r="OSX62" s="37"/>
      <c r="OSY62" s="37"/>
      <c r="OSZ62" s="37"/>
      <c r="OTA62" s="37"/>
      <c r="OTB62" s="37"/>
      <c r="OTC62" s="37"/>
      <c r="OTD62" s="37"/>
      <c r="OTE62" s="37"/>
      <c r="OTF62" s="37"/>
      <c r="OTG62" s="37"/>
      <c r="OTH62" s="37"/>
      <c r="OTI62" s="37"/>
      <c r="OTJ62" s="37"/>
      <c r="OTK62" s="37"/>
      <c r="OTL62" s="37"/>
      <c r="OTM62" s="37"/>
      <c r="OTN62" s="37"/>
      <c r="OTO62" s="37"/>
      <c r="OTP62" s="37"/>
      <c r="OTQ62" s="37"/>
      <c r="OTR62" s="37"/>
      <c r="OTS62" s="37"/>
      <c r="OTT62" s="37"/>
      <c r="OTU62" s="37"/>
      <c r="OTV62" s="37"/>
      <c r="OTW62" s="37"/>
      <c r="OTX62" s="37"/>
      <c r="OTY62" s="37"/>
      <c r="OTZ62" s="37"/>
      <c r="OUA62" s="37"/>
      <c r="OUB62" s="37"/>
      <c r="OUC62" s="37"/>
      <c r="OUD62" s="37"/>
      <c r="OUE62" s="37"/>
      <c r="OUF62" s="37"/>
      <c r="OUG62" s="37"/>
      <c r="OUH62" s="37"/>
      <c r="OUI62" s="37"/>
      <c r="OUJ62" s="37"/>
      <c r="OUK62" s="37"/>
      <c r="OUL62" s="37"/>
      <c r="OUM62" s="37"/>
      <c r="OUN62" s="37"/>
      <c r="OUO62" s="37"/>
      <c r="OUP62" s="37"/>
      <c r="OUQ62" s="37"/>
      <c r="OUR62" s="37"/>
      <c r="OUS62" s="37"/>
      <c r="OUT62" s="37"/>
      <c r="OUU62" s="37"/>
      <c r="OUV62" s="37"/>
      <c r="OUW62" s="37"/>
      <c r="OUX62" s="37"/>
      <c r="OUY62" s="37"/>
      <c r="OUZ62" s="37"/>
      <c r="OVA62" s="37"/>
      <c r="OVB62" s="37"/>
      <c r="OVC62" s="37"/>
      <c r="OVD62" s="37"/>
      <c r="OVE62" s="37"/>
      <c r="OVF62" s="37"/>
      <c r="OVG62" s="37"/>
      <c r="OVH62" s="37"/>
      <c r="OVI62" s="37"/>
      <c r="OVJ62" s="37"/>
      <c r="OVK62" s="37"/>
      <c r="OVL62" s="37"/>
      <c r="OVM62" s="37"/>
      <c r="OVN62" s="37"/>
      <c r="OVO62" s="37"/>
      <c r="OVP62" s="37"/>
      <c r="OVQ62" s="37"/>
      <c r="OVR62" s="37"/>
      <c r="OVS62" s="37"/>
      <c r="OVT62" s="37"/>
      <c r="OVU62" s="37"/>
      <c r="OVV62" s="37"/>
      <c r="OVW62" s="37"/>
      <c r="OVX62" s="37"/>
      <c r="OVY62" s="37"/>
      <c r="OVZ62" s="37"/>
      <c r="OWA62" s="37"/>
      <c r="OWB62" s="37"/>
      <c r="OWC62" s="37"/>
      <c r="OWD62" s="37"/>
      <c r="OWE62" s="37"/>
      <c r="OWF62" s="37"/>
      <c r="OWG62" s="37"/>
      <c r="OWH62" s="37"/>
      <c r="OWI62" s="37"/>
      <c r="OWJ62" s="37"/>
      <c r="OWK62" s="37"/>
      <c r="OWL62" s="37"/>
      <c r="OWM62" s="37"/>
      <c r="OWN62" s="37"/>
      <c r="OWO62" s="37"/>
      <c r="OWP62" s="37"/>
      <c r="OWQ62" s="37"/>
      <c r="OWR62" s="37"/>
      <c r="OWS62" s="37"/>
      <c r="OWT62" s="37"/>
      <c r="OWU62" s="37"/>
      <c r="OWV62" s="37"/>
      <c r="OWW62" s="37"/>
      <c r="OWX62" s="37"/>
      <c r="OWY62" s="37"/>
      <c r="OWZ62" s="37"/>
      <c r="OXA62" s="37"/>
      <c r="OXB62" s="37"/>
      <c r="OXC62" s="37"/>
      <c r="OXD62" s="37"/>
      <c r="OXE62" s="37"/>
      <c r="OXF62" s="37"/>
      <c r="OXG62" s="37"/>
      <c r="OXH62" s="37"/>
      <c r="OXI62" s="37"/>
      <c r="OXJ62" s="37"/>
      <c r="OXK62" s="37"/>
      <c r="OXL62" s="37"/>
      <c r="OXM62" s="37"/>
      <c r="OXN62" s="37"/>
      <c r="OXO62" s="37"/>
      <c r="OXP62" s="37"/>
      <c r="OXQ62" s="37"/>
      <c r="OXR62" s="37"/>
      <c r="OXS62" s="37"/>
      <c r="OXT62" s="37"/>
      <c r="OXU62" s="37"/>
      <c r="OXV62" s="37"/>
      <c r="OXW62" s="37"/>
      <c r="OXX62" s="37"/>
      <c r="OXY62" s="37"/>
      <c r="OXZ62" s="37"/>
      <c r="OYA62" s="37"/>
      <c r="OYB62" s="37"/>
      <c r="OYC62" s="37"/>
      <c r="OYD62" s="37"/>
      <c r="OYE62" s="37"/>
      <c r="OYF62" s="37"/>
      <c r="OYG62" s="37"/>
      <c r="OYH62" s="37"/>
      <c r="OYI62" s="37"/>
      <c r="OYJ62" s="37"/>
      <c r="OYK62" s="37"/>
      <c r="OYL62" s="37"/>
      <c r="OYM62" s="37"/>
      <c r="OYN62" s="37"/>
      <c r="OYO62" s="37"/>
      <c r="OYP62" s="37"/>
      <c r="OYQ62" s="37"/>
      <c r="OYR62" s="37"/>
      <c r="OYS62" s="37"/>
      <c r="OYT62" s="37"/>
      <c r="OYU62" s="37"/>
      <c r="OYV62" s="37"/>
      <c r="OYW62" s="37"/>
      <c r="OYX62" s="37"/>
      <c r="OYY62" s="37"/>
      <c r="OYZ62" s="37"/>
      <c r="OZA62" s="37"/>
      <c r="OZB62" s="37"/>
      <c r="OZC62" s="37"/>
      <c r="OZD62" s="37"/>
      <c r="OZE62" s="37"/>
      <c r="OZF62" s="37"/>
      <c r="OZG62" s="37"/>
      <c r="OZH62" s="37"/>
      <c r="OZI62" s="37"/>
      <c r="OZJ62" s="37"/>
      <c r="OZK62" s="37"/>
      <c r="OZL62" s="37"/>
      <c r="OZM62" s="37"/>
      <c r="OZN62" s="37"/>
      <c r="OZO62" s="37"/>
      <c r="OZP62" s="37"/>
      <c r="OZQ62" s="37"/>
      <c r="OZR62" s="37"/>
      <c r="OZS62" s="37"/>
      <c r="OZT62" s="37"/>
      <c r="OZU62" s="37"/>
      <c r="OZV62" s="37"/>
      <c r="OZW62" s="37"/>
      <c r="OZX62" s="37"/>
      <c r="OZY62" s="37"/>
      <c r="OZZ62" s="37"/>
      <c r="PAA62" s="37"/>
      <c r="PAB62" s="37"/>
      <c r="PAC62" s="37"/>
      <c r="PAD62" s="37"/>
      <c r="PAE62" s="37"/>
      <c r="PAF62" s="37"/>
      <c r="PAG62" s="37"/>
      <c r="PAH62" s="37"/>
      <c r="PAI62" s="37"/>
      <c r="PAJ62" s="37"/>
      <c r="PAK62" s="37"/>
      <c r="PAL62" s="37"/>
      <c r="PAM62" s="37"/>
      <c r="PAN62" s="37"/>
      <c r="PAO62" s="37"/>
      <c r="PAP62" s="37"/>
      <c r="PAQ62" s="37"/>
      <c r="PAR62" s="37"/>
      <c r="PAS62" s="37"/>
      <c r="PAT62" s="37"/>
      <c r="PAU62" s="37"/>
      <c r="PAV62" s="37"/>
      <c r="PAW62" s="37"/>
      <c r="PAX62" s="37"/>
      <c r="PAY62" s="37"/>
      <c r="PAZ62" s="37"/>
      <c r="PBA62" s="37"/>
      <c r="PBB62" s="37"/>
      <c r="PBC62" s="37"/>
      <c r="PBD62" s="37"/>
      <c r="PBE62" s="37"/>
      <c r="PBF62" s="37"/>
      <c r="PBG62" s="37"/>
      <c r="PBH62" s="37"/>
      <c r="PBI62" s="37"/>
      <c r="PBJ62" s="37"/>
      <c r="PBK62" s="37"/>
      <c r="PBL62" s="37"/>
      <c r="PBM62" s="37"/>
      <c r="PBN62" s="37"/>
      <c r="PBO62" s="37"/>
      <c r="PBP62" s="37"/>
      <c r="PBQ62" s="37"/>
      <c r="PBR62" s="37"/>
      <c r="PBS62" s="37"/>
      <c r="PBT62" s="37"/>
      <c r="PBU62" s="37"/>
      <c r="PBV62" s="37"/>
      <c r="PBW62" s="37"/>
      <c r="PBX62" s="37"/>
      <c r="PBY62" s="37"/>
      <c r="PBZ62" s="37"/>
      <c r="PCA62" s="37"/>
      <c r="PCB62" s="37"/>
      <c r="PCC62" s="37"/>
      <c r="PCD62" s="37"/>
      <c r="PCE62" s="37"/>
      <c r="PCF62" s="37"/>
      <c r="PCG62" s="37"/>
      <c r="PCH62" s="37"/>
      <c r="PCI62" s="37"/>
      <c r="PCJ62" s="37"/>
      <c r="PCK62" s="37"/>
      <c r="PCL62" s="37"/>
      <c r="PCM62" s="37"/>
      <c r="PCN62" s="37"/>
      <c r="PCO62" s="37"/>
      <c r="PCP62" s="37"/>
      <c r="PCQ62" s="37"/>
      <c r="PCR62" s="37"/>
      <c r="PCS62" s="37"/>
      <c r="PCT62" s="37"/>
      <c r="PCU62" s="37"/>
      <c r="PCV62" s="37"/>
      <c r="PCW62" s="37"/>
      <c r="PCX62" s="37"/>
      <c r="PCY62" s="37"/>
      <c r="PCZ62" s="37"/>
      <c r="PDA62" s="37"/>
      <c r="PDB62" s="37"/>
      <c r="PDC62" s="37"/>
      <c r="PDD62" s="37"/>
      <c r="PDE62" s="37"/>
      <c r="PDF62" s="37"/>
      <c r="PDG62" s="37"/>
      <c r="PDH62" s="37"/>
      <c r="PDI62" s="37"/>
      <c r="PDJ62" s="37"/>
      <c r="PDK62" s="37"/>
      <c r="PDL62" s="37"/>
      <c r="PDM62" s="37"/>
      <c r="PDN62" s="37"/>
      <c r="PDO62" s="37"/>
      <c r="PDP62" s="37"/>
      <c r="PDQ62" s="37"/>
      <c r="PDR62" s="37"/>
      <c r="PDS62" s="37"/>
      <c r="PDT62" s="37"/>
      <c r="PDU62" s="37"/>
      <c r="PDV62" s="37"/>
      <c r="PDW62" s="37"/>
      <c r="PDX62" s="37"/>
      <c r="PDY62" s="37"/>
      <c r="PDZ62" s="37"/>
      <c r="PEA62" s="37"/>
      <c r="PEB62" s="37"/>
      <c r="PEC62" s="37"/>
      <c r="PED62" s="37"/>
      <c r="PEE62" s="37"/>
      <c r="PEF62" s="37"/>
      <c r="PEG62" s="37"/>
      <c r="PEH62" s="37"/>
      <c r="PEI62" s="37"/>
      <c r="PEJ62" s="37"/>
      <c r="PEK62" s="37"/>
      <c r="PEL62" s="37"/>
      <c r="PEM62" s="37"/>
      <c r="PEN62" s="37"/>
      <c r="PEO62" s="37"/>
      <c r="PEP62" s="37"/>
      <c r="PEQ62" s="37"/>
      <c r="PER62" s="37"/>
      <c r="PES62" s="37"/>
      <c r="PET62" s="37"/>
      <c r="PEU62" s="37"/>
      <c r="PEV62" s="37"/>
      <c r="PEW62" s="37"/>
      <c r="PEX62" s="37"/>
      <c r="PEY62" s="37"/>
      <c r="PEZ62" s="37"/>
      <c r="PFA62" s="37"/>
      <c r="PFB62" s="37"/>
      <c r="PFC62" s="37"/>
      <c r="PFD62" s="37"/>
      <c r="PFE62" s="37"/>
      <c r="PFF62" s="37"/>
      <c r="PFG62" s="37"/>
      <c r="PFH62" s="37"/>
      <c r="PFI62" s="37"/>
      <c r="PFJ62" s="37"/>
      <c r="PFK62" s="37"/>
      <c r="PFL62" s="37"/>
      <c r="PFM62" s="37"/>
      <c r="PFN62" s="37"/>
      <c r="PFO62" s="37"/>
      <c r="PFP62" s="37"/>
      <c r="PFQ62" s="37"/>
      <c r="PFR62" s="37"/>
      <c r="PFS62" s="37"/>
      <c r="PFT62" s="37"/>
      <c r="PFU62" s="37"/>
      <c r="PFV62" s="37"/>
      <c r="PFW62" s="37"/>
      <c r="PFX62" s="37"/>
      <c r="PFY62" s="37"/>
      <c r="PFZ62" s="37"/>
      <c r="PGA62" s="37"/>
      <c r="PGB62" s="37"/>
      <c r="PGC62" s="37"/>
      <c r="PGD62" s="37"/>
      <c r="PGE62" s="37"/>
      <c r="PGF62" s="37"/>
      <c r="PGG62" s="37"/>
      <c r="PGH62" s="37"/>
      <c r="PGI62" s="37"/>
      <c r="PGJ62" s="37"/>
      <c r="PGK62" s="37"/>
      <c r="PGL62" s="37"/>
      <c r="PGM62" s="37"/>
      <c r="PGN62" s="37"/>
      <c r="PGO62" s="37"/>
      <c r="PGP62" s="37"/>
      <c r="PGQ62" s="37"/>
      <c r="PGR62" s="37"/>
      <c r="PGS62" s="37"/>
      <c r="PGT62" s="37"/>
      <c r="PGU62" s="37"/>
      <c r="PGV62" s="37"/>
      <c r="PGW62" s="37"/>
      <c r="PGX62" s="37"/>
      <c r="PGY62" s="37"/>
      <c r="PGZ62" s="37"/>
      <c r="PHA62" s="37"/>
      <c r="PHB62" s="37"/>
      <c r="PHC62" s="37"/>
      <c r="PHD62" s="37"/>
      <c r="PHE62" s="37"/>
      <c r="PHF62" s="37"/>
      <c r="PHG62" s="37"/>
      <c r="PHH62" s="37"/>
      <c r="PHI62" s="37"/>
      <c r="PHJ62" s="37"/>
      <c r="PHK62" s="37"/>
      <c r="PHL62" s="37"/>
      <c r="PHM62" s="37"/>
      <c r="PHN62" s="37"/>
      <c r="PHO62" s="37"/>
      <c r="PHP62" s="37"/>
      <c r="PHQ62" s="37"/>
      <c r="PHR62" s="37"/>
      <c r="PHS62" s="37"/>
      <c r="PHT62" s="37"/>
      <c r="PHU62" s="37"/>
      <c r="PHV62" s="37"/>
      <c r="PHW62" s="37"/>
      <c r="PHX62" s="37"/>
      <c r="PHY62" s="37"/>
      <c r="PHZ62" s="37"/>
      <c r="PIA62" s="37"/>
      <c r="PIB62" s="37"/>
      <c r="PIC62" s="37"/>
      <c r="PID62" s="37"/>
      <c r="PIE62" s="37"/>
      <c r="PIF62" s="37"/>
      <c r="PIG62" s="37"/>
      <c r="PIH62" s="37"/>
      <c r="PII62" s="37"/>
      <c r="PIJ62" s="37"/>
      <c r="PIK62" s="37"/>
      <c r="PIL62" s="37"/>
      <c r="PIM62" s="37"/>
      <c r="PIN62" s="37"/>
      <c r="PIO62" s="37"/>
      <c r="PIP62" s="37"/>
      <c r="PIQ62" s="37"/>
      <c r="PIR62" s="37"/>
      <c r="PIS62" s="37"/>
      <c r="PIT62" s="37"/>
      <c r="PIU62" s="37"/>
      <c r="PIV62" s="37"/>
      <c r="PIW62" s="37"/>
      <c r="PIX62" s="37"/>
      <c r="PIY62" s="37"/>
      <c r="PIZ62" s="37"/>
      <c r="PJA62" s="37"/>
      <c r="PJB62" s="37"/>
      <c r="PJC62" s="37"/>
      <c r="PJD62" s="37"/>
      <c r="PJE62" s="37"/>
      <c r="PJF62" s="37"/>
      <c r="PJG62" s="37"/>
      <c r="PJH62" s="37"/>
      <c r="PJI62" s="37"/>
      <c r="PJJ62" s="37"/>
      <c r="PJK62" s="37"/>
      <c r="PJL62" s="37"/>
      <c r="PJM62" s="37"/>
      <c r="PJN62" s="37"/>
      <c r="PJO62" s="37"/>
      <c r="PJP62" s="37"/>
      <c r="PJQ62" s="37"/>
      <c r="PJR62" s="37"/>
      <c r="PJS62" s="37"/>
      <c r="PJT62" s="37"/>
      <c r="PJU62" s="37"/>
      <c r="PJV62" s="37"/>
      <c r="PJW62" s="37"/>
      <c r="PJX62" s="37"/>
      <c r="PJY62" s="37"/>
      <c r="PJZ62" s="37"/>
      <c r="PKA62" s="37"/>
      <c r="PKB62" s="37"/>
      <c r="PKC62" s="37"/>
      <c r="PKD62" s="37"/>
      <c r="PKE62" s="37"/>
      <c r="PKF62" s="37"/>
      <c r="PKG62" s="37"/>
      <c r="PKH62" s="37"/>
      <c r="PKI62" s="37"/>
      <c r="PKJ62" s="37"/>
      <c r="PKK62" s="37"/>
      <c r="PKL62" s="37"/>
      <c r="PKM62" s="37"/>
      <c r="PKN62" s="37"/>
      <c r="PKO62" s="37"/>
      <c r="PKP62" s="37"/>
      <c r="PKQ62" s="37"/>
      <c r="PKR62" s="37"/>
      <c r="PKS62" s="37"/>
      <c r="PKT62" s="37"/>
      <c r="PKU62" s="37"/>
      <c r="PKV62" s="37"/>
      <c r="PKW62" s="37"/>
      <c r="PKX62" s="37"/>
      <c r="PKY62" s="37"/>
      <c r="PKZ62" s="37"/>
      <c r="PLA62" s="37"/>
      <c r="PLB62" s="37"/>
      <c r="PLC62" s="37"/>
      <c r="PLD62" s="37"/>
      <c r="PLE62" s="37"/>
      <c r="PLF62" s="37"/>
      <c r="PLG62" s="37"/>
      <c r="PLH62" s="37"/>
      <c r="PLI62" s="37"/>
      <c r="PLJ62" s="37"/>
      <c r="PLK62" s="37"/>
      <c r="PLL62" s="37"/>
      <c r="PLM62" s="37"/>
      <c r="PLN62" s="37"/>
      <c r="PLO62" s="37"/>
      <c r="PLP62" s="37"/>
      <c r="PLQ62" s="37"/>
      <c r="PLR62" s="37"/>
      <c r="PLS62" s="37"/>
      <c r="PLT62" s="37"/>
      <c r="PLU62" s="37"/>
      <c r="PLV62" s="37"/>
      <c r="PLW62" s="37"/>
      <c r="PLX62" s="37"/>
      <c r="PLY62" s="37"/>
      <c r="PLZ62" s="37"/>
      <c r="PMA62" s="37"/>
      <c r="PMB62" s="37"/>
      <c r="PMC62" s="37"/>
      <c r="PMD62" s="37"/>
      <c r="PME62" s="37"/>
      <c r="PMF62" s="37"/>
      <c r="PMG62" s="37"/>
      <c r="PMH62" s="37"/>
      <c r="PMI62" s="37"/>
      <c r="PMJ62" s="37"/>
      <c r="PMK62" s="37"/>
      <c r="PML62" s="37"/>
      <c r="PMM62" s="37"/>
      <c r="PMN62" s="37"/>
      <c r="PMO62" s="37"/>
      <c r="PMP62" s="37"/>
      <c r="PMQ62" s="37"/>
      <c r="PMR62" s="37"/>
      <c r="PMS62" s="37"/>
      <c r="PMT62" s="37"/>
      <c r="PMU62" s="37"/>
      <c r="PMV62" s="37"/>
      <c r="PMW62" s="37"/>
      <c r="PMX62" s="37"/>
      <c r="PMY62" s="37"/>
      <c r="PMZ62" s="37"/>
      <c r="PNA62" s="37"/>
      <c r="PNB62" s="37"/>
      <c r="PNC62" s="37"/>
      <c r="PND62" s="37"/>
      <c r="PNE62" s="37"/>
      <c r="PNF62" s="37"/>
      <c r="PNG62" s="37"/>
      <c r="PNH62" s="37"/>
      <c r="PNI62" s="37"/>
      <c r="PNJ62" s="37"/>
      <c r="PNK62" s="37"/>
      <c r="PNL62" s="37"/>
      <c r="PNM62" s="37"/>
      <c r="PNN62" s="37"/>
      <c r="PNO62" s="37"/>
      <c r="PNP62" s="37"/>
      <c r="PNQ62" s="37"/>
      <c r="PNR62" s="37"/>
      <c r="PNS62" s="37"/>
      <c r="PNT62" s="37"/>
      <c r="PNU62" s="37"/>
      <c r="PNV62" s="37"/>
      <c r="PNW62" s="37"/>
      <c r="PNX62" s="37"/>
      <c r="PNY62" s="37"/>
      <c r="PNZ62" s="37"/>
      <c r="POA62" s="37"/>
      <c r="POB62" s="37"/>
      <c r="POC62" s="37"/>
      <c r="POD62" s="37"/>
      <c r="POE62" s="37"/>
      <c r="POF62" s="37"/>
      <c r="POG62" s="37"/>
      <c r="POH62" s="37"/>
      <c r="POI62" s="37"/>
      <c r="POJ62" s="37"/>
      <c r="POK62" s="37"/>
      <c r="POL62" s="37"/>
      <c r="POM62" s="37"/>
      <c r="PON62" s="37"/>
      <c r="POO62" s="37"/>
      <c r="POP62" s="37"/>
      <c r="POQ62" s="37"/>
      <c r="POR62" s="37"/>
      <c r="POS62" s="37"/>
      <c r="POT62" s="37"/>
      <c r="POU62" s="37"/>
      <c r="POV62" s="37"/>
      <c r="POW62" s="37"/>
      <c r="POX62" s="37"/>
      <c r="POY62" s="37"/>
      <c r="POZ62" s="37"/>
      <c r="PPA62" s="37"/>
      <c r="PPB62" s="37"/>
      <c r="PPC62" s="37"/>
      <c r="PPD62" s="37"/>
      <c r="PPE62" s="37"/>
      <c r="PPF62" s="37"/>
      <c r="PPG62" s="37"/>
      <c r="PPH62" s="37"/>
      <c r="PPI62" s="37"/>
      <c r="PPJ62" s="37"/>
      <c r="PPK62" s="37"/>
      <c r="PPL62" s="37"/>
      <c r="PPM62" s="37"/>
      <c r="PPN62" s="37"/>
      <c r="PPO62" s="37"/>
      <c r="PPP62" s="37"/>
      <c r="PPQ62" s="37"/>
      <c r="PPR62" s="37"/>
      <c r="PPS62" s="37"/>
      <c r="PPT62" s="37"/>
      <c r="PPU62" s="37"/>
      <c r="PPV62" s="37"/>
      <c r="PPW62" s="37"/>
      <c r="PPX62" s="37"/>
      <c r="PPY62" s="37"/>
      <c r="PPZ62" s="37"/>
      <c r="PQA62" s="37"/>
      <c r="PQB62" s="37"/>
      <c r="PQC62" s="37"/>
      <c r="PQD62" s="37"/>
      <c r="PQE62" s="37"/>
      <c r="PQF62" s="37"/>
      <c r="PQG62" s="37"/>
      <c r="PQH62" s="37"/>
      <c r="PQI62" s="37"/>
      <c r="PQJ62" s="37"/>
      <c r="PQK62" s="37"/>
      <c r="PQL62" s="37"/>
      <c r="PQM62" s="37"/>
      <c r="PQN62" s="37"/>
      <c r="PQO62" s="37"/>
      <c r="PQP62" s="37"/>
      <c r="PQQ62" s="37"/>
      <c r="PQR62" s="37"/>
      <c r="PQS62" s="37"/>
      <c r="PQT62" s="37"/>
      <c r="PQU62" s="37"/>
      <c r="PQV62" s="37"/>
      <c r="PQW62" s="37"/>
      <c r="PQX62" s="37"/>
      <c r="PQY62" s="37"/>
      <c r="PQZ62" s="37"/>
      <c r="PRA62" s="37"/>
      <c r="PRB62" s="37"/>
      <c r="PRC62" s="37"/>
      <c r="PRD62" s="37"/>
      <c r="PRE62" s="37"/>
      <c r="PRF62" s="37"/>
      <c r="PRG62" s="37"/>
      <c r="PRH62" s="37"/>
      <c r="PRI62" s="37"/>
      <c r="PRJ62" s="37"/>
      <c r="PRK62" s="37"/>
      <c r="PRL62" s="37"/>
      <c r="PRM62" s="37"/>
      <c r="PRN62" s="37"/>
      <c r="PRO62" s="37"/>
      <c r="PRP62" s="37"/>
      <c r="PRQ62" s="37"/>
      <c r="PRR62" s="37"/>
      <c r="PRS62" s="37"/>
      <c r="PRT62" s="37"/>
      <c r="PRU62" s="37"/>
      <c r="PRV62" s="37"/>
      <c r="PRW62" s="37"/>
      <c r="PRX62" s="37"/>
      <c r="PRY62" s="37"/>
      <c r="PRZ62" s="37"/>
      <c r="PSA62" s="37"/>
      <c r="PSB62" s="37"/>
      <c r="PSC62" s="37"/>
      <c r="PSD62" s="37"/>
      <c r="PSE62" s="37"/>
      <c r="PSF62" s="37"/>
      <c r="PSG62" s="37"/>
      <c r="PSH62" s="37"/>
      <c r="PSI62" s="37"/>
      <c r="PSJ62" s="37"/>
      <c r="PSK62" s="37"/>
      <c r="PSL62" s="37"/>
      <c r="PSM62" s="37"/>
      <c r="PSN62" s="37"/>
      <c r="PSO62" s="37"/>
      <c r="PSP62" s="37"/>
      <c r="PSQ62" s="37"/>
      <c r="PSR62" s="37"/>
      <c r="PSS62" s="37"/>
      <c r="PST62" s="37"/>
      <c r="PSU62" s="37"/>
      <c r="PSV62" s="37"/>
      <c r="PSW62" s="37"/>
      <c r="PSX62" s="37"/>
      <c r="PSY62" s="37"/>
      <c r="PSZ62" s="37"/>
      <c r="PTA62" s="37"/>
      <c r="PTB62" s="37"/>
      <c r="PTC62" s="37"/>
      <c r="PTD62" s="37"/>
      <c r="PTE62" s="37"/>
      <c r="PTF62" s="37"/>
      <c r="PTG62" s="37"/>
      <c r="PTH62" s="37"/>
      <c r="PTI62" s="37"/>
      <c r="PTJ62" s="37"/>
      <c r="PTK62" s="37"/>
      <c r="PTL62" s="37"/>
      <c r="PTM62" s="37"/>
      <c r="PTN62" s="37"/>
      <c r="PTO62" s="37"/>
      <c r="PTP62" s="37"/>
      <c r="PTQ62" s="37"/>
      <c r="PTR62" s="37"/>
      <c r="PTS62" s="37"/>
      <c r="PTT62" s="37"/>
      <c r="PTU62" s="37"/>
      <c r="PTV62" s="37"/>
      <c r="PTW62" s="37"/>
      <c r="PTX62" s="37"/>
      <c r="PTY62" s="37"/>
      <c r="PTZ62" s="37"/>
      <c r="PUA62" s="37"/>
      <c r="PUB62" s="37"/>
      <c r="PUC62" s="37"/>
      <c r="PUD62" s="37"/>
      <c r="PUE62" s="37"/>
      <c r="PUF62" s="37"/>
      <c r="PUG62" s="37"/>
      <c r="PUH62" s="37"/>
      <c r="PUI62" s="37"/>
      <c r="PUJ62" s="37"/>
      <c r="PUK62" s="37"/>
      <c r="PUL62" s="37"/>
      <c r="PUM62" s="37"/>
      <c r="PUN62" s="37"/>
      <c r="PUO62" s="37"/>
      <c r="PUP62" s="37"/>
      <c r="PUQ62" s="37"/>
      <c r="PUR62" s="37"/>
      <c r="PUS62" s="37"/>
      <c r="PUT62" s="37"/>
      <c r="PUU62" s="37"/>
      <c r="PUV62" s="37"/>
      <c r="PUW62" s="37"/>
      <c r="PUX62" s="37"/>
      <c r="PUY62" s="37"/>
      <c r="PUZ62" s="37"/>
      <c r="PVA62" s="37"/>
      <c r="PVB62" s="37"/>
      <c r="PVC62" s="37"/>
      <c r="PVD62" s="37"/>
      <c r="PVE62" s="37"/>
      <c r="PVF62" s="37"/>
      <c r="PVG62" s="37"/>
      <c r="PVH62" s="37"/>
      <c r="PVI62" s="37"/>
      <c r="PVJ62" s="37"/>
      <c r="PVK62" s="37"/>
      <c r="PVL62" s="37"/>
      <c r="PVM62" s="37"/>
      <c r="PVN62" s="37"/>
      <c r="PVO62" s="37"/>
      <c r="PVP62" s="37"/>
      <c r="PVQ62" s="37"/>
      <c r="PVR62" s="37"/>
      <c r="PVS62" s="37"/>
      <c r="PVT62" s="37"/>
      <c r="PVU62" s="37"/>
      <c r="PVV62" s="37"/>
      <c r="PVW62" s="37"/>
      <c r="PVX62" s="37"/>
      <c r="PVY62" s="37"/>
      <c r="PVZ62" s="37"/>
      <c r="PWA62" s="37"/>
      <c r="PWB62" s="37"/>
      <c r="PWC62" s="37"/>
      <c r="PWD62" s="37"/>
      <c r="PWE62" s="37"/>
      <c r="PWF62" s="37"/>
      <c r="PWG62" s="37"/>
      <c r="PWH62" s="37"/>
      <c r="PWI62" s="37"/>
      <c r="PWJ62" s="37"/>
      <c r="PWK62" s="37"/>
      <c r="PWL62" s="37"/>
      <c r="PWM62" s="37"/>
      <c r="PWN62" s="37"/>
      <c r="PWO62" s="37"/>
      <c r="PWP62" s="37"/>
      <c r="PWQ62" s="37"/>
      <c r="PWR62" s="37"/>
      <c r="PWS62" s="37"/>
      <c r="PWT62" s="37"/>
      <c r="PWU62" s="37"/>
      <c r="PWV62" s="37"/>
      <c r="PWW62" s="37"/>
      <c r="PWX62" s="37"/>
      <c r="PWY62" s="37"/>
      <c r="PWZ62" s="37"/>
      <c r="PXA62" s="37"/>
      <c r="PXB62" s="37"/>
      <c r="PXC62" s="37"/>
      <c r="PXD62" s="37"/>
      <c r="PXE62" s="37"/>
      <c r="PXF62" s="37"/>
      <c r="PXG62" s="37"/>
      <c r="PXH62" s="37"/>
      <c r="PXI62" s="37"/>
      <c r="PXJ62" s="37"/>
      <c r="PXK62" s="37"/>
      <c r="PXL62" s="37"/>
      <c r="PXM62" s="37"/>
      <c r="PXN62" s="37"/>
      <c r="PXO62" s="37"/>
      <c r="PXP62" s="37"/>
      <c r="PXQ62" s="37"/>
      <c r="PXR62" s="37"/>
      <c r="PXS62" s="37"/>
      <c r="PXT62" s="37"/>
      <c r="PXU62" s="37"/>
      <c r="PXV62" s="37"/>
      <c r="PXW62" s="37"/>
      <c r="PXX62" s="37"/>
      <c r="PXY62" s="37"/>
      <c r="PXZ62" s="37"/>
      <c r="PYA62" s="37"/>
      <c r="PYB62" s="37"/>
      <c r="PYC62" s="37"/>
      <c r="PYD62" s="37"/>
      <c r="PYE62" s="37"/>
      <c r="PYF62" s="37"/>
      <c r="PYG62" s="37"/>
      <c r="PYH62" s="37"/>
      <c r="PYI62" s="37"/>
      <c r="PYJ62" s="37"/>
      <c r="PYK62" s="37"/>
      <c r="PYL62" s="37"/>
      <c r="PYM62" s="37"/>
      <c r="PYN62" s="37"/>
      <c r="PYO62" s="37"/>
      <c r="PYP62" s="37"/>
      <c r="PYQ62" s="37"/>
      <c r="PYR62" s="37"/>
      <c r="PYS62" s="37"/>
      <c r="PYT62" s="37"/>
      <c r="PYU62" s="37"/>
      <c r="PYV62" s="37"/>
      <c r="PYW62" s="37"/>
      <c r="PYX62" s="37"/>
      <c r="PYY62" s="37"/>
      <c r="PYZ62" s="37"/>
      <c r="PZA62" s="37"/>
      <c r="PZB62" s="37"/>
      <c r="PZC62" s="37"/>
      <c r="PZD62" s="37"/>
      <c r="PZE62" s="37"/>
      <c r="PZF62" s="37"/>
      <c r="PZG62" s="37"/>
      <c r="PZH62" s="37"/>
      <c r="PZI62" s="37"/>
      <c r="PZJ62" s="37"/>
      <c r="PZK62" s="37"/>
      <c r="PZL62" s="37"/>
      <c r="PZM62" s="37"/>
      <c r="PZN62" s="37"/>
      <c r="PZO62" s="37"/>
      <c r="PZP62" s="37"/>
      <c r="PZQ62" s="37"/>
      <c r="PZR62" s="37"/>
      <c r="PZS62" s="37"/>
      <c r="PZT62" s="37"/>
      <c r="PZU62" s="37"/>
      <c r="PZV62" s="37"/>
      <c r="PZW62" s="37"/>
      <c r="PZX62" s="37"/>
      <c r="PZY62" s="37"/>
      <c r="PZZ62" s="37"/>
      <c r="QAA62" s="37"/>
      <c r="QAB62" s="37"/>
      <c r="QAC62" s="37"/>
      <c r="QAD62" s="37"/>
      <c r="QAE62" s="37"/>
      <c r="QAF62" s="37"/>
      <c r="QAG62" s="37"/>
      <c r="QAH62" s="37"/>
      <c r="QAI62" s="37"/>
      <c r="QAJ62" s="37"/>
      <c r="QAK62" s="37"/>
      <c r="QAL62" s="37"/>
      <c r="QAM62" s="37"/>
      <c r="QAN62" s="37"/>
      <c r="QAO62" s="37"/>
      <c r="QAP62" s="37"/>
      <c r="QAQ62" s="37"/>
      <c r="QAR62" s="37"/>
      <c r="QAS62" s="37"/>
      <c r="QAT62" s="37"/>
      <c r="QAU62" s="37"/>
      <c r="QAV62" s="37"/>
      <c r="QAW62" s="37"/>
      <c r="QAX62" s="37"/>
      <c r="QAY62" s="37"/>
      <c r="QAZ62" s="37"/>
      <c r="QBA62" s="37"/>
      <c r="QBB62" s="37"/>
      <c r="QBC62" s="37"/>
      <c r="QBD62" s="37"/>
      <c r="QBE62" s="37"/>
      <c r="QBF62" s="37"/>
      <c r="QBG62" s="37"/>
      <c r="QBH62" s="37"/>
      <c r="QBI62" s="37"/>
      <c r="QBJ62" s="37"/>
      <c r="QBK62" s="37"/>
      <c r="QBL62" s="37"/>
      <c r="QBM62" s="37"/>
      <c r="QBN62" s="37"/>
      <c r="QBO62" s="37"/>
      <c r="QBP62" s="37"/>
      <c r="QBQ62" s="37"/>
      <c r="QBR62" s="37"/>
      <c r="QBS62" s="37"/>
      <c r="QBT62" s="37"/>
      <c r="QBU62" s="37"/>
      <c r="QBV62" s="37"/>
      <c r="QBW62" s="37"/>
      <c r="QBX62" s="37"/>
      <c r="QBY62" s="37"/>
      <c r="QBZ62" s="37"/>
      <c r="QCA62" s="37"/>
      <c r="QCB62" s="37"/>
      <c r="QCC62" s="37"/>
      <c r="QCD62" s="37"/>
      <c r="QCE62" s="37"/>
      <c r="QCF62" s="37"/>
      <c r="QCG62" s="37"/>
      <c r="QCH62" s="37"/>
      <c r="QCI62" s="37"/>
      <c r="QCJ62" s="37"/>
      <c r="QCK62" s="37"/>
      <c r="QCL62" s="37"/>
      <c r="QCM62" s="37"/>
      <c r="QCN62" s="37"/>
      <c r="QCO62" s="37"/>
      <c r="QCP62" s="37"/>
      <c r="QCQ62" s="37"/>
      <c r="QCR62" s="37"/>
      <c r="QCS62" s="37"/>
      <c r="QCT62" s="37"/>
      <c r="QCU62" s="37"/>
      <c r="QCV62" s="37"/>
      <c r="QCW62" s="37"/>
      <c r="QCX62" s="37"/>
      <c r="QCY62" s="37"/>
      <c r="QCZ62" s="37"/>
      <c r="QDA62" s="37"/>
      <c r="QDB62" s="37"/>
      <c r="QDC62" s="37"/>
      <c r="QDD62" s="37"/>
      <c r="QDE62" s="37"/>
      <c r="QDF62" s="37"/>
      <c r="QDG62" s="37"/>
      <c r="QDH62" s="37"/>
      <c r="QDI62" s="37"/>
      <c r="QDJ62" s="37"/>
      <c r="QDK62" s="37"/>
      <c r="QDL62" s="37"/>
      <c r="QDM62" s="37"/>
      <c r="QDN62" s="37"/>
      <c r="QDO62" s="37"/>
      <c r="QDP62" s="37"/>
      <c r="QDQ62" s="37"/>
      <c r="QDR62" s="37"/>
      <c r="QDS62" s="37"/>
      <c r="QDT62" s="37"/>
      <c r="QDU62" s="37"/>
      <c r="QDV62" s="37"/>
      <c r="QDW62" s="37"/>
      <c r="QDX62" s="37"/>
      <c r="QDY62" s="37"/>
      <c r="QDZ62" s="37"/>
      <c r="QEA62" s="37"/>
      <c r="QEB62" s="37"/>
      <c r="QEC62" s="37"/>
      <c r="QED62" s="37"/>
      <c r="QEE62" s="37"/>
      <c r="QEF62" s="37"/>
      <c r="QEG62" s="37"/>
      <c r="QEH62" s="37"/>
      <c r="QEI62" s="37"/>
      <c r="QEJ62" s="37"/>
      <c r="QEK62" s="37"/>
      <c r="QEL62" s="37"/>
      <c r="QEM62" s="37"/>
      <c r="QEN62" s="37"/>
      <c r="QEO62" s="37"/>
      <c r="QEP62" s="37"/>
      <c r="QEQ62" s="37"/>
      <c r="QER62" s="37"/>
      <c r="QES62" s="37"/>
      <c r="QET62" s="37"/>
      <c r="QEU62" s="37"/>
      <c r="QEV62" s="37"/>
      <c r="QEW62" s="37"/>
      <c r="QEX62" s="37"/>
      <c r="QEY62" s="37"/>
      <c r="QEZ62" s="37"/>
      <c r="QFA62" s="37"/>
      <c r="QFB62" s="37"/>
      <c r="QFC62" s="37"/>
      <c r="QFD62" s="37"/>
      <c r="QFE62" s="37"/>
      <c r="QFF62" s="37"/>
      <c r="QFG62" s="37"/>
      <c r="QFH62" s="37"/>
      <c r="QFI62" s="37"/>
      <c r="QFJ62" s="37"/>
      <c r="QFK62" s="37"/>
      <c r="QFL62" s="37"/>
      <c r="QFM62" s="37"/>
      <c r="QFN62" s="37"/>
      <c r="QFO62" s="37"/>
      <c r="QFP62" s="37"/>
      <c r="QFQ62" s="37"/>
      <c r="QFR62" s="37"/>
      <c r="QFS62" s="37"/>
      <c r="QFT62" s="37"/>
      <c r="QFU62" s="37"/>
      <c r="QFV62" s="37"/>
      <c r="QFW62" s="37"/>
      <c r="QFX62" s="37"/>
      <c r="QFY62" s="37"/>
      <c r="QFZ62" s="37"/>
      <c r="QGA62" s="37"/>
      <c r="QGB62" s="37"/>
      <c r="QGC62" s="37"/>
      <c r="QGD62" s="37"/>
      <c r="QGE62" s="37"/>
      <c r="QGF62" s="37"/>
      <c r="QGG62" s="37"/>
      <c r="QGH62" s="37"/>
      <c r="QGI62" s="37"/>
      <c r="QGJ62" s="37"/>
      <c r="QGK62" s="37"/>
      <c r="QGL62" s="37"/>
      <c r="QGM62" s="37"/>
      <c r="QGN62" s="37"/>
      <c r="QGO62" s="37"/>
      <c r="QGP62" s="37"/>
      <c r="QGQ62" s="37"/>
      <c r="QGR62" s="37"/>
      <c r="QGS62" s="37"/>
      <c r="QGT62" s="37"/>
      <c r="QGU62" s="37"/>
      <c r="QGV62" s="37"/>
      <c r="QGW62" s="37"/>
      <c r="QGX62" s="37"/>
      <c r="QGY62" s="37"/>
      <c r="QGZ62" s="37"/>
      <c r="QHA62" s="37"/>
      <c r="QHB62" s="37"/>
      <c r="QHC62" s="37"/>
      <c r="QHD62" s="37"/>
      <c r="QHE62" s="37"/>
      <c r="QHF62" s="37"/>
      <c r="QHG62" s="37"/>
      <c r="QHH62" s="37"/>
      <c r="QHI62" s="37"/>
      <c r="QHJ62" s="37"/>
      <c r="QHK62" s="37"/>
      <c r="QHL62" s="37"/>
      <c r="QHM62" s="37"/>
      <c r="QHN62" s="37"/>
      <c r="QHO62" s="37"/>
      <c r="QHP62" s="37"/>
      <c r="QHQ62" s="37"/>
      <c r="QHR62" s="37"/>
      <c r="QHS62" s="37"/>
      <c r="QHT62" s="37"/>
      <c r="QHU62" s="37"/>
      <c r="QHV62" s="37"/>
      <c r="QHW62" s="37"/>
      <c r="QHX62" s="37"/>
      <c r="QHY62" s="37"/>
      <c r="QHZ62" s="37"/>
      <c r="QIA62" s="37"/>
      <c r="QIB62" s="37"/>
      <c r="QIC62" s="37"/>
      <c r="QID62" s="37"/>
      <c r="QIE62" s="37"/>
      <c r="QIF62" s="37"/>
      <c r="QIG62" s="37"/>
      <c r="QIH62" s="37"/>
      <c r="QII62" s="37"/>
      <c r="QIJ62" s="37"/>
      <c r="QIK62" s="37"/>
      <c r="QIL62" s="37"/>
      <c r="QIM62" s="37"/>
      <c r="QIN62" s="37"/>
      <c r="QIO62" s="37"/>
      <c r="QIP62" s="37"/>
      <c r="QIQ62" s="37"/>
      <c r="QIR62" s="37"/>
      <c r="QIS62" s="37"/>
      <c r="QIT62" s="37"/>
      <c r="QIU62" s="37"/>
      <c r="QIV62" s="37"/>
      <c r="QIW62" s="37"/>
      <c r="QIX62" s="37"/>
      <c r="QIY62" s="37"/>
      <c r="QIZ62" s="37"/>
      <c r="QJA62" s="37"/>
      <c r="QJB62" s="37"/>
      <c r="QJC62" s="37"/>
      <c r="QJD62" s="37"/>
      <c r="QJE62" s="37"/>
      <c r="QJF62" s="37"/>
      <c r="QJG62" s="37"/>
      <c r="QJH62" s="37"/>
      <c r="QJI62" s="37"/>
      <c r="QJJ62" s="37"/>
      <c r="QJK62" s="37"/>
      <c r="QJL62" s="37"/>
      <c r="QJM62" s="37"/>
      <c r="QJN62" s="37"/>
      <c r="QJO62" s="37"/>
      <c r="QJP62" s="37"/>
      <c r="QJQ62" s="37"/>
      <c r="QJR62" s="37"/>
      <c r="QJS62" s="37"/>
      <c r="QJT62" s="37"/>
      <c r="QJU62" s="37"/>
      <c r="QJV62" s="37"/>
      <c r="QJW62" s="37"/>
      <c r="QJX62" s="37"/>
      <c r="QJY62" s="37"/>
      <c r="QJZ62" s="37"/>
      <c r="QKA62" s="37"/>
      <c r="QKB62" s="37"/>
      <c r="QKC62" s="37"/>
      <c r="QKD62" s="37"/>
      <c r="QKE62" s="37"/>
      <c r="QKF62" s="37"/>
      <c r="QKG62" s="37"/>
      <c r="QKH62" s="37"/>
      <c r="QKI62" s="37"/>
      <c r="QKJ62" s="37"/>
      <c r="QKK62" s="37"/>
      <c r="QKL62" s="37"/>
      <c r="QKM62" s="37"/>
      <c r="QKN62" s="37"/>
      <c r="QKO62" s="37"/>
      <c r="QKP62" s="37"/>
      <c r="QKQ62" s="37"/>
      <c r="QKR62" s="37"/>
      <c r="QKS62" s="37"/>
      <c r="QKT62" s="37"/>
      <c r="QKU62" s="37"/>
      <c r="QKV62" s="37"/>
      <c r="QKW62" s="37"/>
      <c r="QKX62" s="37"/>
      <c r="QKY62" s="37"/>
      <c r="QKZ62" s="37"/>
      <c r="QLA62" s="37"/>
      <c r="QLB62" s="37"/>
      <c r="QLC62" s="37"/>
      <c r="QLD62" s="37"/>
      <c r="QLE62" s="37"/>
      <c r="QLF62" s="37"/>
      <c r="QLG62" s="37"/>
      <c r="QLH62" s="37"/>
      <c r="QLI62" s="37"/>
      <c r="QLJ62" s="37"/>
      <c r="QLK62" s="37"/>
      <c r="QLL62" s="37"/>
      <c r="QLM62" s="37"/>
      <c r="QLN62" s="37"/>
      <c r="QLO62" s="37"/>
      <c r="QLP62" s="37"/>
      <c r="QLQ62" s="37"/>
      <c r="QLR62" s="37"/>
      <c r="QLS62" s="37"/>
      <c r="QLT62" s="37"/>
      <c r="QLU62" s="37"/>
      <c r="QLV62" s="37"/>
      <c r="QLW62" s="37"/>
      <c r="QLX62" s="37"/>
      <c r="QLY62" s="37"/>
      <c r="QLZ62" s="37"/>
      <c r="QMA62" s="37"/>
      <c r="QMB62" s="37"/>
      <c r="QMC62" s="37"/>
      <c r="QMD62" s="37"/>
      <c r="QME62" s="37"/>
      <c r="QMF62" s="37"/>
      <c r="QMG62" s="37"/>
      <c r="QMH62" s="37"/>
      <c r="QMI62" s="37"/>
      <c r="QMJ62" s="37"/>
      <c r="QMK62" s="37"/>
      <c r="QML62" s="37"/>
      <c r="QMM62" s="37"/>
      <c r="QMN62" s="37"/>
      <c r="QMO62" s="37"/>
      <c r="QMP62" s="37"/>
      <c r="QMQ62" s="37"/>
      <c r="QMR62" s="37"/>
      <c r="QMS62" s="37"/>
      <c r="QMT62" s="37"/>
      <c r="QMU62" s="37"/>
      <c r="QMV62" s="37"/>
      <c r="QMW62" s="37"/>
      <c r="QMX62" s="37"/>
      <c r="QMY62" s="37"/>
      <c r="QMZ62" s="37"/>
      <c r="QNA62" s="37"/>
      <c r="QNB62" s="37"/>
      <c r="QNC62" s="37"/>
      <c r="QND62" s="37"/>
      <c r="QNE62" s="37"/>
      <c r="QNF62" s="37"/>
      <c r="QNG62" s="37"/>
      <c r="QNH62" s="37"/>
      <c r="QNI62" s="37"/>
      <c r="QNJ62" s="37"/>
      <c r="QNK62" s="37"/>
      <c r="QNL62" s="37"/>
      <c r="QNM62" s="37"/>
      <c r="QNN62" s="37"/>
      <c r="QNO62" s="37"/>
      <c r="QNP62" s="37"/>
      <c r="QNQ62" s="37"/>
      <c r="QNR62" s="37"/>
      <c r="QNS62" s="37"/>
      <c r="QNT62" s="37"/>
      <c r="QNU62" s="37"/>
      <c r="QNV62" s="37"/>
      <c r="QNW62" s="37"/>
      <c r="QNX62" s="37"/>
      <c r="QNY62" s="37"/>
      <c r="QNZ62" s="37"/>
      <c r="QOA62" s="37"/>
      <c r="QOB62" s="37"/>
      <c r="QOC62" s="37"/>
      <c r="QOD62" s="37"/>
      <c r="QOE62" s="37"/>
      <c r="QOF62" s="37"/>
      <c r="QOG62" s="37"/>
      <c r="QOH62" s="37"/>
      <c r="QOI62" s="37"/>
      <c r="QOJ62" s="37"/>
      <c r="QOK62" s="37"/>
      <c r="QOL62" s="37"/>
      <c r="QOM62" s="37"/>
      <c r="QON62" s="37"/>
      <c r="QOO62" s="37"/>
      <c r="QOP62" s="37"/>
      <c r="QOQ62" s="37"/>
      <c r="QOR62" s="37"/>
      <c r="QOS62" s="37"/>
      <c r="QOT62" s="37"/>
      <c r="QOU62" s="37"/>
      <c r="QOV62" s="37"/>
      <c r="QOW62" s="37"/>
      <c r="QOX62" s="37"/>
      <c r="QOY62" s="37"/>
      <c r="QOZ62" s="37"/>
      <c r="QPA62" s="37"/>
      <c r="QPB62" s="37"/>
      <c r="QPC62" s="37"/>
      <c r="QPD62" s="37"/>
      <c r="QPE62" s="37"/>
      <c r="QPF62" s="37"/>
      <c r="QPG62" s="37"/>
      <c r="QPH62" s="37"/>
      <c r="QPI62" s="37"/>
      <c r="QPJ62" s="37"/>
      <c r="QPK62" s="37"/>
      <c r="QPL62" s="37"/>
      <c r="QPM62" s="37"/>
      <c r="QPN62" s="37"/>
      <c r="QPO62" s="37"/>
      <c r="QPP62" s="37"/>
      <c r="QPQ62" s="37"/>
      <c r="QPR62" s="37"/>
      <c r="QPS62" s="37"/>
      <c r="QPT62" s="37"/>
      <c r="QPU62" s="37"/>
      <c r="QPV62" s="37"/>
      <c r="QPW62" s="37"/>
      <c r="QPX62" s="37"/>
      <c r="QPY62" s="37"/>
      <c r="QPZ62" s="37"/>
      <c r="QQA62" s="37"/>
      <c r="QQB62" s="37"/>
      <c r="QQC62" s="37"/>
      <c r="QQD62" s="37"/>
      <c r="QQE62" s="37"/>
      <c r="QQF62" s="37"/>
      <c r="QQG62" s="37"/>
      <c r="QQH62" s="37"/>
      <c r="QQI62" s="37"/>
      <c r="QQJ62" s="37"/>
      <c r="QQK62" s="37"/>
      <c r="QQL62" s="37"/>
      <c r="QQM62" s="37"/>
      <c r="QQN62" s="37"/>
      <c r="QQO62" s="37"/>
      <c r="QQP62" s="37"/>
      <c r="QQQ62" s="37"/>
      <c r="QQR62" s="37"/>
      <c r="QQS62" s="37"/>
      <c r="QQT62" s="37"/>
      <c r="QQU62" s="37"/>
      <c r="QQV62" s="37"/>
      <c r="QQW62" s="37"/>
      <c r="QQX62" s="37"/>
      <c r="QQY62" s="37"/>
      <c r="QQZ62" s="37"/>
      <c r="QRA62" s="37"/>
      <c r="QRB62" s="37"/>
      <c r="QRC62" s="37"/>
      <c r="QRD62" s="37"/>
      <c r="QRE62" s="37"/>
      <c r="QRF62" s="37"/>
      <c r="QRG62" s="37"/>
      <c r="QRH62" s="37"/>
      <c r="QRI62" s="37"/>
      <c r="QRJ62" s="37"/>
      <c r="QRK62" s="37"/>
      <c r="QRL62" s="37"/>
      <c r="QRM62" s="37"/>
      <c r="QRN62" s="37"/>
      <c r="QRO62" s="37"/>
      <c r="QRP62" s="37"/>
      <c r="QRQ62" s="37"/>
      <c r="QRR62" s="37"/>
      <c r="QRS62" s="37"/>
      <c r="QRT62" s="37"/>
      <c r="QRU62" s="37"/>
      <c r="QRV62" s="37"/>
      <c r="QRW62" s="37"/>
      <c r="QRX62" s="37"/>
      <c r="QRY62" s="37"/>
      <c r="QRZ62" s="37"/>
      <c r="QSA62" s="37"/>
      <c r="QSB62" s="37"/>
      <c r="QSC62" s="37"/>
      <c r="QSD62" s="37"/>
      <c r="QSE62" s="37"/>
      <c r="QSF62" s="37"/>
      <c r="QSG62" s="37"/>
      <c r="QSH62" s="37"/>
      <c r="QSI62" s="37"/>
      <c r="QSJ62" s="37"/>
      <c r="QSK62" s="37"/>
      <c r="QSL62" s="37"/>
      <c r="QSM62" s="37"/>
      <c r="QSN62" s="37"/>
      <c r="QSO62" s="37"/>
      <c r="QSP62" s="37"/>
      <c r="QSQ62" s="37"/>
      <c r="QSR62" s="37"/>
      <c r="QSS62" s="37"/>
      <c r="QST62" s="37"/>
      <c r="QSU62" s="37"/>
      <c r="QSV62" s="37"/>
      <c r="QSW62" s="37"/>
      <c r="QSX62" s="37"/>
      <c r="QSY62" s="37"/>
      <c r="QSZ62" s="37"/>
      <c r="QTA62" s="37"/>
      <c r="QTB62" s="37"/>
      <c r="QTC62" s="37"/>
      <c r="QTD62" s="37"/>
      <c r="QTE62" s="37"/>
      <c r="QTF62" s="37"/>
      <c r="QTG62" s="37"/>
      <c r="QTH62" s="37"/>
      <c r="QTI62" s="37"/>
      <c r="QTJ62" s="37"/>
      <c r="QTK62" s="37"/>
      <c r="QTL62" s="37"/>
      <c r="QTM62" s="37"/>
      <c r="QTN62" s="37"/>
      <c r="QTO62" s="37"/>
      <c r="QTP62" s="37"/>
      <c r="QTQ62" s="37"/>
      <c r="QTR62" s="37"/>
      <c r="QTS62" s="37"/>
      <c r="QTT62" s="37"/>
      <c r="QTU62" s="37"/>
      <c r="QTV62" s="37"/>
      <c r="QTW62" s="37"/>
      <c r="QTX62" s="37"/>
      <c r="QTY62" s="37"/>
      <c r="QTZ62" s="37"/>
      <c r="QUA62" s="37"/>
      <c r="QUB62" s="37"/>
      <c r="QUC62" s="37"/>
      <c r="QUD62" s="37"/>
      <c r="QUE62" s="37"/>
      <c r="QUF62" s="37"/>
      <c r="QUG62" s="37"/>
      <c r="QUH62" s="37"/>
      <c r="QUI62" s="37"/>
      <c r="QUJ62" s="37"/>
      <c r="QUK62" s="37"/>
      <c r="QUL62" s="37"/>
      <c r="QUM62" s="37"/>
      <c r="QUN62" s="37"/>
      <c r="QUO62" s="37"/>
      <c r="QUP62" s="37"/>
      <c r="QUQ62" s="37"/>
      <c r="QUR62" s="37"/>
      <c r="QUS62" s="37"/>
      <c r="QUT62" s="37"/>
      <c r="QUU62" s="37"/>
      <c r="QUV62" s="37"/>
      <c r="QUW62" s="37"/>
      <c r="QUX62" s="37"/>
      <c r="QUY62" s="37"/>
      <c r="QUZ62" s="37"/>
      <c r="QVA62" s="37"/>
      <c r="QVB62" s="37"/>
      <c r="QVC62" s="37"/>
      <c r="QVD62" s="37"/>
      <c r="QVE62" s="37"/>
      <c r="QVF62" s="37"/>
      <c r="QVG62" s="37"/>
      <c r="QVH62" s="37"/>
      <c r="QVI62" s="37"/>
      <c r="QVJ62" s="37"/>
      <c r="QVK62" s="37"/>
      <c r="QVL62" s="37"/>
      <c r="QVM62" s="37"/>
      <c r="QVN62" s="37"/>
      <c r="QVO62" s="37"/>
      <c r="QVP62" s="37"/>
      <c r="QVQ62" s="37"/>
      <c r="QVR62" s="37"/>
      <c r="QVS62" s="37"/>
      <c r="QVT62" s="37"/>
      <c r="QVU62" s="37"/>
      <c r="QVV62" s="37"/>
      <c r="QVW62" s="37"/>
      <c r="QVX62" s="37"/>
      <c r="QVY62" s="37"/>
      <c r="QVZ62" s="37"/>
      <c r="QWA62" s="37"/>
      <c r="QWB62" s="37"/>
      <c r="QWC62" s="37"/>
      <c r="QWD62" s="37"/>
      <c r="QWE62" s="37"/>
      <c r="QWF62" s="37"/>
      <c r="QWG62" s="37"/>
      <c r="QWH62" s="37"/>
      <c r="QWI62" s="37"/>
      <c r="QWJ62" s="37"/>
      <c r="QWK62" s="37"/>
      <c r="QWL62" s="37"/>
      <c r="QWM62" s="37"/>
      <c r="QWN62" s="37"/>
      <c r="QWO62" s="37"/>
      <c r="QWP62" s="37"/>
      <c r="QWQ62" s="37"/>
      <c r="QWR62" s="37"/>
      <c r="QWS62" s="37"/>
      <c r="QWT62" s="37"/>
      <c r="QWU62" s="37"/>
      <c r="QWV62" s="37"/>
      <c r="QWW62" s="37"/>
      <c r="QWX62" s="37"/>
      <c r="QWY62" s="37"/>
      <c r="QWZ62" s="37"/>
      <c r="QXA62" s="37"/>
      <c r="QXB62" s="37"/>
      <c r="QXC62" s="37"/>
      <c r="QXD62" s="37"/>
      <c r="QXE62" s="37"/>
      <c r="QXF62" s="37"/>
      <c r="QXG62" s="37"/>
      <c r="QXH62" s="37"/>
      <c r="QXI62" s="37"/>
      <c r="QXJ62" s="37"/>
      <c r="QXK62" s="37"/>
      <c r="QXL62" s="37"/>
      <c r="QXM62" s="37"/>
      <c r="QXN62" s="37"/>
      <c r="QXO62" s="37"/>
      <c r="QXP62" s="37"/>
      <c r="QXQ62" s="37"/>
      <c r="QXR62" s="37"/>
      <c r="QXS62" s="37"/>
      <c r="QXT62" s="37"/>
      <c r="QXU62" s="37"/>
      <c r="QXV62" s="37"/>
      <c r="QXW62" s="37"/>
      <c r="QXX62" s="37"/>
      <c r="QXY62" s="37"/>
      <c r="QXZ62" s="37"/>
      <c r="QYA62" s="37"/>
      <c r="QYB62" s="37"/>
      <c r="QYC62" s="37"/>
      <c r="QYD62" s="37"/>
      <c r="QYE62" s="37"/>
      <c r="QYF62" s="37"/>
      <c r="QYG62" s="37"/>
      <c r="QYH62" s="37"/>
      <c r="QYI62" s="37"/>
      <c r="QYJ62" s="37"/>
      <c r="QYK62" s="37"/>
      <c r="QYL62" s="37"/>
      <c r="QYM62" s="37"/>
      <c r="QYN62" s="37"/>
      <c r="QYO62" s="37"/>
      <c r="QYP62" s="37"/>
      <c r="QYQ62" s="37"/>
      <c r="QYR62" s="37"/>
      <c r="QYS62" s="37"/>
      <c r="QYT62" s="37"/>
      <c r="QYU62" s="37"/>
      <c r="QYV62" s="37"/>
      <c r="QYW62" s="37"/>
      <c r="QYX62" s="37"/>
      <c r="QYY62" s="37"/>
      <c r="QYZ62" s="37"/>
      <c r="QZA62" s="37"/>
      <c r="QZB62" s="37"/>
      <c r="QZC62" s="37"/>
      <c r="QZD62" s="37"/>
      <c r="QZE62" s="37"/>
      <c r="QZF62" s="37"/>
      <c r="QZG62" s="37"/>
      <c r="QZH62" s="37"/>
      <c r="QZI62" s="37"/>
      <c r="QZJ62" s="37"/>
      <c r="QZK62" s="37"/>
      <c r="QZL62" s="37"/>
      <c r="QZM62" s="37"/>
      <c r="QZN62" s="37"/>
      <c r="QZO62" s="37"/>
      <c r="QZP62" s="37"/>
      <c r="QZQ62" s="37"/>
      <c r="QZR62" s="37"/>
      <c r="QZS62" s="37"/>
      <c r="QZT62" s="37"/>
      <c r="QZU62" s="37"/>
      <c r="QZV62" s="37"/>
      <c r="QZW62" s="37"/>
      <c r="QZX62" s="37"/>
      <c r="QZY62" s="37"/>
      <c r="QZZ62" s="37"/>
      <c r="RAA62" s="37"/>
      <c r="RAB62" s="37"/>
      <c r="RAC62" s="37"/>
      <c r="RAD62" s="37"/>
      <c r="RAE62" s="37"/>
      <c r="RAF62" s="37"/>
      <c r="RAG62" s="37"/>
      <c r="RAH62" s="37"/>
      <c r="RAI62" s="37"/>
      <c r="RAJ62" s="37"/>
      <c r="RAK62" s="37"/>
      <c r="RAL62" s="37"/>
      <c r="RAM62" s="37"/>
      <c r="RAN62" s="37"/>
      <c r="RAO62" s="37"/>
      <c r="RAP62" s="37"/>
      <c r="RAQ62" s="37"/>
      <c r="RAR62" s="37"/>
      <c r="RAS62" s="37"/>
      <c r="RAT62" s="37"/>
      <c r="RAU62" s="37"/>
      <c r="RAV62" s="37"/>
      <c r="RAW62" s="37"/>
      <c r="RAX62" s="37"/>
      <c r="RAY62" s="37"/>
      <c r="RAZ62" s="37"/>
      <c r="RBA62" s="37"/>
      <c r="RBB62" s="37"/>
      <c r="RBC62" s="37"/>
      <c r="RBD62" s="37"/>
      <c r="RBE62" s="37"/>
      <c r="RBF62" s="37"/>
      <c r="RBG62" s="37"/>
      <c r="RBH62" s="37"/>
      <c r="RBI62" s="37"/>
      <c r="RBJ62" s="37"/>
      <c r="RBK62" s="37"/>
      <c r="RBL62" s="37"/>
      <c r="RBM62" s="37"/>
      <c r="RBN62" s="37"/>
      <c r="RBO62" s="37"/>
      <c r="RBP62" s="37"/>
      <c r="RBQ62" s="37"/>
      <c r="RBR62" s="37"/>
      <c r="RBS62" s="37"/>
      <c r="RBT62" s="37"/>
      <c r="RBU62" s="37"/>
      <c r="RBV62" s="37"/>
      <c r="RBW62" s="37"/>
      <c r="RBX62" s="37"/>
      <c r="RBY62" s="37"/>
      <c r="RBZ62" s="37"/>
      <c r="RCA62" s="37"/>
      <c r="RCB62" s="37"/>
      <c r="RCC62" s="37"/>
      <c r="RCD62" s="37"/>
      <c r="RCE62" s="37"/>
      <c r="RCF62" s="37"/>
      <c r="RCG62" s="37"/>
      <c r="RCH62" s="37"/>
      <c r="RCI62" s="37"/>
      <c r="RCJ62" s="37"/>
      <c r="RCK62" s="37"/>
      <c r="RCL62" s="37"/>
      <c r="RCM62" s="37"/>
      <c r="RCN62" s="37"/>
      <c r="RCO62" s="37"/>
      <c r="RCP62" s="37"/>
      <c r="RCQ62" s="37"/>
      <c r="RCR62" s="37"/>
      <c r="RCS62" s="37"/>
      <c r="RCT62" s="37"/>
      <c r="RCU62" s="37"/>
      <c r="RCV62" s="37"/>
      <c r="RCW62" s="37"/>
      <c r="RCX62" s="37"/>
      <c r="RCY62" s="37"/>
      <c r="RCZ62" s="37"/>
      <c r="RDA62" s="37"/>
      <c r="RDB62" s="37"/>
      <c r="RDC62" s="37"/>
      <c r="RDD62" s="37"/>
      <c r="RDE62" s="37"/>
      <c r="RDF62" s="37"/>
      <c r="RDG62" s="37"/>
      <c r="RDH62" s="37"/>
      <c r="RDI62" s="37"/>
      <c r="RDJ62" s="37"/>
      <c r="RDK62" s="37"/>
      <c r="RDL62" s="37"/>
      <c r="RDM62" s="37"/>
      <c r="RDN62" s="37"/>
      <c r="RDO62" s="37"/>
      <c r="RDP62" s="37"/>
      <c r="RDQ62" s="37"/>
      <c r="RDR62" s="37"/>
      <c r="RDS62" s="37"/>
      <c r="RDT62" s="37"/>
      <c r="RDU62" s="37"/>
      <c r="RDV62" s="37"/>
      <c r="RDW62" s="37"/>
      <c r="RDX62" s="37"/>
      <c r="RDY62" s="37"/>
      <c r="RDZ62" s="37"/>
      <c r="REA62" s="37"/>
      <c r="REB62" s="37"/>
      <c r="REC62" s="37"/>
      <c r="RED62" s="37"/>
      <c r="REE62" s="37"/>
      <c r="REF62" s="37"/>
      <c r="REG62" s="37"/>
      <c r="REH62" s="37"/>
      <c r="REI62" s="37"/>
      <c r="REJ62" s="37"/>
      <c r="REK62" s="37"/>
      <c r="REL62" s="37"/>
      <c r="REM62" s="37"/>
      <c r="REN62" s="37"/>
      <c r="REO62" s="37"/>
      <c r="REP62" s="37"/>
      <c r="REQ62" s="37"/>
      <c r="RER62" s="37"/>
      <c r="RES62" s="37"/>
      <c r="RET62" s="37"/>
      <c r="REU62" s="37"/>
      <c r="REV62" s="37"/>
      <c r="REW62" s="37"/>
      <c r="REX62" s="37"/>
      <c r="REY62" s="37"/>
      <c r="REZ62" s="37"/>
      <c r="RFA62" s="37"/>
      <c r="RFB62" s="37"/>
      <c r="RFC62" s="37"/>
      <c r="RFD62" s="37"/>
      <c r="RFE62" s="37"/>
      <c r="RFF62" s="37"/>
      <c r="RFG62" s="37"/>
      <c r="RFH62" s="37"/>
      <c r="RFI62" s="37"/>
      <c r="RFJ62" s="37"/>
      <c r="RFK62" s="37"/>
      <c r="RFL62" s="37"/>
      <c r="RFM62" s="37"/>
      <c r="RFN62" s="37"/>
      <c r="RFO62" s="37"/>
      <c r="RFP62" s="37"/>
      <c r="RFQ62" s="37"/>
      <c r="RFR62" s="37"/>
      <c r="RFS62" s="37"/>
      <c r="RFT62" s="37"/>
      <c r="RFU62" s="37"/>
      <c r="RFV62" s="37"/>
      <c r="RFW62" s="37"/>
      <c r="RFX62" s="37"/>
      <c r="RFY62" s="37"/>
      <c r="RFZ62" s="37"/>
      <c r="RGA62" s="37"/>
      <c r="RGB62" s="37"/>
      <c r="RGC62" s="37"/>
      <c r="RGD62" s="37"/>
      <c r="RGE62" s="37"/>
      <c r="RGF62" s="37"/>
      <c r="RGG62" s="37"/>
      <c r="RGH62" s="37"/>
      <c r="RGI62" s="37"/>
      <c r="RGJ62" s="37"/>
      <c r="RGK62" s="37"/>
      <c r="RGL62" s="37"/>
      <c r="RGM62" s="37"/>
      <c r="RGN62" s="37"/>
      <c r="RGO62" s="37"/>
      <c r="RGP62" s="37"/>
      <c r="RGQ62" s="37"/>
      <c r="RGR62" s="37"/>
      <c r="RGS62" s="37"/>
      <c r="RGT62" s="37"/>
      <c r="RGU62" s="37"/>
      <c r="RGV62" s="37"/>
      <c r="RGW62" s="37"/>
      <c r="RGX62" s="37"/>
      <c r="RGY62" s="37"/>
      <c r="RGZ62" s="37"/>
      <c r="RHA62" s="37"/>
      <c r="RHB62" s="37"/>
      <c r="RHC62" s="37"/>
      <c r="RHD62" s="37"/>
      <c r="RHE62" s="37"/>
      <c r="RHF62" s="37"/>
      <c r="RHG62" s="37"/>
      <c r="RHH62" s="37"/>
      <c r="RHI62" s="37"/>
      <c r="RHJ62" s="37"/>
      <c r="RHK62" s="37"/>
      <c r="RHL62" s="37"/>
      <c r="RHM62" s="37"/>
      <c r="RHN62" s="37"/>
      <c r="RHO62" s="37"/>
      <c r="RHP62" s="37"/>
      <c r="RHQ62" s="37"/>
      <c r="RHR62" s="37"/>
      <c r="RHS62" s="37"/>
      <c r="RHT62" s="37"/>
      <c r="RHU62" s="37"/>
      <c r="RHV62" s="37"/>
      <c r="RHW62" s="37"/>
      <c r="RHX62" s="37"/>
      <c r="RHY62" s="37"/>
      <c r="RHZ62" s="37"/>
      <c r="RIA62" s="37"/>
      <c r="RIB62" s="37"/>
      <c r="RIC62" s="37"/>
      <c r="RID62" s="37"/>
      <c r="RIE62" s="37"/>
      <c r="RIF62" s="37"/>
      <c r="RIG62" s="37"/>
      <c r="RIH62" s="37"/>
      <c r="RII62" s="37"/>
      <c r="RIJ62" s="37"/>
      <c r="RIK62" s="37"/>
      <c r="RIL62" s="37"/>
      <c r="RIM62" s="37"/>
      <c r="RIN62" s="37"/>
      <c r="RIO62" s="37"/>
      <c r="RIP62" s="37"/>
      <c r="RIQ62" s="37"/>
      <c r="RIR62" s="37"/>
      <c r="RIS62" s="37"/>
      <c r="RIT62" s="37"/>
      <c r="RIU62" s="37"/>
      <c r="RIV62" s="37"/>
      <c r="RIW62" s="37"/>
      <c r="RIX62" s="37"/>
      <c r="RIY62" s="37"/>
      <c r="RIZ62" s="37"/>
      <c r="RJA62" s="37"/>
      <c r="RJB62" s="37"/>
      <c r="RJC62" s="37"/>
      <c r="RJD62" s="37"/>
      <c r="RJE62" s="37"/>
      <c r="RJF62" s="37"/>
      <c r="RJG62" s="37"/>
      <c r="RJH62" s="37"/>
      <c r="RJI62" s="37"/>
      <c r="RJJ62" s="37"/>
      <c r="RJK62" s="37"/>
      <c r="RJL62" s="37"/>
      <c r="RJM62" s="37"/>
      <c r="RJN62" s="37"/>
      <c r="RJO62" s="37"/>
      <c r="RJP62" s="37"/>
      <c r="RJQ62" s="37"/>
      <c r="RJR62" s="37"/>
      <c r="RJS62" s="37"/>
      <c r="RJT62" s="37"/>
      <c r="RJU62" s="37"/>
      <c r="RJV62" s="37"/>
      <c r="RJW62" s="37"/>
      <c r="RJX62" s="37"/>
      <c r="RJY62" s="37"/>
      <c r="RJZ62" s="37"/>
      <c r="RKA62" s="37"/>
      <c r="RKB62" s="37"/>
      <c r="RKC62" s="37"/>
      <c r="RKD62" s="37"/>
      <c r="RKE62" s="37"/>
      <c r="RKF62" s="37"/>
      <c r="RKG62" s="37"/>
      <c r="RKH62" s="37"/>
      <c r="RKI62" s="37"/>
      <c r="RKJ62" s="37"/>
      <c r="RKK62" s="37"/>
      <c r="RKL62" s="37"/>
      <c r="RKM62" s="37"/>
      <c r="RKN62" s="37"/>
      <c r="RKO62" s="37"/>
      <c r="RKP62" s="37"/>
      <c r="RKQ62" s="37"/>
      <c r="RKR62" s="37"/>
      <c r="RKS62" s="37"/>
      <c r="RKT62" s="37"/>
      <c r="RKU62" s="37"/>
      <c r="RKV62" s="37"/>
      <c r="RKW62" s="37"/>
      <c r="RKX62" s="37"/>
      <c r="RKY62" s="37"/>
      <c r="RKZ62" s="37"/>
      <c r="RLA62" s="37"/>
      <c r="RLB62" s="37"/>
      <c r="RLC62" s="37"/>
      <c r="RLD62" s="37"/>
      <c r="RLE62" s="37"/>
      <c r="RLF62" s="37"/>
      <c r="RLG62" s="37"/>
      <c r="RLH62" s="37"/>
      <c r="RLI62" s="37"/>
      <c r="RLJ62" s="37"/>
      <c r="RLK62" s="37"/>
      <c r="RLL62" s="37"/>
      <c r="RLM62" s="37"/>
      <c r="RLN62" s="37"/>
      <c r="RLO62" s="37"/>
      <c r="RLP62" s="37"/>
      <c r="RLQ62" s="37"/>
      <c r="RLR62" s="37"/>
      <c r="RLS62" s="37"/>
      <c r="RLT62" s="37"/>
      <c r="RLU62" s="37"/>
      <c r="RLV62" s="37"/>
      <c r="RLW62" s="37"/>
      <c r="RLX62" s="37"/>
      <c r="RLY62" s="37"/>
      <c r="RLZ62" s="37"/>
      <c r="RMA62" s="37"/>
      <c r="RMB62" s="37"/>
      <c r="RMC62" s="37"/>
      <c r="RMD62" s="37"/>
      <c r="RME62" s="37"/>
      <c r="RMF62" s="37"/>
      <c r="RMG62" s="37"/>
      <c r="RMH62" s="37"/>
      <c r="RMI62" s="37"/>
      <c r="RMJ62" s="37"/>
      <c r="RMK62" s="37"/>
      <c r="RML62" s="37"/>
      <c r="RMM62" s="37"/>
      <c r="RMN62" s="37"/>
      <c r="RMO62" s="37"/>
      <c r="RMP62" s="37"/>
      <c r="RMQ62" s="37"/>
      <c r="RMR62" s="37"/>
      <c r="RMS62" s="37"/>
      <c r="RMT62" s="37"/>
      <c r="RMU62" s="37"/>
      <c r="RMV62" s="37"/>
      <c r="RMW62" s="37"/>
      <c r="RMX62" s="37"/>
      <c r="RMY62" s="37"/>
      <c r="RMZ62" s="37"/>
      <c r="RNA62" s="37"/>
      <c r="RNB62" s="37"/>
      <c r="RNC62" s="37"/>
      <c r="RND62" s="37"/>
      <c r="RNE62" s="37"/>
      <c r="RNF62" s="37"/>
      <c r="RNG62" s="37"/>
      <c r="RNH62" s="37"/>
      <c r="RNI62" s="37"/>
      <c r="RNJ62" s="37"/>
      <c r="RNK62" s="37"/>
      <c r="RNL62" s="37"/>
      <c r="RNM62" s="37"/>
      <c r="RNN62" s="37"/>
      <c r="RNO62" s="37"/>
      <c r="RNP62" s="37"/>
      <c r="RNQ62" s="37"/>
      <c r="RNR62" s="37"/>
      <c r="RNS62" s="37"/>
      <c r="RNT62" s="37"/>
      <c r="RNU62" s="37"/>
      <c r="RNV62" s="37"/>
      <c r="RNW62" s="37"/>
      <c r="RNX62" s="37"/>
      <c r="RNY62" s="37"/>
      <c r="RNZ62" s="37"/>
      <c r="ROA62" s="37"/>
      <c r="ROB62" s="37"/>
      <c r="ROC62" s="37"/>
      <c r="ROD62" s="37"/>
      <c r="ROE62" s="37"/>
      <c r="ROF62" s="37"/>
      <c r="ROG62" s="37"/>
      <c r="ROH62" s="37"/>
      <c r="ROI62" s="37"/>
      <c r="ROJ62" s="37"/>
      <c r="ROK62" s="37"/>
      <c r="ROL62" s="37"/>
      <c r="ROM62" s="37"/>
      <c r="RON62" s="37"/>
      <c r="ROO62" s="37"/>
      <c r="ROP62" s="37"/>
      <c r="ROQ62" s="37"/>
      <c r="ROR62" s="37"/>
      <c r="ROS62" s="37"/>
      <c r="ROT62" s="37"/>
      <c r="ROU62" s="37"/>
      <c r="ROV62" s="37"/>
      <c r="ROW62" s="37"/>
      <c r="ROX62" s="37"/>
      <c r="ROY62" s="37"/>
      <c r="ROZ62" s="37"/>
      <c r="RPA62" s="37"/>
      <c r="RPB62" s="37"/>
      <c r="RPC62" s="37"/>
      <c r="RPD62" s="37"/>
      <c r="RPE62" s="37"/>
      <c r="RPF62" s="37"/>
      <c r="RPG62" s="37"/>
      <c r="RPH62" s="37"/>
      <c r="RPI62" s="37"/>
      <c r="RPJ62" s="37"/>
      <c r="RPK62" s="37"/>
      <c r="RPL62" s="37"/>
      <c r="RPM62" s="37"/>
      <c r="RPN62" s="37"/>
      <c r="RPO62" s="37"/>
      <c r="RPP62" s="37"/>
      <c r="RPQ62" s="37"/>
      <c r="RPR62" s="37"/>
      <c r="RPS62" s="37"/>
      <c r="RPT62" s="37"/>
      <c r="RPU62" s="37"/>
      <c r="RPV62" s="37"/>
      <c r="RPW62" s="37"/>
      <c r="RPX62" s="37"/>
      <c r="RPY62" s="37"/>
      <c r="RPZ62" s="37"/>
      <c r="RQA62" s="37"/>
      <c r="RQB62" s="37"/>
      <c r="RQC62" s="37"/>
      <c r="RQD62" s="37"/>
      <c r="RQE62" s="37"/>
      <c r="RQF62" s="37"/>
      <c r="RQG62" s="37"/>
      <c r="RQH62" s="37"/>
      <c r="RQI62" s="37"/>
      <c r="RQJ62" s="37"/>
      <c r="RQK62" s="37"/>
      <c r="RQL62" s="37"/>
      <c r="RQM62" s="37"/>
      <c r="RQN62" s="37"/>
      <c r="RQO62" s="37"/>
      <c r="RQP62" s="37"/>
      <c r="RQQ62" s="37"/>
      <c r="RQR62" s="37"/>
      <c r="RQS62" s="37"/>
      <c r="RQT62" s="37"/>
      <c r="RQU62" s="37"/>
      <c r="RQV62" s="37"/>
      <c r="RQW62" s="37"/>
      <c r="RQX62" s="37"/>
      <c r="RQY62" s="37"/>
      <c r="RQZ62" s="37"/>
      <c r="RRA62" s="37"/>
      <c r="RRB62" s="37"/>
      <c r="RRC62" s="37"/>
      <c r="RRD62" s="37"/>
      <c r="RRE62" s="37"/>
      <c r="RRF62" s="37"/>
      <c r="RRG62" s="37"/>
      <c r="RRH62" s="37"/>
      <c r="RRI62" s="37"/>
      <c r="RRJ62" s="37"/>
      <c r="RRK62" s="37"/>
      <c r="RRL62" s="37"/>
      <c r="RRM62" s="37"/>
      <c r="RRN62" s="37"/>
      <c r="RRO62" s="37"/>
      <c r="RRP62" s="37"/>
      <c r="RRQ62" s="37"/>
      <c r="RRR62" s="37"/>
      <c r="RRS62" s="37"/>
      <c r="RRT62" s="37"/>
      <c r="RRU62" s="37"/>
      <c r="RRV62" s="37"/>
      <c r="RRW62" s="37"/>
      <c r="RRX62" s="37"/>
      <c r="RRY62" s="37"/>
      <c r="RRZ62" s="37"/>
      <c r="RSA62" s="37"/>
      <c r="RSB62" s="37"/>
      <c r="RSC62" s="37"/>
      <c r="RSD62" s="37"/>
      <c r="RSE62" s="37"/>
      <c r="RSF62" s="37"/>
      <c r="RSG62" s="37"/>
      <c r="RSH62" s="37"/>
      <c r="RSI62" s="37"/>
      <c r="RSJ62" s="37"/>
      <c r="RSK62" s="37"/>
      <c r="RSL62" s="37"/>
      <c r="RSM62" s="37"/>
      <c r="RSN62" s="37"/>
      <c r="RSO62" s="37"/>
      <c r="RSP62" s="37"/>
      <c r="RSQ62" s="37"/>
      <c r="RSR62" s="37"/>
      <c r="RSS62" s="37"/>
      <c r="RST62" s="37"/>
      <c r="RSU62" s="37"/>
      <c r="RSV62" s="37"/>
      <c r="RSW62" s="37"/>
      <c r="RSX62" s="37"/>
      <c r="RSY62" s="37"/>
      <c r="RSZ62" s="37"/>
      <c r="RTA62" s="37"/>
      <c r="RTB62" s="37"/>
      <c r="RTC62" s="37"/>
      <c r="RTD62" s="37"/>
      <c r="RTE62" s="37"/>
      <c r="RTF62" s="37"/>
      <c r="RTG62" s="37"/>
      <c r="RTH62" s="37"/>
      <c r="RTI62" s="37"/>
      <c r="RTJ62" s="37"/>
      <c r="RTK62" s="37"/>
      <c r="RTL62" s="37"/>
      <c r="RTM62" s="37"/>
      <c r="RTN62" s="37"/>
      <c r="RTO62" s="37"/>
      <c r="RTP62" s="37"/>
      <c r="RTQ62" s="37"/>
      <c r="RTR62" s="37"/>
      <c r="RTS62" s="37"/>
      <c r="RTT62" s="37"/>
      <c r="RTU62" s="37"/>
      <c r="RTV62" s="37"/>
      <c r="RTW62" s="37"/>
      <c r="RTX62" s="37"/>
      <c r="RTY62" s="37"/>
      <c r="RTZ62" s="37"/>
      <c r="RUA62" s="37"/>
      <c r="RUB62" s="37"/>
      <c r="RUC62" s="37"/>
      <c r="RUD62" s="37"/>
      <c r="RUE62" s="37"/>
      <c r="RUF62" s="37"/>
      <c r="RUG62" s="37"/>
      <c r="RUH62" s="37"/>
      <c r="RUI62" s="37"/>
      <c r="RUJ62" s="37"/>
      <c r="RUK62" s="37"/>
      <c r="RUL62" s="37"/>
      <c r="RUM62" s="37"/>
      <c r="RUN62" s="37"/>
      <c r="RUO62" s="37"/>
      <c r="RUP62" s="37"/>
      <c r="RUQ62" s="37"/>
      <c r="RUR62" s="37"/>
      <c r="RUS62" s="37"/>
      <c r="RUT62" s="37"/>
      <c r="RUU62" s="37"/>
      <c r="RUV62" s="37"/>
      <c r="RUW62" s="37"/>
      <c r="RUX62" s="37"/>
      <c r="RUY62" s="37"/>
      <c r="RUZ62" s="37"/>
      <c r="RVA62" s="37"/>
      <c r="RVB62" s="37"/>
      <c r="RVC62" s="37"/>
      <c r="RVD62" s="37"/>
      <c r="RVE62" s="37"/>
      <c r="RVF62" s="37"/>
      <c r="RVG62" s="37"/>
      <c r="RVH62" s="37"/>
      <c r="RVI62" s="37"/>
      <c r="RVJ62" s="37"/>
      <c r="RVK62" s="37"/>
      <c r="RVL62" s="37"/>
      <c r="RVM62" s="37"/>
      <c r="RVN62" s="37"/>
      <c r="RVO62" s="37"/>
      <c r="RVP62" s="37"/>
      <c r="RVQ62" s="37"/>
      <c r="RVR62" s="37"/>
      <c r="RVS62" s="37"/>
      <c r="RVT62" s="37"/>
      <c r="RVU62" s="37"/>
      <c r="RVV62" s="37"/>
      <c r="RVW62" s="37"/>
      <c r="RVX62" s="37"/>
      <c r="RVY62" s="37"/>
      <c r="RVZ62" s="37"/>
      <c r="RWA62" s="37"/>
      <c r="RWB62" s="37"/>
      <c r="RWC62" s="37"/>
      <c r="RWD62" s="37"/>
      <c r="RWE62" s="37"/>
      <c r="RWF62" s="37"/>
      <c r="RWG62" s="37"/>
      <c r="RWH62" s="37"/>
      <c r="RWI62" s="37"/>
      <c r="RWJ62" s="37"/>
      <c r="RWK62" s="37"/>
      <c r="RWL62" s="37"/>
      <c r="RWM62" s="37"/>
      <c r="RWN62" s="37"/>
      <c r="RWO62" s="37"/>
      <c r="RWP62" s="37"/>
      <c r="RWQ62" s="37"/>
      <c r="RWR62" s="37"/>
      <c r="RWS62" s="37"/>
      <c r="RWT62" s="37"/>
      <c r="RWU62" s="37"/>
      <c r="RWV62" s="37"/>
      <c r="RWW62" s="37"/>
      <c r="RWX62" s="37"/>
      <c r="RWY62" s="37"/>
      <c r="RWZ62" s="37"/>
      <c r="RXA62" s="37"/>
      <c r="RXB62" s="37"/>
      <c r="RXC62" s="37"/>
      <c r="RXD62" s="37"/>
      <c r="RXE62" s="37"/>
      <c r="RXF62" s="37"/>
      <c r="RXG62" s="37"/>
      <c r="RXH62" s="37"/>
      <c r="RXI62" s="37"/>
      <c r="RXJ62" s="37"/>
      <c r="RXK62" s="37"/>
      <c r="RXL62" s="37"/>
      <c r="RXM62" s="37"/>
      <c r="RXN62" s="37"/>
      <c r="RXO62" s="37"/>
      <c r="RXP62" s="37"/>
      <c r="RXQ62" s="37"/>
      <c r="RXR62" s="37"/>
      <c r="RXS62" s="37"/>
      <c r="RXT62" s="37"/>
      <c r="RXU62" s="37"/>
      <c r="RXV62" s="37"/>
      <c r="RXW62" s="37"/>
      <c r="RXX62" s="37"/>
      <c r="RXY62" s="37"/>
      <c r="RXZ62" s="37"/>
      <c r="RYA62" s="37"/>
      <c r="RYB62" s="37"/>
      <c r="RYC62" s="37"/>
      <c r="RYD62" s="37"/>
      <c r="RYE62" s="37"/>
      <c r="RYF62" s="37"/>
      <c r="RYG62" s="37"/>
      <c r="RYH62" s="37"/>
      <c r="RYI62" s="37"/>
      <c r="RYJ62" s="37"/>
      <c r="RYK62" s="37"/>
      <c r="RYL62" s="37"/>
      <c r="RYM62" s="37"/>
      <c r="RYN62" s="37"/>
      <c r="RYO62" s="37"/>
      <c r="RYP62" s="37"/>
      <c r="RYQ62" s="37"/>
      <c r="RYR62" s="37"/>
      <c r="RYS62" s="37"/>
      <c r="RYT62" s="37"/>
      <c r="RYU62" s="37"/>
      <c r="RYV62" s="37"/>
      <c r="RYW62" s="37"/>
      <c r="RYX62" s="37"/>
      <c r="RYY62" s="37"/>
      <c r="RYZ62" s="37"/>
      <c r="RZA62" s="37"/>
      <c r="RZB62" s="37"/>
      <c r="RZC62" s="37"/>
      <c r="RZD62" s="37"/>
      <c r="RZE62" s="37"/>
      <c r="RZF62" s="37"/>
      <c r="RZG62" s="37"/>
      <c r="RZH62" s="37"/>
      <c r="RZI62" s="37"/>
      <c r="RZJ62" s="37"/>
      <c r="RZK62" s="37"/>
      <c r="RZL62" s="37"/>
      <c r="RZM62" s="37"/>
      <c r="RZN62" s="37"/>
      <c r="RZO62" s="37"/>
      <c r="RZP62" s="37"/>
      <c r="RZQ62" s="37"/>
      <c r="RZR62" s="37"/>
      <c r="RZS62" s="37"/>
      <c r="RZT62" s="37"/>
      <c r="RZU62" s="37"/>
      <c r="RZV62" s="37"/>
      <c r="RZW62" s="37"/>
      <c r="RZX62" s="37"/>
      <c r="RZY62" s="37"/>
      <c r="RZZ62" s="37"/>
      <c r="SAA62" s="37"/>
      <c r="SAB62" s="37"/>
      <c r="SAC62" s="37"/>
      <c r="SAD62" s="37"/>
      <c r="SAE62" s="37"/>
      <c r="SAF62" s="37"/>
      <c r="SAG62" s="37"/>
      <c r="SAH62" s="37"/>
      <c r="SAI62" s="37"/>
      <c r="SAJ62" s="37"/>
      <c r="SAK62" s="37"/>
      <c r="SAL62" s="37"/>
      <c r="SAM62" s="37"/>
      <c r="SAN62" s="37"/>
      <c r="SAO62" s="37"/>
      <c r="SAP62" s="37"/>
      <c r="SAQ62" s="37"/>
      <c r="SAR62" s="37"/>
      <c r="SAS62" s="37"/>
      <c r="SAT62" s="37"/>
      <c r="SAU62" s="37"/>
      <c r="SAV62" s="37"/>
      <c r="SAW62" s="37"/>
      <c r="SAX62" s="37"/>
      <c r="SAY62" s="37"/>
      <c r="SAZ62" s="37"/>
      <c r="SBA62" s="37"/>
      <c r="SBB62" s="37"/>
      <c r="SBC62" s="37"/>
      <c r="SBD62" s="37"/>
      <c r="SBE62" s="37"/>
      <c r="SBF62" s="37"/>
      <c r="SBG62" s="37"/>
      <c r="SBH62" s="37"/>
      <c r="SBI62" s="37"/>
      <c r="SBJ62" s="37"/>
      <c r="SBK62" s="37"/>
      <c r="SBL62" s="37"/>
      <c r="SBM62" s="37"/>
      <c r="SBN62" s="37"/>
      <c r="SBO62" s="37"/>
      <c r="SBP62" s="37"/>
      <c r="SBQ62" s="37"/>
      <c r="SBR62" s="37"/>
      <c r="SBS62" s="37"/>
      <c r="SBT62" s="37"/>
      <c r="SBU62" s="37"/>
      <c r="SBV62" s="37"/>
      <c r="SBW62" s="37"/>
      <c r="SBX62" s="37"/>
      <c r="SBY62" s="37"/>
      <c r="SBZ62" s="37"/>
      <c r="SCA62" s="37"/>
      <c r="SCB62" s="37"/>
      <c r="SCC62" s="37"/>
      <c r="SCD62" s="37"/>
      <c r="SCE62" s="37"/>
      <c r="SCF62" s="37"/>
      <c r="SCG62" s="37"/>
      <c r="SCH62" s="37"/>
      <c r="SCI62" s="37"/>
      <c r="SCJ62" s="37"/>
      <c r="SCK62" s="37"/>
      <c r="SCL62" s="37"/>
      <c r="SCM62" s="37"/>
      <c r="SCN62" s="37"/>
      <c r="SCO62" s="37"/>
      <c r="SCP62" s="37"/>
      <c r="SCQ62" s="37"/>
      <c r="SCR62" s="37"/>
      <c r="SCS62" s="37"/>
      <c r="SCT62" s="37"/>
      <c r="SCU62" s="37"/>
      <c r="SCV62" s="37"/>
      <c r="SCW62" s="37"/>
      <c r="SCX62" s="37"/>
      <c r="SCY62" s="37"/>
      <c r="SCZ62" s="37"/>
      <c r="SDA62" s="37"/>
      <c r="SDB62" s="37"/>
      <c r="SDC62" s="37"/>
      <c r="SDD62" s="37"/>
      <c r="SDE62" s="37"/>
      <c r="SDF62" s="37"/>
      <c r="SDG62" s="37"/>
      <c r="SDH62" s="37"/>
      <c r="SDI62" s="37"/>
      <c r="SDJ62" s="37"/>
      <c r="SDK62" s="37"/>
      <c r="SDL62" s="37"/>
      <c r="SDM62" s="37"/>
      <c r="SDN62" s="37"/>
      <c r="SDO62" s="37"/>
      <c r="SDP62" s="37"/>
      <c r="SDQ62" s="37"/>
      <c r="SDR62" s="37"/>
      <c r="SDS62" s="37"/>
      <c r="SDT62" s="37"/>
      <c r="SDU62" s="37"/>
      <c r="SDV62" s="37"/>
      <c r="SDW62" s="37"/>
      <c r="SDX62" s="37"/>
      <c r="SDY62" s="37"/>
      <c r="SDZ62" s="37"/>
      <c r="SEA62" s="37"/>
      <c r="SEB62" s="37"/>
      <c r="SEC62" s="37"/>
      <c r="SED62" s="37"/>
      <c r="SEE62" s="37"/>
      <c r="SEF62" s="37"/>
      <c r="SEG62" s="37"/>
      <c r="SEH62" s="37"/>
      <c r="SEI62" s="37"/>
      <c r="SEJ62" s="37"/>
      <c r="SEK62" s="37"/>
      <c r="SEL62" s="37"/>
      <c r="SEM62" s="37"/>
      <c r="SEN62" s="37"/>
      <c r="SEO62" s="37"/>
      <c r="SEP62" s="37"/>
      <c r="SEQ62" s="37"/>
      <c r="SER62" s="37"/>
      <c r="SES62" s="37"/>
      <c r="SET62" s="37"/>
      <c r="SEU62" s="37"/>
      <c r="SEV62" s="37"/>
      <c r="SEW62" s="37"/>
      <c r="SEX62" s="37"/>
      <c r="SEY62" s="37"/>
      <c r="SEZ62" s="37"/>
      <c r="SFA62" s="37"/>
      <c r="SFB62" s="37"/>
      <c r="SFC62" s="37"/>
      <c r="SFD62" s="37"/>
      <c r="SFE62" s="37"/>
      <c r="SFF62" s="37"/>
      <c r="SFG62" s="37"/>
      <c r="SFH62" s="37"/>
      <c r="SFI62" s="37"/>
      <c r="SFJ62" s="37"/>
      <c r="SFK62" s="37"/>
      <c r="SFL62" s="37"/>
      <c r="SFM62" s="37"/>
      <c r="SFN62" s="37"/>
      <c r="SFO62" s="37"/>
      <c r="SFP62" s="37"/>
      <c r="SFQ62" s="37"/>
      <c r="SFR62" s="37"/>
      <c r="SFS62" s="37"/>
      <c r="SFT62" s="37"/>
      <c r="SFU62" s="37"/>
      <c r="SFV62" s="37"/>
      <c r="SFW62" s="37"/>
      <c r="SFX62" s="37"/>
      <c r="SFY62" s="37"/>
      <c r="SFZ62" s="37"/>
      <c r="SGA62" s="37"/>
      <c r="SGB62" s="37"/>
      <c r="SGC62" s="37"/>
      <c r="SGD62" s="37"/>
      <c r="SGE62" s="37"/>
      <c r="SGF62" s="37"/>
      <c r="SGG62" s="37"/>
      <c r="SGH62" s="37"/>
      <c r="SGI62" s="37"/>
      <c r="SGJ62" s="37"/>
      <c r="SGK62" s="37"/>
      <c r="SGL62" s="37"/>
      <c r="SGM62" s="37"/>
      <c r="SGN62" s="37"/>
      <c r="SGO62" s="37"/>
      <c r="SGP62" s="37"/>
      <c r="SGQ62" s="37"/>
      <c r="SGR62" s="37"/>
      <c r="SGS62" s="37"/>
      <c r="SGT62" s="37"/>
      <c r="SGU62" s="37"/>
      <c r="SGV62" s="37"/>
      <c r="SGW62" s="37"/>
      <c r="SGX62" s="37"/>
      <c r="SGY62" s="37"/>
      <c r="SGZ62" s="37"/>
      <c r="SHA62" s="37"/>
      <c r="SHB62" s="37"/>
      <c r="SHC62" s="37"/>
      <c r="SHD62" s="37"/>
      <c r="SHE62" s="37"/>
      <c r="SHF62" s="37"/>
      <c r="SHG62" s="37"/>
      <c r="SHH62" s="37"/>
      <c r="SHI62" s="37"/>
      <c r="SHJ62" s="37"/>
      <c r="SHK62" s="37"/>
      <c r="SHL62" s="37"/>
      <c r="SHM62" s="37"/>
      <c r="SHN62" s="37"/>
      <c r="SHO62" s="37"/>
      <c r="SHP62" s="37"/>
      <c r="SHQ62" s="37"/>
      <c r="SHR62" s="37"/>
      <c r="SHS62" s="37"/>
      <c r="SHT62" s="37"/>
      <c r="SHU62" s="37"/>
      <c r="SHV62" s="37"/>
      <c r="SHW62" s="37"/>
      <c r="SHX62" s="37"/>
      <c r="SHY62" s="37"/>
      <c r="SHZ62" s="37"/>
      <c r="SIA62" s="37"/>
      <c r="SIB62" s="37"/>
      <c r="SIC62" s="37"/>
      <c r="SID62" s="37"/>
      <c r="SIE62" s="37"/>
      <c r="SIF62" s="37"/>
      <c r="SIG62" s="37"/>
      <c r="SIH62" s="37"/>
      <c r="SII62" s="37"/>
      <c r="SIJ62" s="37"/>
      <c r="SIK62" s="37"/>
      <c r="SIL62" s="37"/>
      <c r="SIM62" s="37"/>
      <c r="SIN62" s="37"/>
      <c r="SIO62" s="37"/>
      <c r="SIP62" s="37"/>
      <c r="SIQ62" s="37"/>
      <c r="SIR62" s="37"/>
      <c r="SIS62" s="37"/>
      <c r="SIT62" s="37"/>
      <c r="SIU62" s="37"/>
      <c r="SIV62" s="37"/>
      <c r="SIW62" s="37"/>
      <c r="SIX62" s="37"/>
      <c r="SIY62" s="37"/>
      <c r="SIZ62" s="37"/>
      <c r="SJA62" s="37"/>
      <c r="SJB62" s="37"/>
      <c r="SJC62" s="37"/>
      <c r="SJD62" s="37"/>
      <c r="SJE62" s="37"/>
      <c r="SJF62" s="37"/>
      <c r="SJG62" s="37"/>
      <c r="SJH62" s="37"/>
      <c r="SJI62" s="37"/>
      <c r="SJJ62" s="37"/>
      <c r="SJK62" s="37"/>
      <c r="SJL62" s="37"/>
      <c r="SJM62" s="37"/>
      <c r="SJN62" s="37"/>
      <c r="SJO62" s="37"/>
      <c r="SJP62" s="37"/>
      <c r="SJQ62" s="37"/>
      <c r="SJR62" s="37"/>
      <c r="SJS62" s="37"/>
      <c r="SJT62" s="37"/>
      <c r="SJU62" s="37"/>
      <c r="SJV62" s="37"/>
      <c r="SJW62" s="37"/>
      <c r="SJX62" s="37"/>
      <c r="SJY62" s="37"/>
      <c r="SJZ62" s="37"/>
      <c r="SKA62" s="37"/>
      <c r="SKB62" s="37"/>
      <c r="SKC62" s="37"/>
      <c r="SKD62" s="37"/>
      <c r="SKE62" s="37"/>
      <c r="SKF62" s="37"/>
      <c r="SKG62" s="37"/>
      <c r="SKH62" s="37"/>
      <c r="SKI62" s="37"/>
      <c r="SKJ62" s="37"/>
      <c r="SKK62" s="37"/>
      <c r="SKL62" s="37"/>
      <c r="SKM62" s="37"/>
      <c r="SKN62" s="37"/>
      <c r="SKO62" s="37"/>
      <c r="SKP62" s="37"/>
      <c r="SKQ62" s="37"/>
      <c r="SKR62" s="37"/>
      <c r="SKS62" s="37"/>
      <c r="SKT62" s="37"/>
      <c r="SKU62" s="37"/>
      <c r="SKV62" s="37"/>
      <c r="SKW62" s="37"/>
      <c r="SKX62" s="37"/>
      <c r="SKY62" s="37"/>
      <c r="SKZ62" s="37"/>
      <c r="SLA62" s="37"/>
      <c r="SLB62" s="37"/>
      <c r="SLC62" s="37"/>
      <c r="SLD62" s="37"/>
      <c r="SLE62" s="37"/>
      <c r="SLF62" s="37"/>
      <c r="SLG62" s="37"/>
      <c r="SLH62" s="37"/>
      <c r="SLI62" s="37"/>
      <c r="SLJ62" s="37"/>
      <c r="SLK62" s="37"/>
      <c r="SLL62" s="37"/>
      <c r="SLM62" s="37"/>
      <c r="SLN62" s="37"/>
      <c r="SLO62" s="37"/>
      <c r="SLP62" s="37"/>
      <c r="SLQ62" s="37"/>
      <c r="SLR62" s="37"/>
      <c r="SLS62" s="37"/>
      <c r="SLT62" s="37"/>
      <c r="SLU62" s="37"/>
      <c r="SLV62" s="37"/>
      <c r="SLW62" s="37"/>
      <c r="SLX62" s="37"/>
      <c r="SLY62" s="37"/>
      <c r="SLZ62" s="37"/>
      <c r="SMA62" s="37"/>
      <c r="SMB62" s="37"/>
      <c r="SMC62" s="37"/>
      <c r="SMD62" s="37"/>
      <c r="SME62" s="37"/>
      <c r="SMF62" s="37"/>
      <c r="SMG62" s="37"/>
      <c r="SMH62" s="37"/>
      <c r="SMI62" s="37"/>
      <c r="SMJ62" s="37"/>
      <c r="SMK62" s="37"/>
      <c r="SML62" s="37"/>
      <c r="SMM62" s="37"/>
      <c r="SMN62" s="37"/>
      <c r="SMO62" s="37"/>
      <c r="SMP62" s="37"/>
      <c r="SMQ62" s="37"/>
      <c r="SMR62" s="37"/>
      <c r="SMS62" s="37"/>
      <c r="SMT62" s="37"/>
      <c r="SMU62" s="37"/>
      <c r="SMV62" s="37"/>
      <c r="SMW62" s="37"/>
      <c r="SMX62" s="37"/>
      <c r="SMY62" s="37"/>
      <c r="SMZ62" s="37"/>
      <c r="SNA62" s="37"/>
      <c r="SNB62" s="37"/>
      <c r="SNC62" s="37"/>
      <c r="SND62" s="37"/>
      <c r="SNE62" s="37"/>
      <c r="SNF62" s="37"/>
      <c r="SNG62" s="37"/>
      <c r="SNH62" s="37"/>
      <c r="SNI62" s="37"/>
      <c r="SNJ62" s="37"/>
      <c r="SNK62" s="37"/>
      <c r="SNL62" s="37"/>
      <c r="SNM62" s="37"/>
      <c r="SNN62" s="37"/>
      <c r="SNO62" s="37"/>
      <c r="SNP62" s="37"/>
      <c r="SNQ62" s="37"/>
      <c r="SNR62" s="37"/>
      <c r="SNS62" s="37"/>
      <c r="SNT62" s="37"/>
      <c r="SNU62" s="37"/>
      <c r="SNV62" s="37"/>
      <c r="SNW62" s="37"/>
      <c r="SNX62" s="37"/>
      <c r="SNY62" s="37"/>
      <c r="SNZ62" s="37"/>
      <c r="SOA62" s="37"/>
      <c r="SOB62" s="37"/>
      <c r="SOC62" s="37"/>
      <c r="SOD62" s="37"/>
      <c r="SOE62" s="37"/>
      <c r="SOF62" s="37"/>
      <c r="SOG62" s="37"/>
      <c r="SOH62" s="37"/>
      <c r="SOI62" s="37"/>
      <c r="SOJ62" s="37"/>
      <c r="SOK62" s="37"/>
      <c r="SOL62" s="37"/>
      <c r="SOM62" s="37"/>
      <c r="SON62" s="37"/>
      <c r="SOO62" s="37"/>
      <c r="SOP62" s="37"/>
      <c r="SOQ62" s="37"/>
      <c r="SOR62" s="37"/>
      <c r="SOS62" s="37"/>
      <c r="SOT62" s="37"/>
      <c r="SOU62" s="37"/>
      <c r="SOV62" s="37"/>
      <c r="SOW62" s="37"/>
      <c r="SOX62" s="37"/>
      <c r="SOY62" s="37"/>
      <c r="SOZ62" s="37"/>
      <c r="SPA62" s="37"/>
      <c r="SPB62" s="37"/>
      <c r="SPC62" s="37"/>
      <c r="SPD62" s="37"/>
      <c r="SPE62" s="37"/>
      <c r="SPF62" s="37"/>
      <c r="SPG62" s="37"/>
      <c r="SPH62" s="37"/>
      <c r="SPI62" s="37"/>
      <c r="SPJ62" s="37"/>
      <c r="SPK62" s="37"/>
      <c r="SPL62" s="37"/>
      <c r="SPM62" s="37"/>
      <c r="SPN62" s="37"/>
      <c r="SPO62" s="37"/>
      <c r="SPP62" s="37"/>
      <c r="SPQ62" s="37"/>
      <c r="SPR62" s="37"/>
      <c r="SPS62" s="37"/>
      <c r="SPT62" s="37"/>
      <c r="SPU62" s="37"/>
      <c r="SPV62" s="37"/>
      <c r="SPW62" s="37"/>
      <c r="SPX62" s="37"/>
      <c r="SPY62" s="37"/>
      <c r="SPZ62" s="37"/>
      <c r="SQA62" s="37"/>
      <c r="SQB62" s="37"/>
      <c r="SQC62" s="37"/>
      <c r="SQD62" s="37"/>
      <c r="SQE62" s="37"/>
      <c r="SQF62" s="37"/>
      <c r="SQG62" s="37"/>
      <c r="SQH62" s="37"/>
      <c r="SQI62" s="37"/>
      <c r="SQJ62" s="37"/>
      <c r="SQK62" s="37"/>
      <c r="SQL62" s="37"/>
      <c r="SQM62" s="37"/>
      <c r="SQN62" s="37"/>
      <c r="SQO62" s="37"/>
      <c r="SQP62" s="37"/>
      <c r="SQQ62" s="37"/>
      <c r="SQR62" s="37"/>
      <c r="SQS62" s="37"/>
      <c r="SQT62" s="37"/>
      <c r="SQU62" s="37"/>
      <c r="SQV62" s="37"/>
      <c r="SQW62" s="37"/>
      <c r="SQX62" s="37"/>
      <c r="SQY62" s="37"/>
      <c r="SQZ62" s="37"/>
      <c r="SRA62" s="37"/>
      <c r="SRB62" s="37"/>
      <c r="SRC62" s="37"/>
      <c r="SRD62" s="37"/>
      <c r="SRE62" s="37"/>
      <c r="SRF62" s="37"/>
      <c r="SRG62" s="37"/>
      <c r="SRH62" s="37"/>
      <c r="SRI62" s="37"/>
      <c r="SRJ62" s="37"/>
      <c r="SRK62" s="37"/>
      <c r="SRL62" s="37"/>
      <c r="SRM62" s="37"/>
      <c r="SRN62" s="37"/>
      <c r="SRO62" s="37"/>
      <c r="SRP62" s="37"/>
      <c r="SRQ62" s="37"/>
      <c r="SRR62" s="37"/>
      <c r="SRS62" s="37"/>
      <c r="SRT62" s="37"/>
      <c r="SRU62" s="37"/>
      <c r="SRV62" s="37"/>
      <c r="SRW62" s="37"/>
      <c r="SRX62" s="37"/>
      <c r="SRY62" s="37"/>
      <c r="SRZ62" s="37"/>
      <c r="SSA62" s="37"/>
      <c r="SSB62" s="37"/>
      <c r="SSC62" s="37"/>
      <c r="SSD62" s="37"/>
      <c r="SSE62" s="37"/>
      <c r="SSF62" s="37"/>
      <c r="SSG62" s="37"/>
      <c r="SSH62" s="37"/>
      <c r="SSI62" s="37"/>
      <c r="SSJ62" s="37"/>
      <c r="SSK62" s="37"/>
      <c r="SSL62" s="37"/>
      <c r="SSM62" s="37"/>
      <c r="SSN62" s="37"/>
      <c r="SSO62" s="37"/>
      <c r="SSP62" s="37"/>
      <c r="SSQ62" s="37"/>
      <c r="SSR62" s="37"/>
      <c r="SSS62" s="37"/>
      <c r="SST62" s="37"/>
      <c r="SSU62" s="37"/>
      <c r="SSV62" s="37"/>
      <c r="SSW62" s="37"/>
      <c r="SSX62" s="37"/>
      <c r="SSY62" s="37"/>
      <c r="SSZ62" s="37"/>
      <c r="STA62" s="37"/>
      <c r="STB62" s="37"/>
      <c r="STC62" s="37"/>
      <c r="STD62" s="37"/>
      <c r="STE62" s="37"/>
      <c r="STF62" s="37"/>
      <c r="STG62" s="37"/>
      <c r="STH62" s="37"/>
      <c r="STI62" s="37"/>
      <c r="STJ62" s="37"/>
      <c r="STK62" s="37"/>
      <c r="STL62" s="37"/>
      <c r="STM62" s="37"/>
      <c r="STN62" s="37"/>
      <c r="STO62" s="37"/>
      <c r="STP62" s="37"/>
      <c r="STQ62" s="37"/>
      <c r="STR62" s="37"/>
      <c r="STS62" s="37"/>
      <c r="STT62" s="37"/>
      <c r="STU62" s="37"/>
      <c r="STV62" s="37"/>
      <c r="STW62" s="37"/>
      <c r="STX62" s="37"/>
      <c r="STY62" s="37"/>
      <c r="STZ62" s="37"/>
      <c r="SUA62" s="37"/>
      <c r="SUB62" s="37"/>
      <c r="SUC62" s="37"/>
      <c r="SUD62" s="37"/>
      <c r="SUE62" s="37"/>
      <c r="SUF62" s="37"/>
      <c r="SUG62" s="37"/>
      <c r="SUH62" s="37"/>
      <c r="SUI62" s="37"/>
      <c r="SUJ62" s="37"/>
      <c r="SUK62" s="37"/>
      <c r="SUL62" s="37"/>
      <c r="SUM62" s="37"/>
      <c r="SUN62" s="37"/>
      <c r="SUO62" s="37"/>
      <c r="SUP62" s="37"/>
      <c r="SUQ62" s="37"/>
      <c r="SUR62" s="37"/>
      <c r="SUS62" s="37"/>
      <c r="SUT62" s="37"/>
      <c r="SUU62" s="37"/>
      <c r="SUV62" s="37"/>
      <c r="SUW62" s="37"/>
      <c r="SUX62" s="37"/>
      <c r="SUY62" s="37"/>
      <c r="SUZ62" s="37"/>
      <c r="SVA62" s="37"/>
      <c r="SVB62" s="37"/>
      <c r="SVC62" s="37"/>
      <c r="SVD62" s="37"/>
      <c r="SVE62" s="37"/>
      <c r="SVF62" s="37"/>
      <c r="SVG62" s="37"/>
      <c r="SVH62" s="37"/>
      <c r="SVI62" s="37"/>
      <c r="SVJ62" s="37"/>
      <c r="SVK62" s="37"/>
      <c r="SVL62" s="37"/>
      <c r="SVM62" s="37"/>
      <c r="SVN62" s="37"/>
      <c r="SVO62" s="37"/>
      <c r="SVP62" s="37"/>
      <c r="SVQ62" s="37"/>
      <c r="SVR62" s="37"/>
      <c r="SVS62" s="37"/>
      <c r="SVT62" s="37"/>
      <c r="SVU62" s="37"/>
      <c r="SVV62" s="37"/>
      <c r="SVW62" s="37"/>
      <c r="SVX62" s="37"/>
      <c r="SVY62" s="37"/>
      <c r="SVZ62" s="37"/>
      <c r="SWA62" s="37"/>
      <c r="SWB62" s="37"/>
      <c r="SWC62" s="37"/>
      <c r="SWD62" s="37"/>
      <c r="SWE62" s="37"/>
      <c r="SWF62" s="37"/>
      <c r="SWG62" s="37"/>
      <c r="SWH62" s="37"/>
      <c r="SWI62" s="37"/>
      <c r="SWJ62" s="37"/>
      <c r="SWK62" s="37"/>
      <c r="SWL62" s="37"/>
      <c r="SWM62" s="37"/>
      <c r="SWN62" s="37"/>
      <c r="SWO62" s="37"/>
      <c r="SWP62" s="37"/>
      <c r="SWQ62" s="37"/>
      <c r="SWR62" s="37"/>
      <c r="SWS62" s="37"/>
      <c r="SWT62" s="37"/>
      <c r="SWU62" s="37"/>
      <c r="SWV62" s="37"/>
      <c r="SWW62" s="37"/>
      <c r="SWX62" s="37"/>
      <c r="SWY62" s="37"/>
      <c r="SWZ62" s="37"/>
      <c r="SXA62" s="37"/>
      <c r="SXB62" s="37"/>
      <c r="SXC62" s="37"/>
      <c r="SXD62" s="37"/>
      <c r="SXE62" s="37"/>
      <c r="SXF62" s="37"/>
      <c r="SXG62" s="37"/>
      <c r="SXH62" s="37"/>
      <c r="SXI62" s="37"/>
      <c r="SXJ62" s="37"/>
      <c r="SXK62" s="37"/>
      <c r="SXL62" s="37"/>
      <c r="SXM62" s="37"/>
      <c r="SXN62" s="37"/>
      <c r="SXO62" s="37"/>
      <c r="SXP62" s="37"/>
      <c r="SXQ62" s="37"/>
      <c r="SXR62" s="37"/>
      <c r="SXS62" s="37"/>
      <c r="SXT62" s="37"/>
      <c r="SXU62" s="37"/>
      <c r="SXV62" s="37"/>
      <c r="SXW62" s="37"/>
      <c r="SXX62" s="37"/>
      <c r="SXY62" s="37"/>
      <c r="SXZ62" s="37"/>
      <c r="SYA62" s="37"/>
      <c r="SYB62" s="37"/>
      <c r="SYC62" s="37"/>
      <c r="SYD62" s="37"/>
      <c r="SYE62" s="37"/>
      <c r="SYF62" s="37"/>
      <c r="SYG62" s="37"/>
      <c r="SYH62" s="37"/>
      <c r="SYI62" s="37"/>
      <c r="SYJ62" s="37"/>
      <c r="SYK62" s="37"/>
      <c r="SYL62" s="37"/>
      <c r="SYM62" s="37"/>
      <c r="SYN62" s="37"/>
      <c r="SYO62" s="37"/>
      <c r="SYP62" s="37"/>
      <c r="SYQ62" s="37"/>
      <c r="SYR62" s="37"/>
      <c r="SYS62" s="37"/>
      <c r="SYT62" s="37"/>
      <c r="SYU62" s="37"/>
      <c r="SYV62" s="37"/>
      <c r="SYW62" s="37"/>
      <c r="SYX62" s="37"/>
      <c r="SYY62" s="37"/>
      <c r="SYZ62" s="37"/>
      <c r="SZA62" s="37"/>
      <c r="SZB62" s="37"/>
      <c r="SZC62" s="37"/>
      <c r="SZD62" s="37"/>
      <c r="SZE62" s="37"/>
      <c r="SZF62" s="37"/>
      <c r="SZG62" s="37"/>
      <c r="SZH62" s="37"/>
      <c r="SZI62" s="37"/>
      <c r="SZJ62" s="37"/>
      <c r="SZK62" s="37"/>
      <c r="SZL62" s="37"/>
      <c r="SZM62" s="37"/>
      <c r="SZN62" s="37"/>
      <c r="SZO62" s="37"/>
      <c r="SZP62" s="37"/>
      <c r="SZQ62" s="37"/>
      <c r="SZR62" s="37"/>
      <c r="SZS62" s="37"/>
      <c r="SZT62" s="37"/>
      <c r="SZU62" s="37"/>
      <c r="SZV62" s="37"/>
      <c r="SZW62" s="37"/>
      <c r="SZX62" s="37"/>
      <c r="SZY62" s="37"/>
      <c r="SZZ62" s="37"/>
      <c r="TAA62" s="37"/>
      <c r="TAB62" s="37"/>
      <c r="TAC62" s="37"/>
      <c r="TAD62" s="37"/>
      <c r="TAE62" s="37"/>
      <c r="TAF62" s="37"/>
      <c r="TAG62" s="37"/>
      <c r="TAH62" s="37"/>
      <c r="TAI62" s="37"/>
      <c r="TAJ62" s="37"/>
      <c r="TAK62" s="37"/>
      <c r="TAL62" s="37"/>
      <c r="TAM62" s="37"/>
      <c r="TAN62" s="37"/>
      <c r="TAO62" s="37"/>
      <c r="TAP62" s="37"/>
      <c r="TAQ62" s="37"/>
      <c r="TAR62" s="37"/>
      <c r="TAS62" s="37"/>
      <c r="TAT62" s="37"/>
      <c r="TAU62" s="37"/>
      <c r="TAV62" s="37"/>
      <c r="TAW62" s="37"/>
      <c r="TAX62" s="37"/>
      <c r="TAY62" s="37"/>
      <c r="TAZ62" s="37"/>
      <c r="TBA62" s="37"/>
      <c r="TBB62" s="37"/>
      <c r="TBC62" s="37"/>
      <c r="TBD62" s="37"/>
      <c r="TBE62" s="37"/>
      <c r="TBF62" s="37"/>
      <c r="TBG62" s="37"/>
      <c r="TBH62" s="37"/>
      <c r="TBI62" s="37"/>
      <c r="TBJ62" s="37"/>
      <c r="TBK62" s="37"/>
      <c r="TBL62" s="37"/>
      <c r="TBM62" s="37"/>
      <c r="TBN62" s="37"/>
      <c r="TBO62" s="37"/>
      <c r="TBP62" s="37"/>
      <c r="TBQ62" s="37"/>
      <c r="TBR62" s="37"/>
      <c r="TBS62" s="37"/>
      <c r="TBT62" s="37"/>
      <c r="TBU62" s="37"/>
      <c r="TBV62" s="37"/>
      <c r="TBW62" s="37"/>
      <c r="TBX62" s="37"/>
      <c r="TBY62" s="37"/>
      <c r="TBZ62" s="37"/>
      <c r="TCA62" s="37"/>
      <c r="TCB62" s="37"/>
      <c r="TCC62" s="37"/>
      <c r="TCD62" s="37"/>
      <c r="TCE62" s="37"/>
      <c r="TCF62" s="37"/>
      <c r="TCG62" s="37"/>
      <c r="TCH62" s="37"/>
      <c r="TCI62" s="37"/>
      <c r="TCJ62" s="37"/>
      <c r="TCK62" s="37"/>
      <c r="TCL62" s="37"/>
      <c r="TCM62" s="37"/>
      <c r="TCN62" s="37"/>
      <c r="TCO62" s="37"/>
      <c r="TCP62" s="37"/>
      <c r="TCQ62" s="37"/>
      <c r="TCR62" s="37"/>
      <c r="TCS62" s="37"/>
      <c r="TCT62" s="37"/>
      <c r="TCU62" s="37"/>
      <c r="TCV62" s="37"/>
      <c r="TCW62" s="37"/>
      <c r="TCX62" s="37"/>
      <c r="TCY62" s="37"/>
      <c r="TCZ62" s="37"/>
      <c r="TDA62" s="37"/>
      <c r="TDB62" s="37"/>
      <c r="TDC62" s="37"/>
      <c r="TDD62" s="37"/>
      <c r="TDE62" s="37"/>
      <c r="TDF62" s="37"/>
      <c r="TDG62" s="37"/>
      <c r="TDH62" s="37"/>
      <c r="TDI62" s="37"/>
      <c r="TDJ62" s="37"/>
      <c r="TDK62" s="37"/>
      <c r="TDL62" s="37"/>
      <c r="TDM62" s="37"/>
      <c r="TDN62" s="37"/>
      <c r="TDO62" s="37"/>
      <c r="TDP62" s="37"/>
      <c r="TDQ62" s="37"/>
      <c r="TDR62" s="37"/>
      <c r="TDS62" s="37"/>
      <c r="TDT62" s="37"/>
      <c r="TDU62" s="37"/>
      <c r="TDV62" s="37"/>
      <c r="TDW62" s="37"/>
      <c r="TDX62" s="37"/>
      <c r="TDY62" s="37"/>
      <c r="TDZ62" s="37"/>
      <c r="TEA62" s="37"/>
      <c r="TEB62" s="37"/>
      <c r="TEC62" s="37"/>
      <c r="TED62" s="37"/>
      <c r="TEE62" s="37"/>
      <c r="TEF62" s="37"/>
      <c r="TEG62" s="37"/>
      <c r="TEH62" s="37"/>
      <c r="TEI62" s="37"/>
      <c r="TEJ62" s="37"/>
      <c r="TEK62" s="37"/>
      <c r="TEL62" s="37"/>
      <c r="TEM62" s="37"/>
      <c r="TEN62" s="37"/>
      <c r="TEO62" s="37"/>
      <c r="TEP62" s="37"/>
      <c r="TEQ62" s="37"/>
      <c r="TER62" s="37"/>
      <c r="TES62" s="37"/>
      <c r="TET62" s="37"/>
      <c r="TEU62" s="37"/>
      <c r="TEV62" s="37"/>
      <c r="TEW62" s="37"/>
      <c r="TEX62" s="37"/>
      <c r="TEY62" s="37"/>
      <c r="TEZ62" s="37"/>
      <c r="TFA62" s="37"/>
      <c r="TFB62" s="37"/>
      <c r="TFC62" s="37"/>
      <c r="TFD62" s="37"/>
      <c r="TFE62" s="37"/>
      <c r="TFF62" s="37"/>
      <c r="TFG62" s="37"/>
      <c r="TFH62" s="37"/>
      <c r="TFI62" s="37"/>
      <c r="TFJ62" s="37"/>
      <c r="TFK62" s="37"/>
      <c r="TFL62" s="37"/>
      <c r="TFM62" s="37"/>
      <c r="TFN62" s="37"/>
      <c r="TFO62" s="37"/>
      <c r="TFP62" s="37"/>
      <c r="TFQ62" s="37"/>
      <c r="TFR62" s="37"/>
      <c r="TFS62" s="37"/>
      <c r="TFT62" s="37"/>
      <c r="TFU62" s="37"/>
      <c r="TFV62" s="37"/>
      <c r="TFW62" s="37"/>
      <c r="TFX62" s="37"/>
      <c r="TFY62" s="37"/>
      <c r="TFZ62" s="37"/>
      <c r="TGA62" s="37"/>
      <c r="TGB62" s="37"/>
      <c r="TGC62" s="37"/>
      <c r="TGD62" s="37"/>
      <c r="TGE62" s="37"/>
      <c r="TGF62" s="37"/>
      <c r="TGG62" s="37"/>
      <c r="TGH62" s="37"/>
      <c r="TGI62" s="37"/>
      <c r="TGJ62" s="37"/>
      <c r="TGK62" s="37"/>
      <c r="TGL62" s="37"/>
      <c r="TGM62" s="37"/>
      <c r="TGN62" s="37"/>
      <c r="TGO62" s="37"/>
      <c r="TGP62" s="37"/>
      <c r="TGQ62" s="37"/>
      <c r="TGR62" s="37"/>
      <c r="TGS62" s="37"/>
      <c r="TGT62" s="37"/>
      <c r="TGU62" s="37"/>
      <c r="TGV62" s="37"/>
      <c r="TGW62" s="37"/>
      <c r="TGX62" s="37"/>
      <c r="TGY62" s="37"/>
      <c r="TGZ62" s="37"/>
      <c r="THA62" s="37"/>
      <c r="THB62" s="37"/>
      <c r="THC62" s="37"/>
      <c r="THD62" s="37"/>
      <c r="THE62" s="37"/>
      <c r="THF62" s="37"/>
      <c r="THG62" s="37"/>
      <c r="THH62" s="37"/>
      <c r="THI62" s="37"/>
      <c r="THJ62" s="37"/>
      <c r="THK62" s="37"/>
      <c r="THL62" s="37"/>
      <c r="THM62" s="37"/>
      <c r="THN62" s="37"/>
      <c r="THO62" s="37"/>
      <c r="THP62" s="37"/>
      <c r="THQ62" s="37"/>
      <c r="THR62" s="37"/>
      <c r="THS62" s="37"/>
      <c r="THT62" s="37"/>
      <c r="THU62" s="37"/>
      <c r="THV62" s="37"/>
      <c r="THW62" s="37"/>
      <c r="THX62" s="37"/>
      <c r="THY62" s="37"/>
      <c r="THZ62" s="37"/>
      <c r="TIA62" s="37"/>
      <c r="TIB62" s="37"/>
      <c r="TIC62" s="37"/>
      <c r="TID62" s="37"/>
      <c r="TIE62" s="37"/>
      <c r="TIF62" s="37"/>
      <c r="TIG62" s="37"/>
      <c r="TIH62" s="37"/>
      <c r="TII62" s="37"/>
      <c r="TIJ62" s="37"/>
      <c r="TIK62" s="37"/>
      <c r="TIL62" s="37"/>
      <c r="TIM62" s="37"/>
      <c r="TIN62" s="37"/>
      <c r="TIO62" s="37"/>
      <c r="TIP62" s="37"/>
      <c r="TIQ62" s="37"/>
      <c r="TIR62" s="37"/>
      <c r="TIS62" s="37"/>
      <c r="TIT62" s="37"/>
      <c r="TIU62" s="37"/>
      <c r="TIV62" s="37"/>
      <c r="TIW62" s="37"/>
      <c r="TIX62" s="37"/>
      <c r="TIY62" s="37"/>
      <c r="TIZ62" s="37"/>
      <c r="TJA62" s="37"/>
      <c r="TJB62" s="37"/>
      <c r="TJC62" s="37"/>
      <c r="TJD62" s="37"/>
      <c r="TJE62" s="37"/>
      <c r="TJF62" s="37"/>
      <c r="TJG62" s="37"/>
      <c r="TJH62" s="37"/>
      <c r="TJI62" s="37"/>
      <c r="TJJ62" s="37"/>
      <c r="TJK62" s="37"/>
      <c r="TJL62" s="37"/>
      <c r="TJM62" s="37"/>
      <c r="TJN62" s="37"/>
      <c r="TJO62" s="37"/>
      <c r="TJP62" s="37"/>
      <c r="TJQ62" s="37"/>
      <c r="TJR62" s="37"/>
      <c r="TJS62" s="37"/>
      <c r="TJT62" s="37"/>
      <c r="TJU62" s="37"/>
      <c r="TJV62" s="37"/>
      <c r="TJW62" s="37"/>
      <c r="TJX62" s="37"/>
      <c r="TJY62" s="37"/>
      <c r="TJZ62" s="37"/>
      <c r="TKA62" s="37"/>
      <c r="TKB62" s="37"/>
      <c r="TKC62" s="37"/>
      <c r="TKD62" s="37"/>
      <c r="TKE62" s="37"/>
      <c r="TKF62" s="37"/>
      <c r="TKG62" s="37"/>
      <c r="TKH62" s="37"/>
      <c r="TKI62" s="37"/>
      <c r="TKJ62" s="37"/>
      <c r="TKK62" s="37"/>
      <c r="TKL62" s="37"/>
      <c r="TKM62" s="37"/>
      <c r="TKN62" s="37"/>
      <c r="TKO62" s="37"/>
      <c r="TKP62" s="37"/>
      <c r="TKQ62" s="37"/>
      <c r="TKR62" s="37"/>
      <c r="TKS62" s="37"/>
      <c r="TKT62" s="37"/>
      <c r="TKU62" s="37"/>
      <c r="TKV62" s="37"/>
      <c r="TKW62" s="37"/>
      <c r="TKX62" s="37"/>
      <c r="TKY62" s="37"/>
      <c r="TKZ62" s="37"/>
      <c r="TLA62" s="37"/>
      <c r="TLB62" s="37"/>
      <c r="TLC62" s="37"/>
      <c r="TLD62" s="37"/>
      <c r="TLE62" s="37"/>
      <c r="TLF62" s="37"/>
      <c r="TLG62" s="37"/>
      <c r="TLH62" s="37"/>
      <c r="TLI62" s="37"/>
      <c r="TLJ62" s="37"/>
      <c r="TLK62" s="37"/>
      <c r="TLL62" s="37"/>
      <c r="TLM62" s="37"/>
      <c r="TLN62" s="37"/>
      <c r="TLO62" s="37"/>
      <c r="TLP62" s="37"/>
      <c r="TLQ62" s="37"/>
      <c r="TLR62" s="37"/>
      <c r="TLS62" s="37"/>
      <c r="TLT62" s="37"/>
      <c r="TLU62" s="37"/>
      <c r="TLV62" s="37"/>
      <c r="TLW62" s="37"/>
      <c r="TLX62" s="37"/>
      <c r="TLY62" s="37"/>
      <c r="TLZ62" s="37"/>
      <c r="TMA62" s="37"/>
      <c r="TMB62" s="37"/>
      <c r="TMC62" s="37"/>
      <c r="TMD62" s="37"/>
      <c r="TME62" s="37"/>
      <c r="TMF62" s="37"/>
      <c r="TMG62" s="37"/>
      <c r="TMH62" s="37"/>
      <c r="TMI62" s="37"/>
      <c r="TMJ62" s="37"/>
      <c r="TMK62" s="37"/>
      <c r="TML62" s="37"/>
      <c r="TMM62" s="37"/>
      <c r="TMN62" s="37"/>
      <c r="TMO62" s="37"/>
      <c r="TMP62" s="37"/>
      <c r="TMQ62" s="37"/>
      <c r="TMR62" s="37"/>
      <c r="TMS62" s="37"/>
      <c r="TMT62" s="37"/>
      <c r="TMU62" s="37"/>
      <c r="TMV62" s="37"/>
      <c r="TMW62" s="37"/>
      <c r="TMX62" s="37"/>
      <c r="TMY62" s="37"/>
      <c r="TMZ62" s="37"/>
      <c r="TNA62" s="37"/>
      <c r="TNB62" s="37"/>
      <c r="TNC62" s="37"/>
      <c r="TND62" s="37"/>
      <c r="TNE62" s="37"/>
      <c r="TNF62" s="37"/>
      <c r="TNG62" s="37"/>
      <c r="TNH62" s="37"/>
      <c r="TNI62" s="37"/>
      <c r="TNJ62" s="37"/>
      <c r="TNK62" s="37"/>
      <c r="TNL62" s="37"/>
      <c r="TNM62" s="37"/>
      <c r="TNN62" s="37"/>
      <c r="TNO62" s="37"/>
      <c r="TNP62" s="37"/>
      <c r="TNQ62" s="37"/>
      <c r="TNR62" s="37"/>
      <c r="TNS62" s="37"/>
      <c r="TNT62" s="37"/>
      <c r="TNU62" s="37"/>
      <c r="TNV62" s="37"/>
      <c r="TNW62" s="37"/>
      <c r="TNX62" s="37"/>
      <c r="TNY62" s="37"/>
      <c r="TNZ62" s="37"/>
      <c r="TOA62" s="37"/>
      <c r="TOB62" s="37"/>
      <c r="TOC62" s="37"/>
      <c r="TOD62" s="37"/>
      <c r="TOE62" s="37"/>
      <c r="TOF62" s="37"/>
      <c r="TOG62" s="37"/>
      <c r="TOH62" s="37"/>
      <c r="TOI62" s="37"/>
      <c r="TOJ62" s="37"/>
      <c r="TOK62" s="37"/>
      <c r="TOL62" s="37"/>
      <c r="TOM62" s="37"/>
      <c r="TON62" s="37"/>
      <c r="TOO62" s="37"/>
      <c r="TOP62" s="37"/>
      <c r="TOQ62" s="37"/>
      <c r="TOR62" s="37"/>
      <c r="TOS62" s="37"/>
      <c r="TOT62" s="37"/>
      <c r="TOU62" s="37"/>
      <c r="TOV62" s="37"/>
      <c r="TOW62" s="37"/>
      <c r="TOX62" s="37"/>
      <c r="TOY62" s="37"/>
      <c r="TOZ62" s="37"/>
      <c r="TPA62" s="37"/>
      <c r="TPB62" s="37"/>
      <c r="TPC62" s="37"/>
      <c r="TPD62" s="37"/>
      <c r="TPE62" s="37"/>
      <c r="TPF62" s="37"/>
      <c r="TPG62" s="37"/>
      <c r="TPH62" s="37"/>
      <c r="TPI62" s="37"/>
      <c r="TPJ62" s="37"/>
      <c r="TPK62" s="37"/>
      <c r="TPL62" s="37"/>
      <c r="TPM62" s="37"/>
      <c r="TPN62" s="37"/>
      <c r="TPO62" s="37"/>
      <c r="TPP62" s="37"/>
      <c r="TPQ62" s="37"/>
      <c r="TPR62" s="37"/>
      <c r="TPS62" s="37"/>
      <c r="TPT62" s="37"/>
      <c r="TPU62" s="37"/>
      <c r="TPV62" s="37"/>
      <c r="TPW62" s="37"/>
      <c r="TPX62" s="37"/>
      <c r="TPY62" s="37"/>
      <c r="TPZ62" s="37"/>
      <c r="TQA62" s="37"/>
      <c r="TQB62" s="37"/>
      <c r="TQC62" s="37"/>
      <c r="TQD62" s="37"/>
      <c r="TQE62" s="37"/>
      <c r="TQF62" s="37"/>
      <c r="TQG62" s="37"/>
      <c r="TQH62" s="37"/>
      <c r="TQI62" s="37"/>
      <c r="TQJ62" s="37"/>
      <c r="TQK62" s="37"/>
      <c r="TQL62" s="37"/>
      <c r="TQM62" s="37"/>
      <c r="TQN62" s="37"/>
      <c r="TQO62" s="37"/>
      <c r="TQP62" s="37"/>
      <c r="TQQ62" s="37"/>
      <c r="TQR62" s="37"/>
      <c r="TQS62" s="37"/>
      <c r="TQT62" s="37"/>
      <c r="TQU62" s="37"/>
      <c r="TQV62" s="37"/>
      <c r="TQW62" s="37"/>
      <c r="TQX62" s="37"/>
      <c r="TQY62" s="37"/>
      <c r="TQZ62" s="37"/>
      <c r="TRA62" s="37"/>
      <c r="TRB62" s="37"/>
      <c r="TRC62" s="37"/>
      <c r="TRD62" s="37"/>
      <c r="TRE62" s="37"/>
      <c r="TRF62" s="37"/>
      <c r="TRG62" s="37"/>
      <c r="TRH62" s="37"/>
      <c r="TRI62" s="37"/>
      <c r="TRJ62" s="37"/>
      <c r="TRK62" s="37"/>
      <c r="TRL62" s="37"/>
      <c r="TRM62" s="37"/>
      <c r="TRN62" s="37"/>
      <c r="TRO62" s="37"/>
      <c r="TRP62" s="37"/>
      <c r="TRQ62" s="37"/>
      <c r="TRR62" s="37"/>
      <c r="TRS62" s="37"/>
      <c r="TRT62" s="37"/>
      <c r="TRU62" s="37"/>
      <c r="TRV62" s="37"/>
      <c r="TRW62" s="37"/>
      <c r="TRX62" s="37"/>
      <c r="TRY62" s="37"/>
      <c r="TRZ62" s="37"/>
      <c r="TSA62" s="37"/>
      <c r="TSB62" s="37"/>
      <c r="TSC62" s="37"/>
      <c r="TSD62" s="37"/>
      <c r="TSE62" s="37"/>
      <c r="TSF62" s="37"/>
      <c r="TSG62" s="37"/>
      <c r="TSH62" s="37"/>
      <c r="TSI62" s="37"/>
      <c r="TSJ62" s="37"/>
      <c r="TSK62" s="37"/>
      <c r="TSL62" s="37"/>
      <c r="TSM62" s="37"/>
      <c r="TSN62" s="37"/>
      <c r="TSO62" s="37"/>
      <c r="TSP62" s="37"/>
      <c r="TSQ62" s="37"/>
      <c r="TSR62" s="37"/>
      <c r="TSS62" s="37"/>
      <c r="TST62" s="37"/>
      <c r="TSU62" s="37"/>
      <c r="TSV62" s="37"/>
      <c r="TSW62" s="37"/>
      <c r="TSX62" s="37"/>
      <c r="TSY62" s="37"/>
      <c r="TSZ62" s="37"/>
      <c r="TTA62" s="37"/>
      <c r="TTB62" s="37"/>
      <c r="TTC62" s="37"/>
      <c r="TTD62" s="37"/>
      <c r="TTE62" s="37"/>
      <c r="TTF62" s="37"/>
      <c r="TTG62" s="37"/>
      <c r="TTH62" s="37"/>
      <c r="TTI62" s="37"/>
      <c r="TTJ62" s="37"/>
      <c r="TTK62" s="37"/>
      <c r="TTL62" s="37"/>
      <c r="TTM62" s="37"/>
      <c r="TTN62" s="37"/>
      <c r="TTO62" s="37"/>
      <c r="TTP62" s="37"/>
      <c r="TTQ62" s="37"/>
      <c r="TTR62" s="37"/>
      <c r="TTS62" s="37"/>
      <c r="TTT62" s="37"/>
      <c r="TTU62" s="37"/>
      <c r="TTV62" s="37"/>
      <c r="TTW62" s="37"/>
      <c r="TTX62" s="37"/>
      <c r="TTY62" s="37"/>
      <c r="TTZ62" s="37"/>
      <c r="TUA62" s="37"/>
      <c r="TUB62" s="37"/>
      <c r="TUC62" s="37"/>
      <c r="TUD62" s="37"/>
      <c r="TUE62" s="37"/>
      <c r="TUF62" s="37"/>
      <c r="TUG62" s="37"/>
      <c r="TUH62" s="37"/>
      <c r="TUI62" s="37"/>
      <c r="TUJ62" s="37"/>
      <c r="TUK62" s="37"/>
      <c r="TUL62" s="37"/>
      <c r="TUM62" s="37"/>
      <c r="TUN62" s="37"/>
      <c r="TUO62" s="37"/>
      <c r="TUP62" s="37"/>
      <c r="TUQ62" s="37"/>
      <c r="TUR62" s="37"/>
      <c r="TUS62" s="37"/>
      <c r="TUT62" s="37"/>
      <c r="TUU62" s="37"/>
      <c r="TUV62" s="37"/>
      <c r="TUW62" s="37"/>
      <c r="TUX62" s="37"/>
      <c r="TUY62" s="37"/>
      <c r="TUZ62" s="37"/>
      <c r="TVA62" s="37"/>
      <c r="TVB62" s="37"/>
      <c r="TVC62" s="37"/>
      <c r="TVD62" s="37"/>
      <c r="TVE62" s="37"/>
      <c r="TVF62" s="37"/>
      <c r="TVG62" s="37"/>
      <c r="TVH62" s="37"/>
      <c r="TVI62" s="37"/>
      <c r="TVJ62" s="37"/>
      <c r="TVK62" s="37"/>
      <c r="TVL62" s="37"/>
      <c r="TVM62" s="37"/>
      <c r="TVN62" s="37"/>
      <c r="TVO62" s="37"/>
      <c r="TVP62" s="37"/>
      <c r="TVQ62" s="37"/>
      <c r="TVR62" s="37"/>
      <c r="TVS62" s="37"/>
      <c r="TVT62" s="37"/>
      <c r="TVU62" s="37"/>
      <c r="TVV62" s="37"/>
      <c r="TVW62" s="37"/>
      <c r="TVX62" s="37"/>
      <c r="TVY62" s="37"/>
      <c r="TVZ62" s="37"/>
      <c r="TWA62" s="37"/>
      <c r="TWB62" s="37"/>
      <c r="TWC62" s="37"/>
      <c r="TWD62" s="37"/>
      <c r="TWE62" s="37"/>
      <c r="TWF62" s="37"/>
      <c r="TWG62" s="37"/>
      <c r="TWH62" s="37"/>
      <c r="TWI62" s="37"/>
      <c r="TWJ62" s="37"/>
      <c r="TWK62" s="37"/>
      <c r="TWL62" s="37"/>
      <c r="TWM62" s="37"/>
      <c r="TWN62" s="37"/>
      <c r="TWO62" s="37"/>
      <c r="TWP62" s="37"/>
      <c r="TWQ62" s="37"/>
      <c r="TWR62" s="37"/>
      <c r="TWS62" s="37"/>
      <c r="TWT62" s="37"/>
      <c r="TWU62" s="37"/>
      <c r="TWV62" s="37"/>
      <c r="TWW62" s="37"/>
      <c r="TWX62" s="37"/>
      <c r="TWY62" s="37"/>
      <c r="TWZ62" s="37"/>
      <c r="TXA62" s="37"/>
      <c r="TXB62" s="37"/>
      <c r="TXC62" s="37"/>
      <c r="TXD62" s="37"/>
      <c r="TXE62" s="37"/>
      <c r="TXF62" s="37"/>
      <c r="TXG62" s="37"/>
      <c r="TXH62" s="37"/>
      <c r="TXI62" s="37"/>
      <c r="TXJ62" s="37"/>
      <c r="TXK62" s="37"/>
      <c r="TXL62" s="37"/>
      <c r="TXM62" s="37"/>
      <c r="TXN62" s="37"/>
      <c r="TXO62" s="37"/>
      <c r="TXP62" s="37"/>
      <c r="TXQ62" s="37"/>
      <c r="TXR62" s="37"/>
      <c r="TXS62" s="37"/>
      <c r="TXT62" s="37"/>
      <c r="TXU62" s="37"/>
      <c r="TXV62" s="37"/>
      <c r="TXW62" s="37"/>
      <c r="TXX62" s="37"/>
      <c r="TXY62" s="37"/>
      <c r="TXZ62" s="37"/>
      <c r="TYA62" s="37"/>
      <c r="TYB62" s="37"/>
      <c r="TYC62" s="37"/>
      <c r="TYD62" s="37"/>
      <c r="TYE62" s="37"/>
      <c r="TYF62" s="37"/>
      <c r="TYG62" s="37"/>
      <c r="TYH62" s="37"/>
      <c r="TYI62" s="37"/>
      <c r="TYJ62" s="37"/>
      <c r="TYK62" s="37"/>
      <c r="TYL62" s="37"/>
      <c r="TYM62" s="37"/>
      <c r="TYN62" s="37"/>
      <c r="TYO62" s="37"/>
      <c r="TYP62" s="37"/>
      <c r="TYQ62" s="37"/>
      <c r="TYR62" s="37"/>
      <c r="TYS62" s="37"/>
      <c r="TYT62" s="37"/>
      <c r="TYU62" s="37"/>
      <c r="TYV62" s="37"/>
      <c r="TYW62" s="37"/>
      <c r="TYX62" s="37"/>
      <c r="TYY62" s="37"/>
      <c r="TYZ62" s="37"/>
      <c r="TZA62" s="37"/>
      <c r="TZB62" s="37"/>
      <c r="TZC62" s="37"/>
      <c r="TZD62" s="37"/>
      <c r="TZE62" s="37"/>
      <c r="TZF62" s="37"/>
      <c r="TZG62" s="37"/>
      <c r="TZH62" s="37"/>
      <c r="TZI62" s="37"/>
      <c r="TZJ62" s="37"/>
      <c r="TZK62" s="37"/>
      <c r="TZL62" s="37"/>
      <c r="TZM62" s="37"/>
      <c r="TZN62" s="37"/>
      <c r="TZO62" s="37"/>
      <c r="TZP62" s="37"/>
      <c r="TZQ62" s="37"/>
      <c r="TZR62" s="37"/>
      <c r="TZS62" s="37"/>
      <c r="TZT62" s="37"/>
      <c r="TZU62" s="37"/>
      <c r="TZV62" s="37"/>
      <c r="TZW62" s="37"/>
      <c r="TZX62" s="37"/>
      <c r="TZY62" s="37"/>
      <c r="TZZ62" s="37"/>
      <c r="UAA62" s="37"/>
      <c r="UAB62" s="37"/>
      <c r="UAC62" s="37"/>
      <c r="UAD62" s="37"/>
      <c r="UAE62" s="37"/>
      <c r="UAF62" s="37"/>
      <c r="UAG62" s="37"/>
      <c r="UAH62" s="37"/>
      <c r="UAI62" s="37"/>
      <c r="UAJ62" s="37"/>
      <c r="UAK62" s="37"/>
      <c r="UAL62" s="37"/>
      <c r="UAM62" s="37"/>
      <c r="UAN62" s="37"/>
      <c r="UAO62" s="37"/>
      <c r="UAP62" s="37"/>
      <c r="UAQ62" s="37"/>
      <c r="UAR62" s="37"/>
      <c r="UAS62" s="37"/>
      <c r="UAT62" s="37"/>
      <c r="UAU62" s="37"/>
      <c r="UAV62" s="37"/>
      <c r="UAW62" s="37"/>
      <c r="UAX62" s="37"/>
      <c r="UAY62" s="37"/>
      <c r="UAZ62" s="37"/>
      <c r="UBA62" s="37"/>
      <c r="UBB62" s="37"/>
      <c r="UBC62" s="37"/>
      <c r="UBD62" s="37"/>
      <c r="UBE62" s="37"/>
      <c r="UBF62" s="37"/>
      <c r="UBG62" s="37"/>
      <c r="UBH62" s="37"/>
      <c r="UBI62" s="37"/>
      <c r="UBJ62" s="37"/>
      <c r="UBK62" s="37"/>
      <c r="UBL62" s="37"/>
      <c r="UBM62" s="37"/>
      <c r="UBN62" s="37"/>
      <c r="UBO62" s="37"/>
      <c r="UBP62" s="37"/>
      <c r="UBQ62" s="37"/>
      <c r="UBR62" s="37"/>
      <c r="UBS62" s="37"/>
      <c r="UBT62" s="37"/>
      <c r="UBU62" s="37"/>
      <c r="UBV62" s="37"/>
      <c r="UBW62" s="37"/>
      <c r="UBX62" s="37"/>
      <c r="UBY62" s="37"/>
      <c r="UBZ62" s="37"/>
      <c r="UCA62" s="37"/>
      <c r="UCB62" s="37"/>
      <c r="UCC62" s="37"/>
      <c r="UCD62" s="37"/>
      <c r="UCE62" s="37"/>
      <c r="UCF62" s="37"/>
      <c r="UCG62" s="37"/>
      <c r="UCH62" s="37"/>
      <c r="UCI62" s="37"/>
      <c r="UCJ62" s="37"/>
      <c r="UCK62" s="37"/>
      <c r="UCL62" s="37"/>
      <c r="UCM62" s="37"/>
      <c r="UCN62" s="37"/>
      <c r="UCO62" s="37"/>
      <c r="UCP62" s="37"/>
      <c r="UCQ62" s="37"/>
      <c r="UCR62" s="37"/>
      <c r="UCS62" s="37"/>
      <c r="UCT62" s="37"/>
      <c r="UCU62" s="37"/>
      <c r="UCV62" s="37"/>
      <c r="UCW62" s="37"/>
      <c r="UCX62" s="37"/>
      <c r="UCY62" s="37"/>
      <c r="UCZ62" s="37"/>
      <c r="UDA62" s="37"/>
      <c r="UDB62" s="37"/>
      <c r="UDC62" s="37"/>
      <c r="UDD62" s="37"/>
      <c r="UDE62" s="37"/>
      <c r="UDF62" s="37"/>
      <c r="UDG62" s="37"/>
      <c r="UDH62" s="37"/>
      <c r="UDI62" s="37"/>
      <c r="UDJ62" s="37"/>
      <c r="UDK62" s="37"/>
      <c r="UDL62" s="37"/>
      <c r="UDM62" s="37"/>
      <c r="UDN62" s="37"/>
      <c r="UDO62" s="37"/>
      <c r="UDP62" s="37"/>
      <c r="UDQ62" s="37"/>
      <c r="UDR62" s="37"/>
      <c r="UDS62" s="37"/>
      <c r="UDT62" s="37"/>
      <c r="UDU62" s="37"/>
      <c r="UDV62" s="37"/>
      <c r="UDW62" s="37"/>
      <c r="UDX62" s="37"/>
      <c r="UDY62" s="37"/>
      <c r="UDZ62" s="37"/>
      <c r="UEA62" s="37"/>
      <c r="UEB62" s="37"/>
      <c r="UEC62" s="37"/>
      <c r="UED62" s="37"/>
      <c r="UEE62" s="37"/>
      <c r="UEF62" s="37"/>
      <c r="UEG62" s="37"/>
      <c r="UEH62" s="37"/>
      <c r="UEI62" s="37"/>
      <c r="UEJ62" s="37"/>
      <c r="UEK62" s="37"/>
      <c r="UEL62" s="37"/>
      <c r="UEM62" s="37"/>
      <c r="UEN62" s="37"/>
      <c r="UEO62" s="37"/>
      <c r="UEP62" s="37"/>
      <c r="UEQ62" s="37"/>
      <c r="UER62" s="37"/>
      <c r="UES62" s="37"/>
      <c r="UET62" s="37"/>
      <c r="UEU62" s="37"/>
      <c r="UEV62" s="37"/>
      <c r="UEW62" s="37"/>
      <c r="UEX62" s="37"/>
      <c r="UEY62" s="37"/>
      <c r="UEZ62" s="37"/>
      <c r="UFA62" s="37"/>
      <c r="UFB62" s="37"/>
      <c r="UFC62" s="37"/>
      <c r="UFD62" s="37"/>
      <c r="UFE62" s="37"/>
      <c r="UFF62" s="37"/>
      <c r="UFG62" s="37"/>
      <c r="UFH62" s="37"/>
      <c r="UFI62" s="37"/>
      <c r="UFJ62" s="37"/>
      <c r="UFK62" s="37"/>
      <c r="UFL62" s="37"/>
      <c r="UFM62" s="37"/>
      <c r="UFN62" s="37"/>
      <c r="UFO62" s="37"/>
      <c r="UFP62" s="37"/>
      <c r="UFQ62" s="37"/>
      <c r="UFR62" s="37"/>
      <c r="UFS62" s="37"/>
      <c r="UFT62" s="37"/>
      <c r="UFU62" s="37"/>
      <c r="UFV62" s="37"/>
      <c r="UFW62" s="37"/>
      <c r="UFX62" s="37"/>
      <c r="UFY62" s="37"/>
      <c r="UFZ62" s="37"/>
      <c r="UGA62" s="37"/>
      <c r="UGB62" s="37"/>
      <c r="UGC62" s="37"/>
      <c r="UGD62" s="37"/>
      <c r="UGE62" s="37"/>
      <c r="UGF62" s="37"/>
      <c r="UGG62" s="37"/>
      <c r="UGH62" s="37"/>
      <c r="UGI62" s="37"/>
      <c r="UGJ62" s="37"/>
      <c r="UGK62" s="37"/>
      <c r="UGL62" s="37"/>
      <c r="UGM62" s="37"/>
      <c r="UGN62" s="37"/>
      <c r="UGO62" s="37"/>
      <c r="UGP62" s="37"/>
      <c r="UGQ62" s="37"/>
      <c r="UGR62" s="37"/>
      <c r="UGS62" s="37"/>
      <c r="UGT62" s="37"/>
      <c r="UGU62" s="37"/>
      <c r="UGV62" s="37"/>
      <c r="UGW62" s="37"/>
      <c r="UGX62" s="37"/>
      <c r="UGY62" s="37"/>
      <c r="UGZ62" s="37"/>
      <c r="UHA62" s="37"/>
      <c r="UHB62" s="37"/>
      <c r="UHC62" s="37"/>
      <c r="UHD62" s="37"/>
      <c r="UHE62" s="37"/>
      <c r="UHF62" s="37"/>
      <c r="UHG62" s="37"/>
      <c r="UHH62" s="37"/>
      <c r="UHI62" s="37"/>
      <c r="UHJ62" s="37"/>
      <c r="UHK62" s="37"/>
      <c r="UHL62" s="37"/>
      <c r="UHM62" s="37"/>
      <c r="UHN62" s="37"/>
      <c r="UHO62" s="37"/>
      <c r="UHP62" s="37"/>
      <c r="UHQ62" s="37"/>
      <c r="UHR62" s="37"/>
      <c r="UHS62" s="37"/>
      <c r="UHT62" s="37"/>
      <c r="UHU62" s="37"/>
      <c r="UHV62" s="37"/>
      <c r="UHW62" s="37"/>
      <c r="UHX62" s="37"/>
      <c r="UHY62" s="37"/>
      <c r="UHZ62" s="37"/>
      <c r="UIA62" s="37"/>
      <c r="UIB62" s="37"/>
      <c r="UIC62" s="37"/>
      <c r="UID62" s="37"/>
      <c r="UIE62" s="37"/>
      <c r="UIF62" s="37"/>
      <c r="UIG62" s="37"/>
      <c r="UIH62" s="37"/>
      <c r="UII62" s="37"/>
      <c r="UIJ62" s="37"/>
      <c r="UIK62" s="37"/>
      <c r="UIL62" s="37"/>
      <c r="UIM62" s="37"/>
      <c r="UIN62" s="37"/>
      <c r="UIO62" s="37"/>
      <c r="UIP62" s="37"/>
      <c r="UIQ62" s="37"/>
      <c r="UIR62" s="37"/>
      <c r="UIS62" s="37"/>
      <c r="UIT62" s="37"/>
      <c r="UIU62" s="37"/>
      <c r="UIV62" s="37"/>
      <c r="UIW62" s="37"/>
      <c r="UIX62" s="37"/>
      <c r="UIY62" s="37"/>
      <c r="UIZ62" s="37"/>
      <c r="UJA62" s="37"/>
      <c r="UJB62" s="37"/>
      <c r="UJC62" s="37"/>
      <c r="UJD62" s="37"/>
      <c r="UJE62" s="37"/>
      <c r="UJF62" s="37"/>
      <c r="UJG62" s="37"/>
      <c r="UJH62" s="37"/>
      <c r="UJI62" s="37"/>
      <c r="UJJ62" s="37"/>
      <c r="UJK62" s="37"/>
      <c r="UJL62" s="37"/>
      <c r="UJM62" s="37"/>
      <c r="UJN62" s="37"/>
      <c r="UJO62" s="37"/>
      <c r="UJP62" s="37"/>
      <c r="UJQ62" s="37"/>
      <c r="UJR62" s="37"/>
      <c r="UJS62" s="37"/>
      <c r="UJT62" s="37"/>
      <c r="UJU62" s="37"/>
      <c r="UJV62" s="37"/>
      <c r="UJW62" s="37"/>
      <c r="UJX62" s="37"/>
      <c r="UJY62" s="37"/>
      <c r="UJZ62" s="37"/>
      <c r="UKA62" s="37"/>
      <c r="UKB62" s="37"/>
      <c r="UKC62" s="37"/>
      <c r="UKD62" s="37"/>
      <c r="UKE62" s="37"/>
      <c r="UKF62" s="37"/>
      <c r="UKG62" s="37"/>
      <c r="UKH62" s="37"/>
      <c r="UKI62" s="37"/>
      <c r="UKJ62" s="37"/>
      <c r="UKK62" s="37"/>
      <c r="UKL62" s="37"/>
      <c r="UKM62" s="37"/>
      <c r="UKN62" s="37"/>
      <c r="UKO62" s="37"/>
      <c r="UKP62" s="37"/>
      <c r="UKQ62" s="37"/>
      <c r="UKR62" s="37"/>
      <c r="UKS62" s="37"/>
      <c r="UKT62" s="37"/>
      <c r="UKU62" s="37"/>
      <c r="UKV62" s="37"/>
      <c r="UKW62" s="37"/>
      <c r="UKX62" s="37"/>
      <c r="UKY62" s="37"/>
      <c r="UKZ62" s="37"/>
      <c r="ULA62" s="37"/>
      <c r="ULB62" s="37"/>
      <c r="ULC62" s="37"/>
      <c r="ULD62" s="37"/>
      <c r="ULE62" s="37"/>
      <c r="ULF62" s="37"/>
      <c r="ULG62" s="37"/>
      <c r="ULH62" s="37"/>
      <c r="ULI62" s="37"/>
      <c r="ULJ62" s="37"/>
      <c r="ULK62" s="37"/>
      <c r="ULL62" s="37"/>
      <c r="ULM62" s="37"/>
      <c r="ULN62" s="37"/>
      <c r="ULO62" s="37"/>
      <c r="ULP62" s="37"/>
      <c r="ULQ62" s="37"/>
      <c r="ULR62" s="37"/>
      <c r="ULS62" s="37"/>
      <c r="ULT62" s="37"/>
      <c r="ULU62" s="37"/>
      <c r="ULV62" s="37"/>
      <c r="ULW62" s="37"/>
      <c r="ULX62" s="37"/>
      <c r="ULY62" s="37"/>
      <c r="ULZ62" s="37"/>
      <c r="UMA62" s="37"/>
      <c r="UMB62" s="37"/>
      <c r="UMC62" s="37"/>
      <c r="UMD62" s="37"/>
      <c r="UME62" s="37"/>
      <c r="UMF62" s="37"/>
      <c r="UMG62" s="37"/>
      <c r="UMH62" s="37"/>
      <c r="UMI62" s="37"/>
      <c r="UMJ62" s="37"/>
      <c r="UMK62" s="37"/>
      <c r="UML62" s="37"/>
      <c r="UMM62" s="37"/>
      <c r="UMN62" s="37"/>
      <c r="UMO62" s="37"/>
      <c r="UMP62" s="37"/>
      <c r="UMQ62" s="37"/>
      <c r="UMR62" s="37"/>
      <c r="UMS62" s="37"/>
      <c r="UMT62" s="37"/>
      <c r="UMU62" s="37"/>
      <c r="UMV62" s="37"/>
      <c r="UMW62" s="37"/>
      <c r="UMX62" s="37"/>
      <c r="UMY62" s="37"/>
      <c r="UMZ62" s="37"/>
      <c r="UNA62" s="37"/>
      <c r="UNB62" s="37"/>
      <c r="UNC62" s="37"/>
      <c r="UND62" s="37"/>
      <c r="UNE62" s="37"/>
      <c r="UNF62" s="37"/>
      <c r="UNG62" s="37"/>
      <c r="UNH62" s="37"/>
      <c r="UNI62" s="37"/>
      <c r="UNJ62" s="37"/>
      <c r="UNK62" s="37"/>
      <c r="UNL62" s="37"/>
      <c r="UNM62" s="37"/>
      <c r="UNN62" s="37"/>
      <c r="UNO62" s="37"/>
      <c r="UNP62" s="37"/>
      <c r="UNQ62" s="37"/>
      <c r="UNR62" s="37"/>
      <c r="UNS62" s="37"/>
      <c r="UNT62" s="37"/>
      <c r="UNU62" s="37"/>
      <c r="UNV62" s="37"/>
      <c r="UNW62" s="37"/>
      <c r="UNX62" s="37"/>
      <c r="UNY62" s="37"/>
      <c r="UNZ62" s="37"/>
      <c r="UOA62" s="37"/>
      <c r="UOB62" s="37"/>
      <c r="UOC62" s="37"/>
      <c r="UOD62" s="37"/>
      <c r="UOE62" s="37"/>
      <c r="UOF62" s="37"/>
      <c r="UOG62" s="37"/>
      <c r="UOH62" s="37"/>
      <c r="UOI62" s="37"/>
      <c r="UOJ62" s="37"/>
      <c r="UOK62" s="37"/>
      <c r="UOL62" s="37"/>
      <c r="UOM62" s="37"/>
      <c r="UON62" s="37"/>
      <c r="UOO62" s="37"/>
      <c r="UOP62" s="37"/>
      <c r="UOQ62" s="37"/>
      <c r="UOR62" s="37"/>
      <c r="UOS62" s="37"/>
      <c r="UOT62" s="37"/>
      <c r="UOU62" s="37"/>
      <c r="UOV62" s="37"/>
      <c r="UOW62" s="37"/>
      <c r="UOX62" s="37"/>
      <c r="UOY62" s="37"/>
      <c r="UOZ62" s="37"/>
      <c r="UPA62" s="37"/>
      <c r="UPB62" s="37"/>
      <c r="UPC62" s="37"/>
      <c r="UPD62" s="37"/>
      <c r="UPE62" s="37"/>
      <c r="UPF62" s="37"/>
      <c r="UPG62" s="37"/>
      <c r="UPH62" s="37"/>
      <c r="UPI62" s="37"/>
      <c r="UPJ62" s="37"/>
      <c r="UPK62" s="37"/>
      <c r="UPL62" s="37"/>
      <c r="UPM62" s="37"/>
      <c r="UPN62" s="37"/>
      <c r="UPO62" s="37"/>
      <c r="UPP62" s="37"/>
      <c r="UPQ62" s="37"/>
      <c r="UPR62" s="37"/>
      <c r="UPS62" s="37"/>
      <c r="UPT62" s="37"/>
      <c r="UPU62" s="37"/>
      <c r="UPV62" s="37"/>
      <c r="UPW62" s="37"/>
      <c r="UPX62" s="37"/>
      <c r="UPY62" s="37"/>
      <c r="UPZ62" s="37"/>
      <c r="UQA62" s="37"/>
      <c r="UQB62" s="37"/>
      <c r="UQC62" s="37"/>
      <c r="UQD62" s="37"/>
      <c r="UQE62" s="37"/>
      <c r="UQF62" s="37"/>
      <c r="UQG62" s="37"/>
      <c r="UQH62" s="37"/>
      <c r="UQI62" s="37"/>
      <c r="UQJ62" s="37"/>
      <c r="UQK62" s="37"/>
      <c r="UQL62" s="37"/>
      <c r="UQM62" s="37"/>
      <c r="UQN62" s="37"/>
      <c r="UQO62" s="37"/>
      <c r="UQP62" s="37"/>
      <c r="UQQ62" s="37"/>
      <c r="UQR62" s="37"/>
      <c r="UQS62" s="37"/>
      <c r="UQT62" s="37"/>
      <c r="UQU62" s="37"/>
      <c r="UQV62" s="37"/>
      <c r="UQW62" s="37"/>
      <c r="UQX62" s="37"/>
      <c r="UQY62" s="37"/>
      <c r="UQZ62" s="37"/>
      <c r="URA62" s="37"/>
      <c r="URB62" s="37"/>
      <c r="URC62" s="37"/>
      <c r="URD62" s="37"/>
      <c r="URE62" s="37"/>
      <c r="URF62" s="37"/>
      <c r="URG62" s="37"/>
      <c r="URH62" s="37"/>
      <c r="URI62" s="37"/>
      <c r="URJ62" s="37"/>
      <c r="URK62" s="37"/>
      <c r="URL62" s="37"/>
      <c r="URM62" s="37"/>
      <c r="URN62" s="37"/>
      <c r="URO62" s="37"/>
      <c r="URP62" s="37"/>
      <c r="URQ62" s="37"/>
      <c r="URR62" s="37"/>
      <c r="URS62" s="37"/>
      <c r="URT62" s="37"/>
      <c r="URU62" s="37"/>
      <c r="URV62" s="37"/>
      <c r="URW62" s="37"/>
      <c r="URX62" s="37"/>
      <c r="URY62" s="37"/>
      <c r="URZ62" s="37"/>
      <c r="USA62" s="37"/>
      <c r="USB62" s="37"/>
      <c r="USC62" s="37"/>
      <c r="USD62" s="37"/>
      <c r="USE62" s="37"/>
      <c r="USF62" s="37"/>
      <c r="USG62" s="37"/>
      <c r="USH62" s="37"/>
      <c r="USI62" s="37"/>
      <c r="USJ62" s="37"/>
      <c r="USK62" s="37"/>
      <c r="USL62" s="37"/>
      <c r="USM62" s="37"/>
      <c r="USN62" s="37"/>
      <c r="USO62" s="37"/>
      <c r="USP62" s="37"/>
      <c r="USQ62" s="37"/>
      <c r="USR62" s="37"/>
      <c r="USS62" s="37"/>
      <c r="UST62" s="37"/>
      <c r="USU62" s="37"/>
      <c r="USV62" s="37"/>
      <c r="USW62" s="37"/>
      <c r="USX62" s="37"/>
      <c r="USY62" s="37"/>
      <c r="USZ62" s="37"/>
      <c r="UTA62" s="37"/>
      <c r="UTB62" s="37"/>
      <c r="UTC62" s="37"/>
      <c r="UTD62" s="37"/>
      <c r="UTE62" s="37"/>
      <c r="UTF62" s="37"/>
      <c r="UTG62" s="37"/>
      <c r="UTH62" s="37"/>
      <c r="UTI62" s="37"/>
      <c r="UTJ62" s="37"/>
      <c r="UTK62" s="37"/>
      <c r="UTL62" s="37"/>
      <c r="UTM62" s="37"/>
      <c r="UTN62" s="37"/>
      <c r="UTO62" s="37"/>
      <c r="UTP62" s="37"/>
      <c r="UTQ62" s="37"/>
      <c r="UTR62" s="37"/>
      <c r="UTS62" s="37"/>
      <c r="UTT62" s="37"/>
      <c r="UTU62" s="37"/>
      <c r="UTV62" s="37"/>
      <c r="UTW62" s="37"/>
      <c r="UTX62" s="37"/>
      <c r="UTY62" s="37"/>
      <c r="UTZ62" s="37"/>
      <c r="UUA62" s="37"/>
      <c r="UUB62" s="37"/>
      <c r="UUC62" s="37"/>
      <c r="UUD62" s="37"/>
      <c r="UUE62" s="37"/>
      <c r="UUF62" s="37"/>
      <c r="UUG62" s="37"/>
      <c r="UUH62" s="37"/>
      <c r="UUI62" s="37"/>
      <c r="UUJ62" s="37"/>
      <c r="UUK62" s="37"/>
      <c r="UUL62" s="37"/>
      <c r="UUM62" s="37"/>
      <c r="UUN62" s="37"/>
      <c r="UUO62" s="37"/>
      <c r="UUP62" s="37"/>
      <c r="UUQ62" s="37"/>
      <c r="UUR62" s="37"/>
      <c r="UUS62" s="37"/>
      <c r="UUT62" s="37"/>
      <c r="UUU62" s="37"/>
      <c r="UUV62" s="37"/>
      <c r="UUW62" s="37"/>
      <c r="UUX62" s="37"/>
      <c r="UUY62" s="37"/>
      <c r="UUZ62" s="37"/>
      <c r="UVA62" s="37"/>
      <c r="UVB62" s="37"/>
      <c r="UVC62" s="37"/>
      <c r="UVD62" s="37"/>
      <c r="UVE62" s="37"/>
      <c r="UVF62" s="37"/>
      <c r="UVG62" s="37"/>
      <c r="UVH62" s="37"/>
      <c r="UVI62" s="37"/>
      <c r="UVJ62" s="37"/>
      <c r="UVK62" s="37"/>
      <c r="UVL62" s="37"/>
      <c r="UVM62" s="37"/>
      <c r="UVN62" s="37"/>
      <c r="UVO62" s="37"/>
      <c r="UVP62" s="37"/>
      <c r="UVQ62" s="37"/>
      <c r="UVR62" s="37"/>
      <c r="UVS62" s="37"/>
      <c r="UVT62" s="37"/>
      <c r="UVU62" s="37"/>
      <c r="UVV62" s="37"/>
      <c r="UVW62" s="37"/>
      <c r="UVX62" s="37"/>
      <c r="UVY62" s="37"/>
      <c r="UVZ62" s="37"/>
      <c r="UWA62" s="37"/>
      <c r="UWB62" s="37"/>
      <c r="UWC62" s="37"/>
      <c r="UWD62" s="37"/>
      <c r="UWE62" s="37"/>
      <c r="UWF62" s="37"/>
      <c r="UWG62" s="37"/>
      <c r="UWH62" s="37"/>
      <c r="UWI62" s="37"/>
      <c r="UWJ62" s="37"/>
      <c r="UWK62" s="37"/>
      <c r="UWL62" s="37"/>
      <c r="UWM62" s="37"/>
      <c r="UWN62" s="37"/>
      <c r="UWO62" s="37"/>
      <c r="UWP62" s="37"/>
      <c r="UWQ62" s="37"/>
      <c r="UWR62" s="37"/>
      <c r="UWS62" s="37"/>
      <c r="UWT62" s="37"/>
      <c r="UWU62" s="37"/>
      <c r="UWV62" s="37"/>
      <c r="UWW62" s="37"/>
      <c r="UWX62" s="37"/>
      <c r="UWY62" s="37"/>
      <c r="UWZ62" s="37"/>
      <c r="UXA62" s="37"/>
      <c r="UXB62" s="37"/>
      <c r="UXC62" s="37"/>
      <c r="UXD62" s="37"/>
      <c r="UXE62" s="37"/>
      <c r="UXF62" s="37"/>
      <c r="UXG62" s="37"/>
      <c r="UXH62" s="37"/>
      <c r="UXI62" s="37"/>
      <c r="UXJ62" s="37"/>
      <c r="UXK62" s="37"/>
      <c r="UXL62" s="37"/>
      <c r="UXM62" s="37"/>
      <c r="UXN62" s="37"/>
      <c r="UXO62" s="37"/>
      <c r="UXP62" s="37"/>
      <c r="UXQ62" s="37"/>
      <c r="UXR62" s="37"/>
      <c r="UXS62" s="37"/>
      <c r="UXT62" s="37"/>
      <c r="UXU62" s="37"/>
      <c r="UXV62" s="37"/>
      <c r="UXW62" s="37"/>
      <c r="UXX62" s="37"/>
      <c r="UXY62" s="37"/>
      <c r="UXZ62" s="37"/>
      <c r="UYA62" s="37"/>
      <c r="UYB62" s="37"/>
      <c r="UYC62" s="37"/>
      <c r="UYD62" s="37"/>
      <c r="UYE62" s="37"/>
      <c r="UYF62" s="37"/>
      <c r="UYG62" s="37"/>
      <c r="UYH62" s="37"/>
      <c r="UYI62" s="37"/>
      <c r="UYJ62" s="37"/>
      <c r="UYK62" s="37"/>
      <c r="UYL62" s="37"/>
      <c r="UYM62" s="37"/>
      <c r="UYN62" s="37"/>
      <c r="UYO62" s="37"/>
      <c r="UYP62" s="37"/>
      <c r="UYQ62" s="37"/>
      <c r="UYR62" s="37"/>
      <c r="UYS62" s="37"/>
      <c r="UYT62" s="37"/>
      <c r="UYU62" s="37"/>
      <c r="UYV62" s="37"/>
      <c r="UYW62" s="37"/>
      <c r="UYX62" s="37"/>
      <c r="UYY62" s="37"/>
      <c r="UYZ62" s="37"/>
      <c r="UZA62" s="37"/>
      <c r="UZB62" s="37"/>
      <c r="UZC62" s="37"/>
      <c r="UZD62" s="37"/>
      <c r="UZE62" s="37"/>
      <c r="UZF62" s="37"/>
      <c r="UZG62" s="37"/>
      <c r="UZH62" s="37"/>
      <c r="UZI62" s="37"/>
      <c r="UZJ62" s="37"/>
      <c r="UZK62" s="37"/>
      <c r="UZL62" s="37"/>
      <c r="UZM62" s="37"/>
      <c r="UZN62" s="37"/>
      <c r="UZO62" s="37"/>
      <c r="UZP62" s="37"/>
      <c r="UZQ62" s="37"/>
      <c r="UZR62" s="37"/>
      <c r="UZS62" s="37"/>
      <c r="UZT62" s="37"/>
      <c r="UZU62" s="37"/>
      <c r="UZV62" s="37"/>
      <c r="UZW62" s="37"/>
      <c r="UZX62" s="37"/>
      <c r="UZY62" s="37"/>
      <c r="UZZ62" s="37"/>
      <c r="VAA62" s="37"/>
      <c r="VAB62" s="37"/>
      <c r="VAC62" s="37"/>
      <c r="VAD62" s="37"/>
      <c r="VAE62" s="37"/>
      <c r="VAF62" s="37"/>
      <c r="VAG62" s="37"/>
      <c r="VAH62" s="37"/>
      <c r="VAI62" s="37"/>
      <c r="VAJ62" s="37"/>
      <c r="VAK62" s="37"/>
      <c r="VAL62" s="37"/>
      <c r="VAM62" s="37"/>
      <c r="VAN62" s="37"/>
      <c r="VAO62" s="37"/>
      <c r="VAP62" s="37"/>
      <c r="VAQ62" s="37"/>
      <c r="VAR62" s="37"/>
      <c r="VAS62" s="37"/>
      <c r="VAT62" s="37"/>
      <c r="VAU62" s="37"/>
      <c r="VAV62" s="37"/>
      <c r="VAW62" s="37"/>
      <c r="VAX62" s="37"/>
      <c r="VAY62" s="37"/>
      <c r="VAZ62" s="37"/>
      <c r="VBA62" s="37"/>
      <c r="VBB62" s="37"/>
      <c r="VBC62" s="37"/>
      <c r="VBD62" s="37"/>
      <c r="VBE62" s="37"/>
      <c r="VBF62" s="37"/>
      <c r="VBG62" s="37"/>
      <c r="VBH62" s="37"/>
      <c r="VBI62" s="37"/>
      <c r="VBJ62" s="37"/>
      <c r="VBK62" s="37"/>
      <c r="VBL62" s="37"/>
      <c r="VBM62" s="37"/>
      <c r="VBN62" s="37"/>
      <c r="VBO62" s="37"/>
      <c r="VBP62" s="37"/>
      <c r="VBQ62" s="37"/>
      <c r="VBR62" s="37"/>
      <c r="VBS62" s="37"/>
      <c r="VBT62" s="37"/>
      <c r="VBU62" s="37"/>
      <c r="VBV62" s="37"/>
      <c r="VBW62" s="37"/>
      <c r="VBX62" s="37"/>
      <c r="VBY62" s="37"/>
      <c r="VBZ62" s="37"/>
      <c r="VCA62" s="37"/>
      <c r="VCB62" s="37"/>
      <c r="VCC62" s="37"/>
      <c r="VCD62" s="37"/>
      <c r="VCE62" s="37"/>
      <c r="VCF62" s="37"/>
      <c r="VCG62" s="37"/>
      <c r="VCH62" s="37"/>
      <c r="VCI62" s="37"/>
      <c r="VCJ62" s="37"/>
      <c r="VCK62" s="37"/>
      <c r="VCL62" s="37"/>
      <c r="VCM62" s="37"/>
      <c r="VCN62" s="37"/>
      <c r="VCO62" s="37"/>
      <c r="VCP62" s="37"/>
      <c r="VCQ62" s="37"/>
      <c r="VCR62" s="37"/>
      <c r="VCS62" s="37"/>
      <c r="VCT62" s="37"/>
      <c r="VCU62" s="37"/>
      <c r="VCV62" s="37"/>
      <c r="VCW62" s="37"/>
      <c r="VCX62" s="37"/>
      <c r="VCY62" s="37"/>
      <c r="VCZ62" s="37"/>
      <c r="VDA62" s="37"/>
      <c r="VDB62" s="37"/>
      <c r="VDC62" s="37"/>
      <c r="VDD62" s="37"/>
      <c r="VDE62" s="37"/>
      <c r="VDF62" s="37"/>
      <c r="VDG62" s="37"/>
      <c r="VDH62" s="37"/>
      <c r="VDI62" s="37"/>
      <c r="VDJ62" s="37"/>
      <c r="VDK62" s="37"/>
      <c r="VDL62" s="37"/>
      <c r="VDM62" s="37"/>
      <c r="VDN62" s="37"/>
      <c r="VDO62" s="37"/>
      <c r="VDP62" s="37"/>
      <c r="VDQ62" s="37"/>
      <c r="VDR62" s="37"/>
      <c r="VDS62" s="37"/>
      <c r="VDT62" s="37"/>
      <c r="VDU62" s="37"/>
      <c r="VDV62" s="37"/>
      <c r="VDW62" s="37"/>
      <c r="VDX62" s="37"/>
      <c r="VDY62" s="37"/>
      <c r="VDZ62" s="37"/>
      <c r="VEA62" s="37"/>
      <c r="VEB62" s="37"/>
      <c r="VEC62" s="37"/>
      <c r="VED62" s="37"/>
      <c r="VEE62" s="37"/>
      <c r="VEF62" s="37"/>
      <c r="VEG62" s="37"/>
      <c r="VEH62" s="37"/>
      <c r="VEI62" s="37"/>
      <c r="VEJ62" s="37"/>
      <c r="VEK62" s="37"/>
      <c r="VEL62" s="37"/>
      <c r="VEM62" s="37"/>
      <c r="VEN62" s="37"/>
      <c r="VEO62" s="37"/>
      <c r="VEP62" s="37"/>
      <c r="VEQ62" s="37"/>
      <c r="VER62" s="37"/>
      <c r="VES62" s="37"/>
      <c r="VET62" s="37"/>
      <c r="VEU62" s="37"/>
      <c r="VEV62" s="37"/>
      <c r="VEW62" s="37"/>
      <c r="VEX62" s="37"/>
      <c r="VEY62" s="37"/>
      <c r="VEZ62" s="37"/>
      <c r="VFA62" s="37"/>
      <c r="VFB62" s="37"/>
      <c r="VFC62" s="37"/>
      <c r="VFD62" s="37"/>
      <c r="VFE62" s="37"/>
      <c r="VFF62" s="37"/>
      <c r="VFG62" s="37"/>
      <c r="VFH62" s="37"/>
      <c r="VFI62" s="37"/>
      <c r="VFJ62" s="37"/>
      <c r="VFK62" s="37"/>
      <c r="VFL62" s="37"/>
      <c r="VFM62" s="37"/>
      <c r="VFN62" s="37"/>
      <c r="VFO62" s="37"/>
      <c r="VFP62" s="37"/>
      <c r="VFQ62" s="37"/>
      <c r="VFR62" s="37"/>
      <c r="VFS62" s="37"/>
      <c r="VFT62" s="37"/>
      <c r="VFU62" s="37"/>
      <c r="VFV62" s="37"/>
      <c r="VFW62" s="37"/>
      <c r="VFX62" s="37"/>
      <c r="VFY62" s="37"/>
      <c r="VFZ62" s="37"/>
      <c r="VGA62" s="37"/>
      <c r="VGB62" s="37"/>
      <c r="VGC62" s="37"/>
      <c r="VGD62" s="37"/>
      <c r="VGE62" s="37"/>
      <c r="VGF62" s="37"/>
      <c r="VGG62" s="37"/>
      <c r="VGH62" s="37"/>
      <c r="VGI62" s="37"/>
      <c r="VGJ62" s="37"/>
      <c r="VGK62" s="37"/>
      <c r="VGL62" s="37"/>
      <c r="VGM62" s="37"/>
      <c r="VGN62" s="37"/>
      <c r="VGO62" s="37"/>
      <c r="VGP62" s="37"/>
      <c r="VGQ62" s="37"/>
      <c r="VGR62" s="37"/>
      <c r="VGS62" s="37"/>
      <c r="VGT62" s="37"/>
      <c r="VGU62" s="37"/>
      <c r="VGV62" s="37"/>
      <c r="VGW62" s="37"/>
      <c r="VGX62" s="37"/>
      <c r="VGY62" s="37"/>
      <c r="VGZ62" s="37"/>
      <c r="VHA62" s="37"/>
      <c r="VHB62" s="37"/>
      <c r="VHC62" s="37"/>
      <c r="VHD62" s="37"/>
      <c r="VHE62" s="37"/>
      <c r="VHF62" s="37"/>
      <c r="VHG62" s="37"/>
      <c r="VHH62" s="37"/>
      <c r="VHI62" s="37"/>
      <c r="VHJ62" s="37"/>
      <c r="VHK62" s="37"/>
      <c r="VHL62" s="37"/>
      <c r="VHM62" s="37"/>
      <c r="VHN62" s="37"/>
      <c r="VHO62" s="37"/>
      <c r="VHP62" s="37"/>
      <c r="VHQ62" s="37"/>
      <c r="VHR62" s="37"/>
      <c r="VHS62" s="37"/>
      <c r="VHT62" s="37"/>
      <c r="VHU62" s="37"/>
      <c r="VHV62" s="37"/>
      <c r="VHW62" s="37"/>
      <c r="VHX62" s="37"/>
      <c r="VHY62" s="37"/>
      <c r="VHZ62" s="37"/>
      <c r="VIA62" s="37"/>
      <c r="VIB62" s="37"/>
      <c r="VIC62" s="37"/>
      <c r="VID62" s="37"/>
      <c r="VIE62" s="37"/>
      <c r="VIF62" s="37"/>
      <c r="VIG62" s="37"/>
      <c r="VIH62" s="37"/>
      <c r="VII62" s="37"/>
      <c r="VIJ62" s="37"/>
      <c r="VIK62" s="37"/>
      <c r="VIL62" s="37"/>
      <c r="VIM62" s="37"/>
      <c r="VIN62" s="37"/>
      <c r="VIO62" s="37"/>
      <c r="VIP62" s="37"/>
      <c r="VIQ62" s="37"/>
      <c r="VIR62" s="37"/>
      <c r="VIS62" s="37"/>
      <c r="VIT62" s="37"/>
      <c r="VIU62" s="37"/>
      <c r="VIV62" s="37"/>
      <c r="VIW62" s="37"/>
      <c r="VIX62" s="37"/>
      <c r="VIY62" s="37"/>
      <c r="VIZ62" s="37"/>
      <c r="VJA62" s="37"/>
      <c r="VJB62" s="37"/>
      <c r="VJC62" s="37"/>
      <c r="VJD62" s="37"/>
      <c r="VJE62" s="37"/>
      <c r="VJF62" s="37"/>
      <c r="VJG62" s="37"/>
      <c r="VJH62" s="37"/>
      <c r="VJI62" s="37"/>
      <c r="VJJ62" s="37"/>
      <c r="VJK62" s="37"/>
      <c r="VJL62" s="37"/>
      <c r="VJM62" s="37"/>
      <c r="VJN62" s="37"/>
      <c r="VJO62" s="37"/>
      <c r="VJP62" s="37"/>
      <c r="VJQ62" s="37"/>
      <c r="VJR62" s="37"/>
      <c r="VJS62" s="37"/>
      <c r="VJT62" s="37"/>
      <c r="VJU62" s="37"/>
      <c r="VJV62" s="37"/>
      <c r="VJW62" s="37"/>
      <c r="VJX62" s="37"/>
      <c r="VJY62" s="37"/>
      <c r="VJZ62" s="37"/>
      <c r="VKA62" s="37"/>
      <c r="VKB62" s="37"/>
      <c r="VKC62" s="37"/>
      <c r="VKD62" s="37"/>
      <c r="VKE62" s="37"/>
      <c r="VKF62" s="37"/>
      <c r="VKG62" s="37"/>
      <c r="VKH62" s="37"/>
      <c r="VKI62" s="37"/>
      <c r="VKJ62" s="37"/>
      <c r="VKK62" s="37"/>
      <c r="VKL62" s="37"/>
      <c r="VKM62" s="37"/>
      <c r="VKN62" s="37"/>
      <c r="VKO62" s="37"/>
      <c r="VKP62" s="37"/>
      <c r="VKQ62" s="37"/>
      <c r="VKR62" s="37"/>
      <c r="VKS62" s="37"/>
      <c r="VKT62" s="37"/>
      <c r="VKU62" s="37"/>
      <c r="VKV62" s="37"/>
      <c r="VKW62" s="37"/>
      <c r="VKX62" s="37"/>
      <c r="VKY62" s="37"/>
      <c r="VKZ62" s="37"/>
      <c r="VLA62" s="37"/>
      <c r="VLB62" s="37"/>
      <c r="VLC62" s="37"/>
      <c r="VLD62" s="37"/>
      <c r="VLE62" s="37"/>
      <c r="VLF62" s="37"/>
      <c r="VLG62" s="37"/>
      <c r="VLH62" s="37"/>
      <c r="VLI62" s="37"/>
      <c r="VLJ62" s="37"/>
      <c r="VLK62" s="37"/>
      <c r="VLL62" s="37"/>
      <c r="VLM62" s="37"/>
      <c r="VLN62" s="37"/>
      <c r="VLO62" s="37"/>
      <c r="VLP62" s="37"/>
      <c r="VLQ62" s="37"/>
      <c r="VLR62" s="37"/>
      <c r="VLS62" s="37"/>
      <c r="VLT62" s="37"/>
      <c r="VLU62" s="37"/>
      <c r="VLV62" s="37"/>
      <c r="VLW62" s="37"/>
      <c r="VLX62" s="37"/>
      <c r="VLY62" s="37"/>
      <c r="VLZ62" s="37"/>
      <c r="VMA62" s="37"/>
      <c r="VMB62" s="37"/>
      <c r="VMC62" s="37"/>
      <c r="VMD62" s="37"/>
      <c r="VME62" s="37"/>
      <c r="VMF62" s="37"/>
      <c r="VMG62" s="37"/>
      <c r="VMH62" s="37"/>
      <c r="VMI62" s="37"/>
      <c r="VMJ62" s="37"/>
      <c r="VMK62" s="37"/>
      <c r="VML62" s="37"/>
      <c r="VMM62" s="37"/>
      <c r="VMN62" s="37"/>
      <c r="VMO62" s="37"/>
      <c r="VMP62" s="37"/>
      <c r="VMQ62" s="37"/>
      <c r="VMR62" s="37"/>
      <c r="VMS62" s="37"/>
      <c r="VMT62" s="37"/>
      <c r="VMU62" s="37"/>
      <c r="VMV62" s="37"/>
      <c r="VMW62" s="37"/>
      <c r="VMX62" s="37"/>
      <c r="VMY62" s="37"/>
      <c r="VMZ62" s="37"/>
      <c r="VNA62" s="37"/>
      <c r="VNB62" s="37"/>
      <c r="VNC62" s="37"/>
      <c r="VND62" s="37"/>
      <c r="VNE62" s="37"/>
      <c r="VNF62" s="37"/>
      <c r="VNG62" s="37"/>
      <c r="VNH62" s="37"/>
      <c r="VNI62" s="37"/>
      <c r="VNJ62" s="37"/>
      <c r="VNK62" s="37"/>
      <c r="VNL62" s="37"/>
      <c r="VNM62" s="37"/>
      <c r="VNN62" s="37"/>
      <c r="VNO62" s="37"/>
      <c r="VNP62" s="37"/>
      <c r="VNQ62" s="37"/>
      <c r="VNR62" s="37"/>
      <c r="VNS62" s="37"/>
      <c r="VNT62" s="37"/>
      <c r="VNU62" s="37"/>
      <c r="VNV62" s="37"/>
      <c r="VNW62" s="37"/>
      <c r="VNX62" s="37"/>
      <c r="VNY62" s="37"/>
      <c r="VNZ62" s="37"/>
      <c r="VOA62" s="37"/>
      <c r="VOB62" s="37"/>
      <c r="VOC62" s="37"/>
      <c r="VOD62" s="37"/>
      <c r="VOE62" s="37"/>
      <c r="VOF62" s="37"/>
      <c r="VOG62" s="37"/>
      <c r="VOH62" s="37"/>
      <c r="VOI62" s="37"/>
      <c r="VOJ62" s="37"/>
      <c r="VOK62" s="37"/>
      <c r="VOL62" s="37"/>
      <c r="VOM62" s="37"/>
      <c r="VON62" s="37"/>
      <c r="VOO62" s="37"/>
      <c r="VOP62" s="37"/>
      <c r="VOQ62" s="37"/>
      <c r="VOR62" s="37"/>
      <c r="VOS62" s="37"/>
      <c r="VOT62" s="37"/>
      <c r="VOU62" s="37"/>
      <c r="VOV62" s="37"/>
      <c r="VOW62" s="37"/>
      <c r="VOX62" s="37"/>
      <c r="VOY62" s="37"/>
      <c r="VOZ62" s="37"/>
      <c r="VPA62" s="37"/>
      <c r="VPB62" s="37"/>
      <c r="VPC62" s="37"/>
      <c r="VPD62" s="37"/>
      <c r="VPE62" s="37"/>
      <c r="VPF62" s="37"/>
      <c r="VPG62" s="37"/>
      <c r="VPH62" s="37"/>
      <c r="VPI62" s="37"/>
      <c r="VPJ62" s="37"/>
      <c r="VPK62" s="37"/>
      <c r="VPL62" s="37"/>
      <c r="VPM62" s="37"/>
      <c r="VPN62" s="37"/>
      <c r="VPO62" s="37"/>
      <c r="VPP62" s="37"/>
      <c r="VPQ62" s="37"/>
      <c r="VPR62" s="37"/>
      <c r="VPS62" s="37"/>
      <c r="VPT62" s="37"/>
      <c r="VPU62" s="37"/>
      <c r="VPV62" s="37"/>
      <c r="VPW62" s="37"/>
      <c r="VPX62" s="37"/>
      <c r="VPY62" s="37"/>
      <c r="VPZ62" s="37"/>
      <c r="VQA62" s="37"/>
      <c r="VQB62" s="37"/>
      <c r="VQC62" s="37"/>
      <c r="VQD62" s="37"/>
      <c r="VQE62" s="37"/>
      <c r="VQF62" s="37"/>
      <c r="VQG62" s="37"/>
      <c r="VQH62" s="37"/>
      <c r="VQI62" s="37"/>
      <c r="VQJ62" s="37"/>
      <c r="VQK62" s="37"/>
      <c r="VQL62" s="37"/>
      <c r="VQM62" s="37"/>
      <c r="VQN62" s="37"/>
      <c r="VQO62" s="37"/>
      <c r="VQP62" s="37"/>
      <c r="VQQ62" s="37"/>
      <c r="VQR62" s="37"/>
      <c r="VQS62" s="37"/>
      <c r="VQT62" s="37"/>
      <c r="VQU62" s="37"/>
      <c r="VQV62" s="37"/>
      <c r="VQW62" s="37"/>
      <c r="VQX62" s="37"/>
      <c r="VQY62" s="37"/>
      <c r="VQZ62" s="37"/>
      <c r="VRA62" s="37"/>
      <c r="VRB62" s="37"/>
      <c r="VRC62" s="37"/>
      <c r="VRD62" s="37"/>
      <c r="VRE62" s="37"/>
      <c r="VRF62" s="37"/>
      <c r="VRG62" s="37"/>
      <c r="VRH62" s="37"/>
      <c r="VRI62" s="37"/>
      <c r="VRJ62" s="37"/>
      <c r="VRK62" s="37"/>
      <c r="VRL62" s="37"/>
      <c r="VRM62" s="37"/>
      <c r="VRN62" s="37"/>
      <c r="VRO62" s="37"/>
      <c r="VRP62" s="37"/>
      <c r="VRQ62" s="37"/>
      <c r="VRR62" s="37"/>
      <c r="VRS62" s="37"/>
      <c r="VRT62" s="37"/>
      <c r="VRU62" s="37"/>
      <c r="VRV62" s="37"/>
      <c r="VRW62" s="37"/>
      <c r="VRX62" s="37"/>
      <c r="VRY62" s="37"/>
      <c r="VRZ62" s="37"/>
      <c r="VSA62" s="37"/>
      <c r="VSB62" s="37"/>
      <c r="VSC62" s="37"/>
      <c r="VSD62" s="37"/>
      <c r="VSE62" s="37"/>
      <c r="VSF62" s="37"/>
      <c r="VSG62" s="37"/>
      <c r="VSH62" s="37"/>
      <c r="VSI62" s="37"/>
      <c r="VSJ62" s="37"/>
      <c r="VSK62" s="37"/>
      <c r="VSL62" s="37"/>
      <c r="VSM62" s="37"/>
      <c r="VSN62" s="37"/>
      <c r="VSO62" s="37"/>
      <c r="VSP62" s="37"/>
      <c r="VSQ62" s="37"/>
      <c r="VSR62" s="37"/>
      <c r="VSS62" s="37"/>
      <c r="VST62" s="37"/>
      <c r="VSU62" s="37"/>
      <c r="VSV62" s="37"/>
      <c r="VSW62" s="37"/>
      <c r="VSX62" s="37"/>
      <c r="VSY62" s="37"/>
      <c r="VSZ62" s="37"/>
      <c r="VTA62" s="37"/>
      <c r="VTB62" s="37"/>
      <c r="VTC62" s="37"/>
      <c r="VTD62" s="37"/>
      <c r="VTE62" s="37"/>
      <c r="VTF62" s="37"/>
      <c r="VTG62" s="37"/>
      <c r="VTH62" s="37"/>
      <c r="VTI62" s="37"/>
      <c r="VTJ62" s="37"/>
      <c r="VTK62" s="37"/>
      <c r="VTL62" s="37"/>
      <c r="VTM62" s="37"/>
      <c r="VTN62" s="37"/>
      <c r="VTO62" s="37"/>
      <c r="VTP62" s="37"/>
      <c r="VTQ62" s="37"/>
      <c r="VTR62" s="37"/>
      <c r="VTS62" s="37"/>
      <c r="VTT62" s="37"/>
      <c r="VTU62" s="37"/>
      <c r="VTV62" s="37"/>
      <c r="VTW62" s="37"/>
      <c r="VTX62" s="37"/>
      <c r="VTY62" s="37"/>
      <c r="VTZ62" s="37"/>
      <c r="VUA62" s="37"/>
      <c r="VUB62" s="37"/>
      <c r="VUC62" s="37"/>
      <c r="VUD62" s="37"/>
      <c r="VUE62" s="37"/>
      <c r="VUF62" s="37"/>
      <c r="VUG62" s="37"/>
      <c r="VUH62" s="37"/>
      <c r="VUI62" s="37"/>
      <c r="VUJ62" s="37"/>
      <c r="VUK62" s="37"/>
      <c r="VUL62" s="37"/>
      <c r="VUM62" s="37"/>
      <c r="VUN62" s="37"/>
      <c r="VUO62" s="37"/>
      <c r="VUP62" s="37"/>
      <c r="VUQ62" s="37"/>
      <c r="VUR62" s="37"/>
      <c r="VUS62" s="37"/>
      <c r="VUT62" s="37"/>
      <c r="VUU62" s="37"/>
      <c r="VUV62" s="37"/>
      <c r="VUW62" s="37"/>
      <c r="VUX62" s="37"/>
      <c r="VUY62" s="37"/>
      <c r="VUZ62" s="37"/>
      <c r="VVA62" s="37"/>
      <c r="VVB62" s="37"/>
      <c r="VVC62" s="37"/>
      <c r="VVD62" s="37"/>
      <c r="VVE62" s="37"/>
      <c r="VVF62" s="37"/>
      <c r="VVG62" s="37"/>
      <c r="VVH62" s="37"/>
      <c r="VVI62" s="37"/>
      <c r="VVJ62" s="37"/>
      <c r="VVK62" s="37"/>
      <c r="VVL62" s="37"/>
      <c r="VVM62" s="37"/>
      <c r="VVN62" s="37"/>
      <c r="VVO62" s="37"/>
      <c r="VVP62" s="37"/>
      <c r="VVQ62" s="37"/>
      <c r="VVR62" s="37"/>
      <c r="VVS62" s="37"/>
      <c r="VVT62" s="37"/>
      <c r="VVU62" s="37"/>
      <c r="VVV62" s="37"/>
      <c r="VVW62" s="37"/>
      <c r="VVX62" s="37"/>
      <c r="VVY62" s="37"/>
      <c r="VVZ62" s="37"/>
      <c r="VWA62" s="37"/>
      <c r="VWB62" s="37"/>
      <c r="VWC62" s="37"/>
      <c r="VWD62" s="37"/>
      <c r="VWE62" s="37"/>
      <c r="VWF62" s="37"/>
      <c r="VWG62" s="37"/>
      <c r="VWH62" s="37"/>
      <c r="VWI62" s="37"/>
      <c r="VWJ62" s="37"/>
      <c r="VWK62" s="37"/>
      <c r="VWL62" s="37"/>
      <c r="VWM62" s="37"/>
      <c r="VWN62" s="37"/>
      <c r="VWO62" s="37"/>
      <c r="VWP62" s="37"/>
      <c r="VWQ62" s="37"/>
      <c r="VWR62" s="37"/>
      <c r="VWS62" s="37"/>
      <c r="VWT62" s="37"/>
      <c r="VWU62" s="37"/>
      <c r="VWV62" s="37"/>
      <c r="VWW62" s="37"/>
      <c r="VWX62" s="37"/>
      <c r="VWY62" s="37"/>
      <c r="VWZ62" s="37"/>
      <c r="VXA62" s="37"/>
      <c r="VXB62" s="37"/>
      <c r="VXC62" s="37"/>
      <c r="VXD62" s="37"/>
      <c r="VXE62" s="37"/>
      <c r="VXF62" s="37"/>
      <c r="VXG62" s="37"/>
      <c r="VXH62" s="37"/>
      <c r="VXI62" s="37"/>
      <c r="VXJ62" s="37"/>
      <c r="VXK62" s="37"/>
      <c r="VXL62" s="37"/>
      <c r="VXM62" s="37"/>
      <c r="VXN62" s="37"/>
      <c r="VXO62" s="37"/>
      <c r="VXP62" s="37"/>
      <c r="VXQ62" s="37"/>
      <c r="VXR62" s="37"/>
      <c r="VXS62" s="37"/>
      <c r="VXT62" s="37"/>
      <c r="VXU62" s="37"/>
      <c r="VXV62" s="37"/>
      <c r="VXW62" s="37"/>
      <c r="VXX62" s="37"/>
      <c r="VXY62" s="37"/>
      <c r="VXZ62" s="37"/>
      <c r="VYA62" s="37"/>
      <c r="VYB62" s="37"/>
      <c r="VYC62" s="37"/>
      <c r="VYD62" s="37"/>
      <c r="VYE62" s="37"/>
      <c r="VYF62" s="37"/>
      <c r="VYG62" s="37"/>
      <c r="VYH62" s="37"/>
      <c r="VYI62" s="37"/>
      <c r="VYJ62" s="37"/>
      <c r="VYK62" s="37"/>
      <c r="VYL62" s="37"/>
      <c r="VYM62" s="37"/>
      <c r="VYN62" s="37"/>
      <c r="VYO62" s="37"/>
      <c r="VYP62" s="37"/>
      <c r="VYQ62" s="37"/>
      <c r="VYR62" s="37"/>
      <c r="VYS62" s="37"/>
      <c r="VYT62" s="37"/>
      <c r="VYU62" s="37"/>
      <c r="VYV62" s="37"/>
      <c r="VYW62" s="37"/>
      <c r="VYX62" s="37"/>
      <c r="VYY62" s="37"/>
      <c r="VYZ62" s="37"/>
      <c r="VZA62" s="37"/>
      <c r="VZB62" s="37"/>
      <c r="VZC62" s="37"/>
      <c r="VZD62" s="37"/>
      <c r="VZE62" s="37"/>
      <c r="VZF62" s="37"/>
      <c r="VZG62" s="37"/>
      <c r="VZH62" s="37"/>
      <c r="VZI62" s="37"/>
      <c r="VZJ62" s="37"/>
      <c r="VZK62" s="37"/>
      <c r="VZL62" s="37"/>
      <c r="VZM62" s="37"/>
      <c r="VZN62" s="37"/>
      <c r="VZO62" s="37"/>
      <c r="VZP62" s="37"/>
      <c r="VZQ62" s="37"/>
      <c r="VZR62" s="37"/>
      <c r="VZS62" s="37"/>
      <c r="VZT62" s="37"/>
      <c r="VZU62" s="37"/>
      <c r="VZV62" s="37"/>
      <c r="VZW62" s="37"/>
      <c r="VZX62" s="37"/>
      <c r="VZY62" s="37"/>
      <c r="VZZ62" s="37"/>
      <c r="WAA62" s="37"/>
      <c r="WAB62" s="37"/>
      <c r="WAC62" s="37"/>
      <c r="WAD62" s="37"/>
      <c r="WAE62" s="37"/>
      <c r="WAF62" s="37"/>
      <c r="WAG62" s="37"/>
      <c r="WAH62" s="37"/>
      <c r="WAI62" s="37"/>
      <c r="WAJ62" s="37"/>
      <c r="WAK62" s="37"/>
      <c r="WAL62" s="37"/>
      <c r="WAM62" s="37"/>
      <c r="WAN62" s="37"/>
      <c r="WAO62" s="37"/>
      <c r="WAP62" s="37"/>
      <c r="WAQ62" s="37"/>
      <c r="WAR62" s="37"/>
      <c r="WAS62" s="37"/>
      <c r="WAT62" s="37"/>
      <c r="WAU62" s="37"/>
      <c r="WAV62" s="37"/>
      <c r="WAW62" s="37"/>
      <c r="WAX62" s="37"/>
      <c r="WAY62" s="37"/>
      <c r="WAZ62" s="37"/>
      <c r="WBA62" s="37"/>
      <c r="WBB62" s="37"/>
      <c r="WBC62" s="37"/>
      <c r="WBD62" s="37"/>
      <c r="WBE62" s="37"/>
      <c r="WBF62" s="37"/>
      <c r="WBG62" s="37"/>
      <c r="WBH62" s="37"/>
      <c r="WBI62" s="37"/>
      <c r="WBJ62" s="37"/>
      <c r="WBK62" s="37"/>
      <c r="WBL62" s="37"/>
      <c r="WBM62" s="37"/>
      <c r="WBN62" s="37"/>
      <c r="WBO62" s="37"/>
      <c r="WBP62" s="37"/>
      <c r="WBQ62" s="37"/>
      <c r="WBR62" s="37"/>
      <c r="WBS62" s="37"/>
      <c r="WBT62" s="37"/>
      <c r="WBU62" s="37"/>
      <c r="WBV62" s="37"/>
      <c r="WBW62" s="37"/>
      <c r="WBX62" s="37"/>
      <c r="WBY62" s="37"/>
      <c r="WBZ62" s="37"/>
      <c r="WCA62" s="37"/>
      <c r="WCB62" s="37"/>
      <c r="WCC62" s="37"/>
      <c r="WCD62" s="37"/>
      <c r="WCE62" s="37"/>
      <c r="WCF62" s="37"/>
      <c r="WCG62" s="37"/>
      <c r="WCH62" s="37"/>
      <c r="WCI62" s="37"/>
      <c r="WCJ62" s="37"/>
      <c r="WCK62" s="37"/>
      <c r="WCL62" s="37"/>
      <c r="WCM62" s="37"/>
      <c r="WCN62" s="37"/>
      <c r="WCO62" s="37"/>
      <c r="WCP62" s="37"/>
      <c r="WCQ62" s="37"/>
      <c r="WCR62" s="37"/>
      <c r="WCS62" s="37"/>
      <c r="WCT62" s="37"/>
      <c r="WCU62" s="37"/>
      <c r="WCV62" s="37"/>
      <c r="WCW62" s="37"/>
      <c r="WCX62" s="37"/>
      <c r="WCY62" s="37"/>
      <c r="WCZ62" s="37"/>
      <c r="WDA62" s="37"/>
      <c r="WDB62" s="37"/>
      <c r="WDC62" s="37"/>
      <c r="WDD62" s="37"/>
      <c r="WDE62" s="37"/>
      <c r="WDF62" s="37"/>
      <c r="WDG62" s="37"/>
      <c r="WDH62" s="37"/>
      <c r="WDI62" s="37"/>
      <c r="WDJ62" s="37"/>
      <c r="WDK62" s="37"/>
      <c r="WDL62" s="37"/>
      <c r="WDM62" s="37"/>
      <c r="WDN62" s="37"/>
      <c r="WDO62" s="37"/>
      <c r="WDP62" s="37"/>
      <c r="WDQ62" s="37"/>
      <c r="WDR62" s="37"/>
      <c r="WDS62" s="37"/>
      <c r="WDT62" s="37"/>
      <c r="WDU62" s="37"/>
      <c r="WDV62" s="37"/>
      <c r="WDW62" s="37"/>
      <c r="WDX62" s="37"/>
      <c r="WDY62" s="37"/>
      <c r="WDZ62" s="37"/>
      <c r="WEA62" s="37"/>
      <c r="WEB62" s="37"/>
      <c r="WEC62" s="37"/>
      <c r="WED62" s="37"/>
      <c r="WEE62" s="37"/>
      <c r="WEF62" s="37"/>
      <c r="WEG62" s="37"/>
      <c r="WEH62" s="37"/>
      <c r="WEI62" s="37"/>
      <c r="WEJ62" s="37"/>
      <c r="WEK62" s="37"/>
      <c r="WEL62" s="37"/>
      <c r="WEM62" s="37"/>
      <c r="WEN62" s="37"/>
      <c r="WEO62" s="37"/>
      <c r="WEP62" s="37"/>
      <c r="WEQ62" s="37"/>
      <c r="WER62" s="37"/>
      <c r="WES62" s="37"/>
      <c r="WET62" s="37"/>
      <c r="WEU62" s="37"/>
      <c r="WEV62" s="37"/>
      <c r="WEW62" s="37"/>
      <c r="WEX62" s="37"/>
      <c r="WEY62" s="37"/>
      <c r="WEZ62" s="37"/>
      <c r="WFA62" s="37"/>
      <c r="WFB62" s="37"/>
      <c r="WFC62" s="37"/>
      <c r="WFD62" s="37"/>
      <c r="WFE62" s="37"/>
      <c r="WFF62" s="37"/>
      <c r="WFG62" s="37"/>
      <c r="WFH62" s="37"/>
      <c r="WFI62" s="37"/>
      <c r="WFJ62" s="37"/>
      <c r="WFK62" s="37"/>
      <c r="WFL62" s="37"/>
      <c r="WFM62" s="37"/>
      <c r="WFN62" s="37"/>
      <c r="WFO62" s="37"/>
      <c r="WFP62" s="37"/>
      <c r="WFQ62" s="37"/>
      <c r="WFR62" s="37"/>
      <c r="WFS62" s="37"/>
      <c r="WFT62" s="37"/>
      <c r="WFU62" s="37"/>
      <c r="WFV62" s="37"/>
      <c r="WFW62" s="37"/>
      <c r="WFX62" s="37"/>
      <c r="WFY62" s="37"/>
      <c r="WFZ62" s="37"/>
      <c r="WGA62" s="37"/>
      <c r="WGB62" s="37"/>
      <c r="WGC62" s="37"/>
      <c r="WGD62" s="37"/>
      <c r="WGE62" s="37"/>
      <c r="WGF62" s="37"/>
      <c r="WGG62" s="37"/>
      <c r="WGH62" s="37"/>
      <c r="WGI62" s="37"/>
      <c r="WGJ62" s="37"/>
      <c r="WGK62" s="37"/>
      <c r="WGL62" s="37"/>
      <c r="WGM62" s="37"/>
      <c r="WGN62" s="37"/>
      <c r="WGO62" s="37"/>
      <c r="WGP62" s="37"/>
      <c r="WGQ62" s="37"/>
      <c r="WGR62" s="37"/>
      <c r="WGS62" s="37"/>
      <c r="WGT62" s="37"/>
      <c r="WGU62" s="37"/>
      <c r="WGV62" s="37"/>
      <c r="WGW62" s="37"/>
      <c r="WGX62" s="37"/>
      <c r="WGY62" s="37"/>
      <c r="WGZ62" s="37"/>
      <c r="WHA62" s="37"/>
      <c r="WHB62" s="37"/>
      <c r="WHC62" s="37"/>
      <c r="WHD62" s="37"/>
      <c r="WHE62" s="37"/>
      <c r="WHF62" s="37"/>
      <c r="WHG62" s="37"/>
      <c r="WHH62" s="37"/>
      <c r="WHI62" s="37"/>
      <c r="WHJ62" s="37"/>
      <c r="WHK62" s="37"/>
      <c r="WHL62" s="37"/>
      <c r="WHM62" s="37"/>
      <c r="WHN62" s="37"/>
      <c r="WHO62" s="37"/>
      <c r="WHP62" s="37"/>
      <c r="WHQ62" s="37"/>
      <c r="WHR62" s="37"/>
      <c r="WHS62" s="37"/>
      <c r="WHT62" s="37"/>
      <c r="WHU62" s="37"/>
      <c r="WHV62" s="37"/>
      <c r="WHW62" s="37"/>
      <c r="WHX62" s="37"/>
      <c r="WHY62" s="37"/>
      <c r="WHZ62" s="37"/>
      <c r="WIA62" s="37"/>
      <c r="WIB62" s="37"/>
      <c r="WIC62" s="37"/>
      <c r="WID62" s="37"/>
      <c r="WIE62" s="37"/>
      <c r="WIF62" s="37"/>
      <c r="WIG62" s="37"/>
      <c r="WIH62" s="37"/>
      <c r="WII62" s="37"/>
      <c r="WIJ62" s="37"/>
      <c r="WIK62" s="37"/>
      <c r="WIL62" s="37"/>
      <c r="WIM62" s="37"/>
      <c r="WIN62" s="37"/>
      <c r="WIO62" s="37"/>
      <c r="WIP62" s="37"/>
      <c r="WIQ62" s="37"/>
      <c r="WIR62" s="37"/>
      <c r="WIS62" s="37"/>
      <c r="WIT62" s="37"/>
      <c r="WIU62" s="37"/>
      <c r="WIV62" s="37"/>
      <c r="WIW62" s="37"/>
      <c r="WIX62" s="37"/>
      <c r="WIY62" s="37"/>
      <c r="WIZ62" s="37"/>
      <c r="WJA62" s="37"/>
      <c r="WJB62" s="37"/>
      <c r="WJC62" s="37"/>
      <c r="WJD62" s="37"/>
      <c r="WJE62" s="37"/>
      <c r="WJF62" s="37"/>
      <c r="WJG62" s="37"/>
      <c r="WJH62" s="37"/>
      <c r="WJI62" s="37"/>
      <c r="WJJ62" s="37"/>
      <c r="WJK62" s="37"/>
      <c r="WJL62" s="37"/>
      <c r="WJM62" s="37"/>
      <c r="WJN62" s="37"/>
      <c r="WJO62" s="37"/>
      <c r="WJP62" s="37"/>
      <c r="WJQ62" s="37"/>
      <c r="WJR62" s="37"/>
      <c r="WJS62" s="37"/>
      <c r="WJT62" s="37"/>
      <c r="WJU62" s="37"/>
      <c r="WJV62" s="37"/>
      <c r="WJW62" s="37"/>
      <c r="WJX62" s="37"/>
      <c r="WJY62" s="37"/>
      <c r="WJZ62" s="37"/>
      <c r="WKA62" s="37"/>
      <c r="WKB62" s="37"/>
      <c r="WKC62" s="37"/>
      <c r="WKD62" s="37"/>
      <c r="WKE62" s="37"/>
      <c r="WKF62" s="37"/>
      <c r="WKG62" s="37"/>
      <c r="WKH62" s="37"/>
      <c r="WKI62" s="37"/>
      <c r="WKJ62" s="37"/>
      <c r="WKK62" s="37"/>
      <c r="WKL62" s="37"/>
      <c r="WKM62" s="37"/>
      <c r="WKN62" s="37"/>
      <c r="WKO62" s="37"/>
      <c r="WKP62" s="37"/>
      <c r="WKQ62" s="37"/>
      <c r="WKR62" s="37"/>
      <c r="WKS62" s="37"/>
      <c r="WKT62" s="37"/>
      <c r="WKU62" s="37"/>
      <c r="WKV62" s="37"/>
      <c r="WKW62" s="37"/>
      <c r="WKX62" s="37"/>
      <c r="WKY62" s="37"/>
      <c r="WKZ62" s="37"/>
      <c r="WLA62" s="37"/>
      <c r="WLB62" s="37"/>
      <c r="WLC62" s="37"/>
      <c r="WLD62" s="37"/>
      <c r="WLE62" s="37"/>
      <c r="WLF62" s="37"/>
      <c r="WLG62" s="37"/>
      <c r="WLH62" s="37"/>
      <c r="WLI62" s="37"/>
      <c r="WLJ62" s="37"/>
      <c r="WLK62" s="37"/>
      <c r="WLL62" s="37"/>
      <c r="WLM62" s="37"/>
      <c r="WLN62" s="37"/>
      <c r="WLO62" s="37"/>
      <c r="WLP62" s="37"/>
      <c r="WLQ62" s="37"/>
      <c r="WLR62" s="37"/>
      <c r="WLS62" s="37"/>
      <c r="WLT62" s="37"/>
      <c r="WLU62" s="37"/>
      <c r="WLV62" s="37"/>
      <c r="WLW62" s="37"/>
      <c r="WLX62" s="37"/>
      <c r="WLY62" s="37"/>
      <c r="WLZ62" s="37"/>
      <c r="WMA62" s="37"/>
      <c r="WMB62" s="37"/>
      <c r="WMC62" s="37"/>
      <c r="WMD62" s="37"/>
      <c r="WME62" s="37"/>
      <c r="WMF62" s="37"/>
      <c r="WMG62" s="37"/>
      <c r="WMH62" s="37"/>
      <c r="WMI62" s="37"/>
      <c r="WMJ62" s="37"/>
      <c r="WMK62" s="37"/>
      <c r="WML62" s="37"/>
      <c r="WMM62" s="37"/>
      <c r="WMN62" s="37"/>
      <c r="WMO62" s="37"/>
      <c r="WMP62" s="37"/>
      <c r="WMQ62" s="37"/>
      <c r="WMR62" s="37"/>
      <c r="WMS62" s="37"/>
      <c r="WMT62" s="37"/>
      <c r="WMU62" s="37"/>
      <c r="WMV62" s="37"/>
      <c r="WMW62" s="37"/>
      <c r="WMX62" s="37"/>
      <c r="WMY62" s="37"/>
      <c r="WMZ62" s="37"/>
      <c r="WNA62" s="37"/>
      <c r="WNB62" s="37"/>
      <c r="WNC62" s="37"/>
      <c r="WND62" s="37"/>
      <c r="WNE62" s="37"/>
      <c r="WNF62" s="37"/>
      <c r="WNG62" s="37"/>
      <c r="WNH62" s="37"/>
      <c r="WNI62" s="37"/>
      <c r="WNJ62" s="37"/>
      <c r="WNK62" s="37"/>
      <c r="WNL62" s="37"/>
      <c r="WNM62" s="37"/>
      <c r="WNN62" s="37"/>
      <c r="WNO62" s="37"/>
      <c r="WNP62" s="37"/>
      <c r="WNQ62" s="37"/>
      <c r="WNR62" s="37"/>
      <c r="WNS62" s="37"/>
      <c r="WNT62" s="37"/>
      <c r="WNU62" s="37"/>
      <c r="WNV62" s="37"/>
      <c r="WNW62" s="37"/>
      <c r="WNX62" s="37"/>
      <c r="WNY62" s="37"/>
      <c r="WNZ62" s="37"/>
      <c r="WOA62" s="37"/>
      <c r="WOB62" s="37"/>
      <c r="WOC62" s="37"/>
      <c r="WOD62" s="37"/>
      <c r="WOE62" s="37"/>
      <c r="WOF62" s="37"/>
      <c r="WOG62" s="37"/>
      <c r="WOH62" s="37"/>
      <c r="WOI62" s="37"/>
      <c r="WOJ62" s="37"/>
      <c r="WOK62" s="37"/>
      <c r="WOL62" s="37"/>
      <c r="WOM62" s="37"/>
      <c r="WON62" s="37"/>
      <c r="WOO62" s="37"/>
      <c r="WOP62" s="37"/>
      <c r="WOQ62" s="37"/>
      <c r="WOR62" s="37"/>
      <c r="WOS62" s="37"/>
      <c r="WOT62" s="37"/>
      <c r="WOU62" s="37"/>
      <c r="WOV62" s="37"/>
      <c r="WOW62" s="37"/>
      <c r="WOX62" s="37"/>
      <c r="WOY62" s="37"/>
      <c r="WOZ62" s="37"/>
      <c r="WPA62" s="37"/>
      <c r="WPB62" s="37"/>
      <c r="WPC62" s="37"/>
      <c r="WPD62" s="37"/>
      <c r="WPE62" s="37"/>
      <c r="WPF62" s="37"/>
      <c r="WPG62" s="37"/>
      <c r="WPH62" s="37"/>
      <c r="WPI62" s="37"/>
      <c r="WPJ62" s="37"/>
      <c r="WPK62" s="37"/>
      <c r="WPL62" s="37"/>
      <c r="WPM62" s="37"/>
      <c r="WPN62" s="37"/>
      <c r="WPO62" s="37"/>
      <c r="WPP62" s="37"/>
      <c r="WPQ62" s="37"/>
      <c r="WPR62" s="37"/>
      <c r="WPS62" s="37"/>
      <c r="WPT62" s="37"/>
      <c r="WPU62" s="37"/>
      <c r="WPV62" s="37"/>
      <c r="WPW62" s="37"/>
      <c r="WPX62" s="37"/>
      <c r="WPY62" s="37"/>
      <c r="WPZ62" s="37"/>
      <c r="WQA62" s="37"/>
      <c r="WQB62" s="37"/>
      <c r="WQC62" s="37"/>
      <c r="WQD62" s="37"/>
      <c r="WQE62" s="37"/>
      <c r="WQF62" s="37"/>
      <c r="WQG62" s="37"/>
      <c r="WQH62" s="37"/>
      <c r="WQI62" s="37"/>
      <c r="WQJ62" s="37"/>
      <c r="WQK62" s="37"/>
      <c r="WQL62" s="37"/>
      <c r="WQM62" s="37"/>
      <c r="WQN62" s="37"/>
      <c r="WQO62" s="37"/>
      <c r="WQP62" s="37"/>
      <c r="WQQ62" s="37"/>
      <c r="WQR62" s="37"/>
      <c r="WQS62" s="37"/>
      <c r="WQT62" s="37"/>
      <c r="WQU62" s="37"/>
      <c r="WQV62" s="37"/>
      <c r="WQW62" s="37"/>
      <c r="WQX62" s="37"/>
      <c r="WQY62" s="37"/>
      <c r="WQZ62" s="37"/>
      <c r="WRA62" s="37"/>
      <c r="WRB62" s="37"/>
      <c r="WRC62" s="37"/>
      <c r="WRD62" s="37"/>
      <c r="WRE62" s="37"/>
      <c r="WRF62" s="37"/>
      <c r="WRG62" s="37"/>
      <c r="WRH62" s="37"/>
      <c r="WRI62" s="37"/>
      <c r="WRJ62" s="37"/>
      <c r="WRK62" s="37"/>
      <c r="WRL62" s="37"/>
      <c r="WRM62" s="37"/>
      <c r="WRN62" s="37"/>
      <c r="WRO62" s="37"/>
      <c r="WRP62" s="37"/>
      <c r="WRQ62" s="37"/>
      <c r="WRR62" s="37"/>
      <c r="WRS62" s="37"/>
      <c r="WRT62" s="37"/>
      <c r="WRU62" s="37"/>
      <c r="WRV62" s="37"/>
      <c r="WRW62" s="37"/>
      <c r="WRX62" s="37"/>
      <c r="WRY62" s="37"/>
      <c r="WRZ62" s="37"/>
      <c r="WSA62" s="37"/>
      <c r="WSB62" s="37"/>
      <c r="WSC62" s="37"/>
      <c r="WSD62" s="37"/>
      <c r="WSE62" s="37"/>
      <c r="WSF62" s="37"/>
      <c r="WSG62" s="37"/>
      <c r="WSH62" s="37"/>
      <c r="WSI62" s="37"/>
      <c r="WSJ62" s="37"/>
      <c r="WSK62" s="37"/>
      <c r="WSL62" s="37"/>
      <c r="WSM62" s="37"/>
      <c r="WSN62" s="37"/>
      <c r="WSO62" s="37"/>
      <c r="WSP62" s="37"/>
      <c r="WSQ62" s="37"/>
      <c r="WSR62" s="37"/>
      <c r="WSS62" s="37"/>
      <c r="WST62" s="37"/>
      <c r="WSU62" s="37"/>
      <c r="WSV62" s="37"/>
      <c r="WSW62" s="37"/>
      <c r="WSX62" s="37"/>
      <c r="WSY62" s="37"/>
      <c r="WSZ62" s="37"/>
      <c r="WTA62" s="37"/>
      <c r="WTB62" s="37"/>
      <c r="WTC62" s="37"/>
      <c r="WTD62" s="37"/>
      <c r="WTE62" s="37"/>
      <c r="WTF62" s="37"/>
      <c r="WTG62" s="37"/>
      <c r="WTH62" s="37"/>
      <c r="WTI62" s="37"/>
      <c r="WTJ62" s="37"/>
      <c r="WTK62" s="37"/>
      <c r="WTL62" s="37"/>
      <c r="WTM62" s="37"/>
      <c r="WTN62" s="37"/>
      <c r="WTO62" s="37"/>
      <c r="WTP62" s="37"/>
      <c r="WTQ62" s="37"/>
      <c r="WTR62" s="37"/>
      <c r="WTS62" s="37"/>
      <c r="WTT62" s="37"/>
      <c r="WTU62" s="37"/>
      <c r="WTV62" s="37"/>
      <c r="WTW62" s="37"/>
      <c r="WTX62" s="37"/>
      <c r="WTY62" s="37"/>
      <c r="WTZ62" s="37"/>
      <c r="WUA62" s="37"/>
      <c r="WUB62" s="37"/>
      <c r="WUC62" s="37"/>
      <c r="WUD62" s="37"/>
      <c r="WUE62" s="37"/>
      <c r="WUF62" s="37"/>
      <c r="WUG62" s="37"/>
      <c r="WUH62" s="37"/>
      <c r="WUI62" s="37"/>
      <c r="WUJ62" s="37"/>
      <c r="WUK62" s="37"/>
      <c r="WUL62" s="37"/>
      <c r="WUM62" s="37"/>
      <c r="WUN62" s="37"/>
      <c r="WUO62" s="37"/>
      <c r="WUP62" s="37"/>
      <c r="WUQ62" s="37"/>
      <c r="WUR62" s="37"/>
      <c r="WUS62" s="37"/>
      <c r="WUT62" s="37"/>
      <c r="WUU62" s="37"/>
      <c r="WUV62" s="37"/>
      <c r="WUW62" s="37"/>
      <c r="WUX62" s="37"/>
      <c r="WUY62" s="37"/>
      <c r="WUZ62" s="37"/>
      <c r="WVA62" s="37"/>
      <c r="WVB62" s="37"/>
      <c r="WVC62" s="37"/>
      <c r="WVD62" s="37"/>
      <c r="WVE62" s="37"/>
      <c r="WVF62" s="37"/>
      <c r="WVG62" s="37"/>
      <c r="WVH62" s="37"/>
      <c r="WVI62" s="37"/>
      <c r="WVJ62" s="37"/>
      <c r="WVK62" s="37"/>
      <c r="WVL62" s="37"/>
      <c r="WVM62" s="37"/>
      <c r="WVN62" s="37"/>
      <c r="WVO62" s="37"/>
      <c r="WVP62" s="37"/>
      <c r="WVQ62" s="37"/>
      <c r="WVR62" s="37"/>
      <c r="WVS62" s="37"/>
      <c r="WVT62" s="37"/>
      <c r="WVU62" s="37"/>
      <c r="WVV62" s="37"/>
      <c r="WVW62" s="37"/>
      <c r="WVX62" s="37"/>
      <c r="WVY62" s="37"/>
      <c r="WVZ62" s="37"/>
      <c r="WWA62" s="37"/>
      <c r="WWB62" s="37"/>
      <c r="WWC62" s="37"/>
      <c r="WWD62" s="37"/>
      <c r="WWE62" s="37"/>
      <c r="WWF62" s="37"/>
      <c r="WWG62" s="37"/>
      <c r="WWH62" s="37"/>
      <c r="WWI62" s="37"/>
      <c r="WWJ62" s="37"/>
      <c r="WWK62" s="37"/>
      <c r="WWL62" s="37"/>
      <c r="WWM62" s="37"/>
      <c r="WWN62" s="37"/>
      <c r="WWO62" s="37"/>
      <c r="WWP62" s="37"/>
      <c r="WWQ62" s="37"/>
      <c r="WWR62" s="37"/>
      <c r="WWS62" s="37"/>
      <c r="WWT62" s="37"/>
      <c r="WWU62" s="37"/>
      <c r="WWV62" s="37"/>
      <c r="WWW62" s="37"/>
      <c r="WWX62" s="37"/>
      <c r="WWY62" s="37"/>
      <c r="WWZ62" s="37"/>
      <c r="WXA62" s="37"/>
      <c r="WXB62" s="37"/>
      <c r="WXC62" s="37"/>
      <c r="WXD62" s="37"/>
      <c r="WXE62" s="37"/>
      <c r="WXF62" s="37"/>
      <c r="WXG62" s="37"/>
      <c r="WXH62" s="37"/>
      <c r="WXI62" s="37"/>
      <c r="WXJ62" s="37"/>
      <c r="WXK62" s="37"/>
      <c r="WXL62" s="37"/>
      <c r="WXM62" s="37"/>
      <c r="WXN62" s="37"/>
      <c r="WXO62" s="37"/>
      <c r="WXP62" s="37"/>
      <c r="WXQ62" s="37"/>
      <c r="WXR62" s="37"/>
      <c r="WXS62" s="37"/>
      <c r="WXT62" s="37"/>
      <c r="WXU62" s="37"/>
      <c r="WXV62" s="37"/>
      <c r="WXW62" s="37"/>
      <c r="WXX62" s="37"/>
      <c r="WXY62" s="37"/>
      <c r="WXZ62" s="37"/>
      <c r="WYA62" s="37"/>
      <c r="WYB62" s="37"/>
      <c r="WYC62" s="37"/>
      <c r="WYD62" s="37"/>
      <c r="WYE62" s="37"/>
      <c r="WYF62" s="37"/>
      <c r="WYG62" s="37"/>
      <c r="WYH62" s="37"/>
      <c r="WYI62" s="37"/>
      <c r="WYJ62" s="37"/>
      <c r="WYK62" s="37"/>
      <c r="WYL62" s="37"/>
      <c r="WYM62" s="37"/>
      <c r="WYN62" s="37"/>
      <c r="WYO62" s="37"/>
      <c r="WYP62" s="37"/>
      <c r="WYQ62" s="37"/>
      <c r="WYR62" s="37"/>
      <c r="WYS62" s="37"/>
      <c r="WYT62" s="37"/>
      <c r="WYU62" s="37"/>
      <c r="WYV62" s="37"/>
      <c r="WYW62" s="37"/>
      <c r="WYX62" s="37"/>
      <c r="WYY62" s="37"/>
      <c r="WYZ62" s="37"/>
      <c r="WZA62" s="37"/>
      <c r="WZB62" s="37"/>
      <c r="WZC62" s="37"/>
      <c r="WZD62" s="37"/>
      <c r="WZE62" s="37"/>
      <c r="WZF62" s="37"/>
      <c r="WZG62" s="37"/>
      <c r="WZH62" s="37"/>
      <c r="WZI62" s="37"/>
      <c r="WZJ62" s="37"/>
      <c r="WZK62" s="37"/>
      <c r="WZL62" s="37"/>
      <c r="WZM62" s="37"/>
      <c r="WZN62" s="37"/>
      <c r="WZO62" s="37"/>
      <c r="WZP62" s="37"/>
      <c r="WZQ62" s="37"/>
      <c r="WZR62" s="37"/>
      <c r="WZS62" s="37"/>
      <c r="WZT62" s="37"/>
      <c r="WZU62" s="37"/>
      <c r="WZV62" s="37"/>
      <c r="WZW62" s="37"/>
      <c r="WZX62" s="37"/>
      <c r="WZY62" s="37"/>
      <c r="WZZ62" s="37"/>
      <c r="XAA62" s="37"/>
      <c r="XAB62" s="37"/>
      <c r="XAC62" s="37"/>
      <c r="XAD62" s="37"/>
      <c r="XAE62" s="37"/>
      <c r="XAF62" s="37"/>
      <c r="XAG62" s="37"/>
      <c r="XAH62" s="37"/>
      <c r="XAI62" s="37"/>
      <c r="XAJ62" s="37"/>
      <c r="XAK62" s="37"/>
      <c r="XAL62" s="37"/>
      <c r="XAM62" s="37"/>
      <c r="XAN62" s="37"/>
      <c r="XAO62" s="37"/>
      <c r="XAP62" s="37"/>
      <c r="XAQ62" s="37"/>
      <c r="XAR62" s="37"/>
      <c r="XAS62" s="37"/>
      <c r="XAT62" s="37"/>
      <c r="XAU62" s="37"/>
      <c r="XAV62" s="37"/>
      <c r="XAW62" s="37"/>
      <c r="XAX62" s="37"/>
      <c r="XAY62" s="37"/>
      <c r="XAZ62" s="37"/>
      <c r="XBA62" s="37"/>
      <c r="XBB62" s="37"/>
      <c r="XBC62" s="37"/>
      <c r="XBD62" s="37"/>
      <c r="XBE62" s="37"/>
      <c r="XBF62" s="37"/>
      <c r="XBG62" s="37"/>
      <c r="XBH62" s="37"/>
      <c r="XBI62" s="37"/>
      <c r="XBJ62" s="37"/>
      <c r="XBK62" s="37"/>
      <c r="XBL62" s="37"/>
      <c r="XBM62" s="37"/>
      <c r="XBN62" s="37"/>
      <c r="XBO62" s="37"/>
      <c r="XBP62" s="37"/>
      <c r="XBQ62" s="37"/>
      <c r="XBR62" s="37"/>
      <c r="XBS62" s="37"/>
      <c r="XBT62" s="37"/>
      <c r="XBU62" s="37"/>
      <c r="XBV62" s="37"/>
      <c r="XBW62" s="37"/>
      <c r="XBX62" s="37"/>
      <c r="XBY62" s="37"/>
      <c r="XBZ62" s="37"/>
      <c r="XCA62" s="37"/>
      <c r="XCB62" s="37"/>
      <c r="XCC62" s="37"/>
      <c r="XCD62" s="37"/>
      <c r="XCE62" s="37"/>
      <c r="XCF62" s="37"/>
      <c r="XCG62" s="37"/>
      <c r="XCH62" s="37"/>
      <c r="XCI62" s="37"/>
      <c r="XCJ62" s="37"/>
      <c r="XCK62" s="37"/>
      <c r="XCL62" s="37"/>
      <c r="XCM62" s="37"/>
      <c r="XCN62" s="37"/>
      <c r="XCO62" s="37"/>
      <c r="XCP62" s="37"/>
      <c r="XCQ62" s="37"/>
      <c r="XCR62" s="37"/>
      <c r="XCS62" s="37"/>
      <c r="XCT62" s="37"/>
      <c r="XCU62" s="37"/>
      <c r="XCV62" s="37"/>
      <c r="XCW62" s="37"/>
      <c r="XCX62" s="37"/>
      <c r="XCY62" s="37"/>
      <c r="XCZ62" s="37"/>
      <c r="XDA62" s="37"/>
      <c r="XDB62" s="37"/>
      <c r="XDC62" s="37"/>
      <c r="XDD62" s="37"/>
      <c r="XDE62" s="37"/>
      <c r="XDF62" s="37"/>
      <c r="XDG62" s="37"/>
      <c r="XDH62" s="37"/>
      <c r="XDI62" s="37"/>
      <c r="XDJ62" s="37"/>
      <c r="XDK62" s="37"/>
      <c r="XDL62" s="37"/>
      <c r="XDM62" s="37"/>
      <c r="XDN62" s="37"/>
      <c r="XDO62" s="37"/>
      <c r="XDP62" s="37"/>
      <c r="XDQ62" s="37"/>
      <c r="XDR62" s="37"/>
      <c r="XDS62" s="37"/>
      <c r="XDT62" s="37"/>
      <c r="XDU62" s="37"/>
      <c r="XDV62" s="37"/>
      <c r="XDW62" s="37"/>
      <c r="XDX62" s="37"/>
      <c r="XDY62" s="37"/>
      <c r="XDZ62" s="37"/>
      <c r="XEA62" s="37"/>
      <c r="XEB62" s="37"/>
      <c r="XEC62" s="37"/>
      <c r="XED62" s="37"/>
      <c r="XEE62" s="37"/>
      <c r="XEF62" s="37"/>
      <c r="XEG62" s="37"/>
      <c r="XEH62" s="37"/>
      <c r="XEI62" s="37"/>
      <c r="XEJ62" s="37"/>
      <c r="XEK62" s="37"/>
      <c r="XEL62" s="37"/>
      <c r="XEM62" s="37"/>
      <c r="XEN62" s="37"/>
      <c r="XEO62" s="37"/>
      <c r="XEP62" s="37"/>
      <c r="XEQ62" s="37"/>
      <c r="XER62" s="37"/>
      <c r="XES62" s="37"/>
      <c r="XET62" s="37"/>
      <c r="XEU62" s="37"/>
      <c r="XEV62" s="37"/>
      <c r="XEW62" s="37"/>
      <c r="XEX62" s="37"/>
      <c r="XEY62" s="37"/>
      <c r="XEZ62" s="37"/>
      <c r="XFA62" s="37"/>
      <c r="XFB62" s="37"/>
      <c r="XFC62" s="37"/>
      <c r="XFD62" s="37"/>
    </row>
    <row r="63" spans="1:16384">
      <c r="C63" s="9" t="s">
        <v>229</v>
      </c>
      <c r="D63" s="9"/>
    </row>
    <row r="64" spans="1:16384"/>
    <row r="65" spans="3:12">
      <c r="D65" s="37" t="s">
        <v>109</v>
      </c>
      <c r="H65" s="20">
        <f t="shared" ref="H65:L65" si="10">H60-H54-H55</f>
        <v>24439286.976397377</v>
      </c>
      <c r="I65" s="20">
        <f t="shared" si="10"/>
        <v>43389221.526777767</v>
      </c>
      <c r="J65" s="20">
        <f t="shared" si="10"/>
        <v>44623095.771688558</v>
      </c>
      <c r="K65" s="20">
        <f t="shared" si="10"/>
        <v>45946610.770049088</v>
      </c>
      <c r="L65" s="20">
        <f t="shared" si="10"/>
        <v>46079793.386692755</v>
      </c>
    </row>
    <row r="66" spans="3:12">
      <c r="H66" s="20"/>
      <c r="I66" s="20"/>
      <c r="J66" s="20"/>
      <c r="K66" s="20"/>
      <c r="L66" s="20"/>
    </row>
    <row r="67" spans="3:12">
      <c r="C67" s="37" t="s">
        <v>110</v>
      </c>
      <c r="D67" s="37" t="s">
        <v>111</v>
      </c>
      <c r="H67" s="20"/>
      <c r="I67" s="20"/>
      <c r="J67" s="20"/>
      <c r="K67" s="20"/>
      <c r="L67" s="20"/>
    </row>
    <row r="68" spans="3:12">
      <c r="D68" s="37" t="s">
        <v>112</v>
      </c>
      <c r="H68" s="20"/>
      <c r="I68" s="20"/>
      <c r="J68" s="20"/>
      <c r="K68" s="20"/>
      <c r="L68" s="20"/>
    </row>
    <row r="69" spans="3:12">
      <c r="H69" s="20"/>
      <c r="I69" s="20"/>
      <c r="J69" s="20"/>
      <c r="K69" s="20"/>
      <c r="L69" s="20"/>
    </row>
    <row r="70" spans="3:12">
      <c r="C70" s="37" t="s">
        <v>113</v>
      </c>
      <c r="D70" s="37" t="s">
        <v>114</v>
      </c>
      <c r="H70" s="20">
        <f t="shared" ref="H70:L71" si="11">H19</f>
        <v>-9938563.25</v>
      </c>
      <c r="I70" s="20">
        <f t="shared" si="11"/>
        <v>-18941635</v>
      </c>
      <c r="J70" s="20">
        <f t="shared" si="11"/>
        <v>-17963660</v>
      </c>
      <c r="K70" s="20">
        <f t="shared" si="11"/>
        <v>-17427855</v>
      </c>
      <c r="L70" s="20">
        <f t="shared" si="11"/>
        <v>-19001189</v>
      </c>
    </row>
    <row r="71" spans="3:12">
      <c r="D71" s="37" t="s">
        <v>108</v>
      </c>
      <c r="H71" s="20">
        <f t="shared" si="11"/>
        <v>-2070213.8604143008</v>
      </c>
      <c r="I71" s="20">
        <f t="shared" si="11"/>
        <v>-3796948.8589865132</v>
      </c>
      <c r="J71" s="20">
        <f t="shared" si="11"/>
        <v>-3893360.6129741375</v>
      </c>
      <c r="K71" s="20">
        <f t="shared" si="11"/>
        <v>-3906289.8110460569</v>
      </c>
      <c r="L71" s="20">
        <f t="shared" si="11"/>
        <v>-3954654.8530719941</v>
      </c>
    </row>
    <row r="72" spans="3:12">
      <c r="D72" s="37" t="s">
        <v>115</v>
      </c>
      <c r="H72" s="20"/>
      <c r="I72" s="20"/>
      <c r="J72" s="20"/>
      <c r="K72" s="20"/>
      <c r="L72" s="20"/>
    </row>
    <row r="73" spans="3:12">
      <c r="D73" s="37" t="s">
        <v>116</v>
      </c>
      <c r="H73" s="20"/>
      <c r="I73" s="20"/>
      <c r="J73" s="20"/>
      <c r="K73" s="20"/>
      <c r="L73" s="20"/>
    </row>
    <row r="74" spans="3:12">
      <c r="H74" s="20"/>
      <c r="I74" s="20"/>
      <c r="J74" s="20"/>
      <c r="K74" s="20"/>
      <c r="L74" s="20"/>
    </row>
    <row r="75" spans="3:12">
      <c r="D75" s="37" t="s">
        <v>117</v>
      </c>
      <c r="H75" s="43">
        <f t="shared" ref="H75:L75" si="12">SUM(H65:H74)</f>
        <v>12430509.865983076</v>
      </c>
      <c r="I75" s="43">
        <f t="shared" si="12"/>
        <v>20650637.667791255</v>
      </c>
      <c r="J75" s="43">
        <f t="shared" si="12"/>
        <v>22766075.158714421</v>
      </c>
      <c r="K75" s="43">
        <f t="shared" si="12"/>
        <v>24612465.959003031</v>
      </c>
      <c r="L75" s="43">
        <f t="shared" si="12"/>
        <v>23123949.53362076</v>
      </c>
    </row>
    <row r="76" spans="3:12">
      <c r="H76" s="20"/>
      <c r="I76" s="20"/>
      <c r="J76" s="20"/>
      <c r="K76" s="20"/>
      <c r="L76" s="20"/>
    </row>
    <row r="77" spans="3:12" ht="15.75" thickBot="1">
      <c r="D77" s="37" t="s">
        <v>118</v>
      </c>
      <c r="H77" s="13">
        <f t="shared" ref="H77:L77" si="13">H75*tax</f>
        <v>3480542.7624752619</v>
      </c>
      <c r="I77" s="13">
        <f t="shared" si="13"/>
        <v>5782178.5469815517</v>
      </c>
      <c r="J77" s="13">
        <f t="shared" si="13"/>
        <v>6374501.0444400385</v>
      </c>
      <c r="K77" s="13">
        <f t="shared" si="13"/>
        <v>6891490.468520849</v>
      </c>
      <c r="L77" s="13">
        <f t="shared" si="13"/>
        <v>6474705.8694138136</v>
      </c>
    </row>
    <row r="78" spans="3:12" ht="15.75" thickTop="1">
      <c r="D78" s="37" t="s">
        <v>172</v>
      </c>
      <c r="H78" s="20">
        <f>H51-H50+H58-H77+H35</f>
        <v>0</v>
      </c>
      <c r="I78" s="20">
        <f>I51-I50+I58-I77+I35</f>
        <v>0</v>
      </c>
      <c r="J78" s="20">
        <f>J51-J50+J58-J77+J35</f>
        <v>-5.1222741603851318E-9</v>
      </c>
      <c r="K78" s="20">
        <f>K51-K50+K58-K77+K35</f>
        <v>3.2596290111541748E-9</v>
      </c>
      <c r="L78" s="20">
        <f>L51-L50+L58-L77+L35</f>
        <v>-1.862645149230957E-9</v>
      </c>
    </row>
    <row r="79" spans="3:12"/>
    <row r="80" spans="3:12">
      <c r="G80" s="24">
        <f t="shared" ref="G80:L80" si="14">G29</f>
        <v>41243</v>
      </c>
      <c r="H80" s="24">
        <f t="shared" si="14"/>
        <v>41455</v>
      </c>
      <c r="I80" s="24">
        <f t="shared" si="14"/>
        <v>41820</v>
      </c>
      <c r="J80" s="24">
        <f t="shared" si="14"/>
        <v>42185</v>
      </c>
      <c r="K80" s="24">
        <f t="shared" si="14"/>
        <v>42551</v>
      </c>
      <c r="L80" s="24">
        <f t="shared" si="14"/>
        <v>42916</v>
      </c>
    </row>
    <row r="81" spans="1:16384">
      <c r="C81" s="9" t="s">
        <v>233</v>
      </c>
    </row>
    <row r="82" spans="1:16384">
      <c r="D82" s="37" t="s">
        <v>9</v>
      </c>
      <c r="H82" s="20">
        <f t="shared" ref="H82:L82" si="15">H60-H55</f>
        <v>38989631.498626135</v>
      </c>
      <c r="I82" s="20">
        <f t="shared" si="15"/>
        <v>70138176.35391596</v>
      </c>
      <c r="J82" s="20">
        <f t="shared" si="15"/>
        <v>71901881.377275571</v>
      </c>
      <c r="K82" s="20">
        <f t="shared" si="15"/>
        <v>73884745.024437487</v>
      </c>
      <c r="L82" s="20">
        <f t="shared" si="15"/>
        <v>74622864.299651816</v>
      </c>
    </row>
    <row r="83" spans="1:16384">
      <c r="D83" s="37" t="s">
        <v>14</v>
      </c>
      <c r="H83" s="20">
        <f t="shared" ref="H83:L84" si="16">H32</f>
        <v>-14550344.522228759</v>
      </c>
      <c r="I83" s="20">
        <f t="shared" si="16"/>
        <v>-26748954.827138193</v>
      </c>
      <c r="J83" s="20">
        <f t="shared" si="16"/>
        <v>-27278785.605587013</v>
      </c>
      <c r="K83" s="20">
        <f t="shared" si="16"/>
        <v>-27938134.254388396</v>
      </c>
      <c r="L83" s="20">
        <f t="shared" si="16"/>
        <v>-28543070.912959062</v>
      </c>
    </row>
    <row r="84" spans="1:16384">
      <c r="D84" s="37" t="s">
        <v>13</v>
      </c>
      <c r="H84" s="20">
        <f t="shared" si="16"/>
        <v>-41875238.112911083</v>
      </c>
      <c r="I84" s="20">
        <f t="shared" si="16"/>
        <v>-12001605.206290264</v>
      </c>
      <c r="J84" s="20">
        <f t="shared" si="16"/>
        <v>-9640603.6357391998</v>
      </c>
      <c r="K84" s="20">
        <f t="shared" si="16"/>
        <v>-10498808.695039861</v>
      </c>
      <c r="L84" s="20">
        <f t="shared" si="16"/>
        <v>-4541381.4913158882</v>
      </c>
    </row>
    <row r="85" spans="1:16384">
      <c r="D85" s="37" t="s">
        <v>5</v>
      </c>
      <c r="H85" s="20">
        <f>-H77</f>
        <v>-3480542.7624752619</v>
      </c>
      <c r="I85" s="20">
        <f t="shared" ref="I85:L85" si="17">-I77</f>
        <v>-5782178.5469815517</v>
      </c>
      <c r="J85" s="20">
        <f t="shared" si="17"/>
        <v>-6374501.0444400385</v>
      </c>
      <c r="K85" s="20">
        <f t="shared" si="17"/>
        <v>-6891490.468520849</v>
      </c>
      <c r="L85" s="20">
        <f t="shared" si="17"/>
        <v>-6474705.8694138136</v>
      </c>
    </row>
    <row r="86" spans="1:16384">
      <c r="D86" s="37" t="s">
        <v>129</v>
      </c>
      <c r="H86" s="20">
        <f>H35</f>
        <v>-579659.8809160043</v>
      </c>
      <c r="I86" s="20">
        <f>I35</f>
        <v>-1063145.6805162239</v>
      </c>
      <c r="J86" s="20">
        <f>J35</f>
        <v>-1090140.9716327586</v>
      </c>
      <c r="K86" s="20">
        <f>K35</f>
        <v>-1093761.147092896</v>
      </c>
      <c r="L86" s="20">
        <f>L35</f>
        <v>-1107303.3588601584</v>
      </c>
    </row>
    <row r="87" spans="1:16384" ht="15.75" thickBot="1">
      <c r="D87" s="37" t="s">
        <v>263</v>
      </c>
      <c r="G87" s="13">
        <f>SUM(G82:G86)</f>
        <v>0</v>
      </c>
      <c r="H87" s="13">
        <f>SUM(H82:H86)</f>
        <v>-21496153.779904973</v>
      </c>
      <c r="I87" s="13">
        <f t="shared" ref="I87:L87" si="18">SUM(I82:I86)</f>
        <v>24542292.092989728</v>
      </c>
      <c r="J87" s="13">
        <f t="shared" si="18"/>
        <v>27517850.11987656</v>
      </c>
      <c r="K87" s="13">
        <f t="shared" si="18"/>
        <v>27462550.459395487</v>
      </c>
      <c r="L87" s="13">
        <f t="shared" si="18"/>
        <v>33956402.667102896</v>
      </c>
    </row>
    <row r="88" spans="1:16384" s="70" customFormat="1" ht="15.75" thickTop="1">
      <c r="A88" s="37"/>
      <c r="B88" s="37"/>
      <c r="C88" s="37"/>
      <c r="D88" s="37"/>
      <c r="E88" s="37"/>
      <c r="F88" s="37"/>
      <c r="G88" s="37"/>
      <c r="H88" s="20"/>
      <c r="I88" s="20"/>
      <c r="J88" s="20"/>
      <c r="K88" s="20"/>
      <c r="L88" s="20"/>
      <c r="M88" s="37"/>
      <c r="N88" s="37"/>
      <c r="O88" s="37"/>
      <c r="P88" s="37"/>
      <c r="Q88" s="37"/>
      <c r="R88" s="37"/>
      <c r="S88" s="37"/>
      <c r="T88" s="37"/>
      <c r="U88" s="37"/>
      <c r="V88" s="37"/>
      <c r="W88" s="37"/>
      <c r="X88" s="37"/>
      <c r="Y88" s="37"/>
      <c r="Z88" s="37"/>
      <c r="AA88" s="37"/>
      <c r="AB88" s="37"/>
      <c r="AC88" s="37"/>
      <c r="AD88" s="37"/>
      <c r="AE88" s="37"/>
      <c r="AF88" s="37"/>
      <c r="AG88" s="37"/>
      <c r="AH88" s="37"/>
      <c r="AI88" s="37"/>
      <c r="AJ88" s="37"/>
      <c r="AK88" s="37"/>
      <c r="AL88" s="37"/>
      <c r="AM88" s="37"/>
      <c r="AN88" s="37"/>
      <c r="AO88" s="37"/>
      <c r="AP88" s="37"/>
      <c r="AQ88" s="37"/>
      <c r="AR88" s="37"/>
      <c r="AS88" s="37"/>
      <c r="AT88" s="37"/>
      <c r="AU88" s="37"/>
      <c r="AV88" s="37"/>
      <c r="AW88" s="37"/>
      <c r="AX88" s="37"/>
      <c r="AY88" s="37"/>
      <c r="AZ88" s="37"/>
      <c r="BA88" s="37"/>
      <c r="BB88" s="37"/>
      <c r="BC88" s="37"/>
      <c r="BD88" s="37"/>
      <c r="BE88" s="37"/>
      <c r="BF88" s="37"/>
      <c r="BG88" s="37"/>
      <c r="BH88" s="37"/>
      <c r="BI88" s="37"/>
      <c r="BJ88" s="37"/>
      <c r="BK88" s="37"/>
      <c r="BL88" s="37"/>
      <c r="BM88" s="37"/>
      <c r="BN88" s="37"/>
      <c r="BO88" s="37"/>
      <c r="BP88" s="37"/>
      <c r="BQ88" s="37"/>
      <c r="BR88" s="37"/>
      <c r="BS88" s="37"/>
      <c r="BT88" s="37"/>
      <c r="BU88" s="37"/>
      <c r="BV88" s="37"/>
      <c r="BW88" s="37"/>
      <c r="BX88" s="37"/>
      <c r="BY88" s="37"/>
      <c r="BZ88" s="37"/>
      <c r="CA88" s="37"/>
      <c r="CB88" s="37"/>
      <c r="CC88" s="37"/>
      <c r="CD88" s="37"/>
      <c r="CE88" s="37"/>
      <c r="CF88" s="37"/>
      <c r="CG88" s="37"/>
      <c r="CH88" s="37"/>
      <c r="CI88" s="37"/>
      <c r="CJ88" s="37"/>
      <c r="CK88" s="37"/>
      <c r="CL88" s="37"/>
      <c r="CM88" s="37"/>
      <c r="CN88" s="37"/>
      <c r="CO88" s="37"/>
      <c r="CP88" s="37"/>
      <c r="CQ88" s="37"/>
      <c r="CR88" s="37"/>
      <c r="CS88" s="37"/>
      <c r="CT88" s="37"/>
      <c r="CU88" s="37"/>
      <c r="CV88" s="37"/>
      <c r="CW88" s="37"/>
      <c r="CX88" s="37"/>
      <c r="CY88" s="37"/>
      <c r="CZ88" s="37"/>
      <c r="DA88" s="37"/>
      <c r="DB88" s="37"/>
      <c r="DC88" s="37"/>
      <c r="DD88" s="37"/>
      <c r="DE88" s="37"/>
      <c r="DF88" s="37"/>
      <c r="DG88" s="37"/>
      <c r="DH88" s="37"/>
      <c r="DI88" s="37"/>
      <c r="DJ88" s="37"/>
      <c r="DK88" s="37"/>
      <c r="DL88" s="37"/>
      <c r="DM88" s="37"/>
      <c r="DN88" s="37"/>
      <c r="DO88" s="37"/>
      <c r="DP88" s="37"/>
      <c r="DQ88" s="37"/>
      <c r="DR88" s="37"/>
      <c r="DS88" s="37"/>
      <c r="DT88" s="37"/>
      <c r="DU88" s="37"/>
      <c r="DV88" s="37"/>
      <c r="DW88" s="37"/>
      <c r="DX88" s="37"/>
      <c r="DY88" s="37"/>
      <c r="DZ88" s="37"/>
      <c r="EA88" s="37"/>
      <c r="EB88" s="37"/>
      <c r="EC88" s="37"/>
      <c r="ED88" s="37"/>
      <c r="EE88" s="37"/>
      <c r="EF88" s="37"/>
      <c r="EG88" s="37"/>
      <c r="EH88" s="37"/>
      <c r="EI88" s="37"/>
      <c r="EJ88" s="37"/>
      <c r="EK88" s="37"/>
      <c r="EL88" s="37"/>
      <c r="EM88" s="37"/>
      <c r="EN88" s="37"/>
      <c r="EO88" s="37"/>
      <c r="EP88" s="37"/>
      <c r="EQ88" s="37"/>
      <c r="ER88" s="37"/>
      <c r="ES88" s="37"/>
      <c r="ET88" s="37"/>
      <c r="EU88" s="37"/>
      <c r="EV88" s="37"/>
      <c r="EW88" s="37"/>
      <c r="EX88" s="37"/>
      <c r="EY88" s="37"/>
      <c r="EZ88" s="37"/>
      <c r="FA88" s="37"/>
      <c r="FB88" s="37"/>
      <c r="FC88" s="37"/>
      <c r="FD88" s="37"/>
      <c r="FE88" s="37"/>
      <c r="FF88" s="37"/>
      <c r="FG88" s="37"/>
      <c r="FH88" s="37"/>
      <c r="FI88" s="37"/>
      <c r="FJ88" s="37"/>
      <c r="FK88" s="37"/>
      <c r="FL88" s="37"/>
      <c r="FM88" s="37"/>
      <c r="FN88" s="37"/>
      <c r="FO88" s="37"/>
      <c r="FP88" s="37"/>
      <c r="FQ88" s="37"/>
      <c r="FR88" s="37"/>
      <c r="FS88" s="37"/>
      <c r="FT88" s="37"/>
      <c r="FU88" s="37"/>
      <c r="FV88" s="37"/>
      <c r="FW88" s="37"/>
      <c r="FX88" s="37"/>
      <c r="FY88" s="37"/>
      <c r="FZ88" s="37"/>
      <c r="GA88" s="37"/>
      <c r="GB88" s="37"/>
      <c r="GC88" s="37"/>
      <c r="GD88" s="37"/>
      <c r="GE88" s="37"/>
      <c r="GF88" s="37"/>
      <c r="GG88" s="37"/>
      <c r="GH88" s="37"/>
      <c r="GI88" s="37"/>
      <c r="GJ88" s="37"/>
      <c r="GK88" s="37"/>
      <c r="GL88" s="37"/>
      <c r="GM88" s="37"/>
      <c r="GN88" s="37"/>
      <c r="GO88" s="37"/>
      <c r="GP88" s="37"/>
      <c r="GQ88" s="37"/>
      <c r="GR88" s="37"/>
      <c r="GS88" s="37"/>
      <c r="GT88" s="37"/>
      <c r="GU88" s="37"/>
      <c r="GV88" s="37"/>
      <c r="GW88" s="37"/>
      <c r="GX88" s="37"/>
      <c r="GY88" s="37"/>
      <c r="GZ88" s="37"/>
      <c r="HA88" s="37"/>
      <c r="HB88" s="37"/>
      <c r="HC88" s="37"/>
      <c r="HD88" s="37"/>
      <c r="HE88" s="37"/>
      <c r="HF88" s="37"/>
      <c r="HG88" s="37"/>
      <c r="HH88" s="37"/>
      <c r="HI88" s="37"/>
      <c r="HJ88" s="37"/>
      <c r="HK88" s="37"/>
      <c r="HL88" s="37"/>
      <c r="HM88" s="37"/>
      <c r="HN88" s="37"/>
      <c r="HO88" s="37"/>
      <c r="HP88" s="37"/>
      <c r="HQ88" s="37"/>
      <c r="HR88" s="37"/>
      <c r="HS88" s="37"/>
      <c r="HT88" s="37"/>
      <c r="HU88" s="37"/>
      <c r="HV88" s="37"/>
      <c r="HW88" s="37"/>
      <c r="HX88" s="37"/>
      <c r="HY88" s="37"/>
      <c r="HZ88" s="37"/>
      <c r="IA88" s="37"/>
      <c r="IB88" s="37"/>
      <c r="IC88" s="37"/>
      <c r="ID88" s="37"/>
      <c r="IE88" s="37"/>
      <c r="IF88" s="37"/>
      <c r="IG88" s="37"/>
      <c r="IH88" s="37"/>
      <c r="II88" s="37"/>
      <c r="IJ88" s="37"/>
      <c r="IK88" s="37"/>
      <c r="IL88" s="37"/>
      <c r="IM88" s="37"/>
      <c r="IN88" s="37"/>
      <c r="IO88" s="37"/>
      <c r="IP88" s="37"/>
      <c r="IQ88" s="37"/>
      <c r="IR88" s="37"/>
      <c r="IS88" s="37"/>
      <c r="IT88" s="37"/>
      <c r="IU88" s="37"/>
      <c r="IV88" s="37"/>
      <c r="IW88" s="37"/>
      <c r="IX88" s="37"/>
      <c r="IY88" s="37"/>
      <c r="IZ88" s="37"/>
      <c r="JA88" s="37"/>
      <c r="JB88" s="37"/>
      <c r="JC88" s="37"/>
      <c r="JD88" s="37"/>
      <c r="JE88" s="37"/>
      <c r="JF88" s="37"/>
      <c r="JG88" s="37"/>
      <c r="JH88" s="37"/>
      <c r="JI88" s="37"/>
      <c r="JJ88" s="37"/>
      <c r="JK88" s="37"/>
      <c r="JL88" s="37"/>
      <c r="JM88" s="37"/>
      <c r="JN88" s="37"/>
      <c r="JO88" s="37"/>
      <c r="JP88" s="37"/>
      <c r="JQ88" s="37"/>
      <c r="JR88" s="37"/>
      <c r="JS88" s="37"/>
      <c r="JT88" s="37"/>
      <c r="JU88" s="37"/>
      <c r="JV88" s="37"/>
      <c r="JW88" s="37"/>
      <c r="JX88" s="37"/>
      <c r="JY88" s="37"/>
      <c r="JZ88" s="37"/>
      <c r="KA88" s="37"/>
      <c r="KB88" s="37"/>
      <c r="KC88" s="37"/>
      <c r="KD88" s="37"/>
      <c r="KE88" s="37"/>
      <c r="KF88" s="37"/>
      <c r="KG88" s="37"/>
      <c r="KH88" s="37"/>
      <c r="KI88" s="37"/>
      <c r="KJ88" s="37"/>
      <c r="KK88" s="37"/>
      <c r="KL88" s="37"/>
      <c r="KM88" s="37"/>
      <c r="KN88" s="37"/>
      <c r="KO88" s="37"/>
      <c r="KP88" s="37"/>
      <c r="KQ88" s="37"/>
      <c r="KR88" s="37"/>
      <c r="KS88" s="37"/>
      <c r="KT88" s="37"/>
      <c r="KU88" s="37"/>
      <c r="KV88" s="37"/>
      <c r="KW88" s="37"/>
      <c r="KX88" s="37"/>
      <c r="KY88" s="37"/>
      <c r="KZ88" s="37"/>
      <c r="LA88" s="37"/>
      <c r="LB88" s="37"/>
      <c r="LC88" s="37"/>
      <c r="LD88" s="37"/>
      <c r="LE88" s="37"/>
      <c r="LF88" s="37"/>
      <c r="LG88" s="37"/>
      <c r="LH88" s="37"/>
      <c r="LI88" s="37"/>
      <c r="LJ88" s="37"/>
      <c r="LK88" s="37"/>
      <c r="LL88" s="37"/>
      <c r="LM88" s="37"/>
      <c r="LN88" s="37"/>
      <c r="LO88" s="37"/>
      <c r="LP88" s="37"/>
      <c r="LQ88" s="37"/>
      <c r="LR88" s="37"/>
      <c r="LS88" s="37"/>
      <c r="LT88" s="37"/>
      <c r="LU88" s="37"/>
      <c r="LV88" s="37"/>
      <c r="LW88" s="37"/>
      <c r="LX88" s="37"/>
      <c r="LY88" s="37"/>
      <c r="LZ88" s="37"/>
      <c r="MA88" s="37"/>
      <c r="MB88" s="37"/>
      <c r="MC88" s="37"/>
      <c r="MD88" s="37"/>
      <c r="ME88" s="37"/>
      <c r="MF88" s="37"/>
      <c r="MG88" s="37"/>
      <c r="MH88" s="37"/>
      <c r="MI88" s="37"/>
      <c r="MJ88" s="37"/>
      <c r="MK88" s="37"/>
      <c r="ML88" s="37"/>
      <c r="MM88" s="37"/>
      <c r="MN88" s="37"/>
      <c r="MO88" s="37"/>
      <c r="MP88" s="37"/>
      <c r="MQ88" s="37"/>
      <c r="MR88" s="37"/>
      <c r="MS88" s="37"/>
      <c r="MT88" s="37"/>
      <c r="MU88" s="37"/>
      <c r="MV88" s="37"/>
      <c r="MW88" s="37"/>
      <c r="MX88" s="37"/>
      <c r="MY88" s="37"/>
      <c r="MZ88" s="37"/>
      <c r="NA88" s="37"/>
      <c r="NB88" s="37"/>
      <c r="NC88" s="37"/>
      <c r="ND88" s="37"/>
      <c r="NE88" s="37"/>
      <c r="NF88" s="37"/>
      <c r="NG88" s="37"/>
      <c r="NH88" s="37"/>
      <c r="NI88" s="37"/>
      <c r="NJ88" s="37"/>
      <c r="NK88" s="37"/>
      <c r="NL88" s="37"/>
      <c r="NM88" s="37"/>
      <c r="NN88" s="37"/>
      <c r="NO88" s="37"/>
      <c r="NP88" s="37"/>
      <c r="NQ88" s="37"/>
      <c r="NR88" s="37"/>
      <c r="NS88" s="37"/>
      <c r="NT88" s="37"/>
      <c r="NU88" s="37"/>
      <c r="NV88" s="37"/>
      <c r="NW88" s="37"/>
      <c r="NX88" s="37"/>
      <c r="NY88" s="37"/>
      <c r="NZ88" s="37"/>
      <c r="OA88" s="37"/>
      <c r="OB88" s="37"/>
      <c r="OC88" s="37"/>
      <c r="OD88" s="37"/>
      <c r="OE88" s="37"/>
      <c r="OF88" s="37"/>
      <c r="OG88" s="37"/>
      <c r="OH88" s="37"/>
      <c r="OI88" s="37"/>
      <c r="OJ88" s="37"/>
      <c r="OK88" s="37"/>
      <c r="OL88" s="37"/>
      <c r="OM88" s="37"/>
      <c r="ON88" s="37"/>
      <c r="OO88" s="37"/>
      <c r="OP88" s="37"/>
      <c r="OQ88" s="37"/>
      <c r="OR88" s="37"/>
      <c r="OS88" s="37"/>
      <c r="OT88" s="37"/>
      <c r="OU88" s="37"/>
      <c r="OV88" s="37"/>
      <c r="OW88" s="37"/>
      <c r="OX88" s="37"/>
      <c r="OY88" s="37"/>
      <c r="OZ88" s="37"/>
      <c r="PA88" s="37"/>
      <c r="PB88" s="37"/>
      <c r="PC88" s="37"/>
      <c r="PD88" s="37"/>
      <c r="PE88" s="37"/>
      <c r="PF88" s="37"/>
      <c r="PG88" s="37"/>
      <c r="PH88" s="37"/>
      <c r="PI88" s="37"/>
      <c r="PJ88" s="37"/>
      <c r="PK88" s="37"/>
      <c r="PL88" s="37"/>
      <c r="PM88" s="37"/>
      <c r="PN88" s="37"/>
      <c r="PO88" s="37"/>
      <c r="PP88" s="37"/>
      <c r="PQ88" s="37"/>
      <c r="PR88" s="37"/>
      <c r="PS88" s="37"/>
      <c r="PT88" s="37"/>
      <c r="PU88" s="37"/>
      <c r="PV88" s="37"/>
      <c r="PW88" s="37"/>
      <c r="PX88" s="37"/>
      <c r="PY88" s="37"/>
      <c r="PZ88" s="37"/>
      <c r="QA88" s="37"/>
      <c r="QB88" s="37"/>
      <c r="QC88" s="37"/>
      <c r="QD88" s="37"/>
      <c r="QE88" s="37"/>
      <c r="QF88" s="37"/>
      <c r="QG88" s="37"/>
      <c r="QH88" s="37"/>
      <c r="QI88" s="37"/>
      <c r="QJ88" s="37"/>
      <c r="QK88" s="37"/>
      <c r="QL88" s="37"/>
      <c r="QM88" s="37"/>
      <c r="QN88" s="37"/>
      <c r="QO88" s="37"/>
      <c r="QP88" s="37"/>
      <c r="QQ88" s="37"/>
      <c r="QR88" s="37"/>
      <c r="QS88" s="37"/>
      <c r="QT88" s="37"/>
      <c r="QU88" s="37"/>
      <c r="QV88" s="37"/>
      <c r="QW88" s="37"/>
      <c r="QX88" s="37"/>
      <c r="QY88" s="37"/>
      <c r="QZ88" s="37"/>
      <c r="RA88" s="37"/>
      <c r="RB88" s="37"/>
      <c r="RC88" s="37"/>
      <c r="RD88" s="37"/>
      <c r="RE88" s="37"/>
      <c r="RF88" s="37"/>
      <c r="RG88" s="37"/>
      <c r="RH88" s="37"/>
      <c r="RI88" s="37"/>
      <c r="RJ88" s="37"/>
      <c r="RK88" s="37"/>
      <c r="RL88" s="37"/>
      <c r="RM88" s="37"/>
      <c r="RN88" s="37"/>
      <c r="RO88" s="37"/>
      <c r="RP88" s="37"/>
      <c r="RQ88" s="37"/>
      <c r="RR88" s="37"/>
      <c r="RS88" s="37"/>
      <c r="RT88" s="37"/>
      <c r="RU88" s="37"/>
      <c r="RV88" s="37"/>
      <c r="RW88" s="37"/>
      <c r="RX88" s="37"/>
      <c r="RY88" s="37"/>
      <c r="RZ88" s="37"/>
      <c r="SA88" s="37"/>
      <c r="SB88" s="37"/>
      <c r="SC88" s="37"/>
      <c r="SD88" s="37"/>
      <c r="SE88" s="37"/>
      <c r="SF88" s="37"/>
      <c r="SG88" s="37"/>
      <c r="SH88" s="37"/>
      <c r="SI88" s="37"/>
      <c r="SJ88" s="37"/>
      <c r="SK88" s="37"/>
      <c r="SL88" s="37"/>
      <c r="SM88" s="37"/>
      <c r="SN88" s="37"/>
      <c r="SO88" s="37"/>
      <c r="SP88" s="37"/>
      <c r="SQ88" s="37"/>
      <c r="SR88" s="37"/>
      <c r="SS88" s="37"/>
      <c r="ST88" s="37"/>
      <c r="SU88" s="37"/>
      <c r="SV88" s="37"/>
      <c r="SW88" s="37"/>
      <c r="SX88" s="37"/>
      <c r="SY88" s="37"/>
      <c r="SZ88" s="37"/>
      <c r="TA88" s="37"/>
      <c r="TB88" s="37"/>
      <c r="TC88" s="37"/>
      <c r="TD88" s="37"/>
      <c r="TE88" s="37"/>
      <c r="TF88" s="37"/>
      <c r="TG88" s="37"/>
      <c r="TH88" s="37"/>
      <c r="TI88" s="37"/>
      <c r="TJ88" s="37"/>
      <c r="TK88" s="37"/>
      <c r="TL88" s="37"/>
      <c r="TM88" s="37"/>
      <c r="TN88" s="37"/>
      <c r="TO88" s="37"/>
      <c r="TP88" s="37"/>
      <c r="TQ88" s="37"/>
      <c r="TR88" s="37"/>
      <c r="TS88" s="37"/>
      <c r="TT88" s="37"/>
      <c r="TU88" s="37"/>
      <c r="TV88" s="37"/>
      <c r="TW88" s="37"/>
      <c r="TX88" s="37"/>
      <c r="TY88" s="37"/>
      <c r="TZ88" s="37"/>
      <c r="UA88" s="37"/>
      <c r="UB88" s="37"/>
      <c r="UC88" s="37"/>
      <c r="UD88" s="37"/>
      <c r="UE88" s="37"/>
      <c r="UF88" s="37"/>
      <c r="UG88" s="37"/>
      <c r="UH88" s="37"/>
      <c r="UI88" s="37"/>
      <c r="UJ88" s="37"/>
      <c r="UK88" s="37"/>
      <c r="UL88" s="37"/>
      <c r="UM88" s="37"/>
      <c r="UN88" s="37"/>
      <c r="UO88" s="37"/>
      <c r="UP88" s="37"/>
      <c r="UQ88" s="37"/>
      <c r="UR88" s="37"/>
      <c r="US88" s="37"/>
      <c r="UT88" s="37"/>
      <c r="UU88" s="37"/>
      <c r="UV88" s="37"/>
      <c r="UW88" s="37"/>
      <c r="UX88" s="37"/>
      <c r="UY88" s="37"/>
      <c r="UZ88" s="37"/>
      <c r="VA88" s="37"/>
      <c r="VB88" s="37"/>
      <c r="VC88" s="37"/>
      <c r="VD88" s="37"/>
      <c r="VE88" s="37"/>
      <c r="VF88" s="37"/>
      <c r="VG88" s="37"/>
      <c r="VH88" s="37"/>
      <c r="VI88" s="37"/>
      <c r="VJ88" s="37"/>
      <c r="VK88" s="37"/>
      <c r="VL88" s="37"/>
      <c r="VM88" s="37"/>
      <c r="VN88" s="37"/>
      <c r="VO88" s="37"/>
      <c r="VP88" s="37"/>
      <c r="VQ88" s="37"/>
      <c r="VR88" s="37"/>
      <c r="VS88" s="37"/>
      <c r="VT88" s="37"/>
      <c r="VU88" s="37"/>
      <c r="VV88" s="37"/>
      <c r="VW88" s="37"/>
      <c r="VX88" s="37"/>
      <c r="VY88" s="37"/>
      <c r="VZ88" s="37"/>
      <c r="WA88" s="37"/>
      <c r="WB88" s="37"/>
      <c r="WC88" s="37"/>
      <c r="WD88" s="37"/>
      <c r="WE88" s="37"/>
      <c r="WF88" s="37"/>
      <c r="WG88" s="37"/>
      <c r="WH88" s="37"/>
      <c r="WI88" s="37"/>
      <c r="WJ88" s="37"/>
      <c r="WK88" s="37"/>
      <c r="WL88" s="37"/>
      <c r="WM88" s="37"/>
      <c r="WN88" s="37"/>
      <c r="WO88" s="37"/>
      <c r="WP88" s="37"/>
      <c r="WQ88" s="37"/>
      <c r="WR88" s="37"/>
      <c r="WS88" s="37"/>
      <c r="WT88" s="37"/>
      <c r="WU88" s="37"/>
      <c r="WV88" s="37"/>
      <c r="WW88" s="37"/>
      <c r="WX88" s="37"/>
      <c r="WY88" s="37"/>
      <c r="WZ88" s="37"/>
      <c r="XA88" s="37"/>
      <c r="XB88" s="37"/>
      <c r="XC88" s="37"/>
      <c r="XD88" s="37"/>
      <c r="XE88" s="37"/>
      <c r="XF88" s="37"/>
      <c r="XG88" s="37"/>
      <c r="XH88" s="37"/>
      <c r="XI88" s="37"/>
      <c r="XJ88" s="37"/>
      <c r="XK88" s="37"/>
      <c r="XL88" s="37"/>
      <c r="XM88" s="37"/>
      <c r="XN88" s="37"/>
      <c r="XO88" s="37"/>
      <c r="XP88" s="37"/>
      <c r="XQ88" s="37"/>
      <c r="XR88" s="37"/>
      <c r="XS88" s="37"/>
      <c r="XT88" s="37"/>
      <c r="XU88" s="37"/>
      <c r="XV88" s="37"/>
      <c r="XW88" s="37"/>
      <c r="XX88" s="37"/>
      <c r="XY88" s="37"/>
      <c r="XZ88" s="37"/>
      <c r="YA88" s="37"/>
      <c r="YB88" s="37"/>
      <c r="YC88" s="37"/>
      <c r="YD88" s="37"/>
      <c r="YE88" s="37"/>
      <c r="YF88" s="37"/>
      <c r="YG88" s="37"/>
      <c r="YH88" s="37"/>
      <c r="YI88" s="37"/>
      <c r="YJ88" s="37"/>
      <c r="YK88" s="37"/>
      <c r="YL88" s="37"/>
      <c r="YM88" s="37"/>
      <c r="YN88" s="37"/>
      <c r="YO88" s="37"/>
      <c r="YP88" s="37"/>
      <c r="YQ88" s="37"/>
      <c r="YR88" s="37"/>
      <c r="YS88" s="37"/>
      <c r="YT88" s="37"/>
      <c r="YU88" s="37"/>
      <c r="YV88" s="37"/>
      <c r="YW88" s="37"/>
      <c r="YX88" s="37"/>
      <c r="YY88" s="37"/>
      <c r="YZ88" s="37"/>
      <c r="ZA88" s="37"/>
      <c r="ZB88" s="37"/>
      <c r="ZC88" s="37"/>
      <c r="ZD88" s="37"/>
      <c r="ZE88" s="37"/>
      <c r="ZF88" s="37"/>
      <c r="ZG88" s="37"/>
      <c r="ZH88" s="37"/>
      <c r="ZI88" s="37"/>
      <c r="ZJ88" s="37"/>
      <c r="ZK88" s="37"/>
      <c r="ZL88" s="37"/>
      <c r="ZM88" s="37"/>
      <c r="ZN88" s="37"/>
      <c r="ZO88" s="37"/>
      <c r="ZP88" s="37"/>
      <c r="ZQ88" s="37"/>
      <c r="ZR88" s="37"/>
      <c r="ZS88" s="37"/>
      <c r="ZT88" s="37"/>
      <c r="ZU88" s="37"/>
      <c r="ZV88" s="37"/>
      <c r="ZW88" s="37"/>
      <c r="ZX88" s="37"/>
      <c r="ZY88" s="37"/>
      <c r="ZZ88" s="37"/>
      <c r="AAA88" s="37"/>
      <c r="AAB88" s="37"/>
      <c r="AAC88" s="37"/>
      <c r="AAD88" s="37"/>
      <c r="AAE88" s="37"/>
      <c r="AAF88" s="37"/>
      <c r="AAG88" s="37"/>
      <c r="AAH88" s="37"/>
      <c r="AAI88" s="37"/>
      <c r="AAJ88" s="37"/>
      <c r="AAK88" s="37"/>
      <c r="AAL88" s="37"/>
      <c r="AAM88" s="37"/>
      <c r="AAN88" s="37"/>
      <c r="AAO88" s="37"/>
      <c r="AAP88" s="37"/>
      <c r="AAQ88" s="37"/>
      <c r="AAR88" s="37"/>
      <c r="AAS88" s="37"/>
      <c r="AAT88" s="37"/>
      <c r="AAU88" s="37"/>
      <c r="AAV88" s="37"/>
      <c r="AAW88" s="37"/>
      <c r="AAX88" s="37"/>
      <c r="AAY88" s="37"/>
      <c r="AAZ88" s="37"/>
      <c r="ABA88" s="37"/>
      <c r="ABB88" s="37"/>
      <c r="ABC88" s="37"/>
      <c r="ABD88" s="37"/>
      <c r="ABE88" s="37"/>
      <c r="ABF88" s="37"/>
      <c r="ABG88" s="37"/>
      <c r="ABH88" s="37"/>
      <c r="ABI88" s="37"/>
      <c r="ABJ88" s="37"/>
      <c r="ABK88" s="37"/>
      <c r="ABL88" s="37"/>
      <c r="ABM88" s="37"/>
      <c r="ABN88" s="37"/>
      <c r="ABO88" s="37"/>
      <c r="ABP88" s="37"/>
      <c r="ABQ88" s="37"/>
      <c r="ABR88" s="37"/>
      <c r="ABS88" s="37"/>
      <c r="ABT88" s="37"/>
      <c r="ABU88" s="37"/>
      <c r="ABV88" s="37"/>
      <c r="ABW88" s="37"/>
      <c r="ABX88" s="37"/>
      <c r="ABY88" s="37"/>
      <c r="ABZ88" s="37"/>
      <c r="ACA88" s="37"/>
      <c r="ACB88" s="37"/>
      <c r="ACC88" s="37"/>
      <c r="ACD88" s="37"/>
      <c r="ACE88" s="37"/>
      <c r="ACF88" s="37"/>
      <c r="ACG88" s="37"/>
      <c r="ACH88" s="37"/>
      <c r="ACI88" s="37"/>
      <c r="ACJ88" s="37"/>
      <c r="ACK88" s="37"/>
      <c r="ACL88" s="37"/>
      <c r="ACM88" s="37"/>
      <c r="ACN88" s="37"/>
      <c r="ACO88" s="37"/>
      <c r="ACP88" s="37"/>
      <c r="ACQ88" s="37"/>
      <c r="ACR88" s="37"/>
      <c r="ACS88" s="37"/>
      <c r="ACT88" s="37"/>
      <c r="ACU88" s="37"/>
      <c r="ACV88" s="37"/>
      <c r="ACW88" s="37"/>
      <c r="ACX88" s="37"/>
      <c r="ACY88" s="37"/>
      <c r="ACZ88" s="37"/>
      <c r="ADA88" s="37"/>
      <c r="ADB88" s="37"/>
      <c r="ADC88" s="37"/>
      <c r="ADD88" s="37"/>
      <c r="ADE88" s="37"/>
      <c r="ADF88" s="37"/>
      <c r="ADG88" s="37"/>
      <c r="ADH88" s="37"/>
      <c r="ADI88" s="37"/>
      <c r="ADJ88" s="37"/>
      <c r="ADK88" s="37"/>
      <c r="ADL88" s="37"/>
      <c r="ADM88" s="37"/>
      <c r="ADN88" s="37"/>
      <c r="ADO88" s="37"/>
      <c r="ADP88" s="37"/>
      <c r="ADQ88" s="37"/>
      <c r="ADR88" s="37"/>
      <c r="ADS88" s="37"/>
      <c r="ADT88" s="37"/>
      <c r="ADU88" s="37"/>
      <c r="ADV88" s="37"/>
      <c r="ADW88" s="37"/>
      <c r="ADX88" s="37"/>
      <c r="ADY88" s="37"/>
      <c r="ADZ88" s="37"/>
      <c r="AEA88" s="37"/>
      <c r="AEB88" s="37"/>
      <c r="AEC88" s="37"/>
      <c r="AED88" s="37"/>
      <c r="AEE88" s="37"/>
      <c r="AEF88" s="37"/>
      <c r="AEG88" s="37"/>
      <c r="AEH88" s="37"/>
      <c r="AEI88" s="37"/>
      <c r="AEJ88" s="37"/>
      <c r="AEK88" s="37"/>
      <c r="AEL88" s="37"/>
      <c r="AEM88" s="37"/>
      <c r="AEN88" s="37"/>
      <c r="AEO88" s="37"/>
      <c r="AEP88" s="37"/>
      <c r="AEQ88" s="37"/>
      <c r="AER88" s="37"/>
      <c r="AES88" s="37"/>
      <c r="AET88" s="37"/>
      <c r="AEU88" s="37"/>
      <c r="AEV88" s="37"/>
      <c r="AEW88" s="37"/>
      <c r="AEX88" s="37"/>
      <c r="AEY88" s="37"/>
      <c r="AEZ88" s="37"/>
      <c r="AFA88" s="37"/>
      <c r="AFB88" s="37"/>
      <c r="AFC88" s="37"/>
      <c r="AFD88" s="37"/>
      <c r="AFE88" s="37"/>
      <c r="AFF88" s="37"/>
      <c r="AFG88" s="37"/>
      <c r="AFH88" s="37"/>
      <c r="AFI88" s="37"/>
      <c r="AFJ88" s="37"/>
      <c r="AFK88" s="37"/>
      <c r="AFL88" s="37"/>
      <c r="AFM88" s="37"/>
      <c r="AFN88" s="37"/>
      <c r="AFO88" s="37"/>
      <c r="AFP88" s="37"/>
      <c r="AFQ88" s="37"/>
      <c r="AFR88" s="37"/>
      <c r="AFS88" s="37"/>
      <c r="AFT88" s="37"/>
      <c r="AFU88" s="37"/>
      <c r="AFV88" s="37"/>
      <c r="AFW88" s="37"/>
      <c r="AFX88" s="37"/>
      <c r="AFY88" s="37"/>
      <c r="AFZ88" s="37"/>
      <c r="AGA88" s="37"/>
      <c r="AGB88" s="37"/>
      <c r="AGC88" s="37"/>
      <c r="AGD88" s="37"/>
      <c r="AGE88" s="37"/>
      <c r="AGF88" s="37"/>
      <c r="AGG88" s="37"/>
      <c r="AGH88" s="37"/>
      <c r="AGI88" s="37"/>
      <c r="AGJ88" s="37"/>
      <c r="AGK88" s="37"/>
      <c r="AGL88" s="37"/>
      <c r="AGM88" s="37"/>
      <c r="AGN88" s="37"/>
      <c r="AGO88" s="37"/>
      <c r="AGP88" s="37"/>
      <c r="AGQ88" s="37"/>
      <c r="AGR88" s="37"/>
      <c r="AGS88" s="37"/>
      <c r="AGT88" s="37"/>
      <c r="AGU88" s="37"/>
      <c r="AGV88" s="37"/>
      <c r="AGW88" s="37"/>
      <c r="AGX88" s="37"/>
      <c r="AGY88" s="37"/>
      <c r="AGZ88" s="37"/>
      <c r="AHA88" s="37"/>
      <c r="AHB88" s="37"/>
      <c r="AHC88" s="37"/>
      <c r="AHD88" s="37"/>
      <c r="AHE88" s="37"/>
      <c r="AHF88" s="37"/>
      <c r="AHG88" s="37"/>
      <c r="AHH88" s="37"/>
      <c r="AHI88" s="37"/>
      <c r="AHJ88" s="37"/>
      <c r="AHK88" s="37"/>
      <c r="AHL88" s="37"/>
      <c r="AHM88" s="37"/>
      <c r="AHN88" s="37"/>
      <c r="AHO88" s="37"/>
      <c r="AHP88" s="37"/>
      <c r="AHQ88" s="37"/>
      <c r="AHR88" s="37"/>
      <c r="AHS88" s="37"/>
      <c r="AHT88" s="37"/>
      <c r="AHU88" s="37"/>
      <c r="AHV88" s="37"/>
      <c r="AHW88" s="37"/>
      <c r="AHX88" s="37"/>
      <c r="AHY88" s="37"/>
      <c r="AHZ88" s="37"/>
      <c r="AIA88" s="37"/>
      <c r="AIB88" s="37"/>
      <c r="AIC88" s="37"/>
      <c r="AID88" s="37"/>
      <c r="AIE88" s="37"/>
      <c r="AIF88" s="37"/>
      <c r="AIG88" s="37"/>
      <c r="AIH88" s="37"/>
      <c r="AII88" s="37"/>
      <c r="AIJ88" s="37"/>
      <c r="AIK88" s="37"/>
      <c r="AIL88" s="37"/>
      <c r="AIM88" s="37"/>
      <c r="AIN88" s="37"/>
      <c r="AIO88" s="37"/>
      <c r="AIP88" s="37"/>
      <c r="AIQ88" s="37"/>
      <c r="AIR88" s="37"/>
      <c r="AIS88" s="37"/>
      <c r="AIT88" s="37"/>
      <c r="AIU88" s="37"/>
      <c r="AIV88" s="37"/>
      <c r="AIW88" s="37"/>
      <c r="AIX88" s="37"/>
      <c r="AIY88" s="37"/>
      <c r="AIZ88" s="37"/>
      <c r="AJA88" s="37"/>
      <c r="AJB88" s="37"/>
      <c r="AJC88" s="37"/>
      <c r="AJD88" s="37"/>
      <c r="AJE88" s="37"/>
      <c r="AJF88" s="37"/>
      <c r="AJG88" s="37"/>
      <c r="AJH88" s="37"/>
      <c r="AJI88" s="37"/>
      <c r="AJJ88" s="37"/>
      <c r="AJK88" s="37"/>
      <c r="AJL88" s="37"/>
      <c r="AJM88" s="37"/>
      <c r="AJN88" s="37"/>
      <c r="AJO88" s="37"/>
      <c r="AJP88" s="37"/>
      <c r="AJQ88" s="37"/>
      <c r="AJR88" s="37"/>
      <c r="AJS88" s="37"/>
      <c r="AJT88" s="37"/>
      <c r="AJU88" s="37"/>
      <c r="AJV88" s="37"/>
      <c r="AJW88" s="37"/>
      <c r="AJX88" s="37"/>
      <c r="AJY88" s="37"/>
      <c r="AJZ88" s="37"/>
      <c r="AKA88" s="37"/>
      <c r="AKB88" s="37"/>
      <c r="AKC88" s="37"/>
      <c r="AKD88" s="37"/>
      <c r="AKE88" s="37"/>
      <c r="AKF88" s="37"/>
      <c r="AKG88" s="37"/>
      <c r="AKH88" s="37"/>
      <c r="AKI88" s="37"/>
      <c r="AKJ88" s="37"/>
      <c r="AKK88" s="37"/>
      <c r="AKL88" s="37"/>
      <c r="AKM88" s="37"/>
      <c r="AKN88" s="37"/>
      <c r="AKO88" s="37"/>
      <c r="AKP88" s="37"/>
      <c r="AKQ88" s="37"/>
      <c r="AKR88" s="37"/>
      <c r="AKS88" s="37"/>
      <c r="AKT88" s="37"/>
      <c r="AKU88" s="37"/>
      <c r="AKV88" s="37"/>
      <c r="AKW88" s="37"/>
      <c r="AKX88" s="37"/>
      <c r="AKY88" s="37"/>
      <c r="AKZ88" s="37"/>
      <c r="ALA88" s="37"/>
      <c r="ALB88" s="37"/>
      <c r="ALC88" s="37"/>
      <c r="ALD88" s="37"/>
      <c r="ALE88" s="37"/>
      <c r="ALF88" s="37"/>
      <c r="ALG88" s="37"/>
      <c r="ALH88" s="37"/>
      <c r="ALI88" s="37"/>
      <c r="ALJ88" s="37"/>
      <c r="ALK88" s="37"/>
      <c r="ALL88" s="37"/>
      <c r="ALM88" s="37"/>
      <c r="ALN88" s="37"/>
      <c r="ALO88" s="37"/>
      <c r="ALP88" s="37"/>
      <c r="ALQ88" s="37"/>
      <c r="ALR88" s="37"/>
      <c r="ALS88" s="37"/>
      <c r="ALT88" s="37"/>
      <c r="ALU88" s="37"/>
      <c r="ALV88" s="37"/>
      <c r="ALW88" s="37"/>
      <c r="ALX88" s="37"/>
      <c r="ALY88" s="37"/>
      <c r="ALZ88" s="37"/>
      <c r="AMA88" s="37"/>
      <c r="AMB88" s="37"/>
      <c r="AMC88" s="37"/>
      <c r="AMD88" s="37"/>
      <c r="AME88" s="37"/>
      <c r="AMF88" s="37"/>
      <c r="AMG88" s="37"/>
      <c r="AMH88" s="37"/>
      <c r="AMI88" s="37"/>
      <c r="AMJ88" s="37"/>
      <c r="AMK88" s="37"/>
      <c r="AML88" s="37"/>
      <c r="AMM88" s="37"/>
      <c r="AMN88" s="37"/>
      <c r="AMO88" s="37"/>
      <c r="AMP88" s="37"/>
      <c r="AMQ88" s="37"/>
      <c r="AMR88" s="37"/>
      <c r="AMS88" s="37"/>
      <c r="AMT88" s="37"/>
      <c r="AMU88" s="37"/>
      <c r="AMV88" s="37"/>
      <c r="AMW88" s="37"/>
      <c r="AMX88" s="37"/>
      <c r="AMY88" s="37"/>
      <c r="AMZ88" s="37"/>
      <c r="ANA88" s="37"/>
      <c r="ANB88" s="37"/>
      <c r="ANC88" s="37"/>
      <c r="AND88" s="37"/>
      <c r="ANE88" s="37"/>
      <c r="ANF88" s="37"/>
      <c r="ANG88" s="37"/>
      <c r="ANH88" s="37"/>
      <c r="ANI88" s="37"/>
      <c r="ANJ88" s="37"/>
      <c r="ANK88" s="37"/>
      <c r="ANL88" s="37"/>
      <c r="ANM88" s="37"/>
      <c r="ANN88" s="37"/>
      <c r="ANO88" s="37"/>
      <c r="ANP88" s="37"/>
      <c r="ANQ88" s="37"/>
      <c r="ANR88" s="37"/>
      <c r="ANS88" s="37"/>
      <c r="ANT88" s="37"/>
      <c r="ANU88" s="37"/>
      <c r="ANV88" s="37"/>
      <c r="ANW88" s="37"/>
      <c r="ANX88" s="37"/>
      <c r="ANY88" s="37"/>
      <c r="ANZ88" s="37"/>
      <c r="AOA88" s="37"/>
      <c r="AOB88" s="37"/>
      <c r="AOC88" s="37"/>
      <c r="AOD88" s="37"/>
      <c r="AOE88" s="37"/>
      <c r="AOF88" s="37"/>
      <c r="AOG88" s="37"/>
      <c r="AOH88" s="37"/>
      <c r="AOI88" s="37"/>
      <c r="AOJ88" s="37"/>
      <c r="AOK88" s="37"/>
      <c r="AOL88" s="37"/>
      <c r="AOM88" s="37"/>
      <c r="AON88" s="37"/>
      <c r="AOO88" s="37"/>
      <c r="AOP88" s="37"/>
      <c r="AOQ88" s="37"/>
      <c r="AOR88" s="37"/>
      <c r="AOS88" s="37"/>
      <c r="AOT88" s="37"/>
      <c r="AOU88" s="37"/>
      <c r="AOV88" s="37"/>
      <c r="AOW88" s="37"/>
      <c r="AOX88" s="37"/>
      <c r="AOY88" s="37"/>
      <c r="AOZ88" s="37"/>
      <c r="APA88" s="37"/>
      <c r="APB88" s="37"/>
      <c r="APC88" s="37"/>
      <c r="APD88" s="37"/>
      <c r="APE88" s="37"/>
      <c r="APF88" s="37"/>
      <c r="APG88" s="37"/>
      <c r="APH88" s="37"/>
      <c r="API88" s="37"/>
      <c r="APJ88" s="37"/>
      <c r="APK88" s="37"/>
      <c r="APL88" s="37"/>
      <c r="APM88" s="37"/>
      <c r="APN88" s="37"/>
      <c r="APO88" s="37"/>
      <c r="APP88" s="37"/>
      <c r="APQ88" s="37"/>
      <c r="APR88" s="37"/>
      <c r="APS88" s="37"/>
      <c r="APT88" s="37"/>
      <c r="APU88" s="37"/>
      <c r="APV88" s="37"/>
      <c r="APW88" s="37"/>
      <c r="APX88" s="37"/>
      <c r="APY88" s="37"/>
      <c r="APZ88" s="37"/>
      <c r="AQA88" s="37"/>
      <c r="AQB88" s="37"/>
      <c r="AQC88" s="37"/>
      <c r="AQD88" s="37"/>
      <c r="AQE88" s="37"/>
      <c r="AQF88" s="37"/>
      <c r="AQG88" s="37"/>
      <c r="AQH88" s="37"/>
      <c r="AQI88" s="37"/>
      <c r="AQJ88" s="37"/>
      <c r="AQK88" s="37"/>
      <c r="AQL88" s="37"/>
      <c r="AQM88" s="37"/>
      <c r="AQN88" s="37"/>
      <c r="AQO88" s="37"/>
      <c r="AQP88" s="37"/>
      <c r="AQQ88" s="37"/>
      <c r="AQR88" s="37"/>
      <c r="AQS88" s="37"/>
      <c r="AQT88" s="37"/>
      <c r="AQU88" s="37"/>
      <c r="AQV88" s="37"/>
      <c r="AQW88" s="37"/>
      <c r="AQX88" s="37"/>
      <c r="AQY88" s="37"/>
      <c r="AQZ88" s="37"/>
      <c r="ARA88" s="37"/>
      <c r="ARB88" s="37"/>
      <c r="ARC88" s="37"/>
      <c r="ARD88" s="37"/>
      <c r="ARE88" s="37"/>
      <c r="ARF88" s="37"/>
      <c r="ARG88" s="37"/>
      <c r="ARH88" s="37"/>
      <c r="ARI88" s="37"/>
      <c r="ARJ88" s="37"/>
      <c r="ARK88" s="37"/>
      <c r="ARL88" s="37"/>
      <c r="ARM88" s="37"/>
      <c r="ARN88" s="37"/>
      <c r="ARO88" s="37"/>
      <c r="ARP88" s="37"/>
      <c r="ARQ88" s="37"/>
      <c r="ARR88" s="37"/>
      <c r="ARS88" s="37"/>
      <c r="ART88" s="37"/>
      <c r="ARU88" s="37"/>
      <c r="ARV88" s="37"/>
      <c r="ARW88" s="37"/>
      <c r="ARX88" s="37"/>
      <c r="ARY88" s="37"/>
      <c r="ARZ88" s="37"/>
      <c r="ASA88" s="37"/>
      <c r="ASB88" s="37"/>
      <c r="ASC88" s="37"/>
      <c r="ASD88" s="37"/>
      <c r="ASE88" s="37"/>
      <c r="ASF88" s="37"/>
      <c r="ASG88" s="37"/>
      <c r="ASH88" s="37"/>
      <c r="ASI88" s="37"/>
      <c r="ASJ88" s="37"/>
      <c r="ASK88" s="37"/>
      <c r="ASL88" s="37"/>
      <c r="ASM88" s="37"/>
      <c r="ASN88" s="37"/>
      <c r="ASO88" s="37"/>
      <c r="ASP88" s="37"/>
      <c r="ASQ88" s="37"/>
      <c r="ASR88" s="37"/>
      <c r="ASS88" s="37"/>
      <c r="AST88" s="37"/>
      <c r="ASU88" s="37"/>
      <c r="ASV88" s="37"/>
      <c r="ASW88" s="37"/>
      <c r="ASX88" s="37"/>
      <c r="ASY88" s="37"/>
      <c r="ASZ88" s="37"/>
      <c r="ATA88" s="37"/>
      <c r="ATB88" s="37"/>
      <c r="ATC88" s="37"/>
      <c r="ATD88" s="37"/>
      <c r="ATE88" s="37"/>
      <c r="ATF88" s="37"/>
      <c r="ATG88" s="37"/>
      <c r="ATH88" s="37"/>
      <c r="ATI88" s="37"/>
      <c r="ATJ88" s="37"/>
      <c r="ATK88" s="37"/>
      <c r="ATL88" s="37"/>
      <c r="ATM88" s="37"/>
      <c r="ATN88" s="37"/>
      <c r="ATO88" s="37"/>
      <c r="ATP88" s="37"/>
      <c r="ATQ88" s="37"/>
      <c r="ATR88" s="37"/>
      <c r="ATS88" s="37"/>
      <c r="ATT88" s="37"/>
      <c r="ATU88" s="37"/>
      <c r="ATV88" s="37"/>
      <c r="ATW88" s="37"/>
      <c r="ATX88" s="37"/>
      <c r="ATY88" s="37"/>
      <c r="ATZ88" s="37"/>
      <c r="AUA88" s="37"/>
      <c r="AUB88" s="37"/>
      <c r="AUC88" s="37"/>
      <c r="AUD88" s="37"/>
      <c r="AUE88" s="37"/>
      <c r="AUF88" s="37"/>
      <c r="AUG88" s="37"/>
      <c r="AUH88" s="37"/>
      <c r="AUI88" s="37"/>
      <c r="AUJ88" s="37"/>
      <c r="AUK88" s="37"/>
      <c r="AUL88" s="37"/>
      <c r="AUM88" s="37"/>
      <c r="AUN88" s="37"/>
      <c r="AUO88" s="37"/>
      <c r="AUP88" s="37"/>
      <c r="AUQ88" s="37"/>
      <c r="AUR88" s="37"/>
      <c r="AUS88" s="37"/>
      <c r="AUT88" s="37"/>
      <c r="AUU88" s="37"/>
      <c r="AUV88" s="37"/>
      <c r="AUW88" s="37"/>
      <c r="AUX88" s="37"/>
      <c r="AUY88" s="37"/>
      <c r="AUZ88" s="37"/>
      <c r="AVA88" s="37"/>
      <c r="AVB88" s="37"/>
      <c r="AVC88" s="37"/>
      <c r="AVD88" s="37"/>
      <c r="AVE88" s="37"/>
      <c r="AVF88" s="37"/>
      <c r="AVG88" s="37"/>
      <c r="AVH88" s="37"/>
      <c r="AVI88" s="37"/>
      <c r="AVJ88" s="37"/>
      <c r="AVK88" s="37"/>
      <c r="AVL88" s="37"/>
      <c r="AVM88" s="37"/>
      <c r="AVN88" s="37"/>
      <c r="AVO88" s="37"/>
      <c r="AVP88" s="37"/>
      <c r="AVQ88" s="37"/>
      <c r="AVR88" s="37"/>
      <c r="AVS88" s="37"/>
      <c r="AVT88" s="37"/>
      <c r="AVU88" s="37"/>
      <c r="AVV88" s="37"/>
      <c r="AVW88" s="37"/>
      <c r="AVX88" s="37"/>
      <c r="AVY88" s="37"/>
      <c r="AVZ88" s="37"/>
      <c r="AWA88" s="37"/>
      <c r="AWB88" s="37"/>
      <c r="AWC88" s="37"/>
      <c r="AWD88" s="37"/>
      <c r="AWE88" s="37"/>
      <c r="AWF88" s="37"/>
      <c r="AWG88" s="37"/>
      <c r="AWH88" s="37"/>
      <c r="AWI88" s="37"/>
      <c r="AWJ88" s="37"/>
      <c r="AWK88" s="37"/>
      <c r="AWL88" s="37"/>
      <c r="AWM88" s="37"/>
      <c r="AWN88" s="37"/>
      <c r="AWO88" s="37"/>
      <c r="AWP88" s="37"/>
      <c r="AWQ88" s="37"/>
      <c r="AWR88" s="37"/>
      <c r="AWS88" s="37"/>
      <c r="AWT88" s="37"/>
      <c r="AWU88" s="37"/>
      <c r="AWV88" s="37"/>
      <c r="AWW88" s="37"/>
      <c r="AWX88" s="37"/>
      <c r="AWY88" s="37"/>
      <c r="AWZ88" s="37"/>
      <c r="AXA88" s="37"/>
      <c r="AXB88" s="37"/>
      <c r="AXC88" s="37"/>
      <c r="AXD88" s="37"/>
      <c r="AXE88" s="37"/>
      <c r="AXF88" s="37"/>
      <c r="AXG88" s="37"/>
      <c r="AXH88" s="37"/>
      <c r="AXI88" s="37"/>
      <c r="AXJ88" s="37"/>
      <c r="AXK88" s="37"/>
      <c r="AXL88" s="37"/>
      <c r="AXM88" s="37"/>
      <c r="AXN88" s="37"/>
      <c r="AXO88" s="37"/>
      <c r="AXP88" s="37"/>
      <c r="AXQ88" s="37"/>
      <c r="AXR88" s="37"/>
      <c r="AXS88" s="37"/>
      <c r="AXT88" s="37"/>
      <c r="AXU88" s="37"/>
      <c r="AXV88" s="37"/>
      <c r="AXW88" s="37"/>
      <c r="AXX88" s="37"/>
      <c r="AXY88" s="37"/>
      <c r="AXZ88" s="37"/>
      <c r="AYA88" s="37"/>
      <c r="AYB88" s="37"/>
      <c r="AYC88" s="37"/>
      <c r="AYD88" s="37"/>
      <c r="AYE88" s="37"/>
      <c r="AYF88" s="37"/>
      <c r="AYG88" s="37"/>
      <c r="AYH88" s="37"/>
      <c r="AYI88" s="37"/>
      <c r="AYJ88" s="37"/>
      <c r="AYK88" s="37"/>
      <c r="AYL88" s="37"/>
      <c r="AYM88" s="37"/>
      <c r="AYN88" s="37"/>
      <c r="AYO88" s="37"/>
      <c r="AYP88" s="37"/>
      <c r="AYQ88" s="37"/>
      <c r="AYR88" s="37"/>
      <c r="AYS88" s="37"/>
      <c r="AYT88" s="37"/>
      <c r="AYU88" s="37"/>
      <c r="AYV88" s="37"/>
      <c r="AYW88" s="37"/>
      <c r="AYX88" s="37"/>
      <c r="AYY88" s="37"/>
      <c r="AYZ88" s="37"/>
      <c r="AZA88" s="37"/>
      <c r="AZB88" s="37"/>
      <c r="AZC88" s="37"/>
      <c r="AZD88" s="37"/>
      <c r="AZE88" s="37"/>
      <c r="AZF88" s="37"/>
      <c r="AZG88" s="37"/>
      <c r="AZH88" s="37"/>
      <c r="AZI88" s="37"/>
      <c r="AZJ88" s="37"/>
      <c r="AZK88" s="37"/>
      <c r="AZL88" s="37"/>
      <c r="AZM88" s="37"/>
      <c r="AZN88" s="37"/>
      <c r="AZO88" s="37"/>
      <c r="AZP88" s="37"/>
      <c r="AZQ88" s="37"/>
      <c r="AZR88" s="37"/>
      <c r="AZS88" s="37"/>
      <c r="AZT88" s="37"/>
      <c r="AZU88" s="37"/>
      <c r="AZV88" s="37"/>
      <c r="AZW88" s="37"/>
      <c r="AZX88" s="37"/>
      <c r="AZY88" s="37"/>
      <c r="AZZ88" s="37"/>
      <c r="BAA88" s="37"/>
      <c r="BAB88" s="37"/>
      <c r="BAC88" s="37"/>
      <c r="BAD88" s="37"/>
      <c r="BAE88" s="37"/>
      <c r="BAF88" s="37"/>
      <c r="BAG88" s="37"/>
      <c r="BAH88" s="37"/>
      <c r="BAI88" s="37"/>
      <c r="BAJ88" s="37"/>
      <c r="BAK88" s="37"/>
      <c r="BAL88" s="37"/>
      <c r="BAM88" s="37"/>
      <c r="BAN88" s="37"/>
      <c r="BAO88" s="37"/>
      <c r="BAP88" s="37"/>
      <c r="BAQ88" s="37"/>
      <c r="BAR88" s="37"/>
      <c r="BAS88" s="37"/>
      <c r="BAT88" s="37"/>
      <c r="BAU88" s="37"/>
      <c r="BAV88" s="37"/>
      <c r="BAW88" s="37"/>
      <c r="BAX88" s="37"/>
      <c r="BAY88" s="37"/>
      <c r="BAZ88" s="37"/>
      <c r="BBA88" s="37"/>
      <c r="BBB88" s="37"/>
      <c r="BBC88" s="37"/>
      <c r="BBD88" s="37"/>
      <c r="BBE88" s="37"/>
      <c r="BBF88" s="37"/>
      <c r="BBG88" s="37"/>
      <c r="BBH88" s="37"/>
      <c r="BBI88" s="37"/>
      <c r="BBJ88" s="37"/>
      <c r="BBK88" s="37"/>
      <c r="BBL88" s="37"/>
      <c r="BBM88" s="37"/>
      <c r="BBN88" s="37"/>
      <c r="BBO88" s="37"/>
      <c r="BBP88" s="37"/>
      <c r="BBQ88" s="37"/>
      <c r="BBR88" s="37"/>
      <c r="BBS88" s="37"/>
      <c r="BBT88" s="37"/>
      <c r="BBU88" s="37"/>
      <c r="BBV88" s="37"/>
      <c r="BBW88" s="37"/>
      <c r="BBX88" s="37"/>
      <c r="BBY88" s="37"/>
      <c r="BBZ88" s="37"/>
      <c r="BCA88" s="37"/>
      <c r="BCB88" s="37"/>
      <c r="BCC88" s="37"/>
      <c r="BCD88" s="37"/>
      <c r="BCE88" s="37"/>
      <c r="BCF88" s="37"/>
      <c r="BCG88" s="37"/>
      <c r="BCH88" s="37"/>
      <c r="BCI88" s="37"/>
      <c r="BCJ88" s="37"/>
      <c r="BCK88" s="37"/>
      <c r="BCL88" s="37"/>
      <c r="BCM88" s="37"/>
      <c r="BCN88" s="37"/>
      <c r="BCO88" s="37"/>
      <c r="BCP88" s="37"/>
      <c r="BCQ88" s="37"/>
      <c r="BCR88" s="37"/>
      <c r="BCS88" s="37"/>
      <c r="BCT88" s="37"/>
      <c r="BCU88" s="37"/>
      <c r="BCV88" s="37"/>
      <c r="BCW88" s="37"/>
      <c r="BCX88" s="37"/>
      <c r="BCY88" s="37"/>
      <c r="BCZ88" s="37"/>
      <c r="BDA88" s="37"/>
      <c r="BDB88" s="37"/>
      <c r="BDC88" s="37"/>
      <c r="BDD88" s="37"/>
      <c r="BDE88" s="37"/>
      <c r="BDF88" s="37"/>
      <c r="BDG88" s="37"/>
      <c r="BDH88" s="37"/>
      <c r="BDI88" s="37"/>
      <c r="BDJ88" s="37"/>
      <c r="BDK88" s="37"/>
      <c r="BDL88" s="37"/>
      <c r="BDM88" s="37"/>
      <c r="BDN88" s="37"/>
      <c r="BDO88" s="37"/>
      <c r="BDP88" s="37"/>
      <c r="BDQ88" s="37"/>
      <c r="BDR88" s="37"/>
      <c r="BDS88" s="37"/>
      <c r="BDT88" s="37"/>
      <c r="BDU88" s="37"/>
      <c r="BDV88" s="37"/>
      <c r="BDW88" s="37"/>
      <c r="BDX88" s="37"/>
      <c r="BDY88" s="37"/>
      <c r="BDZ88" s="37"/>
      <c r="BEA88" s="37"/>
      <c r="BEB88" s="37"/>
      <c r="BEC88" s="37"/>
      <c r="BED88" s="37"/>
      <c r="BEE88" s="37"/>
      <c r="BEF88" s="37"/>
      <c r="BEG88" s="37"/>
      <c r="BEH88" s="37"/>
      <c r="BEI88" s="37"/>
      <c r="BEJ88" s="37"/>
      <c r="BEK88" s="37"/>
      <c r="BEL88" s="37"/>
      <c r="BEM88" s="37"/>
      <c r="BEN88" s="37"/>
      <c r="BEO88" s="37"/>
      <c r="BEP88" s="37"/>
      <c r="BEQ88" s="37"/>
      <c r="BER88" s="37"/>
      <c r="BES88" s="37"/>
      <c r="BET88" s="37"/>
      <c r="BEU88" s="37"/>
      <c r="BEV88" s="37"/>
      <c r="BEW88" s="37"/>
      <c r="BEX88" s="37"/>
      <c r="BEY88" s="37"/>
      <c r="BEZ88" s="37"/>
      <c r="BFA88" s="37"/>
      <c r="BFB88" s="37"/>
      <c r="BFC88" s="37"/>
      <c r="BFD88" s="37"/>
      <c r="BFE88" s="37"/>
      <c r="BFF88" s="37"/>
      <c r="BFG88" s="37"/>
      <c r="BFH88" s="37"/>
      <c r="BFI88" s="37"/>
      <c r="BFJ88" s="37"/>
      <c r="BFK88" s="37"/>
      <c r="BFL88" s="37"/>
      <c r="BFM88" s="37"/>
      <c r="BFN88" s="37"/>
      <c r="BFO88" s="37"/>
      <c r="BFP88" s="37"/>
      <c r="BFQ88" s="37"/>
      <c r="BFR88" s="37"/>
      <c r="BFS88" s="37"/>
      <c r="BFT88" s="37"/>
      <c r="BFU88" s="37"/>
      <c r="BFV88" s="37"/>
      <c r="BFW88" s="37"/>
      <c r="BFX88" s="37"/>
      <c r="BFY88" s="37"/>
      <c r="BFZ88" s="37"/>
      <c r="BGA88" s="37"/>
      <c r="BGB88" s="37"/>
      <c r="BGC88" s="37"/>
      <c r="BGD88" s="37"/>
      <c r="BGE88" s="37"/>
      <c r="BGF88" s="37"/>
      <c r="BGG88" s="37"/>
      <c r="BGH88" s="37"/>
      <c r="BGI88" s="37"/>
      <c r="BGJ88" s="37"/>
      <c r="BGK88" s="37"/>
      <c r="BGL88" s="37"/>
      <c r="BGM88" s="37"/>
      <c r="BGN88" s="37"/>
      <c r="BGO88" s="37"/>
      <c r="BGP88" s="37"/>
      <c r="BGQ88" s="37"/>
      <c r="BGR88" s="37"/>
      <c r="BGS88" s="37"/>
      <c r="BGT88" s="37"/>
      <c r="BGU88" s="37"/>
      <c r="BGV88" s="37"/>
      <c r="BGW88" s="37"/>
      <c r="BGX88" s="37"/>
      <c r="BGY88" s="37"/>
      <c r="BGZ88" s="37"/>
      <c r="BHA88" s="37"/>
      <c r="BHB88" s="37"/>
      <c r="BHC88" s="37"/>
      <c r="BHD88" s="37"/>
      <c r="BHE88" s="37"/>
      <c r="BHF88" s="37"/>
      <c r="BHG88" s="37"/>
      <c r="BHH88" s="37"/>
      <c r="BHI88" s="37"/>
      <c r="BHJ88" s="37"/>
      <c r="BHK88" s="37"/>
      <c r="BHL88" s="37"/>
      <c r="BHM88" s="37"/>
      <c r="BHN88" s="37"/>
      <c r="BHO88" s="37"/>
      <c r="BHP88" s="37"/>
      <c r="BHQ88" s="37"/>
      <c r="BHR88" s="37"/>
      <c r="BHS88" s="37"/>
      <c r="BHT88" s="37"/>
      <c r="BHU88" s="37"/>
      <c r="BHV88" s="37"/>
      <c r="BHW88" s="37"/>
      <c r="BHX88" s="37"/>
      <c r="BHY88" s="37"/>
      <c r="BHZ88" s="37"/>
      <c r="BIA88" s="37"/>
      <c r="BIB88" s="37"/>
      <c r="BIC88" s="37"/>
      <c r="BID88" s="37"/>
      <c r="BIE88" s="37"/>
      <c r="BIF88" s="37"/>
      <c r="BIG88" s="37"/>
      <c r="BIH88" s="37"/>
      <c r="BII88" s="37"/>
      <c r="BIJ88" s="37"/>
      <c r="BIK88" s="37"/>
      <c r="BIL88" s="37"/>
      <c r="BIM88" s="37"/>
      <c r="BIN88" s="37"/>
      <c r="BIO88" s="37"/>
      <c r="BIP88" s="37"/>
      <c r="BIQ88" s="37"/>
      <c r="BIR88" s="37"/>
      <c r="BIS88" s="37"/>
      <c r="BIT88" s="37"/>
      <c r="BIU88" s="37"/>
      <c r="BIV88" s="37"/>
      <c r="BIW88" s="37"/>
      <c r="BIX88" s="37"/>
      <c r="BIY88" s="37"/>
      <c r="BIZ88" s="37"/>
      <c r="BJA88" s="37"/>
      <c r="BJB88" s="37"/>
      <c r="BJC88" s="37"/>
      <c r="BJD88" s="37"/>
      <c r="BJE88" s="37"/>
      <c r="BJF88" s="37"/>
      <c r="BJG88" s="37"/>
      <c r="BJH88" s="37"/>
      <c r="BJI88" s="37"/>
      <c r="BJJ88" s="37"/>
      <c r="BJK88" s="37"/>
      <c r="BJL88" s="37"/>
      <c r="BJM88" s="37"/>
      <c r="BJN88" s="37"/>
      <c r="BJO88" s="37"/>
      <c r="BJP88" s="37"/>
      <c r="BJQ88" s="37"/>
      <c r="BJR88" s="37"/>
      <c r="BJS88" s="37"/>
      <c r="BJT88" s="37"/>
      <c r="BJU88" s="37"/>
      <c r="BJV88" s="37"/>
      <c r="BJW88" s="37"/>
      <c r="BJX88" s="37"/>
      <c r="BJY88" s="37"/>
      <c r="BJZ88" s="37"/>
      <c r="BKA88" s="37"/>
      <c r="BKB88" s="37"/>
      <c r="BKC88" s="37"/>
      <c r="BKD88" s="37"/>
      <c r="BKE88" s="37"/>
      <c r="BKF88" s="37"/>
      <c r="BKG88" s="37"/>
      <c r="BKH88" s="37"/>
      <c r="BKI88" s="37"/>
      <c r="BKJ88" s="37"/>
      <c r="BKK88" s="37"/>
      <c r="BKL88" s="37"/>
      <c r="BKM88" s="37"/>
      <c r="BKN88" s="37"/>
      <c r="BKO88" s="37"/>
      <c r="BKP88" s="37"/>
      <c r="BKQ88" s="37"/>
      <c r="BKR88" s="37"/>
      <c r="BKS88" s="37"/>
      <c r="BKT88" s="37"/>
      <c r="BKU88" s="37"/>
      <c r="BKV88" s="37"/>
      <c r="BKW88" s="37"/>
      <c r="BKX88" s="37"/>
      <c r="BKY88" s="37"/>
      <c r="BKZ88" s="37"/>
      <c r="BLA88" s="37"/>
      <c r="BLB88" s="37"/>
      <c r="BLC88" s="37"/>
      <c r="BLD88" s="37"/>
      <c r="BLE88" s="37"/>
      <c r="BLF88" s="37"/>
      <c r="BLG88" s="37"/>
      <c r="BLH88" s="37"/>
      <c r="BLI88" s="37"/>
      <c r="BLJ88" s="37"/>
      <c r="BLK88" s="37"/>
      <c r="BLL88" s="37"/>
      <c r="BLM88" s="37"/>
      <c r="BLN88" s="37"/>
      <c r="BLO88" s="37"/>
      <c r="BLP88" s="37"/>
      <c r="BLQ88" s="37"/>
      <c r="BLR88" s="37"/>
      <c r="BLS88" s="37"/>
      <c r="BLT88" s="37"/>
      <c r="BLU88" s="37"/>
      <c r="BLV88" s="37"/>
      <c r="BLW88" s="37"/>
      <c r="BLX88" s="37"/>
      <c r="BLY88" s="37"/>
      <c r="BLZ88" s="37"/>
      <c r="BMA88" s="37"/>
      <c r="BMB88" s="37"/>
      <c r="BMC88" s="37"/>
      <c r="BMD88" s="37"/>
      <c r="BME88" s="37"/>
      <c r="BMF88" s="37"/>
      <c r="BMG88" s="37"/>
      <c r="BMH88" s="37"/>
      <c r="BMI88" s="37"/>
      <c r="BMJ88" s="37"/>
      <c r="BMK88" s="37"/>
      <c r="BML88" s="37"/>
      <c r="BMM88" s="37"/>
      <c r="BMN88" s="37"/>
      <c r="BMO88" s="37"/>
      <c r="BMP88" s="37"/>
      <c r="BMQ88" s="37"/>
      <c r="BMR88" s="37"/>
      <c r="BMS88" s="37"/>
      <c r="BMT88" s="37"/>
      <c r="BMU88" s="37"/>
      <c r="BMV88" s="37"/>
      <c r="BMW88" s="37"/>
      <c r="BMX88" s="37"/>
      <c r="BMY88" s="37"/>
      <c r="BMZ88" s="37"/>
      <c r="BNA88" s="37"/>
      <c r="BNB88" s="37"/>
      <c r="BNC88" s="37"/>
      <c r="BND88" s="37"/>
      <c r="BNE88" s="37"/>
      <c r="BNF88" s="37"/>
      <c r="BNG88" s="37"/>
      <c r="BNH88" s="37"/>
      <c r="BNI88" s="37"/>
      <c r="BNJ88" s="37"/>
      <c r="BNK88" s="37"/>
      <c r="BNL88" s="37"/>
      <c r="BNM88" s="37"/>
      <c r="BNN88" s="37"/>
      <c r="BNO88" s="37"/>
      <c r="BNP88" s="37"/>
      <c r="BNQ88" s="37"/>
      <c r="BNR88" s="37"/>
      <c r="BNS88" s="37"/>
      <c r="BNT88" s="37"/>
      <c r="BNU88" s="37"/>
      <c r="BNV88" s="37"/>
      <c r="BNW88" s="37"/>
      <c r="BNX88" s="37"/>
      <c r="BNY88" s="37"/>
      <c r="BNZ88" s="37"/>
      <c r="BOA88" s="37"/>
      <c r="BOB88" s="37"/>
      <c r="BOC88" s="37"/>
      <c r="BOD88" s="37"/>
      <c r="BOE88" s="37"/>
      <c r="BOF88" s="37"/>
      <c r="BOG88" s="37"/>
      <c r="BOH88" s="37"/>
      <c r="BOI88" s="37"/>
      <c r="BOJ88" s="37"/>
      <c r="BOK88" s="37"/>
      <c r="BOL88" s="37"/>
      <c r="BOM88" s="37"/>
      <c r="BON88" s="37"/>
      <c r="BOO88" s="37"/>
      <c r="BOP88" s="37"/>
      <c r="BOQ88" s="37"/>
      <c r="BOR88" s="37"/>
      <c r="BOS88" s="37"/>
      <c r="BOT88" s="37"/>
      <c r="BOU88" s="37"/>
      <c r="BOV88" s="37"/>
      <c r="BOW88" s="37"/>
      <c r="BOX88" s="37"/>
      <c r="BOY88" s="37"/>
      <c r="BOZ88" s="37"/>
      <c r="BPA88" s="37"/>
      <c r="BPB88" s="37"/>
      <c r="BPC88" s="37"/>
      <c r="BPD88" s="37"/>
      <c r="BPE88" s="37"/>
      <c r="BPF88" s="37"/>
      <c r="BPG88" s="37"/>
      <c r="BPH88" s="37"/>
      <c r="BPI88" s="37"/>
      <c r="BPJ88" s="37"/>
      <c r="BPK88" s="37"/>
      <c r="BPL88" s="37"/>
      <c r="BPM88" s="37"/>
      <c r="BPN88" s="37"/>
      <c r="BPO88" s="37"/>
      <c r="BPP88" s="37"/>
      <c r="BPQ88" s="37"/>
      <c r="BPR88" s="37"/>
      <c r="BPS88" s="37"/>
      <c r="BPT88" s="37"/>
      <c r="BPU88" s="37"/>
      <c r="BPV88" s="37"/>
      <c r="BPW88" s="37"/>
      <c r="BPX88" s="37"/>
      <c r="BPY88" s="37"/>
      <c r="BPZ88" s="37"/>
      <c r="BQA88" s="37"/>
      <c r="BQB88" s="37"/>
      <c r="BQC88" s="37"/>
      <c r="BQD88" s="37"/>
      <c r="BQE88" s="37"/>
      <c r="BQF88" s="37"/>
      <c r="BQG88" s="37"/>
      <c r="BQH88" s="37"/>
      <c r="BQI88" s="37"/>
      <c r="BQJ88" s="37"/>
      <c r="BQK88" s="37"/>
      <c r="BQL88" s="37"/>
      <c r="BQM88" s="37"/>
      <c r="BQN88" s="37"/>
      <c r="BQO88" s="37"/>
      <c r="BQP88" s="37"/>
      <c r="BQQ88" s="37"/>
      <c r="BQR88" s="37"/>
      <c r="BQS88" s="37"/>
      <c r="BQT88" s="37"/>
      <c r="BQU88" s="37"/>
      <c r="BQV88" s="37"/>
      <c r="BQW88" s="37"/>
      <c r="BQX88" s="37"/>
      <c r="BQY88" s="37"/>
      <c r="BQZ88" s="37"/>
      <c r="BRA88" s="37"/>
      <c r="BRB88" s="37"/>
      <c r="BRC88" s="37"/>
      <c r="BRD88" s="37"/>
      <c r="BRE88" s="37"/>
      <c r="BRF88" s="37"/>
      <c r="BRG88" s="37"/>
      <c r="BRH88" s="37"/>
      <c r="BRI88" s="37"/>
      <c r="BRJ88" s="37"/>
      <c r="BRK88" s="37"/>
      <c r="BRL88" s="37"/>
      <c r="BRM88" s="37"/>
      <c r="BRN88" s="37"/>
      <c r="BRO88" s="37"/>
      <c r="BRP88" s="37"/>
      <c r="BRQ88" s="37"/>
      <c r="BRR88" s="37"/>
      <c r="BRS88" s="37"/>
      <c r="BRT88" s="37"/>
      <c r="BRU88" s="37"/>
      <c r="BRV88" s="37"/>
      <c r="BRW88" s="37"/>
      <c r="BRX88" s="37"/>
      <c r="BRY88" s="37"/>
      <c r="BRZ88" s="37"/>
      <c r="BSA88" s="37"/>
      <c r="BSB88" s="37"/>
      <c r="BSC88" s="37"/>
      <c r="BSD88" s="37"/>
      <c r="BSE88" s="37"/>
      <c r="BSF88" s="37"/>
      <c r="BSG88" s="37"/>
      <c r="BSH88" s="37"/>
      <c r="BSI88" s="37"/>
      <c r="BSJ88" s="37"/>
      <c r="BSK88" s="37"/>
      <c r="BSL88" s="37"/>
      <c r="BSM88" s="37"/>
      <c r="BSN88" s="37"/>
      <c r="BSO88" s="37"/>
      <c r="BSP88" s="37"/>
      <c r="BSQ88" s="37"/>
      <c r="BSR88" s="37"/>
      <c r="BSS88" s="37"/>
      <c r="BST88" s="37"/>
      <c r="BSU88" s="37"/>
      <c r="BSV88" s="37"/>
      <c r="BSW88" s="37"/>
      <c r="BSX88" s="37"/>
      <c r="BSY88" s="37"/>
      <c r="BSZ88" s="37"/>
      <c r="BTA88" s="37"/>
      <c r="BTB88" s="37"/>
      <c r="BTC88" s="37"/>
      <c r="BTD88" s="37"/>
      <c r="BTE88" s="37"/>
      <c r="BTF88" s="37"/>
      <c r="BTG88" s="37"/>
      <c r="BTH88" s="37"/>
      <c r="BTI88" s="37"/>
      <c r="BTJ88" s="37"/>
      <c r="BTK88" s="37"/>
      <c r="BTL88" s="37"/>
      <c r="BTM88" s="37"/>
      <c r="BTN88" s="37"/>
      <c r="BTO88" s="37"/>
      <c r="BTP88" s="37"/>
      <c r="BTQ88" s="37"/>
      <c r="BTR88" s="37"/>
      <c r="BTS88" s="37"/>
      <c r="BTT88" s="37"/>
      <c r="BTU88" s="37"/>
      <c r="BTV88" s="37"/>
      <c r="BTW88" s="37"/>
      <c r="BTX88" s="37"/>
      <c r="BTY88" s="37"/>
      <c r="BTZ88" s="37"/>
      <c r="BUA88" s="37"/>
      <c r="BUB88" s="37"/>
      <c r="BUC88" s="37"/>
      <c r="BUD88" s="37"/>
      <c r="BUE88" s="37"/>
      <c r="BUF88" s="37"/>
      <c r="BUG88" s="37"/>
      <c r="BUH88" s="37"/>
      <c r="BUI88" s="37"/>
      <c r="BUJ88" s="37"/>
      <c r="BUK88" s="37"/>
      <c r="BUL88" s="37"/>
      <c r="BUM88" s="37"/>
      <c r="BUN88" s="37"/>
      <c r="BUO88" s="37"/>
      <c r="BUP88" s="37"/>
      <c r="BUQ88" s="37"/>
      <c r="BUR88" s="37"/>
      <c r="BUS88" s="37"/>
      <c r="BUT88" s="37"/>
      <c r="BUU88" s="37"/>
      <c r="BUV88" s="37"/>
      <c r="BUW88" s="37"/>
      <c r="BUX88" s="37"/>
      <c r="BUY88" s="37"/>
      <c r="BUZ88" s="37"/>
      <c r="BVA88" s="37"/>
      <c r="BVB88" s="37"/>
      <c r="BVC88" s="37"/>
      <c r="BVD88" s="37"/>
      <c r="BVE88" s="37"/>
      <c r="BVF88" s="37"/>
      <c r="BVG88" s="37"/>
      <c r="BVH88" s="37"/>
      <c r="BVI88" s="37"/>
      <c r="BVJ88" s="37"/>
      <c r="BVK88" s="37"/>
      <c r="BVL88" s="37"/>
      <c r="BVM88" s="37"/>
      <c r="BVN88" s="37"/>
      <c r="BVO88" s="37"/>
      <c r="BVP88" s="37"/>
      <c r="BVQ88" s="37"/>
      <c r="BVR88" s="37"/>
      <c r="BVS88" s="37"/>
      <c r="BVT88" s="37"/>
      <c r="BVU88" s="37"/>
      <c r="BVV88" s="37"/>
      <c r="BVW88" s="37"/>
      <c r="BVX88" s="37"/>
      <c r="BVY88" s="37"/>
      <c r="BVZ88" s="37"/>
      <c r="BWA88" s="37"/>
      <c r="BWB88" s="37"/>
      <c r="BWC88" s="37"/>
      <c r="BWD88" s="37"/>
      <c r="BWE88" s="37"/>
      <c r="BWF88" s="37"/>
      <c r="BWG88" s="37"/>
      <c r="BWH88" s="37"/>
      <c r="BWI88" s="37"/>
      <c r="BWJ88" s="37"/>
      <c r="BWK88" s="37"/>
      <c r="BWL88" s="37"/>
      <c r="BWM88" s="37"/>
      <c r="BWN88" s="37"/>
      <c r="BWO88" s="37"/>
      <c r="BWP88" s="37"/>
      <c r="BWQ88" s="37"/>
      <c r="BWR88" s="37"/>
      <c r="BWS88" s="37"/>
      <c r="BWT88" s="37"/>
      <c r="BWU88" s="37"/>
      <c r="BWV88" s="37"/>
      <c r="BWW88" s="37"/>
      <c r="BWX88" s="37"/>
      <c r="BWY88" s="37"/>
      <c r="BWZ88" s="37"/>
      <c r="BXA88" s="37"/>
      <c r="BXB88" s="37"/>
      <c r="BXC88" s="37"/>
      <c r="BXD88" s="37"/>
      <c r="BXE88" s="37"/>
      <c r="BXF88" s="37"/>
      <c r="BXG88" s="37"/>
      <c r="BXH88" s="37"/>
      <c r="BXI88" s="37"/>
      <c r="BXJ88" s="37"/>
      <c r="BXK88" s="37"/>
      <c r="BXL88" s="37"/>
      <c r="BXM88" s="37"/>
      <c r="BXN88" s="37"/>
      <c r="BXO88" s="37"/>
      <c r="BXP88" s="37"/>
      <c r="BXQ88" s="37"/>
      <c r="BXR88" s="37"/>
      <c r="BXS88" s="37"/>
      <c r="BXT88" s="37"/>
      <c r="BXU88" s="37"/>
      <c r="BXV88" s="37"/>
      <c r="BXW88" s="37"/>
      <c r="BXX88" s="37"/>
      <c r="BXY88" s="37"/>
      <c r="BXZ88" s="37"/>
      <c r="BYA88" s="37"/>
      <c r="BYB88" s="37"/>
      <c r="BYC88" s="37"/>
      <c r="BYD88" s="37"/>
      <c r="BYE88" s="37"/>
      <c r="BYF88" s="37"/>
      <c r="BYG88" s="37"/>
      <c r="BYH88" s="37"/>
      <c r="BYI88" s="37"/>
      <c r="BYJ88" s="37"/>
      <c r="BYK88" s="37"/>
      <c r="BYL88" s="37"/>
      <c r="BYM88" s="37"/>
      <c r="BYN88" s="37"/>
      <c r="BYO88" s="37"/>
      <c r="BYP88" s="37"/>
      <c r="BYQ88" s="37"/>
      <c r="BYR88" s="37"/>
      <c r="BYS88" s="37"/>
      <c r="BYT88" s="37"/>
      <c r="BYU88" s="37"/>
      <c r="BYV88" s="37"/>
      <c r="BYW88" s="37"/>
      <c r="BYX88" s="37"/>
      <c r="BYY88" s="37"/>
      <c r="BYZ88" s="37"/>
      <c r="BZA88" s="37"/>
      <c r="BZB88" s="37"/>
      <c r="BZC88" s="37"/>
      <c r="BZD88" s="37"/>
      <c r="BZE88" s="37"/>
      <c r="BZF88" s="37"/>
      <c r="BZG88" s="37"/>
      <c r="BZH88" s="37"/>
      <c r="BZI88" s="37"/>
      <c r="BZJ88" s="37"/>
      <c r="BZK88" s="37"/>
      <c r="BZL88" s="37"/>
      <c r="BZM88" s="37"/>
      <c r="BZN88" s="37"/>
      <c r="BZO88" s="37"/>
      <c r="BZP88" s="37"/>
      <c r="BZQ88" s="37"/>
      <c r="BZR88" s="37"/>
      <c r="BZS88" s="37"/>
      <c r="BZT88" s="37"/>
      <c r="BZU88" s="37"/>
      <c r="BZV88" s="37"/>
      <c r="BZW88" s="37"/>
      <c r="BZX88" s="37"/>
      <c r="BZY88" s="37"/>
      <c r="BZZ88" s="37"/>
      <c r="CAA88" s="37"/>
      <c r="CAB88" s="37"/>
      <c r="CAC88" s="37"/>
      <c r="CAD88" s="37"/>
      <c r="CAE88" s="37"/>
      <c r="CAF88" s="37"/>
      <c r="CAG88" s="37"/>
      <c r="CAH88" s="37"/>
      <c r="CAI88" s="37"/>
      <c r="CAJ88" s="37"/>
      <c r="CAK88" s="37"/>
      <c r="CAL88" s="37"/>
      <c r="CAM88" s="37"/>
      <c r="CAN88" s="37"/>
      <c r="CAO88" s="37"/>
      <c r="CAP88" s="37"/>
      <c r="CAQ88" s="37"/>
      <c r="CAR88" s="37"/>
      <c r="CAS88" s="37"/>
      <c r="CAT88" s="37"/>
      <c r="CAU88" s="37"/>
      <c r="CAV88" s="37"/>
      <c r="CAW88" s="37"/>
      <c r="CAX88" s="37"/>
      <c r="CAY88" s="37"/>
      <c r="CAZ88" s="37"/>
      <c r="CBA88" s="37"/>
      <c r="CBB88" s="37"/>
      <c r="CBC88" s="37"/>
      <c r="CBD88" s="37"/>
      <c r="CBE88" s="37"/>
      <c r="CBF88" s="37"/>
      <c r="CBG88" s="37"/>
      <c r="CBH88" s="37"/>
      <c r="CBI88" s="37"/>
      <c r="CBJ88" s="37"/>
      <c r="CBK88" s="37"/>
      <c r="CBL88" s="37"/>
      <c r="CBM88" s="37"/>
      <c r="CBN88" s="37"/>
      <c r="CBO88" s="37"/>
      <c r="CBP88" s="37"/>
      <c r="CBQ88" s="37"/>
      <c r="CBR88" s="37"/>
      <c r="CBS88" s="37"/>
      <c r="CBT88" s="37"/>
      <c r="CBU88" s="37"/>
      <c r="CBV88" s="37"/>
      <c r="CBW88" s="37"/>
      <c r="CBX88" s="37"/>
      <c r="CBY88" s="37"/>
      <c r="CBZ88" s="37"/>
      <c r="CCA88" s="37"/>
      <c r="CCB88" s="37"/>
      <c r="CCC88" s="37"/>
      <c r="CCD88" s="37"/>
      <c r="CCE88" s="37"/>
      <c r="CCF88" s="37"/>
      <c r="CCG88" s="37"/>
      <c r="CCH88" s="37"/>
      <c r="CCI88" s="37"/>
      <c r="CCJ88" s="37"/>
      <c r="CCK88" s="37"/>
      <c r="CCL88" s="37"/>
      <c r="CCM88" s="37"/>
      <c r="CCN88" s="37"/>
      <c r="CCO88" s="37"/>
      <c r="CCP88" s="37"/>
      <c r="CCQ88" s="37"/>
      <c r="CCR88" s="37"/>
      <c r="CCS88" s="37"/>
      <c r="CCT88" s="37"/>
      <c r="CCU88" s="37"/>
      <c r="CCV88" s="37"/>
      <c r="CCW88" s="37"/>
      <c r="CCX88" s="37"/>
      <c r="CCY88" s="37"/>
      <c r="CCZ88" s="37"/>
      <c r="CDA88" s="37"/>
      <c r="CDB88" s="37"/>
      <c r="CDC88" s="37"/>
      <c r="CDD88" s="37"/>
      <c r="CDE88" s="37"/>
      <c r="CDF88" s="37"/>
      <c r="CDG88" s="37"/>
      <c r="CDH88" s="37"/>
      <c r="CDI88" s="37"/>
      <c r="CDJ88" s="37"/>
      <c r="CDK88" s="37"/>
      <c r="CDL88" s="37"/>
      <c r="CDM88" s="37"/>
      <c r="CDN88" s="37"/>
      <c r="CDO88" s="37"/>
      <c r="CDP88" s="37"/>
      <c r="CDQ88" s="37"/>
      <c r="CDR88" s="37"/>
      <c r="CDS88" s="37"/>
      <c r="CDT88" s="37"/>
      <c r="CDU88" s="37"/>
      <c r="CDV88" s="37"/>
      <c r="CDW88" s="37"/>
      <c r="CDX88" s="37"/>
      <c r="CDY88" s="37"/>
      <c r="CDZ88" s="37"/>
      <c r="CEA88" s="37"/>
      <c r="CEB88" s="37"/>
      <c r="CEC88" s="37"/>
      <c r="CED88" s="37"/>
      <c r="CEE88" s="37"/>
      <c r="CEF88" s="37"/>
      <c r="CEG88" s="37"/>
      <c r="CEH88" s="37"/>
      <c r="CEI88" s="37"/>
      <c r="CEJ88" s="37"/>
      <c r="CEK88" s="37"/>
      <c r="CEL88" s="37"/>
      <c r="CEM88" s="37"/>
      <c r="CEN88" s="37"/>
      <c r="CEO88" s="37"/>
      <c r="CEP88" s="37"/>
      <c r="CEQ88" s="37"/>
      <c r="CER88" s="37"/>
      <c r="CES88" s="37"/>
      <c r="CET88" s="37"/>
      <c r="CEU88" s="37"/>
      <c r="CEV88" s="37"/>
      <c r="CEW88" s="37"/>
      <c r="CEX88" s="37"/>
      <c r="CEY88" s="37"/>
      <c r="CEZ88" s="37"/>
      <c r="CFA88" s="37"/>
      <c r="CFB88" s="37"/>
      <c r="CFC88" s="37"/>
      <c r="CFD88" s="37"/>
      <c r="CFE88" s="37"/>
      <c r="CFF88" s="37"/>
      <c r="CFG88" s="37"/>
      <c r="CFH88" s="37"/>
      <c r="CFI88" s="37"/>
      <c r="CFJ88" s="37"/>
      <c r="CFK88" s="37"/>
      <c r="CFL88" s="37"/>
      <c r="CFM88" s="37"/>
      <c r="CFN88" s="37"/>
      <c r="CFO88" s="37"/>
      <c r="CFP88" s="37"/>
      <c r="CFQ88" s="37"/>
      <c r="CFR88" s="37"/>
      <c r="CFS88" s="37"/>
      <c r="CFT88" s="37"/>
      <c r="CFU88" s="37"/>
      <c r="CFV88" s="37"/>
      <c r="CFW88" s="37"/>
      <c r="CFX88" s="37"/>
      <c r="CFY88" s="37"/>
      <c r="CFZ88" s="37"/>
      <c r="CGA88" s="37"/>
      <c r="CGB88" s="37"/>
      <c r="CGC88" s="37"/>
      <c r="CGD88" s="37"/>
      <c r="CGE88" s="37"/>
      <c r="CGF88" s="37"/>
      <c r="CGG88" s="37"/>
      <c r="CGH88" s="37"/>
      <c r="CGI88" s="37"/>
      <c r="CGJ88" s="37"/>
      <c r="CGK88" s="37"/>
      <c r="CGL88" s="37"/>
      <c r="CGM88" s="37"/>
      <c r="CGN88" s="37"/>
      <c r="CGO88" s="37"/>
      <c r="CGP88" s="37"/>
      <c r="CGQ88" s="37"/>
      <c r="CGR88" s="37"/>
      <c r="CGS88" s="37"/>
      <c r="CGT88" s="37"/>
      <c r="CGU88" s="37"/>
      <c r="CGV88" s="37"/>
      <c r="CGW88" s="37"/>
      <c r="CGX88" s="37"/>
      <c r="CGY88" s="37"/>
      <c r="CGZ88" s="37"/>
      <c r="CHA88" s="37"/>
      <c r="CHB88" s="37"/>
      <c r="CHC88" s="37"/>
      <c r="CHD88" s="37"/>
      <c r="CHE88" s="37"/>
      <c r="CHF88" s="37"/>
      <c r="CHG88" s="37"/>
      <c r="CHH88" s="37"/>
      <c r="CHI88" s="37"/>
      <c r="CHJ88" s="37"/>
      <c r="CHK88" s="37"/>
      <c r="CHL88" s="37"/>
      <c r="CHM88" s="37"/>
      <c r="CHN88" s="37"/>
      <c r="CHO88" s="37"/>
      <c r="CHP88" s="37"/>
      <c r="CHQ88" s="37"/>
      <c r="CHR88" s="37"/>
      <c r="CHS88" s="37"/>
      <c r="CHT88" s="37"/>
      <c r="CHU88" s="37"/>
      <c r="CHV88" s="37"/>
      <c r="CHW88" s="37"/>
      <c r="CHX88" s="37"/>
      <c r="CHY88" s="37"/>
      <c r="CHZ88" s="37"/>
      <c r="CIA88" s="37"/>
      <c r="CIB88" s="37"/>
      <c r="CIC88" s="37"/>
      <c r="CID88" s="37"/>
      <c r="CIE88" s="37"/>
      <c r="CIF88" s="37"/>
      <c r="CIG88" s="37"/>
      <c r="CIH88" s="37"/>
      <c r="CII88" s="37"/>
      <c r="CIJ88" s="37"/>
      <c r="CIK88" s="37"/>
      <c r="CIL88" s="37"/>
      <c r="CIM88" s="37"/>
      <c r="CIN88" s="37"/>
      <c r="CIO88" s="37"/>
      <c r="CIP88" s="37"/>
      <c r="CIQ88" s="37"/>
      <c r="CIR88" s="37"/>
      <c r="CIS88" s="37"/>
      <c r="CIT88" s="37"/>
      <c r="CIU88" s="37"/>
      <c r="CIV88" s="37"/>
      <c r="CIW88" s="37"/>
      <c r="CIX88" s="37"/>
      <c r="CIY88" s="37"/>
      <c r="CIZ88" s="37"/>
      <c r="CJA88" s="37"/>
      <c r="CJB88" s="37"/>
      <c r="CJC88" s="37"/>
      <c r="CJD88" s="37"/>
      <c r="CJE88" s="37"/>
      <c r="CJF88" s="37"/>
      <c r="CJG88" s="37"/>
      <c r="CJH88" s="37"/>
      <c r="CJI88" s="37"/>
      <c r="CJJ88" s="37"/>
      <c r="CJK88" s="37"/>
      <c r="CJL88" s="37"/>
      <c r="CJM88" s="37"/>
      <c r="CJN88" s="37"/>
      <c r="CJO88" s="37"/>
      <c r="CJP88" s="37"/>
      <c r="CJQ88" s="37"/>
      <c r="CJR88" s="37"/>
      <c r="CJS88" s="37"/>
      <c r="CJT88" s="37"/>
      <c r="CJU88" s="37"/>
      <c r="CJV88" s="37"/>
      <c r="CJW88" s="37"/>
      <c r="CJX88" s="37"/>
      <c r="CJY88" s="37"/>
      <c r="CJZ88" s="37"/>
      <c r="CKA88" s="37"/>
      <c r="CKB88" s="37"/>
      <c r="CKC88" s="37"/>
      <c r="CKD88" s="37"/>
      <c r="CKE88" s="37"/>
      <c r="CKF88" s="37"/>
      <c r="CKG88" s="37"/>
      <c r="CKH88" s="37"/>
      <c r="CKI88" s="37"/>
      <c r="CKJ88" s="37"/>
      <c r="CKK88" s="37"/>
      <c r="CKL88" s="37"/>
      <c r="CKM88" s="37"/>
      <c r="CKN88" s="37"/>
      <c r="CKO88" s="37"/>
      <c r="CKP88" s="37"/>
      <c r="CKQ88" s="37"/>
      <c r="CKR88" s="37"/>
      <c r="CKS88" s="37"/>
      <c r="CKT88" s="37"/>
      <c r="CKU88" s="37"/>
      <c r="CKV88" s="37"/>
      <c r="CKW88" s="37"/>
      <c r="CKX88" s="37"/>
      <c r="CKY88" s="37"/>
      <c r="CKZ88" s="37"/>
      <c r="CLA88" s="37"/>
      <c r="CLB88" s="37"/>
      <c r="CLC88" s="37"/>
      <c r="CLD88" s="37"/>
      <c r="CLE88" s="37"/>
      <c r="CLF88" s="37"/>
      <c r="CLG88" s="37"/>
      <c r="CLH88" s="37"/>
      <c r="CLI88" s="37"/>
      <c r="CLJ88" s="37"/>
      <c r="CLK88" s="37"/>
      <c r="CLL88" s="37"/>
      <c r="CLM88" s="37"/>
      <c r="CLN88" s="37"/>
      <c r="CLO88" s="37"/>
      <c r="CLP88" s="37"/>
      <c r="CLQ88" s="37"/>
      <c r="CLR88" s="37"/>
      <c r="CLS88" s="37"/>
      <c r="CLT88" s="37"/>
      <c r="CLU88" s="37"/>
      <c r="CLV88" s="37"/>
      <c r="CLW88" s="37"/>
      <c r="CLX88" s="37"/>
      <c r="CLY88" s="37"/>
      <c r="CLZ88" s="37"/>
      <c r="CMA88" s="37"/>
      <c r="CMB88" s="37"/>
      <c r="CMC88" s="37"/>
      <c r="CMD88" s="37"/>
      <c r="CME88" s="37"/>
      <c r="CMF88" s="37"/>
      <c r="CMG88" s="37"/>
      <c r="CMH88" s="37"/>
      <c r="CMI88" s="37"/>
      <c r="CMJ88" s="37"/>
      <c r="CMK88" s="37"/>
      <c r="CML88" s="37"/>
      <c r="CMM88" s="37"/>
      <c r="CMN88" s="37"/>
      <c r="CMO88" s="37"/>
      <c r="CMP88" s="37"/>
      <c r="CMQ88" s="37"/>
      <c r="CMR88" s="37"/>
      <c r="CMS88" s="37"/>
      <c r="CMT88" s="37"/>
      <c r="CMU88" s="37"/>
      <c r="CMV88" s="37"/>
      <c r="CMW88" s="37"/>
      <c r="CMX88" s="37"/>
      <c r="CMY88" s="37"/>
      <c r="CMZ88" s="37"/>
      <c r="CNA88" s="37"/>
      <c r="CNB88" s="37"/>
      <c r="CNC88" s="37"/>
      <c r="CND88" s="37"/>
      <c r="CNE88" s="37"/>
      <c r="CNF88" s="37"/>
      <c r="CNG88" s="37"/>
      <c r="CNH88" s="37"/>
      <c r="CNI88" s="37"/>
      <c r="CNJ88" s="37"/>
      <c r="CNK88" s="37"/>
      <c r="CNL88" s="37"/>
      <c r="CNM88" s="37"/>
      <c r="CNN88" s="37"/>
      <c r="CNO88" s="37"/>
      <c r="CNP88" s="37"/>
      <c r="CNQ88" s="37"/>
      <c r="CNR88" s="37"/>
      <c r="CNS88" s="37"/>
      <c r="CNT88" s="37"/>
      <c r="CNU88" s="37"/>
      <c r="CNV88" s="37"/>
      <c r="CNW88" s="37"/>
      <c r="CNX88" s="37"/>
      <c r="CNY88" s="37"/>
      <c r="CNZ88" s="37"/>
      <c r="COA88" s="37"/>
      <c r="COB88" s="37"/>
      <c r="COC88" s="37"/>
      <c r="COD88" s="37"/>
      <c r="COE88" s="37"/>
      <c r="COF88" s="37"/>
      <c r="COG88" s="37"/>
      <c r="COH88" s="37"/>
      <c r="COI88" s="37"/>
      <c r="COJ88" s="37"/>
      <c r="COK88" s="37"/>
      <c r="COL88" s="37"/>
      <c r="COM88" s="37"/>
      <c r="CON88" s="37"/>
      <c r="COO88" s="37"/>
      <c r="COP88" s="37"/>
      <c r="COQ88" s="37"/>
      <c r="COR88" s="37"/>
      <c r="COS88" s="37"/>
      <c r="COT88" s="37"/>
      <c r="COU88" s="37"/>
      <c r="COV88" s="37"/>
      <c r="COW88" s="37"/>
      <c r="COX88" s="37"/>
      <c r="COY88" s="37"/>
      <c r="COZ88" s="37"/>
      <c r="CPA88" s="37"/>
      <c r="CPB88" s="37"/>
      <c r="CPC88" s="37"/>
      <c r="CPD88" s="37"/>
      <c r="CPE88" s="37"/>
      <c r="CPF88" s="37"/>
      <c r="CPG88" s="37"/>
      <c r="CPH88" s="37"/>
      <c r="CPI88" s="37"/>
      <c r="CPJ88" s="37"/>
      <c r="CPK88" s="37"/>
      <c r="CPL88" s="37"/>
      <c r="CPM88" s="37"/>
      <c r="CPN88" s="37"/>
      <c r="CPO88" s="37"/>
      <c r="CPP88" s="37"/>
      <c r="CPQ88" s="37"/>
      <c r="CPR88" s="37"/>
      <c r="CPS88" s="37"/>
      <c r="CPT88" s="37"/>
      <c r="CPU88" s="37"/>
      <c r="CPV88" s="37"/>
      <c r="CPW88" s="37"/>
      <c r="CPX88" s="37"/>
      <c r="CPY88" s="37"/>
      <c r="CPZ88" s="37"/>
      <c r="CQA88" s="37"/>
      <c r="CQB88" s="37"/>
      <c r="CQC88" s="37"/>
      <c r="CQD88" s="37"/>
      <c r="CQE88" s="37"/>
      <c r="CQF88" s="37"/>
      <c r="CQG88" s="37"/>
      <c r="CQH88" s="37"/>
      <c r="CQI88" s="37"/>
      <c r="CQJ88" s="37"/>
      <c r="CQK88" s="37"/>
      <c r="CQL88" s="37"/>
      <c r="CQM88" s="37"/>
      <c r="CQN88" s="37"/>
      <c r="CQO88" s="37"/>
      <c r="CQP88" s="37"/>
      <c r="CQQ88" s="37"/>
      <c r="CQR88" s="37"/>
      <c r="CQS88" s="37"/>
      <c r="CQT88" s="37"/>
      <c r="CQU88" s="37"/>
      <c r="CQV88" s="37"/>
      <c r="CQW88" s="37"/>
      <c r="CQX88" s="37"/>
      <c r="CQY88" s="37"/>
      <c r="CQZ88" s="37"/>
      <c r="CRA88" s="37"/>
      <c r="CRB88" s="37"/>
      <c r="CRC88" s="37"/>
      <c r="CRD88" s="37"/>
      <c r="CRE88" s="37"/>
      <c r="CRF88" s="37"/>
      <c r="CRG88" s="37"/>
      <c r="CRH88" s="37"/>
      <c r="CRI88" s="37"/>
      <c r="CRJ88" s="37"/>
      <c r="CRK88" s="37"/>
      <c r="CRL88" s="37"/>
      <c r="CRM88" s="37"/>
      <c r="CRN88" s="37"/>
      <c r="CRO88" s="37"/>
      <c r="CRP88" s="37"/>
      <c r="CRQ88" s="37"/>
      <c r="CRR88" s="37"/>
      <c r="CRS88" s="37"/>
      <c r="CRT88" s="37"/>
      <c r="CRU88" s="37"/>
      <c r="CRV88" s="37"/>
      <c r="CRW88" s="37"/>
      <c r="CRX88" s="37"/>
      <c r="CRY88" s="37"/>
      <c r="CRZ88" s="37"/>
      <c r="CSA88" s="37"/>
      <c r="CSB88" s="37"/>
      <c r="CSC88" s="37"/>
      <c r="CSD88" s="37"/>
      <c r="CSE88" s="37"/>
      <c r="CSF88" s="37"/>
      <c r="CSG88" s="37"/>
      <c r="CSH88" s="37"/>
      <c r="CSI88" s="37"/>
      <c r="CSJ88" s="37"/>
      <c r="CSK88" s="37"/>
      <c r="CSL88" s="37"/>
      <c r="CSM88" s="37"/>
      <c r="CSN88" s="37"/>
      <c r="CSO88" s="37"/>
      <c r="CSP88" s="37"/>
      <c r="CSQ88" s="37"/>
      <c r="CSR88" s="37"/>
      <c r="CSS88" s="37"/>
      <c r="CST88" s="37"/>
      <c r="CSU88" s="37"/>
      <c r="CSV88" s="37"/>
      <c r="CSW88" s="37"/>
      <c r="CSX88" s="37"/>
      <c r="CSY88" s="37"/>
      <c r="CSZ88" s="37"/>
      <c r="CTA88" s="37"/>
      <c r="CTB88" s="37"/>
      <c r="CTC88" s="37"/>
      <c r="CTD88" s="37"/>
      <c r="CTE88" s="37"/>
      <c r="CTF88" s="37"/>
      <c r="CTG88" s="37"/>
      <c r="CTH88" s="37"/>
      <c r="CTI88" s="37"/>
      <c r="CTJ88" s="37"/>
      <c r="CTK88" s="37"/>
      <c r="CTL88" s="37"/>
      <c r="CTM88" s="37"/>
      <c r="CTN88" s="37"/>
      <c r="CTO88" s="37"/>
      <c r="CTP88" s="37"/>
      <c r="CTQ88" s="37"/>
      <c r="CTR88" s="37"/>
      <c r="CTS88" s="37"/>
      <c r="CTT88" s="37"/>
      <c r="CTU88" s="37"/>
      <c r="CTV88" s="37"/>
      <c r="CTW88" s="37"/>
      <c r="CTX88" s="37"/>
      <c r="CTY88" s="37"/>
      <c r="CTZ88" s="37"/>
      <c r="CUA88" s="37"/>
      <c r="CUB88" s="37"/>
      <c r="CUC88" s="37"/>
      <c r="CUD88" s="37"/>
      <c r="CUE88" s="37"/>
      <c r="CUF88" s="37"/>
      <c r="CUG88" s="37"/>
      <c r="CUH88" s="37"/>
      <c r="CUI88" s="37"/>
      <c r="CUJ88" s="37"/>
      <c r="CUK88" s="37"/>
      <c r="CUL88" s="37"/>
      <c r="CUM88" s="37"/>
      <c r="CUN88" s="37"/>
      <c r="CUO88" s="37"/>
      <c r="CUP88" s="37"/>
      <c r="CUQ88" s="37"/>
      <c r="CUR88" s="37"/>
      <c r="CUS88" s="37"/>
      <c r="CUT88" s="37"/>
      <c r="CUU88" s="37"/>
      <c r="CUV88" s="37"/>
      <c r="CUW88" s="37"/>
      <c r="CUX88" s="37"/>
      <c r="CUY88" s="37"/>
      <c r="CUZ88" s="37"/>
      <c r="CVA88" s="37"/>
      <c r="CVB88" s="37"/>
      <c r="CVC88" s="37"/>
      <c r="CVD88" s="37"/>
      <c r="CVE88" s="37"/>
      <c r="CVF88" s="37"/>
      <c r="CVG88" s="37"/>
      <c r="CVH88" s="37"/>
      <c r="CVI88" s="37"/>
      <c r="CVJ88" s="37"/>
      <c r="CVK88" s="37"/>
      <c r="CVL88" s="37"/>
      <c r="CVM88" s="37"/>
      <c r="CVN88" s="37"/>
      <c r="CVO88" s="37"/>
      <c r="CVP88" s="37"/>
      <c r="CVQ88" s="37"/>
      <c r="CVR88" s="37"/>
      <c r="CVS88" s="37"/>
      <c r="CVT88" s="37"/>
      <c r="CVU88" s="37"/>
      <c r="CVV88" s="37"/>
      <c r="CVW88" s="37"/>
      <c r="CVX88" s="37"/>
      <c r="CVY88" s="37"/>
      <c r="CVZ88" s="37"/>
      <c r="CWA88" s="37"/>
      <c r="CWB88" s="37"/>
      <c r="CWC88" s="37"/>
      <c r="CWD88" s="37"/>
      <c r="CWE88" s="37"/>
      <c r="CWF88" s="37"/>
      <c r="CWG88" s="37"/>
      <c r="CWH88" s="37"/>
      <c r="CWI88" s="37"/>
      <c r="CWJ88" s="37"/>
      <c r="CWK88" s="37"/>
      <c r="CWL88" s="37"/>
      <c r="CWM88" s="37"/>
      <c r="CWN88" s="37"/>
      <c r="CWO88" s="37"/>
      <c r="CWP88" s="37"/>
      <c r="CWQ88" s="37"/>
      <c r="CWR88" s="37"/>
      <c r="CWS88" s="37"/>
      <c r="CWT88" s="37"/>
      <c r="CWU88" s="37"/>
      <c r="CWV88" s="37"/>
      <c r="CWW88" s="37"/>
      <c r="CWX88" s="37"/>
      <c r="CWY88" s="37"/>
      <c r="CWZ88" s="37"/>
      <c r="CXA88" s="37"/>
      <c r="CXB88" s="37"/>
      <c r="CXC88" s="37"/>
      <c r="CXD88" s="37"/>
      <c r="CXE88" s="37"/>
      <c r="CXF88" s="37"/>
      <c r="CXG88" s="37"/>
      <c r="CXH88" s="37"/>
      <c r="CXI88" s="37"/>
      <c r="CXJ88" s="37"/>
      <c r="CXK88" s="37"/>
      <c r="CXL88" s="37"/>
      <c r="CXM88" s="37"/>
      <c r="CXN88" s="37"/>
      <c r="CXO88" s="37"/>
      <c r="CXP88" s="37"/>
      <c r="CXQ88" s="37"/>
      <c r="CXR88" s="37"/>
      <c r="CXS88" s="37"/>
      <c r="CXT88" s="37"/>
      <c r="CXU88" s="37"/>
      <c r="CXV88" s="37"/>
      <c r="CXW88" s="37"/>
      <c r="CXX88" s="37"/>
      <c r="CXY88" s="37"/>
      <c r="CXZ88" s="37"/>
      <c r="CYA88" s="37"/>
      <c r="CYB88" s="37"/>
      <c r="CYC88" s="37"/>
      <c r="CYD88" s="37"/>
      <c r="CYE88" s="37"/>
      <c r="CYF88" s="37"/>
      <c r="CYG88" s="37"/>
      <c r="CYH88" s="37"/>
      <c r="CYI88" s="37"/>
      <c r="CYJ88" s="37"/>
      <c r="CYK88" s="37"/>
      <c r="CYL88" s="37"/>
      <c r="CYM88" s="37"/>
      <c r="CYN88" s="37"/>
      <c r="CYO88" s="37"/>
      <c r="CYP88" s="37"/>
      <c r="CYQ88" s="37"/>
      <c r="CYR88" s="37"/>
      <c r="CYS88" s="37"/>
      <c r="CYT88" s="37"/>
      <c r="CYU88" s="37"/>
      <c r="CYV88" s="37"/>
      <c r="CYW88" s="37"/>
      <c r="CYX88" s="37"/>
      <c r="CYY88" s="37"/>
      <c r="CYZ88" s="37"/>
      <c r="CZA88" s="37"/>
      <c r="CZB88" s="37"/>
      <c r="CZC88" s="37"/>
      <c r="CZD88" s="37"/>
      <c r="CZE88" s="37"/>
      <c r="CZF88" s="37"/>
      <c r="CZG88" s="37"/>
      <c r="CZH88" s="37"/>
      <c r="CZI88" s="37"/>
      <c r="CZJ88" s="37"/>
      <c r="CZK88" s="37"/>
      <c r="CZL88" s="37"/>
      <c r="CZM88" s="37"/>
      <c r="CZN88" s="37"/>
      <c r="CZO88" s="37"/>
      <c r="CZP88" s="37"/>
      <c r="CZQ88" s="37"/>
      <c r="CZR88" s="37"/>
      <c r="CZS88" s="37"/>
      <c r="CZT88" s="37"/>
      <c r="CZU88" s="37"/>
      <c r="CZV88" s="37"/>
      <c r="CZW88" s="37"/>
      <c r="CZX88" s="37"/>
      <c r="CZY88" s="37"/>
      <c r="CZZ88" s="37"/>
      <c r="DAA88" s="37"/>
      <c r="DAB88" s="37"/>
      <c r="DAC88" s="37"/>
      <c r="DAD88" s="37"/>
      <c r="DAE88" s="37"/>
      <c r="DAF88" s="37"/>
      <c r="DAG88" s="37"/>
      <c r="DAH88" s="37"/>
      <c r="DAI88" s="37"/>
      <c r="DAJ88" s="37"/>
      <c r="DAK88" s="37"/>
      <c r="DAL88" s="37"/>
      <c r="DAM88" s="37"/>
      <c r="DAN88" s="37"/>
      <c r="DAO88" s="37"/>
      <c r="DAP88" s="37"/>
      <c r="DAQ88" s="37"/>
      <c r="DAR88" s="37"/>
      <c r="DAS88" s="37"/>
      <c r="DAT88" s="37"/>
      <c r="DAU88" s="37"/>
      <c r="DAV88" s="37"/>
      <c r="DAW88" s="37"/>
      <c r="DAX88" s="37"/>
      <c r="DAY88" s="37"/>
      <c r="DAZ88" s="37"/>
      <c r="DBA88" s="37"/>
      <c r="DBB88" s="37"/>
      <c r="DBC88" s="37"/>
      <c r="DBD88" s="37"/>
      <c r="DBE88" s="37"/>
      <c r="DBF88" s="37"/>
      <c r="DBG88" s="37"/>
      <c r="DBH88" s="37"/>
      <c r="DBI88" s="37"/>
      <c r="DBJ88" s="37"/>
      <c r="DBK88" s="37"/>
      <c r="DBL88" s="37"/>
      <c r="DBM88" s="37"/>
      <c r="DBN88" s="37"/>
      <c r="DBO88" s="37"/>
      <c r="DBP88" s="37"/>
      <c r="DBQ88" s="37"/>
      <c r="DBR88" s="37"/>
      <c r="DBS88" s="37"/>
      <c r="DBT88" s="37"/>
      <c r="DBU88" s="37"/>
      <c r="DBV88" s="37"/>
      <c r="DBW88" s="37"/>
      <c r="DBX88" s="37"/>
      <c r="DBY88" s="37"/>
      <c r="DBZ88" s="37"/>
      <c r="DCA88" s="37"/>
      <c r="DCB88" s="37"/>
      <c r="DCC88" s="37"/>
      <c r="DCD88" s="37"/>
      <c r="DCE88" s="37"/>
      <c r="DCF88" s="37"/>
      <c r="DCG88" s="37"/>
      <c r="DCH88" s="37"/>
      <c r="DCI88" s="37"/>
      <c r="DCJ88" s="37"/>
      <c r="DCK88" s="37"/>
      <c r="DCL88" s="37"/>
      <c r="DCM88" s="37"/>
      <c r="DCN88" s="37"/>
      <c r="DCO88" s="37"/>
      <c r="DCP88" s="37"/>
      <c r="DCQ88" s="37"/>
      <c r="DCR88" s="37"/>
      <c r="DCS88" s="37"/>
      <c r="DCT88" s="37"/>
      <c r="DCU88" s="37"/>
      <c r="DCV88" s="37"/>
      <c r="DCW88" s="37"/>
      <c r="DCX88" s="37"/>
      <c r="DCY88" s="37"/>
      <c r="DCZ88" s="37"/>
      <c r="DDA88" s="37"/>
      <c r="DDB88" s="37"/>
      <c r="DDC88" s="37"/>
      <c r="DDD88" s="37"/>
      <c r="DDE88" s="37"/>
      <c r="DDF88" s="37"/>
      <c r="DDG88" s="37"/>
      <c r="DDH88" s="37"/>
      <c r="DDI88" s="37"/>
      <c r="DDJ88" s="37"/>
      <c r="DDK88" s="37"/>
      <c r="DDL88" s="37"/>
      <c r="DDM88" s="37"/>
      <c r="DDN88" s="37"/>
      <c r="DDO88" s="37"/>
      <c r="DDP88" s="37"/>
      <c r="DDQ88" s="37"/>
      <c r="DDR88" s="37"/>
      <c r="DDS88" s="37"/>
      <c r="DDT88" s="37"/>
      <c r="DDU88" s="37"/>
      <c r="DDV88" s="37"/>
      <c r="DDW88" s="37"/>
      <c r="DDX88" s="37"/>
      <c r="DDY88" s="37"/>
      <c r="DDZ88" s="37"/>
      <c r="DEA88" s="37"/>
      <c r="DEB88" s="37"/>
      <c r="DEC88" s="37"/>
      <c r="DED88" s="37"/>
      <c r="DEE88" s="37"/>
      <c r="DEF88" s="37"/>
      <c r="DEG88" s="37"/>
      <c r="DEH88" s="37"/>
      <c r="DEI88" s="37"/>
      <c r="DEJ88" s="37"/>
      <c r="DEK88" s="37"/>
      <c r="DEL88" s="37"/>
      <c r="DEM88" s="37"/>
      <c r="DEN88" s="37"/>
      <c r="DEO88" s="37"/>
      <c r="DEP88" s="37"/>
      <c r="DEQ88" s="37"/>
      <c r="DER88" s="37"/>
      <c r="DES88" s="37"/>
      <c r="DET88" s="37"/>
      <c r="DEU88" s="37"/>
      <c r="DEV88" s="37"/>
      <c r="DEW88" s="37"/>
      <c r="DEX88" s="37"/>
      <c r="DEY88" s="37"/>
      <c r="DEZ88" s="37"/>
      <c r="DFA88" s="37"/>
      <c r="DFB88" s="37"/>
      <c r="DFC88" s="37"/>
      <c r="DFD88" s="37"/>
      <c r="DFE88" s="37"/>
      <c r="DFF88" s="37"/>
      <c r="DFG88" s="37"/>
      <c r="DFH88" s="37"/>
      <c r="DFI88" s="37"/>
      <c r="DFJ88" s="37"/>
      <c r="DFK88" s="37"/>
      <c r="DFL88" s="37"/>
      <c r="DFM88" s="37"/>
      <c r="DFN88" s="37"/>
      <c r="DFO88" s="37"/>
      <c r="DFP88" s="37"/>
      <c r="DFQ88" s="37"/>
      <c r="DFR88" s="37"/>
      <c r="DFS88" s="37"/>
      <c r="DFT88" s="37"/>
      <c r="DFU88" s="37"/>
      <c r="DFV88" s="37"/>
      <c r="DFW88" s="37"/>
      <c r="DFX88" s="37"/>
      <c r="DFY88" s="37"/>
      <c r="DFZ88" s="37"/>
      <c r="DGA88" s="37"/>
      <c r="DGB88" s="37"/>
      <c r="DGC88" s="37"/>
      <c r="DGD88" s="37"/>
      <c r="DGE88" s="37"/>
      <c r="DGF88" s="37"/>
      <c r="DGG88" s="37"/>
      <c r="DGH88" s="37"/>
      <c r="DGI88" s="37"/>
      <c r="DGJ88" s="37"/>
      <c r="DGK88" s="37"/>
      <c r="DGL88" s="37"/>
      <c r="DGM88" s="37"/>
      <c r="DGN88" s="37"/>
      <c r="DGO88" s="37"/>
      <c r="DGP88" s="37"/>
      <c r="DGQ88" s="37"/>
      <c r="DGR88" s="37"/>
      <c r="DGS88" s="37"/>
      <c r="DGT88" s="37"/>
      <c r="DGU88" s="37"/>
      <c r="DGV88" s="37"/>
      <c r="DGW88" s="37"/>
      <c r="DGX88" s="37"/>
      <c r="DGY88" s="37"/>
      <c r="DGZ88" s="37"/>
      <c r="DHA88" s="37"/>
      <c r="DHB88" s="37"/>
      <c r="DHC88" s="37"/>
      <c r="DHD88" s="37"/>
      <c r="DHE88" s="37"/>
      <c r="DHF88" s="37"/>
      <c r="DHG88" s="37"/>
      <c r="DHH88" s="37"/>
      <c r="DHI88" s="37"/>
      <c r="DHJ88" s="37"/>
      <c r="DHK88" s="37"/>
      <c r="DHL88" s="37"/>
      <c r="DHM88" s="37"/>
      <c r="DHN88" s="37"/>
      <c r="DHO88" s="37"/>
      <c r="DHP88" s="37"/>
      <c r="DHQ88" s="37"/>
      <c r="DHR88" s="37"/>
      <c r="DHS88" s="37"/>
      <c r="DHT88" s="37"/>
      <c r="DHU88" s="37"/>
      <c r="DHV88" s="37"/>
      <c r="DHW88" s="37"/>
      <c r="DHX88" s="37"/>
      <c r="DHY88" s="37"/>
      <c r="DHZ88" s="37"/>
      <c r="DIA88" s="37"/>
      <c r="DIB88" s="37"/>
      <c r="DIC88" s="37"/>
      <c r="DID88" s="37"/>
      <c r="DIE88" s="37"/>
      <c r="DIF88" s="37"/>
      <c r="DIG88" s="37"/>
      <c r="DIH88" s="37"/>
      <c r="DII88" s="37"/>
      <c r="DIJ88" s="37"/>
      <c r="DIK88" s="37"/>
      <c r="DIL88" s="37"/>
      <c r="DIM88" s="37"/>
      <c r="DIN88" s="37"/>
      <c r="DIO88" s="37"/>
      <c r="DIP88" s="37"/>
      <c r="DIQ88" s="37"/>
      <c r="DIR88" s="37"/>
      <c r="DIS88" s="37"/>
      <c r="DIT88" s="37"/>
      <c r="DIU88" s="37"/>
      <c r="DIV88" s="37"/>
      <c r="DIW88" s="37"/>
      <c r="DIX88" s="37"/>
      <c r="DIY88" s="37"/>
      <c r="DIZ88" s="37"/>
      <c r="DJA88" s="37"/>
      <c r="DJB88" s="37"/>
      <c r="DJC88" s="37"/>
      <c r="DJD88" s="37"/>
      <c r="DJE88" s="37"/>
      <c r="DJF88" s="37"/>
      <c r="DJG88" s="37"/>
      <c r="DJH88" s="37"/>
      <c r="DJI88" s="37"/>
      <c r="DJJ88" s="37"/>
      <c r="DJK88" s="37"/>
      <c r="DJL88" s="37"/>
      <c r="DJM88" s="37"/>
      <c r="DJN88" s="37"/>
      <c r="DJO88" s="37"/>
      <c r="DJP88" s="37"/>
      <c r="DJQ88" s="37"/>
      <c r="DJR88" s="37"/>
      <c r="DJS88" s="37"/>
      <c r="DJT88" s="37"/>
      <c r="DJU88" s="37"/>
      <c r="DJV88" s="37"/>
      <c r="DJW88" s="37"/>
      <c r="DJX88" s="37"/>
      <c r="DJY88" s="37"/>
      <c r="DJZ88" s="37"/>
      <c r="DKA88" s="37"/>
      <c r="DKB88" s="37"/>
      <c r="DKC88" s="37"/>
      <c r="DKD88" s="37"/>
      <c r="DKE88" s="37"/>
      <c r="DKF88" s="37"/>
      <c r="DKG88" s="37"/>
      <c r="DKH88" s="37"/>
      <c r="DKI88" s="37"/>
      <c r="DKJ88" s="37"/>
      <c r="DKK88" s="37"/>
      <c r="DKL88" s="37"/>
      <c r="DKM88" s="37"/>
      <c r="DKN88" s="37"/>
      <c r="DKO88" s="37"/>
      <c r="DKP88" s="37"/>
      <c r="DKQ88" s="37"/>
      <c r="DKR88" s="37"/>
      <c r="DKS88" s="37"/>
      <c r="DKT88" s="37"/>
      <c r="DKU88" s="37"/>
      <c r="DKV88" s="37"/>
      <c r="DKW88" s="37"/>
      <c r="DKX88" s="37"/>
      <c r="DKY88" s="37"/>
      <c r="DKZ88" s="37"/>
      <c r="DLA88" s="37"/>
      <c r="DLB88" s="37"/>
      <c r="DLC88" s="37"/>
      <c r="DLD88" s="37"/>
      <c r="DLE88" s="37"/>
      <c r="DLF88" s="37"/>
      <c r="DLG88" s="37"/>
      <c r="DLH88" s="37"/>
      <c r="DLI88" s="37"/>
      <c r="DLJ88" s="37"/>
      <c r="DLK88" s="37"/>
      <c r="DLL88" s="37"/>
      <c r="DLM88" s="37"/>
      <c r="DLN88" s="37"/>
      <c r="DLO88" s="37"/>
      <c r="DLP88" s="37"/>
      <c r="DLQ88" s="37"/>
      <c r="DLR88" s="37"/>
      <c r="DLS88" s="37"/>
      <c r="DLT88" s="37"/>
      <c r="DLU88" s="37"/>
      <c r="DLV88" s="37"/>
      <c r="DLW88" s="37"/>
      <c r="DLX88" s="37"/>
      <c r="DLY88" s="37"/>
      <c r="DLZ88" s="37"/>
      <c r="DMA88" s="37"/>
      <c r="DMB88" s="37"/>
      <c r="DMC88" s="37"/>
      <c r="DMD88" s="37"/>
      <c r="DME88" s="37"/>
      <c r="DMF88" s="37"/>
      <c r="DMG88" s="37"/>
      <c r="DMH88" s="37"/>
      <c r="DMI88" s="37"/>
      <c r="DMJ88" s="37"/>
      <c r="DMK88" s="37"/>
      <c r="DML88" s="37"/>
      <c r="DMM88" s="37"/>
      <c r="DMN88" s="37"/>
      <c r="DMO88" s="37"/>
      <c r="DMP88" s="37"/>
      <c r="DMQ88" s="37"/>
      <c r="DMR88" s="37"/>
      <c r="DMS88" s="37"/>
      <c r="DMT88" s="37"/>
      <c r="DMU88" s="37"/>
      <c r="DMV88" s="37"/>
      <c r="DMW88" s="37"/>
      <c r="DMX88" s="37"/>
      <c r="DMY88" s="37"/>
      <c r="DMZ88" s="37"/>
      <c r="DNA88" s="37"/>
      <c r="DNB88" s="37"/>
      <c r="DNC88" s="37"/>
      <c r="DND88" s="37"/>
      <c r="DNE88" s="37"/>
      <c r="DNF88" s="37"/>
      <c r="DNG88" s="37"/>
      <c r="DNH88" s="37"/>
      <c r="DNI88" s="37"/>
      <c r="DNJ88" s="37"/>
      <c r="DNK88" s="37"/>
      <c r="DNL88" s="37"/>
      <c r="DNM88" s="37"/>
      <c r="DNN88" s="37"/>
      <c r="DNO88" s="37"/>
      <c r="DNP88" s="37"/>
      <c r="DNQ88" s="37"/>
      <c r="DNR88" s="37"/>
      <c r="DNS88" s="37"/>
      <c r="DNT88" s="37"/>
      <c r="DNU88" s="37"/>
      <c r="DNV88" s="37"/>
      <c r="DNW88" s="37"/>
      <c r="DNX88" s="37"/>
      <c r="DNY88" s="37"/>
      <c r="DNZ88" s="37"/>
      <c r="DOA88" s="37"/>
      <c r="DOB88" s="37"/>
      <c r="DOC88" s="37"/>
      <c r="DOD88" s="37"/>
      <c r="DOE88" s="37"/>
      <c r="DOF88" s="37"/>
      <c r="DOG88" s="37"/>
      <c r="DOH88" s="37"/>
      <c r="DOI88" s="37"/>
      <c r="DOJ88" s="37"/>
      <c r="DOK88" s="37"/>
      <c r="DOL88" s="37"/>
      <c r="DOM88" s="37"/>
      <c r="DON88" s="37"/>
      <c r="DOO88" s="37"/>
      <c r="DOP88" s="37"/>
      <c r="DOQ88" s="37"/>
      <c r="DOR88" s="37"/>
      <c r="DOS88" s="37"/>
      <c r="DOT88" s="37"/>
      <c r="DOU88" s="37"/>
      <c r="DOV88" s="37"/>
      <c r="DOW88" s="37"/>
      <c r="DOX88" s="37"/>
      <c r="DOY88" s="37"/>
      <c r="DOZ88" s="37"/>
      <c r="DPA88" s="37"/>
      <c r="DPB88" s="37"/>
      <c r="DPC88" s="37"/>
      <c r="DPD88" s="37"/>
      <c r="DPE88" s="37"/>
      <c r="DPF88" s="37"/>
      <c r="DPG88" s="37"/>
      <c r="DPH88" s="37"/>
      <c r="DPI88" s="37"/>
      <c r="DPJ88" s="37"/>
      <c r="DPK88" s="37"/>
      <c r="DPL88" s="37"/>
      <c r="DPM88" s="37"/>
      <c r="DPN88" s="37"/>
      <c r="DPO88" s="37"/>
      <c r="DPP88" s="37"/>
      <c r="DPQ88" s="37"/>
      <c r="DPR88" s="37"/>
      <c r="DPS88" s="37"/>
      <c r="DPT88" s="37"/>
      <c r="DPU88" s="37"/>
      <c r="DPV88" s="37"/>
      <c r="DPW88" s="37"/>
      <c r="DPX88" s="37"/>
      <c r="DPY88" s="37"/>
      <c r="DPZ88" s="37"/>
      <c r="DQA88" s="37"/>
      <c r="DQB88" s="37"/>
      <c r="DQC88" s="37"/>
      <c r="DQD88" s="37"/>
      <c r="DQE88" s="37"/>
      <c r="DQF88" s="37"/>
      <c r="DQG88" s="37"/>
      <c r="DQH88" s="37"/>
      <c r="DQI88" s="37"/>
      <c r="DQJ88" s="37"/>
      <c r="DQK88" s="37"/>
      <c r="DQL88" s="37"/>
      <c r="DQM88" s="37"/>
      <c r="DQN88" s="37"/>
      <c r="DQO88" s="37"/>
      <c r="DQP88" s="37"/>
      <c r="DQQ88" s="37"/>
      <c r="DQR88" s="37"/>
      <c r="DQS88" s="37"/>
      <c r="DQT88" s="37"/>
      <c r="DQU88" s="37"/>
      <c r="DQV88" s="37"/>
      <c r="DQW88" s="37"/>
      <c r="DQX88" s="37"/>
      <c r="DQY88" s="37"/>
      <c r="DQZ88" s="37"/>
      <c r="DRA88" s="37"/>
      <c r="DRB88" s="37"/>
      <c r="DRC88" s="37"/>
      <c r="DRD88" s="37"/>
      <c r="DRE88" s="37"/>
      <c r="DRF88" s="37"/>
      <c r="DRG88" s="37"/>
      <c r="DRH88" s="37"/>
      <c r="DRI88" s="37"/>
      <c r="DRJ88" s="37"/>
      <c r="DRK88" s="37"/>
      <c r="DRL88" s="37"/>
      <c r="DRM88" s="37"/>
      <c r="DRN88" s="37"/>
      <c r="DRO88" s="37"/>
      <c r="DRP88" s="37"/>
      <c r="DRQ88" s="37"/>
      <c r="DRR88" s="37"/>
      <c r="DRS88" s="37"/>
      <c r="DRT88" s="37"/>
      <c r="DRU88" s="37"/>
      <c r="DRV88" s="37"/>
      <c r="DRW88" s="37"/>
      <c r="DRX88" s="37"/>
      <c r="DRY88" s="37"/>
      <c r="DRZ88" s="37"/>
      <c r="DSA88" s="37"/>
      <c r="DSB88" s="37"/>
      <c r="DSC88" s="37"/>
      <c r="DSD88" s="37"/>
      <c r="DSE88" s="37"/>
      <c r="DSF88" s="37"/>
      <c r="DSG88" s="37"/>
      <c r="DSH88" s="37"/>
      <c r="DSI88" s="37"/>
      <c r="DSJ88" s="37"/>
      <c r="DSK88" s="37"/>
      <c r="DSL88" s="37"/>
      <c r="DSM88" s="37"/>
      <c r="DSN88" s="37"/>
      <c r="DSO88" s="37"/>
      <c r="DSP88" s="37"/>
      <c r="DSQ88" s="37"/>
      <c r="DSR88" s="37"/>
      <c r="DSS88" s="37"/>
      <c r="DST88" s="37"/>
      <c r="DSU88" s="37"/>
      <c r="DSV88" s="37"/>
      <c r="DSW88" s="37"/>
      <c r="DSX88" s="37"/>
      <c r="DSY88" s="37"/>
      <c r="DSZ88" s="37"/>
      <c r="DTA88" s="37"/>
      <c r="DTB88" s="37"/>
      <c r="DTC88" s="37"/>
      <c r="DTD88" s="37"/>
      <c r="DTE88" s="37"/>
      <c r="DTF88" s="37"/>
      <c r="DTG88" s="37"/>
      <c r="DTH88" s="37"/>
      <c r="DTI88" s="37"/>
      <c r="DTJ88" s="37"/>
      <c r="DTK88" s="37"/>
      <c r="DTL88" s="37"/>
      <c r="DTM88" s="37"/>
      <c r="DTN88" s="37"/>
      <c r="DTO88" s="37"/>
      <c r="DTP88" s="37"/>
      <c r="DTQ88" s="37"/>
      <c r="DTR88" s="37"/>
      <c r="DTS88" s="37"/>
      <c r="DTT88" s="37"/>
      <c r="DTU88" s="37"/>
      <c r="DTV88" s="37"/>
      <c r="DTW88" s="37"/>
      <c r="DTX88" s="37"/>
      <c r="DTY88" s="37"/>
      <c r="DTZ88" s="37"/>
      <c r="DUA88" s="37"/>
      <c r="DUB88" s="37"/>
      <c r="DUC88" s="37"/>
      <c r="DUD88" s="37"/>
      <c r="DUE88" s="37"/>
      <c r="DUF88" s="37"/>
      <c r="DUG88" s="37"/>
      <c r="DUH88" s="37"/>
      <c r="DUI88" s="37"/>
      <c r="DUJ88" s="37"/>
      <c r="DUK88" s="37"/>
      <c r="DUL88" s="37"/>
      <c r="DUM88" s="37"/>
      <c r="DUN88" s="37"/>
      <c r="DUO88" s="37"/>
      <c r="DUP88" s="37"/>
      <c r="DUQ88" s="37"/>
      <c r="DUR88" s="37"/>
      <c r="DUS88" s="37"/>
      <c r="DUT88" s="37"/>
      <c r="DUU88" s="37"/>
      <c r="DUV88" s="37"/>
      <c r="DUW88" s="37"/>
      <c r="DUX88" s="37"/>
      <c r="DUY88" s="37"/>
      <c r="DUZ88" s="37"/>
      <c r="DVA88" s="37"/>
      <c r="DVB88" s="37"/>
      <c r="DVC88" s="37"/>
      <c r="DVD88" s="37"/>
      <c r="DVE88" s="37"/>
      <c r="DVF88" s="37"/>
      <c r="DVG88" s="37"/>
      <c r="DVH88" s="37"/>
      <c r="DVI88" s="37"/>
      <c r="DVJ88" s="37"/>
      <c r="DVK88" s="37"/>
      <c r="DVL88" s="37"/>
      <c r="DVM88" s="37"/>
      <c r="DVN88" s="37"/>
      <c r="DVO88" s="37"/>
      <c r="DVP88" s="37"/>
      <c r="DVQ88" s="37"/>
      <c r="DVR88" s="37"/>
      <c r="DVS88" s="37"/>
      <c r="DVT88" s="37"/>
      <c r="DVU88" s="37"/>
      <c r="DVV88" s="37"/>
      <c r="DVW88" s="37"/>
      <c r="DVX88" s="37"/>
      <c r="DVY88" s="37"/>
      <c r="DVZ88" s="37"/>
      <c r="DWA88" s="37"/>
      <c r="DWB88" s="37"/>
      <c r="DWC88" s="37"/>
      <c r="DWD88" s="37"/>
      <c r="DWE88" s="37"/>
      <c r="DWF88" s="37"/>
      <c r="DWG88" s="37"/>
      <c r="DWH88" s="37"/>
      <c r="DWI88" s="37"/>
      <c r="DWJ88" s="37"/>
      <c r="DWK88" s="37"/>
      <c r="DWL88" s="37"/>
      <c r="DWM88" s="37"/>
      <c r="DWN88" s="37"/>
      <c r="DWO88" s="37"/>
      <c r="DWP88" s="37"/>
      <c r="DWQ88" s="37"/>
      <c r="DWR88" s="37"/>
      <c r="DWS88" s="37"/>
      <c r="DWT88" s="37"/>
      <c r="DWU88" s="37"/>
      <c r="DWV88" s="37"/>
      <c r="DWW88" s="37"/>
      <c r="DWX88" s="37"/>
      <c r="DWY88" s="37"/>
      <c r="DWZ88" s="37"/>
      <c r="DXA88" s="37"/>
      <c r="DXB88" s="37"/>
      <c r="DXC88" s="37"/>
      <c r="DXD88" s="37"/>
      <c r="DXE88" s="37"/>
      <c r="DXF88" s="37"/>
      <c r="DXG88" s="37"/>
      <c r="DXH88" s="37"/>
      <c r="DXI88" s="37"/>
      <c r="DXJ88" s="37"/>
      <c r="DXK88" s="37"/>
      <c r="DXL88" s="37"/>
      <c r="DXM88" s="37"/>
      <c r="DXN88" s="37"/>
      <c r="DXO88" s="37"/>
      <c r="DXP88" s="37"/>
      <c r="DXQ88" s="37"/>
      <c r="DXR88" s="37"/>
      <c r="DXS88" s="37"/>
      <c r="DXT88" s="37"/>
      <c r="DXU88" s="37"/>
      <c r="DXV88" s="37"/>
      <c r="DXW88" s="37"/>
      <c r="DXX88" s="37"/>
      <c r="DXY88" s="37"/>
      <c r="DXZ88" s="37"/>
      <c r="DYA88" s="37"/>
      <c r="DYB88" s="37"/>
      <c r="DYC88" s="37"/>
      <c r="DYD88" s="37"/>
      <c r="DYE88" s="37"/>
      <c r="DYF88" s="37"/>
      <c r="DYG88" s="37"/>
      <c r="DYH88" s="37"/>
      <c r="DYI88" s="37"/>
      <c r="DYJ88" s="37"/>
      <c r="DYK88" s="37"/>
      <c r="DYL88" s="37"/>
      <c r="DYM88" s="37"/>
      <c r="DYN88" s="37"/>
      <c r="DYO88" s="37"/>
      <c r="DYP88" s="37"/>
      <c r="DYQ88" s="37"/>
      <c r="DYR88" s="37"/>
      <c r="DYS88" s="37"/>
      <c r="DYT88" s="37"/>
      <c r="DYU88" s="37"/>
      <c r="DYV88" s="37"/>
      <c r="DYW88" s="37"/>
      <c r="DYX88" s="37"/>
      <c r="DYY88" s="37"/>
      <c r="DYZ88" s="37"/>
      <c r="DZA88" s="37"/>
      <c r="DZB88" s="37"/>
      <c r="DZC88" s="37"/>
      <c r="DZD88" s="37"/>
      <c r="DZE88" s="37"/>
      <c r="DZF88" s="37"/>
      <c r="DZG88" s="37"/>
      <c r="DZH88" s="37"/>
      <c r="DZI88" s="37"/>
      <c r="DZJ88" s="37"/>
      <c r="DZK88" s="37"/>
      <c r="DZL88" s="37"/>
      <c r="DZM88" s="37"/>
      <c r="DZN88" s="37"/>
      <c r="DZO88" s="37"/>
      <c r="DZP88" s="37"/>
      <c r="DZQ88" s="37"/>
      <c r="DZR88" s="37"/>
      <c r="DZS88" s="37"/>
      <c r="DZT88" s="37"/>
      <c r="DZU88" s="37"/>
      <c r="DZV88" s="37"/>
      <c r="DZW88" s="37"/>
      <c r="DZX88" s="37"/>
      <c r="DZY88" s="37"/>
      <c r="DZZ88" s="37"/>
      <c r="EAA88" s="37"/>
      <c r="EAB88" s="37"/>
      <c r="EAC88" s="37"/>
      <c r="EAD88" s="37"/>
      <c r="EAE88" s="37"/>
      <c r="EAF88" s="37"/>
      <c r="EAG88" s="37"/>
      <c r="EAH88" s="37"/>
      <c r="EAI88" s="37"/>
      <c r="EAJ88" s="37"/>
      <c r="EAK88" s="37"/>
      <c r="EAL88" s="37"/>
      <c r="EAM88" s="37"/>
      <c r="EAN88" s="37"/>
      <c r="EAO88" s="37"/>
      <c r="EAP88" s="37"/>
      <c r="EAQ88" s="37"/>
      <c r="EAR88" s="37"/>
      <c r="EAS88" s="37"/>
      <c r="EAT88" s="37"/>
      <c r="EAU88" s="37"/>
      <c r="EAV88" s="37"/>
      <c r="EAW88" s="37"/>
      <c r="EAX88" s="37"/>
      <c r="EAY88" s="37"/>
      <c r="EAZ88" s="37"/>
      <c r="EBA88" s="37"/>
      <c r="EBB88" s="37"/>
      <c r="EBC88" s="37"/>
      <c r="EBD88" s="37"/>
      <c r="EBE88" s="37"/>
      <c r="EBF88" s="37"/>
      <c r="EBG88" s="37"/>
      <c r="EBH88" s="37"/>
      <c r="EBI88" s="37"/>
      <c r="EBJ88" s="37"/>
      <c r="EBK88" s="37"/>
      <c r="EBL88" s="37"/>
      <c r="EBM88" s="37"/>
      <c r="EBN88" s="37"/>
      <c r="EBO88" s="37"/>
      <c r="EBP88" s="37"/>
      <c r="EBQ88" s="37"/>
      <c r="EBR88" s="37"/>
      <c r="EBS88" s="37"/>
      <c r="EBT88" s="37"/>
      <c r="EBU88" s="37"/>
      <c r="EBV88" s="37"/>
      <c r="EBW88" s="37"/>
      <c r="EBX88" s="37"/>
      <c r="EBY88" s="37"/>
      <c r="EBZ88" s="37"/>
      <c r="ECA88" s="37"/>
      <c r="ECB88" s="37"/>
      <c r="ECC88" s="37"/>
      <c r="ECD88" s="37"/>
      <c r="ECE88" s="37"/>
      <c r="ECF88" s="37"/>
      <c r="ECG88" s="37"/>
      <c r="ECH88" s="37"/>
      <c r="ECI88" s="37"/>
      <c r="ECJ88" s="37"/>
      <c r="ECK88" s="37"/>
      <c r="ECL88" s="37"/>
      <c r="ECM88" s="37"/>
      <c r="ECN88" s="37"/>
      <c r="ECO88" s="37"/>
      <c r="ECP88" s="37"/>
      <c r="ECQ88" s="37"/>
      <c r="ECR88" s="37"/>
      <c r="ECS88" s="37"/>
      <c r="ECT88" s="37"/>
      <c r="ECU88" s="37"/>
      <c r="ECV88" s="37"/>
      <c r="ECW88" s="37"/>
      <c r="ECX88" s="37"/>
      <c r="ECY88" s="37"/>
      <c r="ECZ88" s="37"/>
      <c r="EDA88" s="37"/>
      <c r="EDB88" s="37"/>
      <c r="EDC88" s="37"/>
      <c r="EDD88" s="37"/>
      <c r="EDE88" s="37"/>
      <c r="EDF88" s="37"/>
      <c r="EDG88" s="37"/>
      <c r="EDH88" s="37"/>
      <c r="EDI88" s="37"/>
      <c r="EDJ88" s="37"/>
      <c r="EDK88" s="37"/>
      <c r="EDL88" s="37"/>
      <c r="EDM88" s="37"/>
      <c r="EDN88" s="37"/>
      <c r="EDO88" s="37"/>
      <c r="EDP88" s="37"/>
      <c r="EDQ88" s="37"/>
      <c r="EDR88" s="37"/>
      <c r="EDS88" s="37"/>
      <c r="EDT88" s="37"/>
      <c r="EDU88" s="37"/>
      <c r="EDV88" s="37"/>
      <c r="EDW88" s="37"/>
      <c r="EDX88" s="37"/>
      <c r="EDY88" s="37"/>
      <c r="EDZ88" s="37"/>
      <c r="EEA88" s="37"/>
      <c r="EEB88" s="37"/>
      <c r="EEC88" s="37"/>
      <c r="EED88" s="37"/>
      <c r="EEE88" s="37"/>
      <c r="EEF88" s="37"/>
      <c r="EEG88" s="37"/>
      <c r="EEH88" s="37"/>
      <c r="EEI88" s="37"/>
      <c r="EEJ88" s="37"/>
      <c r="EEK88" s="37"/>
      <c r="EEL88" s="37"/>
      <c r="EEM88" s="37"/>
      <c r="EEN88" s="37"/>
      <c r="EEO88" s="37"/>
      <c r="EEP88" s="37"/>
      <c r="EEQ88" s="37"/>
      <c r="EER88" s="37"/>
      <c r="EES88" s="37"/>
      <c r="EET88" s="37"/>
      <c r="EEU88" s="37"/>
      <c r="EEV88" s="37"/>
      <c r="EEW88" s="37"/>
      <c r="EEX88" s="37"/>
      <c r="EEY88" s="37"/>
      <c r="EEZ88" s="37"/>
      <c r="EFA88" s="37"/>
      <c r="EFB88" s="37"/>
      <c r="EFC88" s="37"/>
      <c r="EFD88" s="37"/>
      <c r="EFE88" s="37"/>
      <c r="EFF88" s="37"/>
      <c r="EFG88" s="37"/>
      <c r="EFH88" s="37"/>
      <c r="EFI88" s="37"/>
      <c r="EFJ88" s="37"/>
      <c r="EFK88" s="37"/>
      <c r="EFL88" s="37"/>
      <c r="EFM88" s="37"/>
      <c r="EFN88" s="37"/>
      <c r="EFO88" s="37"/>
      <c r="EFP88" s="37"/>
      <c r="EFQ88" s="37"/>
      <c r="EFR88" s="37"/>
      <c r="EFS88" s="37"/>
      <c r="EFT88" s="37"/>
      <c r="EFU88" s="37"/>
      <c r="EFV88" s="37"/>
      <c r="EFW88" s="37"/>
      <c r="EFX88" s="37"/>
      <c r="EFY88" s="37"/>
      <c r="EFZ88" s="37"/>
      <c r="EGA88" s="37"/>
      <c r="EGB88" s="37"/>
      <c r="EGC88" s="37"/>
      <c r="EGD88" s="37"/>
      <c r="EGE88" s="37"/>
      <c r="EGF88" s="37"/>
      <c r="EGG88" s="37"/>
      <c r="EGH88" s="37"/>
      <c r="EGI88" s="37"/>
      <c r="EGJ88" s="37"/>
      <c r="EGK88" s="37"/>
      <c r="EGL88" s="37"/>
      <c r="EGM88" s="37"/>
      <c r="EGN88" s="37"/>
      <c r="EGO88" s="37"/>
      <c r="EGP88" s="37"/>
      <c r="EGQ88" s="37"/>
      <c r="EGR88" s="37"/>
      <c r="EGS88" s="37"/>
      <c r="EGT88" s="37"/>
      <c r="EGU88" s="37"/>
      <c r="EGV88" s="37"/>
      <c r="EGW88" s="37"/>
      <c r="EGX88" s="37"/>
      <c r="EGY88" s="37"/>
      <c r="EGZ88" s="37"/>
      <c r="EHA88" s="37"/>
      <c r="EHB88" s="37"/>
      <c r="EHC88" s="37"/>
      <c r="EHD88" s="37"/>
      <c r="EHE88" s="37"/>
      <c r="EHF88" s="37"/>
      <c r="EHG88" s="37"/>
      <c r="EHH88" s="37"/>
      <c r="EHI88" s="37"/>
      <c r="EHJ88" s="37"/>
      <c r="EHK88" s="37"/>
      <c r="EHL88" s="37"/>
      <c r="EHM88" s="37"/>
      <c r="EHN88" s="37"/>
      <c r="EHO88" s="37"/>
      <c r="EHP88" s="37"/>
      <c r="EHQ88" s="37"/>
      <c r="EHR88" s="37"/>
      <c r="EHS88" s="37"/>
      <c r="EHT88" s="37"/>
      <c r="EHU88" s="37"/>
      <c r="EHV88" s="37"/>
      <c r="EHW88" s="37"/>
      <c r="EHX88" s="37"/>
      <c r="EHY88" s="37"/>
      <c r="EHZ88" s="37"/>
      <c r="EIA88" s="37"/>
      <c r="EIB88" s="37"/>
      <c r="EIC88" s="37"/>
      <c r="EID88" s="37"/>
      <c r="EIE88" s="37"/>
      <c r="EIF88" s="37"/>
      <c r="EIG88" s="37"/>
      <c r="EIH88" s="37"/>
      <c r="EII88" s="37"/>
      <c r="EIJ88" s="37"/>
      <c r="EIK88" s="37"/>
      <c r="EIL88" s="37"/>
      <c r="EIM88" s="37"/>
      <c r="EIN88" s="37"/>
      <c r="EIO88" s="37"/>
      <c r="EIP88" s="37"/>
      <c r="EIQ88" s="37"/>
      <c r="EIR88" s="37"/>
      <c r="EIS88" s="37"/>
      <c r="EIT88" s="37"/>
      <c r="EIU88" s="37"/>
      <c r="EIV88" s="37"/>
      <c r="EIW88" s="37"/>
      <c r="EIX88" s="37"/>
      <c r="EIY88" s="37"/>
      <c r="EIZ88" s="37"/>
      <c r="EJA88" s="37"/>
      <c r="EJB88" s="37"/>
      <c r="EJC88" s="37"/>
      <c r="EJD88" s="37"/>
      <c r="EJE88" s="37"/>
      <c r="EJF88" s="37"/>
      <c r="EJG88" s="37"/>
      <c r="EJH88" s="37"/>
      <c r="EJI88" s="37"/>
      <c r="EJJ88" s="37"/>
      <c r="EJK88" s="37"/>
      <c r="EJL88" s="37"/>
      <c r="EJM88" s="37"/>
      <c r="EJN88" s="37"/>
      <c r="EJO88" s="37"/>
      <c r="EJP88" s="37"/>
      <c r="EJQ88" s="37"/>
      <c r="EJR88" s="37"/>
      <c r="EJS88" s="37"/>
      <c r="EJT88" s="37"/>
      <c r="EJU88" s="37"/>
      <c r="EJV88" s="37"/>
      <c r="EJW88" s="37"/>
      <c r="EJX88" s="37"/>
      <c r="EJY88" s="37"/>
      <c r="EJZ88" s="37"/>
      <c r="EKA88" s="37"/>
      <c r="EKB88" s="37"/>
      <c r="EKC88" s="37"/>
      <c r="EKD88" s="37"/>
      <c r="EKE88" s="37"/>
      <c r="EKF88" s="37"/>
      <c r="EKG88" s="37"/>
      <c r="EKH88" s="37"/>
      <c r="EKI88" s="37"/>
      <c r="EKJ88" s="37"/>
      <c r="EKK88" s="37"/>
      <c r="EKL88" s="37"/>
      <c r="EKM88" s="37"/>
      <c r="EKN88" s="37"/>
      <c r="EKO88" s="37"/>
      <c r="EKP88" s="37"/>
      <c r="EKQ88" s="37"/>
      <c r="EKR88" s="37"/>
      <c r="EKS88" s="37"/>
      <c r="EKT88" s="37"/>
      <c r="EKU88" s="37"/>
      <c r="EKV88" s="37"/>
      <c r="EKW88" s="37"/>
      <c r="EKX88" s="37"/>
      <c r="EKY88" s="37"/>
      <c r="EKZ88" s="37"/>
      <c r="ELA88" s="37"/>
      <c r="ELB88" s="37"/>
      <c r="ELC88" s="37"/>
      <c r="ELD88" s="37"/>
      <c r="ELE88" s="37"/>
      <c r="ELF88" s="37"/>
      <c r="ELG88" s="37"/>
      <c r="ELH88" s="37"/>
      <c r="ELI88" s="37"/>
      <c r="ELJ88" s="37"/>
      <c r="ELK88" s="37"/>
      <c r="ELL88" s="37"/>
      <c r="ELM88" s="37"/>
      <c r="ELN88" s="37"/>
      <c r="ELO88" s="37"/>
      <c r="ELP88" s="37"/>
      <c r="ELQ88" s="37"/>
      <c r="ELR88" s="37"/>
      <c r="ELS88" s="37"/>
      <c r="ELT88" s="37"/>
      <c r="ELU88" s="37"/>
      <c r="ELV88" s="37"/>
      <c r="ELW88" s="37"/>
      <c r="ELX88" s="37"/>
      <c r="ELY88" s="37"/>
      <c r="ELZ88" s="37"/>
      <c r="EMA88" s="37"/>
      <c r="EMB88" s="37"/>
      <c r="EMC88" s="37"/>
      <c r="EMD88" s="37"/>
      <c r="EME88" s="37"/>
      <c r="EMF88" s="37"/>
      <c r="EMG88" s="37"/>
      <c r="EMH88" s="37"/>
      <c r="EMI88" s="37"/>
      <c r="EMJ88" s="37"/>
      <c r="EMK88" s="37"/>
      <c r="EML88" s="37"/>
      <c r="EMM88" s="37"/>
      <c r="EMN88" s="37"/>
      <c r="EMO88" s="37"/>
      <c r="EMP88" s="37"/>
      <c r="EMQ88" s="37"/>
      <c r="EMR88" s="37"/>
      <c r="EMS88" s="37"/>
      <c r="EMT88" s="37"/>
      <c r="EMU88" s="37"/>
      <c r="EMV88" s="37"/>
      <c r="EMW88" s="37"/>
      <c r="EMX88" s="37"/>
      <c r="EMY88" s="37"/>
      <c r="EMZ88" s="37"/>
      <c r="ENA88" s="37"/>
      <c r="ENB88" s="37"/>
      <c r="ENC88" s="37"/>
      <c r="END88" s="37"/>
      <c r="ENE88" s="37"/>
      <c r="ENF88" s="37"/>
      <c r="ENG88" s="37"/>
      <c r="ENH88" s="37"/>
      <c r="ENI88" s="37"/>
      <c r="ENJ88" s="37"/>
      <c r="ENK88" s="37"/>
      <c r="ENL88" s="37"/>
      <c r="ENM88" s="37"/>
      <c r="ENN88" s="37"/>
      <c r="ENO88" s="37"/>
      <c r="ENP88" s="37"/>
      <c r="ENQ88" s="37"/>
      <c r="ENR88" s="37"/>
      <c r="ENS88" s="37"/>
      <c r="ENT88" s="37"/>
      <c r="ENU88" s="37"/>
      <c r="ENV88" s="37"/>
      <c r="ENW88" s="37"/>
      <c r="ENX88" s="37"/>
      <c r="ENY88" s="37"/>
      <c r="ENZ88" s="37"/>
      <c r="EOA88" s="37"/>
      <c r="EOB88" s="37"/>
      <c r="EOC88" s="37"/>
      <c r="EOD88" s="37"/>
      <c r="EOE88" s="37"/>
      <c r="EOF88" s="37"/>
      <c r="EOG88" s="37"/>
      <c r="EOH88" s="37"/>
      <c r="EOI88" s="37"/>
      <c r="EOJ88" s="37"/>
      <c r="EOK88" s="37"/>
      <c r="EOL88" s="37"/>
      <c r="EOM88" s="37"/>
      <c r="EON88" s="37"/>
      <c r="EOO88" s="37"/>
      <c r="EOP88" s="37"/>
      <c r="EOQ88" s="37"/>
      <c r="EOR88" s="37"/>
      <c r="EOS88" s="37"/>
      <c r="EOT88" s="37"/>
      <c r="EOU88" s="37"/>
      <c r="EOV88" s="37"/>
      <c r="EOW88" s="37"/>
      <c r="EOX88" s="37"/>
      <c r="EOY88" s="37"/>
      <c r="EOZ88" s="37"/>
      <c r="EPA88" s="37"/>
      <c r="EPB88" s="37"/>
      <c r="EPC88" s="37"/>
      <c r="EPD88" s="37"/>
      <c r="EPE88" s="37"/>
      <c r="EPF88" s="37"/>
      <c r="EPG88" s="37"/>
      <c r="EPH88" s="37"/>
      <c r="EPI88" s="37"/>
      <c r="EPJ88" s="37"/>
      <c r="EPK88" s="37"/>
      <c r="EPL88" s="37"/>
      <c r="EPM88" s="37"/>
      <c r="EPN88" s="37"/>
      <c r="EPO88" s="37"/>
      <c r="EPP88" s="37"/>
      <c r="EPQ88" s="37"/>
      <c r="EPR88" s="37"/>
      <c r="EPS88" s="37"/>
      <c r="EPT88" s="37"/>
      <c r="EPU88" s="37"/>
      <c r="EPV88" s="37"/>
      <c r="EPW88" s="37"/>
      <c r="EPX88" s="37"/>
      <c r="EPY88" s="37"/>
      <c r="EPZ88" s="37"/>
      <c r="EQA88" s="37"/>
      <c r="EQB88" s="37"/>
      <c r="EQC88" s="37"/>
      <c r="EQD88" s="37"/>
      <c r="EQE88" s="37"/>
      <c r="EQF88" s="37"/>
      <c r="EQG88" s="37"/>
      <c r="EQH88" s="37"/>
      <c r="EQI88" s="37"/>
      <c r="EQJ88" s="37"/>
      <c r="EQK88" s="37"/>
      <c r="EQL88" s="37"/>
      <c r="EQM88" s="37"/>
      <c r="EQN88" s="37"/>
      <c r="EQO88" s="37"/>
      <c r="EQP88" s="37"/>
      <c r="EQQ88" s="37"/>
      <c r="EQR88" s="37"/>
      <c r="EQS88" s="37"/>
      <c r="EQT88" s="37"/>
      <c r="EQU88" s="37"/>
      <c r="EQV88" s="37"/>
      <c r="EQW88" s="37"/>
      <c r="EQX88" s="37"/>
      <c r="EQY88" s="37"/>
      <c r="EQZ88" s="37"/>
      <c r="ERA88" s="37"/>
      <c r="ERB88" s="37"/>
      <c r="ERC88" s="37"/>
      <c r="ERD88" s="37"/>
      <c r="ERE88" s="37"/>
      <c r="ERF88" s="37"/>
      <c r="ERG88" s="37"/>
      <c r="ERH88" s="37"/>
      <c r="ERI88" s="37"/>
      <c r="ERJ88" s="37"/>
      <c r="ERK88" s="37"/>
      <c r="ERL88" s="37"/>
      <c r="ERM88" s="37"/>
      <c r="ERN88" s="37"/>
      <c r="ERO88" s="37"/>
      <c r="ERP88" s="37"/>
      <c r="ERQ88" s="37"/>
      <c r="ERR88" s="37"/>
      <c r="ERS88" s="37"/>
      <c r="ERT88" s="37"/>
      <c r="ERU88" s="37"/>
      <c r="ERV88" s="37"/>
      <c r="ERW88" s="37"/>
      <c r="ERX88" s="37"/>
      <c r="ERY88" s="37"/>
      <c r="ERZ88" s="37"/>
      <c r="ESA88" s="37"/>
      <c r="ESB88" s="37"/>
      <c r="ESC88" s="37"/>
      <c r="ESD88" s="37"/>
      <c r="ESE88" s="37"/>
      <c r="ESF88" s="37"/>
      <c r="ESG88" s="37"/>
      <c r="ESH88" s="37"/>
      <c r="ESI88" s="37"/>
      <c r="ESJ88" s="37"/>
      <c r="ESK88" s="37"/>
      <c r="ESL88" s="37"/>
      <c r="ESM88" s="37"/>
      <c r="ESN88" s="37"/>
      <c r="ESO88" s="37"/>
      <c r="ESP88" s="37"/>
      <c r="ESQ88" s="37"/>
      <c r="ESR88" s="37"/>
      <c r="ESS88" s="37"/>
      <c r="EST88" s="37"/>
      <c r="ESU88" s="37"/>
      <c r="ESV88" s="37"/>
      <c r="ESW88" s="37"/>
      <c r="ESX88" s="37"/>
      <c r="ESY88" s="37"/>
      <c r="ESZ88" s="37"/>
      <c r="ETA88" s="37"/>
      <c r="ETB88" s="37"/>
      <c r="ETC88" s="37"/>
      <c r="ETD88" s="37"/>
      <c r="ETE88" s="37"/>
      <c r="ETF88" s="37"/>
      <c r="ETG88" s="37"/>
      <c r="ETH88" s="37"/>
      <c r="ETI88" s="37"/>
      <c r="ETJ88" s="37"/>
      <c r="ETK88" s="37"/>
      <c r="ETL88" s="37"/>
      <c r="ETM88" s="37"/>
      <c r="ETN88" s="37"/>
      <c r="ETO88" s="37"/>
      <c r="ETP88" s="37"/>
      <c r="ETQ88" s="37"/>
      <c r="ETR88" s="37"/>
      <c r="ETS88" s="37"/>
      <c r="ETT88" s="37"/>
      <c r="ETU88" s="37"/>
      <c r="ETV88" s="37"/>
      <c r="ETW88" s="37"/>
      <c r="ETX88" s="37"/>
      <c r="ETY88" s="37"/>
      <c r="ETZ88" s="37"/>
      <c r="EUA88" s="37"/>
      <c r="EUB88" s="37"/>
      <c r="EUC88" s="37"/>
      <c r="EUD88" s="37"/>
      <c r="EUE88" s="37"/>
      <c r="EUF88" s="37"/>
      <c r="EUG88" s="37"/>
      <c r="EUH88" s="37"/>
      <c r="EUI88" s="37"/>
      <c r="EUJ88" s="37"/>
      <c r="EUK88" s="37"/>
      <c r="EUL88" s="37"/>
      <c r="EUM88" s="37"/>
      <c r="EUN88" s="37"/>
      <c r="EUO88" s="37"/>
      <c r="EUP88" s="37"/>
      <c r="EUQ88" s="37"/>
      <c r="EUR88" s="37"/>
      <c r="EUS88" s="37"/>
      <c r="EUT88" s="37"/>
      <c r="EUU88" s="37"/>
      <c r="EUV88" s="37"/>
      <c r="EUW88" s="37"/>
      <c r="EUX88" s="37"/>
      <c r="EUY88" s="37"/>
      <c r="EUZ88" s="37"/>
      <c r="EVA88" s="37"/>
      <c r="EVB88" s="37"/>
      <c r="EVC88" s="37"/>
      <c r="EVD88" s="37"/>
      <c r="EVE88" s="37"/>
      <c r="EVF88" s="37"/>
      <c r="EVG88" s="37"/>
      <c r="EVH88" s="37"/>
      <c r="EVI88" s="37"/>
      <c r="EVJ88" s="37"/>
      <c r="EVK88" s="37"/>
      <c r="EVL88" s="37"/>
      <c r="EVM88" s="37"/>
      <c r="EVN88" s="37"/>
      <c r="EVO88" s="37"/>
      <c r="EVP88" s="37"/>
      <c r="EVQ88" s="37"/>
      <c r="EVR88" s="37"/>
      <c r="EVS88" s="37"/>
      <c r="EVT88" s="37"/>
      <c r="EVU88" s="37"/>
      <c r="EVV88" s="37"/>
      <c r="EVW88" s="37"/>
      <c r="EVX88" s="37"/>
      <c r="EVY88" s="37"/>
      <c r="EVZ88" s="37"/>
      <c r="EWA88" s="37"/>
      <c r="EWB88" s="37"/>
      <c r="EWC88" s="37"/>
      <c r="EWD88" s="37"/>
      <c r="EWE88" s="37"/>
      <c r="EWF88" s="37"/>
      <c r="EWG88" s="37"/>
      <c r="EWH88" s="37"/>
      <c r="EWI88" s="37"/>
      <c r="EWJ88" s="37"/>
      <c r="EWK88" s="37"/>
      <c r="EWL88" s="37"/>
      <c r="EWM88" s="37"/>
      <c r="EWN88" s="37"/>
      <c r="EWO88" s="37"/>
      <c r="EWP88" s="37"/>
      <c r="EWQ88" s="37"/>
      <c r="EWR88" s="37"/>
      <c r="EWS88" s="37"/>
      <c r="EWT88" s="37"/>
      <c r="EWU88" s="37"/>
      <c r="EWV88" s="37"/>
      <c r="EWW88" s="37"/>
      <c r="EWX88" s="37"/>
      <c r="EWY88" s="37"/>
      <c r="EWZ88" s="37"/>
      <c r="EXA88" s="37"/>
      <c r="EXB88" s="37"/>
      <c r="EXC88" s="37"/>
      <c r="EXD88" s="37"/>
      <c r="EXE88" s="37"/>
      <c r="EXF88" s="37"/>
      <c r="EXG88" s="37"/>
      <c r="EXH88" s="37"/>
      <c r="EXI88" s="37"/>
      <c r="EXJ88" s="37"/>
      <c r="EXK88" s="37"/>
      <c r="EXL88" s="37"/>
      <c r="EXM88" s="37"/>
      <c r="EXN88" s="37"/>
      <c r="EXO88" s="37"/>
      <c r="EXP88" s="37"/>
      <c r="EXQ88" s="37"/>
      <c r="EXR88" s="37"/>
      <c r="EXS88" s="37"/>
      <c r="EXT88" s="37"/>
      <c r="EXU88" s="37"/>
      <c r="EXV88" s="37"/>
      <c r="EXW88" s="37"/>
      <c r="EXX88" s="37"/>
      <c r="EXY88" s="37"/>
      <c r="EXZ88" s="37"/>
      <c r="EYA88" s="37"/>
      <c r="EYB88" s="37"/>
      <c r="EYC88" s="37"/>
      <c r="EYD88" s="37"/>
      <c r="EYE88" s="37"/>
      <c r="EYF88" s="37"/>
      <c r="EYG88" s="37"/>
      <c r="EYH88" s="37"/>
      <c r="EYI88" s="37"/>
      <c r="EYJ88" s="37"/>
      <c r="EYK88" s="37"/>
      <c r="EYL88" s="37"/>
      <c r="EYM88" s="37"/>
      <c r="EYN88" s="37"/>
      <c r="EYO88" s="37"/>
      <c r="EYP88" s="37"/>
      <c r="EYQ88" s="37"/>
      <c r="EYR88" s="37"/>
      <c r="EYS88" s="37"/>
      <c r="EYT88" s="37"/>
      <c r="EYU88" s="37"/>
      <c r="EYV88" s="37"/>
      <c r="EYW88" s="37"/>
      <c r="EYX88" s="37"/>
      <c r="EYY88" s="37"/>
      <c r="EYZ88" s="37"/>
      <c r="EZA88" s="37"/>
      <c r="EZB88" s="37"/>
      <c r="EZC88" s="37"/>
      <c r="EZD88" s="37"/>
      <c r="EZE88" s="37"/>
      <c r="EZF88" s="37"/>
      <c r="EZG88" s="37"/>
      <c r="EZH88" s="37"/>
      <c r="EZI88" s="37"/>
      <c r="EZJ88" s="37"/>
      <c r="EZK88" s="37"/>
      <c r="EZL88" s="37"/>
      <c r="EZM88" s="37"/>
      <c r="EZN88" s="37"/>
      <c r="EZO88" s="37"/>
      <c r="EZP88" s="37"/>
      <c r="EZQ88" s="37"/>
      <c r="EZR88" s="37"/>
      <c r="EZS88" s="37"/>
      <c r="EZT88" s="37"/>
      <c r="EZU88" s="37"/>
      <c r="EZV88" s="37"/>
      <c r="EZW88" s="37"/>
      <c r="EZX88" s="37"/>
      <c r="EZY88" s="37"/>
      <c r="EZZ88" s="37"/>
      <c r="FAA88" s="37"/>
      <c r="FAB88" s="37"/>
      <c r="FAC88" s="37"/>
      <c r="FAD88" s="37"/>
      <c r="FAE88" s="37"/>
      <c r="FAF88" s="37"/>
      <c r="FAG88" s="37"/>
      <c r="FAH88" s="37"/>
      <c r="FAI88" s="37"/>
      <c r="FAJ88" s="37"/>
      <c r="FAK88" s="37"/>
      <c r="FAL88" s="37"/>
      <c r="FAM88" s="37"/>
      <c r="FAN88" s="37"/>
      <c r="FAO88" s="37"/>
      <c r="FAP88" s="37"/>
      <c r="FAQ88" s="37"/>
      <c r="FAR88" s="37"/>
      <c r="FAS88" s="37"/>
      <c r="FAT88" s="37"/>
      <c r="FAU88" s="37"/>
      <c r="FAV88" s="37"/>
      <c r="FAW88" s="37"/>
      <c r="FAX88" s="37"/>
      <c r="FAY88" s="37"/>
      <c r="FAZ88" s="37"/>
      <c r="FBA88" s="37"/>
      <c r="FBB88" s="37"/>
      <c r="FBC88" s="37"/>
      <c r="FBD88" s="37"/>
      <c r="FBE88" s="37"/>
      <c r="FBF88" s="37"/>
      <c r="FBG88" s="37"/>
      <c r="FBH88" s="37"/>
      <c r="FBI88" s="37"/>
      <c r="FBJ88" s="37"/>
      <c r="FBK88" s="37"/>
      <c r="FBL88" s="37"/>
      <c r="FBM88" s="37"/>
      <c r="FBN88" s="37"/>
      <c r="FBO88" s="37"/>
      <c r="FBP88" s="37"/>
      <c r="FBQ88" s="37"/>
      <c r="FBR88" s="37"/>
      <c r="FBS88" s="37"/>
      <c r="FBT88" s="37"/>
      <c r="FBU88" s="37"/>
      <c r="FBV88" s="37"/>
      <c r="FBW88" s="37"/>
      <c r="FBX88" s="37"/>
      <c r="FBY88" s="37"/>
      <c r="FBZ88" s="37"/>
      <c r="FCA88" s="37"/>
      <c r="FCB88" s="37"/>
      <c r="FCC88" s="37"/>
      <c r="FCD88" s="37"/>
      <c r="FCE88" s="37"/>
      <c r="FCF88" s="37"/>
      <c r="FCG88" s="37"/>
      <c r="FCH88" s="37"/>
      <c r="FCI88" s="37"/>
      <c r="FCJ88" s="37"/>
      <c r="FCK88" s="37"/>
      <c r="FCL88" s="37"/>
      <c r="FCM88" s="37"/>
      <c r="FCN88" s="37"/>
      <c r="FCO88" s="37"/>
      <c r="FCP88" s="37"/>
      <c r="FCQ88" s="37"/>
      <c r="FCR88" s="37"/>
      <c r="FCS88" s="37"/>
      <c r="FCT88" s="37"/>
      <c r="FCU88" s="37"/>
      <c r="FCV88" s="37"/>
      <c r="FCW88" s="37"/>
      <c r="FCX88" s="37"/>
      <c r="FCY88" s="37"/>
      <c r="FCZ88" s="37"/>
      <c r="FDA88" s="37"/>
      <c r="FDB88" s="37"/>
      <c r="FDC88" s="37"/>
      <c r="FDD88" s="37"/>
      <c r="FDE88" s="37"/>
      <c r="FDF88" s="37"/>
      <c r="FDG88" s="37"/>
      <c r="FDH88" s="37"/>
      <c r="FDI88" s="37"/>
      <c r="FDJ88" s="37"/>
      <c r="FDK88" s="37"/>
      <c r="FDL88" s="37"/>
      <c r="FDM88" s="37"/>
      <c r="FDN88" s="37"/>
      <c r="FDO88" s="37"/>
      <c r="FDP88" s="37"/>
      <c r="FDQ88" s="37"/>
      <c r="FDR88" s="37"/>
      <c r="FDS88" s="37"/>
      <c r="FDT88" s="37"/>
      <c r="FDU88" s="37"/>
      <c r="FDV88" s="37"/>
      <c r="FDW88" s="37"/>
      <c r="FDX88" s="37"/>
      <c r="FDY88" s="37"/>
      <c r="FDZ88" s="37"/>
      <c r="FEA88" s="37"/>
      <c r="FEB88" s="37"/>
      <c r="FEC88" s="37"/>
      <c r="FED88" s="37"/>
      <c r="FEE88" s="37"/>
      <c r="FEF88" s="37"/>
      <c r="FEG88" s="37"/>
      <c r="FEH88" s="37"/>
      <c r="FEI88" s="37"/>
      <c r="FEJ88" s="37"/>
      <c r="FEK88" s="37"/>
      <c r="FEL88" s="37"/>
      <c r="FEM88" s="37"/>
      <c r="FEN88" s="37"/>
      <c r="FEO88" s="37"/>
      <c r="FEP88" s="37"/>
      <c r="FEQ88" s="37"/>
      <c r="FER88" s="37"/>
      <c r="FES88" s="37"/>
      <c r="FET88" s="37"/>
      <c r="FEU88" s="37"/>
      <c r="FEV88" s="37"/>
      <c r="FEW88" s="37"/>
      <c r="FEX88" s="37"/>
      <c r="FEY88" s="37"/>
      <c r="FEZ88" s="37"/>
      <c r="FFA88" s="37"/>
      <c r="FFB88" s="37"/>
      <c r="FFC88" s="37"/>
      <c r="FFD88" s="37"/>
      <c r="FFE88" s="37"/>
      <c r="FFF88" s="37"/>
      <c r="FFG88" s="37"/>
      <c r="FFH88" s="37"/>
      <c r="FFI88" s="37"/>
      <c r="FFJ88" s="37"/>
      <c r="FFK88" s="37"/>
      <c r="FFL88" s="37"/>
      <c r="FFM88" s="37"/>
      <c r="FFN88" s="37"/>
      <c r="FFO88" s="37"/>
      <c r="FFP88" s="37"/>
      <c r="FFQ88" s="37"/>
      <c r="FFR88" s="37"/>
      <c r="FFS88" s="37"/>
      <c r="FFT88" s="37"/>
      <c r="FFU88" s="37"/>
      <c r="FFV88" s="37"/>
      <c r="FFW88" s="37"/>
      <c r="FFX88" s="37"/>
      <c r="FFY88" s="37"/>
      <c r="FFZ88" s="37"/>
      <c r="FGA88" s="37"/>
      <c r="FGB88" s="37"/>
      <c r="FGC88" s="37"/>
      <c r="FGD88" s="37"/>
      <c r="FGE88" s="37"/>
      <c r="FGF88" s="37"/>
      <c r="FGG88" s="37"/>
      <c r="FGH88" s="37"/>
      <c r="FGI88" s="37"/>
      <c r="FGJ88" s="37"/>
      <c r="FGK88" s="37"/>
      <c r="FGL88" s="37"/>
      <c r="FGM88" s="37"/>
      <c r="FGN88" s="37"/>
      <c r="FGO88" s="37"/>
      <c r="FGP88" s="37"/>
      <c r="FGQ88" s="37"/>
      <c r="FGR88" s="37"/>
      <c r="FGS88" s="37"/>
      <c r="FGT88" s="37"/>
      <c r="FGU88" s="37"/>
      <c r="FGV88" s="37"/>
      <c r="FGW88" s="37"/>
      <c r="FGX88" s="37"/>
      <c r="FGY88" s="37"/>
      <c r="FGZ88" s="37"/>
      <c r="FHA88" s="37"/>
      <c r="FHB88" s="37"/>
      <c r="FHC88" s="37"/>
      <c r="FHD88" s="37"/>
      <c r="FHE88" s="37"/>
      <c r="FHF88" s="37"/>
      <c r="FHG88" s="37"/>
      <c r="FHH88" s="37"/>
      <c r="FHI88" s="37"/>
      <c r="FHJ88" s="37"/>
      <c r="FHK88" s="37"/>
      <c r="FHL88" s="37"/>
      <c r="FHM88" s="37"/>
      <c r="FHN88" s="37"/>
      <c r="FHO88" s="37"/>
      <c r="FHP88" s="37"/>
      <c r="FHQ88" s="37"/>
      <c r="FHR88" s="37"/>
      <c r="FHS88" s="37"/>
      <c r="FHT88" s="37"/>
      <c r="FHU88" s="37"/>
      <c r="FHV88" s="37"/>
      <c r="FHW88" s="37"/>
      <c r="FHX88" s="37"/>
      <c r="FHY88" s="37"/>
      <c r="FHZ88" s="37"/>
      <c r="FIA88" s="37"/>
      <c r="FIB88" s="37"/>
      <c r="FIC88" s="37"/>
      <c r="FID88" s="37"/>
      <c r="FIE88" s="37"/>
      <c r="FIF88" s="37"/>
      <c r="FIG88" s="37"/>
      <c r="FIH88" s="37"/>
      <c r="FII88" s="37"/>
      <c r="FIJ88" s="37"/>
      <c r="FIK88" s="37"/>
      <c r="FIL88" s="37"/>
      <c r="FIM88" s="37"/>
      <c r="FIN88" s="37"/>
      <c r="FIO88" s="37"/>
      <c r="FIP88" s="37"/>
      <c r="FIQ88" s="37"/>
      <c r="FIR88" s="37"/>
      <c r="FIS88" s="37"/>
      <c r="FIT88" s="37"/>
      <c r="FIU88" s="37"/>
      <c r="FIV88" s="37"/>
      <c r="FIW88" s="37"/>
      <c r="FIX88" s="37"/>
      <c r="FIY88" s="37"/>
      <c r="FIZ88" s="37"/>
      <c r="FJA88" s="37"/>
      <c r="FJB88" s="37"/>
      <c r="FJC88" s="37"/>
      <c r="FJD88" s="37"/>
      <c r="FJE88" s="37"/>
      <c r="FJF88" s="37"/>
      <c r="FJG88" s="37"/>
      <c r="FJH88" s="37"/>
      <c r="FJI88" s="37"/>
      <c r="FJJ88" s="37"/>
      <c r="FJK88" s="37"/>
      <c r="FJL88" s="37"/>
      <c r="FJM88" s="37"/>
      <c r="FJN88" s="37"/>
      <c r="FJO88" s="37"/>
      <c r="FJP88" s="37"/>
      <c r="FJQ88" s="37"/>
      <c r="FJR88" s="37"/>
      <c r="FJS88" s="37"/>
      <c r="FJT88" s="37"/>
      <c r="FJU88" s="37"/>
      <c r="FJV88" s="37"/>
      <c r="FJW88" s="37"/>
      <c r="FJX88" s="37"/>
      <c r="FJY88" s="37"/>
      <c r="FJZ88" s="37"/>
      <c r="FKA88" s="37"/>
      <c r="FKB88" s="37"/>
      <c r="FKC88" s="37"/>
      <c r="FKD88" s="37"/>
      <c r="FKE88" s="37"/>
      <c r="FKF88" s="37"/>
      <c r="FKG88" s="37"/>
      <c r="FKH88" s="37"/>
      <c r="FKI88" s="37"/>
      <c r="FKJ88" s="37"/>
      <c r="FKK88" s="37"/>
      <c r="FKL88" s="37"/>
      <c r="FKM88" s="37"/>
      <c r="FKN88" s="37"/>
      <c r="FKO88" s="37"/>
      <c r="FKP88" s="37"/>
      <c r="FKQ88" s="37"/>
      <c r="FKR88" s="37"/>
      <c r="FKS88" s="37"/>
      <c r="FKT88" s="37"/>
      <c r="FKU88" s="37"/>
      <c r="FKV88" s="37"/>
      <c r="FKW88" s="37"/>
      <c r="FKX88" s="37"/>
      <c r="FKY88" s="37"/>
      <c r="FKZ88" s="37"/>
      <c r="FLA88" s="37"/>
      <c r="FLB88" s="37"/>
      <c r="FLC88" s="37"/>
      <c r="FLD88" s="37"/>
      <c r="FLE88" s="37"/>
      <c r="FLF88" s="37"/>
      <c r="FLG88" s="37"/>
      <c r="FLH88" s="37"/>
      <c r="FLI88" s="37"/>
      <c r="FLJ88" s="37"/>
      <c r="FLK88" s="37"/>
      <c r="FLL88" s="37"/>
      <c r="FLM88" s="37"/>
      <c r="FLN88" s="37"/>
      <c r="FLO88" s="37"/>
      <c r="FLP88" s="37"/>
      <c r="FLQ88" s="37"/>
      <c r="FLR88" s="37"/>
      <c r="FLS88" s="37"/>
      <c r="FLT88" s="37"/>
      <c r="FLU88" s="37"/>
      <c r="FLV88" s="37"/>
      <c r="FLW88" s="37"/>
      <c r="FLX88" s="37"/>
      <c r="FLY88" s="37"/>
      <c r="FLZ88" s="37"/>
      <c r="FMA88" s="37"/>
      <c r="FMB88" s="37"/>
      <c r="FMC88" s="37"/>
      <c r="FMD88" s="37"/>
      <c r="FME88" s="37"/>
      <c r="FMF88" s="37"/>
      <c r="FMG88" s="37"/>
      <c r="FMH88" s="37"/>
      <c r="FMI88" s="37"/>
      <c r="FMJ88" s="37"/>
      <c r="FMK88" s="37"/>
      <c r="FML88" s="37"/>
      <c r="FMM88" s="37"/>
      <c r="FMN88" s="37"/>
      <c r="FMO88" s="37"/>
      <c r="FMP88" s="37"/>
      <c r="FMQ88" s="37"/>
      <c r="FMR88" s="37"/>
      <c r="FMS88" s="37"/>
      <c r="FMT88" s="37"/>
      <c r="FMU88" s="37"/>
      <c r="FMV88" s="37"/>
      <c r="FMW88" s="37"/>
      <c r="FMX88" s="37"/>
      <c r="FMY88" s="37"/>
      <c r="FMZ88" s="37"/>
      <c r="FNA88" s="37"/>
      <c r="FNB88" s="37"/>
      <c r="FNC88" s="37"/>
      <c r="FND88" s="37"/>
      <c r="FNE88" s="37"/>
      <c r="FNF88" s="37"/>
      <c r="FNG88" s="37"/>
      <c r="FNH88" s="37"/>
      <c r="FNI88" s="37"/>
      <c r="FNJ88" s="37"/>
      <c r="FNK88" s="37"/>
      <c r="FNL88" s="37"/>
      <c r="FNM88" s="37"/>
      <c r="FNN88" s="37"/>
      <c r="FNO88" s="37"/>
      <c r="FNP88" s="37"/>
      <c r="FNQ88" s="37"/>
      <c r="FNR88" s="37"/>
      <c r="FNS88" s="37"/>
      <c r="FNT88" s="37"/>
      <c r="FNU88" s="37"/>
      <c r="FNV88" s="37"/>
      <c r="FNW88" s="37"/>
      <c r="FNX88" s="37"/>
      <c r="FNY88" s="37"/>
      <c r="FNZ88" s="37"/>
      <c r="FOA88" s="37"/>
      <c r="FOB88" s="37"/>
      <c r="FOC88" s="37"/>
      <c r="FOD88" s="37"/>
      <c r="FOE88" s="37"/>
      <c r="FOF88" s="37"/>
      <c r="FOG88" s="37"/>
      <c r="FOH88" s="37"/>
      <c r="FOI88" s="37"/>
      <c r="FOJ88" s="37"/>
      <c r="FOK88" s="37"/>
      <c r="FOL88" s="37"/>
      <c r="FOM88" s="37"/>
      <c r="FON88" s="37"/>
      <c r="FOO88" s="37"/>
      <c r="FOP88" s="37"/>
      <c r="FOQ88" s="37"/>
      <c r="FOR88" s="37"/>
      <c r="FOS88" s="37"/>
      <c r="FOT88" s="37"/>
      <c r="FOU88" s="37"/>
      <c r="FOV88" s="37"/>
      <c r="FOW88" s="37"/>
      <c r="FOX88" s="37"/>
      <c r="FOY88" s="37"/>
      <c r="FOZ88" s="37"/>
      <c r="FPA88" s="37"/>
      <c r="FPB88" s="37"/>
      <c r="FPC88" s="37"/>
      <c r="FPD88" s="37"/>
      <c r="FPE88" s="37"/>
      <c r="FPF88" s="37"/>
      <c r="FPG88" s="37"/>
      <c r="FPH88" s="37"/>
      <c r="FPI88" s="37"/>
      <c r="FPJ88" s="37"/>
      <c r="FPK88" s="37"/>
      <c r="FPL88" s="37"/>
      <c r="FPM88" s="37"/>
      <c r="FPN88" s="37"/>
      <c r="FPO88" s="37"/>
      <c r="FPP88" s="37"/>
      <c r="FPQ88" s="37"/>
      <c r="FPR88" s="37"/>
      <c r="FPS88" s="37"/>
      <c r="FPT88" s="37"/>
      <c r="FPU88" s="37"/>
      <c r="FPV88" s="37"/>
      <c r="FPW88" s="37"/>
      <c r="FPX88" s="37"/>
      <c r="FPY88" s="37"/>
      <c r="FPZ88" s="37"/>
      <c r="FQA88" s="37"/>
      <c r="FQB88" s="37"/>
      <c r="FQC88" s="37"/>
      <c r="FQD88" s="37"/>
      <c r="FQE88" s="37"/>
      <c r="FQF88" s="37"/>
      <c r="FQG88" s="37"/>
      <c r="FQH88" s="37"/>
      <c r="FQI88" s="37"/>
      <c r="FQJ88" s="37"/>
      <c r="FQK88" s="37"/>
      <c r="FQL88" s="37"/>
      <c r="FQM88" s="37"/>
      <c r="FQN88" s="37"/>
      <c r="FQO88" s="37"/>
      <c r="FQP88" s="37"/>
      <c r="FQQ88" s="37"/>
      <c r="FQR88" s="37"/>
      <c r="FQS88" s="37"/>
      <c r="FQT88" s="37"/>
      <c r="FQU88" s="37"/>
      <c r="FQV88" s="37"/>
      <c r="FQW88" s="37"/>
      <c r="FQX88" s="37"/>
      <c r="FQY88" s="37"/>
      <c r="FQZ88" s="37"/>
      <c r="FRA88" s="37"/>
      <c r="FRB88" s="37"/>
      <c r="FRC88" s="37"/>
      <c r="FRD88" s="37"/>
      <c r="FRE88" s="37"/>
      <c r="FRF88" s="37"/>
      <c r="FRG88" s="37"/>
      <c r="FRH88" s="37"/>
      <c r="FRI88" s="37"/>
      <c r="FRJ88" s="37"/>
      <c r="FRK88" s="37"/>
      <c r="FRL88" s="37"/>
      <c r="FRM88" s="37"/>
      <c r="FRN88" s="37"/>
      <c r="FRO88" s="37"/>
      <c r="FRP88" s="37"/>
      <c r="FRQ88" s="37"/>
      <c r="FRR88" s="37"/>
      <c r="FRS88" s="37"/>
      <c r="FRT88" s="37"/>
      <c r="FRU88" s="37"/>
      <c r="FRV88" s="37"/>
      <c r="FRW88" s="37"/>
      <c r="FRX88" s="37"/>
      <c r="FRY88" s="37"/>
      <c r="FRZ88" s="37"/>
      <c r="FSA88" s="37"/>
      <c r="FSB88" s="37"/>
      <c r="FSC88" s="37"/>
      <c r="FSD88" s="37"/>
      <c r="FSE88" s="37"/>
      <c r="FSF88" s="37"/>
      <c r="FSG88" s="37"/>
      <c r="FSH88" s="37"/>
      <c r="FSI88" s="37"/>
      <c r="FSJ88" s="37"/>
      <c r="FSK88" s="37"/>
      <c r="FSL88" s="37"/>
      <c r="FSM88" s="37"/>
      <c r="FSN88" s="37"/>
      <c r="FSO88" s="37"/>
      <c r="FSP88" s="37"/>
      <c r="FSQ88" s="37"/>
      <c r="FSR88" s="37"/>
      <c r="FSS88" s="37"/>
      <c r="FST88" s="37"/>
      <c r="FSU88" s="37"/>
      <c r="FSV88" s="37"/>
      <c r="FSW88" s="37"/>
      <c r="FSX88" s="37"/>
      <c r="FSY88" s="37"/>
      <c r="FSZ88" s="37"/>
      <c r="FTA88" s="37"/>
      <c r="FTB88" s="37"/>
      <c r="FTC88" s="37"/>
      <c r="FTD88" s="37"/>
      <c r="FTE88" s="37"/>
      <c r="FTF88" s="37"/>
      <c r="FTG88" s="37"/>
      <c r="FTH88" s="37"/>
      <c r="FTI88" s="37"/>
      <c r="FTJ88" s="37"/>
      <c r="FTK88" s="37"/>
      <c r="FTL88" s="37"/>
      <c r="FTM88" s="37"/>
      <c r="FTN88" s="37"/>
      <c r="FTO88" s="37"/>
      <c r="FTP88" s="37"/>
      <c r="FTQ88" s="37"/>
      <c r="FTR88" s="37"/>
      <c r="FTS88" s="37"/>
      <c r="FTT88" s="37"/>
      <c r="FTU88" s="37"/>
      <c r="FTV88" s="37"/>
      <c r="FTW88" s="37"/>
      <c r="FTX88" s="37"/>
      <c r="FTY88" s="37"/>
      <c r="FTZ88" s="37"/>
      <c r="FUA88" s="37"/>
      <c r="FUB88" s="37"/>
      <c r="FUC88" s="37"/>
      <c r="FUD88" s="37"/>
      <c r="FUE88" s="37"/>
      <c r="FUF88" s="37"/>
      <c r="FUG88" s="37"/>
      <c r="FUH88" s="37"/>
      <c r="FUI88" s="37"/>
      <c r="FUJ88" s="37"/>
      <c r="FUK88" s="37"/>
      <c r="FUL88" s="37"/>
      <c r="FUM88" s="37"/>
      <c r="FUN88" s="37"/>
      <c r="FUO88" s="37"/>
      <c r="FUP88" s="37"/>
      <c r="FUQ88" s="37"/>
      <c r="FUR88" s="37"/>
      <c r="FUS88" s="37"/>
      <c r="FUT88" s="37"/>
      <c r="FUU88" s="37"/>
      <c r="FUV88" s="37"/>
      <c r="FUW88" s="37"/>
      <c r="FUX88" s="37"/>
      <c r="FUY88" s="37"/>
      <c r="FUZ88" s="37"/>
      <c r="FVA88" s="37"/>
      <c r="FVB88" s="37"/>
      <c r="FVC88" s="37"/>
      <c r="FVD88" s="37"/>
      <c r="FVE88" s="37"/>
      <c r="FVF88" s="37"/>
      <c r="FVG88" s="37"/>
      <c r="FVH88" s="37"/>
      <c r="FVI88" s="37"/>
      <c r="FVJ88" s="37"/>
      <c r="FVK88" s="37"/>
      <c r="FVL88" s="37"/>
      <c r="FVM88" s="37"/>
      <c r="FVN88" s="37"/>
      <c r="FVO88" s="37"/>
      <c r="FVP88" s="37"/>
      <c r="FVQ88" s="37"/>
      <c r="FVR88" s="37"/>
      <c r="FVS88" s="37"/>
      <c r="FVT88" s="37"/>
      <c r="FVU88" s="37"/>
      <c r="FVV88" s="37"/>
      <c r="FVW88" s="37"/>
      <c r="FVX88" s="37"/>
      <c r="FVY88" s="37"/>
      <c r="FVZ88" s="37"/>
      <c r="FWA88" s="37"/>
      <c r="FWB88" s="37"/>
      <c r="FWC88" s="37"/>
      <c r="FWD88" s="37"/>
      <c r="FWE88" s="37"/>
      <c r="FWF88" s="37"/>
      <c r="FWG88" s="37"/>
      <c r="FWH88" s="37"/>
      <c r="FWI88" s="37"/>
      <c r="FWJ88" s="37"/>
      <c r="FWK88" s="37"/>
      <c r="FWL88" s="37"/>
      <c r="FWM88" s="37"/>
      <c r="FWN88" s="37"/>
      <c r="FWO88" s="37"/>
      <c r="FWP88" s="37"/>
      <c r="FWQ88" s="37"/>
      <c r="FWR88" s="37"/>
      <c r="FWS88" s="37"/>
      <c r="FWT88" s="37"/>
      <c r="FWU88" s="37"/>
      <c r="FWV88" s="37"/>
      <c r="FWW88" s="37"/>
      <c r="FWX88" s="37"/>
      <c r="FWY88" s="37"/>
      <c r="FWZ88" s="37"/>
      <c r="FXA88" s="37"/>
      <c r="FXB88" s="37"/>
      <c r="FXC88" s="37"/>
      <c r="FXD88" s="37"/>
      <c r="FXE88" s="37"/>
      <c r="FXF88" s="37"/>
      <c r="FXG88" s="37"/>
      <c r="FXH88" s="37"/>
      <c r="FXI88" s="37"/>
      <c r="FXJ88" s="37"/>
      <c r="FXK88" s="37"/>
      <c r="FXL88" s="37"/>
      <c r="FXM88" s="37"/>
      <c r="FXN88" s="37"/>
      <c r="FXO88" s="37"/>
      <c r="FXP88" s="37"/>
      <c r="FXQ88" s="37"/>
      <c r="FXR88" s="37"/>
      <c r="FXS88" s="37"/>
      <c r="FXT88" s="37"/>
      <c r="FXU88" s="37"/>
      <c r="FXV88" s="37"/>
      <c r="FXW88" s="37"/>
      <c r="FXX88" s="37"/>
      <c r="FXY88" s="37"/>
      <c r="FXZ88" s="37"/>
      <c r="FYA88" s="37"/>
      <c r="FYB88" s="37"/>
      <c r="FYC88" s="37"/>
      <c r="FYD88" s="37"/>
      <c r="FYE88" s="37"/>
      <c r="FYF88" s="37"/>
      <c r="FYG88" s="37"/>
      <c r="FYH88" s="37"/>
      <c r="FYI88" s="37"/>
      <c r="FYJ88" s="37"/>
      <c r="FYK88" s="37"/>
      <c r="FYL88" s="37"/>
      <c r="FYM88" s="37"/>
      <c r="FYN88" s="37"/>
      <c r="FYO88" s="37"/>
      <c r="FYP88" s="37"/>
      <c r="FYQ88" s="37"/>
      <c r="FYR88" s="37"/>
      <c r="FYS88" s="37"/>
      <c r="FYT88" s="37"/>
      <c r="FYU88" s="37"/>
      <c r="FYV88" s="37"/>
      <c r="FYW88" s="37"/>
      <c r="FYX88" s="37"/>
      <c r="FYY88" s="37"/>
      <c r="FYZ88" s="37"/>
      <c r="FZA88" s="37"/>
      <c r="FZB88" s="37"/>
      <c r="FZC88" s="37"/>
      <c r="FZD88" s="37"/>
      <c r="FZE88" s="37"/>
      <c r="FZF88" s="37"/>
      <c r="FZG88" s="37"/>
      <c r="FZH88" s="37"/>
      <c r="FZI88" s="37"/>
      <c r="FZJ88" s="37"/>
      <c r="FZK88" s="37"/>
      <c r="FZL88" s="37"/>
      <c r="FZM88" s="37"/>
      <c r="FZN88" s="37"/>
      <c r="FZO88" s="37"/>
      <c r="FZP88" s="37"/>
      <c r="FZQ88" s="37"/>
      <c r="FZR88" s="37"/>
      <c r="FZS88" s="37"/>
      <c r="FZT88" s="37"/>
      <c r="FZU88" s="37"/>
      <c r="FZV88" s="37"/>
      <c r="FZW88" s="37"/>
      <c r="FZX88" s="37"/>
      <c r="FZY88" s="37"/>
      <c r="FZZ88" s="37"/>
      <c r="GAA88" s="37"/>
      <c r="GAB88" s="37"/>
      <c r="GAC88" s="37"/>
      <c r="GAD88" s="37"/>
      <c r="GAE88" s="37"/>
      <c r="GAF88" s="37"/>
      <c r="GAG88" s="37"/>
      <c r="GAH88" s="37"/>
      <c r="GAI88" s="37"/>
      <c r="GAJ88" s="37"/>
      <c r="GAK88" s="37"/>
      <c r="GAL88" s="37"/>
      <c r="GAM88" s="37"/>
      <c r="GAN88" s="37"/>
      <c r="GAO88" s="37"/>
      <c r="GAP88" s="37"/>
      <c r="GAQ88" s="37"/>
      <c r="GAR88" s="37"/>
      <c r="GAS88" s="37"/>
      <c r="GAT88" s="37"/>
      <c r="GAU88" s="37"/>
      <c r="GAV88" s="37"/>
      <c r="GAW88" s="37"/>
      <c r="GAX88" s="37"/>
      <c r="GAY88" s="37"/>
      <c r="GAZ88" s="37"/>
      <c r="GBA88" s="37"/>
      <c r="GBB88" s="37"/>
      <c r="GBC88" s="37"/>
      <c r="GBD88" s="37"/>
      <c r="GBE88" s="37"/>
      <c r="GBF88" s="37"/>
      <c r="GBG88" s="37"/>
      <c r="GBH88" s="37"/>
      <c r="GBI88" s="37"/>
      <c r="GBJ88" s="37"/>
      <c r="GBK88" s="37"/>
      <c r="GBL88" s="37"/>
      <c r="GBM88" s="37"/>
      <c r="GBN88" s="37"/>
      <c r="GBO88" s="37"/>
      <c r="GBP88" s="37"/>
      <c r="GBQ88" s="37"/>
      <c r="GBR88" s="37"/>
      <c r="GBS88" s="37"/>
      <c r="GBT88" s="37"/>
      <c r="GBU88" s="37"/>
      <c r="GBV88" s="37"/>
      <c r="GBW88" s="37"/>
      <c r="GBX88" s="37"/>
      <c r="GBY88" s="37"/>
      <c r="GBZ88" s="37"/>
      <c r="GCA88" s="37"/>
      <c r="GCB88" s="37"/>
      <c r="GCC88" s="37"/>
      <c r="GCD88" s="37"/>
      <c r="GCE88" s="37"/>
      <c r="GCF88" s="37"/>
      <c r="GCG88" s="37"/>
      <c r="GCH88" s="37"/>
      <c r="GCI88" s="37"/>
      <c r="GCJ88" s="37"/>
      <c r="GCK88" s="37"/>
      <c r="GCL88" s="37"/>
      <c r="GCM88" s="37"/>
      <c r="GCN88" s="37"/>
      <c r="GCO88" s="37"/>
      <c r="GCP88" s="37"/>
      <c r="GCQ88" s="37"/>
      <c r="GCR88" s="37"/>
      <c r="GCS88" s="37"/>
      <c r="GCT88" s="37"/>
      <c r="GCU88" s="37"/>
      <c r="GCV88" s="37"/>
      <c r="GCW88" s="37"/>
      <c r="GCX88" s="37"/>
      <c r="GCY88" s="37"/>
      <c r="GCZ88" s="37"/>
      <c r="GDA88" s="37"/>
      <c r="GDB88" s="37"/>
      <c r="GDC88" s="37"/>
      <c r="GDD88" s="37"/>
      <c r="GDE88" s="37"/>
      <c r="GDF88" s="37"/>
      <c r="GDG88" s="37"/>
      <c r="GDH88" s="37"/>
      <c r="GDI88" s="37"/>
      <c r="GDJ88" s="37"/>
      <c r="GDK88" s="37"/>
      <c r="GDL88" s="37"/>
      <c r="GDM88" s="37"/>
      <c r="GDN88" s="37"/>
      <c r="GDO88" s="37"/>
      <c r="GDP88" s="37"/>
      <c r="GDQ88" s="37"/>
      <c r="GDR88" s="37"/>
      <c r="GDS88" s="37"/>
      <c r="GDT88" s="37"/>
      <c r="GDU88" s="37"/>
      <c r="GDV88" s="37"/>
      <c r="GDW88" s="37"/>
      <c r="GDX88" s="37"/>
      <c r="GDY88" s="37"/>
      <c r="GDZ88" s="37"/>
      <c r="GEA88" s="37"/>
      <c r="GEB88" s="37"/>
      <c r="GEC88" s="37"/>
      <c r="GED88" s="37"/>
      <c r="GEE88" s="37"/>
      <c r="GEF88" s="37"/>
      <c r="GEG88" s="37"/>
      <c r="GEH88" s="37"/>
      <c r="GEI88" s="37"/>
      <c r="GEJ88" s="37"/>
      <c r="GEK88" s="37"/>
      <c r="GEL88" s="37"/>
      <c r="GEM88" s="37"/>
      <c r="GEN88" s="37"/>
      <c r="GEO88" s="37"/>
      <c r="GEP88" s="37"/>
      <c r="GEQ88" s="37"/>
      <c r="GER88" s="37"/>
      <c r="GES88" s="37"/>
      <c r="GET88" s="37"/>
      <c r="GEU88" s="37"/>
      <c r="GEV88" s="37"/>
      <c r="GEW88" s="37"/>
      <c r="GEX88" s="37"/>
      <c r="GEY88" s="37"/>
      <c r="GEZ88" s="37"/>
      <c r="GFA88" s="37"/>
      <c r="GFB88" s="37"/>
      <c r="GFC88" s="37"/>
      <c r="GFD88" s="37"/>
      <c r="GFE88" s="37"/>
      <c r="GFF88" s="37"/>
      <c r="GFG88" s="37"/>
      <c r="GFH88" s="37"/>
      <c r="GFI88" s="37"/>
      <c r="GFJ88" s="37"/>
      <c r="GFK88" s="37"/>
      <c r="GFL88" s="37"/>
      <c r="GFM88" s="37"/>
      <c r="GFN88" s="37"/>
      <c r="GFO88" s="37"/>
      <c r="GFP88" s="37"/>
      <c r="GFQ88" s="37"/>
      <c r="GFR88" s="37"/>
      <c r="GFS88" s="37"/>
      <c r="GFT88" s="37"/>
      <c r="GFU88" s="37"/>
      <c r="GFV88" s="37"/>
      <c r="GFW88" s="37"/>
      <c r="GFX88" s="37"/>
      <c r="GFY88" s="37"/>
      <c r="GFZ88" s="37"/>
      <c r="GGA88" s="37"/>
      <c r="GGB88" s="37"/>
      <c r="GGC88" s="37"/>
      <c r="GGD88" s="37"/>
      <c r="GGE88" s="37"/>
      <c r="GGF88" s="37"/>
      <c r="GGG88" s="37"/>
      <c r="GGH88" s="37"/>
      <c r="GGI88" s="37"/>
      <c r="GGJ88" s="37"/>
      <c r="GGK88" s="37"/>
      <c r="GGL88" s="37"/>
      <c r="GGM88" s="37"/>
      <c r="GGN88" s="37"/>
      <c r="GGO88" s="37"/>
      <c r="GGP88" s="37"/>
      <c r="GGQ88" s="37"/>
      <c r="GGR88" s="37"/>
      <c r="GGS88" s="37"/>
      <c r="GGT88" s="37"/>
      <c r="GGU88" s="37"/>
      <c r="GGV88" s="37"/>
      <c r="GGW88" s="37"/>
      <c r="GGX88" s="37"/>
      <c r="GGY88" s="37"/>
      <c r="GGZ88" s="37"/>
      <c r="GHA88" s="37"/>
      <c r="GHB88" s="37"/>
      <c r="GHC88" s="37"/>
      <c r="GHD88" s="37"/>
      <c r="GHE88" s="37"/>
      <c r="GHF88" s="37"/>
      <c r="GHG88" s="37"/>
      <c r="GHH88" s="37"/>
      <c r="GHI88" s="37"/>
      <c r="GHJ88" s="37"/>
      <c r="GHK88" s="37"/>
      <c r="GHL88" s="37"/>
      <c r="GHM88" s="37"/>
      <c r="GHN88" s="37"/>
      <c r="GHO88" s="37"/>
      <c r="GHP88" s="37"/>
      <c r="GHQ88" s="37"/>
      <c r="GHR88" s="37"/>
      <c r="GHS88" s="37"/>
      <c r="GHT88" s="37"/>
      <c r="GHU88" s="37"/>
      <c r="GHV88" s="37"/>
      <c r="GHW88" s="37"/>
      <c r="GHX88" s="37"/>
      <c r="GHY88" s="37"/>
      <c r="GHZ88" s="37"/>
      <c r="GIA88" s="37"/>
      <c r="GIB88" s="37"/>
      <c r="GIC88" s="37"/>
      <c r="GID88" s="37"/>
      <c r="GIE88" s="37"/>
      <c r="GIF88" s="37"/>
      <c r="GIG88" s="37"/>
      <c r="GIH88" s="37"/>
      <c r="GII88" s="37"/>
      <c r="GIJ88" s="37"/>
      <c r="GIK88" s="37"/>
      <c r="GIL88" s="37"/>
      <c r="GIM88" s="37"/>
      <c r="GIN88" s="37"/>
      <c r="GIO88" s="37"/>
      <c r="GIP88" s="37"/>
      <c r="GIQ88" s="37"/>
      <c r="GIR88" s="37"/>
      <c r="GIS88" s="37"/>
      <c r="GIT88" s="37"/>
      <c r="GIU88" s="37"/>
      <c r="GIV88" s="37"/>
      <c r="GIW88" s="37"/>
      <c r="GIX88" s="37"/>
      <c r="GIY88" s="37"/>
      <c r="GIZ88" s="37"/>
      <c r="GJA88" s="37"/>
      <c r="GJB88" s="37"/>
      <c r="GJC88" s="37"/>
      <c r="GJD88" s="37"/>
      <c r="GJE88" s="37"/>
      <c r="GJF88" s="37"/>
      <c r="GJG88" s="37"/>
      <c r="GJH88" s="37"/>
      <c r="GJI88" s="37"/>
      <c r="GJJ88" s="37"/>
      <c r="GJK88" s="37"/>
      <c r="GJL88" s="37"/>
      <c r="GJM88" s="37"/>
      <c r="GJN88" s="37"/>
      <c r="GJO88" s="37"/>
      <c r="GJP88" s="37"/>
      <c r="GJQ88" s="37"/>
      <c r="GJR88" s="37"/>
      <c r="GJS88" s="37"/>
      <c r="GJT88" s="37"/>
      <c r="GJU88" s="37"/>
      <c r="GJV88" s="37"/>
      <c r="GJW88" s="37"/>
      <c r="GJX88" s="37"/>
      <c r="GJY88" s="37"/>
      <c r="GJZ88" s="37"/>
      <c r="GKA88" s="37"/>
      <c r="GKB88" s="37"/>
      <c r="GKC88" s="37"/>
      <c r="GKD88" s="37"/>
      <c r="GKE88" s="37"/>
      <c r="GKF88" s="37"/>
      <c r="GKG88" s="37"/>
      <c r="GKH88" s="37"/>
      <c r="GKI88" s="37"/>
      <c r="GKJ88" s="37"/>
      <c r="GKK88" s="37"/>
      <c r="GKL88" s="37"/>
      <c r="GKM88" s="37"/>
      <c r="GKN88" s="37"/>
      <c r="GKO88" s="37"/>
      <c r="GKP88" s="37"/>
      <c r="GKQ88" s="37"/>
      <c r="GKR88" s="37"/>
      <c r="GKS88" s="37"/>
      <c r="GKT88" s="37"/>
      <c r="GKU88" s="37"/>
      <c r="GKV88" s="37"/>
      <c r="GKW88" s="37"/>
      <c r="GKX88" s="37"/>
      <c r="GKY88" s="37"/>
      <c r="GKZ88" s="37"/>
      <c r="GLA88" s="37"/>
      <c r="GLB88" s="37"/>
      <c r="GLC88" s="37"/>
      <c r="GLD88" s="37"/>
      <c r="GLE88" s="37"/>
      <c r="GLF88" s="37"/>
      <c r="GLG88" s="37"/>
      <c r="GLH88" s="37"/>
      <c r="GLI88" s="37"/>
      <c r="GLJ88" s="37"/>
      <c r="GLK88" s="37"/>
      <c r="GLL88" s="37"/>
      <c r="GLM88" s="37"/>
      <c r="GLN88" s="37"/>
      <c r="GLO88" s="37"/>
      <c r="GLP88" s="37"/>
      <c r="GLQ88" s="37"/>
      <c r="GLR88" s="37"/>
      <c r="GLS88" s="37"/>
      <c r="GLT88" s="37"/>
      <c r="GLU88" s="37"/>
      <c r="GLV88" s="37"/>
      <c r="GLW88" s="37"/>
      <c r="GLX88" s="37"/>
      <c r="GLY88" s="37"/>
      <c r="GLZ88" s="37"/>
      <c r="GMA88" s="37"/>
      <c r="GMB88" s="37"/>
      <c r="GMC88" s="37"/>
      <c r="GMD88" s="37"/>
      <c r="GME88" s="37"/>
      <c r="GMF88" s="37"/>
      <c r="GMG88" s="37"/>
      <c r="GMH88" s="37"/>
      <c r="GMI88" s="37"/>
      <c r="GMJ88" s="37"/>
      <c r="GMK88" s="37"/>
      <c r="GML88" s="37"/>
      <c r="GMM88" s="37"/>
      <c r="GMN88" s="37"/>
      <c r="GMO88" s="37"/>
      <c r="GMP88" s="37"/>
      <c r="GMQ88" s="37"/>
      <c r="GMR88" s="37"/>
      <c r="GMS88" s="37"/>
      <c r="GMT88" s="37"/>
      <c r="GMU88" s="37"/>
      <c r="GMV88" s="37"/>
      <c r="GMW88" s="37"/>
      <c r="GMX88" s="37"/>
      <c r="GMY88" s="37"/>
      <c r="GMZ88" s="37"/>
      <c r="GNA88" s="37"/>
      <c r="GNB88" s="37"/>
      <c r="GNC88" s="37"/>
      <c r="GND88" s="37"/>
      <c r="GNE88" s="37"/>
      <c r="GNF88" s="37"/>
      <c r="GNG88" s="37"/>
      <c r="GNH88" s="37"/>
      <c r="GNI88" s="37"/>
      <c r="GNJ88" s="37"/>
      <c r="GNK88" s="37"/>
      <c r="GNL88" s="37"/>
      <c r="GNM88" s="37"/>
      <c r="GNN88" s="37"/>
      <c r="GNO88" s="37"/>
      <c r="GNP88" s="37"/>
      <c r="GNQ88" s="37"/>
      <c r="GNR88" s="37"/>
      <c r="GNS88" s="37"/>
      <c r="GNT88" s="37"/>
      <c r="GNU88" s="37"/>
      <c r="GNV88" s="37"/>
      <c r="GNW88" s="37"/>
      <c r="GNX88" s="37"/>
      <c r="GNY88" s="37"/>
      <c r="GNZ88" s="37"/>
      <c r="GOA88" s="37"/>
      <c r="GOB88" s="37"/>
      <c r="GOC88" s="37"/>
      <c r="GOD88" s="37"/>
      <c r="GOE88" s="37"/>
      <c r="GOF88" s="37"/>
      <c r="GOG88" s="37"/>
      <c r="GOH88" s="37"/>
      <c r="GOI88" s="37"/>
      <c r="GOJ88" s="37"/>
      <c r="GOK88" s="37"/>
      <c r="GOL88" s="37"/>
      <c r="GOM88" s="37"/>
      <c r="GON88" s="37"/>
      <c r="GOO88" s="37"/>
      <c r="GOP88" s="37"/>
      <c r="GOQ88" s="37"/>
      <c r="GOR88" s="37"/>
      <c r="GOS88" s="37"/>
      <c r="GOT88" s="37"/>
      <c r="GOU88" s="37"/>
      <c r="GOV88" s="37"/>
      <c r="GOW88" s="37"/>
      <c r="GOX88" s="37"/>
      <c r="GOY88" s="37"/>
      <c r="GOZ88" s="37"/>
      <c r="GPA88" s="37"/>
      <c r="GPB88" s="37"/>
      <c r="GPC88" s="37"/>
      <c r="GPD88" s="37"/>
      <c r="GPE88" s="37"/>
      <c r="GPF88" s="37"/>
      <c r="GPG88" s="37"/>
      <c r="GPH88" s="37"/>
      <c r="GPI88" s="37"/>
      <c r="GPJ88" s="37"/>
      <c r="GPK88" s="37"/>
      <c r="GPL88" s="37"/>
      <c r="GPM88" s="37"/>
      <c r="GPN88" s="37"/>
      <c r="GPO88" s="37"/>
      <c r="GPP88" s="37"/>
      <c r="GPQ88" s="37"/>
      <c r="GPR88" s="37"/>
      <c r="GPS88" s="37"/>
      <c r="GPT88" s="37"/>
      <c r="GPU88" s="37"/>
      <c r="GPV88" s="37"/>
      <c r="GPW88" s="37"/>
      <c r="GPX88" s="37"/>
      <c r="GPY88" s="37"/>
      <c r="GPZ88" s="37"/>
      <c r="GQA88" s="37"/>
      <c r="GQB88" s="37"/>
      <c r="GQC88" s="37"/>
      <c r="GQD88" s="37"/>
      <c r="GQE88" s="37"/>
      <c r="GQF88" s="37"/>
      <c r="GQG88" s="37"/>
      <c r="GQH88" s="37"/>
      <c r="GQI88" s="37"/>
      <c r="GQJ88" s="37"/>
      <c r="GQK88" s="37"/>
      <c r="GQL88" s="37"/>
      <c r="GQM88" s="37"/>
      <c r="GQN88" s="37"/>
      <c r="GQO88" s="37"/>
      <c r="GQP88" s="37"/>
      <c r="GQQ88" s="37"/>
      <c r="GQR88" s="37"/>
      <c r="GQS88" s="37"/>
      <c r="GQT88" s="37"/>
      <c r="GQU88" s="37"/>
      <c r="GQV88" s="37"/>
      <c r="GQW88" s="37"/>
      <c r="GQX88" s="37"/>
      <c r="GQY88" s="37"/>
      <c r="GQZ88" s="37"/>
      <c r="GRA88" s="37"/>
      <c r="GRB88" s="37"/>
      <c r="GRC88" s="37"/>
      <c r="GRD88" s="37"/>
      <c r="GRE88" s="37"/>
      <c r="GRF88" s="37"/>
      <c r="GRG88" s="37"/>
      <c r="GRH88" s="37"/>
      <c r="GRI88" s="37"/>
      <c r="GRJ88" s="37"/>
      <c r="GRK88" s="37"/>
      <c r="GRL88" s="37"/>
      <c r="GRM88" s="37"/>
      <c r="GRN88" s="37"/>
      <c r="GRO88" s="37"/>
      <c r="GRP88" s="37"/>
      <c r="GRQ88" s="37"/>
      <c r="GRR88" s="37"/>
      <c r="GRS88" s="37"/>
      <c r="GRT88" s="37"/>
      <c r="GRU88" s="37"/>
      <c r="GRV88" s="37"/>
      <c r="GRW88" s="37"/>
      <c r="GRX88" s="37"/>
      <c r="GRY88" s="37"/>
      <c r="GRZ88" s="37"/>
      <c r="GSA88" s="37"/>
      <c r="GSB88" s="37"/>
      <c r="GSC88" s="37"/>
      <c r="GSD88" s="37"/>
      <c r="GSE88" s="37"/>
      <c r="GSF88" s="37"/>
      <c r="GSG88" s="37"/>
      <c r="GSH88" s="37"/>
      <c r="GSI88" s="37"/>
      <c r="GSJ88" s="37"/>
      <c r="GSK88" s="37"/>
      <c r="GSL88" s="37"/>
      <c r="GSM88" s="37"/>
      <c r="GSN88" s="37"/>
      <c r="GSO88" s="37"/>
      <c r="GSP88" s="37"/>
      <c r="GSQ88" s="37"/>
      <c r="GSR88" s="37"/>
      <c r="GSS88" s="37"/>
      <c r="GST88" s="37"/>
      <c r="GSU88" s="37"/>
      <c r="GSV88" s="37"/>
      <c r="GSW88" s="37"/>
      <c r="GSX88" s="37"/>
      <c r="GSY88" s="37"/>
      <c r="GSZ88" s="37"/>
      <c r="GTA88" s="37"/>
      <c r="GTB88" s="37"/>
      <c r="GTC88" s="37"/>
      <c r="GTD88" s="37"/>
      <c r="GTE88" s="37"/>
      <c r="GTF88" s="37"/>
      <c r="GTG88" s="37"/>
      <c r="GTH88" s="37"/>
      <c r="GTI88" s="37"/>
      <c r="GTJ88" s="37"/>
      <c r="GTK88" s="37"/>
      <c r="GTL88" s="37"/>
      <c r="GTM88" s="37"/>
      <c r="GTN88" s="37"/>
      <c r="GTO88" s="37"/>
      <c r="GTP88" s="37"/>
      <c r="GTQ88" s="37"/>
      <c r="GTR88" s="37"/>
      <c r="GTS88" s="37"/>
      <c r="GTT88" s="37"/>
      <c r="GTU88" s="37"/>
      <c r="GTV88" s="37"/>
      <c r="GTW88" s="37"/>
      <c r="GTX88" s="37"/>
      <c r="GTY88" s="37"/>
      <c r="GTZ88" s="37"/>
      <c r="GUA88" s="37"/>
      <c r="GUB88" s="37"/>
      <c r="GUC88" s="37"/>
      <c r="GUD88" s="37"/>
      <c r="GUE88" s="37"/>
      <c r="GUF88" s="37"/>
      <c r="GUG88" s="37"/>
      <c r="GUH88" s="37"/>
      <c r="GUI88" s="37"/>
      <c r="GUJ88" s="37"/>
      <c r="GUK88" s="37"/>
      <c r="GUL88" s="37"/>
      <c r="GUM88" s="37"/>
      <c r="GUN88" s="37"/>
      <c r="GUO88" s="37"/>
      <c r="GUP88" s="37"/>
      <c r="GUQ88" s="37"/>
      <c r="GUR88" s="37"/>
      <c r="GUS88" s="37"/>
      <c r="GUT88" s="37"/>
      <c r="GUU88" s="37"/>
      <c r="GUV88" s="37"/>
      <c r="GUW88" s="37"/>
      <c r="GUX88" s="37"/>
      <c r="GUY88" s="37"/>
      <c r="GUZ88" s="37"/>
      <c r="GVA88" s="37"/>
      <c r="GVB88" s="37"/>
      <c r="GVC88" s="37"/>
      <c r="GVD88" s="37"/>
      <c r="GVE88" s="37"/>
      <c r="GVF88" s="37"/>
      <c r="GVG88" s="37"/>
      <c r="GVH88" s="37"/>
      <c r="GVI88" s="37"/>
      <c r="GVJ88" s="37"/>
      <c r="GVK88" s="37"/>
      <c r="GVL88" s="37"/>
      <c r="GVM88" s="37"/>
      <c r="GVN88" s="37"/>
      <c r="GVO88" s="37"/>
      <c r="GVP88" s="37"/>
      <c r="GVQ88" s="37"/>
      <c r="GVR88" s="37"/>
      <c r="GVS88" s="37"/>
      <c r="GVT88" s="37"/>
      <c r="GVU88" s="37"/>
      <c r="GVV88" s="37"/>
      <c r="GVW88" s="37"/>
      <c r="GVX88" s="37"/>
      <c r="GVY88" s="37"/>
      <c r="GVZ88" s="37"/>
      <c r="GWA88" s="37"/>
      <c r="GWB88" s="37"/>
      <c r="GWC88" s="37"/>
      <c r="GWD88" s="37"/>
      <c r="GWE88" s="37"/>
      <c r="GWF88" s="37"/>
      <c r="GWG88" s="37"/>
      <c r="GWH88" s="37"/>
      <c r="GWI88" s="37"/>
      <c r="GWJ88" s="37"/>
      <c r="GWK88" s="37"/>
      <c r="GWL88" s="37"/>
      <c r="GWM88" s="37"/>
      <c r="GWN88" s="37"/>
      <c r="GWO88" s="37"/>
      <c r="GWP88" s="37"/>
      <c r="GWQ88" s="37"/>
      <c r="GWR88" s="37"/>
      <c r="GWS88" s="37"/>
      <c r="GWT88" s="37"/>
      <c r="GWU88" s="37"/>
      <c r="GWV88" s="37"/>
      <c r="GWW88" s="37"/>
      <c r="GWX88" s="37"/>
      <c r="GWY88" s="37"/>
      <c r="GWZ88" s="37"/>
      <c r="GXA88" s="37"/>
      <c r="GXB88" s="37"/>
      <c r="GXC88" s="37"/>
      <c r="GXD88" s="37"/>
      <c r="GXE88" s="37"/>
      <c r="GXF88" s="37"/>
      <c r="GXG88" s="37"/>
      <c r="GXH88" s="37"/>
      <c r="GXI88" s="37"/>
      <c r="GXJ88" s="37"/>
      <c r="GXK88" s="37"/>
      <c r="GXL88" s="37"/>
      <c r="GXM88" s="37"/>
      <c r="GXN88" s="37"/>
      <c r="GXO88" s="37"/>
      <c r="GXP88" s="37"/>
      <c r="GXQ88" s="37"/>
      <c r="GXR88" s="37"/>
      <c r="GXS88" s="37"/>
      <c r="GXT88" s="37"/>
      <c r="GXU88" s="37"/>
      <c r="GXV88" s="37"/>
      <c r="GXW88" s="37"/>
      <c r="GXX88" s="37"/>
      <c r="GXY88" s="37"/>
      <c r="GXZ88" s="37"/>
      <c r="GYA88" s="37"/>
      <c r="GYB88" s="37"/>
      <c r="GYC88" s="37"/>
      <c r="GYD88" s="37"/>
      <c r="GYE88" s="37"/>
      <c r="GYF88" s="37"/>
      <c r="GYG88" s="37"/>
      <c r="GYH88" s="37"/>
      <c r="GYI88" s="37"/>
      <c r="GYJ88" s="37"/>
      <c r="GYK88" s="37"/>
      <c r="GYL88" s="37"/>
      <c r="GYM88" s="37"/>
      <c r="GYN88" s="37"/>
      <c r="GYO88" s="37"/>
      <c r="GYP88" s="37"/>
      <c r="GYQ88" s="37"/>
      <c r="GYR88" s="37"/>
      <c r="GYS88" s="37"/>
      <c r="GYT88" s="37"/>
      <c r="GYU88" s="37"/>
      <c r="GYV88" s="37"/>
      <c r="GYW88" s="37"/>
      <c r="GYX88" s="37"/>
      <c r="GYY88" s="37"/>
      <c r="GYZ88" s="37"/>
      <c r="GZA88" s="37"/>
      <c r="GZB88" s="37"/>
      <c r="GZC88" s="37"/>
      <c r="GZD88" s="37"/>
      <c r="GZE88" s="37"/>
      <c r="GZF88" s="37"/>
      <c r="GZG88" s="37"/>
      <c r="GZH88" s="37"/>
      <c r="GZI88" s="37"/>
      <c r="GZJ88" s="37"/>
      <c r="GZK88" s="37"/>
      <c r="GZL88" s="37"/>
      <c r="GZM88" s="37"/>
      <c r="GZN88" s="37"/>
      <c r="GZO88" s="37"/>
      <c r="GZP88" s="37"/>
      <c r="GZQ88" s="37"/>
      <c r="GZR88" s="37"/>
      <c r="GZS88" s="37"/>
      <c r="GZT88" s="37"/>
      <c r="GZU88" s="37"/>
      <c r="GZV88" s="37"/>
      <c r="GZW88" s="37"/>
      <c r="GZX88" s="37"/>
      <c r="GZY88" s="37"/>
      <c r="GZZ88" s="37"/>
      <c r="HAA88" s="37"/>
      <c r="HAB88" s="37"/>
      <c r="HAC88" s="37"/>
      <c r="HAD88" s="37"/>
      <c r="HAE88" s="37"/>
      <c r="HAF88" s="37"/>
      <c r="HAG88" s="37"/>
      <c r="HAH88" s="37"/>
      <c r="HAI88" s="37"/>
      <c r="HAJ88" s="37"/>
      <c r="HAK88" s="37"/>
      <c r="HAL88" s="37"/>
      <c r="HAM88" s="37"/>
      <c r="HAN88" s="37"/>
      <c r="HAO88" s="37"/>
      <c r="HAP88" s="37"/>
      <c r="HAQ88" s="37"/>
      <c r="HAR88" s="37"/>
      <c r="HAS88" s="37"/>
      <c r="HAT88" s="37"/>
      <c r="HAU88" s="37"/>
      <c r="HAV88" s="37"/>
      <c r="HAW88" s="37"/>
      <c r="HAX88" s="37"/>
      <c r="HAY88" s="37"/>
      <c r="HAZ88" s="37"/>
      <c r="HBA88" s="37"/>
      <c r="HBB88" s="37"/>
      <c r="HBC88" s="37"/>
      <c r="HBD88" s="37"/>
      <c r="HBE88" s="37"/>
      <c r="HBF88" s="37"/>
      <c r="HBG88" s="37"/>
      <c r="HBH88" s="37"/>
      <c r="HBI88" s="37"/>
      <c r="HBJ88" s="37"/>
      <c r="HBK88" s="37"/>
      <c r="HBL88" s="37"/>
      <c r="HBM88" s="37"/>
      <c r="HBN88" s="37"/>
      <c r="HBO88" s="37"/>
      <c r="HBP88" s="37"/>
      <c r="HBQ88" s="37"/>
      <c r="HBR88" s="37"/>
      <c r="HBS88" s="37"/>
      <c r="HBT88" s="37"/>
      <c r="HBU88" s="37"/>
      <c r="HBV88" s="37"/>
      <c r="HBW88" s="37"/>
      <c r="HBX88" s="37"/>
      <c r="HBY88" s="37"/>
      <c r="HBZ88" s="37"/>
      <c r="HCA88" s="37"/>
      <c r="HCB88" s="37"/>
      <c r="HCC88" s="37"/>
      <c r="HCD88" s="37"/>
      <c r="HCE88" s="37"/>
      <c r="HCF88" s="37"/>
      <c r="HCG88" s="37"/>
      <c r="HCH88" s="37"/>
      <c r="HCI88" s="37"/>
      <c r="HCJ88" s="37"/>
      <c r="HCK88" s="37"/>
      <c r="HCL88" s="37"/>
      <c r="HCM88" s="37"/>
      <c r="HCN88" s="37"/>
      <c r="HCO88" s="37"/>
      <c r="HCP88" s="37"/>
      <c r="HCQ88" s="37"/>
      <c r="HCR88" s="37"/>
      <c r="HCS88" s="37"/>
      <c r="HCT88" s="37"/>
      <c r="HCU88" s="37"/>
      <c r="HCV88" s="37"/>
      <c r="HCW88" s="37"/>
      <c r="HCX88" s="37"/>
      <c r="HCY88" s="37"/>
      <c r="HCZ88" s="37"/>
      <c r="HDA88" s="37"/>
      <c r="HDB88" s="37"/>
      <c r="HDC88" s="37"/>
      <c r="HDD88" s="37"/>
      <c r="HDE88" s="37"/>
      <c r="HDF88" s="37"/>
      <c r="HDG88" s="37"/>
      <c r="HDH88" s="37"/>
      <c r="HDI88" s="37"/>
      <c r="HDJ88" s="37"/>
      <c r="HDK88" s="37"/>
      <c r="HDL88" s="37"/>
      <c r="HDM88" s="37"/>
      <c r="HDN88" s="37"/>
      <c r="HDO88" s="37"/>
      <c r="HDP88" s="37"/>
      <c r="HDQ88" s="37"/>
      <c r="HDR88" s="37"/>
      <c r="HDS88" s="37"/>
      <c r="HDT88" s="37"/>
      <c r="HDU88" s="37"/>
      <c r="HDV88" s="37"/>
      <c r="HDW88" s="37"/>
      <c r="HDX88" s="37"/>
      <c r="HDY88" s="37"/>
      <c r="HDZ88" s="37"/>
      <c r="HEA88" s="37"/>
      <c r="HEB88" s="37"/>
      <c r="HEC88" s="37"/>
      <c r="HED88" s="37"/>
      <c r="HEE88" s="37"/>
      <c r="HEF88" s="37"/>
      <c r="HEG88" s="37"/>
      <c r="HEH88" s="37"/>
      <c r="HEI88" s="37"/>
      <c r="HEJ88" s="37"/>
      <c r="HEK88" s="37"/>
      <c r="HEL88" s="37"/>
      <c r="HEM88" s="37"/>
      <c r="HEN88" s="37"/>
      <c r="HEO88" s="37"/>
      <c r="HEP88" s="37"/>
      <c r="HEQ88" s="37"/>
      <c r="HER88" s="37"/>
      <c r="HES88" s="37"/>
      <c r="HET88" s="37"/>
      <c r="HEU88" s="37"/>
      <c r="HEV88" s="37"/>
      <c r="HEW88" s="37"/>
      <c r="HEX88" s="37"/>
      <c r="HEY88" s="37"/>
      <c r="HEZ88" s="37"/>
      <c r="HFA88" s="37"/>
      <c r="HFB88" s="37"/>
      <c r="HFC88" s="37"/>
      <c r="HFD88" s="37"/>
      <c r="HFE88" s="37"/>
      <c r="HFF88" s="37"/>
      <c r="HFG88" s="37"/>
      <c r="HFH88" s="37"/>
      <c r="HFI88" s="37"/>
      <c r="HFJ88" s="37"/>
      <c r="HFK88" s="37"/>
      <c r="HFL88" s="37"/>
      <c r="HFM88" s="37"/>
      <c r="HFN88" s="37"/>
      <c r="HFO88" s="37"/>
      <c r="HFP88" s="37"/>
      <c r="HFQ88" s="37"/>
      <c r="HFR88" s="37"/>
      <c r="HFS88" s="37"/>
      <c r="HFT88" s="37"/>
      <c r="HFU88" s="37"/>
      <c r="HFV88" s="37"/>
      <c r="HFW88" s="37"/>
      <c r="HFX88" s="37"/>
      <c r="HFY88" s="37"/>
      <c r="HFZ88" s="37"/>
      <c r="HGA88" s="37"/>
      <c r="HGB88" s="37"/>
      <c r="HGC88" s="37"/>
      <c r="HGD88" s="37"/>
      <c r="HGE88" s="37"/>
      <c r="HGF88" s="37"/>
      <c r="HGG88" s="37"/>
      <c r="HGH88" s="37"/>
      <c r="HGI88" s="37"/>
      <c r="HGJ88" s="37"/>
      <c r="HGK88" s="37"/>
      <c r="HGL88" s="37"/>
      <c r="HGM88" s="37"/>
      <c r="HGN88" s="37"/>
      <c r="HGO88" s="37"/>
      <c r="HGP88" s="37"/>
      <c r="HGQ88" s="37"/>
      <c r="HGR88" s="37"/>
      <c r="HGS88" s="37"/>
      <c r="HGT88" s="37"/>
      <c r="HGU88" s="37"/>
      <c r="HGV88" s="37"/>
      <c r="HGW88" s="37"/>
      <c r="HGX88" s="37"/>
      <c r="HGY88" s="37"/>
      <c r="HGZ88" s="37"/>
      <c r="HHA88" s="37"/>
      <c r="HHB88" s="37"/>
      <c r="HHC88" s="37"/>
      <c r="HHD88" s="37"/>
      <c r="HHE88" s="37"/>
      <c r="HHF88" s="37"/>
      <c r="HHG88" s="37"/>
      <c r="HHH88" s="37"/>
      <c r="HHI88" s="37"/>
      <c r="HHJ88" s="37"/>
      <c r="HHK88" s="37"/>
      <c r="HHL88" s="37"/>
      <c r="HHM88" s="37"/>
      <c r="HHN88" s="37"/>
      <c r="HHO88" s="37"/>
      <c r="HHP88" s="37"/>
      <c r="HHQ88" s="37"/>
      <c r="HHR88" s="37"/>
      <c r="HHS88" s="37"/>
      <c r="HHT88" s="37"/>
      <c r="HHU88" s="37"/>
      <c r="HHV88" s="37"/>
      <c r="HHW88" s="37"/>
      <c r="HHX88" s="37"/>
      <c r="HHY88" s="37"/>
      <c r="HHZ88" s="37"/>
      <c r="HIA88" s="37"/>
      <c r="HIB88" s="37"/>
      <c r="HIC88" s="37"/>
      <c r="HID88" s="37"/>
      <c r="HIE88" s="37"/>
      <c r="HIF88" s="37"/>
      <c r="HIG88" s="37"/>
      <c r="HIH88" s="37"/>
      <c r="HII88" s="37"/>
      <c r="HIJ88" s="37"/>
      <c r="HIK88" s="37"/>
      <c r="HIL88" s="37"/>
      <c r="HIM88" s="37"/>
      <c r="HIN88" s="37"/>
      <c r="HIO88" s="37"/>
      <c r="HIP88" s="37"/>
      <c r="HIQ88" s="37"/>
      <c r="HIR88" s="37"/>
      <c r="HIS88" s="37"/>
      <c r="HIT88" s="37"/>
      <c r="HIU88" s="37"/>
      <c r="HIV88" s="37"/>
      <c r="HIW88" s="37"/>
      <c r="HIX88" s="37"/>
      <c r="HIY88" s="37"/>
      <c r="HIZ88" s="37"/>
      <c r="HJA88" s="37"/>
      <c r="HJB88" s="37"/>
      <c r="HJC88" s="37"/>
      <c r="HJD88" s="37"/>
      <c r="HJE88" s="37"/>
      <c r="HJF88" s="37"/>
      <c r="HJG88" s="37"/>
      <c r="HJH88" s="37"/>
      <c r="HJI88" s="37"/>
      <c r="HJJ88" s="37"/>
      <c r="HJK88" s="37"/>
      <c r="HJL88" s="37"/>
      <c r="HJM88" s="37"/>
      <c r="HJN88" s="37"/>
      <c r="HJO88" s="37"/>
      <c r="HJP88" s="37"/>
      <c r="HJQ88" s="37"/>
      <c r="HJR88" s="37"/>
      <c r="HJS88" s="37"/>
      <c r="HJT88" s="37"/>
      <c r="HJU88" s="37"/>
      <c r="HJV88" s="37"/>
      <c r="HJW88" s="37"/>
      <c r="HJX88" s="37"/>
      <c r="HJY88" s="37"/>
      <c r="HJZ88" s="37"/>
      <c r="HKA88" s="37"/>
      <c r="HKB88" s="37"/>
      <c r="HKC88" s="37"/>
      <c r="HKD88" s="37"/>
      <c r="HKE88" s="37"/>
      <c r="HKF88" s="37"/>
      <c r="HKG88" s="37"/>
      <c r="HKH88" s="37"/>
      <c r="HKI88" s="37"/>
      <c r="HKJ88" s="37"/>
      <c r="HKK88" s="37"/>
      <c r="HKL88" s="37"/>
      <c r="HKM88" s="37"/>
      <c r="HKN88" s="37"/>
      <c r="HKO88" s="37"/>
      <c r="HKP88" s="37"/>
      <c r="HKQ88" s="37"/>
      <c r="HKR88" s="37"/>
      <c r="HKS88" s="37"/>
      <c r="HKT88" s="37"/>
      <c r="HKU88" s="37"/>
      <c r="HKV88" s="37"/>
      <c r="HKW88" s="37"/>
      <c r="HKX88" s="37"/>
      <c r="HKY88" s="37"/>
      <c r="HKZ88" s="37"/>
      <c r="HLA88" s="37"/>
      <c r="HLB88" s="37"/>
      <c r="HLC88" s="37"/>
      <c r="HLD88" s="37"/>
      <c r="HLE88" s="37"/>
      <c r="HLF88" s="37"/>
      <c r="HLG88" s="37"/>
      <c r="HLH88" s="37"/>
      <c r="HLI88" s="37"/>
      <c r="HLJ88" s="37"/>
      <c r="HLK88" s="37"/>
      <c r="HLL88" s="37"/>
      <c r="HLM88" s="37"/>
      <c r="HLN88" s="37"/>
      <c r="HLO88" s="37"/>
      <c r="HLP88" s="37"/>
      <c r="HLQ88" s="37"/>
      <c r="HLR88" s="37"/>
      <c r="HLS88" s="37"/>
      <c r="HLT88" s="37"/>
      <c r="HLU88" s="37"/>
      <c r="HLV88" s="37"/>
      <c r="HLW88" s="37"/>
      <c r="HLX88" s="37"/>
      <c r="HLY88" s="37"/>
      <c r="HLZ88" s="37"/>
      <c r="HMA88" s="37"/>
      <c r="HMB88" s="37"/>
      <c r="HMC88" s="37"/>
      <c r="HMD88" s="37"/>
      <c r="HME88" s="37"/>
      <c r="HMF88" s="37"/>
      <c r="HMG88" s="37"/>
      <c r="HMH88" s="37"/>
      <c r="HMI88" s="37"/>
      <c r="HMJ88" s="37"/>
      <c r="HMK88" s="37"/>
      <c r="HML88" s="37"/>
      <c r="HMM88" s="37"/>
      <c r="HMN88" s="37"/>
      <c r="HMO88" s="37"/>
      <c r="HMP88" s="37"/>
      <c r="HMQ88" s="37"/>
      <c r="HMR88" s="37"/>
      <c r="HMS88" s="37"/>
      <c r="HMT88" s="37"/>
      <c r="HMU88" s="37"/>
      <c r="HMV88" s="37"/>
      <c r="HMW88" s="37"/>
      <c r="HMX88" s="37"/>
      <c r="HMY88" s="37"/>
      <c r="HMZ88" s="37"/>
      <c r="HNA88" s="37"/>
      <c r="HNB88" s="37"/>
      <c r="HNC88" s="37"/>
      <c r="HND88" s="37"/>
      <c r="HNE88" s="37"/>
      <c r="HNF88" s="37"/>
      <c r="HNG88" s="37"/>
      <c r="HNH88" s="37"/>
      <c r="HNI88" s="37"/>
      <c r="HNJ88" s="37"/>
      <c r="HNK88" s="37"/>
      <c r="HNL88" s="37"/>
      <c r="HNM88" s="37"/>
      <c r="HNN88" s="37"/>
      <c r="HNO88" s="37"/>
      <c r="HNP88" s="37"/>
      <c r="HNQ88" s="37"/>
      <c r="HNR88" s="37"/>
      <c r="HNS88" s="37"/>
      <c r="HNT88" s="37"/>
      <c r="HNU88" s="37"/>
      <c r="HNV88" s="37"/>
      <c r="HNW88" s="37"/>
      <c r="HNX88" s="37"/>
      <c r="HNY88" s="37"/>
      <c r="HNZ88" s="37"/>
      <c r="HOA88" s="37"/>
      <c r="HOB88" s="37"/>
      <c r="HOC88" s="37"/>
      <c r="HOD88" s="37"/>
      <c r="HOE88" s="37"/>
      <c r="HOF88" s="37"/>
      <c r="HOG88" s="37"/>
      <c r="HOH88" s="37"/>
      <c r="HOI88" s="37"/>
      <c r="HOJ88" s="37"/>
      <c r="HOK88" s="37"/>
      <c r="HOL88" s="37"/>
      <c r="HOM88" s="37"/>
      <c r="HON88" s="37"/>
      <c r="HOO88" s="37"/>
      <c r="HOP88" s="37"/>
      <c r="HOQ88" s="37"/>
      <c r="HOR88" s="37"/>
      <c r="HOS88" s="37"/>
      <c r="HOT88" s="37"/>
      <c r="HOU88" s="37"/>
      <c r="HOV88" s="37"/>
      <c r="HOW88" s="37"/>
      <c r="HOX88" s="37"/>
      <c r="HOY88" s="37"/>
      <c r="HOZ88" s="37"/>
      <c r="HPA88" s="37"/>
      <c r="HPB88" s="37"/>
      <c r="HPC88" s="37"/>
      <c r="HPD88" s="37"/>
      <c r="HPE88" s="37"/>
      <c r="HPF88" s="37"/>
      <c r="HPG88" s="37"/>
      <c r="HPH88" s="37"/>
      <c r="HPI88" s="37"/>
      <c r="HPJ88" s="37"/>
      <c r="HPK88" s="37"/>
      <c r="HPL88" s="37"/>
      <c r="HPM88" s="37"/>
      <c r="HPN88" s="37"/>
      <c r="HPO88" s="37"/>
      <c r="HPP88" s="37"/>
      <c r="HPQ88" s="37"/>
      <c r="HPR88" s="37"/>
      <c r="HPS88" s="37"/>
      <c r="HPT88" s="37"/>
      <c r="HPU88" s="37"/>
      <c r="HPV88" s="37"/>
      <c r="HPW88" s="37"/>
      <c r="HPX88" s="37"/>
      <c r="HPY88" s="37"/>
      <c r="HPZ88" s="37"/>
      <c r="HQA88" s="37"/>
      <c r="HQB88" s="37"/>
      <c r="HQC88" s="37"/>
      <c r="HQD88" s="37"/>
      <c r="HQE88" s="37"/>
      <c r="HQF88" s="37"/>
      <c r="HQG88" s="37"/>
      <c r="HQH88" s="37"/>
      <c r="HQI88" s="37"/>
      <c r="HQJ88" s="37"/>
      <c r="HQK88" s="37"/>
      <c r="HQL88" s="37"/>
      <c r="HQM88" s="37"/>
      <c r="HQN88" s="37"/>
      <c r="HQO88" s="37"/>
      <c r="HQP88" s="37"/>
      <c r="HQQ88" s="37"/>
      <c r="HQR88" s="37"/>
      <c r="HQS88" s="37"/>
      <c r="HQT88" s="37"/>
      <c r="HQU88" s="37"/>
      <c r="HQV88" s="37"/>
      <c r="HQW88" s="37"/>
      <c r="HQX88" s="37"/>
      <c r="HQY88" s="37"/>
      <c r="HQZ88" s="37"/>
      <c r="HRA88" s="37"/>
      <c r="HRB88" s="37"/>
      <c r="HRC88" s="37"/>
      <c r="HRD88" s="37"/>
      <c r="HRE88" s="37"/>
      <c r="HRF88" s="37"/>
      <c r="HRG88" s="37"/>
      <c r="HRH88" s="37"/>
      <c r="HRI88" s="37"/>
      <c r="HRJ88" s="37"/>
      <c r="HRK88" s="37"/>
      <c r="HRL88" s="37"/>
      <c r="HRM88" s="37"/>
      <c r="HRN88" s="37"/>
      <c r="HRO88" s="37"/>
      <c r="HRP88" s="37"/>
      <c r="HRQ88" s="37"/>
      <c r="HRR88" s="37"/>
      <c r="HRS88" s="37"/>
      <c r="HRT88" s="37"/>
      <c r="HRU88" s="37"/>
      <c r="HRV88" s="37"/>
      <c r="HRW88" s="37"/>
      <c r="HRX88" s="37"/>
      <c r="HRY88" s="37"/>
      <c r="HRZ88" s="37"/>
      <c r="HSA88" s="37"/>
      <c r="HSB88" s="37"/>
      <c r="HSC88" s="37"/>
      <c r="HSD88" s="37"/>
      <c r="HSE88" s="37"/>
      <c r="HSF88" s="37"/>
      <c r="HSG88" s="37"/>
      <c r="HSH88" s="37"/>
      <c r="HSI88" s="37"/>
      <c r="HSJ88" s="37"/>
      <c r="HSK88" s="37"/>
      <c r="HSL88" s="37"/>
      <c r="HSM88" s="37"/>
      <c r="HSN88" s="37"/>
      <c r="HSO88" s="37"/>
      <c r="HSP88" s="37"/>
      <c r="HSQ88" s="37"/>
      <c r="HSR88" s="37"/>
      <c r="HSS88" s="37"/>
      <c r="HST88" s="37"/>
      <c r="HSU88" s="37"/>
      <c r="HSV88" s="37"/>
      <c r="HSW88" s="37"/>
      <c r="HSX88" s="37"/>
      <c r="HSY88" s="37"/>
      <c r="HSZ88" s="37"/>
      <c r="HTA88" s="37"/>
      <c r="HTB88" s="37"/>
      <c r="HTC88" s="37"/>
      <c r="HTD88" s="37"/>
      <c r="HTE88" s="37"/>
      <c r="HTF88" s="37"/>
      <c r="HTG88" s="37"/>
      <c r="HTH88" s="37"/>
      <c r="HTI88" s="37"/>
      <c r="HTJ88" s="37"/>
      <c r="HTK88" s="37"/>
      <c r="HTL88" s="37"/>
      <c r="HTM88" s="37"/>
      <c r="HTN88" s="37"/>
      <c r="HTO88" s="37"/>
      <c r="HTP88" s="37"/>
      <c r="HTQ88" s="37"/>
      <c r="HTR88" s="37"/>
      <c r="HTS88" s="37"/>
      <c r="HTT88" s="37"/>
      <c r="HTU88" s="37"/>
      <c r="HTV88" s="37"/>
      <c r="HTW88" s="37"/>
      <c r="HTX88" s="37"/>
      <c r="HTY88" s="37"/>
      <c r="HTZ88" s="37"/>
      <c r="HUA88" s="37"/>
      <c r="HUB88" s="37"/>
      <c r="HUC88" s="37"/>
      <c r="HUD88" s="37"/>
      <c r="HUE88" s="37"/>
      <c r="HUF88" s="37"/>
      <c r="HUG88" s="37"/>
      <c r="HUH88" s="37"/>
      <c r="HUI88" s="37"/>
      <c r="HUJ88" s="37"/>
      <c r="HUK88" s="37"/>
      <c r="HUL88" s="37"/>
      <c r="HUM88" s="37"/>
      <c r="HUN88" s="37"/>
      <c r="HUO88" s="37"/>
      <c r="HUP88" s="37"/>
      <c r="HUQ88" s="37"/>
      <c r="HUR88" s="37"/>
      <c r="HUS88" s="37"/>
      <c r="HUT88" s="37"/>
      <c r="HUU88" s="37"/>
      <c r="HUV88" s="37"/>
      <c r="HUW88" s="37"/>
      <c r="HUX88" s="37"/>
      <c r="HUY88" s="37"/>
      <c r="HUZ88" s="37"/>
      <c r="HVA88" s="37"/>
      <c r="HVB88" s="37"/>
      <c r="HVC88" s="37"/>
      <c r="HVD88" s="37"/>
      <c r="HVE88" s="37"/>
      <c r="HVF88" s="37"/>
      <c r="HVG88" s="37"/>
      <c r="HVH88" s="37"/>
      <c r="HVI88" s="37"/>
      <c r="HVJ88" s="37"/>
      <c r="HVK88" s="37"/>
      <c r="HVL88" s="37"/>
      <c r="HVM88" s="37"/>
      <c r="HVN88" s="37"/>
      <c r="HVO88" s="37"/>
      <c r="HVP88" s="37"/>
      <c r="HVQ88" s="37"/>
      <c r="HVR88" s="37"/>
      <c r="HVS88" s="37"/>
      <c r="HVT88" s="37"/>
      <c r="HVU88" s="37"/>
      <c r="HVV88" s="37"/>
      <c r="HVW88" s="37"/>
      <c r="HVX88" s="37"/>
      <c r="HVY88" s="37"/>
      <c r="HVZ88" s="37"/>
      <c r="HWA88" s="37"/>
      <c r="HWB88" s="37"/>
      <c r="HWC88" s="37"/>
      <c r="HWD88" s="37"/>
      <c r="HWE88" s="37"/>
      <c r="HWF88" s="37"/>
      <c r="HWG88" s="37"/>
      <c r="HWH88" s="37"/>
      <c r="HWI88" s="37"/>
      <c r="HWJ88" s="37"/>
      <c r="HWK88" s="37"/>
      <c r="HWL88" s="37"/>
      <c r="HWM88" s="37"/>
      <c r="HWN88" s="37"/>
      <c r="HWO88" s="37"/>
      <c r="HWP88" s="37"/>
      <c r="HWQ88" s="37"/>
      <c r="HWR88" s="37"/>
      <c r="HWS88" s="37"/>
      <c r="HWT88" s="37"/>
      <c r="HWU88" s="37"/>
      <c r="HWV88" s="37"/>
      <c r="HWW88" s="37"/>
      <c r="HWX88" s="37"/>
      <c r="HWY88" s="37"/>
      <c r="HWZ88" s="37"/>
      <c r="HXA88" s="37"/>
      <c r="HXB88" s="37"/>
      <c r="HXC88" s="37"/>
      <c r="HXD88" s="37"/>
      <c r="HXE88" s="37"/>
      <c r="HXF88" s="37"/>
      <c r="HXG88" s="37"/>
      <c r="HXH88" s="37"/>
      <c r="HXI88" s="37"/>
      <c r="HXJ88" s="37"/>
      <c r="HXK88" s="37"/>
      <c r="HXL88" s="37"/>
      <c r="HXM88" s="37"/>
      <c r="HXN88" s="37"/>
      <c r="HXO88" s="37"/>
      <c r="HXP88" s="37"/>
      <c r="HXQ88" s="37"/>
      <c r="HXR88" s="37"/>
      <c r="HXS88" s="37"/>
      <c r="HXT88" s="37"/>
      <c r="HXU88" s="37"/>
      <c r="HXV88" s="37"/>
      <c r="HXW88" s="37"/>
      <c r="HXX88" s="37"/>
      <c r="HXY88" s="37"/>
      <c r="HXZ88" s="37"/>
      <c r="HYA88" s="37"/>
      <c r="HYB88" s="37"/>
      <c r="HYC88" s="37"/>
      <c r="HYD88" s="37"/>
      <c r="HYE88" s="37"/>
      <c r="HYF88" s="37"/>
      <c r="HYG88" s="37"/>
      <c r="HYH88" s="37"/>
      <c r="HYI88" s="37"/>
      <c r="HYJ88" s="37"/>
      <c r="HYK88" s="37"/>
      <c r="HYL88" s="37"/>
      <c r="HYM88" s="37"/>
      <c r="HYN88" s="37"/>
      <c r="HYO88" s="37"/>
      <c r="HYP88" s="37"/>
      <c r="HYQ88" s="37"/>
      <c r="HYR88" s="37"/>
      <c r="HYS88" s="37"/>
      <c r="HYT88" s="37"/>
      <c r="HYU88" s="37"/>
      <c r="HYV88" s="37"/>
      <c r="HYW88" s="37"/>
      <c r="HYX88" s="37"/>
      <c r="HYY88" s="37"/>
      <c r="HYZ88" s="37"/>
      <c r="HZA88" s="37"/>
      <c r="HZB88" s="37"/>
      <c r="HZC88" s="37"/>
      <c r="HZD88" s="37"/>
      <c r="HZE88" s="37"/>
      <c r="HZF88" s="37"/>
      <c r="HZG88" s="37"/>
      <c r="HZH88" s="37"/>
      <c r="HZI88" s="37"/>
      <c r="HZJ88" s="37"/>
      <c r="HZK88" s="37"/>
      <c r="HZL88" s="37"/>
      <c r="HZM88" s="37"/>
      <c r="HZN88" s="37"/>
      <c r="HZO88" s="37"/>
      <c r="HZP88" s="37"/>
      <c r="HZQ88" s="37"/>
      <c r="HZR88" s="37"/>
      <c r="HZS88" s="37"/>
      <c r="HZT88" s="37"/>
      <c r="HZU88" s="37"/>
      <c r="HZV88" s="37"/>
      <c r="HZW88" s="37"/>
      <c r="HZX88" s="37"/>
      <c r="HZY88" s="37"/>
      <c r="HZZ88" s="37"/>
      <c r="IAA88" s="37"/>
      <c r="IAB88" s="37"/>
      <c r="IAC88" s="37"/>
      <c r="IAD88" s="37"/>
      <c r="IAE88" s="37"/>
      <c r="IAF88" s="37"/>
      <c r="IAG88" s="37"/>
      <c r="IAH88" s="37"/>
      <c r="IAI88" s="37"/>
      <c r="IAJ88" s="37"/>
      <c r="IAK88" s="37"/>
      <c r="IAL88" s="37"/>
      <c r="IAM88" s="37"/>
      <c r="IAN88" s="37"/>
      <c r="IAO88" s="37"/>
      <c r="IAP88" s="37"/>
      <c r="IAQ88" s="37"/>
      <c r="IAR88" s="37"/>
      <c r="IAS88" s="37"/>
      <c r="IAT88" s="37"/>
      <c r="IAU88" s="37"/>
      <c r="IAV88" s="37"/>
      <c r="IAW88" s="37"/>
      <c r="IAX88" s="37"/>
      <c r="IAY88" s="37"/>
      <c r="IAZ88" s="37"/>
      <c r="IBA88" s="37"/>
      <c r="IBB88" s="37"/>
      <c r="IBC88" s="37"/>
      <c r="IBD88" s="37"/>
      <c r="IBE88" s="37"/>
      <c r="IBF88" s="37"/>
      <c r="IBG88" s="37"/>
      <c r="IBH88" s="37"/>
      <c r="IBI88" s="37"/>
      <c r="IBJ88" s="37"/>
      <c r="IBK88" s="37"/>
      <c r="IBL88" s="37"/>
      <c r="IBM88" s="37"/>
      <c r="IBN88" s="37"/>
      <c r="IBO88" s="37"/>
      <c r="IBP88" s="37"/>
      <c r="IBQ88" s="37"/>
      <c r="IBR88" s="37"/>
      <c r="IBS88" s="37"/>
      <c r="IBT88" s="37"/>
      <c r="IBU88" s="37"/>
      <c r="IBV88" s="37"/>
      <c r="IBW88" s="37"/>
      <c r="IBX88" s="37"/>
      <c r="IBY88" s="37"/>
      <c r="IBZ88" s="37"/>
      <c r="ICA88" s="37"/>
      <c r="ICB88" s="37"/>
      <c r="ICC88" s="37"/>
      <c r="ICD88" s="37"/>
      <c r="ICE88" s="37"/>
      <c r="ICF88" s="37"/>
      <c r="ICG88" s="37"/>
      <c r="ICH88" s="37"/>
      <c r="ICI88" s="37"/>
      <c r="ICJ88" s="37"/>
      <c r="ICK88" s="37"/>
      <c r="ICL88" s="37"/>
      <c r="ICM88" s="37"/>
      <c r="ICN88" s="37"/>
      <c r="ICO88" s="37"/>
      <c r="ICP88" s="37"/>
      <c r="ICQ88" s="37"/>
      <c r="ICR88" s="37"/>
      <c r="ICS88" s="37"/>
      <c r="ICT88" s="37"/>
      <c r="ICU88" s="37"/>
      <c r="ICV88" s="37"/>
      <c r="ICW88" s="37"/>
      <c r="ICX88" s="37"/>
      <c r="ICY88" s="37"/>
      <c r="ICZ88" s="37"/>
      <c r="IDA88" s="37"/>
      <c r="IDB88" s="37"/>
      <c r="IDC88" s="37"/>
      <c r="IDD88" s="37"/>
      <c r="IDE88" s="37"/>
      <c r="IDF88" s="37"/>
      <c r="IDG88" s="37"/>
      <c r="IDH88" s="37"/>
      <c r="IDI88" s="37"/>
      <c r="IDJ88" s="37"/>
      <c r="IDK88" s="37"/>
      <c r="IDL88" s="37"/>
      <c r="IDM88" s="37"/>
      <c r="IDN88" s="37"/>
      <c r="IDO88" s="37"/>
      <c r="IDP88" s="37"/>
      <c r="IDQ88" s="37"/>
      <c r="IDR88" s="37"/>
      <c r="IDS88" s="37"/>
      <c r="IDT88" s="37"/>
      <c r="IDU88" s="37"/>
      <c r="IDV88" s="37"/>
      <c r="IDW88" s="37"/>
      <c r="IDX88" s="37"/>
      <c r="IDY88" s="37"/>
      <c r="IDZ88" s="37"/>
      <c r="IEA88" s="37"/>
      <c r="IEB88" s="37"/>
      <c r="IEC88" s="37"/>
      <c r="IED88" s="37"/>
      <c r="IEE88" s="37"/>
      <c r="IEF88" s="37"/>
      <c r="IEG88" s="37"/>
      <c r="IEH88" s="37"/>
      <c r="IEI88" s="37"/>
      <c r="IEJ88" s="37"/>
      <c r="IEK88" s="37"/>
      <c r="IEL88" s="37"/>
      <c r="IEM88" s="37"/>
      <c r="IEN88" s="37"/>
      <c r="IEO88" s="37"/>
      <c r="IEP88" s="37"/>
      <c r="IEQ88" s="37"/>
      <c r="IER88" s="37"/>
      <c r="IES88" s="37"/>
      <c r="IET88" s="37"/>
      <c r="IEU88" s="37"/>
      <c r="IEV88" s="37"/>
      <c r="IEW88" s="37"/>
      <c r="IEX88" s="37"/>
      <c r="IEY88" s="37"/>
      <c r="IEZ88" s="37"/>
      <c r="IFA88" s="37"/>
      <c r="IFB88" s="37"/>
      <c r="IFC88" s="37"/>
      <c r="IFD88" s="37"/>
      <c r="IFE88" s="37"/>
      <c r="IFF88" s="37"/>
      <c r="IFG88" s="37"/>
      <c r="IFH88" s="37"/>
      <c r="IFI88" s="37"/>
      <c r="IFJ88" s="37"/>
      <c r="IFK88" s="37"/>
      <c r="IFL88" s="37"/>
      <c r="IFM88" s="37"/>
      <c r="IFN88" s="37"/>
      <c r="IFO88" s="37"/>
      <c r="IFP88" s="37"/>
      <c r="IFQ88" s="37"/>
      <c r="IFR88" s="37"/>
      <c r="IFS88" s="37"/>
      <c r="IFT88" s="37"/>
      <c r="IFU88" s="37"/>
      <c r="IFV88" s="37"/>
      <c r="IFW88" s="37"/>
      <c r="IFX88" s="37"/>
      <c r="IFY88" s="37"/>
      <c r="IFZ88" s="37"/>
      <c r="IGA88" s="37"/>
      <c r="IGB88" s="37"/>
      <c r="IGC88" s="37"/>
      <c r="IGD88" s="37"/>
      <c r="IGE88" s="37"/>
      <c r="IGF88" s="37"/>
      <c r="IGG88" s="37"/>
      <c r="IGH88" s="37"/>
      <c r="IGI88" s="37"/>
      <c r="IGJ88" s="37"/>
      <c r="IGK88" s="37"/>
      <c r="IGL88" s="37"/>
      <c r="IGM88" s="37"/>
      <c r="IGN88" s="37"/>
      <c r="IGO88" s="37"/>
      <c r="IGP88" s="37"/>
      <c r="IGQ88" s="37"/>
      <c r="IGR88" s="37"/>
      <c r="IGS88" s="37"/>
      <c r="IGT88" s="37"/>
      <c r="IGU88" s="37"/>
      <c r="IGV88" s="37"/>
      <c r="IGW88" s="37"/>
      <c r="IGX88" s="37"/>
      <c r="IGY88" s="37"/>
      <c r="IGZ88" s="37"/>
      <c r="IHA88" s="37"/>
      <c r="IHB88" s="37"/>
      <c r="IHC88" s="37"/>
      <c r="IHD88" s="37"/>
      <c r="IHE88" s="37"/>
      <c r="IHF88" s="37"/>
      <c r="IHG88" s="37"/>
      <c r="IHH88" s="37"/>
      <c r="IHI88" s="37"/>
      <c r="IHJ88" s="37"/>
      <c r="IHK88" s="37"/>
      <c r="IHL88" s="37"/>
      <c r="IHM88" s="37"/>
      <c r="IHN88" s="37"/>
      <c r="IHO88" s="37"/>
      <c r="IHP88" s="37"/>
      <c r="IHQ88" s="37"/>
      <c r="IHR88" s="37"/>
      <c r="IHS88" s="37"/>
      <c r="IHT88" s="37"/>
      <c r="IHU88" s="37"/>
      <c r="IHV88" s="37"/>
      <c r="IHW88" s="37"/>
      <c r="IHX88" s="37"/>
      <c r="IHY88" s="37"/>
      <c r="IHZ88" s="37"/>
      <c r="IIA88" s="37"/>
      <c r="IIB88" s="37"/>
      <c r="IIC88" s="37"/>
      <c r="IID88" s="37"/>
      <c r="IIE88" s="37"/>
      <c r="IIF88" s="37"/>
      <c r="IIG88" s="37"/>
      <c r="IIH88" s="37"/>
      <c r="III88" s="37"/>
      <c r="IIJ88" s="37"/>
      <c r="IIK88" s="37"/>
      <c r="IIL88" s="37"/>
      <c r="IIM88" s="37"/>
      <c r="IIN88" s="37"/>
      <c r="IIO88" s="37"/>
      <c r="IIP88" s="37"/>
      <c r="IIQ88" s="37"/>
      <c r="IIR88" s="37"/>
      <c r="IIS88" s="37"/>
      <c r="IIT88" s="37"/>
      <c r="IIU88" s="37"/>
      <c r="IIV88" s="37"/>
      <c r="IIW88" s="37"/>
      <c r="IIX88" s="37"/>
      <c r="IIY88" s="37"/>
      <c r="IIZ88" s="37"/>
      <c r="IJA88" s="37"/>
      <c r="IJB88" s="37"/>
      <c r="IJC88" s="37"/>
      <c r="IJD88" s="37"/>
      <c r="IJE88" s="37"/>
      <c r="IJF88" s="37"/>
      <c r="IJG88" s="37"/>
      <c r="IJH88" s="37"/>
      <c r="IJI88" s="37"/>
      <c r="IJJ88" s="37"/>
      <c r="IJK88" s="37"/>
      <c r="IJL88" s="37"/>
      <c r="IJM88" s="37"/>
      <c r="IJN88" s="37"/>
      <c r="IJO88" s="37"/>
      <c r="IJP88" s="37"/>
      <c r="IJQ88" s="37"/>
      <c r="IJR88" s="37"/>
      <c r="IJS88" s="37"/>
      <c r="IJT88" s="37"/>
      <c r="IJU88" s="37"/>
      <c r="IJV88" s="37"/>
      <c r="IJW88" s="37"/>
      <c r="IJX88" s="37"/>
      <c r="IJY88" s="37"/>
      <c r="IJZ88" s="37"/>
      <c r="IKA88" s="37"/>
      <c r="IKB88" s="37"/>
      <c r="IKC88" s="37"/>
      <c r="IKD88" s="37"/>
      <c r="IKE88" s="37"/>
      <c r="IKF88" s="37"/>
      <c r="IKG88" s="37"/>
      <c r="IKH88" s="37"/>
      <c r="IKI88" s="37"/>
      <c r="IKJ88" s="37"/>
      <c r="IKK88" s="37"/>
      <c r="IKL88" s="37"/>
      <c r="IKM88" s="37"/>
      <c r="IKN88" s="37"/>
      <c r="IKO88" s="37"/>
      <c r="IKP88" s="37"/>
      <c r="IKQ88" s="37"/>
      <c r="IKR88" s="37"/>
      <c r="IKS88" s="37"/>
      <c r="IKT88" s="37"/>
      <c r="IKU88" s="37"/>
      <c r="IKV88" s="37"/>
      <c r="IKW88" s="37"/>
      <c r="IKX88" s="37"/>
      <c r="IKY88" s="37"/>
      <c r="IKZ88" s="37"/>
      <c r="ILA88" s="37"/>
      <c r="ILB88" s="37"/>
      <c r="ILC88" s="37"/>
      <c r="ILD88" s="37"/>
      <c r="ILE88" s="37"/>
      <c r="ILF88" s="37"/>
      <c r="ILG88" s="37"/>
      <c r="ILH88" s="37"/>
      <c r="ILI88" s="37"/>
      <c r="ILJ88" s="37"/>
      <c r="ILK88" s="37"/>
      <c r="ILL88" s="37"/>
      <c r="ILM88" s="37"/>
      <c r="ILN88" s="37"/>
      <c r="ILO88" s="37"/>
      <c r="ILP88" s="37"/>
      <c r="ILQ88" s="37"/>
      <c r="ILR88" s="37"/>
      <c r="ILS88" s="37"/>
      <c r="ILT88" s="37"/>
      <c r="ILU88" s="37"/>
      <c r="ILV88" s="37"/>
      <c r="ILW88" s="37"/>
      <c r="ILX88" s="37"/>
      <c r="ILY88" s="37"/>
      <c r="ILZ88" s="37"/>
      <c r="IMA88" s="37"/>
      <c r="IMB88" s="37"/>
      <c r="IMC88" s="37"/>
      <c r="IMD88" s="37"/>
      <c r="IME88" s="37"/>
      <c r="IMF88" s="37"/>
      <c r="IMG88" s="37"/>
      <c r="IMH88" s="37"/>
      <c r="IMI88" s="37"/>
      <c r="IMJ88" s="37"/>
      <c r="IMK88" s="37"/>
      <c r="IML88" s="37"/>
      <c r="IMM88" s="37"/>
      <c r="IMN88" s="37"/>
      <c r="IMO88" s="37"/>
      <c r="IMP88" s="37"/>
      <c r="IMQ88" s="37"/>
      <c r="IMR88" s="37"/>
      <c r="IMS88" s="37"/>
      <c r="IMT88" s="37"/>
      <c r="IMU88" s="37"/>
      <c r="IMV88" s="37"/>
      <c r="IMW88" s="37"/>
      <c r="IMX88" s="37"/>
      <c r="IMY88" s="37"/>
      <c r="IMZ88" s="37"/>
      <c r="INA88" s="37"/>
      <c r="INB88" s="37"/>
      <c r="INC88" s="37"/>
      <c r="IND88" s="37"/>
      <c r="INE88" s="37"/>
      <c r="INF88" s="37"/>
      <c r="ING88" s="37"/>
      <c r="INH88" s="37"/>
      <c r="INI88" s="37"/>
      <c r="INJ88" s="37"/>
      <c r="INK88" s="37"/>
      <c r="INL88" s="37"/>
      <c r="INM88" s="37"/>
      <c r="INN88" s="37"/>
      <c r="INO88" s="37"/>
      <c r="INP88" s="37"/>
      <c r="INQ88" s="37"/>
      <c r="INR88" s="37"/>
      <c r="INS88" s="37"/>
      <c r="INT88" s="37"/>
      <c r="INU88" s="37"/>
      <c r="INV88" s="37"/>
      <c r="INW88" s="37"/>
      <c r="INX88" s="37"/>
      <c r="INY88" s="37"/>
      <c r="INZ88" s="37"/>
      <c r="IOA88" s="37"/>
      <c r="IOB88" s="37"/>
      <c r="IOC88" s="37"/>
      <c r="IOD88" s="37"/>
      <c r="IOE88" s="37"/>
      <c r="IOF88" s="37"/>
      <c r="IOG88" s="37"/>
      <c r="IOH88" s="37"/>
      <c r="IOI88" s="37"/>
      <c r="IOJ88" s="37"/>
      <c r="IOK88" s="37"/>
      <c r="IOL88" s="37"/>
      <c r="IOM88" s="37"/>
      <c r="ION88" s="37"/>
      <c r="IOO88" s="37"/>
      <c r="IOP88" s="37"/>
      <c r="IOQ88" s="37"/>
      <c r="IOR88" s="37"/>
      <c r="IOS88" s="37"/>
      <c r="IOT88" s="37"/>
      <c r="IOU88" s="37"/>
      <c r="IOV88" s="37"/>
      <c r="IOW88" s="37"/>
      <c r="IOX88" s="37"/>
      <c r="IOY88" s="37"/>
      <c r="IOZ88" s="37"/>
      <c r="IPA88" s="37"/>
      <c r="IPB88" s="37"/>
      <c r="IPC88" s="37"/>
      <c r="IPD88" s="37"/>
      <c r="IPE88" s="37"/>
      <c r="IPF88" s="37"/>
      <c r="IPG88" s="37"/>
      <c r="IPH88" s="37"/>
      <c r="IPI88" s="37"/>
      <c r="IPJ88" s="37"/>
      <c r="IPK88" s="37"/>
      <c r="IPL88" s="37"/>
      <c r="IPM88" s="37"/>
      <c r="IPN88" s="37"/>
      <c r="IPO88" s="37"/>
      <c r="IPP88" s="37"/>
      <c r="IPQ88" s="37"/>
      <c r="IPR88" s="37"/>
      <c r="IPS88" s="37"/>
      <c r="IPT88" s="37"/>
      <c r="IPU88" s="37"/>
      <c r="IPV88" s="37"/>
      <c r="IPW88" s="37"/>
      <c r="IPX88" s="37"/>
      <c r="IPY88" s="37"/>
      <c r="IPZ88" s="37"/>
      <c r="IQA88" s="37"/>
      <c r="IQB88" s="37"/>
      <c r="IQC88" s="37"/>
      <c r="IQD88" s="37"/>
      <c r="IQE88" s="37"/>
      <c r="IQF88" s="37"/>
      <c r="IQG88" s="37"/>
      <c r="IQH88" s="37"/>
      <c r="IQI88" s="37"/>
      <c r="IQJ88" s="37"/>
      <c r="IQK88" s="37"/>
      <c r="IQL88" s="37"/>
      <c r="IQM88" s="37"/>
      <c r="IQN88" s="37"/>
      <c r="IQO88" s="37"/>
      <c r="IQP88" s="37"/>
      <c r="IQQ88" s="37"/>
      <c r="IQR88" s="37"/>
      <c r="IQS88" s="37"/>
      <c r="IQT88" s="37"/>
      <c r="IQU88" s="37"/>
      <c r="IQV88" s="37"/>
      <c r="IQW88" s="37"/>
      <c r="IQX88" s="37"/>
      <c r="IQY88" s="37"/>
      <c r="IQZ88" s="37"/>
      <c r="IRA88" s="37"/>
      <c r="IRB88" s="37"/>
      <c r="IRC88" s="37"/>
      <c r="IRD88" s="37"/>
      <c r="IRE88" s="37"/>
      <c r="IRF88" s="37"/>
      <c r="IRG88" s="37"/>
      <c r="IRH88" s="37"/>
      <c r="IRI88" s="37"/>
      <c r="IRJ88" s="37"/>
      <c r="IRK88" s="37"/>
      <c r="IRL88" s="37"/>
      <c r="IRM88" s="37"/>
      <c r="IRN88" s="37"/>
      <c r="IRO88" s="37"/>
      <c r="IRP88" s="37"/>
      <c r="IRQ88" s="37"/>
      <c r="IRR88" s="37"/>
      <c r="IRS88" s="37"/>
      <c r="IRT88" s="37"/>
      <c r="IRU88" s="37"/>
      <c r="IRV88" s="37"/>
      <c r="IRW88" s="37"/>
      <c r="IRX88" s="37"/>
      <c r="IRY88" s="37"/>
      <c r="IRZ88" s="37"/>
      <c r="ISA88" s="37"/>
      <c r="ISB88" s="37"/>
      <c r="ISC88" s="37"/>
      <c r="ISD88" s="37"/>
      <c r="ISE88" s="37"/>
      <c r="ISF88" s="37"/>
      <c r="ISG88" s="37"/>
      <c r="ISH88" s="37"/>
      <c r="ISI88" s="37"/>
      <c r="ISJ88" s="37"/>
      <c r="ISK88" s="37"/>
      <c r="ISL88" s="37"/>
      <c r="ISM88" s="37"/>
      <c r="ISN88" s="37"/>
      <c r="ISO88" s="37"/>
      <c r="ISP88" s="37"/>
      <c r="ISQ88" s="37"/>
      <c r="ISR88" s="37"/>
      <c r="ISS88" s="37"/>
      <c r="IST88" s="37"/>
      <c r="ISU88" s="37"/>
      <c r="ISV88" s="37"/>
      <c r="ISW88" s="37"/>
      <c r="ISX88" s="37"/>
      <c r="ISY88" s="37"/>
      <c r="ISZ88" s="37"/>
      <c r="ITA88" s="37"/>
      <c r="ITB88" s="37"/>
      <c r="ITC88" s="37"/>
      <c r="ITD88" s="37"/>
      <c r="ITE88" s="37"/>
      <c r="ITF88" s="37"/>
      <c r="ITG88" s="37"/>
      <c r="ITH88" s="37"/>
      <c r="ITI88" s="37"/>
      <c r="ITJ88" s="37"/>
      <c r="ITK88" s="37"/>
      <c r="ITL88" s="37"/>
      <c r="ITM88" s="37"/>
      <c r="ITN88" s="37"/>
      <c r="ITO88" s="37"/>
      <c r="ITP88" s="37"/>
      <c r="ITQ88" s="37"/>
      <c r="ITR88" s="37"/>
      <c r="ITS88" s="37"/>
      <c r="ITT88" s="37"/>
      <c r="ITU88" s="37"/>
      <c r="ITV88" s="37"/>
      <c r="ITW88" s="37"/>
      <c r="ITX88" s="37"/>
      <c r="ITY88" s="37"/>
      <c r="ITZ88" s="37"/>
      <c r="IUA88" s="37"/>
      <c r="IUB88" s="37"/>
      <c r="IUC88" s="37"/>
      <c r="IUD88" s="37"/>
      <c r="IUE88" s="37"/>
      <c r="IUF88" s="37"/>
      <c r="IUG88" s="37"/>
      <c r="IUH88" s="37"/>
      <c r="IUI88" s="37"/>
      <c r="IUJ88" s="37"/>
      <c r="IUK88" s="37"/>
      <c r="IUL88" s="37"/>
      <c r="IUM88" s="37"/>
      <c r="IUN88" s="37"/>
      <c r="IUO88" s="37"/>
      <c r="IUP88" s="37"/>
      <c r="IUQ88" s="37"/>
      <c r="IUR88" s="37"/>
      <c r="IUS88" s="37"/>
      <c r="IUT88" s="37"/>
      <c r="IUU88" s="37"/>
      <c r="IUV88" s="37"/>
      <c r="IUW88" s="37"/>
      <c r="IUX88" s="37"/>
      <c r="IUY88" s="37"/>
      <c r="IUZ88" s="37"/>
      <c r="IVA88" s="37"/>
      <c r="IVB88" s="37"/>
      <c r="IVC88" s="37"/>
      <c r="IVD88" s="37"/>
      <c r="IVE88" s="37"/>
      <c r="IVF88" s="37"/>
      <c r="IVG88" s="37"/>
      <c r="IVH88" s="37"/>
      <c r="IVI88" s="37"/>
      <c r="IVJ88" s="37"/>
      <c r="IVK88" s="37"/>
      <c r="IVL88" s="37"/>
      <c r="IVM88" s="37"/>
      <c r="IVN88" s="37"/>
      <c r="IVO88" s="37"/>
      <c r="IVP88" s="37"/>
      <c r="IVQ88" s="37"/>
      <c r="IVR88" s="37"/>
      <c r="IVS88" s="37"/>
      <c r="IVT88" s="37"/>
      <c r="IVU88" s="37"/>
      <c r="IVV88" s="37"/>
      <c r="IVW88" s="37"/>
      <c r="IVX88" s="37"/>
      <c r="IVY88" s="37"/>
      <c r="IVZ88" s="37"/>
      <c r="IWA88" s="37"/>
      <c r="IWB88" s="37"/>
      <c r="IWC88" s="37"/>
      <c r="IWD88" s="37"/>
      <c r="IWE88" s="37"/>
      <c r="IWF88" s="37"/>
      <c r="IWG88" s="37"/>
      <c r="IWH88" s="37"/>
      <c r="IWI88" s="37"/>
      <c r="IWJ88" s="37"/>
      <c r="IWK88" s="37"/>
      <c r="IWL88" s="37"/>
      <c r="IWM88" s="37"/>
      <c r="IWN88" s="37"/>
      <c r="IWO88" s="37"/>
      <c r="IWP88" s="37"/>
      <c r="IWQ88" s="37"/>
      <c r="IWR88" s="37"/>
      <c r="IWS88" s="37"/>
      <c r="IWT88" s="37"/>
      <c r="IWU88" s="37"/>
      <c r="IWV88" s="37"/>
      <c r="IWW88" s="37"/>
      <c r="IWX88" s="37"/>
      <c r="IWY88" s="37"/>
      <c r="IWZ88" s="37"/>
      <c r="IXA88" s="37"/>
      <c r="IXB88" s="37"/>
      <c r="IXC88" s="37"/>
      <c r="IXD88" s="37"/>
      <c r="IXE88" s="37"/>
      <c r="IXF88" s="37"/>
      <c r="IXG88" s="37"/>
      <c r="IXH88" s="37"/>
      <c r="IXI88" s="37"/>
      <c r="IXJ88" s="37"/>
      <c r="IXK88" s="37"/>
      <c r="IXL88" s="37"/>
      <c r="IXM88" s="37"/>
      <c r="IXN88" s="37"/>
      <c r="IXO88" s="37"/>
      <c r="IXP88" s="37"/>
      <c r="IXQ88" s="37"/>
      <c r="IXR88" s="37"/>
      <c r="IXS88" s="37"/>
      <c r="IXT88" s="37"/>
      <c r="IXU88" s="37"/>
      <c r="IXV88" s="37"/>
      <c r="IXW88" s="37"/>
      <c r="IXX88" s="37"/>
      <c r="IXY88" s="37"/>
      <c r="IXZ88" s="37"/>
      <c r="IYA88" s="37"/>
      <c r="IYB88" s="37"/>
      <c r="IYC88" s="37"/>
      <c r="IYD88" s="37"/>
      <c r="IYE88" s="37"/>
      <c r="IYF88" s="37"/>
      <c r="IYG88" s="37"/>
      <c r="IYH88" s="37"/>
      <c r="IYI88" s="37"/>
      <c r="IYJ88" s="37"/>
      <c r="IYK88" s="37"/>
      <c r="IYL88" s="37"/>
      <c r="IYM88" s="37"/>
      <c r="IYN88" s="37"/>
      <c r="IYO88" s="37"/>
      <c r="IYP88" s="37"/>
      <c r="IYQ88" s="37"/>
      <c r="IYR88" s="37"/>
      <c r="IYS88" s="37"/>
      <c r="IYT88" s="37"/>
      <c r="IYU88" s="37"/>
      <c r="IYV88" s="37"/>
      <c r="IYW88" s="37"/>
      <c r="IYX88" s="37"/>
      <c r="IYY88" s="37"/>
      <c r="IYZ88" s="37"/>
      <c r="IZA88" s="37"/>
      <c r="IZB88" s="37"/>
      <c r="IZC88" s="37"/>
      <c r="IZD88" s="37"/>
      <c r="IZE88" s="37"/>
      <c r="IZF88" s="37"/>
      <c r="IZG88" s="37"/>
      <c r="IZH88" s="37"/>
      <c r="IZI88" s="37"/>
      <c r="IZJ88" s="37"/>
      <c r="IZK88" s="37"/>
      <c r="IZL88" s="37"/>
      <c r="IZM88" s="37"/>
      <c r="IZN88" s="37"/>
      <c r="IZO88" s="37"/>
      <c r="IZP88" s="37"/>
      <c r="IZQ88" s="37"/>
      <c r="IZR88" s="37"/>
      <c r="IZS88" s="37"/>
      <c r="IZT88" s="37"/>
      <c r="IZU88" s="37"/>
      <c r="IZV88" s="37"/>
      <c r="IZW88" s="37"/>
      <c r="IZX88" s="37"/>
      <c r="IZY88" s="37"/>
      <c r="IZZ88" s="37"/>
      <c r="JAA88" s="37"/>
      <c r="JAB88" s="37"/>
      <c r="JAC88" s="37"/>
      <c r="JAD88" s="37"/>
      <c r="JAE88" s="37"/>
      <c r="JAF88" s="37"/>
      <c r="JAG88" s="37"/>
      <c r="JAH88" s="37"/>
      <c r="JAI88" s="37"/>
      <c r="JAJ88" s="37"/>
      <c r="JAK88" s="37"/>
      <c r="JAL88" s="37"/>
      <c r="JAM88" s="37"/>
      <c r="JAN88" s="37"/>
      <c r="JAO88" s="37"/>
      <c r="JAP88" s="37"/>
      <c r="JAQ88" s="37"/>
      <c r="JAR88" s="37"/>
      <c r="JAS88" s="37"/>
      <c r="JAT88" s="37"/>
      <c r="JAU88" s="37"/>
      <c r="JAV88" s="37"/>
      <c r="JAW88" s="37"/>
      <c r="JAX88" s="37"/>
      <c r="JAY88" s="37"/>
      <c r="JAZ88" s="37"/>
      <c r="JBA88" s="37"/>
      <c r="JBB88" s="37"/>
      <c r="JBC88" s="37"/>
      <c r="JBD88" s="37"/>
      <c r="JBE88" s="37"/>
      <c r="JBF88" s="37"/>
      <c r="JBG88" s="37"/>
      <c r="JBH88" s="37"/>
      <c r="JBI88" s="37"/>
      <c r="JBJ88" s="37"/>
      <c r="JBK88" s="37"/>
      <c r="JBL88" s="37"/>
      <c r="JBM88" s="37"/>
      <c r="JBN88" s="37"/>
      <c r="JBO88" s="37"/>
      <c r="JBP88" s="37"/>
      <c r="JBQ88" s="37"/>
      <c r="JBR88" s="37"/>
      <c r="JBS88" s="37"/>
      <c r="JBT88" s="37"/>
      <c r="JBU88" s="37"/>
      <c r="JBV88" s="37"/>
      <c r="JBW88" s="37"/>
      <c r="JBX88" s="37"/>
      <c r="JBY88" s="37"/>
      <c r="JBZ88" s="37"/>
      <c r="JCA88" s="37"/>
      <c r="JCB88" s="37"/>
      <c r="JCC88" s="37"/>
      <c r="JCD88" s="37"/>
      <c r="JCE88" s="37"/>
      <c r="JCF88" s="37"/>
      <c r="JCG88" s="37"/>
      <c r="JCH88" s="37"/>
      <c r="JCI88" s="37"/>
      <c r="JCJ88" s="37"/>
      <c r="JCK88" s="37"/>
      <c r="JCL88" s="37"/>
      <c r="JCM88" s="37"/>
      <c r="JCN88" s="37"/>
      <c r="JCO88" s="37"/>
      <c r="JCP88" s="37"/>
      <c r="JCQ88" s="37"/>
      <c r="JCR88" s="37"/>
      <c r="JCS88" s="37"/>
      <c r="JCT88" s="37"/>
      <c r="JCU88" s="37"/>
      <c r="JCV88" s="37"/>
      <c r="JCW88" s="37"/>
      <c r="JCX88" s="37"/>
      <c r="JCY88" s="37"/>
      <c r="JCZ88" s="37"/>
      <c r="JDA88" s="37"/>
      <c r="JDB88" s="37"/>
      <c r="JDC88" s="37"/>
      <c r="JDD88" s="37"/>
      <c r="JDE88" s="37"/>
      <c r="JDF88" s="37"/>
      <c r="JDG88" s="37"/>
      <c r="JDH88" s="37"/>
      <c r="JDI88" s="37"/>
      <c r="JDJ88" s="37"/>
      <c r="JDK88" s="37"/>
      <c r="JDL88" s="37"/>
      <c r="JDM88" s="37"/>
      <c r="JDN88" s="37"/>
      <c r="JDO88" s="37"/>
      <c r="JDP88" s="37"/>
      <c r="JDQ88" s="37"/>
      <c r="JDR88" s="37"/>
      <c r="JDS88" s="37"/>
      <c r="JDT88" s="37"/>
      <c r="JDU88" s="37"/>
      <c r="JDV88" s="37"/>
      <c r="JDW88" s="37"/>
      <c r="JDX88" s="37"/>
      <c r="JDY88" s="37"/>
      <c r="JDZ88" s="37"/>
      <c r="JEA88" s="37"/>
      <c r="JEB88" s="37"/>
      <c r="JEC88" s="37"/>
      <c r="JED88" s="37"/>
      <c r="JEE88" s="37"/>
      <c r="JEF88" s="37"/>
      <c r="JEG88" s="37"/>
      <c r="JEH88" s="37"/>
      <c r="JEI88" s="37"/>
      <c r="JEJ88" s="37"/>
      <c r="JEK88" s="37"/>
      <c r="JEL88" s="37"/>
      <c r="JEM88" s="37"/>
      <c r="JEN88" s="37"/>
      <c r="JEO88" s="37"/>
      <c r="JEP88" s="37"/>
      <c r="JEQ88" s="37"/>
      <c r="JER88" s="37"/>
      <c r="JES88" s="37"/>
      <c r="JET88" s="37"/>
      <c r="JEU88" s="37"/>
      <c r="JEV88" s="37"/>
      <c r="JEW88" s="37"/>
      <c r="JEX88" s="37"/>
      <c r="JEY88" s="37"/>
      <c r="JEZ88" s="37"/>
      <c r="JFA88" s="37"/>
      <c r="JFB88" s="37"/>
      <c r="JFC88" s="37"/>
      <c r="JFD88" s="37"/>
      <c r="JFE88" s="37"/>
      <c r="JFF88" s="37"/>
      <c r="JFG88" s="37"/>
      <c r="JFH88" s="37"/>
      <c r="JFI88" s="37"/>
      <c r="JFJ88" s="37"/>
      <c r="JFK88" s="37"/>
      <c r="JFL88" s="37"/>
      <c r="JFM88" s="37"/>
      <c r="JFN88" s="37"/>
      <c r="JFO88" s="37"/>
      <c r="JFP88" s="37"/>
      <c r="JFQ88" s="37"/>
      <c r="JFR88" s="37"/>
      <c r="JFS88" s="37"/>
      <c r="JFT88" s="37"/>
      <c r="JFU88" s="37"/>
      <c r="JFV88" s="37"/>
      <c r="JFW88" s="37"/>
      <c r="JFX88" s="37"/>
      <c r="JFY88" s="37"/>
      <c r="JFZ88" s="37"/>
      <c r="JGA88" s="37"/>
      <c r="JGB88" s="37"/>
      <c r="JGC88" s="37"/>
      <c r="JGD88" s="37"/>
      <c r="JGE88" s="37"/>
      <c r="JGF88" s="37"/>
      <c r="JGG88" s="37"/>
      <c r="JGH88" s="37"/>
      <c r="JGI88" s="37"/>
      <c r="JGJ88" s="37"/>
      <c r="JGK88" s="37"/>
      <c r="JGL88" s="37"/>
      <c r="JGM88" s="37"/>
      <c r="JGN88" s="37"/>
      <c r="JGO88" s="37"/>
      <c r="JGP88" s="37"/>
      <c r="JGQ88" s="37"/>
      <c r="JGR88" s="37"/>
      <c r="JGS88" s="37"/>
      <c r="JGT88" s="37"/>
      <c r="JGU88" s="37"/>
      <c r="JGV88" s="37"/>
      <c r="JGW88" s="37"/>
      <c r="JGX88" s="37"/>
      <c r="JGY88" s="37"/>
      <c r="JGZ88" s="37"/>
      <c r="JHA88" s="37"/>
      <c r="JHB88" s="37"/>
      <c r="JHC88" s="37"/>
      <c r="JHD88" s="37"/>
      <c r="JHE88" s="37"/>
      <c r="JHF88" s="37"/>
      <c r="JHG88" s="37"/>
      <c r="JHH88" s="37"/>
      <c r="JHI88" s="37"/>
      <c r="JHJ88" s="37"/>
      <c r="JHK88" s="37"/>
      <c r="JHL88" s="37"/>
      <c r="JHM88" s="37"/>
      <c r="JHN88" s="37"/>
      <c r="JHO88" s="37"/>
      <c r="JHP88" s="37"/>
      <c r="JHQ88" s="37"/>
      <c r="JHR88" s="37"/>
      <c r="JHS88" s="37"/>
      <c r="JHT88" s="37"/>
      <c r="JHU88" s="37"/>
      <c r="JHV88" s="37"/>
      <c r="JHW88" s="37"/>
      <c r="JHX88" s="37"/>
      <c r="JHY88" s="37"/>
      <c r="JHZ88" s="37"/>
      <c r="JIA88" s="37"/>
      <c r="JIB88" s="37"/>
      <c r="JIC88" s="37"/>
      <c r="JID88" s="37"/>
      <c r="JIE88" s="37"/>
      <c r="JIF88" s="37"/>
      <c r="JIG88" s="37"/>
      <c r="JIH88" s="37"/>
      <c r="JII88" s="37"/>
      <c r="JIJ88" s="37"/>
      <c r="JIK88" s="37"/>
      <c r="JIL88" s="37"/>
      <c r="JIM88" s="37"/>
      <c r="JIN88" s="37"/>
      <c r="JIO88" s="37"/>
      <c r="JIP88" s="37"/>
      <c r="JIQ88" s="37"/>
      <c r="JIR88" s="37"/>
      <c r="JIS88" s="37"/>
      <c r="JIT88" s="37"/>
      <c r="JIU88" s="37"/>
      <c r="JIV88" s="37"/>
      <c r="JIW88" s="37"/>
      <c r="JIX88" s="37"/>
      <c r="JIY88" s="37"/>
      <c r="JIZ88" s="37"/>
      <c r="JJA88" s="37"/>
      <c r="JJB88" s="37"/>
      <c r="JJC88" s="37"/>
      <c r="JJD88" s="37"/>
      <c r="JJE88" s="37"/>
      <c r="JJF88" s="37"/>
      <c r="JJG88" s="37"/>
      <c r="JJH88" s="37"/>
      <c r="JJI88" s="37"/>
      <c r="JJJ88" s="37"/>
      <c r="JJK88" s="37"/>
      <c r="JJL88" s="37"/>
      <c r="JJM88" s="37"/>
      <c r="JJN88" s="37"/>
      <c r="JJO88" s="37"/>
      <c r="JJP88" s="37"/>
      <c r="JJQ88" s="37"/>
      <c r="JJR88" s="37"/>
      <c r="JJS88" s="37"/>
      <c r="JJT88" s="37"/>
      <c r="JJU88" s="37"/>
      <c r="JJV88" s="37"/>
      <c r="JJW88" s="37"/>
      <c r="JJX88" s="37"/>
      <c r="JJY88" s="37"/>
      <c r="JJZ88" s="37"/>
      <c r="JKA88" s="37"/>
      <c r="JKB88" s="37"/>
      <c r="JKC88" s="37"/>
      <c r="JKD88" s="37"/>
      <c r="JKE88" s="37"/>
      <c r="JKF88" s="37"/>
      <c r="JKG88" s="37"/>
      <c r="JKH88" s="37"/>
      <c r="JKI88" s="37"/>
      <c r="JKJ88" s="37"/>
      <c r="JKK88" s="37"/>
      <c r="JKL88" s="37"/>
      <c r="JKM88" s="37"/>
      <c r="JKN88" s="37"/>
      <c r="JKO88" s="37"/>
      <c r="JKP88" s="37"/>
      <c r="JKQ88" s="37"/>
      <c r="JKR88" s="37"/>
      <c r="JKS88" s="37"/>
      <c r="JKT88" s="37"/>
      <c r="JKU88" s="37"/>
      <c r="JKV88" s="37"/>
      <c r="JKW88" s="37"/>
      <c r="JKX88" s="37"/>
      <c r="JKY88" s="37"/>
      <c r="JKZ88" s="37"/>
      <c r="JLA88" s="37"/>
      <c r="JLB88" s="37"/>
      <c r="JLC88" s="37"/>
      <c r="JLD88" s="37"/>
      <c r="JLE88" s="37"/>
      <c r="JLF88" s="37"/>
      <c r="JLG88" s="37"/>
      <c r="JLH88" s="37"/>
      <c r="JLI88" s="37"/>
      <c r="JLJ88" s="37"/>
      <c r="JLK88" s="37"/>
      <c r="JLL88" s="37"/>
      <c r="JLM88" s="37"/>
      <c r="JLN88" s="37"/>
      <c r="JLO88" s="37"/>
      <c r="JLP88" s="37"/>
      <c r="JLQ88" s="37"/>
      <c r="JLR88" s="37"/>
      <c r="JLS88" s="37"/>
      <c r="JLT88" s="37"/>
      <c r="JLU88" s="37"/>
      <c r="JLV88" s="37"/>
      <c r="JLW88" s="37"/>
      <c r="JLX88" s="37"/>
      <c r="JLY88" s="37"/>
      <c r="JLZ88" s="37"/>
      <c r="JMA88" s="37"/>
      <c r="JMB88" s="37"/>
      <c r="JMC88" s="37"/>
      <c r="JMD88" s="37"/>
      <c r="JME88" s="37"/>
      <c r="JMF88" s="37"/>
      <c r="JMG88" s="37"/>
      <c r="JMH88" s="37"/>
      <c r="JMI88" s="37"/>
      <c r="JMJ88" s="37"/>
      <c r="JMK88" s="37"/>
      <c r="JML88" s="37"/>
      <c r="JMM88" s="37"/>
      <c r="JMN88" s="37"/>
      <c r="JMO88" s="37"/>
      <c r="JMP88" s="37"/>
      <c r="JMQ88" s="37"/>
      <c r="JMR88" s="37"/>
      <c r="JMS88" s="37"/>
      <c r="JMT88" s="37"/>
      <c r="JMU88" s="37"/>
      <c r="JMV88" s="37"/>
      <c r="JMW88" s="37"/>
      <c r="JMX88" s="37"/>
      <c r="JMY88" s="37"/>
      <c r="JMZ88" s="37"/>
      <c r="JNA88" s="37"/>
      <c r="JNB88" s="37"/>
      <c r="JNC88" s="37"/>
      <c r="JND88" s="37"/>
      <c r="JNE88" s="37"/>
      <c r="JNF88" s="37"/>
      <c r="JNG88" s="37"/>
      <c r="JNH88" s="37"/>
      <c r="JNI88" s="37"/>
      <c r="JNJ88" s="37"/>
      <c r="JNK88" s="37"/>
      <c r="JNL88" s="37"/>
      <c r="JNM88" s="37"/>
      <c r="JNN88" s="37"/>
      <c r="JNO88" s="37"/>
      <c r="JNP88" s="37"/>
      <c r="JNQ88" s="37"/>
      <c r="JNR88" s="37"/>
      <c r="JNS88" s="37"/>
      <c r="JNT88" s="37"/>
      <c r="JNU88" s="37"/>
      <c r="JNV88" s="37"/>
      <c r="JNW88" s="37"/>
      <c r="JNX88" s="37"/>
      <c r="JNY88" s="37"/>
      <c r="JNZ88" s="37"/>
      <c r="JOA88" s="37"/>
      <c r="JOB88" s="37"/>
      <c r="JOC88" s="37"/>
      <c r="JOD88" s="37"/>
      <c r="JOE88" s="37"/>
      <c r="JOF88" s="37"/>
      <c r="JOG88" s="37"/>
      <c r="JOH88" s="37"/>
      <c r="JOI88" s="37"/>
      <c r="JOJ88" s="37"/>
      <c r="JOK88" s="37"/>
      <c r="JOL88" s="37"/>
      <c r="JOM88" s="37"/>
      <c r="JON88" s="37"/>
      <c r="JOO88" s="37"/>
      <c r="JOP88" s="37"/>
      <c r="JOQ88" s="37"/>
      <c r="JOR88" s="37"/>
      <c r="JOS88" s="37"/>
      <c r="JOT88" s="37"/>
      <c r="JOU88" s="37"/>
      <c r="JOV88" s="37"/>
      <c r="JOW88" s="37"/>
      <c r="JOX88" s="37"/>
      <c r="JOY88" s="37"/>
      <c r="JOZ88" s="37"/>
      <c r="JPA88" s="37"/>
      <c r="JPB88" s="37"/>
      <c r="JPC88" s="37"/>
      <c r="JPD88" s="37"/>
      <c r="JPE88" s="37"/>
      <c r="JPF88" s="37"/>
      <c r="JPG88" s="37"/>
      <c r="JPH88" s="37"/>
      <c r="JPI88" s="37"/>
      <c r="JPJ88" s="37"/>
      <c r="JPK88" s="37"/>
      <c r="JPL88" s="37"/>
      <c r="JPM88" s="37"/>
      <c r="JPN88" s="37"/>
      <c r="JPO88" s="37"/>
      <c r="JPP88" s="37"/>
      <c r="JPQ88" s="37"/>
      <c r="JPR88" s="37"/>
      <c r="JPS88" s="37"/>
      <c r="JPT88" s="37"/>
      <c r="JPU88" s="37"/>
      <c r="JPV88" s="37"/>
      <c r="JPW88" s="37"/>
      <c r="JPX88" s="37"/>
      <c r="JPY88" s="37"/>
      <c r="JPZ88" s="37"/>
      <c r="JQA88" s="37"/>
      <c r="JQB88" s="37"/>
      <c r="JQC88" s="37"/>
      <c r="JQD88" s="37"/>
      <c r="JQE88" s="37"/>
      <c r="JQF88" s="37"/>
      <c r="JQG88" s="37"/>
      <c r="JQH88" s="37"/>
      <c r="JQI88" s="37"/>
      <c r="JQJ88" s="37"/>
      <c r="JQK88" s="37"/>
      <c r="JQL88" s="37"/>
      <c r="JQM88" s="37"/>
      <c r="JQN88" s="37"/>
      <c r="JQO88" s="37"/>
      <c r="JQP88" s="37"/>
      <c r="JQQ88" s="37"/>
      <c r="JQR88" s="37"/>
      <c r="JQS88" s="37"/>
      <c r="JQT88" s="37"/>
      <c r="JQU88" s="37"/>
      <c r="JQV88" s="37"/>
      <c r="JQW88" s="37"/>
      <c r="JQX88" s="37"/>
      <c r="JQY88" s="37"/>
      <c r="JQZ88" s="37"/>
      <c r="JRA88" s="37"/>
      <c r="JRB88" s="37"/>
      <c r="JRC88" s="37"/>
      <c r="JRD88" s="37"/>
      <c r="JRE88" s="37"/>
      <c r="JRF88" s="37"/>
      <c r="JRG88" s="37"/>
      <c r="JRH88" s="37"/>
      <c r="JRI88" s="37"/>
      <c r="JRJ88" s="37"/>
      <c r="JRK88" s="37"/>
      <c r="JRL88" s="37"/>
      <c r="JRM88" s="37"/>
      <c r="JRN88" s="37"/>
      <c r="JRO88" s="37"/>
      <c r="JRP88" s="37"/>
      <c r="JRQ88" s="37"/>
      <c r="JRR88" s="37"/>
      <c r="JRS88" s="37"/>
      <c r="JRT88" s="37"/>
      <c r="JRU88" s="37"/>
      <c r="JRV88" s="37"/>
      <c r="JRW88" s="37"/>
      <c r="JRX88" s="37"/>
      <c r="JRY88" s="37"/>
      <c r="JRZ88" s="37"/>
      <c r="JSA88" s="37"/>
      <c r="JSB88" s="37"/>
      <c r="JSC88" s="37"/>
      <c r="JSD88" s="37"/>
      <c r="JSE88" s="37"/>
      <c r="JSF88" s="37"/>
      <c r="JSG88" s="37"/>
      <c r="JSH88" s="37"/>
      <c r="JSI88" s="37"/>
      <c r="JSJ88" s="37"/>
      <c r="JSK88" s="37"/>
      <c r="JSL88" s="37"/>
      <c r="JSM88" s="37"/>
      <c r="JSN88" s="37"/>
      <c r="JSO88" s="37"/>
      <c r="JSP88" s="37"/>
      <c r="JSQ88" s="37"/>
      <c r="JSR88" s="37"/>
      <c r="JSS88" s="37"/>
      <c r="JST88" s="37"/>
      <c r="JSU88" s="37"/>
      <c r="JSV88" s="37"/>
      <c r="JSW88" s="37"/>
      <c r="JSX88" s="37"/>
      <c r="JSY88" s="37"/>
      <c r="JSZ88" s="37"/>
      <c r="JTA88" s="37"/>
      <c r="JTB88" s="37"/>
      <c r="JTC88" s="37"/>
      <c r="JTD88" s="37"/>
      <c r="JTE88" s="37"/>
      <c r="JTF88" s="37"/>
      <c r="JTG88" s="37"/>
      <c r="JTH88" s="37"/>
      <c r="JTI88" s="37"/>
      <c r="JTJ88" s="37"/>
      <c r="JTK88" s="37"/>
      <c r="JTL88" s="37"/>
      <c r="JTM88" s="37"/>
      <c r="JTN88" s="37"/>
      <c r="JTO88" s="37"/>
      <c r="JTP88" s="37"/>
      <c r="JTQ88" s="37"/>
      <c r="JTR88" s="37"/>
      <c r="JTS88" s="37"/>
      <c r="JTT88" s="37"/>
      <c r="JTU88" s="37"/>
      <c r="JTV88" s="37"/>
      <c r="JTW88" s="37"/>
      <c r="JTX88" s="37"/>
      <c r="JTY88" s="37"/>
      <c r="JTZ88" s="37"/>
      <c r="JUA88" s="37"/>
      <c r="JUB88" s="37"/>
      <c r="JUC88" s="37"/>
      <c r="JUD88" s="37"/>
      <c r="JUE88" s="37"/>
      <c r="JUF88" s="37"/>
      <c r="JUG88" s="37"/>
      <c r="JUH88" s="37"/>
      <c r="JUI88" s="37"/>
      <c r="JUJ88" s="37"/>
      <c r="JUK88" s="37"/>
      <c r="JUL88" s="37"/>
      <c r="JUM88" s="37"/>
      <c r="JUN88" s="37"/>
      <c r="JUO88" s="37"/>
      <c r="JUP88" s="37"/>
      <c r="JUQ88" s="37"/>
      <c r="JUR88" s="37"/>
      <c r="JUS88" s="37"/>
      <c r="JUT88" s="37"/>
      <c r="JUU88" s="37"/>
      <c r="JUV88" s="37"/>
      <c r="JUW88" s="37"/>
      <c r="JUX88" s="37"/>
      <c r="JUY88" s="37"/>
      <c r="JUZ88" s="37"/>
      <c r="JVA88" s="37"/>
      <c r="JVB88" s="37"/>
      <c r="JVC88" s="37"/>
      <c r="JVD88" s="37"/>
      <c r="JVE88" s="37"/>
      <c r="JVF88" s="37"/>
      <c r="JVG88" s="37"/>
      <c r="JVH88" s="37"/>
      <c r="JVI88" s="37"/>
      <c r="JVJ88" s="37"/>
      <c r="JVK88" s="37"/>
      <c r="JVL88" s="37"/>
      <c r="JVM88" s="37"/>
      <c r="JVN88" s="37"/>
      <c r="JVO88" s="37"/>
      <c r="JVP88" s="37"/>
      <c r="JVQ88" s="37"/>
      <c r="JVR88" s="37"/>
      <c r="JVS88" s="37"/>
      <c r="JVT88" s="37"/>
      <c r="JVU88" s="37"/>
      <c r="JVV88" s="37"/>
      <c r="JVW88" s="37"/>
      <c r="JVX88" s="37"/>
      <c r="JVY88" s="37"/>
      <c r="JVZ88" s="37"/>
      <c r="JWA88" s="37"/>
      <c r="JWB88" s="37"/>
      <c r="JWC88" s="37"/>
      <c r="JWD88" s="37"/>
      <c r="JWE88" s="37"/>
      <c r="JWF88" s="37"/>
      <c r="JWG88" s="37"/>
      <c r="JWH88" s="37"/>
      <c r="JWI88" s="37"/>
      <c r="JWJ88" s="37"/>
      <c r="JWK88" s="37"/>
      <c r="JWL88" s="37"/>
      <c r="JWM88" s="37"/>
      <c r="JWN88" s="37"/>
      <c r="JWO88" s="37"/>
      <c r="JWP88" s="37"/>
      <c r="JWQ88" s="37"/>
      <c r="JWR88" s="37"/>
      <c r="JWS88" s="37"/>
      <c r="JWT88" s="37"/>
      <c r="JWU88" s="37"/>
      <c r="JWV88" s="37"/>
      <c r="JWW88" s="37"/>
      <c r="JWX88" s="37"/>
      <c r="JWY88" s="37"/>
      <c r="JWZ88" s="37"/>
      <c r="JXA88" s="37"/>
      <c r="JXB88" s="37"/>
      <c r="JXC88" s="37"/>
      <c r="JXD88" s="37"/>
      <c r="JXE88" s="37"/>
      <c r="JXF88" s="37"/>
      <c r="JXG88" s="37"/>
      <c r="JXH88" s="37"/>
      <c r="JXI88" s="37"/>
      <c r="JXJ88" s="37"/>
      <c r="JXK88" s="37"/>
      <c r="JXL88" s="37"/>
      <c r="JXM88" s="37"/>
      <c r="JXN88" s="37"/>
      <c r="JXO88" s="37"/>
      <c r="JXP88" s="37"/>
      <c r="JXQ88" s="37"/>
      <c r="JXR88" s="37"/>
      <c r="JXS88" s="37"/>
      <c r="JXT88" s="37"/>
      <c r="JXU88" s="37"/>
      <c r="JXV88" s="37"/>
      <c r="JXW88" s="37"/>
      <c r="JXX88" s="37"/>
      <c r="JXY88" s="37"/>
      <c r="JXZ88" s="37"/>
      <c r="JYA88" s="37"/>
      <c r="JYB88" s="37"/>
      <c r="JYC88" s="37"/>
      <c r="JYD88" s="37"/>
      <c r="JYE88" s="37"/>
      <c r="JYF88" s="37"/>
      <c r="JYG88" s="37"/>
      <c r="JYH88" s="37"/>
      <c r="JYI88" s="37"/>
      <c r="JYJ88" s="37"/>
      <c r="JYK88" s="37"/>
      <c r="JYL88" s="37"/>
      <c r="JYM88" s="37"/>
      <c r="JYN88" s="37"/>
      <c r="JYO88" s="37"/>
      <c r="JYP88" s="37"/>
      <c r="JYQ88" s="37"/>
      <c r="JYR88" s="37"/>
      <c r="JYS88" s="37"/>
      <c r="JYT88" s="37"/>
      <c r="JYU88" s="37"/>
      <c r="JYV88" s="37"/>
      <c r="JYW88" s="37"/>
      <c r="JYX88" s="37"/>
      <c r="JYY88" s="37"/>
      <c r="JYZ88" s="37"/>
      <c r="JZA88" s="37"/>
      <c r="JZB88" s="37"/>
      <c r="JZC88" s="37"/>
      <c r="JZD88" s="37"/>
      <c r="JZE88" s="37"/>
      <c r="JZF88" s="37"/>
      <c r="JZG88" s="37"/>
      <c r="JZH88" s="37"/>
      <c r="JZI88" s="37"/>
      <c r="JZJ88" s="37"/>
      <c r="JZK88" s="37"/>
      <c r="JZL88" s="37"/>
      <c r="JZM88" s="37"/>
      <c r="JZN88" s="37"/>
      <c r="JZO88" s="37"/>
      <c r="JZP88" s="37"/>
      <c r="JZQ88" s="37"/>
      <c r="JZR88" s="37"/>
      <c r="JZS88" s="37"/>
      <c r="JZT88" s="37"/>
      <c r="JZU88" s="37"/>
      <c r="JZV88" s="37"/>
      <c r="JZW88" s="37"/>
      <c r="JZX88" s="37"/>
      <c r="JZY88" s="37"/>
      <c r="JZZ88" s="37"/>
      <c r="KAA88" s="37"/>
      <c r="KAB88" s="37"/>
      <c r="KAC88" s="37"/>
      <c r="KAD88" s="37"/>
      <c r="KAE88" s="37"/>
      <c r="KAF88" s="37"/>
      <c r="KAG88" s="37"/>
      <c r="KAH88" s="37"/>
      <c r="KAI88" s="37"/>
      <c r="KAJ88" s="37"/>
      <c r="KAK88" s="37"/>
      <c r="KAL88" s="37"/>
      <c r="KAM88" s="37"/>
      <c r="KAN88" s="37"/>
      <c r="KAO88" s="37"/>
      <c r="KAP88" s="37"/>
      <c r="KAQ88" s="37"/>
      <c r="KAR88" s="37"/>
      <c r="KAS88" s="37"/>
      <c r="KAT88" s="37"/>
      <c r="KAU88" s="37"/>
      <c r="KAV88" s="37"/>
      <c r="KAW88" s="37"/>
      <c r="KAX88" s="37"/>
      <c r="KAY88" s="37"/>
      <c r="KAZ88" s="37"/>
      <c r="KBA88" s="37"/>
      <c r="KBB88" s="37"/>
      <c r="KBC88" s="37"/>
      <c r="KBD88" s="37"/>
      <c r="KBE88" s="37"/>
      <c r="KBF88" s="37"/>
      <c r="KBG88" s="37"/>
      <c r="KBH88" s="37"/>
      <c r="KBI88" s="37"/>
      <c r="KBJ88" s="37"/>
      <c r="KBK88" s="37"/>
      <c r="KBL88" s="37"/>
      <c r="KBM88" s="37"/>
      <c r="KBN88" s="37"/>
      <c r="KBO88" s="37"/>
      <c r="KBP88" s="37"/>
      <c r="KBQ88" s="37"/>
      <c r="KBR88" s="37"/>
      <c r="KBS88" s="37"/>
      <c r="KBT88" s="37"/>
      <c r="KBU88" s="37"/>
      <c r="KBV88" s="37"/>
      <c r="KBW88" s="37"/>
      <c r="KBX88" s="37"/>
      <c r="KBY88" s="37"/>
      <c r="KBZ88" s="37"/>
      <c r="KCA88" s="37"/>
      <c r="KCB88" s="37"/>
      <c r="KCC88" s="37"/>
      <c r="KCD88" s="37"/>
      <c r="KCE88" s="37"/>
      <c r="KCF88" s="37"/>
      <c r="KCG88" s="37"/>
      <c r="KCH88" s="37"/>
      <c r="KCI88" s="37"/>
      <c r="KCJ88" s="37"/>
      <c r="KCK88" s="37"/>
      <c r="KCL88" s="37"/>
      <c r="KCM88" s="37"/>
      <c r="KCN88" s="37"/>
      <c r="KCO88" s="37"/>
      <c r="KCP88" s="37"/>
      <c r="KCQ88" s="37"/>
      <c r="KCR88" s="37"/>
      <c r="KCS88" s="37"/>
      <c r="KCT88" s="37"/>
      <c r="KCU88" s="37"/>
      <c r="KCV88" s="37"/>
      <c r="KCW88" s="37"/>
      <c r="KCX88" s="37"/>
      <c r="KCY88" s="37"/>
      <c r="KCZ88" s="37"/>
      <c r="KDA88" s="37"/>
      <c r="KDB88" s="37"/>
      <c r="KDC88" s="37"/>
      <c r="KDD88" s="37"/>
      <c r="KDE88" s="37"/>
      <c r="KDF88" s="37"/>
      <c r="KDG88" s="37"/>
      <c r="KDH88" s="37"/>
      <c r="KDI88" s="37"/>
      <c r="KDJ88" s="37"/>
      <c r="KDK88" s="37"/>
      <c r="KDL88" s="37"/>
      <c r="KDM88" s="37"/>
      <c r="KDN88" s="37"/>
      <c r="KDO88" s="37"/>
      <c r="KDP88" s="37"/>
      <c r="KDQ88" s="37"/>
      <c r="KDR88" s="37"/>
      <c r="KDS88" s="37"/>
      <c r="KDT88" s="37"/>
      <c r="KDU88" s="37"/>
      <c r="KDV88" s="37"/>
      <c r="KDW88" s="37"/>
      <c r="KDX88" s="37"/>
      <c r="KDY88" s="37"/>
      <c r="KDZ88" s="37"/>
      <c r="KEA88" s="37"/>
      <c r="KEB88" s="37"/>
      <c r="KEC88" s="37"/>
      <c r="KED88" s="37"/>
      <c r="KEE88" s="37"/>
      <c r="KEF88" s="37"/>
      <c r="KEG88" s="37"/>
      <c r="KEH88" s="37"/>
      <c r="KEI88" s="37"/>
      <c r="KEJ88" s="37"/>
      <c r="KEK88" s="37"/>
      <c r="KEL88" s="37"/>
      <c r="KEM88" s="37"/>
      <c r="KEN88" s="37"/>
      <c r="KEO88" s="37"/>
      <c r="KEP88" s="37"/>
      <c r="KEQ88" s="37"/>
      <c r="KER88" s="37"/>
      <c r="KES88" s="37"/>
      <c r="KET88" s="37"/>
      <c r="KEU88" s="37"/>
      <c r="KEV88" s="37"/>
      <c r="KEW88" s="37"/>
      <c r="KEX88" s="37"/>
      <c r="KEY88" s="37"/>
      <c r="KEZ88" s="37"/>
      <c r="KFA88" s="37"/>
      <c r="KFB88" s="37"/>
      <c r="KFC88" s="37"/>
      <c r="KFD88" s="37"/>
      <c r="KFE88" s="37"/>
      <c r="KFF88" s="37"/>
      <c r="KFG88" s="37"/>
      <c r="KFH88" s="37"/>
      <c r="KFI88" s="37"/>
      <c r="KFJ88" s="37"/>
      <c r="KFK88" s="37"/>
      <c r="KFL88" s="37"/>
      <c r="KFM88" s="37"/>
      <c r="KFN88" s="37"/>
      <c r="KFO88" s="37"/>
      <c r="KFP88" s="37"/>
      <c r="KFQ88" s="37"/>
      <c r="KFR88" s="37"/>
      <c r="KFS88" s="37"/>
      <c r="KFT88" s="37"/>
      <c r="KFU88" s="37"/>
      <c r="KFV88" s="37"/>
      <c r="KFW88" s="37"/>
      <c r="KFX88" s="37"/>
      <c r="KFY88" s="37"/>
      <c r="KFZ88" s="37"/>
      <c r="KGA88" s="37"/>
      <c r="KGB88" s="37"/>
      <c r="KGC88" s="37"/>
      <c r="KGD88" s="37"/>
      <c r="KGE88" s="37"/>
      <c r="KGF88" s="37"/>
      <c r="KGG88" s="37"/>
      <c r="KGH88" s="37"/>
      <c r="KGI88" s="37"/>
      <c r="KGJ88" s="37"/>
      <c r="KGK88" s="37"/>
      <c r="KGL88" s="37"/>
      <c r="KGM88" s="37"/>
      <c r="KGN88" s="37"/>
      <c r="KGO88" s="37"/>
      <c r="KGP88" s="37"/>
      <c r="KGQ88" s="37"/>
      <c r="KGR88" s="37"/>
      <c r="KGS88" s="37"/>
      <c r="KGT88" s="37"/>
      <c r="KGU88" s="37"/>
      <c r="KGV88" s="37"/>
      <c r="KGW88" s="37"/>
      <c r="KGX88" s="37"/>
      <c r="KGY88" s="37"/>
      <c r="KGZ88" s="37"/>
      <c r="KHA88" s="37"/>
      <c r="KHB88" s="37"/>
      <c r="KHC88" s="37"/>
      <c r="KHD88" s="37"/>
      <c r="KHE88" s="37"/>
      <c r="KHF88" s="37"/>
      <c r="KHG88" s="37"/>
      <c r="KHH88" s="37"/>
      <c r="KHI88" s="37"/>
      <c r="KHJ88" s="37"/>
      <c r="KHK88" s="37"/>
      <c r="KHL88" s="37"/>
      <c r="KHM88" s="37"/>
      <c r="KHN88" s="37"/>
      <c r="KHO88" s="37"/>
      <c r="KHP88" s="37"/>
      <c r="KHQ88" s="37"/>
      <c r="KHR88" s="37"/>
      <c r="KHS88" s="37"/>
      <c r="KHT88" s="37"/>
      <c r="KHU88" s="37"/>
      <c r="KHV88" s="37"/>
      <c r="KHW88" s="37"/>
      <c r="KHX88" s="37"/>
      <c r="KHY88" s="37"/>
      <c r="KHZ88" s="37"/>
      <c r="KIA88" s="37"/>
      <c r="KIB88" s="37"/>
      <c r="KIC88" s="37"/>
      <c r="KID88" s="37"/>
      <c r="KIE88" s="37"/>
      <c r="KIF88" s="37"/>
      <c r="KIG88" s="37"/>
      <c r="KIH88" s="37"/>
      <c r="KII88" s="37"/>
      <c r="KIJ88" s="37"/>
      <c r="KIK88" s="37"/>
      <c r="KIL88" s="37"/>
      <c r="KIM88" s="37"/>
      <c r="KIN88" s="37"/>
      <c r="KIO88" s="37"/>
      <c r="KIP88" s="37"/>
      <c r="KIQ88" s="37"/>
      <c r="KIR88" s="37"/>
      <c r="KIS88" s="37"/>
      <c r="KIT88" s="37"/>
      <c r="KIU88" s="37"/>
      <c r="KIV88" s="37"/>
      <c r="KIW88" s="37"/>
      <c r="KIX88" s="37"/>
      <c r="KIY88" s="37"/>
      <c r="KIZ88" s="37"/>
      <c r="KJA88" s="37"/>
      <c r="KJB88" s="37"/>
      <c r="KJC88" s="37"/>
      <c r="KJD88" s="37"/>
      <c r="KJE88" s="37"/>
      <c r="KJF88" s="37"/>
      <c r="KJG88" s="37"/>
      <c r="KJH88" s="37"/>
      <c r="KJI88" s="37"/>
      <c r="KJJ88" s="37"/>
      <c r="KJK88" s="37"/>
      <c r="KJL88" s="37"/>
      <c r="KJM88" s="37"/>
      <c r="KJN88" s="37"/>
      <c r="KJO88" s="37"/>
      <c r="KJP88" s="37"/>
      <c r="KJQ88" s="37"/>
      <c r="KJR88" s="37"/>
      <c r="KJS88" s="37"/>
      <c r="KJT88" s="37"/>
      <c r="KJU88" s="37"/>
      <c r="KJV88" s="37"/>
      <c r="KJW88" s="37"/>
      <c r="KJX88" s="37"/>
      <c r="KJY88" s="37"/>
      <c r="KJZ88" s="37"/>
      <c r="KKA88" s="37"/>
      <c r="KKB88" s="37"/>
      <c r="KKC88" s="37"/>
      <c r="KKD88" s="37"/>
      <c r="KKE88" s="37"/>
      <c r="KKF88" s="37"/>
      <c r="KKG88" s="37"/>
      <c r="KKH88" s="37"/>
      <c r="KKI88" s="37"/>
      <c r="KKJ88" s="37"/>
      <c r="KKK88" s="37"/>
      <c r="KKL88" s="37"/>
      <c r="KKM88" s="37"/>
      <c r="KKN88" s="37"/>
      <c r="KKO88" s="37"/>
      <c r="KKP88" s="37"/>
      <c r="KKQ88" s="37"/>
      <c r="KKR88" s="37"/>
      <c r="KKS88" s="37"/>
      <c r="KKT88" s="37"/>
      <c r="KKU88" s="37"/>
      <c r="KKV88" s="37"/>
      <c r="KKW88" s="37"/>
      <c r="KKX88" s="37"/>
      <c r="KKY88" s="37"/>
      <c r="KKZ88" s="37"/>
      <c r="KLA88" s="37"/>
      <c r="KLB88" s="37"/>
      <c r="KLC88" s="37"/>
      <c r="KLD88" s="37"/>
      <c r="KLE88" s="37"/>
      <c r="KLF88" s="37"/>
      <c r="KLG88" s="37"/>
      <c r="KLH88" s="37"/>
      <c r="KLI88" s="37"/>
      <c r="KLJ88" s="37"/>
      <c r="KLK88" s="37"/>
      <c r="KLL88" s="37"/>
      <c r="KLM88" s="37"/>
      <c r="KLN88" s="37"/>
      <c r="KLO88" s="37"/>
      <c r="KLP88" s="37"/>
      <c r="KLQ88" s="37"/>
      <c r="KLR88" s="37"/>
      <c r="KLS88" s="37"/>
      <c r="KLT88" s="37"/>
      <c r="KLU88" s="37"/>
      <c r="KLV88" s="37"/>
      <c r="KLW88" s="37"/>
      <c r="KLX88" s="37"/>
      <c r="KLY88" s="37"/>
      <c r="KLZ88" s="37"/>
      <c r="KMA88" s="37"/>
      <c r="KMB88" s="37"/>
      <c r="KMC88" s="37"/>
      <c r="KMD88" s="37"/>
      <c r="KME88" s="37"/>
      <c r="KMF88" s="37"/>
      <c r="KMG88" s="37"/>
      <c r="KMH88" s="37"/>
      <c r="KMI88" s="37"/>
      <c r="KMJ88" s="37"/>
      <c r="KMK88" s="37"/>
      <c r="KML88" s="37"/>
      <c r="KMM88" s="37"/>
      <c r="KMN88" s="37"/>
      <c r="KMO88" s="37"/>
      <c r="KMP88" s="37"/>
      <c r="KMQ88" s="37"/>
      <c r="KMR88" s="37"/>
      <c r="KMS88" s="37"/>
      <c r="KMT88" s="37"/>
      <c r="KMU88" s="37"/>
      <c r="KMV88" s="37"/>
      <c r="KMW88" s="37"/>
      <c r="KMX88" s="37"/>
      <c r="KMY88" s="37"/>
      <c r="KMZ88" s="37"/>
      <c r="KNA88" s="37"/>
      <c r="KNB88" s="37"/>
      <c r="KNC88" s="37"/>
      <c r="KND88" s="37"/>
      <c r="KNE88" s="37"/>
      <c r="KNF88" s="37"/>
      <c r="KNG88" s="37"/>
      <c r="KNH88" s="37"/>
      <c r="KNI88" s="37"/>
      <c r="KNJ88" s="37"/>
      <c r="KNK88" s="37"/>
      <c r="KNL88" s="37"/>
      <c r="KNM88" s="37"/>
      <c r="KNN88" s="37"/>
      <c r="KNO88" s="37"/>
      <c r="KNP88" s="37"/>
      <c r="KNQ88" s="37"/>
      <c r="KNR88" s="37"/>
      <c r="KNS88" s="37"/>
      <c r="KNT88" s="37"/>
      <c r="KNU88" s="37"/>
      <c r="KNV88" s="37"/>
      <c r="KNW88" s="37"/>
      <c r="KNX88" s="37"/>
      <c r="KNY88" s="37"/>
      <c r="KNZ88" s="37"/>
      <c r="KOA88" s="37"/>
      <c r="KOB88" s="37"/>
      <c r="KOC88" s="37"/>
      <c r="KOD88" s="37"/>
      <c r="KOE88" s="37"/>
      <c r="KOF88" s="37"/>
      <c r="KOG88" s="37"/>
      <c r="KOH88" s="37"/>
      <c r="KOI88" s="37"/>
      <c r="KOJ88" s="37"/>
      <c r="KOK88" s="37"/>
      <c r="KOL88" s="37"/>
      <c r="KOM88" s="37"/>
      <c r="KON88" s="37"/>
      <c r="KOO88" s="37"/>
      <c r="KOP88" s="37"/>
      <c r="KOQ88" s="37"/>
      <c r="KOR88" s="37"/>
      <c r="KOS88" s="37"/>
      <c r="KOT88" s="37"/>
      <c r="KOU88" s="37"/>
      <c r="KOV88" s="37"/>
      <c r="KOW88" s="37"/>
      <c r="KOX88" s="37"/>
      <c r="KOY88" s="37"/>
      <c r="KOZ88" s="37"/>
      <c r="KPA88" s="37"/>
      <c r="KPB88" s="37"/>
      <c r="KPC88" s="37"/>
      <c r="KPD88" s="37"/>
      <c r="KPE88" s="37"/>
      <c r="KPF88" s="37"/>
      <c r="KPG88" s="37"/>
      <c r="KPH88" s="37"/>
      <c r="KPI88" s="37"/>
      <c r="KPJ88" s="37"/>
      <c r="KPK88" s="37"/>
      <c r="KPL88" s="37"/>
      <c r="KPM88" s="37"/>
      <c r="KPN88" s="37"/>
      <c r="KPO88" s="37"/>
      <c r="KPP88" s="37"/>
      <c r="KPQ88" s="37"/>
      <c r="KPR88" s="37"/>
      <c r="KPS88" s="37"/>
      <c r="KPT88" s="37"/>
      <c r="KPU88" s="37"/>
      <c r="KPV88" s="37"/>
      <c r="KPW88" s="37"/>
      <c r="KPX88" s="37"/>
      <c r="KPY88" s="37"/>
      <c r="KPZ88" s="37"/>
      <c r="KQA88" s="37"/>
      <c r="KQB88" s="37"/>
      <c r="KQC88" s="37"/>
      <c r="KQD88" s="37"/>
      <c r="KQE88" s="37"/>
      <c r="KQF88" s="37"/>
      <c r="KQG88" s="37"/>
      <c r="KQH88" s="37"/>
      <c r="KQI88" s="37"/>
      <c r="KQJ88" s="37"/>
      <c r="KQK88" s="37"/>
      <c r="KQL88" s="37"/>
      <c r="KQM88" s="37"/>
      <c r="KQN88" s="37"/>
      <c r="KQO88" s="37"/>
      <c r="KQP88" s="37"/>
      <c r="KQQ88" s="37"/>
      <c r="KQR88" s="37"/>
      <c r="KQS88" s="37"/>
      <c r="KQT88" s="37"/>
      <c r="KQU88" s="37"/>
      <c r="KQV88" s="37"/>
      <c r="KQW88" s="37"/>
      <c r="KQX88" s="37"/>
      <c r="KQY88" s="37"/>
      <c r="KQZ88" s="37"/>
      <c r="KRA88" s="37"/>
      <c r="KRB88" s="37"/>
      <c r="KRC88" s="37"/>
      <c r="KRD88" s="37"/>
      <c r="KRE88" s="37"/>
      <c r="KRF88" s="37"/>
      <c r="KRG88" s="37"/>
      <c r="KRH88" s="37"/>
      <c r="KRI88" s="37"/>
      <c r="KRJ88" s="37"/>
      <c r="KRK88" s="37"/>
      <c r="KRL88" s="37"/>
      <c r="KRM88" s="37"/>
      <c r="KRN88" s="37"/>
      <c r="KRO88" s="37"/>
      <c r="KRP88" s="37"/>
      <c r="KRQ88" s="37"/>
      <c r="KRR88" s="37"/>
      <c r="KRS88" s="37"/>
      <c r="KRT88" s="37"/>
      <c r="KRU88" s="37"/>
      <c r="KRV88" s="37"/>
      <c r="KRW88" s="37"/>
      <c r="KRX88" s="37"/>
      <c r="KRY88" s="37"/>
      <c r="KRZ88" s="37"/>
      <c r="KSA88" s="37"/>
      <c r="KSB88" s="37"/>
      <c r="KSC88" s="37"/>
      <c r="KSD88" s="37"/>
      <c r="KSE88" s="37"/>
      <c r="KSF88" s="37"/>
      <c r="KSG88" s="37"/>
      <c r="KSH88" s="37"/>
      <c r="KSI88" s="37"/>
      <c r="KSJ88" s="37"/>
      <c r="KSK88" s="37"/>
      <c r="KSL88" s="37"/>
      <c r="KSM88" s="37"/>
      <c r="KSN88" s="37"/>
      <c r="KSO88" s="37"/>
      <c r="KSP88" s="37"/>
      <c r="KSQ88" s="37"/>
      <c r="KSR88" s="37"/>
      <c r="KSS88" s="37"/>
      <c r="KST88" s="37"/>
      <c r="KSU88" s="37"/>
      <c r="KSV88" s="37"/>
      <c r="KSW88" s="37"/>
      <c r="KSX88" s="37"/>
      <c r="KSY88" s="37"/>
      <c r="KSZ88" s="37"/>
      <c r="KTA88" s="37"/>
      <c r="KTB88" s="37"/>
      <c r="KTC88" s="37"/>
      <c r="KTD88" s="37"/>
      <c r="KTE88" s="37"/>
      <c r="KTF88" s="37"/>
      <c r="KTG88" s="37"/>
      <c r="KTH88" s="37"/>
      <c r="KTI88" s="37"/>
      <c r="KTJ88" s="37"/>
      <c r="KTK88" s="37"/>
      <c r="KTL88" s="37"/>
      <c r="KTM88" s="37"/>
      <c r="KTN88" s="37"/>
      <c r="KTO88" s="37"/>
      <c r="KTP88" s="37"/>
      <c r="KTQ88" s="37"/>
      <c r="KTR88" s="37"/>
      <c r="KTS88" s="37"/>
      <c r="KTT88" s="37"/>
      <c r="KTU88" s="37"/>
      <c r="KTV88" s="37"/>
      <c r="KTW88" s="37"/>
      <c r="KTX88" s="37"/>
      <c r="KTY88" s="37"/>
      <c r="KTZ88" s="37"/>
      <c r="KUA88" s="37"/>
      <c r="KUB88" s="37"/>
      <c r="KUC88" s="37"/>
      <c r="KUD88" s="37"/>
      <c r="KUE88" s="37"/>
      <c r="KUF88" s="37"/>
      <c r="KUG88" s="37"/>
      <c r="KUH88" s="37"/>
      <c r="KUI88" s="37"/>
      <c r="KUJ88" s="37"/>
      <c r="KUK88" s="37"/>
      <c r="KUL88" s="37"/>
      <c r="KUM88" s="37"/>
      <c r="KUN88" s="37"/>
      <c r="KUO88" s="37"/>
      <c r="KUP88" s="37"/>
      <c r="KUQ88" s="37"/>
      <c r="KUR88" s="37"/>
      <c r="KUS88" s="37"/>
      <c r="KUT88" s="37"/>
      <c r="KUU88" s="37"/>
      <c r="KUV88" s="37"/>
      <c r="KUW88" s="37"/>
      <c r="KUX88" s="37"/>
      <c r="KUY88" s="37"/>
      <c r="KUZ88" s="37"/>
      <c r="KVA88" s="37"/>
      <c r="KVB88" s="37"/>
      <c r="KVC88" s="37"/>
      <c r="KVD88" s="37"/>
      <c r="KVE88" s="37"/>
      <c r="KVF88" s="37"/>
      <c r="KVG88" s="37"/>
      <c r="KVH88" s="37"/>
      <c r="KVI88" s="37"/>
      <c r="KVJ88" s="37"/>
      <c r="KVK88" s="37"/>
      <c r="KVL88" s="37"/>
      <c r="KVM88" s="37"/>
      <c r="KVN88" s="37"/>
      <c r="KVO88" s="37"/>
      <c r="KVP88" s="37"/>
      <c r="KVQ88" s="37"/>
      <c r="KVR88" s="37"/>
      <c r="KVS88" s="37"/>
      <c r="KVT88" s="37"/>
      <c r="KVU88" s="37"/>
      <c r="KVV88" s="37"/>
      <c r="KVW88" s="37"/>
      <c r="KVX88" s="37"/>
      <c r="KVY88" s="37"/>
      <c r="KVZ88" s="37"/>
      <c r="KWA88" s="37"/>
      <c r="KWB88" s="37"/>
      <c r="KWC88" s="37"/>
      <c r="KWD88" s="37"/>
      <c r="KWE88" s="37"/>
      <c r="KWF88" s="37"/>
      <c r="KWG88" s="37"/>
      <c r="KWH88" s="37"/>
      <c r="KWI88" s="37"/>
      <c r="KWJ88" s="37"/>
      <c r="KWK88" s="37"/>
      <c r="KWL88" s="37"/>
      <c r="KWM88" s="37"/>
      <c r="KWN88" s="37"/>
      <c r="KWO88" s="37"/>
      <c r="KWP88" s="37"/>
      <c r="KWQ88" s="37"/>
      <c r="KWR88" s="37"/>
      <c r="KWS88" s="37"/>
      <c r="KWT88" s="37"/>
      <c r="KWU88" s="37"/>
      <c r="KWV88" s="37"/>
      <c r="KWW88" s="37"/>
      <c r="KWX88" s="37"/>
      <c r="KWY88" s="37"/>
      <c r="KWZ88" s="37"/>
      <c r="KXA88" s="37"/>
      <c r="KXB88" s="37"/>
      <c r="KXC88" s="37"/>
      <c r="KXD88" s="37"/>
      <c r="KXE88" s="37"/>
      <c r="KXF88" s="37"/>
      <c r="KXG88" s="37"/>
      <c r="KXH88" s="37"/>
      <c r="KXI88" s="37"/>
      <c r="KXJ88" s="37"/>
      <c r="KXK88" s="37"/>
      <c r="KXL88" s="37"/>
      <c r="KXM88" s="37"/>
      <c r="KXN88" s="37"/>
      <c r="KXO88" s="37"/>
      <c r="KXP88" s="37"/>
      <c r="KXQ88" s="37"/>
      <c r="KXR88" s="37"/>
      <c r="KXS88" s="37"/>
      <c r="KXT88" s="37"/>
      <c r="KXU88" s="37"/>
      <c r="KXV88" s="37"/>
      <c r="KXW88" s="37"/>
      <c r="KXX88" s="37"/>
      <c r="KXY88" s="37"/>
      <c r="KXZ88" s="37"/>
      <c r="KYA88" s="37"/>
      <c r="KYB88" s="37"/>
      <c r="KYC88" s="37"/>
      <c r="KYD88" s="37"/>
      <c r="KYE88" s="37"/>
      <c r="KYF88" s="37"/>
      <c r="KYG88" s="37"/>
      <c r="KYH88" s="37"/>
      <c r="KYI88" s="37"/>
      <c r="KYJ88" s="37"/>
      <c r="KYK88" s="37"/>
      <c r="KYL88" s="37"/>
      <c r="KYM88" s="37"/>
      <c r="KYN88" s="37"/>
      <c r="KYO88" s="37"/>
      <c r="KYP88" s="37"/>
      <c r="KYQ88" s="37"/>
      <c r="KYR88" s="37"/>
      <c r="KYS88" s="37"/>
      <c r="KYT88" s="37"/>
      <c r="KYU88" s="37"/>
      <c r="KYV88" s="37"/>
      <c r="KYW88" s="37"/>
      <c r="KYX88" s="37"/>
      <c r="KYY88" s="37"/>
      <c r="KYZ88" s="37"/>
      <c r="KZA88" s="37"/>
      <c r="KZB88" s="37"/>
      <c r="KZC88" s="37"/>
      <c r="KZD88" s="37"/>
      <c r="KZE88" s="37"/>
      <c r="KZF88" s="37"/>
      <c r="KZG88" s="37"/>
      <c r="KZH88" s="37"/>
      <c r="KZI88" s="37"/>
      <c r="KZJ88" s="37"/>
      <c r="KZK88" s="37"/>
      <c r="KZL88" s="37"/>
      <c r="KZM88" s="37"/>
      <c r="KZN88" s="37"/>
      <c r="KZO88" s="37"/>
      <c r="KZP88" s="37"/>
      <c r="KZQ88" s="37"/>
      <c r="KZR88" s="37"/>
      <c r="KZS88" s="37"/>
      <c r="KZT88" s="37"/>
      <c r="KZU88" s="37"/>
      <c r="KZV88" s="37"/>
      <c r="KZW88" s="37"/>
      <c r="KZX88" s="37"/>
      <c r="KZY88" s="37"/>
      <c r="KZZ88" s="37"/>
      <c r="LAA88" s="37"/>
      <c r="LAB88" s="37"/>
      <c r="LAC88" s="37"/>
      <c r="LAD88" s="37"/>
      <c r="LAE88" s="37"/>
      <c r="LAF88" s="37"/>
      <c r="LAG88" s="37"/>
      <c r="LAH88" s="37"/>
      <c r="LAI88" s="37"/>
      <c r="LAJ88" s="37"/>
      <c r="LAK88" s="37"/>
      <c r="LAL88" s="37"/>
      <c r="LAM88" s="37"/>
      <c r="LAN88" s="37"/>
      <c r="LAO88" s="37"/>
      <c r="LAP88" s="37"/>
      <c r="LAQ88" s="37"/>
      <c r="LAR88" s="37"/>
      <c r="LAS88" s="37"/>
      <c r="LAT88" s="37"/>
      <c r="LAU88" s="37"/>
      <c r="LAV88" s="37"/>
      <c r="LAW88" s="37"/>
      <c r="LAX88" s="37"/>
      <c r="LAY88" s="37"/>
      <c r="LAZ88" s="37"/>
      <c r="LBA88" s="37"/>
      <c r="LBB88" s="37"/>
      <c r="LBC88" s="37"/>
      <c r="LBD88" s="37"/>
      <c r="LBE88" s="37"/>
      <c r="LBF88" s="37"/>
      <c r="LBG88" s="37"/>
      <c r="LBH88" s="37"/>
      <c r="LBI88" s="37"/>
      <c r="LBJ88" s="37"/>
      <c r="LBK88" s="37"/>
      <c r="LBL88" s="37"/>
      <c r="LBM88" s="37"/>
      <c r="LBN88" s="37"/>
      <c r="LBO88" s="37"/>
      <c r="LBP88" s="37"/>
      <c r="LBQ88" s="37"/>
      <c r="LBR88" s="37"/>
      <c r="LBS88" s="37"/>
      <c r="LBT88" s="37"/>
      <c r="LBU88" s="37"/>
      <c r="LBV88" s="37"/>
      <c r="LBW88" s="37"/>
      <c r="LBX88" s="37"/>
      <c r="LBY88" s="37"/>
      <c r="LBZ88" s="37"/>
      <c r="LCA88" s="37"/>
      <c r="LCB88" s="37"/>
      <c r="LCC88" s="37"/>
      <c r="LCD88" s="37"/>
      <c r="LCE88" s="37"/>
      <c r="LCF88" s="37"/>
      <c r="LCG88" s="37"/>
      <c r="LCH88" s="37"/>
      <c r="LCI88" s="37"/>
      <c r="LCJ88" s="37"/>
      <c r="LCK88" s="37"/>
      <c r="LCL88" s="37"/>
      <c r="LCM88" s="37"/>
      <c r="LCN88" s="37"/>
      <c r="LCO88" s="37"/>
      <c r="LCP88" s="37"/>
      <c r="LCQ88" s="37"/>
      <c r="LCR88" s="37"/>
      <c r="LCS88" s="37"/>
      <c r="LCT88" s="37"/>
      <c r="LCU88" s="37"/>
      <c r="LCV88" s="37"/>
      <c r="LCW88" s="37"/>
      <c r="LCX88" s="37"/>
      <c r="LCY88" s="37"/>
      <c r="LCZ88" s="37"/>
      <c r="LDA88" s="37"/>
      <c r="LDB88" s="37"/>
      <c r="LDC88" s="37"/>
      <c r="LDD88" s="37"/>
      <c r="LDE88" s="37"/>
      <c r="LDF88" s="37"/>
      <c r="LDG88" s="37"/>
      <c r="LDH88" s="37"/>
      <c r="LDI88" s="37"/>
      <c r="LDJ88" s="37"/>
      <c r="LDK88" s="37"/>
      <c r="LDL88" s="37"/>
      <c r="LDM88" s="37"/>
      <c r="LDN88" s="37"/>
      <c r="LDO88" s="37"/>
      <c r="LDP88" s="37"/>
      <c r="LDQ88" s="37"/>
      <c r="LDR88" s="37"/>
      <c r="LDS88" s="37"/>
      <c r="LDT88" s="37"/>
      <c r="LDU88" s="37"/>
      <c r="LDV88" s="37"/>
      <c r="LDW88" s="37"/>
      <c r="LDX88" s="37"/>
      <c r="LDY88" s="37"/>
      <c r="LDZ88" s="37"/>
      <c r="LEA88" s="37"/>
      <c r="LEB88" s="37"/>
      <c r="LEC88" s="37"/>
      <c r="LED88" s="37"/>
      <c r="LEE88" s="37"/>
      <c r="LEF88" s="37"/>
      <c r="LEG88" s="37"/>
      <c r="LEH88" s="37"/>
      <c r="LEI88" s="37"/>
      <c r="LEJ88" s="37"/>
      <c r="LEK88" s="37"/>
      <c r="LEL88" s="37"/>
      <c r="LEM88" s="37"/>
      <c r="LEN88" s="37"/>
      <c r="LEO88" s="37"/>
      <c r="LEP88" s="37"/>
      <c r="LEQ88" s="37"/>
      <c r="LER88" s="37"/>
      <c r="LES88" s="37"/>
      <c r="LET88" s="37"/>
      <c r="LEU88" s="37"/>
      <c r="LEV88" s="37"/>
      <c r="LEW88" s="37"/>
      <c r="LEX88" s="37"/>
      <c r="LEY88" s="37"/>
      <c r="LEZ88" s="37"/>
      <c r="LFA88" s="37"/>
      <c r="LFB88" s="37"/>
      <c r="LFC88" s="37"/>
      <c r="LFD88" s="37"/>
      <c r="LFE88" s="37"/>
      <c r="LFF88" s="37"/>
      <c r="LFG88" s="37"/>
      <c r="LFH88" s="37"/>
      <c r="LFI88" s="37"/>
      <c r="LFJ88" s="37"/>
      <c r="LFK88" s="37"/>
      <c r="LFL88" s="37"/>
      <c r="LFM88" s="37"/>
      <c r="LFN88" s="37"/>
      <c r="LFO88" s="37"/>
      <c r="LFP88" s="37"/>
      <c r="LFQ88" s="37"/>
      <c r="LFR88" s="37"/>
      <c r="LFS88" s="37"/>
      <c r="LFT88" s="37"/>
      <c r="LFU88" s="37"/>
      <c r="LFV88" s="37"/>
      <c r="LFW88" s="37"/>
      <c r="LFX88" s="37"/>
      <c r="LFY88" s="37"/>
      <c r="LFZ88" s="37"/>
      <c r="LGA88" s="37"/>
      <c r="LGB88" s="37"/>
      <c r="LGC88" s="37"/>
      <c r="LGD88" s="37"/>
      <c r="LGE88" s="37"/>
      <c r="LGF88" s="37"/>
      <c r="LGG88" s="37"/>
      <c r="LGH88" s="37"/>
      <c r="LGI88" s="37"/>
      <c r="LGJ88" s="37"/>
      <c r="LGK88" s="37"/>
      <c r="LGL88" s="37"/>
      <c r="LGM88" s="37"/>
      <c r="LGN88" s="37"/>
      <c r="LGO88" s="37"/>
      <c r="LGP88" s="37"/>
      <c r="LGQ88" s="37"/>
      <c r="LGR88" s="37"/>
      <c r="LGS88" s="37"/>
      <c r="LGT88" s="37"/>
      <c r="LGU88" s="37"/>
      <c r="LGV88" s="37"/>
      <c r="LGW88" s="37"/>
      <c r="LGX88" s="37"/>
      <c r="LGY88" s="37"/>
      <c r="LGZ88" s="37"/>
      <c r="LHA88" s="37"/>
      <c r="LHB88" s="37"/>
      <c r="LHC88" s="37"/>
      <c r="LHD88" s="37"/>
      <c r="LHE88" s="37"/>
      <c r="LHF88" s="37"/>
      <c r="LHG88" s="37"/>
      <c r="LHH88" s="37"/>
      <c r="LHI88" s="37"/>
      <c r="LHJ88" s="37"/>
      <c r="LHK88" s="37"/>
      <c r="LHL88" s="37"/>
      <c r="LHM88" s="37"/>
      <c r="LHN88" s="37"/>
      <c r="LHO88" s="37"/>
      <c r="LHP88" s="37"/>
      <c r="LHQ88" s="37"/>
      <c r="LHR88" s="37"/>
      <c r="LHS88" s="37"/>
      <c r="LHT88" s="37"/>
      <c r="LHU88" s="37"/>
      <c r="LHV88" s="37"/>
      <c r="LHW88" s="37"/>
      <c r="LHX88" s="37"/>
      <c r="LHY88" s="37"/>
      <c r="LHZ88" s="37"/>
      <c r="LIA88" s="37"/>
      <c r="LIB88" s="37"/>
      <c r="LIC88" s="37"/>
      <c r="LID88" s="37"/>
      <c r="LIE88" s="37"/>
      <c r="LIF88" s="37"/>
      <c r="LIG88" s="37"/>
      <c r="LIH88" s="37"/>
      <c r="LII88" s="37"/>
      <c r="LIJ88" s="37"/>
      <c r="LIK88" s="37"/>
      <c r="LIL88" s="37"/>
      <c r="LIM88" s="37"/>
      <c r="LIN88" s="37"/>
      <c r="LIO88" s="37"/>
      <c r="LIP88" s="37"/>
      <c r="LIQ88" s="37"/>
      <c r="LIR88" s="37"/>
      <c r="LIS88" s="37"/>
      <c r="LIT88" s="37"/>
      <c r="LIU88" s="37"/>
      <c r="LIV88" s="37"/>
      <c r="LIW88" s="37"/>
      <c r="LIX88" s="37"/>
      <c r="LIY88" s="37"/>
      <c r="LIZ88" s="37"/>
      <c r="LJA88" s="37"/>
      <c r="LJB88" s="37"/>
      <c r="LJC88" s="37"/>
      <c r="LJD88" s="37"/>
      <c r="LJE88" s="37"/>
      <c r="LJF88" s="37"/>
      <c r="LJG88" s="37"/>
      <c r="LJH88" s="37"/>
      <c r="LJI88" s="37"/>
      <c r="LJJ88" s="37"/>
      <c r="LJK88" s="37"/>
      <c r="LJL88" s="37"/>
      <c r="LJM88" s="37"/>
      <c r="LJN88" s="37"/>
      <c r="LJO88" s="37"/>
      <c r="LJP88" s="37"/>
      <c r="LJQ88" s="37"/>
      <c r="LJR88" s="37"/>
      <c r="LJS88" s="37"/>
      <c r="LJT88" s="37"/>
      <c r="LJU88" s="37"/>
      <c r="LJV88" s="37"/>
      <c r="LJW88" s="37"/>
      <c r="LJX88" s="37"/>
      <c r="LJY88" s="37"/>
      <c r="LJZ88" s="37"/>
      <c r="LKA88" s="37"/>
      <c r="LKB88" s="37"/>
      <c r="LKC88" s="37"/>
      <c r="LKD88" s="37"/>
      <c r="LKE88" s="37"/>
      <c r="LKF88" s="37"/>
      <c r="LKG88" s="37"/>
      <c r="LKH88" s="37"/>
      <c r="LKI88" s="37"/>
      <c r="LKJ88" s="37"/>
      <c r="LKK88" s="37"/>
      <c r="LKL88" s="37"/>
      <c r="LKM88" s="37"/>
      <c r="LKN88" s="37"/>
      <c r="LKO88" s="37"/>
      <c r="LKP88" s="37"/>
      <c r="LKQ88" s="37"/>
      <c r="LKR88" s="37"/>
      <c r="LKS88" s="37"/>
      <c r="LKT88" s="37"/>
      <c r="LKU88" s="37"/>
      <c r="LKV88" s="37"/>
      <c r="LKW88" s="37"/>
      <c r="LKX88" s="37"/>
      <c r="LKY88" s="37"/>
      <c r="LKZ88" s="37"/>
      <c r="LLA88" s="37"/>
      <c r="LLB88" s="37"/>
      <c r="LLC88" s="37"/>
      <c r="LLD88" s="37"/>
      <c r="LLE88" s="37"/>
      <c r="LLF88" s="37"/>
      <c r="LLG88" s="37"/>
      <c r="LLH88" s="37"/>
      <c r="LLI88" s="37"/>
      <c r="LLJ88" s="37"/>
      <c r="LLK88" s="37"/>
      <c r="LLL88" s="37"/>
      <c r="LLM88" s="37"/>
      <c r="LLN88" s="37"/>
      <c r="LLO88" s="37"/>
      <c r="LLP88" s="37"/>
      <c r="LLQ88" s="37"/>
      <c r="LLR88" s="37"/>
      <c r="LLS88" s="37"/>
      <c r="LLT88" s="37"/>
      <c r="LLU88" s="37"/>
      <c r="LLV88" s="37"/>
      <c r="LLW88" s="37"/>
      <c r="LLX88" s="37"/>
      <c r="LLY88" s="37"/>
      <c r="LLZ88" s="37"/>
      <c r="LMA88" s="37"/>
      <c r="LMB88" s="37"/>
      <c r="LMC88" s="37"/>
      <c r="LMD88" s="37"/>
      <c r="LME88" s="37"/>
      <c r="LMF88" s="37"/>
      <c r="LMG88" s="37"/>
      <c r="LMH88" s="37"/>
      <c r="LMI88" s="37"/>
      <c r="LMJ88" s="37"/>
      <c r="LMK88" s="37"/>
      <c r="LML88" s="37"/>
      <c r="LMM88" s="37"/>
      <c r="LMN88" s="37"/>
      <c r="LMO88" s="37"/>
      <c r="LMP88" s="37"/>
      <c r="LMQ88" s="37"/>
      <c r="LMR88" s="37"/>
      <c r="LMS88" s="37"/>
      <c r="LMT88" s="37"/>
      <c r="LMU88" s="37"/>
      <c r="LMV88" s="37"/>
      <c r="LMW88" s="37"/>
      <c r="LMX88" s="37"/>
      <c r="LMY88" s="37"/>
      <c r="LMZ88" s="37"/>
      <c r="LNA88" s="37"/>
      <c r="LNB88" s="37"/>
      <c r="LNC88" s="37"/>
      <c r="LND88" s="37"/>
      <c r="LNE88" s="37"/>
      <c r="LNF88" s="37"/>
      <c r="LNG88" s="37"/>
      <c r="LNH88" s="37"/>
      <c r="LNI88" s="37"/>
      <c r="LNJ88" s="37"/>
      <c r="LNK88" s="37"/>
      <c r="LNL88" s="37"/>
      <c r="LNM88" s="37"/>
      <c r="LNN88" s="37"/>
      <c r="LNO88" s="37"/>
      <c r="LNP88" s="37"/>
      <c r="LNQ88" s="37"/>
      <c r="LNR88" s="37"/>
      <c r="LNS88" s="37"/>
      <c r="LNT88" s="37"/>
      <c r="LNU88" s="37"/>
      <c r="LNV88" s="37"/>
      <c r="LNW88" s="37"/>
      <c r="LNX88" s="37"/>
      <c r="LNY88" s="37"/>
      <c r="LNZ88" s="37"/>
      <c r="LOA88" s="37"/>
      <c r="LOB88" s="37"/>
      <c r="LOC88" s="37"/>
      <c r="LOD88" s="37"/>
      <c r="LOE88" s="37"/>
      <c r="LOF88" s="37"/>
      <c r="LOG88" s="37"/>
      <c r="LOH88" s="37"/>
      <c r="LOI88" s="37"/>
      <c r="LOJ88" s="37"/>
      <c r="LOK88" s="37"/>
      <c r="LOL88" s="37"/>
      <c r="LOM88" s="37"/>
      <c r="LON88" s="37"/>
      <c r="LOO88" s="37"/>
      <c r="LOP88" s="37"/>
      <c r="LOQ88" s="37"/>
      <c r="LOR88" s="37"/>
      <c r="LOS88" s="37"/>
      <c r="LOT88" s="37"/>
      <c r="LOU88" s="37"/>
      <c r="LOV88" s="37"/>
      <c r="LOW88" s="37"/>
      <c r="LOX88" s="37"/>
      <c r="LOY88" s="37"/>
      <c r="LOZ88" s="37"/>
      <c r="LPA88" s="37"/>
      <c r="LPB88" s="37"/>
      <c r="LPC88" s="37"/>
      <c r="LPD88" s="37"/>
      <c r="LPE88" s="37"/>
      <c r="LPF88" s="37"/>
      <c r="LPG88" s="37"/>
      <c r="LPH88" s="37"/>
      <c r="LPI88" s="37"/>
      <c r="LPJ88" s="37"/>
      <c r="LPK88" s="37"/>
      <c r="LPL88" s="37"/>
      <c r="LPM88" s="37"/>
      <c r="LPN88" s="37"/>
      <c r="LPO88" s="37"/>
      <c r="LPP88" s="37"/>
      <c r="LPQ88" s="37"/>
      <c r="LPR88" s="37"/>
      <c r="LPS88" s="37"/>
      <c r="LPT88" s="37"/>
      <c r="LPU88" s="37"/>
      <c r="LPV88" s="37"/>
      <c r="LPW88" s="37"/>
      <c r="LPX88" s="37"/>
      <c r="LPY88" s="37"/>
      <c r="LPZ88" s="37"/>
      <c r="LQA88" s="37"/>
      <c r="LQB88" s="37"/>
      <c r="LQC88" s="37"/>
      <c r="LQD88" s="37"/>
      <c r="LQE88" s="37"/>
      <c r="LQF88" s="37"/>
      <c r="LQG88" s="37"/>
      <c r="LQH88" s="37"/>
      <c r="LQI88" s="37"/>
      <c r="LQJ88" s="37"/>
      <c r="LQK88" s="37"/>
      <c r="LQL88" s="37"/>
      <c r="LQM88" s="37"/>
      <c r="LQN88" s="37"/>
      <c r="LQO88" s="37"/>
      <c r="LQP88" s="37"/>
      <c r="LQQ88" s="37"/>
      <c r="LQR88" s="37"/>
      <c r="LQS88" s="37"/>
      <c r="LQT88" s="37"/>
      <c r="LQU88" s="37"/>
      <c r="LQV88" s="37"/>
      <c r="LQW88" s="37"/>
      <c r="LQX88" s="37"/>
      <c r="LQY88" s="37"/>
      <c r="LQZ88" s="37"/>
      <c r="LRA88" s="37"/>
      <c r="LRB88" s="37"/>
      <c r="LRC88" s="37"/>
      <c r="LRD88" s="37"/>
      <c r="LRE88" s="37"/>
      <c r="LRF88" s="37"/>
      <c r="LRG88" s="37"/>
      <c r="LRH88" s="37"/>
      <c r="LRI88" s="37"/>
      <c r="LRJ88" s="37"/>
      <c r="LRK88" s="37"/>
      <c r="LRL88" s="37"/>
      <c r="LRM88" s="37"/>
      <c r="LRN88" s="37"/>
      <c r="LRO88" s="37"/>
      <c r="LRP88" s="37"/>
      <c r="LRQ88" s="37"/>
      <c r="LRR88" s="37"/>
      <c r="LRS88" s="37"/>
      <c r="LRT88" s="37"/>
      <c r="LRU88" s="37"/>
      <c r="LRV88" s="37"/>
      <c r="LRW88" s="37"/>
      <c r="LRX88" s="37"/>
      <c r="LRY88" s="37"/>
      <c r="LRZ88" s="37"/>
      <c r="LSA88" s="37"/>
      <c r="LSB88" s="37"/>
      <c r="LSC88" s="37"/>
      <c r="LSD88" s="37"/>
      <c r="LSE88" s="37"/>
      <c r="LSF88" s="37"/>
      <c r="LSG88" s="37"/>
      <c r="LSH88" s="37"/>
      <c r="LSI88" s="37"/>
      <c r="LSJ88" s="37"/>
      <c r="LSK88" s="37"/>
      <c r="LSL88" s="37"/>
      <c r="LSM88" s="37"/>
      <c r="LSN88" s="37"/>
      <c r="LSO88" s="37"/>
      <c r="LSP88" s="37"/>
      <c r="LSQ88" s="37"/>
      <c r="LSR88" s="37"/>
      <c r="LSS88" s="37"/>
      <c r="LST88" s="37"/>
      <c r="LSU88" s="37"/>
      <c r="LSV88" s="37"/>
      <c r="LSW88" s="37"/>
      <c r="LSX88" s="37"/>
      <c r="LSY88" s="37"/>
      <c r="LSZ88" s="37"/>
      <c r="LTA88" s="37"/>
      <c r="LTB88" s="37"/>
      <c r="LTC88" s="37"/>
      <c r="LTD88" s="37"/>
      <c r="LTE88" s="37"/>
      <c r="LTF88" s="37"/>
      <c r="LTG88" s="37"/>
      <c r="LTH88" s="37"/>
      <c r="LTI88" s="37"/>
      <c r="LTJ88" s="37"/>
      <c r="LTK88" s="37"/>
      <c r="LTL88" s="37"/>
      <c r="LTM88" s="37"/>
      <c r="LTN88" s="37"/>
      <c r="LTO88" s="37"/>
      <c r="LTP88" s="37"/>
      <c r="LTQ88" s="37"/>
      <c r="LTR88" s="37"/>
      <c r="LTS88" s="37"/>
      <c r="LTT88" s="37"/>
      <c r="LTU88" s="37"/>
      <c r="LTV88" s="37"/>
      <c r="LTW88" s="37"/>
      <c r="LTX88" s="37"/>
      <c r="LTY88" s="37"/>
      <c r="LTZ88" s="37"/>
      <c r="LUA88" s="37"/>
      <c r="LUB88" s="37"/>
      <c r="LUC88" s="37"/>
      <c r="LUD88" s="37"/>
      <c r="LUE88" s="37"/>
      <c r="LUF88" s="37"/>
      <c r="LUG88" s="37"/>
      <c r="LUH88" s="37"/>
      <c r="LUI88" s="37"/>
      <c r="LUJ88" s="37"/>
      <c r="LUK88" s="37"/>
      <c r="LUL88" s="37"/>
      <c r="LUM88" s="37"/>
      <c r="LUN88" s="37"/>
      <c r="LUO88" s="37"/>
      <c r="LUP88" s="37"/>
      <c r="LUQ88" s="37"/>
      <c r="LUR88" s="37"/>
      <c r="LUS88" s="37"/>
      <c r="LUT88" s="37"/>
      <c r="LUU88" s="37"/>
      <c r="LUV88" s="37"/>
      <c r="LUW88" s="37"/>
      <c r="LUX88" s="37"/>
      <c r="LUY88" s="37"/>
      <c r="LUZ88" s="37"/>
      <c r="LVA88" s="37"/>
      <c r="LVB88" s="37"/>
      <c r="LVC88" s="37"/>
      <c r="LVD88" s="37"/>
      <c r="LVE88" s="37"/>
      <c r="LVF88" s="37"/>
      <c r="LVG88" s="37"/>
      <c r="LVH88" s="37"/>
      <c r="LVI88" s="37"/>
      <c r="LVJ88" s="37"/>
      <c r="LVK88" s="37"/>
      <c r="LVL88" s="37"/>
      <c r="LVM88" s="37"/>
      <c r="LVN88" s="37"/>
      <c r="LVO88" s="37"/>
      <c r="LVP88" s="37"/>
      <c r="LVQ88" s="37"/>
      <c r="LVR88" s="37"/>
      <c r="LVS88" s="37"/>
      <c r="LVT88" s="37"/>
      <c r="LVU88" s="37"/>
      <c r="LVV88" s="37"/>
      <c r="LVW88" s="37"/>
      <c r="LVX88" s="37"/>
      <c r="LVY88" s="37"/>
      <c r="LVZ88" s="37"/>
      <c r="LWA88" s="37"/>
      <c r="LWB88" s="37"/>
      <c r="LWC88" s="37"/>
      <c r="LWD88" s="37"/>
      <c r="LWE88" s="37"/>
      <c r="LWF88" s="37"/>
      <c r="LWG88" s="37"/>
      <c r="LWH88" s="37"/>
      <c r="LWI88" s="37"/>
      <c r="LWJ88" s="37"/>
      <c r="LWK88" s="37"/>
      <c r="LWL88" s="37"/>
      <c r="LWM88" s="37"/>
      <c r="LWN88" s="37"/>
      <c r="LWO88" s="37"/>
      <c r="LWP88" s="37"/>
      <c r="LWQ88" s="37"/>
      <c r="LWR88" s="37"/>
      <c r="LWS88" s="37"/>
      <c r="LWT88" s="37"/>
      <c r="LWU88" s="37"/>
      <c r="LWV88" s="37"/>
      <c r="LWW88" s="37"/>
      <c r="LWX88" s="37"/>
      <c r="LWY88" s="37"/>
      <c r="LWZ88" s="37"/>
      <c r="LXA88" s="37"/>
      <c r="LXB88" s="37"/>
      <c r="LXC88" s="37"/>
      <c r="LXD88" s="37"/>
      <c r="LXE88" s="37"/>
      <c r="LXF88" s="37"/>
      <c r="LXG88" s="37"/>
      <c r="LXH88" s="37"/>
      <c r="LXI88" s="37"/>
      <c r="LXJ88" s="37"/>
      <c r="LXK88" s="37"/>
      <c r="LXL88" s="37"/>
      <c r="LXM88" s="37"/>
      <c r="LXN88" s="37"/>
      <c r="LXO88" s="37"/>
      <c r="LXP88" s="37"/>
      <c r="LXQ88" s="37"/>
      <c r="LXR88" s="37"/>
      <c r="LXS88" s="37"/>
      <c r="LXT88" s="37"/>
      <c r="LXU88" s="37"/>
      <c r="LXV88" s="37"/>
      <c r="LXW88" s="37"/>
      <c r="LXX88" s="37"/>
      <c r="LXY88" s="37"/>
      <c r="LXZ88" s="37"/>
      <c r="LYA88" s="37"/>
      <c r="LYB88" s="37"/>
      <c r="LYC88" s="37"/>
      <c r="LYD88" s="37"/>
      <c r="LYE88" s="37"/>
      <c r="LYF88" s="37"/>
      <c r="LYG88" s="37"/>
      <c r="LYH88" s="37"/>
      <c r="LYI88" s="37"/>
      <c r="LYJ88" s="37"/>
      <c r="LYK88" s="37"/>
      <c r="LYL88" s="37"/>
      <c r="LYM88" s="37"/>
      <c r="LYN88" s="37"/>
      <c r="LYO88" s="37"/>
      <c r="LYP88" s="37"/>
      <c r="LYQ88" s="37"/>
      <c r="LYR88" s="37"/>
      <c r="LYS88" s="37"/>
      <c r="LYT88" s="37"/>
      <c r="LYU88" s="37"/>
      <c r="LYV88" s="37"/>
      <c r="LYW88" s="37"/>
      <c r="LYX88" s="37"/>
      <c r="LYY88" s="37"/>
      <c r="LYZ88" s="37"/>
      <c r="LZA88" s="37"/>
      <c r="LZB88" s="37"/>
      <c r="LZC88" s="37"/>
      <c r="LZD88" s="37"/>
      <c r="LZE88" s="37"/>
      <c r="LZF88" s="37"/>
      <c r="LZG88" s="37"/>
      <c r="LZH88" s="37"/>
      <c r="LZI88" s="37"/>
      <c r="LZJ88" s="37"/>
      <c r="LZK88" s="37"/>
      <c r="LZL88" s="37"/>
      <c r="LZM88" s="37"/>
      <c r="LZN88" s="37"/>
      <c r="LZO88" s="37"/>
      <c r="LZP88" s="37"/>
      <c r="LZQ88" s="37"/>
      <c r="LZR88" s="37"/>
      <c r="LZS88" s="37"/>
      <c r="LZT88" s="37"/>
      <c r="LZU88" s="37"/>
      <c r="LZV88" s="37"/>
      <c r="LZW88" s="37"/>
      <c r="LZX88" s="37"/>
      <c r="LZY88" s="37"/>
      <c r="LZZ88" s="37"/>
      <c r="MAA88" s="37"/>
      <c r="MAB88" s="37"/>
      <c r="MAC88" s="37"/>
      <c r="MAD88" s="37"/>
      <c r="MAE88" s="37"/>
      <c r="MAF88" s="37"/>
      <c r="MAG88" s="37"/>
      <c r="MAH88" s="37"/>
      <c r="MAI88" s="37"/>
      <c r="MAJ88" s="37"/>
      <c r="MAK88" s="37"/>
      <c r="MAL88" s="37"/>
      <c r="MAM88" s="37"/>
      <c r="MAN88" s="37"/>
      <c r="MAO88" s="37"/>
      <c r="MAP88" s="37"/>
      <c r="MAQ88" s="37"/>
      <c r="MAR88" s="37"/>
      <c r="MAS88" s="37"/>
      <c r="MAT88" s="37"/>
      <c r="MAU88" s="37"/>
      <c r="MAV88" s="37"/>
      <c r="MAW88" s="37"/>
      <c r="MAX88" s="37"/>
      <c r="MAY88" s="37"/>
      <c r="MAZ88" s="37"/>
      <c r="MBA88" s="37"/>
      <c r="MBB88" s="37"/>
      <c r="MBC88" s="37"/>
      <c r="MBD88" s="37"/>
      <c r="MBE88" s="37"/>
      <c r="MBF88" s="37"/>
      <c r="MBG88" s="37"/>
      <c r="MBH88" s="37"/>
      <c r="MBI88" s="37"/>
      <c r="MBJ88" s="37"/>
      <c r="MBK88" s="37"/>
      <c r="MBL88" s="37"/>
      <c r="MBM88" s="37"/>
      <c r="MBN88" s="37"/>
      <c r="MBO88" s="37"/>
      <c r="MBP88" s="37"/>
      <c r="MBQ88" s="37"/>
      <c r="MBR88" s="37"/>
      <c r="MBS88" s="37"/>
      <c r="MBT88" s="37"/>
      <c r="MBU88" s="37"/>
      <c r="MBV88" s="37"/>
      <c r="MBW88" s="37"/>
      <c r="MBX88" s="37"/>
      <c r="MBY88" s="37"/>
      <c r="MBZ88" s="37"/>
      <c r="MCA88" s="37"/>
      <c r="MCB88" s="37"/>
      <c r="MCC88" s="37"/>
      <c r="MCD88" s="37"/>
      <c r="MCE88" s="37"/>
      <c r="MCF88" s="37"/>
      <c r="MCG88" s="37"/>
      <c r="MCH88" s="37"/>
      <c r="MCI88" s="37"/>
      <c r="MCJ88" s="37"/>
      <c r="MCK88" s="37"/>
      <c r="MCL88" s="37"/>
      <c r="MCM88" s="37"/>
      <c r="MCN88" s="37"/>
      <c r="MCO88" s="37"/>
      <c r="MCP88" s="37"/>
      <c r="MCQ88" s="37"/>
      <c r="MCR88" s="37"/>
      <c r="MCS88" s="37"/>
      <c r="MCT88" s="37"/>
      <c r="MCU88" s="37"/>
      <c r="MCV88" s="37"/>
      <c r="MCW88" s="37"/>
      <c r="MCX88" s="37"/>
      <c r="MCY88" s="37"/>
      <c r="MCZ88" s="37"/>
      <c r="MDA88" s="37"/>
      <c r="MDB88" s="37"/>
      <c r="MDC88" s="37"/>
      <c r="MDD88" s="37"/>
      <c r="MDE88" s="37"/>
      <c r="MDF88" s="37"/>
      <c r="MDG88" s="37"/>
      <c r="MDH88" s="37"/>
      <c r="MDI88" s="37"/>
      <c r="MDJ88" s="37"/>
      <c r="MDK88" s="37"/>
      <c r="MDL88" s="37"/>
      <c r="MDM88" s="37"/>
      <c r="MDN88" s="37"/>
      <c r="MDO88" s="37"/>
      <c r="MDP88" s="37"/>
      <c r="MDQ88" s="37"/>
      <c r="MDR88" s="37"/>
      <c r="MDS88" s="37"/>
      <c r="MDT88" s="37"/>
      <c r="MDU88" s="37"/>
      <c r="MDV88" s="37"/>
      <c r="MDW88" s="37"/>
      <c r="MDX88" s="37"/>
      <c r="MDY88" s="37"/>
      <c r="MDZ88" s="37"/>
      <c r="MEA88" s="37"/>
      <c r="MEB88" s="37"/>
      <c r="MEC88" s="37"/>
      <c r="MED88" s="37"/>
      <c r="MEE88" s="37"/>
      <c r="MEF88" s="37"/>
      <c r="MEG88" s="37"/>
      <c r="MEH88" s="37"/>
      <c r="MEI88" s="37"/>
      <c r="MEJ88" s="37"/>
      <c r="MEK88" s="37"/>
      <c r="MEL88" s="37"/>
      <c r="MEM88" s="37"/>
      <c r="MEN88" s="37"/>
      <c r="MEO88" s="37"/>
      <c r="MEP88" s="37"/>
      <c r="MEQ88" s="37"/>
      <c r="MER88" s="37"/>
      <c r="MES88" s="37"/>
      <c r="MET88" s="37"/>
      <c r="MEU88" s="37"/>
      <c r="MEV88" s="37"/>
      <c r="MEW88" s="37"/>
      <c r="MEX88" s="37"/>
      <c r="MEY88" s="37"/>
      <c r="MEZ88" s="37"/>
      <c r="MFA88" s="37"/>
      <c r="MFB88" s="37"/>
      <c r="MFC88" s="37"/>
      <c r="MFD88" s="37"/>
      <c r="MFE88" s="37"/>
      <c r="MFF88" s="37"/>
      <c r="MFG88" s="37"/>
      <c r="MFH88" s="37"/>
      <c r="MFI88" s="37"/>
      <c r="MFJ88" s="37"/>
      <c r="MFK88" s="37"/>
      <c r="MFL88" s="37"/>
      <c r="MFM88" s="37"/>
      <c r="MFN88" s="37"/>
      <c r="MFO88" s="37"/>
      <c r="MFP88" s="37"/>
      <c r="MFQ88" s="37"/>
      <c r="MFR88" s="37"/>
      <c r="MFS88" s="37"/>
      <c r="MFT88" s="37"/>
      <c r="MFU88" s="37"/>
      <c r="MFV88" s="37"/>
      <c r="MFW88" s="37"/>
      <c r="MFX88" s="37"/>
      <c r="MFY88" s="37"/>
      <c r="MFZ88" s="37"/>
      <c r="MGA88" s="37"/>
      <c r="MGB88" s="37"/>
      <c r="MGC88" s="37"/>
      <c r="MGD88" s="37"/>
      <c r="MGE88" s="37"/>
      <c r="MGF88" s="37"/>
      <c r="MGG88" s="37"/>
      <c r="MGH88" s="37"/>
      <c r="MGI88" s="37"/>
      <c r="MGJ88" s="37"/>
      <c r="MGK88" s="37"/>
      <c r="MGL88" s="37"/>
      <c r="MGM88" s="37"/>
      <c r="MGN88" s="37"/>
      <c r="MGO88" s="37"/>
      <c r="MGP88" s="37"/>
      <c r="MGQ88" s="37"/>
      <c r="MGR88" s="37"/>
      <c r="MGS88" s="37"/>
      <c r="MGT88" s="37"/>
      <c r="MGU88" s="37"/>
      <c r="MGV88" s="37"/>
      <c r="MGW88" s="37"/>
      <c r="MGX88" s="37"/>
      <c r="MGY88" s="37"/>
      <c r="MGZ88" s="37"/>
      <c r="MHA88" s="37"/>
      <c r="MHB88" s="37"/>
      <c r="MHC88" s="37"/>
      <c r="MHD88" s="37"/>
      <c r="MHE88" s="37"/>
      <c r="MHF88" s="37"/>
      <c r="MHG88" s="37"/>
      <c r="MHH88" s="37"/>
      <c r="MHI88" s="37"/>
      <c r="MHJ88" s="37"/>
      <c r="MHK88" s="37"/>
      <c r="MHL88" s="37"/>
      <c r="MHM88" s="37"/>
      <c r="MHN88" s="37"/>
      <c r="MHO88" s="37"/>
      <c r="MHP88" s="37"/>
      <c r="MHQ88" s="37"/>
      <c r="MHR88" s="37"/>
      <c r="MHS88" s="37"/>
      <c r="MHT88" s="37"/>
      <c r="MHU88" s="37"/>
      <c r="MHV88" s="37"/>
      <c r="MHW88" s="37"/>
      <c r="MHX88" s="37"/>
      <c r="MHY88" s="37"/>
      <c r="MHZ88" s="37"/>
      <c r="MIA88" s="37"/>
      <c r="MIB88" s="37"/>
      <c r="MIC88" s="37"/>
      <c r="MID88" s="37"/>
      <c r="MIE88" s="37"/>
      <c r="MIF88" s="37"/>
      <c r="MIG88" s="37"/>
      <c r="MIH88" s="37"/>
      <c r="MII88" s="37"/>
      <c r="MIJ88" s="37"/>
      <c r="MIK88" s="37"/>
      <c r="MIL88" s="37"/>
      <c r="MIM88" s="37"/>
      <c r="MIN88" s="37"/>
      <c r="MIO88" s="37"/>
      <c r="MIP88" s="37"/>
      <c r="MIQ88" s="37"/>
      <c r="MIR88" s="37"/>
      <c r="MIS88" s="37"/>
      <c r="MIT88" s="37"/>
      <c r="MIU88" s="37"/>
      <c r="MIV88" s="37"/>
      <c r="MIW88" s="37"/>
      <c r="MIX88" s="37"/>
      <c r="MIY88" s="37"/>
      <c r="MIZ88" s="37"/>
      <c r="MJA88" s="37"/>
      <c r="MJB88" s="37"/>
      <c r="MJC88" s="37"/>
      <c r="MJD88" s="37"/>
      <c r="MJE88" s="37"/>
      <c r="MJF88" s="37"/>
      <c r="MJG88" s="37"/>
      <c r="MJH88" s="37"/>
      <c r="MJI88" s="37"/>
      <c r="MJJ88" s="37"/>
      <c r="MJK88" s="37"/>
      <c r="MJL88" s="37"/>
      <c r="MJM88" s="37"/>
      <c r="MJN88" s="37"/>
      <c r="MJO88" s="37"/>
      <c r="MJP88" s="37"/>
      <c r="MJQ88" s="37"/>
      <c r="MJR88" s="37"/>
      <c r="MJS88" s="37"/>
      <c r="MJT88" s="37"/>
      <c r="MJU88" s="37"/>
      <c r="MJV88" s="37"/>
      <c r="MJW88" s="37"/>
      <c r="MJX88" s="37"/>
      <c r="MJY88" s="37"/>
      <c r="MJZ88" s="37"/>
      <c r="MKA88" s="37"/>
      <c r="MKB88" s="37"/>
      <c r="MKC88" s="37"/>
      <c r="MKD88" s="37"/>
      <c r="MKE88" s="37"/>
      <c r="MKF88" s="37"/>
      <c r="MKG88" s="37"/>
      <c r="MKH88" s="37"/>
      <c r="MKI88" s="37"/>
      <c r="MKJ88" s="37"/>
      <c r="MKK88" s="37"/>
      <c r="MKL88" s="37"/>
      <c r="MKM88" s="37"/>
      <c r="MKN88" s="37"/>
      <c r="MKO88" s="37"/>
      <c r="MKP88" s="37"/>
      <c r="MKQ88" s="37"/>
      <c r="MKR88" s="37"/>
      <c r="MKS88" s="37"/>
      <c r="MKT88" s="37"/>
      <c r="MKU88" s="37"/>
      <c r="MKV88" s="37"/>
      <c r="MKW88" s="37"/>
      <c r="MKX88" s="37"/>
      <c r="MKY88" s="37"/>
      <c r="MKZ88" s="37"/>
      <c r="MLA88" s="37"/>
      <c r="MLB88" s="37"/>
      <c r="MLC88" s="37"/>
      <c r="MLD88" s="37"/>
      <c r="MLE88" s="37"/>
      <c r="MLF88" s="37"/>
      <c r="MLG88" s="37"/>
      <c r="MLH88" s="37"/>
      <c r="MLI88" s="37"/>
      <c r="MLJ88" s="37"/>
      <c r="MLK88" s="37"/>
      <c r="MLL88" s="37"/>
      <c r="MLM88" s="37"/>
      <c r="MLN88" s="37"/>
      <c r="MLO88" s="37"/>
      <c r="MLP88" s="37"/>
      <c r="MLQ88" s="37"/>
      <c r="MLR88" s="37"/>
      <c r="MLS88" s="37"/>
      <c r="MLT88" s="37"/>
      <c r="MLU88" s="37"/>
      <c r="MLV88" s="37"/>
      <c r="MLW88" s="37"/>
      <c r="MLX88" s="37"/>
      <c r="MLY88" s="37"/>
      <c r="MLZ88" s="37"/>
      <c r="MMA88" s="37"/>
      <c r="MMB88" s="37"/>
      <c r="MMC88" s="37"/>
      <c r="MMD88" s="37"/>
      <c r="MME88" s="37"/>
      <c r="MMF88" s="37"/>
      <c r="MMG88" s="37"/>
      <c r="MMH88" s="37"/>
      <c r="MMI88" s="37"/>
      <c r="MMJ88" s="37"/>
      <c r="MMK88" s="37"/>
      <c r="MML88" s="37"/>
      <c r="MMM88" s="37"/>
      <c r="MMN88" s="37"/>
      <c r="MMO88" s="37"/>
      <c r="MMP88" s="37"/>
      <c r="MMQ88" s="37"/>
      <c r="MMR88" s="37"/>
      <c r="MMS88" s="37"/>
      <c r="MMT88" s="37"/>
      <c r="MMU88" s="37"/>
      <c r="MMV88" s="37"/>
      <c r="MMW88" s="37"/>
      <c r="MMX88" s="37"/>
      <c r="MMY88" s="37"/>
      <c r="MMZ88" s="37"/>
      <c r="MNA88" s="37"/>
      <c r="MNB88" s="37"/>
      <c r="MNC88" s="37"/>
      <c r="MND88" s="37"/>
      <c r="MNE88" s="37"/>
      <c r="MNF88" s="37"/>
      <c r="MNG88" s="37"/>
      <c r="MNH88" s="37"/>
      <c r="MNI88" s="37"/>
      <c r="MNJ88" s="37"/>
      <c r="MNK88" s="37"/>
      <c r="MNL88" s="37"/>
      <c r="MNM88" s="37"/>
      <c r="MNN88" s="37"/>
      <c r="MNO88" s="37"/>
      <c r="MNP88" s="37"/>
      <c r="MNQ88" s="37"/>
      <c r="MNR88" s="37"/>
      <c r="MNS88" s="37"/>
      <c r="MNT88" s="37"/>
      <c r="MNU88" s="37"/>
      <c r="MNV88" s="37"/>
      <c r="MNW88" s="37"/>
      <c r="MNX88" s="37"/>
      <c r="MNY88" s="37"/>
      <c r="MNZ88" s="37"/>
      <c r="MOA88" s="37"/>
      <c r="MOB88" s="37"/>
      <c r="MOC88" s="37"/>
      <c r="MOD88" s="37"/>
      <c r="MOE88" s="37"/>
      <c r="MOF88" s="37"/>
      <c r="MOG88" s="37"/>
      <c r="MOH88" s="37"/>
      <c r="MOI88" s="37"/>
      <c r="MOJ88" s="37"/>
      <c r="MOK88" s="37"/>
      <c r="MOL88" s="37"/>
      <c r="MOM88" s="37"/>
      <c r="MON88" s="37"/>
      <c r="MOO88" s="37"/>
      <c r="MOP88" s="37"/>
      <c r="MOQ88" s="37"/>
      <c r="MOR88" s="37"/>
      <c r="MOS88" s="37"/>
      <c r="MOT88" s="37"/>
      <c r="MOU88" s="37"/>
      <c r="MOV88" s="37"/>
      <c r="MOW88" s="37"/>
      <c r="MOX88" s="37"/>
      <c r="MOY88" s="37"/>
      <c r="MOZ88" s="37"/>
      <c r="MPA88" s="37"/>
      <c r="MPB88" s="37"/>
      <c r="MPC88" s="37"/>
      <c r="MPD88" s="37"/>
      <c r="MPE88" s="37"/>
      <c r="MPF88" s="37"/>
      <c r="MPG88" s="37"/>
      <c r="MPH88" s="37"/>
      <c r="MPI88" s="37"/>
      <c r="MPJ88" s="37"/>
      <c r="MPK88" s="37"/>
      <c r="MPL88" s="37"/>
      <c r="MPM88" s="37"/>
      <c r="MPN88" s="37"/>
      <c r="MPO88" s="37"/>
      <c r="MPP88" s="37"/>
      <c r="MPQ88" s="37"/>
      <c r="MPR88" s="37"/>
      <c r="MPS88" s="37"/>
      <c r="MPT88" s="37"/>
      <c r="MPU88" s="37"/>
      <c r="MPV88" s="37"/>
      <c r="MPW88" s="37"/>
      <c r="MPX88" s="37"/>
      <c r="MPY88" s="37"/>
      <c r="MPZ88" s="37"/>
      <c r="MQA88" s="37"/>
      <c r="MQB88" s="37"/>
      <c r="MQC88" s="37"/>
      <c r="MQD88" s="37"/>
      <c r="MQE88" s="37"/>
      <c r="MQF88" s="37"/>
      <c r="MQG88" s="37"/>
      <c r="MQH88" s="37"/>
      <c r="MQI88" s="37"/>
      <c r="MQJ88" s="37"/>
      <c r="MQK88" s="37"/>
      <c r="MQL88" s="37"/>
      <c r="MQM88" s="37"/>
      <c r="MQN88" s="37"/>
      <c r="MQO88" s="37"/>
      <c r="MQP88" s="37"/>
      <c r="MQQ88" s="37"/>
      <c r="MQR88" s="37"/>
      <c r="MQS88" s="37"/>
      <c r="MQT88" s="37"/>
      <c r="MQU88" s="37"/>
      <c r="MQV88" s="37"/>
      <c r="MQW88" s="37"/>
      <c r="MQX88" s="37"/>
      <c r="MQY88" s="37"/>
      <c r="MQZ88" s="37"/>
      <c r="MRA88" s="37"/>
      <c r="MRB88" s="37"/>
      <c r="MRC88" s="37"/>
      <c r="MRD88" s="37"/>
      <c r="MRE88" s="37"/>
      <c r="MRF88" s="37"/>
      <c r="MRG88" s="37"/>
      <c r="MRH88" s="37"/>
      <c r="MRI88" s="37"/>
      <c r="MRJ88" s="37"/>
      <c r="MRK88" s="37"/>
      <c r="MRL88" s="37"/>
      <c r="MRM88" s="37"/>
      <c r="MRN88" s="37"/>
      <c r="MRO88" s="37"/>
      <c r="MRP88" s="37"/>
      <c r="MRQ88" s="37"/>
      <c r="MRR88" s="37"/>
      <c r="MRS88" s="37"/>
      <c r="MRT88" s="37"/>
      <c r="MRU88" s="37"/>
      <c r="MRV88" s="37"/>
      <c r="MRW88" s="37"/>
      <c r="MRX88" s="37"/>
      <c r="MRY88" s="37"/>
      <c r="MRZ88" s="37"/>
      <c r="MSA88" s="37"/>
      <c r="MSB88" s="37"/>
      <c r="MSC88" s="37"/>
      <c r="MSD88" s="37"/>
      <c r="MSE88" s="37"/>
      <c r="MSF88" s="37"/>
      <c r="MSG88" s="37"/>
      <c r="MSH88" s="37"/>
      <c r="MSI88" s="37"/>
      <c r="MSJ88" s="37"/>
      <c r="MSK88" s="37"/>
      <c r="MSL88" s="37"/>
      <c r="MSM88" s="37"/>
      <c r="MSN88" s="37"/>
      <c r="MSO88" s="37"/>
      <c r="MSP88" s="37"/>
      <c r="MSQ88" s="37"/>
      <c r="MSR88" s="37"/>
      <c r="MSS88" s="37"/>
      <c r="MST88" s="37"/>
      <c r="MSU88" s="37"/>
      <c r="MSV88" s="37"/>
      <c r="MSW88" s="37"/>
      <c r="MSX88" s="37"/>
      <c r="MSY88" s="37"/>
      <c r="MSZ88" s="37"/>
      <c r="MTA88" s="37"/>
      <c r="MTB88" s="37"/>
      <c r="MTC88" s="37"/>
      <c r="MTD88" s="37"/>
      <c r="MTE88" s="37"/>
      <c r="MTF88" s="37"/>
      <c r="MTG88" s="37"/>
      <c r="MTH88" s="37"/>
      <c r="MTI88" s="37"/>
      <c r="MTJ88" s="37"/>
      <c r="MTK88" s="37"/>
      <c r="MTL88" s="37"/>
      <c r="MTM88" s="37"/>
      <c r="MTN88" s="37"/>
      <c r="MTO88" s="37"/>
      <c r="MTP88" s="37"/>
      <c r="MTQ88" s="37"/>
      <c r="MTR88" s="37"/>
      <c r="MTS88" s="37"/>
      <c r="MTT88" s="37"/>
      <c r="MTU88" s="37"/>
      <c r="MTV88" s="37"/>
      <c r="MTW88" s="37"/>
      <c r="MTX88" s="37"/>
      <c r="MTY88" s="37"/>
      <c r="MTZ88" s="37"/>
      <c r="MUA88" s="37"/>
      <c r="MUB88" s="37"/>
      <c r="MUC88" s="37"/>
      <c r="MUD88" s="37"/>
      <c r="MUE88" s="37"/>
      <c r="MUF88" s="37"/>
      <c r="MUG88" s="37"/>
      <c r="MUH88" s="37"/>
      <c r="MUI88" s="37"/>
      <c r="MUJ88" s="37"/>
      <c r="MUK88" s="37"/>
      <c r="MUL88" s="37"/>
      <c r="MUM88" s="37"/>
      <c r="MUN88" s="37"/>
      <c r="MUO88" s="37"/>
      <c r="MUP88" s="37"/>
      <c r="MUQ88" s="37"/>
      <c r="MUR88" s="37"/>
      <c r="MUS88" s="37"/>
      <c r="MUT88" s="37"/>
      <c r="MUU88" s="37"/>
      <c r="MUV88" s="37"/>
      <c r="MUW88" s="37"/>
      <c r="MUX88" s="37"/>
      <c r="MUY88" s="37"/>
      <c r="MUZ88" s="37"/>
      <c r="MVA88" s="37"/>
      <c r="MVB88" s="37"/>
      <c r="MVC88" s="37"/>
      <c r="MVD88" s="37"/>
      <c r="MVE88" s="37"/>
      <c r="MVF88" s="37"/>
      <c r="MVG88" s="37"/>
      <c r="MVH88" s="37"/>
      <c r="MVI88" s="37"/>
      <c r="MVJ88" s="37"/>
      <c r="MVK88" s="37"/>
      <c r="MVL88" s="37"/>
      <c r="MVM88" s="37"/>
      <c r="MVN88" s="37"/>
      <c r="MVO88" s="37"/>
      <c r="MVP88" s="37"/>
      <c r="MVQ88" s="37"/>
      <c r="MVR88" s="37"/>
      <c r="MVS88" s="37"/>
      <c r="MVT88" s="37"/>
      <c r="MVU88" s="37"/>
      <c r="MVV88" s="37"/>
      <c r="MVW88" s="37"/>
      <c r="MVX88" s="37"/>
      <c r="MVY88" s="37"/>
      <c r="MVZ88" s="37"/>
      <c r="MWA88" s="37"/>
      <c r="MWB88" s="37"/>
      <c r="MWC88" s="37"/>
      <c r="MWD88" s="37"/>
      <c r="MWE88" s="37"/>
      <c r="MWF88" s="37"/>
      <c r="MWG88" s="37"/>
      <c r="MWH88" s="37"/>
      <c r="MWI88" s="37"/>
      <c r="MWJ88" s="37"/>
      <c r="MWK88" s="37"/>
      <c r="MWL88" s="37"/>
      <c r="MWM88" s="37"/>
      <c r="MWN88" s="37"/>
      <c r="MWO88" s="37"/>
      <c r="MWP88" s="37"/>
      <c r="MWQ88" s="37"/>
      <c r="MWR88" s="37"/>
      <c r="MWS88" s="37"/>
      <c r="MWT88" s="37"/>
      <c r="MWU88" s="37"/>
      <c r="MWV88" s="37"/>
      <c r="MWW88" s="37"/>
      <c r="MWX88" s="37"/>
      <c r="MWY88" s="37"/>
      <c r="MWZ88" s="37"/>
      <c r="MXA88" s="37"/>
      <c r="MXB88" s="37"/>
      <c r="MXC88" s="37"/>
      <c r="MXD88" s="37"/>
      <c r="MXE88" s="37"/>
      <c r="MXF88" s="37"/>
      <c r="MXG88" s="37"/>
      <c r="MXH88" s="37"/>
      <c r="MXI88" s="37"/>
      <c r="MXJ88" s="37"/>
      <c r="MXK88" s="37"/>
      <c r="MXL88" s="37"/>
      <c r="MXM88" s="37"/>
      <c r="MXN88" s="37"/>
      <c r="MXO88" s="37"/>
      <c r="MXP88" s="37"/>
      <c r="MXQ88" s="37"/>
      <c r="MXR88" s="37"/>
      <c r="MXS88" s="37"/>
      <c r="MXT88" s="37"/>
      <c r="MXU88" s="37"/>
      <c r="MXV88" s="37"/>
      <c r="MXW88" s="37"/>
      <c r="MXX88" s="37"/>
      <c r="MXY88" s="37"/>
      <c r="MXZ88" s="37"/>
      <c r="MYA88" s="37"/>
      <c r="MYB88" s="37"/>
      <c r="MYC88" s="37"/>
      <c r="MYD88" s="37"/>
      <c r="MYE88" s="37"/>
      <c r="MYF88" s="37"/>
      <c r="MYG88" s="37"/>
      <c r="MYH88" s="37"/>
      <c r="MYI88" s="37"/>
      <c r="MYJ88" s="37"/>
      <c r="MYK88" s="37"/>
      <c r="MYL88" s="37"/>
      <c r="MYM88" s="37"/>
      <c r="MYN88" s="37"/>
      <c r="MYO88" s="37"/>
      <c r="MYP88" s="37"/>
      <c r="MYQ88" s="37"/>
      <c r="MYR88" s="37"/>
      <c r="MYS88" s="37"/>
      <c r="MYT88" s="37"/>
      <c r="MYU88" s="37"/>
      <c r="MYV88" s="37"/>
      <c r="MYW88" s="37"/>
      <c r="MYX88" s="37"/>
      <c r="MYY88" s="37"/>
      <c r="MYZ88" s="37"/>
      <c r="MZA88" s="37"/>
      <c r="MZB88" s="37"/>
      <c r="MZC88" s="37"/>
      <c r="MZD88" s="37"/>
      <c r="MZE88" s="37"/>
      <c r="MZF88" s="37"/>
      <c r="MZG88" s="37"/>
      <c r="MZH88" s="37"/>
      <c r="MZI88" s="37"/>
      <c r="MZJ88" s="37"/>
      <c r="MZK88" s="37"/>
      <c r="MZL88" s="37"/>
      <c r="MZM88" s="37"/>
      <c r="MZN88" s="37"/>
      <c r="MZO88" s="37"/>
      <c r="MZP88" s="37"/>
      <c r="MZQ88" s="37"/>
      <c r="MZR88" s="37"/>
      <c r="MZS88" s="37"/>
      <c r="MZT88" s="37"/>
      <c r="MZU88" s="37"/>
      <c r="MZV88" s="37"/>
      <c r="MZW88" s="37"/>
      <c r="MZX88" s="37"/>
      <c r="MZY88" s="37"/>
      <c r="MZZ88" s="37"/>
      <c r="NAA88" s="37"/>
      <c r="NAB88" s="37"/>
      <c r="NAC88" s="37"/>
      <c r="NAD88" s="37"/>
      <c r="NAE88" s="37"/>
      <c r="NAF88" s="37"/>
      <c r="NAG88" s="37"/>
      <c r="NAH88" s="37"/>
      <c r="NAI88" s="37"/>
      <c r="NAJ88" s="37"/>
      <c r="NAK88" s="37"/>
      <c r="NAL88" s="37"/>
      <c r="NAM88" s="37"/>
      <c r="NAN88" s="37"/>
      <c r="NAO88" s="37"/>
      <c r="NAP88" s="37"/>
      <c r="NAQ88" s="37"/>
      <c r="NAR88" s="37"/>
      <c r="NAS88" s="37"/>
      <c r="NAT88" s="37"/>
      <c r="NAU88" s="37"/>
      <c r="NAV88" s="37"/>
      <c r="NAW88" s="37"/>
      <c r="NAX88" s="37"/>
      <c r="NAY88" s="37"/>
      <c r="NAZ88" s="37"/>
      <c r="NBA88" s="37"/>
      <c r="NBB88" s="37"/>
      <c r="NBC88" s="37"/>
      <c r="NBD88" s="37"/>
      <c r="NBE88" s="37"/>
      <c r="NBF88" s="37"/>
      <c r="NBG88" s="37"/>
      <c r="NBH88" s="37"/>
      <c r="NBI88" s="37"/>
      <c r="NBJ88" s="37"/>
      <c r="NBK88" s="37"/>
      <c r="NBL88" s="37"/>
      <c r="NBM88" s="37"/>
      <c r="NBN88" s="37"/>
      <c r="NBO88" s="37"/>
      <c r="NBP88" s="37"/>
      <c r="NBQ88" s="37"/>
      <c r="NBR88" s="37"/>
      <c r="NBS88" s="37"/>
      <c r="NBT88" s="37"/>
      <c r="NBU88" s="37"/>
      <c r="NBV88" s="37"/>
      <c r="NBW88" s="37"/>
      <c r="NBX88" s="37"/>
      <c r="NBY88" s="37"/>
      <c r="NBZ88" s="37"/>
      <c r="NCA88" s="37"/>
      <c r="NCB88" s="37"/>
      <c r="NCC88" s="37"/>
      <c r="NCD88" s="37"/>
      <c r="NCE88" s="37"/>
      <c r="NCF88" s="37"/>
      <c r="NCG88" s="37"/>
      <c r="NCH88" s="37"/>
      <c r="NCI88" s="37"/>
      <c r="NCJ88" s="37"/>
      <c r="NCK88" s="37"/>
      <c r="NCL88" s="37"/>
      <c r="NCM88" s="37"/>
      <c r="NCN88" s="37"/>
      <c r="NCO88" s="37"/>
      <c r="NCP88" s="37"/>
      <c r="NCQ88" s="37"/>
      <c r="NCR88" s="37"/>
      <c r="NCS88" s="37"/>
      <c r="NCT88" s="37"/>
      <c r="NCU88" s="37"/>
      <c r="NCV88" s="37"/>
      <c r="NCW88" s="37"/>
      <c r="NCX88" s="37"/>
      <c r="NCY88" s="37"/>
      <c r="NCZ88" s="37"/>
      <c r="NDA88" s="37"/>
      <c r="NDB88" s="37"/>
      <c r="NDC88" s="37"/>
      <c r="NDD88" s="37"/>
      <c r="NDE88" s="37"/>
      <c r="NDF88" s="37"/>
      <c r="NDG88" s="37"/>
      <c r="NDH88" s="37"/>
      <c r="NDI88" s="37"/>
      <c r="NDJ88" s="37"/>
      <c r="NDK88" s="37"/>
      <c r="NDL88" s="37"/>
      <c r="NDM88" s="37"/>
      <c r="NDN88" s="37"/>
      <c r="NDO88" s="37"/>
      <c r="NDP88" s="37"/>
      <c r="NDQ88" s="37"/>
      <c r="NDR88" s="37"/>
      <c r="NDS88" s="37"/>
      <c r="NDT88" s="37"/>
      <c r="NDU88" s="37"/>
      <c r="NDV88" s="37"/>
      <c r="NDW88" s="37"/>
      <c r="NDX88" s="37"/>
      <c r="NDY88" s="37"/>
      <c r="NDZ88" s="37"/>
      <c r="NEA88" s="37"/>
      <c r="NEB88" s="37"/>
      <c r="NEC88" s="37"/>
      <c r="NED88" s="37"/>
      <c r="NEE88" s="37"/>
      <c r="NEF88" s="37"/>
      <c r="NEG88" s="37"/>
      <c r="NEH88" s="37"/>
      <c r="NEI88" s="37"/>
      <c r="NEJ88" s="37"/>
      <c r="NEK88" s="37"/>
      <c r="NEL88" s="37"/>
      <c r="NEM88" s="37"/>
      <c r="NEN88" s="37"/>
      <c r="NEO88" s="37"/>
      <c r="NEP88" s="37"/>
      <c r="NEQ88" s="37"/>
      <c r="NER88" s="37"/>
      <c r="NES88" s="37"/>
      <c r="NET88" s="37"/>
      <c r="NEU88" s="37"/>
      <c r="NEV88" s="37"/>
      <c r="NEW88" s="37"/>
      <c r="NEX88" s="37"/>
      <c r="NEY88" s="37"/>
      <c r="NEZ88" s="37"/>
      <c r="NFA88" s="37"/>
      <c r="NFB88" s="37"/>
      <c r="NFC88" s="37"/>
      <c r="NFD88" s="37"/>
      <c r="NFE88" s="37"/>
      <c r="NFF88" s="37"/>
      <c r="NFG88" s="37"/>
      <c r="NFH88" s="37"/>
      <c r="NFI88" s="37"/>
      <c r="NFJ88" s="37"/>
      <c r="NFK88" s="37"/>
      <c r="NFL88" s="37"/>
      <c r="NFM88" s="37"/>
      <c r="NFN88" s="37"/>
      <c r="NFO88" s="37"/>
      <c r="NFP88" s="37"/>
      <c r="NFQ88" s="37"/>
      <c r="NFR88" s="37"/>
      <c r="NFS88" s="37"/>
      <c r="NFT88" s="37"/>
      <c r="NFU88" s="37"/>
      <c r="NFV88" s="37"/>
      <c r="NFW88" s="37"/>
      <c r="NFX88" s="37"/>
      <c r="NFY88" s="37"/>
      <c r="NFZ88" s="37"/>
      <c r="NGA88" s="37"/>
      <c r="NGB88" s="37"/>
      <c r="NGC88" s="37"/>
      <c r="NGD88" s="37"/>
      <c r="NGE88" s="37"/>
      <c r="NGF88" s="37"/>
      <c r="NGG88" s="37"/>
      <c r="NGH88" s="37"/>
      <c r="NGI88" s="37"/>
      <c r="NGJ88" s="37"/>
      <c r="NGK88" s="37"/>
      <c r="NGL88" s="37"/>
      <c r="NGM88" s="37"/>
      <c r="NGN88" s="37"/>
      <c r="NGO88" s="37"/>
      <c r="NGP88" s="37"/>
      <c r="NGQ88" s="37"/>
      <c r="NGR88" s="37"/>
      <c r="NGS88" s="37"/>
      <c r="NGT88" s="37"/>
      <c r="NGU88" s="37"/>
      <c r="NGV88" s="37"/>
      <c r="NGW88" s="37"/>
      <c r="NGX88" s="37"/>
      <c r="NGY88" s="37"/>
      <c r="NGZ88" s="37"/>
      <c r="NHA88" s="37"/>
      <c r="NHB88" s="37"/>
      <c r="NHC88" s="37"/>
      <c r="NHD88" s="37"/>
      <c r="NHE88" s="37"/>
      <c r="NHF88" s="37"/>
      <c r="NHG88" s="37"/>
      <c r="NHH88" s="37"/>
      <c r="NHI88" s="37"/>
      <c r="NHJ88" s="37"/>
      <c r="NHK88" s="37"/>
      <c r="NHL88" s="37"/>
      <c r="NHM88" s="37"/>
      <c r="NHN88" s="37"/>
      <c r="NHO88" s="37"/>
      <c r="NHP88" s="37"/>
      <c r="NHQ88" s="37"/>
      <c r="NHR88" s="37"/>
      <c r="NHS88" s="37"/>
      <c r="NHT88" s="37"/>
      <c r="NHU88" s="37"/>
      <c r="NHV88" s="37"/>
      <c r="NHW88" s="37"/>
      <c r="NHX88" s="37"/>
      <c r="NHY88" s="37"/>
      <c r="NHZ88" s="37"/>
      <c r="NIA88" s="37"/>
      <c r="NIB88" s="37"/>
      <c r="NIC88" s="37"/>
      <c r="NID88" s="37"/>
      <c r="NIE88" s="37"/>
      <c r="NIF88" s="37"/>
      <c r="NIG88" s="37"/>
      <c r="NIH88" s="37"/>
      <c r="NII88" s="37"/>
      <c r="NIJ88" s="37"/>
      <c r="NIK88" s="37"/>
      <c r="NIL88" s="37"/>
      <c r="NIM88" s="37"/>
      <c r="NIN88" s="37"/>
      <c r="NIO88" s="37"/>
      <c r="NIP88" s="37"/>
      <c r="NIQ88" s="37"/>
      <c r="NIR88" s="37"/>
      <c r="NIS88" s="37"/>
      <c r="NIT88" s="37"/>
      <c r="NIU88" s="37"/>
      <c r="NIV88" s="37"/>
      <c r="NIW88" s="37"/>
      <c r="NIX88" s="37"/>
      <c r="NIY88" s="37"/>
      <c r="NIZ88" s="37"/>
      <c r="NJA88" s="37"/>
      <c r="NJB88" s="37"/>
      <c r="NJC88" s="37"/>
      <c r="NJD88" s="37"/>
      <c r="NJE88" s="37"/>
      <c r="NJF88" s="37"/>
      <c r="NJG88" s="37"/>
      <c r="NJH88" s="37"/>
      <c r="NJI88" s="37"/>
      <c r="NJJ88" s="37"/>
      <c r="NJK88" s="37"/>
      <c r="NJL88" s="37"/>
      <c r="NJM88" s="37"/>
      <c r="NJN88" s="37"/>
      <c r="NJO88" s="37"/>
      <c r="NJP88" s="37"/>
      <c r="NJQ88" s="37"/>
      <c r="NJR88" s="37"/>
      <c r="NJS88" s="37"/>
      <c r="NJT88" s="37"/>
      <c r="NJU88" s="37"/>
      <c r="NJV88" s="37"/>
      <c r="NJW88" s="37"/>
      <c r="NJX88" s="37"/>
      <c r="NJY88" s="37"/>
      <c r="NJZ88" s="37"/>
      <c r="NKA88" s="37"/>
      <c r="NKB88" s="37"/>
      <c r="NKC88" s="37"/>
      <c r="NKD88" s="37"/>
      <c r="NKE88" s="37"/>
      <c r="NKF88" s="37"/>
      <c r="NKG88" s="37"/>
      <c r="NKH88" s="37"/>
      <c r="NKI88" s="37"/>
      <c r="NKJ88" s="37"/>
      <c r="NKK88" s="37"/>
      <c r="NKL88" s="37"/>
      <c r="NKM88" s="37"/>
      <c r="NKN88" s="37"/>
      <c r="NKO88" s="37"/>
      <c r="NKP88" s="37"/>
      <c r="NKQ88" s="37"/>
      <c r="NKR88" s="37"/>
      <c r="NKS88" s="37"/>
      <c r="NKT88" s="37"/>
      <c r="NKU88" s="37"/>
      <c r="NKV88" s="37"/>
      <c r="NKW88" s="37"/>
      <c r="NKX88" s="37"/>
      <c r="NKY88" s="37"/>
      <c r="NKZ88" s="37"/>
      <c r="NLA88" s="37"/>
      <c r="NLB88" s="37"/>
      <c r="NLC88" s="37"/>
      <c r="NLD88" s="37"/>
      <c r="NLE88" s="37"/>
      <c r="NLF88" s="37"/>
      <c r="NLG88" s="37"/>
      <c r="NLH88" s="37"/>
      <c r="NLI88" s="37"/>
      <c r="NLJ88" s="37"/>
      <c r="NLK88" s="37"/>
      <c r="NLL88" s="37"/>
      <c r="NLM88" s="37"/>
      <c r="NLN88" s="37"/>
      <c r="NLO88" s="37"/>
      <c r="NLP88" s="37"/>
      <c r="NLQ88" s="37"/>
      <c r="NLR88" s="37"/>
      <c r="NLS88" s="37"/>
      <c r="NLT88" s="37"/>
      <c r="NLU88" s="37"/>
      <c r="NLV88" s="37"/>
      <c r="NLW88" s="37"/>
      <c r="NLX88" s="37"/>
      <c r="NLY88" s="37"/>
      <c r="NLZ88" s="37"/>
      <c r="NMA88" s="37"/>
      <c r="NMB88" s="37"/>
      <c r="NMC88" s="37"/>
      <c r="NMD88" s="37"/>
      <c r="NME88" s="37"/>
      <c r="NMF88" s="37"/>
      <c r="NMG88" s="37"/>
      <c r="NMH88" s="37"/>
      <c r="NMI88" s="37"/>
      <c r="NMJ88" s="37"/>
      <c r="NMK88" s="37"/>
      <c r="NML88" s="37"/>
      <c r="NMM88" s="37"/>
      <c r="NMN88" s="37"/>
      <c r="NMO88" s="37"/>
      <c r="NMP88" s="37"/>
      <c r="NMQ88" s="37"/>
      <c r="NMR88" s="37"/>
      <c r="NMS88" s="37"/>
      <c r="NMT88" s="37"/>
      <c r="NMU88" s="37"/>
      <c r="NMV88" s="37"/>
      <c r="NMW88" s="37"/>
      <c r="NMX88" s="37"/>
      <c r="NMY88" s="37"/>
      <c r="NMZ88" s="37"/>
      <c r="NNA88" s="37"/>
      <c r="NNB88" s="37"/>
      <c r="NNC88" s="37"/>
      <c r="NND88" s="37"/>
      <c r="NNE88" s="37"/>
      <c r="NNF88" s="37"/>
      <c r="NNG88" s="37"/>
      <c r="NNH88" s="37"/>
      <c r="NNI88" s="37"/>
      <c r="NNJ88" s="37"/>
      <c r="NNK88" s="37"/>
      <c r="NNL88" s="37"/>
      <c r="NNM88" s="37"/>
      <c r="NNN88" s="37"/>
      <c r="NNO88" s="37"/>
      <c r="NNP88" s="37"/>
      <c r="NNQ88" s="37"/>
      <c r="NNR88" s="37"/>
      <c r="NNS88" s="37"/>
      <c r="NNT88" s="37"/>
      <c r="NNU88" s="37"/>
      <c r="NNV88" s="37"/>
      <c r="NNW88" s="37"/>
      <c r="NNX88" s="37"/>
      <c r="NNY88" s="37"/>
      <c r="NNZ88" s="37"/>
      <c r="NOA88" s="37"/>
      <c r="NOB88" s="37"/>
      <c r="NOC88" s="37"/>
      <c r="NOD88" s="37"/>
      <c r="NOE88" s="37"/>
      <c r="NOF88" s="37"/>
      <c r="NOG88" s="37"/>
      <c r="NOH88" s="37"/>
      <c r="NOI88" s="37"/>
      <c r="NOJ88" s="37"/>
      <c r="NOK88" s="37"/>
      <c r="NOL88" s="37"/>
      <c r="NOM88" s="37"/>
      <c r="NON88" s="37"/>
      <c r="NOO88" s="37"/>
      <c r="NOP88" s="37"/>
      <c r="NOQ88" s="37"/>
      <c r="NOR88" s="37"/>
      <c r="NOS88" s="37"/>
      <c r="NOT88" s="37"/>
      <c r="NOU88" s="37"/>
      <c r="NOV88" s="37"/>
      <c r="NOW88" s="37"/>
      <c r="NOX88" s="37"/>
      <c r="NOY88" s="37"/>
      <c r="NOZ88" s="37"/>
      <c r="NPA88" s="37"/>
      <c r="NPB88" s="37"/>
      <c r="NPC88" s="37"/>
      <c r="NPD88" s="37"/>
      <c r="NPE88" s="37"/>
      <c r="NPF88" s="37"/>
      <c r="NPG88" s="37"/>
      <c r="NPH88" s="37"/>
      <c r="NPI88" s="37"/>
      <c r="NPJ88" s="37"/>
      <c r="NPK88" s="37"/>
      <c r="NPL88" s="37"/>
      <c r="NPM88" s="37"/>
      <c r="NPN88" s="37"/>
      <c r="NPO88" s="37"/>
      <c r="NPP88" s="37"/>
      <c r="NPQ88" s="37"/>
      <c r="NPR88" s="37"/>
      <c r="NPS88" s="37"/>
      <c r="NPT88" s="37"/>
      <c r="NPU88" s="37"/>
      <c r="NPV88" s="37"/>
      <c r="NPW88" s="37"/>
      <c r="NPX88" s="37"/>
      <c r="NPY88" s="37"/>
      <c r="NPZ88" s="37"/>
      <c r="NQA88" s="37"/>
      <c r="NQB88" s="37"/>
      <c r="NQC88" s="37"/>
      <c r="NQD88" s="37"/>
      <c r="NQE88" s="37"/>
      <c r="NQF88" s="37"/>
      <c r="NQG88" s="37"/>
      <c r="NQH88" s="37"/>
      <c r="NQI88" s="37"/>
      <c r="NQJ88" s="37"/>
      <c r="NQK88" s="37"/>
      <c r="NQL88" s="37"/>
      <c r="NQM88" s="37"/>
      <c r="NQN88" s="37"/>
      <c r="NQO88" s="37"/>
      <c r="NQP88" s="37"/>
      <c r="NQQ88" s="37"/>
      <c r="NQR88" s="37"/>
      <c r="NQS88" s="37"/>
      <c r="NQT88" s="37"/>
      <c r="NQU88" s="37"/>
      <c r="NQV88" s="37"/>
      <c r="NQW88" s="37"/>
      <c r="NQX88" s="37"/>
      <c r="NQY88" s="37"/>
      <c r="NQZ88" s="37"/>
      <c r="NRA88" s="37"/>
      <c r="NRB88" s="37"/>
      <c r="NRC88" s="37"/>
      <c r="NRD88" s="37"/>
      <c r="NRE88" s="37"/>
      <c r="NRF88" s="37"/>
      <c r="NRG88" s="37"/>
      <c r="NRH88" s="37"/>
      <c r="NRI88" s="37"/>
      <c r="NRJ88" s="37"/>
      <c r="NRK88" s="37"/>
      <c r="NRL88" s="37"/>
      <c r="NRM88" s="37"/>
      <c r="NRN88" s="37"/>
      <c r="NRO88" s="37"/>
      <c r="NRP88" s="37"/>
      <c r="NRQ88" s="37"/>
      <c r="NRR88" s="37"/>
      <c r="NRS88" s="37"/>
      <c r="NRT88" s="37"/>
      <c r="NRU88" s="37"/>
      <c r="NRV88" s="37"/>
      <c r="NRW88" s="37"/>
      <c r="NRX88" s="37"/>
      <c r="NRY88" s="37"/>
      <c r="NRZ88" s="37"/>
      <c r="NSA88" s="37"/>
      <c r="NSB88" s="37"/>
      <c r="NSC88" s="37"/>
      <c r="NSD88" s="37"/>
      <c r="NSE88" s="37"/>
      <c r="NSF88" s="37"/>
      <c r="NSG88" s="37"/>
      <c r="NSH88" s="37"/>
      <c r="NSI88" s="37"/>
      <c r="NSJ88" s="37"/>
      <c r="NSK88" s="37"/>
      <c r="NSL88" s="37"/>
      <c r="NSM88" s="37"/>
      <c r="NSN88" s="37"/>
      <c r="NSO88" s="37"/>
      <c r="NSP88" s="37"/>
      <c r="NSQ88" s="37"/>
      <c r="NSR88" s="37"/>
      <c r="NSS88" s="37"/>
      <c r="NST88" s="37"/>
      <c r="NSU88" s="37"/>
      <c r="NSV88" s="37"/>
      <c r="NSW88" s="37"/>
      <c r="NSX88" s="37"/>
      <c r="NSY88" s="37"/>
      <c r="NSZ88" s="37"/>
      <c r="NTA88" s="37"/>
      <c r="NTB88" s="37"/>
      <c r="NTC88" s="37"/>
      <c r="NTD88" s="37"/>
      <c r="NTE88" s="37"/>
      <c r="NTF88" s="37"/>
      <c r="NTG88" s="37"/>
      <c r="NTH88" s="37"/>
      <c r="NTI88" s="37"/>
      <c r="NTJ88" s="37"/>
      <c r="NTK88" s="37"/>
      <c r="NTL88" s="37"/>
      <c r="NTM88" s="37"/>
      <c r="NTN88" s="37"/>
      <c r="NTO88" s="37"/>
      <c r="NTP88" s="37"/>
      <c r="NTQ88" s="37"/>
      <c r="NTR88" s="37"/>
      <c r="NTS88" s="37"/>
      <c r="NTT88" s="37"/>
      <c r="NTU88" s="37"/>
      <c r="NTV88" s="37"/>
      <c r="NTW88" s="37"/>
      <c r="NTX88" s="37"/>
      <c r="NTY88" s="37"/>
      <c r="NTZ88" s="37"/>
      <c r="NUA88" s="37"/>
      <c r="NUB88" s="37"/>
      <c r="NUC88" s="37"/>
      <c r="NUD88" s="37"/>
      <c r="NUE88" s="37"/>
      <c r="NUF88" s="37"/>
      <c r="NUG88" s="37"/>
      <c r="NUH88" s="37"/>
      <c r="NUI88" s="37"/>
      <c r="NUJ88" s="37"/>
      <c r="NUK88" s="37"/>
      <c r="NUL88" s="37"/>
      <c r="NUM88" s="37"/>
      <c r="NUN88" s="37"/>
      <c r="NUO88" s="37"/>
      <c r="NUP88" s="37"/>
      <c r="NUQ88" s="37"/>
      <c r="NUR88" s="37"/>
      <c r="NUS88" s="37"/>
      <c r="NUT88" s="37"/>
      <c r="NUU88" s="37"/>
      <c r="NUV88" s="37"/>
      <c r="NUW88" s="37"/>
      <c r="NUX88" s="37"/>
      <c r="NUY88" s="37"/>
      <c r="NUZ88" s="37"/>
      <c r="NVA88" s="37"/>
      <c r="NVB88" s="37"/>
      <c r="NVC88" s="37"/>
      <c r="NVD88" s="37"/>
      <c r="NVE88" s="37"/>
      <c r="NVF88" s="37"/>
      <c r="NVG88" s="37"/>
      <c r="NVH88" s="37"/>
      <c r="NVI88" s="37"/>
      <c r="NVJ88" s="37"/>
      <c r="NVK88" s="37"/>
      <c r="NVL88" s="37"/>
      <c r="NVM88" s="37"/>
      <c r="NVN88" s="37"/>
      <c r="NVO88" s="37"/>
      <c r="NVP88" s="37"/>
      <c r="NVQ88" s="37"/>
      <c r="NVR88" s="37"/>
      <c r="NVS88" s="37"/>
      <c r="NVT88" s="37"/>
      <c r="NVU88" s="37"/>
      <c r="NVV88" s="37"/>
      <c r="NVW88" s="37"/>
      <c r="NVX88" s="37"/>
      <c r="NVY88" s="37"/>
      <c r="NVZ88" s="37"/>
      <c r="NWA88" s="37"/>
      <c r="NWB88" s="37"/>
      <c r="NWC88" s="37"/>
      <c r="NWD88" s="37"/>
      <c r="NWE88" s="37"/>
      <c r="NWF88" s="37"/>
      <c r="NWG88" s="37"/>
      <c r="NWH88" s="37"/>
      <c r="NWI88" s="37"/>
      <c r="NWJ88" s="37"/>
      <c r="NWK88" s="37"/>
      <c r="NWL88" s="37"/>
      <c r="NWM88" s="37"/>
      <c r="NWN88" s="37"/>
      <c r="NWO88" s="37"/>
      <c r="NWP88" s="37"/>
      <c r="NWQ88" s="37"/>
      <c r="NWR88" s="37"/>
      <c r="NWS88" s="37"/>
      <c r="NWT88" s="37"/>
      <c r="NWU88" s="37"/>
      <c r="NWV88" s="37"/>
      <c r="NWW88" s="37"/>
      <c r="NWX88" s="37"/>
      <c r="NWY88" s="37"/>
      <c r="NWZ88" s="37"/>
      <c r="NXA88" s="37"/>
      <c r="NXB88" s="37"/>
      <c r="NXC88" s="37"/>
      <c r="NXD88" s="37"/>
      <c r="NXE88" s="37"/>
      <c r="NXF88" s="37"/>
      <c r="NXG88" s="37"/>
      <c r="NXH88" s="37"/>
      <c r="NXI88" s="37"/>
      <c r="NXJ88" s="37"/>
      <c r="NXK88" s="37"/>
      <c r="NXL88" s="37"/>
      <c r="NXM88" s="37"/>
      <c r="NXN88" s="37"/>
      <c r="NXO88" s="37"/>
      <c r="NXP88" s="37"/>
      <c r="NXQ88" s="37"/>
      <c r="NXR88" s="37"/>
      <c r="NXS88" s="37"/>
      <c r="NXT88" s="37"/>
      <c r="NXU88" s="37"/>
      <c r="NXV88" s="37"/>
      <c r="NXW88" s="37"/>
      <c r="NXX88" s="37"/>
      <c r="NXY88" s="37"/>
      <c r="NXZ88" s="37"/>
      <c r="NYA88" s="37"/>
      <c r="NYB88" s="37"/>
      <c r="NYC88" s="37"/>
      <c r="NYD88" s="37"/>
      <c r="NYE88" s="37"/>
      <c r="NYF88" s="37"/>
      <c r="NYG88" s="37"/>
      <c r="NYH88" s="37"/>
      <c r="NYI88" s="37"/>
      <c r="NYJ88" s="37"/>
      <c r="NYK88" s="37"/>
      <c r="NYL88" s="37"/>
      <c r="NYM88" s="37"/>
      <c r="NYN88" s="37"/>
      <c r="NYO88" s="37"/>
      <c r="NYP88" s="37"/>
      <c r="NYQ88" s="37"/>
      <c r="NYR88" s="37"/>
      <c r="NYS88" s="37"/>
      <c r="NYT88" s="37"/>
      <c r="NYU88" s="37"/>
      <c r="NYV88" s="37"/>
      <c r="NYW88" s="37"/>
      <c r="NYX88" s="37"/>
      <c r="NYY88" s="37"/>
      <c r="NYZ88" s="37"/>
      <c r="NZA88" s="37"/>
      <c r="NZB88" s="37"/>
      <c r="NZC88" s="37"/>
      <c r="NZD88" s="37"/>
      <c r="NZE88" s="37"/>
      <c r="NZF88" s="37"/>
      <c r="NZG88" s="37"/>
      <c r="NZH88" s="37"/>
      <c r="NZI88" s="37"/>
      <c r="NZJ88" s="37"/>
      <c r="NZK88" s="37"/>
      <c r="NZL88" s="37"/>
      <c r="NZM88" s="37"/>
      <c r="NZN88" s="37"/>
      <c r="NZO88" s="37"/>
      <c r="NZP88" s="37"/>
      <c r="NZQ88" s="37"/>
      <c r="NZR88" s="37"/>
      <c r="NZS88" s="37"/>
      <c r="NZT88" s="37"/>
      <c r="NZU88" s="37"/>
      <c r="NZV88" s="37"/>
      <c r="NZW88" s="37"/>
      <c r="NZX88" s="37"/>
      <c r="NZY88" s="37"/>
      <c r="NZZ88" s="37"/>
      <c r="OAA88" s="37"/>
      <c r="OAB88" s="37"/>
      <c r="OAC88" s="37"/>
      <c r="OAD88" s="37"/>
      <c r="OAE88" s="37"/>
      <c r="OAF88" s="37"/>
      <c r="OAG88" s="37"/>
      <c r="OAH88" s="37"/>
      <c r="OAI88" s="37"/>
      <c r="OAJ88" s="37"/>
      <c r="OAK88" s="37"/>
      <c r="OAL88" s="37"/>
      <c r="OAM88" s="37"/>
      <c r="OAN88" s="37"/>
      <c r="OAO88" s="37"/>
      <c r="OAP88" s="37"/>
      <c r="OAQ88" s="37"/>
      <c r="OAR88" s="37"/>
      <c r="OAS88" s="37"/>
      <c r="OAT88" s="37"/>
      <c r="OAU88" s="37"/>
      <c r="OAV88" s="37"/>
      <c r="OAW88" s="37"/>
      <c r="OAX88" s="37"/>
      <c r="OAY88" s="37"/>
      <c r="OAZ88" s="37"/>
      <c r="OBA88" s="37"/>
      <c r="OBB88" s="37"/>
      <c r="OBC88" s="37"/>
      <c r="OBD88" s="37"/>
      <c r="OBE88" s="37"/>
      <c r="OBF88" s="37"/>
      <c r="OBG88" s="37"/>
      <c r="OBH88" s="37"/>
      <c r="OBI88" s="37"/>
      <c r="OBJ88" s="37"/>
      <c r="OBK88" s="37"/>
      <c r="OBL88" s="37"/>
      <c r="OBM88" s="37"/>
      <c r="OBN88" s="37"/>
      <c r="OBO88" s="37"/>
      <c r="OBP88" s="37"/>
      <c r="OBQ88" s="37"/>
      <c r="OBR88" s="37"/>
      <c r="OBS88" s="37"/>
      <c r="OBT88" s="37"/>
      <c r="OBU88" s="37"/>
      <c r="OBV88" s="37"/>
      <c r="OBW88" s="37"/>
      <c r="OBX88" s="37"/>
      <c r="OBY88" s="37"/>
      <c r="OBZ88" s="37"/>
      <c r="OCA88" s="37"/>
      <c r="OCB88" s="37"/>
      <c r="OCC88" s="37"/>
      <c r="OCD88" s="37"/>
      <c r="OCE88" s="37"/>
      <c r="OCF88" s="37"/>
      <c r="OCG88" s="37"/>
      <c r="OCH88" s="37"/>
      <c r="OCI88" s="37"/>
      <c r="OCJ88" s="37"/>
      <c r="OCK88" s="37"/>
      <c r="OCL88" s="37"/>
      <c r="OCM88" s="37"/>
      <c r="OCN88" s="37"/>
      <c r="OCO88" s="37"/>
      <c r="OCP88" s="37"/>
      <c r="OCQ88" s="37"/>
      <c r="OCR88" s="37"/>
      <c r="OCS88" s="37"/>
      <c r="OCT88" s="37"/>
      <c r="OCU88" s="37"/>
      <c r="OCV88" s="37"/>
      <c r="OCW88" s="37"/>
      <c r="OCX88" s="37"/>
      <c r="OCY88" s="37"/>
      <c r="OCZ88" s="37"/>
      <c r="ODA88" s="37"/>
      <c r="ODB88" s="37"/>
      <c r="ODC88" s="37"/>
      <c r="ODD88" s="37"/>
      <c r="ODE88" s="37"/>
      <c r="ODF88" s="37"/>
      <c r="ODG88" s="37"/>
      <c r="ODH88" s="37"/>
      <c r="ODI88" s="37"/>
      <c r="ODJ88" s="37"/>
      <c r="ODK88" s="37"/>
      <c r="ODL88" s="37"/>
      <c r="ODM88" s="37"/>
      <c r="ODN88" s="37"/>
      <c r="ODO88" s="37"/>
      <c r="ODP88" s="37"/>
      <c r="ODQ88" s="37"/>
      <c r="ODR88" s="37"/>
      <c r="ODS88" s="37"/>
      <c r="ODT88" s="37"/>
      <c r="ODU88" s="37"/>
      <c r="ODV88" s="37"/>
      <c r="ODW88" s="37"/>
      <c r="ODX88" s="37"/>
      <c r="ODY88" s="37"/>
      <c r="ODZ88" s="37"/>
      <c r="OEA88" s="37"/>
      <c r="OEB88" s="37"/>
      <c r="OEC88" s="37"/>
      <c r="OED88" s="37"/>
      <c r="OEE88" s="37"/>
      <c r="OEF88" s="37"/>
      <c r="OEG88" s="37"/>
      <c r="OEH88" s="37"/>
      <c r="OEI88" s="37"/>
      <c r="OEJ88" s="37"/>
      <c r="OEK88" s="37"/>
      <c r="OEL88" s="37"/>
      <c r="OEM88" s="37"/>
      <c r="OEN88" s="37"/>
      <c r="OEO88" s="37"/>
      <c r="OEP88" s="37"/>
      <c r="OEQ88" s="37"/>
      <c r="OER88" s="37"/>
      <c r="OES88" s="37"/>
      <c r="OET88" s="37"/>
      <c r="OEU88" s="37"/>
      <c r="OEV88" s="37"/>
      <c r="OEW88" s="37"/>
      <c r="OEX88" s="37"/>
      <c r="OEY88" s="37"/>
      <c r="OEZ88" s="37"/>
      <c r="OFA88" s="37"/>
      <c r="OFB88" s="37"/>
      <c r="OFC88" s="37"/>
      <c r="OFD88" s="37"/>
      <c r="OFE88" s="37"/>
      <c r="OFF88" s="37"/>
      <c r="OFG88" s="37"/>
      <c r="OFH88" s="37"/>
      <c r="OFI88" s="37"/>
      <c r="OFJ88" s="37"/>
      <c r="OFK88" s="37"/>
      <c r="OFL88" s="37"/>
      <c r="OFM88" s="37"/>
      <c r="OFN88" s="37"/>
      <c r="OFO88" s="37"/>
      <c r="OFP88" s="37"/>
      <c r="OFQ88" s="37"/>
      <c r="OFR88" s="37"/>
      <c r="OFS88" s="37"/>
      <c r="OFT88" s="37"/>
      <c r="OFU88" s="37"/>
      <c r="OFV88" s="37"/>
      <c r="OFW88" s="37"/>
      <c r="OFX88" s="37"/>
      <c r="OFY88" s="37"/>
      <c r="OFZ88" s="37"/>
      <c r="OGA88" s="37"/>
      <c r="OGB88" s="37"/>
      <c r="OGC88" s="37"/>
      <c r="OGD88" s="37"/>
      <c r="OGE88" s="37"/>
      <c r="OGF88" s="37"/>
      <c r="OGG88" s="37"/>
      <c r="OGH88" s="37"/>
      <c r="OGI88" s="37"/>
      <c r="OGJ88" s="37"/>
      <c r="OGK88" s="37"/>
      <c r="OGL88" s="37"/>
      <c r="OGM88" s="37"/>
      <c r="OGN88" s="37"/>
      <c r="OGO88" s="37"/>
      <c r="OGP88" s="37"/>
      <c r="OGQ88" s="37"/>
      <c r="OGR88" s="37"/>
      <c r="OGS88" s="37"/>
      <c r="OGT88" s="37"/>
      <c r="OGU88" s="37"/>
      <c r="OGV88" s="37"/>
      <c r="OGW88" s="37"/>
      <c r="OGX88" s="37"/>
      <c r="OGY88" s="37"/>
      <c r="OGZ88" s="37"/>
      <c r="OHA88" s="37"/>
      <c r="OHB88" s="37"/>
      <c r="OHC88" s="37"/>
      <c r="OHD88" s="37"/>
      <c r="OHE88" s="37"/>
      <c r="OHF88" s="37"/>
      <c r="OHG88" s="37"/>
      <c r="OHH88" s="37"/>
      <c r="OHI88" s="37"/>
      <c r="OHJ88" s="37"/>
      <c r="OHK88" s="37"/>
      <c r="OHL88" s="37"/>
      <c r="OHM88" s="37"/>
      <c r="OHN88" s="37"/>
      <c r="OHO88" s="37"/>
      <c r="OHP88" s="37"/>
      <c r="OHQ88" s="37"/>
      <c r="OHR88" s="37"/>
      <c r="OHS88" s="37"/>
      <c r="OHT88" s="37"/>
      <c r="OHU88" s="37"/>
      <c r="OHV88" s="37"/>
      <c r="OHW88" s="37"/>
      <c r="OHX88" s="37"/>
      <c r="OHY88" s="37"/>
      <c r="OHZ88" s="37"/>
      <c r="OIA88" s="37"/>
      <c r="OIB88" s="37"/>
      <c r="OIC88" s="37"/>
      <c r="OID88" s="37"/>
      <c r="OIE88" s="37"/>
      <c r="OIF88" s="37"/>
      <c r="OIG88" s="37"/>
      <c r="OIH88" s="37"/>
      <c r="OII88" s="37"/>
      <c r="OIJ88" s="37"/>
      <c r="OIK88" s="37"/>
      <c r="OIL88" s="37"/>
      <c r="OIM88" s="37"/>
      <c r="OIN88" s="37"/>
      <c r="OIO88" s="37"/>
      <c r="OIP88" s="37"/>
      <c r="OIQ88" s="37"/>
      <c r="OIR88" s="37"/>
      <c r="OIS88" s="37"/>
      <c r="OIT88" s="37"/>
      <c r="OIU88" s="37"/>
      <c r="OIV88" s="37"/>
      <c r="OIW88" s="37"/>
      <c r="OIX88" s="37"/>
      <c r="OIY88" s="37"/>
      <c r="OIZ88" s="37"/>
      <c r="OJA88" s="37"/>
      <c r="OJB88" s="37"/>
      <c r="OJC88" s="37"/>
      <c r="OJD88" s="37"/>
      <c r="OJE88" s="37"/>
      <c r="OJF88" s="37"/>
      <c r="OJG88" s="37"/>
      <c r="OJH88" s="37"/>
      <c r="OJI88" s="37"/>
      <c r="OJJ88" s="37"/>
      <c r="OJK88" s="37"/>
      <c r="OJL88" s="37"/>
      <c r="OJM88" s="37"/>
      <c r="OJN88" s="37"/>
      <c r="OJO88" s="37"/>
      <c r="OJP88" s="37"/>
      <c r="OJQ88" s="37"/>
      <c r="OJR88" s="37"/>
      <c r="OJS88" s="37"/>
      <c r="OJT88" s="37"/>
      <c r="OJU88" s="37"/>
      <c r="OJV88" s="37"/>
      <c r="OJW88" s="37"/>
      <c r="OJX88" s="37"/>
      <c r="OJY88" s="37"/>
      <c r="OJZ88" s="37"/>
      <c r="OKA88" s="37"/>
      <c r="OKB88" s="37"/>
      <c r="OKC88" s="37"/>
      <c r="OKD88" s="37"/>
      <c r="OKE88" s="37"/>
      <c r="OKF88" s="37"/>
      <c r="OKG88" s="37"/>
      <c r="OKH88" s="37"/>
      <c r="OKI88" s="37"/>
      <c r="OKJ88" s="37"/>
      <c r="OKK88" s="37"/>
      <c r="OKL88" s="37"/>
      <c r="OKM88" s="37"/>
      <c r="OKN88" s="37"/>
      <c r="OKO88" s="37"/>
      <c r="OKP88" s="37"/>
      <c r="OKQ88" s="37"/>
      <c r="OKR88" s="37"/>
      <c r="OKS88" s="37"/>
      <c r="OKT88" s="37"/>
      <c r="OKU88" s="37"/>
      <c r="OKV88" s="37"/>
      <c r="OKW88" s="37"/>
      <c r="OKX88" s="37"/>
      <c r="OKY88" s="37"/>
      <c r="OKZ88" s="37"/>
      <c r="OLA88" s="37"/>
      <c r="OLB88" s="37"/>
      <c r="OLC88" s="37"/>
      <c r="OLD88" s="37"/>
      <c r="OLE88" s="37"/>
      <c r="OLF88" s="37"/>
      <c r="OLG88" s="37"/>
      <c r="OLH88" s="37"/>
      <c r="OLI88" s="37"/>
      <c r="OLJ88" s="37"/>
      <c r="OLK88" s="37"/>
      <c r="OLL88" s="37"/>
      <c r="OLM88" s="37"/>
      <c r="OLN88" s="37"/>
      <c r="OLO88" s="37"/>
      <c r="OLP88" s="37"/>
      <c r="OLQ88" s="37"/>
      <c r="OLR88" s="37"/>
      <c r="OLS88" s="37"/>
      <c r="OLT88" s="37"/>
      <c r="OLU88" s="37"/>
      <c r="OLV88" s="37"/>
      <c r="OLW88" s="37"/>
      <c r="OLX88" s="37"/>
      <c r="OLY88" s="37"/>
      <c r="OLZ88" s="37"/>
      <c r="OMA88" s="37"/>
      <c r="OMB88" s="37"/>
      <c r="OMC88" s="37"/>
      <c r="OMD88" s="37"/>
      <c r="OME88" s="37"/>
      <c r="OMF88" s="37"/>
      <c r="OMG88" s="37"/>
      <c r="OMH88" s="37"/>
      <c r="OMI88" s="37"/>
      <c r="OMJ88" s="37"/>
      <c r="OMK88" s="37"/>
      <c r="OML88" s="37"/>
      <c r="OMM88" s="37"/>
      <c r="OMN88" s="37"/>
      <c r="OMO88" s="37"/>
      <c r="OMP88" s="37"/>
      <c r="OMQ88" s="37"/>
      <c r="OMR88" s="37"/>
      <c r="OMS88" s="37"/>
      <c r="OMT88" s="37"/>
      <c r="OMU88" s="37"/>
      <c r="OMV88" s="37"/>
      <c r="OMW88" s="37"/>
      <c r="OMX88" s="37"/>
      <c r="OMY88" s="37"/>
      <c r="OMZ88" s="37"/>
      <c r="ONA88" s="37"/>
      <c r="ONB88" s="37"/>
      <c r="ONC88" s="37"/>
      <c r="OND88" s="37"/>
      <c r="ONE88" s="37"/>
      <c r="ONF88" s="37"/>
      <c r="ONG88" s="37"/>
      <c r="ONH88" s="37"/>
      <c r="ONI88" s="37"/>
      <c r="ONJ88" s="37"/>
      <c r="ONK88" s="37"/>
      <c r="ONL88" s="37"/>
      <c r="ONM88" s="37"/>
      <c r="ONN88" s="37"/>
      <c r="ONO88" s="37"/>
      <c r="ONP88" s="37"/>
      <c r="ONQ88" s="37"/>
      <c r="ONR88" s="37"/>
      <c r="ONS88" s="37"/>
      <c r="ONT88" s="37"/>
      <c r="ONU88" s="37"/>
      <c r="ONV88" s="37"/>
      <c r="ONW88" s="37"/>
      <c r="ONX88" s="37"/>
      <c r="ONY88" s="37"/>
      <c r="ONZ88" s="37"/>
      <c r="OOA88" s="37"/>
      <c r="OOB88" s="37"/>
      <c r="OOC88" s="37"/>
      <c r="OOD88" s="37"/>
      <c r="OOE88" s="37"/>
      <c r="OOF88" s="37"/>
      <c r="OOG88" s="37"/>
      <c r="OOH88" s="37"/>
      <c r="OOI88" s="37"/>
      <c r="OOJ88" s="37"/>
      <c r="OOK88" s="37"/>
      <c r="OOL88" s="37"/>
      <c r="OOM88" s="37"/>
      <c r="OON88" s="37"/>
      <c r="OOO88" s="37"/>
      <c r="OOP88" s="37"/>
      <c r="OOQ88" s="37"/>
      <c r="OOR88" s="37"/>
      <c r="OOS88" s="37"/>
      <c r="OOT88" s="37"/>
      <c r="OOU88" s="37"/>
      <c r="OOV88" s="37"/>
      <c r="OOW88" s="37"/>
      <c r="OOX88" s="37"/>
      <c r="OOY88" s="37"/>
      <c r="OOZ88" s="37"/>
      <c r="OPA88" s="37"/>
      <c r="OPB88" s="37"/>
      <c r="OPC88" s="37"/>
      <c r="OPD88" s="37"/>
      <c r="OPE88" s="37"/>
      <c r="OPF88" s="37"/>
      <c r="OPG88" s="37"/>
      <c r="OPH88" s="37"/>
      <c r="OPI88" s="37"/>
      <c r="OPJ88" s="37"/>
      <c r="OPK88" s="37"/>
      <c r="OPL88" s="37"/>
      <c r="OPM88" s="37"/>
      <c r="OPN88" s="37"/>
      <c r="OPO88" s="37"/>
      <c r="OPP88" s="37"/>
      <c r="OPQ88" s="37"/>
      <c r="OPR88" s="37"/>
      <c r="OPS88" s="37"/>
      <c r="OPT88" s="37"/>
      <c r="OPU88" s="37"/>
      <c r="OPV88" s="37"/>
      <c r="OPW88" s="37"/>
      <c r="OPX88" s="37"/>
      <c r="OPY88" s="37"/>
      <c r="OPZ88" s="37"/>
      <c r="OQA88" s="37"/>
      <c r="OQB88" s="37"/>
      <c r="OQC88" s="37"/>
      <c r="OQD88" s="37"/>
      <c r="OQE88" s="37"/>
      <c r="OQF88" s="37"/>
      <c r="OQG88" s="37"/>
      <c r="OQH88" s="37"/>
      <c r="OQI88" s="37"/>
      <c r="OQJ88" s="37"/>
      <c r="OQK88" s="37"/>
      <c r="OQL88" s="37"/>
      <c r="OQM88" s="37"/>
      <c r="OQN88" s="37"/>
      <c r="OQO88" s="37"/>
      <c r="OQP88" s="37"/>
      <c r="OQQ88" s="37"/>
      <c r="OQR88" s="37"/>
      <c r="OQS88" s="37"/>
      <c r="OQT88" s="37"/>
      <c r="OQU88" s="37"/>
      <c r="OQV88" s="37"/>
      <c r="OQW88" s="37"/>
      <c r="OQX88" s="37"/>
      <c r="OQY88" s="37"/>
      <c r="OQZ88" s="37"/>
      <c r="ORA88" s="37"/>
      <c r="ORB88" s="37"/>
      <c r="ORC88" s="37"/>
      <c r="ORD88" s="37"/>
      <c r="ORE88" s="37"/>
      <c r="ORF88" s="37"/>
      <c r="ORG88" s="37"/>
      <c r="ORH88" s="37"/>
      <c r="ORI88" s="37"/>
      <c r="ORJ88" s="37"/>
      <c r="ORK88" s="37"/>
      <c r="ORL88" s="37"/>
      <c r="ORM88" s="37"/>
      <c r="ORN88" s="37"/>
      <c r="ORO88" s="37"/>
      <c r="ORP88" s="37"/>
      <c r="ORQ88" s="37"/>
      <c r="ORR88" s="37"/>
      <c r="ORS88" s="37"/>
      <c r="ORT88" s="37"/>
      <c r="ORU88" s="37"/>
      <c r="ORV88" s="37"/>
      <c r="ORW88" s="37"/>
      <c r="ORX88" s="37"/>
      <c r="ORY88" s="37"/>
      <c r="ORZ88" s="37"/>
      <c r="OSA88" s="37"/>
      <c r="OSB88" s="37"/>
      <c r="OSC88" s="37"/>
      <c r="OSD88" s="37"/>
      <c r="OSE88" s="37"/>
      <c r="OSF88" s="37"/>
      <c r="OSG88" s="37"/>
      <c r="OSH88" s="37"/>
      <c r="OSI88" s="37"/>
      <c r="OSJ88" s="37"/>
      <c r="OSK88" s="37"/>
      <c r="OSL88" s="37"/>
      <c r="OSM88" s="37"/>
      <c r="OSN88" s="37"/>
      <c r="OSO88" s="37"/>
      <c r="OSP88" s="37"/>
      <c r="OSQ88" s="37"/>
      <c r="OSR88" s="37"/>
      <c r="OSS88" s="37"/>
      <c r="OST88" s="37"/>
      <c r="OSU88" s="37"/>
      <c r="OSV88" s="37"/>
      <c r="OSW88" s="37"/>
      <c r="OSX88" s="37"/>
      <c r="OSY88" s="37"/>
      <c r="OSZ88" s="37"/>
      <c r="OTA88" s="37"/>
      <c r="OTB88" s="37"/>
      <c r="OTC88" s="37"/>
      <c r="OTD88" s="37"/>
      <c r="OTE88" s="37"/>
      <c r="OTF88" s="37"/>
      <c r="OTG88" s="37"/>
      <c r="OTH88" s="37"/>
      <c r="OTI88" s="37"/>
      <c r="OTJ88" s="37"/>
      <c r="OTK88" s="37"/>
      <c r="OTL88" s="37"/>
      <c r="OTM88" s="37"/>
      <c r="OTN88" s="37"/>
      <c r="OTO88" s="37"/>
      <c r="OTP88" s="37"/>
      <c r="OTQ88" s="37"/>
      <c r="OTR88" s="37"/>
      <c r="OTS88" s="37"/>
      <c r="OTT88" s="37"/>
      <c r="OTU88" s="37"/>
      <c r="OTV88" s="37"/>
      <c r="OTW88" s="37"/>
      <c r="OTX88" s="37"/>
      <c r="OTY88" s="37"/>
      <c r="OTZ88" s="37"/>
      <c r="OUA88" s="37"/>
      <c r="OUB88" s="37"/>
      <c r="OUC88" s="37"/>
      <c r="OUD88" s="37"/>
      <c r="OUE88" s="37"/>
      <c r="OUF88" s="37"/>
      <c r="OUG88" s="37"/>
      <c r="OUH88" s="37"/>
      <c r="OUI88" s="37"/>
      <c r="OUJ88" s="37"/>
      <c r="OUK88" s="37"/>
      <c r="OUL88" s="37"/>
      <c r="OUM88" s="37"/>
      <c r="OUN88" s="37"/>
      <c r="OUO88" s="37"/>
      <c r="OUP88" s="37"/>
      <c r="OUQ88" s="37"/>
      <c r="OUR88" s="37"/>
      <c r="OUS88" s="37"/>
      <c r="OUT88" s="37"/>
      <c r="OUU88" s="37"/>
      <c r="OUV88" s="37"/>
      <c r="OUW88" s="37"/>
      <c r="OUX88" s="37"/>
      <c r="OUY88" s="37"/>
      <c r="OUZ88" s="37"/>
      <c r="OVA88" s="37"/>
      <c r="OVB88" s="37"/>
      <c r="OVC88" s="37"/>
      <c r="OVD88" s="37"/>
      <c r="OVE88" s="37"/>
      <c r="OVF88" s="37"/>
      <c r="OVG88" s="37"/>
      <c r="OVH88" s="37"/>
      <c r="OVI88" s="37"/>
      <c r="OVJ88" s="37"/>
      <c r="OVK88" s="37"/>
      <c r="OVL88" s="37"/>
      <c r="OVM88" s="37"/>
      <c r="OVN88" s="37"/>
      <c r="OVO88" s="37"/>
      <c r="OVP88" s="37"/>
      <c r="OVQ88" s="37"/>
      <c r="OVR88" s="37"/>
      <c r="OVS88" s="37"/>
      <c r="OVT88" s="37"/>
      <c r="OVU88" s="37"/>
      <c r="OVV88" s="37"/>
      <c r="OVW88" s="37"/>
      <c r="OVX88" s="37"/>
      <c r="OVY88" s="37"/>
      <c r="OVZ88" s="37"/>
      <c r="OWA88" s="37"/>
      <c r="OWB88" s="37"/>
      <c r="OWC88" s="37"/>
      <c r="OWD88" s="37"/>
      <c r="OWE88" s="37"/>
      <c r="OWF88" s="37"/>
      <c r="OWG88" s="37"/>
      <c r="OWH88" s="37"/>
      <c r="OWI88" s="37"/>
      <c r="OWJ88" s="37"/>
      <c r="OWK88" s="37"/>
      <c r="OWL88" s="37"/>
      <c r="OWM88" s="37"/>
      <c r="OWN88" s="37"/>
      <c r="OWO88" s="37"/>
      <c r="OWP88" s="37"/>
      <c r="OWQ88" s="37"/>
      <c r="OWR88" s="37"/>
      <c r="OWS88" s="37"/>
      <c r="OWT88" s="37"/>
      <c r="OWU88" s="37"/>
      <c r="OWV88" s="37"/>
      <c r="OWW88" s="37"/>
      <c r="OWX88" s="37"/>
      <c r="OWY88" s="37"/>
      <c r="OWZ88" s="37"/>
      <c r="OXA88" s="37"/>
      <c r="OXB88" s="37"/>
      <c r="OXC88" s="37"/>
      <c r="OXD88" s="37"/>
      <c r="OXE88" s="37"/>
      <c r="OXF88" s="37"/>
      <c r="OXG88" s="37"/>
      <c r="OXH88" s="37"/>
      <c r="OXI88" s="37"/>
      <c r="OXJ88" s="37"/>
      <c r="OXK88" s="37"/>
      <c r="OXL88" s="37"/>
      <c r="OXM88" s="37"/>
      <c r="OXN88" s="37"/>
      <c r="OXO88" s="37"/>
      <c r="OXP88" s="37"/>
      <c r="OXQ88" s="37"/>
      <c r="OXR88" s="37"/>
      <c r="OXS88" s="37"/>
      <c r="OXT88" s="37"/>
      <c r="OXU88" s="37"/>
      <c r="OXV88" s="37"/>
      <c r="OXW88" s="37"/>
      <c r="OXX88" s="37"/>
      <c r="OXY88" s="37"/>
      <c r="OXZ88" s="37"/>
      <c r="OYA88" s="37"/>
      <c r="OYB88" s="37"/>
      <c r="OYC88" s="37"/>
      <c r="OYD88" s="37"/>
      <c r="OYE88" s="37"/>
      <c r="OYF88" s="37"/>
      <c r="OYG88" s="37"/>
      <c r="OYH88" s="37"/>
      <c r="OYI88" s="37"/>
      <c r="OYJ88" s="37"/>
      <c r="OYK88" s="37"/>
      <c r="OYL88" s="37"/>
      <c r="OYM88" s="37"/>
      <c r="OYN88" s="37"/>
      <c r="OYO88" s="37"/>
      <c r="OYP88" s="37"/>
      <c r="OYQ88" s="37"/>
      <c r="OYR88" s="37"/>
      <c r="OYS88" s="37"/>
      <c r="OYT88" s="37"/>
      <c r="OYU88" s="37"/>
      <c r="OYV88" s="37"/>
      <c r="OYW88" s="37"/>
      <c r="OYX88" s="37"/>
      <c r="OYY88" s="37"/>
      <c r="OYZ88" s="37"/>
      <c r="OZA88" s="37"/>
      <c r="OZB88" s="37"/>
      <c r="OZC88" s="37"/>
      <c r="OZD88" s="37"/>
      <c r="OZE88" s="37"/>
      <c r="OZF88" s="37"/>
      <c r="OZG88" s="37"/>
      <c r="OZH88" s="37"/>
      <c r="OZI88" s="37"/>
      <c r="OZJ88" s="37"/>
      <c r="OZK88" s="37"/>
      <c r="OZL88" s="37"/>
      <c r="OZM88" s="37"/>
      <c r="OZN88" s="37"/>
      <c r="OZO88" s="37"/>
      <c r="OZP88" s="37"/>
      <c r="OZQ88" s="37"/>
      <c r="OZR88" s="37"/>
      <c r="OZS88" s="37"/>
      <c r="OZT88" s="37"/>
      <c r="OZU88" s="37"/>
      <c r="OZV88" s="37"/>
      <c r="OZW88" s="37"/>
      <c r="OZX88" s="37"/>
      <c r="OZY88" s="37"/>
      <c r="OZZ88" s="37"/>
      <c r="PAA88" s="37"/>
      <c r="PAB88" s="37"/>
      <c r="PAC88" s="37"/>
      <c r="PAD88" s="37"/>
      <c r="PAE88" s="37"/>
      <c r="PAF88" s="37"/>
      <c r="PAG88" s="37"/>
      <c r="PAH88" s="37"/>
      <c r="PAI88" s="37"/>
      <c r="PAJ88" s="37"/>
      <c r="PAK88" s="37"/>
      <c r="PAL88" s="37"/>
      <c r="PAM88" s="37"/>
      <c r="PAN88" s="37"/>
      <c r="PAO88" s="37"/>
      <c r="PAP88" s="37"/>
      <c r="PAQ88" s="37"/>
      <c r="PAR88" s="37"/>
      <c r="PAS88" s="37"/>
      <c r="PAT88" s="37"/>
      <c r="PAU88" s="37"/>
      <c r="PAV88" s="37"/>
      <c r="PAW88" s="37"/>
      <c r="PAX88" s="37"/>
      <c r="PAY88" s="37"/>
      <c r="PAZ88" s="37"/>
      <c r="PBA88" s="37"/>
      <c r="PBB88" s="37"/>
      <c r="PBC88" s="37"/>
      <c r="PBD88" s="37"/>
      <c r="PBE88" s="37"/>
      <c r="PBF88" s="37"/>
      <c r="PBG88" s="37"/>
      <c r="PBH88" s="37"/>
      <c r="PBI88" s="37"/>
      <c r="PBJ88" s="37"/>
      <c r="PBK88" s="37"/>
      <c r="PBL88" s="37"/>
      <c r="PBM88" s="37"/>
      <c r="PBN88" s="37"/>
      <c r="PBO88" s="37"/>
      <c r="PBP88" s="37"/>
      <c r="PBQ88" s="37"/>
      <c r="PBR88" s="37"/>
      <c r="PBS88" s="37"/>
      <c r="PBT88" s="37"/>
      <c r="PBU88" s="37"/>
      <c r="PBV88" s="37"/>
      <c r="PBW88" s="37"/>
      <c r="PBX88" s="37"/>
      <c r="PBY88" s="37"/>
      <c r="PBZ88" s="37"/>
      <c r="PCA88" s="37"/>
      <c r="PCB88" s="37"/>
      <c r="PCC88" s="37"/>
      <c r="PCD88" s="37"/>
      <c r="PCE88" s="37"/>
      <c r="PCF88" s="37"/>
      <c r="PCG88" s="37"/>
      <c r="PCH88" s="37"/>
      <c r="PCI88" s="37"/>
      <c r="PCJ88" s="37"/>
      <c r="PCK88" s="37"/>
      <c r="PCL88" s="37"/>
      <c r="PCM88" s="37"/>
      <c r="PCN88" s="37"/>
      <c r="PCO88" s="37"/>
      <c r="PCP88" s="37"/>
      <c r="PCQ88" s="37"/>
      <c r="PCR88" s="37"/>
      <c r="PCS88" s="37"/>
      <c r="PCT88" s="37"/>
      <c r="PCU88" s="37"/>
      <c r="PCV88" s="37"/>
      <c r="PCW88" s="37"/>
      <c r="PCX88" s="37"/>
      <c r="PCY88" s="37"/>
      <c r="PCZ88" s="37"/>
      <c r="PDA88" s="37"/>
      <c r="PDB88" s="37"/>
      <c r="PDC88" s="37"/>
      <c r="PDD88" s="37"/>
      <c r="PDE88" s="37"/>
      <c r="PDF88" s="37"/>
      <c r="PDG88" s="37"/>
      <c r="PDH88" s="37"/>
      <c r="PDI88" s="37"/>
      <c r="PDJ88" s="37"/>
      <c r="PDK88" s="37"/>
      <c r="PDL88" s="37"/>
      <c r="PDM88" s="37"/>
      <c r="PDN88" s="37"/>
      <c r="PDO88" s="37"/>
      <c r="PDP88" s="37"/>
      <c r="PDQ88" s="37"/>
      <c r="PDR88" s="37"/>
      <c r="PDS88" s="37"/>
      <c r="PDT88" s="37"/>
      <c r="PDU88" s="37"/>
      <c r="PDV88" s="37"/>
      <c r="PDW88" s="37"/>
      <c r="PDX88" s="37"/>
      <c r="PDY88" s="37"/>
      <c r="PDZ88" s="37"/>
      <c r="PEA88" s="37"/>
      <c r="PEB88" s="37"/>
      <c r="PEC88" s="37"/>
      <c r="PED88" s="37"/>
      <c r="PEE88" s="37"/>
      <c r="PEF88" s="37"/>
      <c r="PEG88" s="37"/>
      <c r="PEH88" s="37"/>
      <c r="PEI88" s="37"/>
      <c r="PEJ88" s="37"/>
      <c r="PEK88" s="37"/>
      <c r="PEL88" s="37"/>
      <c r="PEM88" s="37"/>
      <c r="PEN88" s="37"/>
      <c r="PEO88" s="37"/>
      <c r="PEP88" s="37"/>
      <c r="PEQ88" s="37"/>
      <c r="PER88" s="37"/>
      <c r="PES88" s="37"/>
      <c r="PET88" s="37"/>
      <c r="PEU88" s="37"/>
      <c r="PEV88" s="37"/>
      <c r="PEW88" s="37"/>
      <c r="PEX88" s="37"/>
      <c r="PEY88" s="37"/>
      <c r="PEZ88" s="37"/>
      <c r="PFA88" s="37"/>
      <c r="PFB88" s="37"/>
      <c r="PFC88" s="37"/>
      <c r="PFD88" s="37"/>
      <c r="PFE88" s="37"/>
      <c r="PFF88" s="37"/>
      <c r="PFG88" s="37"/>
      <c r="PFH88" s="37"/>
      <c r="PFI88" s="37"/>
      <c r="PFJ88" s="37"/>
      <c r="PFK88" s="37"/>
      <c r="PFL88" s="37"/>
      <c r="PFM88" s="37"/>
      <c r="PFN88" s="37"/>
      <c r="PFO88" s="37"/>
      <c r="PFP88" s="37"/>
      <c r="PFQ88" s="37"/>
      <c r="PFR88" s="37"/>
      <c r="PFS88" s="37"/>
      <c r="PFT88" s="37"/>
      <c r="PFU88" s="37"/>
      <c r="PFV88" s="37"/>
      <c r="PFW88" s="37"/>
      <c r="PFX88" s="37"/>
      <c r="PFY88" s="37"/>
      <c r="PFZ88" s="37"/>
      <c r="PGA88" s="37"/>
      <c r="PGB88" s="37"/>
      <c r="PGC88" s="37"/>
      <c r="PGD88" s="37"/>
      <c r="PGE88" s="37"/>
      <c r="PGF88" s="37"/>
      <c r="PGG88" s="37"/>
      <c r="PGH88" s="37"/>
      <c r="PGI88" s="37"/>
      <c r="PGJ88" s="37"/>
      <c r="PGK88" s="37"/>
      <c r="PGL88" s="37"/>
      <c r="PGM88" s="37"/>
      <c r="PGN88" s="37"/>
      <c r="PGO88" s="37"/>
      <c r="PGP88" s="37"/>
      <c r="PGQ88" s="37"/>
      <c r="PGR88" s="37"/>
      <c r="PGS88" s="37"/>
      <c r="PGT88" s="37"/>
      <c r="PGU88" s="37"/>
      <c r="PGV88" s="37"/>
      <c r="PGW88" s="37"/>
      <c r="PGX88" s="37"/>
      <c r="PGY88" s="37"/>
      <c r="PGZ88" s="37"/>
      <c r="PHA88" s="37"/>
      <c r="PHB88" s="37"/>
      <c r="PHC88" s="37"/>
      <c r="PHD88" s="37"/>
      <c r="PHE88" s="37"/>
      <c r="PHF88" s="37"/>
      <c r="PHG88" s="37"/>
      <c r="PHH88" s="37"/>
      <c r="PHI88" s="37"/>
      <c r="PHJ88" s="37"/>
      <c r="PHK88" s="37"/>
      <c r="PHL88" s="37"/>
      <c r="PHM88" s="37"/>
      <c r="PHN88" s="37"/>
      <c r="PHO88" s="37"/>
      <c r="PHP88" s="37"/>
      <c r="PHQ88" s="37"/>
      <c r="PHR88" s="37"/>
      <c r="PHS88" s="37"/>
      <c r="PHT88" s="37"/>
      <c r="PHU88" s="37"/>
      <c r="PHV88" s="37"/>
      <c r="PHW88" s="37"/>
      <c r="PHX88" s="37"/>
      <c r="PHY88" s="37"/>
      <c r="PHZ88" s="37"/>
      <c r="PIA88" s="37"/>
      <c r="PIB88" s="37"/>
      <c r="PIC88" s="37"/>
      <c r="PID88" s="37"/>
      <c r="PIE88" s="37"/>
      <c r="PIF88" s="37"/>
      <c r="PIG88" s="37"/>
      <c r="PIH88" s="37"/>
      <c r="PII88" s="37"/>
      <c r="PIJ88" s="37"/>
      <c r="PIK88" s="37"/>
      <c r="PIL88" s="37"/>
      <c r="PIM88" s="37"/>
      <c r="PIN88" s="37"/>
      <c r="PIO88" s="37"/>
      <c r="PIP88" s="37"/>
      <c r="PIQ88" s="37"/>
      <c r="PIR88" s="37"/>
      <c r="PIS88" s="37"/>
      <c r="PIT88" s="37"/>
      <c r="PIU88" s="37"/>
      <c r="PIV88" s="37"/>
      <c r="PIW88" s="37"/>
      <c r="PIX88" s="37"/>
      <c r="PIY88" s="37"/>
      <c r="PIZ88" s="37"/>
      <c r="PJA88" s="37"/>
      <c r="PJB88" s="37"/>
      <c r="PJC88" s="37"/>
      <c r="PJD88" s="37"/>
      <c r="PJE88" s="37"/>
      <c r="PJF88" s="37"/>
      <c r="PJG88" s="37"/>
      <c r="PJH88" s="37"/>
      <c r="PJI88" s="37"/>
      <c r="PJJ88" s="37"/>
      <c r="PJK88" s="37"/>
      <c r="PJL88" s="37"/>
      <c r="PJM88" s="37"/>
      <c r="PJN88" s="37"/>
      <c r="PJO88" s="37"/>
      <c r="PJP88" s="37"/>
      <c r="PJQ88" s="37"/>
      <c r="PJR88" s="37"/>
      <c r="PJS88" s="37"/>
      <c r="PJT88" s="37"/>
      <c r="PJU88" s="37"/>
      <c r="PJV88" s="37"/>
      <c r="PJW88" s="37"/>
      <c r="PJX88" s="37"/>
      <c r="PJY88" s="37"/>
      <c r="PJZ88" s="37"/>
      <c r="PKA88" s="37"/>
      <c r="PKB88" s="37"/>
      <c r="PKC88" s="37"/>
      <c r="PKD88" s="37"/>
      <c r="PKE88" s="37"/>
      <c r="PKF88" s="37"/>
      <c r="PKG88" s="37"/>
      <c r="PKH88" s="37"/>
      <c r="PKI88" s="37"/>
      <c r="PKJ88" s="37"/>
      <c r="PKK88" s="37"/>
      <c r="PKL88" s="37"/>
      <c r="PKM88" s="37"/>
      <c r="PKN88" s="37"/>
      <c r="PKO88" s="37"/>
      <c r="PKP88" s="37"/>
      <c r="PKQ88" s="37"/>
      <c r="PKR88" s="37"/>
      <c r="PKS88" s="37"/>
      <c r="PKT88" s="37"/>
      <c r="PKU88" s="37"/>
      <c r="PKV88" s="37"/>
      <c r="PKW88" s="37"/>
      <c r="PKX88" s="37"/>
      <c r="PKY88" s="37"/>
      <c r="PKZ88" s="37"/>
      <c r="PLA88" s="37"/>
      <c r="PLB88" s="37"/>
      <c r="PLC88" s="37"/>
      <c r="PLD88" s="37"/>
      <c r="PLE88" s="37"/>
      <c r="PLF88" s="37"/>
      <c r="PLG88" s="37"/>
      <c r="PLH88" s="37"/>
      <c r="PLI88" s="37"/>
      <c r="PLJ88" s="37"/>
      <c r="PLK88" s="37"/>
      <c r="PLL88" s="37"/>
      <c r="PLM88" s="37"/>
      <c r="PLN88" s="37"/>
      <c r="PLO88" s="37"/>
      <c r="PLP88" s="37"/>
      <c r="PLQ88" s="37"/>
      <c r="PLR88" s="37"/>
      <c r="PLS88" s="37"/>
      <c r="PLT88" s="37"/>
      <c r="PLU88" s="37"/>
      <c r="PLV88" s="37"/>
      <c r="PLW88" s="37"/>
      <c r="PLX88" s="37"/>
      <c r="PLY88" s="37"/>
      <c r="PLZ88" s="37"/>
      <c r="PMA88" s="37"/>
      <c r="PMB88" s="37"/>
      <c r="PMC88" s="37"/>
      <c r="PMD88" s="37"/>
      <c r="PME88" s="37"/>
      <c r="PMF88" s="37"/>
      <c r="PMG88" s="37"/>
      <c r="PMH88" s="37"/>
      <c r="PMI88" s="37"/>
      <c r="PMJ88" s="37"/>
      <c r="PMK88" s="37"/>
      <c r="PML88" s="37"/>
      <c r="PMM88" s="37"/>
      <c r="PMN88" s="37"/>
      <c r="PMO88" s="37"/>
      <c r="PMP88" s="37"/>
      <c r="PMQ88" s="37"/>
      <c r="PMR88" s="37"/>
      <c r="PMS88" s="37"/>
      <c r="PMT88" s="37"/>
      <c r="PMU88" s="37"/>
      <c r="PMV88" s="37"/>
      <c r="PMW88" s="37"/>
      <c r="PMX88" s="37"/>
      <c r="PMY88" s="37"/>
      <c r="PMZ88" s="37"/>
      <c r="PNA88" s="37"/>
      <c r="PNB88" s="37"/>
      <c r="PNC88" s="37"/>
      <c r="PND88" s="37"/>
      <c r="PNE88" s="37"/>
      <c r="PNF88" s="37"/>
      <c r="PNG88" s="37"/>
      <c r="PNH88" s="37"/>
      <c r="PNI88" s="37"/>
      <c r="PNJ88" s="37"/>
      <c r="PNK88" s="37"/>
      <c r="PNL88" s="37"/>
      <c r="PNM88" s="37"/>
      <c r="PNN88" s="37"/>
      <c r="PNO88" s="37"/>
      <c r="PNP88" s="37"/>
      <c r="PNQ88" s="37"/>
      <c r="PNR88" s="37"/>
      <c r="PNS88" s="37"/>
      <c r="PNT88" s="37"/>
      <c r="PNU88" s="37"/>
      <c r="PNV88" s="37"/>
      <c r="PNW88" s="37"/>
      <c r="PNX88" s="37"/>
      <c r="PNY88" s="37"/>
      <c r="PNZ88" s="37"/>
      <c r="POA88" s="37"/>
      <c r="POB88" s="37"/>
      <c r="POC88" s="37"/>
      <c r="POD88" s="37"/>
      <c r="POE88" s="37"/>
      <c r="POF88" s="37"/>
      <c r="POG88" s="37"/>
      <c r="POH88" s="37"/>
      <c r="POI88" s="37"/>
      <c r="POJ88" s="37"/>
      <c r="POK88" s="37"/>
      <c r="POL88" s="37"/>
      <c r="POM88" s="37"/>
      <c r="PON88" s="37"/>
      <c r="POO88" s="37"/>
      <c r="POP88" s="37"/>
      <c r="POQ88" s="37"/>
      <c r="POR88" s="37"/>
      <c r="POS88" s="37"/>
      <c r="POT88" s="37"/>
      <c r="POU88" s="37"/>
      <c r="POV88" s="37"/>
      <c r="POW88" s="37"/>
      <c r="POX88" s="37"/>
      <c r="POY88" s="37"/>
      <c r="POZ88" s="37"/>
      <c r="PPA88" s="37"/>
      <c r="PPB88" s="37"/>
      <c r="PPC88" s="37"/>
      <c r="PPD88" s="37"/>
      <c r="PPE88" s="37"/>
      <c r="PPF88" s="37"/>
      <c r="PPG88" s="37"/>
      <c r="PPH88" s="37"/>
      <c r="PPI88" s="37"/>
      <c r="PPJ88" s="37"/>
      <c r="PPK88" s="37"/>
      <c r="PPL88" s="37"/>
      <c r="PPM88" s="37"/>
      <c r="PPN88" s="37"/>
      <c r="PPO88" s="37"/>
      <c r="PPP88" s="37"/>
      <c r="PPQ88" s="37"/>
      <c r="PPR88" s="37"/>
      <c r="PPS88" s="37"/>
      <c r="PPT88" s="37"/>
      <c r="PPU88" s="37"/>
      <c r="PPV88" s="37"/>
      <c r="PPW88" s="37"/>
      <c r="PPX88" s="37"/>
      <c r="PPY88" s="37"/>
      <c r="PPZ88" s="37"/>
      <c r="PQA88" s="37"/>
      <c r="PQB88" s="37"/>
      <c r="PQC88" s="37"/>
      <c r="PQD88" s="37"/>
      <c r="PQE88" s="37"/>
      <c r="PQF88" s="37"/>
      <c r="PQG88" s="37"/>
      <c r="PQH88" s="37"/>
      <c r="PQI88" s="37"/>
      <c r="PQJ88" s="37"/>
      <c r="PQK88" s="37"/>
      <c r="PQL88" s="37"/>
      <c r="PQM88" s="37"/>
      <c r="PQN88" s="37"/>
      <c r="PQO88" s="37"/>
      <c r="PQP88" s="37"/>
      <c r="PQQ88" s="37"/>
      <c r="PQR88" s="37"/>
      <c r="PQS88" s="37"/>
      <c r="PQT88" s="37"/>
      <c r="PQU88" s="37"/>
      <c r="PQV88" s="37"/>
      <c r="PQW88" s="37"/>
      <c r="PQX88" s="37"/>
      <c r="PQY88" s="37"/>
      <c r="PQZ88" s="37"/>
      <c r="PRA88" s="37"/>
      <c r="PRB88" s="37"/>
      <c r="PRC88" s="37"/>
      <c r="PRD88" s="37"/>
      <c r="PRE88" s="37"/>
      <c r="PRF88" s="37"/>
      <c r="PRG88" s="37"/>
      <c r="PRH88" s="37"/>
      <c r="PRI88" s="37"/>
      <c r="PRJ88" s="37"/>
      <c r="PRK88" s="37"/>
      <c r="PRL88" s="37"/>
      <c r="PRM88" s="37"/>
      <c r="PRN88" s="37"/>
      <c r="PRO88" s="37"/>
      <c r="PRP88" s="37"/>
      <c r="PRQ88" s="37"/>
      <c r="PRR88" s="37"/>
      <c r="PRS88" s="37"/>
      <c r="PRT88" s="37"/>
      <c r="PRU88" s="37"/>
      <c r="PRV88" s="37"/>
      <c r="PRW88" s="37"/>
      <c r="PRX88" s="37"/>
      <c r="PRY88" s="37"/>
      <c r="PRZ88" s="37"/>
      <c r="PSA88" s="37"/>
      <c r="PSB88" s="37"/>
      <c r="PSC88" s="37"/>
      <c r="PSD88" s="37"/>
      <c r="PSE88" s="37"/>
      <c r="PSF88" s="37"/>
      <c r="PSG88" s="37"/>
      <c r="PSH88" s="37"/>
      <c r="PSI88" s="37"/>
      <c r="PSJ88" s="37"/>
      <c r="PSK88" s="37"/>
      <c r="PSL88" s="37"/>
      <c r="PSM88" s="37"/>
      <c r="PSN88" s="37"/>
      <c r="PSO88" s="37"/>
      <c r="PSP88" s="37"/>
      <c r="PSQ88" s="37"/>
      <c r="PSR88" s="37"/>
      <c r="PSS88" s="37"/>
      <c r="PST88" s="37"/>
      <c r="PSU88" s="37"/>
      <c r="PSV88" s="37"/>
      <c r="PSW88" s="37"/>
      <c r="PSX88" s="37"/>
      <c r="PSY88" s="37"/>
      <c r="PSZ88" s="37"/>
      <c r="PTA88" s="37"/>
      <c r="PTB88" s="37"/>
      <c r="PTC88" s="37"/>
      <c r="PTD88" s="37"/>
      <c r="PTE88" s="37"/>
      <c r="PTF88" s="37"/>
      <c r="PTG88" s="37"/>
      <c r="PTH88" s="37"/>
      <c r="PTI88" s="37"/>
      <c r="PTJ88" s="37"/>
      <c r="PTK88" s="37"/>
      <c r="PTL88" s="37"/>
      <c r="PTM88" s="37"/>
      <c r="PTN88" s="37"/>
      <c r="PTO88" s="37"/>
      <c r="PTP88" s="37"/>
      <c r="PTQ88" s="37"/>
      <c r="PTR88" s="37"/>
      <c r="PTS88" s="37"/>
      <c r="PTT88" s="37"/>
      <c r="PTU88" s="37"/>
      <c r="PTV88" s="37"/>
      <c r="PTW88" s="37"/>
      <c r="PTX88" s="37"/>
      <c r="PTY88" s="37"/>
      <c r="PTZ88" s="37"/>
      <c r="PUA88" s="37"/>
      <c r="PUB88" s="37"/>
      <c r="PUC88" s="37"/>
      <c r="PUD88" s="37"/>
      <c r="PUE88" s="37"/>
      <c r="PUF88" s="37"/>
      <c r="PUG88" s="37"/>
      <c r="PUH88" s="37"/>
      <c r="PUI88" s="37"/>
      <c r="PUJ88" s="37"/>
      <c r="PUK88" s="37"/>
      <c r="PUL88" s="37"/>
      <c r="PUM88" s="37"/>
      <c r="PUN88" s="37"/>
      <c r="PUO88" s="37"/>
      <c r="PUP88" s="37"/>
      <c r="PUQ88" s="37"/>
      <c r="PUR88" s="37"/>
      <c r="PUS88" s="37"/>
      <c r="PUT88" s="37"/>
      <c r="PUU88" s="37"/>
      <c r="PUV88" s="37"/>
      <c r="PUW88" s="37"/>
      <c r="PUX88" s="37"/>
      <c r="PUY88" s="37"/>
      <c r="PUZ88" s="37"/>
      <c r="PVA88" s="37"/>
      <c r="PVB88" s="37"/>
      <c r="PVC88" s="37"/>
      <c r="PVD88" s="37"/>
      <c r="PVE88" s="37"/>
      <c r="PVF88" s="37"/>
      <c r="PVG88" s="37"/>
      <c r="PVH88" s="37"/>
      <c r="PVI88" s="37"/>
      <c r="PVJ88" s="37"/>
      <c r="PVK88" s="37"/>
      <c r="PVL88" s="37"/>
      <c r="PVM88" s="37"/>
      <c r="PVN88" s="37"/>
      <c r="PVO88" s="37"/>
      <c r="PVP88" s="37"/>
      <c r="PVQ88" s="37"/>
      <c r="PVR88" s="37"/>
      <c r="PVS88" s="37"/>
      <c r="PVT88" s="37"/>
      <c r="PVU88" s="37"/>
      <c r="PVV88" s="37"/>
      <c r="PVW88" s="37"/>
      <c r="PVX88" s="37"/>
      <c r="PVY88" s="37"/>
      <c r="PVZ88" s="37"/>
      <c r="PWA88" s="37"/>
      <c r="PWB88" s="37"/>
      <c r="PWC88" s="37"/>
      <c r="PWD88" s="37"/>
      <c r="PWE88" s="37"/>
      <c r="PWF88" s="37"/>
      <c r="PWG88" s="37"/>
      <c r="PWH88" s="37"/>
      <c r="PWI88" s="37"/>
      <c r="PWJ88" s="37"/>
      <c r="PWK88" s="37"/>
      <c r="PWL88" s="37"/>
      <c r="PWM88" s="37"/>
      <c r="PWN88" s="37"/>
      <c r="PWO88" s="37"/>
      <c r="PWP88" s="37"/>
      <c r="PWQ88" s="37"/>
      <c r="PWR88" s="37"/>
      <c r="PWS88" s="37"/>
      <c r="PWT88" s="37"/>
      <c r="PWU88" s="37"/>
      <c r="PWV88" s="37"/>
      <c r="PWW88" s="37"/>
      <c r="PWX88" s="37"/>
      <c r="PWY88" s="37"/>
      <c r="PWZ88" s="37"/>
      <c r="PXA88" s="37"/>
      <c r="PXB88" s="37"/>
      <c r="PXC88" s="37"/>
      <c r="PXD88" s="37"/>
      <c r="PXE88" s="37"/>
      <c r="PXF88" s="37"/>
      <c r="PXG88" s="37"/>
      <c r="PXH88" s="37"/>
      <c r="PXI88" s="37"/>
      <c r="PXJ88" s="37"/>
      <c r="PXK88" s="37"/>
      <c r="PXL88" s="37"/>
      <c r="PXM88" s="37"/>
      <c r="PXN88" s="37"/>
      <c r="PXO88" s="37"/>
      <c r="PXP88" s="37"/>
      <c r="PXQ88" s="37"/>
      <c r="PXR88" s="37"/>
      <c r="PXS88" s="37"/>
      <c r="PXT88" s="37"/>
      <c r="PXU88" s="37"/>
      <c r="PXV88" s="37"/>
      <c r="PXW88" s="37"/>
      <c r="PXX88" s="37"/>
      <c r="PXY88" s="37"/>
      <c r="PXZ88" s="37"/>
      <c r="PYA88" s="37"/>
      <c r="PYB88" s="37"/>
      <c r="PYC88" s="37"/>
      <c r="PYD88" s="37"/>
      <c r="PYE88" s="37"/>
      <c r="PYF88" s="37"/>
      <c r="PYG88" s="37"/>
      <c r="PYH88" s="37"/>
      <c r="PYI88" s="37"/>
      <c r="PYJ88" s="37"/>
      <c r="PYK88" s="37"/>
      <c r="PYL88" s="37"/>
      <c r="PYM88" s="37"/>
      <c r="PYN88" s="37"/>
      <c r="PYO88" s="37"/>
      <c r="PYP88" s="37"/>
      <c r="PYQ88" s="37"/>
      <c r="PYR88" s="37"/>
      <c r="PYS88" s="37"/>
      <c r="PYT88" s="37"/>
      <c r="PYU88" s="37"/>
      <c r="PYV88" s="37"/>
      <c r="PYW88" s="37"/>
      <c r="PYX88" s="37"/>
      <c r="PYY88" s="37"/>
      <c r="PYZ88" s="37"/>
      <c r="PZA88" s="37"/>
      <c r="PZB88" s="37"/>
      <c r="PZC88" s="37"/>
      <c r="PZD88" s="37"/>
      <c r="PZE88" s="37"/>
      <c r="PZF88" s="37"/>
      <c r="PZG88" s="37"/>
      <c r="PZH88" s="37"/>
      <c r="PZI88" s="37"/>
      <c r="PZJ88" s="37"/>
      <c r="PZK88" s="37"/>
      <c r="PZL88" s="37"/>
      <c r="PZM88" s="37"/>
      <c r="PZN88" s="37"/>
      <c r="PZO88" s="37"/>
      <c r="PZP88" s="37"/>
      <c r="PZQ88" s="37"/>
      <c r="PZR88" s="37"/>
      <c r="PZS88" s="37"/>
      <c r="PZT88" s="37"/>
      <c r="PZU88" s="37"/>
      <c r="PZV88" s="37"/>
      <c r="PZW88" s="37"/>
      <c r="PZX88" s="37"/>
      <c r="PZY88" s="37"/>
      <c r="PZZ88" s="37"/>
      <c r="QAA88" s="37"/>
      <c r="QAB88" s="37"/>
      <c r="QAC88" s="37"/>
      <c r="QAD88" s="37"/>
      <c r="QAE88" s="37"/>
      <c r="QAF88" s="37"/>
      <c r="QAG88" s="37"/>
      <c r="QAH88" s="37"/>
      <c r="QAI88" s="37"/>
      <c r="QAJ88" s="37"/>
      <c r="QAK88" s="37"/>
      <c r="QAL88" s="37"/>
      <c r="QAM88" s="37"/>
      <c r="QAN88" s="37"/>
      <c r="QAO88" s="37"/>
      <c r="QAP88" s="37"/>
      <c r="QAQ88" s="37"/>
      <c r="QAR88" s="37"/>
      <c r="QAS88" s="37"/>
      <c r="QAT88" s="37"/>
      <c r="QAU88" s="37"/>
      <c r="QAV88" s="37"/>
      <c r="QAW88" s="37"/>
      <c r="QAX88" s="37"/>
      <c r="QAY88" s="37"/>
      <c r="QAZ88" s="37"/>
      <c r="QBA88" s="37"/>
      <c r="QBB88" s="37"/>
      <c r="QBC88" s="37"/>
      <c r="QBD88" s="37"/>
      <c r="QBE88" s="37"/>
      <c r="QBF88" s="37"/>
      <c r="QBG88" s="37"/>
      <c r="QBH88" s="37"/>
      <c r="QBI88" s="37"/>
      <c r="QBJ88" s="37"/>
      <c r="QBK88" s="37"/>
      <c r="QBL88" s="37"/>
      <c r="QBM88" s="37"/>
      <c r="QBN88" s="37"/>
      <c r="QBO88" s="37"/>
      <c r="QBP88" s="37"/>
      <c r="QBQ88" s="37"/>
      <c r="QBR88" s="37"/>
      <c r="QBS88" s="37"/>
      <c r="QBT88" s="37"/>
      <c r="QBU88" s="37"/>
      <c r="QBV88" s="37"/>
      <c r="QBW88" s="37"/>
      <c r="QBX88" s="37"/>
      <c r="QBY88" s="37"/>
      <c r="QBZ88" s="37"/>
      <c r="QCA88" s="37"/>
      <c r="QCB88" s="37"/>
      <c r="QCC88" s="37"/>
      <c r="QCD88" s="37"/>
      <c r="QCE88" s="37"/>
      <c r="QCF88" s="37"/>
      <c r="QCG88" s="37"/>
      <c r="QCH88" s="37"/>
      <c r="QCI88" s="37"/>
      <c r="QCJ88" s="37"/>
      <c r="QCK88" s="37"/>
      <c r="QCL88" s="37"/>
      <c r="QCM88" s="37"/>
      <c r="QCN88" s="37"/>
      <c r="QCO88" s="37"/>
      <c r="QCP88" s="37"/>
      <c r="QCQ88" s="37"/>
      <c r="QCR88" s="37"/>
      <c r="QCS88" s="37"/>
      <c r="QCT88" s="37"/>
      <c r="QCU88" s="37"/>
      <c r="QCV88" s="37"/>
      <c r="QCW88" s="37"/>
      <c r="QCX88" s="37"/>
      <c r="QCY88" s="37"/>
      <c r="QCZ88" s="37"/>
      <c r="QDA88" s="37"/>
      <c r="QDB88" s="37"/>
      <c r="QDC88" s="37"/>
      <c r="QDD88" s="37"/>
      <c r="QDE88" s="37"/>
      <c r="QDF88" s="37"/>
      <c r="QDG88" s="37"/>
      <c r="QDH88" s="37"/>
      <c r="QDI88" s="37"/>
      <c r="QDJ88" s="37"/>
      <c r="QDK88" s="37"/>
      <c r="QDL88" s="37"/>
      <c r="QDM88" s="37"/>
      <c r="QDN88" s="37"/>
      <c r="QDO88" s="37"/>
      <c r="QDP88" s="37"/>
      <c r="QDQ88" s="37"/>
      <c r="QDR88" s="37"/>
      <c r="QDS88" s="37"/>
      <c r="QDT88" s="37"/>
      <c r="QDU88" s="37"/>
      <c r="QDV88" s="37"/>
      <c r="QDW88" s="37"/>
      <c r="QDX88" s="37"/>
      <c r="QDY88" s="37"/>
      <c r="QDZ88" s="37"/>
      <c r="QEA88" s="37"/>
      <c r="QEB88" s="37"/>
      <c r="QEC88" s="37"/>
      <c r="QED88" s="37"/>
      <c r="QEE88" s="37"/>
      <c r="QEF88" s="37"/>
      <c r="QEG88" s="37"/>
      <c r="QEH88" s="37"/>
      <c r="QEI88" s="37"/>
      <c r="QEJ88" s="37"/>
      <c r="QEK88" s="37"/>
      <c r="QEL88" s="37"/>
      <c r="QEM88" s="37"/>
      <c r="QEN88" s="37"/>
      <c r="QEO88" s="37"/>
      <c r="QEP88" s="37"/>
      <c r="QEQ88" s="37"/>
      <c r="QER88" s="37"/>
      <c r="QES88" s="37"/>
      <c r="QET88" s="37"/>
      <c r="QEU88" s="37"/>
      <c r="QEV88" s="37"/>
      <c r="QEW88" s="37"/>
      <c r="QEX88" s="37"/>
      <c r="QEY88" s="37"/>
      <c r="QEZ88" s="37"/>
      <c r="QFA88" s="37"/>
      <c r="QFB88" s="37"/>
      <c r="QFC88" s="37"/>
      <c r="QFD88" s="37"/>
      <c r="QFE88" s="37"/>
      <c r="QFF88" s="37"/>
      <c r="QFG88" s="37"/>
      <c r="QFH88" s="37"/>
      <c r="QFI88" s="37"/>
      <c r="QFJ88" s="37"/>
      <c r="QFK88" s="37"/>
      <c r="QFL88" s="37"/>
      <c r="QFM88" s="37"/>
      <c r="QFN88" s="37"/>
      <c r="QFO88" s="37"/>
      <c r="QFP88" s="37"/>
      <c r="QFQ88" s="37"/>
      <c r="QFR88" s="37"/>
      <c r="QFS88" s="37"/>
      <c r="QFT88" s="37"/>
      <c r="QFU88" s="37"/>
      <c r="QFV88" s="37"/>
      <c r="QFW88" s="37"/>
      <c r="QFX88" s="37"/>
      <c r="QFY88" s="37"/>
      <c r="QFZ88" s="37"/>
      <c r="QGA88" s="37"/>
      <c r="QGB88" s="37"/>
      <c r="QGC88" s="37"/>
      <c r="QGD88" s="37"/>
      <c r="QGE88" s="37"/>
      <c r="QGF88" s="37"/>
      <c r="QGG88" s="37"/>
      <c r="QGH88" s="37"/>
      <c r="QGI88" s="37"/>
      <c r="QGJ88" s="37"/>
      <c r="QGK88" s="37"/>
      <c r="QGL88" s="37"/>
      <c r="QGM88" s="37"/>
      <c r="QGN88" s="37"/>
      <c r="QGO88" s="37"/>
      <c r="QGP88" s="37"/>
      <c r="QGQ88" s="37"/>
      <c r="QGR88" s="37"/>
      <c r="QGS88" s="37"/>
      <c r="QGT88" s="37"/>
      <c r="QGU88" s="37"/>
      <c r="QGV88" s="37"/>
      <c r="QGW88" s="37"/>
      <c r="QGX88" s="37"/>
      <c r="QGY88" s="37"/>
      <c r="QGZ88" s="37"/>
      <c r="QHA88" s="37"/>
      <c r="QHB88" s="37"/>
      <c r="QHC88" s="37"/>
      <c r="QHD88" s="37"/>
      <c r="QHE88" s="37"/>
      <c r="QHF88" s="37"/>
      <c r="QHG88" s="37"/>
      <c r="QHH88" s="37"/>
      <c r="QHI88" s="37"/>
      <c r="QHJ88" s="37"/>
      <c r="QHK88" s="37"/>
      <c r="QHL88" s="37"/>
      <c r="QHM88" s="37"/>
      <c r="QHN88" s="37"/>
      <c r="QHO88" s="37"/>
      <c r="QHP88" s="37"/>
      <c r="QHQ88" s="37"/>
      <c r="QHR88" s="37"/>
      <c r="QHS88" s="37"/>
      <c r="QHT88" s="37"/>
      <c r="QHU88" s="37"/>
      <c r="QHV88" s="37"/>
      <c r="QHW88" s="37"/>
      <c r="QHX88" s="37"/>
      <c r="QHY88" s="37"/>
      <c r="QHZ88" s="37"/>
      <c r="QIA88" s="37"/>
      <c r="QIB88" s="37"/>
      <c r="QIC88" s="37"/>
      <c r="QID88" s="37"/>
      <c r="QIE88" s="37"/>
      <c r="QIF88" s="37"/>
      <c r="QIG88" s="37"/>
      <c r="QIH88" s="37"/>
      <c r="QII88" s="37"/>
      <c r="QIJ88" s="37"/>
      <c r="QIK88" s="37"/>
      <c r="QIL88" s="37"/>
      <c r="QIM88" s="37"/>
      <c r="QIN88" s="37"/>
      <c r="QIO88" s="37"/>
      <c r="QIP88" s="37"/>
      <c r="QIQ88" s="37"/>
      <c r="QIR88" s="37"/>
      <c r="QIS88" s="37"/>
      <c r="QIT88" s="37"/>
      <c r="QIU88" s="37"/>
      <c r="QIV88" s="37"/>
      <c r="QIW88" s="37"/>
      <c r="QIX88" s="37"/>
      <c r="QIY88" s="37"/>
      <c r="QIZ88" s="37"/>
      <c r="QJA88" s="37"/>
      <c r="QJB88" s="37"/>
      <c r="QJC88" s="37"/>
      <c r="QJD88" s="37"/>
      <c r="QJE88" s="37"/>
      <c r="QJF88" s="37"/>
      <c r="QJG88" s="37"/>
      <c r="QJH88" s="37"/>
      <c r="QJI88" s="37"/>
      <c r="QJJ88" s="37"/>
      <c r="QJK88" s="37"/>
      <c r="QJL88" s="37"/>
      <c r="QJM88" s="37"/>
      <c r="QJN88" s="37"/>
      <c r="QJO88" s="37"/>
      <c r="QJP88" s="37"/>
      <c r="QJQ88" s="37"/>
      <c r="QJR88" s="37"/>
      <c r="QJS88" s="37"/>
      <c r="QJT88" s="37"/>
      <c r="QJU88" s="37"/>
      <c r="QJV88" s="37"/>
      <c r="QJW88" s="37"/>
      <c r="QJX88" s="37"/>
      <c r="QJY88" s="37"/>
      <c r="QJZ88" s="37"/>
      <c r="QKA88" s="37"/>
      <c r="QKB88" s="37"/>
      <c r="QKC88" s="37"/>
      <c r="QKD88" s="37"/>
      <c r="QKE88" s="37"/>
      <c r="QKF88" s="37"/>
      <c r="QKG88" s="37"/>
      <c r="QKH88" s="37"/>
      <c r="QKI88" s="37"/>
      <c r="QKJ88" s="37"/>
      <c r="QKK88" s="37"/>
      <c r="QKL88" s="37"/>
      <c r="QKM88" s="37"/>
      <c r="QKN88" s="37"/>
      <c r="QKO88" s="37"/>
      <c r="QKP88" s="37"/>
      <c r="QKQ88" s="37"/>
      <c r="QKR88" s="37"/>
      <c r="QKS88" s="37"/>
      <c r="QKT88" s="37"/>
      <c r="QKU88" s="37"/>
      <c r="QKV88" s="37"/>
      <c r="QKW88" s="37"/>
      <c r="QKX88" s="37"/>
      <c r="QKY88" s="37"/>
      <c r="QKZ88" s="37"/>
      <c r="QLA88" s="37"/>
      <c r="QLB88" s="37"/>
      <c r="QLC88" s="37"/>
      <c r="QLD88" s="37"/>
      <c r="QLE88" s="37"/>
      <c r="QLF88" s="37"/>
      <c r="QLG88" s="37"/>
      <c r="QLH88" s="37"/>
      <c r="QLI88" s="37"/>
      <c r="QLJ88" s="37"/>
      <c r="QLK88" s="37"/>
      <c r="QLL88" s="37"/>
      <c r="QLM88" s="37"/>
      <c r="QLN88" s="37"/>
      <c r="QLO88" s="37"/>
      <c r="QLP88" s="37"/>
      <c r="QLQ88" s="37"/>
      <c r="QLR88" s="37"/>
      <c r="QLS88" s="37"/>
      <c r="QLT88" s="37"/>
      <c r="QLU88" s="37"/>
      <c r="QLV88" s="37"/>
      <c r="QLW88" s="37"/>
      <c r="QLX88" s="37"/>
      <c r="QLY88" s="37"/>
      <c r="QLZ88" s="37"/>
      <c r="QMA88" s="37"/>
      <c r="QMB88" s="37"/>
      <c r="QMC88" s="37"/>
      <c r="QMD88" s="37"/>
      <c r="QME88" s="37"/>
      <c r="QMF88" s="37"/>
      <c r="QMG88" s="37"/>
      <c r="QMH88" s="37"/>
      <c r="QMI88" s="37"/>
      <c r="QMJ88" s="37"/>
      <c r="QMK88" s="37"/>
      <c r="QML88" s="37"/>
      <c r="QMM88" s="37"/>
      <c r="QMN88" s="37"/>
      <c r="QMO88" s="37"/>
      <c r="QMP88" s="37"/>
      <c r="QMQ88" s="37"/>
      <c r="QMR88" s="37"/>
      <c r="QMS88" s="37"/>
      <c r="QMT88" s="37"/>
      <c r="QMU88" s="37"/>
      <c r="QMV88" s="37"/>
      <c r="QMW88" s="37"/>
      <c r="QMX88" s="37"/>
      <c r="QMY88" s="37"/>
      <c r="QMZ88" s="37"/>
      <c r="QNA88" s="37"/>
      <c r="QNB88" s="37"/>
      <c r="QNC88" s="37"/>
      <c r="QND88" s="37"/>
      <c r="QNE88" s="37"/>
      <c r="QNF88" s="37"/>
      <c r="QNG88" s="37"/>
      <c r="QNH88" s="37"/>
      <c r="QNI88" s="37"/>
      <c r="QNJ88" s="37"/>
      <c r="QNK88" s="37"/>
      <c r="QNL88" s="37"/>
      <c r="QNM88" s="37"/>
      <c r="QNN88" s="37"/>
      <c r="QNO88" s="37"/>
      <c r="QNP88" s="37"/>
      <c r="QNQ88" s="37"/>
      <c r="QNR88" s="37"/>
      <c r="QNS88" s="37"/>
      <c r="QNT88" s="37"/>
      <c r="QNU88" s="37"/>
      <c r="QNV88" s="37"/>
      <c r="QNW88" s="37"/>
      <c r="QNX88" s="37"/>
      <c r="QNY88" s="37"/>
      <c r="QNZ88" s="37"/>
      <c r="QOA88" s="37"/>
      <c r="QOB88" s="37"/>
      <c r="QOC88" s="37"/>
      <c r="QOD88" s="37"/>
      <c r="QOE88" s="37"/>
      <c r="QOF88" s="37"/>
      <c r="QOG88" s="37"/>
      <c r="QOH88" s="37"/>
      <c r="QOI88" s="37"/>
      <c r="QOJ88" s="37"/>
      <c r="QOK88" s="37"/>
      <c r="QOL88" s="37"/>
      <c r="QOM88" s="37"/>
      <c r="QON88" s="37"/>
      <c r="QOO88" s="37"/>
      <c r="QOP88" s="37"/>
      <c r="QOQ88" s="37"/>
      <c r="QOR88" s="37"/>
      <c r="QOS88" s="37"/>
      <c r="QOT88" s="37"/>
      <c r="QOU88" s="37"/>
      <c r="QOV88" s="37"/>
      <c r="QOW88" s="37"/>
      <c r="QOX88" s="37"/>
      <c r="QOY88" s="37"/>
      <c r="QOZ88" s="37"/>
      <c r="QPA88" s="37"/>
      <c r="QPB88" s="37"/>
      <c r="QPC88" s="37"/>
      <c r="QPD88" s="37"/>
      <c r="QPE88" s="37"/>
      <c r="QPF88" s="37"/>
      <c r="QPG88" s="37"/>
      <c r="QPH88" s="37"/>
      <c r="QPI88" s="37"/>
      <c r="QPJ88" s="37"/>
      <c r="QPK88" s="37"/>
      <c r="QPL88" s="37"/>
      <c r="QPM88" s="37"/>
      <c r="QPN88" s="37"/>
      <c r="QPO88" s="37"/>
      <c r="QPP88" s="37"/>
      <c r="QPQ88" s="37"/>
      <c r="QPR88" s="37"/>
      <c r="QPS88" s="37"/>
      <c r="QPT88" s="37"/>
      <c r="QPU88" s="37"/>
      <c r="QPV88" s="37"/>
      <c r="QPW88" s="37"/>
      <c r="QPX88" s="37"/>
      <c r="QPY88" s="37"/>
      <c r="QPZ88" s="37"/>
      <c r="QQA88" s="37"/>
      <c r="QQB88" s="37"/>
      <c r="QQC88" s="37"/>
      <c r="QQD88" s="37"/>
      <c r="QQE88" s="37"/>
      <c r="QQF88" s="37"/>
      <c r="QQG88" s="37"/>
      <c r="QQH88" s="37"/>
      <c r="QQI88" s="37"/>
      <c r="QQJ88" s="37"/>
      <c r="QQK88" s="37"/>
      <c r="QQL88" s="37"/>
      <c r="QQM88" s="37"/>
      <c r="QQN88" s="37"/>
      <c r="QQO88" s="37"/>
      <c r="QQP88" s="37"/>
      <c r="QQQ88" s="37"/>
      <c r="QQR88" s="37"/>
      <c r="QQS88" s="37"/>
      <c r="QQT88" s="37"/>
      <c r="QQU88" s="37"/>
      <c r="QQV88" s="37"/>
      <c r="QQW88" s="37"/>
      <c r="QQX88" s="37"/>
      <c r="QQY88" s="37"/>
      <c r="QQZ88" s="37"/>
      <c r="QRA88" s="37"/>
      <c r="QRB88" s="37"/>
      <c r="QRC88" s="37"/>
      <c r="QRD88" s="37"/>
      <c r="QRE88" s="37"/>
      <c r="QRF88" s="37"/>
      <c r="QRG88" s="37"/>
      <c r="QRH88" s="37"/>
      <c r="QRI88" s="37"/>
      <c r="QRJ88" s="37"/>
      <c r="QRK88" s="37"/>
      <c r="QRL88" s="37"/>
      <c r="QRM88" s="37"/>
      <c r="QRN88" s="37"/>
      <c r="QRO88" s="37"/>
      <c r="QRP88" s="37"/>
      <c r="QRQ88" s="37"/>
      <c r="QRR88" s="37"/>
      <c r="QRS88" s="37"/>
      <c r="QRT88" s="37"/>
      <c r="QRU88" s="37"/>
      <c r="QRV88" s="37"/>
      <c r="QRW88" s="37"/>
      <c r="QRX88" s="37"/>
      <c r="QRY88" s="37"/>
      <c r="QRZ88" s="37"/>
      <c r="QSA88" s="37"/>
      <c r="QSB88" s="37"/>
      <c r="QSC88" s="37"/>
      <c r="QSD88" s="37"/>
      <c r="QSE88" s="37"/>
      <c r="QSF88" s="37"/>
      <c r="QSG88" s="37"/>
      <c r="QSH88" s="37"/>
      <c r="QSI88" s="37"/>
      <c r="QSJ88" s="37"/>
      <c r="QSK88" s="37"/>
      <c r="QSL88" s="37"/>
      <c r="QSM88" s="37"/>
      <c r="QSN88" s="37"/>
      <c r="QSO88" s="37"/>
      <c r="QSP88" s="37"/>
      <c r="QSQ88" s="37"/>
      <c r="QSR88" s="37"/>
      <c r="QSS88" s="37"/>
      <c r="QST88" s="37"/>
      <c r="QSU88" s="37"/>
      <c r="QSV88" s="37"/>
      <c r="QSW88" s="37"/>
      <c r="QSX88" s="37"/>
      <c r="QSY88" s="37"/>
      <c r="QSZ88" s="37"/>
      <c r="QTA88" s="37"/>
      <c r="QTB88" s="37"/>
      <c r="QTC88" s="37"/>
      <c r="QTD88" s="37"/>
      <c r="QTE88" s="37"/>
      <c r="QTF88" s="37"/>
      <c r="QTG88" s="37"/>
      <c r="QTH88" s="37"/>
      <c r="QTI88" s="37"/>
      <c r="QTJ88" s="37"/>
      <c r="QTK88" s="37"/>
      <c r="QTL88" s="37"/>
      <c r="QTM88" s="37"/>
      <c r="QTN88" s="37"/>
      <c r="QTO88" s="37"/>
      <c r="QTP88" s="37"/>
      <c r="QTQ88" s="37"/>
      <c r="QTR88" s="37"/>
      <c r="QTS88" s="37"/>
      <c r="QTT88" s="37"/>
      <c r="QTU88" s="37"/>
      <c r="QTV88" s="37"/>
      <c r="QTW88" s="37"/>
      <c r="QTX88" s="37"/>
      <c r="QTY88" s="37"/>
      <c r="QTZ88" s="37"/>
      <c r="QUA88" s="37"/>
      <c r="QUB88" s="37"/>
      <c r="QUC88" s="37"/>
      <c r="QUD88" s="37"/>
      <c r="QUE88" s="37"/>
      <c r="QUF88" s="37"/>
      <c r="QUG88" s="37"/>
      <c r="QUH88" s="37"/>
      <c r="QUI88" s="37"/>
      <c r="QUJ88" s="37"/>
      <c r="QUK88" s="37"/>
      <c r="QUL88" s="37"/>
      <c r="QUM88" s="37"/>
      <c r="QUN88" s="37"/>
      <c r="QUO88" s="37"/>
      <c r="QUP88" s="37"/>
      <c r="QUQ88" s="37"/>
      <c r="QUR88" s="37"/>
      <c r="QUS88" s="37"/>
      <c r="QUT88" s="37"/>
      <c r="QUU88" s="37"/>
      <c r="QUV88" s="37"/>
      <c r="QUW88" s="37"/>
      <c r="QUX88" s="37"/>
      <c r="QUY88" s="37"/>
      <c r="QUZ88" s="37"/>
      <c r="QVA88" s="37"/>
      <c r="QVB88" s="37"/>
      <c r="QVC88" s="37"/>
      <c r="QVD88" s="37"/>
      <c r="QVE88" s="37"/>
      <c r="QVF88" s="37"/>
      <c r="QVG88" s="37"/>
      <c r="QVH88" s="37"/>
      <c r="QVI88" s="37"/>
      <c r="QVJ88" s="37"/>
      <c r="QVK88" s="37"/>
      <c r="QVL88" s="37"/>
      <c r="QVM88" s="37"/>
      <c r="QVN88" s="37"/>
      <c r="QVO88" s="37"/>
      <c r="QVP88" s="37"/>
      <c r="QVQ88" s="37"/>
      <c r="QVR88" s="37"/>
      <c r="QVS88" s="37"/>
      <c r="QVT88" s="37"/>
      <c r="QVU88" s="37"/>
      <c r="QVV88" s="37"/>
      <c r="QVW88" s="37"/>
      <c r="QVX88" s="37"/>
      <c r="QVY88" s="37"/>
      <c r="QVZ88" s="37"/>
      <c r="QWA88" s="37"/>
      <c r="QWB88" s="37"/>
      <c r="QWC88" s="37"/>
      <c r="QWD88" s="37"/>
      <c r="QWE88" s="37"/>
      <c r="QWF88" s="37"/>
      <c r="QWG88" s="37"/>
      <c r="QWH88" s="37"/>
      <c r="QWI88" s="37"/>
      <c r="QWJ88" s="37"/>
      <c r="QWK88" s="37"/>
      <c r="QWL88" s="37"/>
      <c r="QWM88" s="37"/>
      <c r="QWN88" s="37"/>
      <c r="QWO88" s="37"/>
      <c r="QWP88" s="37"/>
      <c r="QWQ88" s="37"/>
      <c r="QWR88" s="37"/>
      <c r="QWS88" s="37"/>
      <c r="QWT88" s="37"/>
      <c r="QWU88" s="37"/>
      <c r="QWV88" s="37"/>
      <c r="QWW88" s="37"/>
      <c r="QWX88" s="37"/>
      <c r="QWY88" s="37"/>
      <c r="QWZ88" s="37"/>
      <c r="QXA88" s="37"/>
      <c r="QXB88" s="37"/>
      <c r="QXC88" s="37"/>
      <c r="QXD88" s="37"/>
      <c r="QXE88" s="37"/>
      <c r="QXF88" s="37"/>
      <c r="QXG88" s="37"/>
      <c r="QXH88" s="37"/>
      <c r="QXI88" s="37"/>
      <c r="QXJ88" s="37"/>
      <c r="QXK88" s="37"/>
      <c r="QXL88" s="37"/>
      <c r="QXM88" s="37"/>
      <c r="QXN88" s="37"/>
      <c r="QXO88" s="37"/>
      <c r="QXP88" s="37"/>
      <c r="QXQ88" s="37"/>
      <c r="QXR88" s="37"/>
      <c r="QXS88" s="37"/>
      <c r="QXT88" s="37"/>
      <c r="QXU88" s="37"/>
      <c r="QXV88" s="37"/>
      <c r="QXW88" s="37"/>
      <c r="QXX88" s="37"/>
      <c r="QXY88" s="37"/>
      <c r="QXZ88" s="37"/>
      <c r="QYA88" s="37"/>
      <c r="QYB88" s="37"/>
      <c r="QYC88" s="37"/>
      <c r="QYD88" s="37"/>
      <c r="QYE88" s="37"/>
      <c r="QYF88" s="37"/>
      <c r="QYG88" s="37"/>
      <c r="QYH88" s="37"/>
      <c r="QYI88" s="37"/>
      <c r="QYJ88" s="37"/>
      <c r="QYK88" s="37"/>
      <c r="QYL88" s="37"/>
      <c r="QYM88" s="37"/>
      <c r="QYN88" s="37"/>
      <c r="QYO88" s="37"/>
      <c r="QYP88" s="37"/>
      <c r="QYQ88" s="37"/>
      <c r="QYR88" s="37"/>
      <c r="QYS88" s="37"/>
      <c r="QYT88" s="37"/>
      <c r="QYU88" s="37"/>
      <c r="QYV88" s="37"/>
      <c r="QYW88" s="37"/>
      <c r="QYX88" s="37"/>
      <c r="QYY88" s="37"/>
      <c r="QYZ88" s="37"/>
      <c r="QZA88" s="37"/>
      <c r="QZB88" s="37"/>
      <c r="QZC88" s="37"/>
      <c r="QZD88" s="37"/>
      <c r="QZE88" s="37"/>
      <c r="QZF88" s="37"/>
      <c r="QZG88" s="37"/>
      <c r="QZH88" s="37"/>
      <c r="QZI88" s="37"/>
      <c r="QZJ88" s="37"/>
      <c r="QZK88" s="37"/>
      <c r="QZL88" s="37"/>
      <c r="QZM88" s="37"/>
      <c r="QZN88" s="37"/>
      <c r="QZO88" s="37"/>
      <c r="QZP88" s="37"/>
      <c r="QZQ88" s="37"/>
      <c r="QZR88" s="37"/>
      <c r="QZS88" s="37"/>
      <c r="QZT88" s="37"/>
      <c r="QZU88" s="37"/>
      <c r="QZV88" s="37"/>
      <c r="QZW88" s="37"/>
      <c r="QZX88" s="37"/>
      <c r="QZY88" s="37"/>
      <c r="QZZ88" s="37"/>
      <c r="RAA88" s="37"/>
      <c r="RAB88" s="37"/>
      <c r="RAC88" s="37"/>
      <c r="RAD88" s="37"/>
      <c r="RAE88" s="37"/>
      <c r="RAF88" s="37"/>
      <c r="RAG88" s="37"/>
      <c r="RAH88" s="37"/>
      <c r="RAI88" s="37"/>
      <c r="RAJ88" s="37"/>
      <c r="RAK88" s="37"/>
      <c r="RAL88" s="37"/>
      <c r="RAM88" s="37"/>
      <c r="RAN88" s="37"/>
      <c r="RAO88" s="37"/>
      <c r="RAP88" s="37"/>
      <c r="RAQ88" s="37"/>
      <c r="RAR88" s="37"/>
      <c r="RAS88" s="37"/>
      <c r="RAT88" s="37"/>
      <c r="RAU88" s="37"/>
      <c r="RAV88" s="37"/>
      <c r="RAW88" s="37"/>
      <c r="RAX88" s="37"/>
      <c r="RAY88" s="37"/>
      <c r="RAZ88" s="37"/>
      <c r="RBA88" s="37"/>
      <c r="RBB88" s="37"/>
      <c r="RBC88" s="37"/>
      <c r="RBD88" s="37"/>
      <c r="RBE88" s="37"/>
      <c r="RBF88" s="37"/>
      <c r="RBG88" s="37"/>
      <c r="RBH88" s="37"/>
      <c r="RBI88" s="37"/>
      <c r="RBJ88" s="37"/>
      <c r="RBK88" s="37"/>
      <c r="RBL88" s="37"/>
      <c r="RBM88" s="37"/>
      <c r="RBN88" s="37"/>
      <c r="RBO88" s="37"/>
      <c r="RBP88" s="37"/>
      <c r="RBQ88" s="37"/>
      <c r="RBR88" s="37"/>
      <c r="RBS88" s="37"/>
      <c r="RBT88" s="37"/>
      <c r="RBU88" s="37"/>
      <c r="RBV88" s="37"/>
      <c r="RBW88" s="37"/>
      <c r="RBX88" s="37"/>
      <c r="RBY88" s="37"/>
      <c r="RBZ88" s="37"/>
      <c r="RCA88" s="37"/>
      <c r="RCB88" s="37"/>
      <c r="RCC88" s="37"/>
      <c r="RCD88" s="37"/>
      <c r="RCE88" s="37"/>
      <c r="RCF88" s="37"/>
      <c r="RCG88" s="37"/>
      <c r="RCH88" s="37"/>
      <c r="RCI88" s="37"/>
      <c r="RCJ88" s="37"/>
      <c r="RCK88" s="37"/>
      <c r="RCL88" s="37"/>
      <c r="RCM88" s="37"/>
      <c r="RCN88" s="37"/>
      <c r="RCO88" s="37"/>
      <c r="RCP88" s="37"/>
      <c r="RCQ88" s="37"/>
      <c r="RCR88" s="37"/>
      <c r="RCS88" s="37"/>
      <c r="RCT88" s="37"/>
      <c r="RCU88" s="37"/>
      <c r="RCV88" s="37"/>
      <c r="RCW88" s="37"/>
      <c r="RCX88" s="37"/>
      <c r="RCY88" s="37"/>
      <c r="RCZ88" s="37"/>
      <c r="RDA88" s="37"/>
      <c r="RDB88" s="37"/>
      <c r="RDC88" s="37"/>
      <c r="RDD88" s="37"/>
      <c r="RDE88" s="37"/>
      <c r="RDF88" s="37"/>
      <c r="RDG88" s="37"/>
      <c r="RDH88" s="37"/>
      <c r="RDI88" s="37"/>
      <c r="RDJ88" s="37"/>
      <c r="RDK88" s="37"/>
      <c r="RDL88" s="37"/>
      <c r="RDM88" s="37"/>
      <c r="RDN88" s="37"/>
      <c r="RDO88" s="37"/>
      <c r="RDP88" s="37"/>
      <c r="RDQ88" s="37"/>
      <c r="RDR88" s="37"/>
      <c r="RDS88" s="37"/>
      <c r="RDT88" s="37"/>
      <c r="RDU88" s="37"/>
      <c r="RDV88" s="37"/>
      <c r="RDW88" s="37"/>
      <c r="RDX88" s="37"/>
      <c r="RDY88" s="37"/>
      <c r="RDZ88" s="37"/>
      <c r="REA88" s="37"/>
      <c r="REB88" s="37"/>
      <c r="REC88" s="37"/>
      <c r="RED88" s="37"/>
      <c r="REE88" s="37"/>
      <c r="REF88" s="37"/>
      <c r="REG88" s="37"/>
      <c r="REH88" s="37"/>
      <c r="REI88" s="37"/>
      <c r="REJ88" s="37"/>
      <c r="REK88" s="37"/>
      <c r="REL88" s="37"/>
      <c r="REM88" s="37"/>
      <c r="REN88" s="37"/>
      <c r="REO88" s="37"/>
      <c r="REP88" s="37"/>
      <c r="REQ88" s="37"/>
      <c r="RER88" s="37"/>
      <c r="RES88" s="37"/>
      <c r="RET88" s="37"/>
      <c r="REU88" s="37"/>
      <c r="REV88" s="37"/>
      <c r="REW88" s="37"/>
      <c r="REX88" s="37"/>
      <c r="REY88" s="37"/>
      <c r="REZ88" s="37"/>
      <c r="RFA88" s="37"/>
      <c r="RFB88" s="37"/>
      <c r="RFC88" s="37"/>
      <c r="RFD88" s="37"/>
      <c r="RFE88" s="37"/>
      <c r="RFF88" s="37"/>
      <c r="RFG88" s="37"/>
      <c r="RFH88" s="37"/>
      <c r="RFI88" s="37"/>
      <c r="RFJ88" s="37"/>
      <c r="RFK88" s="37"/>
      <c r="RFL88" s="37"/>
      <c r="RFM88" s="37"/>
      <c r="RFN88" s="37"/>
      <c r="RFO88" s="37"/>
      <c r="RFP88" s="37"/>
      <c r="RFQ88" s="37"/>
      <c r="RFR88" s="37"/>
      <c r="RFS88" s="37"/>
      <c r="RFT88" s="37"/>
      <c r="RFU88" s="37"/>
      <c r="RFV88" s="37"/>
      <c r="RFW88" s="37"/>
      <c r="RFX88" s="37"/>
      <c r="RFY88" s="37"/>
      <c r="RFZ88" s="37"/>
      <c r="RGA88" s="37"/>
      <c r="RGB88" s="37"/>
      <c r="RGC88" s="37"/>
      <c r="RGD88" s="37"/>
      <c r="RGE88" s="37"/>
      <c r="RGF88" s="37"/>
      <c r="RGG88" s="37"/>
      <c r="RGH88" s="37"/>
      <c r="RGI88" s="37"/>
      <c r="RGJ88" s="37"/>
      <c r="RGK88" s="37"/>
      <c r="RGL88" s="37"/>
      <c r="RGM88" s="37"/>
      <c r="RGN88" s="37"/>
      <c r="RGO88" s="37"/>
      <c r="RGP88" s="37"/>
      <c r="RGQ88" s="37"/>
      <c r="RGR88" s="37"/>
      <c r="RGS88" s="37"/>
      <c r="RGT88" s="37"/>
      <c r="RGU88" s="37"/>
      <c r="RGV88" s="37"/>
      <c r="RGW88" s="37"/>
      <c r="RGX88" s="37"/>
      <c r="RGY88" s="37"/>
      <c r="RGZ88" s="37"/>
      <c r="RHA88" s="37"/>
      <c r="RHB88" s="37"/>
      <c r="RHC88" s="37"/>
      <c r="RHD88" s="37"/>
      <c r="RHE88" s="37"/>
      <c r="RHF88" s="37"/>
      <c r="RHG88" s="37"/>
      <c r="RHH88" s="37"/>
      <c r="RHI88" s="37"/>
      <c r="RHJ88" s="37"/>
      <c r="RHK88" s="37"/>
      <c r="RHL88" s="37"/>
      <c r="RHM88" s="37"/>
      <c r="RHN88" s="37"/>
      <c r="RHO88" s="37"/>
      <c r="RHP88" s="37"/>
      <c r="RHQ88" s="37"/>
      <c r="RHR88" s="37"/>
      <c r="RHS88" s="37"/>
      <c r="RHT88" s="37"/>
      <c r="RHU88" s="37"/>
      <c r="RHV88" s="37"/>
      <c r="RHW88" s="37"/>
      <c r="RHX88" s="37"/>
      <c r="RHY88" s="37"/>
      <c r="RHZ88" s="37"/>
      <c r="RIA88" s="37"/>
      <c r="RIB88" s="37"/>
      <c r="RIC88" s="37"/>
      <c r="RID88" s="37"/>
      <c r="RIE88" s="37"/>
      <c r="RIF88" s="37"/>
      <c r="RIG88" s="37"/>
      <c r="RIH88" s="37"/>
      <c r="RII88" s="37"/>
      <c r="RIJ88" s="37"/>
      <c r="RIK88" s="37"/>
      <c r="RIL88" s="37"/>
      <c r="RIM88" s="37"/>
      <c r="RIN88" s="37"/>
      <c r="RIO88" s="37"/>
      <c r="RIP88" s="37"/>
      <c r="RIQ88" s="37"/>
      <c r="RIR88" s="37"/>
      <c r="RIS88" s="37"/>
      <c r="RIT88" s="37"/>
      <c r="RIU88" s="37"/>
      <c r="RIV88" s="37"/>
      <c r="RIW88" s="37"/>
      <c r="RIX88" s="37"/>
      <c r="RIY88" s="37"/>
      <c r="RIZ88" s="37"/>
      <c r="RJA88" s="37"/>
      <c r="RJB88" s="37"/>
      <c r="RJC88" s="37"/>
      <c r="RJD88" s="37"/>
      <c r="RJE88" s="37"/>
      <c r="RJF88" s="37"/>
      <c r="RJG88" s="37"/>
      <c r="RJH88" s="37"/>
      <c r="RJI88" s="37"/>
      <c r="RJJ88" s="37"/>
      <c r="RJK88" s="37"/>
      <c r="RJL88" s="37"/>
      <c r="RJM88" s="37"/>
      <c r="RJN88" s="37"/>
      <c r="RJO88" s="37"/>
      <c r="RJP88" s="37"/>
      <c r="RJQ88" s="37"/>
      <c r="RJR88" s="37"/>
      <c r="RJS88" s="37"/>
      <c r="RJT88" s="37"/>
      <c r="RJU88" s="37"/>
      <c r="RJV88" s="37"/>
      <c r="RJW88" s="37"/>
      <c r="RJX88" s="37"/>
      <c r="RJY88" s="37"/>
      <c r="RJZ88" s="37"/>
      <c r="RKA88" s="37"/>
      <c r="RKB88" s="37"/>
      <c r="RKC88" s="37"/>
      <c r="RKD88" s="37"/>
      <c r="RKE88" s="37"/>
      <c r="RKF88" s="37"/>
      <c r="RKG88" s="37"/>
      <c r="RKH88" s="37"/>
      <c r="RKI88" s="37"/>
      <c r="RKJ88" s="37"/>
      <c r="RKK88" s="37"/>
      <c r="RKL88" s="37"/>
      <c r="RKM88" s="37"/>
      <c r="RKN88" s="37"/>
      <c r="RKO88" s="37"/>
      <c r="RKP88" s="37"/>
      <c r="RKQ88" s="37"/>
      <c r="RKR88" s="37"/>
      <c r="RKS88" s="37"/>
      <c r="RKT88" s="37"/>
      <c r="RKU88" s="37"/>
      <c r="RKV88" s="37"/>
      <c r="RKW88" s="37"/>
      <c r="RKX88" s="37"/>
      <c r="RKY88" s="37"/>
      <c r="RKZ88" s="37"/>
      <c r="RLA88" s="37"/>
      <c r="RLB88" s="37"/>
      <c r="RLC88" s="37"/>
      <c r="RLD88" s="37"/>
      <c r="RLE88" s="37"/>
      <c r="RLF88" s="37"/>
      <c r="RLG88" s="37"/>
      <c r="RLH88" s="37"/>
      <c r="RLI88" s="37"/>
      <c r="RLJ88" s="37"/>
      <c r="RLK88" s="37"/>
      <c r="RLL88" s="37"/>
      <c r="RLM88" s="37"/>
      <c r="RLN88" s="37"/>
      <c r="RLO88" s="37"/>
      <c r="RLP88" s="37"/>
      <c r="RLQ88" s="37"/>
      <c r="RLR88" s="37"/>
      <c r="RLS88" s="37"/>
      <c r="RLT88" s="37"/>
      <c r="RLU88" s="37"/>
      <c r="RLV88" s="37"/>
      <c r="RLW88" s="37"/>
      <c r="RLX88" s="37"/>
      <c r="RLY88" s="37"/>
      <c r="RLZ88" s="37"/>
      <c r="RMA88" s="37"/>
      <c r="RMB88" s="37"/>
      <c r="RMC88" s="37"/>
      <c r="RMD88" s="37"/>
      <c r="RME88" s="37"/>
      <c r="RMF88" s="37"/>
      <c r="RMG88" s="37"/>
      <c r="RMH88" s="37"/>
      <c r="RMI88" s="37"/>
      <c r="RMJ88" s="37"/>
      <c r="RMK88" s="37"/>
      <c r="RML88" s="37"/>
      <c r="RMM88" s="37"/>
      <c r="RMN88" s="37"/>
      <c r="RMO88" s="37"/>
      <c r="RMP88" s="37"/>
      <c r="RMQ88" s="37"/>
      <c r="RMR88" s="37"/>
      <c r="RMS88" s="37"/>
      <c r="RMT88" s="37"/>
      <c r="RMU88" s="37"/>
      <c r="RMV88" s="37"/>
      <c r="RMW88" s="37"/>
      <c r="RMX88" s="37"/>
      <c r="RMY88" s="37"/>
      <c r="RMZ88" s="37"/>
      <c r="RNA88" s="37"/>
      <c r="RNB88" s="37"/>
      <c r="RNC88" s="37"/>
      <c r="RND88" s="37"/>
      <c r="RNE88" s="37"/>
      <c r="RNF88" s="37"/>
      <c r="RNG88" s="37"/>
      <c r="RNH88" s="37"/>
      <c r="RNI88" s="37"/>
      <c r="RNJ88" s="37"/>
      <c r="RNK88" s="37"/>
      <c r="RNL88" s="37"/>
      <c r="RNM88" s="37"/>
      <c r="RNN88" s="37"/>
      <c r="RNO88" s="37"/>
      <c r="RNP88" s="37"/>
      <c r="RNQ88" s="37"/>
      <c r="RNR88" s="37"/>
      <c r="RNS88" s="37"/>
      <c r="RNT88" s="37"/>
      <c r="RNU88" s="37"/>
      <c r="RNV88" s="37"/>
      <c r="RNW88" s="37"/>
      <c r="RNX88" s="37"/>
      <c r="RNY88" s="37"/>
      <c r="RNZ88" s="37"/>
      <c r="ROA88" s="37"/>
      <c r="ROB88" s="37"/>
      <c r="ROC88" s="37"/>
      <c r="ROD88" s="37"/>
      <c r="ROE88" s="37"/>
      <c r="ROF88" s="37"/>
      <c r="ROG88" s="37"/>
      <c r="ROH88" s="37"/>
      <c r="ROI88" s="37"/>
      <c r="ROJ88" s="37"/>
      <c r="ROK88" s="37"/>
      <c r="ROL88" s="37"/>
      <c r="ROM88" s="37"/>
      <c r="RON88" s="37"/>
      <c r="ROO88" s="37"/>
      <c r="ROP88" s="37"/>
      <c r="ROQ88" s="37"/>
      <c r="ROR88" s="37"/>
      <c r="ROS88" s="37"/>
      <c r="ROT88" s="37"/>
      <c r="ROU88" s="37"/>
      <c r="ROV88" s="37"/>
      <c r="ROW88" s="37"/>
      <c r="ROX88" s="37"/>
      <c r="ROY88" s="37"/>
      <c r="ROZ88" s="37"/>
      <c r="RPA88" s="37"/>
      <c r="RPB88" s="37"/>
      <c r="RPC88" s="37"/>
      <c r="RPD88" s="37"/>
      <c r="RPE88" s="37"/>
      <c r="RPF88" s="37"/>
      <c r="RPG88" s="37"/>
      <c r="RPH88" s="37"/>
      <c r="RPI88" s="37"/>
      <c r="RPJ88" s="37"/>
      <c r="RPK88" s="37"/>
      <c r="RPL88" s="37"/>
      <c r="RPM88" s="37"/>
      <c r="RPN88" s="37"/>
      <c r="RPO88" s="37"/>
      <c r="RPP88" s="37"/>
      <c r="RPQ88" s="37"/>
      <c r="RPR88" s="37"/>
      <c r="RPS88" s="37"/>
      <c r="RPT88" s="37"/>
      <c r="RPU88" s="37"/>
      <c r="RPV88" s="37"/>
      <c r="RPW88" s="37"/>
      <c r="RPX88" s="37"/>
      <c r="RPY88" s="37"/>
      <c r="RPZ88" s="37"/>
      <c r="RQA88" s="37"/>
      <c r="RQB88" s="37"/>
      <c r="RQC88" s="37"/>
      <c r="RQD88" s="37"/>
      <c r="RQE88" s="37"/>
      <c r="RQF88" s="37"/>
      <c r="RQG88" s="37"/>
      <c r="RQH88" s="37"/>
      <c r="RQI88" s="37"/>
      <c r="RQJ88" s="37"/>
      <c r="RQK88" s="37"/>
      <c r="RQL88" s="37"/>
      <c r="RQM88" s="37"/>
      <c r="RQN88" s="37"/>
      <c r="RQO88" s="37"/>
      <c r="RQP88" s="37"/>
      <c r="RQQ88" s="37"/>
      <c r="RQR88" s="37"/>
      <c r="RQS88" s="37"/>
      <c r="RQT88" s="37"/>
      <c r="RQU88" s="37"/>
      <c r="RQV88" s="37"/>
      <c r="RQW88" s="37"/>
      <c r="RQX88" s="37"/>
      <c r="RQY88" s="37"/>
      <c r="RQZ88" s="37"/>
      <c r="RRA88" s="37"/>
      <c r="RRB88" s="37"/>
      <c r="RRC88" s="37"/>
      <c r="RRD88" s="37"/>
      <c r="RRE88" s="37"/>
      <c r="RRF88" s="37"/>
      <c r="RRG88" s="37"/>
      <c r="RRH88" s="37"/>
      <c r="RRI88" s="37"/>
      <c r="RRJ88" s="37"/>
      <c r="RRK88" s="37"/>
      <c r="RRL88" s="37"/>
      <c r="RRM88" s="37"/>
      <c r="RRN88" s="37"/>
      <c r="RRO88" s="37"/>
      <c r="RRP88" s="37"/>
      <c r="RRQ88" s="37"/>
      <c r="RRR88" s="37"/>
      <c r="RRS88" s="37"/>
      <c r="RRT88" s="37"/>
      <c r="RRU88" s="37"/>
      <c r="RRV88" s="37"/>
      <c r="RRW88" s="37"/>
      <c r="RRX88" s="37"/>
      <c r="RRY88" s="37"/>
      <c r="RRZ88" s="37"/>
      <c r="RSA88" s="37"/>
      <c r="RSB88" s="37"/>
      <c r="RSC88" s="37"/>
      <c r="RSD88" s="37"/>
      <c r="RSE88" s="37"/>
      <c r="RSF88" s="37"/>
      <c r="RSG88" s="37"/>
      <c r="RSH88" s="37"/>
      <c r="RSI88" s="37"/>
      <c r="RSJ88" s="37"/>
      <c r="RSK88" s="37"/>
      <c r="RSL88" s="37"/>
      <c r="RSM88" s="37"/>
      <c r="RSN88" s="37"/>
      <c r="RSO88" s="37"/>
      <c r="RSP88" s="37"/>
      <c r="RSQ88" s="37"/>
      <c r="RSR88" s="37"/>
      <c r="RSS88" s="37"/>
      <c r="RST88" s="37"/>
      <c r="RSU88" s="37"/>
      <c r="RSV88" s="37"/>
      <c r="RSW88" s="37"/>
      <c r="RSX88" s="37"/>
      <c r="RSY88" s="37"/>
      <c r="RSZ88" s="37"/>
      <c r="RTA88" s="37"/>
      <c r="RTB88" s="37"/>
      <c r="RTC88" s="37"/>
      <c r="RTD88" s="37"/>
      <c r="RTE88" s="37"/>
      <c r="RTF88" s="37"/>
      <c r="RTG88" s="37"/>
      <c r="RTH88" s="37"/>
      <c r="RTI88" s="37"/>
      <c r="RTJ88" s="37"/>
      <c r="RTK88" s="37"/>
      <c r="RTL88" s="37"/>
      <c r="RTM88" s="37"/>
      <c r="RTN88" s="37"/>
      <c r="RTO88" s="37"/>
      <c r="RTP88" s="37"/>
      <c r="RTQ88" s="37"/>
      <c r="RTR88" s="37"/>
      <c r="RTS88" s="37"/>
      <c r="RTT88" s="37"/>
      <c r="RTU88" s="37"/>
      <c r="RTV88" s="37"/>
      <c r="RTW88" s="37"/>
      <c r="RTX88" s="37"/>
      <c r="RTY88" s="37"/>
      <c r="RTZ88" s="37"/>
      <c r="RUA88" s="37"/>
      <c r="RUB88" s="37"/>
      <c r="RUC88" s="37"/>
      <c r="RUD88" s="37"/>
      <c r="RUE88" s="37"/>
      <c r="RUF88" s="37"/>
      <c r="RUG88" s="37"/>
      <c r="RUH88" s="37"/>
      <c r="RUI88" s="37"/>
      <c r="RUJ88" s="37"/>
      <c r="RUK88" s="37"/>
      <c r="RUL88" s="37"/>
      <c r="RUM88" s="37"/>
      <c r="RUN88" s="37"/>
      <c r="RUO88" s="37"/>
      <c r="RUP88" s="37"/>
      <c r="RUQ88" s="37"/>
      <c r="RUR88" s="37"/>
      <c r="RUS88" s="37"/>
      <c r="RUT88" s="37"/>
      <c r="RUU88" s="37"/>
      <c r="RUV88" s="37"/>
      <c r="RUW88" s="37"/>
      <c r="RUX88" s="37"/>
      <c r="RUY88" s="37"/>
      <c r="RUZ88" s="37"/>
      <c r="RVA88" s="37"/>
      <c r="RVB88" s="37"/>
      <c r="RVC88" s="37"/>
      <c r="RVD88" s="37"/>
      <c r="RVE88" s="37"/>
      <c r="RVF88" s="37"/>
      <c r="RVG88" s="37"/>
      <c r="RVH88" s="37"/>
      <c r="RVI88" s="37"/>
      <c r="RVJ88" s="37"/>
      <c r="RVK88" s="37"/>
      <c r="RVL88" s="37"/>
      <c r="RVM88" s="37"/>
      <c r="RVN88" s="37"/>
      <c r="RVO88" s="37"/>
      <c r="RVP88" s="37"/>
      <c r="RVQ88" s="37"/>
      <c r="RVR88" s="37"/>
      <c r="RVS88" s="37"/>
      <c r="RVT88" s="37"/>
      <c r="RVU88" s="37"/>
      <c r="RVV88" s="37"/>
      <c r="RVW88" s="37"/>
      <c r="RVX88" s="37"/>
      <c r="RVY88" s="37"/>
      <c r="RVZ88" s="37"/>
      <c r="RWA88" s="37"/>
      <c r="RWB88" s="37"/>
      <c r="RWC88" s="37"/>
      <c r="RWD88" s="37"/>
      <c r="RWE88" s="37"/>
      <c r="RWF88" s="37"/>
      <c r="RWG88" s="37"/>
      <c r="RWH88" s="37"/>
      <c r="RWI88" s="37"/>
      <c r="RWJ88" s="37"/>
      <c r="RWK88" s="37"/>
      <c r="RWL88" s="37"/>
      <c r="RWM88" s="37"/>
      <c r="RWN88" s="37"/>
      <c r="RWO88" s="37"/>
      <c r="RWP88" s="37"/>
      <c r="RWQ88" s="37"/>
      <c r="RWR88" s="37"/>
      <c r="RWS88" s="37"/>
      <c r="RWT88" s="37"/>
      <c r="RWU88" s="37"/>
      <c r="RWV88" s="37"/>
      <c r="RWW88" s="37"/>
      <c r="RWX88" s="37"/>
      <c r="RWY88" s="37"/>
      <c r="RWZ88" s="37"/>
      <c r="RXA88" s="37"/>
      <c r="RXB88" s="37"/>
      <c r="RXC88" s="37"/>
      <c r="RXD88" s="37"/>
      <c r="RXE88" s="37"/>
      <c r="RXF88" s="37"/>
      <c r="RXG88" s="37"/>
      <c r="RXH88" s="37"/>
      <c r="RXI88" s="37"/>
      <c r="RXJ88" s="37"/>
      <c r="RXK88" s="37"/>
      <c r="RXL88" s="37"/>
      <c r="RXM88" s="37"/>
      <c r="RXN88" s="37"/>
      <c r="RXO88" s="37"/>
      <c r="RXP88" s="37"/>
      <c r="RXQ88" s="37"/>
      <c r="RXR88" s="37"/>
      <c r="RXS88" s="37"/>
      <c r="RXT88" s="37"/>
      <c r="RXU88" s="37"/>
      <c r="RXV88" s="37"/>
      <c r="RXW88" s="37"/>
      <c r="RXX88" s="37"/>
      <c r="RXY88" s="37"/>
      <c r="RXZ88" s="37"/>
      <c r="RYA88" s="37"/>
      <c r="RYB88" s="37"/>
      <c r="RYC88" s="37"/>
      <c r="RYD88" s="37"/>
      <c r="RYE88" s="37"/>
      <c r="RYF88" s="37"/>
      <c r="RYG88" s="37"/>
      <c r="RYH88" s="37"/>
      <c r="RYI88" s="37"/>
      <c r="RYJ88" s="37"/>
      <c r="RYK88" s="37"/>
      <c r="RYL88" s="37"/>
      <c r="RYM88" s="37"/>
      <c r="RYN88" s="37"/>
      <c r="RYO88" s="37"/>
      <c r="RYP88" s="37"/>
      <c r="RYQ88" s="37"/>
      <c r="RYR88" s="37"/>
      <c r="RYS88" s="37"/>
      <c r="RYT88" s="37"/>
      <c r="RYU88" s="37"/>
      <c r="RYV88" s="37"/>
      <c r="RYW88" s="37"/>
      <c r="RYX88" s="37"/>
      <c r="RYY88" s="37"/>
      <c r="RYZ88" s="37"/>
      <c r="RZA88" s="37"/>
      <c r="RZB88" s="37"/>
      <c r="RZC88" s="37"/>
      <c r="RZD88" s="37"/>
      <c r="RZE88" s="37"/>
      <c r="RZF88" s="37"/>
      <c r="RZG88" s="37"/>
      <c r="RZH88" s="37"/>
      <c r="RZI88" s="37"/>
      <c r="RZJ88" s="37"/>
      <c r="RZK88" s="37"/>
      <c r="RZL88" s="37"/>
      <c r="RZM88" s="37"/>
      <c r="RZN88" s="37"/>
      <c r="RZO88" s="37"/>
      <c r="RZP88" s="37"/>
      <c r="RZQ88" s="37"/>
      <c r="RZR88" s="37"/>
      <c r="RZS88" s="37"/>
      <c r="RZT88" s="37"/>
      <c r="RZU88" s="37"/>
      <c r="RZV88" s="37"/>
      <c r="RZW88" s="37"/>
      <c r="RZX88" s="37"/>
      <c r="RZY88" s="37"/>
      <c r="RZZ88" s="37"/>
      <c r="SAA88" s="37"/>
      <c r="SAB88" s="37"/>
      <c r="SAC88" s="37"/>
      <c r="SAD88" s="37"/>
      <c r="SAE88" s="37"/>
      <c r="SAF88" s="37"/>
      <c r="SAG88" s="37"/>
      <c r="SAH88" s="37"/>
      <c r="SAI88" s="37"/>
      <c r="SAJ88" s="37"/>
      <c r="SAK88" s="37"/>
      <c r="SAL88" s="37"/>
      <c r="SAM88" s="37"/>
      <c r="SAN88" s="37"/>
      <c r="SAO88" s="37"/>
      <c r="SAP88" s="37"/>
      <c r="SAQ88" s="37"/>
      <c r="SAR88" s="37"/>
      <c r="SAS88" s="37"/>
      <c r="SAT88" s="37"/>
      <c r="SAU88" s="37"/>
      <c r="SAV88" s="37"/>
      <c r="SAW88" s="37"/>
      <c r="SAX88" s="37"/>
      <c r="SAY88" s="37"/>
      <c r="SAZ88" s="37"/>
      <c r="SBA88" s="37"/>
      <c r="SBB88" s="37"/>
      <c r="SBC88" s="37"/>
      <c r="SBD88" s="37"/>
      <c r="SBE88" s="37"/>
      <c r="SBF88" s="37"/>
      <c r="SBG88" s="37"/>
      <c r="SBH88" s="37"/>
      <c r="SBI88" s="37"/>
      <c r="SBJ88" s="37"/>
      <c r="SBK88" s="37"/>
      <c r="SBL88" s="37"/>
      <c r="SBM88" s="37"/>
      <c r="SBN88" s="37"/>
      <c r="SBO88" s="37"/>
      <c r="SBP88" s="37"/>
      <c r="SBQ88" s="37"/>
      <c r="SBR88" s="37"/>
      <c r="SBS88" s="37"/>
      <c r="SBT88" s="37"/>
      <c r="SBU88" s="37"/>
      <c r="SBV88" s="37"/>
      <c r="SBW88" s="37"/>
      <c r="SBX88" s="37"/>
      <c r="SBY88" s="37"/>
      <c r="SBZ88" s="37"/>
      <c r="SCA88" s="37"/>
      <c r="SCB88" s="37"/>
      <c r="SCC88" s="37"/>
      <c r="SCD88" s="37"/>
      <c r="SCE88" s="37"/>
      <c r="SCF88" s="37"/>
      <c r="SCG88" s="37"/>
      <c r="SCH88" s="37"/>
      <c r="SCI88" s="37"/>
      <c r="SCJ88" s="37"/>
      <c r="SCK88" s="37"/>
      <c r="SCL88" s="37"/>
      <c r="SCM88" s="37"/>
      <c r="SCN88" s="37"/>
      <c r="SCO88" s="37"/>
      <c r="SCP88" s="37"/>
      <c r="SCQ88" s="37"/>
      <c r="SCR88" s="37"/>
      <c r="SCS88" s="37"/>
      <c r="SCT88" s="37"/>
      <c r="SCU88" s="37"/>
      <c r="SCV88" s="37"/>
      <c r="SCW88" s="37"/>
      <c r="SCX88" s="37"/>
      <c r="SCY88" s="37"/>
      <c r="SCZ88" s="37"/>
      <c r="SDA88" s="37"/>
      <c r="SDB88" s="37"/>
      <c r="SDC88" s="37"/>
      <c r="SDD88" s="37"/>
      <c r="SDE88" s="37"/>
      <c r="SDF88" s="37"/>
      <c r="SDG88" s="37"/>
      <c r="SDH88" s="37"/>
      <c r="SDI88" s="37"/>
      <c r="SDJ88" s="37"/>
      <c r="SDK88" s="37"/>
      <c r="SDL88" s="37"/>
      <c r="SDM88" s="37"/>
      <c r="SDN88" s="37"/>
      <c r="SDO88" s="37"/>
      <c r="SDP88" s="37"/>
      <c r="SDQ88" s="37"/>
      <c r="SDR88" s="37"/>
      <c r="SDS88" s="37"/>
      <c r="SDT88" s="37"/>
      <c r="SDU88" s="37"/>
      <c r="SDV88" s="37"/>
      <c r="SDW88" s="37"/>
      <c r="SDX88" s="37"/>
      <c r="SDY88" s="37"/>
      <c r="SDZ88" s="37"/>
      <c r="SEA88" s="37"/>
      <c r="SEB88" s="37"/>
      <c r="SEC88" s="37"/>
      <c r="SED88" s="37"/>
      <c r="SEE88" s="37"/>
      <c r="SEF88" s="37"/>
      <c r="SEG88" s="37"/>
      <c r="SEH88" s="37"/>
      <c r="SEI88" s="37"/>
      <c r="SEJ88" s="37"/>
      <c r="SEK88" s="37"/>
      <c r="SEL88" s="37"/>
      <c r="SEM88" s="37"/>
      <c r="SEN88" s="37"/>
      <c r="SEO88" s="37"/>
      <c r="SEP88" s="37"/>
      <c r="SEQ88" s="37"/>
      <c r="SER88" s="37"/>
      <c r="SES88" s="37"/>
      <c r="SET88" s="37"/>
      <c r="SEU88" s="37"/>
      <c r="SEV88" s="37"/>
      <c r="SEW88" s="37"/>
      <c r="SEX88" s="37"/>
      <c r="SEY88" s="37"/>
      <c r="SEZ88" s="37"/>
      <c r="SFA88" s="37"/>
      <c r="SFB88" s="37"/>
      <c r="SFC88" s="37"/>
      <c r="SFD88" s="37"/>
      <c r="SFE88" s="37"/>
      <c r="SFF88" s="37"/>
      <c r="SFG88" s="37"/>
      <c r="SFH88" s="37"/>
      <c r="SFI88" s="37"/>
      <c r="SFJ88" s="37"/>
      <c r="SFK88" s="37"/>
      <c r="SFL88" s="37"/>
      <c r="SFM88" s="37"/>
      <c r="SFN88" s="37"/>
      <c r="SFO88" s="37"/>
      <c r="SFP88" s="37"/>
      <c r="SFQ88" s="37"/>
      <c r="SFR88" s="37"/>
      <c r="SFS88" s="37"/>
      <c r="SFT88" s="37"/>
      <c r="SFU88" s="37"/>
      <c r="SFV88" s="37"/>
      <c r="SFW88" s="37"/>
      <c r="SFX88" s="37"/>
      <c r="SFY88" s="37"/>
      <c r="SFZ88" s="37"/>
      <c r="SGA88" s="37"/>
      <c r="SGB88" s="37"/>
      <c r="SGC88" s="37"/>
      <c r="SGD88" s="37"/>
      <c r="SGE88" s="37"/>
      <c r="SGF88" s="37"/>
      <c r="SGG88" s="37"/>
      <c r="SGH88" s="37"/>
      <c r="SGI88" s="37"/>
      <c r="SGJ88" s="37"/>
      <c r="SGK88" s="37"/>
      <c r="SGL88" s="37"/>
      <c r="SGM88" s="37"/>
      <c r="SGN88" s="37"/>
      <c r="SGO88" s="37"/>
      <c r="SGP88" s="37"/>
      <c r="SGQ88" s="37"/>
      <c r="SGR88" s="37"/>
      <c r="SGS88" s="37"/>
      <c r="SGT88" s="37"/>
      <c r="SGU88" s="37"/>
      <c r="SGV88" s="37"/>
      <c r="SGW88" s="37"/>
      <c r="SGX88" s="37"/>
      <c r="SGY88" s="37"/>
      <c r="SGZ88" s="37"/>
      <c r="SHA88" s="37"/>
      <c r="SHB88" s="37"/>
      <c r="SHC88" s="37"/>
      <c r="SHD88" s="37"/>
      <c r="SHE88" s="37"/>
      <c r="SHF88" s="37"/>
      <c r="SHG88" s="37"/>
      <c r="SHH88" s="37"/>
      <c r="SHI88" s="37"/>
      <c r="SHJ88" s="37"/>
      <c r="SHK88" s="37"/>
      <c r="SHL88" s="37"/>
      <c r="SHM88" s="37"/>
      <c r="SHN88" s="37"/>
      <c r="SHO88" s="37"/>
      <c r="SHP88" s="37"/>
      <c r="SHQ88" s="37"/>
      <c r="SHR88" s="37"/>
      <c r="SHS88" s="37"/>
      <c r="SHT88" s="37"/>
      <c r="SHU88" s="37"/>
      <c r="SHV88" s="37"/>
      <c r="SHW88" s="37"/>
      <c r="SHX88" s="37"/>
      <c r="SHY88" s="37"/>
      <c r="SHZ88" s="37"/>
      <c r="SIA88" s="37"/>
      <c r="SIB88" s="37"/>
      <c r="SIC88" s="37"/>
      <c r="SID88" s="37"/>
      <c r="SIE88" s="37"/>
      <c r="SIF88" s="37"/>
      <c r="SIG88" s="37"/>
      <c r="SIH88" s="37"/>
      <c r="SII88" s="37"/>
      <c r="SIJ88" s="37"/>
      <c r="SIK88" s="37"/>
      <c r="SIL88" s="37"/>
      <c r="SIM88" s="37"/>
      <c r="SIN88" s="37"/>
      <c r="SIO88" s="37"/>
      <c r="SIP88" s="37"/>
      <c r="SIQ88" s="37"/>
      <c r="SIR88" s="37"/>
      <c r="SIS88" s="37"/>
      <c r="SIT88" s="37"/>
      <c r="SIU88" s="37"/>
      <c r="SIV88" s="37"/>
      <c r="SIW88" s="37"/>
      <c r="SIX88" s="37"/>
      <c r="SIY88" s="37"/>
      <c r="SIZ88" s="37"/>
      <c r="SJA88" s="37"/>
      <c r="SJB88" s="37"/>
      <c r="SJC88" s="37"/>
      <c r="SJD88" s="37"/>
      <c r="SJE88" s="37"/>
      <c r="SJF88" s="37"/>
      <c r="SJG88" s="37"/>
      <c r="SJH88" s="37"/>
      <c r="SJI88" s="37"/>
      <c r="SJJ88" s="37"/>
      <c r="SJK88" s="37"/>
      <c r="SJL88" s="37"/>
      <c r="SJM88" s="37"/>
      <c r="SJN88" s="37"/>
      <c r="SJO88" s="37"/>
      <c r="SJP88" s="37"/>
      <c r="SJQ88" s="37"/>
      <c r="SJR88" s="37"/>
      <c r="SJS88" s="37"/>
      <c r="SJT88" s="37"/>
      <c r="SJU88" s="37"/>
      <c r="SJV88" s="37"/>
      <c r="SJW88" s="37"/>
      <c r="SJX88" s="37"/>
      <c r="SJY88" s="37"/>
      <c r="SJZ88" s="37"/>
      <c r="SKA88" s="37"/>
      <c r="SKB88" s="37"/>
      <c r="SKC88" s="37"/>
      <c r="SKD88" s="37"/>
      <c r="SKE88" s="37"/>
      <c r="SKF88" s="37"/>
      <c r="SKG88" s="37"/>
      <c r="SKH88" s="37"/>
      <c r="SKI88" s="37"/>
      <c r="SKJ88" s="37"/>
      <c r="SKK88" s="37"/>
      <c r="SKL88" s="37"/>
      <c r="SKM88" s="37"/>
      <c r="SKN88" s="37"/>
      <c r="SKO88" s="37"/>
      <c r="SKP88" s="37"/>
      <c r="SKQ88" s="37"/>
      <c r="SKR88" s="37"/>
      <c r="SKS88" s="37"/>
      <c r="SKT88" s="37"/>
      <c r="SKU88" s="37"/>
      <c r="SKV88" s="37"/>
      <c r="SKW88" s="37"/>
      <c r="SKX88" s="37"/>
      <c r="SKY88" s="37"/>
      <c r="SKZ88" s="37"/>
      <c r="SLA88" s="37"/>
      <c r="SLB88" s="37"/>
      <c r="SLC88" s="37"/>
      <c r="SLD88" s="37"/>
      <c r="SLE88" s="37"/>
      <c r="SLF88" s="37"/>
      <c r="SLG88" s="37"/>
      <c r="SLH88" s="37"/>
      <c r="SLI88" s="37"/>
      <c r="SLJ88" s="37"/>
      <c r="SLK88" s="37"/>
      <c r="SLL88" s="37"/>
      <c r="SLM88" s="37"/>
      <c r="SLN88" s="37"/>
      <c r="SLO88" s="37"/>
      <c r="SLP88" s="37"/>
      <c r="SLQ88" s="37"/>
      <c r="SLR88" s="37"/>
      <c r="SLS88" s="37"/>
      <c r="SLT88" s="37"/>
      <c r="SLU88" s="37"/>
      <c r="SLV88" s="37"/>
      <c r="SLW88" s="37"/>
      <c r="SLX88" s="37"/>
      <c r="SLY88" s="37"/>
      <c r="SLZ88" s="37"/>
      <c r="SMA88" s="37"/>
      <c r="SMB88" s="37"/>
      <c r="SMC88" s="37"/>
      <c r="SMD88" s="37"/>
      <c r="SME88" s="37"/>
      <c r="SMF88" s="37"/>
      <c r="SMG88" s="37"/>
      <c r="SMH88" s="37"/>
      <c r="SMI88" s="37"/>
      <c r="SMJ88" s="37"/>
      <c r="SMK88" s="37"/>
      <c r="SML88" s="37"/>
      <c r="SMM88" s="37"/>
      <c r="SMN88" s="37"/>
      <c r="SMO88" s="37"/>
      <c r="SMP88" s="37"/>
      <c r="SMQ88" s="37"/>
      <c r="SMR88" s="37"/>
      <c r="SMS88" s="37"/>
      <c r="SMT88" s="37"/>
      <c r="SMU88" s="37"/>
      <c r="SMV88" s="37"/>
      <c r="SMW88" s="37"/>
      <c r="SMX88" s="37"/>
      <c r="SMY88" s="37"/>
      <c r="SMZ88" s="37"/>
      <c r="SNA88" s="37"/>
      <c r="SNB88" s="37"/>
      <c r="SNC88" s="37"/>
      <c r="SND88" s="37"/>
      <c r="SNE88" s="37"/>
      <c r="SNF88" s="37"/>
      <c r="SNG88" s="37"/>
      <c r="SNH88" s="37"/>
      <c r="SNI88" s="37"/>
      <c r="SNJ88" s="37"/>
      <c r="SNK88" s="37"/>
      <c r="SNL88" s="37"/>
      <c r="SNM88" s="37"/>
      <c r="SNN88" s="37"/>
      <c r="SNO88" s="37"/>
      <c r="SNP88" s="37"/>
      <c r="SNQ88" s="37"/>
      <c r="SNR88" s="37"/>
      <c r="SNS88" s="37"/>
      <c r="SNT88" s="37"/>
      <c r="SNU88" s="37"/>
      <c r="SNV88" s="37"/>
      <c r="SNW88" s="37"/>
      <c r="SNX88" s="37"/>
      <c r="SNY88" s="37"/>
      <c r="SNZ88" s="37"/>
      <c r="SOA88" s="37"/>
      <c r="SOB88" s="37"/>
      <c r="SOC88" s="37"/>
      <c r="SOD88" s="37"/>
      <c r="SOE88" s="37"/>
      <c r="SOF88" s="37"/>
      <c r="SOG88" s="37"/>
      <c r="SOH88" s="37"/>
      <c r="SOI88" s="37"/>
      <c r="SOJ88" s="37"/>
      <c r="SOK88" s="37"/>
      <c r="SOL88" s="37"/>
      <c r="SOM88" s="37"/>
      <c r="SON88" s="37"/>
      <c r="SOO88" s="37"/>
      <c r="SOP88" s="37"/>
      <c r="SOQ88" s="37"/>
      <c r="SOR88" s="37"/>
      <c r="SOS88" s="37"/>
      <c r="SOT88" s="37"/>
      <c r="SOU88" s="37"/>
      <c r="SOV88" s="37"/>
      <c r="SOW88" s="37"/>
      <c r="SOX88" s="37"/>
      <c r="SOY88" s="37"/>
      <c r="SOZ88" s="37"/>
      <c r="SPA88" s="37"/>
      <c r="SPB88" s="37"/>
      <c r="SPC88" s="37"/>
      <c r="SPD88" s="37"/>
      <c r="SPE88" s="37"/>
      <c r="SPF88" s="37"/>
      <c r="SPG88" s="37"/>
      <c r="SPH88" s="37"/>
      <c r="SPI88" s="37"/>
      <c r="SPJ88" s="37"/>
      <c r="SPK88" s="37"/>
      <c r="SPL88" s="37"/>
      <c r="SPM88" s="37"/>
      <c r="SPN88" s="37"/>
      <c r="SPO88" s="37"/>
      <c r="SPP88" s="37"/>
      <c r="SPQ88" s="37"/>
      <c r="SPR88" s="37"/>
      <c r="SPS88" s="37"/>
      <c r="SPT88" s="37"/>
      <c r="SPU88" s="37"/>
      <c r="SPV88" s="37"/>
      <c r="SPW88" s="37"/>
      <c r="SPX88" s="37"/>
      <c r="SPY88" s="37"/>
      <c r="SPZ88" s="37"/>
      <c r="SQA88" s="37"/>
      <c r="SQB88" s="37"/>
      <c r="SQC88" s="37"/>
      <c r="SQD88" s="37"/>
      <c r="SQE88" s="37"/>
      <c r="SQF88" s="37"/>
      <c r="SQG88" s="37"/>
      <c r="SQH88" s="37"/>
      <c r="SQI88" s="37"/>
      <c r="SQJ88" s="37"/>
      <c r="SQK88" s="37"/>
      <c r="SQL88" s="37"/>
      <c r="SQM88" s="37"/>
      <c r="SQN88" s="37"/>
      <c r="SQO88" s="37"/>
      <c r="SQP88" s="37"/>
      <c r="SQQ88" s="37"/>
      <c r="SQR88" s="37"/>
      <c r="SQS88" s="37"/>
      <c r="SQT88" s="37"/>
      <c r="SQU88" s="37"/>
      <c r="SQV88" s="37"/>
      <c r="SQW88" s="37"/>
      <c r="SQX88" s="37"/>
      <c r="SQY88" s="37"/>
      <c r="SQZ88" s="37"/>
      <c r="SRA88" s="37"/>
      <c r="SRB88" s="37"/>
      <c r="SRC88" s="37"/>
      <c r="SRD88" s="37"/>
      <c r="SRE88" s="37"/>
      <c r="SRF88" s="37"/>
      <c r="SRG88" s="37"/>
      <c r="SRH88" s="37"/>
      <c r="SRI88" s="37"/>
      <c r="SRJ88" s="37"/>
      <c r="SRK88" s="37"/>
      <c r="SRL88" s="37"/>
      <c r="SRM88" s="37"/>
      <c r="SRN88" s="37"/>
      <c r="SRO88" s="37"/>
      <c r="SRP88" s="37"/>
      <c r="SRQ88" s="37"/>
      <c r="SRR88" s="37"/>
      <c r="SRS88" s="37"/>
      <c r="SRT88" s="37"/>
      <c r="SRU88" s="37"/>
      <c r="SRV88" s="37"/>
      <c r="SRW88" s="37"/>
      <c r="SRX88" s="37"/>
      <c r="SRY88" s="37"/>
      <c r="SRZ88" s="37"/>
      <c r="SSA88" s="37"/>
      <c r="SSB88" s="37"/>
      <c r="SSC88" s="37"/>
      <c r="SSD88" s="37"/>
      <c r="SSE88" s="37"/>
      <c r="SSF88" s="37"/>
      <c r="SSG88" s="37"/>
      <c r="SSH88" s="37"/>
      <c r="SSI88" s="37"/>
      <c r="SSJ88" s="37"/>
      <c r="SSK88" s="37"/>
      <c r="SSL88" s="37"/>
      <c r="SSM88" s="37"/>
      <c r="SSN88" s="37"/>
      <c r="SSO88" s="37"/>
      <c r="SSP88" s="37"/>
      <c r="SSQ88" s="37"/>
      <c r="SSR88" s="37"/>
      <c r="SSS88" s="37"/>
      <c r="SST88" s="37"/>
      <c r="SSU88" s="37"/>
      <c r="SSV88" s="37"/>
      <c r="SSW88" s="37"/>
      <c r="SSX88" s="37"/>
      <c r="SSY88" s="37"/>
      <c r="SSZ88" s="37"/>
      <c r="STA88" s="37"/>
      <c r="STB88" s="37"/>
      <c r="STC88" s="37"/>
      <c r="STD88" s="37"/>
      <c r="STE88" s="37"/>
      <c r="STF88" s="37"/>
      <c r="STG88" s="37"/>
      <c r="STH88" s="37"/>
      <c r="STI88" s="37"/>
      <c r="STJ88" s="37"/>
      <c r="STK88" s="37"/>
      <c r="STL88" s="37"/>
      <c r="STM88" s="37"/>
      <c r="STN88" s="37"/>
      <c r="STO88" s="37"/>
      <c r="STP88" s="37"/>
      <c r="STQ88" s="37"/>
      <c r="STR88" s="37"/>
      <c r="STS88" s="37"/>
      <c r="STT88" s="37"/>
      <c r="STU88" s="37"/>
      <c r="STV88" s="37"/>
      <c r="STW88" s="37"/>
      <c r="STX88" s="37"/>
      <c r="STY88" s="37"/>
      <c r="STZ88" s="37"/>
      <c r="SUA88" s="37"/>
      <c r="SUB88" s="37"/>
      <c r="SUC88" s="37"/>
      <c r="SUD88" s="37"/>
      <c r="SUE88" s="37"/>
      <c r="SUF88" s="37"/>
      <c r="SUG88" s="37"/>
      <c r="SUH88" s="37"/>
      <c r="SUI88" s="37"/>
      <c r="SUJ88" s="37"/>
      <c r="SUK88" s="37"/>
      <c r="SUL88" s="37"/>
      <c r="SUM88" s="37"/>
      <c r="SUN88" s="37"/>
      <c r="SUO88" s="37"/>
      <c r="SUP88" s="37"/>
      <c r="SUQ88" s="37"/>
      <c r="SUR88" s="37"/>
      <c r="SUS88" s="37"/>
      <c r="SUT88" s="37"/>
      <c r="SUU88" s="37"/>
      <c r="SUV88" s="37"/>
      <c r="SUW88" s="37"/>
      <c r="SUX88" s="37"/>
      <c r="SUY88" s="37"/>
      <c r="SUZ88" s="37"/>
      <c r="SVA88" s="37"/>
      <c r="SVB88" s="37"/>
      <c r="SVC88" s="37"/>
      <c r="SVD88" s="37"/>
      <c r="SVE88" s="37"/>
      <c r="SVF88" s="37"/>
      <c r="SVG88" s="37"/>
      <c r="SVH88" s="37"/>
      <c r="SVI88" s="37"/>
      <c r="SVJ88" s="37"/>
      <c r="SVK88" s="37"/>
      <c r="SVL88" s="37"/>
      <c r="SVM88" s="37"/>
      <c r="SVN88" s="37"/>
      <c r="SVO88" s="37"/>
      <c r="SVP88" s="37"/>
      <c r="SVQ88" s="37"/>
      <c r="SVR88" s="37"/>
      <c r="SVS88" s="37"/>
      <c r="SVT88" s="37"/>
      <c r="SVU88" s="37"/>
      <c r="SVV88" s="37"/>
      <c r="SVW88" s="37"/>
      <c r="SVX88" s="37"/>
      <c r="SVY88" s="37"/>
      <c r="SVZ88" s="37"/>
      <c r="SWA88" s="37"/>
      <c r="SWB88" s="37"/>
      <c r="SWC88" s="37"/>
      <c r="SWD88" s="37"/>
      <c r="SWE88" s="37"/>
      <c r="SWF88" s="37"/>
      <c r="SWG88" s="37"/>
      <c r="SWH88" s="37"/>
      <c r="SWI88" s="37"/>
      <c r="SWJ88" s="37"/>
      <c r="SWK88" s="37"/>
      <c r="SWL88" s="37"/>
      <c r="SWM88" s="37"/>
      <c r="SWN88" s="37"/>
      <c r="SWO88" s="37"/>
      <c r="SWP88" s="37"/>
      <c r="SWQ88" s="37"/>
      <c r="SWR88" s="37"/>
      <c r="SWS88" s="37"/>
      <c r="SWT88" s="37"/>
      <c r="SWU88" s="37"/>
      <c r="SWV88" s="37"/>
      <c r="SWW88" s="37"/>
      <c r="SWX88" s="37"/>
      <c r="SWY88" s="37"/>
      <c r="SWZ88" s="37"/>
      <c r="SXA88" s="37"/>
      <c r="SXB88" s="37"/>
      <c r="SXC88" s="37"/>
      <c r="SXD88" s="37"/>
      <c r="SXE88" s="37"/>
      <c r="SXF88" s="37"/>
      <c r="SXG88" s="37"/>
      <c r="SXH88" s="37"/>
      <c r="SXI88" s="37"/>
      <c r="SXJ88" s="37"/>
      <c r="SXK88" s="37"/>
      <c r="SXL88" s="37"/>
      <c r="SXM88" s="37"/>
      <c r="SXN88" s="37"/>
      <c r="SXO88" s="37"/>
      <c r="SXP88" s="37"/>
      <c r="SXQ88" s="37"/>
      <c r="SXR88" s="37"/>
      <c r="SXS88" s="37"/>
      <c r="SXT88" s="37"/>
      <c r="SXU88" s="37"/>
      <c r="SXV88" s="37"/>
      <c r="SXW88" s="37"/>
      <c r="SXX88" s="37"/>
      <c r="SXY88" s="37"/>
      <c r="SXZ88" s="37"/>
      <c r="SYA88" s="37"/>
      <c r="SYB88" s="37"/>
      <c r="SYC88" s="37"/>
      <c r="SYD88" s="37"/>
      <c r="SYE88" s="37"/>
      <c r="SYF88" s="37"/>
      <c r="SYG88" s="37"/>
      <c r="SYH88" s="37"/>
      <c r="SYI88" s="37"/>
      <c r="SYJ88" s="37"/>
      <c r="SYK88" s="37"/>
      <c r="SYL88" s="37"/>
      <c r="SYM88" s="37"/>
      <c r="SYN88" s="37"/>
      <c r="SYO88" s="37"/>
      <c r="SYP88" s="37"/>
      <c r="SYQ88" s="37"/>
      <c r="SYR88" s="37"/>
      <c r="SYS88" s="37"/>
      <c r="SYT88" s="37"/>
      <c r="SYU88" s="37"/>
      <c r="SYV88" s="37"/>
      <c r="SYW88" s="37"/>
      <c r="SYX88" s="37"/>
      <c r="SYY88" s="37"/>
      <c r="SYZ88" s="37"/>
      <c r="SZA88" s="37"/>
      <c r="SZB88" s="37"/>
      <c r="SZC88" s="37"/>
      <c r="SZD88" s="37"/>
      <c r="SZE88" s="37"/>
      <c r="SZF88" s="37"/>
      <c r="SZG88" s="37"/>
      <c r="SZH88" s="37"/>
      <c r="SZI88" s="37"/>
      <c r="SZJ88" s="37"/>
      <c r="SZK88" s="37"/>
      <c r="SZL88" s="37"/>
      <c r="SZM88" s="37"/>
      <c r="SZN88" s="37"/>
      <c r="SZO88" s="37"/>
      <c r="SZP88" s="37"/>
      <c r="SZQ88" s="37"/>
      <c r="SZR88" s="37"/>
      <c r="SZS88" s="37"/>
      <c r="SZT88" s="37"/>
      <c r="SZU88" s="37"/>
      <c r="SZV88" s="37"/>
      <c r="SZW88" s="37"/>
      <c r="SZX88" s="37"/>
      <c r="SZY88" s="37"/>
      <c r="SZZ88" s="37"/>
      <c r="TAA88" s="37"/>
      <c r="TAB88" s="37"/>
      <c r="TAC88" s="37"/>
      <c r="TAD88" s="37"/>
      <c r="TAE88" s="37"/>
      <c r="TAF88" s="37"/>
      <c r="TAG88" s="37"/>
      <c r="TAH88" s="37"/>
      <c r="TAI88" s="37"/>
      <c r="TAJ88" s="37"/>
      <c r="TAK88" s="37"/>
      <c r="TAL88" s="37"/>
      <c r="TAM88" s="37"/>
      <c r="TAN88" s="37"/>
      <c r="TAO88" s="37"/>
      <c r="TAP88" s="37"/>
      <c r="TAQ88" s="37"/>
      <c r="TAR88" s="37"/>
      <c r="TAS88" s="37"/>
      <c r="TAT88" s="37"/>
      <c r="TAU88" s="37"/>
      <c r="TAV88" s="37"/>
      <c r="TAW88" s="37"/>
      <c r="TAX88" s="37"/>
      <c r="TAY88" s="37"/>
      <c r="TAZ88" s="37"/>
      <c r="TBA88" s="37"/>
      <c r="TBB88" s="37"/>
      <c r="TBC88" s="37"/>
      <c r="TBD88" s="37"/>
      <c r="TBE88" s="37"/>
      <c r="TBF88" s="37"/>
      <c r="TBG88" s="37"/>
      <c r="TBH88" s="37"/>
      <c r="TBI88" s="37"/>
      <c r="TBJ88" s="37"/>
      <c r="TBK88" s="37"/>
      <c r="TBL88" s="37"/>
      <c r="TBM88" s="37"/>
      <c r="TBN88" s="37"/>
      <c r="TBO88" s="37"/>
      <c r="TBP88" s="37"/>
      <c r="TBQ88" s="37"/>
      <c r="TBR88" s="37"/>
      <c r="TBS88" s="37"/>
      <c r="TBT88" s="37"/>
      <c r="TBU88" s="37"/>
      <c r="TBV88" s="37"/>
      <c r="TBW88" s="37"/>
      <c r="TBX88" s="37"/>
      <c r="TBY88" s="37"/>
      <c r="TBZ88" s="37"/>
      <c r="TCA88" s="37"/>
      <c r="TCB88" s="37"/>
      <c r="TCC88" s="37"/>
      <c r="TCD88" s="37"/>
      <c r="TCE88" s="37"/>
      <c r="TCF88" s="37"/>
      <c r="TCG88" s="37"/>
      <c r="TCH88" s="37"/>
      <c r="TCI88" s="37"/>
      <c r="TCJ88" s="37"/>
      <c r="TCK88" s="37"/>
      <c r="TCL88" s="37"/>
      <c r="TCM88" s="37"/>
      <c r="TCN88" s="37"/>
      <c r="TCO88" s="37"/>
      <c r="TCP88" s="37"/>
      <c r="TCQ88" s="37"/>
      <c r="TCR88" s="37"/>
      <c r="TCS88" s="37"/>
      <c r="TCT88" s="37"/>
      <c r="TCU88" s="37"/>
      <c r="TCV88" s="37"/>
      <c r="TCW88" s="37"/>
      <c r="TCX88" s="37"/>
      <c r="TCY88" s="37"/>
      <c r="TCZ88" s="37"/>
      <c r="TDA88" s="37"/>
      <c r="TDB88" s="37"/>
      <c r="TDC88" s="37"/>
      <c r="TDD88" s="37"/>
      <c r="TDE88" s="37"/>
      <c r="TDF88" s="37"/>
      <c r="TDG88" s="37"/>
      <c r="TDH88" s="37"/>
      <c r="TDI88" s="37"/>
      <c r="TDJ88" s="37"/>
      <c r="TDK88" s="37"/>
      <c r="TDL88" s="37"/>
      <c r="TDM88" s="37"/>
      <c r="TDN88" s="37"/>
      <c r="TDO88" s="37"/>
      <c r="TDP88" s="37"/>
      <c r="TDQ88" s="37"/>
      <c r="TDR88" s="37"/>
      <c r="TDS88" s="37"/>
      <c r="TDT88" s="37"/>
      <c r="TDU88" s="37"/>
      <c r="TDV88" s="37"/>
      <c r="TDW88" s="37"/>
      <c r="TDX88" s="37"/>
      <c r="TDY88" s="37"/>
      <c r="TDZ88" s="37"/>
      <c r="TEA88" s="37"/>
      <c r="TEB88" s="37"/>
      <c r="TEC88" s="37"/>
      <c r="TED88" s="37"/>
      <c r="TEE88" s="37"/>
      <c r="TEF88" s="37"/>
      <c r="TEG88" s="37"/>
      <c r="TEH88" s="37"/>
      <c r="TEI88" s="37"/>
      <c r="TEJ88" s="37"/>
      <c r="TEK88" s="37"/>
      <c r="TEL88" s="37"/>
      <c r="TEM88" s="37"/>
      <c r="TEN88" s="37"/>
      <c r="TEO88" s="37"/>
      <c r="TEP88" s="37"/>
      <c r="TEQ88" s="37"/>
      <c r="TER88" s="37"/>
      <c r="TES88" s="37"/>
      <c r="TET88" s="37"/>
      <c r="TEU88" s="37"/>
      <c r="TEV88" s="37"/>
      <c r="TEW88" s="37"/>
      <c r="TEX88" s="37"/>
      <c r="TEY88" s="37"/>
      <c r="TEZ88" s="37"/>
      <c r="TFA88" s="37"/>
      <c r="TFB88" s="37"/>
      <c r="TFC88" s="37"/>
      <c r="TFD88" s="37"/>
      <c r="TFE88" s="37"/>
      <c r="TFF88" s="37"/>
      <c r="TFG88" s="37"/>
      <c r="TFH88" s="37"/>
      <c r="TFI88" s="37"/>
      <c r="TFJ88" s="37"/>
      <c r="TFK88" s="37"/>
      <c r="TFL88" s="37"/>
      <c r="TFM88" s="37"/>
      <c r="TFN88" s="37"/>
      <c r="TFO88" s="37"/>
      <c r="TFP88" s="37"/>
      <c r="TFQ88" s="37"/>
      <c r="TFR88" s="37"/>
      <c r="TFS88" s="37"/>
      <c r="TFT88" s="37"/>
      <c r="TFU88" s="37"/>
      <c r="TFV88" s="37"/>
      <c r="TFW88" s="37"/>
      <c r="TFX88" s="37"/>
      <c r="TFY88" s="37"/>
      <c r="TFZ88" s="37"/>
      <c r="TGA88" s="37"/>
      <c r="TGB88" s="37"/>
      <c r="TGC88" s="37"/>
      <c r="TGD88" s="37"/>
      <c r="TGE88" s="37"/>
      <c r="TGF88" s="37"/>
      <c r="TGG88" s="37"/>
      <c r="TGH88" s="37"/>
      <c r="TGI88" s="37"/>
      <c r="TGJ88" s="37"/>
      <c r="TGK88" s="37"/>
      <c r="TGL88" s="37"/>
      <c r="TGM88" s="37"/>
      <c r="TGN88" s="37"/>
      <c r="TGO88" s="37"/>
      <c r="TGP88" s="37"/>
      <c r="TGQ88" s="37"/>
      <c r="TGR88" s="37"/>
      <c r="TGS88" s="37"/>
      <c r="TGT88" s="37"/>
      <c r="TGU88" s="37"/>
      <c r="TGV88" s="37"/>
      <c r="TGW88" s="37"/>
      <c r="TGX88" s="37"/>
      <c r="TGY88" s="37"/>
      <c r="TGZ88" s="37"/>
      <c r="THA88" s="37"/>
      <c r="THB88" s="37"/>
      <c r="THC88" s="37"/>
      <c r="THD88" s="37"/>
      <c r="THE88" s="37"/>
      <c r="THF88" s="37"/>
      <c r="THG88" s="37"/>
      <c r="THH88" s="37"/>
      <c r="THI88" s="37"/>
      <c r="THJ88" s="37"/>
      <c r="THK88" s="37"/>
      <c r="THL88" s="37"/>
      <c r="THM88" s="37"/>
      <c r="THN88" s="37"/>
      <c r="THO88" s="37"/>
      <c r="THP88" s="37"/>
      <c r="THQ88" s="37"/>
      <c r="THR88" s="37"/>
      <c r="THS88" s="37"/>
      <c r="THT88" s="37"/>
      <c r="THU88" s="37"/>
      <c r="THV88" s="37"/>
      <c r="THW88" s="37"/>
      <c r="THX88" s="37"/>
      <c r="THY88" s="37"/>
      <c r="THZ88" s="37"/>
      <c r="TIA88" s="37"/>
      <c r="TIB88" s="37"/>
      <c r="TIC88" s="37"/>
      <c r="TID88" s="37"/>
      <c r="TIE88" s="37"/>
      <c r="TIF88" s="37"/>
      <c r="TIG88" s="37"/>
      <c r="TIH88" s="37"/>
      <c r="TII88" s="37"/>
      <c r="TIJ88" s="37"/>
      <c r="TIK88" s="37"/>
      <c r="TIL88" s="37"/>
      <c r="TIM88" s="37"/>
      <c r="TIN88" s="37"/>
      <c r="TIO88" s="37"/>
      <c r="TIP88" s="37"/>
      <c r="TIQ88" s="37"/>
      <c r="TIR88" s="37"/>
      <c r="TIS88" s="37"/>
      <c r="TIT88" s="37"/>
      <c r="TIU88" s="37"/>
      <c r="TIV88" s="37"/>
      <c r="TIW88" s="37"/>
      <c r="TIX88" s="37"/>
      <c r="TIY88" s="37"/>
      <c r="TIZ88" s="37"/>
      <c r="TJA88" s="37"/>
      <c r="TJB88" s="37"/>
      <c r="TJC88" s="37"/>
      <c r="TJD88" s="37"/>
      <c r="TJE88" s="37"/>
      <c r="TJF88" s="37"/>
      <c r="TJG88" s="37"/>
      <c r="TJH88" s="37"/>
      <c r="TJI88" s="37"/>
      <c r="TJJ88" s="37"/>
      <c r="TJK88" s="37"/>
      <c r="TJL88" s="37"/>
      <c r="TJM88" s="37"/>
      <c r="TJN88" s="37"/>
      <c r="TJO88" s="37"/>
      <c r="TJP88" s="37"/>
      <c r="TJQ88" s="37"/>
      <c r="TJR88" s="37"/>
      <c r="TJS88" s="37"/>
      <c r="TJT88" s="37"/>
      <c r="TJU88" s="37"/>
      <c r="TJV88" s="37"/>
      <c r="TJW88" s="37"/>
      <c r="TJX88" s="37"/>
      <c r="TJY88" s="37"/>
      <c r="TJZ88" s="37"/>
      <c r="TKA88" s="37"/>
      <c r="TKB88" s="37"/>
      <c r="TKC88" s="37"/>
      <c r="TKD88" s="37"/>
      <c r="TKE88" s="37"/>
      <c r="TKF88" s="37"/>
      <c r="TKG88" s="37"/>
      <c r="TKH88" s="37"/>
      <c r="TKI88" s="37"/>
      <c r="TKJ88" s="37"/>
      <c r="TKK88" s="37"/>
      <c r="TKL88" s="37"/>
      <c r="TKM88" s="37"/>
      <c r="TKN88" s="37"/>
      <c r="TKO88" s="37"/>
      <c r="TKP88" s="37"/>
      <c r="TKQ88" s="37"/>
      <c r="TKR88" s="37"/>
      <c r="TKS88" s="37"/>
      <c r="TKT88" s="37"/>
      <c r="TKU88" s="37"/>
      <c r="TKV88" s="37"/>
      <c r="TKW88" s="37"/>
      <c r="TKX88" s="37"/>
      <c r="TKY88" s="37"/>
      <c r="TKZ88" s="37"/>
      <c r="TLA88" s="37"/>
      <c r="TLB88" s="37"/>
      <c r="TLC88" s="37"/>
      <c r="TLD88" s="37"/>
      <c r="TLE88" s="37"/>
      <c r="TLF88" s="37"/>
      <c r="TLG88" s="37"/>
      <c r="TLH88" s="37"/>
      <c r="TLI88" s="37"/>
      <c r="TLJ88" s="37"/>
      <c r="TLK88" s="37"/>
      <c r="TLL88" s="37"/>
      <c r="TLM88" s="37"/>
      <c r="TLN88" s="37"/>
      <c r="TLO88" s="37"/>
      <c r="TLP88" s="37"/>
      <c r="TLQ88" s="37"/>
      <c r="TLR88" s="37"/>
      <c r="TLS88" s="37"/>
      <c r="TLT88" s="37"/>
      <c r="TLU88" s="37"/>
      <c r="TLV88" s="37"/>
      <c r="TLW88" s="37"/>
      <c r="TLX88" s="37"/>
      <c r="TLY88" s="37"/>
      <c r="TLZ88" s="37"/>
      <c r="TMA88" s="37"/>
      <c r="TMB88" s="37"/>
      <c r="TMC88" s="37"/>
      <c r="TMD88" s="37"/>
      <c r="TME88" s="37"/>
      <c r="TMF88" s="37"/>
      <c r="TMG88" s="37"/>
      <c r="TMH88" s="37"/>
      <c r="TMI88" s="37"/>
      <c r="TMJ88" s="37"/>
      <c r="TMK88" s="37"/>
      <c r="TML88" s="37"/>
      <c r="TMM88" s="37"/>
      <c r="TMN88" s="37"/>
      <c r="TMO88" s="37"/>
      <c r="TMP88" s="37"/>
      <c r="TMQ88" s="37"/>
      <c r="TMR88" s="37"/>
      <c r="TMS88" s="37"/>
      <c r="TMT88" s="37"/>
      <c r="TMU88" s="37"/>
      <c r="TMV88" s="37"/>
      <c r="TMW88" s="37"/>
      <c r="TMX88" s="37"/>
      <c r="TMY88" s="37"/>
      <c r="TMZ88" s="37"/>
      <c r="TNA88" s="37"/>
      <c r="TNB88" s="37"/>
      <c r="TNC88" s="37"/>
      <c r="TND88" s="37"/>
      <c r="TNE88" s="37"/>
      <c r="TNF88" s="37"/>
      <c r="TNG88" s="37"/>
      <c r="TNH88" s="37"/>
      <c r="TNI88" s="37"/>
      <c r="TNJ88" s="37"/>
      <c r="TNK88" s="37"/>
      <c r="TNL88" s="37"/>
      <c r="TNM88" s="37"/>
      <c r="TNN88" s="37"/>
      <c r="TNO88" s="37"/>
      <c r="TNP88" s="37"/>
      <c r="TNQ88" s="37"/>
      <c r="TNR88" s="37"/>
      <c r="TNS88" s="37"/>
      <c r="TNT88" s="37"/>
      <c r="TNU88" s="37"/>
      <c r="TNV88" s="37"/>
      <c r="TNW88" s="37"/>
      <c r="TNX88" s="37"/>
      <c r="TNY88" s="37"/>
      <c r="TNZ88" s="37"/>
      <c r="TOA88" s="37"/>
      <c r="TOB88" s="37"/>
      <c r="TOC88" s="37"/>
      <c r="TOD88" s="37"/>
      <c r="TOE88" s="37"/>
      <c r="TOF88" s="37"/>
      <c r="TOG88" s="37"/>
      <c r="TOH88" s="37"/>
      <c r="TOI88" s="37"/>
      <c r="TOJ88" s="37"/>
      <c r="TOK88" s="37"/>
      <c r="TOL88" s="37"/>
      <c r="TOM88" s="37"/>
      <c r="TON88" s="37"/>
      <c r="TOO88" s="37"/>
      <c r="TOP88" s="37"/>
      <c r="TOQ88" s="37"/>
      <c r="TOR88" s="37"/>
      <c r="TOS88" s="37"/>
      <c r="TOT88" s="37"/>
      <c r="TOU88" s="37"/>
      <c r="TOV88" s="37"/>
      <c r="TOW88" s="37"/>
      <c r="TOX88" s="37"/>
      <c r="TOY88" s="37"/>
      <c r="TOZ88" s="37"/>
      <c r="TPA88" s="37"/>
      <c r="TPB88" s="37"/>
      <c r="TPC88" s="37"/>
      <c r="TPD88" s="37"/>
      <c r="TPE88" s="37"/>
      <c r="TPF88" s="37"/>
      <c r="TPG88" s="37"/>
      <c r="TPH88" s="37"/>
      <c r="TPI88" s="37"/>
      <c r="TPJ88" s="37"/>
      <c r="TPK88" s="37"/>
      <c r="TPL88" s="37"/>
      <c r="TPM88" s="37"/>
      <c r="TPN88" s="37"/>
      <c r="TPO88" s="37"/>
      <c r="TPP88" s="37"/>
      <c r="TPQ88" s="37"/>
      <c r="TPR88" s="37"/>
      <c r="TPS88" s="37"/>
      <c r="TPT88" s="37"/>
      <c r="TPU88" s="37"/>
      <c r="TPV88" s="37"/>
      <c r="TPW88" s="37"/>
      <c r="TPX88" s="37"/>
      <c r="TPY88" s="37"/>
      <c r="TPZ88" s="37"/>
      <c r="TQA88" s="37"/>
      <c r="TQB88" s="37"/>
      <c r="TQC88" s="37"/>
      <c r="TQD88" s="37"/>
      <c r="TQE88" s="37"/>
      <c r="TQF88" s="37"/>
      <c r="TQG88" s="37"/>
      <c r="TQH88" s="37"/>
      <c r="TQI88" s="37"/>
      <c r="TQJ88" s="37"/>
      <c r="TQK88" s="37"/>
      <c r="TQL88" s="37"/>
      <c r="TQM88" s="37"/>
      <c r="TQN88" s="37"/>
      <c r="TQO88" s="37"/>
      <c r="TQP88" s="37"/>
      <c r="TQQ88" s="37"/>
      <c r="TQR88" s="37"/>
      <c r="TQS88" s="37"/>
      <c r="TQT88" s="37"/>
      <c r="TQU88" s="37"/>
      <c r="TQV88" s="37"/>
      <c r="TQW88" s="37"/>
      <c r="TQX88" s="37"/>
      <c r="TQY88" s="37"/>
      <c r="TQZ88" s="37"/>
      <c r="TRA88" s="37"/>
      <c r="TRB88" s="37"/>
      <c r="TRC88" s="37"/>
      <c r="TRD88" s="37"/>
      <c r="TRE88" s="37"/>
      <c r="TRF88" s="37"/>
      <c r="TRG88" s="37"/>
      <c r="TRH88" s="37"/>
      <c r="TRI88" s="37"/>
      <c r="TRJ88" s="37"/>
      <c r="TRK88" s="37"/>
      <c r="TRL88" s="37"/>
      <c r="TRM88" s="37"/>
      <c r="TRN88" s="37"/>
      <c r="TRO88" s="37"/>
      <c r="TRP88" s="37"/>
      <c r="TRQ88" s="37"/>
      <c r="TRR88" s="37"/>
      <c r="TRS88" s="37"/>
      <c r="TRT88" s="37"/>
      <c r="TRU88" s="37"/>
      <c r="TRV88" s="37"/>
      <c r="TRW88" s="37"/>
      <c r="TRX88" s="37"/>
      <c r="TRY88" s="37"/>
      <c r="TRZ88" s="37"/>
      <c r="TSA88" s="37"/>
      <c r="TSB88" s="37"/>
      <c r="TSC88" s="37"/>
      <c r="TSD88" s="37"/>
      <c r="TSE88" s="37"/>
      <c r="TSF88" s="37"/>
      <c r="TSG88" s="37"/>
      <c r="TSH88" s="37"/>
      <c r="TSI88" s="37"/>
      <c r="TSJ88" s="37"/>
      <c r="TSK88" s="37"/>
      <c r="TSL88" s="37"/>
      <c r="TSM88" s="37"/>
      <c r="TSN88" s="37"/>
      <c r="TSO88" s="37"/>
      <c r="TSP88" s="37"/>
      <c r="TSQ88" s="37"/>
      <c r="TSR88" s="37"/>
      <c r="TSS88" s="37"/>
      <c r="TST88" s="37"/>
      <c r="TSU88" s="37"/>
      <c r="TSV88" s="37"/>
      <c r="TSW88" s="37"/>
      <c r="TSX88" s="37"/>
      <c r="TSY88" s="37"/>
      <c r="TSZ88" s="37"/>
      <c r="TTA88" s="37"/>
      <c r="TTB88" s="37"/>
      <c r="TTC88" s="37"/>
      <c r="TTD88" s="37"/>
      <c r="TTE88" s="37"/>
      <c r="TTF88" s="37"/>
      <c r="TTG88" s="37"/>
      <c r="TTH88" s="37"/>
      <c r="TTI88" s="37"/>
      <c r="TTJ88" s="37"/>
      <c r="TTK88" s="37"/>
      <c r="TTL88" s="37"/>
      <c r="TTM88" s="37"/>
      <c r="TTN88" s="37"/>
      <c r="TTO88" s="37"/>
      <c r="TTP88" s="37"/>
      <c r="TTQ88" s="37"/>
      <c r="TTR88" s="37"/>
      <c r="TTS88" s="37"/>
      <c r="TTT88" s="37"/>
      <c r="TTU88" s="37"/>
      <c r="TTV88" s="37"/>
      <c r="TTW88" s="37"/>
      <c r="TTX88" s="37"/>
      <c r="TTY88" s="37"/>
      <c r="TTZ88" s="37"/>
      <c r="TUA88" s="37"/>
      <c r="TUB88" s="37"/>
      <c r="TUC88" s="37"/>
      <c r="TUD88" s="37"/>
      <c r="TUE88" s="37"/>
      <c r="TUF88" s="37"/>
      <c r="TUG88" s="37"/>
      <c r="TUH88" s="37"/>
      <c r="TUI88" s="37"/>
      <c r="TUJ88" s="37"/>
      <c r="TUK88" s="37"/>
      <c r="TUL88" s="37"/>
      <c r="TUM88" s="37"/>
      <c r="TUN88" s="37"/>
      <c r="TUO88" s="37"/>
      <c r="TUP88" s="37"/>
      <c r="TUQ88" s="37"/>
      <c r="TUR88" s="37"/>
      <c r="TUS88" s="37"/>
      <c r="TUT88" s="37"/>
      <c r="TUU88" s="37"/>
      <c r="TUV88" s="37"/>
      <c r="TUW88" s="37"/>
      <c r="TUX88" s="37"/>
      <c r="TUY88" s="37"/>
      <c r="TUZ88" s="37"/>
      <c r="TVA88" s="37"/>
      <c r="TVB88" s="37"/>
      <c r="TVC88" s="37"/>
      <c r="TVD88" s="37"/>
      <c r="TVE88" s="37"/>
      <c r="TVF88" s="37"/>
      <c r="TVG88" s="37"/>
      <c r="TVH88" s="37"/>
      <c r="TVI88" s="37"/>
      <c r="TVJ88" s="37"/>
      <c r="TVK88" s="37"/>
      <c r="TVL88" s="37"/>
      <c r="TVM88" s="37"/>
      <c r="TVN88" s="37"/>
      <c r="TVO88" s="37"/>
      <c r="TVP88" s="37"/>
      <c r="TVQ88" s="37"/>
      <c r="TVR88" s="37"/>
      <c r="TVS88" s="37"/>
      <c r="TVT88" s="37"/>
      <c r="TVU88" s="37"/>
      <c r="TVV88" s="37"/>
      <c r="TVW88" s="37"/>
      <c r="TVX88" s="37"/>
      <c r="TVY88" s="37"/>
      <c r="TVZ88" s="37"/>
      <c r="TWA88" s="37"/>
      <c r="TWB88" s="37"/>
      <c r="TWC88" s="37"/>
      <c r="TWD88" s="37"/>
      <c r="TWE88" s="37"/>
      <c r="TWF88" s="37"/>
      <c r="TWG88" s="37"/>
      <c r="TWH88" s="37"/>
      <c r="TWI88" s="37"/>
      <c r="TWJ88" s="37"/>
      <c r="TWK88" s="37"/>
      <c r="TWL88" s="37"/>
      <c r="TWM88" s="37"/>
      <c r="TWN88" s="37"/>
      <c r="TWO88" s="37"/>
      <c r="TWP88" s="37"/>
      <c r="TWQ88" s="37"/>
      <c r="TWR88" s="37"/>
      <c r="TWS88" s="37"/>
      <c r="TWT88" s="37"/>
      <c r="TWU88" s="37"/>
      <c r="TWV88" s="37"/>
      <c r="TWW88" s="37"/>
      <c r="TWX88" s="37"/>
      <c r="TWY88" s="37"/>
      <c r="TWZ88" s="37"/>
      <c r="TXA88" s="37"/>
      <c r="TXB88" s="37"/>
      <c r="TXC88" s="37"/>
      <c r="TXD88" s="37"/>
      <c r="TXE88" s="37"/>
      <c r="TXF88" s="37"/>
      <c r="TXG88" s="37"/>
      <c r="TXH88" s="37"/>
      <c r="TXI88" s="37"/>
      <c r="TXJ88" s="37"/>
      <c r="TXK88" s="37"/>
      <c r="TXL88" s="37"/>
      <c r="TXM88" s="37"/>
      <c r="TXN88" s="37"/>
      <c r="TXO88" s="37"/>
      <c r="TXP88" s="37"/>
      <c r="TXQ88" s="37"/>
      <c r="TXR88" s="37"/>
      <c r="TXS88" s="37"/>
      <c r="TXT88" s="37"/>
      <c r="TXU88" s="37"/>
      <c r="TXV88" s="37"/>
      <c r="TXW88" s="37"/>
      <c r="TXX88" s="37"/>
      <c r="TXY88" s="37"/>
      <c r="TXZ88" s="37"/>
      <c r="TYA88" s="37"/>
      <c r="TYB88" s="37"/>
      <c r="TYC88" s="37"/>
      <c r="TYD88" s="37"/>
      <c r="TYE88" s="37"/>
      <c r="TYF88" s="37"/>
      <c r="TYG88" s="37"/>
      <c r="TYH88" s="37"/>
      <c r="TYI88" s="37"/>
      <c r="TYJ88" s="37"/>
      <c r="TYK88" s="37"/>
      <c r="TYL88" s="37"/>
      <c r="TYM88" s="37"/>
      <c r="TYN88" s="37"/>
      <c r="TYO88" s="37"/>
      <c r="TYP88" s="37"/>
      <c r="TYQ88" s="37"/>
      <c r="TYR88" s="37"/>
      <c r="TYS88" s="37"/>
      <c r="TYT88" s="37"/>
      <c r="TYU88" s="37"/>
      <c r="TYV88" s="37"/>
      <c r="TYW88" s="37"/>
      <c r="TYX88" s="37"/>
      <c r="TYY88" s="37"/>
      <c r="TYZ88" s="37"/>
      <c r="TZA88" s="37"/>
      <c r="TZB88" s="37"/>
      <c r="TZC88" s="37"/>
      <c r="TZD88" s="37"/>
      <c r="TZE88" s="37"/>
      <c r="TZF88" s="37"/>
      <c r="TZG88" s="37"/>
      <c r="TZH88" s="37"/>
      <c r="TZI88" s="37"/>
      <c r="TZJ88" s="37"/>
      <c r="TZK88" s="37"/>
      <c r="TZL88" s="37"/>
      <c r="TZM88" s="37"/>
      <c r="TZN88" s="37"/>
      <c r="TZO88" s="37"/>
      <c r="TZP88" s="37"/>
      <c r="TZQ88" s="37"/>
      <c r="TZR88" s="37"/>
      <c r="TZS88" s="37"/>
      <c r="TZT88" s="37"/>
      <c r="TZU88" s="37"/>
      <c r="TZV88" s="37"/>
      <c r="TZW88" s="37"/>
      <c r="TZX88" s="37"/>
      <c r="TZY88" s="37"/>
      <c r="TZZ88" s="37"/>
      <c r="UAA88" s="37"/>
      <c r="UAB88" s="37"/>
      <c r="UAC88" s="37"/>
      <c r="UAD88" s="37"/>
      <c r="UAE88" s="37"/>
      <c r="UAF88" s="37"/>
      <c r="UAG88" s="37"/>
      <c r="UAH88" s="37"/>
      <c r="UAI88" s="37"/>
      <c r="UAJ88" s="37"/>
      <c r="UAK88" s="37"/>
      <c r="UAL88" s="37"/>
      <c r="UAM88" s="37"/>
      <c r="UAN88" s="37"/>
      <c r="UAO88" s="37"/>
      <c r="UAP88" s="37"/>
      <c r="UAQ88" s="37"/>
      <c r="UAR88" s="37"/>
      <c r="UAS88" s="37"/>
      <c r="UAT88" s="37"/>
      <c r="UAU88" s="37"/>
      <c r="UAV88" s="37"/>
      <c r="UAW88" s="37"/>
      <c r="UAX88" s="37"/>
      <c r="UAY88" s="37"/>
      <c r="UAZ88" s="37"/>
      <c r="UBA88" s="37"/>
      <c r="UBB88" s="37"/>
      <c r="UBC88" s="37"/>
      <c r="UBD88" s="37"/>
      <c r="UBE88" s="37"/>
      <c r="UBF88" s="37"/>
      <c r="UBG88" s="37"/>
      <c r="UBH88" s="37"/>
      <c r="UBI88" s="37"/>
      <c r="UBJ88" s="37"/>
      <c r="UBK88" s="37"/>
      <c r="UBL88" s="37"/>
      <c r="UBM88" s="37"/>
      <c r="UBN88" s="37"/>
      <c r="UBO88" s="37"/>
      <c r="UBP88" s="37"/>
      <c r="UBQ88" s="37"/>
      <c r="UBR88" s="37"/>
      <c r="UBS88" s="37"/>
      <c r="UBT88" s="37"/>
      <c r="UBU88" s="37"/>
      <c r="UBV88" s="37"/>
      <c r="UBW88" s="37"/>
      <c r="UBX88" s="37"/>
      <c r="UBY88" s="37"/>
      <c r="UBZ88" s="37"/>
      <c r="UCA88" s="37"/>
      <c r="UCB88" s="37"/>
      <c r="UCC88" s="37"/>
      <c r="UCD88" s="37"/>
      <c r="UCE88" s="37"/>
      <c r="UCF88" s="37"/>
      <c r="UCG88" s="37"/>
      <c r="UCH88" s="37"/>
      <c r="UCI88" s="37"/>
      <c r="UCJ88" s="37"/>
      <c r="UCK88" s="37"/>
      <c r="UCL88" s="37"/>
      <c r="UCM88" s="37"/>
      <c r="UCN88" s="37"/>
      <c r="UCO88" s="37"/>
      <c r="UCP88" s="37"/>
      <c r="UCQ88" s="37"/>
      <c r="UCR88" s="37"/>
      <c r="UCS88" s="37"/>
      <c r="UCT88" s="37"/>
      <c r="UCU88" s="37"/>
      <c r="UCV88" s="37"/>
      <c r="UCW88" s="37"/>
      <c r="UCX88" s="37"/>
      <c r="UCY88" s="37"/>
      <c r="UCZ88" s="37"/>
      <c r="UDA88" s="37"/>
      <c r="UDB88" s="37"/>
      <c r="UDC88" s="37"/>
      <c r="UDD88" s="37"/>
      <c r="UDE88" s="37"/>
      <c r="UDF88" s="37"/>
      <c r="UDG88" s="37"/>
      <c r="UDH88" s="37"/>
      <c r="UDI88" s="37"/>
      <c r="UDJ88" s="37"/>
      <c r="UDK88" s="37"/>
      <c r="UDL88" s="37"/>
      <c r="UDM88" s="37"/>
      <c r="UDN88" s="37"/>
      <c r="UDO88" s="37"/>
      <c r="UDP88" s="37"/>
      <c r="UDQ88" s="37"/>
      <c r="UDR88" s="37"/>
      <c r="UDS88" s="37"/>
      <c r="UDT88" s="37"/>
      <c r="UDU88" s="37"/>
      <c r="UDV88" s="37"/>
      <c r="UDW88" s="37"/>
      <c r="UDX88" s="37"/>
      <c r="UDY88" s="37"/>
      <c r="UDZ88" s="37"/>
      <c r="UEA88" s="37"/>
      <c r="UEB88" s="37"/>
      <c r="UEC88" s="37"/>
      <c r="UED88" s="37"/>
      <c r="UEE88" s="37"/>
      <c r="UEF88" s="37"/>
      <c r="UEG88" s="37"/>
      <c r="UEH88" s="37"/>
      <c r="UEI88" s="37"/>
      <c r="UEJ88" s="37"/>
      <c r="UEK88" s="37"/>
      <c r="UEL88" s="37"/>
      <c r="UEM88" s="37"/>
      <c r="UEN88" s="37"/>
      <c r="UEO88" s="37"/>
      <c r="UEP88" s="37"/>
      <c r="UEQ88" s="37"/>
      <c r="UER88" s="37"/>
      <c r="UES88" s="37"/>
      <c r="UET88" s="37"/>
      <c r="UEU88" s="37"/>
      <c r="UEV88" s="37"/>
      <c r="UEW88" s="37"/>
      <c r="UEX88" s="37"/>
      <c r="UEY88" s="37"/>
      <c r="UEZ88" s="37"/>
      <c r="UFA88" s="37"/>
      <c r="UFB88" s="37"/>
      <c r="UFC88" s="37"/>
      <c r="UFD88" s="37"/>
      <c r="UFE88" s="37"/>
      <c r="UFF88" s="37"/>
      <c r="UFG88" s="37"/>
      <c r="UFH88" s="37"/>
      <c r="UFI88" s="37"/>
      <c r="UFJ88" s="37"/>
      <c r="UFK88" s="37"/>
      <c r="UFL88" s="37"/>
      <c r="UFM88" s="37"/>
      <c r="UFN88" s="37"/>
      <c r="UFO88" s="37"/>
      <c r="UFP88" s="37"/>
      <c r="UFQ88" s="37"/>
      <c r="UFR88" s="37"/>
      <c r="UFS88" s="37"/>
      <c r="UFT88" s="37"/>
      <c r="UFU88" s="37"/>
      <c r="UFV88" s="37"/>
      <c r="UFW88" s="37"/>
      <c r="UFX88" s="37"/>
      <c r="UFY88" s="37"/>
      <c r="UFZ88" s="37"/>
      <c r="UGA88" s="37"/>
      <c r="UGB88" s="37"/>
      <c r="UGC88" s="37"/>
      <c r="UGD88" s="37"/>
      <c r="UGE88" s="37"/>
      <c r="UGF88" s="37"/>
      <c r="UGG88" s="37"/>
      <c r="UGH88" s="37"/>
      <c r="UGI88" s="37"/>
      <c r="UGJ88" s="37"/>
      <c r="UGK88" s="37"/>
      <c r="UGL88" s="37"/>
      <c r="UGM88" s="37"/>
      <c r="UGN88" s="37"/>
      <c r="UGO88" s="37"/>
      <c r="UGP88" s="37"/>
      <c r="UGQ88" s="37"/>
      <c r="UGR88" s="37"/>
      <c r="UGS88" s="37"/>
      <c r="UGT88" s="37"/>
      <c r="UGU88" s="37"/>
      <c r="UGV88" s="37"/>
      <c r="UGW88" s="37"/>
      <c r="UGX88" s="37"/>
      <c r="UGY88" s="37"/>
      <c r="UGZ88" s="37"/>
      <c r="UHA88" s="37"/>
      <c r="UHB88" s="37"/>
      <c r="UHC88" s="37"/>
      <c r="UHD88" s="37"/>
      <c r="UHE88" s="37"/>
      <c r="UHF88" s="37"/>
      <c r="UHG88" s="37"/>
      <c r="UHH88" s="37"/>
      <c r="UHI88" s="37"/>
      <c r="UHJ88" s="37"/>
      <c r="UHK88" s="37"/>
      <c r="UHL88" s="37"/>
      <c r="UHM88" s="37"/>
      <c r="UHN88" s="37"/>
      <c r="UHO88" s="37"/>
      <c r="UHP88" s="37"/>
      <c r="UHQ88" s="37"/>
      <c r="UHR88" s="37"/>
      <c r="UHS88" s="37"/>
      <c r="UHT88" s="37"/>
      <c r="UHU88" s="37"/>
      <c r="UHV88" s="37"/>
      <c r="UHW88" s="37"/>
      <c r="UHX88" s="37"/>
      <c r="UHY88" s="37"/>
      <c r="UHZ88" s="37"/>
      <c r="UIA88" s="37"/>
      <c r="UIB88" s="37"/>
      <c r="UIC88" s="37"/>
      <c r="UID88" s="37"/>
      <c r="UIE88" s="37"/>
      <c r="UIF88" s="37"/>
      <c r="UIG88" s="37"/>
      <c r="UIH88" s="37"/>
      <c r="UII88" s="37"/>
      <c r="UIJ88" s="37"/>
      <c r="UIK88" s="37"/>
      <c r="UIL88" s="37"/>
      <c r="UIM88" s="37"/>
      <c r="UIN88" s="37"/>
      <c r="UIO88" s="37"/>
      <c r="UIP88" s="37"/>
      <c r="UIQ88" s="37"/>
      <c r="UIR88" s="37"/>
      <c r="UIS88" s="37"/>
      <c r="UIT88" s="37"/>
      <c r="UIU88" s="37"/>
      <c r="UIV88" s="37"/>
      <c r="UIW88" s="37"/>
      <c r="UIX88" s="37"/>
      <c r="UIY88" s="37"/>
      <c r="UIZ88" s="37"/>
      <c r="UJA88" s="37"/>
      <c r="UJB88" s="37"/>
      <c r="UJC88" s="37"/>
      <c r="UJD88" s="37"/>
      <c r="UJE88" s="37"/>
      <c r="UJF88" s="37"/>
      <c r="UJG88" s="37"/>
      <c r="UJH88" s="37"/>
      <c r="UJI88" s="37"/>
      <c r="UJJ88" s="37"/>
      <c r="UJK88" s="37"/>
      <c r="UJL88" s="37"/>
      <c r="UJM88" s="37"/>
      <c r="UJN88" s="37"/>
      <c r="UJO88" s="37"/>
      <c r="UJP88" s="37"/>
      <c r="UJQ88" s="37"/>
      <c r="UJR88" s="37"/>
      <c r="UJS88" s="37"/>
      <c r="UJT88" s="37"/>
      <c r="UJU88" s="37"/>
      <c r="UJV88" s="37"/>
      <c r="UJW88" s="37"/>
      <c r="UJX88" s="37"/>
      <c r="UJY88" s="37"/>
      <c r="UJZ88" s="37"/>
      <c r="UKA88" s="37"/>
      <c r="UKB88" s="37"/>
      <c r="UKC88" s="37"/>
      <c r="UKD88" s="37"/>
      <c r="UKE88" s="37"/>
      <c r="UKF88" s="37"/>
      <c r="UKG88" s="37"/>
      <c r="UKH88" s="37"/>
      <c r="UKI88" s="37"/>
      <c r="UKJ88" s="37"/>
      <c r="UKK88" s="37"/>
      <c r="UKL88" s="37"/>
      <c r="UKM88" s="37"/>
      <c r="UKN88" s="37"/>
      <c r="UKO88" s="37"/>
      <c r="UKP88" s="37"/>
      <c r="UKQ88" s="37"/>
      <c r="UKR88" s="37"/>
      <c r="UKS88" s="37"/>
      <c r="UKT88" s="37"/>
      <c r="UKU88" s="37"/>
      <c r="UKV88" s="37"/>
      <c r="UKW88" s="37"/>
      <c r="UKX88" s="37"/>
      <c r="UKY88" s="37"/>
      <c r="UKZ88" s="37"/>
      <c r="ULA88" s="37"/>
      <c r="ULB88" s="37"/>
      <c r="ULC88" s="37"/>
      <c r="ULD88" s="37"/>
      <c r="ULE88" s="37"/>
      <c r="ULF88" s="37"/>
      <c r="ULG88" s="37"/>
      <c r="ULH88" s="37"/>
      <c r="ULI88" s="37"/>
      <c r="ULJ88" s="37"/>
      <c r="ULK88" s="37"/>
      <c r="ULL88" s="37"/>
      <c r="ULM88" s="37"/>
      <c r="ULN88" s="37"/>
      <c r="ULO88" s="37"/>
      <c r="ULP88" s="37"/>
      <c r="ULQ88" s="37"/>
      <c r="ULR88" s="37"/>
      <c r="ULS88" s="37"/>
      <c r="ULT88" s="37"/>
      <c r="ULU88" s="37"/>
      <c r="ULV88" s="37"/>
      <c r="ULW88" s="37"/>
      <c r="ULX88" s="37"/>
      <c r="ULY88" s="37"/>
      <c r="ULZ88" s="37"/>
      <c r="UMA88" s="37"/>
      <c r="UMB88" s="37"/>
      <c r="UMC88" s="37"/>
      <c r="UMD88" s="37"/>
      <c r="UME88" s="37"/>
      <c r="UMF88" s="37"/>
      <c r="UMG88" s="37"/>
      <c r="UMH88" s="37"/>
      <c r="UMI88" s="37"/>
      <c r="UMJ88" s="37"/>
      <c r="UMK88" s="37"/>
      <c r="UML88" s="37"/>
      <c r="UMM88" s="37"/>
      <c r="UMN88" s="37"/>
      <c r="UMO88" s="37"/>
      <c r="UMP88" s="37"/>
      <c r="UMQ88" s="37"/>
      <c r="UMR88" s="37"/>
      <c r="UMS88" s="37"/>
      <c r="UMT88" s="37"/>
      <c r="UMU88" s="37"/>
      <c r="UMV88" s="37"/>
      <c r="UMW88" s="37"/>
      <c r="UMX88" s="37"/>
      <c r="UMY88" s="37"/>
      <c r="UMZ88" s="37"/>
      <c r="UNA88" s="37"/>
      <c r="UNB88" s="37"/>
      <c r="UNC88" s="37"/>
      <c r="UND88" s="37"/>
      <c r="UNE88" s="37"/>
      <c r="UNF88" s="37"/>
      <c r="UNG88" s="37"/>
      <c r="UNH88" s="37"/>
      <c r="UNI88" s="37"/>
      <c r="UNJ88" s="37"/>
      <c r="UNK88" s="37"/>
      <c r="UNL88" s="37"/>
      <c r="UNM88" s="37"/>
      <c r="UNN88" s="37"/>
      <c r="UNO88" s="37"/>
      <c r="UNP88" s="37"/>
      <c r="UNQ88" s="37"/>
      <c r="UNR88" s="37"/>
      <c r="UNS88" s="37"/>
      <c r="UNT88" s="37"/>
      <c r="UNU88" s="37"/>
      <c r="UNV88" s="37"/>
      <c r="UNW88" s="37"/>
      <c r="UNX88" s="37"/>
      <c r="UNY88" s="37"/>
      <c r="UNZ88" s="37"/>
      <c r="UOA88" s="37"/>
      <c r="UOB88" s="37"/>
      <c r="UOC88" s="37"/>
      <c r="UOD88" s="37"/>
      <c r="UOE88" s="37"/>
      <c r="UOF88" s="37"/>
      <c r="UOG88" s="37"/>
      <c r="UOH88" s="37"/>
      <c r="UOI88" s="37"/>
      <c r="UOJ88" s="37"/>
      <c r="UOK88" s="37"/>
      <c r="UOL88" s="37"/>
      <c r="UOM88" s="37"/>
      <c r="UON88" s="37"/>
      <c r="UOO88" s="37"/>
      <c r="UOP88" s="37"/>
      <c r="UOQ88" s="37"/>
      <c r="UOR88" s="37"/>
      <c r="UOS88" s="37"/>
      <c r="UOT88" s="37"/>
      <c r="UOU88" s="37"/>
      <c r="UOV88" s="37"/>
      <c r="UOW88" s="37"/>
      <c r="UOX88" s="37"/>
      <c r="UOY88" s="37"/>
      <c r="UOZ88" s="37"/>
      <c r="UPA88" s="37"/>
      <c r="UPB88" s="37"/>
      <c r="UPC88" s="37"/>
      <c r="UPD88" s="37"/>
      <c r="UPE88" s="37"/>
      <c r="UPF88" s="37"/>
      <c r="UPG88" s="37"/>
      <c r="UPH88" s="37"/>
      <c r="UPI88" s="37"/>
      <c r="UPJ88" s="37"/>
      <c r="UPK88" s="37"/>
      <c r="UPL88" s="37"/>
      <c r="UPM88" s="37"/>
      <c r="UPN88" s="37"/>
      <c r="UPO88" s="37"/>
      <c r="UPP88" s="37"/>
      <c r="UPQ88" s="37"/>
      <c r="UPR88" s="37"/>
      <c r="UPS88" s="37"/>
      <c r="UPT88" s="37"/>
      <c r="UPU88" s="37"/>
      <c r="UPV88" s="37"/>
      <c r="UPW88" s="37"/>
      <c r="UPX88" s="37"/>
      <c r="UPY88" s="37"/>
      <c r="UPZ88" s="37"/>
      <c r="UQA88" s="37"/>
      <c r="UQB88" s="37"/>
      <c r="UQC88" s="37"/>
      <c r="UQD88" s="37"/>
      <c r="UQE88" s="37"/>
      <c r="UQF88" s="37"/>
      <c r="UQG88" s="37"/>
      <c r="UQH88" s="37"/>
      <c r="UQI88" s="37"/>
      <c r="UQJ88" s="37"/>
      <c r="UQK88" s="37"/>
      <c r="UQL88" s="37"/>
      <c r="UQM88" s="37"/>
      <c r="UQN88" s="37"/>
      <c r="UQO88" s="37"/>
      <c r="UQP88" s="37"/>
      <c r="UQQ88" s="37"/>
      <c r="UQR88" s="37"/>
      <c r="UQS88" s="37"/>
      <c r="UQT88" s="37"/>
      <c r="UQU88" s="37"/>
      <c r="UQV88" s="37"/>
      <c r="UQW88" s="37"/>
      <c r="UQX88" s="37"/>
      <c r="UQY88" s="37"/>
      <c r="UQZ88" s="37"/>
      <c r="URA88" s="37"/>
      <c r="URB88" s="37"/>
      <c r="URC88" s="37"/>
      <c r="URD88" s="37"/>
      <c r="URE88" s="37"/>
      <c r="URF88" s="37"/>
      <c r="URG88" s="37"/>
      <c r="URH88" s="37"/>
      <c r="URI88" s="37"/>
      <c r="URJ88" s="37"/>
      <c r="URK88" s="37"/>
      <c r="URL88" s="37"/>
      <c r="URM88" s="37"/>
      <c r="URN88" s="37"/>
      <c r="URO88" s="37"/>
      <c r="URP88" s="37"/>
      <c r="URQ88" s="37"/>
      <c r="URR88" s="37"/>
      <c r="URS88" s="37"/>
      <c r="URT88" s="37"/>
      <c r="URU88" s="37"/>
      <c r="URV88" s="37"/>
      <c r="URW88" s="37"/>
      <c r="URX88" s="37"/>
      <c r="URY88" s="37"/>
      <c r="URZ88" s="37"/>
      <c r="USA88" s="37"/>
      <c r="USB88" s="37"/>
      <c r="USC88" s="37"/>
      <c r="USD88" s="37"/>
      <c r="USE88" s="37"/>
      <c r="USF88" s="37"/>
      <c r="USG88" s="37"/>
      <c r="USH88" s="37"/>
      <c r="USI88" s="37"/>
      <c r="USJ88" s="37"/>
      <c r="USK88" s="37"/>
      <c r="USL88" s="37"/>
      <c r="USM88" s="37"/>
      <c r="USN88" s="37"/>
      <c r="USO88" s="37"/>
      <c r="USP88" s="37"/>
      <c r="USQ88" s="37"/>
      <c r="USR88" s="37"/>
      <c r="USS88" s="37"/>
      <c r="UST88" s="37"/>
      <c r="USU88" s="37"/>
      <c r="USV88" s="37"/>
      <c r="USW88" s="37"/>
      <c r="USX88" s="37"/>
      <c r="USY88" s="37"/>
      <c r="USZ88" s="37"/>
      <c r="UTA88" s="37"/>
      <c r="UTB88" s="37"/>
      <c r="UTC88" s="37"/>
      <c r="UTD88" s="37"/>
      <c r="UTE88" s="37"/>
      <c r="UTF88" s="37"/>
      <c r="UTG88" s="37"/>
      <c r="UTH88" s="37"/>
      <c r="UTI88" s="37"/>
      <c r="UTJ88" s="37"/>
      <c r="UTK88" s="37"/>
      <c r="UTL88" s="37"/>
      <c r="UTM88" s="37"/>
      <c r="UTN88" s="37"/>
      <c r="UTO88" s="37"/>
      <c r="UTP88" s="37"/>
      <c r="UTQ88" s="37"/>
      <c r="UTR88" s="37"/>
      <c r="UTS88" s="37"/>
      <c r="UTT88" s="37"/>
      <c r="UTU88" s="37"/>
      <c r="UTV88" s="37"/>
      <c r="UTW88" s="37"/>
      <c r="UTX88" s="37"/>
      <c r="UTY88" s="37"/>
      <c r="UTZ88" s="37"/>
      <c r="UUA88" s="37"/>
      <c r="UUB88" s="37"/>
      <c r="UUC88" s="37"/>
      <c r="UUD88" s="37"/>
      <c r="UUE88" s="37"/>
      <c r="UUF88" s="37"/>
      <c r="UUG88" s="37"/>
      <c r="UUH88" s="37"/>
      <c r="UUI88" s="37"/>
      <c r="UUJ88" s="37"/>
      <c r="UUK88" s="37"/>
      <c r="UUL88" s="37"/>
      <c r="UUM88" s="37"/>
      <c r="UUN88" s="37"/>
      <c r="UUO88" s="37"/>
      <c r="UUP88" s="37"/>
      <c r="UUQ88" s="37"/>
      <c r="UUR88" s="37"/>
      <c r="UUS88" s="37"/>
      <c r="UUT88" s="37"/>
      <c r="UUU88" s="37"/>
      <c r="UUV88" s="37"/>
      <c r="UUW88" s="37"/>
      <c r="UUX88" s="37"/>
      <c r="UUY88" s="37"/>
      <c r="UUZ88" s="37"/>
      <c r="UVA88" s="37"/>
      <c r="UVB88" s="37"/>
      <c r="UVC88" s="37"/>
      <c r="UVD88" s="37"/>
      <c r="UVE88" s="37"/>
      <c r="UVF88" s="37"/>
      <c r="UVG88" s="37"/>
      <c r="UVH88" s="37"/>
      <c r="UVI88" s="37"/>
      <c r="UVJ88" s="37"/>
      <c r="UVK88" s="37"/>
      <c r="UVL88" s="37"/>
      <c r="UVM88" s="37"/>
      <c r="UVN88" s="37"/>
      <c r="UVO88" s="37"/>
      <c r="UVP88" s="37"/>
      <c r="UVQ88" s="37"/>
      <c r="UVR88" s="37"/>
      <c r="UVS88" s="37"/>
      <c r="UVT88" s="37"/>
      <c r="UVU88" s="37"/>
      <c r="UVV88" s="37"/>
      <c r="UVW88" s="37"/>
      <c r="UVX88" s="37"/>
      <c r="UVY88" s="37"/>
      <c r="UVZ88" s="37"/>
      <c r="UWA88" s="37"/>
      <c r="UWB88" s="37"/>
      <c r="UWC88" s="37"/>
      <c r="UWD88" s="37"/>
      <c r="UWE88" s="37"/>
      <c r="UWF88" s="37"/>
      <c r="UWG88" s="37"/>
      <c r="UWH88" s="37"/>
      <c r="UWI88" s="37"/>
      <c r="UWJ88" s="37"/>
      <c r="UWK88" s="37"/>
      <c r="UWL88" s="37"/>
      <c r="UWM88" s="37"/>
      <c r="UWN88" s="37"/>
      <c r="UWO88" s="37"/>
      <c r="UWP88" s="37"/>
      <c r="UWQ88" s="37"/>
      <c r="UWR88" s="37"/>
      <c r="UWS88" s="37"/>
      <c r="UWT88" s="37"/>
      <c r="UWU88" s="37"/>
      <c r="UWV88" s="37"/>
      <c r="UWW88" s="37"/>
      <c r="UWX88" s="37"/>
      <c r="UWY88" s="37"/>
      <c r="UWZ88" s="37"/>
      <c r="UXA88" s="37"/>
      <c r="UXB88" s="37"/>
      <c r="UXC88" s="37"/>
      <c r="UXD88" s="37"/>
      <c r="UXE88" s="37"/>
      <c r="UXF88" s="37"/>
      <c r="UXG88" s="37"/>
      <c r="UXH88" s="37"/>
      <c r="UXI88" s="37"/>
      <c r="UXJ88" s="37"/>
      <c r="UXK88" s="37"/>
      <c r="UXL88" s="37"/>
      <c r="UXM88" s="37"/>
      <c r="UXN88" s="37"/>
      <c r="UXO88" s="37"/>
      <c r="UXP88" s="37"/>
      <c r="UXQ88" s="37"/>
      <c r="UXR88" s="37"/>
      <c r="UXS88" s="37"/>
      <c r="UXT88" s="37"/>
      <c r="UXU88" s="37"/>
      <c r="UXV88" s="37"/>
      <c r="UXW88" s="37"/>
      <c r="UXX88" s="37"/>
      <c r="UXY88" s="37"/>
      <c r="UXZ88" s="37"/>
      <c r="UYA88" s="37"/>
      <c r="UYB88" s="37"/>
      <c r="UYC88" s="37"/>
      <c r="UYD88" s="37"/>
      <c r="UYE88" s="37"/>
      <c r="UYF88" s="37"/>
      <c r="UYG88" s="37"/>
      <c r="UYH88" s="37"/>
      <c r="UYI88" s="37"/>
      <c r="UYJ88" s="37"/>
      <c r="UYK88" s="37"/>
      <c r="UYL88" s="37"/>
      <c r="UYM88" s="37"/>
      <c r="UYN88" s="37"/>
      <c r="UYO88" s="37"/>
      <c r="UYP88" s="37"/>
      <c r="UYQ88" s="37"/>
      <c r="UYR88" s="37"/>
      <c r="UYS88" s="37"/>
      <c r="UYT88" s="37"/>
      <c r="UYU88" s="37"/>
      <c r="UYV88" s="37"/>
      <c r="UYW88" s="37"/>
      <c r="UYX88" s="37"/>
      <c r="UYY88" s="37"/>
      <c r="UYZ88" s="37"/>
      <c r="UZA88" s="37"/>
      <c r="UZB88" s="37"/>
      <c r="UZC88" s="37"/>
      <c r="UZD88" s="37"/>
      <c r="UZE88" s="37"/>
      <c r="UZF88" s="37"/>
      <c r="UZG88" s="37"/>
      <c r="UZH88" s="37"/>
      <c r="UZI88" s="37"/>
      <c r="UZJ88" s="37"/>
      <c r="UZK88" s="37"/>
      <c r="UZL88" s="37"/>
      <c r="UZM88" s="37"/>
      <c r="UZN88" s="37"/>
      <c r="UZO88" s="37"/>
      <c r="UZP88" s="37"/>
      <c r="UZQ88" s="37"/>
      <c r="UZR88" s="37"/>
      <c r="UZS88" s="37"/>
      <c r="UZT88" s="37"/>
      <c r="UZU88" s="37"/>
      <c r="UZV88" s="37"/>
      <c r="UZW88" s="37"/>
      <c r="UZX88" s="37"/>
      <c r="UZY88" s="37"/>
      <c r="UZZ88" s="37"/>
      <c r="VAA88" s="37"/>
      <c r="VAB88" s="37"/>
      <c r="VAC88" s="37"/>
      <c r="VAD88" s="37"/>
      <c r="VAE88" s="37"/>
      <c r="VAF88" s="37"/>
      <c r="VAG88" s="37"/>
      <c r="VAH88" s="37"/>
      <c r="VAI88" s="37"/>
      <c r="VAJ88" s="37"/>
      <c r="VAK88" s="37"/>
      <c r="VAL88" s="37"/>
      <c r="VAM88" s="37"/>
      <c r="VAN88" s="37"/>
      <c r="VAO88" s="37"/>
      <c r="VAP88" s="37"/>
      <c r="VAQ88" s="37"/>
      <c r="VAR88" s="37"/>
      <c r="VAS88" s="37"/>
      <c r="VAT88" s="37"/>
      <c r="VAU88" s="37"/>
      <c r="VAV88" s="37"/>
      <c r="VAW88" s="37"/>
      <c r="VAX88" s="37"/>
      <c r="VAY88" s="37"/>
      <c r="VAZ88" s="37"/>
      <c r="VBA88" s="37"/>
      <c r="VBB88" s="37"/>
      <c r="VBC88" s="37"/>
      <c r="VBD88" s="37"/>
      <c r="VBE88" s="37"/>
      <c r="VBF88" s="37"/>
      <c r="VBG88" s="37"/>
      <c r="VBH88" s="37"/>
      <c r="VBI88" s="37"/>
      <c r="VBJ88" s="37"/>
      <c r="VBK88" s="37"/>
      <c r="VBL88" s="37"/>
      <c r="VBM88" s="37"/>
      <c r="VBN88" s="37"/>
      <c r="VBO88" s="37"/>
      <c r="VBP88" s="37"/>
      <c r="VBQ88" s="37"/>
      <c r="VBR88" s="37"/>
      <c r="VBS88" s="37"/>
      <c r="VBT88" s="37"/>
      <c r="VBU88" s="37"/>
      <c r="VBV88" s="37"/>
      <c r="VBW88" s="37"/>
      <c r="VBX88" s="37"/>
      <c r="VBY88" s="37"/>
      <c r="VBZ88" s="37"/>
      <c r="VCA88" s="37"/>
      <c r="VCB88" s="37"/>
      <c r="VCC88" s="37"/>
      <c r="VCD88" s="37"/>
      <c r="VCE88" s="37"/>
      <c r="VCF88" s="37"/>
      <c r="VCG88" s="37"/>
      <c r="VCH88" s="37"/>
      <c r="VCI88" s="37"/>
      <c r="VCJ88" s="37"/>
      <c r="VCK88" s="37"/>
      <c r="VCL88" s="37"/>
      <c r="VCM88" s="37"/>
      <c r="VCN88" s="37"/>
      <c r="VCO88" s="37"/>
      <c r="VCP88" s="37"/>
      <c r="VCQ88" s="37"/>
      <c r="VCR88" s="37"/>
      <c r="VCS88" s="37"/>
      <c r="VCT88" s="37"/>
      <c r="VCU88" s="37"/>
      <c r="VCV88" s="37"/>
      <c r="VCW88" s="37"/>
      <c r="VCX88" s="37"/>
      <c r="VCY88" s="37"/>
      <c r="VCZ88" s="37"/>
      <c r="VDA88" s="37"/>
      <c r="VDB88" s="37"/>
      <c r="VDC88" s="37"/>
      <c r="VDD88" s="37"/>
      <c r="VDE88" s="37"/>
      <c r="VDF88" s="37"/>
      <c r="VDG88" s="37"/>
      <c r="VDH88" s="37"/>
      <c r="VDI88" s="37"/>
      <c r="VDJ88" s="37"/>
      <c r="VDK88" s="37"/>
      <c r="VDL88" s="37"/>
      <c r="VDM88" s="37"/>
      <c r="VDN88" s="37"/>
      <c r="VDO88" s="37"/>
      <c r="VDP88" s="37"/>
      <c r="VDQ88" s="37"/>
      <c r="VDR88" s="37"/>
      <c r="VDS88" s="37"/>
      <c r="VDT88" s="37"/>
      <c r="VDU88" s="37"/>
      <c r="VDV88" s="37"/>
      <c r="VDW88" s="37"/>
      <c r="VDX88" s="37"/>
      <c r="VDY88" s="37"/>
      <c r="VDZ88" s="37"/>
      <c r="VEA88" s="37"/>
      <c r="VEB88" s="37"/>
      <c r="VEC88" s="37"/>
      <c r="VED88" s="37"/>
      <c r="VEE88" s="37"/>
      <c r="VEF88" s="37"/>
      <c r="VEG88" s="37"/>
      <c r="VEH88" s="37"/>
      <c r="VEI88" s="37"/>
      <c r="VEJ88" s="37"/>
      <c r="VEK88" s="37"/>
      <c r="VEL88" s="37"/>
      <c r="VEM88" s="37"/>
      <c r="VEN88" s="37"/>
      <c r="VEO88" s="37"/>
      <c r="VEP88" s="37"/>
      <c r="VEQ88" s="37"/>
      <c r="VER88" s="37"/>
      <c r="VES88" s="37"/>
      <c r="VET88" s="37"/>
      <c r="VEU88" s="37"/>
      <c r="VEV88" s="37"/>
      <c r="VEW88" s="37"/>
      <c r="VEX88" s="37"/>
      <c r="VEY88" s="37"/>
      <c r="VEZ88" s="37"/>
      <c r="VFA88" s="37"/>
      <c r="VFB88" s="37"/>
      <c r="VFC88" s="37"/>
      <c r="VFD88" s="37"/>
      <c r="VFE88" s="37"/>
      <c r="VFF88" s="37"/>
      <c r="VFG88" s="37"/>
      <c r="VFH88" s="37"/>
      <c r="VFI88" s="37"/>
      <c r="VFJ88" s="37"/>
      <c r="VFK88" s="37"/>
      <c r="VFL88" s="37"/>
      <c r="VFM88" s="37"/>
      <c r="VFN88" s="37"/>
      <c r="VFO88" s="37"/>
      <c r="VFP88" s="37"/>
      <c r="VFQ88" s="37"/>
      <c r="VFR88" s="37"/>
      <c r="VFS88" s="37"/>
      <c r="VFT88" s="37"/>
      <c r="VFU88" s="37"/>
      <c r="VFV88" s="37"/>
      <c r="VFW88" s="37"/>
      <c r="VFX88" s="37"/>
      <c r="VFY88" s="37"/>
      <c r="VFZ88" s="37"/>
      <c r="VGA88" s="37"/>
      <c r="VGB88" s="37"/>
      <c r="VGC88" s="37"/>
      <c r="VGD88" s="37"/>
      <c r="VGE88" s="37"/>
      <c r="VGF88" s="37"/>
      <c r="VGG88" s="37"/>
      <c r="VGH88" s="37"/>
      <c r="VGI88" s="37"/>
      <c r="VGJ88" s="37"/>
      <c r="VGK88" s="37"/>
      <c r="VGL88" s="37"/>
      <c r="VGM88" s="37"/>
      <c r="VGN88" s="37"/>
      <c r="VGO88" s="37"/>
      <c r="VGP88" s="37"/>
      <c r="VGQ88" s="37"/>
      <c r="VGR88" s="37"/>
      <c r="VGS88" s="37"/>
      <c r="VGT88" s="37"/>
      <c r="VGU88" s="37"/>
      <c r="VGV88" s="37"/>
      <c r="VGW88" s="37"/>
      <c r="VGX88" s="37"/>
      <c r="VGY88" s="37"/>
      <c r="VGZ88" s="37"/>
      <c r="VHA88" s="37"/>
      <c r="VHB88" s="37"/>
      <c r="VHC88" s="37"/>
      <c r="VHD88" s="37"/>
      <c r="VHE88" s="37"/>
      <c r="VHF88" s="37"/>
      <c r="VHG88" s="37"/>
      <c r="VHH88" s="37"/>
      <c r="VHI88" s="37"/>
      <c r="VHJ88" s="37"/>
      <c r="VHK88" s="37"/>
      <c r="VHL88" s="37"/>
      <c r="VHM88" s="37"/>
      <c r="VHN88" s="37"/>
      <c r="VHO88" s="37"/>
      <c r="VHP88" s="37"/>
      <c r="VHQ88" s="37"/>
      <c r="VHR88" s="37"/>
      <c r="VHS88" s="37"/>
      <c r="VHT88" s="37"/>
      <c r="VHU88" s="37"/>
      <c r="VHV88" s="37"/>
      <c r="VHW88" s="37"/>
      <c r="VHX88" s="37"/>
      <c r="VHY88" s="37"/>
      <c r="VHZ88" s="37"/>
      <c r="VIA88" s="37"/>
      <c r="VIB88" s="37"/>
      <c r="VIC88" s="37"/>
      <c r="VID88" s="37"/>
      <c r="VIE88" s="37"/>
      <c r="VIF88" s="37"/>
      <c r="VIG88" s="37"/>
      <c r="VIH88" s="37"/>
      <c r="VII88" s="37"/>
      <c r="VIJ88" s="37"/>
      <c r="VIK88" s="37"/>
      <c r="VIL88" s="37"/>
      <c r="VIM88" s="37"/>
      <c r="VIN88" s="37"/>
      <c r="VIO88" s="37"/>
      <c r="VIP88" s="37"/>
      <c r="VIQ88" s="37"/>
      <c r="VIR88" s="37"/>
      <c r="VIS88" s="37"/>
      <c r="VIT88" s="37"/>
      <c r="VIU88" s="37"/>
      <c r="VIV88" s="37"/>
      <c r="VIW88" s="37"/>
      <c r="VIX88" s="37"/>
      <c r="VIY88" s="37"/>
      <c r="VIZ88" s="37"/>
      <c r="VJA88" s="37"/>
      <c r="VJB88" s="37"/>
      <c r="VJC88" s="37"/>
      <c r="VJD88" s="37"/>
      <c r="VJE88" s="37"/>
      <c r="VJF88" s="37"/>
      <c r="VJG88" s="37"/>
      <c r="VJH88" s="37"/>
      <c r="VJI88" s="37"/>
      <c r="VJJ88" s="37"/>
      <c r="VJK88" s="37"/>
      <c r="VJL88" s="37"/>
      <c r="VJM88" s="37"/>
      <c r="VJN88" s="37"/>
      <c r="VJO88" s="37"/>
      <c r="VJP88" s="37"/>
      <c r="VJQ88" s="37"/>
      <c r="VJR88" s="37"/>
      <c r="VJS88" s="37"/>
      <c r="VJT88" s="37"/>
      <c r="VJU88" s="37"/>
      <c r="VJV88" s="37"/>
      <c r="VJW88" s="37"/>
      <c r="VJX88" s="37"/>
      <c r="VJY88" s="37"/>
      <c r="VJZ88" s="37"/>
      <c r="VKA88" s="37"/>
      <c r="VKB88" s="37"/>
      <c r="VKC88" s="37"/>
      <c r="VKD88" s="37"/>
      <c r="VKE88" s="37"/>
      <c r="VKF88" s="37"/>
      <c r="VKG88" s="37"/>
      <c r="VKH88" s="37"/>
      <c r="VKI88" s="37"/>
      <c r="VKJ88" s="37"/>
      <c r="VKK88" s="37"/>
      <c r="VKL88" s="37"/>
      <c r="VKM88" s="37"/>
      <c r="VKN88" s="37"/>
      <c r="VKO88" s="37"/>
      <c r="VKP88" s="37"/>
      <c r="VKQ88" s="37"/>
      <c r="VKR88" s="37"/>
      <c r="VKS88" s="37"/>
      <c r="VKT88" s="37"/>
      <c r="VKU88" s="37"/>
      <c r="VKV88" s="37"/>
      <c r="VKW88" s="37"/>
      <c r="VKX88" s="37"/>
      <c r="VKY88" s="37"/>
      <c r="VKZ88" s="37"/>
      <c r="VLA88" s="37"/>
      <c r="VLB88" s="37"/>
      <c r="VLC88" s="37"/>
      <c r="VLD88" s="37"/>
      <c r="VLE88" s="37"/>
      <c r="VLF88" s="37"/>
      <c r="VLG88" s="37"/>
      <c r="VLH88" s="37"/>
      <c r="VLI88" s="37"/>
      <c r="VLJ88" s="37"/>
      <c r="VLK88" s="37"/>
      <c r="VLL88" s="37"/>
      <c r="VLM88" s="37"/>
      <c r="VLN88" s="37"/>
      <c r="VLO88" s="37"/>
      <c r="VLP88" s="37"/>
      <c r="VLQ88" s="37"/>
      <c r="VLR88" s="37"/>
      <c r="VLS88" s="37"/>
      <c r="VLT88" s="37"/>
      <c r="VLU88" s="37"/>
      <c r="VLV88" s="37"/>
      <c r="VLW88" s="37"/>
      <c r="VLX88" s="37"/>
      <c r="VLY88" s="37"/>
      <c r="VLZ88" s="37"/>
      <c r="VMA88" s="37"/>
      <c r="VMB88" s="37"/>
      <c r="VMC88" s="37"/>
      <c r="VMD88" s="37"/>
      <c r="VME88" s="37"/>
      <c r="VMF88" s="37"/>
      <c r="VMG88" s="37"/>
      <c r="VMH88" s="37"/>
      <c r="VMI88" s="37"/>
      <c r="VMJ88" s="37"/>
      <c r="VMK88" s="37"/>
      <c r="VML88" s="37"/>
      <c r="VMM88" s="37"/>
      <c r="VMN88" s="37"/>
      <c r="VMO88" s="37"/>
      <c r="VMP88" s="37"/>
      <c r="VMQ88" s="37"/>
      <c r="VMR88" s="37"/>
      <c r="VMS88" s="37"/>
      <c r="VMT88" s="37"/>
      <c r="VMU88" s="37"/>
      <c r="VMV88" s="37"/>
      <c r="VMW88" s="37"/>
      <c r="VMX88" s="37"/>
      <c r="VMY88" s="37"/>
      <c r="VMZ88" s="37"/>
      <c r="VNA88" s="37"/>
      <c r="VNB88" s="37"/>
      <c r="VNC88" s="37"/>
      <c r="VND88" s="37"/>
      <c r="VNE88" s="37"/>
      <c r="VNF88" s="37"/>
      <c r="VNG88" s="37"/>
      <c r="VNH88" s="37"/>
      <c r="VNI88" s="37"/>
      <c r="VNJ88" s="37"/>
      <c r="VNK88" s="37"/>
      <c r="VNL88" s="37"/>
      <c r="VNM88" s="37"/>
      <c r="VNN88" s="37"/>
      <c r="VNO88" s="37"/>
      <c r="VNP88" s="37"/>
      <c r="VNQ88" s="37"/>
      <c r="VNR88" s="37"/>
      <c r="VNS88" s="37"/>
      <c r="VNT88" s="37"/>
      <c r="VNU88" s="37"/>
      <c r="VNV88" s="37"/>
      <c r="VNW88" s="37"/>
      <c r="VNX88" s="37"/>
      <c r="VNY88" s="37"/>
      <c r="VNZ88" s="37"/>
      <c r="VOA88" s="37"/>
      <c r="VOB88" s="37"/>
      <c r="VOC88" s="37"/>
      <c r="VOD88" s="37"/>
      <c r="VOE88" s="37"/>
      <c r="VOF88" s="37"/>
      <c r="VOG88" s="37"/>
      <c r="VOH88" s="37"/>
      <c r="VOI88" s="37"/>
      <c r="VOJ88" s="37"/>
      <c r="VOK88" s="37"/>
      <c r="VOL88" s="37"/>
      <c r="VOM88" s="37"/>
      <c r="VON88" s="37"/>
      <c r="VOO88" s="37"/>
      <c r="VOP88" s="37"/>
      <c r="VOQ88" s="37"/>
      <c r="VOR88" s="37"/>
      <c r="VOS88" s="37"/>
      <c r="VOT88" s="37"/>
      <c r="VOU88" s="37"/>
      <c r="VOV88" s="37"/>
      <c r="VOW88" s="37"/>
      <c r="VOX88" s="37"/>
      <c r="VOY88" s="37"/>
      <c r="VOZ88" s="37"/>
      <c r="VPA88" s="37"/>
      <c r="VPB88" s="37"/>
      <c r="VPC88" s="37"/>
      <c r="VPD88" s="37"/>
      <c r="VPE88" s="37"/>
      <c r="VPF88" s="37"/>
      <c r="VPG88" s="37"/>
      <c r="VPH88" s="37"/>
      <c r="VPI88" s="37"/>
      <c r="VPJ88" s="37"/>
      <c r="VPK88" s="37"/>
      <c r="VPL88" s="37"/>
      <c r="VPM88" s="37"/>
      <c r="VPN88" s="37"/>
      <c r="VPO88" s="37"/>
      <c r="VPP88" s="37"/>
      <c r="VPQ88" s="37"/>
      <c r="VPR88" s="37"/>
      <c r="VPS88" s="37"/>
      <c r="VPT88" s="37"/>
      <c r="VPU88" s="37"/>
      <c r="VPV88" s="37"/>
      <c r="VPW88" s="37"/>
      <c r="VPX88" s="37"/>
      <c r="VPY88" s="37"/>
      <c r="VPZ88" s="37"/>
      <c r="VQA88" s="37"/>
      <c r="VQB88" s="37"/>
      <c r="VQC88" s="37"/>
      <c r="VQD88" s="37"/>
      <c r="VQE88" s="37"/>
      <c r="VQF88" s="37"/>
      <c r="VQG88" s="37"/>
      <c r="VQH88" s="37"/>
      <c r="VQI88" s="37"/>
      <c r="VQJ88" s="37"/>
      <c r="VQK88" s="37"/>
      <c r="VQL88" s="37"/>
      <c r="VQM88" s="37"/>
      <c r="VQN88" s="37"/>
      <c r="VQO88" s="37"/>
      <c r="VQP88" s="37"/>
      <c r="VQQ88" s="37"/>
      <c r="VQR88" s="37"/>
      <c r="VQS88" s="37"/>
      <c r="VQT88" s="37"/>
      <c r="VQU88" s="37"/>
      <c r="VQV88" s="37"/>
      <c r="VQW88" s="37"/>
      <c r="VQX88" s="37"/>
      <c r="VQY88" s="37"/>
      <c r="VQZ88" s="37"/>
      <c r="VRA88" s="37"/>
      <c r="VRB88" s="37"/>
      <c r="VRC88" s="37"/>
      <c r="VRD88" s="37"/>
      <c r="VRE88" s="37"/>
      <c r="VRF88" s="37"/>
      <c r="VRG88" s="37"/>
      <c r="VRH88" s="37"/>
      <c r="VRI88" s="37"/>
      <c r="VRJ88" s="37"/>
      <c r="VRK88" s="37"/>
      <c r="VRL88" s="37"/>
      <c r="VRM88" s="37"/>
      <c r="VRN88" s="37"/>
      <c r="VRO88" s="37"/>
      <c r="VRP88" s="37"/>
      <c r="VRQ88" s="37"/>
      <c r="VRR88" s="37"/>
      <c r="VRS88" s="37"/>
      <c r="VRT88" s="37"/>
      <c r="VRU88" s="37"/>
      <c r="VRV88" s="37"/>
      <c r="VRW88" s="37"/>
      <c r="VRX88" s="37"/>
      <c r="VRY88" s="37"/>
      <c r="VRZ88" s="37"/>
      <c r="VSA88" s="37"/>
      <c r="VSB88" s="37"/>
      <c r="VSC88" s="37"/>
      <c r="VSD88" s="37"/>
      <c r="VSE88" s="37"/>
      <c r="VSF88" s="37"/>
      <c r="VSG88" s="37"/>
      <c r="VSH88" s="37"/>
      <c r="VSI88" s="37"/>
      <c r="VSJ88" s="37"/>
      <c r="VSK88" s="37"/>
      <c r="VSL88" s="37"/>
      <c r="VSM88" s="37"/>
      <c r="VSN88" s="37"/>
      <c r="VSO88" s="37"/>
      <c r="VSP88" s="37"/>
      <c r="VSQ88" s="37"/>
      <c r="VSR88" s="37"/>
      <c r="VSS88" s="37"/>
      <c r="VST88" s="37"/>
      <c r="VSU88" s="37"/>
      <c r="VSV88" s="37"/>
      <c r="VSW88" s="37"/>
      <c r="VSX88" s="37"/>
      <c r="VSY88" s="37"/>
      <c r="VSZ88" s="37"/>
      <c r="VTA88" s="37"/>
      <c r="VTB88" s="37"/>
      <c r="VTC88" s="37"/>
      <c r="VTD88" s="37"/>
      <c r="VTE88" s="37"/>
      <c r="VTF88" s="37"/>
      <c r="VTG88" s="37"/>
      <c r="VTH88" s="37"/>
      <c r="VTI88" s="37"/>
      <c r="VTJ88" s="37"/>
      <c r="VTK88" s="37"/>
      <c r="VTL88" s="37"/>
      <c r="VTM88" s="37"/>
      <c r="VTN88" s="37"/>
      <c r="VTO88" s="37"/>
      <c r="VTP88" s="37"/>
      <c r="VTQ88" s="37"/>
      <c r="VTR88" s="37"/>
      <c r="VTS88" s="37"/>
      <c r="VTT88" s="37"/>
      <c r="VTU88" s="37"/>
      <c r="VTV88" s="37"/>
      <c r="VTW88" s="37"/>
      <c r="VTX88" s="37"/>
      <c r="VTY88" s="37"/>
      <c r="VTZ88" s="37"/>
      <c r="VUA88" s="37"/>
      <c r="VUB88" s="37"/>
      <c r="VUC88" s="37"/>
      <c r="VUD88" s="37"/>
      <c r="VUE88" s="37"/>
      <c r="VUF88" s="37"/>
      <c r="VUG88" s="37"/>
      <c r="VUH88" s="37"/>
      <c r="VUI88" s="37"/>
      <c r="VUJ88" s="37"/>
      <c r="VUK88" s="37"/>
      <c r="VUL88" s="37"/>
      <c r="VUM88" s="37"/>
      <c r="VUN88" s="37"/>
      <c r="VUO88" s="37"/>
      <c r="VUP88" s="37"/>
      <c r="VUQ88" s="37"/>
      <c r="VUR88" s="37"/>
      <c r="VUS88" s="37"/>
      <c r="VUT88" s="37"/>
      <c r="VUU88" s="37"/>
      <c r="VUV88" s="37"/>
      <c r="VUW88" s="37"/>
      <c r="VUX88" s="37"/>
      <c r="VUY88" s="37"/>
      <c r="VUZ88" s="37"/>
      <c r="VVA88" s="37"/>
      <c r="VVB88" s="37"/>
      <c r="VVC88" s="37"/>
      <c r="VVD88" s="37"/>
      <c r="VVE88" s="37"/>
      <c r="VVF88" s="37"/>
      <c r="VVG88" s="37"/>
      <c r="VVH88" s="37"/>
      <c r="VVI88" s="37"/>
      <c r="VVJ88" s="37"/>
      <c r="VVK88" s="37"/>
      <c r="VVL88" s="37"/>
      <c r="VVM88" s="37"/>
      <c r="VVN88" s="37"/>
      <c r="VVO88" s="37"/>
      <c r="VVP88" s="37"/>
      <c r="VVQ88" s="37"/>
      <c r="VVR88" s="37"/>
      <c r="VVS88" s="37"/>
      <c r="VVT88" s="37"/>
      <c r="VVU88" s="37"/>
      <c r="VVV88" s="37"/>
      <c r="VVW88" s="37"/>
      <c r="VVX88" s="37"/>
      <c r="VVY88" s="37"/>
      <c r="VVZ88" s="37"/>
      <c r="VWA88" s="37"/>
      <c r="VWB88" s="37"/>
      <c r="VWC88" s="37"/>
      <c r="VWD88" s="37"/>
      <c r="VWE88" s="37"/>
      <c r="VWF88" s="37"/>
      <c r="VWG88" s="37"/>
      <c r="VWH88" s="37"/>
      <c r="VWI88" s="37"/>
      <c r="VWJ88" s="37"/>
      <c r="VWK88" s="37"/>
      <c r="VWL88" s="37"/>
      <c r="VWM88" s="37"/>
      <c r="VWN88" s="37"/>
      <c r="VWO88" s="37"/>
      <c r="VWP88" s="37"/>
      <c r="VWQ88" s="37"/>
      <c r="VWR88" s="37"/>
      <c r="VWS88" s="37"/>
      <c r="VWT88" s="37"/>
      <c r="VWU88" s="37"/>
      <c r="VWV88" s="37"/>
      <c r="VWW88" s="37"/>
      <c r="VWX88" s="37"/>
      <c r="VWY88" s="37"/>
      <c r="VWZ88" s="37"/>
      <c r="VXA88" s="37"/>
      <c r="VXB88" s="37"/>
      <c r="VXC88" s="37"/>
      <c r="VXD88" s="37"/>
      <c r="VXE88" s="37"/>
      <c r="VXF88" s="37"/>
      <c r="VXG88" s="37"/>
      <c r="VXH88" s="37"/>
      <c r="VXI88" s="37"/>
      <c r="VXJ88" s="37"/>
      <c r="VXK88" s="37"/>
      <c r="VXL88" s="37"/>
      <c r="VXM88" s="37"/>
      <c r="VXN88" s="37"/>
      <c r="VXO88" s="37"/>
      <c r="VXP88" s="37"/>
      <c r="VXQ88" s="37"/>
      <c r="VXR88" s="37"/>
      <c r="VXS88" s="37"/>
      <c r="VXT88" s="37"/>
      <c r="VXU88" s="37"/>
      <c r="VXV88" s="37"/>
      <c r="VXW88" s="37"/>
      <c r="VXX88" s="37"/>
      <c r="VXY88" s="37"/>
      <c r="VXZ88" s="37"/>
      <c r="VYA88" s="37"/>
      <c r="VYB88" s="37"/>
      <c r="VYC88" s="37"/>
      <c r="VYD88" s="37"/>
      <c r="VYE88" s="37"/>
      <c r="VYF88" s="37"/>
      <c r="VYG88" s="37"/>
      <c r="VYH88" s="37"/>
      <c r="VYI88" s="37"/>
      <c r="VYJ88" s="37"/>
      <c r="VYK88" s="37"/>
      <c r="VYL88" s="37"/>
      <c r="VYM88" s="37"/>
      <c r="VYN88" s="37"/>
      <c r="VYO88" s="37"/>
      <c r="VYP88" s="37"/>
      <c r="VYQ88" s="37"/>
      <c r="VYR88" s="37"/>
      <c r="VYS88" s="37"/>
      <c r="VYT88" s="37"/>
      <c r="VYU88" s="37"/>
      <c r="VYV88" s="37"/>
      <c r="VYW88" s="37"/>
      <c r="VYX88" s="37"/>
      <c r="VYY88" s="37"/>
      <c r="VYZ88" s="37"/>
      <c r="VZA88" s="37"/>
      <c r="VZB88" s="37"/>
      <c r="VZC88" s="37"/>
      <c r="VZD88" s="37"/>
      <c r="VZE88" s="37"/>
      <c r="VZF88" s="37"/>
      <c r="VZG88" s="37"/>
      <c r="VZH88" s="37"/>
      <c r="VZI88" s="37"/>
      <c r="VZJ88" s="37"/>
      <c r="VZK88" s="37"/>
      <c r="VZL88" s="37"/>
      <c r="VZM88" s="37"/>
      <c r="VZN88" s="37"/>
      <c r="VZO88" s="37"/>
      <c r="VZP88" s="37"/>
      <c r="VZQ88" s="37"/>
      <c r="VZR88" s="37"/>
      <c r="VZS88" s="37"/>
      <c r="VZT88" s="37"/>
      <c r="VZU88" s="37"/>
      <c r="VZV88" s="37"/>
      <c r="VZW88" s="37"/>
      <c r="VZX88" s="37"/>
      <c r="VZY88" s="37"/>
      <c r="VZZ88" s="37"/>
      <c r="WAA88" s="37"/>
      <c r="WAB88" s="37"/>
      <c r="WAC88" s="37"/>
      <c r="WAD88" s="37"/>
      <c r="WAE88" s="37"/>
      <c r="WAF88" s="37"/>
      <c r="WAG88" s="37"/>
      <c r="WAH88" s="37"/>
      <c r="WAI88" s="37"/>
      <c r="WAJ88" s="37"/>
      <c r="WAK88" s="37"/>
      <c r="WAL88" s="37"/>
      <c r="WAM88" s="37"/>
      <c r="WAN88" s="37"/>
      <c r="WAO88" s="37"/>
      <c r="WAP88" s="37"/>
      <c r="WAQ88" s="37"/>
      <c r="WAR88" s="37"/>
      <c r="WAS88" s="37"/>
      <c r="WAT88" s="37"/>
      <c r="WAU88" s="37"/>
      <c r="WAV88" s="37"/>
      <c r="WAW88" s="37"/>
      <c r="WAX88" s="37"/>
      <c r="WAY88" s="37"/>
      <c r="WAZ88" s="37"/>
      <c r="WBA88" s="37"/>
      <c r="WBB88" s="37"/>
      <c r="WBC88" s="37"/>
      <c r="WBD88" s="37"/>
      <c r="WBE88" s="37"/>
      <c r="WBF88" s="37"/>
      <c r="WBG88" s="37"/>
      <c r="WBH88" s="37"/>
      <c r="WBI88" s="37"/>
      <c r="WBJ88" s="37"/>
      <c r="WBK88" s="37"/>
      <c r="WBL88" s="37"/>
      <c r="WBM88" s="37"/>
      <c r="WBN88" s="37"/>
      <c r="WBO88" s="37"/>
      <c r="WBP88" s="37"/>
      <c r="WBQ88" s="37"/>
      <c r="WBR88" s="37"/>
      <c r="WBS88" s="37"/>
      <c r="WBT88" s="37"/>
      <c r="WBU88" s="37"/>
      <c r="WBV88" s="37"/>
      <c r="WBW88" s="37"/>
      <c r="WBX88" s="37"/>
      <c r="WBY88" s="37"/>
      <c r="WBZ88" s="37"/>
      <c r="WCA88" s="37"/>
      <c r="WCB88" s="37"/>
      <c r="WCC88" s="37"/>
      <c r="WCD88" s="37"/>
      <c r="WCE88" s="37"/>
      <c r="WCF88" s="37"/>
      <c r="WCG88" s="37"/>
      <c r="WCH88" s="37"/>
      <c r="WCI88" s="37"/>
      <c r="WCJ88" s="37"/>
      <c r="WCK88" s="37"/>
      <c r="WCL88" s="37"/>
      <c r="WCM88" s="37"/>
      <c r="WCN88" s="37"/>
      <c r="WCO88" s="37"/>
      <c r="WCP88" s="37"/>
      <c r="WCQ88" s="37"/>
      <c r="WCR88" s="37"/>
      <c r="WCS88" s="37"/>
      <c r="WCT88" s="37"/>
      <c r="WCU88" s="37"/>
      <c r="WCV88" s="37"/>
      <c r="WCW88" s="37"/>
      <c r="WCX88" s="37"/>
      <c r="WCY88" s="37"/>
      <c r="WCZ88" s="37"/>
      <c r="WDA88" s="37"/>
      <c r="WDB88" s="37"/>
      <c r="WDC88" s="37"/>
      <c r="WDD88" s="37"/>
      <c r="WDE88" s="37"/>
      <c r="WDF88" s="37"/>
      <c r="WDG88" s="37"/>
      <c r="WDH88" s="37"/>
      <c r="WDI88" s="37"/>
      <c r="WDJ88" s="37"/>
      <c r="WDK88" s="37"/>
      <c r="WDL88" s="37"/>
      <c r="WDM88" s="37"/>
      <c r="WDN88" s="37"/>
      <c r="WDO88" s="37"/>
      <c r="WDP88" s="37"/>
      <c r="WDQ88" s="37"/>
      <c r="WDR88" s="37"/>
      <c r="WDS88" s="37"/>
      <c r="WDT88" s="37"/>
      <c r="WDU88" s="37"/>
      <c r="WDV88" s="37"/>
      <c r="WDW88" s="37"/>
      <c r="WDX88" s="37"/>
      <c r="WDY88" s="37"/>
      <c r="WDZ88" s="37"/>
      <c r="WEA88" s="37"/>
      <c r="WEB88" s="37"/>
      <c r="WEC88" s="37"/>
      <c r="WED88" s="37"/>
      <c r="WEE88" s="37"/>
      <c r="WEF88" s="37"/>
      <c r="WEG88" s="37"/>
      <c r="WEH88" s="37"/>
      <c r="WEI88" s="37"/>
      <c r="WEJ88" s="37"/>
      <c r="WEK88" s="37"/>
      <c r="WEL88" s="37"/>
      <c r="WEM88" s="37"/>
      <c r="WEN88" s="37"/>
      <c r="WEO88" s="37"/>
      <c r="WEP88" s="37"/>
      <c r="WEQ88" s="37"/>
      <c r="WER88" s="37"/>
      <c r="WES88" s="37"/>
      <c r="WET88" s="37"/>
      <c r="WEU88" s="37"/>
      <c r="WEV88" s="37"/>
      <c r="WEW88" s="37"/>
      <c r="WEX88" s="37"/>
      <c r="WEY88" s="37"/>
      <c r="WEZ88" s="37"/>
      <c r="WFA88" s="37"/>
      <c r="WFB88" s="37"/>
      <c r="WFC88" s="37"/>
      <c r="WFD88" s="37"/>
      <c r="WFE88" s="37"/>
      <c r="WFF88" s="37"/>
      <c r="WFG88" s="37"/>
      <c r="WFH88" s="37"/>
      <c r="WFI88" s="37"/>
      <c r="WFJ88" s="37"/>
      <c r="WFK88" s="37"/>
      <c r="WFL88" s="37"/>
      <c r="WFM88" s="37"/>
      <c r="WFN88" s="37"/>
      <c r="WFO88" s="37"/>
      <c r="WFP88" s="37"/>
      <c r="WFQ88" s="37"/>
      <c r="WFR88" s="37"/>
      <c r="WFS88" s="37"/>
      <c r="WFT88" s="37"/>
      <c r="WFU88" s="37"/>
      <c r="WFV88" s="37"/>
      <c r="WFW88" s="37"/>
      <c r="WFX88" s="37"/>
      <c r="WFY88" s="37"/>
      <c r="WFZ88" s="37"/>
      <c r="WGA88" s="37"/>
      <c r="WGB88" s="37"/>
      <c r="WGC88" s="37"/>
      <c r="WGD88" s="37"/>
      <c r="WGE88" s="37"/>
      <c r="WGF88" s="37"/>
      <c r="WGG88" s="37"/>
      <c r="WGH88" s="37"/>
      <c r="WGI88" s="37"/>
      <c r="WGJ88" s="37"/>
      <c r="WGK88" s="37"/>
      <c r="WGL88" s="37"/>
      <c r="WGM88" s="37"/>
      <c r="WGN88" s="37"/>
      <c r="WGO88" s="37"/>
      <c r="WGP88" s="37"/>
      <c r="WGQ88" s="37"/>
      <c r="WGR88" s="37"/>
      <c r="WGS88" s="37"/>
      <c r="WGT88" s="37"/>
      <c r="WGU88" s="37"/>
      <c r="WGV88" s="37"/>
      <c r="WGW88" s="37"/>
      <c r="WGX88" s="37"/>
      <c r="WGY88" s="37"/>
      <c r="WGZ88" s="37"/>
      <c r="WHA88" s="37"/>
      <c r="WHB88" s="37"/>
      <c r="WHC88" s="37"/>
      <c r="WHD88" s="37"/>
      <c r="WHE88" s="37"/>
      <c r="WHF88" s="37"/>
      <c r="WHG88" s="37"/>
      <c r="WHH88" s="37"/>
      <c r="WHI88" s="37"/>
      <c r="WHJ88" s="37"/>
      <c r="WHK88" s="37"/>
      <c r="WHL88" s="37"/>
      <c r="WHM88" s="37"/>
      <c r="WHN88" s="37"/>
      <c r="WHO88" s="37"/>
      <c r="WHP88" s="37"/>
      <c r="WHQ88" s="37"/>
      <c r="WHR88" s="37"/>
      <c r="WHS88" s="37"/>
      <c r="WHT88" s="37"/>
      <c r="WHU88" s="37"/>
      <c r="WHV88" s="37"/>
      <c r="WHW88" s="37"/>
      <c r="WHX88" s="37"/>
      <c r="WHY88" s="37"/>
      <c r="WHZ88" s="37"/>
      <c r="WIA88" s="37"/>
      <c r="WIB88" s="37"/>
      <c r="WIC88" s="37"/>
      <c r="WID88" s="37"/>
      <c r="WIE88" s="37"/>
      <c r="WIF88" s="37"/>
      <c r="WIG88" s="37"/>
      <c r="WIH88" s="37"/>
      <c r="WII88" s="37"/>
      <c r="WIJ88" s="37"/>
      <c r="WIK88" s="37"/>
      <c r="WIL88" s="37"/>
      <c r="WIM88" s="37"/>
      <c r="WIN88" s="37"/>
      <c r="WIO88" s="37"/>
      <c r="WIP88" s="37"/>
      <c r="WIQ88" s="37"/>
      <c r="WIR88" s="37"/>
      <c r="WIS88" s="37"/>
      <c r="WIT88" s="37"/>
      <c r="WIU88" s="37"/>
      <c r="WIV88" s="37"/>
      <c r="WIW88" s="37"/>
      <c r="WIX88" s="37"/>
      <c r="WIY88" s="37"/>
      <c r="WIZ88" s="37"/>
      <c r="WJA88" s="37"/>
      <c r="WJB88" s="37"/>
      <c r="WJC88" s="37"/>
      <c r="WJD88" s="37"/>
      <c r="WJE88" s="37"/>
      <c r="WJF88" s="37"/>
      <c r="WJG88" s="37"/>
      <c r="WJH88" s="37"/>
      <c r="WJI88" s="37"/>
      <c r="WJJ88" s="37"/>
      <c r="WJK88" s="37"/>
      <c r="WJL88" s="37"/>
      <c r="WJM88" s="37"/>
      <c r="WJN88" s="37"/>
      <c r="WJO88" s="37"/>
      <c r="WJP88" s="37"/>
      <c r="WJQ88" s="37"/>
      <c r="WJR88" s="37"/>
      <c r="WJS88" s="37"/>
      <c r="WJT88" s="37"/>
      <c r="WJU88" s="37"/>
      <c r="WJV88" s="37"/>
      <c r="WJW88" s="37"/>
      <c r="WJX88" s="37"/>
      <c r="WJY88" s="37"/>
      <c r="WJZ88" s="37"/>
      <c r="WKA88" s="37"/>
      <c r="WKB88" s="37"/>
      <c r="WKC88" s="37"/>
      <c r="WKD88" s="37"/>
      <c r="WKE88" s="37"/>
      <c r="WKF88" s="37"/>
      <c r="WKG88" s="37"/>
      <c r="WKH88" s="37"/>
      <c r="WKI88" s="37"/>
      <c r="WKJ88" s="37"/>
      <c r="WKK88" s="37"/>
      <c r="WKL88" s="37"/>
      <c r="WKM88" s="37"/>
      <c r="WKN88" s="37"/>
      <c r="WKO88" s="37"/>
      <c r="WKP88" s="37"/>
      <c r="WKQ88" s="37"/>
      <c r="WKR88" s="37"/>
      <c r="WKS88" s="37"/>
      <c r="WKT88" s="37"/>
      <c r="WKU88" s="37"/>
      <c r="WKV88" s="37"/>
      <c r="WKW88" s="37"/>
      <c r="WKX88" s="37"/>
      <c r="WKY88" s="37"/>
      <c r="WKZ88" s="37"/>
      <c r="WLA88" s="37"/>
      <c r="WLB88" s="37"/>
      <c r="WLC88" s="37"/>
      <c r="WLD88" s="37"/>
      <c r="WLE88" s="37"/>
      <c r="WLF88" s="37"/>
      <c r="WLG88" s="37"/>
      <c r="WLH88" s="37"/>
      <c r="WLI88" s="37"/>
      <c r="WLJ88" s="37"/>
      <c r="WLK88" s="37"/>
      <c r="WLL88" s="37"/>
      <c r="WLM88" s="37"/>
      <c r="WLN88" s="37"/>
      <c r="WLO88" s="37"/>
      <c r="WLP88" s="37"/>
      <c r="WLQ88" s="37"/>
      <c r="WLR88" s="37"/>
      <c r="WLS88" s="37"/>
      <c r="WLT88" s="37"/>
      <c r="WLU88" s="37"/>
      <c r="WLV88" s="37"/>
      <c r="WLW88" s="37"/>
      <c r="WLX88" s="37"/>
      <c r="WLY88" s="37"/>
      <c r="WLZ88" s="37"/>
      <c r="WMA88" s="37"/>
      <c r="WMB88" s="37"/>
      <c r="WMC88" s="37"/>
      <c r="WMD88" s="37"/>
      <c r="WME88" s="37"/>
      <c r="WMF88" s="37"/>
      <c r="WMG88" s="37"/>
      <c r="WMH88" s="37"/>
      <c r="WMI88" s="37"/>
      <c r="WMJ88" s="37"/>
      <c r="WMK88" s="37"/>
      <c r="WML88" s="37"/>
      <c r="WMM88" s="37"/>
      <c r="WMN88" s="37"/>
      <c r="WMO88" s="37"/>
      <c r="WMP88" s="37"/>
      <c r="WMQ88" s="37"/>
      <c r="WMR88" s="37"/>
      <c r="WMS88" s="37"/>
      <c r="WMT88" s="37"/>
      <c r="WMU88" s="37"/>
      <c r="WMV88" s="37"/>
      <c r="WMW88" s="37"/>
      <c r="WMX88" s="37"/>
      <c r="WMY88" s="37"/>
      <c r="WMZ88" s="37"/>
      <c r="WNA88" s="37"/>
      <c r="WNB88" s="37"/>
      <c r="WNC88" s="37"/>
      <c r="WND88" s="37"/>
      <c r="WNE88" s="37"/>
      <c r="WNF88" s="37"/>
      <c r="WNG88" s="37"/>
      <c r="WNH88" s="37"/>
      <c r="WNI88" s="37"/>
      <c r="WNJ88" s="37"/>
      <c r="WNK88" s="37"/>
      <c r="WNL88" s="37"/>
      <c r="WNM88" s="37"/>
      <c r="WNN88" s="37"/>
      <c r="WNO88" s="37"/>
      <c r="WNP88" s="37"/>
      <c r="WNQ88" s="37"/>
      <c r="WNR88" s="37"/>
      <c r="WNS88" s="37"/>
      <c r="WNT88" s="37"/>
      <c r="WNU88" s="37"/>
      <c r="WNV88" s="37"/>
      <c r="WNW88" s="37"/>
      <c r="WNX88" s="37"/>
      <c r="WNY88" s="37"/>
      <c r="WNZ88" s="37"/>
      <c r="WOA88" s="37"/>
      <c r="WOB88" s="37"/>
      <c r="WOC88" s="37"/>
      <c r="WOD88" s="37"/>
      <c r="WOE88" s="37"/>
      <c r="WOF88" s="37"/>
      <c r="WOG88" s="37"/>
      <c r="WOH88" s="37"/>
      <c r="WOI88" s="37"/>
      <c r="WOJ88" s="37"/>
      <c r="WOK88" s="37"/>
      <c r="WOL88" s="37"/>
      <c r="WOM88" s="37"/>
      <c r="WON88" s="37"/>
      <c r="WOO88" s="37"/>
      <c r="WOP88" s="37"/>
      <c r="WOQ88" s="37"/>
      <c r="WOR88" s="37"/>
      <c r="WOS88" s="37"/>
      <c r="WOT88" s="37"/>
      <c r="WOU88" s="37"/>
      <c r="WOV88" s="37"/>
      <c r="WOW88" s="37"/>
      <c r="WOX88" s="37"/>
      <c r="WOY88" s="37"/>
      <c r="WOZ88" s="37"/>
      <c r="WPA88" s="37"/>
      <c r="WPB88" s="37"/>
      <c r="WPC88" s="37"/>
      <c r="WPD88" s="37"/>
      <c r="WPE88" s="37"/>
      <c r="WPF88" s="37"/>
      <c r="WPG88" s="37"/>
      <c r="WPH88" s="37"/>
      <c r="WPI88" s="37"/>
      <c r="WPJ88" s="37"/>
      <c r="WPK88" s="37"/>
      <c r="WPL88" s="37"/>
      <c r="WPM88" s="37"/>
      <c r="WPN88" s="37"/>
      <c r="WPO88" s="37"/>
      <c r="WPP88" s="37"/>
      <c r="WPQ88" s="37"/>
      <c r="WPR88" s="37"/>
      <c r="WPS88" s="37"/>
      <c r="WPT88" s="37"/>
      <c r="WPU88" s="37"/>
      <c r="WPV88" s="37"/>
      <c r="WPW88" s="37"/>
      <c r="WPX88" s="37"/>
      <c r="WPY88" s="37"/>
      <c r="WPZ88" s="37"/>
      <c r="WQA88" s="37"/>
      <c r="WQB88" s="37"/>
      <c r="WQC88" s="37"/>
      <c r="WQD88" s="37"/>
      <c r="WQE88" s="37"/>
      <c r="WQF88" s="37"/>
      <c r="WQG88" s="37"/>
      <c r="WQH88" s="37"/>
      <c r="WQI88" s="37"/>
      <c r="WQJ88" s="37"/>
      <c r="WQK88" s="37"/>
      <c r="WQL88" s="37"/>
      <c r="WQM88" s="37"/>
      <c r="WQN88" s="37"/>
      <c r="WQO88" s="37"/>
      <c r="WQP88" s="37"/>
      <c r="WQQ88" s="37"/>
      <c r="WQR88" s="37"/>
      <c r="WQS88" s="37"/>
      <c r="WQT88" s="37"/>
      <c r="WQU88" s="37"/>
      <c r="WQV88" s="37"/>
      <c r="WQW88" s="37"/>
      <c r="WQX88" s="37"/>
      <c r="WQY88" s="37"/>
      <c r="WQZ88" s="37"/>
      <c r="WRA88" s="37"/>
      <c r="WRB88" s="37"/>
      <c r="WRC88" s="37"/>
      <c r="WRD88" s="37"/>
      <c r="WRE88" s="37"/>
      <c r="WRF88" s="37"/>
      <c r="WRG88" s="37"/>
      <c r="WRH88" s="37"/>
      <c r="WRI88" s="37"/>
      <c r="WRJ88" s="37"/>
      <c r="WRK88" s="37"/>
      <c r="WRL88" s="37"/>
      <c r="WRM88" s="37"/>
      <c r="WRN88" s="37"/>
      <c r="WRO88" s="37"/>
      <c r="WRP88" s="37"/>
      <c r="WRQ88" s="37"/>
      <c r="WRR88" s="37"/>
      <c r="WRS88" s="37"/>
      <c r="WRT88" s="37"/>
      <c r="WRU88" s="37"/>
      <c r="WRV88" s="37"/>
      <c r="WRW88" s="37"/>
      <c r="WRX88" s="37"/>
      <c r="WRY88" s="37"/>
      <c r="WRZ88" s="37"/>
      <c r="WSA88" s="37"/>
      <c r="WSB88" s="37"/>
      <c r="WSC88" s="37"/>
      <c r="WSD88" s="37"/>
      <c r="WSE88" s="37"/>
      <c r="WSF88" s="37"/>
      <c r="WSG88" s="37"/>
      <c r="WSH88" s="37"/>
      <c r="WSI88" s="37"/>
      <c r="WSJ88" s="37"/>
      <c r="WSK88" s="37"/>
      <c r="WSL88" s="37"/>
      <c r="WSM88" s="37"/>
      <c r="WSN88" s="37"/>
      <c r="WSO88" s="37"/>
      <c r="WSP88" s="37"/>
      <c r="WSQ88" s="37"/>
      <c r="WSR88" s="37"/>
      <c r="WSS88" s="37"/>
      <c r="WST88" s="37"/>
      <c r="WSU88" s="37"/>
      <c r="WSV88" s="37"/>
      <c r="WSW88" s="37"/>
      <c r="WSX88" s="37"/>
      <c r="WSY88" s="37"/>
      <c r="WSZ88" s="37"/>
      <c r="WTA88" s="37"/>
      <c r="WTB88" s="37"/>
      <c r="WTC88" s="37"/>
      <c r="WTD88" s="37"/>
      <c r="WTE88" s="37"/>
      <c r="WTF88" s="37"/>
      <c r="WTG88" s="37"/>
      <c r="WTH88" s="37"/>
      <c r="WTI88" s="37"/>
      <c r="WTJ88" s="37"/>
      <c r="WTK88" s="37"/>
      <c r="WTL88" s="37"/>
      <c r="WTM88" s="37"/>
      <c r="WTN88" s="37"/>
      <c r="WTO88" s="37"/>
      <c r="WTP88" s="37"/>
      <c r="WTQ88" s="37"/>
      <c r="WTR88" s="37"/>
      <c r="WTS88" s="37"/>
      <c r="WTT88" s="37"/>
      <c r="WTU88" s="37"/>
      <c r="WTV88" s="37"/>
      <c r="WTW88" s="37"/>
      <c r="WTX88" s="37"/>
      <c r="WTY88" s="37"/>
      <c r="WTZ88" s="37"/>
      <c r="WUA88" s="37"/>
      <c r="WUB88" s="37"/>
      <c r="WUC88" s="37"/>
      <c r="WUD88" s="37"/>
      <c r="WUE88" s="37"/>
      <c r="WUF88" s="37"/>
      <c r="WUG88" s="37"/>
      <c r="WUH88" s="37"/>
      <c r="WUI88" s="37"/>
      <c r="WUJ88" s="37"/>
      <c r="WUK88" s="37"/>
      <c r="WUL88" s="37"/>
      <c r="WUM88" s="37"/>
      <c r="WUN88" s="37"/>
      <c r="WUO88" s="37"/>
      <c r="WUP88" s="37"/>
      <c r="WUQ88" s="37"/>
      <c r="WUR88" s="37"/>
      <c r="WUS88" s="37"/>
      <c r="WUT88" s="37"/>
      <c r="WUU88" s="37"/>
      <c r="WUV88" s="37"/>
      <c r="WUW88" s="37"/>
      <c r="WUX88" s="37"/>
      <c r="WUY88" s="37"/>
      <c r="WUZ88" s="37"/>
      <c r="WVA88" s="37"/>
      <c r="WVB88" s="37"/>
      <c r="WVC88" s="37"/>
      <c r="WVD88" s="37"/>
      <c r="WVE88" s="37"/>
      <c r="WVF88" s="37"/>
      <c r="WVG88" s="37"/>
      <c r="WVH88" s="37"/>
      <c r="WVI88" s="37"/>
      <c r="WVJ88" s="37"/>
      <c r="WVK88" s="37"/>
      <c r="WVL88" s="37"/>
      <c r="WVM88" s="37"/>
      <c r="WVN88" s="37"/>
      <c r="WVO88" s="37"/>
      <c r="WVP88" s="37"/>
      <c r="WVQ88" s="37"/>
      <c r="WVR88" s="37"/>
      <c r="WVS88" s="37"/>
      <c r="WVT88" s="37"/>
      <c r="WVU88" s="37"/>
      <c r="WVV88" s="37"/>
      <c r="WVW88" s="37"/>
      <c r="WVX88" s="37"/>
      <c r="WVY88" s="37"/>
      <c r="WVZ88" s="37"/>
      <c r="WWA88" s="37"/>
      <c r="WWB88" s="37"/>
      <c r="WWC88" s="37"/>
      <c r="WWD88" s="37"/>
      <c r="WWE88" s="37"/>
      <c r="WWF88" s="37"/>
      <c r="WWG88" s="37"/>
      <c r="WWH88" s="37"/>
      <c r="WWI88" s="37"/>
      <c r="WWJ88" s="37"/>
      <c r="WWK88" s="37"/>
      <c r="WWL88" s="37"/>
      <c r="WWM88" s="37"/>
      <c r="WWN88" s="37"/>
      <c r="WWO88" s="37"/>
      <c r="WWP88" s="37"/>
      <c r="WWQ88" s="37"/>
      <c r="WWR88" s="37"/>
      <c r="WWS88" s="37"/>
      <c r="WWT88" s="37"/>
      <c r="WWU88" s="37"/>
      <c r="WWV88" s="37"/>
      <c r="WWW88" s="37"/>
      <c r="WWX88" s="37"/>
      <c r="WWY88" s="37"/>
      <c r="WWZ88" s="37"/>
      <c r="WXA88" s="37"/>
      <c r="WXB88" s="37"/>
      <c r="WXC88" s="37"/>
      <c r="WXD88" s="37"/>
      <c r="WXE88" s="37"/>
      <c r="WXF88" s="37"/>
      <c r="WXG88" s="37"/>
      <c r="WXH88" s="37"/>
      <c r="WXI88" s="37"/>
      <c r="WXJ88" s="37"/>
      <c r="WXK88" s="37"/>
      <c r="WXL88" s="37"/>
      <c r="WXM88" s="37"/>
      <c r="WXN88" s="37"/>
      <c r="WXO88" s="37"/>
      <c r="WXP88" s="37"/>
      <c r="WXQ88" s="37"/>
      <c r="WXR88" s="37"/>
      <c r="WXS88" s="37"/>
      <c r="WXT88" s="37"/>
      <c r="WXU88" s="37"/>
      <c r="WXV88" s="37"/>
      <c r="WXW88" s="37"/>
      <c r="WXX88" s="37"/>
      <c r="WXY88" s="37"/>
      <c r="WXZ88" s="37"/>
      <c r="WYA88" s="37"/>
      <c r="WYB88" s="37"/>
      <c r="WYC88" s="37"/>
      <c r="WYD88" s="37"/>
      <c r="WYE88" s="37"/>
      <c r="WYF88" s="37"/>
      <c r="WYG88" s="37"/>
      <c r="WYH88" s="37"/>
      <c r="WYI88" s="37"/>
      <c r="WYJ88" s="37"/>
      <c r="WYK88" s="37"/>
      <c r="WYL88" s="37"/>
      <c r="WYM88" s="37"/>
      <c r="WYN88" s="37"/>
      <c r="WYO88" s="37"/>
      <c r="WYP88" s="37"/>
      <c r="WYQ88" s="37"/>
      <c r="WYR88" s="37"/>
      <c r="WYS88" s="37"/>
      <c r="WYT88" s="37"/>
      <c r="WYU88" s="37"/>
      <c r="WYV88" s="37"/>
      <c r="WYW88" s="37"/>
      <c r="WYX88" s="37"/>
      <c r="WYY88" s="37"/>
      <c r="WYZ88" s="37"/>
      <c r="WZA88" s="37"/>
      <c r="WZB88" s="37"/>
      <c r="WZC88" s="37"/>
      <c r="WZD88" s="37"/>
      <c r="WZE88" s="37"/>
      <c r="WZF88" s="37"/>
      <c r="WZG88" s="37"/>
      <c r="WZH88" s="37"/>
      <c r="WZI88" s="37"/>
      <c r="WZJ88" s="37"/>
      <c r="WZK88" s="37"/>
      <c r="WZL88" s="37"/>
      <c r="WZM88" s="37"/>
      <c r="WZN88" s="37"/>
      <c r="WZO88" s="37"/>
      <c r="WZP88" s="37"/>
      <c r="WZQ88" s="37"/>
      <c r="WZR88" s="37"/>
      <c r="WZS88" s="37"/>
      <c r="WZT88" s="37"/>
      <c r="WZU88" s="37"/>
      <c r="WZV88" s="37"/>
      <c r="WZW88" s="37"/>
      <c r="WZX88" s="37"/>
      <c r="WZY88" s="37"/>
      <c r="WZZ88" s="37"/>
      <c r="XAA88" s="37"/>
      <c r="XAB88" s="37"/>
      <c r="XAC88" s="37"/>
      <c r="XAD88" s="37"/>
      <c r="XAE88" s="37"/>
      <c r="XAF88" s="37"/>
      <c r="XAG88" s="37"/>
      <c r="XAH88" s="37"/>
      <c r="XAI88" s="37"/>
      <c r="XAJ88" s="37"/>
      <c r="XAK88" s="37"/>
      <c r="XAL88" s="37"/>
      <c r="XAM88" s="37"/>
      <c r="XAN88" s="37"/>
      <c r="XAO88" s="37"/>
      <c r="XAP88" s="37"/>
      <c r="XAQ88" s="37"/>
      <c r="XAR88" s="37"/>
      <c r="XAS88" s="37"/>
      <c r="XAT88" s="37"/>
      <c r="XAU88" s="37"/>
      <c r="XAV88" s="37"/>
      <c r="XAW88" s="37"/>
      <c r="XAX88" s="37"/>
      <c r="XAY88" s="37"/>
      <c r="XAZ88" s="37"/>
      <c r="XBA88" s="37"/>
      <c r="XBB88" s="37"/>
      <c r="XBC88" s="37"/>
      <c r="XBD88" s="37"/>
      <c r="XBE88" s="37"/>
      <c r="XBF88" s="37"/>
      <c r="XBG88" s="37"/>
      <c r="XBH88" s="37"/>
      <c r="XBI88" s="37"/>
      <c r="XBJ88" s="37"/>
      <c r="XBK88" s="37"/>
      <c r="XBL88" s="37"/>
      <c r="XBM88" s="37"/>
      <c r="XBN88" s="37"/>
      <c r="XBO88" s="37"/>
      <c r="XBP88" s="37"/>
      <c r="XBQ88" s="37"/>
      <c r="XBR88" s="37"/>
      <c r="XBS88" s="37"/>
      <c r="XBT88" s="37"/>
      <c r="XBU88" s="37"/>
      <c r="XBV88" s="37"/>
      <c r="XBW88" s="37"/>
      <c r="XBX88" s="37"/>
      <c r="XBY88" s="37"/>
      <c r="XBZ88" s="37"/>
      <c r="XCA88" s="37"/>
      <c r="XCB88" s="37"/>
      <c r="XCC88" s="37"/>
      <c r="XCD88" s="37"/>
      <c r="XCE88" s="37"/>
      <c r="XCF88" s="37"/>
      <c r="XCG88" s="37"/>
      <c r="XCH88" s="37"/>
      <c r="XCI88" s="37"/>
      <c r="XCJ88" s="37"/>
      <c r="XCK88" s="37"/>
      <c r="XCL88" s="37"/>
      <c r="XCM88" s="37"/>
      <c r="XCN88" s="37"/>
      <c r="XCO88" s="37"/>
      <c r="XCP88" s="37"/>
      <c r="XCQ88" s="37"/>
      <c r="XCR88" s="37"/>
      <c r="XCS88" s="37"/>
      <c r="XCT88" s="37"/>
      <c r="XCU88" s="37"/>
      <c r="XCV88" s="37"/>
      <c r="XCW88" s="37"/>
      <c r="XCX88" s="37"/>
      <c r="XCY88" s="37"/>
      <c r="XCZ88" s="37"/>
      <c r="XDA88" s="37"/>
      <c r="XDB88" s="37"/>
      <c r="XDC88" s="37"/>
      <c r="XDD88" s="37"/>
      <c r="XDE88" s="37"/>
      <c r="XDF88" s="37"/>
      <c r="XDG88" s="37"/>
      <c r="XDH88" s="37"/>
      <c r="XDI88" s="37"/>
      <c r="XDJ88" s="37"/>
      <c r="XDK88" s="37"/>
      <c r="XDL88" s="37"/>
      <c r="XDM88" s="37"/>
      <c r="XDN88" s="37"/>
      <c r="XDO88" s="37"/>
      <c r="XDP88" s="37"/>
      <c r="XDQ88" s="37"/>
      <c r="XDR88" s="37"/>
      <c r="XDS88" s="37"/>
      <c r="XDT88" s="37"/>
      <c r="XDU88" s="37"/>
      <c r="XDV88" s="37"/>
      <c r="XDW88" s="37"/>
      <c r="XDX88" s="37"/>
      <c r="XDY88" s="37"/>
      <c r="XDZ88" s="37"/>
      <c r="XEA88" s="37"/>
      <c r="XEB88" s="37"/>
      <c r="XEC88" s="37"/>
      <c r="XED88" s="37"/>
      <c r="XEE88" s="37"/>
      <c r="XEF88" s="37"/>
      <c r="XEG88" s="37"/>
      <c r="XEH88" s="37"/>
      <c r="XEI88" s="37"/>
      <c r="XEJ88" s="37"/>
      <c r="XEK88" s="37"/>
      <c r="XEL88" s="37"/>
      <c r="XEM88" s="37"/>
      <c r="XEN88" s="37"/>
      <c r="XEO88" s="37"/>
      <c r="XEP88" s="37"/>
      <c r="XEQ88" s="37"/>
      <c r="XER88" s="37"/>
      <c r="XES88" s="37"/>
      <c r="XET88" s="37"/>
      <c r="XEU88" s="37"/>
      <c r="XEV88" s="37"/>
      <c r="XEW88" s="37"/>
      <c r="XEX88" s="37"/>
      <c r="XEY88" s="37"/>
      <c r="XEZ88" s="37"/>
      <c r="XFA88" s="37"/>
      <c r="XFB88" s="37"/>
      <c r="XFC88" s="37"/>
      <c r="XFD88" s="37"/>
    </row>
    <row r="89" spans="1:16384">
      <c r="D89" s="37" t="s">
        <v>130</v>
      </c>
      <c r="G89" s="15">
        <f>XNPV($E$46,G87:L87,G80:L80)</f>
        <v>70849837.314714417</v>
      </c>
    </row>
    <row r="90" spans="1:16384">
      <c r="G90" s="17">
        <f>G89-G38</f>
        <v>0</v>
      </c>
    </row>
    <row r="91" spans="1:16384">
      <c r="D91" s="10"/>
      <c r="H91" s="20"/>
      <c r="I91" s="20"/>
      <c r="J91" s="20"/>
      <c r="K91" s="20"/>
      <c r="L91" s="20"/>
    </row>
    <row r="92" spans="1:16384" s="70" customFormat="1">
      <c r="A92" s="70">
        <f>MAX($A$6:A91)+1</f>
        <v>2</v>
      </c>
      <c r="B92" s="70" t="s">
        <v>264</v>
      </c>
    </row>
    <row r="93" spans="1:16384">
      <c r="D93" s="10"/>
      <c r="H93" s="20"/>
      <c r="I93" s="20"/>
      <c r="J93" s="20"/>
      <c r="K93" s="20"/>
      <c r="L93" s="20"/>
    </row>
    <row r="94" spans="1:16384">
      <c r="D94" s="10"/>
      <c r="H94" s="20"/>
      <c r="I94" s="20"/>
      <c r="J94" s="20"/>
      <c r="K94" s="20"/>
      <c r="L94" s="20"/>
    </row>
    <row r="95" spans="1:16384">
      <c r="C95" s="9" t="s">
        <v>262</v>
      </c>
      <c r="G95" s="23">
        <f>G80</f>
        <v>41243</v>
      </c>
      <c r="H95" s="23">
        <f t="shared" ref="H95:L95" si="19">H80</f>
        <v>41455</v>
      </c>
      <c r="I95" s="23">
        <f t="shared" si="19"/>
        <v>41820</v>
      </c>
      <c r="J95" s="23">
        <f t="shared" si="19"/>
        <v>42185</v>
      </c>
      <c r="K95" s="23">
        <f t="shared" si="19"/>
        <v>42551</v>
      </c>
      <c r="L95" s="23">
        <f t="shared" si="19"/>
        <v>42916</v>
      </c>
    </row>
    <row r="96" spans="1:16384">
      <c r="D96" s="37" t="s">
        <v>185</v>
      </c>
      <c r="G96" s="20">
        <f>-'CIAL 20 year return calculation'!G286</f>
        <v>-401463579.91227555</v>
      </c>
      <c r="H96" s="23"/>
      <c r="I96" s="23"/>
      <c r="J96" s="23"/>
      <c r="K96" s="23"/>
      <c r="L96" s="20"/>
    </row>
    <row r="97" spans="1:16384">
      <c r="D97" s="37" t="s">
        <v>77</v>
      </c>
      <c r="H97" s="20">
        <f>H31</f>
        <v>32461712.423091471</v>
      </c>
      <c r="I97" s="20">
        <f t="shared" ref="I97:L97" si="20">I31</f>
        <v>63066682.874982014</v>
      </c>
      <c r="J97" s="20">
        <f t="shared" si="20"/>
        <v>72874664.812288418</v>
      </c>
      <c r="K97" s="20">
        <f t="shared" si="20"/>
        <v>80882891.447840244</v>
      </c>
      <c r="L97" s="20">
        <f t="shared" si="20"/>
        <v>83261532.105545908</v>
      </c>
    </row>
    <row r="98" spans="1:16384">
      <c r="D98" s="37" t="s">
        <v>14</v>
      </c>
      <c r="H98" s="20">
        <f>H32</f>
        <v>-14550344.522228759</v>
      </c>
      <c r="I98" s="20">
        <f t="shared" ref="I98:L101" si="21">I32</f>
        <v>-26748954.827138193</v>
      </c>
      <c r="J98" s="20">
        <f t="shared" si="21"/>
        <v>-27278785.605587013</v>
      </c>
      <c r="K98" s="20">
        <f t="shared" si="21"/>
        <v>-27938134.254388396</v>
      </c>
      <c r="L98" s="20">
        <f t="shared" si="21"/>
        <v>-28543070.912959062</v>
      </c>
    </row>
    <row r="99" spans="1:16384">
      <c r="D99" s="37" t="s">
        <v>13</v>
      </c>
      <c r="H99" s="20">
        <f>H33</f>
        <v>-41875238.112911083</v>
      </c>
      <c r="I99" s="20">
        <f t="shared" si="21"/>
        <v>-12001605.206290264</v>
      </c>
      <c r="J99" s="20">
        <f t="shared" si="21"/>
        <v>-9640603.6357391998</v>
      </c>
      <c r="K99" s="20">
        <f t="shared" si="21"/>
        <v>-10498808.695039861</v>
      </c>
      <c r="L99" s="20">
        <f t="shared" si="21"/>
        <v>-4541381.4913158882</v>
      </c>
    </row>
    <row r="100" spans="1:16384">
      <c r="D100" s="37" t="s">
        <v>5</v>
      </c>
      <c r="H100" s="20">
        <f>H34</f>
        <v>-1652725.4213255553</v>
      </c>
      <c r="I100" s="20">
        <f t="shared" si="21"/>
        <v>-3802160.3728800467</v>
      </c>
      <c r="J100" s="20">
        <f t="shared" si="21"/>
        <v>-6646880.4062436353</v>
      </c>
      <c r="K100" s="20">
        <f t="shared" si="21"/>
        <v>-8850971.4670736231</v>
      </c>
      <c r="L100" s="20">
        <f t="shared" si="21"/>
        <v>-8893532.8550641593</v>
      </c>
    </row>
    <row r="101" spans="1:16384">
      <c r="D101" s="37" t="s">
        <v>129</v>
      </c>
      <c r="H101" s="20">
        <f>H35</f>
        <v>-579659.8809160043</v>
      </c>
      <c r="I101" s="20">
        <f t="shared" si="21"/>
        <v>-1063145.6805162239</v>
      </c>
      <c r="J101" s="20">
        <f t="shared" si="21"/>
        <v>-1090140.9716327586</v>
      </c>
      <c r="K101" s="20">
        <f t="shared" si="21"/>
        <v>-1093761.147092896</v>
      </c>
      <c r="L101" s="20">
        <f t="shared" si="21"/>
        <v>-1107303.3588601584</v>
      </c>
    </row>
    <row r="102" spans="1:16384">
      <c r="D102" s="37" t="s">
        <v>186</v>
      </c>
      <c r="H102" s="20"/>
      <c r="I102" s="20"/>
      <c r="J102" s="20"/>
      <c r="K102" s="20"/>
      <c r="L102" s="20">
        <f>'CIAL 20 year return calculation'!L286</f>
        <v>449747172.84894818</v>
      </c>
    </row>
    <row r="103" spans="1:16384" ht="15.75" thickBot="1">
      <c r="D103" s="37" t="s">
        <v>263</v>
      </c>
      <c r="G103" s="13">
        <f>SUM(G96:G102)</f>
        <v>-401463579.91227555</v>
      </c>
      <c r="H103" s="13">
        <f t="shared" ref="H103:L103" si="22">SUM(H96:H102)</f>
        <v>-26196255.51428993</v>
      </c>
      <c r="I103" s="13">
        <f t="shared" si="22"/>
        <v>19450816.788157288</v>
      </c>
      <c r="J103" s="13">
        <f t="shared" si="22"/>
        <v>28218254.193085808</v>
      </c>
      <c r="K103" s="13">
        <f t="shared" si="22"/>
        <v>32501215.884245466</v>
      </c>
      <c r="L103" s="13">
        <f t="shared" si="22"/>
        <v>489923416.33629483</v>
      </c>
    </row>
    <row r="104" spans="1:16384" ht="15.75" thickTop="1">
      <c r="F104" s="45">
        <f>XIRR(G103:L103,G95:L95)</f>
        <v>6.9598224759101893E-2</v>
      </c>
      <c r="H104" s="20"/>
      <c r="I104" s="20"/>
      <c r="J104" s="20"/>
      <c r="K104" s="20"/>
      <c r="L104" s="20"/>
    </row>
    <row r="105" spans="1:16384" s="70" customFormat="1">
      <c r="A105" s="37"/>
      <c r="B105" s="37"/>
      <c r="C105" s="37"/>
      <c r="D105" s="10"/>
      <c r="E105" s="37"/>
      <c r="F105" s="37"/>
      <c r="G105" s="37"/>
      <c r="H105" s="20"/>
      <c r="I105" s="20"/>
      <c r="J105" s="20"/>
      <c r="K105" s="20"/>
      <c r="L105" s="20"/>
      <c r="M105" s="37"/>
      <c r="N105" s="37"/>
      <c r="O105" s="37"/>
      <c r="P105" s="37"/>
      <c r="Q105" s="37"/>
      <c r="R105" s="37"/>
      <c r="S105" s="37"/>
      <c r="T105" s="37"/>
      <c r="U105" s="37"/>
      <c r="V105" s="37"/>
      <c r="W105" s="37"/>
      <c r="X105" s="37"/>
      <c r="Y105" s="37"/>
      <c r="Z105" s="37"/>
      <c r="AA105" s="37"/>
      <c r="AB105" s="37"/>
      <c r="AC105" s="37"/>
      <c r="AD105" s="37"/>
      <c r="AE105" s="37"/>
      <c r="AF105" s="37"/>
      <c r="AG105" s="37"/>
      <c r="AH105" s="37"/>
      <c r="AI105" s="37"/>
      <c r="AJ105" s="37"/>
      <c r="AK105" s="37"/>
      <c r="AL105" s="37"/>
      <c r="AM105" s="37"/>
      <c r="AN105" s="37"/>
      <c r="AO105" s="37"/>
      <c r="AP105" s="37"/>
      <c r="AQ105" s="37"/>
      <c r="AR105" s="37"/>
      <c r="AS105" s="37"/>
      <c r="AT105" s="37"/>
      <c r="AU105" s="37"/>
      <c r="AV105" s="37"/>
      <c r="AW105" s="37"/>
      <c r="AX105" s="37"/>
      <c r="AY105" s="37"/>
      <c r="AZ105" s="37"/>
      <c r="BA105" s="37"/>
      <c r="BB105" s="37"/>
      <c r="BC105" s="37"/>
      <c r="BD105" s="37"/>
      <c r="BE105" s="37"/>
      <c r="BF105" s="37"/>
      <c r="BG105" s="37"/>
      <c r="BH105" s="37"/>
      <c r="BI105" s="37"/>
      <c r="BJ105" s="37"/>
      <c r="BK105" s="37"/>
      <c r="BL105" s="37"/>
      <c r="BM105" s="37"/>
      <c r="BN105" s="37"/>
      <c r="BO105" s="37"/>
      <c r="BP105" s="37"/>
      <c r="BQ105" s="37"/>
      <c r="BR105" s="37"/>
      <c r="BS105" s="37"/>
      <c r="BT105" s="37"/>
      <c r="BU105" s="37"/>
      <c r="BV105" s="37"/>
      <c r="BW105" s="37"/>
      <c r="BX105" s="37"/>
      <c r="BY105" s="37"/>
      <c r="BZ105" s="37"/>
      <c r="CA105" s="37"/>
      <c r="CB105" s="37"/>
      <c r="CC105" s="37"/>
      <c r="CD105" s="37"/>
      <c r="CE105" s="37"/>
      <c r="CF105" s="37"/>
      <c r="CG105" s="37"/>
      <c r="CH105" s="37"/>
      <c r="CI105" s="37"/>
      <c r="CJ105" s="37"/>
      <c r="CK105" s="37"/>
      <c r="CL105" s="37"/>
      <c r="CM105" s="37"/>
      <c r="CN105" s="37"/>
      <c r="CO105" s="37"/>
      <c r="CP105" s="37"/>
      <c r="CQ105" s="37"/>
      <c r="CR105" s="37"/>
      <c r="CS105" s="37"/>
      <c r="CT105" s="37"/>
      <c r="CU105" s="37"/>
      <c r="CV105" s="37"/>
      <c r="CW105" s="37"/>
      <c r="CX105" s="37"/>
      <c r="CY105" s="37"/>
      <c r="CZ105" s="37"/>
      <c r="DA105" s="37"/>
      <c r="DB105" s="37"/>
      <c r="DC105" s="37"/>
      <c r="DD105" s="37"/>
      <c r="DE105" s="37"/>
      <c r="DF105" s="37"/>
      <c r="DG105" s="37"/>
      <c r="DH105" s="37"/>
      <c r="DI105" s="37"/>
      <c r="DJ105" s="37"/>
      <c r="DK105" s="37"/>
      <c r="DL105" s="37"/>
      <c r="DM105" s="37"/>
      <c r="DN105" s="37"/>
      <c r="DO105" s="37"/>
      <c r="DP105" s="37"/>
      <c r="DQ105" s="37"/>
      <c r="DR105" s="37"/>
      <c r="DS105" s="37"/>
      <c r="DT105" s="37"/>
      <c r="DU105" s="37"/>
      <c r="DV105" s="37"/>
      <c r="DW105" s="37"/>
      <c r="DX105" s="37"/>
      <c r="DY105" s="37"/>
      <c r="DZ105" s="37"/>
      <c r="EA105" s="37"/>
      <c r="EB105" s="37"/>
      <c r="EC105" s="37"/>
      <c r="ED105" s="37"/>
      <c r="EE105" s="37"/>
      <c r="EF105" s="37"/>
      <c r="EG105" s="37"/>
      <c r="EH105" s="37"/>
      <c r="EI105" s="37"/>
      <c r="EJ105" s="37"/>
      <c r="EK105" s="37"/>
      <c r="EL105" s="37"/>
      <c r="EM105" s="37"/>
      <c r="EN105" s="37"/>
      <c r="EO105" s="37"/>
      <c r="EP105" s="37"/>
      <c r="EQ105" s="37"/>
      <c r="ER105" s="37"/>
      <c r="ES105" s="37"/>
      <c r="ET105" s="37"/>
      <c r="EU105" s="37"/>
      <c r="EV105" s="37"/>
      <c r="EW105" s="37"/>
      <c r="EX105" s="37"/>
      <c r="EY105" s="37"/>
      <c r="EZ105" s="37"/>
      <c r="FA105" s="37"/>
      <c r="FB105" s="37"/>
      <c r="FC105" s="37"/>
      <c r="FD105" s="37"/>
      <c r="FE105" s="37"/>
      <c r="FF105" s="37"/>
      <c r="FG105" s="37"/>
      <c r="FH105" s="37"/>
      <c r="FI105" s="37"/>
      <c r="FJ105" s="37"/>
      <c r="FK105" s="37"/>
      <c r="FL105" s="37"/>
      <c r="FM105" s="37"/>
      <c r="FN105" s="37"/>
      <c r="FO105" s="37"/>
      <c r="FP105" s="37"/>
      <c r="FQ105" s="37"/>
      <c r="FR105" s="37"/>
      <c r="FS105" s="37"/>
      <c r="FT105" s="37"/>
      <c r="FU105" s="37"/>
      <c r="FV105" s="37"/>
      <c r="FW105" s="37"/>
      <c r="FX105" s="37"/>
      <c r="FY105" s="37"/>
      <c r="FZ105" s="37"/>
      <c r="GA105" s="37"/>
      <c r="GB105" s="37"/>
      <c r="GC105" s="37"/>
      <c r="GD105" s="37"/>
      <c r="GE105" s="37"/>
      <c r="GF105" s="37"/>
      <c r="GG105" s="37"/>
      <c r="GH105" s="37"/>
      <c r="GI105" s="37"/>
      <c r="GJ105" s="37"/>
      <c r="GK105" s="37"/>
      <c r="GL105" s="37"/>
      <c r="GM105" s="37"/>
      <c r="GN105" s="37"/>
      <c r="GO105" s="37"/>
      <c r="GP105" s="37"/>
      <c r="GQ105" s="37"/>
      <c r="GR105" s="37"/>
      <c r="GS105" s="37"/>
      <c r="GT105" s="37"/>
      <c r="GU105" s="37"/>
      <c r="GV105" s="37"/>
      <c r="GW105" s="37"/>
      <c r="GX105" s="37"/>
      <c r="GY105" s="37"/>
      <c r="GZ105" s="37"/>
      <c r="HA105" s="37"/>
      <c r="HB105" s="37"/>
      <c r="HC105" s="37"/>
      <c r="HD105" s="37"/>
      <c r="HE105" s="37"/>
      <c r="HF105" s="37"/>
      <c r="HG105" s="37"/>
      <c r="HH105" s="37"/>
      <c r="HI105" s="37"/>
      <c r="HJ105" s="37"/>
      <c r="HK105" s="37"/>
      <c r="HL105" s="37"/>
      <c r="HM105" s="37"/>
      <c r="HN105" s="37"/>
      <c r="HO105" s="37"/>
      <c r="HP105" s="37"/>
      <c r="HQ105" s="37"/>
      <c r="HR105" s="37"/>
      <c r="HS105" s="37"/>
      <c r="HT105" s="37"/>
      <c r="HU105" s="37"/>
      <c r="HV105" s="37"/>
      <c r="HW105" s="37"/>
      <c r="HX105" s="37"/>
      <c r="HY105" s="37"/>
      <c r="HZ105" s="37"/>
      <c r="IA105" s="37"/>
      <c r="IB105" s="37"/>
      <c r="IC105" s="37"/>
      <c r="ID105" s="37"/>
      <c r="IE105" s="37"/>
      <c r="IF105" s="37"/>
      <c r="IG105" s="37"/>
      <c r="IH105" s="37"/>
      <c r="II105" s="37"/>
      <c r="IJ105" s="37"/>
      <c r="IK105" s="37"/>
      <c r="IL105" s="37"/>
      <c r="IM105" s="37"/>
      <c r="IN105" s="37"/>
      <c r="IO105" s="37"/>
      <c r="IP105" s="37"/>
      <c r="IQ105" s="37"/>
      <c r="IR105" s="37"/>
      <c r="IS105" s="37"/>
      <c r="IT105" s="37"/>
      <c r="IU105" s="37"/>
      <c r="IV105" s="37"/>
      <c r="IW105" s="37"/>
      <c r="IX105" s="37"/>
      <c r="IY105" s="37"/>
      <c r="IZ105" s="37"/>
      <c r="JA105" s="37"/>
      <c r="JB105" s="37"/>
      <c r="JC105" s="37"/>
      <c r="JD105" s="37"/>
      <c r="JE105" s="37"/>
      <c r="JF105" s="37"/>
      <c r="JG105" s="37"/>
      <c r="JH105" s="37"/>
      <c r="JI105" s="37"/>
      <c r="JJ105" s="37"/>
      <c r="JK105" s="37"/>
      <c r="JL105" s="37"/>
      <c r="JM105" s="37"/>
      <c r="JN105" s="37"/>
      <c r="JO105" s="37"/>
      <c r="JP105" s="37"/>
      <c r="JQ105" s="37"/>
      <c r="JR105" s="37"/>
      <c r="JS105" s="37"/>
      <c r="JT105" s="37"/>
      <c r="JU105" s="37"/>
      <c r="JV105" s="37"/>
      <c r="JW105" s="37"/>
      <c r="JX105" s="37"/>
      <c r="JY105" s="37"/>
      <c r="JZ105" s="37"/>
      <c r="KA105" s="37"/>
      <c r="KB105" s="37"/>
      <c r="KC105" s="37"/>
      <c r="KD105" s="37"/>
      <c r="KE105" s="37"/>
      <c r="KF105" s="37"/>
      <c r="KG105" s="37"/>
      <c r="KH105" s="37"/>
      <c r="KI105" s="37"/>
      <c r="KJ105" s="37"/>
      <c r="KK105" s="37"/>
      <c r="KL105" s="37"/>
      <c r="KM105" s="37"/>
      <c r="KN105" s="37"/>
      <c r="KO105" s="37"/>
      <c r="KP105" s="37"/>
      <c r="KQ105" s="37"/>
      <c r="KR105" s="37"/>
      <c r="KS105" s="37"/>
      <c r="KT105" s="37"/>
      <c r="KU105" s="37"/>
      <c r="KV105" s="37"/>
      <c r="KW105" s="37"/>
      <c r="KX105" s="37"/>
      <c r="KY105" s="37"/>
      <c r="KZ105" s="37"/>
      <c r="LA105" s="37"/>
      <c r="LB105" s="37"/>
      <c r="LC105" s="37"/>
      <c r="LD105" s="37"/>
      <c r="LE105" s="37"/>
      <c r="LF105" s="37"/>
      <c r="LG105" s="37"/>
      <c r="LH105" s="37"/>
      <c r="LI105" s="37"/>
      <c r="LJ105" s="37"/>
      <c r="LK105" s="37"/>
      <c r="LL105" s="37"/>
      <c r="LM105" s="37"/>
      <c r="LN105" s="37"/>
      <c r="LO105" s="37"/>
      <c r="LP105" s="37"/>
      <c r="LQ105" s="37"/>
      <c r="LR105" s="37"/>
      <c r="LS105" s="37"/>
      <c r="LT105" s="37"/>
      <c r="LU105" s="37"/>
      <c r="LV105" s="37"/>
      <c r="LW105" s="37"/>
      <c r="LX105" s="37"/>
      <c r="LY105" s="37"/>
      <c r="LZ105" s="37"/>
      <c r="MA105" s="37"/>
      <c r="MB105" s="37"/>
      <c r="MC105" s="37"/>
      <c r="MD105" s="37"/>
      <c r="ME105" s="37"/>
      <c r="MF105" s="37"/>
      <c r="MG105" s="37"/>
      <c r="MH105" s="37"/>
      <c r="MI105" s="37"/>
      <c r="MJ105" s="37"/>
      <c r="MK105" s="37"/>
      <c r="ML105" s="37"/>
      <c r="MM105" s="37"/>
      <c r="MN105" s="37"/>
      <c r="MO105" s="37"/>
      <c r="MP105" s="37"/>
      <c r="MQ105" s="37"/>
      <c r="MR105" s="37"/>
      <c r="MS105" s="37"/>
      <c r="MT105" s="37"/>
      <c r="MU105" s="37"/>
      <c r="MV105" s="37"/>
      <c r="MW105" s="37"/>
      <c r="MX105" s="37"/>
      <c r="MY105" s="37"/>
      <c r="MZ105" s="37"/>
      <c r="NA105" s="37"/>
      <c r="NB105" s="37"/>
      <c r="NC105" s="37"/>
      <c r="ND105" s="37"/>
      <c r="NE105" s="37"/>
      <c r="NF105" s="37"/>
      <c r="NG105" s="37"/>
      <c r="NH105" s="37"/>
      <c r="NI105" s="37"/>
      <c r="NJ105" s="37"/>
      <c r="NK105" s="37"/>
      <c r="NL105" s="37"/>
      <c r="NM105" s="37"/>
      <c r="NN105" s="37"/>
      <c r="NO105" s="37"/>
      <c r="NP105" s="37"/>
      <c r="NQ105" s="37"/>
      <c r="NR105" s="37"/>
      <c r="NS105" s="37"/>
      <c r="NT105" s="37"/>
      <c r="NU105" s="37"/>
      <c r="NV105" s="37"/>
      <c r="NW105" s="37"/>
      <c r="NX105" s="37"/>
      <c r="NY105" s="37"/>
      <c r="NZ105" s="37"/>
      <c r="OA105" s="37"/>
      <c r="OB105" s="37"/>
      <c r="OC105" s="37"/>
      <c r="OD105" s="37"/>
      <c r="OE105" s="37"/>
      <c r="OF105" s="37"/>
      <c r="OG105" s="37"/>
      <c r="OH105" s="37"/>
      <c r="OI105" s="37"/>
      <c r="OJ105" s="37"/>
      <c r="OK105" s="37"/>
      <c r="OL105" s="37"/>
      <c r="OM105" s="37"/>
      <c r="ON105" s="37"/>
      <c r="OO105" s="37"/>
      <c r="OP105" s="37"/>
      <c r="OQ105" s="37"/>
      <c r="OR105" s="37"/>
      <c r="OS105" s="37"/>
      <c r="OT105" s="37"/>
      <c r="OU105" s="37"/>
      <c r="OV105" s="37"/>
      <c r="OW105" s="37"/>
      <c r="OX105" s="37"/>
      <c r="OY105" s="37"/>
      <c r="OZ105" s="37"/>
      <c r="PA105" s="37"/>
      <c r="PB105" s="37"/>
      <c r="PC105" s="37"/>
      <c r="PD105" s="37"/>
      <c r="PE105" s="37"/>
      <c r="PF105" s="37"/>
      <c r="PG105" s="37"/>
      <c r="PH105" s="37"/>
      <c r="PI105" s="37"/>
      <c r="PJ105" s="37"/>
      <c r="PK105" s="37"/>
      <c r="PL105" s="37"/>
      <c r="PM105" s="37"/>
      <c r="PN105" s="37"/>
      <c r="PO105" s="37"/>
      <c r="PP105" s="37"/>
      <c r="PQ105" s="37"/>
      <c r="PR105" s="37"/>
      <c r="PS105" s="37"/>
      <c r="PT105" s="37"/>
      <c r="PU105" s="37"/>
      <c r="PV105" s="37"/>
      <c r="PW105" s="37"/>
      <c r="PX105" s="37"/>
      <c r="PY105" s="37"/>
      <c r="PZ105" s="37"/>
      <c r="QA105" s="37"/>
      <c r="QB105" s="37"/>
      <c r="QC105" s="37"/>
      <c r="QD105" s="37"/>
      <c r="QE105" s="37"/>
      <c r="QF105" s="37"/>
      <c r="QG105" s="37"/>
      <c r="QH105" s="37"/>
      <c r="QI105" s="37"/>
      <c r="QJ105" s="37"/>
      <c r="QK105" s="37"/>
      <c r="QL105" s="37"/>
      <c r="QM105" s="37"/>
      <c r="QN105" s="37"/>
      <c r="QO105" s="37"/>
      <c r="QP105" s="37"/>
      <c r="QQ105" s="37"/>
      <c r="QR105" s="37"/>
      <c r="QS105" s="37"/>
      <c r="QT105" s="37"/>
      <c r="QU105" s="37"/>
      <c r="QV105" s="37"/>
      <c r="QW105" s="37"/>
      <c r="QX105" s="37"/>
      <c r="QY105" s="37"/>
      <c r="QZ105" s="37"/>
      <c r="RA105" s="37"/>
      <c r="RB105" s="37"/>
      <c r="RC105" s="37"/>
      <c r="RD105" s="37"/>
      <c r="RE105" s="37"/>
      <c r="RF105" s="37"/>
      <c r="RG105" s="37"/>
      <c r="RH105" s="37"/>
      <c r="RI105" s="37"/>
      <c r="RJ105" s="37"/>
      <c r="RK105" s="37"/>
      <c r="RL105" s="37"/>
      <c r="RM105" s="37"/>
      <c r="RN105" s="37"/>
      <c r="RO105" s="37"/>
      <c r="RP105" s="37"/>
      <c r="RQ105" s="37"/>
      <c r="RR105" s="37"/>
      <c r="RS105" s="37"/>
      <c r="RT105" s="37"/>
      <c r="RU105" s="37"/>
      <c r="RV105" s="37"/>
      <c r="RW105" s="37"/>
      <c r="RX105" s="37"/>
      <c r="RY105" s="37"/>
      <c r="RZ105" s="37"/>
      <c r="SA105" s="37"/>
      <c r="SB105" s="37"/>
      <c r="SC105" s="37"/>
      <c r="SD105" s="37"/>
      <c r="SE105" s="37"/>
      <c r="SF105" s="37"/>
      <c r="SG105" s="37"/>
      <c r="SH105" s="37"/>
      <c r="SI105" s="37"/>
      <c r="SJ105" s="37"/>
      <c r="SK105" s="37"/>
      <c r="SL105" s="37"/>
      <c r="SM105" s="37"/>
      <c r="SN105" s="37"/>
      <c r="SO105" s="37"/>
      <c r="SP105" s="37"/>
      <c r="SQ105" s="37"/>
      <c r="SR105" s="37"/>
      <c r="SS105" s="37"/>
      <c r="ST105" s="37"/>
      <c r="SU105" s="37"/>
      <c r="SV105" s="37"/>
      <c r="SW105" s="37"/>
      <c r="SX105" s="37"/>
      <c r="SY105" s="37"/>
      <c r="SZ105" s="37"/>
      <c r="TA105" s="37"/>
      <c r="TB105" s="37"/>
      <c r="TC105" s="37"/>
      <c r="TD105" s="37"/>
      <c r="TE105" s="37"/>
      <c r="TF105" s="37"/>
      <c r="TG105" s="37"/>
      <c r="TH105" s="37"/>
      <c r="TI105" s="37"/>
      <c r="TJ105" s="37"/>
      <c r="TK105" s="37"/>
      <c r="TL105" s="37"/>
      <c r="TM105" s="37"/>
      <c r="TN105" s="37"/>
      <c r="TO105" s="37"/>
      <c r="TP105" s="37"/>
      <c r="TQ105" s="37"/>
      <c r="TR105" s="37"/>
      <c r="TS105" s="37"/>
      <c r="TT105" s="37"/>
      <c r="TU105" s="37"/>
      <c r="TV105" s="37"/>
      <c r="TW105" s="37"/>
      <c r="TX105" s="37"/>
      <c r="TY105" s="37"/>
      <c r="TZ105" s="37"/>
      <c r="UA105" s="37"/>
      <c r="UB105" s="37"/>
      <c r="UC105" s="37"/>
      <c r="UD105" s="37"/>
      <c r="UE105" s="37"/>
      <c r="UF105" s="37"/>
      <c r="UG105" s="37"/>
      <c r="UH105" s="37"/>
      <c r="UI105" s="37"/>
      <c r="UJ105" s="37"/>
      <c r="UK105" s="37"/>
      <c r="UL105" s="37"/>
      <c r="UM105" s="37"/>
      <c r="UN105" s="37"/>
      <c r="UO105" s="37"/>
      <c r="UP105" s="37"/>
      <c r="UQ105" s="37"/>
      <c r="UR105" s="37"/>
      <c r="US105" s="37"/>
      <c r="UT105" s="37"/>
      <c r="UU105" s="37"/>
      <c r="UV105" s="37"/>
      <c r="UW105" s="37"/>
      <c r="UX105" s="37"/>
      <c r="UY105" s="37"/>
      <c r="UZ105" s="37"/>
      <c r="VA105" s="37"/>
      <c r="VB105" s="37"/>
      <c r="VC105" s="37"/>
      <c r="VD105" s="37"/>
      <c r="VE105" s="37"/>
      <c r="VF105" s="37"/>
      <c r="VG105" s="37"/>
      <c r="VH105" s="37"/>
      <c r="VI105" s="37"/>
      <c r="VJ105" s="37"/>
      <c r="VK105" s="37"/>
      <c r="VL105" s="37"/>
      <c r="VM105" s="37"/>
      <c r="VN105" s="37"/>
      <c r="VO105" s="37"/>
      <c r="VP105" s="37"/>
      <c r="VQ105" s="37"/>
      <c r="VR105" s="37"/>
      <c r="VS105" s="37"/>
      <c r="VT105" s="37"/>
      <c r="VU105" s="37"/>
      <c r="VV105" s="37"/>
      <c r="VW105" s="37"/>
      <c r="VX105" s="37"/>
      <c r="VY105" s="37"/>
      <c r="VZ105" s="37"/>
      <c r="WA105" s="37"/>
      <c r="WB105" s="37"/>
      <c r="WC105" s="37"/>
      <c r="WD105" s="37"/>
      <c r="WE105" s="37"/>
      <c r="WF105" s="37"/>
      <c r="WG105" s="37"/>
      <c r="WH105" s="37"/>
      <c r="WI105" s="37"/>
      <c r="WJ105" s="37"/>
      <c r="WK105" s="37"/>
      <c r="WL105" s="37"/>
      <c r="WM105" s="37"/>
      <c r="WN105" s="37"/>
      <c r="WO105" s="37"/>
      <c r="WP105" s="37"/>
      <c r="WQ105" s="37"/>
      <c r="WR105" s="37"/>
      <c r="WS105" s="37"/>
      <c r="WT105" s="37"/>
      <c r="WU105" s="37"/>
      <c r="WV105" s="37"/>
      <c r="WW105" s="37"/>
      <c r="WX105" s="37"/>
      <c r="WY105" s="37"/>
      <c r="WZ105" s="37"/>
      <c r="XA105" s="37"/>
      <c r="XB105" s="37"/>
      <c r="XC105" s="37"/>
      <c r="XD105" s="37"/>
      <c r="XE105" s="37"/>
      <c r="XF105" s="37"/>
      <c r="XG105" s="37"/>
      <c r="XH105" s="37"/>
      <c r="XI105" s="37"/>
      <c r="XJ105" s="37"/>
      <c r="XK105" s="37"/>
      <c r="XL105" s="37"/>
      <c r="XM105" s="37"/>
      <c r="XN105" s="37"/>
      <c r="XO105" s="37"/>
      <c r="XP105" s="37"/>
      <c r="XQ105" s="37"/>
      <c r="XR105" s="37"/>
      <c r="XS105" s="37"/>
      <c r="XT105" s="37"/>
      <c r="XU105" s="37"/>
      <c r="XV105" s="37"/>
      <c r="XW105" s="37"/>
      <c r="XX105" s="37"/>
      <c r="XY105" s="37"/>
      <c r="XZ105" s="37"/>
      <c r="YA105" s="37"/>
      <c r="YB105" s="37"/>
      <c r="YC105" s="37"/>
      <c r="YD105" s="37"/>
      <c r="YE105" s="37"/>
      <c r="YF105" s="37"/>
      <c r="YG105" s="37"/>
      <c r="YH105" s="37"/>
      <c r="YI105" s="37"/>
      <c r="YJ105" s="37"/>
      <c r="YK105" s="37"/>
      <c r="YL105" s="37"/>
      <c r="YM105" s="37"/>
      <c r="YN105" s="37"/>
      <c r="YO105" s="37"/>
      <c r="YP105" s="37"/>
      <c r="YQ105" s="37"/>
      <c r="YR105" s="37"/>
      <c r="YS105" s="37"/>
      <c r="YT105" s="37"/>
      <c r="YU105" s="37"/>
      <c r="YV105" s="37"/>
      <c r="YW105" s="37"/>
      <c r="YX105" s="37"/>
      <c r="YY105" s="37"/>
      <c r="YZ105" s="37"/>
      <c r="ZA105" s="37"/>
      <c r="ZB105" s="37"/>
      <c r="ZC105" s="37"/>
      <c r="ZD105" s="37"/>
      <c r="ZE105" s="37"/>
      <c r="ZF105" s="37"/>
      <c r="ZG105" s="37"/>
      <c r="ZH105" s="37"/>
      <c r="ZI105" s="37"/>
      <c r="ZJ105" s="37"/>
      <c r="ZK105" s="37"/>
      <c r="ZL105" s="37"/>
      <c r="ZM105" s="37"/>
      <c r="ZN105" s="37"/>
      <c r="ZO105" s="37"/>
      <c r="ZP105" s="37"/>
      <c r="ZQ105" s="37"/>
      <c r="ZR105" s="37"/>
      <c r="ZS105" s="37"/>
      <c r="ZT105" s="37"/>
      <c r="ZU105" s="37"/>
      <c r="ZV105" s="37"/>
      <c r="ZW105" s="37"/>
      <c r="ZX105" s="37"/>
      <c r="ZY105" s="37"/>
      <c r="ZZ105" s="37"/>
      <c r="AAA105" s="37"/>
      <c r="AAB105" s="37"/>
      <c r="AAC105" s="37"/>
      <c r="AAD105" s="37"/>
      <c r="AAE105" s="37"/>
      <c r="AAF105" s="37"/>
      <c r="AAG105" s="37"/>
      <c r="AAH105" s="37"/>
      <c r="AAI105" s="37"/>
      <c r="AAJ105" s="37"/>
      <c r="AAK105" s="37"/>
      <c r="AAL105" s="37"/>
      <c r="AAM105" s="37"/>
      <c r="AAN105" s="37"/>
      <c r="AAO105" s="37"/>
      <c r="AAP105" s="37"/>
      <c r="AAQ105" s="37"/>
      <c r="AAR105" s="37"/>
      <c r="AAS105" s="37"/>
      <c r="AAT105" s="37"/>
      <c r="AAU105" s="37"/>
      <c r="AAV105" s="37"/>
      <c r="AAW105" s="37"/>
      <c r="AAX105" s="37"/>
      <c r="AAY105" s="37"/>
      <c r="AAZ105" s="37"/>
      <c r="ABA105" s="37"/>
      <c r="ABB105" s="37"/>
      <c r="ABC105" s="37"/>
      <c r="ABD105" s="37"/>
      <c r="ABE105" s="37"/>
      <c r="ABF105" s="37"/>
      <c r="ABG105" s="37"/>
      <c r="ABH105" s="37"/>
      <c r="ABI105" s="37"/>
      <c r="ABJ105" s="37"/>
      <c r="ABK105" s="37"/>
      <c r="ABL105" s="37"/>
      <c r="ABM105" s="37"/>
      <c r="ABN105" s="37"/>
      <c r="ABO105" s="37"/>
      <c r="ABP105" s="37"/>
      <c r="ABQ105" s="37"/>
      <c r="ABR105" s="37"/>
      <c r="ABS105" s="37"/>
      <c r="ABT105" s="37"/>
      <c r="ABU105" s="37"/>
      <c r="ABV105" s="37"/>
      <c r="ABW105" s="37"/>
      <c r="ABX105" s="37"/>
      <c r="ABY105" s="37"/>
      <c r="ABZ105" s="37"/>
      <c r="ACA105" s="37"/>
      <c r="ACB105" s="37"/>
      <c r="ACC105" s="37"/>
      <c r="ACD105" s="37"/>
      <c r="ACE105" s="37"/>
      <c r="ACF105" s="37"/>
      <c r="ACG105" s="37"/>
      <c r="ACH105" s="37"/>
      <c r="ACI105" s="37"/>
      <c r="ACJ105" s="37"/>
      <c r="ACK105" s="37"/>
      <c r="ACL105" s="37"/>
      <c r="ACM105" s="37"/>
      <c r="ACN105" s="37"/>
      <c r="ACO105" s="37"/>
      <c r="ACP105" s="37"/>
      <c r="ACQ105" s="37"/>
      <c r="ACR105" s="37"/>
      <c r="ACS105" s="37"/>
      <c r="ACT105" s="37"/>
      <c r="ACU105" s="37"/>
      <c r="ACV105" s="37"/>
      <c r="ACW105" s="37"/>
      <c r="ACX105" s="37"/>
      <c r="ACY105" s="37"/>
      <c r="ACZ105" s="37"/>
      <c r="ADA105" s="37"/>
      <c r="ADB105" s="37"/>
      <c r="ADC105" s="37"/>
      <c r="ADD105" s="37"/>
      <c r="ADE105" s="37"/>
      <c r="ADF105" s="37"/>
      <c r="ADG105" s="37"/>
      <c r="ADH105" s="37"/>
      <c r="ADI105" s="37"/>
      <c r="ADJ105" s="37"/>
      <c r="ADK105" s="37"/>
      <c r="ADL105" s="37"/>
      <c r="ADM105" s="37"/>
      <c r="ADN105" s="37"/>
      <c r="ADO105" s="37"/>
      <c r="ADP105" s="37"/>
      <c r="ADQ105" s="37"/>
      <c r="ADR105" s="37"/>
      <c r="ADS105" s="37"/>
      <c r="ADT105" s="37"/>
      <c r="ADU105" s="37"/>
      <c r="ADV105" s="37"/>
      <c r="ADW105" s="37"/>
      <c r="ADX105" s="37"/>
      <c r="ADY105" s="37"/>
      <c r="ADZ105" s="37"/>
      <c r="AEA105" s="37"/>
      <c r="AEB105" s="37"/>
      <c r="AEC105" s="37"/>
      <c r="AED105" s="37"/>
      <c r="AEE105" s="37"/>
      <c r="AEF105" s="37"/>
      <c r="AEG105" s="37"/>
      <c r="AEH105" s="37"/>
      <c r="AEI105" s="37"/>
      <c r="AEJ105" s="37"/>
      <c r="AEK105" s="37"/>
      <c r="AEL105" s="37"/>
      <c r="AEM105" s="37"/>
      <c r="AEN105" s="37"/>
      <c r="AEO105" s="37"/>
      <c r="AEP105" s="37"/>
      <c r="AEQ105" s="37"/>
      <c r="AER105" s="37"/>
      <c r="AES105" s="37"/>
      <c r="AET105" s="37"/>
      <c r="AEU105" s="37"/>
      <c r="AEV105" s="37"/>
      <c r="AEW105" s="37"/>
      <c r="AEX105" s="37"/>
      <c r="AEY105" s="37"/>
      <c r="AEZ105" s="37"/>
      <c r="AFA105" s="37"/>
      <c r="AFB105" s="37"/>
      <c r="AFC105" s="37"/>
      <c r="AFD105" s="37"/>
      <c r="AFE105" s="37"/>
      <c r="AFF105" s="37"/>
      <c r="AFG105" s="37"/>
      <c r="AFH105" s="37"/>
      <c r="AFI105" s="37"/>
      <c r="AFJ105" s="37"/>
      <c r="AFK105" s="37"/>
      <c r="AFL105" s="37"/>
      <c r="AFM105" s="37"/>
      <c r="AFN105" s="37"/>
      <c r="AFO105" s="37"/>
      <c r="AFP105" s="37"/>
      <c r="AFQ105" s="37"/>
      <c r="AFR105" s="37"/>
      <c r="AFS105" s="37"/>
      <c r="AFT105" s="37"/>
      <c r="AFU105" s="37"/>
      <c r="AFV105" s="37"/>
      <c r="AFW105" s="37"/>
      <c r="AFX105" s="37"/>
      <c r="AFY105" s="37"/>
      <c r="AFZ105" s="37"/>
      <c r="AGA105" s="37"/>
      <c r="AGB105" s="37"/>
      <c r="AGC105" s="37"/>
      <c r="AGD105" s="37"/>
      <c r="AGE105" s="37"/>
      <c r="AGF105" s="37"/>
      <c r="AGG105" s="37"/>
      <c r="AGH105" s="37"/>
      <c r="AGI105" s="37"/>
      <c r="AGJ105" s="37"/>
      <c r="AGK105" s="37"/>
      <c r="AGL105" s="37"/>
      <c r="AGM105" s="37"/>
      <c r="AGN105" s="37"/>
      <c r="AGO105" s="37"/>
      <c r="AGP105" s="37"/>
      <c r="AGQ105" s="37"/>
      <c r="AGR105" s="37"/>
      <c r="AGS105" s="37"/>
      <c r="AGT105" s="37"/>
      <c r="AGU105" s="37"/>
      <c r="AGV105" s="37"/>
      <c r="AGW105" s="37"/>
      <c r="AGX105" s="37"/>
      <c r="AGY105" s="37"/>
      <c r="AGZ105" s="37"/>
      <c r="AHA105" s="37"/>
      <c r="AHB105" s="37"/>
      <c r="AHC105" s="37"/>
      <c r="AHD105" s="37"/>
      <c r="AHE105" s="37"/>
      <c r="AHF105" s="37"/>
      <c r="AHG105" s="37"/>
      <c r="AHH105" s="37"/>
      <c r="AHI105" s="37"/>
      <c r="AHJ105" s="37"/>
      <c r="AHK105" s="37"/>
      <c r="AHL105" s="37"/>
      <c r="AHM105" s="37"/>
      <c r="AHN105" s="37"/>
      <c r="AHO105" s="37"/>
      <c r="AHP105" s="37"/>
      <c r="AHQ105" s="37"/>
      <c r="AHR105" s="37"/>
      <c r="AHS105" s="37"/>
      <c r="AHT105" s="37"/>
      <c r="AHU105" s="37"/>
      <c r="AHV105" s="37"/>
      <c r="AHW105" s="37"/>
      <c r="AHX105" s="37"/>
      <c r="AHY105" s="37"/>
      <c r="AHZ105" s="37"/>
      <c r="AIA105" s="37"/>
      <c r="AIB105" s="37"/>
      <c r="AIC105" s="37"/>
      <c r="AID105" s="37"/>
      <c r="AIE105" s="37"/>
      <c r="AIF105" s="37"/>
      <c r="AIG105" s="37"/>
      <c r="AIH105" s="37"/>
      <c r="AII105" s="37"/>
      <c r="AIJ105" s="37"/>
      <c r="AIK105" s="37"/>
      <c r="AIL105" s="37"/>
      <c r="AIM105" s="37"/>
      <c r="AIN105" s="37"/>
      <c r="AIO105" s="37"/>
      <c r="AIP105" s="37"/>
      <c r="AIQ105" s="37"/>
      <c r="AIR105" s="37"/>
      <c r="AIS105" s="37"/>
      <c r="AIT105" s="37"/>
      <c r="AIU105" s="37"/>
      <c r="AIV105" s="37"/>
      <c r="AIW105" s="37"/>
      <c r="AIX105" s="37"/>
      <c r="AIY105" s="37"/>
      <c r="AIZ105" s="37"/>
      <c r="AJA105" s="37"/>
      <c r="AJB105" s="37"/>
      <c r="AJC105" s="37"/>
      <c r="AJD105" s="37"/>
      <c r="AJE105" s="37"/>
      <c r="AJF105" s="37"/>
      <c r="AJG105" s="37"/>
      <c r="AJH105" s="37"/>
      <c r="AJI105" s="37"/>
      <c r="AJJ105" s="37"/>
      <c r="AJK105" s="37"/>
      <c r="AJL105" s="37"/>
      <c r="AJM105" s="37"/>
      <c r="AJN105" s="37"/>
      <c r="AJO105" s="37"/>
      <c r="AJP105" s="37"/>
      <c r="AJQ105" s="37"/>
      <c r="AJR105" s="37"/>
      <c r="AJS105" s="37"/>
      <c r="AJT105" s="37"/>
      <c r="AJU105" s="37"/>
      <c r="AJV105" s="37"/>
      <c r="AJW105" s="37"/>
      <c r="AJX105" s="37"/>
      <c r="AJY105" s="37"/>
      <c r="AJZ105" s="37"/>
      <c r="AKA105" s="37"/>
      <c r="AKB105" s="37"/>
      <c r="AKC105" s="37"/>
      <c r="AKD105" s="37"/>
      <c r="AKE105" s="37"/>
      <c r="AKF105" s="37"/>
      <c r="AKG105" s="37"/>
      <c r="AKH105" s="37"/>
      <c r="AKI105" s="37"/>
      <c r="AKJ105" s="37"/>
      <c r="AKK105" s="37"/>
      <c r="AKL105" s="37"/>
      <c r="AKM105" s="37"/>
      <c r="AKN105" s="37"/>
      <c r="AKO105" s="37"/>
      <c r="AKP105" s="37"/>
      <c r="AKQ105" s="37"/>
      <c r="AKR105" s="37"/>
      <c r="AKS105" s="37"/>
      <c r="AKT105" s="37"/>
      <c r="AKU105" s="37"/>
      <c r="AKV105" s="37"/>
      <c r="AKW105" s="37"/>
      <c r="AKX105" s="37"/>
      <c r="AKY105" s="37"/>
      <c r="AKZ105" s="37"/>
      <c r="ALA105" s="37"/>
      <c r="ALB105" s="37"/>
      <c r="ALC105" s="37"/>
      <c r="ALD105" s="37"/>
      <c r="ALE105" s="37"/>
      <c r="ALF105" s="37"/>
      <c r="ALG105" s="37"/>
      <c r="ALH105" s="37"/>
      <c r="ALI105" s="37"/>
      <c r="ALJ105" s="37"/>
      <c r="ALK105" s="37"/>
      <c r="ALL105" s="37"/>
      <c r="ALM105" s="37"/>
      <c r="ALN105" s="37"/>
      <c r="ALO105" s="37"/>
      <c r="ALP105" s="37"/>
      <c r="ALQ105" s="37"/>
      <c r="ALR105" s="37"/>
      <c r="ALS105" s="37"/>
      <c r="ALT105" s="37"/>
      <c r="ALU105" s="37"/>
      <c r="ALV105" s="37"/>
      <c r="ALW105" s="37"/>
      <c r="ALX105" s="37"/>
      <c r="ALY105" s="37"/>
      <c r="ALZ105" s="37"/>
      <c r="AMA105" s="37"/>
      <c r="AMB105" s="37"/>
      <c r="AMC105" s="37"/>
      <c r="AMD105" s="37"/>
      <c r="AME105" s="37"/>
      <c r="AMF105" s="37"/>
      <c r="AMG105" s="37"/>
      <c r="AMH105" s="37"/>
      <c r="AMI105" s="37"/>
      <c r="AMJ105" s="37"/>
      <c r="AMK105" s="37"/>
      <c r="AML105" s="37"/>
      <c r="AMM105" s="37"/>
      <c r="AMN105" s="37"/>
      <c r="AMO105" s="37"/>
      <c r="AMP105" s="37"/>
      <c r="AMQ105" s="37"/>
      <c r="AMR105" s="37"/>
      <c r="AMS105" s="37"/>
      <c r="AMT105" s="37"/>
      <c r="AMU105" s="37"/>
      <c r="AMV105" s="37"/>
      <c r="AMW105" s="37"/>
      <c r="AMX105" s="37"/>
      <c r="AMY105" s="37"/>
      <c r="AMZ105" s="37"/>
      <c r="ANA105" s="37"/>
      <c r="ANB105" s="37"/>
      <c r="ANC105" s="37"/>
      <c r="AND105" s="37"/>
      <c r="ANE105" s="37"/>
      <c r="ANF105" s="37"/>
      <c r="ANG105" s="37"/>
      <c r="ANH105" s="37"/>
      <c r="ANI105" s="37"/>
      <c r="ANJ105" s="37"/>
      <c r="ANK105" s="37"/>
      <c r="ANL105" s="37"/>
      <c r="ANM105" s="37"/>
      <c r="ANN105" s="37"/>
      <c r="ANO105" s="37"/>
      <c r="ANP105" s="37"/>
      <c r="ANQ105" s="37"/>
      <c r="ANR105" s="37"/>
      <c r="ANS105" s="37"/>
      <c r="ANT105" s="37"/>
      <c r="ANU105" s="37"/>
      <c r="ANV105" s="37"/>
      <c r="ANW105" s="37"/>
      <c r="ANX105" s="37"/>
      <c r="ANY105" s="37"/>
      <c r="ANZ105" s="37"/>
      <c r="AOA105" s="37"/>
      <c r="AOB105" s="37"/>
      <c r="AOC105" s="37"/>
      <c r="AOD105" s="37"/>
      <c r="AOE105" s="37"/>
      <c r="AOF105" s="37"/>
      <c r="AOG105" s="37"/>
      <c r="AOH105" s="37"/>
      <c r="AOI105" s="37"/>
      <c r="AOJ105" s="37"/>
      <c r="AOK105" s="37"/>
      <c r="AOL105" s="37"/>
      <c r="AOM105" s="37"/>
      <c r="AON105" s="37"/>
      <c r="AOO105" s="37"/>
      <c r="AOP105" s="37"/>
      <c r="AOQ105" s="37"/>
      <c r="AOR105" s="37"/>
      <c r="AOS105" s="37"/>
      <c r="AOT105" s="37"/>
      <c r="AOU105" s="37"/>
      <c r="AOV105" s="37"/>
      <c r="AOW105" s="37"/>
      <c r="AOX105" s="37"/>
      <c r="AOY105" s="37"/>
      <c r="AOZ105" s="37"/>
      <c r="APA105" s="37"/>
      <c r="APB105" s="37"/>
      <c r="APC105" s="37"/>
      <c r="APD105" s="37"/>
      <c r="APE105" s="37"/>
      <c r="APF105" s="37"/>
      <c r="APG105" s="37"/>
      <c r="APH105" s="37"/>
      <c r="API105" s="37"/>
      <c r="APJ105" s="37"/>
      <c r="APK105" s="37"/>
      <c r="APL105" s="37"/>
      <c r="APM105" s="37"/>
      <c r="APN105" s="37"/>
      <c r="APO105" s="37"/>
      <c r="APP105" s="37"/>
      <c r="APQ105" s="37"/>
      <c r="APR105" s="37"/>
      <c r="APS105" s="37"/>
      <c r="APT105" s="37"/>
      <c r="APU105" s="37"/>
      <c r="APV105" s="37"/>
      <c r="APW105" s="37"/>
      <c r="APX105" s="37"/>
      <c r="APY105" s="37"/>
      <c r="APZ105" s="37"/>
      <c r="AQA105" s="37"/>
      <c r="AQB105" s="37"/>
      <c r="AQC105" s="37"/>
      <c r="AQD105" s="37"/>
      <c r="AQE105" s="37"/>
      <c r="AQF105" s="37"/>
      <c r="AQG105" s="37"/>
      <c r="AQH105" s="37"/>
      <c r="AQI105" s="37"/>
      <c r="AQJ105" s="37"/>
      <c r="AQK105" s="37"/>
      <c r="AQL105" s="37"/>
      <c r="AQM105" s="37"/>
      <c r="AQN105" s="37"/>
      <c r="AQO105" s="37"/>
      <c r="AQP105" s="37"/>
      <c r="AQQ105" s="37"/>
      <c r="AQR105" s="37"/>
      <c r="AQS105" s="37"/>
      <c r="AQT105" s="37"/>
      <c r="AQU105" s="37"/>
      <c r="AQV105" s="37"/>
      <c r="AQW105" s="37"/>
      <c r="AQX105" s="37"/>
      <c r="AQY105" s="37"/>
      <c r="AQZ105" s="37"/>
      <c r="ARA105" s="37"/>
      <c r="ARB105" s="37"/>
      <c r="ARC105" s="37"/>
      <c r="ARD105" s="37"/>
      <c r="ARE105" s="37"/>
      <c r="ARF105" s="37"/>
      <c r="ARG105" s="37"/>
      <c r="ARH105" s="37"/>
      <c r="ARI105" s="37"/>
      <c r="ARJ105" s="37"/>
      <c r="ARK105" s="37"/>
      <c r="ARL105" s="37"/>
      <c r="ARM105" s="37"/>
      <c r="ARN105" s="37"/>
      <c r="ARO105" s="37"/>
      <c r="ARP105" s="37"/>
      <c r="ARQ105" s="37"/>
      <c r="ARR105" s="37"/>
      <c r="ARS105" s="37"/>
      <c r="ART105" s="37"/>
      <c r="ARU105" s="37"/>
      <c r="ARV105" s="37"/>
      <c r="ARW105" s="37"/>
      <c r="ARX105" s="37"/>
      <c r="ARY105" s="37"/>
      <c r="ARZ105" s="37"/>
      <c r="ASA105" s="37"/>
      <c r="ASB105" s="37"/>
      <c r="ASC105" s="37"/>
      <c r="ASD105" s="37"/>
      <c r="ASE105" s="37"/>
      <c r="ASF105" s="37"/>
      <c r="ASG105" s="37"/>
      <c r="ASH105" s="37"/>
      <c r="ASI105" s="37"/>
      <c r="ASJ105" s="37"/>
      <c r="ASK105" s="37"/>
      <c r="ASL105" s="37"/>
      <c r="ASM105" s="37"/>
      <c r="ASN105" s="37"/>
      <c r="ASO105" s="37"/>
      <c r="ASP105" s="37"/>
      <c r="ASQ105" s="37"/>
      <c r="ASR105" s="37"/>
      <c r="ASS105" s="37"/>
      <c r="AST105" s="37"/>
      <c r="ASU105" s="37"/>
      <c r="ASV105" s="37"/>
      <c r="ASW105" s="37"/>
      <c r="ASX105" s="37"/>
      <c r="ASY105" s="37"/>
      <c r="ASZ105" s="37"/>
      <c r="ATA105" s="37"/>
      <c r="ATB105" s="37"/>
      <c r="ATC105" s="37"/>
      <c r="ATD105" s="37"/>
      <c r="ATE105" s="37"/>
      <c r="ATF105" s="37"/>
      <c r="ATG105" s="37"/>
      <c r="ATH105" s="37"/>
      <c r="ATI105" s="37"/>
      <c r="ATJ105" s="37"/>
      <c r="ATK105" s="37"/>
      <c r="ATL105" s="37"/>
      <c r="ATM105" s="37"/>
      <c r="ATN105" s="37"/>
      <c r="ATO105" s="37"/>
      <c r="ATP105" s="37"/>
      <c r="ATQ105" s="37"/>
      <c r="ATR105" s="37"/>
      <c r="ATS105" s="37"/>
      <c r="ATT105" s="37"/>
      <c r="ATU105" s="37"/>
      <c r="ATV105" s="37"/>
      <c r="ATW105" s="37"/>
      <c r="ATX105" s="37"/>
      <c r="ATY105" s="37"/>
      <c r="ATZ105" s="37"/>
      <c r="AUA105" s="37"/>
      <c r="AUB105" s="37"/>
      <c r="AUC105" s="37"/>
      <c r="AUD105" s="37"/>
      <c r="AUE105" s="37"/>
      <c r="AUF105" s="37"/>
      <c r="AUG105" s="37"/>
      <c r="AUH105" s="37"/>
      <c r="AUI105" s="37"/>
      <c r="AUJ105" s="37"/>
      <c r="AUK105" s="37"/>
      <c r="AUL105" s="37"/>
      <c r="AUM105" s="37"/>
      <c r="AUN105" s="37"/>
      <c r="AUO105" s="37"/>
      <c r="AUP105" s="37"/>
      <c r="AUQ105" s="37"/>
      <c r="AUR105" s="37"/>
      <c r="AUS105" s="37"/>
      <c r="AUT105" s="37"/>
      <c r="AUU105" s="37"/>
      <c r="AUV105" s="37"/>
      <c r="AUW105" s="37"/>
      <c r="AUX105" s="37"/>
      <c r="AUY105" s="37"/>
      <c r="AUZ105" s="37"/>
      <c r="AVA105" s="37"/>
      <c r="AVB105" s="37"/>
      <c r="AVC105" s="37"/>
      <c r="AVD105" s="37"/>
      <c r="AVE105" s="37"/>
      <c r="AVF105" s="37"/>
      <c r="AVG105" s="37"/>
      <c r="AVH105" s="37"/>
      <c r="AVI105" s="37"/>
      <c r="AVJ105" s="37"/>
      <c r="AVK105" s="37"/>
      <c r="AVL105" s="37"/>
      <c r="AVM105" s="37"/>
      <c r="AVN105" s="37"/>
      <c r="AVO105" s="37"/>
      <c r="AVP105" s="37"/>
      <c r="AVQ105" s="37"/>
      <c r="AVR105" s="37"/>
      <c r="AVS105" s="37"/>
      <c r="AVT105" s="37"/>
      <c r="AVU105" s="37"/>
      <c r="AVV105" s="37"/>
      <c r="AVW105" s="37"/>
      <c r="AVX105" s="37"/>
      <c r="AVY105" s="37"/>
      <c r="AVZ105" s="37"/>
      <c r="AWA105" s="37"/>
      <c r="AWB105" s="37"/>
      <c r="AWC105" s="37"/>
      <c r="AWD105" s="37"/>
      <c r="AWE105" s="37"/>
      <c r="AWF105" s="37"/>
      <c r="AWG105" s="37"/>
      <c r="AWH105" s="37"/>
      <c r="AWI105" s="37"/>
      <c r="AWJ105" s="37"/>
      <c r="AWK105" s="37"/>
      <c r="AWL105" s="37"/>
      <c r="AWM105" s="37"/>
      <c r="AWN105" s="37"/>
      <c r="AWO105" s="37"/>
      <c r="AWP105" s="37"/>
      <c r="AWQ105" s="37"/>
      <c r="AWR105" s="37"/>
      <c r="AWS105" s="37"/>
      <c r="AWT105" s="37"/>
      <c r="AWU105" s="37"/>
      <c r="AWV105" s="37"/>
      <c r="AWW105" s="37"/>
      <c r="AWX105" s="37"/>
      <c r="AWY105" s="37"/>
      <c r="AWZ105" s="37"/>
      <c r="AXA105" s="37"/>
      <c r="AXB105" s="37"/>
      <c r="AXC105" s="37"/>
      <c r="AXD105" s="37"/>
      <c r="AXE105" s="37"/>
      <c r="AXF105" s="37"/>
      <c r="AXG105" s="37"/>
      <c r="AXH105" s="37"/>
      <c r="AXI105" s="37"/>
      <c r="AXJ105" s="37"/>
      <c r="AXK105" s="37"/>
      <c r="AXL105" s="37"/>
      <c r="AXM105" s="37"/>
      <c r="AXN105" s="37"/>
      <c r="AXO105" s="37"/>
      <c r="AXP105" s="37"/>
      <c r="AXQ105" s="37"/>
      <c r="AXR105" s="37"/>
      <c r="AXS105" s="37"/>
      <c r="AXT105" s="37"/>
      <c r="AXU105" s="37"/>
      <c r="AXV105" s="37"/>
      <c r="AXW105" s="37"/>
      <c r="AXX105" s="37"/>
      <c r="AXY105" s="37"/>
      <c r="AXZ105" s="37"/>
      <c r="AYA105" s="37"/>
      <c r="AYB105" s="37"/>
      <c r="AYC105" s="37"/>
      <c r="AYD105" s="37"/>
      <c r="AYE105" s="37"/>
      <c r="AYF105" s="37"/>
      <c r="AYG105" s="37"/>
      <c r="AYH105" s="37"/>
      <c r="AYI105" s="37"/>
      <c r="AYJ105" s="37"/>
      <c r="AYK105" s="37"/>
      <c r="AYL105" s="37"/>
      <c r="AYM105" s="37"/>
      <c r="AYN105" s="37"/>
      <c r="AYO105" s="37"/>
      <c r="AYP105" s="37"/>
      <c r="AYQ105" s="37"/>
      <c r="AYR105" s="37"/>
      <c r="AYS105" s="37"/>
      <c r="AYT105" s="37"/>
      <c r="AYU105" s="37"/>
      <c r="AYV105" s="37"/>
      <c r="AYW105" s="37"/>
      <c r="AYX105" s="37"/>
      <c r="AYY105" s="37"/>
      <c r="AYZ105" s="37"/>
      <c r="AZA105" s="37"/>
      <c r="AZB105" s="37"/>
      <c r="AZC105" s="37"/>
      <c r="AZD105" s="37"/>
      <c r="AZE105" s="37"/>
      <c r="AZF105" s="37"/>
      <c r="AZG105" s="37"/>
      <c r="AZH105" s="37"/>
      <c r="AZI105" s="37"/>
      <c r="AZJ105" s="37"/>
      <c r="AZK105" s="37"/>
      <c r="AZL105" s="37"/>
      <c r="AZM105" s="37"/>
      <c r="AZN105" s="37"/>
      <c r="AZO105" s="37"/>
      <c r="AZP105" s="37"/>
      <c r="AZQ105" s="37"/>
      <c r="AZR105" s="37"/>
      <c r="AZS105" s="37"/>
      <c r="AZT105" s="37"/>
      <c r="AZU105" s="37"/>
      <c r="AZV105" s="37"/>
      <c r="AZW105" s="37"/>
      <c r="AZX105" s="37"/>
      <c r="AZY105" s="37"/>
      <c r="AZZ105" s="37"/>
      <c r="BAA105" s="37"/>
      <c r="BAB105" s="37"/>
      <c r="BAC105" s="37"/>
      <c r="BAD105" s="37"/>
      <c r="BAE105" s="37"/>
      <c r="BAF105" s="37"/>
      <c r="BAG105" s="37"/>
      <c r="BAH105" s="37"/>
      <c r="BAI105" s="37"/>
      <c r="BAJ105" s="37"/>
      <c r="BAK105" s="37"/>
      <c r="BAL105" s="37"/>
      <c r="BAM105" s="37"/>
      <c r="BAN105" s="37"/>
      <c r="BAO105" s="37"/>
      <c r="BAP105" s="37"/>
      <c r="BAQ105" s="37"/>
      <c r="BAR105" s="37"/>
      <c r="BAS105" s="37"/>
      <c r="BAT105" s="37"/>
      <c r="BAU105" s="37"/>
      <c r="BAV105" s="37"/>
      <c r="BAW105" s="37"/>
      <c r="BAX105" s="37"/>
      <c r="BAY105" s="37"/>
      <c r="BAZ105" s="37"/>
      <c r="BBA105" s="37"/>
      <c r="BBB105" s="37"/>
      <c r="BBC105" s="37"/>
      <c r="BBD105" s="37"/>
      <c r="BBE105" s="37"/>
      <c r="BBF105" s="37"/>
      <c r="BBG105" s="37"/>
      <c r="BBH105" s="37"/>
      <c r="BBI105" s="37"/>
      <c r="BBJ105" s="37"/>
      <c r="BBK105" s="37"/>
      <c r="BBL105" s="37"/>
      <c r="BBM105" s="37"/>
      <c r="BBN105" s="37"/>
      <c r="BBO105" s="37"/>
      <c r="BBP105" s="37"/>
      <c r="BBQ105" s="37"/>
      <c r="BBR105" s="37"/>
      <c r="BBS105" s="37"/>
      <c r="BBT105" s="37"/>
      <c r="BBU105" s="37"/>
      <c r="BBV105" s="37"/>
      <c r="BBW105" s="37"/>
      <c r="BBX105" s="37"/>
      <c r="BBY105" s="37"/>
      <c r="BBZ105" s="37"/>
      <c r="BCA105" s="37"/>
      <c r="BCB105" s="37"/>
      <c r="BCC105" s="37"/>
      <c r="BCD105" s="37"/>
      <c r="BCE105" s="37"/>
      <c r="BCF105" s="37"/>
      <c r="BCG105" s="37"/>
      <c r="BCH105" s="37"/>
      <c r="BCI105" s="37"/>
      <c r="BCJ105" s="37"/>
      <c r="BCK105" s="37"/>
      <c r="BCL105" s="37"/>
      <c r="BCM105" s="37"/>
      <c r="BCN105" s="37"/>
      <c r="BCO105" s="37"/>
      <c r="BCP105" s="37"/>
      <c r="BCQ105" s="37"/>
      <c r="BCR105" s="37"/>
      <c r="BCS105" s="37"/>
      <c r="BCT105" s="37"/>
      <c r="BCU105" s="37"/>
      <c r="BCV105" s="37"/>
      <c r="BCW105" s="37"/>
      <c r="BCX105" s="37"/>
      <c r="BCY105" s="37"/>
      <c r="BCZ105" s="37"/>
      <c r="BDA105" s="37"/>
      <c r="BDB105" s="37"/>
      <c r="BDC105" s="37"/>
      <c r="BDD105" s="37"/>
      <c r="BDE105" s="37"/>
      <c r="BDF105" s="37"/>
      <c r="BDG105" s="37"/>
      <c r="BDH105" s="37"/>
      <c r="BDI105" s="37"/>
      <c r="BDJ105" s="37"/>
      <c r="BDK105" s="37"/>
      <c r="BDL105" s="37"/>
      <c r="BDM105" s="37"/>
      <c r="BDN105" s="37"/>
      <c r="BDO105" s="37"/>
      <c r="BDP105" s="37"/>
      <c r="BDQ105" s="37"/>
      <c r="BDR105" s="37"/>
      <c r="BDS105" s="37"/>
      <c r="BDT105" s="37"/>
      <c r="BDU105" s="37"/>
      <c r="BDV105" s="37"/>
      <c r="BDW105" s="37"/>
      <c r="BDX105" s="37"/>
      <c r="BDY105" s="37"/>
      <c r="BDZ105" s="37"/>
      <c r="BEA105" s="37"/>
      <c r="BEB105" s="37"/>
      <c r="BEC105" s="37"/>
      <c r="BED105" s="37"/>
      <c r="BEE105" s="37"/>
      <c r="BEF105" s="37"/>
      <c r="BEG105" s="37"/>
      <c r="BEH105" s="37"/>
      <c r="BEI105" s="37"/>
      <c r="BEJ105" s="37"/>
      <c r="BEK105" s="37"/>
      <c r="BEL105" s="37"/>
      <c r="BEM105" s="37"/>
      <c r="BEN105" s="37"/>
      <c r="BEO105" s="37"/>
      <c r="BEP105" s="37"/>
      <c r="BEQ105" s="37"/>
      <c r="BER105" s="37"/>
      <c r="BES105" s="37"/>
      <c r="BET105" s="37"/>
      <c r="BEU105" s="37"/>
      <c r="BEV105" s="37"/>
      <c r="BEW105" s="37"/>
      <c r="BEX105" s="37"/>
      <c r="BEY105" s="37"/>
      <c r="BEZ105" s="37"/>
      <c r="BFA105" s="37"/>
      <c r="BFB105" s="37"/>
      <c r="BFC105" s="37"/>
      <c r="BFD105" s="37"/>
      <c r="BFE105" s="37"/>
      <c r="BFF105" s="37"/>
      <c r="BFG105" s="37"/>
      <c r="BFH105" s="37"/>
      <c r="BFI105" s="37"/>
      <c r="BFJ105" s="37"/>
      <c r="BFK105" s="37"/>
      <c r="BFL105" s="37"/>
      <c r="BFM105" s="37"/>
      <c r="BFN105" s="37"/>
      <c r="BFO105" s="37"/>
      <c r="BFP105" s="37"/>
      <c r="BFQ105" s="37"/>
      <c r="BFR105" s="37"/>
      <c r="BFS105" s="37"/>
      <c r="BFT105" s="37"/>
      <c r="BFU105" s="37"/>
      <c r="BFV105" s="37"/>
      <c r="BFW105" s="37"/>
      <c r="BFX105" s="37"/>
      <c r="BFY105" s="37"/>
      <c r="BFZ105" s="37"/>
      <c r="BGA105" s="37"/>
      <c r="BGB105" s="37"/>
      <c r="BGC105" s="37"/>
      <c r="BGD105" s="37"/>
      <c r="BGE105" s="37"/>
      <c r="BGF105" s="37"/>
      <c r="BGG105" s="37"/>
      <c r="BGH105" s="37"/>
      <c r="BGI105" s="37"/>
      <c r="BGJ105" s="37"/>
      <c r="BGK105" s="37"/>
      <c r="BGL105" s="37"/>
      <c r="BGM105" s="37"/>
      <c r="BGN105" s="37"/>
      <c r="BGO105" s="37"/>
      <c r="BGP105" s="37"/>
      <c r="BGQ105" s="37"/>
      <c r="BGR105" s="37"/>
      <c r="BGS105" s="37"/>
      <c r="BGT105" s="37"/>
      <c r="BGU105" s="37"/>
      <c r="BGV105" s="37"/>
      <c r="BGW105" s="37"/>
      <c r="BGX105" s="37"/>
      <c r="BGY105" s="37"/>
      <c r="BGZ105" s="37"/>
      <c r="BHA105" s="37"/>
      <c r="BHB105" s="37"/>
      <c r="BHC105" s="37"/>
      <c r="BHD105" s="37"/>
      <c r="BHE105" s="37"/>
      <c r="BHF105" s="37"/>
      <c r="BHG105" s="37"/>
      <c r="BHH105" s="37"/>
      <c r="BHI105" s="37"/>
      <c r="BHJ105" s="37"/>
      <c r="BHK105" s="37"/>
      <c r="BHL105" s="37"/>
      <c r="BHM105" s="37"/>
      <c r="BHN105" s="37"/>
      <c r="BHO105" s="37"/>
      <c r="BHP105" s="37"/>
      <c r="BHQ105" s="37"/>
      <c r="BHR105" s="37"/>
      <c r="BHS105" s="37"/>
      <c r="BHT105" s="37"/>
      <c r="BHU105" s="37"/>
      <c r="BHV105" s="37"/>
      <c r="BHW105" s="37"/>
      <c r="BHX105" s="37"/>
      <c r="BHY105" s="37"/>
      <c r="BHZ105" s="37"/>
      <c r="BIA105" s="37"/>
      <c r="BIB105" s="37"/>
      <c r="BIC105" s="37"/>
      <c r="BID105" s="37"/>
      <c r="BIE105" s="37"/>
      <c r="BIF105" s="37"/>
      <c r="BIG105" s="37"/>
      <c r="BIH105" s="37"/>
      <c r="BII105" s="37"/>
      <c r="BIJ105" s="37"/>
      <c r="BIK105" s="37"/>
      <c r="BIL105" s="37"/>
      <c r="BIM105" s="37"/>
      <c r="BIN105" s="37"/>
      <c r="BIO105" s="37"/>
      <c r="BIP105" s="37"/>
      <c r="BIQ105" s="37"/>
      <c r="BIR105" s="37"/>
      <c r="BIS105" s="37"/>
      <c r="BIT105" s="37"/>
      <c r="BIU105" s="37"/>
      <c r="BIV105" s="37"/>
      <c r="BIW105" s="37"/>
      <c r="BIX105" s="37"/>
      <c r="BIY105" s="37"/>
      <c r="BIZ105" s="37"/>
      <c r="BJA105" s="37"/>
      <c r="BJB105" s="37"/>
      <c r="BJC105" s="37"/>
      <c r="BJD105" s="37"/>
      <c r="BJE105" s="37"/>
      <c r="BJF105" s="37"/>
      <c r="BJG105" s="37"/>
      <c r="BJH105" s="37"/>
      <c r="BJI105" s="37"/>
      <c r="BJJ105" s="37"/>
      <c r="BJK105" s="37"/>
      <c r="BJL105" s="37"/>
      <c r="BJM105" s="37"/>
      <c r="BJN105" s="37"/>
      <c r="BJO105" s="37"/>
      <c r="BJP105" s="37"/>
      <c r="BJQ105" s="37"/>
      <c r="BJR105" s="37"/>
      <c r="BJS105" s="37"/>
      <c r="BJT105" s="37"/>
      <c r="BJU105" s="37"/>
      <c r="BJV105" s="37"/>
      <c r="BJW105" s="37"/>
      <c r="BJX105" s="37"/>
      <c r="BJY105" s="37"/>
      <c r="BJZ105" s="37"/>
      <c r="BKA105" s="37"/>
      <c r="BKB105" s="37"/>
      <c r="BKC105" s="37"/>
      <c r="BKD105" s="37"/>
      <c r="BKE105" s="37"/>
      <c r="BKF105" s="37"/>
      <c r="BKG105" s="37"/>
      <c r="BKH105" s="37"/>
      <c r="BKI105" s="37"/>
      <c r="BKJ105" s="37"/>
      <c r="BKK105" s="37"/>
      <c r="BKL105" s="37"/>
      <c r="BKM105" s="37"/>
      <c r="BKN105" s="37"/>
      <c r="BKO105" s="37"/>
      <c r="BKP105" s="37"/>
      <c r="BKQ105" s="37"/>
      <c r="BKR105" s="37"/>
      <c r="BKS105" s="37"/>
      <c r="BKT105" s="37"/>
      <c r="BKU105" s="37"/>
      <c r="BKV105" s="37"/>
      <c r="BKW105" s="37"/>
      <c r="BKX105" s="37"/>
      <c r="BKY105" s="37"/>
      <c r="BKZ105" s="37"/>
      <c r="BLA105" s="37"/>
      <c r="BLB105" s="37"/>
      <c r="BLC105" s="37"/>
      <c r="BLD105" s="37"/>
      <c r="BLE105" s="37"/>
      <c r="BLF105" s="37"/>
      <c r="BLG105" s="37"/>
      <c r="BLH105" s="37"/>
      <c r="BLI105" s="37"/>
      <c r="BLJ105" s="37"/>
      <c r="BLK105" s="37"/>
      <c r="BLL105" s="37"/>
      <c r="BLM105" s="37"/>
      <c r="BLN105" s="37"/>
      <c r="BLO105" s="37"/>
      <c r="BLP105" s="37"/>
      <c r="BLQ105" s="37"/>
      <c r="BLR105" s="37"/>
      <c r="BLS105" s="37"/>
      <c r="BLT105" s="37"/>
      <c r="BLU105" s="37"/>
      <c r="BLV105" s="37"/>
      <c r="BLW105" s="37"/>
      <c r="BLX105" s="37"/>
      <c r="BLY105" s="37"/>
      <c r="BLZ105" s="37"/>
      <c r="BMA105" s="37"/>
      <c r="BMB105" s="37"/>
      <c r="BMC105" s="37"/>
      <c r="BMD105" s="37"/>
      <c r="BME105" s="37"/>
      <c r="BMF105" s="37"/>
      <c r="BMG105" s="37"/>
      <c r="BMH105" s="37"/>
      <c r="BMI105" s="37"/>
      <c r="BMJ105" s="37"/>
      <c r="BMK105" s="37"/>
      <c r="BML105" s="37"/>
      <c r="BMM105" s="37"/>
      <c r="BMN105" s="37"/>
      <c r="BMO105" s="37"/>
      <c r="BMP105" s="37"/>
      <c r="BMQ105" s="37"/>
      <c r="BMR105" s="37"/>
      <c r="BMS105" s="37"/>
      <c r="BMT105" s="37"/>
      <c r="BMU105" s="37"/>
      <c r="BMV105" s="37"/>
      <c r="BMW105" s="37"/>
      <c r="BMX105" s="37"/>
      <c r="BMY105" s="37"/>
      <c r="BMZ105" s="37"/>
      <c r="BNA105" s="37"/>
      <c r="BNB105" s="37"/>
      <c r="BNC105" s="37"/>
      <c r="BND105" s="37"/>
      <c r="BNE105" s="37"/>
      <c r="BNF105" s="37"/>
      <c r="BNG105" s="37"/>
      <c r="BNH105" s="37"/>
      <c r="BNI105" s="37"/>
      <c r="BNJ105" s="37"/>
      <c r="BNK105" s="37"/>
      <c r="BNL105" s="37"/>
      <c r="BNM105" s="37"/>
      <c r="BNN105" s="37"/>
      <c r="BNO105" s="37"/>
      <c r="BNP105" s="37"/>
      <c r="BNQ105" s="37"/>
      <c r="BNR105" s="37"/>
      <c r="BNS105" s="37"/>
      <c r="BNT105" s="37"/>
      <c r="BNU105" s="37"/>
      <c r="BNV105" s="37"/>
      <c r="BNW105" s="37"/>
      <c r="BNX105" s="37"/>
      <c r="BNY105" s="37"/>
      <c r="BNZ105" s="37"/>
      <c r="BOA105" s="37"/>
      <c r="BOB105" s="37"/>
      <c r="BOC105" s="37"/>
      <c r="BOD105" s="37"/>
      <c r="BOE105" s="37"/>
      <c r="BOF105" s="37"/>
      <c r="BOG105" s="37"/>
      <c r="BOH105" s="37"/>
      <c r="BOI105" s="37"/>
      <c r="BOJ105" s="37"/>
      <c r="BOK105" s="37"/>
      <c r="BOL105" s="37"/>
      <c r="BOM105" s="37"/>
      <c r="BON105" s="37"/>
      <c r="BOO105" s="37"/>
      <c r="BOP105" s="37"/>
      <c r="BOQ105" s="37"/>
      <c r="BOR105" s="37"/>
      <c r="BOS105" s="37"/>
      <c r="BOT105" s="37"/>
      <c r="BOU105" s="37"/>
      <c r="BOV105" s="37"/>
      <c r="BOW105" s="37"/>
      <c r="BOX105" s="37"/>
      <c r="BOY105" s="37"/>
      <c r="BOZ105" s="37"/>
      <c r="BPA105" s="37"/>
      <c r="BPB105" s="37"/>
      <c r="BPC105" s="37"/>
      <c r="BPD105" s="37"/>
      <c r="BPE105" s="37"/>
      <c r="BPF105" s="37"/>
      <c r="BPG105" s="37"/>
      <c r="BPH105" s="37"/>
      <c r="BPI105" s="37"/>
      <c r="BPJ105" s="37"/>
      <c r="BPK105" s="37"/>
      <c r="BPL105" s="37"/>
      <c r="BPM105" s="37"/>
      <c r="BPN105" s="37"/>
      <c r="BPO105" s="37"/>
      <c r="BPP105" s="37"/>
      <c r="BPQ105" s="37"/>
      <c r="BPR105" s="37"/>
      <c r="BPS105" s="37"/>
      <c r="BPT105" s="37"/>
      <c r="BPU105" s="37"/>
      <c r="BPV105" s="37"/>
      <c r="BPW105" s="37"/>
      <c r="BPX105" s="37"/>
      <c r="BPY105" s="37"/>
      <c r="BPZ105" s="37"/>
      <c r="BQA105" s="37"/>
      <c r="BQB105" s="37"/>
      <c r="BQC105" s="37"/>
      <c r="BQD105" s="37"/>
      <c r="BQE105" s="37"/>
      <c r="BQF105" s="37"/>
      <c r="BQG105" s="37"/>
      <c r="BQH105" s="37"/>
      <c r="BQI105" s="37"/>
      <c r="BQJ105" s="37"/>
      <c r="BQK105" s="37"/>
      <c r="BQL105" s="37"/>
      <c r="BQM105" s="37"/>
      <c r="BQN105" s="37"/>
      <c r="BQO105" s="37"/>
      <c r="BQP105" s="37"/>
      <c r="BQQ105" s="37"/>
      <c r="BQR105" s="37"/>
      <c r="BQS105" s="37"/>
      <c r="BQT105" s="37"/>
      <c r="BQU105" s="37"/>
      <c r="BQV105" s="37"/>
      <c r="BQW105" s="37"/>
      <c r="BQX105" s="37"/>
      <c r="BQY105" s="37"/>
      <c r="BQZ105" s="37"/>
      <c r="BRA105" s="37"/>
      <c r="BRB105" s="37"/>
      <c r="BRC105" s="37"/>
      <c r="BRD105" s="37"/>
      <c r="BRE105" s="37"/>
      <c r="BRF105" s="37"/>
      <c r="BRG105" s="37"/>
      <c r="BRH105" s="37"/>
      <c r="BRI105" s="37"/>
      <c r="BRJ105" s="37"/>
      <c r="BRK105" s="37"/>
      <c r="BRL105" s="37"/>
      <c r="BRM105" s="37"/>
      <c r="BRN105" s="37"/>
      <c r="BRO105" s="37"/>
      <c r="BRP105" s="37"/>
      <c r="BRQ105" s="37"/>
      <c r="BRR105" s="37"/>
      <c r="BRS105" s="37"/>
      <c r="BRT105" s="37"/>
      <c r="BRU105" s="37"/>
      <c r="BRV105" s="37"/>
      <c r="BRW105" s="37"/>
      <c r="BRX105" s="37"/>
      <c r="BRY105" s="37"/>
      <c r="BRZ105" s="37"/>
      <c r="BSA105" s="37"/>
      <c r="BSB105" s="37"/>
      <c r="BSC105" s="37"/>
      <c r="BSD105" s="37"/>
      <c r="BSE105" s="37"/>
      <c r="BSF105" s="37"/>
      <c r="BSG105" s="37"/>
      <c r="BSH105" s="37"/>
      <c r="BSI105" s="37"/>
      <c r="BSJ105" s="37"/>
      <c r="BSK105" s="37"/>
      <c r="BSL105" s="37"/>
      <c r="BSM105" s="37"/>
      <c r="BSN105" s="37"/>
      <c r="BSO105" s="37"/>
      <c r="BSP105" s="37"/>
      <c r="BSQ105" s="37"/>
      <c r="BSR105" s="37"/>
      <c r="BSS105" s="37"/>
      <c r="BST105" s="37"/>
      <c r="BSU105" s="37"/>
      <c r="BSV105" s="37"/>
      <c r="BSW105" s="37"/>
      <c r="BSX105" s="37"/>
      <c r="BSY105" s="37"/>
      <c r="BSZ105" s="37"/>
      <c r="BTA105" s="37"/>
      <c r="BTB105" s="37"/>
      <c r="BTC105" s="37"/>
      <c r="BTD105" s="37"/>
      <c r="BTE105" s="37"/>
      <c r="BTF105" s="37"/>
      <c r="BTG105" s="37"/>
      <c r="BTH105" s="37"/>
      <c r="BTI105" s="37"/>
      <c r="BTJ105" s="37"/>
      <c r="BTK105" s="37"/>
      <c r="BTL105" s="37"/>
      <c r="BTM105" s="37"/>
      <c r="BTN105" s="37"/>
      <c r="BTO105" s="37"/>
      <c r="BTP105" s="37"/>
      <c r="BTQ105" s="37"/>
      <c r="BTR105" s="37"/>
      <c r="BTS105" s="37"/>
      <c r="BTT105" s="37"/>
      <c r="BTU105" s="37"/>
      <c r="BTV105" s="37"/>
      <c r="BTW105" s="37"/>
      <c r="BTX105" s="37"/>
      <c r="BTY105" s="37"/>
      <c r="BTZ105" s="37"/>
      <c r="BUA105" s="37"/>
      <c r="BUB105" s="37"/>
      <c r="BUC105" s="37"/>
      <c r="BUD105" s="37"/>
      <c r="BUE105" s="37"/>
      <c r="BUF105" s="37"/>
      <c r="BUG105" s="37"/>
      <c r="BUH105" s="37"/>
      <c r="BUI105" s="37"/>
      <c r="BUJ105" s="37"/>
      <c r="BUK105" s="37"/>
      <c r="BUL105" s="37"/>
      <c r="BUM105" s="37"/>
      <c r="BUN105" s="37"/>
      <c r="BUO105" s="37"/>
      <c r="BUP105" s="37"/>
      <c r="BUQ105" s="37"/>
      <c r="BUR105" s="37"/>
      <c r="BUS105" s="37"/>
      <c r="BUT105" s="37"/>
      <c r="BUU105" s="37"/>
      <c r="BUV105" s="37"/>
      <c r="BUW105" s="37"/>
      <c r="BUX105" s="37"/>
      <c r="BUY105" s="37"/>
      <c r="BUZ105" s="37"/>
      <c r="BVA105" s="37"/>
      <c r="BVB105" s="37"/>
      <c r="BVC105" s="37"/>
      <c r="BVD105" s="37"/>
      <c r="BVE105" s="37"/>
      <c r="BVF105" s="37"/>
      <c r="BVG105" s="37"/>
      <c r="BVH105" s="37"/>
      <c r="BVI105" s="37"/>
      <c r="BVJ105" s="37"/>
      <c r="BVK105" s="37"/>
      <c r="BVL105" s="37"/>
      <c r="BVM105" s="37"/>
      <c r="BVN105" s="37"/>
      <c r="BVO105" s="37"/>
      <c r="BVP105" s="37"/>
      <c r="BVQ105" s="37"/>
      <c r="BVR105" s="37"/>
      <c r="BVS105" s="37"/>
      <c r="BVT105" s="37"/>
      <c r="BVU105" s="37"/>
      <c r="BVV105" s="37"/>
      <c r="BVW105" s="37"/>
      <c r="BVX105" s="37"/>
      <c r="BVY105" s="37"/>
      <c r="BVZ105" s="37"/>
      <c r="BWA105" s="37"/>
      <c r="BWB105" s="37"/>
      <c r="BWC105" s="37"/>
      <c r="BWD105" s="37"/>
      <c r="BWE105" s="37"/>
      <c r="BWF105" s="37"/>
      <c r="BWG105" s="37"/>
      <c r="BWH105" s="37"/>
      <c r="BWI105" s="37"/>
      <c r="BWJ105" s="37"/>
      <c r="BWK105" s="37"/>
      <c r="BWL105" s="37"/>
      <c r="BWM105" s="37"/>
      <c r="BWN105" s="37"/>
      <c r="BWO105" s="37"/>
      <c r="BWP105" s="37"/>
      <c r="BWQ105" s="37"/>
      <c r="BWR105" s="37"/>
      <c r="BWS105" s="37"/>
      <c r="BWT105" s="37"/>
      <c r="BWU105" s="37"/>
      <c r="BWV105" s="37"/>
      <c r="BWW105" s="37"/>
      <c r="BWX105" s="37"/>
      <c r="BWY105" s="37"/>
      <c r="BWZ105" s="37"/>
      <c r="BXA105" s="37"/>
      <c r="BXB105" s="37"/>
      <c r="BXC105" s="37"/>
      <c r="BXD105" s="37"/>
      <c r="BXE105" s="37"/>
      <c r="BXF105" s="37"/>
      <c r="BXG105" s="37"/>
      <c r="BXH105" s="37"/>
      <c r="BXI105" s="37"/>
      <c r="BXJ105" s="37"/>
      <c r="BXK105" s="37"/>
      <c r="BXL105" s="37"/>
      <c r="BXM105" s="37"/>
      <c r="BXN105" s="37"/>
      <c r="BXO105" s="37"/>
      <c r="BXP105" s="37"/>
      <c r="BXQ105" s="37"/>
      <c r="BXR105" s="37"/>
      <c r="BXS105" s="37"/>
      <c r="BXT105" s="37"/>
      <c r="BXU105" s="37"/>
      <c r="BXV105" s="37"/>
      <c r="BXW105" s="37"/>
      <c r="BXX105" s="37"/>
      <c r="BXY105" s="37"/>
      <c r="BXZ105" s="37"/>
      <c r="BYA105" s="37"/>
      <c r="BYB105" s="37"/>
      <c r="BYC105" s="37"/>
      <c r="BYD105" s="37"/>
      <c r="BYE105" s="37"/>
      <c r="BYF105" s="37"/>
      <c r="BYG105" s="37"/>
      <c r="BYH105" s="37"/>
      <c r="BYI105" s="37"/>
      <c r="BYJ105" s="37"/>
      <c r="BYK105" s="37"/>
      <c r="BYL105" s="37"/>
      <c r="BYM105" s="37"/>
      <c r="BYN105" s="37"/>
      <c r="BYO105" s="37"/>
      <c r="BYP105" s="37"/>
      <c r="BYQ105" s="37"/>
      <c r="BYR105" s="37"/>
      <c r="BYS105" s="37"/>
      <c r="BYT105" s="37"/>
      <c r="BYU105" s="37"/>
      <c r="BYV105" s="37"/>
      <c r="BYW105" s="37"/>
      <c r="BYX105" s="37"/>
      <c r="BYY105" s="37"/>
      <c r="BYZ105" s="37"/>
      <c r="BZA105" s="37"/>
      <c r="BZB105" s="37"/>
      <c r="BZC105" s="37"/>
      <c r="BZD105" s="37"/>
      <c r="BZE105" s="37"/>
      <c r="BZF105" s="37"/>
      <c r="BZG105" s="37"/>
      <c r="BZH105" s="37"/>
      <c r="BZI105" s="37"/>
      <c r="BZJ105" s="37"/>
      <c r="BZK105" s="37"/>
      <c r="BZL105" s="37"/>
      <c r="BZM105" s="37"/>
      <c r="BZN105" s="37"/>
      <c r="BZO105" s="37"/>
      <c r="BZP105" s="37"/>
      <c r="BZQ105" s="37"/>
      <c r="BZR105" s="37"/>
      <c r="BZS105" s="37"/>
      <c r="BZT105" s="37"/>
      <c r="BZU105" s="37"/>
      <c r="BZV105" s="37"/>
      <c r="BZW105" s="37"/>
      <c r="BZX105" s="37"/>
      <c r="BZY105" s="37"/>
      <c r="BZZ105" s="37"/>
      <c r="CAA105" s="37"/>
      <c r="CAB105" s="37"/>
      <c r="CAC105" s="37"/>
      <c r="CAD105" s="37"/>
      <c r="CAE105" s="37"/>
      <c r="CAF105" s="37"/>
      <c r="CAG105" s="37"/>
      <c r="CAH105" s="37"/>
      <c r="CAI105" s="37"/>
      <c r="CAJ105" s="37"/>
      <c r="CAK105" s="37"/>
      <c r="CAL105" s="37"/>
      <c r="CAM105" s="37"/>
      <c r="CAN105" s="37"/>
      <c r="CAO105" s="37"/>
      <c r="CAP105" s="37"/>
      <c r="CAQ105" s="37"/>
      <c r="CAR105" s="37"/>
      <c r="CAS105" s="37"/>
      <c r="CAT105" s="37"/>
      <c r="CAU105" s="37"/>
      <c r="CAV105" s="37"/>
      <c r="CAW105" s="37"/>
      <c r="CAX105" s="37"/>
      <c r="CAY105" s="37"/>
      <c r="CAZ105" s="37"/>
      <c r="CBA105" s="37"/>
      <c r="CBB105" s="37"/>
      <c r="CBC105" s="37"/>
      <c r="CBD105" s="37"/>
      <c r="CBE105" s="37"/>
      <c r="CBF105" s="37"/>
      <c r="CBG105" s="37"/>
      <c r="CBH105" s="37"/>
      <c r="CBI105" s="37"/>
      <c r="CBJ105" s="37"/>
      <c r="CBK105" s="37"/>
      <c r="CBL105" s="37"/>
      <c r="CBM105" s="37"/>
      <c r="CBN105" s="37"/>
      <c r="CBO105" s="37"/>
      <c r="CBP105" s="37"/>
      <c r="CBQ105" s="37"/>
      <c r="CBR105" s="37"/>
      <c r="CBS105" s="37"/>
      <c r="CBT105" s="37"/>
      <c r="CBU105" s="37"/>
      <c r="CBV105" s="37"/>
      <c r="CBW105" s="37"/>
      <c r="CBX105" s="37"/>
      <c r="CBY105" s="37"/>
      <c r="CBZ105" s="37"/>
      <c r="CCA105" s="37"/>
      <c r="CCB105" s="37"/>
      <c r="CCC105" s="37"/>
      <c r="CCD105" s="37"/>
      <c r="CCE105" s="37"/>
      <c r="CCF105" s="37"/>
      <c r="CCG105" s="37"/>
      <c r="CCH105" s="37"/>
      <c r="CCI105" s="37"/>
      <c r="CCJ105" s="37"/>
      <c r="CCK105" s="37"/>
      <c r="CCL105" s="37"/>
      <c r="CCM105" s="37"/>
      <c r="CCN105" s="37"/>
      <c r="CCO105" s="37"/>
      <c r="CCP105" s="37"/>
      <c r="CCQ105" s="37"/>
      <c r="CCR105" s="37"/>
      <c r="CCS105" s="37"/>
      <c r="CCT105" s="37"/>
      <c r="CCU105" s="37"/>
      <c r="CCV105" s="37"/>
      <c r="CCW105" s="37"/>
      <c r="CCX105" s="37"/>
      <c r="CCY105" s="37"/>
      <c r="CCZ105" s="37"/>
      <c r="CDA105" s="37"/>
      <c r="CDB105" s="37"/>
      <c r="CDC105" s="37"/>
      <c r="CDD105" s="37"/>
      <c r="CDE105" s="37"/>
      <c r="CDF105" s="37"/>
      <c r="CDG105" s="37"/>
      <c r="CDH105" s="37"/>
      <c r="CDI105" s="37"/>
      <c r="CDJ105" s="37"/>
      <c r="CDK105" s="37"/>
      <c r="CDL105" s="37"/>
      <c r="CDM105" s="37"/>
      <c r="CDN105" s="37"/>
      <c r="CDO105" s="37"/>
      <c r="CDP105" s="37"/>
      <c r="CDQ105" s="37"/>
      <c r="CDR105" s="37"/>
      <c r="CDS105" s="37"/>
      <c r="CDT105" s="37"/>
      <c r="CDU105" s="37"/>
      <c r="CDV105" s="37"/>
      <c r="CDW105" s="37"/>
      <c r="CDX105" s="37"/>
      <c r="CDY105" s="37"/>
      <c r="CDZ105" s="37"/>
      <c r="CEA105" s="37"/>
      <c r="CEB105" s="37"/>
      <c r="CEC105" s="37"/>
      <c r="CED105" s="37"/>
      <c r="CEE105" s="37"/>
      <c r="CEF105" s="37"/>
      <c r="CEG105" s="37"/>
      <c r="CEH105" s="37"/>
      <c r="CEI105" s="37"/>
      <c r="CEJ105" s="37"/>
      <c r="CEK105" s="37"/>
      <c r="CEL105" s="37"/>
      <c r="CEM105" s="37"/>
      <c r="CEN105" s="37"/>
      <c r="CEO105" s="37"/>
      <c r="CEP105" s="37"/>
      <c r="CEQ105" s="37"/>
      <c r="CER105" s="37"/>
      <c r="CES105" s="37"/>
      <c r="CET105" s="37"/>
      <c r="CEU105" s="37"/>
      <c r="CEV105" s="37"/>
      <c r="CEW105" s="37"/>
      <c r="CEX105" s="37"/>
      <c r="CEY105" s="37"/>
      <c r="CEZ105" s="37"/>
      <c r="CFA105" s="37"/>
      <c r="CFB105" s="37"/>
      <c r="CFC105" s="37"/>
      <c r="CFD105" s="37"/>
      <c r="CFE105" s="37"/>
      <c r="CFF105" s="37"/>
      <c r="CFG105" s="37"/>
      <c r="CFH105" s="37"/>
      <c r="CFI105" s="37"/>
      <c r="CFJ105" s="37"/>
      <c r="CFK105" s="37"/>
      <c r="CFL105" s="37"/>
      <c r="CFM105" s="37"/>
      <c r="CFN105" s="37"/>
      <c r="CFO105" s="37"/>
      <c r="CFP105" s="37"/>
      <c r="CFQ105" s="37"/>
      <c r="CFR105" s="37"/>
      <c r="CFS105" s="37"/>
      <c r="CFT105" s="37"/>
      <c r="CFU105" s="37"/>
      <c r="CFV105" s="37"/>
      <c r="CFW105" s="37"/>
      <c r="CFX105" s="37"/>
      <c r="CFY105" s="37"/>
      <c r="CFZ105" s="37"/>
      <c r="CGA105" s="37"/>
      <c r="CGB105" s="37"/>
      <c r="CGC105" s="37"/>
      <c r="CGD105" s="37"/>
      <c r="CGE105" s="37"/>
      <c r="CGF105" s="37"/>
      <c r="CGG105" s="37"/>
      <c r="CGH105" s="37"/>
      <c r="CGI105" s="37"/>
      <c r="CGJ105" s="37"/>
      <c r="CGK105" s="37"/>
      <c r="CGL105" s="37"/>
      <c r="CGM105" s="37"/>
      <c r="CGN105" s="37"/>
      <c r="CGO105" s="37"/>
      <c r="CGP105" s="37"/>
      <c r="CGQ105" s="37"/>
      <c r="CGR105" s="37"/>
      <c r="CGS105" s="37"/>
      <c r="CGT105" s="37"/>
      <c r="CGU105" s="37"/>
      <c r="CGV105" s="37"/>
      <c r="CGW105" s="37"/>
      <c r="CGX105" s="37"/>
      <c r="CGY105" s="37"/>
      <c r="CGZ105" s="37"/>
      <c r="CHA105" s="37"/>
      <c r="CHB105" s="37"/>
      <c r="CHC105" s="37"/>
      <c r="CHD105" s="37"/>
      <c r="CHE105" s="37"/>
      <c r="CHF105" s="37"/>
      <c r="CHG105" s="37"/>
      <c r="CHH105" s="37"/>
      <c r="CHI105" s="37"/>
      <c r="CHJ105" s="37"/>
      <c r="CHK105" s="37"/>
      <c r="CHL105" s="37"/>
      <c r="CHM105" s="37"/>
      <c r="CHN105" s="37"/>
      <c r="CHO105" s="37"/>
      <c r="CHP105" s="37"/>
      <c r="CHQ105" s="37"/>
      <c r="CHR105" s="37"/>
      <c r="CHS105" s="37"/>
      <c r="CHT105" s="37"/>
      <c r="CHU105" s="37"/>
      <c r="CHV105" s="37"/>
      <c r="CHW105" s="37"/>
      <c r="CHX105" s="37"/>
      <c r="CHY105" s="37"/>
      <c r="CHZ105" s="37"/>
      <c r="CIA105" s="37"/>
      <c r="CIB105" s="37"/>
      <c r="CIC105" s="37"/>
      <c r="CID105" s="37"/>
      <c r="CIE105" s="37"/>
      <c r="CIF105" s="37"/>
      <c r="CIG105" s="37"/>
      <c r="CIH105" s="37"/>
      <c r="CII105" s="37"/>
      <c r="CIJ105" s="37"/>
      <c r="CIK105" s="37"/>
      <c r="CIL105" s="37"/>
      <c r="CIM105" s="37"/>
      <c r="CIN105" s="37"/>
      <c r="CIO105" s="37"/>
      <c r="CIP105" s="37"/>
      <c r="CIQ105" s="37"/>
      <c r="CIR105" s="37"/>
      <c r="CIS105" s="37"/>
      <c r="CIT105" s="37"/>
      <c r="CIU105" s="37"/>
      <c r="CIV105" s="37"/>
      <c r="CIW105" s="37"/>
      <c r="CIX105" s="37"/>
      <c r="CIY105" s="37"/>
      <c r="CIZ105" s="37"/>
      <c r="CJA105" s="37"/>
      <c r="CJB105" s="37"/>
      <c r="CJC105" s="37"/>
      <c r="CJD105" s="37"/>
      <c r="CJE105" s="37"/>
      <c r="CJF105" s="37"/>
      <c r="CJG105" s="37"/>
      <c r="CJH105" s="37"/>
      <c r="CJI105" s="37"/>
      <c r="CJJ105" s="37"/>
      <c r="CJK105" s="37"/>
      <c r="CJL105" s="37"/>
      <c r="CJM105" s="37"/>
      <c r="CJN105" s="37"/>
      <c r="CJO105" s="37"/>
      <c r="CJP105" s="37"/>
      <c r="CJQ105" s="37"/>
      <c r="CJR105" s="37"/>
      <c r="CJS105" s="37"/>
      <c r="CJT105" s="37"/>
      <c r="CJU105" s="37"/>
      <c r="CJV105" s="37"/>
      <c r="CJW105" s="37"/>
      <c r="CJX105" s="37"/>
      <c r="CJY105" s="37"/>
      <c r="CJZ105" s="37"/>
      <c r="CKA105" s="37"/>
      <c r="CKB105" s="37"/>
      <c r="CKC105" s="37"/>
      <c r="CKD105" s="37"/>
      <c r="CKE105" s="37"/>
      <c r="CKF105" s="37"/>
      <c r="CKG105" s="37"/>
      <c r="CKH105" s="37"/>
      <c r="CKI105" s="37"/>
      <c r="CKJ105" s="37"/>
      <c r="CKK105" s="37"/>
      <c r="CKL105" s="37"/>
      <c r="CKM105" s="37"/>
      <c r="CKN105" s="37"/>
      <c r="CKO105" s="37"/>
      <c r="CKP105" s="37"/>
      <c r="CKQ105" s="37"/>
      <c r="CKR105" s="37"/>
      <c r="CKS105" s="37"/>
      <c r="CKT105" s="37"/>
      <c r="CKU105" s="37"/>
      <c r="CKV105" s="37"/>
      <c r="CKW105" s="37"/>
      <c r="CKX105" s="37"/>
      <c r="CKY105" s="37"/>
      <c r="CKZ105" s="37"/>
      <c r="CLA105" s="37"/>
      <c r="CLB105" s="37"/>
      <c r="CLC105" s="37"/>
      <c r="CLD105" s="37"/>
      <c r="CLE105" s="37"/>
      <c r="CLF105" s="37"/>
      <c r="CLG105" s="37"/>
      <c r="CLH105" s="37"/>
      <c r="CLI105" s="37"/>
      <c r="CLJ105" s="37"/>
      <c r="CLK105" s="37"/>
      <c r="CLL105" s="37"/>
      <c r="CLM105" s="37"/>
      <c r="CLN105" s="37"/>
      <c r="CLO105" s="37"/>
      <c r="CLP105" s="37"/>
      <c r="CLQ105" s="37"/>
      <c r="CLR105" s="37"/>
      <c r="CLS105" s="37"/>
      <c r="CLT105" s="37"/>
      <c r="CLU105" s="37"/>
      <c r="CLV105" s="37"/>
      <c r="CLW105" s="37"/>
      <c r="CLX105" s="37"/>
      <c r="CLY105" s="37"/>
      <c r="CLZ105" s="37"/>
      <c r="CMA105" s="37"/>
      <c r="CMB105" s="37"/>
      <c r="CMC105" s="37"/>
      <c r="CMD105" s="37"/>
      <c r="CME105" s="37"/>
      <c r="CMF105" s="37"/>
      <c r="CMG105" s="37"/>
      <c r="CMH105" s="37"/>
      <c r="CMI105" s="37"/>
      <c r="CMJ105" s="37"/>
      <c r="CMK105" s="37"/>
      <c r="CML105" s="37"/>
      <c r="CMM105" s="37"/>
      <c r="CMN105" s="37"/>
      <c r="CMO105" s="37"/>
      <c r="CMP105" s="37"/>
      <c r="CMQ105" s="37"/>
      <c r="CMR105" s="37"/>
      <c r="CMS105" s="37"/>
      <c r="CMT105" s="37"/>
      <c r="CMU105" s="37"/>
      <c r="CMV105" s="37"/>
      <c r="CMW105" s="37"/>
      <c r="CMX105" s="37"/>
      <c r="CMY105" s="37"/>
      <c r="CMZ105" s="37"/>
      <c r="CNA105" s="37"/>
      <c r="CNB105" s="37"/>
      <c r="CNC105" s="37"/>
      <c r="CND105" s="37"/>
      <c r="CNE105" s="37"/>
      <c r="CNF105" s="37"/>
      <c r="CNG105" s="37"/>
      <c r="CNH105" s="37"/>
      <c r="CNI105" s="37"/>
      <c r="CNJ105" s="37"/>
      <c r="CNK105" s="37"/>
      <c r="CNL105" s="37"/>
      <c r="CNM105" s="37"/>
      <c r="CNN105" s="37"/>
      <c r="CNO105" s="37"/>
      <c r="CNP105" s="37"/>
      <c r="CNQ105" s="37"/>
      <c r="CNR105" s="37"/>
      <c r="CNS105" s="37"/>
      <c r="CNT105" s="37"/>
      <c r="CNU105" s="37"/>
      <c r="CNV105" s="37"/>
      <c r="CNW105" s="37"/>
      <c r="CNX105" s="37"/>
      <c r="CNY105" s="37"/>
      <c r="CNZ105" s="37"/>
      <c r="COA105" s="37"/>
      <c r="COB105" s="37"/>
      <c r="COC105" s="37"/>
      <c r="COD105" s="37"/>
      <c r="COE105" s="37"/>
      <c r="COF105" s="37"/>
      <c r="COG105" s="37"/>
      <c r="COH105" s="37"/>
      <c r="COI105" s="37"/>
      <c r="COJ105" s="37"/>
      <c r="COK105" s="37"/>
      <c r="COL105" s="37"/>
      <c r="COM105" s="37"/>
      <c r="CON105" s="37"/>
      <c r="COO105" s="37"/>
      <c r="COP105" s="37"/>
      <c r="COQ105" s="37"/>
      <c r="COR105" s="37"/>
      <c r="COS105" s="37"/>
      <c r="COT105" s="37"/>
      <c r="COU105" s="37"/>
      <c r="COV105" s="37"/>
      <c r="COW105" s="37"/>
      <c r="COX105" s="37"/>
      <c r="COY105" s="37"/>
      <c r="COZ105" s="37"/>
      <c r="CPA105" s="37"/>
      <c r="CPB105" s="37"/>
      <c r="CPC105" s="37"/>
      <c r="CPD105" s="37"/>
      <c r="CPE105" s="37"/>
      <c r="CPF105" s="37"/>
      <c r="CPG105" s="37"/>
      <c r="CPH105" s="37"/>
      <c r="CPI105" s="37"/>
      <c r="CPJ105" s="37"/>
      <c r="CPK105" s="37"/>
      <c r="CPL105" s="37"/>
      <c r="CPM105" s="37"/>
      <c r="CPN105" s="37"/>
      <c r="CPO105" s="37"/>
      <c r="CPP105" s="37"/>
      <c r="CPQ105" s="37"/>
      <c r="CPR105" s="37"/>
      <c r="CPS105" s="37"/>
      <c r="CPT105" s="37"/>
      <c r="CPU105" s="37"/>
      <c r="CPV105" s="37"/>
      <c r="CPW105" s="37"/>
      <c r="CPX105" s="37"/>
      <c r="CPY105" s="37"/>
      <c r="CPZ105" s="37"/>
      <c r="CQA105" s="37"/>
      <c r="CQB105" s="37"/>
      <c r="CQC105" s="37"/>
      <c r="CQD105" s="37"/>
      <c r="CQE105" s="37"/>
      <c r="CQF105" s="37"/>
      <c r="CQG105" s="37"/>
      <c r="CQH105" s="37"/>
      <c r="CQI105" s="37"/>
      <c r="CQJ105" s="37"/>
      <c r="CQK105" s="37"/>
      <c r="CQL105" s="37"/>
      <c r="CQM105" s="37"/>
      <c r="CQN105" s="37"/>
      <c r="CQO105" s="37"/>
      <c r="CQP105" s="37"/>
      <c r="CQQ105" s="37"/>
      <c r="CQR105" s="37"/>
      <c r="CQS105" s="37"/>
      <c r="CQT105" s="37"/>
      <c r="CQU105" s="37"/>
      <c r="CQV105" s="37"/>
      <c r="CQW105" s="37"/>
      <c r="CQX105" s="37"/>
      <c r="CQY105" s="37"/>
      <c r="CQZ105" s="37"/>
      <c r="CRA105" s="37"/>
      <c r="CRB105" s="37"/>
      <c r="CRC105" s="37"/>
      <c r="CRD105" s="37"/>
      <c r="CRE105" s="37"/>
      <c r="CRF105" s="37"/>
      <c r="CRG105" s="37"/>
      <c r="CRH105" s="37"/>
      <c r="CRI105" s="37"/>
      <c r="CRJ105" s="37"/>
      <c r="CRK105" s="37"/>
      <c r="CRL105" s="37"/>
      <c r="CRM105" s="37"/>
      <c r="CRN105" s="37"/>
      <c r="CRO105" s="37"/>
      <c r="CRP105" s="37"/>
      <c r="CRQ105" s="37"/>
      <c r="CRR105" s="37"/>
      <c r="CRS105" s="37"/>
      <c r="CRT105" s="37"/>
      <c r="CRU105" s="37"/>
      <c r="CRV105" s="37"/>
      <c r="CRW105" s="37"/>
      <c r="CRX105" s="37"/>
      <c r="CRY105" s="37"/>
      <c r="CRZ105" s="37"/>
      <c r="CSA105" s="37"/>
      <c r="CSB105" s="37"/>
      <c r="CSC105" s="37"/>
      <c r="CSD105" s="37"/>
      <c r="CSE105" s="37"/>
      <c r="CSF105" s="37"/>
      <c r="CSG105" s="37"/>
      <c r="CSH105" s="37"/>
      <c r="CSI105" s="37"/>
      <c r="CSJ105" s="37"/>
      <c r="CSK105" s="37"/>
      <c r="CSL105" s="37"/>
      <c r="CSM105" s="37"/>
      <c r="CSN105" s="37"/>
      <c r="CSO105" s="37"/>
      <c r="CSP105" s="37"/>
      <c r="CSQ105" s="37"/>
      <c r="CSR105" s="37"/>
      <c r="CSS105" s="37"/>
      <c r="CST105" s="37"/>
      <c r="CSU105" s="37"/>
      <c r="CSV105" s="37"/>
      <c r="CSW105" s="37"/>
      <c r="CSX105" s="37"/>
      <c r="CSY105" s="37"/>
      <c r="CSZ105" s="37"/>
      <c r="CTA105" s="37"/>
      <c r="CTB105" s="37"/>
      <c r="CTC105" s="37"/>
      <c r="CTD105" s="37"/>
      <c r="CTE105" s="37"/>
      <c r="CTF105" s="37"/>
      <c r="CTG105" s="37"/>
      <c r="CTH105" s="37"/>
      <c r="CTI105" s="37"/>
      <c r="CTJ105" s="37"/>
      <c r="CTK105" s="37"/>
      <c r="CTL105" s="37"/>
      <c r="CTM105" s="37"/>
      <c r="CTN105" s="37"/>
      <c r="CTO105" s="37"/>
      <c r="CTP105" s="37"/>
      <c r="CTQ105" s="37"/>
      <c r="CTR105" s="37"/>
      <c r="CTS105" s="37"/>
      <c r="CTT105" s="37"/>
      <c r="CTU105" s="37"/>
      <c r="CTV105" s="37"/>
      <c r="CTW105" s="37"/>
      <c r="CTX105" s="37"/>
      <c r="CTY105" s="37"/>
      <c r="CTZ105" s="37"/>
      <c r="CUA105" s="37"/>
      <c r="CUB105" s="37"/>
      <c r="CUC105" s="37"/>
      <c r="CUD105" s="37"/>
      <c r="CUE105" s="37"/>
      <c r="CUF105" s="37"/>
      <c r="CUG105" s="37"/>
      <c r="CUH105" s="37"/>
      <c r="CUI105" s="37"/>
      <c r="CUJ105" s="37"/>
      <c r="CUK105" s="37"/>
      <c r="CUL105" s="37"/>
      <c r="CUM105" s="37"/>
      <c r="CUN105" s="37"/>
      <c r="CUO105" s="37"/>
      <c r="CUP105" s="37"/>
      <c r="CUQ105" s="37"/>
      <c r="CUR105" s="37"/>
      <c r="CUS105" s="37"/>
      <c r="CUT105" s="37"/>
      <c r="CUU105" s="37"/>
      <c r="CUV105" s="37"/>
      <c r="CUW105" s="37"/>
      <c r="CUX105" s="37"/>
      <c r="CUY105" s="37"/>
      <c r="CUZ105" s="37"/>
      <c r="CVA105" s="37"/>
      <c r="CVB105" s="37"/>
      <c r="CVC105" s="37"/>
      <c r="CVD105" s="37"/>
      <c r="CVE105" s="37"/>
      <c r="CVF105" s="37"/>
      <c r="CVG105" s="37"/>
      <c r="CVH105" s="37"/>
      <c r="CVI105" s="37"/>
      <c r="CVJ105" s="37"/>
      <c r="CVK105" s="37"/>
      <c r="CVL105" s="37"/>
      <c r="CVM105" s="37"/>
      <c r="CVN105" s="37"/>
      <c r="CVO105" s="37"/>
      <c r="CVP105" s="37"/>
      <c r="CVQ105" s="37"/>
      <c r="CVR105" s="37"/>
      <c r="CVS105" s="37"/>
      <c r="CVT105" s="37"/>
      <c r="CVU105" s="37"/>
      <c r="CVV105" s="37"/>
      <c r="CVW105" s="37"/>
      <c r="CVX105" s="37"/>
      <c r="CVY105" s="37"/>
      <c r="CVZ105" s="37"/>
      <c r="CWA105" s="37"/>
      <c r="CWB105" s="37"/>
      <c r="CWC105" s="37"/>
      <c r="CWD105" s="37"/>
      <c r="CWE105" s="37"/>
      <c r="CWF105" s="37"/>
      <c r="CWG105" s="37"/>
      <c r="CWH105" s="37"/>
      <c r="CWI105" s="37"/>
      <c r="CWJ105" s="37"/>
      <c r="CWK105" s="37"/>
      <c r="CWL105" s="37"/>
      <c r="CWM105" s="37"/>
      <c r="CWN105" s="37"/>
      <c r="CWO105" s="37"/>
      <c r="CWP105" s="37"/>
      <c r="CWQ105" s="37"/>
      <c r="CWR105" s="37"/>
      <c r="CWS105" s="37"/>
      <c r="CWT105" s="37"/>
      <c r="CWU105" s="37"/>
      <c r="CWV105" s="37"/>
      <c r="CWW105" s="37"/>
      <c r="CWX105" s="37"/>
      <c r="CWY105" s="37"/>
      <c r="CWZ105" s="37"/>
      <c r="CXA105" s="37"/>
      <c r="CXB105" s="37"/>
      <c r="CXC105" s="37"/>
      <c r="CXD105" s="37"/>
      <c r="CXE105" s="37"/>
      <c r="CXF105" s="37"/>
      <c r="CXG105" s="37"/>
      <c r="CXH105" s="37"/>
      <c r="CXI105" s="37"/>
      <c r="CXJ105" s="37"/>
      <c r="CXK105" s="37"/>
      <c r="CXL105" s="37"/>
      <c r="CXM105" s="37"/>
      <c r="CXN105" s="37"/>
      <c r="CXO105" s="37"/>
      <c r="CXP105" s="37"/>
      <c r="CXQ105" s="37"/>
      <c r="CXR105" s="37"/>
      <c r="CXS105" s="37"/>
      <c r="CXT105" s="37"/>
      <c r="CXU105" s="37"/>
      <c r="CXV105" s="37"/>
      <c r="CXW105" s="37"/>
      <c r="CXX105" s="37"/>
      <c r="CXY105" s="37"/>
      <c r="CXZ105" s="37"/>
      <c r="CYA105" s="37"/>
      <c r="CYB105" s="37"/>
      <c r="CYC105" s="37"/>
      <c r="CYD105" s="37"/>
      <c r="CYE105" s="37"/>
      <c r="CYF105" s="37"/>
      <c r="CYG105" s="37"/>
      <c r="CYH105" s="37"/>
      <c r="CYI105" s="37"/>
      <c r="CYJ105" s="37"/>
      <c r="CYK105" s="37"/>
      <c r="CYL105" s="37"/>
      <c r="CYM105" s="37"/>
      <c r="CYN105" s="37"/>
      <c r="CYO105" s="37"/>
      <c r="CYP105" s="37"/>
      <c r="CYQ105" s="37"/>
      <c r="CYR105" s="37"/>
      <c r="CYS105" s="37"/>
      <c r="CYT105" s="37"/>
      <c r="CYU105" s="37"/>
      <c r="CYV105" s="37"/>
      <c r="CYW105" s="37"/>
      <c r="CYX105" s="37"/>
      <c r="CYY105" s="37"/>
      <c r="CYZ105" s="37"/>
      <c r="CZA105" s="37"/>
      <c r="CZB105" s="37"/>
      <c r="CZC105" s="37"/>
      <c r="CZD105" s="37"/>
      <c r="CZE105" s="37"/>
      <c r="CZF105" s="37"/>
      <c r="CZG105" s="37"/>
      <c r="CZH105" s="37"/>
      <c r="CZI105" s="37"/>
      <c r="CZJ105" s="37"/>
      <c r="CZK105" s="37"/>
      <c r="CZL105" s="37"/>
      <c r="CZM105" s="37"/>
      <c r="CZN105" s="37"/>
      <c r="CZO105" s="37"/>
      <c r="CZP105" s="37"/>
      <c r="CZQ105" s="37"/>
      <c r="CZR105" s="37"/>
      <c r="CZS105" s="37"/>
      <c r="CZT105" s="37"/>
      <c r="CZU105" s="37"/>
      <c r="CZV105" s="37"/>
      <c r="CZW105" s="37"/>
      <c r="CZX105" s="37"/>
      <c r="CZY105" s="37"/>
      <c r="CZZ105" s="37"/>
      <c r="DAA105" s="37"/>
      <c r="DAB105" s="37"/>
      <c r="DAC105" s="37"/>
      <c r="DAD105" s="37"/>
      <c r="DAE105" s="37"/>
      <c r="DAF105" s="37"/>
      <c r="DAG105" s="37"/>
      <c r="DAH105" s="37"/>
      <c r="DAI105" s="37"/>
      <c r="DAJ105" s="37"/>
      <c r="DAK105" s="37"/>
      <c r="DAL105" s="37"/>
      <c r="DAM105" s="37"/>
      <c r="DAN105" s="37"/>
      <c r="DAO105" s="37"/>
      <c r="DAP105" s="37"/>
      <c r="DAQ105" s="37"/>
      <c r="DAR105" s="37"/>
      <c r="DAS105" s="37"/>
      <c r="DAT105" s="37"/>
      <c r="DAU105" s="37"/>
      <c r="DAV105" s="37"/>
      <c r="DAW105" s="37"/>
      <c r="DAX105" s="37"/>
      <c r="DAY105" s="37"/>
      <c r="DAZ105" s="37"/>
      <c r="DBA105" s="37"/>
      <c r="DBB105" s="37"/>
      <c r="DBC105" s="37"/>
      <c r="DBD105" s="37"/>
      <c r="DBE105" s="37"/>
      <c r="DBF105" s="37"/>
      <c r="DBG105" s="37"/>
      <c r="DBH105" s="37"/>
      <c r="DBI105" s="37"/>
      <c r="DBJ105" s="37"/>
      <c r="DBK105" s="37"/>
      <c r="DBL105" s="37"/>
      <c r="DBM105" s="37"/>
      <c r="DBN105" s="37"/>
      <c r="DBO105" s="37"/>
      <c r="DBP105" s="37"/>
      <c r="DBQ105" s="37"/>
      <c r="DBR105" s="37"/>
      <c r="DBS105" s="37"/>
      <c r="DBT105" s="37"/>
      <c r="DBU105" s="37"/>
      <c r="DBV105" s="37"/>
      <c r="DBW105" s="37"/>
      <c r="DBX105" s="37"/>
      <c r="DBY105" s="37"/>
      <c r="DBZ105" s="37"/>
      <c r="DCA105" s="37"/>
      <c r="DCB105" s="37"/>
      <c r="DCC105" s="37"/>
      <c r="DCD105" s="37"/>
      <c r="DCE105" s="37"/>
      <c r="DCF105" s="37"/>
      <c r="DCG105" s="37"/>
      <c r="DCH105" s="37"/>
      <c r="DCI105" s="37"/>
      <c r="DCJ105" s="37"/>
      <c r="DCK105" s="37"/>
      <c r="DCL105" s="37"/>
      <c r="DCM105" s="37"/>
      <c r="DCN105" s="37"/>
      <c r="DCO105" s="37"/>
      <c r="DCP105" s="37"/>
      <c r="DCQ105" s="37"/>
      <c r="DCR105" s="37"/>
      <c r="DCS105" s="37"/>
      <c r="DCT105" s="37"/>
      <c r="DCU105" s="37"/>
      <c r="DCV105" s="37"/>
      <c r="DCW105" s="37"/>
      <c r="DCX105" s="37"/>
      <c r="DCY105" s="37"/>
      <c r="DCZ105" s="37"/>
      <c r="DDA105" s="37"/>
      <c r="DDB105" s="37"/>
      <c r="DDC105" s="37"/>
      <c r="DDD105" s="37"/>
      <c r="DDE105" s="37"/>
      <c r="DDF105" s="37"/>
      <c r="DDG105" s="37"/>
      <c r="DDH105" s="37"/>
      <c r="DDI105" s="37"/>
      <c r="DDJ105" s="37"/>
      <c r="DDK105" s="37"/>
      <c r="DDL105" s="37"/>
      <c r="DDM105" s="37"/>
      <c r="DDN105" s="37"/>
      <c r="DDO105" s="37"/>
      <c r="DDP105" s="37"/>
      <c r="DDQ105" s="37"/>
      <c r="DDR105" s="37"/>
      <c r="DDS105" s="37"/>
      <c r="DDT105" s="37"/>
      <c r="DDU105" s="37"/>
      <c r="DDV105" s="37"/>
      <c r="DDW105" s="37"/>
      <c r="DDX105" s="37"/>
      <c r="DDY105" s="37"/>
      <c r="DDZ105" s="37"/>
      <c r="DEA105" s="37"/>
      <c r="DEB105" s="37"/>
      <c r="DEC105" s="37"/>
      <c r="DED105" s="37"/>
      <c r="DEE105" s="37"/>
      <c r="DEF105" s="37"/>
      <c r="DEG105" s="37"/>
      <c r="DEH105" s="37"/>
      <c r="DEI105" s="37"/>
      <c r="DEJ105" s="37"/>
      <c r="DEK105" s="37"/>
      <c r="DEL105" s="37"/>
      <c r="DEM105" s="37"/>
      <c r="DEN105" s="37"/>
      <c r="DEO105" s="37"/>
      <c r="DEP105" s="37"/>
      <c r="DEQ105" s="37"/>
      <c r="DER105" s="37"/>
      <c r="DES105" s="37"/>
      <c r="DET105" s="37"/>
      <c r="DEU105" s="37"/>
      <c r="DEV105" s="37"/>
      <c r="DEW105" s="37"/>
      <c r="DEX105" s="37"/>
      <c r="DEY105" s="37"/>
      <c r="DEZ105" s="37"/>
      <c r="DFA105" s="37"/>
      <c r="DFB105" s="37"/>
      <c r="DFC105" s="37"/>
      <c r="DFD105" s="37"/>
      <c r="DFE105" s="37"/>
      <c r="DFF105" s="37"/>
      <c r="DFG105" s="37"/>
      <c r="DFH105" s="37"/>
      <c r="DFI105" s="37"/>
      <c r="DFJ105" s="37"/>
      <c r="DFK105" s="37"/>
      <c r="DFL105" s="37"/>
      <c r="DFM105" s="37"/>
      <c r="DFN105" s="37"/>
      <c r="DFO105" s="37"/>
      <c r="DFP105" s="37"/>
      <c r="DFQ105" s="37"/>
      <c r="DFR105" s="37"/>
      <c r="DFS105" s="37"/>
      <c r="DFT105" s="37"/>
      <c r="DFU105" s="37"/>
      <c r="DFV105" s="37"/>
      <c r="DFW105" s="37"/>
      <c r="DFX105" s="37"/>
      <c r="DFY105" s="37"/>
      <c r="DFZ105" s="37"/>
      <c r="DGA105" s="37"/>
      <c r="DGB105" s="37"/>
      <c r="DGC105" s="37"/>
      <c r="DGD105" s="37"/>
      <c r="DGE105" s="37"/>
      <c r="DGF105" s="37"/>
      <c r="DGG105" s="37"/>
      <c r="DGH105" s="37"/>
      <c r="DGI105" s="37"/>
      <c r="DGJ105" s="37"/>
      <c r="DGK105" s="37"/>
      <c r="DGL105" s="37"/>
      <c r="DGM105" s="37"/>
      <c r="DGN105" s="37"/>
      <c r="DGO105" s="37"/>
      <c r="DGP105" s="37"/>
      <c r="DGQ105" s="37"/>
      <c r="DGR105" s="37"/>
      <c r="DGS105" s="37"/>
      <c r="DGT105" s="37"/>
      <c r="DGU105" s="37"/>
      <c r="DGV105" s="37"/>
      <c r="DGW105" s="37"/>
      <c r="DGX105" s="37"/>
      <c r="DGY105" s="37"/>
      <c r="DGZ105" s="37"/>
      <c r="DHA105" s="37"/>
      <c r="DHB105" s="37"/>
      <c r="DHC105" s="37"/>
      <c r="DHD105" s="37"/>
      <c r="DHE105" s="37"/>
      <c r="DHF105" s="37"/>
      <c r="DHG105" s="37"/>
      <c r="DHH105" s="37"/>
      <c r="DHI105" s="37"/>
      <c r="DHJ105" s="37"/>
      <c r="DHK105" s="37"/>
      <c r="DHL105" s="37"/>
      <c r="DHM105" s="37"/>
      <c r="DHN105" s="37"/>
      <c r="DHO105" s="37"/>
      <c r="DHP105" s="37"/>
      <c r="DHQ105" s="37"/>
      <c r="DHR105" s="37"/>
      <c r="DHS105" s="37"/>
      <c r="DHT105" s="37"/>
      <c r="DHU105" s="37"/>
      <c r="DHV105" s="37"/>
      <c r="DHW105" s="37"/>
      <c r="DHX105" s="37"/>
      <c r="DHY105" s="37"/>
      <c r="DHZ105" s="37"/>
      <c r="DIA105" s="37"/>
      <c r="DIB105" s="37"/>
      <c r="DIC105" s="37"/>
      <c r="DID105" s="37"/>
      <c r="DIE105" s="37"/>
      <c r="DIF105" s="37"/>
      <c r="DIG105" s="37"/>
      <c r="DIH105" s="37"/>
      <c r="DII105" s="37"/>
      <c r="DIJ105" s="37"/>
      <c r="DIK105" s="37"/>
      <c r="DIL105" s="37"/>
      <c r="DIM105" s="37"/>
      <c r="DIN105" s="37"/>
      <c r="DIO105" s="37"/>
      <c r="DIP105" s="37"/>
      <c r="DIQ105" s="37"/>
      <c r="DIR105" s="37"/>
      <c r="DIS105" s="37"/>
      <c r="DIT105" s="37"/>
      <c r="DIU105" s="37"/>
      <c r="DIV105" s="37"/>
      <c r="DIW105" s="37"/>
      <c r="DIX105" s="37"/>
      <c r="DIY105" s="37"/>
      <c r="DIZ105" s="37"/>
      <c r="DJA105" s="37"/>
      <c r="DJB105" s="37"/>
      <c r="DJC105" s="37"/>
      <c r="DJD105" s="37"/>
      <c r="DJE105" s="37"/>
      <c r="DJF105" s="37"/>
      <c r="DJG105" s="37"/>
      <c r="DJH105" s="37"/>
      <c r="DJI105" s="37"/>
      <c r="DJJ105" s="37"/>
      <c r="DJK105" s="37"/>
      <c r="DJL105" s="37"/>
      <c r="DJM105" s="37"/>
      <c r="DJN105" s="37"/>
      <c r="DJO105" s="37"/>
      <c r="DJP105" s="37"/>
      <c r="DJQ105" s="37"/>
      <c r="DJR105" s="37"/>
      <c r="DJS105" s="37"/>
      <c r="DJT105" s="37"/>
      <c r="DJU105" s="37"/>
      <c r="DJV105" s="37"/>
      <c r="DJW105" s="37"/>
      <c r="DJX105" s="37"/>
      <c r="DJY105" s="37"/>
      <c r="DJZ105" s="37"/>
      <c r="DKA105" s="37"/>
      <c r="DKB105" s="37"/>
      <c r="DKC105" s="37"/>
      <c r="DKD105" s="37"/>
      <c r="DKE105" s="37"/>
      <c r="DKF105" s="37"/>
      <c r="DKG105" s="37"/>
      <c r="DKH105" s="37"/>
      <c r="DKI105" s="37"/>
      <c r="DKJ105" s="37"/>
      <c r="DKK105" s="37"/>
      <c r="DKL105" s="37"/>
      <c r="DKM105" s="37"/>
      <c r="DKN105" s="37"/>
      <c r="DKO105" s="37"/>
      <c r="DKP105" s="37"/>
      <c r="DKQ105" s="37"/>
      <c r="DKR105" s="37"/>
      <c r="DKS105" s="37"/>
      <c r="DKT105" s="37"/>
      <c r="DKU105" s="37"/>
      <c r="DKV105" s="37"/>
      <c r="DKW105" s="37"/>
      <c r="DKX105" s="37"/>
      <c r="DKY105" s="37"/>
      <c r="DKZ105" s="37"/>
      <c r="DLA105" s="37"/>
      <c r="DLB105" s="37"/>
      <c r="DLC105" s="37"/>
      <c r="DLD105" s="37"/>
      <c r="DLE105" s="37"/>
      <c r="DLF105" s="37"/>
      <c r="DLG105" s="37"/>
      <c r="DLH105" s="37"/>
      <c r="DLI105" s="37"/>
      <c r="DLJ105" s="37"/>
      <c r="DLK105" s="37"/>
      <c r="DLL105" s="37"/>
      <c r="DLM105" s="37"/>
      <c r="DLN105" s="37"/>
      <c r="DLO105" s="37"/>
      <c r="DLP105" s="37"/>
      <c r="DLQ105" s="37"/>
      <c r="DLR105" s="37"/>
      <c r="DLS105" s="37"/>
      <c r="DLT105" s="37"/>
      <c r="DLU105" s="37"/>
      <c r="DLV105" s="37"/>
      <c r="DLW105" s="37"/>
      <c r="DLX105" s="37"/>
      <c r="DLY105" s="37"/>
      <c r="DLZ105" s="37"/>
      <c r="DMA105" s="37"/>
      <c r="DMB105" s="37"/>
      <c r="DMC105" s="37"/>
      <c r="DMD105" s="37"/>
      <c r="DME105" s="37"/>
      <c r="DMF105" s="37"/>
      <c r="DMG105" s="37"/>
      <c r="DMH105" s="37"/>
      <c r="DMI105" s="37"/>
      <c r="DMJ105" s="37"/>
      <c r="DMK105" s="37"/>
      <c r="DML105" s="37"/>
      <c r="DMM105" s="37"/>
      <c r="DMN105" s="37"/>
      <c r="DMO105" s="37"/>
      <c r="DMP105" s="37"/>
      <c r="DMQ105" s="37"/>
      <c r="DMR105" s="37"/>
      <c r="DMS105" s="37"/>
      <c r="DMT105" s="37"/>
      <c r="DMU105" s="37"/>
      <c r="DMV105" s="37"/>
      <c r="DMW105" s="37"/>
      <c r="DMX105" s="37"/>
      <c r="DMY105" s="37"/>
      <c r="DMZ105" s="37"/>
      <c r="DNA105" s="37"/>
      <c r="DNB105" s="37"/>
      <c r="DNC105" s="37"/>
      <c r="DND105" s="37"/>
      <c r="DNE105" s="37"/>
      <c r="DNF105" s="37"/>
      <c r="DNG105" s="37"/>
      <c r="DNH105" s="37"/>
      <c r="DNI105" s="37"/>
      <c r="DNJ105" s="37"/>
      <c r="DNK105" s="37"/>
      <c r="DNL105" s="37"/>
      <c r="DNM105" s="37"/>
      <c r="DNN105" s="37"/>
      <c r="DNO105" s="37"/>
      <c r="DNP105" s="37"/>
      <c r="DNQ105" s="37"/>
      <c r="DNR105" s="37"/>
      <c r="DNS105" s="37"/>
      <c r="DNT105" s="37"/>
      <c r="DNU105" s="37"/>
      <c r="DNV105" s="37"/>
      <c r="DNW105" s="37"/>
      <c r="DNX105" s="37"/>
      <c r="DNY105" s="37"/>
      <c r="DNZ105" s="37"/>
      <c r="DOA105" s="37"/>
      <c r="DOB105" s="37"/>
      <c r="DOC105" s="37"/>
      <c r="DOD105" s="37"/>
      <c r="DOE105" s="37"/>
      <c r="DOF105" s="37"/>
      <c r="DOG105" s="37"/>
      <c r="DOH105" s="37"/>
      <c r="DOI105" s="37"/>
      <c r="DOJ105" s="37"/>
      <c r="DOK105" s="37"/>
      <c r="DOL105" s="37"/>
      <c r="DOM105" s="37"/>
      <c r="DON105" s="37"/>
      <c r="DOO105" s="37"/>
      <c r="DOP105" s="37"/>
      <c r="DOQ105" s="37"/>
      <c r="DOR105" s="37"/>
      <c r="DOS105" s="37"/>
      <c r="DOT105" s="37"/>
      <c r="DOU105" s="37"/>
      <c r="DOV105" s="37"/>
      <c r="DOW105" s="37"/>
      <c r="DOX105" s="37"/>
      <c r="DOY105" s="37"/>
      <c r="DOZ105" s="37"/>
      <c r="DPA105" s="37"/>
      <c r="DPB105" s="37"/>
      <c r="DPC105" s="37"/>
      <c r="DPD105" s="37"/>
      <c r="DPE105" s="37"/>
      <c r="DPF105" s="37"/>
      <c r="DPG105" s="37"/>
      <c r="DPH105" s="37"/>
      <c r="DPI105" s="37"/>
      <c r="DPJ105" s="37"/>
      <c r="DPK105" s="37"/>
      <c r="DPL105" s="37"/>
      <c r="DPM105" s="37"/>
      <c r="DPN105" s="37"/>
      <c r="DPO105" s="37"/>
      <c r="DPP105" s="37"/>
      <c r="DPQ105" s="37"/>
      <c r="DPR105" s="37"/>
      <c r="DPS105" s="37"/>
      <c r="DPT105" s="37"/>
      <c r="DPU105" s="37"/>
      <c r="DPV105" s="37"/>
      <c r="DPW105" s="37"/>
      <c r="DPX105" s="37"/>
      <c r="DPY105" s="37"/>
      <c r="DPZ105" s="37"/>
      <c r="DQA105" s="37"/>
      <c r="DQB105" s="37"/>
      <c r="DQC105" s="37"/>
      <c r="DQD105" s="37"/>
      <c r="DQE105" s="37"/>
      <c r="DQF105" s="37"/>
      <c r="DQG105" s="37"/>
      <c r="DQH105" s="37"/>
      <c r="DQI105" s="37"/>
      <c r="DQJ105" s="37"/>
      <c r="DQK105" s="37"/>
      <c r="DQL105" s="37"/>
      <c r="DQM105" s="37"/>
      <c r="DQN105" s="37"/>
      <c r="DQO105" s="37"/>
      <c r="DQP105" s="37"/>
      <c r="DQQ105" s="37"/>
      <c r="DQR105" s="37"/>
      <c r="DQS105" s="37"/>
      <c r="DQT105" s="37"/>
      <c r="DQU105" s="37"/>
      <c r="DQV105" s="37"/>
      <c r="DQW105" s="37"/>
      <c r="DQX105" s="37"/>
      <c r="DQY105" s="37"/>
      <c r="DQZ105" s="37"/>
      <c r="DRA105" s="37"/>
      <c r="DRB105" s="37"/>
      <c r="DRC105" s="37"/>
      <c r="DRD105" s="37"/>
      <c r="DRE105" s="37"/>
      <c r="DRF105" s="37"/>
      <c r="DRG105" s="37"/>
      <c r="DRH105" s="37"/>
      <c r="DRI105" s="37"/>
      <c r="DRJ105" s="37"/>
      <c r="DRK105" s="37"/>
      <c r="DRL105" s="37"/>
      <c r="DRM105" s="37"/>
      <c r="DRN105" s="37"/>
      <c r="DRO105" s="37"/>
      <c r="DRP105" s="37"/>
      <c r="DRQ105" s="37"/>
      <c r="DRR105" s="37"/>
      <c r="DRS105" s="37"/>
      <c r="DRT105" s="37"/>
      <c r="DRU105" s="37"/>
      <c r="DRV105" s="37"/>
      <c r="DRW105" s="37"/>
      <c r="DRX105" s="37"/>
      <c r="DRY105" s="37"/>
      <c r="DRZ105" s="37"/>
      <c r="DSA105" s="37"/>
      <c r="DSB105" s="37"/>
      <c r="DSC105" s="37"/>
      <c r="DSD105" s="37"/>
      <c r="DSE105" s="37"/>
      <c r="DSF105" s="37"/>
      <c r="DSG105" s="37"/>
      <c r="DSH105" s="37"/>
      <c r="DSI105" s="37"/>
      <c r="DSJ105" s="37"/>
      <c r="DSK105" s="37"/>
      <c r="DSL105" s="37"/>
      <c r="DSM105" s="37"/>
      <c r="DSN105" s="37"/>
      <c r="DSO105" s="37"/>
      <c r="DSP105" s="37"/>
      <c r="DSQ105" s="37"/>
      <c r="DSR105" s="37"/>
      <c r="DSS105" s="37"/>
      <c r="DST105" s="37"/>
      <c r="DSU105" s="37"/>
      <c r="DSV105" s="37"/>
      <c r="DSW105" s="37"/>
      <c r="DSX105" s="37"/>
      <c r="DSY105" s="37"/>
      <c r="DSZ105" s="37"/>
      <c r="DTA105" s="37"/>
      <c r="DTB105" s="37"/>
      <c r="DTC105" s="37"/>
      <c r="DTD105" s="37"/>
      <c r="DTE105" s="37"/>
      <c r="DTF105" s="37"/>
      <c r="DTG105" s="37"/>
      <c r="DTH105" s="37"/>
      <c r="DTI105" s="37"/>
      <c r="DTJ105" s="37"/>
      <c r="DTK105" s="37"/>
      <c r="DTL105" s="37"/>
      <c r="DTM105" s="37"/>
      <c r="DTN105" s="37"/>
      <c r="DTO105" s="37"/>
      <c r="DTP105" s="37"/>
      <c r="DTQ105" s="37"/>
      <c r="DTR105" s="37"/>
      <c r="DTS105" s="37"/>
      <c r="DTT105" s="37"/>
      <c r="DTU105" s="37"/>
      <c r="DTV105" s="37"/>
      <c r="DTW105" s="37"/>
      <c r="DTX105" s="37"/>
      <c r="DTY105" s="37"/>
      <c r="DTZ105" s="37"/>
      <c r="DUA105" s="37"/>
      <c r="DUB105" s="37"/>
      <c r="DUC105" s="37"/>
      <c r="DUD105" s="37"/>
      <c r="DUE105" s="37"/>
      <c r="DUF105" s="37"/>
      <c r="DUG105" s="37"/>
      <c r="DUH105" s="37"/>
      <c r="DUI105" s="37"/>
      <c r="DUJ105" s="37"/>
      <c r="DUK105" s="37"/>
      <c r="DUL105" s="37"/>
      <c r="DUM105" s="37"/>
      <c r="DUN105" s="37"/>
      <c r="DUO105" s="37"/>
      <c r="DUP105" s="37"/>
      <c r="DUQ105" s="37"/>
      <c r="DUR105" s="37"/>
      <c r="DUS105" s="37"/>
      <c r="DUT105" s="37"/>
      <c r="DUU105" s="37"/>
      <c r="DUV105" s="37"/>
      <c r="DUW105" s="37"/>
      <c r="DUX105" s="37"/>
      <c r="DUY105" s="37"/>
      <c r="DUZ105" s="37"/>
      <c r="DVA105" s="37"/>
      <c r="DVB105" s="37"/>
      <c r="DVC105" s="37"/>
      <c r="DVD105" s="37"/>
      <c r="DVE105" s="37"/>
      <c r="DVF105" s="37"/>
      <c r="DVG105" s="37"/>
      <c r="DVH105" s="37"/>
      <c r="DVI105" s="37"/>
      <c r="DVJ105" s="37"/>
      <c r="DVK105" s="37"/>
      <c r="DVL105" s="37"/>
      <c r="DVM105" s="37"/>
      <c r="DVN105" s="37"/>
      <c r="DVO105" s="37"/>
      <c r="DVP105" s="37"/>
      <c r="DVQ105" s="37"/>
      <c r="DVR105" s="37"/>
      <c r="DVS105" s="37"/>
      <c r="DVT105" s="37"/>
      <c r="DVU105" s="37"/>
      <c r="DVV105" s="37"/>
      <c r="DVW105" s="37"/>
      <c r="DVX105" s="37"/>
      <c r="DVY105" s="37"/>
      <c r="DVZ105" s="37"/>
      <c r="DWA105" s="37"/>
      <c r="DWB105" s="37"/>
      <c r="DWC105" s="37"/>
      <c r="DWD105" s="37"/>
      <c r="DWE105" s="37"/>
      <c r="DWF105" s="37"/>
      <c r="DWG105" s="37"/>
      <c r="DWH105" s="37"/>
      <c r="DWI105" s="37"/>
      <c r="DWJ105" s="37"/>
      <c r="DWK105" s="37"/>
      <c r="DWL105" s="37"/>
      <c r="DWM105" s="37"/>
      <c r="DWN105" s="37"/>
      <c r="DWO105" s="37"/>
      <c r="DWP105" s="37"/>
      <c r="DWQ105" s="37"/>
      <c r="DWR105" s="37"/>
      <c r="DWS105" s="37"/>
      <c r="DWT105" s="37"/>
      <c r="DWU105" s="37"/>
      <c r="DWV105" s="37"/>
      <c r="DWW105" s="37"/>
      <c r="DWX105" s="37"/>
      <c r="DWY105" s="37"/>
      <c r="DWZ105" s="37"/>
      <c r="DXA105" s="37"/>
      <c r="DXB105" s="37"/>
      <c r="DXC105" s="37"/>
      <c r="DXD105" s="37"/>
      <c r="DXE105" s="37"/>
      <c r="DXF105" s="37"/>
      <c r="DXG105" s="37"/>
      <c r="DXH105" s="37"/>
      <c r="DXI105" s="37"/>
      <c r="DXJ105" s="37"/>
      <c r="DXK105" s="37"/>
      <c r="DXL105" s="37"/>
      <c r="DXM105" s="37"/>
      <c r="DXN105" s="37"/>
      <c r="DXO105" s="37"/>
      <c r="DXP105" s="37"/>
      <c r="DXQ105" s="37"/>
      <c r="DXR105" s="37"/>
      <c r="DXS105" s="37"/>
      <c r="DXT105" s="37"/>
      <c r="DXU105" s="37"/>
      <c r="DXV105" s="37"/>
      <c r="DXW105" s="37"/>
      <c r="DXX105" s="37"/>
      <c r="DXY105" s="37"/>
      <c r="DXZ105" s="37"/>
      <c r="DYA105" s="37"/>
      <c r="DYB105" s="37"/>
      <c r="DYC105" s="37"/>
      <c r="DYD105" s="37"/>
      <c r="DYE105" s="37"/>
      <c r="DYF105" s="37"/>
      <c r="DYG105" s="37"/>
      <c r="DYH105" s="37"/>
      <c r="DYI105" s="37"/>
      <c r="DYJ105" s="37"/>
      <c r="DYK105" s="37"/>
      <c r="DYL105" s="37"/>
      <c r="DYM105" s="37"/>
      <c r="DYN105" s="37"/>
      <c r="DYO105" s="37"/>
      <c r="DYP105" s="37"/>
      <c r="DYQ105" s="37"/>
      <c r="DYR105" s="37"/>
      <c r="DYS105" s="37"/>
      <c r="DYT105" s="37"/>
      <c r="DYU105" s="37"/>
      <c r="DYV105" s="37"/>
      <c r="DYW105" s="37"/>
      <c r="DYX105" s="37"/>
      <c r="DYY105" s="37"/>
      <c r="DYZ105" s="37"/>
      <c r="DZA105" s="37"/>
      <c r="DZB105" s="37"/>
      <c r="DZC105" s="37"/>
      <c r="DZD105" s="37"/>
      <c r="DZE105" s="37"/>
      <c r="DZF105" s="37"/>
      <c r="DZG105" s="37"/>
      <c r="DZH105" s="37"/>
      <c r="DZI105" s="37"/>
      <c r="DZJ105" s="37"/>
      <c r="DZK105" s="37"/>
      <c r="DZL105" s="37"/>
      <c r="DZM105" s="37"/>
      <c r="DZN105" s="37"/>
      <c r="DZO105" s="37"/>
      <c r="DZP105" s="37"/>
      <c r="DZQ105" s="37"/>
      <c r="DZR105" s="37"/>
      <c r="DZS105" s="37"/>
      <c r="DZT105" s="37"/>
      <c r="DZU105" s="37"/>
      <c r="DZV105" s="37"/>
      <c r="DZW105" s="37"/>
      <c r="DZX105" s="37"/>
      <c r="DZY105" s="37"/>
      <c r="DZZ105" s="37"/>
      <c r="EAA105" s="37"/>
      <c r="EAB105" s="37"/>
      <c r="EAC105" s="37"/>
      <c r="EAD105" s="37"/>
      <c r="EAE105" s="37"/>
      <c r="EAF105" s="37"/>
      <c r="EAG105" s="37"/>
      <c r="EAH105" s="37"/>
      <c r="EAI105" s="37"/>
      <c r="EAJ105" s="37"/>
      <c r="EAK105" s="37"/>
      <c r="EAL105" s="37"/>
      <c r="EAM105" s="37"/>
      <c r="EAN105" s="37"/>
      <c r="EAO105" s="37"/>
      <c r="EAP105" s="37"/>
      <c r="EAQ105" s="37"/>
      <c r="EAR105" s="37"/>
      <c r="EAS105" s="37"/>
      <c r="EAT105" s="37"/>
      <c r="EAU105" s="37"/>
      <c r="EAV105" s="37"/>
      <c r="EAW105" s="37"/>
      <c r="EAX105" s="37"/>
      <c r="EAY105" s="37"/>
      <c r="EAZ105" s="37"/>
      <c r="EBA105" s="37"/>
      <c r="EBB105" s="37"/>
      <c r="EBC105" s="37"/>
      <c r="EBD105" s="37"/>
      <c r="EBE105" s="37"/>
      <c r="EBF105" s="37"/>
      <c r="EBG105" s="37"/>
      <c r="EBH105" s="37"/>
      <c r="EBI105" s="37"/>
      <c r="EBJ105" s="37"/>
      <c r="EBK105" s="37"/>
      <c r="EBL105" s="37"/>
      <c r="EBM105" s="37"/>
      <c r="EBN105" s="37"/>
      <c r="EBO105" s="37"/>
      <c r="EBP105" s="37"/>
      <c r="EBQ105" s="37"/>
      <c r="EBR105" s="37"/>
      <c r="EBS105" s="37"/>
      <c r="EBT105" s="37"/>
      <c r="EBU105" s="37"/>
      <c r="EBV105" s="37"/>
      <c r="EBW105" s="37"/>
      <c r="EBX105" s="37"/>
      <c r="EBY105" s="37"/>
      <c r="EBZ105" s="37"/>
      <c r="ECA105" s="37"/>
      <c r="ECB105" s="37"/>
      <c r="ECC105" s="37"/>
      <c r="ECD105" s="37"/>
      <c r="ECE105" s="37"/>
      <c r="ECF105" s="37"/>
      <c r="ECG105" s="37"/>
      <c r="ECH105" s="37"/>
      <c r="ECI105" s="37"/>
      <c r="ECJ105" s="37"/>
      <c r="ECK105" s="37"/>
      <c r="ECL105" s="37"/>
      <c r="ECM105" s="37"/>
      <c r="ECN105" s="37"/>
      <c r="ECO105" s="37"/>
      <c r="ECP105" s="37"/>
      <c r="ECQ105" s="37"/>
      <c r="ECR105" s="37"/>
      <c r="ECS105" s="37"/>
      <c r="ECT105" s="37"/>
      <c r="ECU105" s="37"/>
      <c r="ECV105" s="37"/>
      <c r="ECW105" s="37"/>
      <c r="ECX105" s="37"/>
      <c r="ECY105" s="37"/>
      <c r="ECZ105" s="37"/>
      <c r="EDA105" s="37"/>
      <c r="EDB105" s="37"/>
      <c r="EDC105" s="37"/>
      <c r="EDD105" s="37"/>
      <c r="EDE105" s="37"/>
      <c r="EDF105" s="37"/>
      <c r="EDG105" s="37"/>
      <c r="EDH105" s="37"/>
      <c r="EDI105" s="37"/>
      <c r="EDJ105" s="37"/>
      <c r="EDK105" s="37"/>
      <c r="EDL105" s="37"/>
      <c r="EDM105" s="37"/>
      <c r="EDN105" s="37"/>
      <c r="EDO105" s="37"/>
      <c r="EDP105" s="37"/>
      <c r="EDQ105" s="37"/>
      <c r="EDR105" s="37"/>
      <c r="EDS105" s="37"/>
      <c r="EDT105" s="37"/>
      <c r="EDU105" s="37"/>
      <c r="EDV105" s="37"/>
      <c r="EDW105" s="37"/>
      <c r="EDX105" s="37"/>
      <c r="EDY105" s="37"/>
      <c r="EDZ105" s="37"/>
      <c r="EEA105" s="37"/>
      <c r="EEB105" s="37"/>
      <c r="EEC105" s="37"/>
      <c r="EED105" s="37"/>
      <c r="EEE105" s="37"/>
      <c r="EEF105" s="37"/>
      <c r="EEG105" s="37"/>
      <c r="EEH105" s="37"/>
      <c r="EEI105" s="37"/>
      <c r="EEJ105" s="37"/>
      <c r="EEK105" s="37"/>
      <c r="EEL105" s="37"/>
      <c r="EEM105" s="37"/>
      <c r="EEN105" s="37"/>
      <c r="EEO105" s="37"/>
      <c r="EEP105" s="37"/>
      <c r="EEQ105" s="37"/>
      <c r="EER105" s="37"/>
      <c r="EES105" s="37"/>
      <c r="EET105" s="37"/>
      <c r="EEU105" s="37"/>
      <c r="EEV105" s="37"/>
      <c r="EEW105" s="37"/>
      <c r="EEX105" s="37"/>
      <c r="EEY105" s="37"/>
      <c r="EEZ105" s="37"/>
      <c r="EFA105" s="37"/>
      <c r="EFB105" s="37"/>
      <c r="EFC105" s="37"/>
      <c r="EFD105" s="37"/>
      <c r="EFE105" s="37"/>
      <c r="EFF105" s="37"/>
      <c r="EFG105" s="37"/>
      <c r="EFH105" s="37"/>
      <c r="EFI105" s="37"/>
      <c r="EFJ105" s="37"/>
      <c r="EFK105" s="37"/>
      <c r="EFL105" s="37"/>
      <c r="EFM105" s="37"/>
      <c r="EFN105" s="37"/>
      <c r="EFO105" s="37"/>
      <c r="EFP105" s="37"/>
      <c r="EFQ105" s="37"/>
      <c r="EFR105" s="37"/>
      <c r="EFS105" s="37"/>
      <c r="EFT105" s="37"/>
      <c r="EFU105" s="37"/>
      <c r="EFV105" s="37"/>
      <c r="EFW105" s="37"/>
      <c r="EFX105" s="37"/>
      <c r="EFY105" s="37"/>
      <c r="EFZ105" s="37"/>
      <c r="EGA105" s="37"/>
      <c r="EGB105" s="37"/>
      <c r="EGC105" s="37"/>
      <c r="EGD105" s="37"/>
      <c r="EGE105" s="37"/>
      <c r="EGF105" s="37"/>
      <c r="EGG105" s="37"/>
      <c r="EGH105" s="37"/>
      <c r="EGI105" s="37"/>
      <c r="EGJ105" s="37"/>
      <c r="EGK105" s="37"/>
      <c r="EGL105" s="37"/>
      <c r="EGM105" s="37"/>
      <c r="EGN105" s="37"/>
      <c r="EGO105" s="37"/>
      <c r="EGP105" s="37"/>
      <c r="EGQ105" s="37"/>
      <c r="EGR105" s="37"/>
      <c r="EGS105" s="37"/>
      <c r="EGT105" s="37"/>
      <c r="EGU105" s="37"/>
      <c r="EGV105" s="37"/>
      <c r="EGW105" s="37"/>
      <c r="EGX105" s="37"/>
      <c r="EGY105" s="37"/>
      <c r="EGZ105" s="37"/>
      <c r="EHA105" s="37"/>
      <c r="EHB105" s="37"/>
      <c r="EHC105" s="37"/>
      <c r="EHD105" s="37"/>
      <c r="EHE105" s="37"/>
      <c r="EHF105" s="37"/>
      <c r="EHG105" s="37"/>
      <c r="EHH105" s="37"/>
      <c r="EHI105" s="37"/>
      <c r="EHJ105" s="37"/>
      <c r="EHK105" s="37"/>
      <c r="EHL105" s="37"/>
      <c r="EHM105" s="37"/>
      <c r="EHN105" s="37"/>
      <c r="EHO105" s="37"/>
      <c r="EHP105" s="37"/>
      <c r="EHQ105" s="37"/>
      <c r="EHR105" s="37"/>
      <c r="EHS105" s="37"/>
      <c r="EHT105" s="37"/>
      <c r="EHU105" s="37"/>
      <c r="EHV105" s="37"/>
      <c r="EHW105" s="37"/>
      <c r="EHX105" s="37"/>
      <c r="EHY105" s="37"/>
      <c r="EHZ105" s="37"/>
      <c r="EIA105" s="37"/>
      <c r="EIB105" s="37"/>
      <c r="EIC105" s="37"/>
      <c r="EID105" s="37"/>
      <c r="EIE105" s="37"/>
      <c r="EIF105" s="37"/>
      <c r="EIG105" s="37"/>
      <c r="EIH105" s="37"/>
      <c r="EII105" s="37"/>
      <c r="EIJ105" s="37"/>
      <c r="EIK105" s="37"/>
      <c r="EIL105" s="37"/>
      <c r="EIM105" s="37"/>
      <c r="EIN105" s="37"/>
      <c r="EIO105" s="37"/>
      <c r="EIP105" s="37"/>
      <c r="EIQ105" s="37"/>
      <c r="EIR105" s="37"/>
      <c r="EIS105" s="37"/>
      <c r="EIT105" s="37"/>
      <c r="EIU105" s="37"/>
      <c r="EIV105" s="37"/>
      <c r="EIW105" s="37"/>
      <c r="EIX105" s="37"/>
      <c r="EIY105" s="37"/>
      <c r="EIZ105" s="37"/>
      <c r="EJA105" s="37"/>
      <c r="EJB105" s="37"/>
      <c r="EJC105" s="37"/>
      <c r="EJD105" s="37"/>
      <c r="EJE105" s="37"/>
      <c r="EJF105" s="37"/>
      <c r="EJG105" s="37"/>
      <c r="EJH105" s="37"/>
      <c r="EJI105" s="37"/>
      <c r="EJJ105" s="37"/>
      <c r="EJK105" s="37"/>
      <c r="EJL105" s="37"/>
      <c r="EJM105" s="37"/>
      <c r="EJN105" s="37"/>
      <c r="EJO105" s="37"/>
      <c r="EJP105" s="37"/>
      <c r="EJQ105" s="37"/>
      <c r="EJR105" s="37"/>
      <c r="EJS105" s="37"/>
      <c r="EJT105" s="37"/>
      <c r="EJU105" s="37"/>
      <c r="EJV105" s="37"/>
      <c r="EJW105" s="37"/>
      <c r="EJX105" s="37"/>
      <c r="EJY105" s="37"/>
      <c r="EJZ105" s="37"/>
      <c r="EKA105" s="37"/>
      <c r="EKB105" s="37"/>
      <c r="EKC105" s="37"/>
      <c r="EKD105" s="37"/>
      <c r="EKE105" s="37"/>
      <c r="EKF105" s="37"/>
      <c r="EKG105" s="37"/>
      <c r="EKH105" s="37"/>
      <c r="EKI105" s="37"/>
      <c r="EKJ105" s="37"/>
      <c r="EKK105" s="37"/>
      <c r="EKL105" s="37"/>
      <c r="EKM105" s="37"/>
      <c r="EKN105" s="37"/>
      <c r="EKO105" s="37"/>
      <c r="EKP105" s="37"/>
      <c r="EKQ105" s="37"/>
      <c r="EKR105" s="37"/>
      <c r="EKS105" s="37"/>
      <c r="EKT105" s="37"/>
      <c r="EKU105" s="37"/>
      <c r="EKV105" s="37"/>
      <c r="EKW105" s="37"/>
      <c r="EKX105" s="37"/>
      <c r="EKY105" s="37"/>
      <c r="EKZ105" s="37"/>
      <c r="ELA105" s="37"/>
      <c r="ELB105" s="37"/>
      <c r="ELC105" s="37"/>
      <c r="ELD105" s="37"/>
      <c r="ELE105" s="37"/>
      <c r="ELF105" s="37"/>
      <c r="ELG105" s="37"/>
      <c r="ELH105" s="37"/>
      <c r="ELI105" s="37"/>
      <c r="ELJ105" s="37"/>
      <c r="ELK105" s="37"/>
      <c r="ELL105" s="37"/>
      <c r="ELM105" s="37"/>
      <c r="ELN105" s="37"/>
      <c r="ELO105" s="37"/>
      <c r="ELP105" s="37"/>
      <c r="ELQ105" s="37"/>
      <c r="ELR105" s="37"/>
      <c r="ELS105" s="37"/>
      <c r="ELT105" s="37"/>
      <c r="ELU105" s="37"/>
      <c r="ELV105" s="37"/>
      <c r="ELW105" s="37"/>
      <c r="ELX105" s="37"/>
      <c r="ELY105" s="37"/>
      <c r="ELZ105" s="37"/>
      <c r="EMA105" s="37"/>
      <c r="EMB105" s="37"/>
      <c r="EMC105" s="37"/>
      <c r="EMD105" s="37"/>
      <c r="EME105" s="37"/>
      <c r="EMF105" s="37"/>
      <c r="EMG105" s="37"/>
      <c r="EMH105" s="37"/>
      <c r="EMI105" s="37"/>
      <c r="EMJ105" s="37"/>
      <c r="EMK105" s="37"/>
      <c r="EML105" s="37"/>
      <c r="EMM105" s="37"/>
      <c r="EMN105" s="37"/>
      <c r="EMO105" s="37"/>
      <c r="EMP105" s="37"/>
      <c r="EMQ105" s="37"/>
      <c r="EMR105" s="37"/>
      <c r="EMS105" s="37"/>
      <c r="EMT105" s="37"/>
      <c r="EMU105" s="37"/>
      <c r="EMV105" s="37"/>
      <c r="EMW105" s="37"/>
      <c r="EMX105" s="37"/>
      <c r="EMY105" s="37"/>
      <c r="EMZ105" s="37"/>
      <c r="ENA105" s="37"/>
      <c r="ENB105" s="37"/>
      <c r="ENC105" s="37"/>
      <c r="END105" s="37"/>
      <c r="ENE105" s="37"/>
      <c r="ENF105" s="37"/>
      <c r="ENG105" s="37"/>
      <c r="ENH105" s="37"/>
      <c r="ENI105" s="37"/>
      <c r="ENJ105" s="37"/>
      <c r="ENK105" s="37"/>
      <c r="ENL105" s="37"/>
      <c r="ENM105" s="37"/>
      <c r="ENN105" s="37"/>
      <c r="ENO105" s="37"/>
      <c r="ENP105" s="37"/>
      <c r="ENQ105" s="37"/>
      <c r="ENR105" s="37"/>
      <c r="ENS105" s="37"/>
      <c r="ENT105" s="37"/>
      <c r="ENU105" s="37"/>
      <c r="ENV105" s="37"/>
      <c r="ENW105" s="37"/>
      <c r="ENX105" s="37"/>
      <c r="ENY105" s="37"/>
      <c r="ENZ105" s="37"/>
      <c r="EOA105" s="37"/>
      <c r="EOB105" s="37"/>
      <c r="EOC105" s="37"/>
      <c r="EOD105" s="37"/>
      <c r="EOE105" s="37"/>
      <c r="EOF105" s="37"/>
      <c r="EOG105" s="37"/>
      <c r="EOH105" s="37"/>
      <c r="EOI105" s="37"/>
      <c r="EOJ105" s="37"/>
      <c r="EOK105" s="37"/>
      <c r="EOL105" s="37"/>
      <c r="EOM105" s="37"/>
      <c r="EON105" s="37"/>
      <c r="EOO105" s="37"/>
      <c r="EOP105" s="37"/>
      <c r="EOQ105" s="37"/>
      <c r="EOR105" s="37"/>
      <c r="EOS105" s="37"/>
      <c r="EOT105" s="37"/>
      <c r="EOU105" s="37"/>
      <c r="EOV105" s="37"/>
      <c r="EOW105" s="37"/>
      <c r="EOX105" s="37"/>
      <c r="EOY105" s="37"/>
      <c r="EOZ105" s="37"/>
      <c r="EPA105" s="37"/>
      <c r="EPB105" s="37"/>
      <c r="EPC105" s="37"/>
      <c r="EPD105" s="37"/>
      <c r="EPE105" s="37"/>
      <c r="EPF105" s="37"/>
      <c r="EPG105" s="37"/>
      <c r="EPH105" s="37"/>
      <c r="EPI105" s="37"/>
      <c r="EPJ105" s="37"/>
      <c r="EPK105" s="37"/>
      <c r="EPL105" s="37"/>
      <c r="EPM105" s="37"/>
      <c r="EPN105" s="37"/>
      <c r="EPO105" s="37"/>
      <c r="EPP105" s="37"/>
      <c r="EPQ105" s="37"/>
      <c r="EPR105" s="37"/>
      <c r="EPS105" s="37"/>
      <c r="EPT105" s="37"/>
      <c r="EPU105" s="37"/>
      <c r="EPV105" s="37"/>
      <c r="EPW105" s="37"/>
      <c r="EPX105" s="37"/>
      <c r="EPY105" s="37"/>
      <c r="EPZ105" s="37"/>
      <c r="EQA105" s="37"/>
      <c r="EQB105" s="37"/>
      <c r="EQC105" s="37"/>
      <c r="EQD105" s="37"/>
      <c r="EQE105" s="37"/>
      <c r="EQF105" s="37"/>
      <c r="EQG105" s="37"/>
      <c r="EQH105" s="37"/>
      <c r="EQI105" s="37"/>
      <c r="EQJ105" s="37"/>
      <c r="EQK105" s="37"/>
      <c r="EQL105" s="37"/>
      <c r="EQM105" s="37"/>
      <c r="EQN105" s="37"/>
      <c r="EQO105" s="37"/>
      <c r="EQP105" s="37"/>
      <c r="EQQ105" s="37"/>
      <c r="EQR105" s="37"/>
      <c r="EQS105" s="37"/>
      <c r="EQT105" s="37"/>
      <c r="EQU105" s="37"/>
      <c r="EQV105" s="37"/>
      <c r="EQW105" s="37"/>
      <c r="EQX105" s="37"/>
      <c r="EQY105" s="37"/>
      <c r="EQZ105" s="37"/>
      <c r="ERA105" s="37"/>
      <c r="ERB105" s="37"/>
      <c r="ERC105" s="37"/>
      <c r="ERD105" s="37"/>
      <c r="ERE105" s="37"/>
      <c r="ERF105" s="37"/>
      <c r="ERG105" s="37"/>
      <c r="ERH105" s="37"/>
      <c r="ERI105" s="37"/>
      <c r="ERJ105" s="37"/>
      <c r="ERK105" s="37"/>
      <c r="ERL105" s="37"/>
      <c r="ERM105" s="37"/>
      <c r="ERN105" s="37"/>
      <c r="ERO105" s="37"/>
      <c r="ERP105" s="37"/>
      <c r="ERQ105" s="37"/>
      <c r="ERR105" s="37"/>
      <c r="ERS105" s="37"/>
      <c r="ERT105" s="37"/>
      <c r="ERU105" s="37"/>
      <c r="ERV105" s="37"/>
      <c r="ERW105" s="37"/>
      <c r="ERX105" s="37"/>
      <c r="ERY105" s="37"/>
      <c r="ERZ105" s="37"/>
      <c r="ESA105" s="37"/>
      <c r="ESB105" s="37"/>
      <c r="ESC105" s="37"/>
      <c r="ESD105" s="37"/>
      <c r="ESE105" s="37"/>
      <c r="ESF105" s="37"/>
      <c r="ESG105" s="37"/>
      <c r="ESH105" s="37"/>
      <c r="ESI105" s="37"/>
      <c r="ESJ105" s="37"/>
      <c r="ESK105" s="37"/>
      <c r="ESL105" s="37"/>
      <c r="ESM105" s="37"/>
      <c r="ESN105" s="37"/>
      <c r="ESO105" s="37"/>
      <c r="ESP105" s="37"/>
      <c r="ESQ105" s="37"/>
      <c r="ESR105" s="37"/>
      <c r="ESS105" s="37"/>
      <c r="EST105" s="37"/>
      <c r="ESU105" s="37"/>
      <c r="ESV105" s="37"/>
      <c r="ESW105" s="37"/>
      <c r="ESX105" s="37"/>
      <c r="ESY105" s="37"/>
      <c r="ESZ105" s="37"/>
      <c r="ETA105" s="37"/>
      <c r="ETB105" s="37"/>
      <c r="ETC105" s="37"/>
      <c r="ETD105" s="37"/>
      <c r="ETE105" s="37"/>
      <c r="ETF105" s="37"/>
      <c r="ETG105" s="37"/>
      <c r="ETH105" s="37"/>
      <c r="ETI105" s="37"/>
      <c r="ETJ105" s="37"/>
      <c r="ETK105" s="37"/>
      <c r="ETL105" s="37"/>
      <c r="ETM105" s="37"/>
      <c r="ETN105" s="37"/>
      <c r="ETO105" s="37"/>
      <c r="ETP105" s="37"/>
      <c r="ETQ105" s="37"/>
      <c r="ETR105" s="37"/>
      <c r="ETS105" s="37"/>
      <c r="ETT105" s="37"/>
      <c r="ETU105" s="37"/>
      <c r="ETV105" s="37"/>
      <c r="ETW105" s="37"/>
      <c r="ETX105" s="37"/>
      <c r="ETY105" s="37"/>
      <c r="ETZ105" s="37"/>
      <c r="EUA105" s="37"/>
      <c r="EUB105" s="37"/>
      <c r="EUC105" s="37"/>
      <c r="EUD105" s="37"/>
      <c r="EUE105" s="37"/>
      <c r="EUF105" s="37"/>
      <c r="EUG105" s="37"/>
      <c r="EUH105" s="37"/>
      <c r="EUI105" s="37"/>
      <c r="EUJ105" s="37"/>
      <c r="EUK105" s="37"/>
      <c r="EUL105" s="37"/>
      <c r="EUM105" s="37"/>
      <c r="EUN105" s="37"/>
      <c r="EUO105" s="37"/>
      <c r="EUP105" s="37"/>
      <c r="EUQ105" s="37"/>
      <c r="EUR105" s="37"/>
      <c r="EUS105" s="37"/>
      <c r="EUT105" s="37"/>
      <c r="EUU105" s="37"/>
      <c r="EUV105" s="37"/>
      <c r="EUW105" s="37"/>
      <c r="EUX105" s="37"/>
      <c r="EUY105" s="37"/>
      <c r="EUZ105" s="37"/>
      <c r="EVA105" s="37"/>
      <c r="EVB105" s="37"/>
      <c r="EVC105" s="37"/>
      <c r="EVD105" s="37"/>
      <c r="EVE105" s="37"/>
      <c r="EVF105" s="37"/>
      <c r="EVG105" s="37"/>
      <c r="EVH105" s="37"/>
      <c r="EVI105" s="37"/>
      <c r="EVJ105" s="37"/>
      <c r="EVK105" s="37"/>
      <c r="EVL105" s="37"/>
      <c r="EVM105" s="37"/>
      <c r="EVN105" s="37"/>
      <c r="EVO105" s="37"/>
      <c r="EVP105" s="37"/>
      <c r="EVQ105" s="37"/>
      <c r="EVR105" s="37"/>
      <c r="EVS105" s="37"/>
      <c r="EVT105" s="37"/>
      <c r="EVU105" s="37"/>
      <c r="EVV105" s="37"/>
      <c r="EVW105" s="37"/>
      <c r="EVX105" s="37"/>
      <c r="EVY105" s="37"/>
      <c r="EVZ105" s="37"/>
      <c r="EWA105" s="37"/>
      <c r="EWB105" s="37"/>
      <c r="EWC105" s="37"/>
      <c r="EWD105" s="37"/>
      <c r="EWE105" s="37"/>
      <c r="EWF105" s="37"/>
      <c r="EWG105" s="37"/>
      <c r="EWH105" s="37"/>
      <c r="EWI105" s="37"/>
      <c r="EWJ105" s="37"/>
      <c r="EWK105" s="37"/>
      <c r="EWL105" s="37"/>
      <c r="EWM105" s="37"/>
      <c r="EWN105" s="37"/>
      <c r="EWO105" s="37"/>
      <c r="EWP105" s="37"/>
      <c r="EWQ105" s="37"/>
      <c r="EWR105" s="37"/>
      <c r="EWS105" s="37"/>
      <c r="EWT105" s="37"/>
      <c r="EWU105" s="37"/>
      <c r="EWV105" s="37"/>
      <c r="EWW105" s="37"/>
      <c r="EWX105" s="37"/>
      <c r="EWY105" s="37"/>
      <c r="EWZ105" s="37"/>
      <c r="EXA105" s="37"/>
      <c r="EXB105" s="37"/>
      <c r="EXC105" s="37"/>
      <c r="EXD105" s="37"/>
      <c r="EXE105" s="37"/>
      <c r="EXF105" s="37"/>
      <c r="EXG105" s="37"/>
      <c r="EXH105" s="37"/>
      <c r="EXI105" s="37"/>
      <c r="EXJ105" s="37"/>
      <c r="EXK105" s="37"/>
      <c r="EXL105" s="37"/>
      <c r="EXM105" s="37"/>
      <c r="EXN105" s="37"/>
      <c r="EXO105" s="37"/>
      <c r="EXP105" s="37"/>
      <c r="EXQ105" s="37"/>
      <c r="EXR105" s="37"/>
      <c r="EXS105" s="37"/>
      <c r="EXT105" s="37"/>
      <c r="EXU105" s="37"/>
      <c r="EXV105" s="37"/>
      <c r="EXW105" s="37"/>
      <c r="EXX105" s="37"/>
      <c r="EXY105" s="37"/>
      <c r="EXZ105" s="37"/>
      <c r="EYA105" s="37"/>
      <c r="EYB105" s="37"/>
      <c r="EYC105" s="37"/>
      <c r="EYD105" s="37"/>
      <c r="EYE105" s="37"/>
      <c r="EYF105" s="37"/>
      <c r="EYG105" s="37"/>
      <c r="EYH105" s="37"/>
      <c r="EYI105" s="37"/>
      <c r="EYJ105" s="37"/>
      <c r="EYK105" s="37"/>
      <c r="EYL105" s="37"/>
      <c r="EYM105" s="37"/>
      <c r="EYN105" s="37"/>
      <c r="EYO105" s="37"/>
      <c r="EYP105" s="37"/>
      <c r="EYQ105" s="37"/>
      <c r="EYR105" s="37"/>
      <c r="EYS105" s="37"/>
      <c r="EYT105" s="37"/>
      <c r="EYU105" s="37"/>
      <c r="EYV105" s="37"/>
      <c r="EYW105" s="37"/>
      <c r="EYX105" s="37"/>
      <c r="EYY105" s="37"/>
      <c r="EYZ105" s="37"/>
      <c r="EZA105" s="37"/>
      <c r="EZB105" s="37"/>
      <c r="EZC105" s="37"/>
      <c r="EZD105" s="37"/>
      <c r="EZE105" s="37"/>
      <c r="EZF105" s="37"/>
      <c r="EZG105" s="37"/>
      <c r="EZH105" s="37"/>
      <c r="EZI105" s="37"/>
      <c r="EZJ105" s="37"/>
      <c r="EZK105" s="37"/>
      <c r="EZL105" s="37"/>
      <c r="EZM105" s="37"/>
      <c r="EZN105" s="37"/>
      <c r="EZO105" s="37"/>
      <c r="EZP105" s="37"/>
      <c r="EZQ105" s="37"/>
      <c r="EZR105" s="37"/>
      <c r="EZS105" s="37"/>
      <c r="EZT105" s="37"/>
      <c r="EZU105" s="37"/>
      <c r="EZV105" s="37"/>
      <c r="EZW105" s="37"/>
      <c r="EZX105" s="37"/>
      <c r="EZY105" s="37"/>
      <c r="EZZ105" s="37"/>
      <c r="FAA105" s="37"/>
      <c r="FAB105" s="37"/>
      <c r="FAC105" s="37"/>
      <c r="FAD105" s="37"/>
      <c r="FAE105" s="37"/>
      <c r="FAF105" s="37"/>
      <c r="FAG105" s="37"/>
      <c r="FAH105" s="37"/>
      <c r="FAI105" s="37"/>
      <c r="FAJ105" s="37"/>
      <c r="FAK105" s="37"/>
      <c r="FAL105" s="37"/>
      <c r="FAM105" s="37"/>
      <c r="FAN105" s="37"/>
      <c r="FAO105" s="37"/>
      <c r="FAP105" s="37"/>
      <c r="FAQ105" s="37"/>
      <c r="FAR105" s="37"/>
      <c r="FAS105" s="37"/>
      <c r="FAT105" s="37"/>
      <c r="FAU105" s="37"/>
      <c r="FAV105" s="37"/>
      <c r="FAW105" s="37"/>
      <c r="FAX105" s="37"/>
      <c r="FAY105" s="37"/>
      <c r="FAZ105" s="37"/>
      <c r="FBA105" s="37"/>
      <c r="FBB105" s="37"/>
      <c r="FBC105" s="37"/>
      <c r="FBD105" s="37"/>
      <c r="FBE105" s="37"/>
      <c r="FBF105" s="37"/>
      <c r="FBG105" s="37"/>
      <c r="FBH105" s="37"/>
      <c r="FBI105" s="37"/>
      <c r="FBJ105" s="37"/>
      <c r="FBK105" s="37"/>
      <c r="FBL105" s="37"/>
      <c r="FBM105" s="37"/>
      <c r="FBN105" s="37"/>
      <c r="FBO105" s="37"/>
      <c r="FBP105" s="37"/>
      <c r="FBQ105" s="37"/>
      <c r="FBR105" s="37"/>
      <c r="FBS105" s="37"/>
      <c r="FBT105" s="37"/>
      <c r="FBU105" s="37"/>
      <c r="FBV105" s="37"/>
      <c r="FBW105" s="37"/>
      <c r="FBX105" s="37"/>
      <c r="FBY105" s="37"/>
      <c r="FBZ105" s="37"/>
      <c r="FCA105" s="37"/>
      <c r="FCB105" s="37"/>
      <c r="FCC105" s="37"/>
      <c r="FCD105" s="37"/>
      <c r="FCE105" s="37"/>
      <c r="FCF105" s="37"/>
      <c r="FCG105" s="37"/>
      <c r="FCH105" s="37"/>
      <c r="FCI105" s="37"/>
      <c r="FCJ105" s="37"/>
      <c r="FCK105" s="37"/>
      <c r="FCL105" s="37"/>
      <c r="FCM105" s="37"/>
      <c r="FCN105" s="37"/>
      <c r="FCO105" s="37"/>
      <c r="FCP105" s="37"/>
      <c r="FCQ105" s="37"/>
      <c r="FCR105" s="37"/>
      <c r="FCS105" s="37"/>
      <c r="FCT105" s="37"/>
      <c r="FCU105" s="37"/>
      <c r="FCV105" s="37"/>
      <c r="FCW105" s="37"/>
      <c r="FCX105" s="37"/>
      <c r="FCY105" s="37"/>
      <c r="FCZ105" s="37"/>
      <c r="FDA105" s="37"/>
      <c r="FDB105" s="37"/>
      <c r="FDC105" s="37"/>
      <c r="FDD105" s="37"/>
      <c r="FDE105" s="37"/>
      <c r="FDF105" s="37"/>
      <c r="FDG105" s="37"/>
      <c r="FDH105" s="37"/>
      <c r="FDI105" s="37"/>
      <c r="FDJ105" s="37"/>
      <c r="FDK105" s="37"/>
      <c r="FDL105" s="37"/>
      <c r="FDM105" s="37"/>
      <c r="FDN105" s="37"/>
      <c r="FDO105" s="37"/>
      <c r="FDP105" s="37"/>
      <c r="FDQ105" s="37"/>
      <c r="FDR105" s="37"/>
      <c r="FDS105" s="37"/>
      <c r="FDT105" s="37"/>
      <c r="FDU105" s="37"/>
      <c r="FDV105" s="37"/>
      <c r="FDW105" s="37"/>
      <c r="FDX105" s="37"/>
      <c r="FDY105" s="37"/>
      <c r="FDZ105" s="37"/>
      <c r="FEA105" s="37"/>
      <c r="FEB105" s="37"/>
      <c r="FEC105" s="37"/>
      <c r="FED105" s="37"/>
      <c r="FEE105" s="37"/>
      <c r="FEF105" s="37"/>
      <c r="FEG105" s="37"/>
      <c r="FEH105" s="37"/>
      <c r="FEI105" s="37"/>
      <c r="FEJ105" s="37"/>
      <c r="FEK105" s="37"/>
      <c r="FEL105" s="37"/>
      <c r="FEM105" s="37"/>
      <c r="FEN105" s="37"/>
      <c r="FEO105" s="37"/>
      <c r="FEP105" s="37"/>
      <c r="FEQ105" s="37"/>
      <c r="FER105" s="37"/>
      <c r="FES105" s="37"/>
      <c r="FET105" s="37"/>
      <c r="FEU105" s="37"/>
      <c r="FEV105" s="37"/>
      <c r="FEW105" s="37"/>
      <c r="FEX105" s="37"/>
      <c r="FEY105" s="37"/>
      <c r="FEZ105" s="37"/>
      <c r="FFA105" s="37"/>
      <c r="FFB105" s="37"/>
      <c r="FFC105" s="37"/>
      <c r="FFD105" s="37"/>
      <c r="FFE105" s="37"/>
      <c r="FFF105" s="37"/>
      <c r="FFG105" s="37"/>
      <c r="FFH105" s="37"/>
      <c r="FFI105" s="37"/>
      <c r="FFJ105" s="37"/>
      <c r="FFK105" s="37"/>
      <c r="FFL105" s="37"/>
      <c r="FFM105" s="37"/>
      <c r="FFN105" s="37"/>
      <c r="FFO105" s="37"/>
      <c r="FFP105" s="37"/>
      <c r="FFQ105" s="37"/>
      <c r="FFR105" s="37"/>
      <c r="FFS105" s="37"/>
      <c r="FFT105" s="37"/>
      <c r="FFU105" s="37"/>
      <c r="FFV105" s="37"/>
      <c r="FFW105" s="37"/>
      <c r="FFX105" s="37"/>
      <c r="FFY105" s="37"/>
      <c r="FFZ105" s="37"/>
      <c r="FGA105" s="37"/>
      <c r="FGB105" s="37"/>
      <c r="FGC105" s="37"/>
      <c r="FGD105" s="37"/>
      <c r="FGE105" s="37"/>
      <c r="FGF105" s="37"/>
      <c r="FGG105" s="37"/>
      <c r="FGH105" s="37"/>
      <c r="FGI105" s="37"/>
      <c r="FGJ105" s="37"/>
      <c r="FGK105" s="37"/>
      <c r="FGL105" s="37"/>
      <c r="FGM105" s="37"/>
      <c r="FGN105" s="37"/>
      <c r="FGO105" s="37"/>
      <c r="FGP105" s="37"/>
      <c r="FGQ105" s="37"/>
      <c r="FGR105" s="37"/>
      <c r="FGS105" s="37"/>
      <c r="FGT105" s="37"/>
      <c r="FGU105" s="37"/>
      <c r="FGV105" s="37"/>
      <c r="FGW105" s="37"/>
      <c r="FGX105" s="37"/>
      <c r="FGY105" s="37"/>
      <c r="FGZ105" s="37"/>
      <c r="FHA105" s="37"/>
      <c r="FHB105" s="37"/>
      <c r="FHC105" s="37"/>
      <c r="FHD105" s="37"/>
      <c r="FHE105" s="37"/>
      <c r="FHF105" s="37"/>
      <c r="FHG105" s="37"/>
      <c r="FHH105" s="37"/>
      <c r="FHI105" s="37"/>
      <c r="FHJ105" s="37"/>
      <c r="FHK105" s="37"/>
      <c r="FHL105" s="37"/>
      <c r="FHM105" s="37"/>
      <c r="FHN105" s="37"/>
      <c r="FHO105" s="37"/>
      <c r="FHP105" s="37"/>
      <c r="FHQ105" s="37"/>
      <c r="FHR105" s="37"/>
      <c r="FHS105" s="37"/>
      <c r="FHT105" s="37"/>
      <c r="FHU105" s="37"/>
      <c r="FHV105" s="37"/>
      <c r="FHW105" s="37"/>
      <c r="FHX105" s="37"/>
      <c r="FHY105" s="37"/>
      <c r="FHZ105" s="37"/>
      <c r="FIA105" s="37"/>
      <c r="FIB105" s="37"/>
      <c r="FIC105" s="37"/>
      <c r="FID105" s="37"/>
      <c r="FIE105" s="37"/>
      <c r="FIF105" s="37"/>
      <c r="FIG105" s="37"/>
      <c r="FIH105" s="37"/>
      <c r="FII105" s="37"/>
      <c r="FIJ105" s="37"/>
      <c r="FIK105" s="37"/>
      <c r="FIL105" s="37"/>
      <c r="FIM105" s="37"/>
      <c r="FIN105" s="37"/>
      <c r="FIO105" s="37"/>
      <c r="FIP105" s="37"/>
      <c r="FIQ105" s="37"/>
      <c r="FIR105" s="37"/>
      <c r="FIS105" s="37"/>
      <c r="FIT105" s="37"/>
      <c r="FIU105" s="37"/>
      <c r="FIV105" s="37"/>
      <c r="FIW105" s="37"/>
      <c r="FIX105" s="37"/>
      <c r="FIY105" s="37"/>
      <c r="FIZ105" s="37"/>
      <c r="FJA105" s="37"/>
      <c r="FJB105" s="37"/>
      <c r="FJC105" s="37"/>
      <c r="FJD105" s="37"/>
      <c r="FJE105" s="37"/>
      <c r="FJF105" s="37"/>
      <c r="FJG105" s="37"/>
      <c r="FJH105" s="37"/>
      <c r="FJI105" s="37"/>
      <c r="FJJ105" s="37"/>
      <c r="FJK105" s="37"/>
      <c r="FJL105" s="37"/>
      <c r="FJM105" s="37"/>
      <c r="FJN105" s="37"/>
      <c r="FJO105" s="37"/>
      <c r="FJP105" s="37"/>
      <c r="FJQ105" s="37"/>
      <c r="FJR105" s="37"/>
      <c r="FJS105" s="37"/>
      <c r="FJT105" s="37"/>
      <c r="FJU105" s="37"/>
      <c r="FJV105" s="37"/>
      <c r="FJW105" s="37"/>
      <c r="FJX105" s="37"/>
      <c r="FJY105" s="37"/>
      <c r="FJZ105" s="37"/>
      <c r="FKA105" s="37"/>
      <c r="FKB105" s="37"/>
      <c r="FKC105" s="37"/>
      <c r="FKD105" s="37"/>
      <c r="FKE105" s="37"/>
      <c r="FKF105" s="37"/>
      <c r="FKG105" s="37"/>
      <c r="FKH105" s="37"/>
      <c r="FKI105" s="37"/>
      <c r="FKJ105" s="37"/>
      <c r="FKK105" s="37"/>
      <c r="FKL105" s="37"/>
      <c r="FKM105" s="37"/>
      <c r="FKN105" s="37"/>
      <c r="FKO105" s="37"/>
      <c r="FKP105" s="37"/>
      <c r="FKQ105" s="37"/>
      <c r="FKR105" s="37"/>
      <c r="FKS105" s="37"/>
      <c r="FKT105" s="37"/>
      <c r="FKU105" s="37"/>
      <c r="FKV105" s="37"/>
      <c r="FKW105" s="37"/>
      <c r="FKX105" s="37"/>
      <c r="FKY105" s="37"/>
      <c r="FKZ105" s="37"/>
      <c r="FLA105" s="37"/>
      <c r="FLB105" s="37"/>
      <c r="FLC105" s="37"/>
      <c r="FLD105" s="37"/>
      <c r="FLE105" s="37"/>
      <c r="FLF105" s="37"/>
      <c r="FLG105" s="37"/>
      <c r="FLH105" s="37"/>
      <c r="FLI105" s="37"/>
      <c r="FLJ105" s="37"/>
      <c r="FLK105" s="37"/>
      <c r="FLL105" s="37"/>
      <c r="FLM105" s="37"/>
      <c r="FLN105" s="37"/>
      <c r="FLO105" s="37"/>
      <c r="FLP105" s="37"/>
      <c r="FLQ105" s="37"/>
      <c r="FLR105" s="37"/>
      <c r="FLS105" s="37"/>
      <c r="FLT105" s="37"/>
      <c r="FLU105" s="37"/>
      <c r="FLV105" s="37"/>
      <c r="FLW105" s="37"/>
      <c r="FLX105" s="37"/>
      <c r="FLY105" s="37"/>
      <c r="FLZ105" s="37"/>
      <c r="FMA105" s="37"/>
      <c r="FMB105" s="37"/>
      <c r="FMC105" s="37"/>
      <c r="FMD105" s="37"/>
      <c r="FME105" s="37"/>
      <c r="FMF105" s="37"/>
      <c r="FMG105" s="37"/>
      <c r="FMH105" s="37"/>
      <c r="FMI105" s="37"/>
      <c r="FMJ105" s="37"/>
      <c r="FMK105" s="37"/>
      <c r="FML105" s="37"/>
      <c r="FMM105" s="37"/>
      <c r="FMN105" s="37"/>
      <c r="FMO105" s="37"/>
      <c r="FMP105" s="37"/>
      <c r="FMQ105" s="37"/>
      <c r="FMR105" s="37"/>
      <c r="FMS105" s="37"/>
      <c r="FMT105" s="37"/>
      <c r="FMU105" s="37"/>
      <c r="FMV105" s="37"/>
      <c r="FMW105" s="37"/>
      <c r="FMX105" s="37"/>
      <c r="FMY105" s="37"/>
      <c r="FMZ105" s="37"/>
      <c r="FNA105" s="37"/>
      <c r="FNB105" s="37"/>
      <c r="FNC105" s="37"/>
      <c r="FND105" s="37"/>
      <c r="FNE105" s="37"/>
      <c r="FNF105" s="37"/>
      <c r="FNG105" s="37"/>
      <c r="FNH105" s="37"/>
      <c r="FNI105" s="37"/>
      <c r="FNJ105" s="37"/>
      <c r="FNK105" s="37"/>
      <c r="FNL105" s="37"/>
      <c r="FNM105" s="37"/>
      <c r="FNN105" s="37"/>
      <c r="FNO105" s="37"/>
      <c r="FNP105" s="37"/>
      <c r="FNQ105" s="37"/>
      <c r="FNR105" s="37"/>
      <c r="FNS105" s="37"/>
      <c r="FNT105" s="37"/>
      <c r="FNU105" s="37"/>
      <c r="FNV105" s="37"/>
      <c r="FNW105" s="37"/>
      <c r="FNX105" s="37"/>
      <c r="FNY105" s="37"/>
      <c r="FNZ105" s="37"/>
      <c r="FOA105" s="37"/>
      <c r="FOB105" s="37"/>
      <c r="FOC105" s="37"/>
      <c r="FOD105" s="37"/>
      <c r="FOE105" s="37"/>
      <c r="FOF105" s="37"/>
      <c r="FOG105" s="37"/>
      <c r="FOH105" s="37"/>
      <c r="FOI105" s="37"/>
      <c r="FOJ105" s="37"/>
      <c r="FOK105" s="37"/>
      <c r="FOL105" s="37"/>
      <c r="FOM105" s="37"/>
      <c r="FON105" s="37"/>
      <c r="FOO105" s="37"/>
      <c r="FOP105" s="37"/>
      <c r="FOQ105" s="37"/>
      <c r="FOR105" s="37"/>
      <c r="FOS105" s="37"/>
      <c r="FOT105" s="37"/>
      <c r="FOU105" s="37"/>
      <c r="FOV105" s="37"/>
      <c r="FOW105" s="37"/>
      <c r="FOX105" s="37"/>
      <c r="FOY105" s="37"/>
      <c r="FOZ105" s="37"/>
      <c r="FPA105" s="37"/>
      <c r="FPB105" s="37"/>
      <c r="FPC105" s="37"/>
      <c r="FPD105" s="37"/>
      <c r="FPE105" s="37"/>
      <c r="FPF105" s="37"/>
      <c r="FPG105" s="37"/>
      <c r="FPH105" s="37"/>
      <c r="FPI105" s="37"/>
      <c r="FPJ105" s="37"/>
      <c r="FPK105" s="37"/>
      <c r="FPL105" s="37"/>
      <c r="FPM105" s="37"/>
      <c r="FPN105" s="37"/>
      <c r="FPO105" s="37"/>
      <c r="FPP105" s="37"/>
      <c r="FPQ105" s="37"/>
      <c r="FPR105" s="37"/>
      <c r="FPS105" s="37"/>
      <c r="FPT105" s="37"/>
      <c r="FPU105" s="37"/>
      <c r="FPV105" s="37"/>
      <c r="FPW105" s="37"/>
      <c r="FPX105" s="37"/>
      <c r="FPY105" s="37"/>
      <c r="FPZ105" s="37"/>
      <c r="FQA105" s="37"/>
      <c r="FQB105" s="37"/>
      <c r="FQC105" s="37"/>
      <c r="FQD105" s="37"/>
      <c r="FQE105" s="37"/>
      <c r="FQF105" s="37"/>
      <c r="FQG105" s="37"/>
      <c r="FQH105" s="37"/>
      <c r="FQI105" s="37"/>
      <c r="FQJ105" s="37"/>
      <c r="FQK105" s="37"/>
      <c r="FQL105" s="37"/>
      <c r="FQM105" s="37"/>
      <c r="FQN105" s="37"/>
      <c r="FQO105" s="37"/>
      <c r="FQP105" s="37"/>
      <c r="FQQ105" s="37"/>
      <c r="FQR105" s="37"/>
      <c r="FQS105" s="37"/>
      <c r="FQT105" s="37"/>
      <c r="FQU105" s="37"/>
      <c r="FQV105" s="37"/>
      <c r="FQW105" s="37"/>
      <c r="FQX105" s="37"/>
      <c r="FQY105" s="37"/>
      <c r="FQZ105" s="37"/>
      <c r="FRA105" s="37"/>
      <c r="FRB105" s="37"/>
      <c r="FRC105" s="37"/>
      <c r="FRD105" s="37"/>
      <c r="FRE105" s="37"/>
      <c r="FRF105" s="37"/>
      <c r="FRG105" s="37"/>
      <c r="FRH105" s="37"/>
      <c r="FRI105" s="37"/>
      <c r="FRJ105" s="37"/>
      <c r="FRK105" s="37"/>
      <c r="FRL105" s="37"/>
      <c r="FRM105" s="37"/>
      <c r="FRN105" s="37"/>
      <c r="FRO105" s="37"/>
      <c r="FRP105" s="37"/>
      <c r="FRQ105" s="37"/>
      <c r="FRR105" s="37"/>
      <c r="FRS105" s="37"/>
      <c r="FRT105" s="37"/>
      <c r="FRU105" s="37"/>
      <c r="FRV105" s="37"/>
      <c r="FRW105" s="37"/>
      <c r="FRX105" s="37"/>
      <c r="FRY105" s="37"/>
      <c r="FRZ105" s="37"/>
      <c r="FSA105" s="37"/>
      <c r="FSB105" s="37"/>
      <c r="FSC105" s="37"/>
      <c r="FSD105" s="37"/>
      <c r="FSE105" s="37"/>
      <c r="FSF105" s="37"/>
      <c r="FSG105" s="37"/>
      <c r="FSH105" s="37"/>
      <c r="FSI105" s="37"/>
      <c r="FSJ105" s="37"/>
      <c r="FSK105" s="37"/>
      <c r="FSL105" s="37"/>
      <c r="FSM105" s="37"/>
      <c r="FSN105" s="37"/>
      <c r="FSO105" s="37"/>
      <c r="FSP105" s="37"/>
      <c r="FSQ105" s="37"/>
      <c r="FSR105" s="37"/>
      <c r="FSS105" s="37"/>
      <c r="FST105" s="37"/>
      <c r="FSU105" s="37"/>
      <c r="FSV105" s="37"/>
      <c r="FSW105" s="37"/>
      <c r="FSX105" s="37"/>
      <c r="FSY105" s="37"/>
      <c r="FSZ105" s="37"/>
      <c r="FTA105" s="37"/>
      <c r="FTB105" s="37"/>
      <c r="FTC105" s="37"/>
      <c r="FTD105" s="37"/>
      <c r="FTE105" s="37"/>
      <c r="FTF105" s="37"/>
      <c r="FTG105" s="37"/>
      <c r="FTH105" s="37"/>
      <c r="FTI105" s="37"/>
      <c r="FTJ105" s="37"/>
      <c r="FTK105" s="37"/>
      <c r="FTL105" s="37"/>
      <c r="FTM105" s="37"/>
      <c r="FTN105" s="37"/>
      <c r="FTO105" s="37"/>
      <c r="FTP105" s="37"/>
      <c r="FTQ105" s="37"/>
      <c r="FTR105" s="37"/>
      <c r="FTS105" s="37"/>
      <c r="FTT105" s="37"/>
      <c r="FTU105" s="37"/>
      <c r="FTV105" s="37"/>
      <c r="FTW105" s="37"/>
      <c r="FTX105" s="37"/>
      <c r="FTY105" s="37"/>
      <c r="FTZ105" s="37"/>
      <c r="FUA105" s="37"/>
      <c r="FUB105" s="37"/>
      <c r="FUC105" s="37"/>
      <c r="FUD105" s="37"/>
      <c r="FUE105" s="37"/>
      <c r="FUF105" s="37"/>
      <c r="FUG105" s="37"/>
      <c r="FUH105" s="37"/>
      <c r="FUI105" s="37"/>
      <c r="FUJ105" s="37"/>
      <c r="FUK105" s="37"/>
      <c r="FUL105" s="37"/>
      <c r="FUM105" s="37"/>
      <c r="FUN105" s="37"/>
      <c r="FUO105" s="37"/>
      <c r="FUP105" s="37"/>
      <c r="FUQ105" s="37"/>
      <c r="FUR105" s="37"/>
      <c r="FUS105" s="37"/>
      <c r="FUT105" s="37"/>
      <c r="FUU105" s="37"/>
      <c r="FUV105" s="37"/>
      <c r="FUW105" s="37"/>
      <c r="FUX105" s="37"/>
      <c r="FUY105" s="37"/>
      <c r="FUZ105" s="37"/>
      <c r="FVA105" s="37"/>
      <c r="FVB105" s="37"/>
      <c r="FVC105" s="37"/>
      <c r="FVD105" s="37"/>
      <c r="FVE105" s="37"/>
      <c r="FVF105" s="37"/>
      <c r="FVG105" s="37"/>
      <c r="FVH105" s="37"/>
      <c r="FVI105" s="37"/>
      <c r="FVJ105" s="37"/>
      <c r="FVK105" s="37"/>
      <c r="FVL105" s="37"/>
      <c r="FVM105" s="37"/>
      <c r="FVN105" s="37"/>
      <c r="FVO105" s="37"/>
      <c r="FVP105" s="37"/>
      <c r="FVQ105" s="37"/>
      <c r="FVR105" s="37"/>
      <c r="FVS105" s="37"/>
      <c r="FVT105" s="37"/>
      <c r="FVU105" s="37"/>
      <c r="FVV105" s="37"/>
      <c r="FVW105" s="37"/>
      <c r="FVX105" s="37"/>
      <c r="FVY105" s="37"/>
      <c r="FVZ105" s="37"/>
      <c r="FWA105" s="37"/>
      <c r="FWB105" s="37"/>
      <c r="FWC105" s="37"/>
      <c r="FWD105" s="37"/>
      <c r="FWE105" s="37"/>
      <c r="FWF105" s="37"/>
      <c r="FWG105" s="37"/>
      <c r="FWH105" s="37"/>
      <c r="FWI105" s="37"/>
      <c r="FWJ105" s="37"/>
      <c r="FWK105" s="37"/>
      <c r="FWL105" s="37"/>
      <c r="FWM105" s="37"/>
      <c r="FWN105" s="37"/>
      <c r="FWO105" s="37"/>
      <c r="FWP105" s="37"/>
      <c r="FWQ105" s="37"/>
      <c r="FWR105" s="37"/>
      <c r="FWS105" s="37"/>
      <c r="FWT105" s="37"/>
      <c r="FWU105" s="37"/>
      <c r="FWV105" s="37"/>
      <c r="FWW105" s="37"/>
      <c r="FWX105" s="37"/>
      <c r="FWY105" s="37"/>
      <c r="FWZ105" s="37"/>
      <c r="FXA105" s="37"/>
      <c r="FXB105" s="37"/>
      <c r="FXC105" s="37"/>
      <c r="FXD105" s="37"/>
      <c r="FXE105" s="37"/>
      <c r="FXF105" s="37"/>
      <c r="FXG105" s="37"/>
      <c r="FXH105" s="37"/>
      <c r="FXI105" s="37"/>
      <c r="FXJ105" s="37"/>
      <c r="FXK105" s="37"/>
      <c r="FXL105" s="37"/>
      <c r="FXM105" s="37"/>
      <c r="FXN105" s="37"/>
      <c r="FXO105" s="37"/>
      <c r="FXP105" s="37"/>
      <c r="FXQ105" s="37"/>
      <c r="FXR105" s="37"/>
      <c r="FXS105" s="37"/>
      <c r="FXT105" s="37"/>
      <c r="FXU105" s="37"/>
      <c r="FXV105" s="37"/>
      <c r="FXW105" s="37"/>
      <c r="FXX105" s="37"/>
      <c r="FXY105" s="37"/>
      <c r="FXZ105" s="37"/>
      <c r="FYA105" s="37"/>
      <c r="FYB105" s="37"/>
      <c r="FYC105" s="37"/>
      <c r="FYD105" s="37"/>
      <c r="FYE105" s="37"/>
      <c r="FYF105" s="37"/>
      <c r="FYG105" s="37"/>
      <c r="FYH105" s="37"/>
      <c r="FYI105" s="37"/>
      <c r="FYJ105" s="37"/>
      <c r="FYK105" s="37"/>
      <c r="FYL105" s="37"/>
      <c r="FYM105" s="37"/>
      <c r="FYN105" s="37"/>
      <c r="FYO105" s="37"/>
      <c r="FYP105" s="37"/>
      <c r="FYQ105" s="37"/>
      <c r="FYR105" s="37"/>
      <c r="FYS105" s="37"/>
      <c r="FYT105" s="37"/>
      <c r="FYU105" s="37"/>
      <c r="FYV105" s="37"/>
      <c r="FYW105" s="37"/>
      <c r="FYX105" s="37"/>
      <c r="FYY105" s="37"/>
      <c r="FYZ105" s="37"/>
      <c r="FZA105" s="37"/>
      <c r="FZB105" s="37"/>
      <c r="FZC105" s="37"/>
      <c r="FZD105" s="37"/>
      <c r="FZE105" s="37"/>
      <c r="FZF105" s="37"/>
      <c r="FZG105" s="37"/>
      <c r="FZH105" s="37"/>
      <c r="FZI105" s="37"/>
      <c r="FZJ105" s="37"/>
      <c r="FZK105" s="37"/>
      <c r="FZL105" s="37"/>
      <c r="FZM105" s="37"/>
      <c r="FZN105" s="37"/>
      <c r="FZO105" s="37"/>
      <c r="FZP105" s="37"/>
      <c r="FZQ105" s="37"/>
      <c r="FZR105" s="37"/>
      <c r="FZS105" s="37"/>
      <c r="FZT105" s="37"/>
      <c r="FZU105" s="37"/>
      <c r="FZV105" s="37"/>
      <c r="FZW105" s="37"/>
      <c r="FZX105" s="37"/>
      <c r="FZY105" s="37"/>
      <c r="FZZ105" s="37"/>
      <c r="GAA105" s="37"/>
      <c r="GAB105" s="37"/>
      <c r="GAC105" s="37"/>
      <c r="GAD105" s="37"/>
      <c r="GAE105" s="37"/>
      <c r="GAF105" s="37"/>
      <c r="GAG105" s="37"/>
      <c r="GAH105" s="37"/>
      <c r="GAI105" s="37"/>
      <c r="GAJ105" s="37"/>
      <c r="GAK105" s="37"/>
      <c r="GAL105" s="37"/>
      <c r="GAM105" s="37"/>
      <c r="GAN105" s="37"/>
      <c r="GAO105" s="37"/>
      <c r="GAP105" s="37"/>
      <c r="GAQ105" s="37"/>
      <c r="GAR105" s="37"/>
      <c r="GAS105" s="37"/>
      <c r="GAT105" s="37"/>
      <c r="GAU105" s="37"/>
      <c r="GAV105" s="37"/>
      <c r="GAW105" s="37"/>
      <c r="GAX105" s="37"/>
      <c r="GAY105" s="37"/>
      <c r="GAZ105" s="37"/>
      <c r="GBA105" s="37"/>
      <c r="GBB105" s="37"/>
      <c r="GBC105" s="37"/>
      <c r="GBD105" s="37"/>
      <c r="GBE105" s="37"/>
      <c r="GBF105" s="37"/>
      <c r="GBG105" s="37"/>
      <c r="GBH105" s="37"/>
      <c r="GBI105" s="37"/>
      <c r="GBJ105" s="37"/>
      <c r="GBK105" s="37"/>
      <c r="GBL105" s="37"/>
      <c r="GBM105" s="37"/>
      <c r="GBN105" s="37"/>
      <c r="GBO105" s="37"/>
      <c r="GBP105" s="37"/>
      <c r="GBQ105" s="37"/>
      <c r="GBR105" s="37"/>
      <c r="GBS105" s="37"/>
      <c r="GBT105" s="37"/>
      <c r="GBU105" s="37"/>
      <c r="GBV105" s="37"/>
      <c r="GBW105" s="37"/>
      <c r="GBX105" s="37"/>
      <c r="GBY105" s="37"/>
      <c r="GBZ105" s="37"/>
      <c r="GCA105" s="37"/>
      <c r="GCB105" s="37"/>
      <c r="GCC105" s="37"/>
      <c r="GCD105" s="37"/>
      <c r="GCE105" s="37"/>
      <c r="GCF105" s="37"/>
      <c r="GCG105" s="37"/>
      <c r="GCH105" s="37"/>
      <c r="GCI105" s="37"/>
      <c r="GCJ105" s="37"/>
      <c r="GCK105" s="37"/>
      <c r="GCL105" s="37"/>
      <c r="GCM105" s="37"/>
      <c r="GCN105" s="37"/>
      <c r="GCO105" s="37"/>
      <c r="GCP105" s="37"/>
      <c r="GCQ105" s="37"/>
      <c r="GCR105" s="37"/>
      <c r="GCS105" s="37"/>
      <c r="GCT105" s="37"/>
      <c r="GCU105" s="37"/>
      <c r="GCV105" s="37"/>
      <c r="GCW105" s="37"/>
      <c r="GCX105" s="37"/>
      <c r="GCY105" s="37"/>
      <c r="GCZ105" s="37"/>
      <c r="GDA105" s="37"/>
      <c r="GDB105" s="37"/>
      <c r="GDC105" s="37"/>
      <c r="GDD105" s="37"/>
      <c r="GDE105" s="37"/>
      <c r="GDF105" s="37"/>
      <c r="GDG105" s="37"/>
      <c r="GDH105" s="37"/>
      <c r="GDI105" s="37"/>
      <c r="GDJ105" s="37"/>
      <c r="GDK105" s="37"/>
      <c r="GDL105" s="37"/>
      <c r="GDM105" s="37"/>
      <c r="GDN105" s="37"/>
      <c r="GDO105" s="37"/>
      <c r="GDP105" s="37"/>
      <c r="GDQ105" s="37"/>
      <c r="GDR105" s="37"/>
      <c r="GDS105" s="37"/>
      <c r="GDT105" s="37"/>
      <c r="GDU105" s="37"/>
      <c r="GDV105" s="37"/>
      <c r="GDW105" s="37"/>
      <c r="GDX105" s="37"/>
      <c r="GDY105" s="37"/>
      <c r="GDZ105" s="37"/>
      <c r="GEA105" s="37"/>
      <c r="GEB105" s="37"/>
      <c r="GEC105" s="37"/>
      <c r="GED105" s="37"/>
      <c r="GEE105" s="37"/>
      <c r="GEF105" s="37"/>
      <c r="GEG105" s="37"/>
      <c r="GEH105" s="37"/>
      <c r="GEI105" s="37"/>
      <c r="GEJ105" s="37"/>
      <c r="GEK105" s="37"/>
      <c r="GEL105" s="37"/>
      <c r="GEM105" s="37"/>
      <c r="GEN105" s="37"/>
      <c r="GEO105" s="37"/>
      <c r="GEP105" s="37"/>
      <c r="GEQ105" s="37"/>
      <c r="GER105" s="37"/>
      <c r="GES105" s="37"/>
      <c r="GET105" s="37"/>
      <c r="GEU105" s="37"/>
      <c r="GEV105" s="37"/>
      <c r="GEW105" s="37"/>
      <c r="GEX105" s="37"/>
      <c r="GEY105" s="37"/>
      <c r="GEZ105" s="37"/>
      <c r="GFA105" s="37"/>
      <c r="GFB105" s="37"/>
      <c r="GFC105" s="37"/>
      <c r="GFD105" s="37"/>
      <c r="GFE105" s="37"/>
      <c r="GFF105" s="37"/>
      <c r="GFG105" s="37"/>
      <c r="GFH105" s="37"/>
      <c r="GFI105" s="37"/>
      <c r="GFJ105" s="37"/>
      <c r="GFK105" s="37"/>
      <c r="GFL105" s="37"/>
      <c r="GFM105" s="37"/>
      <c r="GFN105" s="37"/>
      <c r="GFO105" s="37"/>
      <c r="GFP105" s="37"/>
      <c r="GFQ105" s="37"/>
      <c r="GFR105" s="37"/>
      <c r="GFS105" s="37"/>
      <c r="GFT105" s="37"/>
      <c r="GFU105" s="37"/>
      <c r="GFV105" s="37"/>
      <c r="GFW105" s="37"/>
      <c r="GFX105" s="37"/>
      <c r="GFY105" s="37"/>
      <c r="GFZ105" s="37"/>
      <c r="GGA105" s="37"/>
      <c r="GGB105" s="37"/>
      <c r="GGC105" s="37"/>
      <c r="GGD105" s="37"/>
      <c r="GGE105" s="37"/>
      <c r="GGF105" s="37"/>
      <c r="GGG105" s="37"/>
      <c r="GGH105" s="37"/>
      <c r="GGI105" s="37"/>
      <c r="GGJ105" s="37"/>
      <c r="GGK105" s="37"/>
      <c r="GGL105" s="37"/>
      <c r="GGM105" s="37"/>
      <c r="GGN105" s="37"/>
      <c r="GGO105" s="37"/>
      <c r="GGP105" s="37"/>
      <c r="GGQ105" s="37"/>
      <c r="GGR105" s="37"/>
      <c r="GGS105" s="37"/>
      <c r="GGT105" s="37"/>
      <c r="GGU105" s="37"/>
      <c r="GGV105" s="37"/>
      <c r="GGW105" s="37"/>
      <c r="GGX105" s="37"/>
      <c r="GGY105" s="37"/>
      <c r="GGZ105" s="37"/>
      <c r="GHA105" s="37"/>
      <c r="GHB105" s="37"/>
      <c r="GHC105" s="37"/>
      <c r="GHD105" s="37"/>
      <c r="GHE105" s="37"/>
      <c r="GHF105" s="37"/>
      <c r="GHG105" s="37"/>
      <c r="GHH105" s="37"/>
      <c r="GHI105" s="37"/>
      <c r="GHJ105" s="37"/>
      <c r="GHK105" s="37"/>
      <c r="GHL105" s="37"/>
      <c r="GHM105" s="37"/>
      <c r="GHN105" s="37"/>
      <c r="GHO105" s="37"/>
      <c r="GHP105" s="37"/>
      <c r="GHQ105" s="37"/>
      <c r="GHR105" s="37"/>
      <c r="GHS105" s="37"/>
      <c r="GHT105" s="37"/>
      <c r="GHU105" s="37"/>
      <c r="GHV105" s="37"/>
      <c r="GHW105" s="37"/>
      <c r="GHX105" s="37"/>
      <c r="GHY105" s="37"/>
      <c r="GHZ105" s="37"/>
      <c r="GIA105" s="37"/>
      <c r="GIB105" s="37"/>
      <c r="GIC105" s="37"/>
      <c r="GID105" s="37"/>
      <c r="GIE105" s="37"/>
      <c r="GIF105" s="37"/>
      <c r="GIG105" s="37"/>
      <c r="GIH105" s="37"/>
      <c r="GII105" s="37"/>
      <c r="GIJ105" s="37"/>
      <c r="GIK105" s="37"/>
      <c r="GIL105" s="37"/>
      <c r="GIM105" s="37"/>
      <c r="GIN105" s="37"/>
      <c r="GIO105" s="37"/>
      <c r="GIP105" s="37"/>
      <c r="GIQ105" s="37"/>
      <c r="GIR105" s="37"/>
      <c r="GIS105" s="37"/>
      <c r="GIT105" s="37"/>
      <c r="GIU105" s="37"/>
      <c r="GIV105" s="37"/>
      <c r="GIW105" s="37"/>
      <c r="GIX105" s="37"/>
      <c r="GIY105" s="37"/>
      <c r="GIZ105" s="37"/>
      <c r="GJA105" s="37"/>
      <c r="GJB105" s="37"/>
      <c r="GJC105" s="37"/>
      <c r="GJD105" s="37"/>
      <c r="GJE105" s="37"/>
      <c r="GJF105" s="37"/>
      <c r="GJG105" s="37"/>
      <c r="GJH105" s="37"/>
      <c r="GJI105" s="37"/>
      <c r="GJJ105" s="37"/>
      <c r="GJK105" s="37"/>
      <c r="GJL105" s="37"/>
      <c r="GJM105" s="37"/>
      <c r="GJN105" s="37"/>
      <c r="GJO105" s="37"/>
      <c r="GJP105" s="37"/>
      <c r="GJQ105" s="37"/>
      <c r="GJR105" s="37"/>
      <c r="GJS105" s="37"/>
      <c r="GJT105" s="37"/>
      <c r="GJU105" s="37"/>
      <c r="GJV105" s="37"/>
      <c r="GJW105" s="37"/>
      <c r="GJX105" s="37"/>
      <c r="GJY105" s="37"/>
      <c r="GJZ105" s="37"/>
      <c r="GKA105" s="37"/>
      <c r="GKB105" s="37"/>
      <c r="GKC105" s="37"/>
      <c r="GKD105" s="37"/>
      <c r="GKE105" s="37"/>
      <c r="GKF105" s="37"/>
      <c r="GKG105" s="37"/>
      <c r="GKH105" s="37"/>
      <c r="GKI105" s="37"/>
      <c r="GKJ105" s="37"/>
      <c r="GKK105" s="37"/>
      <c r="GKL105" s="37"/>
      <c r="GKM105" s="37"/>
      <c r="GKN105" s="37"/>
      <c r="GKO105" s="37"/>
      <c r="GKP105" s="37"/>
      <c r="GKQ105" s="37"/>
      <c r="GKR105" s="37"/>
      <c r="GKS105" s="37"/>
      <c r="GKT105" s="37"/>
      <c r="GKU105" s="37"/>
      <c r="GKV105" s="37"/>
      <c r="GKW105" s="37"/>
      <c r="GKX105" s="37"/>
      <c r="GKY105" s="37"/>
      <c r="GKZ105" s="37"/>
      <c r="GLA105" s="37"/>
      <c r="GLB105" s="37"/>
      <c r="GLC105" s="37"/>
      <c r="GLD105" s="37"/>
      <c r="GLE105" s="37"/>
      <c r="GLF105" s="37"/>
      <c r="GLG105" s="37"/>
      <c r="GLH105" s="37"/>
      <c r="GLI105" s="37"/>
      <c r="GLJ105" s="37"/>
      <c r="GLK105" s="37"/>
      <c r="GLL105" s="37"/>
      <c r="GLM105" s="37"/>
      <c r="GLN105" s="37"/>
      <c r="GLO105" s="37"/>
      <c r="GLP105" s="37"/>
      <c r="GLQ105" s="37"/>
      <c r="GLR105" s="37"/>
      <c r="GLS105" s="37"/>
      <c r="GLT105" s="37"/>
      <c r="GLU105" s="37"/>
      <c r="GLV105" s="37"/>
      <c r="GLW105" s="37"/>
      <c r="GLX105" s="37"/>
      <c r="GLY105" s="37"/>
      <c r="GLZ105" s="37"/>
      <c r="GMA105" s="37"/>
      <c r="GMB105" s="37"/>
      <c r="GMC105" s="37"/>
      <c r="GMD105" s="37"/>
      <c r="GME105" s="37"/>
      <c r="GMF105" s="37"/>
      <c r="GMG105" s="37"/>
      <c r="GMH105" s="37"/>
      <c r="GMI105" s="37"/>
      <c r="GMJ105" s="37"/>
      <c r="GMK105" s="37"/>
      <c r="GML105" s="37"/>
      <c r="GMM105" s="37"/>
      <c r="GMN105" s="37"/>
      <c r="GMO105" s="37"/>
      <c r="GMP105" s="37"/>
      <c r="GMQ105" s="37"/>
      <c r="GMR105" s="37"/>
      <c r="GMS105" s="37"/>
      <c r="GMT105" s="37"/>
      <c r="GMU105" s="37"/>
      <c r="GMV105" s="37"/>
      <c r="GMW105" s="37"/>
      <c r="GMX105" s="37"/>
      <c r="GMY105" s="37"/>
      <c r="GMZ105" s="37"/>
      <c r="GNA105" s="37"/>
      <c r="GNB105" s="37"/>
      <c r="GNC105" s="37"/>
      <c r="GND105" s="37"/>
      <c r="GNE105" s="37"/>
      <c r="GNF105" s="37"/>
      <c r="GNG105" s="37"/>
      <c r="GNH105" s="37"/>
      <c r="GNI105" s="37"/>
      <c r="GNJ105" s="37"/>
      <c r="GNK105" s="37"/>
      <c r="GNL105" s="37"/>
      <c r="GNM105" s="37"/>
      <c r="GNN105" s="37"/>
      <c r="GNO105" s="37"/>
      <c r="GNP105" s="37"/>
      <c r="GNQ105" s="37"/>
      <c r="GNR105" s="37"/>
      <c r="GNS105" s="37"/>
      <c r="GNT105" s="37"/>
      <c r="GNU105" s="37"/>
      <c r="GNV105" s="37"/>
      <c r="GNW105" s="37"/>
      <c r="GNX105" s="37"/>
      <c r="GNY105" s="37"/>
      <c r="GNZ105" s="37"/>
      <c r="GOA105" s="37"/>
      <c r="GOB105" s="37"/>
      <c r="GOC105" s="37"/>
      <c r="GOD105" s="37"/>
      <c r="GOE105" s="37"/>
      <c r="GOF105" s="37"/>
      <c r="GOG105" s="37"/>
      <c r="GOH105" s="37"/>
      <c r="GOI105" s="37"/>
      <c r="GOJ105" s="37"/>
      <c r="GOK105" s="37"/>
      <c r="GOL105" s="37"/>
      <c r="GOM105" s="37"/>
      <c r="GON105" s="37"/>
      <c r="GOO105" s="37"/>
      <c r="GOP105" s="37"/>
      <c r="GOQ105" s="37"/>
      <c r="GOR105" s="37"/>
      <c r="GOS105" s="37"/>
      <c r="GOT105" s="37"/>
      <c r="GOU105" s="37"/>
      <c r="GOV105" s="37"/>
      <c r="GOW105" s="37"/>
      <c r="GOX105" s="37"/>
      <c r="GOY105" s="37"/>
      <c r="GOZ105" s="37"/>
      <c r="GPA105" s="37"/>
      <c r="GPB105" s="37"/>
      <c r="GPC105" s="37"/>
      <c r="GPD105" s="37"/>
      <c r="GPE105" s="37"/>
      <c r="GPF105" s="37"/>
      <c r="GPG105" s="37"/>
      <c r="GPH105" s="37"/>
      <c r="GPI105" s="37"/>
      <c r="GPJ105" s="37"/>
      <c r="GPK105" s="37"/>
      <c r="GPL105" s="37"/>
      <c r="GPM105" s="37"/>
      <c r="GPN105" s="37"/>
      <c r="GPO105" s="37"/>
      <c r="GPP105" s="37"/>
      <c r="GPQ105" s="37"/>
      <c r="GPR105" s="37"/>
      <c r="GPS105" s="37"/>
      <c r="GPT105" s="37"/>
      <c r="GPU105" s="37"/>
      <c r="GPV105" s="37"/>
      <c r="GPW105" s="37"/>
      <c r="GPX105" s="37"/>
      <c r="GPY105" s="37"/>
      <c r="GPZ105" s="37"/>
      <c r="GQA105" s="37"/>
      <c r="GQB105" s="37"/>
      <c r="GQC105" s="37"/>
      <c r="GQD105" s="37"/>
      <c r="GQE105" s="37"/>
      <c r="GQF105" s="37"/>
      <c r="GQG105" s="37"/>
      <c r="GQH105" s="37"/>
      <c r="GQI105" s="37"/>
      <c r="GQJ105" s="37"/>
      <c r="GQK105" s="37"/>
      <c r="GQL105" s="37"/>
      <c r="GQM105" s="37"/>
      <c r="GQN105" s="37"/>
      <c r="GQO105" s="37"/>
      <c r="GQP105" s="37"/>
      <c r="GQQ105" s="37"/>
      <c r="GQR105" s="37"/>
      <c r="GQS105" s="37"/>
      <c r="GQT105" s="37"/>
      <c r="GQU105" s="37"/>
      <c r="GQV105" s="37"/>
      <c r="GQW105" s="37"/>
      <c r="GQX105" s="37"/>
      <c r="GQY105" s="37"/>
      <c r="GQZ105" s="37"/>
      <c r="GRA105" s="37"/>
      <c r="GRB105" s="37"/>
      <c r="GRC105" s="37"/>
      <c r="GRD105" s="37"/>
      <c r="GRE105" s="37"/>
      <c r="GRF105" s="37"/>
      <c r="GRG105" s="37"/>
      <c r="GRH105" s="37"/>
      <c r="GRI105" s="37"/>
      <c r="GRJ105" s="37"/>
      <c r="GRK105" s="37"/>
      <c r="GRL105" s="37"/>
      <c r="GRM105" s="37"/>
      <c r="GRN105" s="37"/>
      <c r="GRO105" s="37"/>
      <c r="GRP105" s="37"/>
      <c r="GRQ105" s="37"/>
      <c r="GRR105" s="37"/>
      <c r="GRS105" s="37"/>
      <c r="GRT105" s="37"/>
      <c r="GRU105" s="37"/>
      <c r="GRV105" s="37"/>
      <c r="GRW105" s="37"/>
      <c r="GRX105" s="37"/>
      <c r="GRY105" s="37"/>
      <c r="GRZ105" s="37"/>
      <c r="GSA105" s="37"/>
      <c r="GSB105" s="37"/>
      <c r="GSC105" s="37"/>
      <c r="GSD105" s="37"/>
      <c r="GSE105" s="37"/>
      <c r="GSF105" s="37"/>
      <c r="GSG105" s="37"/>
      <c r="GSH105" s="37"/>
      <c r="GSI105" s="37"/>
      <c r="GSJ105" s="37"/>
      <c r="GSK105" s="37"/>
      <c r="GSL105" s="37"/>
      <c r="GSM105" s="37"/>
      <c r="GSN105" s="37"/>
      <c r="GSO105" s="37"/>
      <c r="GSP105" s="37"/>
      <c r="GSQ105" s="37"/>
      <c r="GSR105" s="37"/>
      <c r="GSS105" s="37"/>
      <c r="GST105" s="37"/>
      <c r="GSU105" s="37"/>
      <c r="GSV105" s="37"/>
      <c r="GSW105" s="37"/>
      <c r="GSX105" s="37"/>
      <c r="GSY105" s="37"/>
      <c r="GSZ105" s="37"/>
      <c r="GTA105" s="37"/>
      <c r="GTB105" s="37"/>
      <c r="GTC105" s="37"/>
      <c r="GTD105" s="37"/>
      <c r="GTE105" s="37"/>
      <c r="GTF105" s="37"/>
      <c r="GTG105" s="37"/>
      <c r="GTH105" s="37"/>
      <c r="GTI105" s="37"/>
      <c r="GTJ105" s="37"/>
      <c r="GTK105" s="37"/>
      <c r="GTL105" s="37"/>
      <c r="GTM105" s="37"/>
      <c r="GTN105" s="37"/>
      <c r="GTO105" s="37"/>
      <c r="GTP105" s="37"/>
      <c r="GTQ105" s="37"/>
      <c r="GTR105" s="37"/>
      <c r="GTS105" s="37"/>
      <c r="GTT105" s="37"/>
      <c r="GTU105" s="37"/>
      <c r="GTV105" s="37"/>
      <c r="GTW105" s="37"/>
      <c r="GTX105" s="37"/>
      <c r="GTY105" s="37"/>
      <c r="GTZ105" s="37"/>
      <c r="GUA105" s="37"/>
      <c r="GUB105" s="37"/>
      <c r="GUC105" s="37"/>
      <c r="GUD105" s="37"/>
      <c r="GUE105" s="37"/>
      <c r="GUF105" s="37"/>
      <c r="GUG105" s="37"/>
      <c r="GUH105" s="37"/>
      <c r="GUI105" s="37"/>
      <c r="GUJ105" s="37"/>
      <c r="GUK105" s="37"/>
      <c r="GUL105" s="37"/>
      <c r="GUM105" s="37"/>
      <c r="GUN105" s="37"/>
      <c r="GUO105" s="37"/>
      <c r="GUP105" s="37"/>
      <c r="GUQ105" s="37"/>
      <c r="GUR105" s="37"/>
      <c r="GUS105" s="37"/>
      <c r="GUT105" s="37"/>
      <c r="GUU105" s="37"/>
      <c r="GUV105" s="37"/>
      <c r="GUW105" s="37"/>
      <c r="GUX105" s="37"/>
      <c r="GUY105" s="37"/>
      <c r="GUZ105" s="37"/>
      <c r="GVA105" s="37"/>
      <c r="GVB105" s="37"/>
      <c r="GVC105" s="37"/>
      <c r="GVD105" s="37"/>
      <c r="GVE105" s="37"/>
      <c r="GVF105" s="37"/>
      <c r="GVG105" s="37"/>
      <c r="GVH105" s="37"/>
      <c r="GVI105" s="37"/>
      <c r="GVJ105" s="37"/>
      <c r="GVK105" s="37"/>
      <c r="GVL105" s="37"/>
      <c r="GVM105" s="37"/>
      <c r="GVN105" s="37"/>
      <c r="GVO105" s="37"/>
      <c r="GVP105" s="37"/>
      <c r="GVQ105" s="37"/>
      <c r="GVR105" s="37"/>
      <c r="GVS105" s="37"/>
      <c r="GVT105" s="37"/>
      <c r="GVU105" s="37"/>
      <c r="GVV105" s="37"/>
      <c r="GVW105" s="37"/>
      <c r="GVX105" s="37"/>
      <c r="GVY105" s="37"/>
      <c r="GVZ105" s="37"/>
      <c r="GWA105" s="37"/>
      <c r="GWB105" s="37"/>
      <c r="GWC105" s="37"/>
      <c r="GWD105" s="37"/>
      <c r="GWE105" s="37"/>
      <c r="GWF105" s="37"/>
      <c r="GWG105" s="37"/>
      <c r="GWH105" s="37"/>
      <c r="GWI105" s="37"/>
      <c r="GWJ105" s="37"/>
      <c r="GWK105" s="37"/>
      <c r="GWL105" s="37"/>
      <c r="GWM105" s="37"/>
      <c r="GWN105" s="37"/>
      <c r="GWO105" s="37"/>
      <c r="GWP105" s="37"/>
      <c r="GWQ105" s="37"/>
      <c r="GWR105" s="37"/>
      <c r="GWS105" s="37"/>
      <c r="GWT105" s="37"/>
      <c r="GWU105" s="37"/>
      <c r="GWV105" s="37"/>
      <c r="GWW105" s="37"/>
      <c r="GWX105" s="37"/>
      <c r="GWY105" s="37"/>
      <c r="GWZ105" s="37"/>
      <c r="GXA105" s="37"/>
      <c r="GXB105" s="37"/>
      <c r="GXC105" s="37"/>
      <c r="GXD105" s="37"/>
      <c r="GXE105" s="37"/>
      <c r="GXF105" s="37"/>
      <c r="GXG105" s="37"/>
      <c r="GXH105" s="37"/>
      <c r="GXI105" s="37"/>
      <c r="GXJ105" s="37"/>
      <c r="GXK105" s="37"/>
      <c r="GXL105" s="37"/>
      <c r="GXM105" s="37"/>
      <c r="GXN105" s="37"/>
      <c r="GXO105" s="37"/>
      <c r="GXP105" s="37"/>
      <c r="GXQ105" s="37"/>
      <c r="GXR105" s="37"/>
      <c r="GXS105" s="37"/>
      <c r="GXT105" s="37"/>
      <c r="GXU105" s="37"/>
      <c r="GXV105" s="37"/>
      <c r="GXW105" s="37"/>
      <c r="GXX105" s="37"/>
      <c r="GXY105" s="37"/>
      <c r="GXZ105" s="37"/>
      <c r="GYA105" s="37"/>
      <c r="GYB105" s="37"/>
      <c r="GYC105" s="37"/>
      <c r="GYD105" s="37"/>
      <c r="GYE105" s="37"/>
      <c r="GYF105" s="37"/>
      <c r="GYG105" s="37"/>
      <c r="GYH105" s="37"/>
      <c r="GYI105" s="37"/>
      <c r="GYJ105" s="37"/>
      <c r="GYK105" s="37"/>
      <c r="GYL105" s="37"/>
      <c r="GYM105" s="37"/>
      <c r="GYN105" s="37"/>
      <c r="GYO105" s="37"/>
      <c r="GYP105" s="37"/>
      <c r="GYQ105" s="37"/>
      <c r="GYR105" s="37"/>
      <c r="GYS105" s="37"/>
      <c r="GYT105" s="37"/>
      <c r="GYU105" s="37"/>
      <c r="GYV105" s="37"/>
      <c r="GYW105" s="37"/>
      <c r="GYX105" s="37"/>
      <c r="GYY105" s="37"/>
      <c r="GYZ105" s="37"/>
      <c r="GZA105" s="37"/>
      <c r="GZB105" s="37"/>
      <c r="GZC105" s="37"/>
      <c r="GZD105" s="37"/>
      <c r="GZE105" s="37"/>
      <c r="GZF105" s="37"/>
      <c r="GZG105" s="37"/>
      <c r="GZH105" s="37"/>
      <c r="GZI105" s="37"/>
      <c r="GZJ105" s="37"/>
      <c r="GZK105" s="37"/>
      <c r="GZL105" s="37"/>
      <c r="GZM105" s="37"/>
      <c r="GZN105" s="37"/>
      <c r="GZO105" s="37"/>
      <c r="GZP105" s="37"/>
      <c r="GZQ105" s="37"/>
      <c r="GZR105" s="37"/>
      <c r="GZS105" s="37"/>
      <c r="GZT105" s="37"/>
      <c r="GZU105" s="37"/>
      <c r="GZV105" s="37"/>
      <c r="GZW105" s="37"/>
      <c r="GZX105" s="37"/>
      <c r="GZY105" s="37"/>
      <c r="GZZ105" s="37"/>
      <c r="HAA105" s="37"/>
      <c r="HAB105" s="37"/>
      <c r="HAC105" s="37"/>
      <c r="HAD105" s="37"/>
      <c r="HAE105" s="37"/>
      <c r="HAF105" s="37"/>
      <c r="HAG105" s="37"/>
      <c r="HAH105" s="37"/>
      <c r="HAI105" s="37"/>
      <c r="HAJ105" s="37"/>
      <c r="HAK105" s="37"/>
      <c r="HAL105" s="37"/>
      <c r="HAM105" s="37"/>
      <c r="HAN105" s="37"/>
      <c r="HAO105" s="37"/>
      <c r="HAP105" s="37"/>
      <c r="HAQ105" s="37"/>
      <c r="HAR105" s="37"/>
      <c r="HAS105" s="37"/>
      <c r="HAT105" s="37"/>
      <c r="HAU105" s="37"/>
      <c r="HAV105" s="37"/>
      <c r="HAW105" s="37"/>
      <c r="HAX105" s="37"/>
      <c r="HAY105" s="37"/>
      <c r="HAZ105" s="37"/>
      <c r="HBA105" s="37"/>
      <c r="HBB105" s="37"/>
      <c r="HBC105" s="37"/>
      <c r="HBD105" s="37"/>
      <c r="HBE105" s="37"/>
      <c r="HBF105" s="37"/>
      <c r="HBG105" s="37"/>
      <c r="HBH105" s="37"/>
      <c r="HBI105" s="37"/>
      <c r="HBJ105" s="37"/>
      <c r="HBK105" s="37"/>
      <c r="HBL105" s="37"/>
      <c r="HBM105" s="37"/>
      <c r="HBN105" s="37"/>
      <c r="HBO105" s="37"/>
      <c r="HBP105" s="37"/>
      <c r="HBQ105" s="37"/>
      <c r="HBR105" s="37"/>
      <c r="HBS105" s="37"/>
      <c r="HBT105" s="37"/>
      <c r="HBU105" s="37"/>
      <c r="HBV105" s="37"/>
      <c r="HBW105" s="37"/>
      <c r="HBX105" s="37"/>
      <c r="HBY105" s="37"/>
      <c r="HBZ105" s="37"/>
      <c r="HCA105" s="37"/>
      <c r="HCB105" s="37"/>
      <c r="HCC105" s="37"/>
      <c r="HCD105" s="37"/>
      <c r="HCE105" s="37"/>
      <c r="HCF105" s="37"/>
      <c r="HCG105" s="37"/>
      <c r="HCH105" s="37"/>
      <c r="HCI105" s="37"/>
      <c r="HCJ105" s="37"/>
      <c r="HCK105" s="37"/>
      <c r="HCL105" s="37"/>
      <c r="HCM105" s="37"/>
      <c r="HCN105" s="37"/>
      <c r="HCO105" s="37"/>
      <c r="HCP105" s="37"/>
      <c r="HCQ105" s="37"/>
      <c r="HCR105" s="37"/>
      <c r="HCS105" s="37"/>
      <c r="HCT105" s="37"/>
      <c r="HCU105" s="37"/>
      <c r="HCV105" s="37"/>
      <c r="HCW105" s="37"/>
      <c r="HCX105" s="37"/>
      <c r="HCY105" s="37"/>
      <c r="HCZ105" s="37"/>
      <c r="HDA105" s="37"/>
      <c r="HDB105" s="37"/>
      <c r="HDC105" s="37"/>
      <c r="HDD105" s="37"/>
      <c r="HDE105" s="37"/>
      <c r="HDF105" s="37"/>
      <c r="HDG105" s="37"/>
      <c r="HDH105" s="37"/>
      <c r="HDI105" s="37"/>
      <c r="HDJ105" s="37"/>
      <c r="HDK105" s="37"/>
      <c r="HDL105" s="37"/>
      <c r="HDM105" s="37"/>
      <c r="HDN105" s="37"/>
      <c r="HDO105" s="37"/>
      <c r="HDP105" s="37"/>
      <c r="HDQ105" s="37"/>
      <c r="HDR105" s="37"/>
      <c r="HDS105" s="37"/>
      <c r="HDT105" s="37"/>
      <c r="HDU105" s="37"/>
      <c r="HDV105" s="37"/>
      <c r="HDW105" s="37"/>
      <c r="HDX105" s="37"/>
      <c r="HDY105" s="37"/>
      <c r="HDZ105" s="37"/>
      <c r="HEA105" s="37"/>
      <c r="HEB105" s="37"/>
      <c r="HEC105" s="37"/>
      <c r="HED105" s="37"/>
      <c r="HEE105" s="37"/>
      <c r="HEF105" s="37"/>
      <c r="HEG105" s="37"/>
      <c r="HEH105" s="37"/>
      <c r="HEI105" s="37"/>
      <c r="HEJ105" s="37"/>
      <c r="HEK105" s="37"/>
      <c r="HEL105" s="37"/>
      <c r="HEM105" s="37"/>
      <c r="HEN105" s="37"/>
      <c r="HEO105" s="37"/>
      <c r="HEP105" s="37"/>
      <c r="HEQ105" s="37"/>
      <c r="HER105" s="37"/>
      <c r="HES105" s="37"/>
      <c r="HET105" s="37"/>
      <c r="HEU105" s="37"/>
      <c r="HEV105" s="37"/>
      <c r="HEW105" s="37"/>
      <c r="HEX105" s="37"/>
      <c r="HEY105" s="37"/>
      <c r="HEZ105" s="37"/>
      <c r="HFA105" s="37"/>
      <c r="HFB105" s="37"/>
      <c r="HFC105" s="37"/>
      <c r="HFD105" s="37"/>
      <c r="HFE105" s="37"/>
      <c r="HFF105" s="37"/>
      <c r="HFG105" s="37"/>
      <c r="HFH105" s="37"/>
      <c r="HFI105" s="37"/>
      <c r="HFJ105" s="37"/>
      <c r="HFK105" s="37"/>
      <c r="HFL105" s="37"/>
      <c r="HFM105" s="37"/>
      <c r="HFN105" s="37"/>
      <c r="HFO105" s="37"/>
      <c r="HFP105" s="37"/>
      <c r="HFQ105" s="37"/>
      <c r="HFR105" s="37"/>
      <c r="HFS105" s="37"/>
      <c r="HFT105" s="37"/>
      <c r="HFU105" s="37"/>
      <c r="HFV105" s="37"/>
      <c r="HFW105" s="37"/>
      <c r="HFX105" s="37"/>
      <c r="HFY105" s="37"/>
      <c r="HFZ105" s="37"/>
      <c r="HGA105" s="37"/>
      <c r="HGB105" s="37"/>
      <c r="HGC105" s="37"/>
      <c r="HGD105" s="37"/>
      <c r="HGE105" s="37"/>
      <c r="HGF105" s="37"/>
      <c r="HGG105" s="37"/>
      <c r="HGH105" s="37"/>
      <c r="HGI105" s="37"/>
      <c r="HGJ105" s="37"/>
      <c r="HGK105" s="37"/>
      <c r="HGL105" s="37"/>
      <c r="HGM105" s="37"/>
      <c r="HGN105" s="37"/>
      <c r="HGO105" s="37"/>
      <c r="HGP105" s="37"/>
      <c r="HGQ105" s="37"/>
      <c r="HGR105" s="37"/>
      <c r="HGS105" s="37"/>
      <c r="HGT105" s="37"/>
      <c r="HGU105" s="37"/>
      <c r="HGV105" s="37"/>
      <c r="HGW105" s="37"/>
      <c r="HGX105" s="37"/>
      <c r="HGY105" s="37"/>
      <c r="HGZ105" s="37"/>
      <c r="HHA105" s="37"/>
      <c r="HHB105" s="37"/>
      <c r="HHC105" s="37"/>
      <c r="HHD105" s="37"/>
      <c r="HHE105" s="37"/>
      <c r="HHF105" s="37"/>
      <c r="HHG105" s="37"/>
      <c r="HHH105" s="37"/>
      <c r="HHI105" s="37"/>
      <c r="HHJ105" s="37"/>
      <c r="HHK105" s="37"/>
      <c r="HHL105" s="37"/>
      <c r="HHM105" s="37"/>
      <c r="HHN105" s="37"/>
      <c r="HHO105" s="37"/>
      <c r="HHP105" s="37"/>
      <c r="HHQ105" s="37"/>
      <c r="HHR105" s="37"/>
      <c r="HHS105" s="37"/>
      <c r="HHT105" s="37"/>
      <c r="HHU105" s="37"/>
      <c r="HHV105" s="37"/>
      <c r="HHW105" s="37"/>
      <c r="HHX105" s="37"/>
      <c r="HHY105" s="37"/>
      <c r="HHZ105" s="37"/>
      <c r="HIA105" s="37"/>
      <c r="HIB105" s="37"/>
      <c r="HIC105" s="37"/>
      <c r="HID105" s="37"/>
      <c r="HIE105" s="37"/>
      <c r="HIF105" s="37"/>
      <c r="HIG105" s="37"/>
      <c r="HIH105" s="37"/>
      <c r="HII105" s="37"/>
      <c r="HIJ105" s="37"/>
      <c r="HIK105" s="37"/>
      <c r="HIL105" s="37"/>
      <c r="HIM105" s="37"/>
      <c r="HIN105" s="37"/>
      <c r="HIO105" s="37"/>
      <c r="HIP105" s="37"/>
      <c r="HIQ105" s="37"/>
      <c r="HIR105" s="37"/>
      <c r="HIS105" s="37"/>
      <c r="HIT105" s="37"/>
      <c r="HIU105" s="37"/>
      <c r="HIV105" s="37"/>
      <c r="HIW105" s="37"/>
      <c r="HIX105" s="37"/>
      <c r="HIY105" s="37"/>
      <c r="HIZ105" s="37"/>
      <c r="HJA105" s="37"/>
      <c r="HJB105" s="37"/>
      <c r="HJC105" s="37"/>
      <c r="HJD105" s="37"/>
      <c r="HJE105" s="37"/>
      <c r="HJF105" s="37"/>
      <c r="HJG105" s="37"/>
      <c r="HJH105" s="37"/>
      <c r="HJI105" s="37"/>
      <c r="HJJ105" s="37"/>
      <c r="HJK105" s="37"/>
      <c r="HJL105" s="37"/>
      <c r="HJM105" s="37"/>
      <c r="HJN105" s="37"/>
      <c r="HJO105" s="37"/>
      <c r="HJP105" s="37"/>
      <c r="HJQ105" s="37"/>
      <c r="HJR105" s="37"/>
      <c r="HJS105" s="37"/>
      <c r="HJT105" s="37"/>
      <c r="HJU105" s="37"/>
      <c r="HJV105" s="37"/>
      <c r="HJW105" s="37"/>
      <c r="HJX105" s="37"/>
      <c r="HJY105" s="37"/>
      <c r="HJZ105" s="37"/>
      <c r="HKA105" s="37"/>
      <c r="HKB105" s="37"/>
      <c r="HKC105" s="37"/>
      <c r="HKD105" s="37"/>
      <c r="HKE105" s="37"/>
      <c r="HKF105" s="37"/>
      <c r="HKG105" s="37"/>
      <c r="HKH105" s="37"/>
      <c r="HKI105" s="37"/>
      <c r="HKJ105" s="37"/>
      <c r="HKK105" s="37"/>
      <c r="HKL105" s="37"/>
      <c r="HKM105" s="37"/>
      <c r="HKN105" s="37"/>
      <c r="HKO105" s="37"/>
      <c r="HKP105" s="37"/>
      <c r="HKQ105" s="37"/>
      <c r="HKR105" s="37"/>
      <c r="HKS105" s="37"/>
      <c r="HKT105" s="37"/>
      <c r="HKU105" s="37"/>
      <c r="HKV105" s="37"/>
      <c r="HKW105" s="37"/>
      <c r="HKX105" s="37"/>
      <c r="HKY105" s="37"/>
      <c r="HKZ105" s="37"/>
      <c r="HLA105" s="37"/>
      <c r="HLB105" s="37"/>
      <c r="HLC105" s="37"/>
      <c r="HLD105" s="37"/>
      <c r="HLE105" s="37"/>
      <c r="HLF105" s="37"/>
      <c r="HLG105" s="37"/>
      <c r="HLH105" s="37"/>
      <c r="HLI105" s="37"/>
      <c r="HLJ105" s="37"/>
      <c r="HLK105" s="37"/>
      <c r="HLL105" s="37"/>
      <c r="HLM105" s="37"/>
      <c r="HLN105" s="37"/>
      <c r="HLO105" s="37"/>
      <c r="HLP105" s="37"/>
      <c r="HLQ105" s="37"/>
      <c r="HLR105" s="37"/>
      <c r="HLS105" s="37"/>
      <c r="HLT105" s="37"/>
      <c r="HLU105" s="37"/>
      <c r="HLV105" s="37"/>
      <c r="HLW105" s="37"/>
      <c r="HLX105" s="37"/>
      <c r="HLY105" s="37"/>
      <c r="HLZ105" s="37"/>
      <c r="HMA105" s="37"/>
      <c r="HMB105" s="37"/>
      <c r="HMC105" s="37"/>
      <c r="HMD105" s="37"/>
      <c r="HME105" s="37"/>
      <c r="HMF105" s="37"/>
      <c r="HMG105" s="37"/>
      <c r="HMH105" s="37"/>
      <c r="HMI105" s="37"/>
      <c r="HMJ105" s="37"/>
      <c r="HMK105" s="37"/>
      <c r="HML105" s="37"/>
      <c r="HMM105" s="37"/>
      <c r="HMN105" s="37"/>
      <c r="HMO105" s="37"/>
      <c r="HMP105" s="37"/>
      <c r="HMQ105" s="37"/>
      <c r="HMR105" s="37"/>
      <c r="HMS105" s="37"/>
      <c r="HMT105" s="37"/>
      <c r="HMU105" s="37"/>
      <c r="HMV105" s="37"/>
      <c r="HMW105" s="37"/>
      <c r="HMX105" s="37"/>
      <c r="HMY105" s="37"/>
      <c r="HMZ105" s="37"/>
      <c r="HNA105" s="37"/>
      <c r="HNB105" s="37"/>
      <c r="HNC105" s="37"/>
      <c r="HND105" s="37"/>
      <c r="HNE105" s="37"/>
      <c r="HNF105" s="37"/>
      <c r="HNG105" s="37"/>
      <c r="HNH105" s="37"/>
      <c r="HNI105" s="37"/>
      <c r="HNJ105" s="37"/>
      <c r="HNK105" s="37"/>
      <c r="HNL105" s="37"/>
      <c r="HNM105" s="37"/>
      <c r="HNN105" s="37"/>
      <c r="HNO105" s="37"/>
      <c r="HNP105" s="37"/>
      <c r="HNQ105" s="37"/>
      <c r="HNR105" s="37"/>
      <c r="HNS105" s="37"/>
      <c r="HNT105" s="37"/>
      <c r="HNU105" s="37"/>
      <c r="HNV105" s="37"/>
      <c r="HNW105" s="37"/>
      <c r="HNX105" s="37"/>
      <c r="HNY105" s="37"/>
      <c r="HNZ105" s="37"/>
      <c r="HOA105" s="37"/>
      <c r="HOB105" s="37"/>
      <c r="HOC105" s="37"/>
      <c r="HOD105" s="37"/>
      <c r="HOE105" s="37"/>
      <c r="HOF105" s="37"/>
      <c r="HOG105" s="37"/>
      <c r="HOH105" s="37"/>
      <c r="HOI105" s="37"/>
      <c r="HOJ105" s="37"/>
      <c r="HOK105" s="37"/>
      <c r="HOL105" s="37"/>
      <c r="HOM105" s="37"/>
      <c r="HON105" s="37"/>
      <c r="HOO105" s="37"/>
      <c r="HOP105" s="37"/>
      <c r="HOQ105" s="37"/>
      <c r="HOR105" s="37"/>
      <c r="HOS105" s="37"/>
      <c r="HOT105" s="37"/>
      <c r="HOU105" s="37"/>
      <c r="HOV105" s="37"/>
      <c r="HOW105" s="37"/>
      <c r="HOX105" s="37"/>
      <c r="HOY105" s="37"/>
      <c r="HOZ105" s="37"/>
      <c r="HPA105" s="37"/>
      <c r="HPB105" s="37"/>
      <c r="HPC105" s="37"/>
      <c r="HPD105" s="37"/>
      <c r="HPE105" s="37"/>
      <c r="HPF105" s="37"/>
      <c r="HPG105" s="37"/>
      <c r="HPH105" s="37"/>
      <c r="HPI105" s="37"/>
      <c r="HPJ105" s="37"/>
      <c r="HPK105" s="37"/>
      <c r="HPL105" s="37"/>
      <c r="HPM105" s="37"/>
      <c r="HPN105" s="37"/>
      <c r="HPO105" s="37"/>
      <c r="HPP105" s="37"/>
      <c r="HPQ105" s="37"/>
      <c r="HPR105" s="37"/>
      <c r="HPS105" s="37"/>
      <c r="HPT105" s="37"/>
      <c r="HPU105" s="37"/>
      <c r="HPV105" s="37"/>
      <c r="HPW105" s="37"/>
      <c r="HPX105" s="37"/>
      <c r="HPY105" s="37"/>
      <c r="HPZ105" s="37"/>
      <c r="HQA105" s="37"/>
      <c r="HQB105" s="37"/>
      <c r="HQC105" s="37"/>
      <c r="HQD105" s="37"/>
      <c r="HQE105" s="37"/>
      <c r="HQF105" s="37"/>
      <c r="HQG105" s="37"/>
      <c r="HQH105" s="37"/>
      <c r="HQI105" s="37"/>
      <c r="HQJ105" s="37"/>
      <c r="HQK105" s="37"/>
      <c r="HQL105" s="37"/>
      <c r="HQM105" s="37"/>
      <c r="HQN105" s="37"/>
      <c r="HQO105" s="37"/>
      <c r="HQP105" s="37"/>
      <c r="HQQ105" s="37"/>
      <c r="HQR105" s="37"/>
      <c r="HQS105" s="37"/>
      <c r="HQT105" s="37"/>
      <c r="HQU105" s="37"/>
      <c r="HQV105" s="37"/>
      <c r="HQW105" s="37"/>
      <c r="HQX105" s="37"/>
      <c r="HQY105" s="37"/>
      <c r="HQZ105" s="37"/>
      <c r="HRA105" s="37"/>
      <c r="HRB105" s="37"/>
      <c r="HRC105" s="37"/>
      <c r="HRD105" s="37"/>
      <c r="HRE105" s="37"/>
      <c r="HRF105" s="37"/>
      <c r="HRG105" s="37"/>
      <c r="HRH105" s="37"/>
      <c r="HRI105" s="37"/>
      <c r="HRJ105" s="37"/>
      <c r="HRK105" s="37"/>
      <c r="HRL105" s="37"/>
      <c r="HRM105" s="37"/>
      <c r="HRN105" s="37"/>
      <c r="HRO105" s="37"/>
      <c r="HRP105" s="37"/>
      <c r="HRQ105" s="37"/>
      <c r="HRR105" s="37"/>
      <c r="HRS105" s="37"/>
      <c r="HRT105" s="37"/>
      <c r="HRU105" s="37"/>
      <c r="HRV105" s="37"/>
      <c r="HRW105" s="37"/>
      <c r="HRX105" s="37"/>
      <c r="HRY105" s="37"/>
      <c r="HRZ105" s="37"/>
      <c r="HSA105" s="37"/>
      <c r="HSB105" s="37"/>
      <c r="HSC105" s="37"/>
      <c r="HSD105" s="37"/>
      <c r="HSE105" s="37"/>
      <c r="HSF105" s="37"/>
      <c r="HSG105" s="37"/>
      <c r="HSH105" s="37"/>
      <c r="HSI105" s="37"/>
      <c r="HSJ105" s="37"/>
      <c r="HSK105" s="37"/>
      <c r="HSL105" s="37"/>
      <c r="HSM105" s="37"/>
      <c r="HSN105" s="37"/>
      <c r="HSO105" s="37"/>
      <c r="HSP105" s="37"/>
      <c r="HSQ105" s="37"/>
      <c r="HSR105" s="37"/>
      <c r="HSS105" s="37"/>
      <c r="HST105" s="37"/>
      <c r="HSU105" s="37"/>
      <c r="HSV105" s="37"/>
      <c r="HSW105" s="37"/>
      <c r="HSX105" s="37"/>
      <c r="HSY105" s="37"/>
      <c r="HSZ105" s="37"/>
      <c r="HTA105" s="37"/>
      <c r="HTB105" s="37"/>
      <c r="HTC105" s="37"/>
      <c r="HTD105" s="37"/>
      <c r="HTE105" s="37"/>
      <c r="HTF105" s="37"/>
      <c r="HTG105" s="37"/>
      <c r="HTH105" s="37"/>
      <c r="HTI105" s="37"/>
      <c r="HTJ105" s="37"/>
      <c r="HTK105" s="37"/>
      <c r="HTL105" s="37"/>
      <c r="HTM105" s="37"/>
      <c r="HTN105" s="37"/>
      <c r="HTO105" s="37"/>
      <c r="HTP105" s="37"/>
      <c r="HTQ105" s="37"/>
      <c r="HTR105" s="37"/>
      <c r="HTS105" s="37"/>
      <c r="HTT105" s="37"/>
      <c r="HTU105" s="37"/>
      <c r="HTV105" s="37"/>
      <c r="HTW105" s="37"/>
      <c r="HTX105" s="37"/>
      <c r="HTY105" s="37"/>
      <c r="HTZ105" s="37"/>
      <c r="HUA105" s="37"/>
      <c r="HUB105" s="37"/>
      <c r="HUC105" s="37"/>
      <c r="HUD105" s="37"/>
      <c r="HUE105" s="37"/>
      <c r="HUF105" s="37"/>
      <c r="HUG105" s="37"/>
      <c r="HUH105" s="37"/>
      <c r="HUI105" s="37"/>
      <c r="HUJ105" s="37"/>
      <c r="HUK105" s="37"/>
      <c r="HUL105" s="37"/>
      <c r="HUM105" s="37"/>
      <c r="HUN105" s="37"/>
      <c r="HUO105" s="37"/>
      <c r="HUP105" s="37"/>
      <c r="HUQ105" s="37"/>
      <c r="HUR105" s="37"/>
      <c r="HUS105" s="37"/>
      <c r="HUT105" s="37"/>
      <c r="HUU105" s="37"/>
      <c r="HUV105" s="37"/>
      <c r="HUW105" s="37"/>
      <c r="HUX105" s="37"/>
      <c r="HUY105" s="37"/>
      <c r="HUZ105" s="37"/>
      <c r="HVA105" s="37"/>
      <c r="HVB105" s="37"/>
      <c r="HVC105" s="37"/>
      <c r="HVD105" s="37"/>
      <c r="HVE105" s="37"/>
      <c r="HVF105" s="37"/>
      <c r="HVG105" s="37"/>
      <c r="HVH105" s="37"/>
      <c r="HVI105" s="37"/>
      <c r="HVJ105" s="37"/>
      <c r="HVK105" s="37"/>
      <c r="HVL105" s="37"/>
      <c r="HVM105" s="37"/>
      <c r="HVN105" s="37"/>
      <c r="HVO105" s="37"/>
      <c r="HVP105" s="37"/>
      <c r="HVQ105" s="37"/>
      <c r="HVR105" s="37"/>
      <c r="HVS105" s="37"/>
      <c r="HVT105" s="37"/>
      <c r="HVU105" s="37"/>
      <c r="HVV105" s="37"/>
      <c r="HVW105" s="37"/>
      <c r="HVX105" s="37"/>
      <c r="HVY105" s="37"/>
      <c r="HVZ105" s="37"/>
      <c r="HWA105" s="37"/>
      <c r="HWB105" s="37"/>
      <c r="HWC105" s="37"/>
      <c r="HWD105" s="37"/>
      <c r="HWE105" s="37"/>
      <c r="HWF105" s="37"/>
      <c r="HWG105" s="37"/>
      <c r="HWH105" s="37"/>
      <c r="HWI105" s="37"/>
      <c r="HWJ105" s="37"/>
      <c r="HWK105" s="37"/>
      <c r="HWL105" s="37"/>
      <c r="HWM105" s="37"/>
      <c r="HWN105" s="37"/>
      <c r="HWO105" s="37"/>
      <c r="HWP105" s="37"/>
      <c r="HWQ105" s="37"/>
      <c r="HWR105" s="37"/>
      <c r="HWS105" s="37"/>
      <c r="HWT105" s="37"/>
      <c r="HWU105" s="37"/>
      <c r="HWV105" s="37"/>
      <c r="HWW105" s="37"/>
      <c r="HWX105" s="37"/>
      <c r="HWY105" s="37"/>
      <c r="HWZ105" s="37"/>
      <c r="HXA105" s="37"/>
      <c r="HXB105" s="37"/>
      <c r="HXC105" s="37"/>
      <c r="HXD105" s="37"/>
      <c r="HXE105" s="37"/>
      <c r="HXF105" s="37"/>
      <c r="HXG105" s="37"/>
      <c r="HXH105" s="37"/>
      <c r="HXI105" s="37"/>
      <c r="HXJ105" s="37"/>
      <c r="HXK105" s="37"/>
      <c r="HXL105" s="37"/>
      <c r="HXM105" s="37"/>
      <c r="HXN105" s="37"/>
      <c r="HXO105" s="37"/>
      <c r="HXP105" s="37"/>
      <c r="HXQ105" s="37"/>
      <c r="HXR105" s="37"/>
      <c r="HXS105" s="37"/>
      <c r="HXT105" s="37"/>
      <c r="HXU105" s="37"/>
      <c r="HXV105" s="37"/>
      <c r="HXW105" s="37"/>
      <c r="HXX105" s="37"/>
      <c r="HXY105" s="37"/>
      <c r="HXZ105" s="37"/>
      <c r="HYA105" s="37"/>
      <c r="HYB105" s="37"/>
      <c r="HYC105" s="37"/>
      <c r="HYD105" s="37"/>
      <c r="HYE105" s="37"/>
      <c r="HYF105" s="37"/>
      <c r="HYG105" s="37"/>
      <c r="HYH105" s="37"/>
      <c r="HYI105" s="37"/>
      <c r="HYJ105" s="37"/>
      <c r="HYK105" s="37"/>
      <c r="HYL105" s="37"/>
      <c r="HYM105" s="37"/>
      <c r="HYN105" s="37"/>
      <c r="HYO105" s="37"/>
      <c r="HYP105" s="37"/>
      <c r="HYQ105" s="37"/>
      <c r="HYR105" s="37"/>
      <c r="HYS105" s="37"/>
      <c r="HYT105" s="37"/>
      <c r="HYU105" s="37"/>
      <c r="HYV105" s="37"/>
      <c r="HYW105" s="37"/>
      <c r="HYX105" s="37"/>
      <c r="HYY105" s="37"/>
      <c r="HYZ105" s="37"/>
      <c r="HZA105" s="37"/>
      <c r="HZB105" s="37"/>
      <c r="HZC105" s="37"/>
      <c r="HZD105" s="37"/>
      <c r="HZE105" s="37"/>
      <c r="HZF105" s="37"/>
      <c r="HZG105" s="37"/>
      <c r="HZH105" s="37"/>
      <c r="HZI105" s="37"/>
      <c r="HZJ105" s="37"/>
      <c r="HZK105" s="37"/>
      <c r="HZL105" s="37"/>
      <c r="HZM105" s="37"/>
      <c r="HZN105" s="37"/>
      <c r="HZO105" s="37"/>
      <c r="HZP105" s="37"/>
      <c r="HZQ105" s="37"/>
      <c r="HZR105" s="37"/>
      <c r="HZS105" s="37"/>
      <c r="HZT105" s="37"/>
      <c r="HZU105" s="37"/>
      <c r="HZV105" s="37"/>
      <c r="HZW105" s="37"/>
      <c r="HZX105" s="37"/>
      <c r="HZY105" s="37"/>
      <c r="HZZ105" s="37"/>
      <c r="IAA105" s="37"/>
      <c r="IAB105" s="37"/>
      <c r="IAC105" s="37"/>
      <c r="IAD105" s="37"/>
      <c r="IAE105" s="37"/>
      <c r="IAF105" s="37"/>
      <c r="IAG105" s="37"/>
      <c r="IAH105" s="37"/>
      <c r="IAI105" s="37"/>
      <c r="IAJ105" s="37"/>
      <c r="IAK105" s="37"/>
      <c r="IAL105" s="37"/>
      <c r="IAM105" s="37"/>
      <c r="IAN105" s="37"/>
      <c r="IAO105" s="37"/>
      <c r="IAP105" s="37"/>
      <c r="IAQ105" s="37"/>
      <c r="IAR105" s="37"/>
      <c r="IAS105" s="37"/>
      <c r="IAT105" s="37"/>
      <c r="IAU105" s="37"/>
      <c r="IAV105" s="37"/>
      <c r="IAW105" s="37"/>
      <c r="IAX105" s="37"/>
      <c r="IAY105" s="37"/>
      <c r="IAZ105" s="37"/>
      <c r="IBA105" s="37"/>
      <c r="IBB105" s="37"/>
      <c r="IBC105" s="37"/>
      <c r="IBD105" s="37"/>
      <c r="IBE105" s="37"/>
      <c r="IBF105" s="37"/>
      <c r="IBG105" s="37"/>
      <c r="IBH105" s="37"/>
      <c r="IBI105" s="37"/>
      <c r="IBJ105" s="37"/>
      <c r="IBK105" s="37"/>
      <c r="IBL105" s="37"/>
      <c r="IBM105" s="37"/>
      <c r="IBN105" s="37"/>
      <c r="IBO105" s="37"/>
      <c r="IBP105" s="37"/>
      <c r="IBQ105" s="37"/>
      <c r="IBR105" s="37"/>
      <c r="IBS105" s="37"/>
      <c r="IBT105" s="37"/>
      <c r="IBU105" s="37"/>
      <c r="IBV105" s="37"/>
      <c r="IBW105" s="37"/>
      <c r="IBX105" s="37"/>
      <c r="IBY105" s="37"/>
      <c r="IBZ105" s="37"/>
      <c r="ICA105" s="37"/>
      <c r="ICB105" s="37"/>
      <c r="ICC105" s="37"/>
      <c r="ICD105" s="37"/>
      <c r="ICE105" s="37"/>
      <c r="ICF105" s="37"/>
      <c r="ICG105" s="37"/>
      <c r="ICH105" s="37"/>
      <c r="ICI105" s="37"/>
      <c r="ICJ105" s="37"/>
      <c r="ICK105" s="37"/>
      <c r="ICL105" s="37"/>
      <c r="ICM105" s="37"/>
      <c r="ICN105" s="37"/>
      <c r="ICO105" s="37"/>
      <c r="ICP105" s="37"/>
      <c r="ICQ105" s="37"/>
      <c r="ICR105" s="37"/>
      <c r="ICS105" s="37"/>
      <c r="ICT105" s="37"/>
      <c r="ICU105" s="37"/>
      <c r="ICV105" s="37"/>
      <c r="ICW105" s="37"/>
      <c r="ICX105" s="37"/>
      <c r="ICY105" s="37"/>
      <c r="ICZ105" s="37"/>
      <c r="IDA105" s="37"/>
      <c r="IDB105" s="37"/>
      <c r="IDC105" s="37"/>
      <c r="IDD105" s="37"/>
      <c r="IDE105" s="37"/>
      <c r="IDF105" s="37"/>
      <c r="IDG105" s="37"/>
      <c r="IDH105" s="37"/>
      <c r="IDI105" s="37"/>
      <c r="IDJ105" s="37"/>
      <c r="IDK105" s="37"/>
      <c r="IDL105" s="37"/>
      <c r="IDM105" s="37"/>
      <c r="IDN105" s="37"/>
      <c r="IDO105" s="37"/>
      <c r="IDP105" s="37"/>
      <c r="IDQ105" s="37"/>
      <c r="IDR105" s="37"/>
      <c r="IDS105" s="37"/>
      <c r="IDT105" s="37"/>
      <c r="IDU105" s="37"/>
      <c r="IDV105" s="37"/>
      <c r="IDW105" s="37"/>
      <c r="IDX105" s="37"/>
      <c r="IDY105" s="37"/>
      <c r="IDZ105" s="37"/>
      <c r="IEA105" s="37"/>
      <c r="IEB105" s="37"/>
      <c r="IEC105" s="37"/>
      <c r="IED105" s="37"/>
      <c r="IEE105" s="37"/>
      <c r="IEF105" s="37"/>
      <c r="IEG105" s="37"/>
      <c r="IEH105" s="37"/>
      <c r="IEI105" s="37"/>
      <c r="IEJ105" s="37"/>
      <c r="IEK105" s="37"/>
      <c r="IEL105" s="37"/>
      <c r="IEM105" s="37"/>
      <c r="IEN105" s="37"/>
      <c r="IEO105" s="37"/>
      <c r="IEP105" s="37"/>
      <c r="IEQ105" s="37"/>
      <c r="IER105" s="37"/>
      <c r="IES105" s="37"/>
      <c r="IET105" s="37"/>
      <c r="IEU105" s="37"/>
      <c r="IEV105" s="37"/>
      <c r="IEW105" s="37"/>
      <c r="IEX105" s="37"/>
      <c r="IEY105" s="37"/>
      <c r="IEZ105" s="37"/>
      <c r="IFA105" s="37"/>
      <c r="IFB105" s="37"/>
      <c r="IFC105" s="37"/>
      <c r="IFD105" s="37"/>
      <c r="IFE105" s="37"/>
      <c r="IFF105" s="37"/>
      <c r="IFG105" s="37"/>
      <c r="IFH105" s="37"/>
      <c r="IFI105" s="37"/>
      <c r="IFJ105" s="37"/>
      <c r="IFK105" s="37"/>
      <c r="IFL105" s="37"/>
      <c r="IFM105" s="37"/>
      <c r="IFN105" s="37"/>
      <c r="IFO105" s="37"/>
      <c r="IFP105" s="37"/>
      <c r="IFQ105" s="37"/>
      <c r="IFR105" s="37"/>
      <c r="IFS105" s="37"/>
      <c r="IFT105" s="37"/>
      <c r="IFU105" s="37"/>
      <c r="IFV105" s="37"/>
      <c r="IFW105" s="37"/>
      <c r="IFX105" s="37"/>
      <c r="IFY105" s="37"/>
      <c r="IFZ105" s="37"/>
      <c r="IGA105" s="37"/>
      <c r="IGB105" s="37"/>
      <c r="IGC105" s="37"/>
      <c r="IGD105" s="37"/>
      <c r="IGE105" s="37"/>
      <c r="IGF105" s="37"/>
      <c r="IGG105" s="37"/>
      <c r="IGH105" s="37"/>
      <c r="IGI105" s="37"/>
      <c r="IGJ105" s="37"/>
      <c r="IGK105" s="37"/>
      <c r="IGL105" s="37"/>
      <c r="IGM105" s="37"/>
      <c r="IGN105" s="37"/>
      <c r="IGO105" s="37"/>
      <c r="IGP105" s="37"/>
      <c r="IGQ105" s="37"/>
      <c r="IGR105" s="37"/>
      <c r="IGS105" s="37"/>
      <c r="IGT105" s="37"/>
      <c r="IGU105" s="37"/>
      <c r="IGV105" s="37"/>
      <c r="IGW105" s="37"/>
      <c r="IGX105" s="37"/>
      <c r="IGY105" s="37"/>
      <c r="IGZ105" s="37"/>
      <c r="IHA105" s="37"/>
      <c r="IHB105" s="37"/>
      <c r="IHC105" s="37"/>
      <c r="IHD105" s="37"/>
      <c r="IHE105" s="37"/>
      <c r="IHF105" s="37"/>
      <c r="IHG105" s="37"/>
      <c r="IHH105" s="37"/>
      <c r="IHI105" s="37"/>
      <c r="IHJ105" s="37"/>
      <c r="IHK105" s="37"/>
      <c r="IHL105" s="37"/>
      <c r="IHM105" s="37"/>
      <c r="IHN105" s="37"/>
      <c r="IHO105" s="37"/>
      <c r="IHP105" s="37"/>
      <c r="IHQ105" s="37"/>
      <c r="IHR105" s="37"/>
      <c r="IHS105" s="37"/>
      <c r="IHT105" s="37"/>
      <c r="IHU105" s="37"/>
      <c r="IHV105" s="37"/>
      <c r="IHW105" s="37"/>
      <c r="IHX105" s="37"/>
      <c r="IHY105" s="37"/>
      <c r="IHZ105" s="37"/>
      <c r="IIA105" s="37"/>
      <c r="IIB105" s="37"/>
      <c r="IIC105" s="37"/>
      <c r="IID105" s="37"/>
      <c r="IIE105" s="37"/>
      <c r="IIF105" s="37"/>
      <c r="IIG105" s="37"/>
      <c r="IIH105" s="37"/>
      <c r="III105" s="37"/>
      <c r="IIJ105" s="37"/>
      <c r="IIK105" s="37"/>
      <c r="IIL105" s="37"/>
      <c r="IIM105" s="37"/>
      <c r="IIN105" s="37"/>
      <c r="IIO105" s="37"/>
      <c r="IIP105" s="37"/>
      <c r="IIQ105" s="37"/>
      <c r="IIR105" s="37"/>
      <c r="IIS105" s="37"/>
      <c r="IIT105" s="37"/>
      <c r="IIU105" s="37"/>
      <c r="IIV105" s="37"/>
      <c r="IIW105" s="37"/>
      <c r="IIX105" s="37"/>
      <c r="IIY105" s="37"/>
      <c r="IIZ105" s="37"/>
      <c r="IJA105" s="37"/>
      <c r="IJB105" s="37"/>
      <c r="IJC105" s="37"/>
      <c r="IJD105" s="37"/>
      <c r="IJE105" s="37"/>
      <c r="IJF105" s="37"/>
      <c r="IJG105" s="37"/>
      <c r="IJH105" s="37"/>
      <c r="IJI105" s="37"/>
      <c r="IJJ105" s="37"/>
      <c r="IJK105" s="37"/>
      <c r="IJL105" s="37"/>
      <c r="IJM105" s="37"/>
      <c r="IJN105" s="37"/>
      <c r="IJO105" s="37"/>
      <c r="IJP105" s="37"/>
      <c r="IJQ105" s="37"/>
      <c r="IJR105" s="37"/>
      <c r="IJS105" s="37"/>
      <c r="IJT105" s="37"/>
      <c r="IJU105" s="37"/>
      <c r="IJV105" s="37"/>
      <c r="IJW105" s="37"/>
      <c r="IJX105" s="37"/>
      <c r="IJY105" s="37"/>
      <c r="IJZ105" s="37"/>
      <c r="IKA105" s="37"/>
      <c r="IKB105" s="37"/>
      <c r="IKC105" s="37"/>
      <c r="IKD105" s="37"/>
      <c r="IKE105" s="37"/>
      <c r="IKF105" s="37"/>
      <c r="IKG105" s="37"/>
      <c r="IKH105" s="37"/>
      <c r="IKI105" s="37"/>
      <c r="IKJ105" s="37"/>
      <c r="IKK105" s="37"/>
      <c r="IKL105" s="37"/>
      <c r="IKM105" s="37"/>
      <c r="IKN105" s="37"/>
      <c r="IKO105" s="37"/>
      <c r="IKP105" s="37"/>
      <c r="IKQ105" s="37"/>
      <c r="IKR105" s="37"/>
      <c r="IKS105" s="37"/>
      <c r="IKT105" s="37"/>
      <c r="IKU105" s="37"/>
      <c r="IKV105" s="37"/>
      <c r="IKW105" s="37"/>
      <c r="IKX105" s="37"/>
      <c r="IKY105" s="37"/>
      <c r="IKZ105" s="37"/>
      <c r="ILA105" s="37"/>
      <c r="ILB105" s="37"/>
      <c r="ILC105" s="37"/>
      <c r="ILD105" s="37"/>
      <c r="ILE105" s="37"/>
      <c r="ILF105" s="37"/>
      <c r="ILG105" s="37"/>
      <c r="ILH105" s="37"/>
      <c r="ILI105" s="37"/>
      <c r="ILJ105" s="37"/>
      <c r="ILK105" s="37"/>
      <c r="ILL105" s="37"/>
      <c r="ILM105" s="37"/>
      <c r="ILN105" s="37"/>
      <c r="ILO105" s="37"/>
      <c r="ILP105" s="37"/>
      <c r="ILQ105" s="37"/>
      <c r="ILR105" s="37"/>
      <c r="ILS105" s="37"/>
      <c r="ILT105" s="37"/>
      <c r="ILU105" s="37"/>
      <c r="ILV105" s="37"/>
      <c r="ILW105" s="37"/>
      <c r="ILX105" s="37"/>
      <c r="ILY105" s="37"/>
      <c r="ILZ105" s="37"/>
      <c r="IMA105" s="37"/>
      <c r="IMB105" s="37"/>
      <c r="IMC105" s="37"/>
      <c r="IMD105" s="37"/>
      <c r="IME105" s="37"/>
      <c r="IMF105" s="37"/>
      <c r="IMG105" s="37"/>
      <c r="IMH105" s="37"/>
      <c r="IMI105" s="37"/>
      <c r="IMJ105" s="37"/>
      <c r="IMK105" s="37"/>
      <c r="IML105" s="37"/>
      <c r="IMM105" s="37"/>
      <c r="IMN105" s="37"/>
      <c r="IMO105" s="37"/>
      <c r="IMP105" s="37"/>
      <c r="IMQ105" s="37"/>
      <c r="IMR105" s="37"/>
      <c r="IMS105" s="37"/>
      <c r="IMT105" s="37"/>
      <c r="IMU105" s="37"/>
      <c r="IMV105" s="37"/>
      <c r="IMW105" s="37"/>
      <c r="IMX105" s="37"/>
      <c r="IMY105" s="37"/>
      <c r="IMZ105" s="37"/>
      <c r="INA105" s="37"/>
      <c r="INB105" s="37"/>
      <c r="INC105" s="37"/>
      <c r="IND105" s="37"/>
      <c r="INE105" s="37"/>
      <c r="INF105" s="37"/>
      <c r="ING105" s="37"/>
      <c r="INH105" s="37"/>
      <c r="INI105" s="37"/>
      <c r="INJ105" s="37"/>
      <c r="INK105" s="37"/>
      <c r="INL105" s="37"/>
      <c r="INM105" s="37"/>
      <c r="INN105" s="37"/>
      <c r="INO105" s="37"/>
      <c r="INP105" s="37"/>
      <c r="INQ105" s="37"/>
      <c r="INR105" s="37"/>
      <c r="INS105" s="37"/>
      <c r="INT105" s="37"/>
      <c r="INU105" s="37"/>
      <c r="INV105" s="37"/>
      <c r="INW105" s="37"/>
      <c r="INX105" s="37"/>
      <c r="INY105" s="37"/>
      <c r="INZ105" s="37"/>
      <c r="IOA105" s="37"/>
      <c r="IOB105" s="37"/>
      <c r="IOC105" s="37"/>
      <c r="IOD105" s="37"/>
      <c r="IOE105" s="37"/>
      <c r="IOF105" s="37"/>
      <c r="IOG105" s="37"/>
      <c r="IOH105" s="37"/>
      <c r="IOI105" s="37"/>
      <c r="IOJ105" s="37"/>
      <c r="IOK105" s="37"/>
      <c r="IOL105" s="37"/>
      <c r="IOM105" s="37"/>
      <c r="ION105" s="37"/>
      <c r="IOO105" s="37"/>
      <c r="IOP105" s="37"/>
      <c r="IOQ105" s="37"/>
      <c r="IOR105" s="37"/>
      <c r="IOS105" s="37"/>
      <c r="IOT105" s="37"/>
      <c r="IOU105" s="37"/>
      <c r="IOV105" s="37"/>
      <c r="IOW105" s="37"/>
      <c r="IOX105" s="37"/>
      <c r="IOY105" s="37"/>
      <c r="IOZ105" s="37"/>
      <c r="IPA105" s="37"/>
      <c r="IPB105" s="37"/>
      <c r="IPC105" s="37"/>
      <c r="IPD105" s="37"/>
      <c r="IPE105" s="37"/>
      <c r="IPF105" s="37"/>
      <c r="IPG105" s="37"/>
      <c r="IPH105" s="37"/>
      <c r="IPI105" s="37"/>
      <c r="IPJ105" s="37"/>
      <c r="IPK105" s="37"/>
      <c r="IPL105" s="37"/>
      <c r="IPM105" s="37"/>
      <c r="IPN105" s="37"/>
      <c r="IPO105" s="37"/>
      <c r="IPP105" s="37"/>
      <c r="IPQ105" s="37"/>
      <c r="IPR105" s="37"/>
      <c r="IPS105" s="37"/>
      <c r="IPT105" s="37"/>
      <c r="IPU105" s="37"/>
      <c r="IPV105" s="37"/>
      <c r="IPW105" s="37"/>
      <c r="IPX105" s="37"/>
      <c r="IPY105" s="37"/>
      <c r="IPZ105" s="37"/>
      <c r="IQA105" s="37"/>
      <c r="IQB105" s="37"/>
      <c r="IQC105" s="37"/>
      <c r="IQD105" s="37"/>
      <c r="IQE105" s="37"/>
      <c r="IQF105" s="37"/>
      <c r="IQG105" s="37"/>
      <c r="IQH105" s="37"/>
      <c r="IQI105" s="37"/>
      <c r="IQJ105" s="37"/>
      <c r="IQK105" s="37"/>
      <c r="IQL105" s="37"/>
      <c r="IQM105" s="37"/>
      <c r="IQN105" s="37"/>
      <c r="IQO105" s="37"/>
      <c r="IQP105" s="37"/>
      <c r="IQQ105" s="37"/>
      <c r="IQR105" s="37"/>
      <c r="IQS105" s="37"/>
      <c r="IQT105" s="37"/>
      <c r="IQU105" s="37"/>
      <c r="IQV105" s="37"/>
      <c r="IQW105" s="37"/>
      <c r="IQX105" s="37"/>
      <c r="IQY105" s="37"/>
      <c r="IQZ105" s="37"/>
      <c r="IRA105" s="37"/>
      <c r="IRB105" s="37"/>
      <c r="IRC105" s="37"/>
      <c r="IRD105" s="37"/>
      <c r="IRE105" s="37"/>
      <c r="IRF105" s="37"/>
      <c r="IRG105" s="37"/>
      <c r="IRH105" s="37"/>
      <c r="IRI105" s="37"/>
      <c r="IRJ105" s="37"/>
      <c r="IRK105" s="37"/>
      <c r="IRL105" s="37"/>
      <c r="IRM105" s="37"/>
      <c r="IRN105" s="37"/>
      <c r="IRO105" s="37"/>
      <c r="IRP105" s="37"/>
      <c r="IRQ105" s="37"/>
      <c r="IRR105" s="37"/>
      <c r="IRS105" s="37"/>
      <c r="IRT105" s="37"/>
      <c r="IRU105" s="37"/>
      <c r="IRV105" s="37"/>
      <c r="IRW105" s="37"/>
      <c r="IRX105" s="37"/>
      <c r="IRY105" s="37"/>
      <c r="IRZ105" s="37"/>
      <c r="ISA105" s="37"/>
      <c r="ISB105" s="37"/>
      <c r="ISC105" s="37"/>
      <c r="ISD105" s="37"/>
      <c r="ISE105" s="37"/>
      <c r="ISF105" s="37"/>
      <c r="ISG105" s="37"/>
      <c r="ISH105" s="37"/>
      <c r="ISI105" s="37"/>
      <c r="ISJ105" s="37"/>
      <c r="ISK105" s="37"/>
      <c r="ISL105" s="37"/>
      <c r="ISM105" s="37"/>
      <c r="ISN105" s="37"/>
      <c r="ISO105" s="37"/>
      <c r="ISP105" s="37"/>
      <c r="ISQ105" s="37"/>
      <c r="ISR105" s="37"/>
      <c r="ISS105" s="37"/>
      <c r="IST105" s="37"/>
      <c r="ISU105" s="37"/>
      <c r="ISV105" s="37"/>
      <c r="ISW105" s="37"/>
      <c r="ISX105" s="37"/>
      <c r="ISY105" s="37"/>
      <c r="ISZ105" s="37"/>
      <c r="ITA105" s="37"/>
      <c r="ITB105" s="37"/>
      <c r="ITC105" s="37"/>
      <c r="ITD105" s="37"/>
      <c r="ITE105" s="37"/>
      <c r="ITF105" s="37"/>
      <c r="ITG105" s="37"/>
      <c r="ITH105" s="37"/>
      <c r="ITI105" s="37"/>
      <c r="ITJ105" s="37"/>
      <c r="ITK105" s="37"/>
      <c r="ITL105" s="37"/>
      <c r="ITM105" s="37"/>
      <c r="ITN105" s="37"/>
      <c r="ITO105" s="37"/>
      <c r="ITP105" s="37"/>
      <c r="ITQ105" s="37"/>
      <c r="ITR105" s="37"/>
      <c r="ITS105" s="37"/>
      <c r="ITT105" s="37"/>
      <c r="ITU105" s="37"/>
      <c r="ITV105" s="37"/>
      <c r="ITW105" s="37"/>
      <c r="ITX105" s="37"/>
      <c r="ITY105" s="37"/>
      <c r="ITZ105" s="37"/>
      <c r="IUA105" s="37"/>
      <c r="IUB105" s="37"/>
      <c r="IUC105" s="37"/>
      <c r="IUD105" s="37"/>
      <c r="IUE105" s="37"/>
      <c r="IUF105" s="37"/>
      <c r="IUG105" s="37"/>
      <c r="IUH105" s="37"/>
      <c r="IUI105" s="37"/>
      <c r="IUJ105" s="37"/>
      <c r="IUK105" s="37"/>
      <c r="IUL105" s="37"/>
      <c r="IUM105" s="37"/>
      <c r="IUN105" s="37"/>
      <c r="IUO105" s="37"/>
      <c r="IUP105" s="37"/>
      <c r="IUQ105" s="37"/>
      <c r="IUR105" s="37"/>
      <c r="IUS105" s="37"/>
      <c r="IUT105" s="37"/>
      <c r="IUU105" s="37"/>
      <c r="IUV105" s="37"/>
      <c r="IUW105" s="37"/>
      <c r="IUX105" s="37"/>
      <c r="IUY105" s="37"/>
      <c r="IUZ105" s="37"/>
      <c r="IVA105" s="37"/>
      <c r="IVB105" s="37"/>
      <c r="IVC105" s="37"/>
      <c r="IVD105" s="37"/>
      <c r="IVE105" s="37"/>
      <c r="IVF105" s="37"/>
      <c r="IVG105" s="37"/>
      <c r="IVH105" s="37"/>
      <c r="IVI105" s="37"/>
      <c r="IVJ105" s="37"/>
      <c r="IVK105" s="37"/>
      <c r="IVL105" s="37"/>
      <c r="IVM105" s="37"/>
      <c r="IVN105" s="37"/>
      <c r="IVO105" s="37"/>
      <c r="IVP105" s="37"/>
      <c r="IVQ105" s="37"/>
      <c r="IVR105" s="37"/>
      <c r="IVS105" s="37"/>
      <c r="IVT105" s="37"/>
      <c r="IVU105" s="37"/>
      <c r="IVV105" s="37"/>
      <c r="IVW105" s="37"/>
      <c r="IVX105" s="37"/>
      <c r="IVY105" s="37"/>
      <c r="IVZ105" s="37"/>
      <c r="IWA105" s="37"/>
      <c r="IWB105" s="37"/>
      <c r="IWC105" s="37"/>
      <c r="IWD105" s="37"/>
      <c r="IWE105" s="37"/>
      <c r="IWF105" s="37"/>
      <c r="IWG105" s="37"/>
      <c r="IWH105" s="37"/>
      <c r="IWI105" s="37"/>
      <c r="IWJ105" s="37"/>
      <c r="IWK105" s="37"/>
      <c r="IWL105" s="37"/>
      <c r="IWM105" s="37"/>
      <c r="IWN105" s="37"/>
      <c r="IWO105" s="37"/>
      <c r="IWP105" s="37"/>
      <c r="IWQ105" s="37"/>
      <c r="IWR105" s="37"/>
      <c r="IWS105" s="37"/>
      <c r="IWT105" s="37"/>
      <c r="IWU105" s="37"/>
      <c r="IWV105" s="37"/>
      <c r="IWW105" s="37"/>
      <c r="IWX105" s="37"/>
      <c r="IWY105" s="37"/>
      <c r="IWZ105" s="37"/>
      <c r="IXA105" s="37"/>
      <c r="IXB105" s="37"/>
      <c r="IXC105" s="37"/>
      <c r="IXD105" s="37"/>
      <c r="IXE105" s="37"/>
      <c r="IXF105" s="37"/>
      <c r="IXG105" s="37"/>
      <c r="IXH105" s="37"/>
      <c r="IXI105" s="37"/>
      <c r="IXJ105" s="37"/>
      <c r="IXK105" s="37"/>
      <c r="IXL105" s="37"/>
      <c r="IXM105" s="37"/>
      <c r="IXN105" s="37"/>
      <c r="IXO105" s="37"/>
      <c r="IXP105" s="37"/>
      <c r="IXQ105" s="37"/>
      <c r="IXR105" s="37"/>
      <c r="IXS105" s="37"/>
      <c r="IXT105" s="37"/>
      <c r="IXU105" s="37"/>
      <c r="IXV105" s="37"/>
      <c r="IXW105" s="37"/>
      <c r="IXX105" s="37"/>
      <c r="IXY105" s="37"/>
      <c r="IXZ105" s="37"/>
      <c r="IYA105" s="37"/>
      <c r="IYB105" s="37"/>
      <c r="IYC105" s="37"/>
      <c r="IYD105" s="37"/>
      <c r="IYE105" s="37"/>
      <c r="IYF105" s="37"/>
      <c r="IYG105" s="37"/>
      <c r="IYH105" s="37"/>
      <c r="IYI105" s="37"/>
      <c r="IYJ105" s="37"/>
      <c r="IYK105" s="37"/>
      <c r="IYL105" s="37"/>
      <c r="IYM105" s="37"/>
      <c r="IYN105" s="37"/>
      <c r="IYO105" s="37"/>
      <c r="IYP105" s="37"/>
      <c r="IYQ105" s="37"/>
      <c r="IYR105" s="37"/>
      <c r="IYS105" s="37"/>
      <c r="IYT105" s="37"/>
      <c r="IYU105" s="37"/>
      <c r="IYV105" s="37"/>
      <c r="IYW105" s="37"/>
      <c r="IYX105" s="37"/>
      <c r="IYY105" s="37"/>
      <c r="IYZ105" s="37"/>
      <c r="IZA105" s="37"/>
      <c r="IZB105" s="37"/>
      <c r="IZC105" s="37"/>
      <c r="IZD105" s="37"/>
      <c r="IZE105" s="37"/>
      <c r="IZF105" s="37"/>
      <c r="IZG105" s="37"/>
      <c r="IZH105" s="37"/>
      <c r="IZI105" s="37"/>
      <c r="IZJ105" s="37"/>
      <c r="IZK105" s="37"/>
      <c r="IZL105" s="37"/>
      <c r="IZM105" s="37"/>
      <c r="IZN105" s="37"/>
      <c r="IZO105" s="37"/>
      <c r="IZP105" s="37"/>
      <c r="IZQ105" s="37"/>
      <c r="IZR105" s="37"/>
      <c r="IZS105" s="37"/>
      <c r="IZT105" s="37"/>
      <c r="IZU105" s="37"/>
      <c r="IZV105" s="37"/>
      <c r="IZW105" s="37"/>
      <c r="IZX105" s="37"/>
      <c r="IZY105" s="37"/>
      <c r="IZZ105" s="37"/>
      <c r="JAA105" s="37"/>
      <c r="JAB105" s="37"/>
      <c r="JAC105" s="37"/>
      <c r="JAD105" s="37"/>
      <c r="JAE105" s="37"/>
      <c r="JAF105" s="37"/>
      <c r="JAG105" s="37"/>
      <c r="JAH105" s="37"/>
      <c r="JAI105" s="37"/>
      <c r="JAJ105" s="37"/>
      <c r="JAK105" s="37"/>
      <c r="JAL105" s="37"/>
      <c r="JAM105" s="37"/>
      <c r="JAN105" s="37"/>
      <c r="JAO105" s="37"/>
      <c r="JAP105" s="37"/>
      <c r="JAQ105" s="37"/>
      <c r="JAR105" s="37"/>
      <c r="JAS105" s="37"/>
      <c r="JAT105" s="37"/>
      <c r="JAU105" s="37"/>
      <c r="JAV105" s="37"/>
      <c r="JAW105" s="37"/>
      <c r="JAX105" s="37"/>
      <c r="JAY105" s="37"/>
      <c r="JAZ105" s="37"/>
      <c r="JBA105" s="37"/>
      <c r="JBB105" s="37"/>
      <c r="JBC105" s="37"/>
      <c r="JBD105" s="37"/>
      <c r="JBE105" s="37"/>
      <c r="JBF105" s="37"/>
      <c r="JBG105" s="37"/>
      <c r="JBH105" s="37"/>
      <c r="JBI105" s="37"/>
      <c r="JBJ105" s="37"/>
      <c r="JBK105" s="37"/>
      <c r="JBL105" s="37"/>
      <c r="JBM105" s="37"/>
      <c r="JBN105" s="37"/>
      <c r="JBO105" s="37"/>
      <c r="JBP105" s="37"/>
      <c r="JBQ105" s="37"/>
      <c r="JBR105" s="37"/>
      <c r="JBS105" s="37"/>
      <c r="JBT105" s="37"/>
      <c r="JBU105" s="37"/>
      <c r="JBV105" s="37"/>
      <c r="JBW105" s="37"/>
      <c r="JBX105" s="37"/>
      <c r="JBY105" s="37"/>
      <c r="JBZ105" s="37"/>
      <c r="JCA105" s="37"/>
      <c r="JCB105" s="37"/>
      <c r="JCC105" s="37"/>
      <c r="JCD105" s="37"/>
      <c r="JCE105" s="37"/>
      <c r="JCF105" s="37"/>
      <c r="JCG105" s="37"/>
      <c r="JCH105" s="37"/>
      <c r="JCI105" s="37"/>
      <c r="JCJ105" s="37"/>
      <c r="JCK105" s="37"/>
      <c r="JCL105" s="37"/>
      <c r="JCM105" s="37"/>
      <c r="JCN105" s="37"/>
      <c r="JCO105" s="37"/>
      <c r="JCP105" s="37"/>
      <c r="JCQ105" s="37"/>
      <c r="JCR105" s="37"/>
      <c r="JCS105" s="37"/>
      <c r="JCT105" s="37"/>
      <c r="JCU105" s="37"/>
      <c r="JCV105" s="37"/>
      <c r="JCW105" s="37"/>
      <c r="JCX105" s="37"/>
      <c r="JCY105" s="37"/>
      <c r="JCZ105" s="37"/>
      <c r="JDA105" s="37"/>
      <c r="JDB105" s="37"/>
      <c r="JDC105" s="37"/>
      <c r="JDD105" s="37"/>
      <c r="JDE105" s="37"/>
      <c r="JDF105" s="37"/>
      <c r="JDG105" s="37"/>
      <c r="JDH105" s="37"/>
      <c r="JDI105" s="37"/>
      <c r="JDJ105" s="37"/>
      <c r="JDK105" s="37"/>
      <c r="JDL105" s="37"/>
      <c r="JDM105" s="37"/>
      <c r="JDN105" s="37"/>
      <c r="JDO105" s="37"/>
      <c r="JDP105" s="37"/>
      <c r="JDQ105" s="37"/>
      <c r="JDR105" s="37"/>
      <c r="JDS105" s="37"/>
      <c r="JDT105" s="37"/>
      <c r="JDU105" s="37"/>
      <c r="JDV105" s="37"/>
      <c r="JDW105" s="37"/>
      <c r="JDX105" s="37"/>
      <c r="JDY105" s="37"/>
      <c r="JDZ105" s="37"/>
      <c r="JEA105" s="37"/>
      <c r="JEB105" s="37"/>
      <c r="JEC105" s="37"/>
      <c r="JED105" s="37"/>
      <c r="JEE105" s="37"/>
      <c r="JEF105" s="37"/>
      <c r="JEG105" s="37"/>
      <c r="JEH105" s="37"/>
      <c r="JEI105" s="37"/>
      <c r="JEJ105" s="37"/>
      <c r="JEK105" s="37"/>
      <c r="JEL105" s="37"/>
      <c r="JEM105" s="37"/>
      <c r="JEN105" s="37"/>
      <c r="JEO105" s="37"/>
      <c r="JEP105" s="37"/>
      <c r="JEQ105" s="37"/>
      <c r="JER105" s="37"/>
      <c r="JES105" s="37"/>
      <c r="JET105" s="37"/>
      <c r="JEU105" s="37"/>
      <c r="JEV105" s="37"/>
      <c r="JEW105" s="37"/>
      <c r="JEX105" s="37"/>
      <c r="JEY105" s="37"/>
      <c r="JEZ105" s="37"/>
      <c r="JFA105" s="37"/>
      <c r="JFB105" s="37"/>
      <c r="JFC105" s="37"/>
      <c r="JFD105" s="37"/>
      <c r="JFE105" s="37"/>
      <c r="JFF105" s="37"/>
      <c r="JFG105" s="37"/>
      <c r="JFH105" s="37"/>
      <c r="JFI105" s="37"/>
      <c r="JFJ105" s="37"/>
      <c r="JFK105" s="37"/>
      <c r="JFL105" s="37"/>
      <c r="JFM105" s="37"/>
      <c r="JFN105" s="37"/>
      <c r="JFO105" s="37"/>
      <c r="JFP105" s="37"/>
      <c r="JFQ105" s="37"/>
      <c r="JFR105" s="37"/>
      <c r="JFS105" s="37"/>
      <c r="JFT105" s="37"/>
      <c r="JFU105" s="37"/>
      <c r="JFV105" s="37"/>
      <c r="JFW105" s="37"/>
      <c r="JFX105" s="37"/>
      <c r="JFY105" s="37"/>
      <c r="JFZ105" s="37"/>
      <c r="JGA105" s="37"/>
      <c r="JGB105" s="37"/>
      <c r="JGC105" s="37"/>
      <c r="JGD105" s="37"/>
      <c r="JGE105" s="37"/>
      <c r="JGF105" s="37"/>
      <c r="JGG105" s="37"/>
      <c r="JGH105" s="37"/>
      <c r="JGI105" s="37"/>
      <c r="JGJ105" s="37"/>
      <c r="JGK105" s="37"/>
      <c r="JGL105" s="37"/>
      <c r="JGM105" s="37"/>
      <c r="JGN105" s="37"/>
      <c r="JGO105" s="37"/>
      <c r="JGP105" s="37"/>
      <c r="JGQ105" s="37"/>
      <c r="JGR105" s="37"/>
      <c r="JGS105" s="37"/>
      <c r="JGT105" s="37"/>
      <c r="JGU105" s="37"/>
      <c r="JGV105" s="37"/>
      <c r="JGW105" s="37"/>
      <c r="JGX105" s="37"/>
      <c r="JGY105" s="37"/>
      <c r="JGZ105" s="37"/>
      <c r="JHA105" s="37"/>
      <c r="JHB105" s="37"/>
      <c r="JHC105" s="37"/>
      <c r="JHD105" s="37"/>
      <c r="JHE105" s="37"/>
      <c r="JHF105" s="37"/>
      <c r="JHG105" s="37"/>
      <c r="JHH105" s="37"/>
      <c r="JHI105" s="37"/>
      <c r="JHJ105" s="37"/>
      <c r="JHK105" s="37"/>
      <c r="JHL105" s="37"/>
      <c r="JHM105" s="37"/>
      <c r="JHN105" s="37"/>
      <c r="JHO105" s="37"/>
      <c r="JHP105" s="37"/>
      <c r="JHQ105" s="37"/>
      <c r="JHR105" s="37"/>
      <c r="JHS105" s="37"/>
      <c r="JHT105" s="37"/>
      <c r="JHU105" s="37"/>
      <c r="JHV105" s="37"/>
      <c r="JHW105" s="37"/>
      <c r="JHX105" s="37"/>
      <c r="JHY105" s="37"/>
      <c r="JHZ105" s="37"/>
      <c r="JIA105" s="37"/>
      <c r="JIB105" s="37"/>
      <c r="JIC105" s="37"/>
      <c r="JID105" s="37"/>
      <c r="JIE105" s="37"/>
      <c r="JIF105" s="37"/>
      <c r="JIG105" s="37"/>
      <c r="JIH105" s="37"/>
      <c r="JII105" s="37"/>
      <c r="JIJ105" s="37"/>
      <c r="JIK105" s="37"/>
      <c r="JIL105" s="37"/>
      <c r="JIM105" s="37"/>
      <c r="JIN105" s="37"/>
      <c r="JIO105" s="37"/>
      <c r="JIP105" s="37"/>
      <c r="JIQ105" s="37"/>
      <c r="JIR105" s="37"/>
      <c r="JIS105" s="37"/>
      <c r="JIT105" s="37"/>
      <c r="JIU105" s="37"/>
      <c r="JIV105" s="37"/>
      <c r="JIW105" s="37"/>
      <c r="JIX105" s="37"/>
      <c r="JIY105" s="37"/>
      <c r="JIZ105" s="37"/>
      <c r="JJA105" s="37"/>
      <c r="JJB105" s="37"/>
      <c r="JJC105" s="37"/>
      <c r="JJD105" s="37"/>
      <c r="JJE105" s="37"/>
      <c r="JJF105" s="37"/>
      <c r="JJG105" s="37"/>
      <c r="JJH105" s="37"/>
      <c r="JJI105" s="37"/>
      <c r="JJJ105" s="37"/>
      <c r="JJK105" s="37"/>
      <c r="JJL105" s="37"/>
      <c r="JJM105" s="37"/>
      <c r="JJN105" s="37"/>
      <c r="JJO105" s="37"/>
      <c r="JJP105" s="37"/>
      <c r="JJQ105" s="37"/>
      <c r="JJR105" s="37"/>
      <c r="JJS105" s="37"/>
      <c r="JJT105" s="37"/>
      <c r="JJU105" s="37"/>
      <c r="JJV105" s="37"/>
      <c r="JJW105" s="37"/>
      <c r="JJX105" s="37"/>
      <c r="JJY105" s="37"/>
      <c r="JJZ105" s="37"/>
      <c r="JKA105" s="37"/>
      <c r="JKB105" s="37"/>
      <c r="JKC105" s="37"/>
      <c r="JKD105" s="37"/>
      <c r="JKE105" s="37"/>
      <c r="JKF105" s="37"/>
      <c r="JKG105" s="37"/>
      <c r="JKH105" s="37"/>
      <c r="JKI105" s="37"/>
      <c r="JKJ105" s="37"/>
      <c r="JKK105" s="37"/>
      <c r="JKL105" s="37"/>
      <c r="JKM105" s="37"/>
      <c r="JKN105" s="37"/>
      <c r="JKO105" s="37"/>
      <c r="JKP105" s="37"/>
      <c r="JKQ105" s="37"/>
      <c r="JKR105" s="37"/>
      <c r="JKS105" s="37"/>
      <c r="JKT105" s="37"/>
      <c r="JKU105" s="37"/>
      <c r="JKV105" s="37"/>
      <c r="JKW105" s="37"/>
      <c r="JKX105" s="37"/>
      <c r="JKY105" s="37"/>
      <c r="JKZ105" s="37"/>
      <c r="JLA105" s="37"/>
      <c r="JLB105" s="37"/>
      <c r="JLC105" s="37"/>
      <c r="JLD105" s="37"/>
      <c r="JLE105" s="37"/>
      <c r="JLF105" s="37"/>
      <c r="JLG105" s="37"/>
      <c r="JLH105" s="37"/>
      <c r="JLI105" s="37"/>
      <c r="JLJ105" s="37"/>
      <c r="JLK105" s="37"/>
      <c r="JLL105" s="37"/>
      <c r="JLM105" s="37"/>
      <c r="JLN105" s="37"/>
      <c r="JLO105" s="37"/>
      <c r="JLP105" s="37"/>
      <c r="JLQ105" s="37"/>
      <c r="JLR105" s="37"/>
      <c r="JLS105" s="37"/>
      <c r="JLT105" s="37"/>
      <c r="JLU105" s="37"/>
      <c r="JLV105" s="37"/>
      <c r="JLW105" s="37"/>
      <c r="JLX105" s="37"/>
      <c r="JLY105" s="37"/>
      <c r="JLZ105" s="37"/>
      <c r="JMA105" s="37"/>
      <c r="JMB105" s="37"/>
      <c r="JMC105" s="37"/>
      <c r="JMD105" s="37"/>
      <c r="JME105" s="37"/>
      <c r="JMF105" s="37"/>
      <c r="JMG105" s="37"/>
      <c r="JMH105" s="37"/>
      <c r="JMI105" s="37"/>
      <c r="JMJ105" s="37"/>
      <c r="JMK105" s="37"/>
      <c r="JML105" s="37"/>
      <c r="JMM105" s="37"/>
      <c r="JMN105" s="37"/>
      <c r="JMO105" s="37"/>
      <c r="JMP105" s="37"/>
      <c r="JMQ105" s="37"/>
      <c r="JMR105" s="37"/>
      <c r="JMS105" s="37"/>
      <c r="JMT105" s="37"/>
      <c r="JMU105" s="37"/>
      <c r="JMV105" s="37"/>
      <c r="JMW105" s="37"/>
      <c r="JMX105" s="37"/>
      <c r="JMY105" s="37"/>
      <c r="JMZ105" s="37"/>
      <c r="JNA105" s="37"/>
      <c r="JNB105" s="37"/>
      <c r="JNC105" s="37"/>
      <c r="JND105" s="37"/>
      <c r="JNE105" s="37"/>
      <c r="JNF105" s="37"/>
      <c r="JNG105" s="37"/>
      <c r="JNH105" s="37"/>
      <c r="JNI105" s="37"/>
      <c r="JNJ105" s="37"/>
      <c r="JNK105" s="37"/>
      <c r="JNL105" s="37"/>
      <c r="JNM105" s="37"/>
      <c r="JNN105" s="37"/>
      <c r="JNO105" s="37"/>
      <c r="JNP105" s="37"/>
      <c r="JNQ105" s="37"/>
      <c r="JNR105" s="37"/>
      <c r="JNS105" s="37"/>
      <c r="JNT105" s="37"/>
      <c r="JNU105" s="37"/>
      <c r="JNV105" s="37"/>
      <c r="JNW105" s="37"/>
      <c r="JNX105" s="37"/>
      <c r="JNY105" s="37"/>
      <c r="JNZ105" s="37"/>
      <c r="JOA105" s="37"/>
      <c r="JOB105" s="37"/>
      <c r="JOC105" s="37"/>
      <c r="JOD105" s="37"/>
      <c r="JOE105" s="37"/>
      <c r="JOF105" s="37"/>
      <c r="JOG105" s="37"/>
      <c r="JOH105" s="37"/>
      <c r="JOI105" s="37"/>
      <c r="JOJ105" s="37"/>
      <c r="JOK105" s="37"/>
      <c r="JOL105" s="37"/>
      <c r="JOM105" s="37"/>
      <c r="JON105" s="37"/>
      <c r="JOO105" s="37"/>
      <c r="JOP105" s="37"/>
      <c r="JOQ105" s="37"/>
      <c r="JOR105" s="37"/>
      <c r="JOS105" s="37"/>
      <c r="JOT105" s="37"/>
      <c r="JOU105" s="37"/>
      <c r="JOV105" s="37"/>
      <c r="JOW105" s="37"/>
      <c r="JOX105" s="37"/>
      <c r="JOY105" s="37"/>
      <c r="JOZ105" s="37"/>
      <c r="JPA105" s="37"/>
      <c r="JPB105" s="37"/>
      <c r="JPC105" s="37"/>
      <c r="JPD105" s="37"/>
      <c r="JPE105" s="37"/>
      <c r="JPF105" s="37"/>
      <c r="JPG105" s="37"/>
      <c r="JPH105" s="37"/>
      <c r="JPI105" s="37"/>
      <c r="JPJ105" s="37"/>
      <c r="JPK105" s="37"/>
      <c r="JPL105" s="37"/>
      <c r="JPM105" s="37"/>
      <c r="JPN105" s="37"/>
      <c r="JPO105" s="37"/>
      <c r="JPP105" s="37"/>
      <c r="JPQ105" s="37"/>
      <c r="JPR105" s="37"/>
      <c r="JPS105" s="37"/>
      <c r="JPT105" s="37"/>
      <c r="JPU105" s="37"/>
      <c r="JPV105" s="37"/>
      <c r="JPW105" s="37"/>
      <c r="JPX105" s="37"/>
      <c r="JPY105" s="37"/>
      <c r="JPZ105" s="37"/>
      <c r="JQA105" s="37"/>
      <c r="JQB105" s="37"/>
      <c r="JQC105" s="37"/>
      <c r="JQD105" s="37"/>
      <c r="JQE105" s="37"/>
      <c r="JQF105" s="37"/>
      <c r="JQG105" s="37"/>
      <c r="JQH105" s="37"/>
      <c r="JQI105" s="37"/>
      <c r="JQJ105" s="37"/>
      <c r="JQK105" s="37"/>
      <c r="JQL105" s="37"/>
      <c r="JQM105" s="37"/>
      <c r="JQN105" s="37"/>
      <c r="JQO105" s="37"/>
      <c r="JQP105" s="37"/>
      <c r="JQQ105" s="37"/>
      <c r="JQR105" s="37"/>
      <c r="JQS105" s="37"/>
      <c r="JQT105" s="37"/>
      <c r="JQU105" s="37"/>
      <c r="JQV105" s="37"/>
      <c r="JQW105" s="37"/>
      <c r="JQX105" s="37"/>
      <c r="JQY105" s="37"/>
      <c r="JQZ105" s="37"/>
      <c r="JRA105" s="37"/>
      <c r="JRB105" s="37"/>
      <c r="JRC105" s="37"/>
      <c r="JRD105" s="37"/>
      <c r="JRE105" s="37"/>
      <c r="JRF105" s="37"/>
      <c r="JRG105" s="37"/>
      <c r="JRH105" s="37"/>
      <c r="JRI105" s="37"/>
      <c r="JRJ105" s="37"/>
      <c r="JRK105" s="37"/>
      <c r="JRL105" s="37"/>
      <c r="JRM105" s="37"/>
      <c r="JRN105" s="37"/>
      <c r="JRO105" s="37"/>
      <c r="JRP105" s="37"/>
      <c r="JRQ105" s="37"/>
      <c r="JRR105" s="37"/>
      <c r="JRS105" s="37"/>
      <c r="JRT105" s="37"/>
      <c r="JRU105" s="37"/>
      <c r="JRV105" s="37"/>
      <c r="JRW105" s="37"/>
      <c r="JRX105" s="37"/>
      <c r="JRY105" s="37"/>
      <c r="JRZ105" s="37"/>
      <c r="JSA105" s="37"/>
      <c r="JSB105" s="37"/>
      <c r="JSC105" s="37"/>
      <c r="JSD105" s="37"/>
      <c r="JSE105" s="37"/>
      <c r="JSF105" s="37"/>
      <c r="JSG105" s="37"/>
      <c r="JSH105" s="37"/>
      <c r="JSI105" s="37"/>
      <c r="JSJ105" s="37"/>
      <c r="JSK105" s="37"/>
      <c r="JSL105" s="37"/>
      <c r="JSM105" s="37"/>
      <c r="JSN105" s="37"/>
      <c r="JSO105" s="37"/>
      <c r="JSP105" s="37"/>
      <c r="JSQ105" s="37"/>
      <c r="JSR105" s="37"/>
      <c r="JSS105" s="37"/>
      <c r="JST105" s="37"/>
      <c r="JSU105" s="37"/>
      <c r="JSV105" s="37"/>
      <c r="JSW105" s="37"/>
      <c r="JSX105" s="37"/>
      <c r="JSY105" s="37"/>
      <c r="JSZ105" s="37"/>
      <c r="JTA105" s="37"/>
      <c r="JTB105" s="37"/>
      <c r="JTC105" s="37"/>
      <c r="JTD105" s="37"/>
      <c r="JTE105" s="37"/>
      <c r="JTF105" s="37"/>
      <c r="JTG105" s="37"/>
      <c r="JTH105" s="37"/>
      <c r="JTI105" s="37"/>
      <c r="JTJ105" s="37"/>
      <c r="JTK105" s="37"/>
      <c r="JTL105" s="37"/>
      <c r="JTM105" s="37"/>
      <c r="JTN105" s="37"/>
      <c r="JTO105" s="37"/>
      <c r="JTP105" s="37"/>
      <c r="JTQ105" s="37"/>
      <c r="JTR105" s="37"/>
      <c r="JTS105" s="37"/>
      <c r="JTT105" s="37"/>
      <c r="JTU105" s="37"/>
      <c r="JTV105" s="37"/>
      <c r="JTW105" s="37"/>
      <c r="JTX105" s="37"/>
      <c r="JTY105" s="37"/>
      <c r="JTZ105" s="37"/>
      <c r="JUA105" s="37"/>
      <c r="JUB105" s="37"/>
      <c r="JUC105" s="37"/>
      <c r="JUD105" s="37"/>
      <c r="JUE105" s="37"/>
      <c r="JUF105" s="37"/>
      <c r="JUG105" s="37"/>
      <c r="JUH105" s="37"/>
      <c r="JUI105" s="37"/>
      <c r="JUJ105" s="37"/>
      <c r="JUK105" s="37"/>
      <c r="JUL105" s="37"/>
      <c r="JUM105" s="37"/>
      <c r="JUN105" s="37"/>
      <c r="JUO105" s="37"/>
      <c r="JUP105" s="37"/>
      <c r="JUQ105" s="37"/>
      <c r="JUR105" s="37"/>
      <c r="JUS105" s="37"/>
      <c r="JUT105" s="37"/>
      <c r="JUU105" s="37"/>
      <c r="JUV105" s="37"/>
      <c r="JUW105" s="37"/>
      <c r="JUX105" s="37"/>
      <c r="JUY105" s="37"/>
      <c r="JUZ105" s="37"/>
      <c r="JVA105" s="37"/>
      <c r="JVB105" s="37"/>
      <c r="JVC105" s="37"/>
      <c r="JVD105" s="37"/>
      <c r="JVE105" s="37"/>
      <c r="JVF105" s="37"/>
      <c r="JVG105" s="37"/>
      <c r="JVH105" s="37"/>
      <c r="JVI105" s="37"/>
      <c r="JVJ105" s="37"/>
      <c r="JVK105" s="37"/>
      <c r="JVL105" s="37"/>
      <c r="JVM105" s="37"/>
      <c r="JVN105" s="37"/>
      <c r="JVO105" s="37"/>
      <c r="JVP105" s="37"/>
      <c r="JVQ105" s="37"/>
      <c r="JVR105" s="37"/>
      <c r="JVS105" s="37"/>
      <c r="JVT105" s="37"/>
      <c r="JVU105" s="37"/>
      <c r="JVV105" s="37"/>
      <c r="JVW105" s="37"/>
      <c r="JVX105" s="37"/>
      <c r="JVY105" s="37"/>
      <c r="JVZ105" s="37"/>
      <c r="JWA105" s="37"/>
      <c r="JWB105" s="37"/>
      <c r="JWC105" s="37"/>
      <c r="JWD105" s="37"/>
      <c r="JWE105" s="37"/>
      <c r="JWF105" s="37"/>
      <c r="JWG105" s="37"/>
      <c r="JWH105" s="37"/>
      <c r="JWI105" s="37"/>
      <c r="JWJ105" s="37"/>
      <c r="JWK105" s="37"/>
      <c r="JWL105" s="37"/>
      <c r="JWM105" s="37"/>
      <c r="JWN105" s="37"/>
      <c r="JWO105" s="37"/>
      <c r="JWP105" s="37"/>
      <c r="JWQ105" s="37"/>
      <c r="JWR105" s="37"/>
      <c r="JWS105" s="37"/>
      <c r="JWT105" s="37"/>
      <c r="JWU105" s="37"/>
      <c r="JWV105" s="37"/>
      <c r="JWW105" s="37"/>
      <c r="JWX105" s="37"/>
      <c r="JWY105" s="37"/>
      <c r="JWZ105" s="37"/>
      <c r="JXA105" s="37"/>
      <c r="JXB105" s="37"/>
      <c r="JXC105" s="37"/>
      <c r="JXD105" s="37"/>
      <c r="JXE105" s="37"/>
      <c r="JXF105" s="37"/>
      <c r="JXG105" s="37"/>
      <c r="JXH105" s="37"/>
      <c r="JXI105" s="37"/>
      <c r="JXJ105" s="37"/>
      <c r="JXK105" s="37"/>
      <c r="JXL105" s="37"/>
      <c r="JXM105" s="37"/>
      <c r="JXN105" s="37"/>
      <c r="JXO105" s="37"/>
      <c r="JXP105" s="37"/>
      <c r="JXQ105" s="37"/>
      <c r="JXR105" s="37"/>
      <c r="JXS105" s="37"/>
      <c r="JXT105" s="37"/>
      <c r="JXU105" s="37"/>
      <c r="JXV105" s="37"/>
      <c r="JXW105" s="37"/>
      <c r="JXX105" s="37"/>
      <c r="JXY105" s="37"/>
      <c r="JXZ105" s="37"/>
      <c r="JYA105" s="37"/>
      <c r="JYB105" s="37"/>
      <c r="JYC105" s="37"/>
      <c r="JYD105" s="37"/>
      <c r="JYE105" s="37"/>
      <c r="JYF105" s="37"/>
      <c r="JYG105" s="37"/>
      <c r="JYH105" s="37"/>
      <c r="JYI105" s="37"/>
      <c r="JYJ105" s="37"/>
      <c r="JYK105" s="37"/>
      <c r="JYL105" s="37"/>
      <c r="JYM105" s="37"/>
      <c r="JYN105" s="37"/>
      <c r="JYO105" s="37"/>
      <c r="JYP105" s="37"/>
      <c r="JYQ105" s="37"/>
      <c r="JYR105" s="37"/>
      <c r="JYS105" s="37"/>
      <c r="JYT105" s="37"/>
      <c r="JYU105" s="37"/>
      <c r="JYV105" s="37"/>
      <c r="JYW105" s="37"/>
      <c r="JYX105" s="37"/>
      <c r="JYY105" s="37"/>
      <c r="JYZ105" s="37"/>
      <c r="JZA105" s="37"/>
      <c r="JZB105" s="37"/>
      <c r="JZC105" s="37"/>
      <c r="JZD105" s="37"/>
      <c r="JZE105" s="37"/>
      <c r="JZF105" s="37"/>
      <c r="JZG105" s="37"/>
      <c r="JZH105" s="37"/>
      <c r="JZI105" s="37"/>
      <c r="JZJ105" s="37"/>
      <c r="JZK105" s="37"/>
      <c r="JZL105" s="37"/>
      <c r="JZM105" s="37"/>
      <c r="JZN105" s="37"/>
      <c r="JZO105" s="37"/>
      <c r="JZP105" s="37"/>
      <c r="JZQ105" s="37"/>
      <c r="JZR105" s="37"/>
      <c r="JZS105" s="37"/>
      <c r="JZT105" s="37"/>
      <c r="JZU105" s="37"/>
      <c r="JZV105" s="37"/>
      <c r="JZW105" s="37"/>
      <c r="JZX105" s="37"/>
      <c r="JZY105" s="37"/>
      <c r="JZZ105" s="37"/>
      <c r="KAA105" s="37"/>
      <c r="KAB105" s="37"/>
      <c r="KAC105" s="37"/>
      <c r="KAD105" s="37"/>
      <c r="KAE105" s="37"/>
      <c r="KAF105" s="37"/>
      <c r="KAG105" s="37"/>
      <c r="KAH105" s="37"/>
      <c r="KAI105" s="37"/>
      <c r="KAJ105" s="37"/>
      <c r="KAK105" s="37"/>
      <c r="KAL105" s="37"/>
      <c r="KAM105" s="37"/>
      <c r="KAN105" s="37"/>
      <c r="KAO105" s="37"/>
      <c r="KAP105" s="37"/>
      <c r="KAQ105" s="37"/>
      <c r="KAR105" s="37"/>
      <c r="KAS105" s="37"/>
      <c r="KAT105" s="37"/>
      <c r="KAU105" s="37"/>
      <c r="KAV105" s="37"/>
      <c r="KAW105" s="37"/>
      <c r="KAX105" s="37"/>
      <c r="KAY105" s="37"/>
      <c r="KAZ105" s="37"/>
      <c r="KBA105" s="37"/>
      <c r="KBB105" s="37"/>
      <c r="KBC105" s="37"/>
      <c r="KBD105" s="37"/>
      <c r="KBE105" s="37"/>
      <c r="KBF105" s="37"/>
      <c r="KBG105" s="37"/>
      <c r="KBH105" s="37"/>
      <c r="KBI105" s="37"/>
      <c r="KBJ105" s="37"/>
      <c r="KBK105" s="37"/>
      <c r="KBL105" s="37"/>
      <c r="KBM105" s="37"/>
      <c r="KBN105" s="37"/>
      <c r="KBO105" s="37"/>
      <c r="KBP105" s="37"/>
      <c r="KBQ105" s="37"/>
      <c r="KBR105" s="37"/>
      <c r="KBS105" s="37"/>
      <c r="KBT105" s="37"/>
      <c r="KBU105" s="37"/>
      <c r="KBV105" s="37"/>
      <c r="KBW105" s="37"/>
      <c r="KBX105" s="37"/>
      <c r="KBY105" s="37"/>
      <c r="KBZ105" s="37"/>
      <c r="KCA105" s="37"/>
      <c r="KCB105" s="37"/>
      <c r="KCC105" s="37"/>
      <c r="KCD105" s="37"/>
      <c r="KCE105" s="37"/>
      <c r="KCF105" s="37"/>
      <c r="KCG105" s="37"/>
      <c r="KCH105" s="37"/>
      <c r="KCI105" s="37"/>
      <c r="KCJ105" s="37"/>
      <c r="KCK105" s="37"/>
      <c r="KCL105" s="37"/>
      <c r="KCM105" s="37"/>
      <c r="KCN105" s="37"/>
      <c r="KCO105" s="37"/>
      <c r="KCP105" s="37"/>
      <c r="KCQ105" s="37"/>
      <c r="KCR105" s="37"/>
      <c r="KCS105" s="37"/>
      <c r="KCT105" s="37"/>
      <c r="KCU105" s="37"/>
      <c r="KCV105" s="37"/>
      <c r="KCW105" s="37"/>
      <c r="KCX105" s="37"/>
      <c r="KCY105" s="37"/>
      <c r="KCZ105" s="37"/>
      <c r="KDA105" s="37"/>
      <c r="KDB105" s="37"/>
      <c r="KDC105" s="37"/>
      <c r="KDD105" s="37"/>
      <c r="KDE105" s="37"/>
      <c r="KDF105" s="37"/>
      <c r="KDG105" s="37"/>
      <c r="KDH105" s="37"/>
      <c r="KDI105" s="37"/>
      <c r="KDJ105" s="37"/>
      <c r="KDK105" s="37"/>
      <c r="KDL105" s="37"/>
      <c r="KDM105" s="37"/>
      <c r="KDN105" s="37"/>
      <c r="KDO105" s="37"/>
      <c r="KDP105" s="37"/>
      <c r="KDQ105" s="37"/>
      <c r="KDR105" s="37"/>
      <c r="KDS105" s="37"/>
      <c r="KDT105" s="37"/>
      <c r="KDU105" s="37"/>
      <c r="KDV105" s="37"/>
      <c r="KDW105" s="37"/>
      <c r="KDX105" s="37"/>
      <c r="KDY105" s="37"/>
      <c r="KDZ105" s="37"/>
      <c r="KEA105" s="37"/>
      <c r="KEB105" s="37"/>
      <c r="KEC105" s="37"/>
      <c r="KED105" s="37"/>
      <c r="KEE105" s="37"/>
      <c r="KEF105" s="37"/>
      <c r="KEG105" s="37"/>
      <c r="KEH105" s="37"/>
      <c r="KEI105" s="37"/>
      <c r="KEJ105" s="37"/>
      <c r="KEK105" s="37"/>
      <c r="KEL105" s="37"/>
      <c r="KEM105" s="37"/>
      <c r="KEN105" s="37"/>
      <c r="KEO105" s="37"/>
      <c r="KEP105" s="37"/>
      <c r="KEQ105" s="37"/>
      <c r="KER105" s="37"/>
      <c r="KES105" s="37"/>
      <c r="KET105" s="37"/>
      <c r="KEU105" s="37"/>
      <c r="KEV105" s="37"/>
      <c r="KEW105" s="37"/>
      <c r="KEX105" s="37"/>
      <c r="KEY105" s="37"/>
      <c r="KEZ105" s="37"/>
      <c r="KFA105" s="37"/>
      <c r="KFB105" s="37"/>
      <c r="KFC105" s="37"/>
      <c r="KFD105" s="37"/>
      <c r="KFE105" s="37"/>
      <c r="KFF105" s="37"/>
      <c r="KFG105" s="37"/>
      <c r="KFH105" s="37"/>
      <c r="KFI105" s="37"/>
      <c r="KFJ105" s="37"/>
      <c r="KFK105" s="37"/>
      <c r="KFL105" s="37"/>
      <c r="KFM105" s="37"/>
      <c r="KFN105" s="37"/>
      <c r="KFO105" s="37"/>
      <c r="KFP105" s="37"/>
      <c r="KFQ105" s="37"/>
      <c r="KFR105" s="37"/>
      <c r="KFS105" s="37"/>
      <c r="KFT105" s="37"/>
      <c r="KFU105" s="37"/>
      <c r="KFV105" s="37"/>
      <c r="KFW105" s="37"/>
      <c r="KFX105" s="37"/>
      <c r="KFY105" s="37"/>
      <c r="KFZ105" s="37"/>
      <c r="KGA105" s="37"/>
      <c r="KGB105" s="37"/>
      <c r="KGC105" s="37"/>
      <c r="KGD105" s="37"/>
      <c r="KGE105" s="37"/>
      <c r="KGF105" s="37"/>
      <c r="KGG105" s="37"/>
      <c r="KGH105" s="37"/>
      <c r="KGI105" s="37"/>
      <c r="KGJ105" s="37"/>
      <c r="KGK105" s="37"/>
      <c r="KGL105" s="37"/>
      <c r="KGM105" s="37"/>
      <c r="KGN105" s="37"/>
      <c r="KGO105" s="37"/>
      <c r="KGP105" s="37"/>
      <c r="KGQ105" s="37"/>
      <c r="KGR105" s="37"/>
      <c r="KGS105" s="37"/>
      <c r="KGT105" s="37"/>
      <c r="KGU105" s="37"/>
      <c r="KGV105" s="37"/>
      <c r="KGW105" s="37"/>
      <c r="KGX105" s="37"/>
      <c r="KGY105" s="37"/>
      <c r="KGZ105" s="37"/>
      <c r="KHA105" s="37"/>
      <c r="KHB105" s="37"/>
      <c r="KHC105" s="37"/>
      <c r="KHD105" s="37"/>
      <c r="KHE105" s="37"/>
      <c r="KHF105" s="37"/>
      <c r="KHG105" s="37"/>
      <c r="KHH105" s="37"/>
      <c r="KHI105" s="37"/>
      <c r="KHJ105" s="37"/>
      <c r="KHK105" s="37"/>
      <c r="KHL105" s="37"/>
      <c r="KHM105" s="37"/>
      <c r="KHN105" s="37"/>
      <c r="KHO105" s="37"/>
      <c r="KHP105" s="37"/>
      <c r="KHQ105" s="37"/>
      <c r="KHR105" s="37"/>
      <c r="KHS105" s="37"/>
      <c r="KHT105" s="37"/>
      <c r="KHU105" s="37"/>
      <c r="KHV105" s="37"/>
      <c r="KHW105" s="37"/>
      <c r="KHX105" s="37"/>
      <c r="KHY105" s="37"/>
      <c r="KHZ105" s="37"/>
      <c r="KIA105" s="37"/>
      <c r="KIB105" s="37"/>
      <c r="KIC105" s="37"/>
      <c r="KID105" s="37"/>
      <c r="KIE105" s="37"/>
      <c r="KIF105" s="37"/>
      <c r="KIG105" s="37"/>
      <c r="KIH105" s="37"/>
      <c r="KII105" s="37"/>
      <c r="KIJ105" s="37"/>
      <c r="KIK105" s="37"/>
      <c r="KIL105" s="37"/>
      <c r="KIM105" s="37"/>
      <c r="KIN105" s="37"/>
      <c r="KIO105" s="37"/>
      <c r="KIP105" s="37"/>
      <c r="KIQ105" s="37"/>
      <c r="KIR105" s="37"/>
      <c r="KIS105" s="37"/>
      <c r="KIT105" s="37"/>
      <c r="KIU105" s="37"/>
      <c r="KIV105" s="37"/>
      <c r="KIW105" s="37"/>
      <c r="KIX105" s="37"/>
      <c r="KIY105" s="37"/>
      <c r="KIZ105" s="37"/>
      <c r="KJA105" s="37"/>
      <c r="KJB105" s="37"/>
      <c r="KJC105" s="37"/>
      <c r="KJD105" s="37"/>
      <c r="KJE105" s="37"/>
      <c r="KJF105" s="37"/>
      <c r="KJG105" s="37"/>
      <c r="KJH105" s="37"/>
      <c r="KJI105" s="37"/>
      <c r="KJJ105" s="37"/>
      <c r="KJK105" s="37"/>
      <c r="KJL105" s="37"/>
      <c r="KJM105" s="37"/>
      <c r="KJN105" s="37"/>
      <c r="KJO105" s="37"/>
      <c r="KJP105" s="37"/>
      <c r="KJQ105" s="37"/>
      <c r="KJR105" s="37"/>
      <c r="KJS105" s="37"/>
      <c r="KJT105" s="37"/>
      <c r="KJU105" s="37"/>
      <c r="KJV105" s="37"/>
      <c r="KJW105" s="37"/>
      <c r="KJX105" s="37"/>
      <c r="KJY105" s="37"/>
      <c r="KJZ105" s="37"/>
      <c r="KKA105" s="37"/>
      <c r="KKB105" s="37"/>
      <c r="KKC105" s="37"/>
      <c r="KKD105" s="37"/>
      <c r="KKE105" s="37"/>
      <c r="KKF105" s="37"/>
      <c r="KKG105" s="37"/>
      <c r="KKH105" s="37"/>
      <c r="KKI105" s="37"/>
      <c r="KKJ105" s="37"/>
      <c r="KKK105" s="37"/>
      <c r="KKL105" s="37"/>
      <c r="KKM105" s="37"/>
      <c r="KKN105" s="37"/>
      <c r="KKO105" s="37"/>
      <c r="KKP105" s="37"/>
      <c r="KKQ105" s="37"/>
      <c r="KKR105" s="37"/>
      <c r="KKS105" s="37"/>
      <c r="KKT105" s="37"/>
      <c r="KKU105" s="37"/>
      <c r="KKV105" s="37"/>
      <c r="KKW105" s="37"/>
      <c r="KKX105" s="37"/>
      <c r="KKY105" s="37"/>
      <c r="KKZ105" s="37"/>
      <c r="KLA105" s="37"/>
      <c r="KLB105" s="37"/>
      <c r="KLC105" s="37"/>
      <c r="KLD105" s="37"/>
      <c r="KLE105" s="37"/>
      <c r="KLF105" s="37"/>
      <c r="KLG105" s="37"/>
      <c r="KLH105" s="37"/>
      <c r="KLI105" s="37"/>
      <c r="KLJ105" s="37"/>
      <c r="KLK105" s="37"/>
      <c r="KLL105" s="37"/>
      <c r="KLM105" s="37"/>
      <c r="KLN105" s="37"/>
      <c r="KLO105" s="37"/>
      <c r="KLP105" s="37"/>
      <c r="KLQ105" s="37"/>
      <c r="KLR105" s="37"/>
      <c r="KLS105" s="37"/>
      <c r="KLT105" s="37"/>
      <c r="KLU105" s="37"/>
      <c r="KLV105" s="37"/>
      <c r="KLW105" s="37"/>
      <c r="KLX105" s="37"/>
      <c r="KLY105" s="37"/>
      <c r="KLZ105" s="37"/>
      <c r="KMA105" s="37"/>
      <c r="KMB105" s="37"/>
      <c r="KMC105" s="37"/>
      <c r="KMD105" s="37"/>
      <c r="KME105" s="37"/>
      <c r="KMF105" s="37"/>
      <c r="KMG105" s="37"/>
      <c r="KMH105" s="37"/>
      <c r="KMI105" s="37"/>
      <c r="KMJ105" s="37"/>
      <c r="KMK105" s="37"/>
      <c r="KML105" s="37"/>
      <c r="KMM105" s="37"/>
      <c r="KMN105" s="37"/>
      <c r="KMO105" s="37"/>
      <c r="KMP105" s="37"/>
      <c r="KMQ105" s="37"/>
      <c r="KMR105" s="37"/>
      <c r="KMS105" s="37"/>
      <c r="KMT105" s="37"/>
      <c r="KMU105" s="37"/>
      <c r="KMV105" s="37"/>
      <c r="KMW105" s="37"/>
      <c r="KMX105" s="37"/>
      <c r="KMY105" s="37"/>
      <c r="KMZ105" s="37"/>
      <c r="KNA105" s="37"/>
      <c r="KNB105" s="37"/>
      <c r="KNC105" s="37"/>
      <c r="KND105" s="37"/>
      <c r="KNE105" s="37"/>
      <c r="KNF105" s="37"/>
      <c r="KNG105" s="37"/>
      <c r="KNH105" s="37"/>
      <c r="KNI105" s="37"/>
      <c r="KNJ105" s="37"/>
      <c r="KNK105" s="37"/>
      <c r="KNL105" s="37"/>
      <c r="KNM105" s="37"/>
      <c r="KNN105" s="37"/>
      <c r="KNO105" s="37"/>
      <c r="KNP105" s="37"/>
      <c r="KNQ105" s="37"/>
      <c r="KNR105" s="37"/>
      <c r="KNS105" s="37"/>
      <c r="KNT105" s="37"/>
      <c r="KNU105" s="37"/>
      <c r="KNV105" s="37"/>
      <c r="KNW105" s="37"/>
      <c r="KNX105" s="37"/>
      <c r="KNY105" s="37"/>
      <c r="KNZ105" s="37"/>
      <c r="KOA105" s="37"/>
      <c r="KOB105" s="37"/>
      <c r="KOC105" s="37"/>
      <c r="KOD105" s="37"/>
      <c r="KOE105" s="37"/>
      <c r="KOF105" s="37"/>
      <c r="KOG105" s="37"/>
      <c r="KOH105" s="37"/>
      <c r="KOI105" s="37"/>
      <c r="KOJ105" s="37"/>
      <c r="KOK105" s="37"/>
      <c r="KOL105" s="37"/>
      <c r="KOM105" s="37"/>
      <c r="KON105" s="37"/>
      <c r="KOO105" s="37"/>
      <c r="KOP105" s="37"/>
      <c r="KOQ105" s="37"/>
      <c r="KOR105" s="37"/>
      <c r="KOS105" s="37"/>
      <c r="KOT105" s="37"/>
      <c r="KOU105" s="37"/>
      <c r="KOV105" s="37"/>
      <c r="KOW105" s="37"/>
      <c r="KOX105" s="37"/>
      <c r="KOY105" s="37"/>
      <c r="KOZ105" s="37"/>
      <c r="KPA105" s="37"/>
      <c r="KPB105" s="37"/>
      <c r="KPC105" s="37"/>
      <c r="KPD105" s="37"/>
      <c r="KPE105" s="37"/>
      <c r="KPF105" s="37"/>
      <c r="KPG105" s="37"/>
      <c r="KPH105" s="37"/>
      <c r="KPI105" s="37"/>
      <c r="KPJ105" s="37"/>
      <c r="KPK105" s="37"/>
      <c r="KPL105" s="37"/>
      <c r="KPM105" s="37"/>
      <c r="KPN105" s="37"/>
      <c r="KPO105" s="37"/>
      <c r="KPP105" s="37"/>
      <c r="KPQ105" s="37"/>
      <c r="KPR105" s="37"/>
      <c r="KPS105" s="37"/>
      <c r="KPT105" s="37"/>
      <c r="KPU105" s="37"/>
      <c r="KPV105" s="37"/>
      <c r="KPW105" s="37"/>
      <c r="KPX105" s="37"/>
      <c r="KPY105" s="37"/>
      <c r="KPZ105" s="37"/>
      <c r="KQA105" s="37"/>
      <c r="KQB105" s="37"/>
      <c r="KQC105" s="37"/>
      <c r="KQD105" s="37"/>
      <c r="KQE105" s="37"/>
      <c r="KQF105" s="37"/>
      <c r="KQG105" s="37"/>
      <c r="KQH105" s="37"/>
      <c r="KQI105" s="37"/>
      <c r="KQJ105" s="37"/>
      <c r="KQK105" s="37"/>
      <c r="KQL105" s="37"/>
      <c r="KQM105" s="37"/>
      <c r="KQN105" s="37"/>
      <c r="KQO105" s="37"/>
      <c r="KQP105" s="37"/>
      <c r="KQQ105" s="37"/>
      <c r="KQR105" s="37"/>
      <c r="KQS105" s="37"/>
      <c r="KQT105" s="37"/>
      <c r="KQU105" s="37"/>
      <c r="KQV105" s="37"/>
      <c r="KQW105" s="37"/>
      <c r="KQX105" s="37"/>
      <c r="KQY105" s="37"/>
      <c r="KQZ105" s="37"/>
      <c r="KRA105" s="37"/>
      <c r="KRB105" s="37"/>
      <c r="KRC105" s="37"/>
      <c r="KRD105" s="37"/>
      <c r="KRE105" s="37"/>
      <c r="KRF105" s="37"/>
      <c r="KRG105" s="37"/>
      <c r="KRH105" s="37"/>
      <c r="KRI105" s="37"/>
      <c r="KRJ105" s="37"/>
      <c r="KRK105" s="37"/>
      <c r="KRL105" s="37"/>
      <c r="KRM105" s="37"/>
      <c r="KRN105" s="37"/>
      <c r="KRO105" s="37"/>
      <c r="KRP105" s="37"/>
      <c r="KRQ105" s="37"/>
      <c r="KRR105" s="37"/>
      <c r="KRS105" s="37"/>
      <c r="KRT105" s="37"/>
      <c r="KRU105" s="37"/>
      <c r="KRV105" s="37"/>
      <c r="KRW105" s="37"/>
      <c r="KRX105" s="37"/>
      <c r="KRY105" s="37"/>
      <c r="KRZ105" s="37"/>
      <c r="KSA105" s="37"/>
      <c r="KSB105" s="37"/>
      <c r="KSC105" s="37"/>
      <c r="KSD105" s="37"/>
      <c r="KSE105" s="37"/>
      <c r="KSF105" s="37"/>
      <c r="KSG105" s="37"/>
      <c r="KSH105" s="37"/>
      <c r="KSI105" s="37"/>
      <c r="KSJ105" s="37"/>
      <c r="KSK105" s="37"/>
      <c r="KSL105" s="37"/>
      <c r="KSM105" s="37"/>
      <c r="KSN105" s="37"/>
      <c r="KSO105" s="37"/>
      <c r="KSP105" s="37"/>
      <c r="KSQ105" s="37"/>
      <c r="KSR105" s="37"/>
      <c r="KSS105" s="37"/>
      <c r="KST105" s="37"/>
      <c r="KSU105" s="37"/>
      <c r="KSV105" s="37"/>
      <c r="KSW105" s="37"/>
      <c r="KSX105" s="37"/>
      <c r="KSY105" s="37"/>
      <c r="KSZ105" s="37"/>
      <c r="KTA105" s="37"/>
      <c r="KTB105" s="37"/>
      <c r="KTC105" s="37"/>
      <c r="KTD105" s="37"/>
      <c r="KTE105" s="37"/>
      <c r="KTF105" s="37"/>
      <c r="KTG105" s="37"/>
      <c r="KTH105" s="37"/>
      <c r="KTI105" s="37"/>
      <c r="KTJ105" s="37"/>
      <c r="KTK105" s="37"/>
      <c r="KTL105" s="37"/>
      <c r="KTM105" s="37"/>
      <c r="KTN105" s="37"/>
      <c r="KTO105" s="37"/>
      <c r="KTP105" s="37"/>
      <c r="KTQ105" s="37"/>
      <c r="KTR105" s="37"/>
      <c r="KTS105" s="37"/>
      <c r="KTT105" s="37"/>
      <c r="KTU105" s="37"/>
      <c r="KTV105" s="37"/>
      <c r="KTW105" s="37"/>
      <c r="KTX105" s="37"/>
      <c r="KTY105" s="37"/>
      <c r="KTZ105" s="37"/>
      <c r="KUA105" s="37"/>
      <c r="KUB105" s="37"/>
      <c r="KUC105" s="37"/>
      <c r="KUD105" s="37"/>
      <c r="KUE105" s="37"/>
      <c r="KUF105" s="37"/>
      <c r="KUG105" s="37"/>
      <c r="KUH105" s="37"/>
      <c r="KUI105" s="37"/>
      <c r="KUJ105" s="37"/>
      <c r="KUK105" s="37"/>
      <c r="KUL105" s="37"/>
      <c r="KUM105" s="37"/>
      <c r="KUN105" s="37"/>
      <c r="KUO105" s="37"/>
      <c r="KUP105" s="37"/>
      <c r="KUQ105" s="37"/>
      <c r="KUR105" s="37"/>
      <c r="KUS105" s="37"/>
      <c r="KUT105" s="37"/>
      <c r="KUU105" s="37"/>
      <c r="KUV105" s="37"/>
      <c r="KUW105" s="37"/>
      <c r="KUX105" s="37"/>
      <c r="KUY105" s="37"/>
      <c r="KUZ105" s="37"/>
      <c r="KVA105" s="37"/>
      <c r="KVB105" s="37"/>
      <c r="KVC105" s="37"/>
      <c r="KVD105" s="37"/>
      <c r="KVE105" s="37"/>
      <c r="KVF105" s="37"/>
      <c r="KVG105" s="37"/>
      <c r="KVH105" s="37"/>
      <c r="KVI105" s="37"/>
      <c r="KVJ105" s="37"/>
      <c r="KVK105" s="37"/>
      <c r="KVL105" s="37"/>
      <c r="KVM105" s="37"/>
      <c r="KVN105" s="37"/>
      <c r="KVO105" s="37"/>
      <c r="KVP105" s="37"/>
      <c r="KVQ105" s="37"/>
      <c r="KVR105" s="37"/>
      <c r="KVS105" s="37"/>
      <c r="KVT105" s="37"/>
      <c r="KVU105" s="37"/>
      <c r="KVV105" s="37"/>
      <c r="KVW105" s="37"/>
      <c r="KVX105" s="37"/>
      <c r="KVY105" s="37"/>
      <c r="KVZ105" s="37"/>
      <c r="KWA105" s="37"/>
      <c r="KWB105" s="37"/>
      <c r="KWC105" s="37"/>
      <c r="KWD105" s="37"/>
      <c r="KWE105" s="37"/>
      <c r="KWF105" s="37"/>
      <c r="KWG105" s="37"/>
      <c r="KWH105" s="37"/>
      <c r="KWI105" s="37"/>
      <c r="KWJ105" s="37"/>
      <c r="KWK105" s="37"/>
      <c r="KWL105" s="37"/>
      <c r="KWM105" s="37"/>
      <c r="KWN105" s="37"/>
      <c r="KWO105" s="37"/>
      <c r="KWP105" s="37"/>
      <c r="KWQ105" s="37"/>
      <c r="KWR105" s="37"/>
      <c r="KWS105" s="37"/>
      <c r="KWT105" s="37"/>
      <c r="KWU105" s="37"/>
      <c r="KWV105" s="37"/>
      <c r="KWW105" s="37"/>
      <c r="KWX105" s="37"/>
      <c r="KWY105" s="37"/>
      <c r="KWZ105" s="37"/>
      <c r="KXA105" s="37"/>
      <c r="KXB105" s="37"/>
      <c r="KXC105" s="37"/>
      <c r="KXD105" s="37"/>
      <c r="KXE105" s="37"/>
      <c r="KXF105" s="37"/>
      <c r="KXG105" s="37"/>
      <c r="KXH105" s="37"/>
      <c r="KXI105" s="37"/>
      <c r="KXJ105" s="37"/>
      <c r="KXK105" s="37"/>
      <c r="KXL105" s="37"/>
      <c r="KXM105" s="37"/>
      <c r="KXN105" s="37"/>
      <c r="KXO105" s="37"/>
      <c r="KXP105" s="37"/>
      <c r="KXQ105" s="37"/>
      <c r="KXR105" s="37"/>
      <c r="KXS105" s="37"/>
      <c r="KXT105" s="37"/>
      <c r="KXU105" s="37"/>
      <c r="KXV105" s="37"/>
      <c r="KXW105" s="37"/>
      <c r="KXX105" s="37"/>
      <c r="KXY105" s="37"/>
      <c r="KXZ105" s="37"/>
      <c r="KYA105" s="37"/>
      <c r="KYB105" s="37"/>
      <c r="KYC105" s="37"/>
      <c r="KYD105" s="37"/>
      <c r="KYE105" s="37"/>
      <c r="KYF105" s="37"/>
      <c r="KYG105" s="37"/>
      <c r="KYH105" s="37"/>
      <c r="KYI105" s="37"/>
      <c r="KYJ105" s="37"/>
      <c r="KYK105" s="37"/>
      <c r="KYL105" s="37"/>
      <c r="KYM105" s="37"/>
      <c r="KYN105" s="37"/>
      <c r="KYO105" s="37"/>
      <c r="KYP105" s="37"/>
      <c r="KYQ105" s="37"/>
      <c r="KYR105" s="37"/>
      <c r="KYS105" s="37"/>
      <c r="KYT105" s="37"/>
      <c r="KYU105" s="37"/>
      <c r="KYV105" s="37"/>
      <c r="KYW105" s="37"/>
      <c r="KYX105" s="37"/>
      <c r="KYY105" s="37"/>
      <c r="KYZ105" s="37"/>
      <c r="KZA105" s="37"/>
      <c r="KZB105" s="37"/>
      <c r="KZC105" s="37"/>
      <c r="KZD105" s="37"/>
      <c r="KZE105" s="37"/>
      <c r="KZF105" s="37"/>
      <c r="KZG105" s="37"/>
      <c r="KZH105" s="37"/>
      <c r="KZI105" s="37"/>
      <c r="KZJ105" s="37"/>
      <c r="KZK105" s="37"/>
      <c r="KZL105" s="37"/>
      <c r="KZM105" s="37"/>
      <c r="KZN105" s="37"/>
      <c r="KZO105" s="37"/>
      <c r="KZP105" s="37"/>
      <c r="KZQ105" s="37"/>
      <c r="KZR105" s="37"/>
      <c r="KZS105" s="37"/>
      <c r="KZT105" s="37"/>
      <c r="KZU105" s="37"/>
      <c r="KZV105" s="37"/>
      <c r="KZW105" s="37"/>
      <c r="KZX105" s="37"/>
      <c r="KZY105" s="37"/>
      <c r="KZZ105" s="37"/>
      <c r="LAA105" s="37"/>
      <c r="LAB105" s="37"/>
      <c r="LAC105" s="37"/>
      <c r="LAD105" s="37"/>
      <c r="LAE105" s="37"/>
      <c r="LAF105" s="37"/>
      <c r="LAG105" s="37"/>
      <c r="LAH105" s="37"/>
      <c r="LAI105" s="37"/>
      <c r="LAJ105" s="37"/>
      <c r="LAK105" s="37"/>
      <c r="LAL105" s="37"/>
      <c r="LAM105" s="37"/>
      <c r="LAN105" s="37"/>
      <c r="LAO105" s="37"/>
      <c r="LAP105" s="37"/>
      <c r="LAQ105" s="37"/>
      <c r="LAR105" s="37"/>
      <c r="LAS105" s="37"/>
      <c r="LAT105" s="37"/>
      <c r="LAU105" s="37"/>
      <c r="LAV105" s="37"/>
      <c r="LAW105" s="37"/>
      <c r="LAX105" s="37"/>
      <c r="LAY105" s="37"/>
      <c r="LAZ105" s="37"/>
      <c r="LBA105" s="37"/>
      <c r="LBB105" s="37"/>
      <c r="LBC105" s="37"/>
      <c r="LBD105" s="37"/>
      <c r="LBE105" s="37"/>
      <c r="LBF105" s="37"/>
      <c r="LBG105" s="37"/>
      <c r="LBH105" s="37"/>
      <c r="LBI105" s="37"/>
      <c r="LBJ105" s="37"/>
      <c r="LBK105" s="37"/>
      <c r="LBL105" s="37"/>
      <c r="LBM105" s="37"/>
      <c r="LBN105" s="37"/>
      <c r="LBO105" s="37"/>
      <c r="LBP105" s="37"/>
      <c r="LBQ105" s="37"/>
      <c r="LBR105" s="37"/>
      <c r="LBS105" s="37"/>
      <c r="LBT105" s="37"/>
      <c r="LBU105" s="37"/>
      <c r="LBV105" s="37"/>
      <c r="LBW105" s="37"/>
      <c r="LBX105" s="37"/>
      <c r="LBY105" s="37"/>
      <c r="LBZ105" s="37"/>
      <c r="LCA105" s="37"/>
      <c r="LCB105" s="37"/>
      <c r="LCC105" s="37"/>
      <c r="LCD105" s="37"/>
      <c r="LCE105" s="37"/>
      <c r="LCF105" s="37"/>
      <c r="LCG105" s="37"/>
      <c r="LCH105" s="37"/>
      <c r="LCI105" s="37"/>
      <c r="LCJ105" s="37"/>
      <c r="LCK105" s="37"/>
      <c r="LCL105" s="37"/>
      <c r="LCM105" s="37"/>
      <c r="LCN105" s="37"/>
      <c r="LCO105" s="37"/>
      <c r="LCP105" s="37"/>
      <c r="LCQ105" s="37"/>
      <c r="LCR105" s="37"/>
      <c r="LCS105" s="37"/>
      <c r="LCT105" s="37"/>
      <c r="LCU105" s="37"/>
      <c r="LCV105" s="37"/>
      <c r="LCW105" s="37"/>
      <c r="LCX105" s="37"/>
      <c r="LCY105" s="37"/>
      <c r="LCZ105" s="37"/>
      <c r="LDA105" s="37"/>
      <c r="LDB105" s="37"/>
      <c r="LDC105" s="37"/>
      <c r="LDD105" s="37"/>
      <c r="LDE105" s="37"/>
      <c r="LDF105" s="37"/>
      <c r="LDG105" s="37"/>
      <c r="LDH105" s="37"/>
      <c r="LDI105" s="37"/>
      <c r="LDJ105" s="37"/>
      <c r="LDK105" s="37"/>
      <c r="LDL105" s="37"/>
      <c r="LDM105" s="37"/>
      <c r="LDN105" s="37"/>
      <c r="LDO105" s="37"/>
      <c r="LDP105" s="37"/>
      <c r="LDQ105" s="37"/>
      <c r="LDR105" s="37"/>
      <c r="LDS105" s="37"/>
      <c r="LDT105" s="37"/>
      <c r="LDU105" s="37"/>
      <c r="LDV105" s="37"/>
      <c r="LDW105" s="37"/>
      <c r="LDX105" s="37"/>
      <c r="LDY105" s="37"/>
      <c r="LDZ105" s="37"/>
      <c r="LEA105" s="37"/>
      <c r="LEB105" s="37"/>
      <c r="LEC105" s="37"/>
      <c r="LED105" s="37"/>
      <c r="LEE105" s="37"/>
      <c r="LEF105" s="37"/>
      <c r="LEG105" s="37"/>
      <c r="LEH105" s="37"/>
      <c r="LEI105" s="37"/>
      <c r="LEJ105" s="37"/>
      <c r="LEK105" s="37"/>
      <c r="LEL105" s="37"/>
      <c r="LEM105" s="37"/>
      <c r="LEN105" s="37"/>
      <c r="LEO105" s="37"/>
      <c r="LEP105" s="37"/>
      <c r="LEQ105" s="37"/>
      <c r="LER105" s="37"/>
      <c r="LES105" s="37"/>
      <c r="LET105" s="37"/>
      <c r="LEU105" s="37"/>
      <c r="LEV105" s="37"/>
      <c r="LEW105" s="37"/>
      <c r="LEX105" s="37"/>
      <c r="LEY105" s="37"/>
      <c r="LEZ105" s="37"/>
      <c r="LFA105" s="37"/>
      <c r="LFB105" s="37"/>
      <c r="LFC105" s="37"/>
      <c r="LFD105" s="37"/>
      <c r="LFE105" s="37"/>
      <c r="LFF105" s="37"/>
      <c r="LFG105" s="37"/>
      <c r="LFH105" s="37"/>
      <c r="LFI105" s="37"/>
      <c r="LFJ105" s="37"/>
      <c r="LFK105" s="37"/>
      <c r="LFL105" s="37"/>
      <c r="LFM105" s="37"/>
      <c r="LFN105" s="37"/>
      <c r="LFO105" s="37"/>
      <c r="LFP105" s="37"/>
      <c r="LFQ105" s="37"/>
      <c r="LFR105" s="37"/>
      <c r="LFS105" s="37"/>
      <c r="LFT105" s="37"/>
      <c r="LFU105" s="37"/>
      <c r="LFV105" s="37"/>
      <c r="LFW105" s="37"/>
      <c r="LFX105" s="37"/>
      <c r="LFY105" s="37"/>
      <c r="LFZ105" s="37"/>
      <c r="LGA105" s="37"/>
      <c r="LGB105" s="37"/>
      <c r="LGC105" s="37"/>
      <c r="LGD105" s="37"/>
      <c r="LGE105" s="37"/>
      <c r="LGF105" s="37"/>
      <c r="LGG105" s="37"/>
      <c r="LGH105" s="37"/>
      <c r="LGI105" s="37"/>
      <c r="LGJ105" s="37"/>
      <c r="LGK105" s="37"/>
      <c r="LGL105" s="37"/>
      <c r="LGM105" s="37"/>
      <c r="LGN105" s="37"/>
      <c r="LGO105" s="37"/>
      <c r="LGP105" s="37"/>
      <c r="LGQ105" s="37"/>
      <c r="LGR105" s="37"/>
      <c r="LGS105" s="37"/>
      <c r="LGT105" s="37"/>
      <c r="LGU105" s="37"/>
      <c r="LGV105" s="37"/>
      <c r="LGW105" s="37"/>
      <c r="LGX105" s="37"/>
      <c r="LGY105" s="37"/>
      <c r="LGZ105" s="37"/>
      <c r="LHA105" s="37"/>
      <c r="LHB105" s="37"/>
      <c r="LHC105" s="37"/>
      <c r="LHD105" s="37"/>
      <c r="LHE105" s="37"/>
      <c r="LHF105" s="37"/>
      <c r="LHG105" s="37"/>
      <c r="LHH105" s="37"/>
      <c r="LHI105" s="37"/>
      <c r="LHJ105" s="37"/>
      <c r="LHK105" s="37"/>
      <c r="LHL105" s="37"/>
      <c r="LHM105" s="37"/>
      <c r="LHN105" s="37"/>
      <c r="LHO105" s="37"/>
      <c r="LHP105" s="37"/>
      <c r="LHQ105" s="37"/>
      <c r="LHR105" s="37"/>
      <c r="LHS105" s="37"/>
      <c r="LHT105" s="37"/>
      <c r="LHU105" s="37"/>
      <c r="LHV105" s="37"/>
      <c r="LHW105" s="37"/>
      <c r="LHX105" s="37"/>
      <c r="LHY105" s="37"/>
      <c r="LHZ105" s="37"/>
      <c r="LIA105" s="37"/>
      <c r="LIB105" s="37"/>
      <c r="LIC105" s="37"/>
      <c r="LID105" s="37"/>
      <c r="LIE105" s="37"/>
      <c r="LIF105" s="37"/>
      <c r="LIG105" s="37"/>
      <c r="LIH105" s="37"/>
      <c r="LII105" s="37"/>
      <c r="LIJ105" s="37"/>
      <c r="LIK105" s="37"/>
      <c r="LIL105" s="37"/>
      <c r="LIM105" s="37"/>
      <c r="LIN105" s="37"/>
      <c r="LIO105" s="37"/>
      <c r="LIP105" s="37"/>
      <c r="LIQ105" s="37"/>
      <c r="LIR105" s="37"/>
      <c r="LIS105" s="37"/>
      <c r="LIT105" s="37"/>
      <c r="LIU105" s="37"/>
      <c r="LIV105" s="37"/>
      <c r="LIW105" s="37"/>
      <c r="LIX105" s="37"/>
      <c r="LIY105" s="37"/>
      <c r="LIZ105" s="37"/>
      <c r="LJA105" s="37"/>
      <c r="LJB105" s="37"/>
      <c r="LJC105" s="37"/>
      <c r="LJD105" s="37"/>
      <c r="LJE105" s="37"/>
      <c r="LJF105" s="37"/>
      <c r="LJG105" s="37"/>
      <c r="LJH105" s="37"/>
      <c r="LJI105" s="37"/>
      <c r="LJJ105" s="37"/>
      <c r="LJK105" s="37"/>
      <c r="LJL105" s="37"/>
      <c r="LJM105" s="37"/>
      <c r="LJN105" s="37"/>
      <c r="LJO105" s="37"/>
      <c r="LJP105" s="37"/>
      <c r="LJQ105" s="37"/>
      <c r="LJR105" s="37"/>
      <c r="LJS105" s="37"/>
      <c r="LJT105" s="37"/>
      <c r="LJU105" s="37"/>
      <c r="LJV105" s="37"/>
      <c r="LJW105" s="37"/>
      <c r="LJX105" s="37"/>
      <c r="LJY105" s="37"/>
      <c r="LJZ105" s="37"/>
      <c r="LKA105" s="37"/>
      <c r="LKB105" s="37"/>
      <c r="LKC105" s="37"/>
      <c r="LKD105" s="37"/>
      <c r="LKE105" s="37"/>
      <c r="LKF105" s="37"/>
      <c r="LKG105" s="37"/>
      <c r="LKH105" s="37"/>
      <c r="LKI105" s="37"/>
      <c r="LKJ105" s="37"/>
      <c r="LKK105" s="37"/>
      <c r="LKL105" s="37"/>
      <c r="LKM105" s="37"/>
      <c r="LKN105" s="37"/>
      <c r="LKO105" s="37"/>
      <c r="LKP105" s="37"/>
      <c r="LKQ105" s="37"/>
      <c r="LKR105" s="37"/>
      <c r="LKS105" s="37"/>
      <c r="LKT105" s="37"/>
      <c r="LKU105" s="37"/>
      <c r="LKV105" s="37"/>
      <c r="LKW105" s="37"/>
      <c r="LKX105" s="37"/>
      <c r="LKY105" s="37"/>
      <c r="LKZ105" s="37"/>
      <c r="LLA105" s="37"/>
      <c r="LLB105" s="37"/>
      <c r="LLC105" s="37"/>
      <c r="LLD105" s="37"/>
      <c r="LLE105" s="37"/>
      <c r="LLF105" s="37"/>
      <c r="LLG105" s="37"/>
      <c r="LLH105" s="37"/>
      <c r="LLI105" s="37"/>
      <c r="LLJ105" s="37"/>
      <c r="LLK105" s="37"/>
      <c r="LLL105" s="37"/>
      <c r="LLM105" s="37"/>
      <c r="LLN105" s="37"/>
      <c r="LLO105" s="37"/>
      <c r="LLP105" s="37"/>
      <c r="LLQ105" s="37"/>
      <c r="LLR105" s="37"/>
      <c r="LLS105" s="37"/>
      <c r="LLT105" s="37"/>
      <c r="LLU105" s="37"/>
      <c r="LLV105" s="37"/>
      <c r="LLW105" s="37"/>
      <c r="LLX105" s="37"/>
      <c r="LLY105" s="37"/>
      <c r="LLZ105" s="37"/>
      <c r="LMA105" s="37"/>
      <c r="LMB105" s="37"/>
      <c r="LMC105" s="37"/>
      <c r="LMD105" s="37"/>
      <c r="LME105" s="37"/>
      <c r="LMF105" s="37"/>
      <c r="LMG105" s="37"/>
      <c r="LMH105" s="37"/>
      <c r="LMI105" s="37"/>
      <c r="LMJ105" s="37"/>
      <c r="LMK105" s="37"/>
      <c r="LML105" s="37"/>
      <c r="LMM105" s="37"/>
      <c r="LMN105" s="37"/>
      <c r="LMO105" s="37"/>
      <c r="LMP105" s="37"/>
      <c r="LMQ105" s="37"/>
      <c r="LMR105" s="37"/>
      <c r="LMS105" s="37"/>
      <c r="LMT105" s="37"/>
      <c r="LMU105" s="37"/>
      <c r="LMV105" s="37"/>
      <c r="LMW105" s="37"/>
      <c r="LMX105" s="37"/>
      <c r="LMY105" s="37"/>
      <c r="LMZ105" s="37"/>
      <c r="LNA105" s="37"/>
      <c r="LNB105" s="37"/>
      <c r="LNC105" s="37"/>
      <c r="LND105" s="37"/>
      <c r="LNE105" s="37"/>
      <c r="LNF105" s="37"/>
      <c r="LNG105" s="37"/>
      <c r="LNH105" s="37"/>
      <c r="LNI105" s="37"/>
      <c r="LNJ105" s="37"/>
      <c r="LNK105" s="37"/>
      <c r="LNL105" s="37"/>
      <c r="LNM105" s="37"/>
      <c r="LNN105" s="37"/>
      <c r="LNO105" s="37"/>
      <c r="LNP105" s="37"/>
      <c r="LNQ105" s="37"/>
      <c r="LNR105" s="37"/>
      <c r="LNS105" s="37"/>
      <c r="LNT105" s="37"/>
      <c r="LNU105" s="37"/>
      <c r="LNV105" s="37"/>
      <c r="LNW105" s="37"/>
      <c r="LNX105" s="37"/>
      <c r="LNY105" s="37"/>
      <c r="LNZ105" s="37"/>
      <c r="LOA105" s="37"/>
      <c r="LOB105" s="37"/>
      <c r="LOC105" s="37"/>
      <c r="LOD105" s="37"/>
      <c r="LOE105" s="37"/>
      <c r="LOF105" s="37"/>
      <c r="LOG105" s="37"/>
      <c r="LOH105" s="37"/>
      <c r="LOI105" s="37"/>
      <c r="LOJ105" s="37"/>
      <c r="LOK105" s="37"/>
      <c r="LOL105" s="37"/>
      <c r="LOM105" s="37"/>
      <c r="LON105" s="37"/>
      <c r="LOO105" s="37"/>
      <c r="LOP105" s="37"/>
      <c r="LOQ105" s="37"/>
      <c r="LOR105" s="37"/>
      <c r="LOS105" s="37"/>
      <c r="LOT105" s="37"/>
      <c r="LOU105" s="37"/>
      <c r="LOV105" s="37"/>
      <c r="LOW105" s="37"/>
      <c r="LOX105" s="37"/>
      <c r="LOY105" s="37"/>
      <c r="LOZ105" s="37"/>
      <c r="LPA105" s="37"/>
      <c r="LPB105" s="37"/>
      <c r="LPC105" s="37"/>
      <c r="LPD105" s="37"/>
      <c r="LPE105" s="37"/>
      <c r="LPF105" s="37"/>
      <c r="LPG105" s="37"/>
      <c r="LPH105" s="37"/>
      <c r="LPI105" s="37"/>
      <c r="LPJ105" s="37"/>
      <c r="LPK105" s="37"/>
      <c r="LPL105" s="37"/>
      <c r="LPM105" s="37"/>
      <c r="LPN105" s="37"/>
      <c r="LPO105" s="37"/>
      <c r="LPP105" s="37"/>
      <c r="LPQ105" s="37"/>
      <c r="LPR105" s="37"/>
      <c r="LPS105" s="37"/>
      <c r="LPT105" s="37"/>
      <c r="LPU105" s="37"/>
      <c r="LPV105" s="37"/>
      <c r="LPW105" s="37"/>
      <c r="LPX105" s="37"/>
      <c r="LPY105" s="37"/>
      <c r="LPZ105" s="37"/>
      <c r="LQA105" s="37"/>
      <c r="LQB105" s="37"/>
      <c r="LQC105" s="37"/>
      <c r="LQD105" s="37"/>
      <c r="LQE105" s="37"/>
      <c r="LQF105" s="37"/>
      <c r="LQG105" s="37"/>
      <c r="LQH105" s="37"/>
      <c r="LQI105" s="37"/>
      <c r="LQJ105" s="37"/>
      <c r="LQK105" s="37"/>
      <c r="LQL105" s="37"/>
      <c r="LQM105" s="37"/>
      <c r="LQN105" s="37"/>
      <c r="LQO105" s="37"/>
      <c r="LQP105" s="37"/>
      <c r="LQQ105" s="37"/>
      <c r="LQR105" s="37"/>
      <c r="LQS105" s="37"/>
      <c r="LQT105" s="37"/>
      <c r="LQU105" s="37"/>
      <c r="LQV105" s="37"/>
      <c r="LQW105" s="37"/>
      <c r="LQX105" s="37"/>
      <c r="LQY105" s="37"/>
      <c r="LQZ105" s="37"/>
      <c r="LRA105" s="37"/>
      <c r="LRB105" s="37"/>
      <c r="LRC105" s="37"/>
      <c r="LRD105" s="37"/>
      <c r="LRE105" s="37"/>
      <c r="LRF105" s="37"/>
      <c r="LRG105" s="37"/>
      <c r="LRH105" s="37"/>
      <c r="LRI105" s="37"/>
      <c r="LRJ105" s="37"/>
      <c r="LRK105" s="37"/>
      <c r="LRL105" s="37"/>
      <c r="LRM105" s="37"/>
      <c r="LRN105" s="37"/>
      <c r="LRO105" s="37"/>
      <c r="LRP105" s="37"/>
      <c r="LRQ105" s="37"/>
      <c r="LRR105" s="37"/>
      <c r="LRS105" s="37"/>
      <c r="LRT105" s="37"/>
      <c r="LRU105" s="37"/>
      <c r="LRV105" s="37"/>
      <c r="LRW105" s="37"/>
      <c r="LRX105" s="37"/>
      <c r="LRY105" s="37"/>
      <c r="LRZ105" s="37"/>
      <c r="LSA105" s="37"/>
      <c r="LSB105" s="37"/>
      <c r="LSC105" s="37"/>
      <c r="LSD105" s="37"/>
      <c r="LSE105" s="37"/>
      <c r="LSF105" s="37"/>
      <c r="LSG105" s="37"/>
      <c r="LSH105" s="37"/>
      <c r="LSI105" s="37"/>
      <c r="LSJ105" s="37"/>
      <c r="LSK105" s="37"/>
      <c r="LSL105" s="37"/>
      <c r="LSM105" s="37"/>
      <c r="LSN105" s="37"/>
      <c r="LSO105" s="37"/>
      <c r="LSP105" s="37"/>
      <c r="LSQ105" s="37"/>
      <c r="LSR105" s="37"/>
      <c r="LSS105" s="37"/>
      <c r="LST105" s="37"/>
      <c r="LSU105" s="37"/>
      <c r="LSV105" s="37"/>
      <c r="LSW105" s="37"/>
      <c r="LSX105" s="37"/>
      <c r="LSY105" s="37"/>
      <c r="LSZ105" s="37"/>
      <c r="LTA105" s="37"/>
      <c r="LTB105" s="37"/>
      <c r="LTC105" s="37"/>
      <c r="LTD105" s="37"/>
      <c r="LTE105" s="37"/>
      <c r="LTF105" s="37"/>
      <c r="LTG105" s="37"/>
      <c r="LTH105" s="37"/>
      <c r="LTI105" s="37"/>
      <c r="LTJ105" s="37"/>
      <c r="LTK105" s="37"/>
      <c r="LTL105" s="37"/>
      <c r="LTM105" s="37"/>
      <c r="LTN105" s="37"/>
      <c r="LTO105" s="37"/>
      <c r="LTP105" s="37"/>
      <c r="LTQ105" s="37"/>
      <c r="LTR105" s="37"/>
      <c r="LTS105" s="37"/>
      <c r="LTT105" s="37"/>
      <c r="LTU105" s="37"/>
      <c r="LTV105" s="37"/>
      <c r="LTW105" s="37"/>
      <c r="LTX105" s="37"/>
      <c r="LTY105" s="37"/>
      <c r="LTZ105" s="37"/>
      <c r="LUA105" s="37"/>
      <c r="LUB105" s="37"/>
      <c r="LUC105" s="37"/>
      <c r="LUD105" s="37"/>
      <c r="LUE105" s="37"/>
      <c r="LUF105" s="37"/>
      <c r="LUG105" s="37"/>
      <c r="LUH105" s="37"/>
      <c r="LUI105" s="37"/>
      <c r="LUJ105" s="37"/>
      <c r="LUK105" s="37"/>
      <c r="LUL105" s="37"/>
      <c r="LUM105" s="37"/>
      <c r="LUN105" s="37"/>
      <c r="LUO105" s="37"/>
      <c r="LUP105" s="37"/>
      <c r="LUQ105" s="37"/>
      <c r="LUR105" s="37"/>
      <c r="LUS105" s="37"/>
      <c r="LUT105" s="37"/>
      <c r="LUU105" s="37"/>
      <c r="LUV105" s="37"/>
      <c r="LUW105" s="37"/>
      <c r="LUX105" s="37"/>
      <c r="LUY105" s="37"/>
      <c r="LUZ105" s="37"/>
      <c r="LVA105" s="37"/>
      <c r="LVB105" s="37"/>
      <c r="LVC105" s="37"/>
      <c r="LVD105" s="37"/>
      <c r="LVE105" s="37"/>
      <c r="LVF105" s="37"/>
      <c r="LVG105" s="37"/>
      <c r="LVH105" s="37"/>
      <c r="LVI105" s="37"/>
      <c r="LVJ105" s="37"/>
      <c r="LVK105" s="37"/>
      <c r="LVL105" s="37"/>
      <c r="LVM105" s="37"/>
      <c r="LVN105" s="37"/>
      <c r="LVO105" s="37"/>
      <c r="LVP105" s="37"/>
      <c r="LVQ105" s="37"/>
      <c r="LVR105" s="37"/>
      <c r="LVS105" s="37"/>
      <c r="LVT105" s="37"/>
      <c r="LVU105" s="37"/>
      <c r="LVV105" s="37"/>
      <c r="LVW105" s="37"/>
      <c r="LVX105" s="37"/>
      <c r="LVY105" s="37"/>
      <c r="LVZ105" s="37"/>
      <c r="LWA105" s="37"/>
      <c r="LWB105" s="37"/>
      <c r="LWC105" s="37"/>
      <c r="LWD105" s="37"/>
      <c r="LWE105" s="37"/>
      <c r="LWF105" s="37"/>
      <c r="LWG105" s="37"/>
      <c r="LWH105" s="37"/>
      <c r="LWI105" s="37"/>
      <c r="LWJ105" s="37"/>
      <c r="LWK105" s="37"/>
      <c r="LWL105" s="37"/>
      <c r="LWM105" s="37"/>
      <c r="LWN105" s="37"/>
      <c r="LWO105" s="37"/>
      <c r="LWP105" s="37"/>
      <c r="LWQ105" s="37"/>
      <c r="LWR105" s="37"/>
      <c r="LWS105" s="37"/>
      <c r="LWT105" s="37"/>
      <c r="LWU105" s="37"/>
      <c r="LWV105" s="37"/>
      <c r="LWW105" s="37"/>
      <c r="LWX105" s="37"/>
      <c r="LWY105" s="37"/>
      <c r="LWZ105" s="37"/>
      <c r="LXA105" s="37"/>
      <c r="LXB105" s="37"/>
      <c r="LXC105" s="37"/>
      <c r="LXD105" s="37"/>
      <c r="LXE105" s="37"/>
      <c r="LXF105" s="37"/>
      <c r="LXG105" s="37"/>
      <c r="LXH105" s="37"/>
      <c r="LXI105" s="37"/>
      <c r="LXJ105" s="37"/>
      <c r="LXK105" s="37"/>
      <c r="LXL105" s="37"/>
      <c r="LXM105" s="37"/>
      <c r="LXN105" s="37"/>
      <c r="LXO105" s="37"/>
      <c r="LXP105" s="37"/>
      <c r="LXQ105" s="37"/>
      <c r="LXR105" s="37"/>
      <c r="LXS105" s="37"/>
      <c r="LXT105" s="37"/>
      <c r="LXU105" s="37"/>
      <c r="LXV105" s="37"/>
      <c r="LXW105" s="37"/>
      <c r="LXX105" s="37"/>
      <c r="LXY105" s="37"/>
      <c r="LXZ105" s="37"/>
      <c r="LYA105" s="37"/>
      <c r="LYB105" s="37"/>
      <c r="LYC105" s="37"/>
      <c r="LYD105" s="37"/>
      <c r="LYE105" s="37"/>
      <c r="LYF105" s="37"/>
      <c r="LYG105" s="37"/>
      <c r="LYH105" s="37"/>
      <c r="LYI105" s="37"/>
      <c r="LYJ105" s="37"/>
      <c r="LYK105" s="37"/>
      <c r="LYL105" s="37"/>
      <c r="LYM105" s="37"/>
      <c r="LYN105" s="37"/>
      <c r="LYO105" s="37"/>
      <c r="LYP105" s="37"/>
      <c r="LYQ105" s="37"/>
      <c r="LYR105" s="37"/>
      <c r="LYS105" s="37"/>
      <c r="LYT105" s="37"/>
      <c r="LYU105" s="37"/>
      <c r="LYV105" s="37"/>
      <c r="LYW105" s="37"/>
      <c r="LYX105" s="37"/>
      <c r="LYY105" s="37"/>
      <c r="LYZ105" s="37"/>
      <c r="LZA105" s="37"/>
      <c r="LZB105" s="37"/>
      <c r="LZC105" s="37"/>
      <c r="LZD105" s="37"/>
      <c r="LZE105" s="37"/>
      <c r="LZF105" s="37"/>
      <c r="LZG105" s="37"/>
      <c r="LZH105" s="37"/>
      <c r="LZI105" s="37"/>
      <c r="LZJ105" s="37"/>
      <c r="LZK105" s="37"/>
      <c r="LZL105" s="37"/>
      <c r="LZM105" s="37"/>
      <c r="LZN105" s="37"/>
      <c r="LZO105" s="37"/>
      <c r="LZP105" s="37"/>
      <c r="LZQ105" s="37"/>
      <c r="LZR105" s="37"/>
      <c r="LZS105" s="37"/>
      <c r="LZT105" s="37"/>
      <c r="LZU105" s="37"/>
      <c r="LZV105" s="37"/>
      <c r="LZW105" s="37"/>
      <c r="LZX105" s="37"/>
      <c r="LZY105" s="37"/>
      <c r="LZZ105" s="37"/>
      <c r="MAA105" s="37"/>
      <c r="MAB105" s="37"/>
      <c r="MAC105" s="37"/>
      <c r="MAD105" s="37"/>
      <c r="MAE105" s="37"/>
      <c r="MAF105" s="37"/>
      <c r="MAG105" s="37"/>
      <c r="MAH105" s="37"/>
      <c r="MAI105" s="37"/>
      <c r="MAJ105" s="37"/>
      <c r="MAK105" s="37"/>
      <c r="MAL105" s="37"/>
      <c r="MAM105" s="37"/>
      <c r="MAN105" s="37"/>
      <c r="MAO105" s="37"/>
      <c r="MAP105" s="37"/>
      <c r="MAQ105" s="37"/>
      <c r="MAR105" s="37"/>
      <c r="MAS105" s="37"/>
      <c r="MAT105" s="37"/>
      <c r="MAU105" s="37"/>
      <c r="MAV105" s="37"/>
      <c r="MAW105" s="37"/>
      <c r="MAX105" s="37"/>
      <c r="MAY105" s="37"/>
      <c r="MAZ105" s="37"/>
      <c r="MBA105" s="37"/>
      <c r="MBB105" s="37"/>
      <c r="MBC105" s="37"/>
      <c r="MBD105" s="37"/>
      <c r="MBE105" s="37"/>
      <c r="MBF105" s="37"/>
      <c r="MBG105" s="37"/>
      <c r="MBH105" s="37"/>
      <c r="MBI105" s="37"/>
      <c r="MBJ105" s="37"/>
      <c r="MBK105" s="37"/>
      <c r="MBL105" s="37"/>
      <c r="MBM105" s="37"/>
      <c r="MBN105" s="37"/>
      <c r="MBO105" s="37"/>
      <c r="MBP105" s="37"/>
      <c r="MBQ105" s="37"/>
      <c r="MBR105" s="37"/>
      <c r="MBS105" s="37"/>
      <c r="MBT105" s="37"/>
      <c r="MBU105" s="37"/>
      <c r="MBV105" s="37"/>
      <c r="MBW105" s="37"/>
      <c r="MBX105" s="37"/>
      <c r="MBY105" s="37"/>
      <c r="MBZ105" s="37"/>
      <c r="MCA105" s="37"/>
      <c r="MCB105" s="37"/>
      <c r="MCC105" s="37"/>
      <c r="MCD105" s="37"/>
      <c r="MCE105" s="37"/>
      <c r="MCF105" s="37"/>
      <c r="MCG105" s="37"/>
      <c r="MCH105" s="37"/>
      <c r="MCI105" s="37"/>
      <c r="MCJ105" s="37"/>
      <c r="MCK105" s="37"/>
      <c r="MCL105" s="37"/>
      <c r="MCM105" s="37"/>
      <c r="MCN105" s="37"/>
      <c r="MCO105" s="37"/>
      <c r="MCP105" s="37"/>
      <c r="MCQ105" s="37"/>
      <c r="MCR105" s="37"/>
      <c r="MCS105" s="37"/>
      <c r="MCT105" s="37"/>
      <c r="MCU105" s="37"/>
      <c r="MCV105" s="37"/>
      <c r="MCW105" s="37"/>
      <c r="MCX105" s="37"/>
      <c r="MCY105" s="37"/>
      <c r="MCZ105" s="37"/>
      <c r="MDA105" s="37"/>
      <c r="MDB105" s="37"/>
      <c r="MDC105" s="37"/>
      <c r="MDD105" s="37"/>
      <c r="MDE105" s="37"/>
      <c r="MDF105" s="37"/>
      <c r="MDG105" s="37"/>
      <c r="MDH105" s="37"/>
      <c r="MDI105" s="37"/>
      <c r="MDJ105" s="37"/>
      <c r="MDK105" s="37"/>
      <c r="MDL105" s="37"/>
      <c r="MDM105" s="37"/>
      <c r="MDN105" s="37"/>
      <c r="MDO105" s="37"/>
      <c r="MDP105" s="37"/>
      <c r="MDQ105" s="37"/>
      <c r="MDR105" s="37"/>
      <c r="MDS105" s="37"/>
      <c r="MDT105" s="37"/>
      <c r="MDU105" s="37"/>
      <c r="MDV105" s="37"/>
      <c r="MDW105" s="37"/>
      <c r="MDX105" s="37"/>
      <c r="MDY105" s="37"/>
      <c r="MDZ105" s="37"/>
      <c r="MEA105" s="37"/>
      <c r="MEB105" s="37"/>
      <c r="MEC105" s="37"/>
      <c r="MED105" s="37"/>
      <c r="MEE105" s="37"/>
      <c r="MEF105" s="37"/>
      <c r="MEG105" s="37"/>
      <c r="MEH105" s="37"/>
      <c r="MEI105" s="37"/>
      <c r="MEJ105" s="37"/>
      <c r="MEK105" s="37"/>
      <c r="MEL105" s="37"/>
      <c r="MEM105" s="37"/>
      <c r="MEN105" s="37"/>
      <c r="MEO105" s="37"/>
      <c r="MEP105" s="37"/>
      <c r="MEQ105" s="37"/>
      <c r="MER105" s="37"/>
      <c r="MES105" s="37"/>
      <c r="MET105" s="37"/>
      <c r="MEU105" s="37"/>
      <c r="MEV105" s="37"/>
      <c r="MEW105" s="37"/>
      <c r="MEX105" s="37"/>
      <c r="MEY105" s="37"/>
      <c r="MEZ105" s="37"/>
      <c r="MFA105" s="37"/>
      <c r="MFB105" s="37"/>
      <c r="MFC105" s="37"/>
      <c r="MFD105" s="37"/>
      <c r="MFE105" s="37"/>
      <c r="MFF105" s="37"/>
      <c r="MFG105" s="37"/>
      <c r="MFH105" s="37"/>
      <c r="MFI105" s="37"/>
      <c r="MFJ105" s="37"/>
      <c r="MFK105" s="37"/>
      <c r="MFL105" s="37"/>
      <c r="MFM105" s="37"/>
      <c r="MFN105" s="37"/>
      <c r="MFO105" s="37"/>
      <c r="MFP105" s="37"/>
      <c r="MFQ105" s="37"/>
      <c r="MFR105" s="37"/>
      <c r="MFS105" s="37"/>
      <c r="MFT105" s="37"/>
      <c r="MFU105" s="37"/>
      <c r="MFV105" s="37"/>
      <c r="MFW105" s="37"/>
      <c r="MFX105" s="37"/>
      <c r="MFY105" s="37"/>
      <c r="MFZ105" s="37"/>
      <c r="MGA105" s="37"/>
      <c r="MGB105" s="37"/>
      <c r="MGC105" s="37"/>
      <c r="MGD105" s="37"/>
      <c r="MGE105" s="37"/>
      <c r="MGF105" s="37"/>
      <c r="MGG105" s="37"/>
      <c r="MGH105" s="37"/>
      <c r="MGI105" s="37"/>
      <c r="MGJ105" s="37"/>
      <c r="MGK105" s="37"/>
      <c r="MGL105" s="37"/>
      <c r="MGM105" s="37"/>
      <c r="MGN105" s="37"/>
      <c r="MGO105" s="37"/>
      <c r="MGP105" s="37"/>
      <c r="MGQ105" s="37"/>
      <c r="MGR105" s="37"/>
      <c r="MGS105" s="37"/>
      <c r="MGT105" s="37"/>
      <c r="MGU105" s="37"/>
      <c r="MGV105" s="37"/>
      <c r="MGW105" s="37"/>
      <c r="MGX105" s="37"/>
      <c r="MGY105" s="37"/>
      <c r="MGZ105" s="37"/>
      <c r="MHA105" s="37"/>
      <c r="MHB105" s="37"/>
      <c r="MHC105" s="37"/>
      <c r="MHD105" s="37"/>
      <c r="MHE105" s="37"/>
      <c r="MHF105" s="37"/>
      <c r="MHG105" s="37"/>
      <c r="MHH105" s="37"/>
      <c r="MHI105" s="37"/>
      <c r="MHJ105" s="37"/>
      <c r="MHK105" s="37"/>
      <c r="MHL105" s="37"/>
      <c r="MHM105" s="37"/>
      <c r="MHN105" s="37"/>
      <c r="MHO105" s="37"/>
      <c r="MHP105" s="37"/>
      <c r="MHQ105" s="37"/>
      <c r="MHR105" s="37"/>
      <c r="MHS105" s="37"/>
      <c r="MHT105" s="37"/>
      <c r="MHU105" s="37"/>
      <c r="MHV105" s="37"/>
      <c r="MHW105" s="37"/>
      <c r="MHX105" s="37"/>
      <c r="MHY105" s="37"/>
      <c r="MHZ105" s="37"/>
      <c r="MIA105" s="37"/>
      <c r="MIB105" s="37"/>
      <c r="MIC105" s="37"/>
      <c r="MID105" s="37"/>
      <c r="MIE105" s="37"/>
      <c r="MIF105" s="37"/>
      <c r="MIG105" s="37"/>
      <c r="MIH105" s="37"/>
      <c r="MII105" s="37"/>
      <c r="MIJ105" s="37"/>
      <c r="MIK105" s="37"/>
      <c r="MIL105" s="37"/>
      <c r="MIM105" s="37"/>
      <c r="MIN105" s="37"/>
      <c r="MIO105" s="37"/>
      <c r="MIP105" s="37"/>
      <c r="MIQ105" s="37"/>
      <c r="MIR105" s="37"/>
      <c r="MIS105" s="37"/>
      <c r="MIT105" s="37"/>
      <c r="MIU105" s="37"/>
      <c r="MIV105" s="37"/>
      <c r="MIW105" s="37"/>
      <c r="MIX105" s="37"/>
      <c r="MIY105" s="37"/>
      <c r="MIZ105" s="37"/>
      <c r="MJA105" s="37"/>
      <c r="MJB105" s="37"/>
      <c r="MJC105" s="37"/>
      <c r="MJD105" s="37"/>
      <c r="MJE105" s="37"/>
      <c r="MJF105" s="37"/>
      <c r="MJG105" s="37"/>
      <c r="MJH105" s="37"/>
      <c r="MJI105" s="37"/>
      <c r="MJJ105" s="37"/>
      <c r="MJK105" s="37"/>
      <c r="MJL105" s="37"/>
      <c r="MJM105" s="37"/>
      <c r="MJN105" s="37"/>
      <c r="MJO105" s="37"/>
      <c r="MJP105" s="37"/>
      <c r="MJQ105" s="37"/>
      <c r="MJR105" s="37"/>
      <c r="MJS105" s="37"/>
      <c r="MJT105" s="37"/>
      <c r="MJU105" s="37"/>
      <c r="MJV105" s="37"/>
      <c r="MJW105" s="37"/>
      <c r="MJX105" s="37"/>
      <c r="MJY105" s="37"/>
      <c r="MJZ105" s="37"/>
      <c r="MKA105" s="37"/>
      <c r="MKB105" s="37"/>
      <c r="MKC105" s="37"/>
      <c r="MKD105" s="37"/>
      <c r="MKE105" s="37"/>
      <c r="MKF105" s="37"/>
      <c r="MKG105" s="37"/>
      <c r="MKH105" s="37"/>
      <c r="MKI105" s="37"/>
      <c r="MKJ105" s="37"/>
      <c r="MKK105" s="37"/>
      <c r="MKL105" s="37"/>
      <c r="MKM105" s="37"/>
      <c r="MKN105" s="37"/>
      <c r="MKO105" s="37"/>
      <c r="MKP105" s="37"/>
      <c r="MKQ105" s="37"/>
      <c r="MKR105" s="37"/>
      <c r="MKS105" s="37"/>
      <c r="MKT105" s="37"/>
      <c r="MKU105" s="37"/>
      <c r="MKV105" s="37"/>
      <c r="MKW105" s="37"/>
      <c r="MKX105" s="37"/>
      <c r="MKY105" s="37"/>
      <c r="MKZ105" s="37"/>
      <c r="MLA105" s="37"/>
      <c r="MLB105" s="37"/>
      <c r="MLC105" s="37"/>
      <c r="MLD105" s="37"/>
      <c r="MLE105" s="37"/>
      <c r="MLF105" s="37"/>
      <c r="MLG105" s="37"/>
      <c r="MLH105" s="37"/>
      <c r="MLI105" s="37"/>
      <c r="MLJ105" s="37"/>
      <c r="MLK105" s="37"/>
      <c r="MLL105" s="37"/>
      <c r="MLM105" s="37"/>
      <c r="MLN105" s="37"/>
      <c r="MLO105" s="37"/>
      <c r="MLP105" s="37"/>
      <c r="MLQ105" s="37"/>
      <c r="MLR105" s="37"/>
      <c r="MLS105" s="37"/>
      <c r="MLT105" s="37"/>
      <c r="MLU105" s="37"/>
      <c r="MLV105" s="37"/>
      <c r="MLW105" s="37"/>
      <c r="MLX105" s="37"/>
      <c r="MLY105" s="37"/>
      <c r="MLZ105" s="37"/>
      <c r="MMA105" s="37"/>
      <c r="MMB105" s="37"/>
      <c r="MMC105" s="37"/>
      <c r="MMD105" s="37"/>
      <c r="MME105" s="37"/>
      <c r="MMF105" s="37"/>
      <c r="MMG105" s="37"/>
      <c r="MMH105" s="37"/>
      <c r="MMI105" s="37"/>
      <c r="MMJ105" s="37"/>
      <c r="MMK105" s="37"/>
      <c r="MML105" s="37"/>
      <c r="MMM105" s="37"/>
      <c r="MMN105" s="37"/>
      <c r="MMO105" s="37"/>
      <c r="MMP105" s="37"/>
      <c r="MMQ105" s="37"/>
      <c r="MMR105" s="37"/>
      <c r="MMS105" s="37"/>
      <c r="MMT105" s="37"/>
      <c r="MMU105" s="37"/>
      <c r="MMV105" s="37"/>
      <c r="MMW105" s="37"/>
      <c r="MMX105" s="37"/>
      <c r="MMY105" s="37"/>
      <c r="MMZ105" s="37"/>
      <c r="MNA105" s="37"/>
      <c r="MNB105" s="37"/>
      <c r="MNC105" s="37"/>
      <c r="MND105" s="37"/>
      <c r="MNE105" s="37"/>
      <c r="MNF105" s="37"/>
      <c r="MNG105" s="37"/>
      <c r="MNH105" s="37"/>
      <c r="MNI105" s="37"/>
      <c r="MNJ105" s="37"/>
      <c r="MNK105" s="37"/>
      <c r="MNL105" s="37"/>
      <c r="MNM105" s="37"/>
      <c r="MNN105" s="37"/>
      <c r="MNO105" s="37"/>
      <c r="MNP105" s="37"/>
      <c r="MNQ105" s="37"/>
      <c r="MNR105" s="37"/>
      <c r="MNS105" s="37"/>
      <c r="MNT105" s="37"/>
      <c r="MNU105" s="37"/>
      <c r="MNV105" s="37"/>
      <c r="MNW105" s="37"/>
      <c r="MNX105" s="37"/>
      <c r="MNY105" s="37"/>
      <c r="MNZ105" s="37"/>
      <c r="MOA105" s="37"/>
      <c r="MOB105" s="37"/>
      <c r="MOC105" s="37"/>
      <c r="MOD105" s="37"/>
      <c r="MOE105" s="37"/>
      <c r="MOF105" s="37"/>
      <c r="MOG105" s="37"/>
      <c r="MOH105" s="37"/>
      <c r="MOI105" s="37"/>
      <c r="MOJ105" s="37"/>
      <c r="MOK105" s="37"/>
      <c r="MOL105" s="37"/>
      <c r="MOM105" s="37"/>
      <c r="MON105" s="37"/>
      <c r="MOO105" s="37"/>
      <c r="MOP105" s="37"/>
      <c r="MOQ105" s="37"/>
      <c r="MOR105" s="37"/>
      <c r="MOS105" s="37"/>
      <c r="MOT105" s="37"/>
      <c r="MOU105" s="37"/>
      <c r="MOV105" s="37"/>
      <c r="MOW105" s="37"/>
      <c r="MOX105" s="37"/>
      <c r="MOY105" s="37"/>
      <c r="MOZ105" s="37"/>
      <c r="MPA105" s="37"/>
      <c r="MPB105" s="37"/>
      <c r="MPC105" s="37"/>
      <c r="MPD105" s="37"/>
      <c r="MPE105" s="37"/>
      <c r="MPF105" s="37"/>
      <c r="MPG105" s="37"/>
      <c r="MPH105" s="37"/>
      <c r="MPI105" s="37"/>
      <c r="MPJ105" s="37"/>
      <c r="MPK105" s="37"/>
      <c r="MPL105" s="37"/>
      <c r="MPM105" s="37"/>
      <c r="MPN105" s="37"/>
      <c r="MPO105" s="37"/>
      <c r="MPP105" s="37"/>
      <c r="MPQ105" s="37"/>
      <c r="MPR105" s="37"/>
      <c r="MPS105" s="37"/>
      <c r="MPT105" s="37"/>
      <c r="MPU105" s="37"/>
      <c r="MPV105" s="37"/>
      <c r="MPW105" s="37"/>
      <c r="MPX105" s="37"/>
      <c r="MPY105" s="37"/>
      <c r="MPZ105" s="37"/>
      <c r="MQA105" s="37"/>
      <c r="MQB105" s="37"/>
      <c r="MQC105" s="37"/>
      <c r="MQD105" s="37"/>
      <c r="MQE105" s="37"/>
      <c r="MQF105" s="37"/>
      <c r="MQG105" s="37"/>
      <c r="MQH105" s="37"/>
      <c r="MQI105" s="37"/>
      <c r="MQJ105" s="37"/>
      <c r="MQK105" s="37"/>
      <c r="MQL105" s="37"/>
      <c r="MQM105" s="37"/>
      <c r="MQN105" s="37"/>
      <c r="MQO105" s="37"/>
      <c r="MQP105" s="37"/>
      <c r="MQQ105" s="37"/>
      <c r="MQR105" s="37"/>
      <c r="MQS105" s="37"/>
      <c r="MQT105" s="37"/>
      <c r="MQU105" s="37"/>
      <c r="MQV105" s="37"/>
      <c r="MQW105" s="37"/>
      <c r="MQX105" s="37"/>
      <c r="MQY105" s="37"/>
      <c r="MQZ105" s="37"/>
      <c r="MRA105" s="37"/>
      <c r="MRB105" s="37"/>
      <c r="MRC105" s="37"/>
      <c r="MRD105" s="37"/>
      <c r="MRE105" s="37"/>
      <c r="MRF105" s="37"/>
      <c r="MRG105" s="37"/>
      <c r="MRH105" s="37"/>
      <c r="MRI105" s="37"/>
      <c r="MRJ105" s="37"/>
      <c r="MRK105" s="37"/>
      <c r="MRL105" s="37"/>
      <c r="MRM105" s="37"/>
      <c r="MRN105" s="37"/>
      <c r="MRO105" s="37"/>
      <c r="MRP105" s="37"/>
      <c r="MRQ105" s="37"/>
      <c r="MRR105" s="37"/>
      <c r="MRS105" s="37"/>
      <c r="MRT105" s="37"/>
      <c r="MRU105" s="37"/>
      <c r="MRV105" s="37"/>
      <c r="MRW105" s="37"/>
      <c r="MRX105" s="37"/>
      <c r="MRY105" s="37"/>
      <c r="MRZ105" s="37"/>
      <c r="MSA105" s="37"/>
      <c r="MSB105" s="37"/>
      <c r="MSC105" s="37"/>
      <c r="MSD105" s="37"/>
      <c r="MSE105" s="37"/>
      <c r="MSF105" s="37"/>
      <c r="MSG105" s="37"/>
      <c r="MSH105" s="37"/>
      <c r="MSI105" s="37"/>
      <c r="MSJ105" s="37"/>
      <c r="MSK105" s="37"/>
      <c r="MSL105" s="37"/>
      <c r="MSM105" s="37"/>
      <c r="MSN105" s="37"/>
      <c r="MSO105" s="37"/>
      <c r="MSP105" s="37"/>
      <c r="MSQ105" s="37"/>
      <c r="MSR105" s="37"/>
      <c r="MSS105" s="37"/>
      <c r="MST105" s="37"/>
      <c r="MSU105" s="37"/>
      <c r="MSV105" s="37"/>
      <c r="MSW105" s="37"/>
      <c r="MSX105" s="37"/>
      <c r="MSY105" s="37"/>
      <c r="MSZ105" s="37"/>
      <c r="MTA105" s="37"/>
      <c r="MTB105" s="37"/>
      <c r="MTC105" s="37"/>
      <c r="MTD105" s="37"/>
      <c r="MTE105" s="37"/>
      <c r="MTF105" s="37"/>
      <c r="MTG105" s="37"/>
      <c r="MTH105" s="37"/>
      <c r="MTI105" s="37"/>
      <c r="MTJ105" s="37"/>
      <c r="MTK105" s="37"/>
      <c r="MTL105" s="37"/>
      <c r="MTM105" s="37"/>
      <c r="MTN105" s="37"/>
      <c r="MTO105" s="37"/>
      <c r="MTP105" s="37"/>
      <c r="MTQ105" s="37"/>
      <c r="MTR105" s="37"/>
      <c r="MTS105" s="37"/>
      <c r="MTT105" s="37"/>
      <c r="MTU105" s="37"/>
      <c r="MTV105" s="37"/>
      <c r="MTW105" s="37"/>
      <c r="MTX105" s="37"/>
      <c r="MTY105" s="37"/>
      <c r="MTZ105" s="37"/>
      <c r="MUA105" s="37"/>
      <c r="MUB105" s="37"/>
      <c r="MUC105" s="37"/>
      <c r="MUD105" s="37"/>
      <c r="MUE105" s="37"/>
      <c r="MUF105" s="37"/>
      <c r="MUG105" s="37"/>
      <c r="MUH105" s="37"/>
      <c r="MUI105" s="37"/>
      <c r="MUJ105" s="37"/>
      <c r="MUK105" s="37"/>
      <c r="MUL105" s="37"/>
      <c r="MUM105" s="37"/>
      <c r="MUN105" s="37"/>
      <c r="MUO105" s="37"/>
      <c r="MUP105" s="37"/>
      <c r="MUQ105" s="37"/>
      <c r="MUR105" s="37"/>
      <c r="MUS105" s="37"/>
      <c r="MUT105" s="37"/>
      <c r="MUU105" s="37"/>
      <c r="MUV105" s="37"/>
      <c r="MUW105" s="37"/>
      <c r="MUX105" s="37"/>
      <c r="MUY105" s="37"/>
      <c r="MUZ105" s="37"/>
      <c r="MVA105" s="37"/>
      <c r="MVB105" s="37"/>
      <c r="MVC105" s="37"/>
      <c r="MVD105" s="37"/>
      <c r="MVE105" s="37"/>
      <c r="MVF105" s="37"/>
      <c r="MVG105" s="37"/>
      <c r="MVH105" s="37"/>
      <c r="MVI105" s="37"/>
      <c r="MVJ105" s="37"/>
      <c r="MVK105" s="37"/>
      <c r="MVL105" s="37"/>
      <c r="MVM105" s="37"/>
      <c r="MVN105" s="37"/>
      <c r="MVO105" s="37"/>
      <c r="MVP105" s="37"/>
      <c r="MVQ105" s="37"/>
      <c r="MVR105" s="37"/>
      <c r="MVS105" s="37"/>
      <c r="MVT105" s="37"/>
      <c r="MVU105" s="37"/>
      <c r="MVV105" s="37"/>
      <c r="MVW105" s="37"/>
      <c r="MVX105" s="37"/>
      <c r="MVY105" s="37"/>
      <c r="MVZ105" s="37"/>
      <c r="MWA105" s="37"/>
      <c r="MWB105" s="37"/>
      <c r="MWC105" s="37"/>
      <c r="MWD105" s="37"/>
      <c r="MWE105" s="37"/>
      <c r="MWF105" s="37"/>
      <c r="MWG105" s="37"/>
      <c r="MWH105" s="37"/>
      <c r="MWI105" s="37"/>
      <c r="MWJ105" s="37"/>
      <c r="MWK105" s="37"/>
      <c r="MWL105" s="37"/>
      <c r="MWM105" s="37"/>
      <c r="MWN105" s="37"/>
      <c r="MWO105" s="37"/>
      <c r="MWP105" s="37"/>
      <c r="MWQ105" s="37"/>
      <c r="MWR105" s="37"/>
      <c r="MWS105" s="37"/>
      <c r="MWT105" s="37"/>
      <c r="MWU105" s="37"/>
      <c r="MWV105" s="37"/>
      <c r="MWW105" s="37"/>
      <c r="MWX105" s="37"/>
      <c r="MWY105" s="37"/>
      <c r="MWZ105" s="37"/>
      <c r="MXA105" s="37"/>
      <c r="MXB105" s="37"/>
      <c r="MXC105" s="37"/>
      <c r="MXD105" s="37"/>
      <c r="MXE105" s="37"/>
      <c r="MXF105" s="37"/>
      <c r="MXG105" s="37"/>
      <c r="MXH105" s="37"/>
      <c r="MXI105" s="37"/>
      <c r="MXJ105" s="37"/>
      <c r="MXK105" s="37"/>
      <c r="MXL105" s="37"/>
      <c r="MXM105" s="37"/>
      <c r="MXN105" s="37"/>
      <c r="MXO105" s="37"/>
      <c r="MXP105" s="37"/>
      <c r="MXQ105" s="37"/>
      <c r="MXR105" s="37"/>
      <c r="MXS105" s="37"/>
      <c r="MXT105" s="37"/>
      <c r="MXU105" s="37"/>
      <c r="MXV105" s="37"/>
      <c r="MXW105" s="37"/>
      <c r="MXX105" s="37"/>
      <c r="MXY105" s="37"/>
      <c r="MXZ105" s="37"/>
      <c r="MYA105" s="37"/>
      <c r="MYB105" s="37"/>
      <c r="MYC105" s="37"/>
      <c r="MYD105" s="37"/>
      <c r="MYE105" s="37"/>
      <c r="MYF105" s="37"/>
      <c r="MYG105" s="37"/>
      <c r="MYH105" s="37"/>
      <c r="MYI105" s="37"/>
      <c r="MYJ105" s="37"/>
      <c r="MYK105" s="37"/>
      <c r="MYL105" s="37"/>
      <c r="MYM105" s="37"/>
      <c r="MYN105" s="37"/>
      <c r="MYO105" s="37"/>
      <c r="MYP105" s="37"/>
      <c r="MYQ105" s="37"/>
      <c r="MYR105" s="37"/>
      <c r="MYS105" s="37"/>
      <c r="MYT105" s="37"/>
      <c r="MYU105" s="37"/>
      <c r="MYV105" s="37"/>
      <c r="MYW105" s="37"/>
      <c r="MYX105" s="37"/>
      <c r="MYY105" s="37"/>
      <c r="MYZ105" s="37"/>
      <c r="MZA105" s="37"/>
      <c r="MZB105" s="37"/>
      <c r="MZC105" s="37"/>
      <c r="MZD105" s="37"/>
      <c r="MZE105" s="37"/>
      <c r="MZF105" s="37"/>
      <c r="MZG105" s="37"/>
      <c r="MZH105" s="37"/>
      <c r="MZI105" s="37"/>
      <c r="MZJ105" s="37"/>
      <c r="MZK105" s="37"/>
      <c r="MZL105" s="37"/>
      <c r="MZM105" s="37"/>
      <c r="MZN105" s="37"/>
      <c r="MZO105" s="37"/>
      <c r="MZP105" s="37"/>
      <c r="MZQ105" s="37"/>
      <c r="MZR105" s="37"/>
      <c r="MZS105" s="37"/>
      <c r="MZT105" s="37"/>
      <c r="MZU105" s="37"/>
      <c r="MZV105" s="37"/>
      <c r="MZW105" s="37"/>
      <c r="MZX105" s="37"/>
      <c r="MZY105" s="37"/>
      <c r="MZZ105" s="37"/>
      <c r="NAA105" s="37"/>
      <c r="NAB105" s="37"/>
      <c r="NAC105" s="37"/>
      <c r="NAD105" s="37"/>
      <c r="NAE105" s="37"/>
      <c r="NAF105" s="37"/>
      <c r="NAG105" s="37"/>
      <c r="NAH105" s="37"/>
      <c r="NAI105" s="37"/>
      <c r="NAJ105" s="37"/>
      <c r="NAK105" s="37"/>
      <c r="NAL105" s="37"/>
      <c r="NAM105" s="37"/>
      <c r="NAN105" s="37"/>
      <c r="NAO105" s="37"/>
      <c r="NAP105" s="37"/>
      <c r="NAQ105" s="37"/>
      <c r="NAR105" s="37"/>
      <c r="NAS105" s="37"/>
      <c r="NAT105" s="37"/>
      <c r="NAU105" s="37"/>
      <c r="NAV105" s="37"/>
      <c r="NAW105" s="37"/>
      <c r="NAX105" s="37"/>
      <c r="NAY105" s="37"/>
      <c r="NAZ105" s="37"/>
      <c r="NBA105" s="37"/>
      <c r="NBB105" s="37"/>
      <c r="NBC105" s="37"/>
      <c r="NBD105" s="37"/>
      <c r="NBE105" s="37"/>
      <c r="NBF105" s="37"/>
      <c r="NBG105" s="37"/>
      <c r="NBH105" s="37"/>
      <c r="NBI105" s="37"/>
      <c r="NBJ105" s="37"/>
      <c r="NBK105" s="37"/>
      <c r="NBL105" s="37"/>
      <c r="NBM105" s="37"/>
      <c r="NBN105" s="37"/>
      <c r="NBO105" s="37"/>
      <c r="NBP105" s="37"/>
      <c r="NBQ105" s="37"/>
      <c r="NBR105" s="37"/>
      <c r="NBS105" s="37"/>
      <c r="NBT105" s="37"/>
      <c r="NBU105" s="37"/>
      <c r="NBV105" s="37"/>
      <c r="NBW105" s="37"/>
      <c r="NBX105" s="37"/>
      <c r="NBY105" s="37"/>
      <c r="NBZ105" s="37"/>
      <c r="NCA105" s="37"/>
      <c r="NCB105" s="37"/>
      <c r="NCC105" s="37"/>
      <c r="NCD105" s="37"/>
      <c r="NCE105" s="37"/>
      <c r="NCF105" s="37"/>
      <c r="NCG105" s="37"/>
      <c r="NCH105" s="37"/>
      <c r="NCI105" s="37"/>
      <c r="NCJ105" s="37"/>
      <c r="NCK105" s="37"/>
      <c r="NCL105" s="37"/>
      <c r="NCM105" s="37"/>
      <c r="NCN105" s="37"/>
      <c r="NCO105" s="37"/>
      <c r="NCP105" s="37"/>
      <c r="NCQ105" s="37"/>
      <c r="NCR105" s="37"/>
      <c r="NCS105" s="37"/>
      <c r="NCT105" s="37"/>
      <c r="NCU105" s="37"/>
      <c r="NCV105" s="37"/>
      <c r="NCW105" s="37"/>
      <c r="NCX105" s="37"/>
      <c r="NCY105" s="37"/>
      <c r="NCZ105" s="37"/>
      <c r="NDA105" s="37"/>
      <c r="NDB105" s="37"/>
      <c r="NDC105" s="37"/>
      <c r="NDD105" s="37"/>
      <c r="NDE105" s="37"/>
      <c r="NDF105" s="37"/>
      <c r="NDG105" s="37"/>
      <c r="NDH105" s="37"/>
      <c r="NDI105" s="37"/>
      <c r="NDJ105" s="37"/>
      <c r="NDK105" s="37"/>
      <c r="NDL105" s="37"/>
      <c r="NDM105" s="37"/>
      <c r="NDN105" s="37"/>
      <c r="NDO105" s="37"/>
      <c r="NDP105" s="37"/>
      <c r="NDQ105" s="37"/>
      <c r="NDR105" s="37"/>
      <c r="NDS105" s="37"/>
      <c r="NDT105" s="37"/>
      <c r="NDU105" s="37"/>
      <c r="NDV105" s="37"/>
      <c r="NDW105" s="37"/>
      <c r="NDX105" s="37"/>
      <c r="NDY105" s="37"/>
      <c r="NDZ105" s="37"/>
      <c r="NEA105" s="37"/>
      <c r="NEB105" s="37"/>
      <c r="NEC105" s="37"/>
      <c r="NED105" s="37"/>
      <c r="NEE105" s="37"/>
      <c r="NEF105" s="37"/>
      <c r="NEG105" s="37"/>
      <c r="NEH105" s="37"/>
      <c r="NEI105" s="37"/>
      <c r="NEJ105" s="37"/>
      <c r="NEK105" s="37"/>
      <c r="NEL105" s="37"/>
      <c r="NEM105" s="37"/>
      <c r="NEN105" s="37"/>
      <c r="NEO105" s="37"/>
      <c r="NEP105" s="37"/>
      <c r="NEQ105" s="37"/>
      <c r="NER105" s="37"/>
      <c r="NES105" s="37"/>
      <c r="NET105" s="37"/>
      <c r="NEU105" s="37"/>
      <c r="NEV105" s="37"/>
      <c r="NEW105" s="37"/>
      <c r="NEX105" s="37"/>
      <c r="NEY105" s="37"/>
      <c r="NEZ105" s="37"/>
      <c r="NFA105" s="37"/>
      <c r="NFB105" s="37"/>
      <c r="NFC105" s="37"/>
      <c r="NFD105" s="37"/>
      <c r="NFE105" s="37"/>
      <c r="NFF105" s="37"/>
      <c r="NFG105" s="37"/>
      <c r="NFH105" s="37"/>
      <c r="NFI105" s="37"/>
      <c r="NFJ105" s="37"/>
      <c r="NFK105" s="37"/>
      <c r="NFL105" s="37"/>
      <c r="NFM105" s="37"/>
      <c r="NFN105" s="37"/>
      <c r="NFO105" s="37"/>
      <c r="NFP105" s="37"/>
      <c r="NFQ105" s="37"/>
      <c r="NFR105" s="37"/>
      <c r="NFS105" s="37"/>
      <c r="NFT105" s="37"/>
      <c r="NFU105" s="37"/>
      <c r="NFV105" s="37"/>
      <c r="NFW105" s="37"/>
      <c r="NFX105" s="37"/>
      <c r="NFY105" s="37"/>
      <c r="NFZ105" s="37"/>
      <c r="NGA105" s="37"/>
      <c r="NGB105" s="37"/>
      <c r="NGC105" s="37"/>
      <c r="NGD105" s="37"/>
      <c r="NGE105" s="37"/>
      <c r="NGF105" s="37"/>
      <c r="NGG105" s="37"/>
      <c r="NGH105" s="37"/>
      <c r="NGI105" s="37"/>
      <c r="NGJ105" s="37"/>
      <c r="NGK105" s="37"/>
      <c r="NGL105" s="37"/>
      <c r="NGM105" s="37"/>
      <c r="NGN105" s="37"/>
      <c r="NGO105" s="37"/>
      <c r="NGP105" s="37"/>
      <c r="NGQ105" s="37"/>
      <c r="NGR105" s="37"/>
      <c r="NGS105" s="37"/>
      <c r="NGT105" s="37"/>
      <c r="NGU105" s="37"/>
      <c r="NGV105" s="37"/>
      <c r="NGW105" s="37"/>
      <c r="NGX105" s="37"/>
      <c r="NGY105" s="37"/>
      <c r="NGZ105" s="37"/>
      <c r="NHA105" s="37"/>
      <c r="NHB105" s="37"/>
      <c r="NHC105" s="37"/>
      <c r="NHD105" s="37"/>
      <c r="NHE105" s="37"/>
      <c r="NHF105" s="37"/>
      <c r="NHG105" s="37"/>
      <c r="NHH105" s="37"/>
      <c r="NHI105" s="37"/>
      <c r="NHJ105" s="37"/>
      <c r="NHK105" s="37"/>
      <c r="NHL105" s="37"/>
      <c r="NHM105" s="37"/>
      <c r="NHN105" s="37"/>
      <c r="NHO105" s="37"/>
      <c r="NHP105" s="37"/>
      <c r="NHQ105" s="37"/>
      <c r="NHR105" s="37"/>
      <c r="NHS105" s="37"/>
      <c r="NHT105" s="37"/>
      <c r="NHU105" s="37"/>
      <c r="NHV105" s="37"/>
      <c r="NHW105" s="37"/>
      <c r="NHX105" s="37"/>
      <c r="NHY105" s="37"/>
      <c r="NHZ105" s="37"/>
      <c r="NIA105" s="37"/>
      <c r="NIB105" s="37"/>
      <c r="NIC105" s="37"/>
      <c r="NID105" s="37"/>
      <c r="NIE105" s="37"/>
      <c r="NIF105" s="37"/>
      <c r="NIG105" s="37"/>
      <c r="NIH105" s="37"/>
      <c r="NII105" s="37"/>
      <c r="NIJ105" s="37"/>
      <c r="NIK105" s="37"/>
      <c r="NIL105" s="37"/>
      <c r="NIM105" s="37"/>
      <c r="NIN105" s="37"/>
      <c r="NIO105" s="37"/>
      <c r="NIP105" s="37"/>
      <c r="NIQ105" s="37"/>
      <c r="NIR105" s="37"/>
      <c r="NIS105" s="37"/>
      <c r="NIT105" s="37"/>
      <c r="NIU105" s="37"/>
      <c r="NIV105" s="37"/>
      <c r="NIW105" s="37"/>
      <c r="NIX105" s="37"/>
      <c r="NIY105" s="37"/>
      <c r="NIZ105" s="37"/>
      <c r="NJA105" s="37"/>
      <c r="NJB105" s="37"/>
      <c r="NJC105" s="37"/>
      <c r="NJD105" s="37"/>
      <c r="NJE105" s="37"/>
      <c r="NJF105" s="37"/>
      <c r="NJG105" s="37"/>
      <c r="NJH105" s="37"/>
      <c r="NJI105" s="37"/>
      <c r="NJJ105" s="37"/>
      <c r="NJK105" s="37"/>
      <c r="NJL105" s="37"/>
      <c r="NJM105" s="37"/>
      <c r="NJN105" s="37"/>
      <c r="NJO105" s="37"/>
      <c r="NJP105" s="37"/>
      <c r="NJQ105" s="37"/>
      <c r="NJR105" s="37"/>
      <c r="NJS105" s="37"/>
      <c r="NJT105" s="37"/>
      <c r="NJU105" s="37"/>
      <c r="NJV105" s="37"/>
      <c r="NJW105" s="37"/>
      <c r="NJX105" s="37"/>
      <c r="NJY105" s="37"/>
      <c r="NJZ105" s="37"/>
      <c r="NKA105" s="37"/>
      <c r="NKB105" s="37"/>
      <c r="NKC105" s="37"/>
      <c r="NKD105" s="37"/>
      <c r="NKE105" s="37"/>
      <c r="NKF105" s="37"/>
      <c r="NKG105" s="37"/>
      <c r="NKH105" s="37"/>
      <c r="NKI105" s="37"/>
      <c r="NKJ105" s="37"/>
      <c r="NKK105" s="37"/>
      <c r="NKL105" s="37"/>
      <c r="NKM105" s="37"/>
      <c r="NKN105" s="37"/>
      <c r="NKO105" s="37"/>
      <c r="NKP105" s="37"/>
      <c r="NKQ105" s="37"/>
      <c r="NKR105" s="37"/>
      <c r="NKS105" s="37"/>
      <c r="NKT105" s="37"/>
      <c r="NKU105" s="37"/>
      <c r="NKV105" s="37"/>
      <c r="NKW105" s="37"/>
      <c r="NKX105" s="37"/>
      <c r="NKY105" s="37"/>
      <c r="NKZ105" s="37"/>
      <c r="NLA105" s="37"/>
      <c r="NLB105" s="37"/>
      <c r="NLC105" s="37"/>
      <c r="NLD105" s="37"/>
      <c r="NLE105" s="37"/>
      <c r="NLF105" s="37"/>
      <c r="NLG105" s="37"/>
      <c r="NLH105" s="37"/>
      <c r="NLI105" s="37"/>
      <c r="NLJ105" s="37"/>
      <c r="NLK105" s="37"/>
      <c r="NLL105" s="37"/>
      <c r="NLM105" s="37"/>
      <c r="NLN105" s="37"/>
      <c r="NLO105" s="37"/>
      <c r="NLP105" s="37"/>
      <c r="NLQ105" s="37"/>
      <c r="NLR105" s="37"/>
      <c r="NLS105" s="37"/>
      <c r="NLT105" s="37"/>
      <c r="NLU105" s="37"/>
      <c r="NLV105" s="37"/>
      <c r="NLW105" s="37"/>
      <c r="NLX105" s="37"/>
      <c r="NLY105" s="37"/>
      <c r="NLZ105" s="37"/>
      <c r="NMA105" s="37"/>
      <c r="NMB105" s="37"/>
      <c r="NMC105" s="37"/>
      <c r="NMD105" s="37"/>
      <c r="NME105" s="37"/>
      <c r="NMF105" s="37"/>
      <c r="NMG105" s="37"/>
      <c r="NMH105" s="37"/>
      <c r="NMI105" s="37"/>
      <c r="NMJ105" s="37"/>
      <c r="NMK105" s="37"/>
      <c r="NML105" s="37"/>
      <c r="NMM105" s="37"/>
      <c r="NMN105" s="37"/>
      <c r="NMO105" s="37"/>
      <c r="NMP105" s="37"/>
      <c r="NMQ105" s="37"/>
      <c r="NMR105" s="37"/>
      <c r="NMS105" s="37"/>
      <c r="NMT105" s="37"/>
      <c r="NMU105" s="37"/>
      <c r="NMV105" s="37"/>
      <c r="NMW105" s="37"/>
      <c r="NMX105" s="37"/>
      <c r="NMY105" s="37"/>
      <c r="NMZ105" s="37"/>
      <c r="NNA105" s="37"/>
      <c r="NNB105" s="37"/>
      <c r="NNC105" s="37"/>
      <c r="NND105" s="37"/>
      <c r="NNE105" s="37"/>
      <c r="NNF105" s="37"/>
      <c r="NNG105" s="37"/>
      <c r="NNH105" s="37"/>
      <c r="NNI105" s="37"/>
      <c r="NNJ105" s="37"/>
      <c r="NNK105" s="37"/>
      <c r="NNL105" s="37"/>
      <c r="NNM105" s="37"/>
      <c r="NNN105" s="37"/>
      <c r="NNO105" s="37"/>
      <c r="NNP105" s="37"/>
      <c r="NNQ105" s="37"/>
      <c r="NNR105" s="37"/>
      <c r="NNS105" s="37"/>
      <c r="NNT105" s="37"/>
      <c r="NNU105" s="37"/>
      <c r="NNV105" s="37"/>
      <c r="NNW105" s="37"/>
      <c r="NNX105" s="37"/>
      <c r="NNY105" s="37"/>
      <c r="NNZ105" s="37"/>
      <c r="NOA105" s="37"/>
      <c r="NOB105" s="37"/>
      <c r="NOC105" s="37"/>
      <c r="NOD105" s="37"/>
      <c r="NOE105" s="37"/>
      <c r="NOF105" s="37"/>
      <c r="NOG105" s="37"/>
      <c r="NOH105" s="37"/>
      <c r="NOI105" s="37"/>
      <c r="NOJ105" s="37"/>
      <c r="NOK105" s="37"/>
      <c r="NOL105" s="37"/>
      <c r="NOM105" s="37"/>
      <c r="NON105" s="37"/>
      <c r="NOO105" s="37"/>
      <c r="NOP105" s="37"/>
      <c r="NOQ105" s="37"/>
      <c r="NOR105" s="37"/>
      <c r="NOS105" s="37"/>
      <c r="NOT105" s="37"/>
      <c r="NOU105" s="37"/>
      <c r="NOV105" s="37"/>
      <c r="NOW105" s="37"/>
      <c r="NOX105" s="37"/>
      <c r="NOY105" s="37"/>
      <c r="NOZ105" s="37"/>
      <c r="NPA105" s="37"/>
      <c r="NPB105" s="37"/>
      <c r="NPC105" s="37"/>
      <c r="NPD105" s="37"/>
      <c r="NPE105" s="37"/>
      <c r="NPF105" s="37"/>
      <c r="NPG105" s="37"/>
      <c r="NPH105" s="37"/>
      <c r="NPI105" s="37"/>
      <c r="NPJ105" s="37"/>
      <c r="NPK105" s="37"/>
      <c r="NPL105" s="37"/>
      <c r="NPM105" s="37"/>
      <c r="NPN105" s="37"/>
      <c r="NPO105" s="37"/>
      <c r="NPP105" s="37"/>
      <c r="NPQ105" s="37"/>
      <c r="NPR105" s="37"/>
      <c r="NPS105" s="37"/>
      <c r="NPT105" s="37"/>
      <c r="NPU105" s="37"/>
      <c r="NPV105" s="37"/>
      <c r="NPW105" s="37"/>
      <c r="NPX105" s="37"/>
      <c r="NPY105" s="37"/>
      <c r="NPZ105" s="37"/>
      <c r="NQA105" s="37"/>
      <c r="NQB105" s="37"/>
      <c r="NQC105" s="37"/>
      <c r="NQD105" s="37"/>
      <c r="NQE105" s="37"/>
      <c r="NQF105" s="37"/>
      <c r="NQG105" s="37"/>
      <c r="NQH105" s="37"/>
      <c r="NQI105" s="37"/>
      <c r="NQJ105" s="37"/>
      <c r="NQK105" s="37"/>
      <c r="NQL105" s="37"/>
      <c r="NQM105" s="37"/>
      <c r="NQN105" s="37"/>
      <c r="NQO105" s="37"/>
      <c r="NQP105" s="37"/>
      <c r="NQQ105" s="37"/>
      <c r="NQR105" s="37"/>
      <c r="NQS105" s="37"/>
      <c r="NQT105" s="37"/>
      <c r="NQU105" s="37"/>
      <c r="NQV105" s="37"/>
      <c r="NQW105" s="37"/>
      <c r="NQX105" s="37"/>
      <c r="NQY105" s="37"/>
      <c r="NQZ105" s="37"/>
      <c r="NRA105" s="37"/>
      <c r="NRB105" s="37"/>
      <c r="NRC105" s="37"/>
      <c r="NRD105" s="37"/>
      <c r="NRE105" s="37"/>
      <c r="NRF105" s="37"/>
      <c r="NRG105" s="37"/>
      <c r="NRH105" s="37"/>
      <c r="NRI105" s="37"/>
      <c r="NRJ105" s="37"/>
      <c r="NRK105" s="37"/>
      <c r="NRL105" s="37"/>
      <c r="NRM105" s="37"/>
      <c r="NRN105" s="37"/>
      <c r="NRO105" s="37"/>
      <c r="NRP105" s="37"/>
      <c r="NRQ105" s="37"/>
      <c r="NRR105" s="37"/>
      <c r="NRS105" s="37"/>
      <c r="NRT105" s="37"/>
      <c r="NRU105" s="37"/>
      <c r="NRV105" s="37"/>
      <c r="NRW105" s="37"/>
      <c r="NRX105" s="37"/>
      <c r="NRY105" s="37"/>
      <c r="NRZ105" s="37"/>
      <c r="NSA105" s="37"/>
      <c r="NSB105" s="37"/>
      <c r="NSC105" s="37"/>
      <c r="NSD105" s="37"/>
      <c r="NSE105" s="37"/>
      <c r="NSF105" s="37"/>
      <c r="NSG105" s="37"/>
      <c r="NSH105" s="37"/>
      <c r="NSI105" s="37"/>
      <c r="NSJ105" s="37"/>
      <c r="NSK105" s="37"/>
      <c r="NSL105" s="37"/>
      <c r="NSM105" s="37"/>
      <c r="NSN105" s="37"/>
      <c r="NSO105" s="37"/>
      <c r="NSP105" s="37"/>
      <c r="NSQ105" s="37"/>
      <c r="NSR105" s="37"/>
      <c r="NSS105" s="37"/>
      <c r="NST105" s="37"/>
      <c r="NSU105" s="37"/>
      <c r="NSV105" s="37"/>
      <c r="NSW105" s="37"/>
      <c r="NSX105" s="37"/>
      <c r="NSY105" s="37"/>
      <c r="NSZ105" s="37"/>
      <c r="NTA105" s="37"/>
      <c r="NTB105" s="37"/>
      <c r="NTC105" s="37"/>
      <c r="NTD105" s="37"/>
      <c r="NTE105" s="37"/>
      <c r="NTF105" s="37"/>
      <c r="NTG105" s="37"/>
      <c r="NTH105" s="37"/>
      <c r="NTI105" s="37"/>
      <c r="NTJ105" s="37"/>
      <c r="NTK105" s="37"/>
      <c r="NTL105" s="37"/>
      <c r="NTM105" s="37"/>
      <c r="NTN105" s="37"/>
      <c r="NTO105" s="37"/>
      <c r="NTP105" s="37"/>
      <c r="NTQ105" s="37"/>
      <c r="NTR105" s="37"/>
      <c r="NTS105" s="37"/>
      <c r="NTT105" s="37"/>
      <c r="NTU105" s="37"/>
      <c r="NTV105" s="37"/>
      <c r="NTW105" s="37"/>
      <c r="NTX105" s="37"/>
      <c r="NTY105" s="37"/>
      <c r="NTZ105" s="37"/>
      <c r="NUA105" s="37"/>
      <c r="NUB105" s="37"/>
      <c r="NUC105" s="37"/>
      <c r="NUD105" s="37"/>
      <c r="NUE105" s="37"/>
      <c r="NUF105" s="37"/>
      <c r="NUG105" s="37"/>
      <c r="NUH105" s="37"/>
      <c r="NUI105" s="37"/>
      <c r="NUJ105" s="37"/>
      <c r="NUK105" s="37"/>
      <c r="NUL105" s="37"/>
      <c r="NUM105" s="37"/>
      <c r="NUN105" s="37"/>
      <c r="NUO105" s="37"/>
      <c r="NUP105" s="37"/>
      <c r="NUQ105" s="37"/>
      <c r="NUR105" s="37"/>
      <c r="NUS105" s="37"/>
      <c r="NUT105" s="37"/>
      <c r="NUU105" s="37"/>
      <c r="NUV105" s="37"/>
      <c r="NUW105" s="37"/>
      <c r="NUX105" s="37"/>
      <c r="NUY105" s="37"/>
      <c r="NUZ105" s="37"/>
      <c r="NVA105" s="37"/>
      <c r="NVB105" s="37"/>
      <c r="NVC105" s="37"/>
      <c r="NVD105" s="37"/>
      <c r="NVE105" s="37"/>
      <c r="NVF105" s="37"/>
      <c r="NVG105" s="37"/>
      <c r="NVH105" s="37"/>
      <c r="NVI105" s="37"/>
      <c r="NVJ105" s="37"/>
      <c r="NVK105" s="37"/>
      <c r="NVL105" s="37"/>
      <c r="NVM105" s="37"/>
      <c r="NVN105" s="37"/>
      <c r="NVO105" s="37"/>
      <c r="NVP105" s="37"/>
      <c r="NVQ105" s="37"/>
      <c r="NVR105" s="37"/>
      <c r="NVS105" s="37"/>
      <c r="NVT105" s="37"/>
      <c r="NVU105" s="37"/>
      <c r="NVV105" s="37"/>
      <c r="NVW105" s="37"/>
      <c r="NVX105" s="37"/>
      <c r="NVY105" s="37"/>
      <c r="NVZ105" s="37"/>
      <c r="NWA105" s="37"/>
      <c r="NWB105" s="37"/>
      <c r="NWC105" s="37"/>
      <c r="NWD105" s="37"/>
      <c r="NWE105" s="37"/>
      <c r="NWF105" s="37"/>
      <c r="NWG105" s="37"/>
      <c r="NWH105" s="37"/>
      <c r="NWI105" s="37"/>
      <c r="NWJ105" s="37"/>
      <c r="NWK105" s="37"/>
      <c r="NWL105" s="37"/>
      <c r="NWM105" s="37"/>
      <c r="NWN105" s="37"/>
      <c r="NWO105" s="37"/>
      <c r="NWP105" s="37"/>
      <c r="NWQ105" s="37"/>
      <c r="NWR105" s="37"/>
      <c r="NWS105" s="37"/>
      <c r="NWT105" s="37"/>
      <c r="NWU105" s="37"/>
      <c r="NWV105" s="37"/>
      <c r="NWW105" s="37"/>
      <c r="NWX105" s="37"/>
      <c r="NWY105" s="37"/>
      <c r="NWZ105" s="37"/>
      <c r="NXA105" s="37"/>
      <c r="NXB105" s="37"/>
      <c r="NXC105" s="37"/>
      <c r="NXD105" s="37"/>
      <c r="NXE105" s="37"/>
      <c r="NXF105" s="37"/>
      <c r="NXG105" s="37"/>
      <c r="NXH105" s="37"/>
      <c r="NXI105" s="37"/>
      <c r="NXJ105" s="37"/>
      <c r="NXK105" s="37"/>
      <c r="NXL105" s="37"/>
      <c r="NXM105" s="37"/>
      <c r="NXN105" s="37"/>
      <c r="NXO105" s="37"/>
      <c r="NXP105" s="37"/>
      <c r="NXQ105" s="37"/>
      <c r="NXR105" s="37"/>
      <c r="NXS105" s="37"/>
      <c r="NXT105" s="37"/>
      <c r="NXU105" s="37"/>
      <c r="NXV105" s="37"/>
      <c r="NXW105" s="37"/>
      <c r="NXX105" s="37"/>
      <c r="NXY105" s="37"/>
      <c r="NXZ105" s="37"/>
      <c r="NYA105" s="37"/>
      <c r="NYB105" s="37"/>
      <c r="NYC105" s="37"/>
      <c r="NYD105" s="37"/>
      <c r="NYE105" s="37"/>
      <c r="NYF105" s="37"/>
      <c r="NYG105" s="37"/>
      <c r="NYH105" s="37"/>
      <c r="NYI105" s="37"/>
      <c r="NYJ105" s="37"/>
      <c r="NYK105" s="37"/>
      <c r="NYL105" s="37"/>
      <c r="NYM105" s="37"/>
      <c r="NYN105" s="37"/>
      <c r="NYO105" s="37"/>
      <c r="NYP105" s="37"/>
      <c r="NYQ105" s="37"/>
      <c r="NYR105" s="37"/>
      <c r="NYS105" s="37"/>
      <c r="NYT105" s="37"/>
      <c r="NYU105" s="37"/>
      <c r="NYV105" s="37"/>
      <c r="NYW105" s="37"/>
      <c r="NYX105" s="37"/>
      <c r="NYY105" s="37"/>
      <c r="NYZ105" s="37"/>
      <c r="NZA105" s="37"/>
      <c r="NZB105" s="37"/>
      <c r="NZC105" s="37"/>
      <c r="NZD105" s="37"/>
      <c r="NZE105" s="37"/>
      <c r="NZF105" s="37"/>
      <c r="NZG105" s="37"/>
      <c r="NZH105" s="37"/>
      <c r="NZI105" s="37"/>
      <c r="NZJ105" s="37"/>
      <c r="NZK105" s="37"/>
      <c r="NZL105" s="37"/>
      <c r="NZM105" s="37"/>
      <c r="NZN105" s="37"/>
      <c r="NZO105" s="37"/>
      <c r="NZP105" s="37"/>
      <c r="NZQ105" s="37"/>
      <c r="NZR105" s="37"/>
      <c r="NZS105" s="37"/>
      <c r="NZT105" s="37"/>
      <c r="NZU105" s="37"/>
      <c r="NZV105" s="37"/>
      <c r="NZW105" s="37"/>
      <c r="NZX105" s="37"/>
      <c r="NZY105" s="37"/>
      <c r="NZZ105" s="37"/>
      <c r="OAA105" s="37"/>
      <c r="OAB105" s="37"/>
      <c r="OAC105" s="37"/>
      <c r="OAD105" s="37"/>
      <c r="OAE105" s="37"/>
      <c r="OAF105" s="37"/>
      <c r="OAG105" s="37"/>
      <c r="OAH105" s="37"/>
      <c r="OAI105" s="37"/>
      <c r="OAJ105" s="37"/>
      <c r="OAK105" s="37"/>
      <c r="OAL105" s="37"/>
      <c r="OAM105" s="37"/>
      <c r="OAN105" s="37"/>
      <c r="OAO105" s="37"/>
      <c r="OAP105" s="37"/>
      <c r="OAQ105" s="37"/>
      <c r="OAR105" s="37"/>
      <c r="OAS105" s="37"/>
      <c r="OAT105" s="37"/>
      <c r="OAU105" s="37"/>
      <c r="OAV105" s="37"/>
      <c r="OAW105" s="37"/>
      <c r="OAX105" s="37"/>
      <c r="OAY105" s="37"/>
      <c r="OAZ105" s="37"/>
      <c r="OBA105" s="37"/>
      <c r="OBB105" s="37"/>
      <c r="OBC105" s="37"/>
      <c r="OBD105" s="37"/>
      <c r="OBE105" s="37"/>
      <c r="OBF105" s="37"/>
      <c r="OBG105" s="37"/>
      <c r="OBH105" s="37"/>
      <c r="OBI105" s="37"/>
      <c r="OBJ105" s="37"/>
      <c r="OBK105" s="37"/>
      <c r="OBL105" s="37"/>
      <c r="OBM105" s="37"/>
      <c r="OBN105" s="37"/>
      <c r="OBO105" s="37"/>
      <c r="OBP105" s="37"/>
      <c r="OBQ105" s="37"/>
      <c r="OBR105" s="37"/>
      <c r="OBS105" s="37"/>
      <c r="OBT105" s="37"/>
      <c r="OBU105" s="37"/>
      <c r="OBV105" s="37"/>
      <c r="OBW105" s="37"/>
      <c r="OBX105" s="37"/>
      <c r="OBY105" s="37"/>
      <c r="OBZ105" s="37"/>
      <c r="OCA105" s="37"/>
      <c r="OCB105" s="37"/>
      <c r="OCC105" s="37"/>
      <c r="OCD105" s="37"/>
      <c r="OCE105" s="37"/>
      <c r="OCF105" s="37"/>
      <c r="OCG105" s="37"/>
      <c r="OCH105" s="37"/>
      <c r="OCI105" s="37"/>
      <c r="OCJ105" s="37"/>
      <c r="OCK105" s="37"/>
      <c r="OCL105" s="37"/>
      <c r="OCM105" s="37"/>
      <c r="OCN105" s="37"/>
      <c r="OCO105" s="37"/>
      <c r="OCP105" s="37"/>
      <c r="OCQ105" s="37"/>
      <c r="OCR105" s="37"/>
      <c r="OCS105" s="37"/>
      <c r="OCT105" s="37"/>
      <c r="OCU105" s="37"/>
      <c r="OCV105" s="37"/>
      <c r="OCW105" s="37"/>
      <c r="OCX105" s="37"/>
      <c r="OCY105" s="37"/>
      <c r="OCZ105" s="37"/>
      <c r="ODA105" s="37"/>
      <c r="ODB105" s="37"/>
      <c r="ODC105" s="37"/>
      <c r="ODD105" s="37"/>
      <c r="ODE105" s="37"/>
      <c r="ODF105" s="37"/>
      <c r="ODG105" s="37"/>
      <c r="ODH105" s="37"/>
      <c r="ODI105" s="37"/>
      <c r="ODJ105" s="37"/>
      <c r="ODK105" s="37"/>
      <c r="ODL105" s="37"/>
      <c r="ODM105" s="37"/>
      <c r="ODN105" s="37"/>
      <c r="ODO105" s="37"/>
      <c r="ODP105" s="37"/>
      <c r="ODQ105" s="37"/>
      <c r="ODR105" s="37"/>
      <c r="ODS105" s="37"/>
      <c r="ODT105" s="37"/>
      <c r="ODU105" s="37"/>
      <c r="ODV105" s="37"/>
      <c r="ODW105" s="37"/>
      <c r="ODX105" s="37"/>
      <c r="ODY105" s="37"/>
      <c r="ODZ105" s="37"/>
      <c r="OEA105" s="37"/>
      <c r="OEB105" s="37"/>
      <c r="OEC105" s="37"/>
      <c r="OED105" s="37"/>
      <c r="OEE105" s="37"/>
      <c r="OEF105" s="37"/>
      <c r="OEG105" s="37"/>
      <c r="OEH105" s="37"/>
      <c r="OEI105" s="37"/>
      <c r="OEJ105" s="37"/>
      <c r="OEK105" s="37"/>
      <c r="OEL105" s="37"/>
      <c r="OEM105" s="37"/>
      <c r="OEN105" s="37"/>
      <c r="OEO105" s="37"/>
      <c r="OEP105" s="37"/>
      <c r="OEQ105" s="37"/>
      <c r="OER105" s="37"/>
      <c r="OES105" s="37"/>
      <c r="OET105" s="37"/>
      <c r="OEU105" s="37"/>
      <c r="OEV105" s="37"/>
      <c r="OEW105" s="37"/>
      <c r="OEX105" s="37"/>
      <c r="OEY105" s="37"/>
      <c r="OEZ105" s="37"/>
      <c r="OFA105" s="37"/>
      <c r="OFB105" s="37"/>
      <c r="OFC105" s="37"/>
      <c r="OFD105" s="37"/>
      <c r="OFE105" s="37"/>
      <c r="OFF105" s="37"/>
      <c r="OFG105" s="37"/>
      <c r="OFH105" s="37"/>
      <c r="OFI105" s="37"/>
      <c r="OFJ105" s="37"/>
      <c r="OFK105" s="37"/>
      <c r="OFL105" s="37"/>
      <c r="OFM105" s="37"/>
      <c r="OFN105" s="37"/>
      <c r="OFO105" s="37"/>
      <c r="OFP105" s="37"/>
      <c r="OFQ105" s="37"/>
      <c r="OFR105" s="37"/>
      <c r="OFS105" s="37"/>
      <c r="OFT105" s="37"/>
      <c r="OFU105" s="37"/>
      <c r="OFV105" s="37"/>
      <c r="OFW105" s="37"/>
      <c r="OFX105" s="37"/>
      <c r="OFY105" s="37"/>
      <c r="OFZ105" s="37"/>
      <c r="OGA105" s="37"/>
      <c r="OGB105" s="37"/>
      <c r="OGC105" s="37"/>
      <c r="OGD105" s="37"/>
      <c r="OGE105" s="37"/>
      <c r="OGF105" s="37"/>
      <c r="OGG105" s="37"/>
      <c r="OGH105" s="37"/>
      <c r="OGI105" s="37"/>
      <c r="OGJ105" s="37"/>
      <c r="OGK105" s="37"/>
      <c r="OGL105" s="37"/>
      <c r="OGM105" s="37"/>
      <c r="OGN105" s="37"/>
      <c r="OGO105" s="37"/>
      <c r="OGP105" s="37"/>
      <c r="OGQ105" s="37"/>
      <c r="OGR105" s="37"/>
      <c r="OGS105" s="37"/>
      <c r="OGT105" s="37"/>
      <c r="OGU105" s="37"/>
      <c r="OGV105" s="37"/>
      <c r="OGW105" s="37"/>
      <c r="OGX105" s="37"/>
      <c r="OGY105" s="37"/>
      <c r="OGZ105" s="37"/>
      <c r="OHA105" s="37"/>
      <c r="OHB105" s="37"/>
      <c r="OHC105" s="37"/>
      <c r="OHD105" s="37"/>
      <c r="OHE105" s="37"/>
      <c r="OHF105" s="37"/>
      <c r="OHG105" s="37"/>
      <c r="OHH105" s="37"/>
      <c r="OHI105" s="37"/>
      <c r="OHJ105" s="37"/>
      <c r="OHK105" s="37"/>
      <c r="OHL105" s="37"/>
      <c r="OHM105" s="37"/>
      <c r="OHN105" s="37"/>
      <c r="OHO105" s="37"/>
      <c r="OHP105" s="37"/>
      <c r="OHQ105" s="37"/>
      <c r="OHR105" s="37"/>
      <c r="OHS105" s="37"/>
      <c r="OHT105" s="37"/>
      <c r="OHU105" s="37"/>
      <c r="OHV105" s="37"/>
      <c r="OHW105" s="37"/>
      <c r="OHX105" s="37"/>
      <c r="OHY105" s="37"/>
      <c r="OHZ105" s="37"/>
      <c r="OIA105" s="37"/>
      <c r="OIB105" s="37"/>
      <c r="OIC105" s="37"/>
      <c r="OID105" s="37"/>
      <c r="OIE105" s="37"/>
      <c r="OIF105" s="37"/>
      <c r="OIG105" s="37"/>
      <c r="OIH105" s="37"/>
      <c r="OII105" s="37"/>
      <c r="OIJ105" s="37"/>
      <c r="OIK105" s="37"/>
      <c r="OIL105" s="37"/>
      <c r="OIM105" s="37"/>
      <c r="OIN105" s="37"/>
      <c r="OIO105" s="37"/>
      <c r="OIP105" s="37"/>
      <c r="OIQ105" s="37"/>
      <c r="OIR105" s="37"/>
      <c r="OIS105" s="37"/>
      <c r="OIT105" s="37"/>
      <c r="OIU105" s="37"/>
      <c r="OIV105" s="37"/>
      <c r="OIW105" s="37"/>
      <c r="OIX105" s="37"/>
      <c r="OIY105" s="37"/>
      <c r="OIZ105" s="37"/>
      <c r="OJA105" s="37"/>
      <c r="OJB105" s="37"/>
      <c r="OJC105" s="37"/>
      <c r="OJD105" s="37"/>
      <c r="OJE105" s="37"/>
      <c r="OJF105" s="37"/>
      <c r="OJG105" s="37"/>
      <c r="OJH105" s="37"/>
      <c r="OJI105" s="37"/>
      <c r="OJJ105" s="37"/>
      <c r="OJK105" s="37"/>
      <c r="OJL105" s="37"/>
      <c r="OJM105" s="37"/>
      <c r="OJN105" s="37"/>
      <c r="OJO105" s="37"/>
      <c r="OJP105" s="37"/>
      <c r="OJQ105" s="37"/>
      <c r="OJR105" s="37"/>
      <c r="OJS105" s="37"/>
      <c r="OJT105" s="37"/>
      <c r="OJU105" s="37"/>
      <c r="OJV105" s="37"/>
      <c r="OJW105" s="37"/>
      <c r="OJX105" s="37"/>
      <c r="OJY105" s="37"/>
      <c r="OJZ105" s="37"/>
      <c r="OKA105" s="37"/>
      <c r="OKB105" s="37"/>
      <c r="OKC105" s="37"/>
      <c r="OKD105" s="37"/>
      <c r="OKE105" s="37"/>
      <c r="OKF105" s="37"/>
      <c r="OKG105" s="37"/>
      <c r="OKH105" s="37"/>
      <c r="OKI105" s="37"/>
      <c r="OKJ105" s="37"/>
      <c r="OKK105" s="37"/>
      <c r="OKL105" s="37"/>
      <c r="OKM105" s="37"/>
      <c r="OKN105" s="37"/>
      <c r="OKO105" s="37"/>
      <c r="OKP105" s="37"/>
      <c r="OKQ105" s="37"/>
      <c r="OKR105" s="37"/>
      <c r="OKS105" s="37"/>
      <c r="OKT105" s="37"/>
      <c r="OKU105" s="37"/>
      <c r="OKV105" s="37"/>
      <c r="OKW105" s="37"/>
      <c r="OKX105" s="37"/>
      <c r="OKY105" s="37"/>
      <c r="OKZ105" s="37"/>
      <c r="OLA105" s="37"/>
      <c r="OLB105" s="37"/>
      <c r="OLC105" s="37"/>
      <c r="OLD105" s="37"/>
      <c r="OLE105" s="37"/>
      <c r="OLF105" s="37"/>
      <c r="OLG105" s="37"/>
      <c r="OLH105" s="37"/>
      <c r="OLI105" s="37"/>
      <c r="OLJ105" s="37"/>
      <c r="OLK105" s="37"/>
      <c r="OLL105" s="37"/>
      <c r="OLM105" s="37"/>
      <c r="OLN105" s="37"/>
      <c r="OLO105" s="37"/>
      <c r="OLP105" s="37"/>
      <c r="OLQ105" s="37"/>
      <c r="OLR105" s="37"/>
      <c r="OLS105" s="37"/>
      <c r="OLT105" s="37"/>
      <c r="OLU105" s="37"/>
      <c r="OLV105" s="37"/>
      <c r="OLW105" s="37"/>
      <c r="OLX105" s="37"/>
      <c r="OLY105" s="37"/>
      <c r="OLZ105" s="37"/>
      <c r="OMA105" s="37"/>
      <c r="OMB105" s="37"/>
      <c r="OMC105" s="37"/>
      <c r="OMD105" s="37"/>
      <c r="OME105" s="37"/>
      <c r="OMF105" s="37"/>
      <c r="OMG105" s="37"/>
      <c r="OMH105" s="37"/>
      <c r="OMI105" s="37"/>
      <c r="OMJ105" s="37"/>
      <c r="OMK105" s="37"/>
      <c r="OML105" s="37"/>
      <c r="OMM105" s="37"/>
      <c r="OMN105" s="37"/>
      <c r="OMO105" s="37"/>
      <c r="OMP105" s="37"/>
      <c r="OMQ105" s="37"/>
      <c r="OMR105" s="37"/>
      <c r="OMS105" s="37"/>
      <c r="OMT105" s="37"/>
      <c r="OMU105" s="37"/>
      <c r="OMV105" s="37"/>
      <c r="OMW105" s="37"/>
      <c r="OMX105" s="37"/>
      <c r="OMY105" s="37"/>
      <c r="OMZ105" s="37"/>
      <c r="ONA105" s="37"/>
      <c r="ONB105" s="37"/>
      <c r="ONC105" s="37"/>
      <c r="OND105" s="37"/>
      <c r="ONE105" s="37"/>
      <c r="ONF105" s="37"/>
      <c r="ONG105" s="37"/>
      <c r="ONH105" s="37"/>
      <c r="ONI105" s="37"/>
      <c r="ONJ105" s="37"/>
      <c r="ONK105" s="37"/>
      <c r="ONL105" s="37"/>
      <c r="ONM105" s="37"/>
      <c r="ONN105" s="37"/>
      <c r="ONO105" s="37"/>
      <c r="ONP105" s="37"/>
      <c r="ONQ105" s="37"/>
      <c r="ONR105" s="37"/>
      <c r="ONS105" s="37"/>
      <c r="ONT105" s="37"/>
      <c r="ONU105" s="37"/>
      <c r="ONV105" s="37"/>
      <c r="ONW105" s="37"/>
      <c r="ONX105" s="37"/>
      <c r="ONY105" s="37"/>
      <c r="ONZ105" s="37"/>
      <c r="OOA105" s="37"/>
      <c r="OOB105" s="37"/>
      <c r="OOC105" s="37"/>
      <c r="OOD105" s="37"/>
      <c r="OOE105" s="37"/>
      <c r="OOF105" s="37"/>
      <c r="OOG105" s="37"/>
      <c r="OOH105" s="37"/>
      <c r="OOI105" s="37"/>
      <c r="OOJ105" s="37"/>
      <c r="OOK105" s="37"/>
      <c r="OOL105" s="37"/>
      <c r="OOM105" s="37"/>
      <c r="OON105" s="37"/>
      <c r="OOO105" s="37"/>
      <c r="OOP105" s="37"/>
      <c r="OOQ105" s="37"/>
      <c r="OOR105" s="37"/>
      <c r="OOS105" s="37"/>
      <c r="OOT105" s="37"/>
      <c r="OOU105" s="37"/>
      <c r="OOV105" s="37"/>
      <c r="OOW105" s="37"/>
      <c r="OOX105" s="37"/>
      <c r="OOY105" s="37"/>
      <c r="OOZ105" s="37"/>
      <c r="OPA105" s="37"/>
      <c r="OPB105" s="37"/>
      <c r="OPC105" s="37"/>
      <c r="OPD105" s="37"/>
      <c r="OPE105" s="37"/>
      <c r="OPF105" s="37"/>
      <c r="OPG105" s="37"/>
      <c r="OPH105" s="37"/>
      <c r="OPI105" s="37"/>
      <c r="OPJ105" s="37"/>
      <c r="OPK105" s="37"/>
      <c r="OPL105" s="37"/>
      <c r="OPM105" s="37"/>
      <c r="OPN105" s="37"/>
      <c r="OPO105" s="37"/>
      <c r="OPP105" s="37"/>
      <c r="OPQ105" s="37"/>
      <c r="OPR105" s="37"/>
      <c r="OPS105" s="37"/>
      <c r="OPT105" s="37"/>
      <c r="OPU105" s="37"/>
      <c r="OPV105" s="37"/>
      <c r="OPW105" s="37"/>
      <c r="OPX105" s="37"/>
      <c r="OPY105" s="37"/>
      <c r="OPZ105" s="37"/>
      <c r="OQA105" s="37"/>
      <c r="OQB105" s="37"/>
      <c r="OQC105" s="37"/>
      <c r="OQD105" s="37"/>
      <c r="OQE105" s="37"/>
      <c r="OQF105" s="37"/>
      <c r="OQG105" s="37"/>
      <c r="OQH105" s="37"/>
      <c r="OQI105" s="37"/>
      <c r="OQJ105" s="37"/>
      <c r="OQK105" s="37"/>
      <c r="OQL105" s="37"/>
      <c r="OQM105" s="37"/>
      <c r="OQN105" s="37"/>
      <c r="OQO105" s="37"/>
      <c r="OQP105" s="37"/>
      <c r="OQQ105" s="37"/>
      <c r="OQR105" s="37"/>
      <c r="OQS105" s="37"/>
      <c r="OQT105" s="37"/>
      <c r="OQU105" s="37"/>
      <c r="OQV105" s="37"/>
      <c r="OQW105" s="37"/>
      <c r="OQX105" s="37"/>
      <c r="OQY105" s="37"/>
      <c r="OQZ105" s="37"/>
      <c r="ORA105" s="37"/>
      <c r="ORB105" s="37"/>
      <c r="ORC105" s="37"/>
      <c r="ORD105" s="37"/>
      <c r="ORE105" s="37"/>
      <c r="ORF105" s="37"/>
      <c r="ORG105" s="37"/>
      <c r="ORH105" s="37"/>
      <c r="ORI105" s="37"/>
      <c r="ORJ105" s="37"/>
      <c r="ORK105" s="37"/>
      <c r="ORL105" s="37"/>
      <c r="ORM105" s="37"/>
      <c r="ORN105" s="37"/>
      <c r="ORO105" s="37"/>
      <c r="ORP105" s="37"/>
      <c r="ORQ105" s="37"/>
      <c r="ORR105" s="37"/>
      <c r="ORS105" s="37"/>
      <c r="ORT105" s="37"/>
      <c r="ORU105" s="37"/>
      <c r="ORV105" s="37"/>
      <c r="ORW105" s="37"/>
      <c r="ORX105" s="37"/>
      <c r="ORY105" s="37"/>
      <c r="ORZ105" s="37"/>
      <c r="OSA105" s="37"/>
      <c r="OSB105" s="37"/>
      <c r="OSC105" s="37"/>
      <c r="OSD105" s="37"/>
      <c r="OSE105" s="37"/>
      <c r="OSF105" s="37"/>
      <c r="OSG105" s="37"/>
      <c r="OSH105" s="37"/>
      <c r="OSI105" s="37"/>
      <c r="OSJ105" s="37"/>
      <c r="OSK105" s="37"/>
      <c r="OSL105" s="37"/>
      <c r="OSM105" s="37"/>
      <c r="OSN105" s="37"/>
      <c r="OSO105" s="37"/>
      <c r="OSP105" s="37"/>
      <c r="OSQ105" s="37"/>
      <c r="OSR105" s="37"/>
      <c r="OSS105" s="37"/>
      <c r="OST105" s="37"/>
      <c r="OSU105" s="37"/>
      <c r="OSV105" s="37"/>
      <c r="OSW105" s="37"/>
      <c r="OSX105" s="37"/>
      <c r="OSY105" s="37"/>
      <c r="OSZ105" s="37"/>
      <c r="OTA105" s="37"/>
      <c r="OTB105" s="37"/>
      <c r="OTC105" s="37"/>
      <c r="OTD105" s="37"/>
      <c r="OTE105" s="37"/>
      <c r="OTF105" s="37"/>
      <c r="OTG105" s="37"/>
      <c r="OTH105" s="37"/>
      <c r="OTI105" s="37"/>
      <c r="OTJ105" s="37"/>
      <c r="OTK105" s="37"/>
      <c r="OTL105" s="37"/>
      <c r="OTM105" s="37"/>
      <c r="OTN105" s="37"/>
      <c r="OTO105" s="37"/>
      <c r="OTP105" s="37"/>
      <c r="OTQ105" s="37"/>
      <c r="OTR105" s="37"/>
      <c r="OTS105" s="37"/>
      <c r="OTT105" s="37"/>
      <c r="OTU105" s="37"/>
      <c r="OTV105" s="37"/>
      <c r="OTW105" s="37"/>
      <c r="OTX105" s="37"/>
      <c r="OTY105" s="37"/>
      <c r="OTZ105" s="37"/>
      <c r="OUA105" s="37"/>
      <c r="OUB105" s="37"/>
      <c r="OUC105" s="37"/>
      <c r="OUD105" s="37"/>
      <c r="OUE105" s="37"/>
      <c r="OUF105" s="37"/>
      <c r="OUG105" s="37"/>
      <c r="OUH105" s="37"/>
      <c r="OUI105" s="37"/>
      <c r="OUJ105" s="37"/>
      <c r="OUK105" s="37"/>
      <c r="OUL105" s="37"/>
      <c r="OUM105" s="37"/>
      <c r="OUN105" s="37"/>
      <c r="OUO105" s="37"/>
      <c r="OUP105" s="37"/>
      <c r="OUQ105" s="37"/>
      <c r="OUR105" s="37"/>
      <c r="OUS105" s="37"/>
      <c r="OUT105" s="37"/>
      <c r="OUU105" s="37"/>
      <c r="OUV105" s="37"/>
      <c r="OUW105" s="37"/>
      <c r="OUX105" s="37"/>
      <c r="OUY105" s="37"/>
      <c r="OUZ105" s="37"/>
      <c r="OVA105" s="37"/>
      <c r="OVB105" s="37"/>
      <c r="OVC105" s="37"/>
      <c r="OVD105" s="37"/>
      <c r="OVE105" s="37"/>
      <c r="OVF105" s="37"/>
      <c r="OVG105" s="37"/>
      <c r="OVH105" s="37"/>
      <c r="OVI105" s="37"/>
      <c r="OVJ105" s="37"/>
      <c r="OVK105" s="37"/>
      <c r="OVL105" s="37"/>
      <c r="OVM105" s="37"/>
      <c r="OVN105" s="37"/>
      <c r="OVO105" s="37"/>
      <c r="OVP105" s="37"/>
      <c r="OVQ105" s="37"/>
      <c r="OVR105" s="37"/>
      <c r="OVS105" s="37"/>
      <c r="OVT105" s="37"/>
      <c r="OVU105" s="37"/>
      <c r="OVV105" s="37"/>
      <c r="OVW105" s="37"/>
      <c r="OVX105" s="37"/>
      <c r="OVY105" s="37"/>
      <c r="OVZ105" s="37"/>
      <c r="OWA105" s="37"/>
      <c r="OWB105" s="37"/>
      <c r="OWC105" s="37"/>
      <c r="OWD105" s="37"/>
      <c r="OWE105" s="37"/>
      <c r="OWF105" s="37"/>
      <c r="OWG105" s="37"/>
      <c r="OWH105" s="37"/>
      <c r="OWI105" s="37"/>
      <c r="OWJ105" s="37"/>
      <c r="OWK105" s="37"/>
      <c r="OWL105" s="37"/>
      <c r="OWM105" s="37"/>
      <c r="OWN105" s="37"/>
      <c r="OWO105" s="37"/>
      <c r="OWP105" s="37"/>
      <c r="OWQ105" s="37"/>
      <c r="OWR105" s="37"/>
      <c r="OWS105" s="37"/>
      <c r="OWT105" s="37"/>
      <c r="OWU105" s="37"/>
      <c r="OWV105" s="37"/>
      <c r="OWW105" s="37"/>
      <c r="OWX105" s="37"/>
      <c r="OWY105" s="37"/>
      <c r="OWZ105" s="37"/>
      <c r="OXA105" s="37"/>
      <c r="OXB105" s="37"/>
      <c r="OXC105" s="37"/>
      <c r="OXD105" s="37"/>
      <c r="OXE105" s="37"/>
      <c r="OXF105" s="37"/>
      <c r="OXG105" s="37"/>
      <c r="OXH105" s="37"/>
      <c r="OXI105" s="37"/>
      <c r="OXJ105" s="37"/>
      <c r="OXK105" s="37"/>
      <c r="OXL105" s="37"/>
      <c r="OXM105" s="37"/>
      <c r="OXN105" s="37"/>
      <c r="OXO105" s="37"/>
      <c r="OXP105" s="37"/>
      <c r="OXQ105" s="37"/>
      <c r="OXR105" s="37"/>
      <c r="OXS105" s="37"/>
      <c r="OXT105" s="37"/>
      <c r="OXU105" s="37"/>
      <c r="OXV105" s="37"/>
      <c r="OXW105" s="37"/>
      <c r="OXX105" s="37"/>
      <c r="OXY105" s="37"/>
      <c r="OXZ105" s="37"/>
      <c r="OYA105" s="37"/>
      <c r="OYB105" s="37"/>
      <c r="OYC105" s="37"/>
      <c r="OYD105" s="37"/>
      <c r="OYE105" s="37"/>
      <c r="OYF105" s="37"/>
      <c r="OYG105" s="37"/>
      <c r="OYH105" s="37"/>
      <c r="OYI105" s="37"/>
      <c r="OYJ105" s="37"/>
      <c r="OYK105" s="37"/>
      <c r="OYL105" s="37"/>
      <c r="OYM105" s="37"/>
      <c r="OYN105" s="37"/>
      <c r="OYO105" s="37"/>
      <c r="OYP105" s="37"/>
      <c r="OYQ105" s="37"/>
      <c r="OYR105" s="37"/>
      <c r="OYS105" s="37"/>
      <c r="OYT105" s="37"/>
      <c r="OYU105" s="37"/>
      <c r="OYV105" s="37"/>
      <c r="OYW105" s="37"/>
      <c r="OYX105" s="37"/>
      <c r="OYY105" s="37"/>
      <c r="OYZ105" s="37"/>
      <c r="OZA105" s="37"/>
      <c r="OZB105" s="37"/>
      <c r="OZC105" s="37"/>
      <c r="OZD105" s="37"/>
      <c r="OZE105" s="37"/>
      <c r="OZF105" s="37"/>
      <c r="OZG105" s="37"/>
      <c r="OZH105" s="37"/>
      <c r="OZI105" s="37"/>
      <c r="OZJ105" s="37"/>
      <c r="OZK105" s="37"/>
      <c r="OZL105" s="37"/>
      <c r="OZM105" s="37"/>
      <c r="OZN105" s="37"/>
      <c r="OZO105" s="37"/>
      <c r="OZP105" s="37"/>
      <c r="OZQ105" s="37"/>
      <c r="OZR105" s="37"/>
      <c r="OZS105" s="37"/>
      <c r="OZT105" s="37"/>
      <c r="OZU105" s="37"/>
      <c r="OZV105" s="37"/>
      <c r="OZW105" s="37"/>
      <c r="OZX105" s="37"/>
      <c r="OZY105" s="37"/>
      <c r="OZZ105" s="37"/>
      <c r="PAA105" s="37"/>
      <c r="PAB105" s="37"/>
      <c r="PAC105" s="37"/>
      <c r="PAD105" s="37"/>
      <c r="PAE105" s="37"/>
      <c r="PAF105" s="37"/>
      <c r="PAG105" s="37"/>
      <c r="PAH105" s="37"/>
      <c r="PAI105" s="37"/>
      <c r="PAJ105" s="37"/>
      <c r="PAK105" s="37"/>
      <c r="PAL105" s="37"/>
      <c r="PAM105" s="37"/>
      <c r="PAN105" s="37"/>
      <c r="PAO105" s="37"/>
      <c r="PAP105" s="37"/>
      <c r="PAQ105" s="37"/>
      <c r="PAR105" s="37"/>
      <c r="PAS105" s="37"/>
      <c r="PAT105" s="37"/>
      <c r="PAU105" s="37"/>
      <c r="PAV105" s="37"/>
      <c r="PAW105" s="37"/>
      <c r="PAX105" s="37"/>
      <c r="PAY105" s="37"/>
      <c r="PAZ105" s="37"/>
      <c r="PBA105" s="37"/>
      <c r="PBB105" s="37"/>
      <c r="PBC105" s="37"/>
      <c r="PBD105" s="37"/>
      <c r="PBE105" s="37"/>
      <c r="PBF105" s="37"/>
      <c r="PBG105" s="37"/>
      <c r="PBH105" s="37"/>
      <c r="PBI105" s="37"/>
      <c r="PBJ105" s="37"/>
      <c r="PBK105" s="37"/>
      <c r="PBL105" s="37"/>
      <c r="PBM105" s="37"/>
      <c r="PBN105" s="37"/>
      <c r="PBO105" s="37"/>
      <c r="PBP105" s="37"/>
      <c r="PBQ105" s="37"/>
      <c r="PBR105" s="37"/>
      <c r="PBS105" s="37"/>
      <c r="PBT105" s="37"/>
      <c r="PBU105" s="37"/>
      <c r="PBV105" s="37"/>
      <c r="PBW105" s="37"/>
      <c r="PBX105" s="37"/>
      <c r="PBY105" s="37"/>
      <c r="PBZ105" s="37"/>
      <c r="PCA105" s="37"/>
      <c r="PCB105" s="37"/>
      <c r="PCC105" s="37"/>
      <c r="PCD105" s="37"/>
      <c r="PCE105" s="37"/>
      <c r="PCF105" s="37"/>
      <c r="PCG105" s="37"/>
      <c r="PCH105" s="37"/>
      <c r="PCI105" s="37"/>
      <c r="PCJ105" s="37"/>
      <c r="PCK105" s="37"/>
      <c r="PCL105" s="37"/>
      <c r="PCM105" s="37"/>
      <c r="PCN105" s="37"/>
      <c r="PCO105" s="37"/>
      <c r="PCP105" s="37"/>
      <c r="PCQ105" s="37"/>
      <c r="PCR105" s="37"/>
      <c r="PCS105" s="37"/>
      <c r="PCT105" s="37"/>
      <c r="PCU105" s="37"/>
      <c r="PCV105" s="37"/>
      <c r="PCW105" s="37"/>
      <c r="PCX105" s="37"/>
      <c r="PCY105" s="37"/>
      <c r="PCZ105" s="37"/>
      <c r="PDA105" s="37"/>
      <c r="PDB105" s="37"/>
      <c r="PDC105" s="37"/>
      <c r="PDD105" s="37"/>
      <c r="PDE105" s="37"/>
      <c r="PDF105" s="37"/>
      <c r="PDG105" s="37"/>
      <c r="PDH105" s="37"/>
      <c r="PDI105" s="37"/>
      <c r="PDJ105" s="37"/>
      <c r="PDK105" s="37"/>
      <c r="PDL105" s="37"/>
      <c r="PDM105" s="37"/>
      <c r="PDN105" s="37"/>
      <c r="PDO105" s="37"/>
      <c r="PDP105" s="37"/>
      <c r="PDQ105" s="37"/>
      <c r="PDR105" s="37"/>
      <c r="PDS105" s="37"/>
      <c r="PDT105" s="37"/>
      <c r="PDU105" s="37"/>
      <c r="PDV105" s="37"/>
      <c r="PDW105" s="37"/>
      <c r="PDX105" s="37"/>
      <c r="PDY105" s="37"/>
      <c r="PDZ105" s="37"/>
      <c r="PEA105" s="37"/>
      <c r="PEB105" s="37"/>
      <c r="PEC105" s="37"/>
      <c r="PED105" s="37"/>
      <c r="PEE105" s="37"/>
      <c r="PEF105" s="37"/>
      <c r="PEG105" s="37"/>
      <c r="PEH105" s="37"/>
      <c r="PEI105" s="37"/>
      <c r="PEJ105" s="37"/>
      <c r="PEK105" s="37"/>
      <c r="PEL105" s="37"/>
      <c r="PEM105" s="37"/>
      <c r="PEN105" s="37"/>
      <c r="PEO105" s="37"/>
      <c r="PEP105" s="37"/>
      <c r="PEQ105" s="37"/>
      <c r="PER105" s="37"/>
      <c r="PES105" s="37"/>
      <c r="PET105" s="37"/>
      <c r="PEU105" s="37"/>
      <c r="PEV105" s="37"/>
      <c r="PEW105" s="37"/>
      <c r="PEX105" s="37"/>
      <c r="PEY105" s="37"/>
      <c r="PEZ105" s="37"/>
      <c r="PFA105" s="37"/>
      <c r="PFB105" s="37"/>
      <c r="PFC105" s="37"/>
      <c r="PFD105" s="37"/>
      <c r="PFE105" s="37"/>
      <c r="PFF105" s="37"/>
      <c r="PFG105" s="37"/>
      <c r="PFH105" s="37"/>
      <c r="PFI105" s="37"/>
      <c r="PFJ105" s="37"/>
      <c r="PFK105" s="37"/>
      <c r="PFL105" s="37"/>
      <c r="PFM105" s="37"/>
      <c r="PFN105" s="37"/>
      <c r="PFO105" s="37"/>
      <c r="PFP105" s="37"/>
      <c r="PFQ105" s="37"/>
      <c r="PFR105" s="37"/>
      <c r="PFS105" s="37"/>
      <c r="PFT105" s="37"/>
      <c r="PFU105" s="37"/>
      <c r="PFV105" s="37"/>
      <c r="PFW105" s="37"/>
      <c r="PFX105" s="37"/>
      <c r="PFY105" s="37"/>
      <c r="PFZ105" s="37"/>
      <c r="PGA105" s="37"/>
      <c r="PGB105" s="37"/>
      <c r="PGC105" s="37"/>
      <c r="PGD105" s="37"/>
      <c r="PGE105" s="37"/>
      <c r="PGF105" s="37"/>
      <c r="PGG105" s="37"/>
      <c r="PGH105" s="37"/>
      <c r="PGI105" s="37"/>
      <c r="PGJ105" s="37"/>
      <c r="PGK105" s="37"/>
      <c r="PGL105" s="37"/>
      <c r="PGM105" s="37"/>
      <c r="PGN105" s="37"/>
      <c r="PGO105" s="37"/>
      <c r="PGP105" s="37"/>
      <c r="PGQ105" s="37"/>
      <c r="PGR105" s="37"/>
      <c r="PGS105" s="37"/>
      <c r="PGT105" s="37"/>
      <c r="PGU105" s="37"/>
      <c r="PGV105" s="37"/>
      <c r="PGW105" s="37"/>
      <c r="PGX105" s="37"/>
      <c r="PGY105" s="37"/>
      <c r="PGZ105" s="37"/>
      <c r="PHA105" s="37"/>
      <c r="PHB105" s="37"/>
      <c r="PHC105" s="37"/>
      <c r="PHD105" s="37"/>
      <c r="PHE105" s="37"/>
      <c r="PHF105" s="37"/>
      <c r="PHG105" s="37"/>
      <c r="PHH105" s="37"/>
      <c r="PHI105" s="37"/>
      <c r="PHJ105" s="37"/>
      <c r="PHK105" s="37"/>
      <c r="PHL105" s="37"/>
      <c r="PHM105" s="37"/>
      <c r="PHN105" s="37"/>
      <c r="PHO105" s="37"/>
      <c r="PHP105" s="37"/>
      <c r="PHQ105" s="37"/>
      <c r="PHR105" s="37"/>
      <c r="PHS105" s="37"/>
      <c r="PHT105" s="37"/>
      <c r="PHU105" s="37"/>
      <c r="PHV105" s="37"/>
      <c r="PHW105" s="37"/>
      <c r="PHX105" s="37"/>
      <c r="PHY105" s="37"/>
      <c r="PHZ105" s="37"/>
      <c r="PIA105" s="37"/>
      <c r="PIB105" s="37"/>
      <c r="PIC105" s="37"/>
      <c r="PID105" s="37"/>
      <c r="PIE105" s="37"/>
      <c r="PIF105" s="37"/>
      <c r="PIG105" s="37"/>
      <c r="PIH105" s="37"/>
      <c r="PII105" s="37"/>
      <c r="PIJ105" s="37"/>
      <c r="PIK105" s="37"/>
      <c r="PIL105" s="37"/>
      <c r="PIM105" s="37"/>
      <c r="PIN105" s="37"/>
      <c r="PIO105" s="37"/>
      <c r="PIP105" s="37"/>
      <c r="PIQ105" s="37"/>
      <c r="PIR105" s="37"/>
      <c r="PIS105" s="37"/>
      <c r="PIT105" s="37"/>
      <c r="PIU105" s="37"/>
      <c r="PIV105" s="37"/>
      <c r="PIW105" s="37"/>
      <c r="PIX105" s="37"/>
      <c r="PIY105" s="37"/>
      <c r="PIZ105" s="37"/>
      <c r="PJA105" s="37"/>
      <c r="PJB105" s="37"/>
      <c r="PJC105" s="37"/>
      <c r="PJD105" s="37"/>
      <c r="PJE105" s="37"/>
      <c r="PJF105" s="37"/>
      <c r="PJG105" s="37"/>
      <c r="PJH105" s="37"/>
      <c r="PJI105" s="37"/>
      <c r="PJJ105" s="37"/>
      <c r="PJK105" s="37"/>
      <c r="PJL105" s="37"/>
      <c r="PJM105" s="37"/>
      <c r="PJN105" s="37"/>
      <c r="PJO105" s="37"/>
      <c r="PJP105" s="37"/>
      <c r="PJQ105" s="37"/>
      <c r="PJR105" s="37"/>
      <c r="PJS105" s="37"/>
      <c r="PJT105" s="37"/>
      <c r="PJU105" s="37"/>
      <c r="PJV105" s="37"/>
      <c r="PJW105" s="37"/>
      <c r="PJX105" s="37"/>
      <c r="PJY105" s="37"/>
      <c r="PJZ105" s="37"/>
      <c r="PKA105" s="37"/>
      <c r="PKB105" s="37"/>
      <c r="PKC105" s="37"/>
      <c r="PKD105" s="37"/>
      <c r="PKE105" s="37"/>
      <c r="PKF105" s="37"/>
      <c r="PKG105" s="37"/>
      <c r="PKH105" s="37"/>
      <c r="PKI105" s="37"/>
      <c r="PKJ105" s="37"/>
      <c r="PKK105" s="37"/>
      <c r="PKL105" s="37"/>
      <c r="PKM105" s="37"/>
      <c r="PKN105" s="37"/>
      <c r="PKO105" s="37"/>
      <c r="PKP105" s="37"/>
      <c r="PKQ105" s="37"/>
      <c r="PKR105" s="37"/>
      <c r="PKS105" s="37"/>
      <c r="PKT105" s="37"/>
      <c r="PKU105" s="37"/>
      <c r="PKV105" s="37"/>
      <c r="PKW105" s="37"/>
      <c r="PKX105" s="37"/>
      <c r="PKY105" s="37"/>
      <c r="PKZ105" s="37"/>
      <c r="PLA105" s="37"/>
      <c r="PLB105" s="37"/>
      <c r="PLC105" s="37"/>
      <c r="PLD105" s="37"/>
      <c r="PLE105" s="37"/>
      <c r="PLF105" s="37"/>
      <c r="PLG105" s="37"/>
      <c r="PLH105" s="37"/>
      <c r="PLI105" s="37"/>
      <c r="PLJ105" s="37"/>
      <c r="PLK105" s="37"/>
      <c r="PLL105" s="37"/>
      <c r="PLM105" s="37"/>
      <c r="PLN105" s="37"/>
      <c r="PLO105" s="37"/>
      <c r="PLP105" s="37"/>
      <c r="PLQ105" s="37"/>
      <c r="PLR105" s="37"/>
      <c r="PLS105" s="37"/>
      <c r="PLT105" s="37"/>
      <c r="PLU105" s="37"/>
      <c r="PLV105" s="37"/>
      <c r="PLW105" s="37"/>
      <c r="PLX105" s="37"/>
      <c r="PLY105" s="37"/>
      <c r="PLZ105" s="37"/>
      <c r="PMA105" s="37"/>
      <c r="PMB105" s="37"/>
      <c r="PMC105" s="37"/>
      <c r="PMD105" s="37"/>
      <c r="PME105" s="37"/>
      <c r="PMF105" s="37"/>
      <c r="PMG105" s="37"/>
      <c r="PMH105" s="37"/>
      <c r="PMI105" s="37"/>
      <c r="PMJ105" s="37"/>
      <c r="PMK105" s="37"/>
      <c r="PML105" s="37"/>
      <c r="PMM105" s="37"/>
      <c r="PMN105" s="37"/>
      <c r="PMO105" s="37"/>
      <c r="PMP105" s="37"/>
      <c r="PMQ105" s="37"/>
      <c r="PMR105" s="37"/>
      <c r="PMS105" s="37"/>
      <c r="PMT105" s="37"/>
      <c r="PMU105" s="37"/>
      <c r="PMV105" s="37"/>
      <c r="PMW105" s="37"/>
      <c r="PMX105" s="37"/>
      <c r="PMY105" s="37"/>
      <c r="PMZ105" s="37"/>
      <c r="PNA105" s="37"/>
      <c r="PNB105" s="37"/>
      <c r="PNC105" s="37"/>
      <c r="PND105" s="37"/>
      <c r="PNE105" s="37"/>
      <c r="PNF105" s="37"/>
      <c r="PNG105" s="37"/>
      <c r="PNH105" s="37"/>
      <c r="PNI105" s="37"/>
      <c r="PNJ105" s="37"/>
      <c r="PNK105" s="37"/>
      <c r="PNL105" s="37"/>
      <c r="PNM105" s="37"/>
      <c r="PNN105" s="37"/>
      <c r="PNO105" s="37"/>
      <c r="PNP105" s="37"/>
      <c r="PNQ105" s="37"/>
      <c r="PNR105" s="37"/>
      <c r="PNS105" s="37"/>
      <c r="PNT105" s="37"/>
      <c r="PNU105" s="37"/>
      <c r="PNV105" s="37"/>
      <c r="PNW105" s="37"/>
      <c r="PNX105" s="37"/>
      <c r="PNY105" s="37"/>
      <c r="PNZ105" s="37"/>
      <c r="POA105" s="37"/>
      <c r="POB105" s="37"/>
      <c r="POC105" s="37"/>
      <c r="POD105" s="37"/>
      <c r="POE105" s="37"/>
      <c r="POF105" s="37"/>
      <c r="POG105" s="37"/>
      <c r="POH105" s="37"/>
      <c r="POI105" s="37"/>
      <c r="POJ105" s="37"/>
      <c r="POK105" s="37"/>
      <c r="POL105" s="37"/>
      <c r="POM105" s="37"/>
      <c r="PON105" s="37"/>
      <c r="POO105" s="37"/>
      <c r="POP105" s="37"/>
      <c r="POQ105" s="37"/>
      <c r="POR105" s="37"/>
      <c r="POS105" s="37"/>
      <c r="POT105" s="37"/>
      <c r="POU105" s="37"/>
      <c r="POV105" s="37"/>
      <c r="POW105" s="37"/>
      <c r="POX105" s="37"/>
      <c r="POY105" s="37"/>
      <c r="POZ105" s="37"/>
      <c r="PPA105" s="37"/>
      <c r="PPB105" s="37"/>
      <c r="PPC105" s="37"/>
      <c r="PPD105" s="37"/>
      <c r="PPE105" s="37"/>
      <c r="PPF105" s="37"/>
      <c r="PPG105" s="37"/>
      <c r="PPH105" s="37"/>
      <c r="PPI105" s="37"/>
      <c r="PPJ105" s="37"/>
      <c r="PPK105" s="37"/>
      <c r="PPL105" s="37"/>
      <c r="PPM105" s="37"/>
      <c r="PPN105" s="37"/>
      <c r="PPO105" s="37"/>
      <c r="PPP105" s="37"/>
      <c r="PPQ105" s="37"/>
      <c r="PPR105" s="37"/>
      <c r="PPS105" s="37"/>
      <c r="PPT105" s="37"/>
      <c r="PPU105" s="37"/>
      <c r="PPV105" s="37"/>
      <c r="PPW105" s="37"/>
      <c r="PPX105" s="37"/>
      <c r="PPY105" s="37"/>
      <c r="PPZ105" s="37"/>
      <c r="PQA105" s="37"/>
      <c r="PQB105" s="37"/>
      <c r="PQC105" s="37"/>
      <c r="PQD105" s="37"/>
      <c r="PQE105" s="37"/>
      <c r="PQF105" s="37"/>
      <c r="PQG105" s="37"/>
      <c r="PQH105" s="37"/>
      <c r="PQI105" s="37"/>
      <c r="PQJ105" s="37"/>
      <c r="PQK105" s="37"/>
      <c r="PQL105" s="37"/>
      <c r="PQM105" s="37"/>
      <c r="PQN105" s="37"/>
      <c r="PQO105" s="37"/>
      <c r="PQP105" s="37"/>
      <c r="PQQ105" s="37"/>
      <c r="PQR105" s="37"/>
      <c r="PQS105" s="37"/>
      <c r="PQT105" s="37"/>
      <c r="PQU105" s="37"/>
      <c r="PQV105" s="37"/>
      <c r="PQW105" s="37"/>
      <c r="PQX105" s="37"/>
      <c r="PQY105" s="37"/>
      <c r="PQZ105" s="37"/>
      <c r="PRA105" s="37"/>
      <c r="PRB105" s="37"/>
      <c r="PRC105" s="37"/>
      <c r="PRD105" s="37"/>
      <c r="PRE105" s="37"/>
      <c r="PRF105" s="37"/>
      <c r="PRG105" s="37"/>
      <c r="PRH105" s="37"/>
      <c r="PRI105" s="37"/>
      <c r="PRJ105" s="37"/>
      <c r="PRK105" s="37"/>
      <c r="PRL105" s="37"/>
      <c r="PRM105" s="37"/>
      <c r="PRN105" s="37"/>
      <c r="PRO105" s="37"/>
      <c r="PRP105" s="37"/>
      <c r="PRQ105" s="37"/>
      <c r="PRR105" s="37"/>
      <c r="PRS105" s="37"/>
      <c r="PRT105" s="37"/>
      <c r="PRU105" s="37"/>
      <c r="PRV105" s="37"/>
      <c r="PRW105" s="37"/>
      <c r="PRX105" s="37"/>
      <c r="PRY105" s="37"/>
      <c r="PRZ105" s="37"/>
      <c r="PSA105" s="37"/>
      <c r="PSB105" s="37"/>
      <c r="PSC105" s="37"/>
      <c r="PSD105" s="37"/>
      <c r="PSE105" s="37"/>
      <c r="PSF105" s="37"/>
      <c r="PSG105" s="37"/>
      <c r="PSH105" s="37"/>
      <c r="PSI105" s="37"/>
      <c r="PSJ105" s="37"/>
      <c r="PSK105" s="37"/>
      <c r="PSL105" s="37"/>
      <c r="PSM105" s="37"/>
      <c r="PSN105" s="37"/>
      <c r="PSO105" s="37"/>
      <c r="PSP105" s="37"/>
      <c r="PSQ105" s="37"/>
      <c r="PSR105" s="37"/>
      <c r="PSS105" s="37"/>
      <c r="PST105" s="37"/>
      <c r="PSU105" s="37"/>
      <c r="PSV105" s="37"/>
      <c r="PSW105" s="37"/>
      <c r="PSX105" s="37"/>
      <c r="PSY105" s="37"/>
      <c r="PSZ105" s="37"/>
      <c r="PTA105" s="37"/>
      <c r="PTB105" s="37"/>
      <c r="PTC105" s="37"/>
      <c r="PTD105" s="37"/>
      <c r="PTE105" s="37"/>
      <c r="PTF105" s="37"/>
      <c r="PTG105" s="37"/>
      <c r="PTH105" s="37"/>
      <c r="PTI105" s="37"/>
      <c r="PTJ105" s="37"/>
      <c r="PTK105" s="37"/>
      <c r="PTL105" s="37"/>
      <c r="PTM105" s="37"/>
      <c r="PTN105" s="37"/>
      <c r="PTO105" s="37"/>
      <c r="PTP105" s="37"/>
      <c r="PTQ105" s="37"/>
      <c r="PTR105" s="37"/>
      <c r="PTS105" s="37"/>
      <c r="PTT105" s="37"/>
      <c r="PTU105" s="37"/>
      <c r="PTV105" s="37"/>
      <c r="PTW105" s="37"/>
      <c r="PTX105" s="37"/>
      <c r="PTY105" s="37"/>
      <c r="PTZ105" s="37"/>
      <c r="PUA105" s="37"/>
      <c r="PUB105" s="37"/>
      <c r="PUC105" s="37"/>
      <c r="PUD105" s="37"/>
      <c r="PUE105" s="37"/>
      <c r="PUF105" s="37"/>
      <c r="PUG105" s="37"/>
      <c r="PUH105" s="37"/>
      <c r="PUI105" s="37"/>
      <c r="PUJ105" s="37"/>
      <c r="PUK105" s="37"/>
      <c r="PUL105" s="37"/>
      <c r="PUM105" s="37"/>
      <c r="PUN105" s="37"/>
      <c r="PUO105" s="37"/>
      <c r="PUP105" s="37"/>
      <c r="PUQ105" s="37"/>
      <c r="PUR105" s="37"/>
      <c r="PUS105" s="37"/>
      <c r="PUT105" s="37"/>
      <c r="PUU105" s="37"/>
      <c r="PUV105" s="37"/>
      <c r="PUW105" s="37"/>
      <c r="PUX105" s="37"/>
      <c r="PUY105" s="37"/>
      <c r="PUZ105" s="37"/>
      <c r="PVA105" s="37"/>
      <c r="PVB105" s="37"/>
      <c r="PVC105" s="37"/>
      <c r="PVD105" s="37"/>
      <c r="PVE105" s="37"/>
      <c r="PVF105" s="37"/>
      <c r="PVG105" s="37"/>
      <c r="PVH105" s="37"/>
      <c r="PVI105" s="37"/>
      <c r="PVJ105" s="37"/>
      <c r="PVK105" s="37"/>
      <c r="PVL105" s="37"/>
      <c r="PVM105" s="37"/>
      <c r="PVN105" s="37"/>
      <c r="PVO105" s="37"/>
      <c r="PVP105" s="37"/>
      <c r="PVQ105" s="37"/>
      <c r="PVR105" s="37"/>
      <c r="PVS105" s="37"/>
      <c r="PVT105" s="37"/>
      <c r="PVU105" s="37"/>
      <c r="PVV105" s="37"/>
      <c r="PVW105" s="37"/>
      <c r="PVX105" s="37"/>
      <c r="PVY105" s="37"/>
      <c r="PVZ105" s="37"/>
      <c r="PWA105" s="37"/>
      <c r="PWB105" s="37"/>
      <c r="PWC105" s="37"/>
      <c r="PWD105" s="37"/>
      <c r="PWE105" s="37"/>
      <c r="PWF105" s="37"/>
      <c r="PWG105" s="37"/>
      <c r="PWH105" s="37"/>
      <c r="PWI105" s="37"/>
      <c r="PWJ105" s="37"/>
      <c r="PWK105" s="37"/>
      <c r="PWL105" s="37"/>
      <c r="PWM105" s="37"/>
      <c r="PWN105" s="37"/>
      <c r="PWO105" s="37"/>
      <c r="PWP105" s="37"/>
      <c r="PWQ105" s="37"/>
      <c r="PWR105" s="37"/>
      <c r="PWS105" s="37"/>
      <c r="PWT105" s="37"/>
      <c r="PWU105" s="37"/>
      <c r="PWV105" s="37"/>
      <c r="PWW105" s="37"/>
      <c r="PWX105" s="37"/>
      <c r="PWY105" s="37"/>
      <c r="PWZ105" s="37"/>
      <c r="PXA105" s="37"/>
      <c r="PXB105" s="37"/>
      <c r="PXC105" s="37"/>
      <c r="PXD105" s="37"/>
      <c r="PXE105" s="37"/>
      <c r="PXF105" s="37"/>
      <c r="PXG105" s="37"/>
      <c r="PXH105" s="37"/>
      <c r="PXI105" s="37"/>
      <c r="PXJ105" s="37"/>
      <c r="PXK105" s="37"/>
      <c r="PXL105" s="37"/>
      <c r="PXM105" s="37"/>
      <c r="PXN105" s="37"/>
      <c r="PXO105" s="37"/>
      <c r="PXP105" s="37"/>
      <c r="PXQ105" s="37"/>
      <c r="PXR105" s="37"/>
      <c r="PXS105" s="37"/>
      <c r="PXT105" s="37"/>
      <c r="PXU105" s="37"/>
      <c r="PXV105" s="37"/>
      <c r="PXW105" s="37"/>
      <c r="PXX105" s="37"/>
      <c r="PXY105" s="37"/>
      <c r="PXZ105" s="37"/>
      <c r="PYA105" s="37"/>
      <c r="PYB105" s="37"/>
      <c r="PYC105" s="37"/>
      <c r="PYD105" s="37"/>
      <c r="PYE105" s="37"/>
      <c r="PYF105" s="37"/>
      <c r="PYG105" s="37"/>
      <c r="PYH105" s="37"/>
      <c r="PYI105" s="37"/>
      <c r="PYJ105" s="37"/>
      <c r="PYK105" s="37"/>
      <c r="PYL105" s="37"/>
      <c r="PYM105" s="37"/>
      <c r="PYN105" s="37"/>
      <c r="PYO105" s="37"/>
      <c r="PYP105" s="37"/>
      <c r="PYQ105" s="37"/>
      <c r="PYR105" s="37"/>
      <c r="PYS105" s="37"/>
      <c r="PYT105" s="37"/>
      <c r="PYU105" s="37"/>
      <c r="PYV105" s="37"/>
      <c r="PYW105" s="37"/>
      <c r="PYX105" s="37"/>
      <c r="PYY105" s="37"/>
      <c r="PYZ105" s="37"/>
      <c r="PZA105" s="37"/>
      <c r="PZB105" s="37"/>
      <c r="PZC105" s="37"/>
      <c r="PZD105" s="37"/>
      <c r="PZE105" s="37"/>
      <c r="PZF105" s="37"/>
      <c r="PZG105" s="37"/>
      <c r="PZH105" s="37"/>
      <c r="PZI105" s="37"/>
      <c r="PZJ105" s="37"/>
      <c r="PZK105" s="37"/>
      <c r="PZL105" s="37"/>
      <c r="PZM105" s="37"/>
      <c r="PZN105" s="37"/>
      <c r="PZO105" s="37"/>
      <c r="PZP105" s="37"/>
      <c r="PZQ105" s="37"/>
      <c r="PZR105" s="37"/>
      <c r="PZS105" s="37"/>
      <c r="PZT105" s="37"/>
      <c r="PZU105" s="37"/>
      <c r="PZV105" s="37"/>
      <c r="PZW105" s="37"/>
      <c r="PZX105" s="37"/>
      <c r="PZY105" s="37"/>
      <c r="PZZ105" s="37"/>
      <c r="QAA105" s="37"/>
      <c r="QAB105" s="37"/>
      <c r="QAC105" s="37"/>
      <c r="QAD105" s="37"/>
      <c r="QAE105" s="37"/>
      <c r="QAF105" s="37"/>
      <c r="QAG105" s="37"/>
      <c r="QAH105" s="37"/>
      <c r="QAI105" s="37"/>
      <c r="QAJ105" s="37"/>
      <c r="QAK105" s="37"/>
      <c r="QAL105" s="37"/>
      <c r="QAM105" s="37"/>
      <c r="QAN105" s="37"/>
      <c r="QAO105" s="37"/>
      <c r="QAP105" s="37"/>
      <c r="QAQ105" s="37"/>
      <c r="QAR105" s="37"/>
      <c r="QAS105" s="37"/>
      <c r="QAT105" s="37"/>
      <c r="QAU105" s="37"/>
      <c r="QAV105" s="37"/>
      <c r="QAW105" s="37"/>
      <c r="QAX105" s="37"/>
      <c r="QAY105" s="37"/>
      <c r="QAZ105" s="37"/>
      <c r="QBA105" s="37"/>
      <c r="QBB105" s="37"/>
      <c r="QBC105" s="37"/>
      <c r="QBD105" s="37"/>
      <c r="QBE105" s="37"/>
      <c r="QBF105" s="37"/>
      <c r="QBG105" s="37"/>
      <c r="QBH105" s="37"/>
      <c r="QBI105" s="37"/>
      <c r="QBJ105" s="37"/>
      <c r="QBK105" s="37"/>
      <c r="QBL105" s="37"/>
      <c r="QBM105" s="37"/>
      <c r="QBN105" s="37"/>
      <c r="QBO105" s="37"/>
      <c r="QBP105" s="37"/>
      <c r="QBQ105" s="37"/>
      <c r="QBR105" s="37"/>
      <c r="QBS105" s="37"/>
      <c r="QBT105" s="37"/>
      <c r="QBU105" s="37"/>
      <c r="QBV105" s="37"/>
      <c r="QBW105" s="37"/>
      <c r="QBX105" s="37"/>
      <c r="QBY105" s="37"/>
      <c r="QBZ105" s="37"/>
      <c r="QCA105" s="37"/>
      <c r="QCB105" s="37"/>
      <c r="QCC105" s="37"/>
      <c r="QCD105" s="37"/>
      <c r="QCE105" s="37"/>
      <c r="QCF105" s="37"/>
      <c r="QCG105" s="37"/>
      <c r="QCH105" s="37"/>
      <c r="QCI105" s="37"/>
      <c r="QCJ105" s="37"/>
      <c r="QCK105" s="37"/>
      <c r="QCL105" s="37"/>
      <c r="QCM105" s="37"/>
      <c r="QCN105" s="37"/>
      <c r="QCO105" s="37"/>
      <c r="QCP105" s="37"/>
      <c r="QCQ105" s="37"/>
      <c r="QCR105" s="37"/>
      <c r="QCS105" s="37"/>
      <c r="QCT105" s="37"/>
      <c r="QCU105" s="37"/>
      <c r="QCV105" s="37"/>
      <c r="QCW105" s="37"/>
      <c r="QCX105" s="37"/>
      <c r="QCY105" s="37"/>
      <c r="QCZ105" s="37"/>
      <c r="QDA105" s="37"/>
      <c r="QDB105" s="37"/>
      <c r="QDC105" s="37"/>
      <c r="QDD105" s="37"/>
      <c r="QDE105" s="37"/>
      <c r="QDF105" s="37"/>
      <c r="QDG105" s="37"/>
      <c r="QDH105" s="37"/>
      <c r="QDI105" s="37"/>
      <c r="QDJ105" s="37"/>
      <c r="QDK105" s="37"/>
      <c r="QDL105" s="37"/>
      <c r="QDM105" s="37"/>
      <c r="QDN105" s="37"/>
      <c r="QDO105" s="37"/>
      <c r="QDP105" s="37"/>
      <c r="QDQ105" s="37"/>
      <c r="QDR105" s="37"/>
      <c r="QDS105" s="37"/>
      <c r="QDT105" s="37"/>
      <c r="QDU105" s="37"/>
      <c r="QDV105" s="37"/>
      <c r="QDW105" s="37"/>
      <c r="QDX105" s="37"/>
      <c r="QDY105" s="37"/>
      <c r="QDZ105" s="37"/>
      <c r="QEA105" s="37"/>
      <c r="QEB105" s="37"/>
      <c r="QEC105" s="37"/>
      <c r="QED105" s="37"/>
      <c r="QEE105" s="37"/>
      <c r="QEF105" s="37"/>
      <c r="QEG105" s="37"/>
      <c r="QEH105" s="37"/>
      <c r="QEI105" s="37"/>
      <c r="QEJ105" s="37"/>
      <c r="QEK105" s="37"/>
      <c r="QEL105" s="37"/>
      <c r="QEM105" s="37"/>
      <c r="QEN105" s="37"/>
      <c r="QEO105" s="37"/>
      <c r="QEP105" s="37"/>
      <c r="QEQ105" s="37"/>
      <c r="QER105" s="37"/>
      <c r="QES105" s="37"/>
      <c r="QET105" s="37"/>
      <c r="QEU105" s="37"/>
      <c r="QEV105" s="37"/>
      <c r="QEW105" s="37"/>
      <c r="QEX105" s="37"/>
      <c r="QEY105" s="37"/>
      <c r="QEZ105" s="37"/>
      <c r="QFA105" s="37"/>
      <c r="QFB105" s="37"/>
      <c r="QFC105" s="37"/>
      <c r="QFD105" s="37"/>
      <c r="QFE105" s="37"/>
      <c r="QFF105" s="37"/>
      <c r="QFG105" s="37"/>
      <c r="QFH105" s="37"/>
      <c r="QFI105" s="37"/>
      <c r="QFJ105" s="37"/>
      <c r="QFK105" s="37"/>
      <c r="QFL105" s="37"/>
      <c r="QFM105" s="37"/>
      <c r="QFN105" s="37"/>
      <c r="QFO105" s="37"/>
      <c r="QFP105" s="37"/>
      <c r="QFQ105" s="37"/>
      <c r="QFR105" s="37"/>
      <c r="QFS105" s="37"/>
      <c r="QFT105" s="37"/>
      <c r="QFU105" s="37"/>
      <c r="QFV105" s="37"/>
      <c r="QFW105" s="37"/>
      <c r="QFX105" s="37"/>
      <c r="QFY105" s="37"/>
      <c r="QFZ105" s="37"/>
      <c r="QGA105" s="37"/>
      <c r="QGB105" s="37"/>
      <c r="QGC105" s="37"/>
      <c r="QGD105" s="37"/>
      <c r="QGE105" s="37"/>
      <c r="QGF105" s="37"/>
      <c r="QGG105" s="37"/>
      <c r="QGH105" s="37"/>
      <c r="QGI105" s="37"/>
      <c r="QGJ105" s="37"/>
      <c r="QGK105" s="37"/>
      <c r="QGL105" s="37"/>
      <c r="QGM105" s="37"/>
      <c r="QGN105" s="37"/>
      <c r="QGO105" s="37"/>
      <c r="QGP105" s="37"/>
      <c r="QGQ105" s="37"/>
      <c r="QGR105" s="37"/>
      <c r="QGS105" s="37"/>
      <c r="QGT105" s="37"/>
      <c r="QGU105" s="37"/>
      <c r="QGV105" s="37"/>
      <c r="QGW105" s="37"/>
      <c r="QGX105" s="37"/>
      <c r="QGY105" s="37"/>
      <c r="QGZ105" s="37"/>
      <c r="QHA105" s="37"/>
      <c r="QHB105" s="37"/>
      <c r="QHC105" s="37"/>
      <c r="QHD105" s="37"/>
      <c r="QHE105" s="37"/>
      <c r="QHF105" s="37"/>
      <c r="QHG105" s="37"/>
      <c r="QHH105" s="37"/>
      <c r="QHI105" s="37"/>
      <c r="QHJ105" s="37"/>
      <c r="QHK105" s="37"/>
      <c r="QHL105" s="37"/>
      <c r="QHM105" s="37"/>
      <c r="QHN105" s="37"/>
      <c r="QHO105" s="37"/>
      <c r="QHP105" s="37"/>
      <c r="QHQ105" s="37"/>
      <c r="QHR105" s="37"/>
      <c r="QHS105" s="37"/>
      <c r="QHT105" s="37"/>
      <c r="QHU105" s="37"/>
      <c r="QHV105" s="37"/>
      <c r="QHW105" s="37"/>
      <c r="QHX105" s="37"/>
      <c r="QHY105" s="37"/>
      <c r="QHZ105" s="37"/>
      <c r="QIA105" s="37"/>
      <c r="QIB105" s="37"/>
      <c r="QIC105" s="37"/>
      <c r="QID105" s="37"/>
      <c r="QIE105" s="37"/>
      <c r="QIF105" s="37"/>
      <c r="QIG105" s="37"/>
      <c r="QIH105" s="37"/>
      <c r="QII105" s="37"/>
      <c r="QIJ105" s="37"/>
      <c r="QIK105" s="37"/>
      <c r="QIL105" s="37"/>
      <c r="QIM105" s="37"/>
      <c r="QIN105" s="37"/>
      <c r="QIO105" s="37"/>
      <c r="QIP105" s="37"/>
      <c r="QIQ105" s="37"/>
      <c r="QIR105" s="37"/>
      <c r="QIS105" s="37"/>
      <c r="QIT105" s="37"/>
      <c r="QIU105" s="37"/>
      <c r="QIV105" s="37"/>
      <c r="QIW105" s="37"/>
      <c r="QIX105" s="37"/>
      <c r="QIY105" s="37"/>
      <c r="QIZ105" s="37"/>
      <c r="QJA105" s="37"/>
      <c r="QJB105" s="37"/>
      <c r="QJC105" s="37"/>
      <c r="QJD105" s="37"/>
      <c r="QJE105" s="37"/>
      <c r="QJF105" s="37"/>
      <c r="QJG105" s="37"/>
      <c r="QJH105" s="37"/>
      <c r="QJI105" s="37"/>
      <c r="QJJ105" s="37"/>
      <c r="QJK105" s="37"/>
      <c r="QJL105" s="37"/>
      <c r="QJM105" s="37"/>
      <c r="QJN105" s="37"/>
      <c r="QJO105" s="37"/>
      <c r="QJP105" s="37"/>
      <c r="QJQ105" s="37"/>
      <c r="QJR105" s="37"/>
      <c r="QJS105" s="37"/>
      <c r="QJT105" s="37"/>
      <c r="QJU105" s="37"/>
      <c r="QJV105" s="37"/>
      <c r="QJW105" s="37"/>
      <c r="QJX105" s="37"/>
      <c r="QJY105" s="37"/>
      <c r="QJZ105" s="37"/>
      <c r="QKA105" s="37"/>
      <c r="QKB105" s="37"/>
      <c r="QKC105" s="37"/>
      <c r="QKD105" s="37"/>
      <c r="QKE105" s="37"/>
      <c r="QKF105" s="37"/>
      <c r="QKG105" s="37"/>
      <c r="QKH105" s="37"/>
      <c r="QKI105" s="37"/>
      <c r="QKJ105" s="37"/>
      <c r="QKK105" s="37"/>
      <c r="QKL105" s="37"/>
      <c r="QKM105" s="37"/>
      <c r="QKN105" s="37"/>
      <c r="QKO105" s="37"/>
      <c r="QKP105" s="37"/>
      <c r="QKQ105" s="37"/>
      <c r="QKR105" s="37"/>
      <c r="QKS105" s="37"/>
      <c r="QKT105" s="37"/>
      <c r="QKU105" s="37"/>
      <c r="QKV105" s="37"/>
      <c r="QKW105" s="37"/>
      <c r="QKX105" s="37"/>
      <c r="QKY105" s="37"/>
      <c r="QKZ105" s="37"/>
      <c r="QLA105" s="37"/>
      <c r="QLB105" s="37"/>
      <c r="QLC105" s="37"/>
      <c r="QLD105" s="37"/>
      <c r="QLE105" s="37"/>
      <c r="QLF105" s="37"/>
      <c r="QLG105" s="37"/>
      <c r="QLH105" s="37"/>
      <c r="QLI105" s="37"/>
      <c r="QLJ105" s="37"/>
      <c r="QLK105" s="37"/>
      <c r="QLL105" s="37"/>
      <c r="QLM105" s="37"/>
      <c r="QLN105" s="37"/>
      <c r="QLO105" s="37"/>
      <c r="QLP105" s="37"/>
      <c r="QLQ105" s="37"/>
      <c r="QLR105" s="37"/>
      <c r="QLS105" s="37"/>
      <c r="QLT105" s="37"/>
      <c r="QLU105" s="37"/>
      <c r="QLV105" s="37"/>
      <c r="QLW105" s="37"/>
      <c r="QLX105" s="37"/>
      <c r="QLY105" s="37"/>
      <c r="QLZ105" s="37"/>
      <c r="QMA105" s="37"/>
      <c r="QMB105" s="37"/>
      <c r="QMC105" s="37"/>
      <c r="QMD105" s="37"/>
      <c r="QME105" s="37"/>
      <c r="QMF105" s="37"/>
      <c r="QMG105" s="37"/>
      <c r="QMH105" s="37"/>
      <c r="QMI105" s="37"/>
      <c r="QMJ105" s="37"/>
      <c r="QMK105" s="37"/>
      <c r="QML105" s="37"/>
      <c r="QMM105" s="37"/>
      <c r="QMN105" s="37"/>
      <c r="QMO105" s="37"/>
      <c r="QMP105" s="37"/>
      <c r="QMQ105" s="37"/>
      <c r="QMR105" s="37"/>
      <c r="QMS105" s="37"/>
      <c r="QMT105" s="37"/>
      <c r="QMU105" s="37"/>
      <c r="QMV105" s="37"/>
      <c r="QMW105" s="37"/>
      <c r="QMX105" s="37"/>
      <c r="QMY105" s="37"/>
      <c r="QMZ105" s="37"/>
      <c r="QNA105" s="37"/>
      <c r="QNB105" s="37"/>
      <c r="QNC105" s="37"/>
      <c r="QND105" s="37"/>
      <c r="QNE105" s="37"/>
      <c r="QNF105" s="37"/>
      <c r="QNG105" s="37"/>
      <c r="QNH105" s="37"/>
      <c r="QNI105" s="37"/>
      <c r="QNJ105" s="37"/>
      <c r="QNK105" s="37"/>
      <c r="QNL105" s="37"/>
      <c r="QNM105" s="37"/>
      <c r="QNN105" s="37"/>
      <c r="QNO105" s="37"/>
      <c r="QNP105" s="37"/>
      <c r="QNQ105" s="37"/>
      <c r="QNR105" s="37"/>
      <c r="QNS105" s="37"/>
      <c r="QNT105" s="37"/>
      <c r="QNU105" s="37"/>
      <c r="QNV105" s="37"/>
      <c r="QNW105" s="37"/>
      <c r="QNX105" s="37"/>
      <c r="QNY105" s="37"/>
      <c r="QNZ105" s="37"/>
      <c r="QOA105" s="37"/>
      <c r="QOB105" s="37"/>
      <c r="QOC105" s="37"/>
      <c r="QOD105" s="37"/>
      <c r="QOE105" s="37"/>
      <c r="QOF105" s="37"/>
      <c r="QOG105" s="37"/>
      <c r="QOH105" s="37"/>
      <c r="QOI105" s="37"/>
      <c r="QOJ105" s="37"/>
      <c r="QOK105" s="37"/>
      <c r="QOL105" s="37"/>
      <c r="QOM105" s="37"/>
      <c r="QON105" s="37"/>
      <c r="QOO105" s="37"/>
      <c r="QOP105" s="37"/>
      <c r="QOQ105" s="37"/>
      <c r="QOR105" s="37"/>
      <c r="QOS105" s="37"/>
      <c r="QOT105" s="37"/>
      <c r="QOU105" s="37"/>
      <c r="QOV105" s="37"/>
      <c r="QOW105" s="37"/>
      <c r="QOX105" s="37"/>
      <c r="QOY105" s="37"/>
      <c r="QOZ105" s="37"/>
      <c r="QPA105" s="37"/>
      <c r="QPB105" s="37"/>
      <c r="QPC105" s="37"/>
      <c r="QPD105" s="37"/>
      <c r="QPE105" s="37"/>
      <c r="QPF105" s="37"/>
      <c r="QPG105" s="37"/>
      <c r="QPH105" s="37"/>
      <c r="QPI105" s="37"/>
      <c r="QPJ105" s="37"/>
      <c r="QPK105" s="37"/>
      <c r="QPL105" s="37"/>
      <c r="QPM105" s="37"/>
      <c r="QPN105" s="37"/>
      <c r="QPO105" s="37"/>
      <c r="QPP105" s="37"/>
      <c r="QPQ105" s="37"/>
      <c r="QPR105" s="37"/>
      <c r="QPS105" s="37"/>
      <c r="QPT105" s="37"/>
      <c r="QPU105" s="37"/>
      <c r="QPV105" s="37"/>
      <c r="QPW105" s="37"/>
      <c r="QPX105" s="37"/>
      <c r="QPY105" s="37"/>
      <c r="QPZ105" s="37"/>
      <c r="QQA105" s="37"/>
      <c r="QQB105" s="37"/>
      <c r="QQC105" s="37"/>
      <c r="QQD105" s="37"/>
      <c r="QQE105" s="37"/>
      <c r="QQF105" s="37"/>
      <c r="QQG105" s="37"/>
      <c r="QQH105" s="37"/>
      <c r="QQI105" s="37"/>
      <c r="QQJ105" s="37"/>
      <c r="QQK105" s="37"/>
      <c r="QQL105" s="37"/>
      <c r="QQM105" s="37"/>
      <c r="QQN105" s="37"/>
      <c r="QQO105" s="37"/>
      <c r="QQP105" s="37"/>
      <c r="QQQ105" s="37"/>
      <c r="QQR105" s="37"/>
      <c r="QQS105" s="37"/>
      <c r="QQT105" s="37"/>
      <c r="QQU105" s="37"/>
      <c r="QQV105" s="37"/>
      <c r="QQW105" s="37"/>
      <c r="QQX105" s="37"/>
      <c r="QQY105" s="37"/>
      <c r="QQZ105" s="37"/>
      <c r="QRA105" s="37"/>
      <c r="QRB105" s="37"/>
      <c r="QRC105" s="37"/>
      <c r="QRD105" s="37"/>
      <c r="QRE105" s="37"/>
      <c r="QRF105" s="37"/>
      <c r="QRG105" s="37"/>
      <c r="QRH105" s="37"/>
      <c r="QRI105" s="37"/>
      <c r="QRJ105" s="37"/>
      <c r="QRK105" s="37"/>
      <c r="QRL105" s="37"/>
      <c r="QRM105" s="37"/>
      <c r="QRN105" s="37"/>
      <c r="QRO105" s="37"/>
      <c r="QRP105" s="37"/>
      <c r="QRQ105" s="37"/>
      <c r="QRR105" s="37"/>
      <c r="QRS105" s="37"/>
      <c r="QRT105" s="37"/>
      <c r="QRU105" s="37"/>
      <c r="QRV105" s="37"/>
      <c r="QRW105" s="37"/>
      <c r="QRX105" s="37"/>
      <c r="QRY105" s="37"/>
      <c r="QRZ105" s="37"/>
      <c r="QSA105" s="37"/>
      <c r="QSB105" s="37"/>
      <c r="QSC105" s="37"/>
      <c r="QSD105" s="37"/>
      <c r="QSE105" s="37"/>
      <c r="QSF105" s="37"/>
      <c r="QSG105" s="37"/>
      <c r="QSH105" s="37"/>
      <c r="QSI105" s="37"/>
      <c r="QSJ105" s="37"/>
      <c r="QSK105" s="37"/>
      <c r="QSL105" s="37"/>
      <c r="QSM105" s="37"/>
      <c r="QSN105" s="37"/>
      <c r="QSO105" s="37"/>
      <c r="QSP105" s="37"/>
      <c r="QSQ105" s="37"/>
      <c r="QSR105" s="37"/>
      <c r="QSS105" s="37"/>
      <c r="QST105" s="37"/>
      <c r="QSU105" s="37"/>
      <c r="QSV105" s="37"/>
      <c r="QSW105" s="37"/>
      <c r="QSX105" s="37"/>
      <c r="QSY105" s="37"/>
      <c r="QSZ105" s="37"/>
      <c r="QTA105" s="37"/>
      <c r="QTB105" s="37"/>
      <c r="QTC105" s="37"/>
      <c r="QTD105" s="37"/>
      <c r="QTE105" s="37"/>
      <c r="QTF105" s="37"/>
      <c r="QTG105" s="37"/>
      <c r="QTH105" s="37"/>
      <c r="QTI105" s="37"/>
      <c r="QTJ105" s="37"/>
      <c r="QTK105" s="37"/>
      <c r="QTL105" s="37"/>
      <c r="QTM105" s="37"/>
      <c r="QTN105" s="37"/>
      <c r="QTO105" s="37"/>
      <c r="QTP105" s="37"/>
      <c r="QTQ105" s="37"/>
      <c r="QTR105" s="37"/>
      <c r="QTS105" s="37"/>
      <c r="QTT105" s="37"/>
      <c r="QTU105" s="37"/>
      <c r="QTV105" s="37"/>
      <c r="QTW105" s="37"/>
      <c r="QTX105" s="37"/>
      <c r="QTY105" s="37"/>
      <c r="QTZ105" s="37"/>
      <c r="QUA105" s="37"/>
      <c r="QUB105" s="37"/>
      <c r="QUC105" s="37"/>
      <c r="QUD105" s="37"/>
      <c r="QUE105" s="37"/>
      <c r="QUF105" s="37"/>
      <c r="QUG105" s="37"/>
      <c r="QUH105" s="37"/>
      <c r="QUI105" s="37"/>
      <c r="QUJ105" s="37"/>
      <c r="QUK105" s="37"/>
      <c r="QUL105" s="37"/>
      <c r="QUM105" s="37"/>
      <c r="QUN105" s="37"/>
      <c r="QUO105" s="37"/>
      <c r="QUP105" s="37"/>
      <c r="QUQ105" s="37"/>
      <c r="QUR105" s="37"/>
      <c r="QUS105" s="37"/>
      <c r="QUT105" s="37"/>
      <c r="QUU105" s="37"/>
      <c r="QUV105" s="37"/>
      <c r="QUW105" s="37"/>
      <c r="QUX105" s="37"/>
      <c r="QUY105" s="37"/>
      <c r="QUZ105" s="37"/>
      <c r="QVA105" s="37"/>
      <c r="QVB105" s="37"/>
      <c r="QVC105" s="37"/>
      <c r="QVD105" s="37"/>
      <c r="QVE105" s="37"/>
      <c r="QVF105" s="37"/>
      <c r="QVG105" s="37"/>
      <c r="QVH105" s="37"/>
      <c r="QVI105" s="37"/>
      <c r="QVJ105" s="37"/>
      <c r="QVK105" s="37"/>
      <c r="QVL105" s="37"/>
      <c r="QVM105" s="37"/>
      <c r="QVN105" s="37"/>
      <c r="QVO105" s="37"/>
      <c r="QVP105" s="37"/>
      <c r="QVQ105" s="37"/>
      <c r="QVR105" s="37"/>
      <c r="QVS105" s="37"/>
      <c r="QVT105" s="37"/>
      <c r="QVU105" s="37"/>
      <c r="QVV105" s="37"/>
      <c r="QVW105" s="37"/>
      <c r="QVX105" s="37"/>
      <c r="QVY105" s="37"/>
      <c r="QVZ105" s="37"/>
      <c r="QWA105" s="37"/>
      <c r="QWB105" s="37"/>
      <c r="QWC105" s="37"/>
      <c r="QWD105" s="37"/>
      <c r="QWE105" s="37"/>
      <c r="QWF105" s="37"/>
      <c r="QWG105" s="37"/>
      <c r="QWH105" s="37"/>
      <c r="QWI105" s="37"/>
      <c r="QWJ105" s="37"/>
      <c r="QWK105" s="37"/>
      <c r="QWL105" s="37"/>
      <c r="QWM105" s="37"/>
      <c r="QWN105" s="37"/>
      <c r="QWO105" s="37"/>
      <c r="QWP105" s="37"/>
      <c r="QWQ105" s="37"/>
      <c r="QWR105" s="37"/>
      <c r="QWS105" s="37"/>
      <c r="QWT105" s="37"/>
      <c r="QWU105" s="37"/>
      <c r="QWV105" s="37"/>
      <c r="QWW105" s="37"/>
      <c r="QWX105" s="37"/>
      <c r="QWY105" s="37"/>
      <c r="QWZ105" s="37"/>
      <c r="QXA105" s="37"/>
      <c r="QXB105" s="37"/>
      <c r="QXC105" s="37"/>
      <c r="QXD105" s="37"/>
      <c r="QXE105" s="37"/>
      <c r="QXF105" s="37"/>
      <c r="QXG105" s="37"/>
      <c r="QXH105" s="37"/>
      <c r="QXI105" s="37"/>
      <c r="QXJ105" s="37"/>
      <c r="QXK105" s="37"/>
      <c r="QXL105" s="37"/>
      <c r="QXM105" s="37"/>
      <c r="QXN105" s="37"/>
      <c r="QXO105" s="37"/>
      <c r="QXP105" s="37"/>
      <c r="QXQ105" s="37"/>
      <c r="QXR105" s="37"/>
      <c r="QXS105" s="37"/>
      <c r="QXT105" s="37"/>
      <c r="QXU105" s="37"/>
      <c r="QXV105" s="37"/>
      <c r="QXW105" s="37"/>
      <c r="QXX105" s="37"/>
      <c r="QXY105" s="37"/>
      <c r="QXZ105" s="37"/>
      <c r="QYA105" s="37"/>
      <c r="QYB105" s="37"/>
      <c r="QYC105" s="37"/>
      <c r="QYD105" s="37"/>
      <c r="QYE105" s="37"/>
      <c r="QYF105" s="37"/>
      <c r="QYG105" s="37"/>
      <c r="QYH105" s="37"/>
      <c r="QYI105" s="37"/>
      <c r="QYJ105" s="37"/>
      <c r="QYK105" s="37"/>
      <c r="QYL105" s="37"/>
      <c r="QYM105" s="37"/>
      <c r="QYN105" s="37"/>
      <c r="QYO105" s="37"/>
      <c r="QYP105" s="37"/>
      <c r="QYQ105" s="37"/>
      <c r="QYR105" s="37"/>
      <c r="QYS105" s="37"/>
      <c r="QYT105" s="37"/>
      <c r="QYU105" s="37"/>
      <c r="QYV105" s="37"/>
      <c r="QYW105" s="37"/>
      <c r="QYX105" s="37"/>
      <c r="QYY105" s="37"/>
      <c r="QYZ105" s="37"/>
      <c r="QZA105" s="37"/>
      <c r="QZB105" s="37"/>
      <c r="QZC105" s="37"/>
      <c r="QZD105" s="37"/>
      <c r="QZE105" s="37"/>
      <c r="QZF105" s="37"/>
      <c r="QZG105" s="37"/>
      <c r="QZH105" s="37"/>
      <c r="QZI105" s="37"/>
      <c r="QZJ105" s="37"/>
      <c r="QZK105" s="37"/>
      <c r="QZL105" s="37"/>
      <c r="QZM105" s="37"/>
      <c r="QZN105" s="37"/>
      <c r="QZO105" s="37"/>
      <c r="QZP105" s="37"/>
      <c r="QZQ105" s="37"/>
      <c r="QZR105" s="37"/>
      <c r="QZS105" s="37"/>
      <c r="QZT105" s="37"/>
      <c r="QZU105" s="37"/>
      <c r="QZV105" s="37"/>
      <c r="QZW105" s="37"/>
      <c r="QZX105" s="37"/>
      <c r="QZY105" s="37"/>
      <c r="QZZ105" s="37"/>
      <c r="RAA105" s="37"/>
      <c r="RAB105" s="37"/>
      <c r="RAC105" s="37"/>
      <c r="RAD105" s="37"/>
      <c r="RAE105" s="37"/>
      <c r="RAF105" s="37"/>
      <c r="RAG105" s="37"/>
      <c r="RAH105" s="37"/>
      <c r="RAI105" s="37"/>
      <c r="RAJ105" s="37"/>
      <c r="RAK105" s="37"/>
      <c r="RAL105" s="37"/>
      <c r="RAM105" s="37"/>
      <c r="RAN105" s="37"/>
      <c r="RAO105" s="37"/>
      <c r="RAP105" s="37"/>
      <c r="RAQ105" s="37"/>
      <c r="RAR105" s="37"/>
      <c r="RAS105" s="37"/>
      <c r="RAT105" s="37"/>
      <c r="RAU105" s="37"/>
      <c r="RAV105" s="37"/>
      <c r="RAW105" s="37"/>
      <c r="RAX105" s="37"/>
      <c r="RAY105" s="37"/>
      <c r="RAZ105" s="37"/>
      <c r="RBA105" s="37"/>
      <c r="RBB105" s="37"/>
      <c r="RBC105" s="37"/>
      <c r="RBD105" s="37"/>
      <c r="RBE105" s="37"/>
      <c r="RBF105" s="37"/>
      <c r="RBG105" s="37"/>
      <c r="RBH105" s="37"/>
      <c r="RBI105" s="37"/>
      <c r="RBJ105" s="37"/>
      <c r="RBK105" s="37"/>
      <c r="RBL105" s="37"/>
      <c r="RBM105" s="37"/>
      <c r="RBN105" s="37"/>
      <c r="RBO105" s="37"/>
      <c r="RBP105" s="37"/>
      <c r="RBQ105" s="37"/>
      <c r="RBR105" s="37"/>
      <c r="RBS105" s="37"/>
      <c r="RBT105" s="37"/>
      <c r="RBU105" s="37"/>
      <c r="RBV105" s="37"/>
      <c r="RBW105" s="37"/>
      <c r="RBX105" s="37"/>
      <c r="RBY105" s="37"/>
      <c r="RBZ105" s="37"/>
      <c r="RCA105" s="37"/>
      <c r="RCB105" s="37"/>
      <c r="RCC105" s="37"/>
      <c r="RCD105" s="37"/>
      <c r="RCE105" s="37"/>
      <c r="RCF105" s="37"/>
      <c r="RCG105" s="37"/>
      <c r="RCH105" s="37"/>
      <c r="RCI105" s="37"/>
      <c r="RCJ105" s="37"/>
      <c r="RCK105" s="37"/>
      <c r="RCL105" s="37"/>
      <c r="RCM105" s="37"/>
      <c r="RCN105" s="37"/>
      <c r="RCO105" s="37"/>
      <c r="RCP105" s="37"/>
      <c r="RCQ105" s="37"/>
      <c r="RCR105" s="37"/>
      <c r="RCS105" s="37"/>
      <c r="RCT105" s="37"/>
      <c r="RCU105" s="37"/>
      <c r="RCV105" s="37"/>
      <c r="RCW105" s="37"/>
      <c r="RCX105" s="37"/>
      <c r="RCY105" s="37"/>
      <c r="RCZ105" s="37"/>
      <c r="RDA105" s="37"/>
      <c r="RDB105" s="37"/>
      <c r="RDC105" s="37"/>
      <c r="RDD105" s="37"/>
      <c r="RDE105" s="37"/>
      <c r="RDF105" s="37"/>
      <c r="RDG105" s="37"/>
      <c r="RDH105" s="37"/>
      <c r="RDI105" s="37"/>
      <c r="RDJ105" s="37"/>
      <c r="RDK105" s="37"/>
      <c r="RDL105" s="37"/>
      <c r="RDM105" s="37"/>
      <c r="RDN105" s="37"/>
      <c r="RDO105" s="37"/>
      <c r="RDP105" s="37"/>
      <c r="RDQ105" s="37"/>
      <c r="RDR105" s="37"/>
      <c r="RDS105" s="37"/>
      <c r="RDT105" s="37"/>
      <c r="RDU105" s="37"/>
      <c r="RDV105" s="37"/>
      <c r="RDW105" s="37"/>
      <c r="RDX105" s="37"/>
      <c r="RDY105" s="37"/>
      <c r="RDZ105" s="37"/>
      <c r="REA105" s="37"/>
      <c r="REB105" s="37"/>
      <c r="REC105" s="37"/>
      <c r="RED105" s="37"/>
      <c r="REE105" s="37"/>
      <c r="REF105" s="37"/>
      <c r="REG105" s="37"/>
      <c r="REH105" s="37"/>
      <c r="REI105" s="37"/>
      <c r="REJ105" s="37"/>
      <c r="REK105" s="37"/>
      <c r="REL105" s="37"/>
      <c r="REM105" s="37"/>
      <c r="REN105" s="37"/>
      <c r="REO105" s="37"/>
      <c r="REP105" s="37"/>
      <c r="REQ105" s="37"/>
      <c r="RER105" s="37"/>
      <c r="RES105" s="37"/>
      <c r="RET105" s="37"/>
      <c r="REU105" s="37"/>
      <c r="REV105" s="37"/>
      <c r="REW105" s="37"/>
      <c r="REX105" s="37"/>
      <c r="REY105" s="37"/>
      <c r="REZ105" s="37"/>
      <c r="RFA105" s="37"/>
      <c r="RFB105" s="37"/>
      <c r="RFC105" s="37"/>
      <c r="RFD105" s="37"/>
      <c r="RFE105" s="37"/>
      <c r="RFF105" s="37"/>
      <c r="RFG105" s="37"/>
      <c r="RFH105" s="37"/>
      <c r="RFI105" s="37"/>
      <c r="RFJ105" s="37"/>
      <c r="RFK105" s="37"/>
      <c r="RFL105" s="37"/>
      <c r="RFM105" s="37"/>
      <c r="RFN105" s="37"/>
      <c r="RFO105" s="37"/>
      <c r="RFP105" s="37"/>
      <c r="RFQ105" s="37"/>
      <c r="RFR105" s="37"/>
      <c r="RFS105" s="37"/>
      <c r="RFT105" s="37"/>
      <c r="RFU105" s="37"/>
      <c r="RFV105" s="37"/>
      <c r="RFW105" s="37"/>
      <c r="RFX105" s="37"/>
      <c r="RFY105" s="37"/>
      <c r="RFZ105" s="37"/>
      <c r="RGA105" s="37"/>
      <c r="RGB105" s="37"/>
      <c r="RGC105" s="37"/>
      <c r="RGD105" s="37"/>
      <c r="RGE105" s="37"/>
      <c r="RGF105" s="37"/>
      <c r="RGG105" s="37"/>
      <c r="RGH105" s="37"/>
      <c r="RGI105" s="37"/>
      <c r="RGJ105" s="37"/>
      <c r="RGK105" s="37"/>
      <c r="RGL105" s="37"/>
      <c r="RGM105" s="37"/>
      <c r="RGN105" s="37"/>
      <c r="RGO105" s="37"/>
      <c r="RGP105" s="37"/>
      <c r="RGQ105" s="37"/>
      <c r="RGR105" s="37"/>
      <c r="RGS105" s="37"/>
      <c r="RGT105" s="37"/>
      <c r="RGU105" s="37"/>
      <c r="RGV105" s="37"/>
      <c r="RGW105" s="37"/>
      <c r="RGX105" s="37"/>
      <c r="RGY105" s="37"/>
      <c r="RGZ105" s="37"/>
      <c r="RHA105" s="37"/>
      <c r="RHB105" s="37"/>
      <c r="RHC105" s="37"/>
      <c r="RHD105" s="37"/>
      <c r="RHE105" s="37"/>
      <c r="RHF105" s="37"/>
      <c r="RHG105" s="37"/>
      <c r="RHH105" s="37"/>
      <c r="RHI105" s="37"/>
      <c r="RHJ105" s="37"/>
      <c r="RHK105" s="37"/>
      <c r="RHL105" s="37"/>
      <c r="RHM105" s="37"/>
      <c r="RHN105" s="37"/>
      <c r="RHO105" s="37"/>
      <c r="RHP105" s="37"/>
      <c r="RHQ105" s="37"/>
      <c r="RHR105" s="37"/>
      <c r="RHS105" s="37"/>
      <c r="RHT105" s="37"/>
      <c r="RHU105" s="37"/>
      <c r="RHV105" s="37"/>
      <c r="RHW105" s="37"/>
      <c r="RHX105" s="37"/>
      <c r="RHY105" s="37"/>
      <c r="RHZ105" s="37"/>
      <c r="RIA105" s="37"/>
      <c r="RIB105" s="37"/>
      <c r="RIC105" s="37"/>
      <c r="RID105" s="37"/>
      <c r="RIE105" s="37"/>
      <c r="RIF105" s="37"/>
      <c r="RIG105" s="37"/>
      <c r="RIH105" s="37"/>
      <c r="RII105" s="37"/>
      <c r="RIJ105" s="37"/>
      <c r="RIK105" s="37"/>
      <c r="RIL105" s="37"/>
      <c r="RIM105" s="37"/>
      <c r="RIN105" s="37"/>
      <c r="RIO105" s="37"/>
      <c r="RIP105" s="37"/>
      <c r="RIQ105" s="37"/>
      <c r="RIR105" s="37"/>
      <c r="RIS105" s="37"/>
      <c r="RIT105" s="37"/>
      <c r="RIU105" s="37"/>
      <c r="RIV105" s="37"/>
      <c r="RIW105" s="37"/>
      <c r="RIX105" s="37"/>
      <c r="RIY105" s="37"/>
      <c r="RIZ105" s="37"/>
      <c r="RJA105" s="37"/>
      <c r="RJB105" s="37"/>
      <c r="RJC105" s="37"/>
      <c r="RJD105" s="37"/>
      <c r="RJE105" s="37"/>
      <c r="RJF105" s="37"/>
      <c r="RJG105" s="37"/>
      <c r="RJH105" s="37"/>
      <c r="RJI105" s="37"/>
      <c r="RJJ105" s="37"/>
      <c r="RJK105" s="37"/>
      <c r="RJL105" s="37"/>
      <c r="RJM105" s="37"/>
      <c r="RJN105" s="37"/>
      <c r="RJO105" s="37"/>
      <c r="RJP105" s="37"/>
      <c r="RJQ105" s="37"/>
      <c r="RJR105" s="37"/>
      <c r="RJS105" s="37"/>
      <c r="RJT105" s="37"/>
      <c r="RJU105" s="37"/>
      <c r="RJV105" s="37"/>
      <c r="RJW105" s="37"/>
      <c r="RJX105" s="37"/>
      <c r="RJY105" s="37"/>
      <c r="RJZ105" s="37"/>
      <c r="RKA105" s="37"/>
      <c r="RKB105" s="37"/>
      <c r="RKC105" s="37"/>
      <c r="RKD105" s="37"/>
      <c r="RKE105" s="37"/>
      <c r="RKF105" s="37"/>
      <c r="RKG105" s="37"/>
      <c r="RKH105" s="37"/>
      <c r="RKI105" s="37"/>
      <c r="RKJ105" s="37"/>
      <c r="RKK105" s="37"/>
      <c r="RKL105" s="37"/>
      <c r="RKM105" s="37"/>
      <c r="RKN105" s="37"/>
      <c r="RKO105" s="37"/>
      <c r="RKP105" s="37"/>
      <c r="RKQ105" s="37"/>
      <c r="RKR105" s="37"/>
      <c r="RKS105" s="37"/>
      <c r="RKT105" s="37"/>
      <c r="RKU105" s="37"/>
      <c r="RKV105" s="37"/>
      <c r="RKW105" s="37"/>
      <c r="RKX105" s="37"/>
      <c r="RKY105" s="37"/>
      <c r="RKZ105" s="37"/>
      <c r="RLA105" s="37"/>
      <c r="RLB105" s="37"/>
      <c r="RLC105" s="37"/>
      <c r="RLD105" s="37"/>
      <c r="RLE105" s="37"/>
      <c r="RLF105" s="37"/>
      <c r="RLG105" s="37"/>
      <c r="RLH105" s="37"/>
      <c r="RLI105" s="37"/>
      <c r="RLJ105" s="37"/>
      <c r="RLK105" s="37"/>
      <c r="RLL105" s="37"/>
      <c r="RLM105" s="37"/>
      <c r="RLN105" s="37"/>
      <c r="RLO105" s="37"/>
      <c r="RLP105" s="37"/>
      <c r="RLQ105" s="37"/>
      <c r="RLR105" s="37"/>
      <c r="RLS105" s="37"/>
      <c r="RLT105" s="37"/>
      <c r="RLU105" s="37"/>
      <c r="RLV105" s="37"/>
      <c r="RLW105" s="37"/>
      <c r="RLX105" s="37"/>
      <c r="RLY105" s="37"/>
      <c r="RLZ105" s="37"/>
      <c r="RMA105" s="37"/>
      <c r="RMB105" s="37"/>
      <c r="RMC105" s="37"/>
      <c r="RMD105" s="37"/>
      <c r="RME105" s="37"/>
      <c r="RMF105" s="37"/>
      <c r="RMG105" s="37"/>
      <c r="RMH105" s="37"/>
      <c r="RMI105" s="37"/>
      <c r="RMJ105" s="37"/>
      <c r="RMK105" s="37"/>
      <c r="RML105" s="37"/>
      <c r="RMM105" s="37"/>
      <c r="RMN105" s="37"/>
      <c r="RMO105" s="37"/>
      <c r="RMP105" s="37"/>
      <c r="RMQ105" s="37"/>
      <c r="RMR105" s="37"/>
      <c r="RMS105" s="37"/>
      <c r="RMT105" s="37"/>
      <c r="RMU105" s="37"/>
      <c r="RMV105" s="37"/>
      <c r="RMW105" s="37"/>
      <c r="RMX105" s="37"/>
      <c r="RMY105" s="37"/>
      <c r="RMZ105" s="37"/>
      <c r="RNA105" s="37"/>
      <c r="RNB105" s="37"/>
      <c r="RNC105" s="37"/>
      <c r="RND105" s="37"/>
      <c r="RNE105" s="37"/>
      <c r="RNF105" s="37"/>
      <c r="RNG105" s="37"/>
      <c r="RNH105" s="37"/>
      <c r="RNI105" s="37"/>
      <c r="RNJ105" s="37"/>
      <c r="RNK105" s="37"/>
      <c r="RNL105" s="37"/>
      <c r="RNM105" s="37"/>
      <c r="RNN105" s="37"/>
      <c r="RNO105" s="37"/>
      <c r="RNP105" s="37"/>
      <c r="RNQ105" s="37"/>
      <c r="RNR105" s="37"/>
      <c r="RNS105" s="37"/>
      <c r="RNT105" s="37"/>
      <c r="RNU105" s="37"/>
      <c r="RNV105" s="37"/>
      <c r="RNW105" s="37"/>
      <c r="RNX105" s="37"/>
      <c r="RNY105" s="37"/>
      <c r="RNZ105" s="37"/>
      <c r="ROA105" s="37"/>
      <c r="ROB105" s="37"/>
      <c r="ROC105" s="37"/>
      <c r="ROD105" s="37"/>
      <c r="ROE105" s="37"/>
      <c r="ROF105" s="37"/>
      <c r="ROG105" s="37"/>
      <c r="ROH105" s="37"/>
      <c r="ROI105" s="37"/>
      <c r="ROJ105" s="37"/>
      <c r="ROK105" s="37"/>
      <c r="ROL105" s="37"/>
      <c r="ROM105" s="37"/>
      <c r="RON105" s="37"/>
      <c r="ROO105" s="37"/>
      <c r="ROP105" s="37"/>
      <c r="ROQ105" s="37"/>
      <c r="ROR105" s="37"/>
      <c r="ROS105" s="37"/>
      <c r="ROT105" s="37"/>
      <c r="ROU105" s="37"/>
      <c r="ROV105" s="37"/>
      <c r="ROW105" s="37"/>
      <c r="ROX105" s="37"/>
      <c r="ROY105" s="37"/>
      <c r="ROZ105" s="37"/>
      <c r="RPA105" s="37"/>
      <c r="RPB105" s="37"/>
      <c r="RPC105" s="37"/>
      <c r="RPD105" s="37"/>
      <c r="RPE105" s="37"/>
      <c r="RPF105" s="37"/>
      <c r="RPG105" s="37"/>
      <c r="RPH105" s="37"/>
      <c r="RPI105" s="37"/>
      <c r="RPJ105" s="37"/>
      <c r="RPK105" s="37"/>
      <c r="RPL105" s="37"/>
      <c r="RPM105" s="37"/>
      <c r="RPN105" s="37"/>
      <c r="RPO105" s="37"/>
      <c r="RPP105" s="37"/>
      <c r="RPQ105" s="37"/>
      <c r="RPR105" s="37"/>
      <c r="RPS105" s="37"/>
      <c r="RPT105" s="37"/>
      <c r="RPU105" s="37"/>
      <c r="RPV105" s="37"/>
      <c r="RPW105" s="37"/>
      <c r="RPX105" s="37"/>
      <c r="RPY105" s="37"/>
      <c r="RPZ105" s="37"/>
      <c r="RQA105" s="37"/>
      <c r="RQB105" s="37"/>
      <c r="RQC105" s="37"/>
      <c r="RQD105" s="37"/>
      <c r="RQE105" s="37"/>
      <c r="RQF105" s="37"/>
      <c r="RQG105" s="37"/>
      <c r="RQH105" s="37"/>
      <c r="RQI105" s="37"/>
      <c r="RQJ105" s="37"/>
      <c r="RQK105" s="37"/>
      <c r="RQL105" s="37"/>
      <c r="RQM105" s="37"/>
      <c r="RQN105" s="37"/>
      <c r="RQO105" s="37"/>
      <c r="RQP105" s="37"/>
      <c r="RQQ105" s="37"/>
      <c r="RQR105" s="37"/>
      <c r="RQS105" s="37"/>
      <c r="RQT105" s="37"/>
      <c r="RQU105" s="37"/>
      <c r="RQV105" s="37"/>
      <c r="RQW105" s="37"/>
      <c r="RQX105" s="37"/>
      <c r="RQY105" s="37"/>
      <c r="RQZ105" s="37"/>
      <c r="RRA105" s="37"/>
      <c r="RRB105" s="37"/>
      <c r="RRC105" s="37"/>
      <c r="RRD105" s="37"/>
      <c r="RRE105" s="37"/>
      <c r="RRF105" s="37"/>
      <c r="RRG105" s="37"/>
      <c r="RRH105" s="37"/>
      <c r="RRI105" s="37"/>
      <c r="RRJ105" s="37"/>
      <c r="RRK105" s="37"/>
      <c r="RRL105" s="37"/>
      <c r="RRM105" s="37"/>
      <c r="RRN105" s="37"/>
      <c r="RRO105" s="37"/>
      <c r="RRP105" s="37"/>
      <c r="RRQ105" s="37"/>
      <c r="RRR105" s="37"/>
      <c r="RRS105" s="37"/>
      <c r="RRT105" s="37"/>
      <c r="RRU105" s="37"/>
      <c r="RRV105" s="37"/>
      <c r="RRW105" s="37"/>
      <c r="RRX105" s="37"/>
      <c r="RRY105" s="37"/>
      <c r="RRZ105" s="37"/>
      <c r="RSA105" s="37"/>
      <c r="RSB105" s="37"/>
      <c r="RSC105" s="37"/>
      <c r="RSD105" s="37"/>
      <c r="RSE105" s="37"/>
      <c r="RSF105" s="37"/>
      <c r="RSG105" s="37"/>
      <c r="RSH105" s="37"/>
      <c r="RSI105" s="37"/>
      <c r="RSJ105" s="37"/>
      <c r="RSK105" s="37"/>
      <c r="RSL105" s="37"/>
      <c r="RSM105" s="37"/>
      <c r="RSN105" s="37"/>
      <c r="RSO105" s="37"/>
      <c r="RSP105" s="37"/>
      <c r="RSQ105" s="37"/>
      <c r="RSR105" s="37"/>
      <c r="RSS105" s="37"/>
      <c r="RST105" s="37"/>
      <c r="RSU105" s="37"/>
      <c r="RSV105" s="37"/>
      <c r="RSW105" s="37"/>
      <c r="RSX105" s="37"/>
      <c r="RSY105" s="37"/>
      <c r="RSZ105" s="37"/>
      <c r="RTA105" s="37"/>
      <c r="RTB105" s="37"/>
      <c r="RTC105" s="37"/>
      <c r="RTD105" s="37"/>
      <c r="RTE105" s="37"/>
      <c r="RTF105" s="37"/>
      <c r="RTG105" s="37"/>
      <c r="RTH105" s="37"/>
      <c r="RTI105" s="37"/>
      <c r="RTJ105" s="37"/>
      <c r="RTK105" s="37"/>
      <c r="RTL105" s="37"/>
      <c r="RTM105" s="37"/>
      <c r="RTN105" s="37"/>
      <c r="RTO105" s="37"/>
      <c r="RTP105" s="37"/>
      <c r="RTQ105" s="37"/>
      <c r="RTR105" s="37"/>
      <c r="RTS105" s="37"/>
      <c r="RTT105" s="37"/>
      <c r="RTU105" s="37"/>
      <c r="RTV105" s="37"/>
      <c r="RTW105" s="37"/>
      <c r="RTX105" s="37"/>
      <c r="RTY105" s="37"/>
      <c r="RTZ105" s="37"/>
      <c r="RUA105" s="37"/>
      <c r="RUB105" s="37"/>
      <c r="RUC105" s="37"/>
      <c r="RUD105" s="37"/>
      <c r="RUE105" s="37"/>
      <c r="RUF105" s="37"/>
      <c r="RUG105" s="37"/>
      <c r="RUH105" s="37"/>
      <c r="RUI105" s="37"/>
      <c r="RUJ105" s="37"/>
      <c r="RUK105" s="37"/>
      <c r="RUL105" s="37"/>
      <c r="RUM105" s="37"/>
      <c r="RUN105" s="37"/>
      <c r="RUO105" s="37"/>
      <c r="RUP105" s="37"/>
      <c r="RUQ105" s="37"/>
      <c r="RUR105" s="37"/>
      <c r="RUS105" s="37"/>
      <c r="RUT105" s="37"/>
      <c r="RUU105" s="37"/>
      <c r="RUV105" s="37"/>
      <c r="RUW105" s="37"/>
      <c r="RUX105" s="37"/>
      <c r="RUY105" s="37"/>
      <c r="RUZ105" s="37"/>
      <c r="RVA105" s="37"/>
      <c r="RVB105" s="37"/>
      <c r="RVC105" s="37"/>
      <c r="RVD105" s="37"/>
      <c r="RVE105" s="37"/>
      <c r="RVF105" s="37"/>
      <c r="RVG105" s="37"/>
      <c r="RVH105" s="37"/>
      <c r="RVI105" s="37"/>
      <c r="RVJ105" s="37"/>
      <c r="RVK105" s="37"/>
      <c r="RVL105" s="37"/>
      <c r="RVM105" s="37"/>
      <c r="RVN105" s="37"/>
      <c r="RVO105" s="37"/>
      <c r="RVP105" s="37"/>
      <c r="RVQ105" s="37"/>
      <c r="RVR105" s="37"/>
      <c r="RVS105" s="37"/>
      <c r="RVT105" s="37"/>
      <c r="RVU105" s="37"/>
      <c r="RVV105" s="37"/>
      <c r="RVW105" s="37"/>
      <c r="RVX105" s="37"/>
      <c r="RVY105" s="37"/>
      <c r="RVZ105" s="37"/>
      <c r="RWA105" s="37"/>
      <c r="RWB105" s="37"/>
      <c r="RWC105" s="37"/>
      <c r="RWD105" s="37"/>
      <c r="RWE105" s="37"/>
      <c r="RWF105" s="37"/>
      <c r="RWG105" s="37"/>
      <c r="RWH105" s="37"/>
      <c r="RWI105" s="37"/>
      <c r="RWJ105" s="37"/>
      <c r="RWK105" s="37"/>
      <c r="RWL105" s="37"/>
      <c r="RWM105" s="37"/>
      <c r="RWN105" s="37"/>
      <c r="RWO105" s="37"/>
      <c r="RWP105" s="37"/>
      <c r="RWQ105" s="37"/>
      <c r="RWR105" s="37"/>
      <c r="RWS105" s="37"/>
      <c r="RWT105" s="37"/>
      <c r="RWU105" s="37"/>
      <c r="RWV105" s="37"/>
      <c r="RWW105" s="37"/>
      <c r="RWX105" s="37"/>
      <c r="RWY105" s="37"/>
      <c r="RWZ105" s="37"/>
      <c r="RXA105" s="37"/>
      <c r="RXB105" s="37"/>
      <c r="RXC105" s="37"/>
      <c r="RXD105" s="37"/>
      <c r="RXE105" s="37"/>
      <c r="RXF105" s="37"/>
      <c r="RXG105" s="37"/>
      <c r="RXH105" s="37"/>
      <c r="RXI105" s="37"/>
      <c r="RXJ105" s="37"/>
      <c r="RXK105" s="37"/>
      <c r="RXL105" s="37"/>
      <c r="RXM105" s="37"/>
      <c r="RXN105" s="37"/>
      <c r="RXO105" s="37"/>
      <c r="RXP105" s="37"/>
      <c r="RXQ105" s="37"/>
      <c r="RXR105" s="37"/>
      <c r="RXS105" s="37"/>
      <c r="RXT105" s="37"/>
      <c r="RXU105" s="37"/>
      <c r="RXV105" s="37"/>
      <c r="RXW105" s="37"/>
      <c r="RXX105" s="37"/>
      <c r="RXY105" s="37"/>
      <c r="RXZ105" s="37"/>
      <c r="RYA105" s="37"/>
      <c r="RYB105" s="37"/>
      <c r="RYC105" s="37"/>
      <c r="RYD105" s="37"/>
      <c r="RYE105" s="37"/>
      <c r="RYF105" s="37"/>
      <c r="RYG105" s="37"/>
      <c r="RYH105" s="37"/>
      <c r="RYI105" s="37"/>
      <c r="RYJ105" s="37"/>
      <c r="RYK105" s="37"/>
      <c r="RYL105" s="37"/>
      <c r="RYM105" s="37"/>
      <c r="RYN105" s="37"/>
      <c r="RYO105" s="37"/>
      <c r="RYP105" s="37"/>
      <c r="RYQ105" s="37"/>
      <c r="RYR105" s="37"/>
      <c r="RYS105" s="37"/>
      <c r="RYT105" s="37"/>
      <c r="RYU105" s="37"/>
      <c r="RYV105" s="37"/>
      <c r="RYW105" s="37"/>
      <c r="RYX105" s="37"/>
      <c r="RYY105" s="37"/>
      <c r="RYZ105" s="37"/>
      <c r="RZA105" s="37"/>
      <c r="RZB105" s="37"/>
      <c r="RZC105" s="37"/>
      <c r="RZD105" s="37"/>
      <c r="RZE105" s="37"/>
      <c r="RZF105" s="37"/>
      <c r="RZG105" s="37"/>
      <c r="RZH105" s="37"/>
      <c r="RZI105" s="37"/>
      <c r="RZJ105" s="37"/>
      <c r="RZK105" s="37"/>
      <c r="RZL105" s="37"/>
      <c r="RZM105" s="37"/>
      <c r="RZN105" s="37"/>
      <c r="RZO105" s="37"/>
      <c r="RZP105" s="37"/>
      <c r="RZQ105" s="37"/>
      <c r="RZR105" s="37"/>
      <c r="RZS105" s="37"/>
      <c r="RZT105" s="37"/>
      <c r="RZU105" s="37"/>
      <c r="RZV105" s="37"/>
      <c r="RZW105" s="37"/>
      <c r="RZX105" s="37"/>
      <c r="RZY105" s="37"/>
      <c r="RZZ105" s="37"/>
      <c r="SAA105" s="37"/>
      <c r="SAB105" s="37"/>
      <c r="SAC105" s="37"/>
      <c r="SAD105" s="37"/>
      <c r="SAE105" s="37"/>
      <c r="SAF105" s="37"/>
      <c r="SAG105" s="37"/>
      <c r="SAH105" s="37"/>
      <c r="SAI105" s="37"/>
      <c r="SAJ105" s="37"/>
      <c r="SAK105" s="37"/>
      <c r="SAL105" s="37"/>
      <c r="SAM105" s="37"/>
      <c r="SAN105" s="37"/>
      <c r="SAO105" s="37"/>
      <c r="SAP105" s="37"/>
      <c r="SAQ105" s="37"/>
      <c r="SAR105" s="37"/>
      <c r="SAS105" s="37"/>
      <c r="SAT105" s="37"/>
      <c r="SAU105" s="37"/>
      <c r="SAV105" s="37"/>
      <c r="SAW105" s="37"/>
      <c r="SAX105" s="37"/>
      <c r="SAY105" s="37"/>
      <c r="SAZ105" s="37"/>
      <c r="SBA105" s="37"/>
      <c r="SBB105" s="37"/>
      <c r="SBC105" s="37"/>
      <c r="SBD105" s="37"/>
      <c r="SBE105" s="37"/>
      <c r="SBF105" s="37"/>
      <c r="SBG105" s="37"/>
      <c r="SBH105" s="37"/>
      <c r="SBI105" s="37"/>
      <c r="SBJ105" s="37"/>
      <c r="SBK105" s="37"/>
      <c r="SBL105" s="37"/>
      <c r="SBM105" s="37"/>
      <c r="SBN105" s="37"/>
      <c r="SBO105" s="37"/>
      <c r="SBP105" s="37"/>
      <c r="SBQ105" s="37"/>
      <c r="SBR105" s="37"/>
      <c r="SBS105" s="37"/>
      <c r="SBT105" s="37"/>
      <c r="SBU105" s="37"/>
      <c r="SBV105" s="37"/>
      <c r="SBW105" s="37"/>
      <c r="SBX105" s="37"/>
      <c r="SBY105" s="37"/>
      <c r="SBZ105" s="37"/>
      <c r="SCA105" s="37"/>
      <c r="SCB105" s="37"/>
      <c r="SCC105" s="37"/>
      <c r="SCD105" s="37"/>
      <c r="SCE105" s="37"/>
      <c r="SCF105" s="37"/>
      <c r="SCG105" s="37"/>
      <c r="SCH105" s="37"/>
      <c r="SCI105" s="37"/>
      <c r="SCJ105" s="37"/>
      <c r="SCK105" s="37"/>
      <c r="SCL105" s="37"/>
      <c r="SCM105" s="37"/>
      <c r="SCN105" s="37"/>
      <c r="SCO105" s="37"/>
      <c r="SCP105" s="37"/>
      <c r="SCQ105" s="37"/>
      <c r="SCR105" s="37"/>
      <c r="SCS105" s="37"/>
      <c r="SCT105" s="37"/>
      <c r="SCU105" s="37"/>
      <c r="SCV105" s="37"/>
      <c r="SCW105" s="37"/>
      <c r="SCX105" s="37"/>
      <c r="SCY105" s="37"/>
      <c r="SCZ105" s="37"/>
      <c r="SDA105" s="37"/>
      <c r="SDB105" s="37"/>
      <c r="SDC105" s="37"/>
      <c r="SDD105" s="37"/>
      <c r="SDE105" s="37"/>
      <c r="SDF105" s="37"/>
      <c r="SDG105" s="37"/>
      <c r="SDH105" s="37"/>
      <c r="SDI105" s="37"/>
      <c r="SDJ105" s="37"/>
      <c r="SDK105" s="37"/>
      <c r="SDL105" s="37"/>
      <c r="SDM105" s="37"/>
      <c r="SDN105" s="37"/>
      <c r="SDO105" s="37"/>
      <c r="SDP105" s="37"/>
      <c r="SDQ105" s="37"/>
      <c r="SDR105" s="37"/>
      <c r="SDS105" s="37"/>
      <c r="SDT105" s="37"/>
      <c r="SDU105" s="37"/>
      <c r="SDV105" s="37"/>
      <c r="SDW105" s="37"/>
      <c r="SDX105" s="37"/>
      <c r="SDY105" s="37"/>
      <c r="SDZ105" s="37"/>
      <c r="SEA105" s="37"/>
      <c r="SEB105" s="37"/>
      <c r="SEC105" s="37"/>
      <c r="SED105" s="37"/>
      <c r="SEE105" s="37"/>
      <c r="SEF105" s="37"/>
      <c r="SEG105" s="37"/>
      <c r="SEH105" s="37"/>
      <c r="SEI105" s="37"/>
      <c r="SEJ105" s="37"/>
      <c r="SEK105" s="37"/>
      <c r="SEL105" s="37"/>
      <c r="SEM105" s="37"/>
      <c r="SEN105" s="37"/>
      <c r="SEO105" s="37"/>
      <c r="SEP105" s="37"/>
      <c r="SEQ105" s="37"/>
      <c r="SER105" s="37"/>
      <c r="SES105" s="37"/>
      <c r="SET105" s="37"/>
      <c r="SEU105" s="37"/>
      <c r="SEV105" s="37"/>
      <c r="SEW105" s="37"/>
      <c r="SEX105" s="37"/>
      <c r="SEY105" s="37"/>
      <c r="SEZ105" s="37"/>
      <c r="SFA105" s="37"/>
      <c r="SFB105" s="37"/>
      <c r="SFC105" s="37"/>
      <c r="SFD105" s="37"/>
      <c r="SFE105" s="37"/>
      <c r="SFF105" s="37"/>
      <c r="SFG105" s="37"/>
      <c r="SFH105" s="37"/>
      <c r="SFI105" s="37"/>
      <c r="SFJ105" s="37"/>
      <c r="SFK105" s="37"/>
      <c r="SFL105" s="37"/>
      <c r="SFM105" s="37"/>
      <c r="SFN105" s="37"/>
      <c r="SFO105" s="37"/>
      <c r="SFP105" s="37"/>
      <c r="SFQ105" s="37"/>
      <c r="SFR105" s="37"/>
      <c r="SFS105" s="37"/>
      <c r="SFT105" s="37"/>
      <c r="SFU105" s="37"/>
      <c r="SFV105" s="37"/>
      <c r="SFW105" s="37"/>
      <c r="SFX105" s="37"/>
      <c r="SFY105" s="37"/>
      <c r="SFZ105" s="37"/>
      <c r="SGA105" s="37"/>
      <c r="SGB105" s="37"/>
      <c r="SGC105" s="37"/>
      <c r="SGD105" s="37"/>
      <c r="SGE105" s="37"/>
      <c r="SGF105" s="37"/>
      <c r="SGG105" s="37"/>
      <c r="SGH105" s="37"/>
      <c r="SGI105" s="37"/>
      <c r="SGJ105" s="37"/>
      <c r="SGK105" s="37"/>
      <c r="SGL105" s="37"/>
      <c r="SGM105" s="37"/>
      <c r="SGN105" s="37"/>
      <c r="SGO105" s="37"/>
      <c r="SGP105" s="37"/>
      <c r="SGQ105" s="37"/>
      <c r="SGR105" s="37"/>
      <c r="SGS105" s="37"/>
      <c r="SGT105" s="37"/>
      <c r="SGU105" s="37"/>
      <c r="SGV105" s="37"/>
      <c r="SGW105" s="37"/>
      <c r="SGX105" s="37"/>
      <c r="SGY105" s="37"/>
      <c r="SGZ105" s="37"/>
      <c r="SHA105" s="37"/>
      <c r="SHB105" s="37"/>
      <c r="SHC105" s="37"/>
      <c r="SHD105" s="37"/>
      <c r="SHE105" s="37"/>
      <c r="SHF105" s="37"/>
      <c r="SHG105" s="37"/>
      <c r="SHH105" s="37"/>
      <c r="SHI105" s="37"/>
      <c r="SHJ105" s="37"/>
      <c r="SHK105" s="37"/>
      <c r="SHL105" s="37"/>
      <c r="SHM105" s="37"/>
      <c r="SHN105" s="37"/>
      <c r="SHO105" s="37"/>
      <c r="SHP105" s="37"/>
      <c r="SHQ105" s="37"/>
      <c r="SHR105" s="37"/>
      <c r="SHS105" s="37"/>
      <c r="SHT105" s="37"/>
      <c r="SHU105" s="37"/>
      <c r="SHV105" s="37"/>
      <c r="SHW105" s="37"/>
      <c r="SHX105" s="37"/>
      <c r="SHY105" s="37"/>
      <c r="SHZ105" s="37"/>
      <c r="SIA105" s="37"/>
      <c r="SIB105" s="37"/>
      <c r="SIC105" s="37"/>
      <c r="SID105" s="37"/>
      <c r="SIE105" s="37"/>
      <c r="SIF105" s="37"/>
      <c r="SIG105" s="37"/>
      <c r="SIH105" s="37"/>
      <c r="SII105" s="37"/>
      <c r="SIJ105" s="37"/>
      <c r="SIK105" s="37"/>
      <c r="SIL105" s="37"/>
      <c r="SIM105" s="37"/>
      <c r="SIN105" s="37"/>
      <c r="SIO105" s="37"/>
      <c r="SIP105" s="37"/>
      <c r="SIQ105" s="37"/>
      <c r="SIR105" s="37"/>
      <c r="SIS105" s="37"/>
      <c r="SIT105" s="37"/>
      <c r="SIU105" s="37"/>
      <c r="SIV105" s="37"/>
      <c r="SIW105" s="37"/>
      <c r="SIX105" s="37"/>
      <c r="SIY105" s="37"/>
      <c r="SIZ105" s="37"/>
      <c r="SJA105" s="37"/>
      <c r="SJB105" s="37"/>
      <c r="SJC105" s="37"/>
      <c r="SJD105" s="37"/>
      <c r="SJE105" s="37"/>
      <c r="SJF105" s="37"/>
      <c r="SJG105" s="37"/>
      <c r="SJH105" s="37"/>
      <c r="SJI105" s="37"/>
      <c r="SJJ105" s="37"/>
      <c r="SJK105" s="37"/>
      <c r="SJL105" s="37"/>
      <c r="SJM105" s="37"/>
      <c r="SJN105" s="37"/>
      <c r="SJO105" s="37"/>
      <c r="SJP105" s="37"/>
      <c r="SJQ105" s="37"/>
      <c r="SJR105" s="37"/>
      <c r="SJS105" s="37"/>
      <c r="SJT105" s="37"/>
      <c r="SJU105" s="37"/>
      <c r="SJV105" s="37"/>
      <c r="SJW105" s="37"/>
      <c r="SJX105" s="37"/>
      <c r="SJY105" s="37"/>
      <c r="SJZ105" s="37"/>
      <c r="SKA105" s="37"/>
      <c r="SKB105" s="37"/>
      <c r="SKC105" s="37"/>
      <c r="SKD105" s="37"/>
      <c r="SKE105" s="37"/>
      <c r="SKF105" s="37"/>
      <c r="SKG105" s="37"/>
      <c r="SKH105" s="37"/>
      <c r="SKI105" s="37"/>
      <c r="SKJ105" s="37"/>
      <c r="SKK105" s="37"/>
      <c r="SKL105" s="37"/>
      <c r="SKM105" s="37"/>
      <c r="SKN105" s="37"/>
      <c r="SKO105" s="37"/>
      <c r="SKP105" s="37"/>
      <c r="SKQ105" s="37"/>
      <c r="SKR105" s="37"/>
      <c r="SKS105" s="37"/>
      <c r="SKT105" s="37"/>
      <c r="SKU105" s="37"/>
      <c r="SKV105" s="37"/>
      <c r="SKW105" s="37"/>
      <c r="SKX105" s="37"/>
      <c r="SKY105" s="37"/>
      <c r="SKZ105" s="37"/>
      <c r="SLA105" s="37"/>
      <c r="SLB105" s="37"/>
      <c r="SLC105" s="37"/>
      <c r="SLD105" s="37"/>
      <c r="SLE105" s="37"/>
      <c r="SLF105" s="37"/>
      <c r="SLG105" s="37"/>
      <c r="SLH105" s="37"/>
      <c r="SLI105" s="37"/>
      <c r="SLJ105" s="37"/>
      <c r="SLK105" s="37"/>
      <c r="SLL105" s="37"/>
      <c r="SLM105" s="37"/>
      <c r="SLN105" s="37"/>
      <c r="SLO105" s="37"/>
      <c r="SLP105" s="37"/>
      <c r="SLQ105" s="37"/>
      <c r="SLR105" s="37"/>
      <c r="SLS105" s="37"/>
      <c r="SLT105" s="37"/>
      <c r="SLU105" s="37"/>
      <c r="SLV105" s="37"/>
      <c r="SLW105" s="37"/>
      <c r="SLX105" s="37"/>
      <c r="SLY105" s="37"/>
      <c r="SLZ105" s="37"/>
      <c r="SMA105" s="37"/>
      <c r="SMB105" s="37"/>
      <c r="SMC105" s="37"/>
      <c r="SMD105" s="37"/>
      <c r="SME105" s="37"/>
      <c r="SMF105" s="37"/>
      <c r="SMG105" s="37"/>
      <c r="SMH105" s="37"/>
      <c r="SMI105" s="37"/>
      <c r="SMJ105" s="37"/>
      <c r="SMK105" s="37"/>
      <c r="SML105" s="37"/>
      <c r="SMM105" s="37"/>
      <c r="SMN105" s="37"/>
      <c r="SMO105" s="37"/>
      <c r="SMP105" s="37"/>
      <c r="SMQ105" s="37"/>
      <c r="SMR105" s="37"/>
      <c r="SMS105" s="37"/>
      <c r="SMT105" s="37"/>
      <c r="SMU105" s="37"/>
      <c r="SMV105" s="37"/>
      <c r="SMW105" s="37"/>
      <c r="SMX105" s="37"/>
      <c r="SMY105" s="37"/>
      <c r="SMZ105" s="37"/>
      <c r="SNA105" s="37"/>
      <c r="SNB105" s="37"/>
      <c r="SNC105" s="37"/>
      <c r="SND105" s="37"/>
      <c r="SNE105" s="37"/>
      <c r="SNF105" s="37"/>
      <c r="SNG105" s="37"/>
      <c r="SNH105" s="37"/>
      <c r="SNI105" s="37"/>
      <c r="SNJ105" s="37"/>
      <c r="SNK105" s="37"/>
      <c r="SNL105" s="37"/>
      <c r="SNM105" s="37"/>
      <c r="SNN105" s="37"/>
      <c r="SNO105" s="37"/>
      <c r="SNP105" s="37"/>
      <c r="SNQ105" s="37"/>
      <c r="SNR105" s="37"/>
      <c r="SNS105" s="37"/>
      <c r="SNT105" s="37"/>
      <c r="SNU105" s="37"/>
      <c r="SNV105" s="37"/>
      <c r="SNW105" s="37"/>
      <c r="SNX105" s="37"/>
      <c r="SNY105" s="37"/>
      <c r="SNZ105" s="37"/>
      <c r="SOA105" s="37"/>
      <c r="SOB105" s="37"/>
      <c r="SOC105" s="37"/>
      <c r="SOD105" s="37"/>
      <c r="SOE105" s="37"/>
      <c r="SOF105" s="37"/>
      <c r="SOG105" s="37"/>
      <c r="SOH105" s="37"/>
      <c r="SOI105" s="37"/>
      <c r="SOJ105" s="37"/>
      <c r="SOK105" s="37"/>
      <c r="SOL105" s="37"/>
      <c r="SOM105" s="37"/>
      <c r="SON105" s="37"/>
      <c r="SOO105" s="37"/>
      <c r="SOP105" s="37"/>
      <c r="SOQ105" s="37"/>
      <c r="SOR105" s="37"/>
      <c r="SOS105" s="37"/>
      <c r="SOT105" s="37"/>
      <c r="SOU105" s="37"/>
      <c r="SOV105" s="37"/>
      <c r="SOW105" s="37"/>
      <c r="SOX105" s="37"/>
      <c r="SOY105" s="37"/>
      <c r="SOZ105" s="37"/>
      <c r="SPA105" s="37"/>
      <c r="SPB105" s="37"/>
      <c r="SPC105" s="37"/>
      <c r="SPD105" s="37"/>
      <c r="SPE105" s="37"/>
      <c r="SPF105" s="37"/>
      <c r="SPG105" s="37"/>
      <c r="SPH105" s="37"/>
      <c r="SPI105" s="37"/>
      <c r="SPJ105" s="37"/>
      <c r="SPK105" s="37"/>
      <c r="SPL105" s="37"/>
      <c r="SPM105" s="37"/>
      <c r="SPN105" s="37"/>
      <c r="SPO105" s="37"/>
      <c r="SPP105" s="37"/>
      <c r="SPQ105" s="37"/>
      <c r="SPR105" s="37"/>
      <c r="SPS105" s="37"/>
      <c r="SPT105" s="37"/>
      <c r="SPU105" s="37"/>
      <c r="SPV105" s="37"/>
      <c r="SPW105" s="37"/>
      <c r="SPX105" s="37"/>
      <c r="SPY105" s="37"/>
      <c r="SPZ105" s="37"/>
      <c r="SQA105" s="37"/>
      <c r="SQB105" s="37"/>
      <c r="SQC105" s="37"/>
      <c r="SQD105" s="37"/>
      <c r="SQE105" s="37"/>
      <c r="SQF105" s="37"/>
      <c r="SQG105" s="37"/>
      <c r="SQH105" s="37"/>
      <c r="SQI105" s="37"/>
      <c r="SQJ105" s="37"/>
      <c r="SQK105" s="37"/>
      <c r="SQL105" s="37"/>
      <c r="SQM105" s="37"/>
      <c r="SQN105" s="37"/>
      <c r="SQO105" s="37"/>
      <c r="SQP105" s="37"/>
      <c r="SQQ105" s="37"/>
      <c r="SQR105" s="37"/>
      <c r="SQS105" s="37"/>
      <c r="SQT105" s="37"/>
      <c r="SQU105" s="37"/>
      <c r="SQV105" s="37"/>
      <c r="SQW105" s="37"/>
      <c r="SQX105" s="37"/>
      <c r="SQY105" s="37"/>
      <c r="SQZ105" s="37"/>
      <c r="SRA105" s="37"/>
      <c r="SRB105" s="37"/>
      <c r="SRC105" s="37"/>
      <c r="SRD105" s="37"/>
      <c r="SRE105" s="37"/>
      <c r="SRF105" s="37"/>
      <c r="SRG105" s="37"/>
      <c r="SRH105" s="37"/>
      <c r="SRI105" s="37"/>
      <c r="SRJ105" s="37"/>
      <c r="SRK105" s="37"/>
      <c r="SRL105" s="37"/>
      <c r="SRM105" s="37"/>
      <c r="SRN105" s="37"/>
      <c r="SRO105" s="37"/>
      <c r="SRP105" s="37"/>
      <c r="SRQ105" s="37"/>
      <c r="SRR105" s="37"/>
      <c r="SRS105" s="37"/>
      <c r="SRT105" s="37"/>
      <c r="SRU105" s="37"/>
      <c r="SRV105" s="37"/>
      <c r="SRW105" s="37"/>
      <c r="SRX105" s="37"/>
      <c r="SRY105" s="37"/>
      <c r="SRZ105" s="37"/>
      <c r="SSA105" s="37"/>
      <c r="SSB105" s="37"/>
      <c r="SSC105" s="37"/>
      <c r="SSD105" s="37"/>
      <c r="SSE105" s="37"/>
      <c r="SSF105" s="37"/>
      <c r="SSG105" s="37"/>
      <c r="SSH105" s="37"/>
      <c r="SSI105" s="37"/>
      <c r="SSJ105" s="37"/>
      <c r="SSK105" s="37"/>
      <c r="SSL105" s="37"/>
      <c r="SSM105" s="37"/>
      <c r="SSN105" s="37"/>
      <c r="SSO105" s="37"/>
      <c r="SSP105" s="37"/>
      <c r="SSQ105" s="37"/>
      <c r="SSR105" s="37"/>
      <c r="SSS105" s="37"/>
      <c r="SST105" s="37"/>
      <c r="SSU105" s="37"/>
      <c r="SSV105" s="37"/>
      <c r="SSW105" s="37"/>
      <c r="SSX105" s="37"/>
      <c r="SSY105" s="37"/>
      <c r="SSZ105" s="37"/>
      <c r="STA105" s="37"/>
      <c r="STB105" s="37"/>
      <c r="STC105" s="37"/>
      <c r="STD105" s="37"/>
      <c r="STE105" s="37"/>
      <c r="STF105" s="37"/>
      <c r="STG105" s="37"/>
      <c r="STH105" s="37"/>
      <c r="STI105" s="37"/>
      <c r="STJ105" s="37"/>
      <c r="STK105" s="37"/>
      <c r="STL105" s="37"/>
      <c r="STM105" s="37"/>
      <c r="STN105" s="37"/>
      <c r="STO105" s="37"/>
      <c r="STP105" s="37"/>
      <c r="STQ105" s="37"/>
      <c r="STR105" s="37"/>
      <c r="STS105" s="37"/>
      <c r="STT105" s="37"/>
      <c r="STU105" s="37"/>
      <c r="STV105" s="37"/>
      <c r="STW105" s="37"/>
      <c r="STX105" s="37"/>
      <c r="STY105" s="37"/>
      <c r="STZ105" s="37"/>
      <c r="SUA105" s="37"/>
      <c r="SUB105" s="37"/>
      <c r="SUC105" s="37"/>
      <c r="SUD105" s="37"/>
      <c r="SUE105" s="37"/>
      <c r="SUF105" s="37"/>
      <c r="SUG105" s="37"/>
      <c r="SUH105" s="37"/>
      <c r="SUI105" s="37"/>
      <c r="SUJ105" s="37"/>
      <c r="SUK105" s="37"/>
      <c r="SUL105" s="37"/>
      <c r="SUM105" s="37"/>
      <c r="SUN105" s="37"/>
      <c r="SUO105" s="37"/>
      <c r="SUP105" s="37"/>
      <c r="SUQ105" s="37"/>
      <c r="SUR105" s="37"/>
      <c r="SUS105" s="37"/>
      <c r="SUT105" s="37"/>
      <c r="SUU105" s="37"/>
      <c r="SUV105" s="37"/>
      <c r="SUW105" s="37"/>
      <c r="SUX105" s="37"/>
      <c r="SUY105" s="37"/>
      <c r="SUZ105" s="37"/>
      <c r="SVA105" s="37"/>
      <c r="SVB105" s="37"/>
      <c r="SVC105" s="37"/>
      <c r="SVD105" s="37"/>
      <c r="SVE105" s="37"/>
      <c r="SVF105" s="37"/>
      <c r="SVG105" s="37"/>
      <c r="SVH105" s="37"/>
      <c r="SVI105" s="37"/>
      <c r="SVJ105" s="37"/>
      <c r="SVK105" s="37"/>
      <c r="SVL105" s="37"/>
      <c r="SVM105" s="37"/>
      <c r="SVN105" s="37"/>
      <c r="SVO105" s="37"/>
      <c r="SVP105" s="37"/>
      <c r="SVQ105" s="37"/>
      <c r="SVR105" s="37"/>
      <c r="SVS105" s="37"/>
      <c r="SVT105" s="37"/>
      <c r="SVU105" s="37"/>
      <c r="SVV105" s="37"/>
      <c r="SVW105" s="37"/>
      <c r="SVX105" s="37"/>
      <c r="SVY105" s="37"/>
      <c r="SVZ105" s="37"/>
      <c r="SWA105" s="37"/>
      <c r="SWB105" s="37"/>
      <c r="SWC105" s="37"/>
      <c r="SWD105" s="37"/>
      <c r="SWE105" s="37"/>
      <c r="SWF105" s="37"/>
      <c r="SWG105" s="37"/>
      <c r="SWH105" s="37"/>
      <c r="SWI105" s="37"/>
      <c r="SWJ105" s="37"/>
      <c r="SWK105" s="37"/>
      <c r="SWL105" s="37"/>
      <c r="SWM105" s="37"/>
      <c r="SWN105" s="37"/>
      <c r="SWO105" s="37"/>
      <c r="SWP105" s="37"/>
      <c r="SWQ105" s="37"/>
      <c r="SWR105" s="37"/>
      <c r="SWS105" s="37"/>
      <c r="SWT105" s="37"/>
      <c r="SWU105" s="37"/>
      <c r="SWV105" s="37"/>
      <c r="SWW105" s="37"/>
      <c r="SWX105" s="37"/>
      <c r="SWY105" s="37"/>
      <c r="SWZ105" s="37"/>
      <c r="SXA105" s="37"/>
      <c r="SXB105" s="37"/>
      <c r="SXC105" s="37"/>
      <c r="SXD105" s="37"/>
      <c r="SXE105" s="37"/>
      <c r="SXF105" s="37"/>
      <c r="SXG105" s="37"/>
      <c r="SXH105" s="37"/>
      <c r="SXI105" s="37"/>
      <c r="SXJ105" s="37"/>
      <c r="SXK105" s="37"/>
      <c r="SXL105" s="37"/>
      <c r="SXM105" s="37"/>
      <c r="SXN105" s="37"/>
      <c r="SXO105" s="37"/>
      <c r="SXP105" s="37"/>
      <c r="SXQ105" s="37"/>
      <c r="SXR105" s="37"/>
      <c r="SXS105" s="37"/>
      <c r="SXT105" s="37"/>
      <c r="SXU105" s="37"/>
      <c r="SXV105" s="37"/>
      <c r="SXW105" s="37"/>
      <c r="SXX105" s="37"/>
      <c r="SXY105" s="37"/>
      <c r="SXZ105" s="37"/>
      <c r="SYA105" s="37"/>
      <c r="SYB105" s="37"/>
      <c r="SYC105" s="37"/>
      <c r="SYD105" s="37"/>
      <c r="SYE105" s="37"/>
      <c r="SYF105" s="37"/>
      <c r="SYG105" s="37"/>
      <c r="SYH105" s="37"/>
      <c r="SYI105" s="37"/>
      <c r="SYJ105" s="37"/>
      <c r="SYK105" s="37"/>
      <c r="SYL105" s="37"/>
      <c r="SYM105" s="37"/>
      <c r="SYN105" s="37"/>
      <c r="SYO105" s="37"/>
      <c r="SYP105" s="37"/>
      <c r="SYQ105" s="37"/>
      <c r="SYR105" s="37"/>
      <c r="SYS105" s="37"/>
      <c r="SYT105" s="37"/>
      <c r="SYU105" s="37"/>
      <c r="SYV105" s="37"/>
      <c r="SYW105" s="37"/>
      <c r="SYX105" s="37"/>
      <c r="SYY105" s="37"/>
      <c r="SYZ105" s="37"/>
      <c r="SZA105" s="37"/>
      <c r="SZB105" s="37"/>
      <c r="SZC105" s="37"/>
      <c r="SZD105" s="37"/>
      <c r="SZE105" s="37"/>
      <c r="SZF105" s="37"/>
      <c r="SZG105" s="37"/>
      <c r="SZH105" s="37"/>
      <c r="SZI105" s="37"/>
      <c r="SZJ105" s="37"/>
      <c r="SZK105" s="37"/>
      <c r="SZL105" s="37"/>
      <c r="SZM105" s="37"/>
      <c r="SZN105" s="37"/>
      <c r="SZO105" s="37"/>
      <c r="SZP105" s="37"/>
      <c r="SZQ105" s="37"/>
      <c r="SZR105" s="37"/>
      <c r="SZS105" s="37"/>
      <c r="SZT105" s="37"/>
      <c r="SZU105" s="37"/>
      <c r="SZV105" s="37"/>
      <c r="SZW105" s="37"/>
      <c r="SZX105" s="37"/>
      <c r="SZY105" s="37"/>
      <c r="SZZ105" s="37"/>
      <c r="TAA105" s="37"/>
      <c r="TAB105" s="37"/>
      <c r="TAC105" s="37"/>
      <c r="TAD105" s="37"/>
      <c r="TAE105" s="37"/>
      <c r="TAF105" s="37"/>
      <c r="TAG105" s="37"/>
      <c r="TAH105" s="37"/>
      <c r="TAI105" s="37"/>
      <c r="TAJ105" s="37"/>
      <c r="TAK105" s="37"/>
      <c r="TAL105" s="37"/>
      <c r="TAM105" s="37"/>
      <c r="TAN105" s="37"/>
      <c r="TAO105" s="37"/>
      <c r="TAP105" s="37"/>
      <c r="TAQ105" s="37"/>
      <c r="TAR105" s="37"/>
      <c r="TAS105" s="37"/>
      <c r="TAT105" s="37"/>
      <c r="TAU105" s="37"/>
      <c r="TAV105" s="37"/>
      <c r="TAW105" s="37"/>
      <c r="TAX105" s="37"/>
      <c r="TAY105" s="37"/>
      <c r="TAZ105" s="37"/>
      <c r="TBA105" s="37"/>
      <c r="TBB105" s="37"/>
      <c r="TBC105" s="37"/>
      <c r="TBD105" s="37"/>
      <c r="TBE105" s="37"/>
      <c r="TBF105" s="37"/>
      <c r="TBG105" s="37"/>
      <c r="TBH105" s="37"/>
      <c r="TBI105" s="37"/>
      <c r="TBJ105" s="37"/>
      <c r="TBK105" s="37"/>
      <c r="TBL105" s="37"/>
      <c r="TBM105" s="37"/>
      <c r="TBN105" s="37"/>
      <c r="TBO105" s="37"/>
      <c r="TBP105" s="37"/>
      <c r="TBQ105" s="37"/>
      <c r="TBR105" s="37"/>
      <c r="TBS105" s="37"/>
      <c r="TBT105" s="37"/>
      <c r="TBU105" s="37"/>
      <c r="TBV105" s="37"/>
      <c r="TBW105" s="37"/>
      <c r="TBX105" s="37"/>
      <c r="TBY105" s="37"/>
      <c r="TBZ105" s="37"/>
      <c r="TCA105" s="37"/>
      <c r="TCB105" s="37"/>
      <c r="TCC105" s="37"/>
      <c r="TCD105" s="37"/>
      <c r="TCE105" s="37"/>
      <c r="TCF105" s="37"/>
      <c r="TCG105" s="37"/>
      <c r="TCH105" s="37"/>
      <c r="TCI105" s="37"/>
      <c r="TCJ105" s="37"/>
      <c r="TCK105" s="37"/>
      <c r="TCL105" s="37"/>
      <c r="TCM105" s="37"/>
      <c r="TCN105" s="37"/>
      <c r="TCO105" s="37"/>
      <c r="TCP105" s="37"/>
      <c r="TCQ105" s="37"/>
      <c r="TCR105" s="37"/>
      <c r="TCS105" s="37"/>
      <c r="TCT105" s="37"/>
      <c r="TCU105" s="37"/>
      <c r="TCV105" s="37"/>
      <c r="TCW105" s="37"/>
      <c r="TCX105" s="37"/>
      <c r="TCY105" s="37"/>
      <c r="TCZ105" s="37"/>
      <c r="TDA105" s="37"/>
      <c r="TDB105" s="37"/>
      <c r="TDC105" s="37"/>
      <c r="TDD105" s="37"/>
      <c r="TDE105" s="37"/>
      <c r="TDF105" s="37"/>
      <c r="TDG105" s="37"/>
      <c r="TDH105" s="37"/>
      <c r="TDI105" s="37"/>
      <c r="TDJ105" s="37"/>
      <c r="TDK105" s="37"/>
      <c r="TDL105" s="37"/>
      <c r="TDM105" s="37"/>
      <c r="TDN105" s="37"/>
      <c r="TDO105" s="37"/>
      <c r="TDP105" s="37"/>
      <c r="TDQ105" s="37"/>
      <c r="TDR105" s="37"/>
      <c r="TDS105" s="37"/>
      <c r="TDT105" s="37"/>
      <c r="TDU105" s="37"/>
      <c r="TDV105" s="37"/>
      <c r="TDW105" s="37"/>
      <c r="TDX105" s="37"/>
      <c r="TDY105" s="37"/>
      <c r="TDZ105" s="37"/>
      <c r="TEA105" s="37"/>
      <c r="TEB105" s="37"/>
      <c r="TEC105" s="37"/>
      <c r="TED105" s="37"/>
      <c r="TEE105" s="37"/>
      <c r="TEF105" s="37"/>
      <c r="TEG105" s="37"/>
      <c r="TEH105" s="37"/>
      <c r="TEI105" s="37"/>
      <c r="TEJ105" s="37"/>
      <c r="TEK105" s="37"/>
      <c r="TEL105" s="37"/>
      <c r="TEM105" s="37"/>
      <c r="TEN105" s="37"/>
      <c r="TEO105" s="37"/>
      <c r="TEP105" s="37"/>
      <c r="TEQ105" s="37"/>
      <c r="TER105" s="37"/>
      <c r="TES105" s="37"/>
      <c r="TET105" s="37"/>
      <c r="TEU105" s="37"/>
      <c r="TEV105" s="37"/>
      <c r="TEW105" s="37"/>
      <c r="TEX105" s="37"/>
      <c r="TEY105" s="37"/>
      <c r="TEZ105" s="37"/>
      <c r="TFA105" s="37"/>
      <c r="TFB105" s="37"/>
      <c r="TFC105" s="37"/>
      <c r="TFD105" s="37"/>
      <c r="TFE105" s="37"/>
      <c r="TFF105" s="37"/>
      <c r="TFG105" s="37"/>
      <c r="TFH105" s="37"/>
      <c r="TFI105" s="37"/>
      <c r="TFJ105" s="37"/>
      <c r="TFK105" s="37"/>
      <c r="TFL105" s="37"/>
      <c r="TFM105" s="37"/>
      <c r="TFN105" s="37"/>
      <c r="TFO105" s="37"/>
      <c r="TFP105" s="37"/>
      <c r="TFQ105" s="37"/>
      <c r="TFR105" s="37"/>
      <c r="TFS105" s="37"/>
      <c r="TFT105" s="37"/>
      <c r="TFU105" s="37"/>
      <c r="TFV105" s="37"/>
      <c r="TFW105" s="37"/>
      <c r="TFX105" s="37"/>
      <c r="TFY105" s="37"/>
      <c r="TFZ105" s="37"/>
      <c r="TGA105" s="37"/>
      <c r="TGB105" s="37"/>
      <c r="TGC105" s="37"/>
      <c r="TGD105" s="37"/>
      <c r="TGE105" s="37"/>
      <c r="TGF105" s="37"/>
      <c r="TGG105" s="37"/>
      <c r="TGH105" s="37"/>
      <c r="TGI105" s="37"/>
      <c r="TGJ105" s="37"/>
      <c r="TGK105" s="37"/>
      <c r="TGL105" s="37"/>
      <c r="TGM105" s="37"/>
      <c r="TGN105" s="37"/>
      <c r="TGO105" s="37"/>
      <c r="TGP105" s="37"/>
      <c r="TGQ105" s="37"/>
      <c r="TGR105" s="37"/>
      <c r="TGS105" s="37"/>
      <c r="TGT105" s="37"/>
      <c r="TGU105" s="37"/>
      <c r="TGV105" s="37"/>
      <c r="TGW105" s="37"/>
      <c r="TGX105" s="37"/>
      <c r="TGY105" s="37"/>
      <c r="TGZ105" s="37"/>
      <c r="THA105" s="37"/>
      <c r="THB105" s="37"/>
      <c r="THC105" s="37"/>
      <c r="THD105" s="37"/>
      <c r="THE105" s="37"/>
      <c r="THF105" s="37"/>
      <c r="THG105" s="37"/>
      <c r="THH105" s="37"/>
      <c r="THI105" s="37"/>
      <c r="THJ105" s="37"/>
      <c r="THK105" s="37"/>
      <c r="THL105" s="37"/>
      <c r="THM105" s="37"/>
      <c r="THN105" s="37"/>
      <c r="THO105" s="37"/>
      <c r="THP105" s="37"/>
      <c r="THQ105" s="37"/>
      <c r="THR105" s="37"/>
      <c r="THS105" s="37"/>
      <c r="THT105" s="37"/>
      <c r="THU105" s="37"/>
      <c r="THV105" s="37"/>
      <c r="THW105" s="37"/>
      <c r="THX105" s="37"/>
      <c r="THY105" s="37"/>
      <c r="THZ105" s="37"/>
      <c r="TIA105" s="37"/>
      <c r="TIB105" s="37"/>
      <c r="TIC105" s="37"/>
      <c r="TID105" s="37"/>
      <c r="TIE105" s="37"/>
      <c r="TIF105" s="37"/>
      <c r="TIG105" s="37"/>
      <c r="TIH105" s="37"/>
      <c r="TII105" s="37"/>
      <c r="TIJ105" s="37"/>
      <c r="TIK105" s="37"/>
      <c r="TIL105" s="37"/>
      <c r="TIM105" s="37"/>
      <c r="TIN105" s="37"/>
      <c r="TIO105" s="37"/>
      <c r="TIP105" s="37"/>
      <c r="TIQ105" s="37"/>
      <c r="TIR105" s="37"/>
      <c r="TIS105" s="37"/>
      <c r="TIT105" s="37"/>
      <c r="TIU105" s="37"/>
      <c r="TIV105" s="37"/>
      <c r="TIW105" s="37"/>
      <c r="TIX105" s="37"/>
      <c r="TIY105" s="37"/>
      <c r="TIZ105" s="37"/>
      <c r="TJA105" s="37"/>
      <c r="TJB105" s="37"/>
      <c r="TJC105" s="37"/>
      <c r="TJD105" s="37"/>
      <c r="TJE105" s="37"/>
      <c r="TJF105" s="37"/>
      <c r="TJG105" s="37"/>
      <c r="TJH105" s="37"/>
      <c r="TJI105" s="37"/>
      <c r="TJJ105" s="37"/>
      <c r="TJK105" s="37"/>
      <c r="TJL105" s="37"/>
      <c r="TJM105" s="37"/>
      <c r="TJN105" s="37"/>
      <c r="TJO105" s="37"/>
      <c r="TJP105" s="37"/>
      <c r="TJQ105" s="37"/>
      <c r="TJR105" s="37"/>
      <c r="TJS105" s="37"/>
      <c r="TJT105" s="37"/>
      <c r="TJU105" s="37"/>
      <c r="TJV105" s="37"/>
      <c r="TJW105" s="37"/>
      <c r="TJX105" s="37"/>
      <c r="TJY105" s="37"/>
      <c r="TJZ105" s="37"/>
      <c r="TKA105" s="37"/>
      <c r="TKB105" s="37"/>
      <c r="TKC105" s="37"/>
      <c r="TKD105" s="37"/>
      <c r="TKE105" s="37"/>
      <c r="TKF105" s="37"/>
      <c r="TKG105" s="37"/>
      <c r="TKH105" s="37"/>
      <c r="TKI105" s="37"/>
      <c r="TKJ105" s="37"/>
      <c r="TKK105" s="37"/>
      <c r="TKL105" s="37"/>
      <c r="TKM105" s="37"/>
      <c r="TKN105" s="37"/>
      <c r="TKO105" s="37"/>
      <c r="TKP105" s="37"/>
      <c r="TKQ105" s="37"/>
      <c r="TKR105" s="37"/>
      <c r="TKS105" s="37"/>
      <c r="TKT105" s="37"/>
      <c r="TKU105" s="37"/>
      <c r="TKV105" s="37"/>
      <c r="TKW105" s="37"/>
      <c r="TKX105" s="37"/>
      <c r="TKY105" s="37"/>
      <c r="TKZ105" s="37"/>
      <c r="TLA105" s="37"/>
      <c r="TLB105" s="37"/>
      <c r="TLC105" s="37"/>
      <c r="TLD105" s="37"/>
      <c r="TLE105" s="37"/>
      <c r="TLF105" s="37"/>
      <c r="TLG105" s="37"/>
      <c r="TLH105" s="37"/>
      <c r="TLI105" s="37"/>
      <c r="TLJ105" s="37"/>
      <c r="TLK105" s="37"/>
      <c r="TLL105" s="37"/>
      <c r="TLM105" s="37"/>
      <c r="TLN105" s="37"/>
      <c r="TLO105" s="37"/>
      <c r="TLP105" s="37"/>
      <c r="TLQ105" s="37"/>
      <c r="TLR105" s="37"/>
      <c r="TLS105" s="37"/>
      <c r="TLT105" s="37"/>
      <c r="TLU105" s="37"/>
      <c r="TLV105" s="37"/>
      <c r="TLW105" s="37"/>
      <c r="TLX105" s="37"/>
      <c r="TLY105" s="37"/>
      <c r="TLZ105" s="37"/>
      <c r="TMA105" s="37"/>
      <c r="TMB105" s="37"/>
      <c r="TMC105" s="37"/>
      <c r="TMD105" s="37"/>
      <c r="TME105" s="37"/>
      <c r="TMF105" s="37"/>
      <c r="TMG105" s="37"/>
      <c r="TMH105" s="37"/>
      <c r="TMI105" s="37"/>
      <c r="TMJ105" s="37"/>
      <c r="TMK105" s="37"/>
      <c r="TML105" s="37"/>
      <c r="TMM105" s="37"/>
      <c r="TMN105" s="37"/>
      <c r="TMO105" s="37"/>
      <c r="TMP105" s="37"/>
      <c r="TMQ105" s="37"/>
      <c r="TMR105" s="37"/>
      <c r="TMS105" s="37"/>
      <c r="TMT105" s="37"/>
      <c r="TMU105" s="37"/>
      <c r="TMV105" s="37"/>
      <c r="TMW105" s="37"/>
      <c r="TMX105" s="37"/>
      <c r="TMY105" s="37"/>
      <c r="TMZ105" s="37"/>
      <c r="TNA105" s="37"/>
      <c r="TNB105" s="37"/>
      <c r="TNC105" s="37"/>
      <c r="TND105" s="37"/>
      <c r="TNE105" s="37"/>
      <c r="TNF105" s="37"/>
      <c r="TNG105" s="37"/>
      <c r="TNH105" s="37"/>
      <c r="TNI105" s="37"/>
      <c r="TNJ105" s="37"/>
      <c r="TNK105" s="37"/>
      <c r="TNL105" s="37"/>
      <c r="TNM105" s="37"/>
      <c r="TNN105" s="37"/>
      <c r="TNO105" s="37"/>
      <c r="TNP105" s="37"/>
      <c r="TNQ105" s="37"/>
      <c r="TNR105" s="37"/>
      <c r="TNS105" s="37"/>
      <c r="TNT105" s="37"/>
      <c r="TNU105" s="37"/>
      <c r="TNV105" s="37"/>
      <c r="TNW105" s="37"/>
      <c r="TNX105" s="37"/>
      <c r="TNY105" s="37"/>
      <c r="TNZ105" s="37"/>
      <c r="TOA105" s="37"/>
      <c r="TOB105" s="37"/>
      <c r="TOC105" s="37"/>
      <c r="TOD105" s="37"/>
      <c r="TOE105" s="37"/>
      <c r="TOF105" s="37"/>
      <c r="TOG105" s="37"/>
      <c r="TOH105" s="37"/>
      <c r="TOI105" s="37"/>
      <c r="TOJ105" s="37"/>
      <c r="TOK105" s="37"/>
      <c r="TOL105" s="37"/>
      <c r="TOM105" s="37"/>
      <c r="TON105" s="37"/>
      <c r="TOO105" s="37"/>
      <c r="TOP105" s="37"/>
      <c r="TOQ105" s="37"/>
      <c r="TOR105" s="37"/>
      <c r="TOS105" s="37"/>
      <c r="TOT105" s="37"/>
      <c r="TOU105" s="37"/>
      <c r="TOV105" s="37"/>
      <c r="TOW105" s="37"/>
      <c r="TOX105" s="37"/>
      <c r="TOY105" s="37"/>
      <c r="TOZ105" s="37"/>
      <c r="TPA105" s="37"/>
      <c r="TPB105" s="37"/>
      <c r="TPC105" s="37"/>
      <c r="TPD105" s="37"/>
      <c r="TPE105" s="37"/>
      <c r="TPF105" s="37"/>
      <c r="TPG105" s="37"/>
      <c r="TPH105" s="37"/>
      <c r="TPI105" s="37"/>
      <c r="TPJ105" s="37"/>
      <c r="TPK105" s="37"/>
      <c r="TPL105" s="37"/>
      <c r="TPM105" s="37"/>
      <c r="TPN105" s="37"/>
      <c r="TPO105" s="37"/>
      <c r="TPP105" s="37"/>
      <c r="TPQ105" s="37"/>
      <c r="TPR105" s="37"/>
      <c r="TPS105" s="37"/>
      <c r="TPT105" s="37"/>
      <c r="TPU105" s="37"/>
      <c r="TPV105" s="37"/>
      <c r="TPW105" s="37"/>
      <c r="TPX105" s="37"/>
      <c r="TPY105" s="37"/>
      <c r="TPZ105" s="37"/>
      <c r="TQA105" s="37"/>
      <c r="TQB105" s="37"/>
      <c r="TQC105" s="37"/>
      <c r="TQD105" s="37"/>
      <c r="TQE105" s="37"/>
      <c r="TQF105" s="37"/>
      <c r="TQG105" s="37"/>
      <c r="TQH105" s="37"/>
      <c r="TQI105" s="37"/>
      <c r="TQJ105" s="37"/>
      <c r="TQK105" s="37"/>
      <c r="TQL105" s="37"/>
      <c r="TQM105" s="37"/>
      <c r="TQN105" s="37"/>
      <c r="TQO105" s="37"/>
      <c r="TQP105" s="37"/>
      <c r="TQQ105" s="37"/>
      <c r="TQR105" s="37"/>
      <c r="TQS105" s="37"/>
      <c r="TQT105" s="37"/>
      <c r="TQU105" s="37"/>
      <c r="TQV105" s="37"/>
      <c r="TQW105" s="37"/>
      <c r="TQX105" s="37"/>
      <c r="TQY105" s="37"/>
      <c r="TQZ105" s="37"/>
      <c r="TRA105" s="37"/>
      <c r="TRB105" s="37"/>
      <c r="TRC105" s="37"/>
      <c r="TRD105" s="37"/>
      <c r="TRE105" s="37"/>
      <c r="TRF105" s="37"/>
      <c r="TRG105" s="37"/>
      <c r="TRH105" s="37"/>
      <c r="TRI105" s="37"/>
      <c r="TRJ105" s="37"/>
      <c r="TRK105" s="37"/>
      <c r="TRL105" s="37"/>
      <c r="TRM105" s="37"/>
      <c r="TRN105" s="37"/>
      <c r="TRO105" s="37"/>
      <c r="TRP105" s="37"/>
      <c r="TRQ105" s="37"/>
      <c r="TRR105" s="37"/>
      <c r="TRS105" s="37"/>
      <c r="TRT105" s="37"/>
      <c r="TRU105" s="37"/>
      <c r="TRV105" s="37"/>
      <c r="TRW105" s="37"/>
      <c r="TRX105" s="37"/>
      <c r="TRY105" s="37"/>
      <c r="TRZ105" s="37"/>
      <c r="TSA105" s="37"/>
      <c r="TSB105" s="37"/>
      <c r="TSC105" s="37"/>
      <c r="TSD105" s="37"/>
      <c r="TSE105" s="37"/>
      <c r="TSF105" s="37"/>
      <c r="TSG105" s="37"/>
      <c r="TSH105" s="37"/>
      <c r="TSI105" s="37"/>
      <c r="TSJ105" s="37"/>
      <c r="TSK105" s="37"/>
      <c r="TSL105" s="37"/>
      <c r="TSM105" s="37"/>
      <c r="TSN105" s="37"/>
      <c r="TSO105" s="37"/>
      <c r="TSP105" s="37"/>
      <c r="TSQ105" s="37"/>
      <c r="TSR105" s="37"/>
      <c r="TSS105" s="37"/>
      <c r="TST105" s="37"/>
      <c r="TSU105" s="37"/>
      <c r="TSV105" s="37"/>
      <c r="TSW105" s="37"/>
      <c r="TSX105" s="37"/>
      <c r="TSY105" s="37"/>
      <c r="TSZ105" s="37"/>
      <c r="TTA105" s="37"/>
      <c r="TTB105" s="37"/>
      <c r="TTC105" s="37"/>
      <c r="TTD105" s="37"/>
      <c r="TTE105" s="37"/>
      <c r="TTF105" s="37"/>
      <c r="TTG105" s="37"/>
      <c r="TTH105" s="37"/>
      <c r="TTI105" s="37"/>
      <c r="TTJ105" s="37"/>
      <c r="TTK105" s="37"/>
      <c r="TTL105" s="37"/>
      <c r="TTM105" s="37"/>
      <c r="TTN105" s="37"/>
      <c r="TTO105" s="37"/>
      <c r="TTP105" s="37"/>
      <c r="TTQ105" s="37"/>
      <c r="TTR105" s="37"/>
      <c r="TTS105" s="37"/>
      <c r="TTT105" s="37"/>
      <c r="TTU105" s="37"/>
      <c r="TTV105" s="37"/>
      <c r="TTW105" s="37"/>
      <c r="TTX105" s="37"/>
      <c r="TTY105" s="37"/>
      <c r="TTZ105" s="37"/>
      <c r="TUA105" s="37"/>
      <c r="TUB105" s="37"/>
      <c r="TUC105" s="37"/>
      <c r="TUD105" s="37"/>
      <c r="TUE105" s="37"/>
      <c r="TUF105" s="37"/>
      <c r="TUG105" s="37"/>
      <c r="TUH105" s="37"/>
      <c r="TUI105" s="37"/>
      <c r="TUJ105" s="37"/>
      <c r="TUK105" s="37"/>
      <c r="TUL105" s="37"/>
      <c r="TUM105" s="37"/>
      <c r="TUN105" s="37"/>
      <c r="TUO105" s="37"/>
      <c r="TUP105" s="37"/>
      <c r="TUQ105" s="37"/>
      <c r="TUR105" s="37"/>
      <c r="TUS105" s="37"/>
      <c r="TUT105" s="37"/>
      <c r="TUU105" s="37"/>
      <c r="TUV105" s="37"/>
      <c r="TUW105" s="37"/>
      <c r="TUX105" s="37"/>
      <c r="TUY105" s="37"/>
      <c r="TUZ105" s="37"/>
      <c r="TVA105" s="37"/>
      <c r="TVB105" s="37"/>
      <c r="TVC105" s="37"/>
      <c r="TVD105" s="37"/>
      <c r="TVE105" s="37"/>
      <c r="TVF105" s="37"/>
      <c r="TVG105" s="37"/>
      <c r="TVH105" s="37"/>
      <c r="TVI105" s="37"/>
      <c r="TVJ105" s="37"/>
      <c r="TVK105" s="37"/>
      <c r="TVL105" s="37"/>
      <c r="TVM105" s="37"/>
      <c r="TVN105" s="37"/>
      <c r="TVO105" s="37"/>
      <c r="TVP105" s="37"/>
      <c r="TVQ105" s="37"/>
      <c r="TVR105" s="37"/>
      <c r="TVS105" s="37"/>
      <c r="TVT105" s="37"/>
      <c r="TVU105" s="37"/>
      <c r="TVV105" s="37"/>
      <c r="TVW105" s="37"/>
      <c r="TVX105" s="37"/>
      <c r="TVY105" s="37"/>
      <c r="TVZ105" s="37"/>
      <c r="TWA105" s="37"/>
      <c r="TWB105" s="37"/>
      <c r="TWC105" s="37"/>
      <c r="TWD105" s="37"/>
      <c r="TWE105" s="37"/>
      <c r="TWF105" s="37"/>
      <c r="TWG105" s="37"/>
      <c r="TWH105" s="37"/>
      <c r="TWI105" s="37"/>
      <c r="TWJ105" s="37"/>
      <c r="TWK105" s="37"/>
      <c r="TWL105" s="37"/>
      <c r="TWM105" s="37"/>
      <c r="TWN105" s="37"/>
      <c r="TWO105" s="37"/>
      <c r="TWP105" s="37"/>
      <c r="TWQ105" s="37"/>
      <c r="TWR105" s="37"/>
      <c r="TWS105" s="37"/>
      <c r="TWT105" s="37"/>
      <c r="TWU105" s="37"/>
      <c r="TWV105" s="37"/>
      <c r="TWW105" s="37"/>
      <c r="TWX105" s="37"/>
      <c r="TWY105" s="37"/>
      <c r="TWZ105" s="37"/>
      <c r="TXA105" s="37"/>
      <c r="TXB105" s="37"/>
      <c r="TXC105" s="37"/>
      <c r="TXD105" s="37"/>
      <c r="TXE105" s="37"/>
      <c r="TXF105" s="37"/>
      <c r="TXG105" s="37"/>
      <c r="TXH105" s="37"/>
      <c r="TXI105" s="37"/>
      <c r="TXJ105" s="37"/>
      <c r="TXK105" s="37"/>
      <c r="TXL105" s="37"/>
      <c r="TXM105" s="37"/>
      <c r="TXN105" s="37"/>
      <c r="TXO105" s="37"/>
      <c r="TXP105" s="37"/>
      <c r="TXQ105" s="37"/>
      <c r="TXR105" s="37"/>
      <c r="TXS105" s="37"/>
      <c r="TXT105" s="37"/>
      <c r="TXU105" s="37"/>
      <c r="TXV105" s="37"/>
      <c r="TXW105" s="37"/>
      <c r="TXX105" s="37"/>
      <c r="TXY105" s="37"/>
      <c r="TXZ105" s="37"/>
      <c r="TYA105" s="37"/>
      <c r="TYB105" s="37"/>
      <c r="TYC105" s="37"/>
      <c r="TYD105" s="37"/>
      <c r="TYE105" s="37"/>
      <c r="TYF105" s="37"/>
      <c r="TYG105" s="37"/>
      <c r="TYH105" s="37"/>
      <c r="TYI105" s="37"/>
      <c r="TYJ105" s="37"/>
      <c r="TYK105" s="37"/>
      <c r="TYL105" s="37"/>
      <c r="TYM105" s="37"/>
      <c r="TYN105" s="37"/>
      <c r="TYO105" s="37"/>
      <c r="TYP105" s="37"/>
      <c r="TYQ105" s="37"/>
      <c r="TYR105" s="37"/>
      <c r="TYS105" s="37"/>
      <c r="TYT105" s="37"/>
      <c r="TYU105" s="37"/>
      <c r="TYV105" s="37"/>
      <c r="TYW105" s="37"/>
      <c r="TYX105" s="37"/>
      <c r="TYY105" s="37"/>
      <c r="TYZ105" s="37"/>
      <c r="TZA105" s="37"/>
      <c r="TZB105" s="37"/>
      <c r="TZC105" s="37"/>
      <c r="TZD105" s="37"/>
      <c r="TZE105" s="37"/>
      <c r="TZF105" s="37"/>
      <c r="TZG105" s="37"/>
      <c r="TZH105" s="37"/>
      <c r="TZI105" s="37"/>
      <c r="TZJ105" s="37"/>
      <c r="TZK105" s="37"/>
      <c r="TZL105" s="37"/>
      <c r="TZM105" s="37"/>
      <c r="TZN105" s="37"/>
      <c r="TZO105" s="37"/>
      <c r="TZP105" s="37"/>
      <c r="TZQ105" s="37"/>
      <c r="TZR105" s="37"/>
      <c r="TZS105" s="37"/>
      <c r="TZT105" s="37"/>
      <c r="TZU105" s="37"/>
      <c r="TZV105" s="37"/>
      <c r="TZW105" s="37"/>
      <c r="TZX105" s="37"/>
      <c r="TZY105" s="37"/>
      <c r="TZZ105" s="37"/>
      <c r="UAA105" s="37"/>
      <c r="UAB105" s="37"/>
      <c r="UAC105" s="37"/>
      <c r="UAD105" s="37"/>
      <c r="UAE105" s="37"/>
      <c r="UAF105" s="37"/>
      <c r="UAG105" s="37"/>
      <c r="UAH105" s="37"/>
      <c r="UAI105" s="37"/>
      <c r="UAJ105" s="37"/>
      <c r="UAK105" s="37"/>
      <c r="UAL105" s="37"/>
      <c r="UAM105" s="37"/>
      <c r="UAN105" s="37"/>
      <c r="UAO105" s="37"/>
      <c r="UAP105" s="37"/>
      <c r="UAQ105" s="37"/>
      <c r="UAR105" s="37"/>
      <c r="UAS105" s="37"/>
      <c r="UAT105" s="37"/>
      <c r="UAU105" s="37"/>
      <c r="UAV105" s="37"/>
      <c r="UAW105" s="37"/>
      <c r="UAX105" s="37"/>
      <c r="UAY105" s="37"/>
      <c r="UAZ105" s="37"/>
      <c r="UBA105" s="37"/>
      <c r="UBB105" s="37"/>
      <c r="UBC105" s="37"/>
      <c r="UBD105" s="37"/>
      <c r="UBE105" s="37"/>
      <c r="UBF105" s="37"/>
      <c r="UBG105" s="37"/>
      <c r="UBH105" s="37"/>
      <c r="UBI105" s="37"/>
      <c r="UBJ105" s="37"/>
      <c r="UBK105" s="37"/>
      <c r="UBL105" s="37"/>
      <c r="UBM105" s="37"/>
      <c r="UBN105" s="37"/>
      <c r="UBO105" s="37"/>
      <c r="UBP105" s="37"/>
      <c r="UBQ105" s="37"/>
      <c r="UBR105" s="37"/>
      <c r="UBS105" s="37"/>
      <c r="UBT105" s="37"/>
      <c r="UBU105" s="37"/>
      <c r="UBV105" s="37"/>
      <c r="UBW105" s="37"/>
      <c r="UBX105" s="37"/>
      <c r="UBY105" s="37"/>
      <c r="UBZ105" s="37"/>
      <c r="UCA105" s="37"/>
      <c r="UCB105" s="37"/>
      <c r="UCC105" s="37"/>
      <c r="UCD105" s="37"/>
      <c r="UCE105" s="37"/>
      <c r="UCF105" s="37"/>
      <c r="UCG105" s="37"/>
      <c r="UCH105" s="37"/>
      <c r="UCI105" s="37"/>
      <c r="UCJ105" s="37"/>
      <c r="UCK105" s="37"/>
      <c r="UCL105" s="37"/>
      <c r="UCM105" s="37"/>
      <c r="UCN105" s="37"/>
      <c r="UCO105" s="37"/>
      <c r="UCP105" s="37"/>
      <c r="UCQ105" s="37"/>
      <c r="UCR105" s="37"/>
      <c r="UCS105" s="37"/>
      <c r="UCT105" s="37"/>
      <c r="UCU105" s="37"/>
      <c r="UCV105" s="37"/>
      <c r="UCW105" s="37"/>
      <c r="UCX105" s="37"/>
      <c r="UCY105" s="37"/>
      <c r="UCZ105" s="37"/>
      <c r="UDA105" s="37"/>
      <c r="UDB105" s="37"/>
      <c r="UDC105" s="37"/>
      <c r="UDD105" s="37"/>
      <c r="UDE105" s="37"/>
      <c r="UDF105" s="37"/>
      <c r="UDG105" s="37"/>
      <c r="UDH105" s="37"/>
      <c r="UDI105" s="37"/>
      <c r="UDJ105" s="37"/>
      <c r="UDK105" s="37"/>
      <c r="UDL105" s="37"/>
      <c r="UDM105" s="37"/>
      <c r="UDN105" s="37"/>
      <c r="UDO105" s="37"/>
      <c r="UDP105" s="37"/>
      <c r="UDQ105" s="37"/>
      <c r="UDR105" s="37"/>
      <c r="UDS105" s="37"/>
      <c r="UDT105" s="37"/>
      <c r="UDU105" s="37"/>
      <c r="UDV105" s="37"/>
      <c r="UDW105" s="37"/>
      <c r="UDX105" s="37"/>
      <c r="UDY105" s="37"/>
      <c r="UDZ105" s="37"/>
      <c r="UEA105" s="37"/>
      <c r="UEB105" s="37"/>
      <c r="UEC105" s="37"/>
      <c r="UED105" s="37"/>
      <c r="UEE105" s="37"/>
      <c r="UEF105" s="37"/>
      <c r="UEG105" s="37"/>
      <c r="UEH105" s="37"/>
      <c r="UEI105" s="37"/>
      <c r="UEJ105" s="37"/>
      <c r="UEK105" s="37"/>
      <c r="UEL105" s="37"/>
      <c r="UEM105" s="37"/>
      <c r="UEN105" s="37"/>
      <c r="UEO105" s="37"/>
      <c r="UEP105" s="37"/>
      <c r="UEQ105" s="37"/>
      <c r="UER105" s="37"/>
      <c r="UES105" s="37"/>
      <c r="UET105" s="37"/>
      <c r="UEU105" s="37"/>
      <c r="UEV105" s="37"/>
      <c r="UEW105" s="37"/>
      <c r="UEX105" s="37"/>
      <c r="UEY105" s="37"/>
      <c r="UEZ105" s="37"/>
      <c r="UFA105" s="37"/>
      <c r="UFB105" s="37"/>
      <c r="UFC105" s="37"/>
      <c r="UFD105" s="37"/>
      <c r="UFE105" s="37"/>
      <c r="UFF105" s="37"/>
      <c r="UFG105" s="37"/>
      <c r="UFH105" s="37"/>
      <c r="UFI105" s="37"/>
      <c r="UFJ105" s="37"/>
      <c r="UFK105" s="37"/>
      <c r="UFL105" s="37"/>
      <c r="UFM105" s="37"/>
      <c r="UFN105" s="37"/>
      <c r="UFO105" s="37"/>
      <c r="UFP105" s="37"/>
      <c r="UFQ105" s="37"/>
      <c r="UFR105" s="37"/>
      <c r="UFS105" s="37"/>
      <c r="UFT105" s="37"/>
      <c r="UFU105" s="37"/>
      <c r="UFV105" s="37"/>
      <c r="UFW105" s="37"/>
      <c r="UFX105" s="37"/>
      <c r="UFY105" s="37"/>
      <c r="UFZ105" s="37"/>
      <c r="UGA105" s="37"/>
      <c r="UGB105" s="37"/>
      <c r="UGC105" s="37"/>
      <c r="UGD105" s="37"/>
      <c r="UGE105" s="37"/>
      <c r="UGF105" s="37"/>
      <c r="UGG105" s="37"/>
      <c r="UGH105" s="37"/>
      <c r="UGI105" s="37"/>
      <c r="UGJ105" s="37"/>
      <c r="UGK105" s="37"/>
      <c r="UGL105" s="37"/>
      <c r="UGM105" s="37"/>
      <c r="UGN105" s="37"/>
      <c r="UGO105" s="37"/>
      <c r="UGP105" s="37"/>
      <c r="UGQ105" s="37"/>
      <c r="UGR105" s="37"/>
      <c r="UGS105" s="37"/>
      <c r="UGT105" s="37"/>
      <c r="UGU105" s="37"/>
      <c r="UGV105" s="37"/>
      <c r="UGW105" s="37"/>
      <c r="UGX105" s="37"/>
      <c r="UGY105" s="37"/>
      <c r="UGZ105" s="37"/>
      <c r="UHA105" s="37"/>
      <c r="UHB105" s="37"/>
      <c r="UHC105" s="37"/>
      <c r="UHD105" s="37"/>
      <c r="UHE105" s="37"/>
      <c r="UHF105" s="37"/>
      <c r="UHG105" s="37"/>
      <c r="UHH105" s="37"/>
      <c r="UHI105" s="37"/>
      <c r="UHJ105" s="37"/>
      <c r="UHK105" s="37"/>
      <c r="UHL105" s="37"/>
      <c r="UHM105" s="37"/>
      <c r="UHN105" s="37"/>
      <c r="UHO105" s="37"/>
      <c r="UHP105" s="37"/>
      <c r="UHQ105" s="37"/>
      <c r="UHR105" s="37"/>
      <c r="UHS105" s="37"/>
      <c r="UHT105" s="37"/>
      <c r="UHU105" s="37"/>
      <c r="UHV105" s="37"/>
      <c r="UHW105" s="37"/>
      <c r="UHX105" s="37"/>
      <c r="UHY105" s="37"/>
      <c r="UHZ105" s="37"/>
      <c r="UIA105" s="37"/>
      <c r="UIB105" s="37"/>
      <c r="UIC105" s="37"/>
      <c r="UID105" s="37"/>
      <c r="UIE105" s="37"/>
      <c r="UIF105" s="37"/>
      <c r="UIG105" s="37"/>
      <c r="UIH105" s="37"/>
      <c r="UII105" s="37"/>
      <c r="UIJ105" s="37"/>
      <c r="UIK105" s="37"/>
      <c r="UIL105" s="37"/>
      <c r="UIM105" s="37"/>
      <c r="UIN105" s="37"/>
      <c r="UIO105" s="37"/>
      <c r="UIP105" s="37"/>
      <c r="UIQ105" s="37"/>
      <c r="UIR105" s="37"/>
      <c r="UIS105" s="37"/>
      <c r="UIT105" s="37"/>
      <c r="UIU105" s="37"/>
      <c r="UIV105" s="37"/>
      <c r="UIW105" s="37"/>
      <c r="UIX105" s="37"/>
      <c r="UIY105" s="37"/>
      <c r="UIZ105" s="37"/>
      <c r="UJA105" s="37"/>
      <c r="UJB105" s="37"/>
      <c r="UJC105" s="37"/>
      <c r="UJD105" s="37"/>
      <c r="UJE105" s="37"/>
      <c r="UJF105" s="37"/>
      <c r="UJG105" s="37"/>
      <c r="UJH105" s="37"/>
      <c r="UJI105" s="37"/>
      <c r="UJJ105" s="37"/>
      <c r="UJK105" s="37"/>
      <c r="UJL105" s="37"/>
      <c r="UJM105" s="37"/>
      <c r="UJN105" s="37"/>
      <c r="UJO105" s="37"/>
      <c r="UJP105" s="37"/>
      <c r="UJQ105" s="37"/>
      <c r="UJR105" s="37"/>
      <c r="UJS105" s="37"/>
      <c r="UJT105" s="37"/>
      <c r="UJU105" s="37"/>
      <c r="UJV105" s="37"/>
      <c r="UJW105" s="37"/>
      <c r="UJX105" s="37"/>
      <c r="UJY105" s="37"/>
      <c r="UJZ105" s="37"/>
      <c r="UKA105" s="37"/>
      <c r="UKB105" s="37"/>
      <c r="UKC105" s="37"/>
      <c r="UKD105" s="37"/>
      <c r="UKE105" s="37"/>
      <c r="UKF105" s="37"/>
      <c r="UKG105" s="37"/>
      <c r="UKH105" s="37"/>
      <c r="UKI105" s="37"/>
      <c r="UKJ105" s="37"/>
      <c r="UKK105" s="37"/>
      <c r="UKL105" s="37"/>
      <c r="UKM105" s="37"/>
      <c r="UKN105" s="37"/>
      <c r="UKO105" s="37"/>
      <c r="UKP105" s="37"/>
      <c r="UKQ105" s="37"/>
      <c r="UKR105" s="37"/>
      <c r="UKS105" s="37"/>
      <c r="UKT105" s="37"/>
      <c r="UKU105" s="37"/>
      <c r="UKV105" s="37"/>
      <c r="UKW105" s="37"/>
      <c r="UKX105" s="37"/>
      <c r="UKY105" s="37"/>
      <c r="UKZ105" s="37"/>
      <c r="ULA105" s="37"/>
      <c r="ULB105" s="37"/>
      <c r="ULC105" s="37"/>
      <c r="ULD105" s="37"/>
      <c r="ULE105" s="37"/>
      <c r="ULF105" s="37"/>
      <c r="ULG105" s="37"/>
      <c r="ULH105" s="37"/>
      <c r="ULI105" s="37"/>
      <c r="ULJ105" s="37"/>
      <c r="ULK105" s="37"/>
      <c r="ULL105" s="37"/>
      <c r="ULM105" s="37"/>
      <c r="ULN105" s="37"/>
      <c r="ULO105" s="37"/>
      <c r="ULP105" s="37"/>
      <c r="ULQ105" s="37"/>
      <c r="ULR105" s="37"/>
      <c r="ULS105" s="37"/>
      <c r="ULT105" s="37"/>
      <c r="ULU105" s="37"/>
      <c r="ULV105" s="37"/>
      <c r="ULW105" s="37"/>
      <c r="ULX105" s="37"/>
      <c r="ULY105" s="37"/>
      <c r="ULZ105" s="37"/>
      <c r="UMA105" s="37"/>
      <c r="UMB105" s="37"/>
      <c r="UMC105" s="37"/>
      <c r="UMD105" s="37"/>
      <c r="UME105" s="37"/>
      <c r="UMF105" s="37"/>
      <c r="UMG105" s="37"/>
      <c r="UMH105" s="37"/>
      <c r="UMI105" s="37"/>
      <c r="UMJ105" s="37"/>
      <c r="UMK105" s="37"/>
      <c r="UML105" s="37"/>
      <c r="UMM105" s="37"/>
      <c r="UMN105" s="37"/>
      <c r="UMO105" s="37"/>
      <c r="UMP105" s="37"/>
      <c r="UMQ105" s="37"/>
      <c r="UMR105" s="37"/>
      <c r="UMS105" s="37"/>
      <c r="UMT105" s="37"/>
      <c r="UMU105" s="37"/>
      <c r="UMV105" s="37"/>
      <c r="UMW105" s="37"/>
      <c r="UMX105" s="37"/>
      <c r="UMY105" s="37"/>
      <c r="UMZ105" s="37"/>
      <c r="UNA105" s="37"/>
      <c r="UNB105" s="37"/>
      <c r="UNC105" s="37"/>
      <c r="UND105" s="37"/>
      <c r="UNE105" s="37"/>
      <c r="UNF105" s="37"/>
      <c r="UNG105" s="37"/>
      <c r="UNH105" s="37"/>
      <c r="UNI105" s="37"/>
      <c r="UNJ105" s="37"/>
      <c r="UNK105" s="37"/>
      <c r="UNL105" s="37"/>
      <c r="UNM105" s="37"/>
      <c r="UNN105" s="37"/>
      <c r="UNO105" s="37"/>
      <c r="UNP105" s="37"/>
      <c r="UNQ105" s="37"/>
      <c r="UNR105" s="37"/>
      <c r="UNS105" s="37"/>
      <c r="UNT105" s="37"/>
      <c r="UNU105" s="37"/>
      <c r="UNV105" s="37"/>
      <c r="UNW105" s="37"/>
      <c r="UNX105" s="37"/>
      <c r="UNY105" s="37"/>
      <c r="UNZ105" s="37"/>
      <c r="UOA105" s="37"/>
      <c r="UOB105" s="37"/>
      <c r="UOC105" s="37"/>
      <c r="UOD105" s="37"/>
      <c r="UOE105" s="37"/>
      <c r="UOF105" s="37"/>
      <c r="UOG105" s="37"/>
      <c r="UOH105" s="37"/>
      <c r="UOI105" s="37"/>
      <c r="UOJ105" s="37"/>
      <c r="UOK105" s="37"/>
      <c r="UOL105" s="37"/>
      <c r="UOM105" s="37"/>
      <c r="UON105" s="37"/>
      <c r="UOO105" s="37"/>
      <c r="UOP105" s="37"/>
      <c r="UOQ105" s="37"/>
      <c r="UOR105" s="37"/>
      <c r="UOS105" s="37"/>
      <c r="UOT105" s="37"/>
      <c r="UOU105" s="37"/>
      <c r="UOV105" s="37"/>
      <c r="UOW105" s="37"/>
      <c r="UOX105" s="37"/>
      <c r="UOY105" s="37"/>
      <c r="UOZ105" s="37"/>
      <c r="UPA105" s="37"/>
      <c r="UPB105" s="37"/>
      <c r="UPC105" s="37"/>
      <c r="UPD105" s="37"/>
      <c r="UPE105" s="37"/>
      <c r="UPF105" s="37"/>
      <c r="UPG105" s="37"/>
      <c r="UPH105" s="37"/>
      <c r="UPI105" s="37"/>
      <c r="UPJ105" s="37"/>
      <c r="UPK105" s="37"/>
      <c r="UPL105" s="37"/>
      <c r="UPM105" s="37"/>
      <c r="UPN105" s="37"/>
      <c r="UPO105" s="37"/>
      <c r="UPP105" s="37"/>
      <c r="UPQ105" s="37"/>
      <c r="UPR105" s="37"/>
      <c r="UPS105" s="37"/>
      <c r="UPT105" s="37"/>
      <c r="UPU105" s="37"/>
      <c r="UPV105" s="37"/>
      <c r="UPW105" s="37"/>
      <c r="UPX105" s="37"/>
      <c r="UPY105" s="37"/>
      <c r="UPZ105" s="37"/>
      <c r="UQA105" s="37"/>
      <c r="UQB105" s="37"/>
      <c r="UQC105" s="37"/>
      <c r="UQD105" s="37"/>
      <c r="UQE105" s="37"/>
      <c r="UQF105" s="37"/>
      <c r="UQG105" s="37"/>
      <c r="UQH105" s="37"/>
      <c r="UQI105" s="37"/>
      <c r="UQJ105" s="37"/>
      <c r="UQK105" s="37"/>
      <c r="UQL105" s="37"/>
      <c r="UQM105" s="37"/>
      <c r="UQN105" s="37"/>
      <c r="UQO105" s="37"/>
      <c r="UQP105" s="37"/>
      <c r="UQQ105" s="37"/>
      <c r="UQR105" s="37"/>
      <c r="UQS105" s="37"/>
      <c r="UQT105" s="37"/>
      <c r="UQU105" s="37"/>
      <c r="UQV105" s="37"/>
      <c r="UQW105" s="37"/>
      <c r="UQX105" s="37"/>
      <c r="UQY105" s="37"/>
      <c r="UQZ105" s="37"/>
      <c r="URA105" s="37"/>
      <c r="URB105" s="37"/>
      <c r="URC105" s="37"/>
      <c r="URD105" s="37"/>
      <c r="URE105" s="37"/>
      <c r="URF105" s="37"/>
      <c r="URG105" s="37"/>
      <c r="URH105" s="37"/>
      <c r="URI105" s="37"/>
      <c r="URJ105" s="37"/>
      <c r="URK105" s="37"/>
      <c r="URL105" s="37"/>
      <c r="URM105" s="37"/>
      <c r="URN105" s="37"/>
      <c r="URO105" s="37"/>
      <c r="URP105" s="37"/>
      <c r="URQ105" s="37"/>
      <c r="URR105" s="37"/>
      <c r="URS105" s="37"/>
      <c r="URT105" s="37"/>
      <c r="URU105" s="37"/>
      <c r="URV105" s="37"/>
      <c r="URW105" s="37"/>
      <c r="URX105" s="37"/>
      <c r="URY105" s="37"/>
      <c r="URZ105" s="37"/>
      <c r="USA105" s="37"/>
      <c r="USB105" s="37"/>
      <c r="USC105" s="37"/>
      <c r="USD105" s="37"/>
      <c r="USE105" s="37"/>
      <c r="USF105" s="37"/>
      <c r="USG105" s="37"/>
      <c r="USH105" s="37"/>
      <c r="USI105" s="37"/>
      <c r="USJ105" s="37"/>
      <c r="USK105" s="37"/>
      <c r="USL105" s="37"/>
      <c r="USM105" s="37"/>
      <c r="USN105" s="37"/>
      <c r="USO105" s="37"/>
      <c r="USP105" s="37"/>
      <c r="USQ105" s="37"/>
      <c r="USR105" s="37"/>
      <c r="USS105" s="37"/>
      <c r="UST105" s="37"/>
      <c r="USU105" s="37"/>
      <c r="USV105" s="37"/>
      <c r="USW105" s="37"/>
      <c r="USX105" s="37"/>
      <c r="USY105" s="37"/>
      <c r="USZ105" s="37"/>
      <c r="UTA105" s="37"/>
      <c r="UTB105" s="37"/>
      <c r="UTC105" s="37"/>
      <c r="UTD105" s="37"/>
      <c r="UTE105" s="37"/>
      <c r="UTF105" s="37"/>
      <c r="UTG105" s="37"/>
      <c r="UTH105" s="37"/>
      <c r="UTI105" s="37"/>
      <c r="UTJ105" s="37"/>
      <c r="UTK105" s="37"/>
      <c r="UTL105" s="37"/>
      <c r="UTM105" s="37"/>
      <c r="UTN105" s="37"/>
      <c r="UTO105" s="37"/>
      <c r="UTP105" s="37"/>
      <c r="UTQ105" s="37"/>
      <c r="UTR105" s="37"/>
      <c r="UTS105" s="37"/>
      <c r="UTT105" s="37"/>
      <c r="UTU105" s="37"/>
      <c r="UTV105" s="37"/>
      <c r="UTW105" s="37"/>
      <c r="UTX105" s="37"/>
      <c r="UTY105" s="37"/>
      <c r="UTZ105" s="37"/>
      <c r="UUA105" s="37"/>
      <c r="UUB105" s="37"/>
      <c r="UUC105" s="37"/>
      <c r="UUD105" s="37"/>
      <c r="UUE105" s="37"/>
      <c r="UUF105" s="37"/>
      <c r="UUG105" s="37"/>
      <c r="UUH105" s="37"/>
      <c r="UUI105" s="37"/>
      <c r="UUJ105" s="37"/>
      <c r="UUK105" s="37"/>
      <c r="UUL105" s="37"/>
      <c r="UUM105" s="37"/>
      <c r="UUN105" s="37"/>
      <c r="UUO105" s="37"/>
      <c r="UUP105" s="37"/>
      <c r="UUQ105" s="37"/>
      <c r="UUR105" s="37"/>
      <c r="UUS105" s="37"/>
      <c r="UUT105" s="37"/>
      <c r="UUU105" s="37"/>
      <c r="UUV105" s="37"/>
      <c r="UUW105" s="37"/>
      <c r="UUX105" s="37"/>
      <c r="UUY105" s="37"/>
      <c r="UUZ105" s="37"/>
      <c r="UVA105" s="37"/>
      <c r="UVB105" s="37"/>
      <c r="UVC105" s="37"/>
      <c r="UVD105" s="37"/>
      <c r="UVE105" s="37"/>
      <c r="UVF105" s="37"/>
      <c r="UVG105" s="37"/>
      <c r="UVH105" s="37"/>
      <c r="UVI105" s="37"/>
      <c r="UVJ105" s="37"/>
      <c r="UVK105" s="37"/>
      <c r="UVL105" s="37"/>
      <c r="UVM105" s="37"/>
      <c r="UVN105" s="37"/>
      <c r="UVO105" s="37"/>
      <c r="UVP105" s="37"/>
      <c r="UVQ105" s="37"/>
      <c r="UVR105" s="37"/>
      <c r="UVS105" s="37"/>
      <c r="UVT105" s="37"/>
      <c r="UVU105" s="37"/>
      <c r="UVV105" s="37"/>
      <c r="UVW105" s="37"/>
      <c r="UVX105" s="37"/>
      <c r="UVY105" s="37"/>
      <c r="UVZ105" s="37"/>
      <c r="UWA105" s="37"/>
      <c r="UWB105" s="37"/>
      <c r="UWC105" s="37"/>
      <c r="UWD105" s="37"/>
      <c r="UWE105" s="37"/>
      <c r="UWF105" s="37"/>
      <c r="UWG105" s="37"/>
      <c r="UWH105" s="37"/>
      <c r="UWI105" s="37"/>
      <c r="UWJ105" s="37"/>
      <c r="UWK105" s="37"/>
      <c r="UWL105" s="37"/>
      <c r="UWM105" s="37"/>
      <c r="UWN105" s="37"/>
      <c r="UWO105" s="37"/>
      <c r="UWP105" s="37"/>
      <c r="UWQ105" s="37"/>
      <c r="UWR105" s="37"/>
      <c r="UWS105" s="37"/>
      <c r="UWT105" s="37"/>
      <c r="UWU105" s="37"/>
      <c r="UWV105" s="37"/>
      <c r="UWW105" s="37"/>
      <c r="UWX105" s="37"/>
      <c r="UWY105" s="37"/>
      <c r="UWZ105" s="37"/>
      <c r="UXA105" s="37"/>
      <c r="UXB105" s="37"/>
      <c r="UXC105" s="37"/>
      <c r="UXD105" s="37"/>
      <c r="UXE105" s="37"/>
      <c r="UXF105" s="37"/>
      <c r="UXG105" s="37"/>
      <c r="UXH105" s="37"/>
      <c r="UXI105" s="37"/>
      <c r="UXJ105" s="37"/>
      <c r="UXK105" s="37"/>
      <c r="UXL105" s="37"/>
      <c r="UXM105" s="37"/>
      <c r="UXN105" s="37"/>
      <c r="UXO105" s="37"/>
      <c r="UXP105" s="37"/>
      <c r="UXQ105" s="37"/>
      <c r="UXR105" s="37"/>
      <c r="UXS105" s="37"/>
      <c r="UXT105" s="37"/>
      <c r="UXU105" s="37"/>
      <c r="UXV105" s="37"/>
      <c r="UXW105" s="37"/>
      <c r="UXX105" s="37"/>
      <c r="UXY105" s="37"/>
      <c r="UXZ105" s="37"/>
      <c r="UYA105" s="37"/>
      <c r="UYB105" s="37"/>
      <c r="UYC105" s="37"/>
      <c r="UYD105" s="37"/>
      <c r="UYE105" s="37"/>
      <c r="UYF105" s="37"/>
      <c r="UYG105" s="37"/>
      <c r="UYH105" s="37"/>
      <c r="UYI105" s="37"/>
      <c r="UYJ105" s="37"/>
      <c r="UYK105" s="37"/>
      <c r="UYL105" s="37"/>
      <c r="UYM105" s="37"/>
      <c r="UYN105" s="37"/>
      <c r="UYO105" s="37"/>
      <c r="UYP105" s="37"/>
      <c r="UYQ105" s="37"/>
      <c r="UYR105" s="37"/>
      <c r="UYS105" s="37"/>
      <c r="UYT105" s="37"/>
      <c r="UYU105" s="37"/>
      <c r="UYV105" s="37"/>
      <c r="UYW105" s="37"/>
      <c r="UYX105" s="37"/>
      <c r="UYY105" s="37"/>
      <c r="UYZ105" s="37"/>
      <c r="UZA105" s="37"/>
      <c r="UZB105" s="37"/>
      <c r="UZC105" s="37"/>
      <c r="UZD105" s="37"/>
      <c r="UZE105" s="37"/>
      <c r="UZF105" s="37"/>
      <c r="UZG105" s="37"/>
      <c r="UZH105" s="37"/>
      <c r="UZI105" s="37"/>
      <c r="UZJ105" s="37"/>
      <c r="UZK105" s="37"/>
      <c r="UZL105" s="37"/>
      <c r="UZM105" s="37"/>
      <c r="UZN105" s="37"/>
      <c r="UZO105" s="37"/>
      <c r="UZP105" s="37"/>
      <c r="UZQ105" s="37"/>
      <c r="UZR105" s="37"/>
      <c r="UZS105" s="37"/>
      <c r="UZT105" s="37"/>
      <c r="UZU105" s="37"/>
      <c r="UZV105" s="37"/>
      <c r="UZW105" s="37"/>
      <c r="UZX105" s="37"/>
      <c r="UZY105" s="37"/>
      <c r="UZZ105" s="37"/>
      <c r="VAA105" s="37"/>
      <c r="VAB105" s="37"/>
      <c r="VAC105" s="37"/>
      <c r="VAD105" s="37"/>
      <c r="VAE105" s="37"/>
      <c r="VAF105" s="37"/>
      <c r="VAG105" s="37"/>
      <c r="VAH105" s="37"/>
      <c r="VAI105" s="37"/>
      <c r="VAJ105" s="37"/>
      <c r="VAK105" s="37"/>
      <c r="VAL105" s="37"/>
      <c r="VAM105" s="37"/>
      <c r="VAN105" s="37"/>
      <c r="VAO105" s="37"/>
      <c r="VAP105" s="37"/>
      <c r="VAQ105" s="37"/>
      <c r="VAR105" s="37"/>
      <c r="VAS105" s="37"/>
      <c r="VAT105" s="37"/>
      <c r="VAU105" s="37"/>
      <c r="VAV105" s="37"/>
      <c r="VAW105" s="37"/>
      <c r="VAX105" s="37"/>
      <c r="VAY105" s="37"/>
      <c r="VAZ105" s="37"/>
      <c r="VBA105" s="37"/>
      <c r="VBB105" s="37"/>
      <c r="VBC105" s="37"/>
      <c r="VBD105" s="37"/>
      <c r="VBE105" s="37"/>
      <c r="VBF105" s="37"/>
      <c r="VBG105" s="37"/>
      <c r="VBH105" s="37"/>
      <c r="VBI105" s="37"/>
      <c r="VBJ105" s="37"/>
      <c r="VBK105" s="37"/>
      <c r="VBL105" s="37"/>
      <c r="VBM105" s="37"/>
      <c r="VBN105" s="37"/>
      <c r="VBO105" s="37"/>
      <c r="VBP105" s="37"/>
      <c r="VBQ105" s="37"/>
      <c r="VBR105" s="37"/>
      <c r="VBS105" s="37"/>
      <c r="VBT105" s="37"/>
      <c r="VBU105" s="37"/>
      <c r="VBV105" s="37"/>
      <c r="VBW105" s="37"/>
      <c r="VBX105" s="37"/>
      <c r="VBY105" s="37"/>
      <c r="VBZ105" s="37"/>
      <c r="VCA105" s="37"/>
      <c r="VCB105" s="37"/>
      <c r="VCC105" s="37"/>
      <c r="VCD105" s="37"/>
      <c r="VCE105" s="37"/>
      <c r="VCF105" s="37"/>
      <c r="VCG105" s="37"/>
      <c r="VCH105" s="37"/>
      <c r="VCI105" s="37"/>
      <c r="VCJ105" s="37"/>
      <c r="VCK105" s="37"/>
      <c r="VCL105" s="37"/>
      <c r="VCM105" s="37"/>
      <c r="VCN105" s="37"/>
      <c r="VCO105" s="37"/>
      <c r="VCP105" s="37"/>
      <c r="VCQ105" s="37"/>
      <c r="VCR105" s="37"/>
      <c r="VCS105" s="37"/>
      <c r="VCT105" s="37"/>
      <c r="VCU105" s="37"/>
      <c r="VCV105" s="37"/>
      <c r="VCW105" s="37"/>
      <c r="VCX105" s="37"/>
      <c r="VCY105" s="37"/>
      <c r="VCZ105" s="37"/>
      <c r="VDA105" s="37"/>
      <c r="VDB105" s="37"/>
      <c r="VDC105" s="37"/>
      <c r="VDD105" s="37"/>
      <c r="VDE105" s="37"/>
      <c r="VDF105" s="37"/>
      <c r="VDG105" s="37"/>
      <c r="VDH105" s="37"/>
      <c r="VDI105" s="37"/>
      <c r="VDJ105" s="37"/>
      <c r="VDK105" s="37"/>
      <c r="VDL105" s="37"/>
      <c r="VDM105" s="37"/>
      <c r="VDN105" s="37"/>
      <c r="VDO105" s="37"/>
      <c r="VDP105" s="37"/>
      <c r="VDQ105" s="37"/>
      <c r="VDR105" s="37"/>
      <c r="VDS105" s="37"/>
      <c r="VDT105" s="37"/>
      <c r="VDU105" s="37"/>
      <c r="VDV105" s="37"/>
      <c r="VDW105" s="37"/>
      <c r="VDX105" s="37"/>
      <c r="VDY105" s="37"/>
      <c r="VDZ105" s="37"/>
      <c r="VEA105" s="37"/>
      <c r="VEB105" s="37"/>
      <c r="VEC105" s="37"/>
      <c r="VED105" s="37"/>
      <c r="VEE105" s="37"/>
      <c r="VEF105" s="37"/>
      <c r="VEG105" s="37"/>
      <c r="VEH105" s="37"/>
      <c r="VEI105" s="37"/>
      <c r="VEJ105" s="37"/>
      <c r="VEK105" s="37"/>
      <c r="VEL105" s="37"/>
      <c r="VEM105" s="37"/>
      <c r="VEN105" s="37"/>
      <c r="VEO105" s="37"/>
      <c r="VEP105" s="37"/>
      <c r="VEQ105" s="37"/>
      <c r="VER105" s="37"/>
      <c r="VES105" s="37"/>
      <c r="VET105" s="37"/>
      <c r="VEU105" s="37"/>
      <c r="VEV105" s="37"/>
      <c r="VEW105" s="37"/>
      <c r="VEX105" s="37"/>
      <c r="VEY105" s="37"/>
      <c r="VEZ105" s="37"/>
      <c r="VFA105" s="37"/>
      <c r="VFB105" s="37"/>
      <c r="VFC105" s="37"/>
      <c r="VFD105" s="37"/>
      <c r="VFE105" s="37"/>
      <c r="VFF105" s="37"/>
      <c r="VFG105" s="37"/>
      <c r="VFH105" s="37"/>
      <c r="VFI105" s="37"/>
      <c r="VFJ105" s="37"/>
      <c r="VFK105" s="37"/>
      <c r="VFL105" s="37"/>
      <c r="VFM105" s="37"/>
      <c r="VFN105" s="37"/>
      <c r="VFO105" s="37"/>
      <c r="VFP105" s="37"/>
      <c r="VFQ105" s="37"/>
      <c r="VFR105" s="37"/>
      <c r="VFS105" s="37"/>
      <c r="VFT105" s="37"/>
      <c r="VFU105" s="37"/>
      <c r="VFV105" s="37"/>
      <c r="VFW105" s="37"/>
      <c r="VFX105" s="37"/>
      <c r="VFY105" s="37"/>
      <c r="VFZ105" s="37"/>
      <c r="VGA105" s="37"/>
      <c r="VGB105" s="37"/>
      <c r="VGC105" s="37"/>
      <c r="VGD105" s="37"/>
      <c r="VGE105" s="37"/>
      <c r="VGF105" s="37"/>
      <c r="VGG105" s="37"/>
      <c r="VGH105" s="37"/>
      <c r="VGI105" s="37"/>
      <c r="VGJ105" s="37"/>
      <c r="VGK105" s="37"/>
      <c r="VGL105" s="37"/>
      <c r="VGM105" s="37"/>
      <c r="VGN105" s="37"/>
      <c r="VGO105" s="37"/>
      <c r="VGP105" s="37"/>
      <c r="VGQ105" s="37"/>
      <c r="VGR105" s="37"/>
      <c r="VGS105" s="37"/>
      <c r="VGT105" s="37"/>
      <c r="VGU105" s="37"/>
      <c r="VGV105" s="37"/>
      <c r="VGW105" s="37"/>
      <c r="VGX105" s="37"/>
      <c r="VGY105" s="37"/>
      <c r="VGZ105" s="37"/>
      <c r="VHA105" s="37"/>
      <c r="VHB105" s="37"/>
      <c r="VHC105" s="37"/>
      <c r="VHD105" s="37"/>
      <c r="VHE105" s="37"/>
      <c r="VHF105" s="37"/>
      <c r="VHG105" s="37"/>
      <c r="VHH105" s="37"/>
      <c r="VHI105" s="37"/>
      <c r="VHJ105" s="37"/>
      <c r="VHK105" s="37"/>
      <c r="VHL105" s="37"/>
      <c r="VHM105" s="37"/>
      <c r="VHN105" s="37"/>
      <c r="VHO105" s="37"/>
      <c r="VHP105" s="37"/>
      <c r="VHQ105" s="37"/>
      <c r="VHR105" s="37"/>
      <c r="VHS105" s="37"/>
      <c r="VHT105" s="37"/>
      <c r="VHU105" s="37"/>
      <c r="VHV105" s="37"/>
      <c r="VHW105" s="37"/>
      <c r="VHX105" s="37"/>
      <c r="VHY105" s="37"/>
      <c r="VHZ105" s="37"/>
      <c r="VIA105" s="37"/>
      <c r="VIB105" s="37"/>
      <c r="VIC105" s="37"/>
      <c r="VID105" s="37"/>
      <c r="VIE105" s="37"/>
      <c r="VIF105" s="37"/>
      <c r="VIG105" s="37"/>
      <c r="VIH105" s="37"/>
      <c r="VII105" s="37"/>
      <c r="VIJ105" s="37"/>
      <c r="VIK105" s="37"/>
      <c r="VIL105" s="37"/>
      <c r="VIM105" s="37"/>
      <c r="VIN105" s="37"/>
      <c r="VIO105" s="37"/>
      <c r="VIP105" s="37"/>
      <c r="VIQ105" s="37"/>
      <c r="VIR105" s="37"/>
      <c r="VIS105" s="37"/>
      <c r="VIT105" s="37"/>
      <c r="VIU105" s="37"/>
      <c r="VIV105" s="37"/>
      <c r="VIW105" s="37"/>
      <c r="VIX105" s="37"/>
      <c r="VIY105" s="37"/>
      <c r="VIZ105" s="37"/>
      <c r="VJA105" s="37"/>
      <c r="VJB105" s="37"/>
      <c r="VJC105" s="37"/>
      <c r="VJD105" s="37"/>
      <c r="VJE105" s="37"/>
      <c r="VJF105" s="37"/>
      <c r="VJG105" s="37"/>
      <c r="VJH105" s="37"/>
      <c r="VJI105" s="37"/>
      <c r="VJJ105" s="37"/>
      <c r="VJK105" s="37"/>
      <c r="VJL105" s="37"/>
      <c r="VJM105" s="37"/>
      <c r="VJN105" s="37"/>
      <c r="VJO105" s="37"/>
      <c r="VJP105" s="37"/>
      <c r="VJQ105" s="37"/>
      <c r="VJR105" s="37"/>
      <c r="VJS105" s="37"/>
      <c r="VJT105" s="37"/>
      <c r="VJU105" s="37"/>
      <c r="VJV105" s="37"/>
      <c r="VJW105" s="37"/>
      <c r="VJX105" s="37"/>
      <c r="VJY105" s="37"/>
      <c r="VJZ105" s="37"/>
      <c r="VKA105" s="37"/>
      <c r="VKB105" s="37"/>
      <c r="VKC105" s="37"/>
      <c r="VKD105" s="37"/>
      <c r="VKE105" s="37"/>
      <c r="VKF105" s="37"/>
      <c r="VKG105" s="37"/>
      <c r="VKH105" s="37"/>
      <c r="VKI105" s="37"/>
      <c r="VKJ105" s="37"/>
      <c r="VKK105" s="37"/>
      <c r="VKL105" s="37"/>
      <c r="VKM105" s="37"/>
      <c r="VKN105" s="37"/>
      <c r="VKO105" s="37"/>
      <c r="VKP105" s="37"/>
      <c r="VKQ105" s="37"/>
      <c r="VKR105" s="37"/>
      <c r="VKS105" s="37"/>
      <c r="VKT105" s="37"/>
      <c r="VKU105" s="37"/>
      <c r="VKV105" s="37"/>
      <c r="VKW105" s="37"/>
      <c r="VKX105" s="37"/>
      <c r="VKY105" s="37"/>
      <c r="VKZ105" s="37"/>
      <c r="VLA105" s="37"/>
      <c r="VLB105" s="37"/>
      <c r="VLC105" s="37"/>
      <c r="VLD105" s="37"/>
      <c r="VLE105" s="37"/>
      <c r="VLF105" s="37"/>
      <c r="VLG105" s="37"/>
      <c r="VLH105" s="37"/>
      <c r="VLI105" s="37"/>
      <c r="VLJ105" s="37"/>
      <c r="VLK105" s="37"/>
      <c r="VLL105" s="37"/>
      <c r="VLM105" s="37"/>
      <c r="VLN105" s="37"/>
      <c r="VLO105" s="37"/>
      <c r="VLP105" s="37"/>
      <c r="VLQ105" s="37"/>
      <c r="VLR105" s="37"/>
      <c r="VLS105" s="37"/>
      <c r="VLT105" s="37"/>
      <c r="VLU105" s="37"/>
      <c r="VLV105" s="37"/>
      <c r="VLW105" s="37"/>
      <c r="VLX105" s="37"/>
      <c r="VLY105" s="37"/>
      <c r="VLZ105" s="37"/>
      <c r="VMA105" s="37"/>
      <c r="VMB105" s="37"/>
      <c r="VMC105" s="37"/>
      <c r="VMD105" s="37"/>
      <c r="VME105" s="37"/>
      <c r="VMF105" s="37"/>
      <c r="VMG105" s="37"/>
      <c r="VMH105" s="37"/>
      <c r="VMI105" s="37"/>
      <c r="VMJ105" s="37"/>
      <c r="VMK105" s="37"/>
      <c r="VML105" s="37"/>
      <c r="VMM105" s="37"/>
      <c r="VMN105" s="37"/>
      <c r="VMO105" s="37"/>
      <c r="VMP105" s="37"/>
      <c r="VMQ105" s="37"/>
      <c r="VMR105" s="37"/>
      <c r="VMS105" s="37"/>
      <c r="VMT105" s="37"/>
      <c r="VMU105" s="37"/>
      <c r="VMV105" s="37"/>
      <c r="VMW105" s="37"/>
      <c r="VMX105" s="37"/>
      <c r="VMY105" s="37"/>
      <c r="VMZ105" s="37"/>
      <c r="VNA105" s="37"/>
      <c r="VNB105" s="37"/>
      <c r="VNC105" s="37"/>
      <c r="VND105" s="37"/>
      <c r="VNE105" s="37"/>
      <c r="VNF105" s="37"/>
      <c r="VNG105" s="37"/>
      <c r="VNH105" s="37"/>
      <c r="VNI105" s="37"/>
      <c r="VNJ105" s="37"/>
      <c r="VNK105" s="37"/>
      <c r="VNL105" s="37"/>
      <c r="VNM105" s="37"/>
      <c r="VNN105" s="37"/>
      <c r="VNO105" s="37"/>
      <c r="VNP105" s="37"/>
      <c r="VNQ105" s="37"/>
      <c r="VNR105" s="37"/>
      <c r="VNS105" s="37"/>
      <c r="VNT105" s="37"/>
      <c r="VNU105" s="37"/>
      <c r="VNV105" s="37"/>
      <c r="VNW105" s="37"/>
      <c r="VNX105" s="37"/>
      <c r="VNY105" s="37"/>
      <c r="VNZ105" s="37"/>
      <c r="VOA105" s="37"/>
      <c r="VOB105" s="37"/>
      <c r="VOC105" s="37"/>
      <c r="VOD105" s="37"/>
      <c r="VOE105" s="37"/>
      <c r="VOF105" s="37"/>
      <c r="VOG105" s="37"/>
      <c r="VOH105" s="37"/>
      <c r="VOI105" s="37"/>
      <c r="VOJ105" s="37"/>
      <c r="VOK105" s="37"/>
      <c r="VOL105" s="37"/>
      <c r="VOM105" s="37"/>
      <c r="VON105" s="37"/>
      <c r="VOO105" s="37"/>
      <c r="VOP105" s="37"/>
      <c r="VOQ105" s="37"/>
      <c r="VOR105" s="37"/>
      <c r="VOS105" s="37"/>
      <c r="VOT105" s="37"/>
      <c r="VOU105" s="37"/>
      <c r="VOV105" s="37"/>
      <c r="VOW105" s="37"/>
      <c r="VOX105" s="37"/>
      <c r="VOY105" s="37"/>
      <c r="VOZ105" s="37"/>
      <c r="VPA105" s="37"/>
      <c r="VPB105" s="37"/>
      <c r="VPC105" s="37"/>
      <c r="VPD105" s="37"/>
      <c r="VPE105" s="37"/>
      <c r="VPF105" s="37"/>
      <c r="VPG105" s="37"/>
      <c r="VPH105" s="37"/>
      <c r="VPI105" s="37"/>
      <c r="VPJ105" s="37"/>
      <c r="VPK105" s="37"/>
      <c r="VPL105" s="37"/>
      <c r="VPM105" s="37"/>
      <c r="VPN105" s="37"/>
      <c r="VPO105" s="37"/>
      <c r="VPP105" s="37"/>
      <c r="VPQ105" s="37"/>
      <c r="VPR105" s="37"/>
      <c r="VPS105" s="37"/>
      <c r="VPT105" s="37"/>
      <c r="VPU105" s="37"/>
      <c r="VPV105" s="37"/>
      <c r="VPW105" s="37"/>
      <c r="VPX105" s="37"/>
      <c r="VPY105" s="37"/>
      <c r="VPZ105" s="37"/>
      <c r="VQA105" s="37"/>
      <c r="VQB105" s="37"/>
      <c r="VQC105" s="37"/>
      <c r="VQD105" s="37"/>
      <c r="VQE105" s="37"/>
      <c r="VQF105" s="37"/>
      <c r="VQG105" s="37"/>
      <c r="VQH105" s="37"/>
      <c r="VQI105" s="37"/>
      <c r="VQJ105" s="37"/>
      <c r="VQK105" s="37"/>
      <c r="VQL105" s="37"/>
      <c r="VQM105" s="37"/>
      <c r="VQN105" s="37"/>
      <c r="VQO105" s="37"/>
      <c r="VQP105" s="37"/>
      <c r="VQQ105" s="37"/>
      <c r="VQR105" s="37"/>
      <c r="VQS105" s="37"/>
      <c r="VQT105" s="37"/>
      <c r="VQU105" s="37"/>
      <c r="VQV105" s="37"/>
      <c r="VQW105" s="37"/>
      <c r="VQX105" s="37"/>
      <c r="VQY105" s="37"/>
      <c r="VQZ105" s="37"/>
      <c r="VRA105" s="37"/>
      <c r="VRB105" s="37"/>
      <c r="VRC105" s="37"/>
      <c r="VRD105" s="37"/>
      <c r="VRE105" s="37"/>
      <c r="VRF105" s="37"/>
      <c r="VRG105" s="37"/>
      <c r="VRH105" s="37"/>
      <c r="VRI105" s="37"/>
      <c r="VRJ105" s="37"/>
      <c r="VRK105" s="37"/>
      <c r="VRL105" s="37"/>
      <c r="VRM105" s="37"/>
      <c r="VRN105" s="37"/>
      <c r="VRO105" s="37"/>
      <c r="VRP105" s="37"/>
      <c r="VRQ105" s="37"/>
      <c r="VRR105" s="37"/>
      <c r="VRS105" s="37"/>
      <c r="VRT105" s="37"/>
      <c r="VRU105" s="37"/>
      <c r="VRV105" s="37"/>
      <c r="VRW105" s="37"/>
      <c r="VRX105" s="37"/>
      <c r="VRY105" s="37"/>
      <c r="VRZ105" s="37"/>
      <c r="VSA105" s="37"/>
      <c r="VSB105" s="37"/>
      <c r="VSC105" s="37"/>
      <c r="VSD105" s="37"/>
      <c r="VSE105" s="37"/>
      <c r="VSF105" s="37"/>
      <c r="VSG105" s="37"/>
      <c r="VSH105" s="37"/>
      <c r="VSI105" s="37"/>
      <c r="VSJ105" s="37"/>
      <c r="VSK105" s="37"/>
      <c r="VSL105" s="37"/>
      <c r="VSM105" s="37"/>
      <c r="VSN105" s="37"/>
      <c r="VSO105" s="37"/>
      <c r="VSP105" s="37"/>
      <c r="VSQ105" s="37"/>
      <c r="VSR105" s="37"/>
      <c r="VSS105" s="37"/>
      <c r="VST105" s="37"/>
      <c r="VSU105" s="37"/>
      <c r="VSV105" s="37"/>
      <c r="VSW105" s="37"/>
      <c r="VSX105" s="37"/>
      <c r="VSY105" s="37"/>
      <c r="VSZ105" s="37"/>
      <c r="VTA105" s="37"/>
      <c r="VTB105" s="37"/>
      <c r="VTC105" s="37"/>
      <c r="VTD105" s="37"/>
      <c r="VTE105" s="37"/>
      <c r="VTF105" s="37"/>
      <c r="VTG105" s="37"/>
      <c r="VTH105" s="37"/>
      <c r="VTI105" s="37"/>
      <c r="VTJ105" s="37"/>
      <c r="VTK105" s="37"/>
      <c r="VTL105" s="37"/>
      <c r="VTM105" s="37"/>
      <c r="VTN105" s="37"/>
      <c r="VTO105" s="37"/>
      <c r="VTP105" s="37"/>
      <c r="VTQ105" s="37"/>
      <c r="VTR105" s="37"/>
      <c r="VTS105" s="37"/>
      <c r="VTT105" s="37"/>
      <c r="VTU105" s="37"/>
      <c r="VTV105" s="37"/>
      <c r="VTW105" s="37"/>
      <c r="VTX105" s="37"/>
      <c r="VTY105" s="37"/>
      <c r="VTZ105" s="37"/>
      <c r="VUA105" s="37"/>
      <c r="VUB105" s="37"/>
      <c r="VUC105" s="37"/>
      <c r="VUD105" s="37"/>
      <c r="VUE105" s="37"/>
      <c r="VUF105" s="37"/>
      <c r="VUG105" s="37"/>
      <c r="VUH105" s="37"/>
      <c r="VUI105" s="37"/>
      <c r="VUJ105" s="37"/>
      <c r="VUK105" s="37"/>
      <c r="VUL105" s="37"/>
      <c r="VUM105" s="37"/>
      <c r="VUN105" s="37"/>
      <c r="VUO105" s="37"/>
      <c r="VUP105" s="37"/>
      <c r="VUQ105" s="37"/>
      <c r="VUR105" s="37"/>
      <c r="VUS105" s="37"/>
      <c r="VUT105" s="37"/>
      <c r="VUU105" s="37"/>
      <c r="VUV105" s="37"/>
      <c r="VUW105" s="37"/>
      <c r="VUX105" s="37"/>
      <c r="VUY105" s="37"/>
      <c r="VUZ105" s="37"/>
      <c r="VVA105" s="37"/>
      <c r="VVB105" s="37"/>
      <c r="VVC105" s="37"/>
      <c r="VVD105" s="37"/>
      <c r="VVE105" s="37"/>
      <c r="VVF105" s="37"/>
      <c r="VVG105" s="37"/>
      <c r="VVH105" s="37"/>
      <c r="VVI105" s="37"/>
      <c r="VVJ105" s="37"/>
      <c r="VVK105" s="37"/>
      <c r="VVL105" s="37"/>
      <c r="VVM105" s="37"/>
      <c r="VVN105" s="37"/>
      <c r="VVO105" s="37"/>
      <c r="VVP105" s="37"/>
      <c r="VVQ105" s="37"/>
      <c r="VVR105" s="37"/>
      <c r="VVS105" s="37"/>
      <c r="VVT105" s="37"/>
      <c r="VVU105" s="37"/>
      <c r="VVV105" s="37"/>
      <c r="VVW105" s="37"/>
      <c r="VVX105" s="37"/>
      <c r="VVY105" s="37"/>
      <c r="VVZ105" s="37"/>
      <c r="VWA105" s="37"/>
      <c r="VWB105" s="37"/>
      <c r="VWC105" s="37"/>
      <c r="VWD105" s="37"/>
      <c r="VWE105" s="37"/>
      <c r="VWF105" s="37"/>
      <c r="VWG105" s="37"/>
      <c r="VWH105" s="37"/>
      <c r="VWI105" s="37"/>
      <c r="VWJ105" s="37"/>
      <c r="VWK105" s="37"/>
      <c r="VWL105" s="37"/>
      <c r="VWM105" s="37"/>
      <c r="VWN105" s="37"/>
      <c r="VWO105" s="37"/>
      <c r="VWP105" s="37"/>
      <c r="VWQ105" s="37"/>
      <c r="VWR105" s="37"/>
      <c r="VWS105" s="37"/>
      <c r="VWT105" s="37"/>
      <c r="VWU105" s="37"/>
      <c r="VWV105" s="37"/>
      <c r="VWW105" s="37"/>
      <c r="VWX105" s="37"/>
      <c r="VWY105" s="37"/>
      <c r="VWZ105" s="37"/>
      <c r="VXA105" s="37"/>
      <c r="VXB105" s="37"/>
      <c r="VXC105" s="37"/>
      <c r="VXD105" s="37"/>
      <c r="VXE105" s="37"/>
      <c r="VXF105" s="37"/>
      <c r="VXG105" s="37"/>
      <c r="VXH105" s="37"/>
      <c r="VXI105" s="37"/>
      <c r="VXJ105" s="37"/>
      <c r="VXK105" s="37"/>
      <c r="VXL105" s="37"/>
      <c r="VXM105" s="37"/>
      <c r="VXN105" s="37"/>
      <c r="VXO105" s="37"/>
      <c r="VXP105" s="37"/>
      <c r="VXQ105" s="37"/>
      <c r="VXR105" s="37"/>
      <c r="VXS105" s="37"/>
      <c r="VXT105" s="37"/>
      <c r="VXU105" s="37"/>
      <c r="VXV105" s="37"/>
      <c r="VXW105" s="37"/>
      <c r="VXX105" s="37"/>
      <c r="VXY105" s="37"/>
      <c r="VXZ105" s="37"/>
      <c r="VYA105" s="37"/>
      <c r="VYB105" s="37"/>
      <c r="VYC105" s="37"/>
      <c r="VYD105" s="37"/>
      <c r="VYE105" s="37"/>
      <c r="VYF105" s="37"/>
      <c r="VYG105" s="37"/>
      <c r="VYH105" s="37"/>
      <c r="VYI105" s="37"/>
      <c r="VYJ105" s="37"/>
      <c r="VYK105" s="37"/>
      <c r="VYL105" s="37"/>
      <c r="VYM105" s="37"/>
      <c r="VYN105" s="37"/>
      <c r="VYO105" s="37"/>
      <c r="VYP105" s="37"/>
      <c r="VYQ105" s="37"/>
      <c r="VYR105" s="37"/>
      <c r="VYS105" s="37"/>
      <c r="VYT105" s="37"/>
      <c r="VYU105" s="37"/>
      <c r="VYV105" s="37"/>
      <c r="VYW105" s="37"/>
      <c r="VYX105" s="37"/>
      <c r="VYY105" s="37"/>
      <c r="VYZ105" s="37"/>
      <c r="VZA105" s="37"/>
      <c r="VZB105" s="37"/>
      <c r="VZC105" s="37"/>
      <c r="VZD105" s="37"/>
      <c r="VZE105" s="37"/>
      <c r="VZF105" s="37"/>
      <c r="VZG105" s="37"/>
      <c r="VZH105" s="37"/>
      <c r="VZI105" s="37"/>
      <c r="VZJ105" s="37"/>
      <c r="VZK105" s="37"/>
      <c r="VZL105" s="37"/>
      <c r="VZM105" s="37"/>
      <c r="VZN105" s="37"/>
      <c r="VZO105" s="37"/>
      <c r="VZP105" s="37"/>
      <c r="VZQ105" s="37"/>
      <c r="VZR105" s="37"/>
      <c r="VZS105" s="37"/>
      <c r="VZT105" s="37"/>
      <c r="VZU105" s="37"/>
      <c r="VZV105" s="37"/>
      <c r="VZW105" s="37"/>
      <c r="VZX105" s="37"/>
      <c r="VZY105" s="37"/>
      <c r="VZZ105" s="37"/>
      <c r="WAA105" s="37"/>
      <c r="WAB105" s="37"/>
      <c r="WAC105" s="37"/>
      <c r="WAD105" s="37"/>
      <c r="WAE105" s="37"/>
      <c r="WAF105" s="37"/>
      <c r="WAG105" s="37"/>
      <c r="WAH105" s="37"/>
      <c r="WAI105" s="37"/>
      <c r="WAJ105" s="37"/>
      <c r="WAK105" s="37"/>
      <c r="WAL105" s="37"/>
      <c r="WAM105" s="37"/>
      <c r="WAN105" s="37"/>
      <c r="WAO105" s="37"/>
      <c r="WAP105" s="37"/>
      <c r="WAQ105" s="37"/>
      <c r="WAR105" s="37"/>
      <c r="WAS105" s="37"/>
      <c r="WAT105" s="37"/>
      <c r="WAU105" s="37"/>
      <c r="WAV105" s="37"/>
      <c r="WAW105" s="37"/>
      <c r="WAX105" s="37"/>
      <c r="WAY105" s="37"/>
      <c r="WAZ105" s="37"/>
      <c r="WBA105" s="37"/>
      <c r="WBB105" s="37"/>
      <c r="WBC105" s="37"/>
      <c r="WBD105" s="37"/>
      <c r="WBE105" s="37"/>
      <c r="WBF105" s="37"/>
      <c r="WBG105" s="37"/>
      <c r="WBH105" s="37"/>
      <c r="WBI105" s="37"/>
      <c r="WBJ105" s="37"/>
      <c r="WBK105" s="37"/>
      <c r="WBL105" s="37"/>
      <c r="WBM105" s="37"/>
      <c r="WBN105" s="37"/>
      <c r="WBO105" s="37"/>
      <c r="WBP105" s="37"/>
      <c r="WBQ105" s="37"/>
      <c r="WBR105" s="37"/>
      <c r="WBS105" s="37"/>
      <c r="WBT105" s="37"/>
      <c r="WBU105" s="37"/>
      <c r="WBV105" s="37"/>
      <c r="WBW105" s="37"/>
      <c r="WBX105" s="37"/>
      <c r="WBY105" s="37"/>
      <c r="WBZ105" s="37"/>
      <c r="WCA105" s="37"/>
      <c r="WCB105" s="37"/>
      <c r="WCC105" s="37"/>
      <c r="WCD105" s="37"/>
      <c r="WCE105" s="37"/>
      <c r="WCF105" s="37"/>
      <c r="WCG105" s="37"/>
      <c r="WCH105" s="37"/>
      <c r="WCI105" s="37"/>
      <c r="WCJ105" s="37"/>
      <c r="WCK105" s="37"/>
      <c r="WCL105" s="37"/>
      <c r="WCM105" s="37"/>
      <c r="WCN105" s="37"/>
      <c r="WCO105" s="37"/>
      <c r="WCP105" s="37"/>
      <c r="WCQ105" s="37"/>
      <c r="WCR105" s="37"/>
      <c r="WCS105" s="37"/>
      <c r="WCT105" s="37"/>
      <c r="WCU105" s="37"/>
      <c r="WCV105" s="37"/>
      <c r="WCW105" s="37"/>
      <c r="WCX105" s="37"/>
      <c r="WCY105" s="37"/>
      <c r="WCZ105" s="37"/>
      <c r="WDA105" s="37"/>
      <c r="WDB105" s="37"/>
      <c r="WDC105" s="37"/>
      <c r="WDD105" s="37"/>
      <c r="WDE105" s="37"/>
      <c r="WDF105" s="37"/>
      <c r="WDG105" s="37"/>
      <c r="WDH105" s="37"/>
      <c r="WDI105" s="37"/>
      <c r="WDJ105" s="37"/>
      <c r="WDK105" s="37"/>
      <c r="WDL105" s="37"/>
      <c r="WDM105" s="37"/>
      <c r="WDN105" s="37"/>
      <c r="WDO105" s="37"/>
      <c r="WDP105" s="37"/>
      <c r="WDQ105" s="37"/>
      <c r="WDR105" s="37"/>
      <c r="WDS105" s="37"/>
      <c r="WDT105" s="37"/>
      <c r="WDU105" s="37"/>
      <c r="WDV105" s="37"/>
      <c r="WDW105" s="37"/>
      <c r="WDX105" s="37"/>
      <c r="WDY105" s="37"/>
      <c r="WDZ105" s="37"/>
      <c r="WEA105" s="37"/>
      <c r="WEB105" s="37"/>
      <c r="WEC105" s="37"/>
      <c r="WED105" s="37"/>
      <c r="WEE105" s="37"/>
      <c r="WEF105" s="37"/>
      <c r="WEG105" s="37"/>
      <c r="WEH105" s="37"/>
      <c r="WEI105" s="37"/>
      <c r="WEJ105" s="37"/>
      <c r="WEK105" s="37"/>
      <c r="WEL105" s="37"/>
      <c r="WEM105" s="37"/>
      <c r="WEN105" s="37"/>
      <c r="WEO105" s="37"/>
      <c r="WEP105" s="37"/>
      <c r="WEQ105" s="37"/>
      <c r="WER105" s="37"/>
      <c r="WES105" s="37"/>
      <c r="WET105" s="37"/>
      <c r="WEU105" s="37"/>
      <c r="WEV105" s="37"/>
      <c r="WEW105" s="37"/>
      <c r="WEX105" s="37"/>
      <c r="WEY105" s="37"/>
      <c r="WEZ105" s="37"/>
      <c r="WFA105" s="37"/>
      <c r="WFB105" s="37"/>
      <c r="WFC105" s="37"/>
      <c r="WFD105" s="37"/>
      <c r="WFE105" s="37"/>
      <c r="WFF105" s="37"/>
      <c r="WFG105" s="37"/>
      <c r="WFH105" s="37"/>
      <c r="WFI105" s="37"/>
      <c r="WFJ105" s="37"/>
      <c r="WFK105" s="37"/>
      <c r="WFL105" s="37"/>
      <c r="WFM105" s="37"/>
      <c r="WFN105" s="37"/>
      <c r="WFO105" s="37"/>
      <c r="WFP105" s="37"/>
      <c r="WFQ105" s="37"/>
      <c r="WFR105" s="37"/>
      <c r="WFS105" s="37"/>
      <c r="WFT105" s="37"/>
      <c r="WFU105" s="37"/>
      <c r="WFV105" s="37"/>
      <c r="WFW105" s="37"/>
      <c r="WFX105" s="37"/>
      <c r="WFY105" s="37"/>
      <c r="WFZ105" s="37"/>
      <c r="WGA105" s="37"/>
      <c r="WGB105" s="37"/>
      <c r="WGC105" s="37"/>
      <c r="WGD105" s="37"/>
      <c r="WGE105" s="37"/>
      <c r="WGF105" s="37"/>
      <c r="WGG105" s="37"/>
      <c r="WGH105" s="37"/>
      <c r="WGI105" s="37"/>
      <c r="WGJ105" s="37"/>
      <c r="WGK105" s="37"/>
      <c r="WGL105" s="37"/>
      <c r="WGM105" s="37"/>
      <c r="WGN105" s="37"/>
      <c r="WGO105" s="37"/>
      <c r="WGP105" s="37"/>
      <c r="WGQ105" s="37"/>
      <c r="WGR105" s="37"/>
      <c r="WGS105" s="37"/>
      <c r="WGT105" s="37"/>
      <c r="WGU105" s="37"/>
      <c r="WGV105" s="37"/>
      <c r="WGW105" s="37"/>
      <c r="WGX105" s="37"/>
      <c r="WGY105" s="37"/>
      <c r="WGZ105" s="37"/>
      <c r="WHA105" s="37"/>
      <c r="WHB105" s="37"/>
      <c r="WHC105" s="37"/>
      <c r="WHD105" s="37"/>
      <c r="WHE105" s="37"/>
      <c r="WHF105" s="37"/>
      <c r="WHG105" s="37"/>
      <c r="WHH105" s="37"/>
      <c r="WHI105" s="37"/>
      <c r="WHJ105" s="37"/>
      <c r="WHK105" s="37"/>
      <c r="WHL105" s="37"/>
      <c r="WHM105" s="37"/>
      <c r="WHN105" s="37"/>
      <c r="WHO105" s="37"/>
      <c r="WHP105" s="37"/>
      <c r="WHQ105" s="37"/>
      <c r="WHR105" s="37"/>
      <c r="WHS105" s="37"/>
      <c r="WHT105" s="37"/>
      <c r="WHU105" s="37"/>
      <c r="WHV105" s="37"/>
      <c r="WHW105" s="37"/>
      <c r="WHX105" s="37"/>
      <c r="WHY105" s="37"/>
      <c r="WHZ105" s="37"/>
      <c r="WIA105" s="37"/>
      <c r="WIB105" s="37"/>
      <c r="WIC105" s="37"/>
      <c r="WID105" s="37"/>
      <c r="WIE105" s="37"/>
      <c r="WIF105" s="37"/>
      <c r="WIG105" s="37"/>
      <c r="WIH105" s="37"/>
      <c r="WII105" s="37"/>
      <c r="WIJ105" s="37"/>
      <c r="WIK105" s="37"/>
      <c r="WIL105" s="37"/>
      <c r="WIM105" s="37"/>
      <c r="WIN105" s="37"/>
      <c r="WIO105" s="37"/>
      <c r="WIP105" s="37"/>
      <c r="WIQ105" s="37"/>
      <c r="WIR105" s="37"/>
      <c r="WIS105" s="37"/>
      <c r="WIT105" s="37"/>
      <c r="WIU105" s="37"/>
      <c r="WIV105" s="37"/>
      <c r="WIW105" s="37"/>
      <c r="WIX105" s="37"/>
      <c r="WIY105" s="37"/>
      <c r="WIZ105" s="37"/>
      <c r="WJA105" s="37"/>
      <c r="WJB105" s="37"/>
      <c r="WJC105" s="37"/>
      <c r="WJD105" s="37"/>
      <c r="WJE105" s="37"/>
      <c r="WJF105" s="37"/>
      <c r="WJG105" s="37"/>
      <c r="WJH105" s="37"/>
      <c r="WJI105" s="37"/>
      <c r="WJJ105" s="37"/>
      <c r="WJK105" s="37"/>
      <c r="WJL105" s="37"/>
      <c r="WJM105" s="37"/>
      <c r="WJN105" s="37"/>
      <c r="WJO105" s="37"/>
      <c r="WJP105" s="37"/>
      <c r="WJQ105" s="37"/>
      <c r="WJR105" s="37"/>
      <c r="WJS105" s="37"/>
      <c r="WJT105" s="37"/>
      <c r="WJU105" s="37"/>
      <c r="WJV105" s="37"/>
      <c r="WJW105" s="37"/>
      <c r="WJX105" s="37"/>
      <c r="WJY105" s="37"/>
      <c r="WJZ105" s="37"/>
      <c r="WKA105" s="37"/>
      <c r="WKB105" s="37"/>
      <c r="WKC105" s="37"/>
      <c r="WKD105" s="37"/>
      <c r="WKE105" s="37"/>
      <c r="WKF105" s="37"/>
      <c r="WKG105" s="37"/>
      <c r="WKH105" s="37"/>
      <c r="WKI105" s="37"/>
      <c r="WKJ105" s="37"/>
      <c r="WKK105" s="37"/>
      <c r="WKL105" s="37"/>
      <c r="WKM105" s="37"/>
      <c r="WKN105" s="37"/>
      <c r="WKO105" s="37"/>
      <c r="WKP105" s="37"/>
      <c r="WKQ105" s="37"/>
      <c r="WKR105" s="37"/>
      <c r="WKS105" s="37"/>
      <c r="WKT105" s="37"/>
      <c r="WKU105" s="37"/>
      <c r="WKV105" s="37"/>
      <c r="WKW105" s="37"/>
      <c r="WKX105" s="37"/>
      <c r="WKY105" s="37"/>
      <c r="WKZ105" s="37"/>
      <c r="WLA105" s="37"/>
      <c r="WLB105" s="37"/>
      <c r="WLC105" s="37"/>
      <c r="WLD105" s="37"/>
      <c r="WLE105" s="37"/>
      <c r="WLF105" s="37"/>
      <c r="WLG105" s="37"/>
      <c r="WLH105" s="37"/>
      <c r="WLI105" s="37"/>
      <c r="WLJ105" s="37"/>
      <c r="WLK105" s="37"/>
      <c r="WLL105" s="37"/>
      <c r="WLM105" s="37"/>
      <c r="WLN105" s="37"/>
      <c r="WLO105" s="37"/>
      <c r="WLP105" s="37"/>
      <c r="WLQ105" s="37"/>
      <c r="WLR105" s="37"/>
      <c r="WLS105" s="37"/>
      <c r="WLT105" s="37"/>
      <c r="WLU105" s="37"/>
      <c r="WLV105" s="37"/>
      <c r="WLW105" s="37"/>
      <c r="WLX105" s="37"/>
      <c r="WLY105" s="37"/>
      <c r="WLZ105" s="37"/>
      <c r="WMA105" s="37"/>
      <c r="WMB105" s="37"/>
      <c r="WMC105" s="37"/>
      <c r="WMD105" s="37"/>
      <c r="WME105" s="37"/>
      <c r="WMF105" s="37"/>
      <c r="WMG105" s="37"/>
      <c r="WMH105" s="37"/>
      <c r="WMI105" s="37"/>
      <c r="WMJ105" s="37"/>
      <c r="WMK105" s="37"/>
      <c r="WML105" s="37"/>
      <c r="WMM105" s="37"/>
      <c r="WMN105" s="37"/>
      <c r="WMO105" s="37"/>
      <c r="WMP105" s="37"/>
      <c r="WMQ105" s="37"/>
      <c r="WMR105" s="37"/>
      <c r="WMS105" s="37"/>
      <c r="WMT105" s="37"/>
      <c r="WMU105" s="37"/>
      <c r="WMV105" s="37"/>
      <c r="WMW105" s="37"/>
      <c r="WMX105" s="37"/>
      <c r="WMY105" s="37"/>
      <c r="WMZ105" s="37"/>
      <c r="WNA105" s="37"/>
      <c r="WNB105" s="37"/>
      <c r="WNC105" s="37"/>
      <c r="WND105" s="37"/>
      <c r="WNE105" s="37"/>
      <c r="WNF105" s="37"/>
      <c r="WNG105" s="37"/>
      <c r="WNH105" s="37"/>
      <c r="WNI105" s="37"/>
      <c r="WNJ105" s="37"/>
      <c r="WNK105" s="37"/>
      <c r="WNL105" s="37"/>
      <c r="WNM105" s="37"/>
      <c r="WNN105" s="37"/>
      <c r="WNO105" s="37"/>
      <c r="WNP105" s="37"/>
      <c r="WNQ105" s="37"/>
      <c r="WNR105" s="37"/>
      <c r="WNS105" s="37"/>
      <c r="WNT105" s="37"/>
      <c r="WNU105" s="37"/>
      <c r="WNV105" s="37"/>
      <c r="WNW105" s="37"/>
      <c r="WNX105" s="37"/>
      <c r="WNY105" s="37"/>
      <c r="WNZ105" s="37"/>
      <c r="WOA105" s="37"/>
      <c r="WOB105" s="37"/>
      <c r="WOC105" s="37"/>
      <c r="WOD105" s="37"/>
      <c r="WOE105" s="37"/>
      <c r="WOF105" s="37"/>
      <c r="WOG105" s="37"/>
      <c r="WOH105" s="37"/>
      <c r="WOI105" s="37"/>
      <c r="WOJ105" s="37"/>
      <c r="WOK105" s="37"/>
      <c r="WOL105" s="37"/>
      <c r="WOM105" s="37"/>
      <c r="WON105" s="37"/>
      <c r="WOO105" s="37"/>
      <c r="WOP105" s="37"/>
      <c r="WOQ105" s="37"/>
      <c r="WOR105" s="37"/>
      <c r="WOS105" s="37"/>
      <c r="WOT105" s="37"/>
      <c r="WOU105" s="37"/>
      <c r="WOV105" s="37"/>
      <c r="WOW105" s="37"/>
      <c r="WOX105" s="37"/>
      <c r="WOY105" s="37"/>
      <c r="WOZ105" s="37"/>
      <c r="WPA105" s="37"/>
      <c r="WPB105" s="37"/>
      <c r="WPC105" s="37"/>
      <c r="WPD105" s="37"/>
      <c r="WPE105" s="37"/>
      <c r="WPF105" s="37"/>
      <c r="WPG105" s="37"/>
      <c r="WPH105" s="37"/>
      <c r="WPI105" s="37"/>
      <c r="WPJ105" s="37"/>
      <c r="WPK105" s="37"/>
      <c r="WPL105" s="37"/>
      <c r="WPM105" s="37"/>
      <c r="WPN105" s="37"/>
      <c r="WPO105" s="37"/>
      <c r="WPP105" s="37"/>
      <c r="WPQ105" s="37"/>
      <c r="WPR105" s="37"/>
      <c r="WPS105" s="37"/>
      <c r="WPT105" s="37"/>
      <c r="WPU105" s="37"/>
      <c r="WPV105" s="37"/>
      <c r="WPW105" s="37"/>
      <c r="WPX105" s="37"/>
      <c r="WPY105" s="37"/>
      <c r="WPZ105" s="37"/>
      <c r="WQA105" s="37"/>
      <c r="WQB105" s="37"/>
      <c r="WQC105" s="37"/>
      <c r="WQD105" s="37"/>
      <c r="WQE105" s="37"/>
      <c r="WQF105" s="37"/>
      <c r="WQG105" s="37"/>
      <c r="WQH105" s="37"/>
      <c r="WQI105" s="37"/>
      <c r="WQJ105" s="37"/>
      <c r="WQK105" s="37"/>
      <c r="WQL105" s="37"/>
      <c r="WQM105" s="37"/>
      <c r="WQN105" s="37"/>
      <c r="WQO105" s="37"/>
      <c r="WQP105" s="37"/>
      <c r="WQQ105" s="37"/>
      <c r="WQR105" s="37"/>
      <c r="WQS105" s="37"/>
      <c r="WQT105" s="37"/>
      <c r="WQU105" s="37"/>
      <c r="WQV105" s="37"/>
      <c r="WQW105" s="37"/>
      <c r="WQX105" s="37"/>
      <c r="WQY105" s="37"/>
      <c r="WQZ105" s="37"/>
      <c r="WRA105" s="37"/>
      <c r="WRB105" s="37"/>
      <c r="WRC105" s="37"/>
      <c r="WRD105" s="37"/>
      <c r="WRE105" s="37"/>
      <c r="WRF105" s="37"/>
      <c r="WRG105" s="37"/>
      <c r="WRH105" s="37"/>
      <c r="WRI105" s="37"/>
      <c r="WRJ105" s="37"/>
      <c r="WRK105" s="37"/>
      <c r="WRL105" s="37"/>
      <c r="WRM105" s="37"/>
      <c r="WRN105" s="37"/>
      <c r="WRO105" s="37"/>
      <c r="WRP105" s="37"/>
      <c r="WRQ105" s="37"/>
      <c r="WRR105" s="37"/>
      <c r="WRS105" s="37"/>
      <c r="WRT105" s="37"/>
      <c r="WRU105" s="37"/>
      <c r="WRV105" s="37"/>
      <c r="WRW105" s="37"/>
      <c r="WRX105" s="37"/>
      <c r="WRY105" s="37"/>
      <c r="WRZ105" s="37"/>
      <c r="WSA105" s="37"/>
      <c r="WSB105" s="37"/>
      <c r="WSC105" s="37"/>
      <c r="WSD105" s="37"/>
      <c r="WSE105" s="37"/>
      <c r="WSF105" s="37"/>
      <c r="WSG105" s="37"/>
      <c r="WSH105" s="37"/>
      <c r="WSI105" s="37"/>
      <c r="WSJ105" s="37"/>
      <c r="WSK105" s="37"/>
      <c r="WSL105" s="37"/>
      <c r="WSM105" s="37"/>
      <c r="WSN105" s="37"/>
      <c r="WSO105" s="37"/>
      <c r="WSP105" s="37"/>
      <c r="WSQ105" s="37"/>
      <c r="WSR105" s="37"/>
      <c r="WSS105" s="37"/>
      <c r="WST105" s="37"/>
      <c r="WSU105" s="37"/>
      <c r="WSV105" s="37"/>
      <c r="WSW105" s="37"/>
      <c r="WSX105" s="37"/>
      <c r="WSY105" s="37"/>
      <c r="WSZ105" s="37"/>
      <c r="WTA105" s="37"/>
      <c r="WTB105" s="37"/>
      <c r="WTC105" s="37"/>
      <c r="WTD105" s="37"/>
      <c r="WTE105" s="37"/>
      <c r="WTF105" s="37"/>
      <c r="WTG105" s="37"/>
      <c r="WTH105" s="37"/>
      <c r="WTI105" s="37"/>
      <c r="WTJ105" s="37"/>
      <c r="WTK105" s="37"/>
      <c r="WTL105" s="37"/>
      <c r="WTM105" s="37"/>
      <c r="WTN105" s="37"/>
      <c r="WTO105" s="37"/>
      <c r="WTP105" s="37"/>
      <c r="WTQ105" s="37"/>
      <c r="WTR105" s="37"/>
      <c r="WTS105" s="37"/>
      <c r="WTT105" s="37"/>
      <c r="WTU105" s="37"/>
      <c r="WTV105" s="37"/>
      <c r="WTW105" s="37"/>
      <c r="WTX105" s="37"/>
      <c r="WTY105" s="37"/>
      <c r="WTZ105" s="37"/>
      <c r="WUA105" s="37"/>
      <c r="WUB105" s="37"/>
      <c r="WUC105" s="37"/>
      <c r="WUD105" s="37"/>
      <c r="WUE105" s="37"/>
      <c r="WUF105" s="37"/>
      <c r="WUG105" s="37"/>
      <c r="WUH105" s="37"/>
      <c r="WUI105" s="37"/>
      <c r="WUJ105" s="37"/>
      <c r="WUK105" s="37"/>
      <c r="WUL105" s="37"/>
      <c r="WUM105" s="37"/>
      <c r="WUN105" s="37"/>
      <c r="WUO105" s="37"/>
      <c r="WUP105" s="37"/>
      <c r="WUQ105" s="37"/>
      <c r="WUR105" s="37"/>
      <c r="WUS105" s="37"/>
      <c r="WUT105" s="37"/>
      <c r="WUU105" s="37"/>
      <c r="WUV105" s="37"/>
      <c r="WUW105" s="37"/>
      <c r="WUX105" s="37"/>
      <c r="WUY105" s="37"/>
      <c r="WUZ105" s="37"/>
      <c r="WVA105" s="37"/>
      <c r="WVB105" s="37"/>
      <c r="WVC105" s="37"/>
      <c r="WVD105" s="37"/>
      <c r="WVE105" s="37"/>
      <c r="WVF105" s="37"/>
      <c r="WVG105" s="37"/>
      <c r="WVH105" s="37"/>
      <c r="WVI105" s="37"/>
      <c r="WVJ105" s="37"/>
      <c r="WVK105" s="37"/>
      <c r="WVL105" s="37"/>
      <c r="WVM105" s="37"/>
      <c r="WVN105" s="37"/>
      <c r="WVO105" s="37"/>
      <c r="WVP105" s="37"/>
      <c r="WVQ105" s="37"/>
      <c r="WVR105" s="37"/>
      <c r="WVS105" s="37"/>
      <c r="WVT105" s="37"/>
      <c r="WVU105" s="37"/>
      <c r="WVV105" s="37"/>
      <c r="WVW105" s="37"/>
      <c r="WVX105" s="37"/>
      <c r="WVY105" s="37"/>
      <c r="WVZ105" s="37"/>
      <c r="WWA105" s="37"/>
      <c r="WWB105" s="37"/>
      <c r="WWC105" s="37"/>
      <c r="WWD105" s="37"/>
      <c r="WWE105" s="37"/>
      <c r="WWF105" s="37"/>
      <c r="WWG105" s="37"/>
      <c r="WWH105" s="37"/>
      <c r="WWI105" s="37"/>
      <c r="WWJ105" s="37"/>
      <c r="WWK105" s="37"/>
      <c r="WWL105" s="37"/>
      <c r="WWM105" s="37"/>
      <c r="WWN105" s="37"/>
      <c r="WWO105" s="37"/>
      <c r="WWP105" s="37"/>
      <c r="WWQ105" s="37"/>
      <c r="WWR105" s="37"/>
      <c r="WWS105" s="37"/>
      <c r="WWT105" s="37"/>
      <c r="WWU105" s="37"/>
      <c r="WWV105" s="37"/>
      <c r="WWW105" s="37"/>
      <c r="WWX105" s="37"/>
      <c r="WWY105" s="37"/>
      <c r="WWZ105" s="37"/>
      <c r="WXA105" s="37"/>
      <c r="WXB105" s="37"/>
      <c r="WXC105" s="37"/>
      <c r="WXD105" s="37"/>
      <c r="WXE105" s="37"/>
      <c r="WXF105" s="37"/>
      <c r="WXG105" s="37"/>
      <c r="WXH105" s="37"/>
      <c r="WXI105" s="37"/>
      <c r="WXJ105" s="37"/>
      <c r="WXK105" s="37"/>
      <c r="WXL105" s="37"/>
      <c r="WXM105" s="37"/>
      <c r="WXN105" s="37"/>
      <c r="WXO105" s="37"/>
      <c r="WXP105" s="37"/>
      <c r="WXQ105" s="37"/>
      <c r="WXR105" s="37"/>
      <c r="WXS105" s="37"/>
      <c r="WXT105" s="37"/>
      <c r="WXU105" s="37"/>
      <c r="WXV105" s="37"/>
      <c r="WXW105" s="37"/>
      <c r="WXX105" s="37"/>
      <c r="WXY105" s="37"/>
      <c r="WXZ105" s="37"/>
      <c r="WYA105" s="37"/>
      <c r="WYB105" s="37"/>
      <c r="WYC105" s="37"/>
      <c r="WYD105" s="37"/>
      <c r="WYE105" s="37"/>
      <c r="WYF105" s="37"/>
      <c r="WYG105" s="37"/>
      <c r="WYH105" s="37"/>
      <c r="WYI105" s="37"/>
      <c r="WYJ105" s="37"/>
      <c r="WYK105" s="37"/>
      <c r="WYL105" s="37"/>
      <c r="WYM105" s="37"/>
      <c r="WYN105" s="37"/>
      <c r="WYO105" s="37"/>
      <c r="WYP105" s="37"/>
      <c r="WYQ105" s="37"/>
      <c r="WYR105" s="37"/>
      <c r="WYS105" s="37"/>
      <c r="WYT105" s="37"/>
      <c r="WYU105" s="37"/>
      <c r="WYV105" s="37"/>
      <c r="WYW105" s="37"/>
      <c r="WYX105" s="37"/>
      <c r="WYY105" s="37"/>
      <c r="WYZ105" s="37"/>
      <c r="WZA105" s="37"/>
      <c r="WZB105" s="37"/>
      <c r="WZC105" s="37"/>
      <c r="WZD105" s="37"/>
      <c r="WZE105" s="37"/>
      <c r="WZF105" s="37"/>
      <c r="WZG105" s="37"/>
      <c r="WZH105" s="37"/>
      <c r="WZI105" s="37"/>
      <c r="WZJ105" s="37"/>
      <c r="WZK105" s="37"/>
      <c r="WZL105" s="37"/>
      <c r="WZM105" s="37"/>
      <c r="WZN105" s="37"/>
      <c r="WZO105" s="37"/>
      <c r="WZP105" s="37"/>
      <c r="WZQ105" s="37"/>
      <c r="WZR105" s="37"/>
      <c r="WZS105" s="37"/>
      <c r="WZT105" s="37"/>
      <c r="WZU105" s="37"/>
      <c r="WZV105" s="37"/>
      <c r="WZW105" s="37"/>
      <c r="WZX105" s="37"/>
      <c r="WZY105" s="37"/>
      <c r="WZZ105" s="37"/>
      <c r="XAA105" s="37"/>
      <c r="XAB105" s="37"/>
      <c r="XAC105" s="37"/>
      <c r="XAD105" s="37"/>
      <c r="XAE105" s="37"/>
      <c r="XAF105" s="37"/>
      <c r="XAG105" s="37"/>
      <c r="XAH105" s="37"/>
      <c r="XAI105" s="37"/>
      <c r="XAJ105" s="37"/>
      <c r="XAK105" s="37"/>
      <c r="XAL105" s="37"/>
      <c r="XAM105" s="37"/>
      <c r="XAN105" s="37"/>
      <c r="XAO105" s="37"/>
      <c r="XAP105" s="37"/>
      <c r="XAQ105" s="37"/>
      <c r="XAR105" s="37"/>
      <c r="XAS105" s="37"/>
      <c r="XAT105" s="37"/>
      <c r="XAU105" s="37"/>
      <c r="XAV105" s="37"/>
      <c r="XAW105" s="37"/>
      <c r="XAX105" s="37"/>
      <c r="XAY105" s="37"/>
      <c r="XAZ105" s="37"/>
      <c r="XBA105" s="37"/>
      <c r="XBB105" s="37"/>
      <c r="XBC105" s="37"/>
      <c r="XBD105" s="37"/>
      <c r="XBE105" s="37"/>
      <c r="XBF105" s="37"/>
      <c r="XBG105" s="37"/>
      <c r="XBH105" s="37"/>
      <c r="XBI105" s="37"/>
      <c r="XBJ105" s="37"/>
      <c r="XBK105" s="37"/>
      <c r="XBL105" s="37"/>
      <c r="XBM105" s="37"/>
      <c r="XBN105" s="37"/>
      <c r="XBO105" s="37"/>
      <c r="XBP105" s="37"/>
      <c r="XBQ105" s="37"/>
      <c r="XBR105" s="37"/>
      <c r="XBS105" s="37"/>
      <c r="XBT105" s="37"/>
      <c r="XBU105" s="37"/>
      <c r="XBV105" s="37"/>
      <c r="XBW105" s="37"/>
      <c r="XBX105" s="37"/>
      <c r="XBY105" s="37"/>
      <c r="XBZ105" s="37"/>
      <c r="XCA105" s="37"/>
      <c r="XCB105" s="37"/>
      <c r="XCC105" s="37"/>
      <c r="XCD105" s="37"/>
      <c r="XCE105" s="37"/>
      <c r="XCF105" s="37"/>
      <c r="XCG105" s="37"/>
      <c r="XCH105" s="37"/>
      <c r="XCI105" s="37"/>
      <c r="XCJ105" s="37"/>
      <c r="XCK105" s="37"/>
      <c r="XCL105" s="37"/>
      <c r="XCM105" s="37"/>
      <c r="XCN105" s="37"/>
      <c r="XCO105" s="37"/>
      <c r="XCP105" s="37"/>
      <c r="XCQ105" s="37"/>
      <c r="XCR105" s="37"/>
      <c r="XCS105" s="37"/>
      <c r="XCT105" s="37"/>
      <c r="XCU105" s="37"/>
      <c r="XCV105" s="37"/>
      <c r="XCW105" s="37"/>
      <c r="XCX105" s="37"/>
      <c r="XCY105" s="37"/>
      <c r="XCZ105" s="37"/>
      <c r="XDA105" s="37"/>
      <c r="XDB105" s="37"/>
      <c r="XDC105" s="37"/>
      <c r="XDD105" s="37"/>
      <c r="XDE105" s="37"/>
      <c r="XDF105" s="37"/>
      <c r="XDG105" s="37"/>
      <c r="XDH105" s="37"/>
      <c r="XDI105" s="37"/>
      <c r="XDJ105" s="37"/>
      <c r="XDK105" s="37"/>
      <c r="XDL105" s="37"/>
      <c r="XDM105" s="37"/>
      <c r="XDN105" s="37"/>
      <c r="XDO105" s="37"/>
      <c r="XDP105" s="37"/>
      <c r="XDQ105" s="37"/>
      <c r="XDR105" s="37"/>
      <c r="XDS105" s="37"/>
      <c r="XDT105" s="37"/>
      <c r="XDU105" s="37"/>
      <c r="XDV105" s="37"/>
      <c r="XDW105" s="37"/>
      <c r="XDX105" s="37"/>
      <c r="XDY105" s="37"/>
      <c r="XDZ105" s="37"/>
      <c r="XEA105" s="37"/>
      <c r="XEB105" s="37"/>
      <c r="XEC105" s="37"/>
      <c r="XED105" s="37"/>
      <c r="XEE105" s="37"/>
      <c r="XEF105" s="37"/>
      <c r="XEG105" s="37"/>
      <c r="XEH105" s="37"/>
      <c r="XEI105" s="37"/>
      <c r="XEJ105" s="37"/>
      <c r="XEK105" s="37"/>
      <c r="XEL105" s="37"/>
      <c r="XEM105" s="37"/>
      <c r="XEN105" s="37"/>
      <c r="XEO105" s="37"/>
      <c r="XEP105" s="37"/>
      <c r="XEQ105" s="37"/>
      <c r="XER105" s="37"/>
      <c r="XES105" s="37"/>
      <c r="XET105" s="37"/>
      <c r="XEU105" s="37"/>
      <c r="XEV105" s="37"/>
      <c r="XEW105" s="37"/>
      <c r="XEX105" s="37"/>
      <c r="XEY105" s="37"/>
      <c r="XEZ105" s="37"/>
      <c r="XFA105" s="37"/>
      <c r="XFB105" s="37"/>
      <c r="XFC105" s="37"/>
      <c r="XFD105" s="37"/>
    </row>
    <row r="106" spans="1:16384">
      <c r="B106" s="37" t="s">
        <v>253</v>
      </c>
      <c r="G106" s="23">
        <f>G95</f>
        <v>41243</v>
      </c>
      <c r="H106" s="23">
        <f t="shared" ref="H106:L106" si="23">H95</f>
        <v>41455</v>
      </c>
      <c r="I106" s="23">
        <f t="shared" si="23"/>
        <v>41820</v>
      </c>
      <c r="J106" s="23">
        <f t="shared" si="23"/>
        <v>42185</v>
      </c>
      <c r="K106" s="23">
        <f t="shared" si="23"/>
        <v>42551</v>
      </c>
      <c r="L106" s="23">
        <f t="shared" si="23"/>
        <v>42916</v>
      </c>
    </row>
    <row r="107" spans="1:16384">
      <c r="D107" s="37" t="str">
        <f>D96</f>
        <v>Opening asset value</v>
      </c>
      <c r="G107" s="20">
        <f>G96</f>
        <v>-401463579.91227555</v>
      </c>
      <c r="H107" s="23"/>
      <c r="I107" s="23"/>
      <c r="J107" s="23"/>
      <c r="K107" s="23"/>
      <c r="L107" s="20"/>
    </row>
    <row r="108" spans="1:16384">
      <c r="D108" s="37" t="str">
        <f t="shared" ref="D108:D114" si="24">D97</f>
        <v>Total revenue</v>
      </c>
      <c r="H108" s="20">
        <f>H82</f>
        <v>38989631.498626135</v>
      </c>
      <c r="I108" s="20">
        <f t="shared" ref="I108:L108" si="25">I82</f>
        <v>70138176.35391596</v>
      </c>
      <c r="J108" s="20">
        <f t="shared" si="25"/>
        <v>71901881.377275571</v>
      </c>
      <c r="K108" s="20">
        <f t="shared" si="25"/>
        <v>73884745.024437487</v>
      </c>
      <c r="L108" s="20">
        <f t="shared" si="25"/>
        <v>74622864.299651816</v>
      </c>
    </row>
    <row r="109" spans="1:16384">
      <c r="D109" s="37" t="str">
        <f t="shared" si="24"/>
        <v>Opex</v>
      </c>
      <c r="H109" s="20">
        <f t="shared" ref="H109:L112" si="26">H83</f>
        <v>-14550344.522228759</v>
      </c>
      <c r="I109" s="20">
        <f t="shared" si="26"/>
        <v>-26748954.827138193</v>
      </c>
      <c r="J109" s="20">
        <f t="shared" si="26"/>
        <v>-27278785.605587013</v>
      </c>
      <c r="K109" s="20">
        <f t="shared" si="26"/>
        <v>-27938134.254388396</v>
      </c>
      <c r="L109" s="20">
        <f t="shared" si="26"/>
        <v>-28543070.912959062</v>
      </c>
    </row>
    <row r="110" spans="1:16384">
      <c r="D110" s="37" t="str">
        <f t="shared" si="24"/>
        <v>Capex</v>
      </c>
      <c r="H110" s="20">
        <f t="shared" si="26"/>
        <v>-41875238.112911083</v>
      </c>
      <c r="I110" s="20">
        <f t="shared" si="26"/>
        <v>-12001605.206290264</v>
      </c>
      <c r="J110" s="20">
        <f t="shared" si="26"/>
        <v>-9640603.6357391998</v>
      </c>
      <c r="K110" s="20">
        <f t="shared" si="26"/>
        <v>-10498808.695039861</v>
      </c>
      <c r="L110" s="20">
        <f t="shared" si="26"/>
        <v>-4541381.4913158882</v>
      </c>
    </row>
    <row r="111" spans="1:16384">
      <c r="D111" s="37" t="str">
        <f t="shared" si="24"/>
        <v>Tax</v>
      </c>
      <c r="H111" s="20">
        <f t="shared" si="26"/>
        <v>-3480542.7624752619</v>
      </c>
      <c r="I111" s="20">
        <f t="shared" si="26"/>
        <v>-5782178.5469815517</v>
      </c>
      <c r="J111" s="20">
        <f t="shared" si="26"/>
        <v>-6374501.0444400385</v>
      </c>
      <c r="K111" s="20">
        <f t="shared" si="26"/>
        <v>-6891490.468520849</v>
      </c>
      <c r="L111" s="20">
        <f t="shared" si="26"/>
        <v>-6474705.8694138136</v>
      </c>
    </row>
    <row r="112" spans="1:16384">
      <c r="D112" s="37" t="str">
        <f t="shared" si="24"/>
        <v>Notional interest adjustment</v>
      </c>
      <c r="H112" s="20">
        <f t="shared" si="26"/>
        <v>-579659.8809160043</v>
      </c>
      <c r="I112" s="20">
        <f t="shared" si="26"/>
        <v>-1063145.6805162239</v>
      </c>
      <c r="J112" s="20">
        <f t="shared" si="26"/>
        <v>-1090140.9716327586</v>
      </c>
      <c r="K112" s="20">
        <f t="shared" si="26"/>
        <v>-1093761.147092896</v>
      </c>
      <c r="L112" s="20">
        <f t="shared" si="26"/>
        <v>-1107303.3588601584</v>
      </c>
    </row>
    <row r="113" spans="1:16384">
      <c r="D113" s="37" t="str">
        <f t="shared" si="24"/>
        <v>Closing asset value</v>
      </c>
      <c r="H113" s="20"/>
      <c r="I113" s="20"/>
      <c r="J113" s="20"/>
      <c r="K113" s="20"/>
      <c r="L113" s="20">
        <f>L102</f>
        <v>449747172.84894818</v>
      </c>
    </row>
    <row r="114" spans="1:16384" ht="15.75" thickBot="1">
      <c r="D114" s="37" t="str">
        <f t="shared" si="24"/>
        <v>Post tax cash flow</v>
      </c>
      <c r="G114" s="13">
        <f>SUM(G107:G113)</f>
        <v>-401463579.91227555</v>
      </c>
      <c r="H114" s="13">
        <f t="shared" ref="H114" si="27">SUM(H107:H113)</f>
        <v>-21496153.779904973</v>
      </c>
      <c r="I114" s="13">
        <f t="shared" ref="I114" si="28">SUM(I107:I113)</f>
        <v>24542292.092989728</v>
      </c>
      <c r="J114" s="13">
        <f t="shared" ref="J114" si="29">SUM(J107:J113)</f>
        <v>27517850.11987656</v>
      </c>
      <c r="K114" s="13">
        <f t="shared" ref="K114" si="30">SUM(K107:K113)</f>
        <v>27462550.459395487</v>
      </c>
      <c r="L114" s="13">
        <f t="shared" ref="L114" si="31">SUM(L107:L113)</f>
        <v>483703575.51605105</v>
      </c>
    </row>
    <row r="115" spans="1:16384" ht="15.75" thickTop="1">
      <c r="F115" s="45">
        <f>XIRR(G114:L114,G106:L106)</f>
        <v>6.9586595892906181E-2</v>
      </c>
      <c r="H115" s="20"/>
      <c r="I115" s="20"/>
      <c r="J115" s="20"/>
      <c r="K115" s="20"/>
      <c r="L115" s="20"/>
    </row>
    <row r="116" spans="1:16384">
      <c r="D116" s="10"/>
      <c r="H116" s="20"/>
      <c r="I116" s="20"/>
      <c r="J116" s="20"/>
      <c r="K116" s="20"/>
      <c r="L116" s="20"/>
    </row>
    <row r="117" spans="1:16384" s="70" customFormat="1">
      <c r="A117" s="37"/>
      <c r="B117" s="37"/>
      <c r="C117" s="37"/>
      <c r="D117" s="37"/>
      <c r="E117" s="37"/>
      <c r="F117" s="37"/>
      <c r="G117" s="37"/>
      <c r="H117" s="20"/>
      <c r="I117" s="20"/>
      <c r="J117" s="20"/>
      <c r="K117" s="20"/>
      <c r="L117" s="20"/>
      <c r="M117" s="37"/>
      <c r="N117" s="37"/>
      <c r="O117" s="37"/>
      <c r="P117" s="37"/>
      <c r="Q117" s="37"/>
      <c r="R117" s="37"/>
      <c r="S117" s="37"/>
      <c r="T117" s="37"/>
      <c r="U117" s="37"/>
      <c r="V117" s="37"/>
      <c r="W117" s="37"/>
      <c r="X117" s="37"/>
      <c r="Y117" s="37"/>
      <c r="Z117" s="37"/>
      <c r="AA117" s="37"/>
      <c r="AB117" s="37"/>
      <c r="AC117" s="37"/>
      <c r="AD117" s="37"/>
      <c r="AE117" s="37"/>
      <c r="AF117" s="37"/>
      <c r="AG117" s="37"/>
      <c r="AH117" s="37"/>
      <c r="AI117" s="37"/>
      <c r="AJ117" s="37"/>
      <c r="AK117" s="37"/>
      <c r="AL117" s="37"/>
      <c r="AM117" s="37"/>
      <c r="AN117" s="37"/>
      <c r="AO117" s="37"/>
      <c r="AP117" s="37"/>
      <c r="AQ117" s="37"/>
      <c r="AR117" s="37"/>
      <c r="AS117" s="37"/>
      <c r="AT117" s="37"/>
      <c r="AU117" s="37"/>
      <c r="AV117" s="37"/>
      <c r="AW117" s="37"/>
      <c r="AX117" s="37"/>
      <c r="AY117" s="37"/>
      <c r="AZ117" s="37"/>
      <c r="BA117" s="37"/>
      <c r="BB117" s="37"/>
      <c r="BC117" s="37"/>
      <c r="BD117" s="37"/>
      <c r="BE117" s="37"/>
      <c r="BF117" s="37"/>
      <c r="BG117" s="37"/>
      <c r="BH117" s="37"/>
      <c r="BI117" s="37"/>
      <c r="BJ117" s="37"/>
      <c r="BK117" s="37"/>
      <c r="BL117" s="37"/>
      <c r="BM117" s="37"/>
      <c r="BN117" s="37"/>
      <c r="BO117" s="37"/>
      <c r="BP117" s="37"/>
      <c r="BQ117" s="37"/>
      <c r="BR117" s="37"/>
      <c r="BS117" s="37"/>
      <c r="BT117" s="37"/>
      <c r="BU117" s="37"/>
      <c r="BV117" s="37"/>
      <c r="BW117" s="37"/>
      <c r="BX117" s="37"/>
      <c r="BY117" s="37"/>
      <c r="BZ117" s="37"/>
      <c r="CA117" s="37"/>
      <c r="CB117" s="37"/>
      <c r="CC117" s="37"/>
      <c r="CD117" s="37"/>
      <c r="CE117" s="37"/>
      <c r="CF117" s="37"/>
      <c r="CG117" s="37"/>
      <c r="CH117" s="37"/>
      <c r="CI117" s="37"/>
      <c r="CJ117" s="37"/>
      <c r="CK117" s="37"/>
      <c r="CL117" s="37"/>
      <c r="CM117" s="37"/>
      <c r="CN117" s="37"/>
      <c r="CO117" s="37"/>
      <c r="CP117" s="37"/>
      <c r="CQ117" s="37"/>
      <c r="CR117" s="37"/>
      <c r="CS117" s="37"/>
      <c r="CT117" s="37"/>
      <c r="CU117" s="37"/>
      <c r="CV117" s="37"/>
      <c r="CW117" s="37"/>
      <c r="CX117" s="37"/>
      <c r="CY117" s="37"/>
      <c r="CZ117" s="37"/>
      <c r="DA117" s="37"/>
      <c r="DB117" s="37"/>
      <c r="DC117" s="37"/>
      <c r="DD117" s="37"/>
      <c r="DE117" s="37"/>
      <c r="DF117" s="37"/>
      <c r="DG117" s="37"/>
      <c r="DH117" s="37"/>
      <c r="DI117" s="37"/>
      <c r="DJ117" s="37"/>
      <c r="DK117" s="37"/>
      <c r="DL117" s="37"/>
      <c r="DM117" s="37"/>
      <c r="DN117" s="37"/>
      <c r="DO117" s="37"/>
      <c r="DP117" s="37"/>
      <c r="DQ117" s="37"/>
      <c r="DR117" s="37"/>
      <c r="DS117" s="37"/>
      <c r="DT117" s="37"/>
      <c r="DU117" s="37"/>
      <c r="DV117" s="37"/>
      <c r="DW117" s="37"/>
      <c r="DX117" s="37"/>
      <c r="DY117" s="37"/>
      <c r="DZ117" s="37"/>
      <c r="EA117" s="37"/>
      <c r="EB117" s="37"/>
      <c r="EC117" s="37"/>
      <c r="ED117" s="37"/>
      <c r="EE117" s="37"/>
      <c r="EF117" s="37"/>
      <c r="EG117" s="37"/>
      <c r="EH117" s="37"/>
      <c r="EI117" s="37"/>
      <c r="EJ117" s="37"/>
      <c r="EK117" s="37"/>
      <c r="EL117" s="37"/>
      <c r="EM117" s="37"/>
      <c r="EN117" s="37"/>
      <c r="EO117" s="37"/>
      <c r="EP117" s="37"/>
      <c r="EQ117" s="37"/>
      <c r="ER117" s="37"/>
      <c r="ES117" s="37"/>
      <c r="ET117" s="37"/>
      <c r="EU117" s="37"/>
      <c r="EV117" s="37"/>
      <c r="EW117" s="37"/>
      <c r="EX117" s="37"/>
      <c r="EY117" s="37"/>
      <c r="EZ117" s="37"/>
      <c r="FA117" s="37"/>
      <c r="FB117" s="37"/>
      <c r="FC117" s="37"/>
      <c r="FD117" s="37"/>
      <c r="FE117" s="37"/>
      <c r="FF117" s="37"/>
      <c r="FG117" s="37"/>
      <c r="FH117" s="37"/>
      <c r="FI117" s="37"/>
      <c r="FJ117" s="37"/>
      <c r="FK117" s="37"/>
      <c r="FL117" s="37"/>
      <c r="FM117" s="37"/>
      <c r="FN117" s="37"/>
      <c r="FO117" s="37"/>
      <c r="FP117" s="37"/>
      <c r="FQ117" s="37"/>
      <c r="FR117" s="37"/>
      <c r="FS117" s="37"/>
      <c r="FT117" s="37"/>
      <c r="FU117" s="37"/>
      <c r="FV117" s="37"/>
      <c r="FW117" s="37"/>
      <c r="FX117" s="37"/>
      <c r="FY117" s="37"/>
      <c r="FZ117" s="37"/>
      <c r="GA117" s="37"/>
      <c r="GB117" s="37"/>
      <c r="GC117" s="37"/>
      <c r="GD117" s="37"/>
      <c r="GE117" s="37"/>
      <c r="GF117" s="37"/>
      <c r="GG117" s="37"/>
      <c r="GH117" s="37"/>
      <c r="GI117" s="37"/>
      <c r="GJ117" s="37"/>
      <c r="GK117" s="37"/>
      <c r="GL117" s="37"/>
      <c r="GM117" s="37"/>
      <c r="GN117" s="37"/>
      <c r="GO117" s="37"/>
      <c r="GP117" s="37"/>
      <c r="GQ117" s="37"/>
      <c r="GR117" s="37"/>
      <c r="GS117" s="37"/>
      <c r="GT117" s="37"/>
      <c r="GU117" s="37"/>
      <c r="GV117" s="37"/>
      <c r="GW117" s="37"/>
      <c r="GX117" s="37"/>
      <c r="GY117" s="37"/>
      <c r="GZ117" s="37"/>
      <c r="HA117" s="37"/>
      <c r="HB117" s="37"/>
      <c r="HC117" s="37"/>
      <c r="HD117" s="37"/>
      <c r="HE117" s="37"/>
      <c r="HF117" s="37"/>
      <c r="HG117" s="37"/>
      <c r="HH117" s="37"/>
      <c r="HI117" s="37"/>
      <c r="HJ117" s="37"/>
      <c r="HK117" s="37"/>
      <c r="HL117" s="37"/>
      <c r="HM117" s="37"/>
      <c r="HN117" s="37"/>
      <c r="HO117" s="37"/>
      <c r="HP117" s="37"/>
      <c r="HQ117" s="37"/>
      <c r="HR117" s="37"/>
      <c r="HS117" s="37"/>
      <c r="HT117" s="37"/>
      <c r="HU117" s="37"/>
      <c r="HV117" s="37"/>
      <c r="HW117" s="37"/>
      <c r="HX117" s="37"/>
      <c r="HY117" s="37"/>
      <c r="HZ117" s="37"/>
      <c r="IA117" s="37"/>
      <c r="IB117" s="37"/>
      <c r="IC117" s="37"/>
      <c r="ID117" s="37"/>
      <c r="IE117" s="37"/>
      <c r="IF117" s="37"/>
      <c r="IG117" s="37"/>
      <c r="IH117" s="37"/>
      <c r="II117" s="37"/>
      <c r="IJ117" s="37"/>
      <c r="IK117" s="37"/>
      <c r="IL117" s="37"/>
      <c r="IM117" s="37"/>
      <c r="IN117" s="37"/>
      <c r="IO117" s="37"/>
      <c r="IP117" s="37"/>
      <c r="IQ117" s="37"/>
      <c r="IR117" s="37"/>
      <c r="IS117" s="37"/>
      <c r="IT117" s="37"/>
      <c r="IU117" s="37"/>
      <c r="IV117" s="37"/>
      <c r="IW117" s="37"/>
      <c r="IX117" s="37"/>
      <c r="IY117" s="37"/>
      <c r="IZ117" s="37"/>
      <c r="JA117" s="37"/>
      <c r="JB117" s="37"/>
      <c r="JC117" s="37"/>
      <c r="JD117" s="37"/>
      <c r="JE117" s="37"/>
      <c r="JF117" s="37"/>
      <c r="JG117" s="37"/>
      <c r="JH117" s="37"/>
      <c r="JI117" s="37"/>
      <c r="JJ117" s="37"/>
      <c r="JK117" s="37"/>
      <c r="JL117" s="37"/>
      <c r="JM117" s="37"/>
      <c r="JN117" s="37"/>
      <c r="JO117" s="37"/>
      <c r="JP117" s="37"/>
      <c r="JQ117" s="37"/>
      <c r="JR117" s="37"/>
      <c r="JS117" s="37"/>
      <c r="JT117" s="37"/>
      <c r="JU117" s="37"/>
      <c r="JV117" s="37"/>
      <c r="JW117" s="37"/>
      <c r="JX117" s="37"/>
      <c r="JY117" s="37"/>
      <c r="JZ117" s="37"/>
      <c r="KA117" s="37"/>
      <c r="KB117" s="37"/>
      <c r="KC117" s="37"/>
      <c r="KD117" s="37"/>
      <c r="KE117" s="37"/>
      <c r="KF117" s="37"/>
      <c r="KG117" s="37"/>
      <c r="KH117" s="37"/>
      <c r="KI117" s="37"/>
      <c r="KJ117" s="37"/>
      <c r="KK117" s="37"/>
      <c r="KL117" s="37"/>
      <c r="KM117" s="37"/>
      <c r="KN117" s="37"/>
      <c r="KO117" s="37"/>
      <c r="KP117" s="37"/>
      <c r="KQ117" s="37"/>
      <c r="KR117" s="37"/>
      <c r="KS117" s="37"/>
      <c r="KT117" s="37"/>
      <c r="KU117" s="37"/>
      <c r="KV117" s="37"/>
      <c r="KW117" s="37"/>
      <c r="KX117" s="37"/>
      <c r="KY117" s="37"/>
      <c r="KZ117" s="37"/>
      <c r="LA117" s="37"/>
      <c r="LB117" s="37"/>
      <c r="LC117" s="37"/>
      <c r="LD117" s="37"/>
      <c r="LE117" s="37"/>
      <c r="LF117" s="37"/>
      <c r="LG117" s="37"/>
      <c r="LH117" s="37"/>
      <c r="LI117" s="37"/>
      <c r="LJ117" s="37"/>
      <c r="LK117" s="37"/>
      <c r="LL117" s="37"/>
      <c r="LM117" s="37"/>
      <c r="LN117" s="37"/>
      <c r="LO117" s="37"/>
      <c r="LP117" s="37"/>
      <c r="LQ117" s="37"/>
      <c r="LR117" s="37"/>
      <c r="LS117" s="37"/>
      <c r="LT117" s="37"/>
      <c r="LU117" s="37"/>
      <c r="LV117" s="37"/>
      <c r="LW117" s="37"/>
      <c r="LX117" s="37"/>
      <c r="LY117" s="37"/>
      <c r="LZ117" s="37"/>
      <c r="MA117" s="37"/>
      <c r="MB117" s="37"/>
      <c r="MC117" s="37"/>
      <c r="MD117" s="37"/>
      <c r="ME117" s="37"/>
      <c r="MF117" s="37"/>
      <c r="MG117" s="37"/>
      <c r="MH117" s="37"/>
      <c r="MI117" s="37"/>
      <c r="MJ117" s="37"/>
      <c r="MK117" s="37"/>
      <c r="ML117" s="37"/>
      <c r="MM117" s="37"/>
      <c r="MN117" s="37"/>
      <c r="MO117" s="37"/>
      <c r="MP117" s="37"/>
      <c r="MQ117" s="37"/>
      <c r="MR117" s="37"/>
      <c r="MS117" s="37"/>
      <c r="MT117" s="37"/>
      <c r="MU117" s="37"/>
      <c r="MV117" s="37"/>
      <c r="MW117" s="37"/>
      <c r="MX117" s="37"/>
      <c r="MY117" s="37"/>
      <c r="MZ117" s="37"/>
      <c r="NA117" s="37"/>
      <c r="NB117" s="37"/>
      <c r="NC117" s="37"/>
      <c r="ND117" s="37"/>
      <c r="NE117" s="37"/>
      <c r="NF117" s="37"/>
      <c r="NG117" s="37"/>
      <c r="NH117" s="37"/>
      <c r="NI117" s="37"/>
      <c r="NJ117" s="37"/>
      <c r="NK117" s="37"/>
      <c r="NL117" s="37"/>
      <c r="NM117" s="37"/>
      <c r="NN117" s="37"/>
      <c r="NO117" s="37"/>
      <c r="NP117" s="37"/>
      <c r="NQ117" s="37"/>
      <c r="NR117" s="37"/>
      <c r="NS117" s="37"/>
      <c r="NT117" s="37"/>
      <c r="NU117" s="37"/>
      <c r="NV117" s="37"/>
      <c r="NW117" s="37"/>
      <c r="NX117" s="37"/>
      <c r="NY117" s="37"/>
      <c r="NZ117" s="37"/>
      <c r="OA117" s="37"/>
      <c r="OB117" s="37"/>
      <c r="OC117" s="37"/>
      <c r="OD117" s="37"/>
      <c r="OE117" s="37"/>
      <c r="OF117" s="37"/>
      <c r="OG117" s="37"/>
      <c r="OH117" s="37"/>
      <c r="OI117" s="37"/>
      <c r="OJ117" s="37"/>
      <c r="OK117" s="37"/>
      <c r="OL117" s="37"/>
      <c r="OM117" s="37"/>
      <c r="ON117" s="37"/>
      <c r="OO117" s="37"/>
      <c r="OP117" s="37"/>
      <c r="OQ117" s="37"/>
      <c r="OR117" s="37"/>
      <c r="OS117" s="37"/>
      <c r="OT117" s="37"/>
      <c r="OU117" s="37"/>
      <c r="OV117" s="37"/>
      <c r="OW117" s="37"/>
      <c r="OX117" s="37"/>
      <c r="OY117" s="37"/>
      <c r="OZ117" s="37"/>
      <c r="PA117" s="37"/>
      <c r="PB117" s="37"/>
      <c r="PC117" s="37"/>
      <c r="PD117" s="37"/>
      <c r="PE117" s="37"/>
      <c r="PF117" s="37"/>
      <c r="PG117" s="37"/>
      <c r="PH117" s="37"/>
      <c r="PI117" s="37"/>
      <c r="PJ117" s="37"/>
      <c r="PK117" s="37"/>
      <c r="PL117" s="37"/>
      <c r="PM117" s="37"/>
      <c r="PN117" s="37"/>
      <c r="PO117" s="37"/>
      <c r="PP117" s="37"/>
      <c r="PQ117" s="37"/>
      <c r="PR117" s="37"/>
      <c r="PS117" s="37"/>
      <c r="PT117" s="37"/>
      <c r="PU117" s="37"/>
      <c r="PV117" s="37"/>
      <c r="PW117" s="37"/>
      <c r="PX117" s="37"/>
      <c r="PY117" s="37"/>
      <c r="PZ117" s="37"/>
      <c r="QA117" s="37"/>
      <c r="QB117" s="37"/>
      <c r="QC117" s="37"/>
      <c r="QD117" s="37"/>
      <c r="QE117" s="37"/>
      <c r="QF117" s="37"/>
      <c r="QG117" s="37"/>
      <c r="QH117" s="37"/>
      <c r="QI117" s="37"/>
      <c r="QJ117" s="37"/>
      <c r="QK117" s="37"/>
      <c r="QL117" s="37"/>
      <c r="QM117" s="37"/>
      <c r="QN117" s="37"/>
      <c r="QO117" s="37"/>
      <c r="QP117" s="37"/>
      <c r="QQ117" s="37"/>
      <c r="QR117" s="37"/>
      <c r="QS117" s="37"/>
      <c r="QT117" s="37"/>
      <c r="QU117" s="37"/>
      <c r="QV117" s="37"/>
      <c r="QW117" s="37"/>
      <c r="QX117" s="37"/>
      <c r="QY117" s="37"/>
      <c r="QZ117" s="37"/>
      <c r="RA117" s="37"/>
      <c r="RB117" s="37"/>
      <c r="RC117" s="37"/>
      <c r="RD117" s="37"/>
      <c r="RE117" s="37"/>
      <c r="RF117" s="37"/>
      <c r="RG117" s="37"/>
      <c r="RH117" s="37"/>
      <c r="RI117" s="37"/>
      <c r="RJ117" s="37"/>
      <c r="RK117" s="37"/>
      <c r="RL117" s="37"/>
      <c r="RM117" s="37"/>
      <c r="RN117" s="37"/>
      <c r="RO117" s="37"/>
      <c r="RP117" s="37"/>
      <c r="RQ117" s="37"/>
      <c r="RR117" s="37"/>
      <c r="RS117" s="37"/>
      <c r="RT117" s="37"/>
      <c r="RU117" s="37"/>
      <c r="RV117" s="37"/>
      <c r="RW117" s="37"/>
      <c r="RX117" s="37"/>
      <c r="RY117" s="37"/>
      <c r="RZ117" s="37"/>
      <c r="SA117" s="37"/>
      <c r="SB117" s="37"/>
      <c r="SC117" s="37"/>
      <c r="SD117" s="37"/>
      <c r="SE117" s="37"/>
      <c r="SF117" s="37"/>
      <c r="SG117" s="37"/>
      <c r="SH117" s="37"/>
      <c r="SI117" s="37"/>
      <c r="SJ117" s="37"/>
      <c r="SK117" s="37"/>
      <c r="SL117" s="37"/>
      <c r="SM117" s="37"/>
      <c r="SN117" s="37"/>
      <c r="SO117" s="37"/>
      <c r="SP117" s="37"/>
      <c r="SQ117" s="37"/>
      <c r="SR117" s="37"/>
      <c r="SS117" s="37"/>
      <c r="ST117" s="37"/>
      <c r="SU117" s="37"/>
      <c r="SV117" s="37"/>
      <c r="SW117" s="37"/>
      <c r="SX117" s="37"/>
      <c r="SY117" s="37"/>
      <c r="SZ117" s="37"/>
      <c r="TA117" s="37"/>
      <c r="TB117" s="37"/>
      <c r="TC117" s="37"/>
      <c r="TD117" s="37"/>
      <c r="TE117" s="37"/>
      <c r="TF117" s="37"/>
      <c r="TG117" s="37"/>
      <c r="TH117" s="37"/>
      <c r="TI117" s="37"/>
      <c r="TJ117" s="37"/>
      <c r="TK117" s="37"/>
      <c r="TL117" s="37"/>
      <c r="TM117" s="37"/>
      <c r="TN117" s="37"/>
      <c r="TO117" s="37"/>
      <c r="TP117" s="37"/>
      <c r="TQ117" s="37"/>
      <c r="TR117" s="37"/>
      <c r="TS117" s="37"/>
      <c r="TT117" s="37"/>
      <c r="TU117" s="37"/>
      <c r="TV117" s="37"/>
      <c r="TW117" s="37"/>
      <c r="TX117" s="37"/>
      <c r="TY117" s="37"/>
      <c r="TZ117" s="37"/>
      <c r="UA117" s="37"/>
      <c r="UB117" s="37"/>
      <c r="UC117" s="37"/>
      <c r="UD117" s="37"/>
      <c r="UE117" s="37"/>
      <c r="UF117" s="37"/>
      <c r="UG117" s="37"/>
      <c r="UH117" s="37"/>
      <c r="UI117" s="37"/>
      <c r="UJ117" s="37"/>
      <c r="UK117" s="37"/>
      <c r="UL117" s="37"/>
      <c r="UM117" s="37"/>
      <c r="UN117" s="37"/>
      <c r="UO117" s="37"/>
      <c r="UP117" s="37"/>
      <c r="UQ117" s="37"/>
      <c r="UR117" s="37"/>
      <c r="US117" s="37"/>
      <c r="UT117" s="37"/>
      <c r="UU117" s="37"/>
      <c r="UV117" s="37"/>
      <c r="UW117" s="37"/>
      <c r="UX117" s="37"/>
      <c r="UY117" s="37"/>
      <c r="UZ117" s="37"/>
      <c r="VA117" s="37"/>
      <c r="VB117" s="37"/>
      <c r="VC117" s="37"/>
      <c r="VD117" s="37"/>
      <c r="VE117" s="37"/>
      <c r="VF117" s="37"/>
      <c r="VG117" s="37"/>
      <c r="VH117" s="37"/>
      <c r="VI117" s="37"/>
      <c r="VJ117" s="37"/>
      <c r="VK117" s="37"/>
      <c r="VL117" s="37"/>
      <c r="VM117" s="37"/>
      <c r="VN117" s="37"/>
      <c r="VO117" s="37"/>
      <c r="VP117" s="37"/>
      <c r="VQ117" s="37"/>
      <c r="VR117" s="37"/>
      <c r="VS117" s="37"/>
      <c r="VT117" s="37"/>
      <c r="VU117" s="37"/>
      <c r="VV117" s="37"/>
      <c r="VW117" s="37"/>
      <c r="VX117" s="37"/>
      <c r="VY117" s="37"/>
      <c r="VZ117" s="37"/>
      <c r="WA117" s="37"/>
      <c r="WB117" s="37"/>
      <c r="WC117" s="37"/>
      <c r="WD117" s="37"/>
      <c r="WE117" s="37"/>
      <c r="WF117" s="37"/>
      <c r="WG117" s="37"/>
      <c r="WH117" s="37"/>
      <c r="WI117" s="37"/>
      <c r="WJ117" s="37"/>
      <c r="WK117" s="37"/>
      <c r="WL117" s="37"/>
      <c r="WM117" s="37"/>
      <c r="WN117" s="37"/>
      <c r="WO117" s="37"/>
      <c r="WP117" s="37"/>
      <c r="WQ117" s="37"/>
      <c r="WR117" s="37"/>
      <c r="WS117" s="37"/>
      <c r="WT117" s="37"/>
      <c r="WU117" s="37"/>
      <c r="WV117" s="37"/>
      <c r="WW117" s="37"/>
      <c r="WX117" s="37"/>
      <c r="WY117" s="37"/>
      <c r="WZ117" s="37"/>
      <c r="XA117" s="37"/>
      <c r="XB117" s="37"/>
      <c r="XC117" s="37"/>
      <c r="XD117" s="37"/>
      <c r="XE117" s="37"/>
      <c r="XF117" s="37"/>
      <c r="XG117" s="37"/>
      <c r="XH117" s="37"/>
      <c r="XI117" s="37"/>
      <c r="XJ117" s="37"/>
      <c r="XK117" s="37"/>
      <c r="XL117" s="37"/>
      <c r="XM117" s="37"/>
      <c r="XN117" s="37"/>
      <c r="XO117" s="37"/>
      <c r="XP117" s="37"/>
      <c r="XQ117" s="37"/>
      <c r="XR117" s="37"/>
      <c r="XS117" s="37"/>
      <c r="XT117" s="37"/>
      <c r="XU117" s="37"/>
      <c r="XV117" s="37"/>
      <c r="XW117" s="37"/>
      <c r="XX117" s="37"/>
      <c r="XY117" s="37"/>
      <c r="XZ117" s="37"/>
      <c r="YA117" s="37"/>
      <c r="YB117" s="37"/>
      <c r="YC117" s="37"/>
      <c r="YD117" s="37"/>
      <c r="YE117" s="37"/>
      <c r="YF117" s="37"/>
      <c r="YG117" s="37"/>
      <c r="YH117" s="37"/>
      <c r="YI117" s="37"/>
      <c r="YJ117" s="37"/>
      <c r="YK117" s="37"/>
      <c r="YL117" s="37"/>
      <c r="YM117" s="37"/>
      <c r="YN117" s="37"/>
      <c r="YO117" s="37"/>
      <c r="YP117" s="37"/>
      <c r="YQ117" s="37"/>
      <c r="YR117" s="37"/>
      <c r="YS117" s="37"/>
      <c r="YT117" s="37"/>
      <c r="YU117" s="37"/>
      <c r="YV117" s="37"/>
      <c r="YW117" s="37"/>
      <c r="YX117" s="37"/>
      <c r="YY117" s="37"/>
      <c r="YZ117" s="37"/>
      <c r="ZA117" s="37"/>
      <c r="ZB117" s="37"/>
      <c r="ZC117" s="37"/>
      <c r="ZD117" s="37"/>
      <c r="ZE117" s="37"/>
      <c r="ZF117" s="37"/>
      <c r="ZG117" s="37"/>
      <c r="ZH117" s="37"/>
      <c r="ZI117" s="37"/>
      <c r="ZJ117" s="37"/>
      <c r="ZK117" s="37"/>
      <c r="ZL117" s="37"/>
      <c r="ZM117" s="37"/>
      <c r="ZN117" s="37"/>
      <c r="ZO117" s="37"/>
      <c r="ZP117" s="37"/>
      <c r="ZQ117" s="37"/>
      <c r="ZR117" s="37"/>
      <c r="ZS117" s="37"/>
      <c r="ZT117" s="37"/>
      <c r="ZU117" s="37"/>
      <c r="ZV117" s="37"/>
      <c r="ZW117" s="37"/>
      <c r="ZX117" s="37"/>
      <c r="ZY117" s="37"/>
      <c r="ZZ117" s="37"/>
      <c r="AAA117" s="37"/>
      <c r="AAB117" s="37"/>
      <c r="AAC117" s="37"/>
      <c r="AAD117" s="37"/>
      <c r="AAE117" s="37"/>
      <c r="AAF117" s="37"/>
      <c r="AAG117" s="37"/>
      <c r="AAH117" s="37"/>
      <c r="AAI117" s="37"/>
      <c r="AAJ117" s="37"/>
      <c r="AAK117" s="37"/>
      <c r="AAL117" s="37"/>
      <c r="AAM117" s="37"/>
      <c r="AAN117" s="37"/>
      <c r="AAO117" s="37"/>
      <c r="AAP117" s="37"/>
      <c r="AAQ117" s="37"/>
      <c r="AAR117" s="37"/>
      <c r="AAS117" s="37"/>
      <c r="AAT117" s="37"/>
      <c r="AAU117" s="37"/>
      <c r="AAV117" s="37"/>
      <c r="AAW117" s="37"/>
      <c r="AAX117" s="37"/>
      <c r="AAY117" s="37"/>
      <c r="AAZ117" s="37"/>
      <c r="ABA117" s="37"/>
      <c r="ABB117" s="37"/>
      <c r="ABC117" s="37"/>
      <c r="ABD117" s="37"/>
      <c r="ABE117" s="37"/>
      <c r="ABF117" s="37"/>
      <c r="ABG117" s="37"/>
      <c r="ABH117" s="37"/>
      <c r="ABI117" s="37"/>
      <c r="ABJ117" s="37"/>
      <c r="ABK117" s="37"/>
      <c r="ABL117" s="37"/>
      <c r="ABM117" s="37"/>
      <c r="ABN117" s="37"/>
      <c r="ABO117" s="37"/>
      <c r="ABP117" s="37"/>
      <c r="ABQ117" s="37"/>
      <c r="ABR117" s="37"/>
      <c r="ABS117" s="37"/>
      <c r="ABT117" s="37"/>
      <c r="ABU117" s="37"/>
      <c r="ABV117" s="37"/>
      <c r="ABW117" s="37"/>
      <c r="ABX117" s="37"/>
      <c r="ABY117" s="37"/>
      <c r="ABZ117" s="37"/>
      <c r="ACA117" s="37"/>
      <c r="ACB117" s="37"/>
      <c r="ACC117" s="37"/>
      <c r="ACD117" s="37"/>
      <c r="ACE117" s="37"/>
      <c r="ACF117" s="37"/>
      <c r="ACG117" s="37"/>
      <c r="ACH117" s="37"/>
      <c r="ACI117" s="37"/>
      <c r="ACJ117" s="37"/>
      <c r="ACK117" s="37"/>
      <c r="ACL117" s="37"/>
      <c r="ACM117" s="37"/>
      <c r="ACN117" s="37"/>
      <c r="ACO117" s="37"/>
      <c r="ACP117" s="37"/>
      <c r="ACQ117" s="37"/>
      <c r="ACR117" s="37"/>
      <c r="ACS117" s="37"/>
      <c r="ACT117" s="37"/>
      <c r="ACU117" s="37"/>
      <c r="ACV117" s="37"/>
      <c r="ACW117" s="37"/>
      <c r="ACX117" s="37"/>
      <c r="ACY117" s="37"/>
      <c r="ACZ117" s="37"/>
      <c r="ADA117" s="37"/>
      <c r="ADB117" s="37"/>
      <c r="ADC117" s="37"/>
      <c r="ADD117" s="37"/>
      <c r="ADE117" s="37"/>
      <c r="ADF117" s="37"/>
      <c r="ADG117" s="37"/>
      <c r="ADH117" s="37"/>
      <c r="ADI117" s="37"/>
      <c r="ADJ117" s="37"/>
      <c r="ADK117" s="37"/>
      <c r="ADL117" s="37"/>
      <c r="ADM117" s="37"/>
      <c r="ADN117" s="37"/>
      <c r="ADO117" s="37"/>
      <c r="ADP117" s="37"/>
      <c r="ADQ117" s="37"/>
      <c r="ADR117" s="37"/>
      <c r="ADS117" s="37"/>
      <c r="ADT117" s="37"/>
      <c r="ADU117" s="37"/>
      <c r="ADV117" s="37"/>
      <c r="ADW117" s="37"/>
      <c r="ADX117" s="37"/>
      <c r="ADY117" s="37"/>
      <c r="ADZ117" s="37"/>
      <c r="AEA117" s="37"/>
      <c r="AEB117" s="37"/>
      <c r="AEC117" s="37"/>
      <c r="AED117" s="37"/>
      <c r="AEE117" s="37"/>
      <c r="AEF117" s="37"/>
      <c r="AEG117" s="37"/>
      <c r="AEH117" s="37"/>
      <c r="AEI117" s="37"/>
      <c r="AEJ117" s="37"/>
      <c r="AEK117" s="37"/>
      <c r="AEL117" s="37"/>
      <c r="AEM117" s="37"/>
      <c r="AEN117" s="37"/>
      <c r="AEO117" s="37"/>
      <c r="AEP117" s="37"/>
      <c r="AEQ117" s="37"/>
      <c r="AER117" s="37"/>
      <c r="AES117" s="37"/>
      <c r="AET117" s="37"/>
      <c r="AEU117" s="37"/>
      <c r="AEV117" s="37"/>
      <c r="AEW117" s="37"/>
      <c r="AEX117" s="37"/>
      <c r="AEY117" s="37"/>
      <c r="AEZ117" s="37"/>
      <c r="AFA117" s="37"/>
      <c r="AFB117" s="37"/>
      <c r="AFC117" s="37"/>
      <c r="AFD117" s="37"/>
      <c r="AFE117" s="37"/>
      <c r="AFF117" s="37"/>
      <c r="AFG117" s="37"/>
      <c r="AFH117" s="37"/>
      <c r="AFI117" s="37"/>
      <c r="AFJ117" s="37"/>
      <c r="AFK117" s="37"/>
      <c r="AFL117" s="37"/>
      <c r="AFM117" s="37"/>
      <c r="AFN117" s="37"/>
      <c r="AFO117" s="37"/>
      <c r="AFP117" s="37"/>
      <c r="AFQ117" s="37"/>
      <c r="AFR117" s="37"/>
      <c r="AFS117" s="37"/>
      <c r="AFT117" s="37"/>
      <c r="AFU117" s="37"/>
      <c r="AFV117" s="37"/>
      <c r="AFW117" s="37"/>
      <c r="AFX117" s="37"/>
      <c r="AFY117" s="37"/>
      <c r="AFZ117" s="37"/>
      <c r="AGA117" s="37"/>
      <c r="AGB117" s="37"/>
      <c r="AGC117" s="37"/>
      <c r="AGD117" s="37"/>
      <c r="AGE117" s="37"/>
      <c r="AGF117" s="37"/>
      <c r="AGG117" s="37"/>
      <c r="AGH117" s="37"/>
      <c r="AGI117" s="37"/>
      <c r="AGJ117" s="37"/>
      <c r="AGK117" s="37"/>
      <c r="AGL117" s="37"/>
      <c r="AGM117" s="37"/>
      <c r="AGN117" s="37"/>
      <c r="AGO117" s="37"/>
      <c r="AGP117" s="37"/>
      <c r="AGQ117" s="37"/>
      <c r="AGR117" s="37"/>
      <c r="AGS117" s="37"/>
      <c r="AGT117" s="37"/>
      <c r="AGU117" s="37"/>
      <c r="AGV117" s="37"/>
      <c r="AGW117" s="37"/>
      <c r="AGX117" s="37"/>
      <c r="AGY117" s="37"/>
      <c r="AGZ117" s="37"/>
      <c r="AHA117" s="37"/>
      <c r="AHB117" s="37"/>
      <c r="AHC117" s="37"/>
      <c r="AHD117" s="37"/>
      <c r="AHE117" s="37"/>
      <c r="AHF117" s="37"/>
      <c r="AHG117" s="37"/>
      <c r="AHH117" s="37"/>
      <c r="AHI117" s="37"/>
      <c r="AHJ117" s="37"/>
      <c r="AHK117" s="37"/>
      <c r="AHL117" s="37"/>
      <c r="AHM117" s="37"/>
      <c r="AHN117" s="37"/>
      <c r="AHO117" s="37"/>
      <c r="AHP117" s="37"/>
      <c r="AHQ117" s="37"/>
      <c r="AHR117" s="37"/>
      <c r="AHS117" s="37"/>
      <c r="AHT117" s="37"/>
      <c r="AHU117" s="37"/>
      <c r="AHV117" s="37"/>
      <c r="AHW117" s="37"/>
      <c r="AHX117" s="37"/>
      <c r="AHY117" s="37"/>
      <c r="AHZ117" s="37"/>
      <c r="AIA117" s="37"/>
      <c r="AIB117" s="37"/>
      <c r="AIC117" s="37"/>
      <c r="AID117" s="37"/>
      <c r="AIE117" s="37"/>
      <c r="AIF117" s="37"/>
      <c r="AIG117" s="37"/>
      <c r="AIH117" s="37"/>
      <c r="AII117" s="37"/>
      <c r="AIJ117" s="37"/>
      <c r="AIK117" s="37"/>
      <c r="AIL117" s="37"/>
      <c r="AIM117" s="37"/>
      <c r="AIN117" s="37"/>
      <c r="AIO117" s="37"/>
      <c r="AIP117" s="37"/>
      <c r="AIQ117" s="37"/>
      <c r="AIR117" s="37"/>
      <c r="AIS117" s="37"/>
      <c r="AIT117" s="37"/>
      <c r="AIU117" s="37"/>
      <c r="AIV117" s="37"/>
      <c r="AIW117" s="37"/>
      <c r="AIX117" s="37"/>
      <c r="AIY117" s="37"/>
      <c r="AIZ117" s="37"/>
      <c r="AJA117" s="37"/>
      <c r="AJB117" s="37"/>
      <c r="AJC117" s="37"/>
      <c r="AJD117" s="37"/>
      <c r="AJE117" s="37"/>
      <c r="AJF117" s="37"/>
      <c r="AJG117" s="37"/>
      <c r="AJH117" s="37"/>
      <c r="AJI117" s="37"/>
      <c r="AJJ117" s="37"/>
      <c r="AJK117" s="37"/>
      <c r="AJL117" s="37"/>
      <c r="AJM117" s="37"/>
      <c r="AJN117" s="37"/>
      <c r="AJO117" s="37"/>
      <c r="AJP117" s="37"/>
      <c r="AJQ117" s="37"/>
      <c r="AJR117" s="37"/>
      <c r="AJS117" s="37"/>
      <c r="AJT117" s="37"/>
      <c r="AJU117" s="37"/>
      <c r="AJV117" s="37"/>
      <c r="AJW117" s="37"/>
      <c r="AJX117" s="37"/>
      <c r="AJY117" s="37"/>
      <c r="AJZ117" s="37"/>
      <c r="AKA117" s="37"/>
      <c r="AKB117" s="37"/>
      <c r="AKC117" s="37"/>
      <c r="AKD117" s="37"/>
      <c r="AKE117" s="37"/>
      <c r="AKF117" s="37"/>
      <c r="AKG117" s="37"/>
      <c r="AKH117" s="37"/>
      <c r="AKI117" s="37"/>
      <c r="AKJ117" s="37"/>
      <c r="AKK117" s="37"/>
      <c r="AKL117" s="37"/>
      <c r="AKM117" s="37"/>
      <c r="AKN117" s="37"/>
      <c r="AKO117" s="37"/>
      <c r="AKP117" s="37"/>
      <c r="AKQ117" s="37"/>
      <c r="AKR117" s="37"/>
      <c r="AKS117" s="37"/>
      <c r="AKT117" s="37"/>
      <c r="AKU117" s="37"/>
      <c r="AKV117" s="37"/>
      <c r="AKW117" s="37"/>
      <c r="AKX117" s="37"/>
      <c r="AKY117" s="37"/>
      <c r="AKZ117" s="37"/>
      <c r="ALA117" s="37"/>
      <c r="ALB117" s="37"/>
      <c r="ALC117" s="37"/>
      <c r="ALD117" s="37"/>
      <c r="ALE117" s="37"/>
      <c r="ALF117" s="37"/>
      <c r="ALG117" s="37"/>
      <c r="ALH117" s="37"/>
      <c r="ALI117" s="37"/>
      <c r="ALJ117" s="37"/>
      <c r="ALK117" s="37"/>
      <c r="ALL117" s="37"/>
      <c r="ALM117" s="37"/>
      <c r="ALN117" s="37"/>
      <c r="ALO117" s="37"/>
      <c r="ALP117" s="37"/>
      <c r="ALQ117" s="37"/>
      <c r="ALR117" s="37"/>
      <c r="ALS117" s="37"/>
      <c r="ALT117" s="37"/>
      <c r="ALU117" s="37"/>
      <c r="ALV117" s="37"/>
      <c r="ALW117" s="37"/>
      <c r="ALX117" s="37"/>
      <c r="ALY117" s="37"/>
      <c r="ALZ117" s="37"/>
      <c r="AMA117" s="37"/>
      <c r="AMB117" s="37"/>
      <c r="AMC117" s="37"/>
      <c r="AMD117" s="37"/>
      <c r="AME117" s="37"/>
      <c r="AMF117" s="37"/>
      <c r="AMG117" s="37"/>
      <c r="AMH117" s="37"/>
      <c r="AMI117" s="37"/>
      <c r="AMJ117" s="37"/>
      <c r="AMK117" s="37"/>
      <c r="AML117" s="37"/>
      <c r="AMM117" s="37"/>
      <c r="AMN117" s="37"/>
      <c r="AMO117" s="37"/>
      <c r="AMP117" s="37"/>
      <c r="AMQ117" s="37"/>
      <c r="AMR117" s="37"/>
      <c r="AMS117" s="37"/>
      <c r="AMT117" s="37"/>
      <c r="AMU117" s="37"/>
      <c r="AMV117" s="37"/>
      <c r="AMW117" s="37"/>
      <c r="AMX117" s="37"/>
      <c r="AMY117" s="37"/>
      <c r="AMZ117" s="37"/>
      <c r="ANA117" s="37"/>
      <c r="ANB117" s="37"/>
      <c r="ANC117" s="37"/>
      <c r="AND117" s="37"/>
      <c r="ANE117" s="37"/>
      <c r="ANF117" s="37"/>
      <c r="ANG117" s="37"/>
      <c r="ANH117" s="37"/>
      <c r="ANI117" s="37"/>
      <c r="ANJ117" s="37"/>
      <c r="ANK117" s="37"/>
      <c r="ANL117" s="37"/>
      <c r="ANM117" s="37"/>
      <c r="ANN117" s="37"/>
      <c r="ANO117" s="37"/>
      <c r="ANP117" s="37"/>
      <c r="ANQ117" s="37"/>
      <c r="ANR117" s="37"/>
      <c r="ANS117" s="37"/>
      <c r="ANT117" s="37"/>
      <c r="ANU117" s="37"/>
      <c r="ANV117" s="37"/>
      <c r="ANW117" s="37"/>
      <c r="ANX117" s="37"/>
      <c r="ANY117" s="37"/>
      <c r="ANZ117" s="37"/>
      <c r="AOA117" s="37"/>
      <c r="AOB117" s="37"/>
      <c r="AOC117" s="37"/>
      <c r="AOD117" s="37"/>
      <c r="AOE117" s="37"/>
      <c r="AOF117" s="37"/>
      <c r="AOG117" s="37"/>
      <c r="AOH117" s="37"/>
      <c r="AOI117" s="37"/>
      <c r="AOJ117" s="37"/>
      <c r="AOK117" s="37"/>
      <c r="AOL117" s="37"/>
      <c r="AOM117" s="37"/>
      <c r="AON117" s="37"/>
      <c r="AOO117" s="37"/>
      <c r="AOP117" s="37"/>
      <c r="AOQ117" s="37"/>
      <c r="AOR117" s="37"/>
      <c r="AOS117" s="37"/>
      <c r="AOT117" s="37"/>
      <c r="AOU117" s="37"/>
      <c r="AOV117" s="37"/>
      <c r="AOW117" s="37"/>
      <c r="AOX117" s="37"/>
      <c r="AOY117" s="37"/>
      <c r="AOZ117" s="37"/>
      <c r="APA117" s="37"/>
      <c r="APB117" s="37"/>
      <c r="APC117" s="37"/>
      <c r="APD117" s="37"/>
      <c r="APE117" s="37"/>
      <c r="APF117" s="37"/>
      <c r="APG117" s="37"/>
      <c r="APH117" s="37"/>
      <c r="API117" s="37"/>
      <c r="APJ117" s="37"/>
      <c r="APK117" s="37"/>
      <c r="APL117" s="37"/>
      <c r="APM117" s="37"/>
      <c r="APN117" s="37"/>
      <c r="APO117" s="37"/>
      <c r="APP117" s="37"/>
      <c r="APQ117" s="37"/>
      <c r="APR117" s="37"/>
      <c r="APS117" s="37"/>
      <c r="APT117" s="37"/>
      <c r="APU117" s="37"/>
      <c r="APV117" s="37"/>
      <c r="APW117" s="37"/>
      <c r="APX117" s="37"/>
      <c r="APY117" s="37"/>
      <c r="APZ117" s="37"/>
      <c r="AQA117" s="37"/>
      <c r="AQB117" s="37"/>
      <c r="AQC117" s="37"/>
      <c r="AQD117" s="37"/>
      <c r="AQE117" s="37"/>
      <c r="AQF117" s="37"/>
      <c r="AQG117" s="37"/>
      <c r="AQH117" s="37"/>
      <c r="AQI117" s="37"/>
      <c r="AQJ117" s="37"/>
      <c r="AQK117" s="37"/>
      <c r="AQL117" s="37"/>
      <c r="AQM117" s="37"/>
      <c r="AQN117" s="37"/>
      <c r="AQO117" s="37"/>
      <c r="AQP117" s="37"/>
      <c r="AQQ117" s="37"/>
      <c r="AQR117" s="37"/>
      <c r="AQS117" s="37"/>
      <c r="AQT117" s="37"/>
      <c r="AQU117" s="37"/>
      <c r="AQV117" s="37"/>
      <c r="AQW117" s="37"/>
      <c r="AQX117" s="37"/>
      <c r="AQY117" s="37"/>
      <c r="AQZ117" s="37"/>
      <c r="ARA117" s="37"/>
      <c r="ARB117" s="37"/>
      <c r="ARC117" s="37"/>
      <c r="ARD117" s="37"/>
      <c r="ARE117" s="37"/>
      <c r="ARF117" s="37"/>
      <c r="ARG117" s="37"/>
      <c r="ARH117" s="37"/>
      <c r="ARI117" s="37"/>
      <c r="ARJ117" s="37"/>
      <c r="ARK117" s="37"/>
      <c r="ARL117" s="37"/>
      <c r="ARM117" s="37"/>
      <c r="ARN117" s="37"/>
      <c r="ARO117" s="37"/>
      <c r="ARP117" s="37"/>
      <c r="ARQ117" s="37"/>
      <c r="ARR117" s="37"/>
      <c r="ARS117" s="37"/>
      <c r="ART117" s="37"/>
      <c r="ARU117" s="37"/>
      <c r="ARV117" s="37"/>
      <c r="ARW117" s="37"/>
      <c r="ARX117" s="37"/>
      <c r="ARY117" s="37"/>
      <c r="ARZ117" s="37"/>
      <c r="ASA117" s="37"/>
      <c r="ASB117" s="37"/>
      <c r="ASC117" s="37"/>
      <c r="ASD117" s="37"/>
      <c r="ASE117" s="37"/>
      <c r="ASF117" s="37"/>
      <c r="ASG117" s="37"/>
      <c r="ASH117" s="37"/>
      <c r="ASI117" s="37"/>
      <c r="ASJ117" s="37"/>
      <c r="ASK117" s="37"/>
      <c r="ASL117" s="37"/>
      <c r="ASM117" s="37"/>
      <c r="ASN117" s="37"/>
      <c r="ASO117" s="37"/>
      <c r="ASP117" s="37"/>
      <c r="ASQ117" s="37"/>
      <c r="ASR117" s="37"/>
      <c r="ASS117" s="37"/>
      <c r="AST117" s="37"/>
      <c r="ASU117" s="37"/>
      <c r="ASV117" s="37"/>
      <c r="ASW117" s="37"/>
      <c r="ASX117" s="37"/>
      <c r="ASY117" s="37"/>
      <c r="ASZ117" s="37"/>
      <c r="ATA117" s="37"/>
      <c r="ATB117" s="37"/>
      <c r="ATC117" s="37"/>
      <c r="ATD117" s="37"/>
      <c r="ATE117" s="37"/>
      <c r="ATF117" s="37"/>
      <c r="ATG117" s="37"/>
      <c r="ATH117" s="37"/>
      <c r="ATI117" s="37"/>
      <c r="ATJ117" s="37"/>
      <c r="ATK117" s="37"/>
      <c r="ATL117" s="37"/>
      <c r="ATM117" s="37"/>
      <c r="ATN117" s="37"/>
      <c r="ATO117" s="37"/>
      <c r="ATP117" s="37"/>
      <c r="ATQ117" s="37"/>
      <c r="ATR117" s="37"/>
      <c r="ATS117" s="37"/>
      <c r="ATT117" s="37"/>
      <c r="ATU117" s="37"/>
      <c r="ATV117" s="37"/>
      <c r="ATW117" s="37"/>
      <c r="ATX117" s="37"/>
      <c r="ATY117" s="37"/>
      <c r="ATZ117" s="37"/>
      <c r="AUA117" s="37"/>
      <c r="AUB117" s="37"/>
      <c r="AUC117" s="37"/>
      <c r="AUD117" s="37"/>
      <c r="AUE117" s="37"/>
      <c r="AUF117" s="37"/>
      <c r="AUG117" s="37"/>
      <c r="AUH117" s="37"/>
      <c r="AUI117" s="37"/>
      <c r="AUJ117" s="37"/>
      <c r="AUK117" s="37"/>
      <c r="AUL117" s="37"/>
      <c r="AUM117" s="37"/>
      <c r="AUN117" s="37"/>
      <c r="AUO117" s="37"/>
      <c r="AUP117" s="37"/>
      <c r="AUQ117" s="37"/>
      <c r="AUR117" s="37"/>
      <c r="AUS117" s="37"/>
      <c r="AUT117" s="37"/>
      <c r="AUU117" s="37"/>
      <c r="AUV117" s="37"/>
      <c r="AUW117" s="37"/>
      <c r="AUX117" s="37"/>
      <c r="AUY117" s="37"/>
      <c r="AUZ117" s="37"/>
      <c r="AVA117" s="37"/>
      <c r="AVB117" s="37"/>
      <c r="AVC117" s="37"/>
      <c r="AVD117" s="37"/>
      <c r="AVE117" s="37"/>
      <c r="AVF117" s="37"/>
      <c r="AVG117" s="37"/>
      <c r="AVH117" s="37"/>
      <c r="AVI117" s="37"/>
      <c r="AVJ117" s="37"/>
      <c r="AVK117" s="37"/>
      <c r="AVL117" s="37"/>
      <c r="AVM117" s="37"/>
      <c r="AVN117" s="37"/>
      <c r="AVO117" s="37"/>
      <c r="AVP117" s="37"/>
      <c r="AVQ117" s="37"/>
      <c r="AVR117" s="37"/>
      <c r="AVS117" s="37"/>
      <c r="AVT117" s="37"/>
      <c r="AVU117" s="37"/>
      <c r="AVV117" s="37"/>
      <c r="AVW117" s="37"/>
      <c r="AVX117" s="37"/>
      <c r="AVY117" s="37"/>
      <c r="AVZ117" s="37"/>
      <c r="AWA117" s="37"/>
      <c r="AWB117" s="37"/>
      <c r="AWC117" s="37"/>
      <c r="AWD117" s="37"/>
      <c r="AWE117" s="37"/>
      <c r="AWF117" s="37"/>
      <c r="AWG117" s="37"/>
      <c r="AWH117" s="37"/>
      <c r="AWI117" s="37"/>
      <c r="AWJ117" s="37"/>
      <c r="AWK117" s="37"/>
      <c r="AWL117" s="37"/>
      <c r="AWM117" s="37"/>
      <c r="AWN117" s="37"/>
      <c r="AWO117" s="37"/>
      <c r="AWP117" s="37"/>
      <c r="AWQ117" s="37"/>
      <c r="AWR117" s="37"/>
      <c r="AWS117" s="37"/>
      <c r="AWT117" s="37"/>
      <c r="AWU117" s="37"/>
      <c r="AWV117" s="37"/>
      <c r="AWW117" s="37"/>
      <c r="AWX117" s="37"/>
      <c r="AWY117" s="37"/>
      <c r="AWZ117" s="37"/>
      <c r="AXA117" s="37"/>
      <c r="AXB117" s="37"/>
      <c r="AXC117" s="37"/>
      <c r="AXD117" s="37"/>
      <c r="AXE117" s="37"/>
      <c r="AXF117" s="37"/>
      <c r="AXG117" s="37"/>
      <c r="AXH117" s="37"/>
      <c r="AXI117" s="37"/>
      <c r="AXJ117" s="37"/>
      <c r="AXK117" s="37"/>
      <c r="AXL117" s="37"/>
      <c r="AXM117" s="37"/>
      <c r="AXN117" s="37"/>
      <c r="AXO117" s="37"/>
      <c r="AXP117" s="37"/>
      <c r="AXQ117" s="37"/>
      <c r="AXR117" s="37"/>
      <c r="AXS117" s="37"/>
      <c r="AXT117" s="37"/>
      <c r="AXU117" s="37"/>
      <c r="AXV117" s="37"/>
      <c r="AXW117" s="37"/>
      <c r="AXX117" s="37"/>
      <c r="AXY117" s="37"/>
      <c r="AXZ117" s="37"/>
      <c r="AYA117" s="37"/>
      <c r="AYB117" s="37"/>
      <c r="AYC117" s="37"/>
      <c r="AYD117" s="37"/>
      <c r="AYE117" s="37"/>
      <c r="AYF117" s="37"/>
      <c r="AYG117" s="37"/>
      <c r="AYH117" s="37"/>
      <c r="AYI117" s="37"/>
      <c r="AYJ117" s="37"/>
      <c r="AYK117" s="37"/>
      <c r="AYL117" s="37"/>
      <c r="AYM117" s="37"/>
      <c r="AYN117" s="37"/>
      <c r="AYO117" s="37"/>
      <c r="AYP117" s="37"/>
      <c r="AYQ117" s="37"/>
      <c r="AYR117" s="37"/>
      <c r="AYS117" s="37"/>
      <c r="AYT117" s="37"/>
      <c r="AYU117" s="37"/>
      <c r="AYV117" s="37"/>
      <c r="AYW117" s="37"/>
      <c r="AYX117" s="37"/>
      <c r="AYY117" s="37"/>
      <c r="AYZ117" s="37"/>
      <c r="AZA117" s="37"/>
      <c r="AZB117" s="37"/>
      <c r="AZC117" s="37"/>
      <c r="AZD117" s="37"/>
      <c r="AZE117" s="37"/>
      <c r="AZF117" s="37"/>
      <c r="AZG117" s="37"/>
      <c r="AZH117" s="37"/>
      <c r="AZI117" s="37"/>
      <c r="AZJ117" s="37"/>
      <c r="AZK117" s="37"/>
      <c r="AZL117" s="37"/>
      <c r="AZM117" s="37"/>
      <c r="AZN117" s="37"/>
      <c r="AZO117" s="37"/>
      <c r="AZP117" s="37"/>
      <c r="AZQ117" s="37"/>
      <c r="AZR117" s="37"/>
      <c r="AZS117" s="37"/>
      <c r="AZT117" s="37"/>
      <c r="AZU117" s="37"/>
      <c r="AZV117" s="37"/>
      <c r="AZW117" s="37"/>
      <c r="AZX117" s="37"/>
      <c r="AZY117" s="37"/>
      <c r="AZZ117" s="37"/>
      <c r="BAA117" s="37"/>
      <c r="BAB117" s="37"/>
      <c r="BAC117" s="37"/>
      <c r="BAD117" s="37"/>
      <c r="BAE117" s="37"/>
      <c r="BAF117" s="37"/>
      <c r="BAG117" s="37"/>
      <c r="BAH117" s="37"/>
      <c r="BAI117" s="37"/>
      <c r="BAJ117" s="37"/>
      <c r="BAK117" s="37"/>
      <c r="BAL117" s="37"/>
      <c r="BAM117" s="37"/>
      <c r="BAN117" s="37"/>
      <c r="BAO117" s="37"/>
      <c r="BAP117" s="37"/>
      <c r="BAQ117" s="37"/>
      <c r="BAR117" s="37"/>
      <c r="BAS117" s="37"/>
      <c r="BAT117" s="37"/>
      <c r="BAU117" s="37"/>
      <c r="BAV117" s="37"/>
      <c r="BAW117" s="37"/>
      <c r="BAX117" s="37"/>
      <c r="BAY117" s="37"/>
      <c r="BAZ117" s="37"/>
      <c r="BBA117" s="37"/>
      <c r="BBB117" s="37"/>
      <c r="BBC117" s="37"/>
      <c r="BBD117" s="37"/>
      <c r="BBE117" s="37"/>
      <c r="BBF117" s="37"/>
      <c r="BBG117" s="37"/>
      <c r="BBH117" s="37"/>
      <c r="BBI117" s="37"/>
      <c r="BBJ117" s="37"/>
      <c r="BBK117" s="37"/>
      <c r="BBL117" s="37"/>
      <c r="BBM117" s="37"/>
      <c r="BBN117" s="37"/>
      <c r="BBO117" s="37"/>
      <c r="BBP117" s="37"/>
      <c r="BBQ117" s="37"/>
      <c r="BBR117" s="37"/>
      <c r="BBS117" s="37"/>
      <c r="BBT117" s="37"/>
      <c r="BBU117" s="37"/>
      <c r="BBV117" s="37"/>
      <c r="BBW117" s="37"/>
      <c r="BBX117" s="37"/>
      <c r="BBY117" s="37"/>
      <c r="BBZ117" s="37"/>
      <c r="BCA117" s="37"/>
      <c r="BCB117" s="37"/>
      <c r="BCC117" s="37"/>
      <c r="BCD117" s="37"/>
      <c r="BCE117" s="37"/>
      <c r="BCF117" s="37"/>
      <c r="BCG117" s="37"/>
      <c r="BCH117" s="37"/>
      <c r="BCI117" s="37"/>
      <c r="BCJ117" s="37"/>
      <c r="BCK117" s="37"/>
      <c r="BCL117" s="37"/>
      <c r="BCM117" s="37"/>
      <c r="BCN117" s="37"/>
      <c r="BCO117" s="37"/>
      <c r="BCP117" s="37"/>
      <c r="BCQ117" s="37"/>
      <c r="BCR117" s="37"/>
      <c r="BCS117" s="37"/>
      <c r="BCT117" s="37"/>
      <c r="BCU117" s="37"/>
      <c r="BCV117" s="37"/>
      <c r="BCW117" s="37"/>
      <c r="BCX117" s="37"/>
      <c r="BCY117" s="37"/>
      <c r="BCZ117" s="37"/>
      <c r="BDA117" s="37"/>
      <c r="BDB117" s="37"/>
      <c r="BDC117" s="37"/>
      <c r="BDD117" s="37"/>
      <c r="BDE117" s="37"/>
      <c r="BDF117" s="37"/>
      <c r="BDG117" s="37"/>
      <c r="BDH117" s="37"/>
      <c r="BDI117" s="37"/>
      <c r="BDJ117" s="37"/>
      <c r="BDK117" s="37"/>
      <c r="BDL117" s="37"/>
      <c r="BDM117" s="37"/>
      <c r="BDN117" s="37"/>
      <c r="BDO117" s="37"/>
      <c r="BDP117" s="37"/>
      <c r="BDQ117" s="37"/>
      <c r="BDR117" s="37"/>
      <c r="BDS117" s="37"/>
      <c r="BDT117" s="37"/>
      <c r="BDU117" s="37"/>
      <c r="BDV117" s="37"/>
      <c r="BDW117" s="37"/>
      <c r="BDX117" s="37"/>
      <c r="BDY117" s="37"/>
      <c r="BDZ117" s="37"/>
      <c r="BEA117" s="37"/>
      <c r="BEB117" s="37"/>
      <c r="BEC117" s="37"/>
      <c r="BED117" s="37"/>
      <c r="BEE117" s="37"/>
      <c r="BEF117" s="37"/>
      <c r="BEG117" s="37"/>
      <c r="BEH117" s="37"/>
      <c r="BEI117" s="37"/>
      <c r="BEJ117" s="37"/>
      <c r="BEK117" s="37"/>
      <c r="BEL117" s="37"/>
      <c r="BEM117" s="37"/>
      <c r="BEN117" s="37"/>
      <c r="BEO117" s="37"/>
      <c r="BEP117" s="37"/>
      <c r="BEQ117" s="37"/>
      <c r="BER117" s="37"/>
      <c r="BES117" s="37"/>
      <c r="BET117" s="37"/>
      <c r="BEU117" s="37"/>
      <c r="BEV117" s="37"/>
      <c r="BEW117" s="37"/>
      <c r="BEX117" s="37"/>
      <c r="BEY117" s="37"/>
      <c r="BEZ117" s="37"/>
      <c r="BFA117" s="37"/>
      <c r="BFB117" s="37"/>
      <c r="BFC117" s="37"/>
      <c r="BFD117" s="37"/>
      <c r="BFE117" s="37"/>
      <c r="BFF117" s="37"/>
      <c r="BFG117" s="37"/>
      <c r="BFH117" s="37"/>
      <c r="BFI117" s="37"/>
      <c r="BFJ117" s="37"/>
      <c r="BFK117" s="37"/>
      <c r="BFL117" s="37"/>
      <c r="BFM117" s="37"/>
      <c r="BFN117" s="37"/>
      <c r="BFO117" s="37"/>
      <c r="BFP117" s="37"/>
      <c r="BFQ117" s="37"/>
      <c r="BFR117" s="37"/>
      <c r="BFS117" s="37"/>
      <c r="BFT117" s="37"/>
      <c r="BFU117" s="37"/>
      <c r="BFV117" s="37"/>
      <c r="BFW117" s="37"/>
      <c r="BFX117" s="37"/>
      <c r="BFY117" s="37"/>
      <c r="BFZ117" s="37"/>
      <c r="BGA117" s="37"/>
      <c r="BGB117" s="37"/>
      <c r="BGC117" s="37"/>
      <c r="BGD117" s="37"/>
      <c r="BGE117" s="37"/>
      <c r="BGF117" s="37"/>
      <c r="BGG117" s="37"/>
      <c r="BGH117" s="37"/>
      <c r="BGI117" s="37"/>
      <c r="BGJ117" s="37"/>
      <c r="BGK117" s="37"/>
      <c r="BGL117" s="37"/>
      <c r="BGM117" s="37"/>
      <c r="BGN117" s="37"/>
      <c r="BGO117" s="37"/>
      <c r="BGP117" s="37"/>
      <c r="BGQ117" s="37"/>
      <c r="BGR117" s="37"/>
      <c r="BGS117" s="37"/>
      <c r="BGT117" s="37"/>
      <c r="BGU117" s="37"/>
      <c r="BGV117" s="37"/>
      <c r="BGW117" s="37"/>
      <c r="BGX117" s="37"/>
      <c r="BGY117" s="37"/>
      <c r="BGZ117" s="37"/>
      <c r="BHA117" s="37"/>
      <c r="BHB117" s="37"/>
      <c r="BHC117" s="37"/>
      <c r="BHD117" s="37"/>
      <c r="BHE117" s="37"/>
      <c r="BHF117" s="37"/>
      <c r="BHG117" s="37"/>
      <c r="BHH117" s="37"/>
      <c r="BHI117" s="37"/>
      <c r="BHJ117" s="37"/>
      <c r="BHK117" s="37"/>
      <c r="BHL117" s="37"/>
      <c r="BHM117" s="37"/>
      <c r="BHN117" s="37"/>
      <c r="BHO117" s="37"/>
      <c r="BHP117" s="37"/>
      <c r="BHQ117" s="37"/>
      <c r="BHR117" s="37"/>
      <c r="BHS117" s="37"/>
      <c r="BHT117" s="37"/>
      <c r="BHU117" s="37"/>
      <c r="BHV117" s="37"/>
      <c r="BHW117" s="37"/>
      <c r="BHX117" s="37"/>
      <c r="BHY117" s="37"/>
      <c r="BHZ117" s="37"/>
      <c r="BIA117" s="37"/>
      <c r="BIB117" s="37"/>
      <c r="BIC117" s="37"/>
      <c r="BID117" s="37"/>
      <c r="BIE117" s="37"/>
      <c r="BIF117" s="37"/>
      <c r="BIG117" s="37"/>
      <c r="BIH117" s="37"/>
      <c r="BII117" s="37"/>
      <c r="BIJ117" s="37"/>
      <c r="BIK117" s="37"/>
      <c r="BIL117" s="37"/>
      <c r="BIM117" s="37"/>
      <c r="BIN117" s="37"/>
      <c r="BIO117" s="37"/>
      <c r="BIP117" s="37"/>
      <c r="BIQ117" s="37"/>
      <c r="BIR117" s="37"/>
      <c r="BIS117" s="37"/>
      <c r="BIT117" s="37"/>
      <c r="BIU117" s="37"/>
      <c r="BIV117" s="37"/>
      <c r="BIW117" s="37"/>
      <c r="BIX117" s="37"/>
      <c r="BIY117" s="37"/>
      <c r="BIZ117" s="37"/>
      <c r="BJA117" s="37"/>
      <c r="BJB117" s="37"/>
      <c r="BJC117" s="37"/>
      <c r="BJD117" s="37"/>
      <c r="BJE117" s="37"/>
      <c r="BJF117" s="37"/>
      <c r="BJG117" s="37"/>
      <c r="BJH117" s="37"/>
      <c r="BJI117" s="37"/>
      <c r="BJJ117" s="37"/>
      <c r="BJK117" s="37"/>
      <c r="BJL117" s="37"/>
      <c r="BJM117" s="37"/>
      <c r="BJN117" s="37"/>
      <c r="BJO117" s="37"/>
      <c r="BJP117" s="37"/>
      <c r="BJQ117" s="37"/>
      <c r="BJR117" s="37"/>
      <c r="BJS117" s="37"/>
      <c r="BJT117" s="37"/>
      <c r="BJU117" s="37"/>
      <c r="BJV117" s="37"/>
      <c r="BJW117" s="37"/>
      <c r="BJX117" s="37"/>
      <c r="BJY117" s="37"/>
      <c r="BJZ117" s="37"/>
      <c r="BKA117" s="37"/>
      <c r="BKB117" s="37"/>
      <c r="BKC117" s="37"/>
      <c r="BKD117" s="37"/>
      <c r="BKE117" s="37"/>
      <c r="BKF117" s="37"/>
      <c r="BKG117" s="37"/>
      <c r="BKH117" s="37"/>
      <c r="BKI117" s="37"/>
      <c r="BKJ117" s="37"/>
      <c r="BKK117" s="37"/>
      <c r="BKL117" s="37"/>
      <c r="BKM117" s="37"/>
      <c r="BKN117" s="37"/>
      <c r="BKO117" s="37"/>
      <c r="BKP117" s="37"/>
      <c r="BKQ117" s="37"/>
      <c r="BKR117" s="37"/>
      <c r="BKS117" s="37"/>
      <c r="BKT117" s="37"/>
      <c r="BKU117" s="37"/>
      <c r="BKV117" s="37"/>
      <c r="BKW117" s="37"/>
      <c r="BKX117" s="37"/>
      <c r="BKY117" s="37"/>
      <c r="BKZ117" s="37"/>
      <c r="BLA117" s="37"/>
      <c r="BLB117" s="37"/>
      <c r="BLC117" s="37"/>
      <c r="BLD117" s="37"/>
      <c r="BLE117" s="37"/>
      <c r="BLF117" s="37"/>
      <c r="BLG117" s="37"/>
      <c r="BLH117" s="37"/>
      <c r="BLI117" s="37"/>
      <c r="BLJ117" s="37"/>
      <c r="BLK117" s="37"/>
      <c r="BLL117" s="37"/>
      <c r="BLM117" s="37"/>
      <c r="BLN117" s="37"/>
      <c r="BLO117" s="37"/>
      <c r="BLP117" s="37"/>
      <c r="BLQ117" s="37"/>
      <c r="BLR117" s="37"/>
      <c r="BLS117" s="37"/>
      <c r="BLT117" s="37"/>
      <c r="BLU117" s="37"/>
      <c r="BLV117" s="37"/>
      <c r="BLW117" s="37"/>
      <c r="BLX117" s="37"/>
      <c r="BLY117" s="37"/>
      <c r="BLZ117" s="37"/>
      <c r="BMA117" s="37"/>
      <c r="BMB117" s="37"/>
      <c r="BMC117" s="37"/>
      <c r="BMD117" s="37"/>
      <c r="BME117" s="37"/>
      <c r="BMF117" s="37"/>
      <c r="BMG117" s="37"/>
      <c r="BMH117" s="37"/>
      <c r="BMI117" s="37"/>
      <c r="BMJ117" s="37"/>
      <c r="BMK117" s="37"/>
      <c r="BML117" s="37"/>
      <c r="BMM117" s="37"/>
      <c r="BMN117" s="37"/>
      <c r="BMO117" s="37"/>
      <c r="BMP117" s="37"/>
      <c r="BMQ117" s="37"/>
      <c r="BMR117" s="37"/>
      <c r="BMS117" s="37"/>
      <c r="BMT117" s="37"/>
      <c r="BMU117" s="37"/>
      <c r="BMV117" s="37"/>
      <c r="BMW117" s="37"/>
      <c r="BMX117" s="37"/>
      <c r="BMY117" s="37"/>
      <c r="BMZ117" s="37"/>
      <c r="BNA117" s="37"/>
      <c r="BNB117" s="37"/>
      <c r="BNC117" s="37"/>
      <c r="BND117" s="37"/>
      <c r="BNE117" s="37"/>
      <c r="BNF117" s="37"/>
      <c r="BNG117" s="37"/>
      <c r="BNH117" s="37"/>
      <c r="BNI117" s="37"/>
      <c r="BNJ117" s="37"/>
      <c r="BNK117" s="37"/>
      <c r="BNL117" s="37"/>
      <c r="BNM117" s="37"/>
      <c r="BNN117" s="37"/>
      <c r="BNO117" s="37"/>
      <c r="BNP117" s="37"/>
      <c r="BNQ117" s="37"/>
      <c r="BNR117" s="37"/>
      <c r="BNS117" s="37"/>
      <c r="BNT117" s="37"/>
      <c r="BNU117" s="37"/>
      <c r="BNV117" s="37"/>
      <c r="BNW117" s="37"/>
      <c r="BNX117" s="37"/>
      <c r="BNY117" s="37"/>
      <c r="BNZ117" s="37"/>
      <c r="BOA117" s="37"/>
      <c r="BOB117" s="37"/>
      <c r="BOC117" s="37"/>
      <c r="BOD117" s="37"/>
      <c r="BOE117" s="37"/>
      <c r="BOF117" s="37"/>
      <c r="BOG117" s="37"/>
      <c r="BOH117" s="37"/>
      <c r="BOI117" s="37"/>
      <c r="BOJ117" s="37"/>
      <c r="BOK117" s="37"/>
      <c r="BOL117" s="37"/>
      <c r="BOM117" s="37"/>
      <c r="BON117" s="37"/>
      <c r="BOO117" s="37"/>
      <c r="BOP117" s="37"/>
      <c r="BOQ117" s="37"/>
      <c r="BOR117" s="37"/>
      <c r="BOS117" s="37"/>
      <c r="BOT117" s="37"/>
      <c r="BOU117" s="37"/>
      <c r="BOV117" s="37"/>
      <c r="BOW117" s="37"/>
      <c r="BOX117" s="37"/>
      <c r="BOY117" s="37"/>
      <c r="BOZ117" s="37"/>
      <c r="BPA117" s="37"/>
      <c r="BPB117" s="37"/>
      <c r="BPC117" s="37"/>
      <c r="BPD117" s="37"/>
      <c r="BPE117" s="37"/>
      <c r="BPF117" s="37"/>
      <c r="BPG117" s="37"/>
      <c r="BPH117" s="37"/>
      <c r="BPI117" s="37"/>
      <c r="BPJ117" s="37"/>
      <c r="BPK117" s="37"/>
      <c r="BPL117" s="37"/>
      <c r="BPM117" s="37"/>
      <c r="BPN117" s="37"/>
      <c r="BPO117" s="37"/>
      <c r="BPP117" s="37"/>
      <c r="BPQ117" s="37"/>
      <c r="BPR117" s="37"/>
      <c r="BPS117" s="37"/>
      <c r="BPT117" s="37"/>
      <c r="BPU117" s="37"/>
      <c r="BPV117" s="37"/>
      <c r="BPW117" s="37"/>
      <c r="BPX117" s="37"/>
      <c r="BPY117" s="37"/>
      <c r="BPZ117" s="37"/>
      <c r="BQA117" s="37"/>
      <c r="BQB117" s="37"/>
      <c r="BQC117" s="37"/>
      <c r="BQD117" s="37"/>
      <c r="BQE117" s="37"/>
      <c r="BQF117" s="37"/>
      <c r="BQG117" s="37"/>
      <c r="BQH117" s="37"/>
      <c r="BQI117" s="37"/>
      <c r="BQJ117" s="37"/>
      <c r="BQK117" s="37"/>
      <c r="BQL117" s="37"/>
      <c r="BQM117" s="37"/>
      <c r="BQN117" s="37"/>
      <c r="BQO117" s="37"/>
      <c r="BQP117" s="37"/>
      <c r="BQQ117" s="37"/>
      <c r="BQR117" s="37"/>
      <c r="BQS117" s="37"/>
      <c r="BQT117" s="37"/>
      <c r="BQU117" s="37"/>
      <c r="BQV117" s="37"/>
      <c r="BQW117" s="37"/>
      <c r="BQX117" s="37"/>
      <c r="BQY117" s="37"/>
      <c r="BQZ117" s="37"/>
      <c r="BRA117" s="37"/>
      <c r="BRB117" s="37"/>
      <c r="BRC117" s="37"/>
      <c r="BRD117" s="37"/>
      <c r="BRE117" s="37"/>
      <c r="BRF117" s="37"/>
      <c r="BRG117" s="37"/>
      <c r="BRH117" s="37"/>
      <c r="BRI117" s="37"/>
      <c r="BRJ117" s="37"/>
      <c r="BRK117" s="37"/>
      <c r="BRL117" s="37"/>
      <c r="BRM117" s="37"/>
      <c r="BRN117" s="37"/>
      <c r="BRO117" s="37"/>
      <c r="BRP117" s="37"/>
      <c r="BRQ117" s="37"/>
      <c r="BRR117" s="37"/>
      <c r="BRS117" s="37"/>
      <c r="BRT117" s="37"/>
      <c r="BRU117" s="37"/>
      <c r="BRV117" s="37"/>
      <c r="BRW117" s="37"/>
      <c r="BRX117" s="37"/>
      <c r="BRY117" s="37"/>
      <c r="BRZ117" s="37"/>
      <c r="BSA117" s="37"/>
      <c r="BSB117" s="37"/>
      <c r="BSC117" s="37"/>
      <c r="BSD117" s="37"/>
      <c r="BSE117" s="37"/>
      <c r="BSF117" s="37"/>
      <c r="BSG117" s="37"/>
      <c r="BSH117" s="37"/>
      <c r="BSI117" s="37"/>
      <c r="BSJ117" s="37"/>
      <c r="BSK117" s="37"/>
      <c r="BSL117" s="37"/>
      <c r="BSM117" s="37"/>
      <c r="BSN117" s="37"/>
      <c r="BSO117" s="37"/>
      <c r="BSP117" s="37"/>
      <c r="BSQ117" s="37"/>
      <c r="BSR117" s="37"/>
      <c r="BSS117" s="37"/>
      <c r="BST117" s="37"/>
      <c r="BSU117" s="37"/>
      <c r="BSV117" s="37"/>
      <c r="BSW117" s="37"/>
      <c r="BSX117" s="37"/>
      <c r="BSY117" s="37"/>
      <c r="BSZ117" s="37"/>
      <c r="BTA117" s="37"/>
      <c r="BTB117" s="37"/>
      <c r="BTC117" s="37"/>
      <c r="BTD117" s="37"/>
      <c r="BTE117" s="37"/>
      <c r="BTF117" s="37"/>
      <c r="BTG117" s="37"/>
      <c r="BTH117" s="37"/>
      <c r="BTI117" s="37"/>
      <c r="BTJ117" s="37"/>
      <c r="BTK117" s="37"/>
      <c r="BTL117" s="37"/>
      <c r="BTM117" s="37"/>
      <c r="BTN117" s="37"/>
      <c r="BTO117" s="37"/>
      <c r="BTP117" s="37"/>
      <c r="BTQ117" s="37"/>
      <c r="BTR117" s="37"/>
      <c r="BTS117" s="37"/>
      <c r="BTT117" s="37"/>
      <c r="BTU117" s="37"/>
      <c r="BTV117" s="37"/>
      <c r="BTW117" s="37"/>
      <c r="BTX117" s="37"/>
      <c r="BTY117" s="37"/>
      <c r="BTZ117" s="37"/>
      <c r="BUA117" s="37"/>
      <c r="BUB117" s="37"/>
      <c r="BUC117" s="37"/>
      <c r="BUD117" s="37"/>
      <c r="BUE117" s="37"/>
      <c r="BUF117" s="37"/>
      <c r="BUG117" s="37"/>
      <c r="BUH117" s="37"/>
      <c r="BUI117" s="37"/>
      <c r="BUJ117" s="37"/>
      <c r="BUK117" s="37"/>
      <c r="BUL117" s="37"/>
      <c r="BUM117" s="37"/>
      <c r="BUN117" s="37"/>
      <c r="BUO117" s="37"/>
      <c r="BUP117" s="37"/>
      <c r="BUQ117" s="37"/>
      <c r="BUR117" s="37"/>
      <c r="BUS117" s="37"/>
      <c r="BUT117" s="37"/>
      <c r="BUU117" s="37"/>
      <c r="BUV117" s="37"/>
      <c r="BUW117" s="37"/>
      <c r="BUX117" s="37"/>
      <c r="BUY117" s="37"/>
      <c r="BUZ117" s="37"/>
      <c r="BVA117" s="37"/>
      <c r="BVB117" s="37"/>
      <c r="BVC117" s="37"/>
      <c r="BVD117" s="37"/>
      <c r="BVE117" s="37"/>
      <c r="BVF117" s="37"/>
      <c r="BVG117" s="37"/>
      <c r="BVH117" s="37"/>
      <c r="BVI117" s="37"/>
      <c r="BVJ117" s="37"/>
      <c r="BVK117" s="37"/>
      <c r="BVL117" s="37"/>
      <c r="BVM117" s="37"/>
      <c r="BVN117" s="37"/>
      <c r="BVO117" s="37"/>
      <c r="BVP117" s="37"/>
      <c r="BVQ117" s="37"/>
      <c r="BVR117" s="37"/>
      <c r="BVS117" s="37"/>
      <c r="BVT117" s="37"/>
      <c r="BVU117" s="37"/>
      <c r="BVV117" s="37"/>
      <c r="BVW117" s="37"/>
      <c r="BVX117" s="37"/>
      <c r="BVY117" s="37"/>
      <c r="BVZ117" s="37"/>
      <c r="BWA117" s="37"/>
      <c r="BWB117" s="37"/>
      <c r="BWC117" s="37"/>
      <c r="BWD117" s="37"/>
      <c r="BWE117" s="37"/>
      <c r="BWF117" s="37"/>
      <c r="BWG117" s="37"/>
      <c r="BWH117" s="37"/>
      <c r="BWI117" s="37"/>
      <c r="BWJ117" s="37"/>
      <c r="BWK117" s="37"/>
      <c r="BWL117" s="37"/>
      <c r="BWM117" s="37"/>
      <c r="BWN117" s="37"/>
      <c r="BWO117" s="37"/>
      <c r="BWP117" s="37"/>
      <c r="BWQ117" s="37"/>
      <c r="BWR117" s="37"/>
      <c r="BWS117" s="37"/>
      <c r="BWT117" s="37"/>
      <c r="BWU117" s="37"/>
      <c r="BWV117" s="37"/>
      <c r="BWW117" s="37"/>
      <c r="BWX117" s="37"/>
      <c r="BWY117" s="37"/>
      <c r="BWZ117" s="37"/>
      <c r="BXA117" s="37"/>
      <c r="BXB117" s="37"/>
      <c r="BXC117" s="37"/>
      <c r="BXD117" s="37"/>
      <c r="BXE117" s="37"/>
      <c r="BXF117" s="37"/>
      <c r="BXG117" s="37"/>
      <c r="BXH117" s="37"/>
      <c r="BXI117" s="37"/>
      <c r="BXJ117" s="37"/>
      <c r="BXK117" s="37"/>
      <c r="BXL117" s="37"/>
      <c r="BXM117" s="37"/>
      <c r="BXN117" s="37"/>
      <c r="BXO117" s="37"/>
      <c r="BXP117" s="37"/>
      <c r="BXQ117" s="37"/>
      <c r="BXR117" s="37"/>
      <c r="BXS117" s="37"/>
      <c r="BXT117" s="37"/>
      <c r="BXU117" s="37"/>
      <c r="BXV117" s="37"/>
      <c r="BXW117" s="37"/>
      <c r="BXX117" s="37"/>
      <c r="BXY117" s="37"/>
      <c r="BXZ117" s="37"/>
      <c r="BYA117" s="37"/>
      <c r="BYB117" s="37"/>
      <c r="BYC117" s="37"/>
      <c r="BYD117" s="37"/>
      <c r="BYE117" s="37"/>
      <c r="BYF117" s="37"/>
      <c r="BYG117" s="37"/>
      <c r="BYH117" s="37"/>
      <c r="BYI117" s="37"/>
      <c r="BYJ117" s="37"/>
      <c r="BYK117" s="37"/>
      <c r="BYL117" s="37"/>
      <c r="BYM117" s="37"/>
      <c r="BYN117" s="37"/>
      <c r="BYO117" s="37"/>
      <c r="BYP117" s="37"/>
      <c r="BYQ117" s="37"/>
      <c r="BYR117" s="37"/>
      <c r="BYS117" s="37"/>
      <c r="BYT117" s="37"/>
      <c r="BYU117" s="37"/>
      <c r="BYV117" s="37"/>
      <c r="BYW117" s="37"/>
      <c r="BYX117" s="37"/>
      <c r="BYY117" s="37"/>
      <c r="BYZ117" s="37"/>
      <c r="BZA117" s="37"/>
      <c r="BZB117" s="37"/>
      <c r="BZC117" s="37"/>
      <c r="BZD117" s="37"/>
      <c r="BZE117" s="37"/>
      <c r="BZF117" s="37"/>
      <c r="BZG117" s="37"/>
      <c r="BZH117" s="37"/>
      <c r="BZI117" s="37"/>
      <c r="BZJ117" s="37"/>
      <c r="BZK117" s="37"/>
      <c r="BZL117" s="37"/>
      <c r="BZM117" s="37"/>
      <c r="BZN117" s="37"/>
      <c r="BZO117" s="37"/>
      <c r="BZP117" s="37"/>
      <c r="BZQ117" s="37"/>
      <c r="BZR117" s="37"/>
      <c r="BZS117" s="37"/>
      <c r="BZT117" s="37"/>
      <c r="BZU117" s="37"/>
      <c r="BZV117" s="37"/>
      <c r="BZW117" s="37"/>
      <c r="BZX117" s="37"/>
      <c r="BZY117" s="37"/>
      <c r="BZZ117" s="37"/>
      <c r="CAA117" s="37"/>
      <c r="CAB117" s="37"/>
      <c r="CAC117" s="37"/>
      <c r="CAD117" s="37"/>
      <c r="CAE117" s="37"/>
      <c r="CAF117" s="37"/>
      <c r="CAG117" s="37"/>
      <c r="CAH117" s="37"/>
      <c r="CAI117" s="37"/>
      <c r="CAJ117" s="37"/>
      <c r="CAK117" s="37"/>
      <c r="CAL117" s="37"/>
      <c r="CAM117" s="37"/>
      <c r="CAN117" s="37"/>
      <c r="CAO117" s="37"/>
      <c r="CAP117" s="37"/>
      <c r="CAQ117" s="37"/>
      <c r="CAR117" s="37"/>
      <c r="CAS117" s="37"/>
      <c r="CAT117" s="37"/>
      <c r="CAU117" s="37"/>
      <c r="CAV117" s="37"/>
      <c r="CAW117" s="37"/>
      <c r="CAX117" s="37"/>
      <c r="CAY117" s="37"/>
      <c r="CAZ117" s="37"/>
      <c r="CBA117" s="37"/>
      <c r="CBB117" s="37"/>
      <c r="CBC117" s="37"/>
      <c r="CBD117" s="37"/>
      <c r="CBE117" s="37"/>
      <c r="CBF117" s="37"/>
      <c r="CBG117" s="37"/>
      <c r="CBH117" s="37"/>
      <c r="CBI117" s="37"/>
      <c r="CBJ117" s="37"/>
      <c r="CBK117" s="37"/>
      <c r="CBL117" s="37"/>
      <c r="CBM117" s="37"/>
      <c r="CBN117" s="37"/>
      <c r="CBO117" s="37"/>
      <c r="CBP117" s="37"/>
      <c r="CBQ117" s="37"/>
      <c r="CBR117" s="37"/>
      <c r="CBS117" s="37"/>
      <c r="CBT117" s="37"/>
      <c r="CBU117" s="37"/>
      <c r="CBV117" s="37"/>
      <c r="CBW117" s="37"/>
      <c r="CBX117" s="37"/>
      <c r="CBY117" s="37"/>
      <c r="CBZ117" s="37"/>
      <c r="CCA117" s="37"/>
      <c r="CCB117" s="37"/>
      <c r="CCC117" s="37"/>
      <c r="CCD117" s="37"/>
      <c r="CCE117" s="37"/>
      <c r="CCF117" s="37"/>
      <c r="CCG117" s="37"/>
      <c r="CCH117" s="37"/>
      <c r="CCI117" s="37"/>
      <c r="CCJ117" s="37"/>
      <c r="CCK117" s="37"/>
      <c r="CCL117" s="37"/>
      <c r="CCM117" s="37"/>
      <c r="CCN117" s="37"/>
      <c r="CCO117" s="37"/>
      <c r="CCP117" s="37"/>
      <c r="CCQ117" s="37"/>
      <c r="CCR117" s="37"/>
      <c r="CCS117" s="37"/>
      <c r="CCT117" s="37"/>
      <c r="CCU117" s="37"/>
      <c r="CCV117" s="37"/>
      <c r="CCW117" s="37"/>
      <c r="CCX117" s="37"/>
      <c r="CCY117" s="37"/>
      <c r="CCZ117" s="37"/>
      <c r="CDA117" s="37"/>
      <c r="CDB117" s="37"/>
      <c r="CDC117" s="37"/>
      <c r="CDD117" s="37"/>
      <c r="CDE117" s="37"/>
      <c r="CDF117" s="37"/>
      <c r="CDG117" s="37"/>
      <c r="CDH117" s="37"/>
      <c r="CDI117" s="37"/>
      <c r="CDJ117" s="37"/>
      <c r="CDK117" s="37"/>
      <c r="CDL117" s="37"/>
      <c r="CDM117" s="37"/>
      <c r="CDN117" s="37"/>
      <c r="CDO117" s="37"/>
      <c r="CDP117" s="37"/>
      <c r="CDQ117" s="37"/>
      <c r="CDR117" s="37"/>
      <c r="CDS117" s="37"/>
      <c r="CDT117" s="37"/>
      <c r="CDU117" s="37"/>
      <c r="CDV117" s="37"/>
      <c r="CDW117" s="37"/>
      <c r="CDX117" s="37"/>
      <c r="CDY117" s="37"/>
      <c r="CDZ117" s="37"/>
      <c r="CEA117" s="37"/>
      <c r="CEB117" s="37"/>
      <c r="CEC117" s="37"/>
      <c r="CED117" s="37"/>
      <c r="CEE117" s="37"/>
      <c r="CEF117" s="37"/>
      <c r="CEG117" s="37"/>
      <c r="CEH117" s="37"/>
      <c r="CEI117" s="37"/>
      <c r="CEJ117" s="37"/>
      <c r="CEK117" s="37"/>
      <c r="CEL117" s="37"/>
      <c r="CEM117" s="37"/>
      <c r="CEN117" s="37"/>
      <c r="CEO117" s="37"/>
      <c r="CEP117" s="37"/>
      <c r="CEQ117" s="37"/>
      <c r="CER117" s="37"/>
      <c r="CES117" s="37"/>
      <c r="CET117" s="37"/>
      <c r="CEU117" s="37"/>
      <c r="CEV117" s="37"/>
      <c r="CEW117" s="37"/>
      <c r="CEX117" s="37"/>
      <c r="CEY117" s="37"/>
      <c r="CEZ117" s="37"/>
      <c r="CFA117" s="37"/>
      <c r="CFB117" s="37"/>
      <c r="CFC117" s="37"/>
      <c r="CFD117" s="37"/>
      <c r="CFE117" s="37"/>
      <c r="CFF117" s="37"/>
      <c r="CFG117" s="37"/>
      <c r="CFH117" s="37"/>
      <c r="CFI117" s="37"/>
      <c r="CFJ117" s="37"/>
      <c r="CFK117" s="37"/>
      <c r="CFL117" s="37"/>
      <c r="CFM117" s="37"/>
      <c r="CFN117" s="37"/>
      <c r="CFO117" s="37"/>
      <c r="CFP117" s="37"/>
      <c r="CFQ117" s="37"/>
      <c r="CFR117" s="37"/>
      <c r="CFS117" s="37"/>
      <c r="CFT117" s="37"/>
      <c r="CFU117" s="37"/>
      <c r="CFV117" s="37"/>
      <c r="CFW117" s="37"/>
      <c r="CFX117" s="37"/>
      <c r="CFY117" s="37"/>
      <c r="CFZ117" s="37"/>
      <c r="CGA117" s="37"/>
      <c r="CGB117" s="37"/>
      <c r="CGC117" s="37"/>
      <c r="CGD117" s="37"/>
      <c r="CGE117" s="37"/>
      <c r="CGF117" s="37"/>
      <c r="CGG117" s="37"/>
      <c r="CGH117" s="37"/>
      <c r="CGI117" s="37"/>
      <c r="CGJ117" s="37"/>
      <c r="CGK117" s="37"/>
      <c r="CGL117" s="37"/>
      <c r="CGM117" s="37"/>
      <c r="CGN117" s="37"/>
      <c r="CGO117" s="37"/>
      <c r="CGP117" s="37"/>
      <c r="CGQ117" s="37"/>
      <c r="CGR117" s="37"/>
      <c r="CGS117" s="37"/>
      <c r="CGT117" s="37"/>
      <c r="CGU117" s="37"/>
      <c r="CGV117" s="37"/>
      <c r="CGW117" s="37"/>
      <c r="CGX117" s="37"/>
      <c r="CGY117" s="37"/>
      <c r="CGZ117" s="37"/>
      <c r="CHA117" s="37"/>
      <c r="CHB117" s="37"/>
      <c r="CHC117" s="37"/>
      <c r="CHD117" s="37"/>
      <c r="CHE117" s="37"/>
      <c r="CHF117" s="37"/>
      <c r="CHG117" s="37"/>
      <c r="CHH117" s="37"/>
      <c r="CHI117" s="37"/>
      <c r="CHJ117" s="37"/>
      <c r="CHK117" s="37"/>
      <c r="CHL117" s="37"/>
      <c r="CHM117" s="37"/>
      <c r="CHN117" s="37"/>
      <c r="CHO117" s="37"/>
      <c r="CHP117" s="37"/>
      <c r="CHQ117" s="37"/>
      <c r="CHR117" s="37"/>
      <c r="CHS117" s="37"/>
      <c r="CHT117" s="37"/>
      <c r="CHU117" s="37"/>
      <c r="CHV117" s="37"/>
      <c r="CHW117" s="37"/>
      <c r="CHX117" s="37"/>
      <c r="CHY117" s="37"/>
      <c r="CHZ117" s="37"/>
      <c r="CIA117" s="37"/>
      <c r="CIB117" s="37"/>
      <c r="CIC117" s="37"/>
      <c r="CID117" s="37"/>
      <c r="CIE117" s="37"/>
      <c r="CIF117" s="37"/>
      <c r="CIG117" s="37"/>
      <c r="CIH117" s="37"/>
      <c r="CII117" s="37"/>
      <c r="CIJ117" s="37"/>
      <c r="CIK117" s="37"/>
      <c r="CIL117" s="37"/>
      <c r="CIM117" s="37"/>
      <c r="CIN117" s="37"/>
      <c r="CIO117" s="37"/>
      <c r="CIP117" s="37"/>
      <c r="CIQ117" s="37"/>
      <c r="CIR117" s="37"/>
      <c r="CIS117" s="37"/>
      <c r="CIT117" s="37"/>
      <c r="CIU117" s="37"/>
      <c r="CIV117" s="37"/>
      <c r="CIW117" s="37"/>
      <c r="CIX117" s="37"/>
      <c r="CIY117" s="37"/>
      <c r="CIZ117" s="37"/>
      <c r="CJA117" s="37"/>
      <c r="CJB117" s="37"/>
      <c r="CJC117" s="37"/>
      <c r="CJD117" s="37"/>
      <c r="CJE117" s="37"/>
      <c r="CJF117" s="37"/>
      <c r="CJG117" s="37"/>
      <c r="CJH117" s="37"/>
      <c r="CJI117" s="37"/>
      <c r="CJJ117" s="37"/>
      <c r="CJK117" s="37"/>
      <c r="CJL117" s="37"/>
      <c r="CJM117" s="37"/>
      <c r="CJN117" s="37"/>
      <c r="CJO117" s="37"/>
      <c r="CJP117" s="37"/>
      <c r="CJQ117" s="37"/>
      <c r="CJR117" s="37"/>
      <c r="CJS117" s="37"/>
      <c r="CJT117" s="37"/>
      <c r="CJU117" s="37"/>
      <c r="CJV117" s="37"/>
      <c r="CJW117" s="37"/>
      <c r="CJX117" s="37"/>
      <c r="CJY117" s="37"/>
      <c r="CJZ117" s="37"/>
      <c r="CKA117" s="37"/>
      <c r="CKB117" s="37"/>
      <c r="CKC117" s="37"/>
      <c r="CKD117" s="37"/>
      <c r="CKE117" s="37"/>
      <c r="CKF117" s="37"/>
      <c r="CKG117" s="37"/>
      <c r="CKH117" s="37"/>
      <c r="CKI117" s="37"/>
      <c r="CKJ117" s="37"/>
      <c r="CKK117" s="37"/>
      <c r="CKL117" s="37"/>
      <c r="CKM117" s="37"/>
      <c r="CKN117" s="37"/>
      <c r="CKO117" s="37"/>
      <c r="CKP117" s="37"/>
      <c r="CKQ117" s="37"/>
      <c r="CKR117" s="37"/>
      <c r="CKS117" s="37"/>
      <c r="CKT117" s="37"/>
      <c r="CKU117" s="37"/>
      <c r="CKV117" s="37"/>
      <c r="CKW117" s="37"/>
      <c r="CKX117" s="37"/>
      <c r="CKY117" s="37"/>
      <c r="CKZ117" s="37"/>
      <c r="CLA117" s="37"/>
      <c r="CLB117" s="37"/>
      <c r="CLC117" s="37"/>
      <c r="CLD117" s="37"/>
      <c r="CLE117" s="37"/>
      <c r="CLF117" s="37"/>
      <c r="CLG117" s="37"/>
      <c r="CLH117" s="37"/>
      <c r="CLI117" s="37"/>
      <c r="CLJ117" s="37"/>
      <c r="CLK117" s="37"/>
      <c r="CLL117" s="37"/>
      <c r="CLM117" s="37"/>
      <c r="CLN117" s="37"/>
      <c r="CLO117" s="37"/>
      <c r="CLP117" s="37"/>
      <c r="CLQ117" s="37"/>
      <c r="CLR117" s="37"/>
      <c r="CLS117" s="37"/>
      <c r="CLT117" s="37"/>
      <c r="CLU117" s="37"/>
      <c r="CLV117" s="37"/>
      <c r="CLW117" s="37"/>
      <c r="CLX117" s="37"/>
      <c r="CLY117" s="37"/>
      <c r="CLZ117" s="37"/>
      <c r="CMA117" s="37"/>
      <c r="CMB117" s="37"/>
      <c r="CMC117" s="37"/>
      <c r="CMD117" s="37"/>
      <c r="CME117" s="37"/>
      <c r="CMF117" s="37"/>
      <c r="CMG117" s="37"/>
      <c r="CMH117" s="37"/>
      <c r="CMI117" s="37"/>
      <c r="CMJ117" s="37"/>
      <c r="CMK117" s="37"/>
      <c r="CML117" s="37"/>
      <c r="CMM117" s="37"/>
      <c r="CMN117" s="37"/>
      <c r="CMO117" s="37"/>
      <c r="CMP117" s="37"/>
      <c r="CMQ117" s="37"/>
      <c r="CMR117" s="37"/>
      <c r="CMS117" s="37"/>
      <c r="CMT117" s="37"/>
      <c r="CMU117" s="37"/>
      <c r="CMV117" s="37"/>
      <c r="CMW117" s="37"/>
      <c r="CMX117" s="37"/>
      <c r="CMY117" s="37"/>
      <c r="CMZ117" s="37"/>
      <c r="CNA117" s="37"/>
      <c r="CNB117" s="37"/>
      <c r="CNC117" s="37"/>
      <c r="CND117" s="37"/>
      <c r="CNE117" s="37"/>
      <c r="CNF117" s="37"/>
      <c r="CNG117" s="37"/>
      <c r="CNH117" s="37"/>
      <c r="CNI117" s="37"/>
      <c r="CNJ117" s="37"/>
      <c r="CNK117" s="37"/>
      <c r="CNL117" s="37"/>
      <c r="CNM117" s="37"/>
      <c r="CNN117" s="37"/>
      <c r="CNO117" s="37"/>
      <c r="CNP117" s="37"/>
      <c r="CNQ117" s="37"/>
      <c r="CNR117" s="37"/>
      <c r="CNS117" s="37"/>
      <c r="CNT117" s="37"/>
      <c r="CNU117" s="37"/>
      <c r="CNV117" s="37"/>
      <c r="CNW117" s="37"/>
      <c r="CNX117" s="37"/>
      <c r="CNY117" s="37"/>
      <c r="CNZ117" s="37"/>
      <c r="COA117" s="37"/>
      <c r="COB117" s="37"/>
      <c r="COC117" s="37"/>
      <c r="COD117" s="37"/>
      <c r="COE117" s="37"/>
      <c r="COF117" s="37"/>
      <c r="COG117" s="37"/>
      <c r="COH117" s="37"/>
      <c r="COI117" s="37"/>
      <c r="COJ117" s="37"/>
      <c r="COK117" s="37"/>
      <c r="COL117" s="37"/>
      <c r="COM117" s="37"/>
      <c r="CON117" s="37"/>
      <c r="COO117" s="37"/>
      <c r="COP117" s="37"/>
      <c r="COQ117" s="37"/>
      <c r="COR117" s="37"/>
      <c r="COS117" s="37"/>
      <c r="COT117" s="37"/>
      <c r="COU117" s="37"/>
      <c r="COV117" s="37"/>
      <c r="COW117" s="37"/>
      <c r="COX117" s="37"/>
      <c r="COY117" s="37"/>
      <c r="COZ117" s="37"/>
      <c r="CPA117" s="37"/>
      <c r="CPB117" s="37"/>
      <c r="CPC117" s="37"/>
      <c r="CPD117" s="37"/>
      <c r="CPE117" s="37"/>
      <c r="CPF117" s="37"/>
      <c r="CPG117" s="37"/>
      <c r="CPH117" s="37"/>
      <c r="CPI117" s="37"/>
      <c r="CPJ117" s="37"/>
      <c r="CPK117" s="37"/>
      <c r="CPL117" s="37"/>
      <c r="CPM117" s="37"/>
      <c r="CPN117" s="37"/>
      <c r="CPO117" s="37"/>
      <c r="CPP117" s="37"/>
      <c r="CPQ117" s="37"/>
      <c r="CPR117" s="37"/>
      <c r="CPS117" s="37"/>
      <c r="CPT117" s="37"/>
      <c r="CPU117" s="37"/>
      <c r="CPV117" s="37"/>
      <c r="CPW117" s="37"/>
      <c r="CPX117" s="37"/>
      <c r="CPY117" s="37"/>
      <c r="CPZ117" s="37"/>
      <c r="CQA117" s="37"/>
      <c r="CQB117" s="37"/>
      <c r="CQC117" s="37"/>
      <c r="CQD117" s="37"/>
      <c r="CQE117" s="37"/>
      <c r="CQF117" s="37"/>
      <c r="CQG117" s="37"/>
      <c r="CQH117" s="37"/>
      <c r="CQI117" s="37"/>
      <c r="CQJ117" s="37"/>
      <c r="CQK117" s="37"/>
      <c r="CQL117" s="37"/>
      <c r="CQM117" s="37"/>
      <c r="CQN117" s="37"/>
      <c r="CQO117" s="37"/>
      <c r="CQP117" s="37"/>
      <c r="CQQ117" s="37"/>
      <c r="CQR117" s="37"/>
      <c r="CQS117" s="37"/>
      <c r="CQT117" s="37"/>
      <c r="CQU117" s="37"/>
      <c r="CQV117" s="37"/>
      <c r="CQW117" s="37"/>
      <c r="CQX117" s="37"/>
      <c r="CQY117" s="37"/>
      <c r="CQZ117" s="37"/>
      <c r="CRA117" s="37"/>
      <c r="CRB117" s="37"/>
      <c r="CRC117" s="37"/>
      <c r="CRD117" s="37"/>
      <c r="CRE117" s="37"/>
      <c r="CRF117" s="37"/>
      <c r="CRG117" s="37"/>
      <c r="CRH117" s="37"/>
      <c r="CRI117" s="37"/>
      <c r="CRJ117" s="37"/>
      <c r="CRK117" s="37"/>
      <c r="CRL117" s="37"/>
      <c r="CRM117" s="37"/>
      <c r="CRN117" s="37"/>
      <c r="CRO117" s="37"/>
      <c r="CRP117" s="37"/>
      <c r="CRQ117" s="37"/>
      <c r="CRR117" s="37"/>
      <c r="CRS117" s="37"/>
      <c r="CRT117" s="37"/>
      <c r="CRU117" s="37"/>
      <c r="CRV117" s="37"/>
      <c r="CRW117" s="37"/>
      <c r="CRX117" s="37"/>
      <c r="CRY117" s="37"/>
      <c r="CRZ117" s="37"/>
      <c r="CSA117" s="37"/>
      <c r="CSB117" s="37"/>
      <c r="CSC117" s="37"/>
      <c r="CSD117" s="37"/>
      <c r="CSE117" s="37"/>
      <c r="CSF117" s="37"/>
      <c r="CSG117" s="37"/>
      <c r="CSH117" s="37"/>
      <c r="CSI117" s="37"/>
      <c r="CSJ117" s="37"/>
      <c r="CSK117" s="37"/>
      <c r="CSL117" s="37"/>
      <c r="CSM117" s="37"/>
      <c r="CSN117" s="37"/>
      <c r="CSO117" s="37"/>
      <c r="CSP117" s="37"/>
      <c r="CSQ117" s="37"/>
      <c r="CSR117" s="37"/>
      <c r="CSS117" s="37"/>
      <c r="CST117" s="37"/>
      <c r="CSU117" s="37"/>
      <c r="CSV117" s="37"/>
      <c r="CSW117" s="37"/>
      <c r="CSX117" s="37"/>
      <c r="CSY117" s="37"/>
      <c r="CSZ117" s="37"/>
      <c r="CTA117" s="37"/>
      <c r="CTB117" s="37"/>
      <c r="CTC117" s="37"/>
      <c r="CTD117" s="37"/>
      <c r="CTE117" s="37"/>
      <c r="CTF117" s="37"/>
      <c r="CTG117" s="37"/>
      <c r="CTH117" s="37"/>
      <c r="CTI117" s="37"/>
      <c r="CTJ117" s="37"/>
      <c r="CTK117" s="37"/>
      <c r="CTL117" s="37"/>
      <c r="CTM117" s="37"/>
      <c r="CTN117" s="37"/>
      <c r="CTO117" s="37"/>
      <c r="CTP117" s="37"/>
      <c r="CTQ117" s="37"/>
      <c r="CTR117" s="37"/>
      <c r="CTS117" s="37"/>
      <c r="CTT117" s="37"/>
      <c r="CTU117" s="37"/>
      <c r="CTV117" s="37"/>
      <c r="CTW117" s="37"/>
      <c r="CTX117" s="37"/>
      <c r="CTY117" s="37"/>
      <c r="CTZ117" s="37"/>
      <c r="CUA117" s="37"/>
      <c r="CUB117" s="37"/>
      <c r="CUC117" s="37"/>
      <c r="CUD117" s="37"/>
      <c r="CUE117" s="37"/>
      <c r="CUF117" s="37"/>
      <c r="CUG117" s="37"/>
      <c r="CUH117" s="37"/>
      <c r="CUI117" s="37"/>
      <c r="CUJ117" s="37"/>
      <c r="CUK117" s="37"/>
      <c r="CUL117" s="37"/>
      <c r="CUM117" s="37"/>
      <c r="CUN117" s="37"/>
      <c r="CUO117" s="37"/>
      <c r="CUP117" s="37"/>
      <c r="CUQ117" s="37"/>
      <c r="CUR117" s="37"/>
      <c r="CUS117" s="37"/>
      <c r="CUT117" s="37"/>
      <c r="CUU117" s="37"/>
      <c r="CUV117" s="37"/>
      <c r="CUW117" s="37"/>
      <c r="CUX117" s="37"/>
      <c r="CUY117" s="37"/>
      <c r="CUZ117" s="37"/>
      <c r="CVA117" s="37"/>
      <c r="CVB117" s="37"/>
      <c r="CVC117" s="37"/>
      <c r="CVD117" s="37"/>
      <c r="CVE117" s="37"/>
      <c r="CVF117" s="37"/>
      <c r="CVG117" s="37"/>
      <c r="CVH117" s="37"/>
      <c r="CVI117" s="37"/>
      <c r="CVJ117" s="37"/>
      <c r="CVK117" s="37"/>
      <c r="CVL117" s="37"/>
      <c r="CVM117" s="37"/>
      <c r="CVN117" s="37"/>
      <c r="CVO117" s="37"/>
      <c r="CVP117" s="37"/>
      <c r="CVQ117" s="37"/>
      <c r="CVR117" s="37"/>
      <c r="CVS117" s="37"/>
      <c r="CVT117" s="37"/>
      <c r="CVU117" s="37"/>
      <c r="CVV117" s="37"/>
      <c r="CVW117" s="37"/>
      <c r="CVX117" s="37"/>
      <c r="CVY117" s="37"/>
      <c r="CVZ117" s="37"/>
      <c r="CWA117" s="37"/>
      <c r="CWB117" s="37"/>
      <c r="CWC117" s="37"/>
      <c r="CWD117" s="37"/>
      <c r="CWE117" s="37"/>
      <c r="CWF117" s="37"/>
      <c r="CWG117" s="37"/>
      <c r="CWH117" s="37"/>
      <c r="CWI117" s="37"/>
      <c r="CWJ117" s="37"/>
      <c r="CWK117" s="37"/>
      <c r="CWL117" s="37"/>
      <c r="CWM117" s="37"/>
      <c r="CWN117" s="37"/>
      <c r="CWO117" s="37"/>
      <c r="CWP117" s="37"/>
      <c r="CWQ117" s="37"/>
      <c r="CWR117" s="37"/>
      <c r="CWS117" s="37"/>
      <c r="CWT117" s="37"/>
      <c r="CWU117" s="37"/>
      <c r="CWV117" s="37"/>
      <c r="CWW117" s="37"/>
      <c r="CWX117" s="37"/>
      <c r="CWY117" s="37"/>
      <c r="CWZ117" s="37"/>
      <c r="CXA117" s="37"/>
      <c r="CXB117" s="37"/>
      <c r="CXC117" s="37"/>
      <c r="CXD117" s="37"/>
      <c r="CXE117" s="37"/>
      <c r="CXF117" s="37"/>
      <c r="CXG117" s="37"/>
      <c r="CXH117" s="37"/>
      <c r="CXI117" s="37"/>
      <c r="CXJ117" s="37"/>
      <c r="CXK117" s="37"/>
      <c r="CXL117" s="37"/>
      <c r="CXM117" s="37"/>
      <c r="CXN117" s="37"/>
      <c r="CXO117" s="37"/>
      <c r="CXP117" s="37"/>
      <c r="CXQ117" s="37"/>
      <c r="CXR117" s="37"/>
      <c r="CXS117" s="37"/>
      <c r="CXT117" s="37"/>
      <c r="CXU117" s="37"/>
      <c r="CXV117" s="37"/>
      <c r="CXW117" s="37"/>
      <c r="CXX117" s="37"/>
      <c r="CXY117" s="37"/>
      <c r="CXZ117" s="37"/>
      <c r="CYA117" s="37"/>
      <c r="CYB117" s="37"/>
      <c r="CYC117" s="37"/>
      <c r="CYD117" s="37"/>
      <c r="CYE117" s="37"/>
      <c r="CYF117" s="37"/>
      <c r="CYG117" s="37"/>
      <c r="CYH117" s="37"/>
      <c r="CYI117" s="37"/>
      <c r="CYJ117" s="37"/>
      <c r="CYK117" s="37"/>
      <c r="CYL117" s="37"/>
      <c r="CYM117" s="37"/>
      <c r="CYN117" s="37"/>
      <c r="CYO117" s="37"/>
      <c r="CYP117" s="37"/>
      <c r="CYQ117" s="37"/>
      <c r="CYR117" s="37"/>
      <c r="CYS117" s="37"/>
      <c r="CYT117" s="37"/>
      <c r="CYU117" s="37"/>
      <c r="CYV117" s="37"/>
      <c r="CYW117" s="37"/>
      <c r="CYX117" s="37"/>
      <c r="CYY117" s="37"/>
      <c r="CYZ117" s="37"/>
      <c r="CZA117" s="37"/>
      <c r="CZB117" s="37"/>
      <c r="CZC117" s="37"/>
      <c r="CZD117" s="37"/>
      <c r="CZE117" s="37"/>
      <c r="CZF117" s="37"/>
      <c r="CZG117" s="37"/>
      <c r="CZH117" s="37"/>
      <c r="CZI117" s="37"/>
      <c r="CZJ117" s="37"/>
      <c r="CZK117" s="37"/>
      <c r="CZL117" s="37"/>
      <c r="CZM117" s="37"/>
      <c r="CZN117" s="37"/>
      <c r="CZO117" s="37"/>
      <c r="CZP117" s="37"/>
      <c r="CZQ117" s="37"/>
      <c r="CZR117" s="37"/>
      <c r="CZS117" s="37"/>
      <c r="CZT117" s="37"/>
      <c r="CZU117" s="37"/>
      <c r="CZV117" s="37"/>
      <c r="CZW117" s="37"/>
      <c r="CZX117" s="37"/>
      <c r="CZY117" s="37"/>
      <c r="CZZ117" s="37"/>
      <c r="DAA117" s="37"/>
      <c r="DAB117" s="37"/>
      <c r="DAC117" s="37"/>
      <c r="DAD117" s="37"/>
      <c r="DAE117" s="37"/>
      <c r="DAF117" s="37"/>
      <c r="DAG117" s="37"/>
      <c r="DAH117" s="37"/>
      <c r="DAI117" s="37"/>
      <c r="DAJ117" s="37"/>
      <c r="DAK117" s="37"/>
      <c r="DAL117" s="37"/>
      <c r="DAM117" s="37"/>
      <c r="DAN117" s="37"/>
      <c r="DAO117" s="37"/>
      <c r="DAP117" s="37"/>
      <c r="DAQ117" s="37"/>
      <c r="DAR117" s="37"/>
      <c r="DAS117" s="37"/>
      <c r="DAT117" s="37"/>
      <c r="DAU117" s="37"/>
      <c r="DAV117" s="37"/>
      <c r="DAW117" s="37"/>
      <c r="DAX117" s="37"/>
      <c r="DAY117" s="37"/>
      <c r="DAZ117" s="37"/>
      <c r="DBA117" s="37"/>
      <c r="DBB117" s="37"/>
      <c r="DBC117" s="37"/>
      <c r="DBD117" s="37"/>
      <c r="DBE117" s="37"/>
      <c r="DBF117" s="37"/>
      <c r="DBG117" s="37"/>
      <c r="DBH117" s="37"/>
      <c r="DBI117" s="37"/>
      <c r="DBJ117" s="37"/>
      <c r="DBK117" s="37"/>
      <c r="DBL117" s="37"/>
      <c r="DBM117" s="37"/>
      <c r="DBN117" s="37"/>
      <c r="DBO117" s="37"/>
      <c r="DBP117" s="37"/>
      <c r="DBQ117" s="37"/>
      <c r="DBR117" s="37"/>
      <c r="DBS117" s="37"/>
      <c r="DBT117" s="37"/>
      <c r="DBU117" s="37"/>
      <c r="DBV117" s="37"/>
      <c r="DBW117" s="37"/>
      <c r="DBX117" s="37"/>
      <c r="DBY117" s="37"/>
      <c r="DBZ117" s="37"/>
      <c r="DCA117" s="37"/>
      <c r="DCB117" s="37"/>
      <c r="DCC117" s="37"/>
      <c r="DCD117" s="37"/>
      <c r="DCE117" s="37"/>
      <c r="DCF117" s="37"/>
      <c r="DCG117" s="37"/>
      <c r="DCH117" s="37"/>
      <c r="DCI117" s="37"/>
      <c r="DCJ117" s="37"/>
      <c r="DCK117" s="37"/>
      <c r="DCL117" s="37"/>
      <c r="DCM117" s="37"/>
      <c r="DCN117" s="37"/>
      <c r="DCO117" s="37"/>
      <c r="DCP117" s="37"/>
      <c r="DCQ117" s="37"/>
      <c r="DCR117" s="37"/>
      <c r="DCS117" s="37"/>
      <c r="DCT117" s="37"/>
      <c r="DCU117" s="37"/>
      <c r="DCV117" s="37"/>
      <c r="DCW117" s="37"/>
      <c r="DCX117" s="37"/>
      <c r="DCY117" s="37"/>
      <c r="DCZ117" s="37"/>
      <c r="DDA117" s="37"/>
      <c r="DDB117" s="37"/>
      <c r="DDC117" s="37"/>
      <c r="DDD117" s="37"/>
      <c r="DDE117" s="37"/>
      <c r="DDF117" s="37"/>
      <c r="DDG117" s="37"/>
      <c r="DDH117" s="37"/>
      <c r="DDI117" s="37"/>
      <c r="DDJ117" s="37"/>
      <c r="DDK117" s="37"/>
      <c r="DDL117" s="37"/>
      <c r="DDM117" s="37"/>
      <c r="DDN117" s="37"/>
      <c r="DDO117" s="37"/>
      <c r="DDP117" s="37"/>
      <c r="DDQ117" s="37"/>
      <c r="DDR117" s="37"/>
      <c r="DDS117" s="37"/>
      <c r="DDT117" s="37"/>
      <c r="DDU117" s="37"/>
      <c r="DDV117" s="37"/>
      <c r="DDW117" s="37"/>
      <c r="DDX117" s="37"/>
      <c r="DDY117" s="37"/>
      <c r="DDZ117" s="37"/>
      <c r="DEA117" s="37"/>
      <c r="DEB117" s="37"/>
      <c r="DEC117" s="37"/>
      <c r="DED117" s="37"/>
      <c r="DEE117" s="37"/>
      <c r="DEF117" s="37"/>
      <c r="DEG117" s="37"/>
      <c r="DEH117" s="37"/>
      <c r="DEI117" s="37"/>
      <c r="DEJ117" s="37"/>
      <c r="DEK117" s="37"/>
      <c r="DEL117" s="37"/>
      <c r="DEM117" s="37"/>
      <c r="DEN117" s="37"/>
      <c r="DEO117" s="37"/>
      <c r="DEP117" s="37"/>
      <c r="DEQ117" s="37"/>
      <c r="DER117" s="37"/>
      <c r="DES117" s="37"/>
      <c r="DET117" s="37"/>
      <c r="DEU117" s="37"/>
      <c r="DEV117" s="37"/>
      <c r="DEW117" s="37"/>
      <c r="DEX117" s="37"/>
      <c r="DEY117" s="37"/>
      <c r="DEZ117" s="37"/>
      <c r="DFA117" s="37"/>
      <c r="DFB117" s="37"/>
      <c r="DFC117" s="37"/>
      <c r="DFD117" s="37"/>
      <c r="DFE117" s="37"/>
      <c r="DFF117" s="37"/>
      <c r="DFG117" s="37"/>
      <c r="DFH117" s="37"/>
      <c r="DFI117" s="37"/>
      <c r="DFJ117" s="37"/>
      <c r="DFK117" s="37"/>
      <c r="DFL117" s="37"/>
      <c r="DFM117" s="37"/>
      <c r="DFN117" s="37"/>
      <c r="DFO117" s="37"/>
      <c r="DFP117" s="37"/>
      <c r="DFQ117" s="37"/>
      <c r="DFR117" s="37"/>
      <c r="DFS117" s="37"/>
      <c r="DFT117" s="37"/>
      <c r="DFU117" s="37"/>
      <c r="DFV117" s="37"/>
      <c r="DFW117" s="37"/>
      <c r="DFX117" s="37"/>
      <c r="DFY117" s="37"/>
      <c r="DFZ117" s="37"/>
      <c r="DGA117" s="37"/>
      <c r="DGB117" s="37"/>
      <c r="DGC117" s="37"/>
      <c r="DGD117" s="37"/>
      <c r="DGE117" s="37"/>
      <c r="DGF117" s="37"/>
      <c r="DGG117" s="37"/>
      <c r="DGH117" s="37"/>
      <c r="DGI117" s="37"/>
      <c r="DGJ117" s="37"/>
      <c r="DGK117" s="37"/>
      <c r="DGL117" s="37"/>
      <c r="DGM117" s="37"/>
      <c r="DGN117" s="37"/>
      <c r="DGO117" s="37"/>
      <c r="DGP117" s="37"/>
      <c r="DGQ117" s="37"/>
      <c r="DGR117" s="37"/>
      <c r="DGS117" s="37"/>
      <c r="DGT117" s="37"/>
      <c r="DGU117" s="37"/>
      <c r="DGV117" s="37"/>
      <c r="DGW117" s="37"/>
      <c r="DGX117" s="37"/>
      <c r="DGY117" s="37"/>
      <c r="DGZ117" s="37"/>
      <c r="DHA117" s="37"/>
      <c r="DHB117" s="37"/>
      <c r="DHC117" s="37"/>
      <c r="DHD117" s="37"/>
      <c r="DHE117" s="37"/>
      <c r="DHF117" s="37"/>
      <c r="DHG117" s="37"/>
      <c r="DHH117" s="37"/>
      <c r="DHI117" s="37"/>
      <c r="DHJ117" s="37"/>
      <c r="DHK117" s="37"/>
      <c r="DHL117" s="37"/>
      <c r="DHM117" s="37"/>
      <c r="DHN117" s="37"/>
      <c r="DHO117" s="37"/>
      <c r="DHP117" s="37"/>
      <c r="DHQ117" s="37"/>
      <c r="DHR117" s="37"/>
      <c r="DHS117" s="37"/>
      <c r="DHT117" s="37"/>
      <c r="DHU117" s="37"/>
      <c r="DHV117" s="37"/>
      <c r="DHW117" s="37"/>
      <c r="DHX117" s="37"/>
      <c r="DHY117" s="37"/>
      <c r="DHZ117" s="37"/>
      <c r="DIA117" s="37"/>
      <c r="DIB117" s="37"/>
      <c r="DIC117" s="37"/>
      <c r="DID117" s="37"/>
      <c r="DIE117" s="37"/>
      <c r="DIF117" s="37"/>
      <c r="DIG117" s="37"/>
      <c r="DIH117" s="37"/>
      <c r="DII117" s="37"/>
      <c r="DIJ117" s="37"/>
      <c r="DIK117" s="37"/>
      <c r="DIL117" s="37"/>
      <c r="DIM117" s="37"/>
      <c r="DIN117" s="37"/>
      <c r="DIO117" s="37"/>
      <c r="DIP117" s="37"/>
      <c r="DIQ117" s="37"/>
      <c r="DIR117" s="37"/>
      <c r="DIS117" s="37"/>
      <c r="DIT117" s="37"/>
      <c r="DIU117" s="37"/>
      <c r="DIV117" s="37"/>
      <c r="DIW117" s="37"/>
      <c r="DIX117" s="37"/>
      <c r="DIY117" s="37"/>
      <c r="DIZ117" s="37"/>
      <c r="DJA117" s="37"/>
      <c r="DJB117" s="37"/>
      <c r="DJC117" s="37"/>
      <c r="DJD117" s="37"/>
      <c r="DJE117" s="37"/>
      <c r="DJF117" s="37"/>
      <c r="DJG117" s="37"/>
      <c r="DJH117" s="37"/>
      <c r="DJI117" s="37"/>
      <c r="DJJ117" s="37"/>
      <c r="DJK117" s="37"/>
      <c r="DJL117" s="37"/>
      <c r="DJM117" s="37"/>
      <c r="DJN117" s="37"/>
      <c r="DJO117" s="37"/>
      <c r="DJP117" s="37"/>
      <c r="DJQ117" s="37"/>
      <c r="DJR117" s="37"/>
      <c r="DJS117" s="37"/>
      <c r="DJT117" s="37"/>
      <c r="DJU117" s="37"/>
      <c r="DJV117" s="37"/>
      <c r="DJW117" s="37"/>
      <c r="DJX117" s="37"/>
      <c r="DJY117" s="37"/>
      <c r="DJZ117" s="37"/>
      <c r="DKA117" s="37"/>
      <c r="DKB117" s="37"/>
      <c r="DKC117" s="37"/>
      <c r="DKD117" s="37"/>
      <c r="DKE117" s="37"/>
      <c r="DKF117" s="37"/>
      <c r="DKG117" s="37"/>
      <c r="DKH117" s="37"/>
      <c r="DKI117" s="37"/>
      <c r="DKJ117" s="37"/>
      <c r="DKK117" s="37"/>
      <c r="DKL117" s="37"/>
      <c r="DKM117" s="37"/>
      <c r="DKN117" s="37"/>
      <c r="DKO117" s="37"/>
      <c r="DKP117" s="37"/>
      <c r="DKQ117" s="37"/>
      <c r="DKR117" s="37"/>
      <c r="DKS117" s="37"/>
      <c r="DKT117" s="37"/>
      <c r="DKU117" s="37"/>
      <c r="DKV117" s="37"/>
      <c r="DKW117" s="37"/>
      <c r="DKX117" s="37"/>
      <c r="DKY117" s="37"/>
      <c r="DKZ117" s="37"/>
      <c r="DLA117" s="37"/>
      <c r="DLB117" s="37"/>
      <c r="DLC117" s="37"/>
      <c r="DLD117" s="37"/>
      <c r="DLE117" s="37"/>
      <c r="DLF117" s="37"/>
      <c r="DLG117" s="37"/>
      <c r="DLH117" s="37"/>
      <c r="DLI117" s="37"/>
      <c r="DLJ117" s="37"/>
      <c r="DLK117" s="37"/>
      <c r="DLL117" s="37"/>
      <c r="DLM117" s="37"/>
      <c r="DLN117" s="37"/>
      <c r="DLO117" s="37"/>
      <c r="DLP117" s="37"/>
      <c r="DLQ117" s="37"/>
      <c r="DLR117" s="37"/>
      <c r="DLS117" s="37"/>
      <c r="DLT117" s="37"/>
      <c r="DLU117" s="37"/>
      <c r="DLV117" s="37"/>
      <c r="DLW117" s="37"/>
      <c r="DLX117" s="37"/>
      <c r="DLY117" s="37"/>
      <c r="DLZ117" s="37"/>
      <c r="DMA117" s="37"/>
      <c r="DMB117" s="37"/>
      <c r="DMC117" s="37"/>
      <c r="DMD117" s="37"/>
      <c r="DME117" s="37"/>
      <c r="DMF117" s="37"/>
      <c r="DMG117" s="37"/>
      <c r="DMH117" s="37"/>
      <c r="DMI117" s="37"/>
      <c r="DMJ117" s="37"/>
      <c r="DMK117" s="37"/>
      <c r="DML117" s="37"/>
      <c r="DMM117" s="37"/>
      <c r="DMN117" s="37"/>
      <c r="DMO117" s="37"/>
      <c r="DMP117" s="37"/>
      <c r="DMQ117" s="37"/>
      <c r="DMR117" s="37"/>
      <c r="DMS117" s="37"/>
      <c r="DMT117" s="37"/>
      <c r="DMU117" s="37"/>
      <c r="DMV117" s="37"/>
      <c r="DMW117" s="37"/>
      <c r="DMX117" s="37"/>
      <c r="DMY117" s="37"/>
      <c r="DMZ117" s="37"/>
      <c r="DNA117" s="37"/>
      <c r="DNB117" s="37"/>
      <c r="DNC117" s="37"/>
      <c r="DND117" s="37"/>
      <c r="DNE117" s="37"/>
      <c r="DNF117" s="37"/>
      <c r="DNG117" s="37"/>
      <c r="DNH117" s="37"/>
      <c r="DNI117" s="37"/>
      <c r="DNJ117" s="37"/>
      <c r="DNK117" s="37"/>
      <c r="DNL117" s="37"/>
      <c r="DNM117" s="37"/>
      <c r="DNN117" s="37"/>
      <c r="DNO117" s="37"/>
      <c r="DNP117" s="37"/>
      <c r="DNQ117" s="37"/>
      <c r="DNR117" s="37"/>
      <c r="DNS117" s="37"/>
      <c r="DNT117" s="37"/>
      <c r="DNU117" s="37"/>
      <c r="DNV117" s="37"/>
      <c r="DNW117" s="37"/>
      <c r="DNX117" s="37"/>
      <c r="DNY117" s="37"/>
      <c r="DNZ117" s="37"/>
      <c r="DOA117" s="37"/>
      <c r="DOB117" s="37"/>
      <c r="DOC117" s="37"/>
      <c r="DOD117" s="37"/>
      <c r="DOE117" s="37"/>
      <c r="DOF117" s="37"/>
      <c r="DOG117" s="37"/>
      <c r="DOH117" s="37"/>
      <c r="DOI117" s="37"/>
      <c r="DOJ117" s="37"/>
      <c r="DOK117" s="37"/>
      <c r="DOL117" s="37"/>
      <c r="DOM117" s="37"/>
      <c r="DON117" s="37"/>
      <c r="DOO117" s="37"/>
      <c r="DOP117" s="37"/>
      <c r="DOQ117" s="37"/>
      <c r="DOR117" s="37"/>
      <c r="DOS117" s="37"/>
      <c r="DOT117" s="37"/>
      <c r="DOU117" s="37"/>
      <c r="DOV117" s="37"/>
      <c r="DOW117" s="37"/>
      <c r="DOX117" s="37"/>
      <c r="DOY117" s="37"/>
      <c r="DOZ117" s="37"/>
      <c r="DPA117" s="37"/>
      <c r="DPB117" s="37"/>
      <c r="DPC117" s="37"/>
      <c r="DPD117" s="37"/>
      <c r="DPE117" s="37"/>
      <c r="DPF117" s="37"/>
      <c r="DPG117" s="37"/>
      <c r="DPH117" s="37"/>
      <c r="DPI117" s="37"/>
      <c r="DPJ117" s="37"/>
      <c r="DPK117" s="37"/>
      <c r="DPL117" s="37"/>
      <c r="DPM117" s="37"/>
      <c r="DPN117" s="37"/>
      <c r="DPO117" s="37"/>
      <c r="DPP117" s="37"/>
      <c r="DPQ117" s="37"/>
      <c r="DPR117" s="37"/>
      <c r="DPS117" s="37"/>
      <c r="DPT117" s="37"/>
      <c r="DPU117" s="37"/>
      <c r="DPV117" s="37"/>
      <c r="DPW117" s="37"/>
      <c r="DPX117" s="37"/>
      <c r="DPY117" s="37"/>
      <c r="DPZ117" s="37"/>
      <c r="DQA117" s="37"/>
      <c r="DQB117" s="37"/>
      <c r="DQC117" s="37"/>
      <c r="DQD117" s="37"/>
      <c r="DQE117" s="37"/>
      <c r="DQF117" s="37"/>
      <c r="DQG117" s="37"/>
      <c r="DQH117" s="37"/>
      <c r="DQI117" s="37"/>
      <c r="DQJ117" s="37"/>
      <c r="DQK117" s="37"/>
      <c r="DQL117" s="37"/>
      <c r="DQM117" s="37"/>
      <c r="DQN117" s="37"/>
      <c r="DQO117" s="37"/>
      <c r="DQP117" s="37"/>
      <c r="DQQ117" s="37"/>
      <c r="DQR117" s="37"/>
      <c r="DQS117" s="37"/>
      <c r="DQT117" s="37"/>
      <c r="DQU117" s="37"/>
      <c r="DQV117" s="37"/>
      <c r="DQW117" s="37"/>
      <c r="DQX117" s="37"/>
      <c r="DQY117" s="37"/>
      <c r="DQZ117" s="37"/>
      <c r="DRA117" s="37"/>
      <c r="DRB117" s="37"/>
      <c r="DRC117" s="37"/>
      <c r="DRD117" s="37"/>
      <c r="DRE117" s="37"/>
      <c r="DRF117" s="37"/>
      <c r="DRG117" s="37"/>
      <c r="DRH117" s="37"/>
      <c r="DRI117" s="37"/>
      <c r="DRJ117" s="37"/>
      <c r="DRK117" s="37"/>
      <c r="DRL117" s="37"/>
      <c r="DRM117" s="37"/>
      <c r="DRN117" s="37"/>
      <c r="DRO117" s="37"/>
      <c r="DRP117" s="37"/>
      <c r="DRQ117" s="37"/>
      <c r="DRR117" s="37"/>
      <c r="DRS117" s="37"/>
      <c r="DRT117" s="37"/>
      <c r="DRU117" s="37"/>
      <c r="DRV117" s="37"/>
      <c r="DRW117" s="37"/>
      <c r="DRX117" s="37"/>
      <c r="DRY117" s="37"/>
      <c r="DRZ117" s="37"/>
      <c r="DSA117" s="37"/>
      <c r="DSB117" s="37"/>
      <c r="DSC117" s="37"/>
      <c r="DSD117" s="37"/>
      <c r="DSE117" s="37"/>
      <c r="DSF117" s="37"/>
      <c r="DSG117" s="37"/>
      <c r="DSH117" s="37"/>
      <c r="DSI117" s="37"/>
      <c r="DSJ117" s="37"/>
      <c r="DSK117" s="37"/>
      <c r="DSL117" s="37"/>
      <c r="DSM117" s="37"/>
      <c r="DSN117" s="37"/>
      <c r="DSO117" s="37"/>
      <c r="DSP117" s="37"/>
      <c r="DSQ117" s="37"/>
      <c r="DSR117" s="37"/>
      <c r="DSS117" s="37"/>
      <c r="DST117" s="37"/>
      <c r="DSU117" s="37"/>
      <c r="DSV117" s="37"/>
      <c r="DSW117" s="37"/>
      <c r="DSX117" s="37"/>
      <c r="DSY117" s="37"/>
      <c r="DSZ117" s="37"/>
      <c r="DTA117" s="37"/>
      <c r="DTB117" s="37"/>
      <c r="DTC117" s="37"/>
      <c r="DTD117" s="37"/>
      <c r="DTE117" s="37"/>
      <c r="DTF117" s="37"/>
      <c r="DTG117" s="37"/>
      <c r="DTH117" s="37"/>
      <c r="DTI117" s="37"/>
      <c r="DTJ117" s="37"/>
      <c r="DTK117" s="37"/>
      <c r="DTL117" s="37"/>
      <c r="DTM117" s="37"/>
      <c r="DTN117" s="37"/>
      <c r="DTO117" s="37"/>
      <c r="DTP117" s="37"/>
      <c r="DTQ117" s="37"/>
      <c r="DTR117" s="37"/>
      <c r="DTS117" s="37"/>
      <c r="DTT117" s="37"/>
      <c r="DTU117" s="37"/>
      <c r="DTV117" s="37"/>
      <c r="DTW117" s="37"/>
      <c r="DTX117" s="37"/>
      <c r="DTY117" s="37"/>
      <c r="DTZ117" s="37"/>
      <c r="DUA117" s="37"/>
      <c r="DUB117" s="37"/>
      <c r="DUC117" s="37"/>
      <c r="DUD117" s="37"/>
      <c r="DUE117" s="37"/>
      <c r="DUF117" s="37"/>
      <c r="DUG117" s="37"/>
      <c r="DUH117" s="37"/>
      <c r="DUI117" s="37"/>
      <c r="DUJ117" s="37"/>
      <c r="DUK117" s="37"/>
      <c r="DUL117" s="37"/>
      <c r="DUM117" s="37"/>
      <c r="DUN117" s="37"/>
      <c r="DUO117" s="37"/>
      <c r="DUP117" s="37"/>
      <c r="DUQ117" s="37"/>
      <c r="DUR117" s="37"/>
      <c r="DUS117" s="37"/>
      <c r="DUT117" s="37"/>
      <c r="DUU117" s="37"/>
      <c r="DUV117" s="37"/>
      <c r="DUW117" s="37"/>
      <c r="DUX117" s="37"/>
      <c r="DUY117" s="37"/>
      <c r="DUZ117" s="37"/>
      <c r="DVA117" s="37"/>
      <c r="DVB117" s="37"/>
      <c r="DVC117" s="37"/>
      <c r="DVD117" s="37"/>
      <c r="DVE117" s="37"/>
      <c r="DVF117" s="37"/>
      <c r="DVG117" s="37"/>
      <c r="DVH117" s="37"/>
      <c r="DVI117" s="37"/>
      <c r="DVJ117" s="37"/>
      <c r="DVK117" s="37"/>
      <c r="DVL117" s="37"/>
      <c r="DVM117" s="37"/>
      <c r="DVN117" s="37"/>
      <c r="DVO117" s="37"/>
      <c r="DVP117" s="37"/>
      <c r="DVQ117" s="37"/>
      <c r="DVR117" s="37"/>
      <c r="DVS117" s="37"/>
      <c r="DVT117" s="37"/>
      <c r="DVU117" s="37"/>
      <c r="DVV117" s="37"/>
      <c r="DVW117" s="37"/>
      <c r="DVX117" s="37"/>
      <c r="DVY117" s="37"/>
      <c r="DVZ117" s="37"/>
      <c r="DWA117" s="37"/>
      <c r="DWB117" s="37"/>
      <c r="DWC117" s="37"/>
      <c r="DWD117" s="37"/>
      <c r="DWE117" s="37"/>
      <c r="DWF117" s="37"/>
      <c r="DWG117" s="37"/>
      <c r="DWH117" s="37"/>
      <c r="DWI117" s="37"/>
      <c r="DWJ117" s="37"/>
      <c r="DWK117" s="37"/>
      <c r="DWL117" s="37"/>
      <c r="DWM117" s="37"/>
      <c r="DWN117" s="37"/>
      <c r="DWO117" s="37"/>
      <c r="DWP117" s="37"/>
      <c r="DWQ117" s="37"/>
      <c r="DWR117" s="37"/>
      <c r="DWS117" s="37"/>
      <c r="DWT117" s="37"/>
      <c r="DWU117" s="37"/>
      <c r="DWV117" s="37"/>
      <c r="DWW117" s="37"/>
      <c r="DWX117" s="37"/>
      <c r="DWY117" s="37"/>
      <c r="DWZ117" s="37"/>
      <c r="DXA117" s="37"/>
      <c r="DXB117" s="37"/>
      <c r="DXC117" s="37"/>
      <c r="DXD117" s="37"/>
      <c r="DXE117" s="37"/>
      <c r="DXF117" s="37"/>
      <c r="DXG117" s="37"/>
      <c r="DXH117" s="37"/>
      <c r="DXI117" s="37"/>
      <c r="DXJ117" s="37"/>
      <c r="DXK117" s="37"/>
      <c r="DXL117" s="37"/>
      <c r="DXM117" s="37"/>
      <c r="DXN117" s="37"/>
      <c r="DXO117" s="37"/>
      <c r="DXP117" s="37"/>
      <c r="DXQ117" s="37"/>
      <c r="DXR117" s="37"/>
      <c r="DXS117" s="37"/>
      <c r="DXT117" s="37"/>
      <c r="DXU117" s="37"/>
      <c r="DXV117" s="37"/>
      <c r="DXW117" s="37"/>
      <c r="DXX117" s="37"/>
      <c r="DXY117" s="37"/>
      <c r="DXZ117" s="37"/>
      <c r="DYA117" s="37"/>
      <c r="DYB117" s="37"/>
      <c r="DYC117" s="37"/>
      <c r="DYD117" s="37"/>
      <c r="DYE117" s="37"/>
      <c r="DYF117" s="37"/>
      <c r="DYG117" s="37"/>
      <c r="DYH117" s="37"/>
      <c r="DYI117" s="37"/>
      <c r="DYJ117" s="37"/>
      <c r="DYK117" s="37"/>
      <c r="DYL117" s="37"/>
      <c r="DYM117" s="37"/>
      <c r="DYN117" s="37"/>
      <c r="DYO117" s="37"/>
      <c r="DYP117" s="37"/>
      <c r="DYQ117" s="37"/>
      <c r="DYR117" s="37"/>
      <c r="DYS117" s="37"/>
      <c r="DYT117" s="37"/>
      <c r="DYU117" s="37"/>
      <c r="DYV117" s="37"/>
      <c r="DYW117" s="37"/>
      <c r="DYX117" s="37"/>
      <c r="DYY117" s="37"/>
      <c r="DYZ117" s="37"/>
      <c r="DZA117" s="37"/>
      <c r="DZB117" s="37"/>
      <c r="DZC117" s="37"/>
      <c r="DZD117" s="37"/>
      <c r="DZE117" s="37"/>
      <c r="DZF117" s="37"/>
      <c r="DZG117" s="37"/>
      <c r="DZH117" s="37"/>
      <c r="DZI117" s="37"/>
      <c r="DZJ117" s="37"/>
      <c r="DZK117" s="37"/>
      <c r="DZL117" s="37"/>
      <c r="DZM117" s="37"/>
      <c r="DZN117" s="37"/>
      <c r="DZO117" s="37"/>
      <c r="DZP117" s="37"/>
      <c r="DZQ117" s="37"/>
      <c r="DZR117" s="37"/>
      <c r="DZS117" s="37"/>
      <c r="DZT117" s="37"/>
      <c r="DZU117" s="37"/>
      <c r="DZV117" s="37"/>
      <c r="DZW117" s="37"/>
      <c r="DZX117" s="37"/>
      <c r="DZY117" s="37"/>
      <c r="DZZ117" s="37"/>
      <c r="EAA117" s="37"/>
      <c r="EAB117" s="37"/>
      <c r="EAC117" s="37"/>
      <c r="EAD117" s="37"/>
      <c r="EAE117" s="37"/>
      <c r="EAF117" s="37"/>
      <c r="EAG117" s="37"/>
      <c r="EAH117" s="37"/>
      <c r="EAI117" s="37"/>
      <c r="EAJ117" s="37"/>
      <c r="EAK117" s="37"/>
      <c r="EAL117" s="37"/>
      <c r="EAM117" s="37"/>
      <c r="EAN117" s="37"/>
      <c r="EAO117" s="37"/>
      <c r="EAP117" s="37"/>
      <c r="EAQ117" s="37"/>
      <c r="EAR117" s="37"/>
      <c r="EAS117" s="37"/>
      <c r="EAT117" s="37"/>
      <c r="EAU117" s="37"/>
      <c r="EAV117" s="37"/>
      <c r="EAW117" s="37"/>
      <c r="EAX117" s="37"/>
      <c r="EAY117" s="37"/>
      <c r="EAZ117" s="37"/>
      <c r="EBA117" s="37"/>
      <c r="EBB117" s="37"/>
      <c r="EBC117" s="37"/>
      <c r="EBD117" s="37"/>
      <c r="EBE117" s="37"/>
      <c r="EBF117" s="37"/>
      <c r="EBG117" s="37"/>
      <c r="EBH117" s="37"/>
      <c r="EBI117" s="37"/>
      <c r="EBJ117" s="37"/>
      <c r="EBK117" s="37"/>
      <c r="EBL117" s="37"/>
      <c r="EBM117" s="37"/>
      <c r="EBN117" s="37"/>
      <c r="EBO117" s="37"/>
      <c r="EBP117" s="37"/>
      <c r="EBQ117" s="37"/>
      <c r="EBR117" s="37"/>
      <c r="EBS117" s="37"/>
      <c r="EBT117" s="37"/>
      <c r="EBU117" s="37"/>
      <c r="EBV117" s="37"/>
      <c r="EBW117" s="37"/>
      <c r="EBX117" s="37"/>
      <c r="EBY117" s="37"/>
      <c r="EBZ117" s="37"/>
      <c r="ECA117" s="37"/>
      <c r="ECB117" s="37"/>
      <c r="ECC117" s="37"/>
      <c r="ECD117" s="37"/>
      <c r="ECE117" s="37"/>
      <c r="ECF117" s="37"/>
      <c r="ECG117" s="37"/>
      <c r="ECH117" s="37"/>
      <c r="ECI117" s="37"/>
      <c r="ECJ117" s="37"/>
      <c r="ECK117" s="37"/>
      <c r="ECL117" s="37"/>
      <c r="ECM117" s="37"/>
      <c r="ECN117" s="37"/>
      <c r="ECO117" s="37"/>
      <c r="ECP117" s="37"/>
      <c r="ECQ117" s="37"/>
      <c r="ECR117" s="37"/>
      <c r="ECS117" s="37"/>
      <c r="ECT117" s="37"/>
      <c r="ECU117" s="37"/>
      <c r="ECV117" s="37"/>
      <c r="ECW117" s="37"/>
      <c r="ECX117" s="37"/>
      <c r="ECY117" s="37"/>
      <c r="ECZ117" s="37"/>
      <c r="EDA117" s="37"/>
      <c r="EDB117" s="37"/>
      <c r="EDC117" s="37"/>
      <c r="EDD117" s="37"/>
      <c r="EDE117" s="37"/>
      <c r="EDF117" s="37"/>
      <c r="EDG117" s="37"/>
      <c r="EDH117" s="37"/>
      <c r="EDI117" s="37"/>
      <c r="EDJ117" s="37"/>
      <c r="EDK117" s="37"/>
      <c r="EDL117" s="37"/>
      <c r="EDM117" s="37"/>
      <c r="EDN117" s="37"/>
      <c r="EDO117" s="37"/>
      <c r="EDP117" s="37"/>
      <c r="EDQ117" s="37"/>
      <c r="EDR117" s="37"/>
      <c r="EDS117" s="37"/>
      <c r="EDT117" s="37"/>
      <c r="EDU117" s="37"/>
      <c r="EDV117" s="37"/>
      <c r="EDW117" s="37"/>
      <c r="EDX117" s="37"/>
      <c r="EDY117" s="37"/>
      <c r="EDZ117" s="37"/>
      <c r="EEA117" s="37"/>
      <c r="EEB117" s="37"/>
      <c r="EEC117" s="37"/>
      <c r="EED117" s="37"/>
      <c r="EEE117" s="37"/>
      <c r="EEF117" s="37"/>
      <c r="EEG117" s="37"/>
      <c r="EEH117" s="37"/>
      <c r="EEI117" s="37"/>
      <c r="EEJ117" s="37"/>
      <c r="EEK117" s="37"/>
      <c r="EEL117" s="37"/>
      <c r="EEM117" s="37"/>
      <c r="EEN117" s="37"/>
      <c r="EEO117" s="37"/>
      <c r="EEP117" s="37"/>
      <c r="EEQ117" s="37"/>
      <c r="EER117" s="37"/>
      <c r="EES117" s="37"/>
      <c r="EET117" s="37"/>
      <c r="EEU117" s="37"/>
      <c r="EEV117" s="37"/>
      <c r="EEW117" s="37"/>
      <c r="EEX117" s="37"/>
      <c r="EEY117" s="37"/>
      <c r="EEZ117" s="37"/>
      <c r="EFA117" s="37"/>
      <c r="EFB117" s="37"/>
      <c r="EFC117" s="37"/>
      <c r="EFD117" s="37"/>
      <c r="EFE117" s="37"/>
      <c r="EFF117" s="37"/>
      <c r="EFG117" s="37"/>
      <c r="EFH117" s="37"/>
      <c r="EFI117" s="37"/>
      <c r="EFJ117" s="37"/>
      <c r="EFK117" s="37"/>
      <c r="EFL117" s="37"/>
      <c r="EFM117" s="37"/>
      <c r="EFN117" s="37"/>
      <c r="EFO117" s="37"/>
      <c r="EFP117" s="37"/>
      <c r="EFQ117" s="37"/>
      <c r="EFR117" s="37"/>
      <c r="EFS117" s="37"/>
      <c r="EFT117" s="37"/>
      <c r="EFU117" s="37"/>
      <c r="EFV117" s="37"/>
      <c r="EFW117" s="37"/>
      <c r="EFX117" s="37"/>
      <c r="EFY117" s="37"/>
      <c r="EFZ117" s="37"/>
      <c r="EGA117" s="37"/>
      <c r="EGB117" s="37"/>
      <c r="EGC117" s="37"/>
      <c r="EGD117" s="37"/>
      <c r="EGE117" s="37"/>
      <c r="EGF117" s="37"/>
      <c r="EGG117" s="37"/>
      <c r="EGH117" s="37"/>
      <c r="EGI117" s="37"/>
      <c r="EGJ117" s="37"/>
      <c r="EGK117" s="37"/>
      <c r="EGL117" s="37"/>
      <c r="EGM117" s="37"/>
      <c r="EGN117" s="37"/>
      <c r="EGO117" s="37"/>
      <c r="EGP117" s="37"/>
      <c r="EGQ117" s="37"/>
      <c r="EGR117" s="37"/>
      <c r="EGS117" s="37"/>
      <c r="EGT117" s="37"/>
      <c r="EGU117" s="37"/>
      <c r="EGV117" s="37"/>
      <c r="EGW117" s="37"/>
      <c r="EGX117" s="37"/>
      <c r="EGY117" s="37"/>
      <c r="EGZ117" s="37"/>
      <c r="EHA117" s="37"/>
      <c r="EHB117" s="37"/>
      <c r="EHC117" s="37"/>
      <c r="EHD117" s="37"/>
      <c r="EHE117" s="37"/>
      <c r="EHF117" s="37"/>
      <c r="EHG117" s="37"/>
      <c r="EHH117" s="37"/>
      <c r="EHI117" s="37"/>
      <c r="EHJ117" s="37"/>
      <c r="EHK117" s="37"/>
      <c r="EHL117" s="37"/>
      <c r="EHM117" s="37"/>
      <c r="EHN117" s="37"/>
      <c r="EHO117" s="37"/>
      <c r="EHP117" s="37"/>
      <c r="EHQ117" s="37"/>
      <c r="EHR117" s="37"/>
      <c r="EHS117" s="37"/>
      <c r="EHT117" s="37"/>
      <c r="EHU117" s="37"/>
      <c r="EHV117" s="37"/>
      <c r="EHW117" s="37"/>
      <c r="EHX117" s="37"/>
      <c r="EHY117" s="37"/>
      <c r="EHZ117" s="37"/>
      <c r="EIA117" s="37"/>
      <c r="EIB117" s="37"/>
      <c r="EIC117" s="37"/>
      <c r="EID117" s="37"/>
      <c r="EIE117" s="37"/>
      <c r="EIF117" s="37"/>
      <c r="EIG117" s="37"/>
      <c r="EIH117" s="37"/>
      <c r="EII117" s="37"/>
      <c r="EIJ117" s="37"/>
      <c r="EIK117" s="37"/>
      <c r="EIL117" s="37"/>
      <c r="EIM117" s="37"/>
      <c r="EIN117" s="37"/>
      <c r="EIO117" s="37"/>
      <c r="EIP117" s="37"/>
      <c r="EIQ117" s="37"/>
      <c r="EIR117" s="37"/>
      <c r="EIS117" s="37"/>
      <c r="EIT117" s="37"/>
      <c r="EIU117" s="37"/>
      <c r="EIV117" s="37"/>
      <c r="EIW117" s="37"/>
      <c r="EIX117" s="37"/>
      <c r="EIY117" s="37"/>
      <c r="EIZ117" s="37"/>
      <c r="EJA117" s="37"/>
      <c r="EJB117" s="37"/>
      <c r="EJC117" s="37"/>
      <c r="EJD117" s="37"/>
      <c r="EJE117" s="37"/>
      <c r="EJF117" s="37"/>
      <c r="EJG117" s="37"/>
      <c r="EJH117" s="37"/>
      <c r="EJI117" s="37"/>
      <c r="EJJ117" s="37"/>
      <c r="EJK117" s="37"/>
      <c r="EJL117" s="37"/>
      <c r="EJM117" s="37"/>
      <c r="EJN117" s="37"/>
      <c r="EJO117" s="37"/>
      <c r="EJP117" s="37"/>
      <c r="EJQ117" s="37"/>
      <c r="EJR117" s="37"/>
      <c r="EJS117" s="37"/>
      <c r="EJT117" s="37"/>
      <c r="EJU117" s="37"/>
      <c r="EJV117" s="37"/>
      <c r="EJW117" s="37"/>
      <c r="EJX117" s="37"/>
      <c r="EJY117" s="37"/>
      <c r="EJZ117" s="37"/>
      <c r="EKA117" s="37"/>
      <c r="EKB117" s="37"/>
      <c r="EKC117" s="37"/>
      <c r="EKD117" s="37"/>
      <c r="EKE117" s="37"/>
      <c r="EKF117" s="37"/>
      <c r="EKG117" s="37"/>
      <c r="EKH117" s="37"/>
      <c r="EKI117" s="37"/>
      <c r="EKJ117" s="37"/>
      <c r="EKK117" s="37"/>
      <c r="EKL117" s="37"/>
      <c r="EKM117" s="37"/>
      <c r="EKN117" s="37"/>
      <c r="EKO117" s="37"/>
      <c r="EKP117" s="37"/>
      <c r="EKQ117" s="37"/>
      <c r="EKR117" s="37"/>
      <c r="EKS117" s="37"/>
      <c r="EKT117" s="37"/>
      <c r="EKU117" s="37"/>
      <c r="EKV117" s="37"/>
      <c r="EKW117" s="37"/>
      <c r="EKX117" s="37"/>
      <c r="EKY117" s="37"/>
      <c r="EKZ117" s="37"/>
      <c r="ELA117" s="37"/>
      <c r="ELB117" s="37"/>
      <c r="ELC117" s="37"/>
      <c r="ELD117" s="37"/>
      <c r="ELE117" s="37"/>
      <c r="ELF117" s="37"/>
      <c r="ELG117" s="37"/>
      <c r="ELH117" s="37"/>
      <c r="ELI117" s="37"/>
      <c r="ELJ117" s="37"/>
      <c r="ELK117" s="37"/>
      <c r="ELL117" s="37"/>
      <c r="ELM117" s="37"/>
      <c r="ELN117" s="37"/>
      <c r="ELO117" s="37"/>
      <c r="ELP117" s="37"/>
      <c r="ELQ117" s="37"/>
      <c r="ELR117" s="37"/>
      <c r="ELS117" s="37"/>
      <c r="ELT117" s="37"/>
      <c r="ELU117" s="37"/>
      <c r="ELV117" s="37"/>
      <c r="ELW117" s="37"/>
      <c r="ELX117" s="37"/>
      <c r="ELY117" s="37"/>
      <c r="ELZ117" s="37"/>
      <c r="EMA117" s="37"/>
      <c r="EMB117" s="37"/>
      <c r="EMC117" s="37"/>
      <c r="EMD117" s="37"/>
      <c r="EME117" s="37"/>
      <c r="EMF117" s="37"/>
      <c r="EMG117" s="37"/>
      <c r="EMH117" s="37"/>
      <c r="EMI117" s="37"/>
      <c r="EMJ117" s="37"/>
      <c r="EMK117" s="37"/>
      <c r="EML117" s="37"/>
      <c r="EMM117" s="37"/>
      <c r="EMN117" s="37"/>
      <c r="EMO117" s="37"/>
      <c r="EMP117" s="37"/>
      <c r="EMQ117" s="37"/>
      <c r="EMR117" s="37"/>
      <c r="EMS117" s="37"/>
      <c r="EMT117" s="37"/>
      <c r="EMU117" s="37"/>
      <c r="EMV117" s="37"/>
      <c r="EMW117" s="37"/>
      <c r="EMX117" s="37"/>
      <c r="EMY117" s="37"/>
      <c r="EMZ117" s="37"/>
      <c r="ENA117" s="37"/>
      <c r="ENB117" s="37"/>
      <c r="ENC117" s="37"/>
      <c r="END117" s="37"/>
      <c r="ENE117" s="37"/>
      <c r="ENF117" s="37"/>
      <c r="ENG117" s="37"/>
      <c r="ENH117" s="37"/>
      <c r="ENI117" s="37"/>
      <c r="ENJ117" s="37"/>
      <c r="ENK117" s="37"/>
      <c r="ENL117" s="37"/>
      <c r="ENM117" s="37"/>
      <c r="ENN117" s="37"/>
      <c r="ENO117" s="37"/>
      <c r="ENP117" s="37"/>
      <c r="ENQ117" s="37"/>
      <c r="ENR117" s="37"/>
      <c r="ENS117" s="37"/>
      <c r="ENT117" s="37"/>
      <c r="ENU117" s="37"/>
      <c r="ENV117" s="37"/>
      <c r="ENW117" s="37"/>
      <c r="ENX117" s="37"/>
      <c r="ENY117" s="37"/>
      <c r="ENZ117" s="37"/>
      <c r="EOA117" s="37"/>
      <c r="EOB117" s="37"/>
      <c r="EOC117" s="37"/>
      <c r="EOD117" s="37"/>
      <c r="EOE117" s="37"/>
      <c r="EOF117" s="37"/>
      <c r="EOG117" s="37"/>
      <c r="EOH117" s="37"/>
      <c r="EOI117" s="37"/>
      <c r="EOJ117" s="37"/>
      <c r="EOK117" s="37"/>
      <c r="EOL117" s="37"/>
      <c r="EOM117" s="37"/>
      <c r="EON117" s="37"/>
      <c r="EOO117" s="37"/>
      <c r="EOP117" s="37"/>
      <c r="EOQ117" s="37"/>
      <c r="EOR117" s="37"/>
      <c r="EOS117" s="37"/>
      <c r="EOT117" s="37"/>
      <c r="EOU117" s="37"/>
      <c r="EOV117" s="37"/>
      <c r="EOW117" s="37"/>
      <c r="EOX117" s="37"/>
      <c r="EOY117" s="37"/>
      <c r="EOZ117" s="37"/>
      <c r="EPA117" s="37"/>
      <c r="EPB117" s="37"/>
      <c r="EPC117" s="37"/>
      <c r="EPD117" s="37"/>
      <c r="EPE117" s="37"/>
      <c r="EPF117" s="37"/>
      <c r="EPG117" s="37"/>
      <c r="EPH117" s="37"/>
      <c r="EPI117" s="37"/>
      <c r="EPJ117" s="37"/>
      <c r="EPK117" s="37"/>
      <c r="EPL117" s="37"/>
      <c r="EPM117" s="37"/>
      <c r="EPN117" s="37"/>
      <c r="EPO117" s="37"/>
      <c r="EPP117" s="37"/>
      <c r="EPQ117" s="37"/>
      <c r="EPR117" s="37"/>
      <c r="EPS117" s="37"/>
      <c r="EPT117" s="37"/>
      <c r="EPU117" s="37"/>
      <c r="EPV117" s="37"/>
      <c r="EPW117" s="37"/>
      <c r="EPX117" s="37"/>
      <c r="EPY117" s="37"/>
      <c r="EPZ117" s="37"/>
      <c r="EQA117" s="37"/>
      <c r="EQB117" s="37"/>
      <c r="EQC117" s="37"/>
      <c r="EQD117" s="37"/>
      <c r="EQE117" s="37"/>
      <c r="EQF117" s="37"/>
      <c r="EQG117" s="37"/>
      <c r="EQH117" s="37"/>
      <c r="EQI117" s="37"/>
      <c r="EQJ117" s="37"/>
      <c r="EQK117" s="37"/>
      <c r="EQL117" s="37"/>
      <c r="EQM117" s="37"/>
      <c r="EQN117" s="37"/>
      <c r="EQO117" s="37"/>
      <c r="EQP117" s="37"/>
      <c r="EQQ117" s="37"/>
      <c r="EQR117" s="37"/>
      <c r="EQS117" s="37"/>
      <c r="EQT117" s="37"/>
      <c r="EQU117" s="37"/>
      <c r="EQV117" s="37"/>
      <c r="EQW117" s="37"/>
      <c r="EQX117" s="37"/>
      <c r="EQY117" s="37"/>
      <c r="EQZ117" s="37"/>
      <c r="ERA117" s="37"/>
      <c r="ERB117" s="37"/>
      <c r="ERC117" s="37"/>
      <c r="ERD117" s="37"/>
      <c r="ERE117" s="37"/>
      <c r="ERF117" s="37"/>
      <c r="ERG117" s="37"/>
      <c r="ERH117" s="37"/>
      <c r="ERI117" s="37"/>
      <c r="ERJ117" s="37"/>
      <c r="ERK117" s="37"/>
      <c r="ERL117" s="37"/>
      <c r="ERM117" s="37"/>
      <c r="ERN117" s="37"/>
      <c r="ERO117" s="37"/>
      <c r="ERP117" s="37"/>
      <c r="ERQ117" s="37"/>
      <c r="ERR117" s="37"/>
      <c r="ERS117" s="37"/>
      <c r="ERT117" s="37"/>
      <c r="ERU117" s="37"/>
      <c r="ERV117" s="37"/>
      <c r="ERW117" s="37"/>
      <c r="ERX117" s="37"/>
      <c r="ERY117" s="37"/>
      <c r="ERZ117" s="37"/>
      <c r="ESA117" s="37"/>
      <c r="ESB117" s="37"/>
      <c r="ESC117" s="37"/>
      <c r="ESD117" s="37"/>
      <c r="ESE117" s="37"/>
      <c r="ESF117" s="37"/>
      <c r="ESG117" s="37"/>
      <c r="ESH117" s="37"/>
      <c r="ESI117" s="37"/>
      <c r="ESJ117" s="37"/>
      <c r="ESK117" s="37"/>
      <c r="ESL117" s="37"/>
      <c r="ESM117" s="37"/>
      <c r="ESN117" s="37"/>
      <c r="ESO117" s="37"/>
      <c r="ESP117" s="37"/>
      <c r="ESQ117" s="37"/>
      <c r="ESR117" s="37"/>
      <c r="ESS117" s="37"/>
      <c r="EST117" s="37"/>
      <c r="ESU117" s="37"/>
      <c r="ESV117" s="37"/>
      <c r="ESW117" s="37"/>
      <c r="ESX117" s="37"/>
      <c r="ESY117" s="37"/>
      <c r="ESZ117" s="37"/>
      <c r="ETA117" s="37"/>
      <c r="ETB117" s="37"/>
      <c r="ETC117" s="37"/>
      <c r="ETD117" s="37"/>
      <c r="ETE117" s="37"/>
      <c r="ETF117" s="37"/>
      <c r="ETG117" s="37"/>
      <c r="ETH117" s="37"/>
      <c r="ETI117" s="37"/>
      <c r="ETJ117" s="37"/>
      <c r="ETK117" s="37"/>
      <c r="ETL117" s="37"/>
      <c r="ETM117" s="37"/>
      <c r="ETN117" s="37"/>
      <c r="ETO117" s="37"/>
      <c r="ETP117" s="37"/>
      <c r="ETQ117" s="37"/>
      <c r="ETR117" s="37"/>
      <c r="ETS117" s="37"/>
      <c r="ETT117" s="37"/>
      <c r="ETU117" s="37"/>
      <c r="ETV117" s="37"/>
      <c r="ETW117" s="37"/>
      <c r="ETX117" s="37"/>
      <c r="ETY117" s="37"/>
      <c r="ETZ117" s="37"/>
      <c r="EUA117" s="37"/>
      <c r="EUB117" s="37"/>
      <c r="EUC117" s="37"/>
      <c r="EUD117" s="37"/>
      <c r="EUE117" s="37"/>
      <c r="EUF117" s="37"/>
      <c r="EUG117" s="37"/>
      <c r="EUH117" s="37"/>
      <c r="EUI117" s="37"/>
      <c r="EUJ117" s="37"/>
      <c r="EUK117" s="37"/>
      <c r="EUL117" s="37"/>
      <c r="EUM117" s="37"/>
      <c r="EUN117" s="37"/>
      <c r="EUO117" s="37"/>
      <c r="EUP117" s="37"/>
      <c r="EUQ117" s="37"/>
      <c r="EUR117" s="37"/>
      <c r="EUS117" s="37"/>
      <c r="EUT117" s="37"/>
      <c r="EUU117" s="37"/>
      <c r="EUV117" s="37"/>
      <c r="EUW117" s="37"/>
      <c r="EUX117" s="37"/>
      <c r="EUY117" s="37"/>
      <c r="EUZ117" s="37"/>
      <c r="EVA117" s="37"/>
      <c r="EVB117" s="37"/>
      <c r="EVC117" s="37"/>
      <c r="EVD117" s="37"/>
      <c r="EVE117" s="37"/>
      <c r="EVF117" s="37"/>
      <c r="EVG117" s="37"/>
      <c r="EVH117" s="37"/>
      <c r="EVI117" s="37"/>
      <c r="EVJ117" s="37"/>
      <c r="EVK117" s="37"/>
      <c r="EVL117" s="37"/>
      <c r="EVM117" s="37"/>
      <c r="EVN117" s="37"/>
      <c r="EVO117" s="37"/>
      <c r="EVP117" s="37"/>
      <c r="EVQ117" s="37"/>
      <c r="EVR117" s="37"/>
      <c r="EVS117" s="37"/>
      <c r="EVT117" s="37"/>
      <c r="EVU117" s="37"/>
      <c r="EVV117" s="37"/>
      <c r="EVW117" s="37"/>
      <c r="EVX117" s="37"/>
      <c r="EVY117" s="37"/>
      <c r="EVZ117" s="37"/>
      <c r="EWA117" s="37"/>
      <c r="EWB117" s="37"/>
      <c r="EWC117" s="37"/>
      <c r="EWD117" s="37"/>
      <c r="EWE117" s="37"/>
      <c r="EWF117" s="37"/>
      <c r="EWG117" s="37"/>
      <c r="EWH117" s="37"/>
      <c r="EWI117" s="37"/>
      <c r="EWJ117" s="37"/>
      <c r="EWK117" s="37"/>
      <c r="EWL117" s="37"/>
      <c r="EWM117" s="37"/>
      <c r="EWN117" s="37"/>
      <c r="EWO117" s="37"/>
      <c r="EWP117" s="37"/>
      <c r="EWQ117" s="37"/>
      <c r="EWR117" s="37"/>
      <c r="EWS117" s="37"/>
      <c r="EWT117" s="37"/>
      <c r="EWU117" s="37"/>
      <c r="EWV117" s="37"/>
      <c r="EWW117" s="37"/>
      <c r="EWX117" s="37"/>
      <c r="EWY117" s="37"/>
      <c r="EWZ117" s="37"/>
      <c r="EXA117" s="37"/>
      <c r="EXB117" s="37"/>
      <c r="EXC117" s="37"/>
      <c r="EXD117" s="37"/>
      <c r="EXE117" s="37"/>
      <c r="EXF117" s="37"/>
      <c r="EXG117" s="37"/>
      <c r="EXH117" s="37"/>
      <c r="EXI117" s="37"/>
      <c r="EXJ117" s="37"/>
      <c r="EXK117" s="37"/>
      <c r="EXL117" s="37"/>
      <c r="EXM117" s="37"/>
      <c r="EXN117" s="37"/>
      <c r="EXO117" s="37"/>
      <c r="EXP117" s="37"/>
      <c r="EXQ117" s="37"/>
      <c r="EXR117" s="37"/>
      <c r="EXS117" s="37"/>
      <c r="EXT117" s="37"/>
      <c r="EXU117" s="37"/>
      <c r="EXV117" s="37"/>
      <c r="EXW117" s="37"/>
      <c r="EXX117" s="37"/>
      <c r="EXY117" s="37"/>
      <c r="EXZ117" s="37"/>
      <c r="EYA117" s="37"/>
      <c r="EYB117" s="37"/>
      <c r="EYC117" s="37"/>
      <c r="EYD117" s="37"/>
      <c r="EYE117" s="37"/>
      <c r="EYF117" s="37"/>
      <c r="EYG117" s="37"/>
      <c r="EYH117" s="37"/>
      <c r="EYI117" s="37"/>
      <c r="EYJ117" s="37"/>
      <c r="EYK117" s="37"/>
      <c r="EYL117" s="37"/>
      <c r="EYM117" s="37"/>
      <c r="EYN117" s="37"/>
      <c r="EYO117" s="37"/>
      <c r="EYP117" s="37"/>
      <c r="EYQ117" s="37"/>
      <c r="EYR117" s="37"/>
      <c r="EYS117" s="37"/>
      <c r="EYT117" s="37"/>
      <c r="EYU117" s="37"/>
      <c r="EYV117" s="37"/>
      <c r="EYW117" s="37"/>
      <c r="EYX117" s="37"/>
      <c r="EYY117" s="37"/>
      <c r="EYZ117" s="37"/>
      <c r="EZA117" s="37"/>
      <c r="EZB117" s="37"/>
      <c r="EZC117" s="37"/>
      <c r="EZD117" s="37"/>
      <c r="EZE117" s="37"/>
      <c r="EZF117" s="37"/>
      <c r="EZG117" s="37"/>
      <c r="EZH117" s="37"/>
      <c r="EZI117" s="37"/>
      <c r="EZJ117" s="37"/>
      <c r="EZK117" s="37"/>
      <c r="EZL117" s="37"/>
      <c r="EZM117" s="37"/>
      <c r="EZN117" s="37"/>
      <c r="EZO117" s="37"/>
      <c r="EZP117" s="37"/>
      <c r="EZQ117" s="37"/>
      <c r="EZR117" s="37"/>
      <c r="EZS117" s="37"/>
      <c r="EZT117" s="37"/>
      <c r="EZU117" s="37"/>
      <c r="EZV117" s="37"/>
      <c r="EZW117" s="37"/>
      <c r="EZX117" s="37"/>
      <c r="EZY117" s="37"/>
      <c r="EZZ117" s="37"/>
      <c r="FAA117" s="37"/>
      <c r="FAB117" s="37"/>
      <c r="FAC117" s="37"/>
      <c r="FAD117" s="37"/>
      <c r="FAE117" s="37"/>
      <c r="FAF117" s="37"/>
      <c r="FAG117" s="37"/>
      <c r="FAH117" s="37"/>
      <c r="FAI117" s="37"/>
      <c r="FAJ117" s="37"/>
      <c r="FAK117" s="37"/>
      <c r="FAL117" s="37"/>
      <c r="FAM117" s="37"/>
      <c r="FAN117" s="37"/>
      <c r="FAO117" s="37"/>
      <c r="FAP117" s="37"/>
      <c r="FAQ117" s="37"/>
      <c r="FAR117" s="37"/>
      <c r="FAS117" s="37"/>
      <c r="FAT117" s="37"/>
      <c r="FAU117" s="37"/>
      <c r="FAV117" s="37"/>
      <c r="FAW117" s="37"/>
      <c r="FAX117" s="37"/>
      <c r="FAY117" s="37"/>
      <c r="FAZ117" s="37"/>
      <c r="FBA117" s="37"/>
      <c r="FBB117" s="37"/>
      <c r="FBC117" s="37"/>
      <c r="FBD117" s="37"/>
      <c r="FBE117" s="37"/>
      <c r="FBF117" s="37"/>
      <c r="FBG117" s="37"/>
      <c r="FBH117" s="37"/>
      <c r="FBI117" s="37"/>
      <c r="FBJ117" s="37"/>
      <c r="FBK117" s="37"/>
      <c r="FBL117" s="37"/>
      <c r="FBM117" s="37"/>
      <c r="FBN117" s="37"/>
      <c r="FBO117" s="37"/>
      <c r="FBP117" s="37"/>
      <c r="FBQ117" s="37"/>
      <c r="FBR117" s="37"/>
      <c r="FBS117" s="37"/>
      <c r="FBT117" s="37"/>
      <c r="FBU117" s="37"/>
      <c r="FBV117" s="37"/>
      <c r="FBW117" s="37"/>
      <c r="FBX117" s="37"/>
      <c r="FBY117" s="37"/>
      <c r="FBZ117" s="37"/>
      <c r="FCA117" s="37"/>
      <c r="FCB117" s="37"/>
      <c r="FCC117" s="37"/>
      <c r="FCD117" s="37"/>
      <c r="FCE117" s="37"/>
      <c r="FCF117" s="37"/>
      <c r="FCG117" s="37"/>
      <c r="FCH117" s="37"/>
      <c r="FCI117" s="37"/>
      <c r="FCJ117" s="37"/>
      <c r="FCK117" s="37"/>
      <c r="FCL117" s="37"/>
      <c r="FCM117" s="37"/>
      <c r="FCN117" s="37"/>
      <c r="FCO117" s="37"/>
      <c r="FCP117" s="37"/>
      <c r="FCQ117" s="37"/>
      <c r="FCR117" s="37"/>
      <c r="FCS117" s="37"/>
      <c r="FCT117" s="37"/>
      <c r="FCU117" s="37"/>
      <c r="FCV117" s="37"/>
      <c r="FCW117" s="37"/>
      <c r="FCX117" s="37"/>
      <c r="FCY117" s="37"/>
      <c r="FCZ117" s="37"/>
      <c r="FDA117" s="37"/>
      <c r="FDB117" s="37"/>
      <c r="FDC117" s="37"/>
      <c r="FDD117" s="37"/>
      <c r="FDE117" s="37"/>
      <c r="FDF117" s="37"/>
      <c r="FDG117" s="37"/>
      <c r="FDH117" s="37"/>
      <c r="FDI117" s="37"/>
      <c r="FDJ117" s="37"/>
      <c r="FDK117" s="37"/>
      <c r="FDL117" s="37"/>
      <c r="FDM117" s="37"/>
      <c r="FDN117" s="37"/>
      <c r="FDO117" s="37"/>
      <c r="FDP117" s="37"/>
      <c r="FDQ117" s="37"/>
      <c r="FDR117" s="37"/>
      <c r="FDS117" s="37"/>
      <c r="FDT117" s="37"/>
      <c r="FDU117" s="37"/>
      <c r="FDV117" s="37"/>
      <c r="FDW117" s="37"/>
      <c r="FDX117" s="37"/>
      <c r="FDY117" s="37"/>
      <c r="FDZ117" s="37"/>
      <c r="FEA117" s="37"/>
      <c r="FEB117" s="37"/>
      <c r="FEC117" s="37"/>
      <c r="FED117" s="37"/>
      <c r="FEE117" s="37"/>
      <c r="FEF117" s="37"/>
      <c r="FEG117" s="37"/>
      <c r="FEH117" s="37"/>
      <c r="FEI117" s="37"/>
      <c r="FEJ117" s="37"/>
      <c r="FEK117" s="37"/>
      <c r="FEL117" s="37"/>
      <c r="FEM117" s="37"/>
      <c r="FEN117" s="37"/>
      <c r="FEO117" s="37"/>
      <c r="FEP117" s="37"/>
      <c r="FEQ117" s="37"/>
      <c r="FER117" s="37"/>
      <c r="FES117" s="37"/>
      <c r="FET117" s="37"/>
      <c r="FEU117" s="37"/>
      <c r="FEV117" s="37"/>
      <c r="FEW117" s="37"/>
      <c r="FEX117" s="37"/>
      <c r="FEY117" s="37"/>
      <c r="FEZ117" s="37"/>
      <c r="FFA117" s="37"/>
      <c r="FFB117" s="37"/>
      <c r="FFC117" s="37"/>
      <c r="FFD117" s="37"/>
      <c r="FFE117" s="37"/>
      <c r="FFF117" s="37"/>
      <c r="FFG117" s="37"/>
      <c r="FFH117" s="37"/>
      <c r="FFI117" s="37"/>
      <c r="FFJ117" s="37"/>
      <c r="FFK117" s="37"/>
      <c r="FFL117" s="37"/>
      <c r="FFM117" s="37"/>
      <c r="FFN117" s="37"/>
      <c r="FFO117" s="37"/>
      <c r="FFP117" s="37"/>
      <c r="FFQ117" s="37"/>
      <c r="FFR117" s="37"/>
      <c r="FFS117" s="37"/>
      <c r="FFT117" s="37"/>
      <c r="FFU117" s="37"/>
      <c r="FFV117" s="37"/>
      <c r="FFW117" s="37"/>
      <c r="FFX117" s="37"/>
      <c r="FFY117" s="37"/>
      <c r="FFZ117" s="37"/>
      <c r="FGA117" s="37"/>
      <c r="FGB117" s="37"/>
      <c r="FGC117" s="37"/>
      <c r="FGD117" s="37"/>
      <c r="FGE117" s="37"/>
      <c r="FGF117" s="37"/>
      <c r="FGG117" s="37"/>
      <c r="FGH117" s="37"/>
      <c r="FGI117" s="37"/>
      <c r="FGJ117" s="37"/>
      <c r="FGK117" s="37"/>
      <c r="FGL117" s="37"/>
      <c r="FGM117" s="37"/>
      <c r="FGN117" s="37"/>
      <c r="FGO117" s="37"/>
      <c r="FGP117" s="37"/>
      <c r="FGQ117" s="37"/>
      <c r="FGR117" s="37"/>
      <c r="FGS117" s="37"/>
      <c r="FGT117" s="37"/>
      <c r="FGU117" s="37"/>
      <c r="FGV117" s="37"/>
      <c r="FGW117" s="37"/>
      <c r="FGX117" s="37"/>
      <c r="FGY117" s="37"/>
      <c r="FGZ117" s="37"/>
      <c r="FHA117" s="37"/>
      <c r="FHB117" s="37"/>
      <c r="FHC117" s="37"/>
      <c r="FHD117" s="37"/>
      <c r="FHE117" s="37"/>
      <c r="FHF117" s="37"/>
      <c r="FHG117" s="37"/>
      <c r="FHH117" s="37"/>
      <c r="FHI117" s="37"/>
      <c r="FHJ117" s="37"/>
      <c r="FHK117" s="37"/>
      <c r="FHL117" s="37"/>
      <c r="FHM117" s="37"/>
      <c r="FHN117" s="37"/>
      <c r="FHO117" s="37"/>
      <c r="FHP117" s="37"/>
      <c r="FHQ117" s="37"/>
      <c r="FHR117" s="37"/>
      <c r="FHS117" s="37"/>
      <c r="FHT117" s="37"/>
      <c r="FHU117" s="37"/>
      <c r="FHV117" s="37"/>
      <c r="FHW117" s="37"/>
      <c r="FHX117" s="37"/>
      <c r="FHY117" s="37"/>
      <c r="FHZ117" s="37"/>
      <c r="FIA117" s="37"/>
      <c r="FIB117" s="37"/>
      <c r="FIC117" s="37"/>
      <c r="FID117" s="37"/>
      <c r="FIE117" s="37"/>
      <c r="FIF117" s="37"/>
      <c r="FIG117" s="37"/>
      <c r="FIH117" s="37"/>
      <c r="FII117" s="37"/>
      <c r="FIJ117" s="37"/>
      <c r="FIK117" s="37"/>
      <c r="FIL117" s="37"/>
      <c r="FIM117" s="37"/>
      <c r="FIN117" s="37"/>
      <c r="FIO117" s="37"/>
      <c r="FIP117" s="37"/>
      <c r="FIQ117" s="37"/>
      <c r="FIR117" s="37"/>
      <c r="FIS117" s="37"/>
      <c r="FIT117" s="37"/>
      <c r="FIU117" s="37"/>
      <c r="FIV117" s="37"/>
      <c r="FIW117" s="37"/>
      <c r="FIX117" s="37"/>
      <c r="FIY117" s="37"/>
      <c r="FIZ117" s="37"/>
      <c r="FJA117" s="37"/>
      <c r="FJB117" s="37"/>
      <c r="FJC117" s="37"/>
      <c r="FJD117" s="37"/>
      <c r="FJE117" s="37"/>
      <c r="FJF117" s="37"/>
      <c r="FJG117" s="37"/>
      <c r="FJH117" s="37"/>
      <c r="FJI117" s="37"/>
      <c r="FJJ117" s="37"/>
      <c r="FJK117" s="37"/>
      <c r="FJL117" s="37"/>
      <c r="FJM117" s="37"/>
      <c r="FJN117" s="37"/>
      <c r="FJO117" s="37"/>
      <c r="FJP117" s="37"/>
      <c r="FJQ117" s="37"/>
      <c r="FJR117" s="37"/>
      <c r="FJS117" s="37"/>
      <c r="FJT117" s="37"/>
      <c r="FJU117" s="37"/>
      <c r="FJV117" s="37"/>
      <c r="FJW117" s="37"/>
      <c r="FJX117" s="37"/>
      <c r="FJY117" s="37"/>
      <c r="FJZ117" s="37"/>
      <c r="FKA117" s="37"/>
      <c r="FKB117" s="37"/>
      <c r="FKC117" s="37"/>
      <c r="FKD117" s="37"/>
      <c r="FKE117" s="37"/>
      <c r="FKF117" s="37"/>
      <c r="FKG117" s="37"/>
      <c r="FKH117" s="37"/>
      <c r="FKI117" s="37"/>
      <c r="FKJ117" s="37"/>
      <c r="FKK117" s="37"/>
      <c r="FKL117" s="37"/>
      <c r="FKM117" s="37"/>
      <c r="FKN117" s="37"/>
      <c r="FKO117" s="37"/>
      <c r="FKP117" s="37"/>
      <c r="FKQ117" s="37"/>
      <c r="FKR117" s="37"/>
      <c r="FKS117" s="37"/>
      <c r="FKT117" s="37"/>
      <c r="FKU117" s="37"/>
      <c r="FKV117" s="37"/>
      <c r="FKW117" s="37"/>
      <c r="FKX117" s="37"/>
      <c r="FKY117" s="37"/>
      <c r="FKZ117" s="37"/>
      <c r="FLA117" s="37"/>
      <c r="FLB117" s="37"/>
      <c r="FLC117" s="37"/>
      <c r="FLD117" s="37"/>
      <c r="FLE117" s="37"/>
      <c r="FLF117" s="37"/>
      <c r="FLG117" s="37"/>
      <c r="FLH117" s="37"/>
      <c r="FLI117" s="37"/>
      <c r="FLJ117" s="37"/>
      <c r="FLK117" s="37"/>
      <c r="FLL117" s="37"/>
      <c r="FLM117" s="37"/>
      <c r="FLN117" s="37"/>
      <c r="FLO117" s="37"/>
      <c r="FLP117" s="37"/>
      <c r="FLQ117" s="37"/>
      <c r="FLR117" s="37"/>
      <c r="FLS117" s="37"/>
      <c r="FLT117" s="37"/>
      <c r="FLU117" s="37"/>
      <c r="FLV117" s="37"/>
      <c r="FLW117" s="37"/>
      <c r="FLX117" s="37"/>
      <c r="FLY117" s="37"/>
      <c r="FLZ117" s="37"/>
      <c r="FMA117" s="37"/>
      <c r="FMB117" s="37"/>
      <c r="FMC117" s="37"/>
      <c r="FMD117" s="37"/>
      <c r="FME117" s="37"/>
      <c r="FMF117" s="37"/>
      <c r="FMG117" s="37"/>
      <c r="FMH117" s="37"/>
      <c r="FMI117" s="37"/>
      <c r="FMJ117" s="37"/>
      <c r="FMK117" s="37"/>
      <c r="FML117" s="37"/>
      <c r="FMM117" s="37"/>
      <c r="FMN117" s="37"/>
      <c r="FMO117" s="37"/>
      <c r="FMP117" s="37"/>
      <c r="FMQ117" s="37"/>
      <c r="FMR117" s="37"/>
      <c r="FMS117" s="37"/>
      <c r="FMT117" s="37"/>
      <c r="FMU117" s="37"/>
      <c r="FMV117" s="37"/>
      <c r="FMW117" s="37"/>
      <c r="FMX117" s="37"/>
      <c r="FMY117" s="37"/>
      <c r="FMZ117" s="37"/>
      <c r="FNA117" s="37"/>
      <c r="FNB117" s="37"/>
      <c r="FNC117" s="37"/>
      <c r="FND117" s="37"/>
      <c r="FNE117" s="37"/>
      <c r="FNF117" s="37"/>
      <c r="FNG117" s="37"/>
      <c r="FNH117" s="37"/>
      <c r="FNI117" s="37"/>
      <c r="FNJ117" s="37"/>
      <c r="FNK117" s="37"/>
      <c r="FNL117" s="37"/>
      <c r="FNM117" s="37"/>
      <c r="FNN117" s="37"/>
      <c r="FNO117" s="37"/>
      <c r="FNP117" s="37"/>
      <c r="FNQ117" s="37"/>
      <c r="FNR117" s="37"/>
      <c r="FNS117" s="37"/>
      <c r="FNT117" s="37"/>
      <c r="FNU117" s="37"/>
      <c r="FNV117" s="37"/>
      <c r="FNW117" s="37"/>
      <c r="FNX117" s="37"/>
      <c r="FNY117" s="37"/>
      <c r="FNZ117" s="37"/>
      <c r="FOA117" s="37"/>
      <c r="FOB117" s="37"/>
      <c r="FOC117" s="37"/>
      <c r="FOD117" s="37"/>
      <c r="FOE117" s="37"/>
      <c r="FOF117" s="37"/>
      <c r="FOG117" s="37"/>
      <c r="FOH117" s="37"/>
      <c r="FOI117" s="37"/>
      <c r="FOJ117" s="37"/>
      <c r="FOK117" s="37"/>
      <c r="FOL117" s="37"/>
      <c r="FOM117" s="37"/>
      <c r="FON117" s="37"/>
      <c r="FOO117" s="37"/>
      <c r="FOP117" s="37"/>
      <c r="FOQ117" s="37"/>
      <c r="FOR117" s="37"/>
      <c r="FOS117" s="37"/>
      <c r="FOT117" s="37"/>
      <c r="FOU117" s="37"/>
      <c r="FOV117" s="37"/>
      <c r="FOW117" s="37"/>
      <c r="FOX117" s="37"/>
      <c r="FOY117" s="37"/>
      <c r="FOZ117" s="37"/>
      <c r="FPA117" s="37"/>
      <c r="FPB117" s="37"/>
      <c r="FPC117" s="37"/>
      <c r="FPD117" s="37"/>
      <c r="FPE117" s="37"/>
      <c r="FPF117" s="37"/>
      <c r="FPG117" s="37"/>
      <c r="FPH117" s="37"/>
      <c r="FPI117" s="37"/>
      <c r="FPJ117" s="37"/>
      <c r="FPK117" s="37"/>
      <c r="FPL117" s="37"/>
      <c r="FPM117" s="37"/>
      <c r="FPN117" s="37"/>
      <c r="FPO117" s="37"/>
      <c r="FPP117" s="37"/>
      <c r="FPQ117" s="37"/>
      <c r="FPR117" s="37"/>
      <c r="FPS117" s="37"/>
      <c r="FPT117" s="37"/>
      <c r="FPU117" s="37"/>
      <c r="FPV117" s="37"/>
      <c r="FPW117" s="37"/>
      <c r="FPX117" s="37"/>
      <c r="FPY117" s="37"/>
      <c r="FPZ117" s="37"/>
      <c r="FQA117" s="37"/>
      <c r="FQB117" s="37"/>
      <c r="FQC117" s="37"/>
      <c r="FQD117" s="37"/>
      <c r="FQE117" s="37"/>
      <c r="FQF117" s="37"/>
      <c r="FQG117" s="37"/>
      <c r="FQH117" s="37"/>
      <c r="FQI117" s="37"/>
      <c r="FQJ117" s="37"/>
      <c r="FQK117" s="37"/>
      <c r="FQL117" s="37"/>
      <c r="FQM117" s="37"/>
      <c r="FQN117" s="37"/>
      <c r="FQO117" s="37"/>
      <c r="FQP117" s="37"/>
      <c r="FQQ117" s="37"/>
      <c r="FQR117" s="37"/>
      <c r="FQS117" s="37"/>
      <c r="FQT117" s="37"/>
      <c r="FQU117" s="37"/>
      <c r="FQV117" s="37"/>
      <c r="FQW117" s="37"/>
      <c r="FQX117" s="37"/>
      <c r="FQY117" s="37"/>
      <c r="FQZ117" s="37"/>
      <c r="FRA117" s="37"/>
      <c r="FRB117" s="37"/>
      <c r="FRC117" s="37"/>
      <c r="FRD117" s="37"/>
      <c r="FRE117" s="37"/>
      <c r="FRF117" s="37"/>
      <c r="FRG117" s="37"/>
      <c r="FRH117" s="37"/>
      <c r="FRI117" s="37"/>
      <c r="FRJ117" s="37"/>
      <c r="FRK117" s="37"/>
      <c r="FRL117" s="37"/>
      <c r="FRM117" s="37"/>
      <c r="FRN117" s="37"/>
      <c r="FRO117" s="37"/>
      <c r="FRP117" s="37"/>
      <c r="FRQ117" s="37"/>
      <c r="FRR117" s="37"/>
      <c r="FRS117" s="37"/>
      <c r="FRT117" s="37"/>
      <c r="FRU117" s="37"/>
      <c r="FRV117" s="37"/>
      <c r="FRW117" s="37"/>
      <c r="FRX117" s="37"/>
      <c r="FRY117" s="37"/>
      <c r="FRZ117" s="37"/>
      <c r="FSA117" s="37"/>
      <c r="FSB117" s="37"/>
      <c r="FSC117" s="37"/>
      <c r="FSD117" s="37"/>
      <c r="FSE117" s="37"/>
      <c r="FSF117" s="37"/>
      <c r="FSG117" s="37"/>
      <c r="FSH117" s="37"/>
      <c r="FSI117" s="37"/>
      <c r="FSJ117" s="37"/>
      <c r="FSK117" s="37"/>
      <c r="FSL117" s="37"/>
      <c r="FSM117" s="37"/>
      <c r="FSN117" s="37"/>
      <c r="FSO117" s="37"/>
      <c r="FSP117" s="37"/>
      <c r="FSQ117" s="37"/>
      <c r="FSR117" s="37"/>
      <c r="FSS117" s="37"/>
      <c r="FST117" s="37"/>
      <c r="FSU117" s="37"/>
      <c r="FSV117" s="37"/>
      <c r="FSW117" s="37"/>
      <c r="FSX117" s="37"/>
      <c r="FSY117" s="37"/>
      <c r="FSZ117" s="37"/>
      <c r="FTA117" s="37"/>
      <c r="FTB117" s="37"/>
      <c r="FTC117" s="37"/>
      <c r="FTD117" s="37"/>
      <c r="FTE117" s="37"/>
      <c r="FTF117" s="37"/>
      <c r="FTG117" s="37"/>
      <c r="FTH117" s="37"/>
      <c r="FTI117" s="37"/>
      <c r="FTJ117" s="37"/>
      <c r="FTK117" s="37"/>
      <c r="FTL117" s="37"/>
      <c r="FTM117" s="37"/>
      <c r="FTN117" s="37"/>
      <c r="FTO117" s="37"/>
      <c r="FTP117" s="37"/>
      <c r="FTQ117" s="37"/>
      <c r="FTR117" s="37"/>
      <c r="FTS117" s="37"/>
      <c r="FTT117" s="37"/>
      <c r="FTU117" s="37"/>
      <c r="FTV117" s="37"/>
      <c r="FTW117" s="37"/>
      <c r="FTX117" s="37"/>
      <c r="FTY117" s="37"/>
      <c r="FTZ117" s="37"/>
      <c r="FUA117" s="37"/>
      <c r="FUB117" s="37"/>
      <c r="FUC117" s="37"/>
      <c r="FUD117" s="37"/>
      <c r="FUE117" s="37"/>
      <c r="FUF117" s="37"/>
      <c r="FUG117" s="37"/>
      <c r="FUH117" s="37"/>
      <c r="FUI117" s="37"/>
      <c r="FUJ117" s="37"/>
      <c r="FUK117" s="37"/>
      <c r="FUL117" s="37"/>
      <c r="FUM117" s="37"/>
      <c r="FUN117" s="37"/>
      <c r="FUO117" s="37"/>
      <c r="FUP117" s="37"/>
      <c r="FUQ117" s="37"/>
      <c r="FUR117" s="37"/>
      <c r="FUS117" s="37"/>
      <c r="FUT117" s="37"/>
      <c r="FUU117" s="37"/>
      <c r="FUV117" s="37"/>
      <c r="FUW117" s="37"/>
      <c r="FUX117" s="37"/>
      <c r="FUY117" s="37"/>
      <c r="FUZ117" s="37"/>
      <c r="FVA117" s="37"/>
      <c r="FVB117" s="37"/>
      <c r="FVC117" s="37"/>
      <c r="FVD117" s="37"/>
      <c r="FVE117" s="37"/>
      <c r="FVF117" s="37"/>
      <c r="FVG117" s="37"/>
      <c r="FVH117" s="37"/>
      <c r="FVI117" s="37"/>
      <c r="FVJ117" s="37"/>
      <c r="FVK117" s="37"/>
      <c r="FVL117" s="37"/>
      <c r="FVM117" s="37"/>
      <c r="FVN117" s="37"/>
      <c r="FVO117" s="37"/>
      <c r="FVP117" s="37"/>
      <c r="FVQ117" s="37"/>
      <c r="FVR117" s="37"/>
      <c r="FVS117" s="37"/>
      <c r="FVT117" s="37"/>
      <c r="FVU117" s="37"/>
      <c r="FVV117" s="37"/>
      <c r="FVW117" s="37"/>
      <c r="FVX117" s="37"/>
      <c r="FVY117" s="37"/>
      <c r="FVZ117" s="37"/>
      <c r="FWA117" s="37"/>
      <c r="FWB117" s="37"/>
      <c r="FWC117" s="37"/>
      <c r="FWD117" s="37"/>
      <c r="FWE117" s="37"/>
      <c r="FWF117" s="37"/>
      <c r="FWG117" s="37"/>
      <c r="FWH117" s="37"/>
      <c r="FWI117" s="37"/>
      <c r="FWJ117" s="37"/>
      <c r="FWK117" s="37"/>
      <c r="FWL117" s="37"/>
      <c r="FWM117" s="37"/>
      <c r="FWN117" s="37"/>
      <c r="FWO117" s="37"/>
      <c r="FWP117" s="37"/>
      <c r="FWQ117" s="37"/>
      <c r="FWR117" s="37"/>
      <c r="FWS117" s="37"/>
      <c r="FWT117" s="37"/>
      <c r="FWU117" s="37"/>
      <c r="FWV117" s="37"/>
      <c r="FWW117" s="37"/>
      <c r="FWX117" s="37"/>
      <c r="FWY117" s="37"/>
      <c r="FWZ117" s="37"/>
      <c r="FXA117" s="37"/>
      <c r="FXB117" s="37"/>
      <c r="FXC117" s="37"/>
      <c r="FXD117" s="37"/>
      <c r="FXE117" s="37"/>
      <c r="FXF117" s="37"/>
      <c r="FXG117" s="37"/>
      <c r="FXH117" s="37"/>
      <c r="FXI117" s="37"/>
      <c r="FXJ117" s="37"/>
      <c r="FXK117" s="37"/>
      <c r="FXL117" s="37"/>
      <c r="FXM117" s="37"/>
      <c r="FXN117" s="37"/>
      <c r="FXO117" s="37"/>
      <c r="FXP117" s="37"/>
      <c r="FXQ117" s="37"/>
      <c r="FXR117" s="37"/>
      <c r="FXS117" s="37"/>
      <c r="FXT117" s="37"/>
      <c r="FXU117" s="37"/>
      <c r="FXV117" s="37"/>
      <c r="FXW117" s="37"/>
      <c r="FXX117" s="37"/>
      <c r="FXY117" s="37"/>
      <c r="FXZ117" s="37"/>
      <c r="FYA117" s="37"/>
      <c r="FYB117" s="37"/>
      <c r="FYC117" s="37"/>
      <c r="FYD117" s="37"/>
      <c r="FYE117" s="37"/>
      <c r="FYF117" s="37"/>
      <c r="FYG117" s="37"/>
      <c r="FYH117" s="37"/>
      <c r="FYI117" s="37"/>
      <c r="FYJ117" s="37"/>
      <c r="FYK117" s="37"/>
      <c r="FYL117" s="37"/>
      <c r="FYM117" s="37"/>
      <c r="FYN117" s="37"/>
      <c r="FYO117" s="37"/>
      <c r="FYP117" s="37"/>
      <c r="FYQ117" s="37"/>
      <c r="FYR117" s="37"/>
      <c r="FYS117" s="37"/>
      <c r="FYT117" s="37"/>
      <c r="FYU117" s="37"/>
      <c r="FYV117" s="37"/>
      <c r="FYW117" s="37"/>
      <c r="FYX117" s="37"/>
      <c r="FYY117" s="37"/>
      <c r="FYZ117" s="37"/>
      <c r="FZA117" s="37"/>
      <c r="FZB117" s="37"/>
      <c r="FZC117" s="37"/>
      <c r="FZD117" s="37"/>
      <c r="FZE117" s="37"/>
      <c r="FZF117" s="37"/>
      <c r="FZG117" s="37"/>
      <c r="FZH117" s="37"/>
      <c r="FZI117" s="37"/>
      <c r="FZJ117" s="37"/>
      <c r="FZK117" s="37"/>
      <c r="FZL117" s="37"/>
      <c r="FZM117" s="37"/>
      <c r="FZN117" s="37"/>
      <c r="FZO117" s="37"/>
      <c r="FZP117" s="37"/>
      <c r="FZQ117" s="37"/>
      <c r="FZR117" s="37"/>
      <c r="FZS117" s="37"/>
      <c r="FZT117" s="37"/>
      <c r="FZU117" s="37"/>
      <c r="FZV117" s="37"/>
      <c r="FZW117" s="37"/>
      <c r="FZX117" s="37"/>
      <c r="FZY117" s="37"/>
      <c r="FZZ117" s="37"/>
      <c r="GAA117" s="37"/>
      <c r="GAB117" s="37"/>
      <c r="GAC117" s="37"/>
      <c r="GAD117" s="37"/>
      <c r="GAE117" s="37"/>
      <c r="GAF117" s="37"/>
      <c r="GAG117" s="37"/>
      <c r="GAH117" s="37"/>
      <c r="GAI117" s="37"/>
      <c r="GAJ117" s="37"/>
      <c r="GAK117" s="37"/>
      <c r="GAL117" s="37"/>
      <c r="GAM117" s="37"/>
      <c r="GAN117" s="37"/>
      <c r="GAO117" s="37"/>
      <c r="GAP117" s="37"/>
      <c r="GAQ117" s="37"/>
      <c r="GAR117" s="37"/>
      <c r="GAS117" s="37"/>
      <c r="GAT117" s="37"/>
      <c r="GAU117" s="37"/>
      <c r="GAV117" s="37"/>
      <c r="GAW117" s="37"/>
      <c r="GAX117" s="37"/>
      <c r="GAY117" s="37"/>
      <c r="GAZ117" s="37"/>
      <c r="GBA117" s="37"/>
      <c r="GBB117" s="37"/>
      <c r="GBC117" s="37"/>
      <c r="GBD117" s="37"/>
      <c r="GBE117" s="37"/>
      <c r="GBF117" s="37"/>
      <c r="GBG117" s="37"/>
      <c r="GBH117" s="37"/>
      <c r="GBI117" s="37"/>
      <c r="GBJ117" s="37"/>
      <c r="GBK117" s="37"/>
      <c r="GBL117" s="37"/>
      <c r="GBM117" s="37"/>
      <c r="GBN117" s="37"/>
      <c r="GBO117" s="37"/>
      <c r="GBP117" s="37"/>
      <c r="GBQ117" s="37"/>
      <c r="GBR117" s="37"/>
      <c r="GBS117" s="37"/>
      <c r="GBT117" s="37"/>
      <c r="GBU117" s="37"/>
      <c r="GBV117" s="37"/>
      <c r="GBW117" s="37"/>
      <c r="GBX117" s="37"/>
      <c r="GBY117" s="37"/>
      <c r="GBZ117" s="37"/>
      <c r="GCA117" s="37"/>
      <c r="GCB117" s="37"/>
      <c r="GCC117" s="37"/>
      <c r="GCD117" s="37"/>
      <c r="GCE117" s="37"/>
      <c r="GCF117" s="37"/>
      <c r="GCG117" s="37"/>
      <c r="GCH117" s="37"/>
      <c r="GCI117" s="37"/>
      <c r="GCJ117" s="37"/>
      <c r="GCK117" s="37"/>
      <c r="GCL117" s="37"/>
      <c r="GCM117" s="37"/>
      <c r="GCN117" s="37"/>
      <c r="GCO117" s="37"/>
      <c r="GCP117" s="37"/>
      <c r="GCQ117" s="37"/>
      <c r="GCR117" s="37"/>
      <c r="GCS117" s="37"/>
      <c r="GCT117" s="37"/>
      <c r="GCU117" s="37"/>
      <c r="GCV117" s="37"/>
      <c r="GCW117" s="37"/>
      <c r="GCX117" s="37"/>
      <c r="GCY117" s="37"/>
      <c r="GCZ117" s="37"/>
      <c r="GDA117" s="37"/>
      <c r="GDB117" s="37"/>
      <c r="GDC117" s="37"/>
      <c r="GDD117" s="37"/>
      <c r="GDE117" s="37"/>
      <c r="GDF117" s="37"/>
      <c r="GDG117" s="37"/>
      <c r="GDH117" s="37"/>
      <c r="GDI117" s="37"/>
      <c r="GDJ117" s="37"/>
      <c r="GDK117" s="37"/>
      <c r="GDL117" s="37"/>
      <c r="GDM117" s="37"/>
      <c r="GDN117" s="37"/>
      <c r="GDO117" s="37"/>
      <c r="GDP117" s="37"/>
      <c r="GDQ117" s="37"/>
      <c r="GDR117" s="37"/>
      <c r="GDS117" s="37"/>
      <c r="GDT117" s="37"/>
      <c r="GDU117" s="37"/>
      <c r="GDV117" s="37"/>
      <c r="GDW117" s="37"/>
      <c r="GDX117" s="37"/>
      <c r="GDY117" s="37"/>
      <c r="GDZ117" s="37"/>
      <c r="GEA117" s="37"/>
      <c r="GEB117" s="37"/>
      <c r="GEC117" s="37"/>
      <c r="GED117" s="37"/>
      <c r="GEE117" s="37"/>
      <c r="GEF117" s="37"/>
      <c r="GEG117" s="37"/>
      <c r="GEH117" s="37"/>
      <c r="GEI117" s="37"/>
      <c r="GEJ117" s="37"/>
      <c r="GEK117" s="37"/>
      <c r="GEL117" s="37"/>
      <c r="GEM117" s="37"/>
      <c r="GEN117" s="37"/>
      <c r="GEO117" s="37"/>
      <c r="GEP117" s="37"/>
      <c r="GEQ117" s="37"/>
      <c r="GER117" s="37"/>
      <c r="GES117" s="37"/>
      <c r="GET117" s="37"/>
      <c r="GEU117" s="37"/>
      <c r="GEV117" s="37"/>
      <c r="GEW117" s="37"/>
      <c r="GEX117" s="37"/>
      <c r="GEY117" s="37"/>
      <c r="GEZ117" s="37"/>
      <c r="GFA117" s="37"/>
      <c r="GFB117" s="37"/>
      <c r="GFC117" s="37"/>
      <c r="GFD117" s="37"/>
      <c r="GFE117" s="37"/>
      <c r="GFF117" s="37"/>
      <c r="GFG117" s="37"/>
      <c r="GFH117" s="37"/>
      <c r="GFI117" s="37"/>
      <c r="GFJ117" s="37"/>
      <c r="GFK117" s="37"/>
      <c r="GFL117" s="37"/>
      <c r="GFM117" s="37"/>
      <c r="GFN117" s="37"/>
      <c r="GFO117" s="37"/>
      <c r="GFP117" s="37"/>
      <c r="GFQ117" s="37"/>
      <c r="GFR117" s="37"/>
      <c r="GFS117" s="37"/>
      <c r="GFT117" s="37"/>
      <c r="GFU117" s="37"/>
      <c r="GFV117" s="37"/>
      <c r="GFW117" s="37"/>
      <c r="GFX117" s="37"/>
      <c r="GFY117" s="37"/>
      <c r="GFZ117" s="37"/>
      <c r="GGA117" s="37"/>
      <c r="GGB117" s="37"/>
      <c r="GGC117" s="37"/>
      <c r="GGD117" s="37"/>
      <c r="GGE117" s="37"/>
      <c r="GGF117" s="37"/>
      <c r="GGG117" s="37"/>
      <c r="GGH117" s="37"/>
      <c r="GGI117" s="37"/>
      <c r="GGJ117" s="37"/>
      <c r="GGK117" s="37"/>
      <c r="GGL117" s="37"/>
      <c r="GGM117" s="37"/>
      <c r="GGN117" s="37"/>
      <c r="GGO117" s="37"/>
      <c r="GGP117" s="37"/>
      <c r="GGQ117" s="37"/>
      <c r="GGR117" s="37"/>
      <c r="GGS117" s="37"/>
      <c r="GGT117" s="37"/>
      <c r="GGU117" s="37"/>
      <c r="GGV117" s="37"/>
      <c r="GGW117" s="37"/>
      <c r="GGX117" s="37"/>
      <c r="GGY117" s="37"/>
      <c r="GGZ117" s="37"/>
      <c r="GHA117" s="37"/>
      <c r="GHB117" s="37"/>
      <c r="GHC117" s="37"/>
      <c r="GHD117" s="37"/>
      <c r="GHE117" s="37"/>
      <c r="GHF117" s="37"/>
      <c r="GHG117" s="37"/>
      <c r="GHH117" s="37"/>
      <c r="GHI117" s="37"/>
      <c r="GHJ117" s="37"/>
      <c r="GHK117" s="37"/>
      <c r="GHL117" s="37"/>
      <c r="GHM117" s="37"/>
      <c r="GHN117" s="37"/>
      <c r="GHO117" s="37"/>
      <c r="GHP117" s="37"/>
      <c r="GHQ117" s="37"/>
      <c r="GHR117" s="37"/>
      <c r="GHS117" s="37"/>
      <c r="GHT117" s="37"/>
      <c r="GHU117" s="37"/>
      <c r="GHV117" s="37"/>
      <c r="GHW117" s="37"/>
      <c r="GHX117" s="37"/>
      <c r="GHY117" s="37"/>
      <c r="GHZ117" s="37"/>
      <c r="GIA117" s="37"/>
      <c r="GIB117" s="37"/>
      <c r="GIC117" s="37"/>
      <c r="GID117" s="37"/>
      <c r="GIE117" s="37"/>
      <c r="GIF117" s="37"/>
      <c r="GIG117" s="37"/>
      <c r="GIH117" s="37"/>
      <c r="GII117" s="37"/>
      <c r="GIJ117" s="37"/>
      <c r="GIK117" s="37"/>
      <c r="GIL117" s="37"/>
      <c r="GIM117" s="37"/>
      <c r="GIN117" s="37"/>
      <c r="GIO117" s="37"/>
      <c r="GIP117" s="37"/>
      <c r="GIQ117" s="37"/>
      <c r="GIR117" s="37"/>
      <c r="GIS117" s="37"/>
      <c r="GIT117" s="37"/>
      <c r="GIU117" s="37"/>
      <c r="GIV117" s="37"/>
      <c r="GIW117" s="37"/>
      <c r="GIX117" s="37"/>
      <c r="GIY117" s="37"/>
      <c r="GIZ117" s="37"/>
      <c r="GJA117" s="37"/>
      <c r="GJB117" s="37"/>
      <c r="GJC117" s="37"/>
      <c r="GJD117" s="37"/>
      <c r="GJE117" s="37"/>
      <c r="GJF117" s="37"/>
      <c r="GJG117" s="37"/>
      <c r="GJH117" s="37"/>
      <c r="GJI117" s="37"/>
      <c r="GJJ117" s="37"/>
      <c r="GJK117" s="37"/>
      <c r="GJL117" s="37"/>
      <c r="GJM117" s="37"/>
      <c r="GJN117" s="37"/>
      <c r="GJO117" s="37"/>
      <c r="GJP117" s="37"/>
      <c r="GJQ117" s="37"/>
      <c r="GJR117" s="37"/>
      <c r="GJS117" s="37"/>
      <c r="GJT117" s="37"/>
      <c r="GJU117" s="37"/>
      <c r="GJV117" s="37"/>
      <c r="GJW117" s="37"/>
      <c r="GJX117" s="37"/>
      <c r="GJY117" s="37"/>
      <c r="GJZ117" s="37"/>
      <c r="GKA117" s="37"/>
      <c r="GKB117" s="37"/>
      <c r="GKC117" s="37"/>
      <c r="GKD117" s="37"/>
      <c r="GKE117" s="37"/>
      <c r="GKF117" s="37"/>
      <c r="GKG117" s="37"/>
      <c r="GKH117" s="37"/>
      <c r="GKI117" s="37"/>
      <c r="GKJ117" s="37"/>
      <c r="GKK117" s="37"/>
      <c r="GKL117" s="37"/>
      <c r="GKM117" s="37"/>
      <c r="GKN117" s="37"/>
      <c r="GKO117" s="37"/>
      <c r="GKP117" s="37"/>
      <c r="GKQ117" s="37"/>
      <c r="GKR117" s="37"/>
      <c r="GKS117" s="37"/>
      <c r="GKT117" s="37"/>
      <c r="GKU117" s="37"/>
      <c r="GKV117" s="37"/>
      <c r="GKW117" s="37"/>
      <c r="GKX117" s="37"/>
      <c r="GKY117" s="37"/>
      <c r="GKZ117" s="37"/>
      <c r="GLA117" s="37"/>
      <c r="GLB117" s="37"/>
      <c r="GLC117" s="37"/>
      <c r="GLD117" s="37"/>
      <c r="GLE117" s="37"/>
      <c r="GLF117" s="37"/>
      <c r="GLG117" s="37"/>
      <c r="GLH117" s="37"/>
      <c r="GLI117" s="37"/>
      <c r="GLJ117" s="37"/>
      <c r="GLK117" s="37"/>
      <c r="GLL117" s="37"/>
      <c r="GLM117" s="37"/>
      <c r="GLN117" s="37"/>
      <c r="GLO117" s="37"/>
      <c r="GLP117" s="37"/>
      <c r="GLQ117" s="37"/>
      <c r="GLR117" s="37"/>
      <c r="GLS117" s="37"/>
      <c r="GLT117" s="37"/>
      <c r="GLU117" s="37"/>
      <c r="GLV117" s="37"/>
      <c r="GLW117" s="37"/>
      <c r="GLX117" s="37"/>
      <c r="GLY117" s="37"/>
      <c r="GLZ117" s="37"/>
      <c r="GMA117" s="37"/>
      <c r="GMB117" s="37"/>
      <c r="GMC117" s="37"/>
      <c r="GMD117" s="37"/>
      <c r="GME117" s="37"/>
      <c r="GMF117" s="37"/>
      <c r="GMG117" s="37"/>
      <c r="GMH117" s="37"/>
      <c r="GMI117" s="37"/>
      <c r="GMJ117" s="37"/>
      <c r="GMK117" s="37"/>
      <c r="GML117" s="37"/>
      <c r="GMM117" s="37"/>
      <c r="GMN117" s="37"/>
      <c r="GMO117" s="37"/>
      <c r="GMP117" s="37"/>
      <c r="GMQ117" s="37"/>
      <c r="GMR117" s="37"/>
      <c r="GMS117" s="37"/>
      <c r="GMT117" s="37"/>
      <c r="GMU117" s="37"/>
      <c r="GMV117" s="37"/>
      <c r="GMW117" s="37"/>
      <c r="GMX117" s="37"/>
      <c r="GMY117" s="37"/>
      <c r="GMZ117" s="37"/>
      <c r="GNA117" s="37"/>
      <c r="GNB117" s="37"/>
      <c r="GNC117" s="37"/>
      <c r="GND117" s="37"/>
      <c r="GNE117" s="37"/>
      <c r="GNF117" s="37"/>
      <c r="GNG117" s="37"/>
      <c r="GNH117" s="37"/>
      <c r="GNI117" s="37"/>
      <c r="GNJ117" s="37"/>
      <c r="GNK117" s="37"/>
      <c r="GNL117" s="37"/>
      <c r="GNM117" s="37"/>
      <c r="GNN117" s="37"/>
      <c r="GNO117" s="37"/>
      <c r="GNP117" s="37"/>
      <c r="GNQ117" s="37"/>
      <c r="GNR117" s="37"/>
      <c r="GNS117" s="37"/>
      <c r="GNT117" s="37"/>
      <c r="GNU117" s="37"/>
      <c r="GNV117" s="37"/>
      <c r="GNW117" s="37"/>
      <c r="GNX117" s="37"/>
      <c r="GNY117" s="37"/>
      <c r="GNZ117" s="37"/>
      <c r="GOA117" s="37"/>
      <c r="GOB117" s="37"/>
      <c r="GOC117" s="37"/>
      <c r="GOD117" s="37"/>
      <c r="GOE117" s="37"/>
      <c r="GOF117" s="37"/>
      <c r="GOG117" s="37"/>
      <c r="GOH117" s="37"/>
      <c r="GOI117" s="37"/>
      <c r="GOJ117" s="37"/>
      <c r="GOK117" s="37"/>
      <c r="GOL117" s="37"/>
      <c r="GOM117" s="37"/>
      <c r="GON117" s="37"/>
      <c r="GOO117" s="37"/>
      <c r="GOP117" s="37"/>
      <c r="GOQ117" s="37"/>
      <c r="GOR117" s="37"/>
      <c r="GOS117" s="37"/>
      <c r="GOT117" s="37"/>
      <c r="GOU117" s="37"/>
      <c r="GOV117" s="37"/>
      <c r="GOW117" s="37"/>
      <c r="GOX117" s="37"/>
      <c r="GOY117" s="37"/>
      <c r="GOZ117" s="37"/>
      <c r="GPA117" s="37"/>
      <c r="GPB117" s="37"/>
      <c r="GPC117" s="37"/>
      <c r="GPD117" s="37"/>
      <c r="GPE117" s="37"/>
      <c r="GPF117" s="37"/>
      <c r="GPG117" s="37"/>
      <c r="GPH117" s="37"/>
      <c r="GPI117" s="37"/>
      <c r="GPJ117" s="37"/>
      <c r="GPK117" s="37"/>
      <c r="GPL117" s="37"/>
      <c r="GPM117" s="37"/>
      <c r="GPN117" s="37"/>
      <c r="GPO117" s="37"/>
      <c r="GPP117" s="37"/>
      <c r="GPQ117" s="37"/>
      <c r="GPR117" s="37"/>
      <c r="GPS117" s="37"/>
      <c r="GPT117" s="37"/>
      <c r="GPU117" s="37"/>
      <c r="GPV117" s="37"/>
      <c r="GPW117" s="37"/>
      <c r="GPX117" s="37"/>
      <c r="GPY117" s="37"/>
      <c r="GPZ117" s="37"/>
      <c r="GQA117" s="37"/>
      <c r="GQB117" s="37"/>
      <c r="GQC117" s="37"/>
      <c r="GQD117" s="37"/>
      <c r="GQE117" s="37"/>
      <c r="GQF117" s="37"/>
      <c r="GQG117" s="37"/>
      <c r="GQH117" s="37"/>
      <c r="GQI117" s="37"/>
      <c r="GQJ117" s="37"/>
      <c r="GQK117" s="37"/>
      <c r="GQL117" s="37"/>
      <c r="GQM117" s="37"/>
      <c r="GQN117" s="37"/>
      <c r="GQO117" s="37"/>
      <c r="GQP117" s="37"/>
      <c r="GQQ117" s="37"/>
      <c r="GQR117" s="37"/>
      <c r="GQS117" s="37"/>
      <c r="GQT117" s="37"/>
      <c r="GQU117" s="37"/>
      <c r="GQV117" s="37"/>
      <c r="GQW117" s="37"/>
      <c r="GQX117" s="37"/>
      <c r="GQY117" s="37"/>
      <c r="GQZ117" s="37"/>
      <c r="GRA117" s="37"/>
      <c r="GRB117" s="37"/>
      <c r="GRC117" s="37"/>
      <c r="GRD117" s="37"/>
      <c r="GRE117" s="37"/>
      <c r="GRF117" s="37"/>
      <c r="GRG117" s="37"/>
      <c r="GRH117" s="37"/>
      <c r="GRI117" s="37"/>
      <c r="GRJ117" s="37"/>
      <c r="GRK117" s="37"/>
      <c r="GRL117" s="37"/>
      <c r="GRM117" s="37"/>
      <c r="GRN117" s="37"/>
      <c r="GRO117" s="37"/>
      <c r="GRP117" s="37"/>
      <c r="GRQ117" s="37"/>
      <c r="GRR117" s="37"/>
      <c r="GRS117" s="37"/>
      <c r="GRT117" s="37"/>
      <c r="GRU117" s="37"/>
      <c r="GRV117" s="37"/>
      <c r="GRW117" s="37"/>
      <c r="GRX117" s="37"/>
      <c r="GRY117" s="37"/>
      <c r="GRZ117" s="37"/>
      <c r="GSA117" s="37"/>
      <c r="GSB117" s="37"/>
      <c r="GSC117" s="37"/>
      <c r="GSD117" s="37"/>
      <c r="GSE117" s="37"/>
      <c r="GSF117" s="37"/>
      <c r="GSG117" s="37"/>
      <c r="GSH117" s="37"/>
      <c r="GSI117" s="37"/>
      <c r="GSJ117" s="37"/>
      <c r="GSK117" s="37"/>
      <c r="GSL117" s="37"/>
      <c r="GSM117" s="37"/>
      <c r="GSN117" s="37"/>
      <c r="GSO117" s="37"/>
      <c r="GSP117" s="37"/>
      <c r="GSQ117" s="37"/>
      <c r="GSR117" s="37"/>
      <c r="GSS117" s="37"/>
      <c r="GST117" s="37"/>
      <c r="GSU117" s="37"/>
      <c r="GSV117" s="37"/>
      <c r="GSW117" s="37"/>
      <c r="GSX117" s="37"/>
      <c r="GSY117" s="37"/>
      <c r="GSZ117" s="37"/>
      <c r="GTA117" s="37"/>
      <c r="GTB117" s="37"/>
      <c r="GTC117" s="37"/>
      <c r="GTD117" s="37"/>
      <c r="GTE117" s="37"/>
      <c r="GTF117" s="37"/>
      <c r="GTG117" s="37"/>
      <c r="GTH117" s="37"/>
      <c r="GTI117" s="37"/>
      <c r="GTJ117" s="37"/>
      <c r="GTK117" s="37"/>
      <c r="GTL117" s="37"/>
      <c r="GTM117" s="37"/>
      <c r="GTN117" s="37"/>
      <c r="GTO117" s="37"/>
      <c r="GTP117" s="37"/>
      <c r="GTQ117" s="37"/>
      <c r="GTR117" s="37"/>
      <c r="GTS117" s="37"/>
      <c r="GTT117" s="37"/>
      <c r="GTU117" s="37"/>
      <c r="GTV117" s="37"/>
      <c r="GTW117" s="37"/>
      <c r="GTX117" s="37"/>
      <c r="GTY117" s="37"/>
      <c r="GTZ117" s="37"/>
      <c r="GUA117" s="37"/>
      <c r="GUB117" s="37"/>
      <c r="GUC117" s="37"/>
      <c r="GUD117" s="37"/>
      <c r="GUE117" s="37"/>
      <c r="GUF117" s="37"/>
      <c r="GUG117" s="37"/>
      <c r="GUH117" s="37"/>
      <c r="GUI117" s="37"/>
      <c r="GUJ117" s="37"/>
      <c r="GUK117" s="37"/>
      <c r="GUL117" s="37"/>
      <c r="GUM117" s="37"/>
      <c r="GUN117" s="37"/>
      <c r="GUO117" s="37"/>
      <c r="GUP117" s="37"/>
      <c r="GUQ117" s="37"/>
      <c r="GUR117" s="37"/>
      <c r="GUS117" s="37"/>
      <c r="GUT117" s="37"/>
      <c r="GUU117" s="37"/>
      <c r="GUV117" s="37"/>
      <c r="GUW117" s="37"/>
      <c r="GUX117" s="37"/>
      <c r="GUY117" s="37"/>
      <c r="GUZ117" s="37"/>
      <c r="GVA117" s="37"/>
      <c r="GVB117" s="37"/>
      <c r="GVC117" s="37"/>
      <c r="GVD117" s="37"/>
      <c r="GVE117" s="37"/>
      <c r="GVF117" s="37"/>
      <c r="GVG117" s="37"/>
      <c r="GVH117" s="37"/>
      <c r="GVI117" s="37"/>
      <c r="GVJ117" s="37"/>
      <c r="GVK117" s="37"/>
      <c r="GVL117" s="37"/>
      <c r="GVM117" s="37"/>
      <c r="GVN117" s="37"/>
      <c r="GVO117" s="37"/>
      <c r="GVP117" s="37"/>
      <c r="GVQ117" s="37"/>
      <c r="GVR117" s="37"/>
      <c r="GVS117" s="37"/>
      <c r="GVT117" s="37"/>
      <c r="GVU117" s="37"/>
      <c r="GVV117" s="37"/>
      <c r="GVW117" s="37"/>
      <c r="GVX117" s="37"/>
      <c r="GVY117" s="37"/>
      <c r="GVZ117" s="37"/>
      <c r="GWA117" s="37"/>
      <c r="GWB117" s="37"/>
      <c r="GWC117" s="37"/>
      <c r="GWD117" s="37"/>
      <c r="GWE117" s="37"/>
      <c r="GWF117" s="37"/>
      <c r="GWG117" s="37"/>
      <c r="GWH117" s="37"/>
      <c r="GWI117" s="37"/>
      <c r="GWJ117" s="37"/>
      <c r="GWK117" s="37"/>
      <c r="GWL117" s="37"/>
      <c r="GWM117" s="37"/>
      <c r="GWN117" s="37"/>
      <c r="GWO117" s="37"/>
      <c r="GWP117" s="37"/>
      <c r="GWQ117" s="37"/>
      <c r="GWR117" s="37"/>
      <c r="GWS117" s="37"/>
      <c r="GWT117" s="37"/>
      <c r="GWU117" s="37"/>
      <c r="GWV117" s="37"/>
      <c r="GWW117" s="37"/>
      <c r="GWX117" s="37"/>
      <c r="GWY117" s="37"/>
      <c r="GWZ117" s="37"/>
      <c r="GXA117" s="37"/>
      <c r="GXB117" s="37"/>
      <c r="GXC117" s="37"/>
      <c r="GXD117" s="37"/>
      <c r="GXE117" s="37"/>
      <c r="GXF117" s="37"/>
      <c r="GXG117" s="37"/>
      <c r="GXH117" s="37"/>
      <c r="GXI117" s="37"/>
      <c r="GXJ117" s="37"/>
      <c r="GXK117" s="37"/>
      <c r="GXL117" s="37"/>
      <c r="GXM117" s="37"/>
      <c r="GXN117" s="37"/>
      <c r="GXO117" s="37"/>
      <c r="GXP117" s="37"/>
      <c r="GXQ117" s="37"/>
      <c r="GXR117" s="37"/>
      <c r="GXS117" s="37"/>
      <c r="GXT117" s="37"/>
      <c r="GXU117" s="37"/>
      <c r="GXV117" s="37"/>
      <c r="GXW117" s="37"/>
      <c r="GXX117" s="37"/>
      <c r="GXY117" s="37"/>
      <c r="GXZ117" s="37"/>
      <c r="GYA117" s="37"/>
      <c r="GYB117" s="37"/>
      <c r="GYC117" s="37"/>
      <c r="GYD117" s="37"/>
      <c r="GYE117" s="37"/>
      <c r="GYF117" s="37"/>
      <c r="GYG117" s="37"/>
      <c r="GYH117" s="37"/>
      <c r="GYI117" s="37"/>
      <c r="GYJ117" s="37"/>
      <c r="GYK117" s="37"/>
      <c r="GYL117" s="37"/>
      <c r="GYM117" s="37"/>
      <c r="GYN117" s="37"/>
      <c r="GYO117" s="37"/>
      <c r="GYP117" s="37"/>
      <c r="GYQ117" s="37"/>
      <c r="GYR117" s="37"/>
      <c r="GYS117" s="37"/>
      <c r="GYT117" s="37"/>
      <c r="GYU117" s="37"/>
      <c r="GYV117" s="37"/>
      <c r="GYW117" s="37"/>
      <c r="GYX117" s="37"/>
      <c r="GYY117" s="37"/>
      <c r="GYZ117" s="37"/>
      <c r="GZA117" s="37"/>
      <c r="GZB117" s="37"/>
      <c r="GZC117" s="37"/>
      <c r="GZD117" s="37"/>
      <c r="GZE117" s="37"/>
      <c r="GZF117" s="37"/>
      <c r="GZG117" s="37"/>
      <c r="GZH117" s="37"/>
      <c r="GZI117" s="37"/>
      <c r="GZJ117" s="37"/>
      <c r="GZK117" s="37"/>
      <c r="GZL117" s="37"/>
      <c r="GZM117" s="37"/>
      <c r="GZN117" s="37"/>
      <c r="GZO117" s="37"/>
      <c r="GZP117" s="37"/>
      <c r="GZQ117" s="37"/>
      <c r="GZR117" s="37"/>
      <c r="GZS117" s="37"/>
      <c r="GZT117" s="37"/>
      <c r="GZU117" s="37"/>
      <c r="GZV117" s="37"/>
      <c r="GZW117" s="37"/>
      <c r="GZX117" s="37"/>
      <c r="GZY117" s="37"/>
      <c r="GZZ117" s="37"/>
      <c r="HAA117" s="37"/>
      <c r="HAB117" s="37"/>
      <c r="HAC117" s="37"/>
      <c r="HAD117" s="37"/>
      <c r="HAE117" s="37"/>
      <c r="HAF117" s="37"/>
      <c r="HAG117" s="37"/>
      <c r="HAH117" s="37"/>
      <c r="HAI117" s="37"/>
      <c r="HAJ117" s="37"/>
      <c r="HAK117" s="37"/>
      <c r="HAL117" s="37"/>
      <c r="HAM117" s="37"/>
      <c r="HAN117" s="37"/>
      <c r="HAO117" s="37"/>
      <c r="HAP117" s="37"/>
      <c r="HAQ117" s="37"/>
      <c r="HAR117" s="37"/>
      <c r="HAS117" s="37"/>
      <c r="HAT117" s="37"/>
      <c r="HAU117" s="37"/>
      <c r="HAV117" s="37"/>
      <c r="HAW117" s="37"/>
      <c r="HAX117" s="37"/>
      <c r="HAY117" s="37"/>
      <c r="HAZ117" s="37"/>
      <c r="HBA117" s="37"/>
      <c r="HBB117" s="37"/>
      <c r="HBC117" s="37"/>
      <c r="HBD117" s="37"/>
      <c r="HBE117" s="37"/>
      <c r="HBF117" s="37"/>
      <c r="HBG117" s="37"/>
      <c r="HBH117" s="37"/>
      <c r="HBI117" s="37"/>
      <c r="HBJ117" s="37"/>
      <c r="HBK117" s="37"/>
      <c r="HBL117" s="37"/>
      <c r="HBM117" s="37"/>
      <c r="HBN117" s="37"/>
      <c r="HBO117" s="37"/>
      <c r="HBP117" s="37"/>
      <c r="HBQ117" s="37"/>
      <c r="HBR117" s="37"/>
      <c r="HBS117" s="37"/>
      <c r="HBT117" s="37"/>
      <c r="HBU117" s="37"/>
      <c r="HBV117" s="37"/>
      <c r="HBW117" s="37"/>
      <c r="HBX117" s="37"/>
      <c r="HBY117" s="37"/>
      <c r="HBZ117" s="37"/>
      <c r="HCA117" s="37"/>
      <c r="HCB117" s="37"/>
      <c r="HCC117" s="37"/>
      <c r="HCD117" s="37"/>
      <c r="HCE117" s="37"/>
      <c r="HCF117" s="37"/>
      <c r="HCG117" s="37"/>
      <c r="HCH117" s="37"/>
      <c r="HCI117" s="37"/>
      <c r="HCJ117" s="37"/>
      <c r="HCK117" s="37"/>
      <c r="HCL117" s="37"/>
      <c r="HCM117" s="37"/>
      <c r="HCN117" s="37"/>
      <c r="HCO117" s="37"/>
      <c r="HCP117" s="37"/>
      <c r="HCQ117" s="37"/>
      <c r="HCR117" s="37"/>
      <c r="HCS117" s="37"/>
      <c r="HCT117" s="37"/>
      <c r="HCU117" s="37"/>
      <c r="HCV117" s="37"/>
      <c r="HCW117" s="37"/>
      <c r="HCX117" s="37"/>
      <c r="HCY117" s="37"/>
      <c r="HCZ117" s="37"/>
      <c r="HDA117" s="37"/>
      <c r="HDB117" s="37"/>
      <c r="HDC117" s="37"/>
      <c r="HDD117" s="37"/>
      <c r="HDE117" s="37"/>
      <c r="HDF117" s="37"/>
      <c r="HDG117" s="37"/>
      <c r="HDH117" s="37"/>
      <c r="HDI117" s="37"/>
      <c r="HDJ117" s="37"/>
      <c r="HDK117" s="37"/>
      <c r="HDL117" s="37"/>
      <c r="HDM117" s="37"/>
      <c r="HDN117" s="37"/>
      <c r="HDO117" s="37"/>
      <c r="HDP117" s="37"/>
      <c r="HDQ117" s="37"/>
      <c r="HDR117" s="37"/>
      <c r="HDS117" s="37"/>
      <c r="HDT117" s="37"/>
      <c r="HDU117" s="37"/>
      <c r="HDV117" s="37"/>
      <c r="HDW117" s="37"/>
      <c r="HDX117" s="37"/>
      <c r="HDY117" s="37"/>
      <c r="HDZ117" s="37"/>
      <c r="HEA117" s="37"/>
      <c r="HEB117" s="37"/>
      <c r="HEC117" s="37"/>
      <c r="HED117" s="37"/>
      <c r="HEE117" s="37"/>
      <c r="HEF117" s="37"/>
      <c r="HEG117" s="37"/>
      <c r="HEH117" s="37"/>
      <c r="HEI117" s="37"/>
      <c r="HEJ117" s="37"/>
      <c r="HEK117" s="37"/>
      <c r="HEL117" s="37"/>
      <c r="HEM117" s="37"/>
      <c r="HEN117" s="37"/>
      <c r="HEO117" s="37"/>
      <c r="HEP117" s="37"/>
      <c r="HEQ117" s="37"/>
      <c r="HER117" s="37"/>
      <c r="HES117" s="37"/>
      <c r="HET117" s="37"/>
      <c r="HEU117" s="37"/>
      <c r="HEV117" s="37"/>
      <c r="HEW117" s="37"/>
      <c r="HEX117" s="37"/>
      <c r="HEY117" s="37"/>
      <c r="HEZ117" s="37"/>
      <c r="HFA117" s="37"/>
      <c r="HFB117" s="37"/>
      <c r="HFC117" s="37"/>
      <c r="HFD117" s="37"/>
      <c r="HFE117" s="37"/>
      <c r="HFF117" s="37"/>
      <c r="HFG117" s="37"/>
      <c r="HFH117" s="37"/>
      <c r="HFI117" s="37"/>
      <c r="HFJ117" s="37"/>
      <c r="HFK117" s="37"/>
      <c r="HFL117" s="37"/>
      <c r="HFM117" s="37"/>
      <c r="HFN117" s="37"/>
      <c r="HFO117" s="37"/>
      <c r="HFP117" s="37"/>
      <c r="HFQ117" s="37"/>
      <c r="HFR117" s="37"/>
      <c r="HFS117" s="37"/>
      <c r="HFT117" s="37"/>
      <c r="HFU117" s="37"/>
      <c r="HFV117" s="37"/>
      <c r="HFW117" s="37"/>
      <c r="HFX117" s="37"/>
      <c r="HFY117" s="37"/>
      <c r="HFZ117" s="37"/>
      <c r="HGA117" s="37"/>
      <c r="HGB117" s="37"/>
      <c r="HGC117" s="37"/>
      <c r="HGD117" s="37"/>
      <c r="HGE117" s="37"/>
      <c r="HGF117" s="37"/>
      <c r="HGG117" s="37"/>
      <c r="HGH117" s="37"/>
      <c r="HGI117" s="37"/>
      <c r="HGJ117" s="37"/>
      <c r="HGK117" s="37"/>
      <c r="HGL117" s="37"/>
      <c r="HGM117" s="37"/>
      <c r="HGN117" s="37"/>
      <c r="HGO117" s="37"/>
      <c r="HGP117" s="37"/>
      <c r="HGQ117" s="37"/>
      <c r="HGR117" s="37"/>
      <c r="HGS117" s="37"/>
      <c r="HGT117" s="37"/>
      <c r="HGU117" s="37"/>
      <c r="HGV117" s="37"/>
      <c r="HGW117" s="37"/>
      <c r="HGX117" s="37"/>
      <c r="HGY117" s="37"/>
      <c r="HGZ117" s="37"/>
      <c r="HHA117" s="37"/>
      <c r="HHB117" s="37"/>
      <c r="HHC117" s="37"/>
      <c r="HHD117" s="37"/>
      <c r="HHE117" s="37"/>
      <c r="HHF117" s="37"/>
      <c r="HHG117" s="37"/>
      <c r="HHH117" s="37"/>
      <c r="HHI117" s="37"/>
      <c r="HHJ117" s="37"/>
      <c r="HHK117" s="37"/>
      <c r="HHL117" s="37"/>
      <c r="HHM117" s="37"/>
      <c r="HHN117" s="37"/>
      <c r="HHO117" s="37"/>
      <c r="HHP117" s="37"/>
      <c r="HHQ117" s="37"/>
      <c r="HHR117" s="37"/>
      <c r="HHS117" s="37"/>
      <c r="HHT117" s="37"/>
      <c r="HHU117" s="37"/>
      <c r="HHV117" s="37"/>
      <c r="HHW117" s="37"/>
      <c r="HHX117" s="37"/>
      <c r="HHY117" s="37"/>
      <c r="HHZ117" s="37"/>
      <c r="HIA117" s="37"/>
      <c r="HIB117" s="37"/>
      <c r="HIC117" s="37"/>
      <c r="HID117" s="37"/>
      <c r="HIE117" s="37"/>
      <c r="HIF117" s="37"/>
      <c r="HIG117" s="37"/>
      <c r="HIH117" s="37"/>
      <c r="HII117" s="37"/>
      <c r="HIJ117" s="37"/>
      <c r="HIK117" s="37"/>
      <c r="HIL117" s="37"/>
      <c r="HIM117" s="37"/>
      <c r="HIN117" s="37"/>
      <c r="HIO117" s="37"/>
      <c r="HIP117" s="37"/>
      <c r="HIQ117" s="37"/>
      <c r="HIR117" s="37"/>
      <c r="HIS117" s="37"/>
      <c r="HIT117" s="37"/>
      <c r="HIU117" s="37"/>
      <c r="HIV117" s="37"/>
      <c r="HIW117" s="37"/>
      <c r="HIX117" s="37"/>
      <c r="HIY117" s="37"/>
      <c r="HIZ117" s="37"/>
      <c r="HJA117" s="37"/>
      <c r="HJB117" s="37"/>
      <c r="HJC117" s="37"/>
      <c r="HJD117" s="37"/>
      <c r="HJE117" s="37"/>
      <c r="HJF117" s="37"/>
      <c r="HJG117" s="37"/>
      <c r="HJH117" s="37"/>
      <c r="HJI117" s="37"/>
      <c r="HJJ117" s="37"/>
      <c r="HJK117" s="37"/>
      <c r="HJL117" s="37"/>
      <c r="HJM117" s="37"/>
      <c r="HJN117" s="37"/>
      <c r="HJO117" s="37"/>
      <c r="HJP117" s="37"/>
      <c r="HJQ117" s="37"/>
      <c r="HJR117" s="37"/>
      <c r="HJS117" s="37"/>
      <c r="HJT117" s="37"/>
      <c r="HJU117" s="37"/>
      <c r="HJV117" s="37"/>
      <c r="HJW117" s="37"/>
      <c r="HJX117" s="37"/>
      <c r="HJY117" s="37"/>
      <c r="HJZ117" s="37"/>
      <c r="HKA117" s="37"/>
      <c r="HKB117" s="37"/>
      <c r="HKC117" s="37"/>
      <c r="HKD117" s="37"/>
      <c r="HKE117" s="37"/>
      <c r="HKF117" s="37"/>
      <c r="HKG117" s="37"/>
      <c r="HKH117" s="37"/>
      <c r="HKI117" s="37"/>
      <c r="HKJ117" s="37"/>
      <c r="HKK117" s="37"/>
      <c r="HKL117" s="37"/>
      <c r="HKM117" s="37"/>
      <c r="HKN117" s="37"/>
      <c r="HKO117" s="37"/>
      <c r="HKP117" s="37"/>
      <c r="HKQ117" s="37"/>
      <c r="HKR117" s="37"/>
      <c r="HKS117" s="37"/>
      <c r="HKT117" s="37"/>
      <c r="HKU117" s="37"/>
      <c r="HKV117" s="37"/>
      <c r="HKW117" s="37"/>
      <c r="HKX117" s="37"/>
      <c r="HKY117" s="37"/>
      <c r="HKZ117" s="37"/>
      <c r="HLA117" s="37"/>
      <c r="HLB117" s="37"/>
      <c r="HLC117" s="37"/>
      <c r="HLD117" s="37"/>
      <c r="HLE117" s="37"/>
      <c r="HLF117" s="37"/>
      <c r="HLG117" s="37"/>
      <c r="HLH117" s="37"/>
      <c r="HLI117" s="37"/>
      <c r="HLJ117" s="37"/>
      <c r="HLK117" s="37"/>
      <c r="HLL117" s="37"/>
      <c r="HLM117" s="37"/>
      <c r="HLN117" s="37"/>
      <c r="HLO117" s="37"/>
      <c r="HLP117" s="37"/>
      <c r="HLQ117" s="37"/>
      <c r="HLR117" s="37"/>
      <c r="HLS117" s="37"/>
      <c r="HLT117" s="37"/>
      <c r="HLU117" s="37"/>
      <c r="HLV117" s="37"/>
      <c r="HLW117" s="37"/>
      <c r="HLX117" s="37"/>
      <c r="HLY117" s="37"/>
      <c r="HLZ117" s="37"/>
      <c r="HMA117" s="37"/>
      <c r="HMB117" s="37"/>
      <c r="HMC117" s="37"/>
      <c r="HMD117" s="37"/>
      <c r="HME117" s="37"/>
      <c r="HMF117" s="37"/>
      <c r="HMG117" s="37"/>
      <c r="HMH117" s="37"/>
      <c r="HMI117" s="37"/>
      <c r="HMJ117" s="37"/>
      <c r="HMK117" s="37"/>
      <c r="HML117" s="37"/>
      <c r="HMM117" s="37"/>
      <c r="HMN117" s="37"/>
      <c r="HMO117" s="37"/>
      <c r="HMP117" s="37"/>
      <c r="HMQ117" s="37"/>
      <c r="HMR117" s="37"/>
      <c r="HMS117" s="37"/>
      <c r="HMT117" s="37"/>
      <c r="HMU117" s="37"/>
      <c r="HMV117" s="37"/>
      <c r="HMW117" s="37"/>
      <c r="HMX117" s="37"/>
      <c r="HMY117" s="37"/>
      <c r="HMZ117" s="37"/>
      <c r="HNA117" s="37"/>
      <c r="HNB117" s="37"/>
      <c r="HNC117" s="37"/>
      <c r="HND117" s="37"/>
      <c r="HNE117" s="37"/>
      <c r="HNF117" s="37"/>
      <c r="HNG117" s="37"/>
      <c r="HNH117" s="37"/>
      <c r="HNI117" s="37"/>
      <c r="HNJ117" s="37"/>
      <c r="HNK117" s="37"/>
      <c r="HNL117" s="37"/>
      <c r="HNM117" s="37"/>
      <c r="HNN117" s="37"/>
      <c r="HNO117" s="37"/>
      <c r="HNP117" s="37"/>
      <c r="HNQ117" s="37"/>
      <c r="HNR117" s="37"/>
      <c r="HNS117" s="37"/>
      <c r="HNT117" s="37"/>
      <c r="HNU117" s="37"/>
      <c r="HNV117" s="37"/>
      <c r="HNW117" s="37"/>
      <c r="HNX117" s="37"/>
      <c r="HNY117" s="37"/>
      <c r="HNZ117" s="37"/>
      <c r="HOA117" s="37"/>
      <c r="HOB117" s="37"/>
      <c r="HOC117" s="37"/>
      <c r="HOD117" s="37"/>
      <c r="HOE117" s="37"/>
      <c r="HOF117" s="37"/>
      <c r="HOG117" s="37"/>
      <c r="HOH117" s="37"/>
      <c r="HOI117" s="37"/>
      <c r="HOJ117" s="37"/>
      <c r="HOK117" s="37"/>
      <c r="HOL117" s="37"/>
      <c r="HOM117" s="37"/>
      <c r="HON117" s="37"/>
      <c r="HOO117" s="37"/>
      <c r="HOP117" s="37"/>
      <c r="HOQ117" s="37"/>
      <c r="HOR117" s="37"/>
      <c r="HOS117" s="37"/>
      <c r="HOT117" s="37"/>
      <c r="HOU117" s="37"/>
      <c r="HOV117" s="37"/>
      <c r="HOW117" s="37"/>
      <c r="HOX117" s="37"/>
      <c r="HOY117" s="37"/>
      <c r="HOZ117" s="37"/>
      <c r="HPA117" s="37"/>
      <c r="HPB117" s="37"/>
      <c r="HPC117" s="37"/>
      <c r="HPD117" s="37"/>
      <c r="HPE117" s="37"/>
      <c r="HPF117" s="37"/>
      <c r="HPG117" s="37"/>
      <c r="HPH117" s="37"/>
      <c r="HPI117" s="37"/>
      <c r="HPJ117" s="37"/>
      <c r="HPK117" s="37"/>
      <c r="HPL117" s="37"/>
      <c r="HPM117" s="37"/>
      <c r="HPN117" s="37"/>
      <c r="HPO117" s="37"/>
      <c r="HPP117" s="37"/>
      <c r="HPQ117" s="37"/>
      <c r="HPR117" s="37"/>
      <c r="HPS117" s="37"/>
      <c r="HPT117" s="37"/>
      <c r="HPU117" s="37"/>
      <c r="HPV117" s="37"/>
      <c r="HPW117" s="37"/>
      <c r="HPX117" s="37"/>
      <c r="HPY117" s="37"/>
      <c r="HPZ117" s="37"/>
      <c r="HQA117" s="37"/>
      <c r="HQB117" s="37"/>
      <c r="HQC117" s="37"/>
      <c r="HQD117" s="37"/>
      <c r="HQE117" s="37"/>
      <c r="HQF117" s="37"/>
      <c r="HQG117" s="37"/>
      <c r="HQH117" s="37"/>
      <c r="HQI117" s="37"/>
      <c r="HQJ117" s="37"/>
      <c r="HQK117" s="37"/>
      <c r="HQL117" s="37"/>
      <c r="HQM117" s="37"/>
      <c r="HQN117" s="37"/>
      <c r="HQO117" s="37"/>
      <c r="HQP117" s="37"/>
      <c r="HQQ117" s="37"/>
      <c r="HQR117" s="37"/>
      <c r="HQS117" s="37"/>
      <c r="HQT117" s="37"/>
      <c r="HQU117" s="37"/>
      <c r="HQV117" s="37"/>
      <c r="HQW117" s="37"/>
      <c r="HQX117" s="37"/>
      <c r="HQY117" s="37"/>
      <c r="HQZ117" s="37"/>
      <c r="HRA117" s="37"/>
      <c r="HRB117" s="37"/>
      <c r="HRC117" s="37"/>
      <c r="HRD117" s="37"/>
      <c r="HRE117" s="37"/>
      <c r="HRF117" s="37"/>
      <c r="HRG117" s="37"/>
      <c r="HRH117" s="37"/>
      <c r="HRI117" s="37"/>
      <c r="HRJ117" s="37"/>
      <c r="HRK117" s="37"/>
      <c r="HRL117" s="37"/>
      <c r="HRM117" s="37"/>
      <c r="HRN117" s="37"/>
      <c r="HRO117" s="37"/>
      <c r="HRP117" s="37"/>
      <c r="HRQ117" s="37"/>
      <c r="HRR117" s="37"/>
      <c r="HRS117" s="37"/>
      <c r="HRT117" s="37"/>
      <c r="HRU117" s="37"/>
      <c r="HRV117" s="37"/>
      <c r="HRW117" s="37"/>
      <c r="HRX117" s="37"/>
      <c r="HRY117" s="37"/>
      <c r="HRZ117" s="37"/>
      <c r="HSA117" s="37"/>
      <c r="HSB117" s="37"/>
      <c r="HSC117" s="37"/>
      <c r="HSD117" s="37"/>
      <c r="HSE117" s="37"/>
      <c r="HSF117" s="37"/>
      <c r="HSG117" s="37"/>
      <c r="HSH117" s="37"/>
      <c r="HSI117" s="37"/>
      <c r="HSJ117" s="37"/>
      <c r="HSK117" s="37"/>
      <c r="HSL117" s="37"/>
      <c r="HSM117" s="37"/>
      <c r="HSN117" s="37"/>
      <c r="HSO117" s="37"/>
      <c r="HSP117" s="37"/>
      <c r="HSQ117" s="37"/>
      <c r="HSR117" s="37"/>
      <c r="HSS117" s="37"/>
      <c r="HST117" s="37"/>
      <c r="HSU117" s="37"/>
      <c r="HSV117" s="37"/>
      <c r="HSW117" s="37"/>
      <c r="HSX117" s="37"/>
      <c r="HSY117" s="37"/>
      <c r="HSZ117" s="37"/>
      <c r="HTA117" s="37"/>
      <c r="HTB117" s="37"/>
      <c r="HTC117" s="37"/>
      <c r="HTD117" s="37"/>
      <c r="HTE117" s="37"/>
      <c r="HTF117" s="37"/>
      <c r="HTG117" s="37"/>
      <c r="HTH117" s="37"/>
      <c r="HTI117" s="37"/>
      <c r="HTJ117" s="37"/>
      <c r="HTK117" s="37"/>
      <c r="HTL117" s="37"/>
      <c r="HTM117" s="37"/>
      <c r="HTN117" s="37"/>
      <c r="HTO117" s="37"/>
      <c r="HTP117" s="37"/>
      <c r="HTQ117" s="37"/>
      <c r="HTR117" s="37"/>
      <c r="HTS117" s="37"/>
      <c r="HTT117" s="37"/>
      <c r="HTU117" s="37"/>
      <c r="HTV117" s="37"/>
      <c r="HTW117" s="37"/>
      <c r="HTX117" s="37"/>
      <c r="HTY117" s="37"/>
      <c r="HTZ117" s="37"/>
      <c r="HUA117" s="37"/>
      <c r="HUB117" s="37"/>
      <c r="HUC117" s="37"/>
      <c r="HUD117" s="37"/>
      <c r="HUE117" s="37"/>
      <c r="HUF117" s="37"/>
      <c r="HUG117" s="37"/>
      <c r="HUH117" s="37"/>
      <c r="HUI117" s="37"/>
      <c r="HUJ117" s="37"/>
      <c r="HUK117" s="37"/>
      <c r="HUL117" s="37"/>
      <c r="HUM117" s="37"/>
      <c r="HUN117" s="37"/>
      <c r="HUO117" s="37"/>
      <c r="HUP117" s="37"/>
      <c r="HUQ117" s="37"/>
      <c r="HUR117" s="37"/>
      <c r="HUS117" s="37"/>
      <c r="HUT117" s="37"/>
      <c r="HUU117" s="37"/>
      <c r="HUV117" s="37"/>
      <c r="HUW117" s="37"/>
      <c r="HUX117" s="37"/>
      <c r="HUY117" s="37"/>
      <c r="HUZ117" s="37"/>
      <c r="HVA117" s="37"/>
      <c r="HVB117" s="37"/>
      <c r="HVC117" s="37"/>
      <c r="HVD117" s="37"/>
      <c r="HVE117" s="37"/>
      <c r="HVF117" s="37"/>
      <c r="HVG117" s="37"/>
      <c r="HVH117" s="37"/>
      <c r="HVI117" s="37"/>
      <c r="HVJ117" s="37"/>
      <c r="HVK117" s="37"/>
      <c r="HVL117" s="37"/>
      <c r="HVM117" s="37"/>
      <c r="HVN117" s="37"/>
      <c r="HVO117" s="37"/>
      <c r="HVP117" s="37"/>
      <c r="HVQ117" s="37"/>
      <c r="HVR117" s="37"/>
      <c r="HVS117" s="37"/>
      <c r="HVT117" s="37"/>
      <c r="HVU117" s="37"/>
      <c r="HVV117" s="37"/>
      <c r="HVW117" s="37"/>
      <c r="HVX117" s="37"/>
      <c r="HVY117" s="37"/>
      <c r="HVZ117" s="37"/>
      <c r="HWA117" s="37"/>
      <c r="HWB117" s="37"/>
      <c r="HWC117" s="37"/>
      <c r="HWD117" s="37"/>
      <c r="HWE117" s="37"/>
      <c r="HWF117" s="37"/>
      <c r="HWG117" s="37"/>
      <c r="HWH117" s="37"/>
      <c r="HWI117" s="37"/>
      <c r="HWJ117" s="37"/>
      <c r="HWK117" s="37"/>
      <c r="HWL117" s="37"/>
      <c r="HWM117" s="37"/>
      <c r="HWN117" s="37"/>
      <c r="HWO117" s="37"/>
      <c r="HWP117" s="37"/>
      <c r="HWQ117" s="37"/>
      <c r="HWR117" s="37"/>
      <c r="HWS117" s="37"/>
      <c r="HWT117" s="37"/>
      <c r="HWU117" s="37"/>
      <c r="HWV117" s="37"/>
      <c r="HWW117" s="37"/>
      <c r="HWX117" s="37"/>
      <c r="HWY117" s="37"/>
      <c r="HWZ117" s="37"/>
      <c r="HXA117" s="37"/>
      <c r="HXB117" s="37"/>
      <c r="HXC117" s="37"/>
      <c r="HXD117" s="37"/>
      <c r="HXE117" s="37"/>
      <c r="HXF117" s="37"/>
      <c r="HXG117" s="37"/>
      <c r="HXH117" s="37"/>
      <c r="HXI117" s="37"/>
      <c r="HXJ117" s="37"/>
      <c r="HXK117" s="37"/>
      <c r="HXL117" s="37"/>
      <c r="HXM117" s="37"/>
      <c r="HXN117" s="37"/>
      <c r="HXO117" s="37"/>
      <c r="HXP117" s="37"/>
      <c r="HXQ117" s="37"/>
      <c r="HXR117" s="37"/>
      <c r="HXS117" s="37"/>
      <c r="HXT117" s="37"/>
      <c r="HXU117" s="37"/>
      <c r="HXV117" s="37"/>
      <c r="HXW117" s="37"/>
      <c r="HXX117" s="37"/>
      <c r="HXY117" s="37"/>
      <c r="HXZ117" s="37"/>
      <c r="HYA117" s="37"/>
      <c r="HYB117" s="37"/>
      <c r="HYC117" s="37"/>
      <c r="HYD117" s="37"/>
      <c r="HYE117" s="37"/>
      <c r="HYF117" s="37"/>
      <c r="HYG117" s="37"/>
      <c r="HYH117" s="37"/>
      <c r="HYI117" s="37"/>
      <c r="HYJ117" s="37"/>
      <c r="HYK117" s="37"/>
      <c r="HYL117" s="37"/>
      <c r="HYM117" s="37"/>
      <c r="HYN117" s="37"/>
      <c r="HYO117" s="37"/>
      <c r="HYP117" s="37"/>
      <c r="HYQ117" s="37"/>
      <c r="HYR117" s="37"/>
      <c r="HYS117" s="37"/>
      <c r="HYT117" s="37"/>
      <c r="HYU117" s="37"/>
      <c r="HYV117" s="37"/>
      <c r="HYW117" s="37"/>
      <c r="HYX117" s="37"/>
      <c r="HYY117" s="37"/>
      <c r="HYZ117" s="37"/>
      <c r="HZA117" s="37"/>
      <c r="HZB117" s="37"/>
      <c r="HZC117" s="37"/>
      <c r="HZD117" s="37"/>
      <c r="HZE117" s="37"/>
      <c r="HZF117" s="37"/>
      <c r="HZG117" s="37"/>
      <c r="HZH117" s="37"/>
      <c r="HZI117" s="37"/>
      <c r="HZJ117" s="37"/>
      <c r="HZK117" s="37"/>
      <c r="HZL117" s="37"/>
      <c r="HZM117" s="37"/>
      <c r="HZN117" s="37"/>
      <c r="HZO117" s="37"/>
      <c r="HZP117" s="37"/>
      <c r="HZQ117" s="37"/>
      <c r="HZR117" s="37"/>
      <c r="HZS117" s="37"/>
      <c r="HZT117" s="37"/>
      <c r="HZU117" s="37"/>
      <c r="HZV117" s="37"/>
      <c r="HZW117" s="37"/>
      <c r="HZX117" s="37"/>
      <c r="HZY117" s="37"/>
      <c r="HZZ117" s="37"/>
      <c r="IAA117" s="37"/>
      <c r="IAB117" s="37"/>
      <c r="IAC117" s="37"/>
      <c r="IAD117" s="37"/>
      <c r="IAE117" s="37"/>
      <c r="IAF117" s="37"/>
      <c r="IAG117" s="37"/>
      <c r="IAH117" s="37"/>
      <c r="IAI117" s="37"/>
      <c r="IAJ117" s="37"/>
      <c r="IAK117" s="37"/>
      <c r="IAL117" s="37"/>
      <c r="IAM117" s="37"/>
      <c r="IAN117" s="37"/>
      <c r="IAO117" s="37"/>
      <c r="IAP117" s="37"/>
      <c r="IAQ117" s="37"/>
      <c r="IAR117" s="37"/>
      <c r="IAS117" s="37"/>
      <c r="IAT117" s="37"/>
      <c r="IAU117" s="37"/>
      <c r="IAV117" s="37"/>
      <c r="IAW117" s="37"/>
      <c r="IAX117" s="37"/>
      <c r="IAY117" s="37"/>
      <c r="IAZ117" s="37"/>
      <c r="IBA117" s="37"/>
      <c r="IBB117" s="37"/>
      <c r="IBC117" s="37"/>
      <c r="IBD117" s="37"/>
      <c r="IBE117" s="37"/>
      <c r="IBF117" s="37"/>
      <c r="IBG117" s="37"/>
      <c r="IBH117" s="37"/>
      <c r="IBI117" s="37"/>
      <c r="IBJ117" s="37"/>
      <c r="IBK117" s="37"/>
      <c r="IBL117" s="37"/>
      <c r="IBM117" s="37"/>
      <c r="IBN117" s="37"/>
      <c r="IBO117" s="37"/>
      <c r="IBP117" s="37"/>
      <c r="IBQ117" s="37"/>
      <c r="IBR117" s="37"/>
      <c r="IBS117" s="37"/>
      <c r="IBT117" s="37"/>
      <c r="IBU117" s="37"/>
      <c r="IBV117" s="37"/>
      <c r="IBW117" s="37"/>
      <c r="IBX117" s="37"/>
      <c r="IBY117" s="37"/>
      <c r="IBZ117" s="37"/>
      <c r="ICA117" s="37"/>
      <c r="ICB117" s="37"/>
      <c r="ICC117" s="37"/>
      <c r="ICD117" s="37"/>
      <c r="ICE117" s="37"/>
      <c r="ICF117" s="37"/>
      <c r="ICG117" s="37"/>
      <c r="ICH117" s="37"/>
      <c r="ICI117" s="37"/>
      <c r="ICJ117" s="37"/>
      <c r="ICK117" s="37"/>
      <c r="ICL117" s="37"/>
      <c r="ICM117" s="37"/>
      <c r="ICN117" s="37"/>
      <c r="ICO117" s="37"/>
      <c r="ICP117" s="37"/>
      <c r="ICQ117" s="37"/>
      <c r="ICR117" s="37"/>
      <c r="ICS117" s="37"/>
      <c r="ICT117" s="37"/>
      <c r="ICU117" s="37"/>
      <c r="ICV117" s="37"/>
      <c r="ICW117" s="37"/>
      <c r="ICX117" s="37"/>
      <c r="ICY117" s="37"/>
      <c r="ICZ117" s="37"/>
      <c r="IDA117" s="37"/>
      <c r="IDB117" s="37"/>
      <c r="IDC117" s="37"/>
      <c r="IDD117" s="37"/>
      <c r="IDE117" s="37"/>
      <c r="IDF117" s="37"/>
      <c r="IDG117" s="37"/>
      <c r="IDH117" s="37"/>
      <c r="IDI117" s="37"/>
      <c r="IDJ117" s="37"/>
      <c r="IDK117" s="37"/>
      <c r="IDL117" s="37"/>
      <c r="IDM117" s="37"/>
      <c r="IDN117" s="37"/>
      <c r="IDO117" s="37"/>
      <c r="IDP117" s="37"/>
      <c r="IDQ117" s="37"/>
      <c r="IDR117" s="37"/>
      <c r="IDS117" s="37"/>
      <c r="IDT117" s="37"/>
      <c r="IDU117" s="37"/>
      <c r="IDV117" s="37"/>
      <c r="IDW117" s="37"/>
      <c r="IDX117" s="37"/>
      <c r="IDY117" s="37"/>
      <c r="IDZ117" s="37"/>
      <c r="IEA117" s="37"/>
      <c r="IEB117" s="37"/>
      <c r="IEC117" s="37"/>
      <c r="IED117" s="37"/>
      <c r="IEE117" s="37"/>
      <c r="IEF117" s="37"/>
      <c r="IEG117" s="37"/>
      <c r="IEH117" s="37"/>
      <c r="IEI117" s="37"/>
      <c r="IEJ117" s="37"/>
      <c r="IEK117" s="37"/>
      <c r="IEL117" s="37"/>
      <c r="IEM117" s="37"/>
      <c r="IEN117" s="37"/>
      <c r="IEO117" s="37"/>
      <c r="IEP117" s="37"/>
      <c r="IEQ117" s="37"/>
      <c r="IER117" s="37"/>
      <c r="IES117" s="37"/>
      <c r="IET117" s="37"/>
      <c r="IEU117" s="37"/>
      <c r="IEV117" s="37"/>
      <c r="IEW117" s="37"/>
      <c r="IEX117" s="37"/>
      <c r="IEY117" s="37"/>
      <c r="IEZ117" s="37"/>
      <c r="IFA117" s="37"/>
      <c r="IFB117" s="37"/>
      <c r="IFC117" s="37"/>
      <c r="IFD117" s="37"/>
      <c r="IFE117" s="37"/>
      <c r="IFF117" s="37"/>
      <c r="IFG117" s="37"/>
      <c r="IFH117" s="37"/>
      <c r="IFI117" s="37"/>
      <c r="IFJ117" s="37"/>
      <c r="IFK117" s="37"/>
      <c r="IFL117" s="37"/>
      <c r="IFM117" s="37"/>
      <c r="IFN117" s="37"/>
      <c r="IFO117" s="37"/>
      <c r="IFP117" s="37"/>
      <c r="IFQ117" s="37"/>
      <c r="IFR117" s="37"/>
      <c r="IFS117" s="37"/>
      <c r="IFT117" s="37"/>
      <c r="IFU117" s="37"/>
      <c r="IFV117" s="37"/>
      <c r="IFW117" s="37"/>
      <c r="IFX117" s="37"/>
      <c r="IFY117" s="37"/>
      <c r="IFZ117" s="37"/>
      <c r="IGA117" s="37"/>
      <c r="IGB117" s="37"/>
      <c r="IGC117" s="37"/>
      <c r="IGD117" s="37"/>
      <c r="IGE117" s="37"/>
      <c r="IGF117" s="37"/>
      <c r="IGG117" s="37"/>
      <c r="IGH117" s="37"/>
      <c r="IGI117" s="37"/>
      <c r="IGJ117" s="37"/>
      <c r="IGK117" s="37"/>
      <c r="IGL117" s="37"/>
      <c r="IGM117" s="37"/>
      <c r="IGN117" s="37"/>
      <c r="IGO117" s="37"/>
      <c r="IGP117" s="37"/>
      <c r="IGQ117" s="37"/>
      <c r="IGR117" s="37"/>
      <c r="IGS117" s="37"/>
      <c r="IGT117" s="37"/>
      <c r="IGU117" s="37"/>
      <c r="IGV117" s="37"/>
      <c r="IGW117" s="37"/>
      <c r="IGX117" s="37"/>
      <c r="IGY117" s="37"/>
      <c r="IGZ117" s="37"/>
      <c r="IHA117" s="37"/>
      <c r="IHB117" s="37"/>
      <c r="IHC117" s="37"/>
      <c r="IHD117" s="37"/>
      <c r="IHE117" s="37"/>
      <c r="IHF117" s="37"/>
      <c r="IHG117" s="37"/>
      <c r="IHH117" s="37"/>
      <c r="IHI117" s="37"/>
      <c r="IHJ117" s="37"/>
      <c r="IHK117" s="37"/>
      <c r="IHL117" s="37"/>
      <c r="IHM117" s="37"/>
      <c r="IHN117" s="37"/>
      <c r="IHO117" s="37"/>
      <c r="IHP117" s="37"/>
      <c r="IHQ117" s="37"/>
      <c r="IHR117" s="37"/>
      <c r="IHS117" s="37"/>
      <c r="IHT117" s="37"/>
      <c r="IHU117" s="37"/>
      <c r="IHV117" s="37"/>
      <c r="IHW117" s="37"/>
      <c r="IHX117" s="37"/>
      <c r="IHY117" s="37"/>
      <c r="IHZ117" s="37"/>
      <c r="IIA117" s="37"/>
      <c r="IIB117" s="37"/>
      <c r="IIC117" s="37"/>
      <c r="IID117" s="37"/>
      <c r="IIE117" s="37"/>
      <c r="IIF117" s="37"/>
      <c r="IIG117" s="37"/>
      <c r="IIH117" s="37"/>
      <c r="III117" s="37"/>
      <c r="IIJ117" s="37"/>
      <c r="IIK117" s="37"/>
      <c r="IIL117" s="37"/>
      <c r="IIM117" s="37"/>
      <c r="IIN117" s="37"/>
      <c r="IIO117" s="37"/>
      <c r="IIP117" s="37"/>
      <c r="IIQ117" s="37"/>
      <c r="IIR117" s="37"/>
      <c r="IIS117" s="37"/>
      <c r="IIT117" s="37"/>
      <c r="IIU117" s="37"/>
      <c r="IIV117" s="37"/>
      <c r="IIW117" s="37"/>
      <c r="IIX117" s="37"/>
      <c r="IIY117" s="37"/>
      <c r="IIZ117" s="37"/>
      <c r="IJA117" s="37"/>
      <c r="IJB117" s="37"/>
      <c r="IJC117" s="37"/>
      <c r="IJD117" s="37"/>
      <c r="IJE117" s="37"/>
      <c r="IJF117" s="37"/>
      <c r="IJG117" s="37"/>
      <c r="IJH117" s="37"/>
      <c r="IJI117" s="37"/>
      <c r="IJJ117" s="37"/>
      <c r="IJK117" s="37"/>
      <c r="IJL117" s="37"/>
      <c r="IJM117" s="37"/>
      <c r="IJN117" s="37"/>
      <c r="IJO117" s="37"/>
      <c r="IJP117" s="37"/>
      <c r="IJQ117" s="37"/>
      <c r="IJR117" s="37"/>
      <c r="IJS117" s="37"/>
      <c r="IJT117" s="37"/>
      <c r="IJU117" s="37"/>
      <c r="IJV117" s="37"/>
      <c r="IJW117" s="37"/>
      <c r="IJX117" s="37"/>
      <c r="IJY117" s="37"/>
      <c r="IJZ117" s="37"/>
      <c r="IKA117" s="37"/>
      <c r="IKB117" s="37"/>
      <c r="IKC117" s="37"/>
      <c r="IKD117" s="37"/>
      <c r="IKE117" s="37"/>
      <c r="IKF117" s="37"/>
      <c r="IKG117" s="37"/>
      <c r="IKH117" s="37"/>
      <c r="IKI117" s="37"/>
      <c r="IKJ117" s="37"/>
      <c r="IKK117" s="37"/>
      <c r="IKL117" s="37"/>
      <c r="IKM117" s="37"/>
      <c r="IKN117" s="37"/>
      <c r="IKO117" s="37"/>
      <c r="IKP117" s="37"/>
      <c r="IKQ117" s="37"/>
      <c r="IKR117" s="37"/>
      <c r="IKS117" s="37"/>
      <c r="IKT117" s="37"/>
      <c r="IKU117" s="37"/>
      <c r="IKV117" s="37"/>
      <c r="IKW117" s="37"/>
      <c r="IKX117" s="37"/>
      <c r="IKY117" s="37"/>
      <c r="IKZ117" s="37"/>
      <c r="ILA117" s="37"/>
      <c r="ILB117" s="37"/>
      <c r="ILC117" s="37"/>
      <c r="ILD117" s="37"/>
      <c r="ILE117" s="37"/>
      <c r="ILF117" s="37"/>
      <c r="ILG117" s="37"/>
      <c r="ILH117" s="37"/>
      <c r="ILI117" s="37"/>
      <c r="ILJ117" s="37"/>
      <c r="ILK117" s="37"/>
      <c r="ILL117" s="37"/>
      <c r="ILM117" s="37"/>
      <c r="ILN117" s="37"/>
      <c r="ILO117" s="37"/>
      <c r="ILP117" s="37"/>
      <c r="ILQ117" s="37"/>
      <c r="ILR117" s="37"/>
      <c r="ILS117" s="37"/>
      <c r="ILT117" s="37"/>
      <c r="ILU117" s="37"/>
      <c r="ILV117" s="37"/>
      <c r="ILW117" s="37"/>
      <c r="ILX117" s="37"/>
      <c r="ILY117" s="37"/>
      <c r="ILZ117" s="37"/>
      <c r="IMA117" s="37"/>
      <c r="IMB117" s="37"/>
      <c r="IMC117" s="37"/>
      <c r="IMD117" s="37"/>
      <c r="IME117" s="37"/>
      <c r="IMF117" s="37"/>
      <c r="IMG117" s="37"/>
      <c r="IMH117" s="37"/>
      <c r="IMI117" s="37"/>
      <c r="IMJ117" s="37"/>
      <c r="IMK117" s="37"/>
      <c r="IML117" s="37"/>
      <c r="IMM117" s="37"/>
      <c r="IMN117" s="37"/>
      <c r="IMO117" s="37"/>
      <c r="IMP117" s="37"/>
      <c r="IMQ117" s="37"/>
      <c r="IMR117" s="37"/>
      <c r="IMS117" s="37"/>
      <c r="IMT117" s="37"/>
      <c r="IMU117" s="37"/>
      <c r="IMV117" s="37"/>
      <c r="IMW117" s="37"/>
      <c r="IMX117" s="37"/>
      <c r="IMY117" s="37"/>
      <c r="IMZ117" s="37"/>
      <c r="INA117" s="37"/>
      <c r="INB117" s="37"/>
      <c r="INC117" s="37"/>
      <c r="IND117" s="37"/>
      <c r="INE117" s="37"/>
      <c r="INF117" s="37"/>
      <c r="ING117" s="37"/>
      <c r="INH117" s="37"/>
      <c r="INI117" s="37"/>
      <c r="INJ117" s="37"/>
      <c r="INK117" s="37"/>
      <c r="INL117" s="37"/>
      <c r="INM117" s="37"/>
      <c r="INN117" s="37"/>
      <c r="INO117" s="37"/>
      <c r="INP117" s="37"/>
      <c r="INQ117" s="37"/>
      <c r="INR117" s="37"/>
      <c r="INS117" s="37"/>
      <c r="INT117" s="37"/>
      <c r="INU117" s="37"/>
      <c r="INV117" s="37"/>
      <c r="INW117" s="37"/>
      <c r="INX117" s="37"/>
      <c r="INY117" s="37"/>
      <c r="INZ117" s="37"/>
      <c r="IOA117" s="37"/>
      <c r="IOB117" s="37"/>
      <c r="IOC117" s="37"/>
      <c r="IOD117" s="37"/>
      <c r="IOE117" s="37"/>
      <c r="IOF117" s="37"/>
      <c r="IOG117" s="37"/>
      <c r="IOH117" s="37"/>
      <c r="IOI117" s="37"/>
      <c r="IOJ117" s="37"/>
      <c r="IOK117" s="37"/>
      <c r="IOL117" s="37"/>
      <c r="IOM117" s="37"/>
      <c r="ION117" s="37"/>
      <c r="IOO117" s="37"/>
      <c r="IOP117" s="37"/>
      <c r="IOQ117" s="37"/>
      <c r="IOR117" s="37"/>
      <c r="IOS117" s="37"/>
      <c r="IOT117" s="37"/>
      <c r="IOU117" s="37"/>
      <c r="IOV117" s="37"/>
      <c r="IOW117" s="37"/>
      <c r="IOX117" s="37"/>
      <c r="IOY117" s="37"/>
      <c r="IOZ117" s="37"/>
      <c r="IPA117" s="37"/>
      <c r="IPB117" s="37"/>
      <c r="IPC117" s="37"/>
      <c r="IPD117" s="37"/>
      <c r="IPE117" s="37"/>
      <c r="IPF117" s="37"/>
      <c r="IPG117" s="37"/>
      <c r="IPH117" s="37"/>
      <c r="IPI117" s="37"/>
      <c r="IPJ117" s="37"/>
      <c r="IPK117" s="37"/>
      <c r="IPL117" s="37"/>
      <c r="IPM117" s="37"/>
      <c r="IPN117" s="37"/>
      <c r="IPO117" s="37"/>
      <c r="IPP117" s="37"/>
      <c r="IPQ117" s="37"/>
      <c r="IPR117" s="37"/>
      <c r="IPS117" s="37"/>
      <c r="IPT117" s="37"/>
      <c r="IPU117" s="37"/>
      <c r="IPV117" s="37"/>
      <c r="IPW117" s="37"/>
      <c r="IPX117" s="37"/>
      <c r="IPY117" s="37"/>
      <c r="IPZ117" s="37"/>
      <c r="IQA117" s="37"/>
      <c r="IQB117" s="37"/>
      <c r="IQC117" s="37"/>
      <c r="IQD117" s="37"/>
      <c r="IQE117" s="37"/>
      <c r="IQF117" s="37"/>
      <c r="IQG117" s="37"/>
      <c r="IQH117" s="37"/>
      <c r="IQI117" s="37"/>
      <c r="IQJ117" s="37"/>
      <c r="IQK117" s="37"/>
      <c r="IQL117" s="37"/>
      <c r="IQM117" s="37"/>
      <c r="IQN117" s="37"/>
      <c r="IQO117" s="37"/>
      <c r="IQP117" s="37"/>
      <c r="IQQ117" s="37"/>
      <c r="IQR117" s="37"/>
      <c r="IQS117" s="37"/>
      <c r="IQT117" s="37"/>
      <c r="IQU117" s="37"/>
      <c r="IQV117" s="37"/>
      <c r="IQW117" s="37"/>
      <c r="IQX117" s="37"/>
      <c r="IQY117" s="37"/>
      <c r="IQZ117" s="37"/>
      <c r="IRA117" s="37"/>
      <c r="IRB117" s="37"/>
      <c r="IRC117" s="37"/>
      <c r="IRD117" s="37"/>
      <c r="IRE117" s="37"/>
      <c r="IRF117" s="37"/>
      <c r="IRG117" s="37"/>
      <c r="IRH117" s="37"/>
      <c r="IRI117" s="37"/>
      <c r="IRJ117" s="37"/>
      <c r="IRK117" s="37"/>
      <c r="IRL117" s="37"/>
      <c r="IRM117" s="37"/>
      <c r="IRN117" s="37"/>
      <c r="IRO117" s="37"/>
      <c r="IRP117" s="37"/>
      <c r="IRQ117" s="37"/>
      <c r="IRR117" s="37"/>
      <c r="IRS117" s="37"/>
      <c r="IRT117" s="37"/>
      <c r="IRU117" s="37"/>
      <c r="IRV117" s="37"/>
      <c r="IRW117" s="37"/>
      <c r="IRX117" s="37"/>
      <c r="IRY117" s="37"/>
      <c r="IRZ117" s="37"/>
      <c r="ISA117" s="37"/>
      <c r="ISB117" s="37"/>
      <c r="ISC117" s="37"/>
      <c r="ISD117" s="37"/>
      <c r="ISE117" s="37"/>
      <c r="ISF117" s="37"/>
      <c r="ISG117" s="37"/>
      <c r="ISH117" s="37"/>
      <c r="ISI117" s="37"/>
      <c r="ISJ117" s="37"/>
      <c r="ISK117" s="37"/>
      <c r="ISL117" s="37"/>
      <c r="ISM117" s="37"/>
      <c r="ISN117" s="37"/>
      <c r="ISO117" s="37"/>
      <c r="ISP117" s="37"/>
      <c r="ISQ117" s="37"/>
      <c r="ISR117" s="37"/>
      <c r="ISS117" s="37"/>
      <c r="IST117" s="37"/>
      <c r="ISU117" s="37"/>
      <c r="ISV117" s="37"/>
      <c r="ISW117" s="37"/>
      <c r="ISX117" s="37"/>
      <c r="ISY117" s="37"/>
      <c r="ISZ117" s="37"/>
      <c r="ITA117" s="37"/>
      <c r="ITB117" s="37"/>
      <c r="ITC117" s="37"/>
      <c r="ITD117" s="37"/>
      <c r="ITE117" s="37"/>
      <c r="ITF117" s="37"/>
      <c r="ITG117" s="37"/>
      <c r="ITH117" s="37"/>
      <c r="ITI117" s="37"/>
      <c r="ITJ117" s="37"/>
      <c r="ITK117" s="37"/>
      <c r="ITL117" s="37"/>
      <c r="ITM117" s="37"/>
      <c r="ITN117" s="37"/>
      <c r="ITO117" s="37"/>
      <c r="ITP117" s="37"/>
      <c r="ITQ117" s="37"/>
      <c r="ITR117" s="37"/>
      <c r="ITS117" s="37"/>
      <c r="ITT117" s="37"/>
      <c r="ITU117" s="37"/>
      <c r="ITV117" s="37"/>
      <c r="ITW117" s="37"/>
      <c r="ITX117" s="37"/>
      <c r="ITY117" s="37"/>
      <c r="ITZ117" s="37"/>
      <c r="IUA117" s="37"/>
      <c r="IUB117" s="37"/>
      <c r="IUC117" s="37"/>
      <c r="IUD117" s="37"/>
      <c r="IUE117" s="37"/>
      <c r="IUF117" s="37"/>
      <c r="IUG117" s="37"/>
      <c r="IUH117" s="37"/>
      <c r="IUI117" s="37"/>
      <c r="IUJ117" s="37"/>
      <c r="IUK117" s="37"/>
      <c r="IUL117" s="37"/>
      <c r="IUM117" s="37"/>
      <c r="IUN117" s="37"/>
      <c r="IUO117" s="37"/>
      <c r="IUP117" s="37"/>
      <c r="IUQ117" s="37"/>
      <c r="IUR117" s="37"/>
      <c r="IUS117" s="37"/>
      <c r="IUT117" s="37"/>
      <c r="IUU117" s="37"/>
      <c r="IUV117" s="37"/>
      <c r="IUW117" s="37"/>
      <c r="IUX117" s="37"/>
      <c r="IUY117" s="37"/>
      <c r="IUZ117" s="37"/>
      <c r="IVA117" s="37"/>
      <c r="IVB117" s="37"/>
      <c r="IVC117" s="37"/>
      <c r="IVD117" s="37"/>
      <c r="IVE117" s="37"/>
      <c r="IVF117" s="37"/>
      <c r="IVG117" s="37"/>
      <c r="IVH117" s="37"/>
      <c r="IVI117" s="37"/>
      <c r="IVJ117" s="37"/>
      <c r="IVK117" s="37"/>
      <c r="IVL117" s="37"/>
      <c r="IVM117" s="37"/>
      <c r="IVN117" s="37"/>
      <c r="IVO117" s="37"/>
      <c r="IVP117" s="37"/>
      <c r="IVQ117" s="37"/>
      <c r="IVR117" s="37"/>
      <c r="IVS117" s="37"/>
      <c r="IVT117" s="37"/>
      <c r="IVU117" s="37"/>
      <c r="IVV117" s="37"/>
      <c r="IVW117" s="37"/>
      <c r="IVX117" s="37"/>
      <c r="IVY117" s="37"/>
      <c r="IVZ117" s="37"/>
      <c r="IWA117" s="37"/>
      <c r="IWB117" s="37"/>
      <c r="IWC117" s="37"/>
      <c r="IWD117" s="37"/>
      <c r="IWE117" s="37"/>
      <c r="IWF117" s="37"/>
      <c r="IWG117" s="37"/>
      <c r="IWH117" s="37"/>
      <c r="IWI117" s="37"/>
      <c r="IWJ117" s="37"/>
      <c r="IWK117" s="37"/>
      <c r="IWL117" s="37"/>
      <c r="IWM117" s="37"/>
      <c r="IWN117" s="37"/>
      <c r="IWO117" s="37"/>
      <c r="IWP117" s="37"/>
      <c r="IWQ117" s="37"/>
      <c r="IWR117" s="37"/>
      <c r="IWS117" s="37"/>
      <c r="IWT117" s="37"/>
      <c r="IWU117" s="37"/>
      <c r="IWV117" s="37"/>
      <c r="IWW117" s="37"/>
      <c r="IWX117" s="37"/>
      <c r="IWY117" s="37"/>
      <c r="IWZ117" s="37"/>
      <c r="IXA117" s="37"/>
      <c r="IXB117" s="37"/>
      <c r="IXC117" s="37"/>
      <c r="IXD117" s="37"/>
      <c r="IXE117" s="37"/>
      <c r="IXF117" s="37"/>
      <c r="IXG117" s="37"/>
      <c r="IXH117" s="37"/>
      <c r="IXI117" s="37"/>
      <c r="IXJ117" s="37"/>
      <c r="IXK117" s="37"/>
      <c r="IXL117" s="37"/>
      <c r="IXM117" s="37"/>
      <c r="IXN117" s="37"/>
      <c r="IXO117" s="37"/>
      <c r="IXP117" s="37"/>
      <c r="IXQ117" s="37"/>
      <c r="IXR117" s="37"/>
      <c r="IXS117" s="37"/>
      <c r="IXT117" s="37"/>
      <c r="IXU117" s="37"/>
      <c r="IXV117" s="37"/>
      <c r="IXW117" s="37"/>
      <c r="IXX117" s="37"/>
      <c r="IXY117" s="37"/>
      <c r="IXZ117" s="37"/>
      <c r="IYA117" s="37"/>
      <c r="IYB117" s="37"/>
      <c r="IYC117" s="37"/>
      <c r="IYD117" s="37"/>
      <c r="IYE117" s="37"/>
      <c r="IYF117" s="37"/>
      <c r="IYG117" s="37"/>
      <c r="IYH117" s="37"/>
      <c r="IYI117" s="37"/>
      <c r="IYJ117" s="37"/>
      <c r="IYK117" s="37"/>
      <c r="IYL117" s="37"/>
      <c r="IYM117" s="37"/>
      <c r="IYN117" s="37"/>
      <c r="IYO117" s="37"/>
      <c r="IYP117" s="37"/>
      <c r="IYQ117" s="37"/>
      <c r="IYR117" s="37"/>
      <c r="IYS117" s="37"/>
      <c r="IYT117" s="37"/>
      <c r="IYU117" s="37"/>
      <c r="IYV117" s="37"/>
      <c r="IYW117" s="37"/>
      <c r="IYX117" s="37"/>
      <c r="IYY117" s="37"/>
      <c r="IYZ117" s="37"/>
      <c r="IZA117" s="37"/>
      <c r="IZB117" s="37"/>
      <c r="IZC117" s="37"/>
      <c r="IZD117" s="37"/>
      <c r="IZE117" s="37"/>
      <c r="IZF117" s="37"/>
      <c r="IZG117" s="37"/>
      <c r="IZH117" s="37"/>
      <c r="IZI117" s="37"/>
      <c r="IZJ117" s="37"/>
      <c r="IZK117" s="37"/>
      <c r="IZL117" s="37"/>
      <c r="IZM117" s="37"/>
      <c r="IZN117" s="37"/>
      <c r="IZO117" s="37"/>
      <c r="IZP117" s="37"/>
      <c r="IZQ117" s="37"/>
      <c r="IZR117" s="37"/>
      <c r="IZS117" s="37"/>
      <c r="IZT117" s="37"/>
      <c r="IZU117" s="37"/>
      <c r="IZV117" s="37"/>
      <c r="IZW117" s="37"/>
      <c r="IZX117" s="37"/>
      <c r="IZY117" s="37"/>
      <c r="IZZ117" s="37"/>
      <c r="JAA117" s="37"/>
      <c r="JAB117" s="37"/>
      <c r="JAC117" s="37"/>
      <c r="JAD117" s="37"/>
      <c r="JAE117" s="37"/>
      <c r="JAF117" s="37"/>
      <c r="JAG117" s="37"/>
      <c r="JAH117" s="37"/>
      <c r="JAI117" s="37"/>
      <c r="JAJ117" s="37"/>
      <c r="JAK117" s="37"/>
      <c r="JAL117" s="37"/>
      <c r="JAM117" s="37"/>
      <c r="JAN117" s="37"/>
      <c r="JAO117" s="37"/>
      <c r="JAP117" s="37"/>
      <c r="JAQ117" s="37"/>
      <c r="JAR117" s="37"/>
      <c r="JAS117" s="37"/>
      <c r="JAT117" s="37"/>
      <c r="JAU117" s="37"/>
      <c r="JAV117" s="37"/>
      <c r="JAW117" s="37"/>
      <c r="JAX117" s="37"/>
      <c r="JAY117" s="37"/>
      <c r="JAZ117" s="37"/>
      <c r="JBA117" s="37"/>
      <c r="JBB117" s="37"/>
      <c r="JBC117" s="37"/>
      <c r="JBD117" s="37"/>
      <c r="JBE117" s="37"/>
      <c r="JBF117" s="37"/>
      <c r="JBG117" s="37"/>
      <c r="JBH117" s="37"/>
      <c r="JBI117" s="37"/>
      <c r="JBJ117" s="37"/>
      <c r="JBK117" s="37"/>
      <c r="JBL117" s="37"/>
      <c r="JBM117" s="37"/>
      <c r="JBN117" s="37"/>
      <c r="JBO117" s="37"/>
      <c r="JBP117" s="37"/>
      <c r="JBQ117" s="37"/>
      <c r="JBR117" s="37"/>
      <c r="JBS117" s="37"/>
      <c r="JBT117" s="37"/>
      <c r="JBU117" s="37"/>
      <c r="JBV117" s="37"/>
      <c r="JBW117" s="37"/>
      <c r="JBX117" s="37"/>
      <c r="JBY117" s="37"/>
      <c r="JBZ117" s="37"/>
      <c r="JCA117" s="37"/>
      <c r="JCB117" s="37"/>
      <c r="JCC117" s="37"/>
      <c r="JCD117" s="37"/>
      <c r="JCE117" s="37"/>
      <c r="JCF117" s="37"/>
      <c r="JCG117" s="37"/>
      <c r="JCH117" s="37"/>
      <c r="JCI117" s="37"/>
      <c r="JCJ117" s="37"/>
      <c r="JCK117" s="37"/>
      <c r="JCL117" s="37"/>
      <c r="JCM117" s="37"/>
      <c r="JCN117" s="37"/>
      <c r="JCO117" s="37"/>
      <c r="JCP117" s="37"/>
      <c r="JCQ117" s="37"/>
      <c r="JCR117" s="37"/>
      <c r="JCS117" s="37"/>
      <c r="JCT117" s="37"/>
      <c r="JCU117" s="37"/>
      <c r="JCV117" s="37"/>
      <c r="JCW117" s="37"/>
      <c r="JCX117" s="37"/>
      <c r="JCY117" s="37"/>
      <c r="JCZ117" s="37"/>
      <c r="JDA117" s="37"/>
      <c r="JDB117" s="37"/>
      <c r="JDC117" s="37"/>
      <c r="JDD117" s="37"/>
      <c r="JDE117" s="37"/>
      <c r="JDF117" s="37"/>
      <c r="JDG117" s="37"/>
      <c r="JDH117" s="37"/>
      <c r="JDI117" s="37"/>
      <c r="JDJ117" s="37"/>
      <c r="JDK117" s="37"/>
      <c r="JDL117" s="37"/>
      <c r="JDM117" s="37"/>
      <c r="JDN117" s="37"/>
      <c r="JDO117" s="37"/>
      <c r="JDP117" s="37"/>
      <c r="JDQ117" s="37"/>
      <c r="JDR117" s="37"/>
      <c r="JDS117" s="37"/>
      <c r="JDT117" s="37"/>
      <c r="JDU117" s="37"/>
      <c r="JDV117" s="37"/>
      <c r="JDW117" s="37"/>
      <c r="JDX117" s="37"/>
      <c r="JDY117" s="37"/>
      <c r="JDZ117" s="37"/>
      <c r="JEA117" s="37"/>
      <c r="JEB117" s="37"/>
      <c r="JEC117" s="37"/>
      <c r="JED117" s="37"/>
      <c r="JEE117" s="37"/>
      <c r="JEF117" s="37"/>
      <c r="JEG117" s="37"/>
      <c r="JEH117" s="37"/>
      <c r="JEI117" s="37"/>
      <c r="JEJ117" s="37"/>
      <c r="JEK117" s="37"/>
      <c r="JEL117" s="37"/>
      <c r="JEM117" s="37"/>
      <c r="JEN117" s="37"/>
      <c r="JEO117" s="37"/>
      <c r="JEP117" s="37"/>
      <c r="JEQ117" s="37"/>
      <c r="JER117" s="37"/>
      <c r="JES117" s="37"/>
      <c r="JET117" s="37"/>
      <c r="JEU117" s="37"/>
      <c r="JEV117" s="37"/>
      <c r="JEW117" s="37"/>
      <c r="JEX117" s="37"/>
      <c r="JEY117" s="37"/>
      <c r="JEZ117" s="37"/>
      <c r="JFA117" s="37"/>
      <c r="JFB117" s="37"/>
      <c r="JFC117" s="37"/>
      <c r="JFD117" s="37"/>
      <c r="JFE117" s="37"/>
      <c r="JFF117" s="37"/>
      <c r="JFG117" s="37"/>
      <c r="JFH117" s="37"/>
      <c r="JFI117" s="37"/>
      <c r="JFJ117" s="37"/>
      <c r="JFK117" s="37"/>
      <c r="JFL117" s="37"/>
      <c r="JFM117" s="37"/>
      <c r="JFN117" s="37"/>
      <c r="JFO117" s="37"/>
      <c r="JFP117" s="37"/>
      <c r="JFQ117" s="37"/>
      <c r="JFR117" s="37"/>
      <c r="JFS117" s="37"/>
      <c r="JFT117" s="37"/>
      <c r="JFU117" s="37"/>
      <c r="JFV117" s="37"/>
      <c r="JFW117" s="37"/>
      <c r="JFX117" s="37"/>
      <c r="JFY117" s="37"/>
      <c r="JFZ117" s="37"/>
      <c r="JGA117" s="37"/>
      <c r="JGB117" s="37"/>
      <c r="JGC117" s="37"/>
      <c r="JGD117" s="37"/>
      <c r="JGE117" s="37"/>
      <c r="JGF117" s="37"/>
      <c r="JGG117" s="37"/>
      <c r="JGH117" s="37"/>
      <c r="JGI117" s="37"/>
      <c r="JGJ117" s="37"/>
      <c r="JGK117" s="37"/>
      <c r="JGL117" s="37"/>
      <c r="JGM117" s="37"/>
      <c r="JGN117" s="37"/>
      <c r="JGO117" s="37"/>
      <c r="JGP117" s="37"/>
      <c r="JGQ117" s="37"/>
      <c r="JGR117" s="37"/>
      <c r="JGS117" s="37"/>
      <c r="JGT117" s="37"/>
      <c r="JGU117" s="37"/>
      <c r="JGV117" s="37"/>
      <c r="JGW117" s="37"/>
      <c r="JGX117" s="37"/>
      <c r="JGY117" s="37"/>
      <c r="JGZ117" s="37"/>
      <c r="JHA117" s="37"/>
      <c r="JHB117" s="37"/>
      <c r="JHC117" s="37"/>
      <c r="JHD117" s="37"/>
      <c r="JHE117" s="37"/>
      <c r="JHF117" s="37"/>
      <c r="JHG117" s="37"/>
      <c r="JHH117" s="37"/>
      <c r="JHI117" s="37"/>
      <c r="JHJ117" s="37"/>
      <c r="JHK117" s="37"/>
      <c r="JHL117" s="37"/>
      <c r="JHM117" s="37"/>
      <c r="JHN117" s="37"/>
      <c r="JHO117" s="37"/>
      <c r="JHP117" s="37"/>
      <c r="JHQ117" s="37"/>
      <c r="JHR117" s="37"/>
      <c r="JHS117" s="37"/>
      <c r="JHT117" s="37"/>
      <c r="JHU117" s="37"/>
      <c r="JHV117" s="37"/>
      <c r="JHW117" s="37"/>
      <c r="JHX117" s="37"/>
      <c r="JHY117" s="37"/>
      <c r="JHZ117" s="37"/>
      <c r="JIA117" s="37"/>
      <c r="JIB117" s="37"/>
      <c r="JIC117" s="37"/>
      <c r="JID117" s="37"/>
      <c r="JIE117" s="37"/>
      <c r="JIF117" s="37"/>
      <c r="JIG117" s="37"/>
      <c r="JIH117" s="37"/>
      <c r="JII117" s="37"/>
      <c r="JIJ117" s="37"/>
      <c r="JIK117" s="37"/>
      <c r="JIL117" s="37"/>
      <c r="JIM117" s="37"/>
      <c r="JIN117" s="37"/>
      <c r="JIO117" s="37"/>
      <c r="JIP117" s="37"/>
      <c r="JIQ117" s="37"/>
      <c r="JIR117" s="37"/>
      <c r="JIS117" s="37"/>
      <c r="JIT117" s="37"/>
      <c r="JIU117" s="37"/>
      <c r="JIV117" s="37"/>
      <c r="JIW117" s="37"/>
      <c r="JIX117" s="37"/>
      <c r="JIY117" s="37"/>
      <c r="JIZ117" s="37"/>
      <c r="JJA117" s="37"/>
      <c r="JJB117" s="37"/>
      <c r="JJC117" s="37"/>
      <c r="JJD117" s="37"/>
      <c r="JJE117" s="37"/>
      <c r="JJF117" s="37"/>
      <c r="JJG117" s="37"/>
      <c r="JJH117" s="37"/>
      <c r="JJI117" s="37"/>
      <c r="JJJ117" s="37"/>
      <c r="JJK117" s="37"/>
      <c r="JJL117" s="37"/>
      <c r="JJM117" s="37"/>
      <c r="JJN117" s="37"/>
      <c r="JJO117" s="37"/>
      <c r="JJP117" s="37"/>
      <c r="JJQ117" s="37"/>
      <c r="JJR117" s="37"/>
      <c r="JJS117" s="37"/>
      <c r="JJT117" s="37"/>
      <c r="JJU117" s="37"/>
      <c r="JJV117" s="37"/>
      <c r="JJW117" s="37"/>
      <c r="JJX117" s="37"/>
      <c r="JJY117" s="37"/>
      <c r="JJZ117" s="37"/>
      <c r="JKA117" s="37"/>
      <c r="JKB117" s="37"/>
      <c r="JKC117" s="37"/>
      <c r="JKD117" s="37"/>
      <c r="JKE117" s="37"/>
      <c r="JKF117" s="37"/>
      <c r="JKG117" s="37"/>
      <c r="JKH117" s="37"/>
      <c r="JKI117" s="37"/>
      <c r="JKJ117" s="37"/>
      <c r="JKK117" s="37"/>
      <c r="JKL117" s="37"/>
      <c r="JKM117" s="37"/>
      <c r="JKN117" s="37"/>
      <c r="JKO117" s="37"/>
      <c r="JKP117" s="37"/>
      <c r="JKQ117" s="37"/>
      <c r="JKR117" s="37"/>
      <c r="JKS117" s="37"/>
      <c r="JKT117" s="37"/>
      <c r="JKU117" s="37"/>
      <c r="JKV117" s="37"/>
      <c r="JKW117" s="37"/>
      <c r="JKX117" s="37"/>
      <c r="JKY117" s="37"/>
      <c r="JKZ117" s="37"/>
      <c r="JLA117" s="37"/>
      <c r="JLB117" s="37"/>
      <c r="JLC117" s="37"/>
      <c r="JLD117" s="37"/>
      <c r="JLE117" s="37"/>
      <c r="JLF117" s="37"/>
      <c r="JLG117" s="37"/>
      <c r="JLH117" s="37"/>
      <c r="JLI117" s="37"/>
      <c r="JLJ117" s="37"/>
      <c r="JLK117" s="37"/>
      <c r="JLL117" s="37"/>
      <c r="JLM117" s="37"/>
      <c r="JLN117" s="37"/>
      <c r="JLO117" s="37"/>
      <c r="JLP117" s="37"/>
      <c r="JLQ117" s="37"/>
      <c r="JLR117" s="37"/>
      <c r="JLS117" s="37"/>
      <c r="JLT117" s="37"/>
      <c r="JLU117" s="37"/>
      <c r="JLV117" s="37"/>
      <c r="JLW117" s="37"/>
      <c r="JLX117" s="37"/>
      <c r="JLY117" s="37"/>
      <c r="JLZ117" s="37"/>
      <c r="JMA117" s="37"/>
      <c r="JMB117" s="37"/>
      <c r="JMC117" s="37"/>
      <c r="JMD117" s="37"/>
      <c r="JME117" s="37"/>
      <c r="JMF117" s="37"/>
      <c r="JMG117" s="37"/>
      <c r="JMH117" s="37"/>
      <c r="JMI117" s="37"/>
      <c r="JMJ117" s="37"/>
      <c r="JMK117" s="37"/>
      <c r="JML117" s="37"/>
      <c r="JMM117" s="37"/>
      <c r="JMN117" s="37"/>
      <c r="JMO117" s="37"/>
      <c r="JMP117" s="37"/>
      <c r="JMQ117" s="37"/>
      <c r="JMR117" s="37"/>
      <c r="JMS117" s="37"/>
      <c r="JMT117" s="37"/>
      <c r="JMU117" s="37"/>
      <c r="JMV117" s="37"/>
      <c r="JMW117" s="37"/>
      <c r="JMX117" s="37"/>
      <c r="JMY117" s="37"/>
      <c r="JMZ117" s="37"/>
      <c r="JNA117" s="37"/>
      <c r="JNB117" s="37"/>
      <c r="JNC117" s="37"/>
      <c r="JND117" s="37"/>
      <c r="JNE117" s="37"/>
      <c r="JNF117" s="37"/>
      <c r="JNG117" s="37"/>
      <c r="JNH117" s="37"/>
      <c r="JNI117" s="37"/>
      <c r="JNJ117" s="37"/>
      <c r="JNK117" s="37"/>
      <c r="JNL117" s="37"/>
      <c r="JNM117" s="37"/>
      <c r="JNN117" s="37"/>
      <c r="JNO117" s="37"/>
      <c r="JNP117" s="37"/>
      <c r="JNQ117" s="37"/>
      <c r="JNR117" s="37"/>
      <c r="JNS117" s="37"/>
      <c r="JNT117" s="37"/>
      <c r="JNU117" s="37"/>
      <c r="JNV117" s="37"/>
      <c r="JNW117" s="37"/>
      <c r="JNX117" s="37"/>
      <c r="JNY117" s="37"/>
      <c r="JNZ117" s="37"/>
      <c r="JOA117" s="37"/>
      <c r="JOB117" s="37"/>
      <c r="JOC117" s="37"/>
      <c r="JOD117" s="37"/>
      <c r="JOE117" s="37"/>
      <c r="JOF117" s="37"/>
      <c r="JOG117" s="37"/>
      <c r="JOH117" s="37"/>
      <c r="JOI117" s="37"/>
      <c r="JOJ117" s="37"/>
      <c r="JOK117" s="37"/>
      <c r="JOL117" s="37"/>
      <c r="JOM117" s="37"/>
      <c r="JON117" s="37"/>
      <c r="JOO117" s="37"/>
      <c r="JOP117" s="37"/>
      <c r="JOQ117" s="37"/>
      <c r="JOR117" s="37"/>
      <c r="JOS117" s="37"/>
      <c r="JOT117" s="37"/>
      <c r="JOU117" s="37"/>
      <c r="JOV117" s="37"/>
      <c r="JOW117" s="37"/>
      <c r="JOX117" s="37"/>
      <c r="JOY117" s="37"/>
      <c r="JOZ117" s="37"/>
      <c r="JPA117" s="37"/>
      <c r="JPB117" s="37"/>
      <c r="JPC117" s="37"/>
      <c r="JPD117" s="37"/>
      <c r="JPE117" s="37"/>
      <c r="JPF117" s="37"/>
      <c r="JPG117" s="37"/>
      <c r="JPH117" s="37"/>
      <c r="JPI117" s="37"/>
      <c r="JPJ117" s="37"/>
      <c r="JPK117" s="37"/>
      <c r="JPL117" s="37"/>
      <c r="JPM117" s="37"/>
      <c r="JPN117" s="37"/>
      <c r="JPO117" s="37"/>
      <c r="JPP117" s="37"/>
      <c r="JPQ117" s="37"/>
      <c r="JPR117" s="37"/>
      <c r="JPS117" s="37"/>
      <c r="JPT117" s="37"/>
      <c r="JPU117" s="37"/>
      <c r="JPV117" s="37"/>
      <c r="JPW117" s="37"/>
      <c r="JPX117" s="37"/>
      <c r="JPY117" s="37"/>
      <c r="JPZ117" s="37"/>
      <c r="JQA117" s="37"/>
      <c r="JQB117" s="37"/>
      <c r="JQC117" s="37"/>
      <c r="JQD117" s="37"/>
      <c r="JQE117" s="37"/>
      <c r="JQF117" s="37"/>
      <c r="JQG117" s="37"/>
      <c r="JQH117" s="37"/>
      <c r="JQI117" s="37"/>
      <c r="JQJ117" s="37"/>
      <c r="JQK117" s="37"/>
      <c r="JQL117" s="37"/>
      <c r="JQM117" s="37"/>
      <c r="JQN117" s="37"/>
      <c r="JQO117" s="37"/>
      <c r="JQP117" s="37"/>
      <c r="JQQ117" s="37"/>
      <c r="JQR117" s="37"/>
      <c r="JQS117" s="37"/>
      <c r="JQT117" s="37"/>
      <c r="JQU117" s="37"/>
      <c r="JQV117" s="37"/>
      <c r="JQW117" s="37"/>
      <c r="JQX117" s="37"/>
      <c r="JQY117" s="37"/>
      <c r="JQZ117" s="37"/>
      <c r="JRA117" s="37"/>
      <c r="JRB117" s="37"/>
      <c r="JRC117" s="37"/>
      <c r="JRD117" s="37"/>
      <c r="JRE117" s="37"/>
      <c r="JRF117" s="37"/>
      <c r="JRG117" s="37"/>
      <c r="JRH117" s="37"/>
      <c r="JRI117" s="37"/>
      <c r="JRJ117" s="37"/>
      <c r="JRK117" s="37"/>
      <c r="JRL117" s="37"/>
      <c r="JRM117" s="37"/>
      <c r="JRN117" s="37"/>
      <c r="JRO117" s="37"/>
      <c r="JRP117" s="37"/>
      <c r="JRQ117" s="37"/>
      <c r="JRR117" s="37"/>
      <c r="JRS117" s="37"/>
      <c r="JRT117" s="37"/>
      <c r="JRU117" s="37"/>
      <c r="JRV117" s="37"/>
      <c r="JRW117" s="37"/>
      <c r="JRX117" s="37"/>
      <c r="JRY117" s="37"/>
      <c r="JRZ117" s="37"/>
      <c r="JSA117" s="37"/>
      <c r="JSB117" s="37"/>
      <c r="JSC117" s="37"/>
      <c r="JSD117" s="37"/>
      <c r="JSE117" s="37"/>
      <c r="JSF117" s="37"/>
      <c r="JSG117" s="37"/>
      <c r="JSH117" s="37"/>
      <c r="JSI117" s="37"/>
      <c r="JSJ117" s="37"/>
      <c r="JSK117" s="37"/>
      <c r="JSL117" s="37"/>
      <c r="JSM117" s="37"/>
      <c r="JSN117" s="37"/>
      <c r="JSO117" s="37"/>
      <c r="JSP117" s="37"/>
      <c r="JSQ117" s="37"/>
      <c r="JSR117" s="37"/>
      <c r="JSS117" s="37"/>
      <c r="JST117" s="37"/>
      <c r="JSU117" s="37"/>
      <c r="JSV117" s="37"/>
      <c r="JSW117" s="37"/>
      <c r="JSX117" s="37"/>
      <c r="JSY117" s="37"/>
      <c r="JSZ117" s="37"/>
      <c r="JTA117" s="37"/>
      <c r="JTB117" s="37"/>
      <c r="JTC117" s="37"/>
      <c r="JTD117" s="37"/>
      <c r="JTE117" s="37"/>
      <c r="JTF117" s="37"/>
      <c r="JTG117" s="37"/>
      <c r="JTH117" s="37"/>
      <c r="JTI117" s="37"/>
      <c r="JTJ117" s="37"/>
      <c r="JTK117" s="37"/>
      <c r="JTL117" s="37"/>
      <c r="JTM117" s="37"/>
      <c r="JTN117" s="37"/>
      <c r="JTO117" s="37"/>
      <c r="JTP117" s="37"/>
      <c r="JTQ117" s="37"/>
      <c r="JTR117" s="37"/>
      <c r="JTS117" s="37"/>
      <c r="JTT117" s="37"/>
      <c r="JTU117" s="37"/>
      <c r="JTV117" s="37"/>
      <c r="JTW117" s="37"/>
      <c r="JTX117" s="37"/>
      <c r="JTY117" s="37"/>
      <c r="JTZ117" s="37"/>
      <c r="JUA117" s="37"/>
      <c r="JUB117" s="37"/>
      <c r="JUC117" s="37"/>
      <c r="JUD117" s="37"/>
      <c r="JUE117" s="37"/>
      <c r="JUF117" s="37"/>
      <c r="JUG117" s="37"/>
      <c r="JUH117" s="37"/>
      <c r="JUI117" s="37"/>
      <c r="JUJ117" s="37"/>
      <c r="JUK117" s="37"/>
      <c r="JUL117" s="37"/>
      <c r="JUM117" s="37"/>
      <c r="JUN117" s="37"/>
      <c r="JUO117" s="37"/>
      <c r="JUP117" s="37"/>
      <c r="JUQ117" s="37"/>
      <c r="JUR117" s="37"/>
      <c r="JUS117" s="37"/>
      <c r="JUT117" s="37"/>
      <c r="JUU117" s="37"/>
      <c r="JUV117" s="37"/>
      <c r="JUW117" s="37"/>
      <c r="JUX117" s="37"/>
      <c r="JUY117" s="37"/>
      <c r="JUZ117" s="37"/>
      <c r="JVA117" s="37"/>
      <c r="JVB117" s="37"/>
      <c r="JVC117" s="37"/>
      <c r="JVD117" s="37"/>
      <c r="JVE117" s="37"/>
      <c r="JVF117" s="37"/>
      <c r="JVG117" s="37"/>
      <c r="JVH117" s="37"/>
      <c r="JVI117" s="37"/>
      <c r="JVJ117" s="37"/>
      <c r="JVK117" s="37"/>
      <c r="JVL117" s="37"/>
      <c r="JVM117" s="37"/>
      <c r="JVN117" s="37"/>
      <c r="JVO117" s="37"/>
      <c r="JVP117" s="37"/>
      <c r="JVQ117" s="37"/>
      <c r="JVR117" s="37"/>
      <c r="JVS117" s="37"/>
      <c r="JVT117" s="37"/>
      <c r="JVU117" s="37"/>
      <c r="JVV117" s="37"/>
      <c r="JVW117" s="37"/>
      <c r="JVX117" s="37"/>
      <c r="JVY117" s="37"/>
      <c r="JVZ117" s="37"/>
      <c r="JWA117" s="37"/>
      <c r="JWB117" s="37"/>
      <c r="JWC117" s="37"/>
      <c r="JWD117" s="37"/>
      <c r="JWE117" s="37"/>
      <c r="JWF117" s="37"/>
      <c r="JWG117" s="37"/>
      <c r="JWH117" s="37"/>
      <c r="JWI117" s="37"/>
      <c r="JWJ117" s="37"/>
      <c r="JWK117" s="37"/>
      <c r="JWL117" s="37"/>
      <c r="JWM117" s="37"/>
      <c r="JWN117" s="37"/>
      <c r="JWO117" s="37"/>
      <c r="JWP117" s="37"/>
      <c r="JWQ117" s="37"/>
      <c r="JWR117" s="37"/>
      <c r="JWS117" s="37"/>
      <c r="JWT117" s="37"/>
      <c r="JWU117" s="37"/>
      <c r="JWV117" s="37"/>
      <c r="JWW117" s="37"/>
      <c r="JWX117" s="37"/>
      <c r="JWY117" s="37"/>
      <c r="JWZ117" s="37"/>
      <c r="JXA117" s="37"/>
      <c r="JXB117" s="37"/>
      <c r="JXC117" s="37"/>
      <c r="JXD117" s="37"/>
      <c r="JXE117" s="37"/>
      <c r="JXF117" s="37"/>
      <c r="JXG117" s="37"/>
      <c r="JXH117" s="37"/>
      <c r="JXI117" s="37"/>
      <c r="JXJ117" s="37"/>
      <c r="JXK117" s="37"/>
      <c r="JXL117" s="37"/>
      <c r="JXM117" s="37"/>
      <c r="JXN117" s="37"/>
      <c r="JXO117" s="37"/>
      <c r="JXP117" s="37"/>
      <c r="JXQ117" s="37"/>
      <c r="JXR117" s="37"/>
      <c r="JXS117" s="37"/>
      <c r="JXT117" s="37"/>
      <c r="JXU117" s="37"/>
      <c r="JXV117" s="37"/>
      <c r="JXW117" s="37"/>
      <c r="JXX117" s="37"/>
      <c r="JXY117" s="37"/>
      <c r="JXZ117" s="37"/>
      <c r="JYA117" s="37"/>
      <c r="JYB117" s="37"/>
      <c r="JYC117" s="37"/>
      <c r="JYD117" s="37"/>
      <c r="JYE117" s="37"/>
      <c r="JYF117" s="37"/>
      <c r="JYG117" s="37"/>
      <c r="JYH117" s="37"/>
      <c r="JYI117" s="37"/>
      <c r="JYJ117" s="37"/>
      <c r="JYK117" s="37"/>
      <c r="JYL117" s="37"/>
      <c r="JYM117" s="37"/>
      <c r="JYN117" s="37"/>
      <c r="JYO117" s="37"/>
      <c r="JYP117" s="37"/>
      <c r="JYQ117" s="37"/>
      <c r="JYR117" s="37"/>
      <c r="JYS117" s="37"/>
      <c r="JYT117" s="37"/>
      <c r="JYU117" s="37"/>
      <c r="JYV117" s="37"/>
      <c r="JYW117" s="37"/>
      <c r="JYX117" s="37"/>
      <c r="JYY117" s="37"/>
      <c r="JYZ117" s="37"/>
      <c r="JZA117" s="37"/>
      <c r="JZB117" s="37"/>
      <c r="JZC117" s="37"/>
      <c r="JZD117" s="37"/>
      <c r="JZE117" s="37"/>
      <c r="JZF117" s="37"/>
      <c r="JZG117" s="37"/>
      <c r="JZH117" s="37"/>
      <c r="JZI117" s="37"/>
      <c r="JZJ117" s="37"/>
      <c r="JZK117" s="37"/>
      <c r="JZL117" s="37"/>
      <c r="JZM117" s="37"/>
      <c r="JZN117" s="37"/>
      <c r="JZO117" s="37"/>
      <c r="JZP117" s="37"/>
      <c r="JZQ117" s="37"/>
      <c r="JZR117" s="37"/>
      <c r="JZS117" s="37"/>
      <c r="JZT117" s="37"/>
      <c r="JZU117" s="37"/>
      <c r="JZV117" s="37"/>
      <c r="JZW117" s="37"/>
      <c r="JZX117" s="37"/>
      <c r="JZY117" s="37"/>
      <c r="JZZ117" s="37"/>
      <c r="KAA117" s="37"/>
      <c r="KAB117" s="37"/>
      <c r="KAC117" s="37"/>
      <c r="KAD117" s="37"/>
      <c r="KAE117" s="37"/>
      <c r="KAF117" s="37"/>
      <c r="KAG117" s="37"/>
      <c r="KAH117" s="37"/>
      <c r="KAI117" s="37"/>
      <c r="KAJ117" s="37"/>
      <c r="KAK117" s="37"/>
      <c r="KAL117" s="37"/>
      <c r="KAM117" s="37"/>
      <c r="KAN117" s="37"/>
      <c r="KAO117" s="37"/>
      <c r="KAP117" s="37"/>
      <c r="KAQ117" s="37"/>
      <c r="KAR117" s="37"/>
      <c r="KAS117" s="37"/>
      <c r="KAT117" s="37"/>
      <c r="KAU117" s="37"/>
      <c r="KAV117" s="37"/>
      <c r="KAW117" s="37"/>
      <c r="KAX117" s="37"/>
      <c r="KAY117" s="37"/>
      <c r="KAZ117" s="37"/>
      <c r="KBA117" s="37"/>
      <c r="KBB117" s="37"/>
      <c r="KBC117" s="37"/>
      <c r="KBD117" s="37"/>
      <c r="KBE117" s="37"/>
      <c r="KBF117" s="37"/>
      <c r="KBG117" s="37"/>
      <c r="KBH117" s="37"/>
      <c r="KBI117" s="37"/>
      <c r="KBJ117" s="37"/>
      <c r="KBK117" s="37"/>
      <c r="KBL117" s="37"/>
      <c r="KBM117" s="37"/>
      <c r="KBN117" s="37"/>
      <c r="KBO117" s="37"/>
      <c r="KBP117" s="37"/>
      <c r="KBQ117" s="37"/>
      <c r="KBR117" s="37"/>
      <c r="KBS117" s="37"/>
      <c r="KBT117" s="37"/>
      <c r="KBU117" s="37"/>
      <c r="KBV117" s="37"/>
      <c r="KBW117" s="37"/>
      <c r="KBX117" s="37"/>
      <c r="KBY117" s="37"/>
      <c r="KBZ117" s="37"/>
      <c r="KCA117" s="37"/>
      <c r="KCB117" s="37"/>
      <c r="KCC117" s="37"/>
      <c r="KCD117" s="37"/>
      <c r="KCE117" s="37"/>
      <c r="KCF117" s="37"/>
      <c r="KCG117" s="37"/>
      <c r="KCH117" s="37"/>
      <c r="KCI117" s="37"/>
      <c r="KCJ117" s="37"/>
      <c r="KCK117" s="37"/>
      <c r="KCL117" s="37"/>
      <c r="KCM117" s="37"/>
      <c r="KCN117" s="37"/>
      <c r="KCO117" s="37"/>
      <c r="KCP117" s="37"/>
      <c r="KCQ117" s="37"/>
      <c r="KCR117" s="37"/>
      <c r="KCS117" s="37"/>
      <c r="KCT117" s="37"/>
      <c r="KCU117" s="37"/>
      <c r="KCV117" s="37"/>
      <c r="KCW117" s="37"/>
      <c r="KCX117" s="37"/>
      <c r="KCY117" s="37"/>
      <c r="KCZ117" s="37"/>
      <c r="KDA117" s="37"/>
      <c r="KDB117" s="37"/>
      <c r="KDC117" s="37"/>
      <c r="KDD117" s="37"/>
      <c r="KDE117" s="37"/>
      <c r="KDF117" s="37"/>
      <c r="KDG117" s="37"/>
      <c r="KDH117" s="37"/>
      <c r="KDI117" s="37"/>
      <c r="KDJ117" s="37"/>
      <c r="KDK117" s="37"/>
      <c r="KDL117" s="37"/>
      <c r="KDM117" s="37"/>
      <c r="KDN117" s="37"/>
      <c r="KDO117" s="37"/>
      <c r="KDP117" s="37"/>
      <c r="KDQ117" s="37"/>
      <c r="KDR117" s="37"/>
      <c r="KDS117" s="37"/>
      <c r="KDT117" s="37"/>
      <c r="KDU117" s="37"/>
      <c r="KDV117" s="37"/>
      <c r="KDW117" s="37"/>
      <c r="KDX117" s="37"/>
      <c r="KDY117" s="37"/>
      <c r="KDZ117" s="37"/>
      <c r="KEA117" s="37"/>
      <c r="KEB117" s="37"/>
      <c r="KEC117" s="37"/>
      <c r="KED117" s="37"/>
      <c r="KEE117" s="37"/>
      <c r="KEF117" s="37"/>
      <c r="KEG117" s="37"/>
      <c r="KEH117" s="37"/>
      <c r="KEI117" s="37"/>
      <c r="KEJ117" s="37"/>
      <c r="KEK117" s="37"/>
      <c r="KEL117" s="37"/>
      <c r="KEM117" s="37"/>
      <c r="KEN117" s="37"/>
      <c r="KEO117" s="37"/>
      <c r="KEP117" s="37"/>
      <c r="KEQ117" s="37"/>
      <c r="KER117" s="37"/>
      <c r="KES117" s="37"/>
      <c r="KET117" s="37"/>
      <c r="KEU117" s="37"/>
      <c r="KEV117" s="37"/>
      <c r="KEW117" s="37"/>
      <c r="KEX117" s="37"/>
      <c r="KEY117" s="37"/>
      <c r="KEZ117" s="37"/>
      <c r="KFA117" s="37"/>
      <c r="KFB117" s="37"/>
      <c r="KFC117" s="37"/>
      <c r="KFD117" s="37"/>
      <c r="KFE117" s="37"/>
      <c r="KFF117" s="37"/>
      <c r="KFG117" s="37"/>
      <c r="KFH117" s="37"/>
      <c r="KFI117" s="37"/>
      <c r="KFJ117" s="37"/>
      <c r="KFK117" s="37"/>
      <c r="KFL117" s="37"/>
      <c r="KFM117" s="37"/>
      <c r="KFN117" s="37"/>
      <c r="KFO117" s="37"/>
      <c r="KFP117" s="37"/>
      <c r="KFQ117" s="37"/>
      <c r="KFR117" s="37"/>
      <c r="KFS117" s="37"/>
      <c r="KFT117" s="37"/>
      <c r="KFU117" s="37"/>
      <c r="KFV117" s="37"/>
      <c r="KFW117" s="37"/>
      <c r="KFX117" s="37"/>
      <c r="KFY117" s="37"/>
      <c r="KFZ117" s="37"/>
      <c r="KGA117" s="37"/>
      <c r="KGB117" s="37"/>
      <c r="KGC117" s="37"/>
      <c r="KGD117" s="37"/>
      <c r="KGE117" s="37"/>
      <c r="KGF117" s="37"/>
      <c r="KGG117" s="37"/>
      <c r="KGH117" s="37"/>
      <c r="KGI117" s="37"/>
      <c r="KGJ117" s="37"/>
      <c r="KGK117" s="37"/>
      <c r="KGL117" s="37"/>
      <c r="KGM117" s="37"/>
      <c r="KGN117" s="37"/>
      <c r="KGO117" s="37"/>
      <c r="KGP117" s="37"/>
      <c r="KGQ117" s="37"/>
      <c r="KGR117" s="37"/>
      <c r="KGS117" s="37"/>
      <c r="KGT117" s="37"/>
      <c r="KGU117" s="37"/>
      <c r="KGV117" s="37"/>
      <c r="KGW117" s="37"/>
      <c r="KGX117" s="37"/>
      <c r="KGY117" s="37"/>
      <c r="KGZ117" s="37"/>
      <c r="KHA117" s="37"/>
      <c r="KHB117" s="37"/>
      <c r="KHC117" s="37"/>
      <c r="KHD117" s="37"/>
      <c r="KHE117" s="37"/>
      <c r="KHF117" s="37"/>
      <c r="KHG117" s="37"/>
      <c r="KHH117" s="37"/>
      <c r="KHI117" s="37"/>
      <c r="KHJ117" s="37"/>
      <c r="KHK117" s="37"/>
      <c r="KHL117" s="37"/>
      <c r="KHM117" s="37"/>
      <c r="KHN117" s="37"/>
      <c r="KHO117" s="37"/>
      <c r="KHP117" s="37"/>
      <c r="KHQ117" s="37"/>
      <c r="KHR117" s="37"/>
      <c r="KHS117" s="37"/>
      <c r="KHT117" s="37"/>
      <c r="KHU117" s="37"/>
      <c r="KHV117" s="37"/>
      <c r="KHW117" s="37"/>
      <c r="KHX117" s="37"/>
      <c r="KHY117" s="37"/>
      <c r="KHZ117" s="37"/>
      <c r="KIA117" s="37"/>
      <c r="KIB117" s="37"/>
      <c r="KIC117" s="37"/>
      <c r="KID117" s="37"/>
      <c r="KIE117" s="37"/>
      <c r="KIF117" s="37"/>
      <c r="KIG117" s="37"/>
      <c r="KIH117" s="37"/>
      <c r="KII117" s="37"/>
      <c r="KIJ117" s="37"/>
      <c r="KIK117" s="37"/>
      <c r="KIL117" s="37"/>
      <c r="KIM117" s="37"/>
      <c r="KIN117" s="37"/>
      <c r="KIO117" s="37"/>
      <c r="KIP117" s="37"/>
      <c r="KIQ117" s="37"/>
      <c r="KIR117" s="37"/>
      <c r="KIS117" s="37"/>
      <c r="KIT117" s="37"/>
      <c r="KIU117" s="37"/>
      <c r="KIV117" s="37"/>
      <c r="KIW117" s="37"/>
      <c r="KIX117" s="37"/>
      <c r="KIY117" s="37"/>
      <c r="KIZ117" s="37"/>
      <c r="KJA117" s="37"/>
      <c r="KJB117" s="37"/>
      <c r="KJC117" s="37"/>
      <c r="KJD117" s="37"/>
      <c r="KJE117" s="37"/>
      <c r="KJF117" s="37"/>
      <c r="KJG117" s="37"/>
      <c r="KJH117" s="37"/>
      <c r="KJI117" s="37"/>
      <c r="KJJ117" s="37"/>
      <c r="KJK117" s="37"/>
      <c r="KJL117" s="37"/>
      <c r="KJM117" s="37"/>
      <c r="KJN117" s="37"/>
      <c r="KJO117" s="37"/>
      <c r="KJP117" s="37"/>
      <c r="KJQ117" s="37"/>
      <c r="KJR117" s="37"/>
      <c r="KJS117" s="37"/>
      <c r="KJT117" s="37"/>
      <c r="KJU117" s="37"/>
      <c r="KJV117" s="37"/>
      <c r="KJW117" s="37"/>
      <c r="KJX117" s="37"/>
      <c r="KJY117" s="37"/>
      <c r="KJZ117" s="37"/>
      <c r="KKA117" s="37"/>
      <c r="KKB117" s="37"/>
      <c r="KKC117" s="37"/>
      <c r="KKD117" s="37"/>
      <c r="KKE117" s="37"/>
      <c r="KKF117" s="37"/>
      <c r="KKG117" s="37"/>
      <c r="KKH117" s="37"/>
      <c r="KKI117" s="37"/>
      <c r="KKJ117" s="37"/>
      <c r="KKK117" s="37"/>
      <c r="KKL117" s="37"/>
      <c r="KKM117" s="37"/>
      <c r="KKN117" s="37"/>
      <c r="KKO117" s="37"/>
      <c r="KKP117" s="37"/>
      <c r="KKQ117" s="37"/>
      <c r="KKR117" s="37"/>
      <c r="KKS117" s="37"/>
      <c r="KKT117" s="37"/>
      <c r="KKU117" s="37"/>
      <c r="KKV117" s="37"/>
      <c r="KKW117" s="37"/>
      <c r="KKX117" s="37"/>
      <c r="KKY117" s="37"/>
      <c r="KKZ117" s="37"/>
      <c r="KLA117" s="37"/>
      <c r="KLB117" s="37"/>
      <c r="KLC117" s="37"/>
      <c r="KLD117" s="37"/>
      <c r="KLE117" s="37"/>
      <c r="KLF117" s="37"/>
      <c r="KLG117" s="37"/>
      <c r="KLH117" s="37"/>
      <c r="KLI117" s="37"/>
      <c r="KLJ117" s="37"/>
      <c r="KLK117" s="37"/>
      <c r="KLL117" s="37"/>
      <c r="KLM117" s="37"/>
      <c r="KLN117" s="37"/>
      <c r="KLO117" s="37"/>
      <c r="KLP117" s="37"/>
      <c r="KLQ117" s="37"/>
      <c r="KLR117" s="37"/>
      <c r="KLS117" s="37"/>
      <c r="KLT117" s="37"/>
      <c r="KLU117" s="37"/>
      <c r="KLV117" s="37"/>
      <c r="KLW117" s="37"/>
      <c r="KLX117" s="37"/>
      <c r="KLY117" s="37"/>
      <c r="KLZ117" s="37"/>
      <c r="KMA117" s="37"/>
      <c r="KMB117" s="37"/>
      <c r="KMC117" s="37"/>
      <c r="KMD117" s="37"/>
      <c r="KME117" s="37"/>
      <c r="KMF117" s="37"/>
      <c r="KMG117" s="37"/>
      <c r="KMH117" s="37"/>
      <c r="KMI117" s="37"/>
      <c r="KMJ117" s="37"/>
      <c r="KMK117" s="37"/>
      <c r="KML117" s="37"/>
      <c r="KMM117" s="37"/>
      <c r="KMN117" s="37"/>
      <c r="KMO117" s="37"/>
      <c r="KMP117" s="37"/>
      <c r="KMQ117" s="37"/>
      <c r="KMR117" s="37"/>
      <c r="KMS117" s="37"/>
      <c r="KMT117" s="37"/>
      <c r="KMU117" s="37"/>
      <c r="KMV117" s="37"/>
      <c r="KMW117" s="37"/>
      <c r="KMX117" s="37"/>
      <c r="KMY117" s="37"/>
      <c r="KMZ117" s="37"/>
      <c r="KNA117" s="37"/>
      <c r="KNB117" s="37"/>
      <c r="KNC117" s="37"/>
      <c r="KND117" s="37"/>
      <c r="KNE117" s="37"/>
      <c r="KNF117" s="37"/>
      <c r="KNG117" s="37"/>
      <c r="KNH117" s="37"/>
      <c r="KNI117" s="37"/>
      <c r="KNJ117" s="37"/>
      <c r="KNK117" s="37"/>
      <c r="KNL117" s="37"/>
      <c r="KNM117" s="37"/>
      <c r="KNN117" s="37"/>
      <c r="KNO117" s="37"/>
      <c r="KNP117" s="37"/>
      <c r="KNQ117" s="37"/>
      <c r="KNR117" s="37"/>
      <c r="KNS117" s="37"/>
      <c r="KNT117" s="37"/>
      <c r="KNU117" s="37"/>
      <c r="KNV117" s="37"/>
      <c r="KNW117" s="37"/>
      <c r="KNX117" s="37"/>
      <c r="KNY117" s="37"/>
      <c r="KNZ117" s="37"/>
      <c r="KOA117" s="37"/>
      <c r="KOB117" s="37"/>
      <c r="KOC117" s="37"/>
      <c r="KOD117" s="37"/>
      <c r="KOE117" s="37"/>
      <c r="KOF117" s="37"/>
      <c r="KOG117" s="37"/>
      <c r="KOH117" s="37"/>
      <c r="KOI117" s="37"/>
      <c r="KOJ117" s="37"/>
      <c r="KOK117" s="37"/>
      <c r="KOL117" s="37"/>
      <c r="KOM117" s="37"/>
      <c r="KON117" s="37"/>
      <c r="KOO117" s="37"/>
      <c r="KOP117" s="37"/>
      <c r="KOQ117" s="37"/>
      <c r="KOR117" s="37"/>
      <c r="KOS117" s="37"/>
      <c r="KOT117" s="37"/>
      <c r="KOU117" s="37"/>
      <c r="KOV117" s="37"/>
      <c r="KOW117" s="37"/>
      <c r="KOX117" s="37"/>
      <c r="KOY117" s="37"/>
      <c r="KOZ117" s="37"/>
      <c r="KPA117" s="37"/>
      <c r="KPB117" s="37"/>
      <c r="KPC117" s="37"/>
      <c r="KPD117" s="37"/>
      <c r="KPE117" s="37"/>
      <c r="KPF117" s="37"/>
      <c r="KPG117" s="37"/>
      <c r="KPH117" s="37"/>
      <c r="KPI117" s="37"/>
      <c r="KPJ117" s="37"/>
      <c r="KPK117" s="37"/>
      <c r="KPL117" s="37"/>
      <c r="KPM117" s="37"/>
      <c r="KPN117" s="37"/>
      <c r="KPO117" s="37"/>
      <c r="KPP117" s="37"/>
      <c r="KPQ117" s="37"/>
      <c r="KPR117" s="37"/>
      <c r="KPS117" s="37"/>
      <c r="KPT117" s="37"/>
      <c r="KPU117" s="37"/>
      <c r="KPV117" s="37"/>
      <c r="KPW117" s="37"/>
      <c r="KPX117" s="37"/>
      <c r="KPY117" s="37"/>
      <c r="KPZ117" s="37"/>
      <c r="KQA117" s="37"/>
      <c r="KQB117" s="37"/>
      <c r="KQC117" s="37"/>
      <c r="KQD117" s="37"/>
      <c r="KQE117" s="37"/>
      <c r="KQF117" s="37"/>
      <c r="KQG117" s="37"/>
      <c r="KQH117" s="37"/>
      <c r="KQI117" s="37"/>
      <c r="KQJ117" s="37"/>
      <c r="KQK117" s="37"/>
      <c r="KQL117" s="37"/>
      <c r="KQM117" s="37"/>
      <c r="KQN117" s="37"/>
      <c r="KQO117" s="37"/>
      <c r="KQP117" s="37"/>
      <c r="KQQ117" s="37"/>
      <c r="KQR117" s="37"/>
      <c r="KQS117" s="37"/>
      <c r="KQT117" s="37"/>
      <c r="KQU117" s="37"/>
      <c r="KQV117" s="37"/>
      <c r="KQW117" s="37"/>
      <c r="KQX117" s="37"/>
      <c r="KQY117" s="37"/>
      <c r="KQZ117" s="37"/>
      <c r="KRA117" s="37"/>
      <c r="KRB117" s="37"/>
      <c r="KRC117" s="37"/>
      <c r="KRD117" s="37"/>
      <c r="KRE117" s="37"/>
      <c r="KRF117" s="37"/>
      <c r="KRG117" s="37"/>
      <c r="KRH117" s="37"/>
      <c r="KRI117" s="37"/>
      <c r="KRJ117" s="37"/>
      <c r="KRK117" s="37"/>
      <c r="KRL117" s="37"/>
      <c r="KRM117" s="37"/>
      <c r="KRN117" s="37"/>
      <c r="KRO117" s="37"/>
      <c r="KRP117" s="37"/>
      <c r="KRQ117" s="37"/>
      <c r="KRR117" s="37"/>
      <c r="KRS117" s="37"/>
      <c r="KRT117" s="37"/>
      <c r="KRU117" s="37"/>
      <c r="KRV117" s="37"/>
      <c r="KRW117" s="37"/>
      <c r="KRX117" s="37"/>
      <c r="KRY117" s="37"/>
      <c r="KRZ117" s="37"/>
      <c r="KSA117" s="37"/>
      <c r="KSB117" s="37"/>
      <c r="KSC117" s="37"/>
      <c r="KSD117" s="37"/>
      <c r="KSE117" s="37"/>
      <c r="KSF117" s="37"/>
      <c r="KSG117" s="37"/>
      <c r="KSH117" s="37"/>
      <c r="KSI117" s="37"/>
      <c r="KSJ117" s="37"/>
      <c r="KSK117" s="37"/>
      <c r="KSL117" s="37"/>
      <c r="KSM117" s="37"/>
      <c r="KSN117" s="37"/>
      <c r="KSO117" s="37"/>
      <c r="KSP117" s="37"/>
      <c r="KSQ117" s="37"/>
      <c r="KSR117" s="37"/>
      <c r="KSS117" s="37"/>
      <c r="KST117" s="37"/>
      <c r="KSU117" s="37"/>
      <c r="KSV117" s="37"/>
      <c r="KSW117" s="37"/>
      <c r="KSX117" s="37"/>
      <c r="KSY117" s="37"/>
      <c r="KSZ117" s="37"/>
      <c r="KTA117" s="37"/>
      <c r="KTB117" s="37"/>
      <c r="KTC117" s="37"/>
      <c r="KTD117" s="37"/>
      <c r="KTE117" s="37"/>
      <c r="KTF117" s="37"/>
      <c r="KTG117" s="37"/>
      <c r="KTH117" s="37"/>
      <c r="KTI117" s="37"/>
      <c r="KTJ117" s="37"/>
      <c r="KTK117" s="37"/>
      <c r="KTL117" s="37"/>
      <c r="KTM117" s="37"/>
      <c r="KTN117" s="37"/>
      <c r="KTO117" s="37"/>
      <c r="KTP117" s="37"/>
      <c r="KTQ117" s="37"/>
      <c r="KTR117" s="37"/>
      <c r="KTS117" s="37"/>
      <c r="KTT117" s="37"/>
      <c r="KTU117" s="37"/>
      <c r="KTV117" s="37"/>
      <c r="KTW117" s="37"/>
      <c r="KTX117" s="37"/>
      <c r="KTY117" s="37"/>
      <c r="KTZ117" s="37"/>
      <c r="KUA117" s="37"/>
      <c r="KUB117" s="37"/>
      <c r="KUC117" s="37"/>
      <c r="KUD117" s="37"/>
      <c r="KUE117" s="37"/>
      <c r="KUF117" s="37"/>
      <c r="KUG117" s="37"/>
      <c r="KUH117" s="37"/>
      <c r="KUI117" s="37"/>
      <c r="KUJ117" s="37"/>
      <c r="KUK117" s="37"/>
      <c r="KUL117" s="37"/>
      <c r="KUM117" s="37"/>
      <c r="KUN117" s="37"/>
      <c r="KUO117" s="37"/>
      <c r="KUP117" s="37"/>
      <c r="KUQ117" s="37"/>
      <c r="KUR117" s="37"/>
      <c r="KUS117" s="37"/>
      <c r="KUT117" s="37"/>
      <c r="KUU117" s="37"/>
      <c r="KUV117" s="37"/>
      <c r="KUW117" s="37"/>
      <c r="KUX117" s="37"/>
      <c r="KUY117" s="37"/>
      <c r="KUZ117" s="37"/>
      <c r="KVA117" s="37"/>
      <c r="KVB117" s="37"/>
      <c r="KVC117" s="37"/>
      <c r="KVD117" s="37"/>
      <c r="KVE117" s="37"/>
      <c r="KVF117" s="37"/>
      <c r="KVG117" s="37"/>
      <c r="KVH117" s="37"/>
      <c r="KVI117" s="37"/>
      <c r="KVJ117" s="37"/>
      <c r="KVK117" s="37"/>
      <c r="KVL117" s="37"/>
      <c r="KVM117" s="37"/>
      <c r="KVN117" s="37"/>
      <c r="KVO117" s="37"/>
      <c r="KVP117" s="37"/>
      <c r="KVQ117" s="37"/>
      <c r="KVR117" s="37"/>
      <c r="KVS117" s="37"/>
      <c r="KVT117" s="37"/>
      <c r="KVU117" s="37"/>
      <c r="KVV117" s="37"/>
      <c r="KVW117" s="37"/>
      <c r="KVX117" s="37"/>
      <c r="KVY117" s="37"/>
      <c r="KVZ117" s="37"/>
      <c r="KWA117" s="37"/>
      <c r="KWB117" s="37"/>
      <c r="KWC117" s="37"/>
      <c r="KWD117" s="37"/>
      <c r="KWE117" s="37"/>
      <c r="KWF117" s="37"/>
      <c r="KWG117" s="37"/>
      <c r="KWH117" s="37"/>
      <c r="KWI117" s="37"/>
      <c r="KWJ117" s="37"/>
      <c r="KWK117" s="37"/>
      <c r="KWL117" s="37"/>
      <c r="KWM117" s="37"/>
      <c r="KWN117" s="37"/>
      <c r="KWO117" s="37"/>
      <c r="KWP117" s="37"/>
      <c r="KWQ117" s="37"/>
      <c r="KWR117" s="37"/>
      <c r="KWS117" s="37"/>
      <c r="KWT117" s="37"/>
      <c r="KWU117" s="37"/>
      <c r="KWV117" s="37"/>
      <c r="KWW117" s="37"/>
      <c r="KWX117" s="37"/>
      <c r="KWY117" s="37"/>
      <c r="KWZ117" s="37"/>
      <c r="KXA117" s="37"/>
      <c r="KXB117" s="37"/>
      <c r="KXC117" s="37"/>
      <c r="KXD117" s="37"/>
      <c r="KXE117" s="37"/>
      <c r="KXF117" s="37"/>
      <c r="KXG117" s="37"/>
      <c r="KXH117" s="37"/>
      <c r="KXI117" s="37"/>
      <c r="KXJ117" s="37"/>
      <c r="KXK117" s="37"/>
      <c r="KXL117" s="37"/>
      <c r="KXM117" s="37"/>
      <c r="KXN117" s="37"/>
      <c r="KXO117" s="37"/>
      <c r="KXP117" s="37"/>
      <c r="KXQ117" s="37"/>
      <c r="KXR117" s="37"/>
      <c r="KXS117" s="37"/>
      <c r="KXT117" s="37"/>
      <c r="KXU117" s="37"/>
      <c r="KXV117" s="37"/>
      <c r="KXW117" s="37"/>
      <c r="KXX117" s="37"/>
      <c r="KXY117" s="37"/>
      <c r="KXZ117" s="37"/>
      <c r="KYA117" s="37"/>
      <c r="KYB117" s="37"/>
      <c r="KYC117" s="37"/>
      <c r="KYD117" s="37"/>
      <c r="KYE117" s="37"/>
      <c r="KYF117" s="37"/>
      <c r="KYG117" s="37"/>
      <c r="KYH117" s="37"/>
      <c r="KYI117" s="37"/>
      <c r="KYJ117" s="37"/>
      <c r="KYK117" s="37"/>
      <c r="KYL117" s="37"/>
      <c r="KYM117" s="37"/>
      <c r="KYN117" s="37"/>
      <c r="KYO117" s="37"/>
      <c r="KYP117" s="37"/>
      <c r="KYQ117" s="37"/>
      <c r="KYR117" s="37"/>
      <c r="KYS117" s="37"/>
      <c r="KYT117" s="37"/>
      <c r="KYU117" s="37"/>
      <c r="KYV117" s="37"/>
      <c r="KYW117" s="37"/>
      <c r="KYX117" s="37"/>
      <c r="KYY117" s="37"/>
      <c r="KYZ117" s="37"/>
      <c r="KZA117" s="37"/>
      <c r="KZB117" s="37"/>
      <c r="KZC117" s="37"/>
      <c r="KZD117" s="37"/>
      <c r="KZE117" s="37"/>
      <c r="KZF117" s="37"/>
      <c r="KZG117" s="37"/>
      <c r="KZH117" s="37"/>
      <c r="KZI117" s="37"/>
      <c r="KZJ117" s="37"/>
      <c r="KZK117" s="37"/>
      <c r="KZL117" s="37"/>
      <c r="KZM117" s="37"/>
      <c r="KZN117" s="37"/>
      <c r="KZO117" s="37"/>
      <c r="KZP117" s="37"/>
      <c r="KZQ117" s="37"/>
      <c r="KZR117" s="37"/>
      <c r="KZS117" s="37"/>
      <c r="KZT117" s="37"/>
      <c r="KZU117" s="37"/>
      <c r="KZV117" s="37"/>
      <c r="KZW117" s="37"/>
      <c r="KZX117" s="37"/>
      <c r="KZY117" s="37"/>
      <c r="KZZ117" s="37"/>
      <c r="LAA117" s="37"/>
      <c r="LAB117" s="37"/>
      <c r="LAC117" s="37"/>
      <c r="LAD117" s="37"/>
      <c r="LAE117" s="37"/>
      <c r="LAF117" s="37"/>
      <c r="LAG117" s="37"/>
      <c r="LAH117" s="37"/>
      <c r="LAI117" s="37"/>
      <c r="LAJ117" s="37"/>
      <c r="LAK117" s="37"/>
      <c r="LAL117" s="37"/>
      <c r="LAM117" s="37"/>
      <c r="LAN117" s="37"/>
      <c r="LAO117" s="37"/>
      <c r="LAP117" s="37"/>
      <c r="LAQ117" s="37"/>
      <c r="LAR117" s="37"/>
      <c r="LAS117" s="37"/>
      <c r="LAT117" s="37"/>
      <c r="LAU117" s="37"/>
      <c r="LAV117" s="37"/>
      <c r="LAW117" s="37"/>
      <c r="LAX117" s="37"/>
      <c r="LAY117" s="37"/>
      <c r="LAZ117" s="37"/>
      <c r="LBA117" s="37"/>
      <c r="LBB117" s="37"/>
      <c r="LBC117" s="37"/>
      <c r="LBD117" s="37"/>
      <c r="LBE117" s="37"/>
      <c r="LBF117" s="37"/>
      <c r="LBG117" s="37"/>
      <c r="LBH117" s="37"/>
      <c r="LBI117" s="37"/>
      <c r="LBJ117" s="37"/>
      <c r="LBK117" s="37"/>
      <c r="LBL117" s="37"/>
      <c r="LBM117" s="37"/>
      <c r="LBN117" s="37"/>
      <c r="LBO117" s="37"/>
      <c r="LBP117" s="37"/>
      <c r="LBQ117" s="37"/>
      <c r="LBR117" s="37"/>
      <c r="LBS117" s="37"/>
      <c r="LBT117" s="37"/>
      <c r="LBU117" s="37"/>
      <c r="LBV117" s="37"/>
      <c r="LBW117" s="37"/>
      <c r="LBX117" s="37"/>
      <c r="LBY117" s="37"/>
      <c r="LBZ117" s="37"/>
      <c r="LCA117" s="37"/>
      <c r="LCB117" s="37"/>
      <c r="LCC117" s="37"/>
      <c r="LCD117" s="37"/>
      <c r="LCE117" s="37"/>
      <c r="LCF117" s="37"/>
      <c r="LCG117" s="37"/>
      <c r="LCH117" s="37"/>
      <c r="LCI117" s="37"/>
      <c r="LCJ117" s="37"/>
      <c r="LCK117" s="37"/>
      <c r="LCL117" s="37"/>
      <c r="LCM117" s="37"/>
      <c r="LCN117" s="37"/>
      <c r="LCO117" s="37"/>
      <c r="LCP117" s="37"/>
      <c r="LCQ117" s="37"/>
      <c r="LCR117" s="37"/>
      <c r="LCS117" s="37"/>
      <c r="LCT117" s="37"/>
      <c r="LCU117" s="37"/>
      <c r="LCV117" s="37"/>
      <c r="LCW117" s="37"/>
      <c r="LCX117" s="37"/>
      <c r="LCY117" s="37"/>
      <c r="LCZ117" s="37"/>
      <c r="LDA117" s="37"/>
      <c r="LDB117" s="37"/>
      <c r="LDC117" s="37"/>
      <c r="LDD117" s="37"/>
      <c r="LDE117" s="37"/>
      <c r="LDF117" s="37"/>
      <c r="LDG117" s="37"/>
      <c r="LDH117" s="37"/>
      <c r="LDI117" s="37"/>
      <c r="LDJ117" s="37"/>
      <c r="LDK117" s="37"/>
      <c r="LDL117" s="37"/>
      <c r="LDM117" s="37"/>
      <c r="LDN117" s="37"/>
      <c r="LDO117" s="37"/>
      <c r="LDP117" s="37"/>
      <c r="LDQ117" s="37"/>
      <c r="LDR117" s="37"/>
      <c r="LDS117" s="37"/>
      <c r="LDT117" s="37"/>
      <c r="LDU117" s="37"/>
      <c r="LDV117" s="37"/>
      <c r="LDW117" s="37"/>
      <c r="LDX117" s="37"/>
      <c r="LDY117" s="37"/>
      <c r="LDZ117" s="37"/>
      <c r="LEA117" s="37"/>
      <c r="LEB117" s="37"/>
      <c r="LEC117" s="37"/>
      <c r="LED117" s="37"/>
      <c r="LEE117" s="37"/>
      <c r="LEF117" s="37"/>
      <c r="LEG117" s="37"/>
      <c r="LEH117" s="37"/>
      <c r="LEI117" s="37"/>
      <c r="LEJ117" s="37"/>
      <c r="LEK117" s="37"/>
      <c r="LEL117" s="37"/>
      <c r="LEM117" s="37"/>
      <c r="LEN117" s="37"/>
      <c r="LEO117" s="37"/>
      <c r="LEP117" s="37"/>
      <c r="LEQ117" s="37"/>
      <c r="LER117" s="37"/>
      <c r="LES117" s="37"/>
      <c r="LET117" s="37"/>
      <c r="LEU117" s="37"/>
      <c r="LEV117" s="37"/>
      <c r="LEW117" s="37"/>
      <c r="LEX117" s="37"/>
      <c r="LEY117" s="37"/>
      <c r="LEZ117" s="37"/>
      <c r="LFA117" s="37"/>
      <c r="LFB117" s="37"/>
      <c r="LFC117" s="37"/>
      <c r="LFD117" s="37"/>
      <c r="LFE117" s="37"/>
      <c r="LFF117" s="37"/>
      <c r="LFG117" s="37"/>
      <c r="LFH117" s="37"/>
      <c r="LFI117" s="37"/>
      <c r="LFJ117" s="37"/>
      <c r="LFK117" s="37"/>
      <c r="LFL117" s="37"/>
      <c r="LFM117" s="37"/>
      <c r="LFN117" s="37"/>
      <c r="LFO117" s="37"/>
      <c r="LFP117" s="37"/>
      <c r="LFQ117" s="37"/>
      <c r="LFR117" s="37"/>
      <c r="LFS117" s="37"/>
      <c r="LFT117" s="37"/>
      <c r="LFU117" s="37"/>
      <c r="LFV117" s="37"/>
      <c r="LFW117" s="37"/>
      <c r="LFX117" s="37"/>
      <c r="LFY117" s="37"/>
      <c r="LFZ117" s="37"/>
      <c r="LGA117" s="37"/>
      <c r="LGB117" s="37"/>
      <c r="LGC117" s="37"/>
      <c r="LGD117" s="37"/>
      <c r="LGE117" s="37"/>
      <c r="LGF117" s="37"/>
      <c r="LGG117" s="37"/>
      <c r="LGH117" s="37"/>
      <c r="LGI117" s="37"/>
      <c r="LGJ117" s="37"/>
      <c r="LGK117" s="37"/>
      <c r="LGL117" s="37"/>
      <c r="LGM117" s="37"/>
      <c r="LGN117" s="37"/>
      <c r="LGO117" s="37"/>
      <c r="LGP117" s="37"/>
      <c r="LGQ117" s="37"/>
      <c r="LGR117" s="37"/>
      <c r="LGS117" s="37"/>
      <c r="LGT117" s="37"/>
      <c r="LGU117" s="37"/>
      <c r="LGV117" s="37"/>
      <c r="LGW117" s="37"/>
      <c r="LGX117" s="37"/>
      <c r="LGY117" s="37"/>
      <c r="LGZ117" s="37"/>
      <c r="LHA117" s="37"/>
      <c r="LHB117" s="37"/>
      <c r="LHC117" s="37"/>
      <c r="LHD117" s="37"/>
      <c r="LHE117" s="37"/>
      <c r="LHF117" s="37"/>
      <c r="LHG117" s="37"/>
      <c r="LHH117" s="37"/>
      <c r="LHI117" s="37"/>
      <c r="LHJ117" s="37"/>
      <c r="LHK117" s="37"/>
      <c r="LHL117" s="37"/>
      <c r="LHM117" s="37"/>
      <c r="LHN117" s="37"/>
      <c r="LHO117" s="37"/>
      <c r="LHP117" s="37"/>
      <c r="LHQ117" s="37"/>
      <c r="LHR117" s="37"/>
      <c r="LHS117" s="37"/>
      <c r="LHT117" s="37"/>
      <c r="LHU117" s="37"/>
      <c r="LHV117" s="37"/>
      <c r="LHW117" s="37"/>
      <c r="LHX117" s="37"/>
      <c r="LHY117" s="37"/>
      <c r="LHZ117" s="37"/>
      <c r="LIA117" s="37"/>
      <c r="LIB117" s="37"/>
      <c r="LIC117" s="37"/>
      <c r="LID117" s="37"/>
      <c r="LIE117" s="37"/>
      <c r="LIF117" s="37"/>
      <c r="LIG117" s="37"/>
      <c r="LIH117" s="37"/>
      <c r="LII117" s="37"/>
      <c r="LIJ117" s="37"/>
      <c r="LIK117" s="37"/>
      <c r="LIL117" s="37"/>
      <c r="LIM117" s="37"/>
      <c r="LIN117" s="37"/>
      <c r="LIO117" s="37"/>
      <c r="LIP117" s="37"/>
      <c r="LIQ117" s="37"/>
      <c r="LIR117" s="37"/>
      <c r="LIS117" s="37"/>
      <c r="LIT117" s="37"/>
      <c r="LIU117" s="37"/>
      <c r="LIV117" s="37"/>
      <c r="LIW117" s="37"/>
      <c r="LIX117" s="37"/>
      <c r="LIY117" s="37"/>
      <c r="LIZ117" s="37"/>
      <c r="LJA117" s="37"/>
      <c r="LJB117" s="37"/>
      <c r="LJC117" s="37"/>
      <c r="LJD117" s="37"/>
      <c r="LJE117" s="37"/>
      <c r="LJF117" s="37"/>
      <c r="LJG117" s="37"/>
      <c r="LJH117" s="37"/>
      <c r="LJI117" s="37"/>
      <c r="LJJ117" s="37"/>
      <c r="LJK117" s="37"/>
      <c r="LJL117" s="37"/>
      <c r="LJM117" s="37"/>
      <c r="LJN117" s="37"/>
      <c r="LJO117" s="37"/>
      <c r="LJP117" s="37"/>
      <c r="LJQ117" s="37"/>
      <c r="LJR117" s="37"/>
      <c r="LJS117" s="37"/>
      <c r="LJT117" s="37"/>
      <c r="LJU117" s="37"/>
      <c r="LJV117" s="37"/>
      <c r="LJW117" s="37"/>
      <c r="LJX117" s="37"/>
      <c r="LJY117" s="37"/>
      <c r="LJZ117" s="37"/>
      <c r="LKA117" s="37"/>
      <c r="LKB117" s="37"/>
      <c r="LKC117" s="37"/>
      <c r="LKD117" s="37"/>
      <c r="LKE117" s="37"/>
      <c r="LKF117" s="37"/>
      <c r="LKG117" s="37"/>
      <c r="LKH117" s="37"/>
      <c r="LKI117" s="37"/>
      <c r="LKJ117" s="37"/>
      <c r="LKK117" s="37"/>
      <c r="LKL117" s="37"/>
      <c r="LKM117" s="37"/>
      <c r="LKN117" s="37"/>
      <c r="LKO117" s="37"/>
      <c r="LKP117" s="37"/>
      <c r="LKQ117" s="37"/>
      <c r="LKR117" s="37"/>
      <c r="LKS117" s="37"/>
      <c r="LKT117" s="37"/>
      <c r="LKU117" s="37"/>
      <c r="LKV117" s="37"/>
      <c r="LKW117" s="37"/>
      <c r="LKX117" s="37"/>
      <c r="LKY117" s="37"/>
      <c r="LKZ117" s="37"/>
      <c r="LLA117" s="37"/>
      <c r="LLB117" s="37"/>
      <c r="LLC117" s="37"/>
      <c r="LLD117" s="37"/>
      <c r="LLE117" s="37"/>
      <c r="LLF117" s="37"/>
      <c r="LLG117" s="37"/>
      <c r="LLH117" s="37"/>
      <c r="LLI117" s="37"/>
      <c r="LLJ117" s="37"/>
      <c r="LLK117" s="37"/>
      <c r="LLL117" s="37"/>
      <c r="LLM117" s="37"/>
      <c r="LLN117" s="37"/>
      <c r="LLO117" s="37"/>
      <c r="LLP117" s="37"/>
      <c r="LLQ117" s="37"/>
      <c r="LLR117" s="37"/>
      <c r="LLS117" s="37"/>
      <c r="LLT117" s="37"/>
      <c r="LLU117" s="37"/>
      <c r="LLV117" s="37"/>
      <c r="LLW117" s="37"/>
      <c r="LLX117" s="37"/>
      <c r="LLY117" s="37"/>
      <c r="LLZ117" s="37"/>
      <c r="LMA117" s="37"/>
      <c r="LMB117" s="37"/>
      <c r="LMC117" s="37"/>
      <c r="LMD117" s="37"/>
      <c r="LME117" s="37"/>
      <c r="LMF117" s="37"/>
      <c r="LMG117" s="37"/>
      <c r="LMH117" s="37"/>
      <c r="LMI117" s="37"/>
      <c r="LMJ117" s="37"/>
      <c r="LMK117" s="37"/>
      <c r="LML117" s="37"/>
      <c r="LMM117" s="37"/>
      <c r="LMN117" s="37"/>
      <c r="LMO117" s="37"/>
      <c r="LMP117" s="37"/>
      <c r="LMQ117" s="37"/>
      <c r="LMR117" s="37"/>
      <c r="LMS117" s="37"/>
      <c r="LMT117" s="37"/>
      <c r="LMU117" s="37"/>
      <c r="LMV117" s="37"/>
      <c r="LMW117" s="37"/>
      <c r="LMX117" s="37"/>
      <c r="LMY117" s="37"/>
      <c r="LMZ117" s="37"/>
      <c r="LNA117" s="37"/>
      <c r="LNB117" s="37"/>
      <c r="LNC117" s="37"/>
      <c r="LND117" s="37"/>
      <c r="LNE117" s="37"/>
      <c r="LNF117" s="37"/>
      <c r="LNG117" s="37"/>
      <c r="LNH117" s="37"/>
      <c r="LNI117" s="37"/>
      <c r="LNJ117" s="37"/>
      <c r="LNK117" s="37"/>
      <c r="LNL117" s="37"/>
      <c r="LNM117" s="37"/>
      <c r="LNN117" s="37"/>
      <c r="LNO117" s="37"/>
      <c r="LNP117" s="37"/>
      <c r="LNQ117" s="37"/>
      <c r="LNR117" s="37"/>
      <c r="LNS117" s="37"/>
      <c r="LNT117" s="37"/>
      <c r="LNU117" s="37"/>
      <c r="LNV117" s="37"/>
      <c r="LNW117" s="37"/>
      <c r="LNX117" s="37"/>
      <c r="LNY117" s="37"/>
      <c r="LNZ117" s="37"/>
      <c r="LOA117" s="37"/>
      <c r="LOB117" s="37"/>
      <c r="LOC117" s="37"/>
      <c r="LOD117" s="37"/>
      <c r="LOE117" s="37"/>
      <c r="LOF117" s="37"/>
      <c r="LOG117" s="37"/>
      <c r="LOH117" s="37"/>
      <c r="LOI117" s="37"/>
      <c r="LOJ117" s="37"/>
      <c r="LOK117" s="37"/>
      <c r="LOL117" s="37"/>
      <c r="LOM117" s="37"/>
      <c r="LON117" s="37"/>
      <c r="LOO117" s="37"/>
      <c r="LOP117" s="37"/>
      <c r="LOQ117" s="37"/>
      <c r="LOR117" s="37"/>
      <c r="LOS117" s="37"/>
      <c r="LOT117" s="37"/>
      <c r="LOU117" s="37"/>
      <c r="LOV117" s="37"/>
      <c r="LOW117" s="37"/>
      <c r="LOX117" s="37"/>
      <c r="LOY117" s="37"/>
      <c r="LOZ117" s="37"/>
      <c r="LPA117" s="37"/>
      <c r="LPB117" s="37"/>
      <c r="LPC117" s="37"/>
      <c r="LPD117" s="37"/>
      <c r="LPE117" s="37"/>
      <c r="LPF117" s="37"/>
      <c r="LPG117" s="37"/>
      <c r="LPH117" s="37"/>
      <c r="LPI117" s="37"/>
      <c r="LPJ117" s="37"/>
      <c r="LPK117" s="37"/>
      <c r="LPL117" s="37"/>
      <c r="LPM117" s="37"/>
      <c r="LPN117" s="37"/>
      <c r="LPO117" s="37"/>
      <c r="LPP117" s="37"/>
      <c r="LPQ117" s="37"/>
      <c r="LPR117" s="37"/>
      <c r="LPS117" s="37"/>
      <c r="LPT117" s="37"/>
      <c r="LPU117" s="37"/>
      <c r="LPV117" s="37"/>
      <c r="LPW117" s="37"/>
      <c r="LPX117" s="37"/>
      <c r="LPY117" s="37"/>
      <c r="LPZ117" s="37"/>
      <c r="LQA117" s="37"/>
      <c r="LQB117" s="37"/>
      <c r="LQC117" s="37"/>
      <c r="LQD117" s="37"/>
      <c r="LQE117" s="37"/>
      <c r="LQF117" s="37"/>
      <c r="LQG117" s="37"/>
      <c r="LQH117" s="37"/>
      <c r="LQI117" s="37"/>
      <c r="LQJ117" s="37"/>
      <c r="LQK117" s="37"/>
      <c r="LQL117" s="37"/>
      <c r="LQM117" s="37"/>
      <c r="LQN117" s="37"/>
      <c r="LQO117" s="37"/>
      <c r="LQP117" s="37"/>
      <c r="LQQ117" s="37"/>
      <c r="LQR117" s="37"/>
      <c r="LQS117" s="37"/>
      <c r="LQT117" s="37"/>
      <c r="LQU117" s="37"/>
      <c r="LQV117" s="37"/>
      <c r="LQW117" s="37"/>
      <c r="LQX117" s="37"/>
      <c r="LQY117" s="37"/>
      <c r="LQZ117" s="37"/>
      <c r="LRA117" s="37"/>
      <c r="LRB117" s="37"/>
      <c r="LRC117" s="37"/>
      <c r="LRD117" s="37"/>
      <c r="LRE117" s="37"/>
      <c r="LRF117" s="37"/>
      <c r="LRG117" s="37"/>
      <c r="LRH117" s="37"/>
      <c r="LRI117" s="37"/>
      <c r="LRJ117" s="37"/>
      <c r="LRK117" s="37"/>
      <c r="LRL117" s="37"/>
      <c r="LRM117" s="37"/>
      <c r="LRN117" s="37"/>
      <c r="LRO117" s="37"/>
      <c r="LRP117" s="37"/>
      <c r="LRQ117" s="37"/>
      <c r="LRR117" s="37"/>
      <c r="LRS117" s="37"/>
      <c r="LRT117" s="37"/>
      <c r="LRU117" s="37"/>
      <c r="LRV117" s="37"/>
      <c r="LRW117" s="37"/>
      <c r="LRX117" s="37"/>
      <c r="LRY117" s="37"/>
      <c r="LRZ117" s="37"/>
      <c r="LSA117" s="37"/>
      <c r="LSB117" s="37"/>
      <c r="LSC117" s="37"/>
      <c r="LSD117" s="37"/>
      <c r="LSE117" s="37"/>
      <c r="LSF117" s="37"/>
      <c r="LSG117" s="37"/>
      <c r="LSH117" s="37"/>
      <c r="LSI117" s="37"/>
      <c r="LSJ117" s="37"/>
      <c r="LSK117" s="37"/>
      <c r="LSL117" s="37"/>
      <c r="LSM117" s="37"/>
      <c r="LSN117" s="37"/>
      <c r="LSO117" s="37"/>
      <c r="LSP117" s="37"/>
      <c r="LSQ117" s="37"/>
      <c r="LSR117" s="37"/>
      <c r="LSS117" s="37"/>
      <c r="LST117" s="37"/>
      <c r="LSU117" s="37"/>
      <c r="LSV117" s="37"/>
      <c r="LSW117" s="37"/>
      <c r="LSX117" s="37"/>
      <c r="LSY117" s="37"/>
      <c r="LSZ117" s="37"/>
      <c r="LTA117" s="37"/>
      <c r="LTB117" s="37"/>
      <c r="LTC117" s="37"/>
      <c r="LTD117" s="37"/>
      <c r="LTE117" s="37"/>
      <c r="LTF117" s="37"/>
      <c r="LTG117" s="37"/>
      <c r="LTH117" s="37"/>
      <c r="LTI117" s="37"/>
      <c r="LTJ117" s="37"/>
      <c r="LTK117" s="37"/>
      <c r="LTL117" s="37"/>
      <c r="LTM117" s="37"/>
      <c r="LTN117" s="37"/>
      <c r="LTO117" s="37"/>
      <c r="LTP117" s="37"/>
      <c r="LTQ117" s="37"/>
      <c r="LTR117" s="37"/>
      <c r="LTS117" s="37"/>
      <c r="LTT117" s="37"/>
      <c r="LTU117" s="37"/>
      <c r="LTV117" s="37"/>
      <c r="LTW117" s="37"/>
      <c r="LTX117" s="37"/>
      <c r="LTY117" s="37"/>
      <c r="LTZ117" s="37"/>
      <c r="LUA117" s="37"/>
      <c r="LUB117" s="37"/>
      <c r="LUC117" s="37"/>
      <c r="LUD117" s="37"/>
      <c r="LUE117" s="37"/>
      <c r="LUF117" s="37"/>
      <c r="LUG117" s="37"/>
      <c r="LUH117" s="37"/>
      <c r="LUI117" s="37"/>
      <c r="LUJ117" s="37"/>
      <c r="LUK117" s="37"/>
      <c r="LUL117" s="37"/>
      <c r="LUM117" s="37"/>
      <c r="LUN117" s="37"/>
      <c r="LUO117" s="37"/>
      <c r="LUP117" s="37"/>
      <c r="LUQ117" s="37"/>
      <c r="LUR117" s="37"/>
      <c r="LUS117" s="37"/>
      <c r="LUT117" s="37"/>
      <c r="LUU117" s="37"/>
      <c r="LUV117" s="37"/>
      <c r="LUW117" s="37"/>
      <c r="LUX117" s="37"/>
      <c r="LUY117" s="37"/>
      <c r="LUZ117" s="37"/>
      <c r="LVA117" s="37"/>
      <c r="LVB117" s="37"/>
      <c r="LVC117" s="37"/>
      <c r="LVD117" s="37"/>
      <c r="LVE117" s="37"/>
      <c r="LVF117" s="37"/>
      <c r="LVG117" s="37"/>
      <c r="LVH117" s="37"/>
      <c r="LVI117" s="37"/>
      <c r="LVJ117" s="37"/>
      <c r="LVK117" s="37"/>
      <c r="LVL117" s="37"/>
      <c r="LVM117" s="37"/>
      <c r="LVN117" s="37"/>
      <c r="LVO117" s="37"/>
      <c r="LVP117" s="37"/>
      <c r="LVQ117" s="37"/>
      <c r="LVR117" s="37"/>
      <c r="LVS117" s="37"/>
      <c r="LVT117" s="37"/>
      <c r="LVU117" s="37"/>
      <c r="LVV117" s="37"/>
      <c r="LVW117" s="37"/>
      <c r="LVX117" s="37"/>
      <c r="LVY117" s="37"/>
      <c r="LVZ117" s="37"/>
      <c r="LWA117" s="37"/>
      <c r="LWB117" s="37"/>
      <c r="LWC117" s="37"/>
      <c r="LWD117" s="37"/>
      <c r="LWE117" s="37"/>
      <c r="LWF117" s="37"/>
      <c r="LWG117" s="37"/>
      <c r="LWH117" s="37"/>
      <c r="LWI117" s="37"/>
      <c r="LWJ117" s="37"/>
      <c r="LWK117" s="37"/>
      <c r="LWL117" s="37"/>
      <c r="LWM117" s="37"/>
      <c r="LWN117" s="37"/>
      <c r="LWO117" s="37"/>
      <c r="LWP117" s="37"/>
      <c r="LWQ117" s="37"/>
      <c r="LWR117" s="37"/>
      <c r="LWS117" s="37"/>
      <c r="LWT117" s="37"/>
      <c r="LWU117" s="37"/>
      <c r="LWV117" s="37"/>
      <c r="LWW117" s="37"/>
      <c r="LWX117" s="37"/>
      <c r="LWY117" s="37"/>
      <c r="LWZ117" s="37"/>
      <c r="LXA117" s="37"/>
      <c r="LXB117" s="37"/>
      <c r="LXC117" s="37"/>
      <c r="LXD117" s="37"/>
      <c r="LXE117" s="37"/>
      <c r="LXF117" s="37"/>
      <c r="LXG117" s="37"/>
      <c r="LXH117" s="37"/>
      <c r="LXI117" s="37"/>
      <c r="LXJ117" s="37"/>
      <c r="LXK117" s="37"/>
      <c r="LXL117" s="37"/>
      <c r="LXM117" s="37"/>
      <c r="LXN117" s="37"/>
      <c r="LXO117" s="37"/>
      <c r="LXP117" s="37"/>
      <c r="LXQ117" s="37"/>
      <c r="LXR117" s="37"/>
      <c r="LXS117" s="37"/>
      <c r="LXT117" s="37"/>
      <c r="LXU117" s="37"/>
      <c r="LXV117" s="37"/>
      <c r="LXW117" s="37"/>
      <c r="LXX117" s="37"/>
      <c r="LXY117" s="37"/>
      <c r="LXZ117" s="37"/>
      <c r="LYA117" s="37"/>
      <c r="LYB117" s="37"/>
      <c r="LYC117" s="37"/>
      <c r="LYD117" s="37"/>
      <c r="LYE117" s="37"/>
      <c r="LYF117" s="37"/>
      <c r="LYG117" s="37"/>
      <c r="LYH117" s="37"/>
      <c r="LYI117" s="37"/>
      <c r="LYJ117" s="37"/>
      <c r="LYK117" s="37"/>
      <c r="LYL117" s="37"/>
      <c r="LYM117" s="37"/>
      <c r="LYN117" s="37"/>
      <c r="LYO117" s="37"/>
      <c r="LYP117" s="37"/>
      <c r="LYQ117" s="37"/>
      <c r="LYR117" s="37"/>
      <c r="LYS117" s="37"/>
      <c r="LYT117" s="37"/>
      <c r="LYU117" s="37"/>
      <c r="LYV117" s="37"/>
      <c r="LYW117" s="37"/>
      <c r="LYX117" s="37"/>
      <c r="LYY117" s="37"/>
      <c r="LYZ117" s="37"/>
      <c r="LZA117" s="37"/>
      <c r="LZB117" s="37"/>
      <c r="LZC117" s="37"/>
      <c r="LZD117" s="37"/>
      <c r="LZE117" s="37"/>
      <c r="LZF117" s="37"/>
      <c r="LZG117" s="37"/>
      <c r="LZH117" s="37"/>
      <c r="LZI117" s="37"/>
      <c r="LZJ117" s="37"/>
      <c r="LZK117" s="37"/>
      <c r="LZL117" s="37"/>
      <c r="LZM117" s="37"/>
      <c r="LZN117" s="37"/>
      <c r="LZO117" s="37"/>
      <c r="LZP117" s="37"/>
      <c r="LZQ117" s="37"/>
      <c r="LZR117" s="37"/>
      <c r="LZS117" s="37"/>
      <c r="LZT117" s="37"/>
      <c r="LZU117" s="37"/>
      <c r="LZV117" s="37"/>
      <c r="LZW117" s="37"/>
      <c r="LZX117" s="37"/>
      <c r="LZY117" s="37"/>
      <c r="LZZ117" s="37"/>
      <c r="MAA117" s="37"/>
      <c r="MAB117" s="37"/>
      <c r="MAC117" s="37"/>
      <c r="MAD117" s="37"/>
      <c r="MAE117" s="37"/>
      <c r="MAF117" s="37"/>
      <c r="MAG117" s="37"/>
      <c r="MAH117" s="37"/>
      <c r="MAI117" s="37"/>
      <c r="MAJ117" s="37"/>
      <c r="MAK117" s="37"/>
      <c r="MAL117" s="37"/>
      <c r="MAM117" s="37"/>
      <c r="MAN117" s="37"/>
      <c r="MAO117" s="37"/>
      <c r="MAP117" s="37"/>
      <c r="MAQ117" s="37"/>
      <c r="MAR117" s="37"/>
      <c r="MAS117" s="37"/>
      <c r="MAT117" s="37"/>
      <c r="MAU117" s="37"/>
      <c r="MAV117" s="37"/>
      <c r="MAW117" s="37"/>
      <c r="MAX117" s="37"/>
      <c r="MAY117" s="37"/>
      <c r="MAZ117" s="37"/>
      <c r="MBA117" s="37"/>
      <c r="MBB117" s="37"/>
      <c r="MBC117" s="37"/>
      <c r="MBD117" s="37"/>
      <c r="MBE117" s="37"/>
      <c r="MBF117" s="37"/>
      <c r="MBG117" s="37"/>
      <c r="MBH117" s="37"/>
      <c r="MBI117" s="37"/>
      <c r="MBJ117" s="37"/>
      <c r="MBK117" s="37"/>
      <c r="MBL117" s="37"/>
      <c r="MBM117" s="37"/>
      <c r="MBN117" s="37"/>
      <c r="MBO117" s="37"/>
      <c r="MBP117" s="37"/>
      <c r="MBQ117" s="37"/>
      <c r="MBR117" s="37"/>
      <c r="MBS117" s="37"/>
      <c r="MBT117" s="37"/>
      <c r="MBU117" s="37"/>
      <c r="MBV117" s="37"/>
      <c r="MBW117" s="37"/>
      <c r="MBX117" s="37"/>
      <c r="MBY117" s="37"/>
      <c r="MBZ117" s="37"/>
      <c r="MCA117" s="37"/>
      <c r="MCB117" s="37"/>
      <c r="MCC117" s="37"/>
      <c r="MCD117" s="37"/>
      <c r="MCE117" s="37"/>
      <c r="MCF117" s="37"/>
      <c r="MCG117" s="37"/>
      <c r="MCH117" s="37"/>
      <c r="MCI117" s="37"/>
      <c r="MCJ117" s="37"/>
      <c r="MCK117" s="37"/>
      <c r="MCL117" s="37"/>
      <c r="MCM117" s="37"/>
      <c r="MCN117" s="37"/>
      <c r="MCO117" s="37"/>
      <c r="MCP117" s="37"/>
      <c r="MCQ117" s="37"/>
      <c r="MCR117" s="37"/>
      <c r="MCS117" s="37"/>
      <c r="MCT117" s="37"/>
      <c r="MCU117" s="37"/>
      <c r="MCV117" s="37"/>
      <c r="MCW117" s="37"/>
      <c r="MCX117" s="37"/>
      <c r="MCY117" s="37"/>
      <c r="MCZ117" s="37"/>
      <c r="MDA117" s="37"/>
      <c r="MDB117" s="37"/>
      <c r="MDC117" s="37"/>
      <c r="MDD117" s="37"/>
      <c r="MDE117" s="37"/>
      <c r="MDF117" s="37"/>
      <c r="MDG117" s="37"/>
      <c r="MDH117" s="37"/>
      <c r="MDI117" s="37"/>
      <c r="MDJ117" s="37"/>
      <c r="MDK117" s="37"/>
      <c r="MDL117" s="37"/>
      <c r="MDM117" s="37"/>
      <c r="MDN117" s="37"/>
      <c r="MDO117" s="37"/>
      <c r="MDP117" s="37"/>
      <c r="MDQ117" s="37"/>
      <c r="MDR117" s="37"/>
      <c r="MDS117" s="37"/>
      <c r="MDT117" s="37"/>
      <c r="MDU117" s="37"/>
      <c r="MDV117" s="37"/>
      <c r="MDW117" s="37"/>
      <c r="MDX117" s="37"/>
      <c r="MDY117" s="37"/>
      <c r="MDZ117" s="37"/>
      <c r="MEA117" s="37"/>
      <c r="MEB117" s="37"/>
      <c r="MEC117" s="37"/>
      <c r="MED117" s="37"/>
      <c r="MEE117" s="37"/>
      <c r="MEF117" s="37"/>
      <c r="MEG117" s="37"/>
      <c r="MEH117" s="37"/>
      <c r="MEI117" s="37"/>
      <c r="MEJ117" s="37"/>
      <c r="MEK117" s="37"/>
      <c r="MEL117" s="37"/>
      <c r="MEM117" s="37"/>
      <c r="MEN117" s="37"/>
      <c r="MEO117" s="37"/>
      <c r="MEP117" s="37"/>
      <c r="MEQ117" s="37"/>
      <c r="MER117" s="37"/>
      <c r="MES117" s="37"/>
      <c r="MET117" s="37"/>
      <c r="MEU117" s="37"/>
      <c r="MEV117" s="37"/>
      <c r="MEW117" s="37"/>
      <c r="MEX117" s="37"/>
      <c r="MEY117" s="37"/>
      <c r="MEZ117" s="37"/>
      <c r="MFA117" s="37"/>
      <c r="MFB117" s="37"/>
      <c r="MFC117" s="37"/>
      <c r="MFD117" s="37"/>
      <c r="MFE117" s="37"/>
      <c r="MFF117" s="37"/>
      <c r="MFG117" s="37"/>
      <c r="MFH117" s="37"/>
      <c r="MFI117" s="37"/>
      <c r="MFJ117" s="37"/>
      <c r="MFK117" s="37"/>
      <c r="MFL117" s="37"/>
      <c r="MFM117" s="37"/>
      <c r="MFN117" s="37"/>
      <c r="MFO117" s="37"/>
      <c r="MFP117" s="37"/>
      <c r="MFQ117" s="37"/>
      <c r="MFR117" s="37"/>
      <c r="MFS117" s="37"/>
      <c r="MFT117" s="37"/>
      <c r="MFU117" s="37"/>
      <c r="MFV117" s="37"/>
      <c r="MFW117" s="37"/>
      <c r="MFX117" s="37"/>
      <c r="MFY117" s="37"/>
      <c r="MFZ117" s="37"/>
      <c r="MGA117" s="37"/>
      <c r="MGB117" s="37"/>
      <c r="MGC117" s="37"/>
      <c r="MGD117" s="37"/>
      <c r="MGE117" s="37"/>
      <c r="MGF117" s="37"/>
      <c r="MGG117" s="37"/>
      <c r="MGH117" s="37"/>
      <c r="MGI117" s="37"/>
      <c r="MGJ117" s="37"/>
      <c r="MGK117" s="37"/>
      <c r="MGL117" s="37"/>
      <c r="MGM117" s="37"/>
      <c r="MGN117" s="37"/>
      <c r="MGO117" s="37"/>
      <c r="MGP117" s="37"/>
      <c r="MGQ117" s="37"/>
      <c r="MGR117" s="37"/>
      <c r="MGS117" s="37"/>
      <c r="MGT117" s="37"/>
      <c r="MGU117" s="37"/>
      <c r="MGV117" s="37"/>
      <c r="MGW117" s="37"/>
      <c r="MGX117" s="37"/>
      <c r="MGY117" s="37"/>
      <c r="MGZ117" s="37"/>
      <c r="MHA117" s="37"/>
      <c r="MHB117" s="37"/>
      <c r="MHC117" s="37"/>
      <c r="MHD117" s="37"/>
      <c r="MHE117" s="37"/>
      <c r="MHF117" s="37"/>
      <c r="MHG117" s="37"/>
      <c r="MHH117" s="37"/>
      <c r="MHI117" s="37"/>
      <c r="MHJ117" s="37"/>
      <c r="MHK117" s="37"/>
      <c r="MHL117" s="37"/>
      <c r="MHM117" s="37"/>
      <c r="MHN117" s="37"/>
      <c r="MHO117" s="37"/>
      <c r="MHP117" s="37"/>
      <c r="MHQ117" s="37"/>
      <c r="MHR117" s="37"/>
      <c r="MHS117" s="37"/>
      <c r="MHT117" s="37"/>
      <c r="MHU117" s="37"/>
      <c r="MHV117" s="37"/>
      <c r="MHW117" s="37"/>
      <c r="MHX117" s="37"/>
      <c r="MHY117" s="37"/>
      <c r="MHZ117" s="37"/>
      <c r="MIA117" s="37"/>
      <c r="MIB117" s="37"/>
      <c r="MIC117" s="37"/>
      <c r="MID117" s="37"/>
      <c r="MIE117" s="37"/>
      <c r="MIF117" s="37"/>
      <c r="MIG117" s="37"/>
      <c r="MIH117" s="37"/>
      <c r="MII117" s="37"/>
      <c r="MIJ117" s="37"/>
      <c r="MIK117" s="37"/>
      <c r="MIL117" s="37"/>
      <c r="MIM117" s="37"/>
      <c r="MIN117" s="37"/>
      <c r="MIO117" s="37"/>
      <c r="MIP117" s="37"/>
      <c r="MIQ117" s="37"/>
      <c r="MIR117" s="37"/>
      <c r="MIS117" s="37"/>
      <c r="MIT117" s="37"/>
      <c r="MIU117" s="37"/>
      <c r="MIV117" s="37"/>
      <c r="MIW117" s="37"/>
      <c r="MIX117" s="37"/>
      <c r="MIY117" s="37"/>
      <c r="MIZ117" s="37"/>
      <c r="MJA117" s="37"/>
      <c r="MJB117" s="37"/>
      <c r="MJC117" s="37"/>
      <c r="MJD117" s="37"/>
      <c r="MJE117" s="37"/>
      <c r="MJF117" s="37"/>
      <c r="MJG117" s="37"/>
      <c r="MJH117" s="37"/>
      <c r="MJI117" s="37"/>
      <c r="MJJ117" s="37"/>
      <c r="MJK117" s="37"/>
      <c r="MJL117" s="37"/>
      <c r="MJM117" s="37"/>
      <c r="MJN117" s="37"/>
      <c r="MJO117" s="37"/>
      <c r="MJP117" s="37"/>
      <c r="MJQ117" s="37"/>
      <c r="MJR117" s="37"/>
      <c r="MJS117" s="37"/>
      <c r="MJT117" s="37"/>
      <c r="MJU117" s="37"/>
      <c r="MJV117" s="37"/>
      <c r="MJW117" s="37"/>
      <c r="MJX117" s="37"/>
      <c r="MJY117" s="37"/>
      <c r="MJZ117" s="37"/>
      <c r="MKA117" s="37"/>
      <c r="MKB117" s="37"/>
      <c r="MKC117" s="37"/>
      <c r="MKD117" s="37"/>
      <c r="MKE117" s="37"/>
      <c r="MKF117" s="37"/>
      <c r="MKG117" s="37"/>
      <c r="MKH117" s="37"/>
      <c r="MKI117" s="37"/>
      <c r="MKJ117" s="37"/>
      <c r="MKK117" s="37"/>
      <c r="MKL117" s="37"/>
      <c r="MKM117" s="37"/>
      <c r="MKN117" s="37"/>
      <c r="MKO117" s="37"/>
      <c r="MKP117" s="37"/>
      <c r="MKQ117" s="37"/>
      <c r="MKR117" s="37"/>
      <c r="MKS117" s="37"/>
      <c r="MKT117" s="37"/>
      <c r="MKU117" s="37"/>
      <c r="MKV117" s="37"/>
      <c r="MKW117" s="37"/>
      <c r="MKX117" s="37"/>
      <c r="MKY117" s="37"/>
      <c r="MKZ117" s="37"/>
      <c r="MLA117" s="37"/>
      <c r="MLB117" s="37"/>
      <c r="MLC117" s="37"/>
      <c r="MLD117" s="37"/>
      <c r="MLE117" s="37"/>
      <c r="MLF117" s="37"/>
      <c r="MLG117" s="37"/>
      <c r="MLH117" s="37"/>
      <c r="MLI117" s="37"/>
      <c r="MLJ117" s="37"/>
      <c r="MLK117" s="37"/>
      <c r="MLL117" s="37"/>
      <c r="MLM117" s="37"/>
      <c r="MLN117" s="37"/>
      <c r="MLO117" s="37"/>
      <c r="MLP117" s="37"/>
      <c r="MLQ117" s="37"/>
      <c r="MLR117" s="37"/>
      <c r="MLS117" s="37"/>
      <c r="MLT117" s="37"/>
      <c r="MLU117" s="37"/>
      <c r="MLV117" s="37"/>
      <c r="MLW117" s="37"/>
      <c r="MLX117" s="37"/>
      <c r="MLY117" s="37"/>
      <c r="MLZ117" s="37"/>
      <c r="MMA117" s="37"/>
      <c r="MMB117" s="37"/>
      <c r="MMC117" s="37"/>
      <c r="MMD117" s="37"/>
      <c r="MME117" s="37"/>
      <c r="MMF117" s="37"/>
      <c r="MMG117" s="37"/>
      <c r="MMH117" s="37"/>
      <c r="MMI117" s="37"/>
      <c r="MMJ117" s="37"/>
      <c r="MMK117" s="37"/>
      <c r="MML117" s="37"/>
      <c r="MMM117" s="37"/>
      <c r="MMN117" s="37"/>
      <c r="MMO117" s="37"/>
      <c r="MMP117" s="37"/>
      <c r="MMQ117" s="37"/>
      <c r="MMR117" s="37"/>
      <c r="MMS117" s="37"/>
      <c r="MMT117" s="37"/>
      <c r="MMU117" s="37"/>
      <c r="MMV117" s="37"/>
      <c r="MMW117" s="37"/>
      <c r="MMX117" s="37"/>
      <c r="MMY117" s="37"/>
      <c r="MMZ117" s="37"/>
      <c r="MNA117" s="37"/>
      <c r="MNB117" s="37"/>
      <c r="MNC117" s="37"/>
      <c r="MND117" s="37"/>
      <c r="MNE117" s="37"/>
      <c r="MNF117" s="37"/>
      <c r="MNG117" s="37"/>
      <c r="MNH117" s="37"/>
      <c r="MNI117" s="37"/>
      <c r="MNJ117" s="37"/>
      <c r="MNK117" s="37"/>
      <c r="MNL117" s="37"/>
      <c r="MNM117" s="37"/>
      <c r="MNN117" s="37"/>
      <c r="MNO117" s="37"/>
      <c r="MNP117" s="37"/>
      <c r="MNQ117" s="37"/>
      <c r="MNR117" s="37"/>
      <c r="MNS117" s="37"/>
      <c r="MNT117" s="37"/>
      <c r="MNU117" s="37"/>
      <c r="MNV117" s="37"/>
      <c r="MNW117" s="37"/>
      <c r="MNX117" s="37"/>
      <c r="MNY117" s="37"/>
      <c r="MNZ117" s="37"/>
      <c r="MOA117" s="37"/>
      <c r="MOB117" s="37"/>
      <c r="MOC117" s="37"/>
      <c r="MOD117" s="37"/>
      <c r="MOE117" s="37"/>
      <c r="MOF117" s="37"/>
      <c r="MOG117" s="37"/>
      <c r="MOH117" s="37"/>
      <c r="MOI117" s="37"/>
      <c r="MOJ117" s="37"/>
      <c r="MOK117" s="37"/>
      <c r="MOL117" s="37"/>
      <c r="MOM117" s="37"/>
      <c r="MON117" s="37"/>
      <c r="MOO117" s="37"/>
      <c r="MOP117" s="37"/>
      <c r="MOQ117" s="37"/>
      <c r="MOR117" s="37"/>
      <c r="MOS117" s="37"/>
      <c r="MOT117" s="37"/>
      <c r="MOU117" s="37"/>
      <c r="MOV117" s="37"/>
      <c r="MOW117" s="37"/>
      <c r="MOX117" s="37"/>
      <c r="MOY117" s="37"/>
      <c r="MOZ117" s="37"/>
      <c r="MPA117" s="37"/>
      <c r="MPB117" s="37"/>
      <c r="MPC117" s="37"/>
      <c r="MPD117" s="37"/>
      <c r="MPE117" s="37"/>
      <c r="MPF117" s="37"/>
      <c r="MPG117" s="37"/>
      <c r="MPH117" s="37"/>
      <c r="MPI117" s="37"/>
      <c r="MPJ117" s="37"/>
      <c r="MPK117" s="37"/>
      <c r="MPL117" s="37"/>
      <c r="MPM117" s="37"/>
      <c r="MPN117" s="37"/>
      <c r="MPO117" s="37"/>
      <c r="MPP117" s="37"/>
      <c r="MPQ117" s="37"/>
      <c r="MPR117" s="37"/>
      <c r="MPS117" s="37"/>
      <c r="MPT117" s="37"/>
      <c r="MPU117" s="37"/>
      <c r="MPV117" s="37"/>
      <c r="MPW117" s="37"/>
      <c r="MPX117" s="37"/>
      <c r="MPY117" s="37"/>
      <c r="MPZ117" s="37"/>
      <c r="MQA117" s="37"/>
      <c r="MQB117" s="37"/>
      <c r="MQC117" s="37"/>
      <c r="MQD117" s="37"/>
      <c r="MQE117" s="37"/>
      <c r="MQF117" s="37"/>
      <c r="MQG117" s="37"/>
      <c r="MQH117" s="37"/>
      <c r="MQI117" s="37"/>
      <c r="MQJ117" s="37"/>
      <c r="MQK117" s="37"/>
      <c r="MQL117" s="37"/>
      <c r="MQM117" s="37"/>
      <c r="MQN117" s="37"/>
      <c r="MQO117" s="37"/>
      <c r="MQP117" s="37"/>
      <c r="MQQ117" s="37"/>
      <c r="MQR117" s="37"/>
      <c r="MQS117" s="37"/>
      <c r="MQT117" s="37"/>
      <c r="MQU117" s="37"/>
      <c r="MQV117" s="37"/>
      <c r="MQW117" s="37"/>
      <c r="MQX117" s="37"/>
      <c r="MQY117" s="37"/>
      <c r="MQZ117" s="37"/>
      <c r="MRA117" s="37"/>
      <c r="MRB117" s="37"/>
      <c r="MRC117" s="37"/>
      <c r="MRD117" s="37"/>
      <c r="MRE117" s="37"/>
      <c r="MRF117" s="37"/>
      <c r="MRG117" s="37"/>
      <c r="MRH117" s="37"/>
      <c r="MRI117" s="37"/>
      <c r="MRJ117" s="37"/>
      <c r="MRK117" s="37"/>
      <c r="MRL117" s="37"/>
      <c r="MRM117" s="37"/>
      <c r="MRN117" s="37"/>
      <c r="MRO117" s="37"/>
      <c r="MRP117" s="37"/>
      <c r="MRQ117" s="37"/>
      <c r="MRR117" s="37"/>
      <c r="MRS117" s="37"/>
      <c r="MRT117" s="37"/>
      <c r="MRU117" s="37"/>
      <c r="MRV117" s="37"/>
      <c r="MRW117" s="37"/>
      <c r="MRX117" s="37"/>
      <c r="MRY117" s="37"/>
      <c r="MRZ117" s="37"/>
      <c r="MSA117" s="37"/>
      <c r="MSB117" s="37"/>
      <c r="MSC117" s="37"/>
      <c r="MSD117" s="37"/>
      <c r="MSE117" s="37"/>
      <c r="MSF117" s="37"/>
      <c r="MSG117" s="37"/>
      <c r="MSH117" s="37"/>
      <c r="MSI117" s="37"/>
      <c r="MSJ117" s="37"/>
      <c r="MSK117" s="37"/>
      <c r="MSL117" s="37"/>
      <c r="MSM117" s="37"/>
      <c r="MSN117" s="37"/>
      <c r="MSO117" s="37"/>
      <c r="MSP117" s="37"/>
      <c r="MSQ117" s="37"/>
      <c r="MSR117" s="37"/>
      <c r="MSS117" s="37"/>
      <c r="MST117" s="37"/>
      <c r="MSU117" s="37"/>
      <c r="MSV117" s="37"/>
      <c r="MSW117" s="37"/>
      <c r="MSX117" s="37"/>
      <c r="MSY117" s="37"/>
      <c r="MSZ117" s="37"/>
      <c r="MTA117" s="37"/>
      <c r="MTB117" s="37"/>
      <c r="MTC117" s="37"/>
      <c r="MTD117" s="37"/>
      <c r="MTE117" s="37"/>
      <c r="MTF117" s="37"/>
      <c r="MTG117" s="37"/>
      <c r="MTH117" s="37"/>
      <c r="MTI117" s="37"/>
      <c r="MTJ117" s="37"/>
      <c r="MTK117" s="37"/>
      <c r="MTL117" s="37"/>
      <c r="MTM117" s="37"/>
      <c r="MTN117" s="37"/>
      <c r="MTO117" s="37"/>
      <c r="MTP117" s="37"/>
      <c r="MTQ117" s="37"/>
      <c r="MTR117" s="37"/>
      <c r="MTS117" s="37"/>
      <c r="MTT117" s="37"/>
      <c r="MTU117" s="37"/>
      <c r="MTV117" s="37"/>
      <c r="MTW117" s="37"/>
      <c r="MTX117" s="37"/>
      <c r="MTY117" s="37"/>
      <c r="MTZ117" s="37"/>
      <c r="MUA117" s="37"/>
      <c r="MUB117" s="37"/>
      <c r="MUC117" s="37"/>
      <c r="MUD117" s="37"/>
      <c r="MUE117" s="37"/>
      <c r="MUF117" s="37"/>
      <c r="MUG117" s="37"/>
      <c r="MUH117" s="37"/>
      <c r="MUI117" s="37"/>
      <c r="MUJ117" s="37"/>
      <c r="MUK117" s="37"/>
      <c r="MUL117" s="37"/>
      <c r="MUM117" s="37"/>
      <c r="MUN117" s="37"/>
      <c r="MUO117" s="37"/>
      <c r="MUP117" s="37"/>
      <c r="MUQ117" s="37"/>
      <c r="MUR117" s="37"/>
      <c r="MUS117" s="37"/>
      <c r="MUT117" s="37"/>
      <c r="MUU117" s="37"/>
      <c r="MUV117" s="37"/>
      <c r="MUW117" s="37"/>
      <c r="MUX117" s="37"/>
      <c r="MUY117" s="37"/>
      <c r="MUZ117" s="37"/>
      <c r="MVA117" s="37"/>
      <c r="MVB117" s="37"/>
      <c r="MVC117" s="37"/>
      <c r="MVD117" s="37"/>
      <c r="MVE117" s="37"/>
      <c r="MVF117" s="37"/>
      <c r="MVG117" s="37"/>
      <c r="MVH117" s="37"/>
      <c r="MVI117" s="37"/>
      <c r="MVJ117" s="37"/>
      <c r="MVK117" s="37"/>
      <c r="MVL117" s="37"/>
      <c r="MVM117" s="37"/>
      <c r="MVN117" s="37"/>
      <c r="MVO117" s="37"/>
      <c r="MVP117" s="37"/>
      <c r="MVQ117" s="37"/>
      <c r="MVR117" s="37"/>
      <c r="MVS117" s="37"/>
      <c r="MVT117" s="37"/>
      <c r="MVU117" s="37"/>
      <c r="MVV117" s="37"/>
      <c r="MVW117" s="37"/>
      <c r="MVX117" s="37"/>
      <c r="MVY117" s="37"/>
      <c r="MVZ117" s="37"/>
      <c r="MWA117" s="37"/>
      <c r="MWB117" s="37"/>
      <c r="MWC117" s="37"/>
      <c r="MWD117" s="37"/>
      <c r="MWE117" s="37"/>
      <c r="MWF117" s="37"/>
      <c r="MWG117" s="37"/>
      <c r="MWH117" s="37"/>
      <c r="MWI117" s="37"/>
      <c r="MWJ117" s="37"/>
      <c r="MWK117" s="37"/>
      <c r="MWL117" s="37"/>
      <c r="MWM117" s="37"/>
      <c r="MWN117" s="37"/>
      <c r="MWO117" s="37"/>
      <c r="MWP117" s="37"/>
      <c r="MWQ117" s="37"/>
      <c r="MWR117" s="37"/>
      <c r="MWS117" s="37"/>
      <c r="MWT117" s="37"/>
      <c r="MWU117" s="37"/>
      <c r="MWV117" s="37"/>
      <c r="MWW117" s="37"/>
      <c r="MWX117" s="37"/>
      <c r="MWY117" s="37"/>
      <c r="MWZ117" s="37"/>
      <c r="MXA117" s="37"/>
      <c r="MXB117" s="37"/>
      <c r="MXC117" s="37"/>
      <c r="MXD117" s="37"/>
      <c r="MXE117" s="37"/>
      <c r="MXF117" s="37"/>
      <c r="MXG117" s="37"/>
      <c r="MXH117" s="37"/>
      <c r="MXI117" s="37"/>
      <c r="MXJ117" s="37"/>
      <c r="MXK117" s="37"/>
      <c r="MXL117" s="37"/>
      <c r="MXM117" s="37"/>
      <c r="MXN117" s="37"/>
      <c r="MXO117" s="37"/>
      <c r="MXP117" s="37"/>
      <c r="MXQ117" s="37"/>
      <c r="MXR117" s="37"/>
      <c r="MXS117" s="37"/>
      <c r="MXT117" s="37"/>
      <c r="MXU117" s="37"/>
      <c r="MXV117" s="37"/>
      <c r="MXW117" s="37"/>
      <c r="MXX117" s="37"/>
      <c r="MXY117" s="37"/>
      <c r="MXZ117" s="37"/>
      <c r="MYA117" s="37"/>
      <c r="MYB117" s="37"/>
      <c r="MYC117" s="37"/>
      <c r="MYD117" s="37"/>
      <c r="MYE117" s="37"/>
      <c r="MYF117" s="37"/>
      <c r="MYG117" s="37"/>
      <c r="MYH117" s="37"/>
      <c r="MYI117" s="37"/>
      <c r="MYJ117" s="37"/>
      <c r="MYK117" s="37"/>
      <c r="MYL117" s="37"/>
      <c r="MYM117" s="37"/>
      <c r="MYN117" s="37"/>
      <c r="MYO117" s="37"/>
      <c r="MYP117" s="37"/>
      <c r="MYQ117" s="37"/>
      <c r="MYR117" s="37"/>
      <c r="MYS117" s="37"/>
      <c r="MYT117" s="37"/>
      <c r="MYU117" s="37"/>
      <c r="MYV117" s="37"/>
      <c r="MYW117" s="37"/>
      <c r="MYX117" s="37"/>
      <c r="MYY117" s="37"/>
      <c r="MYZ117" s="37"/>
      <c r="MZA117" s="37"/>
      <c r="MZB117" s="37"/>
      <c r="MZC117" s="37"/>
      <c r="MZD117" s="37"/>
      <c r="MZE117" s="37"/>
      <c r="MZF117" s="37"/>
      <c r="MZG117" s="37"/>
      <c r="MZH117" s="37"/>
      <c r="MZI117" s="37"/>
      <c r="MZJ117" s="37"/>
      <c r="MZK117" s="37"/>
      <c r="MZL117" s="37"/>
      <c r="MZM117" s="37"/>
      <c r="MZN117" s="37"/>
      <c r="MZO117" s="37"/>
      <c r="MZP117" s="37"/>
      <c r="MZQ117" s="37"/>
      <c r="MZR117" s="37"/>
      <c r="MZS117" s="37"/>
      <c r="MZT117" s="37"/>
      <c r="MZU117" s="37"/>
      <c r="MZV117" s="37"/>
      <c r="MZW117" s="37"/>
      <c r="MZX117" s="37"/>
      <c r="MZY117" s="37"/>
      <c r="MZZ117" s="37"/>
      <c r="NAA117" s="37"/>
      <c r="NAB117" s="37"/>
      <c r="NAC117" s="37"/>
      <c r="NAD117" s="37"/>
      <c r="NAE117" s="37"/>
      <c r="NAF117" s="37"/>
      <c r="NAG117" s="37"/>
      <c r="NAH117" s="37"/>
      <c r="NAI117" s="37"/>
      <c r="NAJ117" s="37"/>
      <c r="NAK117" s="37"/>
      <c r="NAL117" s="37"/>
      <c r="NAM117" s="37"/>
      <c r="NAN117" s="37"/>
      <c r="NAO117" s="37"/>
      <c r="NAP117" s="37"/>
      <c r="NAQ117" s="37"/>
      <c r="NAR117" s="37"/>
      <c r="NAS117" s="37"/>
      <c r="NAT117" s="37"/>
      <c r="NAU117" s="37"/>
      <c r="NAV117" s="37"/>
      <c r="NAW117" s="37"/>
      <c r="NAX117" s="37"/>
      <c r="NAY117" s="37"/>
      <c r="NAZ117" s="37"/>
      <c r="NBA117" s="37"/>
      <c r="NBB117" s="37"/>
      <c r="NBC117" s="37"/>
      <c r="NBD117" s="37"/>
      <c r="NBE117" s="37"/>
      <c r="NBF117" s="37"/>
      <c r="NBG117" s="37"/>
      <c r="NBH117" s="37"/>
      <c r="NBI117" s="37"/>
      <c r="NBJ117" s="37"/>
      <c r="NBK117" s="37"/>
      <c r="NBL117" s="37"/>
      <c r="NBM117" s="37"/>
      <c r="NBN117" s="37"/>
      <c r="NBO117" s="37"/>
      <c r="NBP117" s="37"/>
      <c r="NBQ117" s="37"/>
      <c r="NBR117" s="37"/>
      <c r="NBS117" s="37"/>
      <c r="NBT117" s="37"/>
      <c r="NBU117" s="37"/>
      <c r="NBV117" s="37"/>
      <c r="NBW117" s="37"/>
      <c r="NBX117" s="37"/>
      <c r="NBY117" s="37"/>
      <c r="NBZ117" s="37"/>
      <c r="NCA117" s="37"/>
      <c r="NCB117" s="37"/>
      <c r="NCC117" s="37"/>
      <c r="NCD117" s="37"/>
      <c r="NCE117" s="37"/>
      <c r="NCF117" s="37"/>
      <c r="NCG117" s="37"/>
      <c r="NCH117" s="37"/>
      <c r="NCI117" s="37"/>
      <c r="NCJ117" s="37"/>
      <c r="NCK117" s="37"/>
      <c r="NCL117" s="37"/>
      <c r="NCM117" s="37"/>
      <c r="NCN117" s="37"/>
      <c r="NCO117" s="37"/>
      <c r="NCP117" s="37"/>
      <c r="NCQ117" s="37"/>
      <c r="NCR117" s="37"/>
      <c r="NCS117" s="37"/>
      <c r="NCT117" s="37"/>
      <c r="NCU117" s="37"/>
      <c r="NCV117" s="37"/>
      <c r="NCW117" s="37"/>
      <c r="NCX117" s="37"/>
      <c r="NCY117" s="37"/>
      <c r="NCZ117" s="37"/>
      <c r="NDA117" s="37"/>
      <c r="NDB117" s="37"/>
      <c r="NDC117" s="37"/>
      <c r="NDD117" s="37"/>
      <c r="NDE117" s="37"/>
      <c r="NDF117" s="37"/>
      <c r="NDG117" s="37"/>
      <c r="NDH117" s="37"/>
      <c r="NDI117" s="37"/>
      <c r="NDJ117" s="37"/>
      <c r="NDK117" s="37"/>
      <c r="NDL117" s="37"/>
      <c r="NDM117" s="37"/>
      <c r="NDN117" s="37"/>
      <c r="NDO117" s="37"/>
      <c r="NDP117" s="37"/>
      <c r="NDQ117" s="37"/>
      <c r="NDR117" s="37"/>
      <c r="NDS117" s="37"/>
      <c r="NDT117" s="37"/>
      <c r="NDU117" s="37"/>
      <c r="NDV117" s="37"/>
      <c r="NDW117" s="37"/>
      <c r="NDX117" s="37"/>
      <c r="NDY117" s="37"/>
      <c r="NDZ117" s="37"/>
      <c r="NEA117" s="37"/>
      <c r="NEB117" s="37"/>
      <c r="NEC117" s="37"/>
      <c r="NED117" s="37"/>
      <c r="NEE117" s="37"/>
      <c r="NEF117" s="37"/>
      <c r="NEG117" s="37"/>
      <c r="NEH117" s="37"/>
      <c r="NEI117" s="37"/>
      <c r="NEJ117" s="37"/>
      <c r="NEK117" s="37"/>
      <c r="NEL117" s="37"/>
      <c r="NEM117" s="37"/>
      <c r="NEN117" s="37"/>
      <c r="NEO117" s="37"/>
      <c r="NEP117" s="37"/>
      <c r="NEQ117" s="37"/>
      <c r="NER117" s="37"/>
      <c r="NES117" s="37"/>
      <c r="NET117" s="37"/>
      <c r="NEU117" s="37"/>
      <c r="NEV117" s="37"/>
      <c r="NEW117" s="37"/>
      <c r="NEX117" s="37"/>
      <c r="NEY117" s="37"/>
      <c r="NEZ117" s="37"/>
      <c r="NFA117" s="37"/>
      <c r="NFB117" s="37"/>
      <c r="NFC117" s="37"/>
      <c r="NFD117" s="37"/>
      <c r="NFE117" s="37"/>
      <c r="NFF117" s="37"/>
      <c r="NFG117" s="37"/>
      <c r="NFH117" s="37"/>
      <c r="NFI117" s="37"/>
      <c r="NFJ117" s="37"/>
      <c r="NFK117" s="37"/>
      <c r="NFL117" s="37"/>
      <c r="NFM117" s="37"/>
      <c r="NFN117" s="37"/>
      <c r="NFO117" s="37"/>
      <c r="NFP117" s="37"/>
      <c r="NFQ117" s="37"/>
      <c r="NFR117" s="37"/>
      <c r="NFS117" s="37"/>
      <c r="NFT117" s="37"/>
      <c r="NFU117" s="37"/>
      <c r="NFV117" s="37"/>
      <c r="NFW117" s="37"/>
      <c r="NFX117" s="37"/>
      <c r="NFY117" s="37"/>
      <c r="NFZ117" s="37"/>
      <c r="NGA117" s="37"/>
      <c r="NGB117" s="37"/>
      <c r="NGC117" s="37"/>
      <c r="NGD117" s="37"/>
      <c r="NGE117" s="37"/>
      <c r="NGF117" s="37"/>
      <c r="NGG117" s="37"/>
      <c r="NGH117" s="37"/>
      <c r="NGI117" s="37"/>
      <c r="NGJ117" s="37"/>
      <c r="NGK117" s="37"/>
      <c r="NGL117" s="37"/>
      <c r="NGM117" s="37"/>
      <c r="NGN117" s="37"/>
      <c r="NGO117" s="37"/>
      <c r="NGP117" s="37"/>
      <c r="NGQ117" s="37"/>
      <c r="NGR117" s="37"/>
      <c r="NGS117" s="37"/>
      <c r="NGT117" s="37"/>
      <c r="NGU117" s="37"/>
      <c r="NGV117" s="37"/>
      <c r="NGW117" s="37"/>
      <c r="NGX117" s="37"/>
      <c r="NGY117" s="37"/>
      <c r="NGZ117" s="37"/>
      <c r="NHA117" s="37"/>
      <c r="NHB117" s="37"/>
      <c r="NHC117" s="37"/>
      <c r="NHD117" s="37"/>
      <c r="NHE117" s="37"/>
      <c r="NHF117" s="37"/>
      <c r="NHG117" s="37"/>
      <c r="NHH117" s="37"/>
      <c r="NHI117" s="37"/>
      <c r="NHJ117" s="37"/>
      <c r="NHK117" s="37"/>
      <c r="NHL117" s="37"/>
      <c r="NHM117" s="37"/>
      <c r="NHN117" s="37"/>
      <c r="NHO117" s="37"/>
      <c r="NHP117" s="37"/>
      <c r="NHQ117" s="37"/>
      <c r="NHR117" s="37"/>
      <c r="NHS117" s="37"/>
      <c r="NHT117" s="37"/>
      <c r="NHU117" s="37"/>
      <c r="NHV117" s="37"/>
      <c r="NHW117" s="37"/>
      <c r="NHX117" s="37"/>
      <c r="NHY117" s="37"/>
      <c r="NHZ117" s="37"/>
      <c r="NIA117" s="37"/>
      <c r="NIB117" s="37"/>
      <c r="NIC117" s="37"/>
      <c r="NID117" s="37"/>
      <c r="NIE117" s="37"/>
      <c r="NIF117" s="37"/>
      <c r="NIG117" s="37"/>
      <c r="NIH117" s="37"/>
      <c r="NII117" s="37"/>
      <c r="NIJ117" s="37"/>
      <c r="NIK117" s="37"/>
      <c r="NIL117" s="37"/>
      <c r="NIM117" s="37"/>
      <c r="NIN117" s="37"/>
      <c r="NIO117" s="37"/>
      <c r="NIP117" s="37"/>
      <c r="NIQ117" s="37"/>
      <c r="NIR117" s="37"/>
      <c r="NIS117" s="37"/>
      <c r="NIT117" s="37"/>
      <c r="NIU117" s="37"/>
      <c r="NIV117" s="37"/>
      <c r="NIW117" s="37"/>
      <c r="NIX117" s="37"/>
      <c r="NIY117" s="37"/>
      <c r="NIZ117" s="37"/>
      <c r="NJA117" s="37"/>
      <c r="NJB117" s="37"/>
      <c r="NJC117" s="37"/>
      <c r="NJD117" s="37"/>
      <c r="NJE117" s="37"/>
      <c r="NJF117" s="37"/>
      <c r="NJG117" s="37"/>
      <c r="NJH117" s="37"/>
      <c r="NJI117" s="37"/>
      <c r="NJJ117" s="37"/>
      <c r="NJK117" s="37"/>
      <c r="NJL117" s="37"/>
      <c r="NJM117" s="37"/>
      <c r="NJN117" s="37"/>
      <c r="NJO117" s="37"/>
      <c r="NJP117" s="37"/>
      <c r="NJQ117" s="37"/>
      <c r="NJR117" s="37"/>
      <c r="NJS117" s="37"/>
      <c r="NJT117" s="37"/>
      <c r="NJU117" s="37"/>
      <c r="NJV117" s="37"/>
      <c r="NJW117" s="37"/>
      <c r="NJX117" s="37"/>
      <c r="NJY117" s="37"/>
      <c r="NJZ117" s="37"/>
      <c r="NKA117" s="37"/>
      <c r="NKB117" s="37"/>
      <c r="NKC117" s="37"/>
      <c r="NKD117" s="37"/>
      <c r="NKE117" s="37"/>
      <c r="NKF117" s="37"/>
      <c r="NKG117" s="37"/>
      <c r="NKH117" s="37"/>
      <c r="NKI117" s="37"/>
      <c r="NKJ117" s="37"/>
      <c r="NKK117" s="37"/>
      <c r="NKL117" s="37"/>
      <c r="NKM117" s="37"/>
      <c r="NKN117" s="37"/>
      <c r="NKO117" s="37"/>
      <c r="NKP117" s="37"/>
      <c r="NKQ117" s="37"/>
      <c r="NKR117" s="37"/>
      <c r="NKS117" s="37"/>
      <c r="NKT117" s="37"/>
      <c r="NKU117" s="37"/>
      <c r="NKV117" s="37"/>
      <c r="NKW117" s="37"/>
      <c r="NKX117" s="37"/>
      <c r="NKY117" s="37"/>
      <c r="NKZ117" s="37"/>
      <c r="NLA117" s="37"/>
      <c r="NLB117" s="37"/>
      <c r="NLC117" s="37"/>
      <c r="NLD117" s="37"/>
      <c r="NLE117" s="37"/>
      <c r="NLF117" s="37"/>
      <c r="NLG117" s="37"/>
      <c r="NLH117" s="37"/>
      <c r="NLI117" s="37"/>
      <c r="NLJ117" s="37"/>
      <c r="NLK117" s="37"/>
      <c r="NLL117" s="37"/>
      <c r="NLM117" s="37"/>
      <c r="NLN117" s="37"/>
      <c r="NLO117" s="37"/>
      <c r="NLP117" s="37"/>
      <c r="NLQ117" s="37"/>
      <c r="NLR117" s="37"/>
      <c r="NLS117" s="37"/>
      <c r="NLT117" s="37"/>
      <c r="NLU117" s="37"/>
      <c r="NLV117" s="37"/>
      <c r="NLW117" s="37"/>
      <c r="NLX117" s="37"/>
      <c r="NLY117" s="37"/>
      <c r="NLZ117" s="37"/>
      <c r="NMA117" s="37"/>
      <c r="NMB117" s="37"/>
      <c r="NMC117" s="37"/>
      <c r="NMD117" s="37"/>
      <c r="NME117" s="37"/>
      <c r="NMF117" s="37"/>
      <c r="NMG117" s="37"/>
      <c r="NMH117" s="37"/>
      <c r="NMI117" s="37"/>
      <c r="NMJ117" s="37"/>
      <c r="NMK117" s="37"/>
      <c r="NML117" s="37"/>
      <c r="NMM117" s="37"/>
      <c r="NMN117" s="37"/>
      <c r="NMO117" s="37"/>
      <c r="NMP117" s="37"/>
      <c r="NMQ117" s="37"/>
      <c r="NMR117" s="37"/>
      <c r="NMS117" s="37"/>
      <c r="NMT117" s="37"/>
      <c r="NMU117" s="37"/>
      <c r="NMV117" s="37"/>
      <c r="NMW117" s="37"/>
      <c r="NMX117" s="37"/>
      <c r="NMY117" s="37"/>
      <c r="NMZ117" s="37"/>
      <c r="NNA117" s="37"/>
      <c r="NNB117" s="37"/>
      <c r="NNC117" s="37"/>
      <c r="NND117" s="37"/>
      <c r="NNE117" s="37"/>
      <c r="NNF117" s="37"/>
      <c r="NNG117" s="37"/>
      <c r="NNH117" s="37"/>
      <c r="NNI117" s="37"/>
      <c r="NNJ117" s="37"/>
      <c r="NNK117" s="37"/>
      <c r="NNL117" s="37"/>
      <c r="NNM117" s="37"/>
      <c r="NNN117" s="37"/>
      <c r="NNO117" s="37"/>
      <c r="NNP117" s="37"/>
      <c r="NNQ117" s="37"/>
      <c r="NNR117" s="37"/>
      <c r="NNS117" s="37"/>
      <c r="NNT117" s="37"/>
      <c r="NNU117" s="37"/>
      <c r="NNV117" s="37"/>
      <c r="NNW117" s="37"/>
      <c r="NNX117" s="37"/>
      <c r="NNY117" s="37"/>
      <c r="NNZ117" s="37"/>
      <c r="NOA117" s="37"/>
      <c r="NOB117" s="37"/>
      <c r="NOC117" s="37"/>
      <c r="NOD117" s="37"/>
      <c r="NOE117" s="37"/>
      <c r="NOF117" s="37"/>
      <c r="NOG117" s="37"/>
      <c r="NOH117" s="37"/>
      <c r="NOI117" s="37"/>
      <c r="NOJ117" s="37"/>
      <c r="NOK117" s="37"/>
      <c r="NOL117" s="37"/>
      <c r="NOM117" s="37"/>
      <c r="NON117" s="37"/>
      <c r="NOO117" s="37"/>
      <c r="NOP117" s="37"/>
      <c r="NOQ117" s="37"/>
      <c r="NOR117" s="37"/>
      <c r="NOS117" s="37"/>
      <c r="NOT117" s="37"/>
      <c r="NOU117" s="37"/>
      <c r="NOV117" s="37"/>
      <c r="NOW117" s="37"/>
      <c r="NOX117" s="37"/>
      <c r="NOY117" s="37"/>
      <c r="NOZ117" s="37"/>
      <c r="NPA117" s="37"/>
      <c r="NPB117" s="37"/>
      <c r="NPC117" s="37"/>
      <c r="NPD117" s="37"/>
      <c r="NPE117" s="37"/>
      <c r="NPF117" s="37"/>
      <c r="NPG117" s="37"/>
      <c r="NPH117" s="37"/>
      <c r="NPI117" s="37"/>
      <c r="NPJ117" s="37"/>
      <c r="NPK117" s="37"/>
      <c r="NPL117" s="37"/>
      <c r="NPM117" s="37"/>
      <c r="NPN117" s="37"/>
      <c r="NPO117" s="37"/>
      <c r="NPP117" s="37"/>
      <c r="NPQ117" s="37"/>
      <c r="NPR117" s="37"/>
      <c r="NPS117" s="37"/>
      <c r="NPT117" s="37"/>
      <c r="NPU117" s="37"/>
      <c r="NPV117" s="37"/>
      <c r="NPW117" s="37"/>
      <c r="NPX117" s="37"/>
      <c r="NPY117" s="37"/>
      <c r="NPZ117" s="37"/>
      <c r="NQA117" s="37"/>
      <c r="NQB117" s="37"/>
      <c r="NQC117" s="37"/>
      <c r="NQD117" s="37"/>
      <c r="NQE117" s="37"/>
      <c r="NQF117" s="37"/>
      <c r="NQG117" s="37"/>
      <c r="NQH117" s="37"/>
      <c r="NQI117" s="37"/>
      <c r="NQJ117" s="37"/>
      <c r="NQK117" s="37"/>
      <c r="NQL117" s="37"/>
      <c r="NQM117" s="37"/>
      <c r="NQN117" s="37"/>
      <c r="NQO117" s="37"/>
      <c r="NQP117" s="37"/>
      <c r="NQQ117" s="37"/>
      <c r="NQR117" s="37"/>
      <c r="NQS117" s="37"/>
      <c r="NQT117" s="37"/>
      <c r="NQU117" s="37"/>
      <c r="NQV117" s="37"/>
      <c r="NQW117" s="37"/>
      <c r="NQX117" s="37"/>
      <c r="NQY117" s="37"/>
      <c r="NQZ117" s="37"/>
      <c r="NRA117" s="37"/>
      <c r="NRB117" s="37"/>
      <c r="NRC117" s="37"/>
      <c r="NRD117" s="37"/>
      <c r="NRE117" s="37"/>
      <c r="NRF117" s="37"/>
      <c r="NRG117" s="37"/>
      <c r="NRH117" s="37"/>
      <c r="NRI117" s="37"/>
      <c r="NRJ117" s="37"/>
      <c r="NRK117" s="37"/>
      <c r="NRL117" s="37"/>
      <c r="NRM117" s="37"/>
      <c r="NRN117" s="37"/>
      <c r="NRO117" s="37"/>
      <c r="NRP117" s="37"/>
      <c r="NRQ117" s="37"/>
      <c r="NRR117" s="37"/>
      <c r="NRS117" s="37"/>
      <c r="NRT117" s="37"/>
      <c r="NRU117" s="37"/>
      <c r="NRV117" s="37"/>
      <c r="NRW117" s="37"/>
      <c r="NRX117" s="37"/>
      <c r="NRY117" s="37"/>
      <c r="NRZ117" s="37"/>
      <c r="NSA117" s="37"/>
      <c r="NSB117" s="37"/>
      <c r="NSC117" s="37"/>
      <c r="NSD117" s="37"/>
      <c r="NSE117" s="37"/>
      <c r="NSF117" s="37"/>
      <c r="NSG117" s="37"/>
      <c r="NSH117" s="37"/>
      <c r="NSI117" s="37"/>
      <c r="NSJ117" s="37"/>
      <c r="NSK117" s="37"/>
      <c r="NSL117" s="37"/>
      <c r="NSM117" s="37"/>
      <c r="NSN117" s="37"/>
      <c r="NSO117" s="37"/>
      <c r="NSP117" s="37"/>
      <c r="NSQ117" s="37"/>
      <c r="NSR117" s="37"/>
      <c r="NSS117" s="37"/>
      <c r="NST117" s="37"/>
      <c r="NSU117" s="37"/>
      <c r="NSV117" s="37"/>
      <c r="NSW117" s="37"/>
      <c r="NSX117" s="37"/>
      <c r="NSY117" s="37"/>
      <c r="NSZ117" s="37"/>
      <c r="NTA117" s="37"/>
      <c r="NTB117" s="37"/>
      <c r="NTC117" s="37"/>
      <c r="NTD117" s="37"/>
      <c r="NTE117" s="37"/>
      <c r="NTF117" s="37"/>
      <c r="NTG117" s="37"/>
      <c r="NTH117" s="37"/>
      <c r="NTI117" s="37"/>
      <c r="NTJ117" s="37"/>
      <c r="NTK117" s="37"/>
      <c r="NTL117" s="37"/>
      <c r="NTM117" s="37"/>
      <c r="NTN117" s="37"/>
      <c r="NTO117" s="37"/>
      <c r="NTP117" s="37"/>
      <c r="NTQ117" s="37"/>
      <c r="NTR117" s="37"/>
      <c r="NTS117" s="37"/>
      <c r="NTT117" s="37"/>
      <c r="NTU117" s="37"/>
      <c r="NTV117" s="37"/>
      <c r="NTW117" s="37"/>
      <c r="NTX117" s="37"/>
      <c r="NTY117" s="37"/>
      <c r="NTZ117" s="37"/>
      <c r="NUA117" s="37"/>
      <c r="NUB117" s="37"/>
      <c r="NUC117" s="37"/>
      <c r="NUD117" s="37"/>
      <c r="NUE117" s="37"/>
      <c r="NUF117" s="37"/>
      <c r="NUG117" s="37"/>
      <c r="NUH117" s="37"/>
      <c r="NUI117" s="37"/>
      <c r="NUJ117" s="37"/>
      <c r="NUK117" s="37"/>
      <c r="NUL117" s="37"/>
      <c r="NUM117" s="37"/>
      <c r="NUN117" s="37"/>
      <c r="NUO117" s="37"/>
      <c r="NUP117" s="37"/>
      <c r="NUQ117" s="37"/>
      <c r="NUR117" s="37"/>
      <c r="NUS117" s="37"/>
      <c r="NUT117" s="37"/>
      <c r="NUU117" s="37"/>
      <c r="NUV117" s="37"/>
      <c r="NUW117" s="37"/>
      <c r="NUX117" s="37"/>
      <c r="NUY117" s="37"/>
      <c r="NUZ117" s="37"/>
      <c r="NVA117" s="37"/>
      <c r="NVB117" s="37"/>
      <c r="NVC117" s="37"/>
      <c r="NVD117" s="37"/>
      <c r="NVE117" s="37"/>
      <c r="NVF117" s="37"/>
      <c r="NVG117" s="37"/>
      <c r="NVH117" s="37"/>
      <c r="NVI117" s="37"/>
      <c r="NVJ117" s="37"/>
      <c r="NVK117" s="37"/>
      <c r="NVL117" s="37"/>
      <c r="NVM117" s="37"/>
      <c r="NVN117" s="37"/>
      <c r="NVO117" s="37"/>
      <c r="NVP117" s="37"/>
      <c r="NVQ117" s="37"/>
      <c r="NVR117" s="37"/>
      <c r="NVS117" s="37"/>
      <c r="NVT117" s="37"/>
      <c r="NVU117" s="37"/>
      <c r="NVV117" s="37"/>
      <c r="NVW117" s="37"/>
      <c r="NVX117" s="37"/>
      <c r="NVY117" s="37"/>
      <c r="NVZ117" s="37"/>
      <c r="NWA117" s="37"/>
      <c r="NWB117" s="37"/>
      <c r="NWC117" s="37"/>
      <c r="NWD117" s="37"/>
      <c r="NWE117" s="37"/>
      <c r="NWF117" s="37"/>
      <c r="NWG117" s="37"/>
      <c r="NWH117" s="37"/>
      <c r="NWI117" s="37"/>
      <c r="NWJ117" s="37"/>
      <c r="NWK117" s="37"/>
      <c r="NWL117" s="37"/>
      <c r="NWM117" s="37"/>
      <c r="NWN117" s="37"/>
      <c r="NWO117" s="37"/>
      <c r="NWP117" s="37"/>
      <c r="NWQ117" s="37"/>
      <c r="NWR117" s="37"/>
      <c r="NWS117" s="37"/>
      <c r="NWT117" s="37"/>
      <c r="NWU117" s="37"/>
      <c r="NWV117" s="37"/>
      <c r="NWW117" s="37"/>
      <c r="NWX117" s="37"/>
      <c r="NWY117" s="37"/>
      <c r="NWZ117" s="37"/>
      <c r="NXA117" s="37"/>
      <c r="NXB117" s="37"/>
      <c r="NXC117" s="37"/>
      <c r="NXD117" s="37"/>
      <c r="NXE117" s="37"/>
      <c r="NXF117" s="37"/>
      <c r="NXG117" s="37"/>
      <c r="NXH117" s="37"/>
      <c r="NXI117" s="37"/>
      <c r="NXJ117" s="37"/>
      <c r="NXK117" s="37"/>
      <c r="NXL117" s="37"/>
      <c r="NXM117" s="37"/>
      <c r="NXN117" s="37"/>
      <c r="NXO117" s="37"/>
      <c r="NXP117" s="37"/>
      <c r="NXQ117" s="37"/>
      <c r="NXR117" s="37"/>
      <c r="NXS117" s="37"/>
      <c r="NXT117" s="37"/>
      <c r="NXU117" s="37"/>
      <c r="NXV117" s="37"/>
      <c r="NXW117" s="37"/>
      <c r="NXX117" s="37"/>
      <c r="NXY117" s="37"/>
      <c r="NXZ117" s="37"/>
      <c r="NYA117" s="37"/>
      <c r="NYB117" s="37"/>
      <c r="NYC117" s="37"/>
      <c r="NYD117" s="37"/>
      <c r="NYE117" s="37"/>
      <c r="NYF117" s="37"/>
      <c r="NYG117" s="37"/>
      <c r="NYH117" s="37"/>
      <c r="NYI117" s="37"/>
      <c r="NYJ117" s="37"/>
      <c r="NYK117" s="37"/>
      <c r="NYL117" s="37"/>
      <c r="NYM117" s="37"/>
      <c r="NYN117" s="37"/>
      <c r="NYO117" s="37"/>
      <c r="NYP117" s="37"/>
      <c r="NYQ117" s="37"/>
      <c r="NYR117" s="37"/>
      <c r="NYS117" s="37"/>
      <c r="NYT117" s="37"/>
      <c r="NYU117" s="37"/>
      <c r="NYV117" s="37"/>
      <c r="NYW117" s="37"/>
      <c r="NYX117" s="37"/>
      <c r="NYY117" s="37"/>
      <c r="NYZ117" s="37"/>
      <c r="NZA117" s="37"/>
      <c r="NZB117" s="37"/>
      <c r="NZC117" s="37"/>
      <c r="NZD117" s="37"/>
      <c r="NZE117" s="37"/>
      <c r="NZF117" s="37"/>
      <c r="NZG117" s="37"/>
      <c r="NZH117" s="37"/>
      <c r="NZI117" s="37"/>
      <c r="NZJ117" s="37"/>
      <c r="NZK117" s="37"/>
      <c r="NZL117" s="37"/>
      <c r="NZM117" s="37"/>
      <c r="NZN117" s="37"/>
      <c r="NZO117" s="37"/>
      <c r="NZP117" s="37"/>
      <c r="NZQ117" s="37"/>
      <c r="NZR117" s="37"/>
      <c r="NZS117" s="37"/>
      <c r="NZT117" s="37"/>
      <c r="NZU117" s="37"/>
      <c r="NZV117" s="37"/>
      <c r="NZW117" s="37"/>
      <c r="NZX117" s="37"/>
      <c r="NZY117" s="37"/>
      <c r="NZZ117" s="37"/>
      <c r="OAA117" s="37"/>
      <c r="OAB117" s="37"/>
      <c r="OAC117" s="37"/>
      <c r="OAD117" s="37"/>
      <c r="OAE117" s="37"/>
      <c r="OAF117" s="37"/>
      <c r="OAG117" s="37"/>
      <c r="OAH117" s="37"/>
      <c r="OAI117" s="37"/>
      <c r="OAJ117" s="37"/>
      <c r="OAK117" s="37"/>
      <c r="OAL117" s="37"/>
      <c r="OAM117" s="37"/>
      <c r="OAN117" s="37"/>
      <c r="OAO117" s="37"/>
      <c r="OAP117" s="37"/>
      <c r="OAQ117" s="37"/>
      <c r="OAR117" s="37"/>
      <c r="OAS117" s="37"/>
      <c r="OAT117" s="37"/>
      <c r="OAU117" s="37"/>
      <c r="OAV117" s="37"/>
      <c r="OAW117" s="37"/>
      <c r="OAX117" s="37"/>
      <c r="OAY117" s="37"/>
      <c r="OAZ117" s="37"/>
      <c r="OBA117" s="37"/>
      <c r="OBB117" s="37"/>
      <c r="OBC117" s="37"/>
      <c r="OBD117" s="37"/>
      <c r="OBE117" s="37"/>
      <c r="OBF117" s="37"/>
      <c r="OBG117" s="37"/>
      <c r="OBH117" s="37"/>
      <c r="OBI117" s="37"/>
      <c r="OBJ117" s="37"/>
      <c r="OBK117" s="37"/>
      <c r="OBL117" s="37"/>
      <c r="OBM117" s="37"/>
      <c r="OBN117" s="37"/>
      <c r="OBO117" s="37"/>
      <c r="OBP117" s="37"/>
      <c r="OBQ117" s="37"/>
      <c r="OBR117" s="37"/>
      <c r="OBS117" s="37"/>
      <c r="OBT117" s="37"/>
      <c r="OBU117" s="37"/>
      <c r="OBV117" s="37"/>
      <c r="OBW117" s="37"/>
      <c r="OBX117" s="37"/>
      <c r="OBY117" s="37"/>
      <c r="OBZ117" s="37"/>
      <c r="OCA117" s="37"/>
      <c r="OCB117" s="37"/>
      <c r="OCC117" s="37"/>
      <c r="OCD117" s="37"/>
      <c r="OCE117" s="37"/>
      <c r="OCF117" s="37"/>
      <c r="OCG117" s="37"/>
      <c r="OCH117" s="37"/>
      <c r="OCI117" s="37"/>
      <c r="OCJ117" s="37"/>
      <c r="OCK117" s="37"/>
      <c r="OCL117" s="37"/>
      <c r="OCM117" s="37"/>
      <c r="OCN117" s="37"/>
      <c r="OCO117" s="37"/>
      <c r="OCP117" s="37"/>
      <c r="OCQ117" s="37"/>
      <c r="OCR117" s="37"/>
      <c r="OCS117" s="37"/>
      <c r="OCT117" s="37"/>
      <c r="OCU117" s="37"/>
      <c r="OCV117" s="37"/>
      <c r="OCW117" s="37"/>
      <c r="OCX117" s="37"/>
      <c r="OCY117" s="37"/>
      <c r="OCZ117" s="37"/>
      <c r="ODA117" s="37"/>
      <c r="ODB117" s="37"/>
      <c r="ODC117" s="37"/>
      <c r="ODD117" s="37"/>
      <c r="ODE117" s="37"/>
      <c r="ODF117" s="37"/>
      <c r="ODG117" s="37"/>
      <c r="ODH117" s="37"/>
      <c r="ODI117" s="37"/>
      <c r="ODJ117" s="37"/>
      <c r="ODK117" s="37"/>
      <c r="ODL117" s="37"/>
      <c r="ODM117" s="37"/>
      <c r="ODN117" s="37"/>
      <c r="ODO117" s="37"/>
      <c r="ODP117" s="37"/>
      <c r="ODQ117" s="37"/>
      <c r="ODR117" s="37"/>
      <c r="ODS117" s="37"/>
      <c r="ODT117" s="37"/>
      <c r="ODU117" s="37"/>
      <c r="ODV117" s="37"/>
      <c r="ODW117" s="37"/>
      <c r="ODX117" s="37"/>
      <c r="ODY117" s="37"/>
      <c r="ODZ117" s="37"/>
      <c r="OEA117" s="37"/>
      <c r="OEB117" s="37"/>
      <c r="OEC117" s="37"/>
      <c r="OED117" s="37"/>
      <c r="OEE117" s="37"/>
      <c r="OEF117" s="37"/>
      <c r="OEG117" s="37"/>
      <c r="OEH117" s="37"/>
      <c r="OEI117" s="37"/>
      <c r="OEJ117" s="37"/>
      <c r="OEK117" s="37"/>
      <c r="OEL117" s="37"/>
      <c r="OEM117" s="37"/>
      <c r="OEN117" s="37"/>
      <c r="OEO117" s="37"/>
      <c r="OEP117" s="37"/>
      <c r="OEQ117" s="37"/>
      <c r="OER117" s="37"/>
      <c r="OES117" s="37"/>
      <c r="OET117" s="37"/>
      <c r="OEU117" s="37"/>
      <c r="OEV117" s="37"/>
      <c r="OEW117" s="37"/>
      <c r="OEX117" s="37"/>
      <c r="OEY117" s="37"/>
      <c r="OEZ117" s="37"/>
      <c r="OFA117" s="37"/>
      <c r="OFB117" s="37"/>
      <c r="OFC117" s="37"/>
      <c r="OFD117" s="37"/>
      <c r="OFE117" s="37"/>
      <c r="OFF117" s="37"/>
      <c r="OFG117" s="37"/>
      <c r="OFH117" s="37"/>
      <c r="OFI117" s="37"/>
      <c r="OFJ117" s="37"/>
      <c r="OFK117" s="37"/>
      <c r="OFL117" s="37"/>
      <c r="OFM117" s="37"/>
      <c r="OFN117" s="37"/>
      <c r="OFO117" s="37"/>
      <c r="OFP117" s="37"/>
      <c r="OFQ117" s="37"/>
      <c r="OFR117" s="37"/>
      <c r="OFS117" s="37"/>
      <c r="OFT117" s="37"/>
      <c r="OFU117" s="37"/>
      <c r="OFV117" s="37"/>
      <c r="OFW117" s="37"/>
      <c r="OFX117" s="37"/>
      <c r="OFY117" s="37"/>
      <c r="OFZ117" s="37"/>
      <c r="OGA117" s="37"/>
      <c r="OGB117" s="37"/>
      <c r="OGC117" s="37"/>
      <c r="OGD117" s="37"/>
      <c r="OGE117" s="37"/>
      <c r="OGF117" s="37"/>
      <c r="OGG117" s="37"/>
      <c r="OGH117" s="37"/>
      <c r="OGI117" s="37"/>
      <c r="OGJ117" s="37"/>
      <c r="OGK117" s="37"/>
      <c r="OGL117" s="37"/>
      <c r="OGM117" s="37"/>
      <c r="OGN117" s="37"/>
      <c r="OGO117" s="37"/>
      <c r="OGP117" s="37"/>
      <c r="OGQ117" s="37"/>
      <c r="OGR117" s="37"/>
      <c r="OGS117" s="37"/>
      <c r="OGT117" s="37"/>
      <c r="OGU117" s="37"/>
      <c r="OGV117" s="37"/>
      <c r="OGW117" s="37"/>
      <c r="OGX117" s="37"/>
      <c r="OGY117" s="37"/>
      <c r="OGZ117" s="37"/>
      <c r="OHA117" s="37"/>
      <c r="OHB117" s="37"/>
      <c r="OHC117" s="37"/>
      <c r="OHD117" s="37"/>
      <c r="OHE117" s="37"/>
      <c r="OHF117" s="37"/>
      <c r="OHG117" s="37"/>
      <c r="OHH117" s="37"/>
      <c r="OHI117" s="37"/>
      <c r="OHJ117" s="37"/>
      <c r="OHK117" s="37"/>
      <c r="OHL117" s="37"/>
      <c r="OHM117" s="37"/>
      <c r="OHN117" s="37"/>
      <c r="OHO117" s="37"/>
      <c r="OHP117" s="37"/>
      <c r="OHQ117" s="37"/>
      <c r="OHR117" s="37"/>
      <c r="OHS117" s="37"/>
      <c r="OHT117" s="37"/>
      <c r="OHU117" s="37"/>
      <c r="OHV117" s="37"/>
      <c r="OHW117" s="37"/>
      <c r="OHX117" s="37"/>
      <c r="OHY117" s="37"/>
      <c r="OHZ117" s="37"/>
      <c r="OIA117" s="37"/>
      <c r="OIB117" s="37"/>
      <c r="OIC117" s="37"/>
      <c r="OID117" s="37"/>
      <c r="OIE117" s="37"/>
      <c r="OIF117" s="37"/>
      <c r="OIG117" s="37"/>
      <c r="OIH117" s="37"/>
      <c r="OII117" s="37"/>
      <c r="OIJ117" s="37"/>
      <c r="OIK117" s="37"/>
      <c r="OIL117" s="37"/>
      <c r="OIM117" s="37"/>
      <c r="OIN117" s="37"/>
      <c r="OIO117" s="37"/>
      <c r="OIP117" s="37"/>
      <c r="OIQ117" s="37"/>
      <c r="OIR117" s="37"/>
      <c r="OIS117" s="37"/>
      <c r="OIT117" s="37"/>
      <c r="OIU117" s="37"/>
      <c r="OIV117" s="37"/>
      <c r="OIW117" s="37"/>
      <c r="OIX117" s="37"/>
      <c r="OIY117" s="37"/>
      <c r="OIZ117" s="37"/>
      <c r="OJA117" s="37"/>
      <c r="OJB117" s="37"/>
      <c r="OJC117" s="37"/>
      <c r="OJD117" s="37"/>
      <c r="OJE117" s="37"/>
      <c r="OJF117" s="37"/>
      <c r="OJG117" s="37"/>
      <c r="OJH117" s="37"/>
      <c r="OJI117" s="37"/>
      <c r="OJJ117" s="37"/>
      <c r="OJK117" s="37"/>
      <c r="OJL117" s="37"/>
      <c r="OJM117" s="37"/>
      <c r="OJN117" s="37"/>
      <c r="OJO117" s="37"/>
      <c r="OJP117" s="37"/>
      <c r="OJQ117" s="37"/>
      <c r="OJR117" s="37"/>
      <c r="OJS117" s="37"/>
      <c r="OJT117" s="37"/>
      <c r="OJU117" s="37"/>
      <c r="OJV117" s="37"/>
      <c r="OJW117" s="37"/>
      <c r="OJX117" s="37"/>
      <c r="OJY117" s="37"/>
      <c r="OJZ117" s="37"/>
      <c r="OKA117" s="37"/>
      <c r="OKB117" s="37"/>
      <c r="OKC117" s="37"/>
      <c r="OKD117" s="37"/>
      <c r="OKE117" s="37"/>
      <c r="OKF117" s="37"/>
      <c r="OKG117" s="37"/>
      <c r="OKH117" s="37"/>
      <c r="OKI117" s="37"/>
      <c r="OKJ117" s="37"/>
      <c r="OKK117" s="37"/>
      <c r="OKL117" s="37"/>
      <c r="OKM117" s="37"/>
      <c r="OKN117" s="37"/>
      <c r="OKO117" s="37"/>
      <c r="OKP117" s="37"/>
      <c r="OKQ117" s="37"/>
      <c r="OKR117" s="37"/>
      <c r="OKS117" s="37"/>
      <c r="OKT117" s="37"/>
      <c r="OKU117" s="37"/>
      <c r="OKV117" s="37"/>
      <c r="OKW117" s="37"/>
      <c r="OKX117" s="37"/>
      <c r="OKY117" s="37"/>
      <c r="OKZ117" s="37"/>
      <c r="OLA117" s="37"/>
      <c r="OLB117" s="37"/>
      <c r="OLC117" s="37"/>
      <c r="OLD117" s="37"/>
      <c r="OLE117" s="37"/>
      <c r="OLF117" s="37"/>
      <c r="OLG117" s="37"/>
      <c r="OLH117" s="37"/>
      <c r="OLI117" s="37"/>
      <c r="OLJ117" s="37"/>
      <c r="OLK117" s="37"/>
      <c r="OLL117" s="37"/>
      <c r="OLM117" s="37"/>
      <c r="OLN117" s="37"/>
      <c r="OLO117" s="37"/>
      <c r="OLP117" s="37"/>
      <c r="OLQ117" s="37"/>
      <c r="OLR117" s="37"/>
      <c r="OLS117" s="37"/>
      <c r="OLT117" s="37"/>
      <c r="OLU117" s="37"/>
      <c r="OLV117" s="37"/>
      <c r="OLW117" s="37"/>
      <c r="OLX117" s="37"/>
      <c r="OLY117" s="37"/>
      <c r="OLZ117" s="37"/>
      <c r="OMA117" s="37"/>
      <c r="OMB117" s="37"/>
      <c r="OMC117" s="37"/>
      <c r="OMD117" s="37"/>
      <c r="OME117" s="37"/>
      <c r="OMF117" s="37"/>
      <c r="OMG117" s="37"/>
      <c r="OMH117" s="37"/>
      <c r="OMI117" s="37"/>
      <c r="OMJ117" s="37"/>
      <c r="OMK117" s="37"/>
      <c r="OML117" s="37"/>
      <c r="OMM117" s="37"/>
      <c r="OMN117" s="37"/>
      <c r="OMO117" s="37"/>
      <c r="OMP117" s="37"/>
      <c r="OMQ117" s="37"/>
      <c r="OMR117" s="37"/>
      <c r="OMS117" s="37"/>
      <c r="OMT117" s="37"/>
      <c r="OMU117" s="37"/>
      <c r="OMV117" s="37"/>
      <c r="OMW117" s="37"/>
      <c r="OMX117" s="37"/>
      <c r="OMY117" s="37"/>
      <c r="OMZ117" s="37"/>
      <c r="ONA117" s="37"/>
      <c r="ONB117" s="37"/>
      <c r="ONC117" s="37"/>
      <c r="OND117" s="37"/>
      <c r="ONE117" s="37"/>
      <c r="ONF117" s="37"/>
      <c r="ONG117" s="37"/>
      <c r="ONH117" s="37"/>
      <c r="ONI117" s="37"/>
      <c r="ONJ117" s="37"/>
      <c r="ONK117" s="37"/>
      <c r="ONL117" s="37"/>
      <c r="ONM117" s="37"/>
      <c r="ONN117" s="37"/>
      <c r="ONO117" s="37"/>
      <c r="ONP117" s="37"/>
      <c r="ONQ117" s="37"/>
      <c r="ONR117" s="37"/>
      <c r="ONS117" s="37"/>
      <c r="ONT117" s="37"/>
      <c r="ONU117" s="37"/>
      <c r="ONV117" s="37"/>
      <c r="ONW117" s="37"/>
      <c r="ONX117" s="37"/>
      <c r="ONY117" s="37"/>
      <c r="ONZ117" s="37"/>
      <c r="OOA117" s="37"/>
      <c r="OOB117" s="37"/>
      <c r="OOC117" s="37"/>
      <c r="OOD117" s="37"/>
      <c r="OOE117" s="37"/>
      <c r="OOF117" s="37"/>
      <c r="OOG117" s="37"/>
      <c r="OOH117" s="37"/>
      <c r="OOI117" s="37"/>
      <c r="OOJ117" s="37"/>
      <c r="OOK117" s="37"/>
      <c r="OOL117" s="37"/>
      <c r="OOM117" s="37"/>
      <c r="OON117" s="37"/>
      <c r="OOO117" s="37"/>
      <c r="OOP117" s="37"/>
      <c r="OOQ117" s="37"/>
      <c r="OOR117" s="37"/>
      <c r="OOS117" s="37"/>
      <c r="OOT117" s="37"/>
      <c r="OOU117" s="37"/>
      <c r="OOV117" s="37"/>
      <c r="OOW117" s="37"/>
      <c r="OOX117" s="37"/>
      <c r="OOY117" s="37"/>
      <c r="OOZ117" s="37"/>
      <c r="OPA117" s="37"/>
      <c r="OPB117" s="37"/>
      <c r="OPC117" s="37"/>
      <c r="OPD117" s="37"/>
      <c r="OPE117" s="37"/>
      <c r="OPF117" s="37"/>
      <c r="OPG117" s="37"/>
      <c r="OPH117" s="37"/>
      <c r="OPI117" s="37"/>
      <c r="OPJ117" s="37"/>
      <c r="OPK117" s="37"/>
      <c r="OPL117" s="37"/>
      <c r="OPM117" s="37"/>
      <c r="OPN117" s="37"/>
      <c r="OPO117" s="37"/>
      <c r="OPP117" s="37"/>
      <c r="OPQ117" s="37"/>
      <c r="OPR117" s="37"/>
      <c r="OPS117" s="37"/>
      <c r="OPT117" s="37"/>
      <c r="OPU117" s="37"/>
      <c r="OPV117" s="37"/>
      <c r="OPW117" s="37"/>
      <c r="OPX117" s="37"/>
      <c r="OPY117" s="37"/>
      <c r="OPZ117" s="37"/>
      <c r="OQA117" s="37"/>
      <c r="OQB117" s="37"/>
      <c r="OQC117" s="37"/>
      <c r="OQD117" s="37"/>
      <c r="OQE117" s="37"/>
      <c r="OQF117" s="37"/>
      <c r="OQG117" s="37"/>
      <c r="OQH117" s="37"/>
      <c r="OQI117" s="37"/>
      <c r="OQJ117" s="37"/>
      <c r="OQK117" s="37"/>
      <c r="OQL117" s="37"/>
      <c r="OQM117" s="37"/>
      <c r="OQN117" s="37"/>
      <c r="OQO117" s="37"/>
      <c r="OQP117" s="37"/>
      <c r="OQQ117" s="37"/>
      <c r="OQR117" s="37"/>
      <c r="OQS117" s="37"/>
      <c r="OQT117" s="37"/>
      <c r="OQU117" s="37"/>
      <c r="OQV117" s="37"/>
      <c r="OQW117" s="37"/>
      <c r="OQX117" s="37"/>
      <c r="OQY117" s="37"/>
      <c r="OQZ117" s="37"/>
      <c r="ORA117" s="37"/>
      <c r="ORB117" s="37"/>
      <c r="ORC117" s="37"/>
      <c r="ORD117" s="37"/>
      <c r="ORE117" s="37"/>
      <c r="ORF117" s="37"/>
      <c r="ORG117" s="37"/>
      <c r="ORH117" s="37"/>
      <c r="ORI117" s="37"/>
      <c r="ORJ117" s="37"/>
      <c r="ORK117" s="37"/>
      <c r="ORL117" s="37"/>
      <c r="ORM117" s="37"/>
      <c r="ORN117" s="37"/>
      <c r="ORO117" s="37"/>
      <c r="ORP117" s="37"/>
      <c r="ORQ117" s="37"/>
      <c r="ORR117" s="37"/>
      <c r="ORS117" s="37"/>
      <c r="ORT117" s="37"/>
      <c r="ORU117" s="37"/>
      <c r="ORV117" s="37"/>
      <c r="ORW117" s="37"/>
      <c r="ORX117" s="37"/>
      <c r="ORY117" s="37"/>
      <c r="ORZ117" s="37"/>
      <c r="OSA117" s="37"/>
      <c r="OSB117" s="37"/>
      <c r="OSC117" s="37"/>
      <c r="OSD117" s="37"/>
      <c r="OSE117" s="37"/>
      <c r="OSF117" s="37"/>
      <c r="OSG117" s="37"/>
      <c r="OSH117" s="37"/>
      <c r="OSI117" s="37"/>
      <c r="OSJ117" s="37"/>
      <c r="OSK117" s="37"/>
      <c r="OSL117" s="37"/>
      <c r="OSM117" s="37"/>
      <c r="OSN117" s="37"/>
      <c r="OSO117" s="37"/>
      <c r="OSP117" s="37"/>
      <c r="OSQ117" s="37"/>
      <c r="OSR117" s="37"/>
      <c r="OSS117" s="37"/>
      <c r="OST117" s="37"/>
      <c r="OSU117" s="37"/>
      <c r="OSV117" s="37"/>
      <c r="OSW117" s="37"/>
      <c r="OSX117" s="37"/>
      <c r="OSY117" s="37"/>
      <c r="OSZ117" s="37"/>
      <c r="OTA117" s="37"/>
      <c r="OTB117" s="37"/>
      <c r="OTC117" s="37"/>
      <c r="OTD117" s="37"/>
      <c r="OTE117" s="37"/>
      <c r="OTF117" s="37"/>
      <c r="OTG117" s="37"/>
      <c r="OTH117" s="37"/>
      <c r="OTI117" s="37"/>
      <c r="OTJ117" s="37"/>
      <c r="OTK117" s="37"/>
      <c r="OTL117" s="37"/>
      <c r="OTM117" s="37"/>
      <c r="OTN117" s="37"/>
      <c r="OTO117" s="37"/>
      <c r="OTP117" s="37"/>
      <c r="OTQ117" s="37"/>
      <c r="OTR117" s="37"/>
      <c r="OTS117" s="37"/>
      <c r="OTT117" s="37"/>
      <c r="OTU117" s="37"/>
      <c r="OTV117" s="37"/>
      <c r="OTW117" s="37"/>
      <c r="OTX117" s="37"/>
      <c r="OTY117" s="37"/>
      <c r="OTZ117" s="37"/>
      <c r="OUA117" s="37"/>
      <c r="OUB117" s="37"/>
      <c r="OUC117" s="37"/>
      <c r="OUD117" s="37"/>
      <c r="OUE117" s="37"/>
      <c r="OUF117" s="37"/>
      <c r="OUG117" s="37"/>
      <c r="OUH117" s="37"/>
      <c r="OUI117" s="37"/>
      <c r="OUJ117" s="37"/>
      <c r="OUK117" s="37"/>
      <c r="OUL117" s="37"/>
      <c r="OUM117" s="37"/>
      <c r="OUN117" s="37"/>
      <c r="OUO117" s="37"/>
      <c r="OUP117" s="37"/>
      <c r="OUQ117" s="37"/>
      <c r="OUR117" s="37"/>
      <c r="OUS117" s="37"/>
      <c r="OUT117" s="37"/>
      <c r="OUU117" s="37"/>
      <c r="OUV117" s="37"/>
      <c r="OUW117" s="37"/>
      <c r="OUX117" s="37"/>
      <c r="OUY117" s="37"/>
      <c r="OUZ117" s="37"/>
      <c r="OVA117" s="37"/>
      <c r="OVB117" s="37"/>
      <c r="OVC117" s="37"/>
      <c r="OVD117" s="37"/>
      <c r="OVE117" s="37"/>
      <c r="OVF117" s="37"/>
      <c r="OVG117" s="37"/>
      <c r="OVH117" s="37"/>
      <c r="OVI117" s="37"/>
      <c r="OVJ117" s="37"/>
      <c r="OVK117" s="37"/>
      <c r="OVL117" s="37"/>
      <c r="OVM117" s="37"/>
      <c r="OVN117" s="37"/>
      <c r="OVO117" s="37"/>
      <c r="OVP117" s="37"/>
      <c r="OVQ117" s="37"/>
      <c r="OVR117" s="37"/>
      <c r="OVS117" s="37"/>
      <c r="OVT117" s="37"/>
      <c r="OVU117" s="37"/>
      <c r="OVV117" s="37"/>
      <c r="OVW117" s="37"/>
      <c r="OVX117" s="37"/>
      <c r="OVY117" s="37"/>
      <c r="OVZ117" s="37"/>
      <c r="OWA117" s="37"/>
      <c r="OWB117" s="37"/>
      <c r="OWC117" s="37"/>
      <c r="OWD117" s="37"/>
      <c r="OWE117" s="37"/>
      <c r="OWF117" s="37"/>
      <c r="OWG117" s="37"/>
      <c r="OWH117" s="37"/>
      <c r="OWI117" s="37"/>
      <c r="OWJ117" s="37"/>
      <c r="OWK117" s="37"/>
      <c r="OWL117" s="37"/>
      <c r="OWM117" s="37"/>
      <c r="OWN117" s="37"/>
      <c r="OWO117" s="37"/>
      <c r="OWP117" s="37"/>
      <c r="OWQ117" s="37"/>
      <c r="OWR117" s="37"/>
      <c r="OWS117" s="37"/>
      <c r="OWT117" s="37"/>
      <c r="OWU117" s="37"/>
      <c r="OWV117" s="37"/>
      <c r="OWW117" s="37"/>
      <c r="OWX117" s="37"/>
      <c r="OWY117" s="37"/>
      <c r="OWZ117" s="37"/>
      <c r="OXA117" s="37"/>
      <c r="OXB117" s="37"/>
      <c r="OXC117" s="37"/>
      <c r="OXD117" s="37"/>
      <c r="OXE117" s="37"/>
      <c r="OXF117" s="37"/>
      <c r="OXG117" s="37"/>
      <c r="OXH117" s="37"/>
      <c r="OXI117" s="37"/>
      <c r="OXJ117" s="37"/>
      <c r="OXK117" s="37"/>
      <c r="OXL117" s="37"/>
      <c r="OXM117" s="37"/>
      <c r="OXN117" s="37"/>
      <c r="OXO117" s="37"/>
      <c r="OXP117" s="37"/>
      <c r="OXQ117" s="37"/>
      <c r="OXR117" s="37"/>
      <c r="OXS117" s="37"/>
      <c r="OXT117" s="37"/>
      <c r="OXU117" s="37"/>
      <c r="OXV117" s="37"/>
      <c r="OXW117" s="37"/>
      <c r="OXX117" s="37"/>
      <c r="OXY117" s="37"/>
      <c r="OXZ117" s="37"/>
      <c r="OYA117" s="37"/>
      <c r="OYB117" s="37"/>
      <c r="OYC117" s="37"/>
      <c r="OYD117" s="37"/>
      <c r="OYE117" s="37"/>
      <c r="OYF117" s="37"/>
      <c r="OYG117" s="37"/>
      <c r="OYH117" s="37"/>
      <c r="OYI117" s="37"/>
      <c r="OYJ117" s="37"/>
      <c r="OYK117" s="37"/>
      <c r="OYL117" s="37"/>
      <c r="OYM117" s="37"/>
      <c r="OYN117" s="37"/>
      <c r="OYO117" s="37"/>
      <c r="OYP117" s="37"/>
      <c r="OYQ117" s="37"/>
      <c r="OYR117" s="37"/>
      <c r="OYS117" s="37"/>
      <c r="OYT117" s="37"/>
      <c r="OYU117" s="37"/>
      <c r="OYV117" s="37"/>
      <c r="OYW117" s="37"/>
      <c r="OYX117" s="37"/>
      <c r="OYY117" s="37"/>
      <c r="OYZ117" s="37"/>
      <c r="OZA117" s="37"/>
      <c r="OZB117" s="37"/>
      <c r="OZC117" s="37"/>
      <c r="OZD117" s="37"/>
      <c r="OZE117" s="37"/>
      <c r="OZF117" s="37"/>
      <c r="OZG117" s="37"/>
      <c r="OZH117" s="37"/>
      <c r="OZI117" s="37"/>
      <c r="OZJ117" s="37"/>
      <c r="OZK117" s="37"/>
      <c r="OZL117" s="37"/>
      <c r="OZM117" s="37"/>
      <c r="OZN117" s="37"/>
      <c r="OZO117" s="37"/>
      <c r="OZP117" s="37"/>
      <c r="OZQ117" s="37"/>
      <c r="OZR117" s="37"/>
      <c r="OZS117" s="37"/>
      <c r="OZT117" s="37"/>
      <c r="OZU117" s="37"/>
      <c r="OZV117" s="37"/>
      <c r="OZW117" s="37"/>
      <c r="OZX117" s="37"/>
      <c r="OZY117" s="37"/>
      <c r="OZZ117" s="37"/>
      <c r="PAA117" s="37"/>
      <c r="PAB117" s="37"/>
      <c r="PAC117" s="37"/>
      <c r="PAD117" s="37"/>
      <c r="PAE117" s="37"/>
      <c r="PAF117" s="37"/>
      <c r="PAG117" s="37"/>
      <c r="PAH117" s="37"/>
      <c r="PAI117" s="37"/>
      <c r="PAJ117" s="37"/>
      <c r="PAK117" s="37"/>
      <c r="PAL117" s="37"/>
      <c r="PAM117" s="37"/>
      <c r="PAN117" s="37"/>
      <c r="PAO117" s="37"/>
      <c r="PAP117" s="37"/>
      <c r="PAQ117" s="37"/>
      <c r="PAR117" s="37"/>
      <c r="PAS117" s="37"/>
      <c r="PAT117" s="37"/>
      <c r="PAU117" s="37"/>
      <c r="PAV117" s="37"/>
      <c r="PAW117" s="37"/>
      <c r="PAX117" s="37"/>
      <c r="PAY117" s="37"/>
      <c r="PAZ117" s="37"/>
      <c r="PBA117" s="37"/>
      <c r="PBB117" s="37"/>
      <c r="PBC117" s="37"/>
      <c r="PBD117" s="37"/>
      <c r="PBE117" s="37"/>
      <c r="PBF117" s="37"/>
      <c r="PBG117" s="37"/>
      <c r="PBH117" s="37"/>
      <c r="PBI117" s="37"/>
      <c r="PBJ117" s="37"/>
      <c r="PBK117" s="37"/>
      <c r="PBL117" s="37"/>
      <c r="PBM117" s="37"/>
      <c r="PBN117" s="37"/>
      <c r="PBO117" s="37"/>
      <c r="PBP117" s="37"/>
      <c r="PBQ117" s="37"/>
      <c r="PBR117" s="37"/>
      <c r="PBS117" s="37"/>
      <c r="PBT117" s="37"/>
      <c r="PBU117" s="37"/>
      <c r="PBV117" s="37"/>
      <c r="PBW117" s="37"/>
      <c r="PBX117" s="37"/>
      <c r="PBY117" s="37"/>
      <c r="PBZ117" s="37"/>
      <c r="PCA117" s="37"/>
      <c r="PCB117" s="37"/>
      <c r="PCC117" s="37"/>
      <c r="PCD117" s="37"/>
      <c r="PCE117" s="37"/>
      <c r="PCF117" s="37"/>
      <c r="PCG117" s="37"/>
      <c r="PCH117" s="37"/>
      <c r="PCI117" s="37"/>
      <c r="PCJ117" s="37"/>
      <c r="PCK117" s="37"/>
      <c r="PCL117" s="37"/>
      <c r="PCM117" s="37"/>
      <c r="PCN117" s="37"/>
      <c r="PCO117" s="37"/>
      <c r="PCP117" s="37"/>
      <c r="PCQ117" s="37"/>
      <c r="PCR117" s="37"/>
      <c r="PCS117" s="37"/>
      <c r="PCT117" s="37"/>
      <c r="PCU117" s="37"/>
      <c r="PCV117" s="37"/>
      <c r="PCW117" s="37"/>
      <c r="PCX117" s="37"/>
      <c r="PCY117" s="37"/>
      <c r="PCZ117" s="37"/>
      <c r="PDA117" s="37"/>
      <c r="PDB117" s="37"/>
      <c r="PDC117" s="37"/>
      <c r="PDD117" s="37"/>
      <c r="PDE117" s="37"/>
      <c r="PDF117" s="37"/>
      <c r="PDG117" s="37"/>
      <c r="PDH117" s="37"/>
      <c r="PDI117" s="37"/>
      <c r="PDJ117" s="37"/>
      <c r="PDK117" s="37"/>
      <c r="PDL117" s="37"/>
      <c r="PDM117" s="37"/>
      <c r="PDN117" s="37"/>
      <c r="PDO117" s="37"/>
      <c r="PDP117" s="37"/>
      <c r="PDQ117" s="37"/>
      <c r="PDR117" s="37"/>
      <c r="PDS117" s="37"/>
      <c r="PDT117" s="37"/>
      <c r="PDU117" s="37"/>
      <c r="PDV117" s="37"/>
      <c r="PDW117" s="37"/>
      <c r="PDX117" s="37"/>
      <c r="PDY117" s="37"/>
      <c r="PDZ117" s="37"/>
      <c r="PEA117" s="37"/>
      <c r="PEB117" s="37"/>
      <c r="PEC117" s="37"/>
      <c r="PED117" s="37"/>
      <c r="PEE117" s="37"/>
      <c r="PEF117" s="37"/>
      <c r="PEG117" s="37"/>
      <c r="PEH117" s="37"/>
      <c r="PEI117" s="37"/>
      <c r="PEJ117" s="37"/>
      <c r="PEK117" s="37"/>
      <c r="PEL117" s="37"/>
      <c r="PEM117" s="37"/>
      <c r="PEN117" s="37"/>
      <c r="PEO117" s="37"/>
      <c r="PEP117" s="37"/>
      <c r="PEQ117" s="37"/>
      <c r="PER117" s="37"/>
      <c r="PES117" s="37"/>
      <c r="PET117" s="37"/>
      <c r="PEU117" s="37"/>
      <c r="PEV117" s="37"/>
      <c r="PEW117" s="37"/>
      <c r="PEX117" s="37"/>
      <c r="PEY117" s="37"/>
      <c r="PEZ117" s="37"/>
      <c r="PFA117" s="37"/>
      <c r="PFB117" s="37"/>
      <c r="PFC117" s="37"/>
      <c r="PFD117" s="37"/>
      <c r="PFE117" s="37"/>
      <c r="PFF117" s="37"/>
      <c r="PFG117" s="37"/>
      <c r="PFH117" s="37"/>
      <c r="PFI117" s="37"/>
      <c r="PFJ117" s="37"/>
      <c r="PFK117" s="37"/>
      <c r="PFL117" s="37"/>
      <c r="PFM117" s="37"/>
      <c r="PFN117" s="37"/>
      <c r="PFO117" s="37"/>
      <c r="PFP117" s="37"/>
      <c r="PFQ117" s="37"/>
      <c r="PFR117" s="37"/>
      <c r="PFS117" s="37"/>
      <c r="PFT117" s="37"/>
      <c r="PFU117" s="37"/>
      <c r="PFV117" s="37"/>
      <c r="PFW117" s="37"/>
      <c r="PFX117" s="37"/>
      <c r="PFY117" s="37"/>
      <c r="PFZ117" s="37"/>
      <c r="PGA117" s="37"/>
      <c r="PGB117" s="37"/>
      <c r="PGC117" s="37"/>
      <c r="PGD117" s="37"/>
      <c r="PGE117" s="37"/>
      <c r="PGF117" s="37"/>
      <c r="PGG117" s="37"/>
      <c r="PGH117" s="37"/>
      <c r="PGI117" s="37"/>
      <c r="PGJ117" s="37"/>
      <c r="PGK117" s="37"/>
      <c r="PGL117" s="37"/>
      <c r="PGM117" s="37"/>
      <c r="PGN117" s="37"/>
      <c r="PGO117" s="37"/>
      <c r="PGP117" s="37"/>
      <c r="PGQ117" s="37"/>
      <c r="PGR117" s="37"/>
      <c r="PGS117" s="37"/>
      <c r="PGT117" s="37"/>
      <c r="PGU117" s="37"/>
      <c r="PGV117" s="37"/>
      <c r="PGW117" s="37"/>
      <c r="PGX117" s="37"/>
      <c r="PGY117" s="37"/>
      <c r="PGZ117" s="37"/>
      <c r="PHA117" s="37"/>
      <c r="PHB117" s="37"/>
      <c r="PHC117" s="37"/>
      <c r="PHD117" s="37"/>
      <c r="PHE117" s="37"/>
      <c r="PHF117" s="37"/>
      <c r="PHG117" s="37"/>
      <c r="PHH117" s="37"/>
      <c r="PHI117" s="37"/>
      <c r="PHJ117" s="37"/>
      <c r="PHK117" s="37"/>
      <c r="PHL117" s="37"/>
      <c r="PHM117" s="37"/>
      <c r="PHN117" s="37"/>
      <c r="PHO117" s="37"/>
      <c r="PHP117" s="37"/>
      <c r="PHQ117" s="37"/>
      <c r="PHR117" s="37"/>
      <c r="PHS117" s="37"/>
      <c r="PHT117" s="37"/>
      <c r="PHU117" s="37"/>
      <c r="PHV117" s="37"/>
      <c r="PHW117" s="37"/>
      <c r="PHX117" s="37"/>
      <c r="PHY117" s="37"/>
      <c r="PHZ117" s="37"/>
      <c r="PIA117" s="37"/>
      <c r="PIB117" s="37"/>
      <c r="PIC117" s="37"/>
      <c r="PID117" s="37"/>
      <c r="PIE117" s="37"/>
      <c r="PIF117" s="37"/>
      <c r="PIG117" s="37"/>
      <c r="PIH117" s="37"/>
      <c r="PII117" s="37"/>
      <c r="PIJ117" s="37"/>
      <c r="PIK117" s="37"/>
      <c r="PIL117" s="37"/>
      <c r="PIM117" s="37"/>
      <c r="PIN117" s="37"/>
      <c r="PIO117" s="37"/>
      <c r="PIP117" s="37"/>
      <c r="PIQ117" s="37"/>
      <c r="PIR117" s="37"/>
      <c r="PIS117" s="37"/>
      <c r="PIT117" s="37"/>
      <c r="PIU117" s="37"/>
      <c r="PIV117" s="37"/>
      <c r="PIW117" s="37"/>
      <c r="PIX117" s="37"/>
      <c r="PIY117" s="37"/>
      <c r="PIZ117" s="37"/>
      <c r="PJA117" s="37"/>
      <c r="PJB117" s="37"/>
      <c r="PJC117" s="37"/>
      <c r="PJD117" s="37"/>
      <c r="PJE117" s="37"/>
      <c r="PJF117" s="37"/>
      <c r="PJG117" s="37"/>
      <c r="PJH117" s="37"/>
      <c r="PJI117" s="37"/>
      <c r="PJJ117" s="37"/>
      <c r="PJK117" s="37"/>
      <c r="PJL117" s="37"/>
      <c r="PJM117" s="37"/>
      <c r="PJN117" s="37"/>
      <c r="PJO117" s="37"/>
      <c r="PJP117" s="37"/>
      <c r="PJQ117" s="37"/>
      <c r="PJR117" s="37"/>
      <c r="PJS117" s="37"/>
      <c r="PJT117" s="37"/>
      <c r="PJU117" s="37"/>
      <c r="PJV117" s="37"/>
      <c r="PJW117" s="37"/>
      <c r="PJX117" s="37"/>
      <c r="PJY117" s="37"/>
      <c r="PJZ117" s="37"/>
      <c r="PKA117" s="37"/>
      <c r="PKB117" s="37"/>
      <c r="PKC117" s="37"/>
      <c r="PKD117" s="37"/>
      <c r="PKE117" s="37"/>
      <c r="PKF117" s="37"/>
      <c r="PKG117" s="37"/>
      <c r="PKH117" s="37"/>
      <c r="PKI117" s="37"/>
      <c r="PKJ117" s="37"/>
      <c r="PKK117" s="37"/>
      <c r="PKL117" s="37"/>
      <c r="PKM117" s="37"/>
      <c r="PKN117" s="37"/>
      <c r="PKO117" s="37"/>
      <c r="PKP117" s="37"/>
      <c r="PKQ117" s="37"/>
      <c r="PKR117" s="37"/>
      <c r="PKS117" s="37"/>
      <c r="PKT117" s="37"/>
      <c r="PKU117" s="37"/>
      <c r="PKV117" s="37"/>
      <c r="PKW117" s="37"/>
      <c r="PKX117" s="37"/>
      <c r="PKY117" s="37"/>
      <c r="PKZ117" s="37"/>
      <c r="PLA117" s="37"/>
      <c r="PLB117" s="37"/>
      <c r="PLC117" s="37"/>
      <c r="PLD117" s="37"/>
      <c r="PLE117" s="37"/>
      <c r="PLF117" s="37"/>
      <c r="PLG117" s="37"/>
      <c r="PLH117" s="37"/>
      <c r="PLI117" s="37"/>
      <c r="PLJ117" s="37"/>
      <c r="PLK117" s="37"/>
      <c r="PLL117" s="37"/>
      <c r="PLM117" s="37"/>
      <c r="PLN117" s="37"/>
      <c r="PLO117" s="37"/>
      <c r="PLP117" s="37"/>
      <c r="PLQ117" s="37"/>
      <c r="PLR117" s="37"/>
      <c r="PLS117" s="37"/>
      <c r="PLT117" s="37"/>
      <c r="PLU117" s="37"/>
      <c r="PLV117" s="37"/>
      <c r="PLW117" s="37"/>
      <c r="PLX117" s="37"/>
      <c r="PLY117" s="37"/>
      <c r="PLZ117" s="37"/>
      <c r="PMA117" s="37"/>
      <c r="PMB117" s="37"/>
      <c r="PMC117" s="37"/>
      <c r="PMD117" s="37"/>
      <c r="PME117" s="37"/>
      <c r="PMF117" s="37"/>
      <c r="PMG117" s="37"/>
      <c r="PMH117" s="37"/>
      <c r="PMI117" s="37"/>
      <c r="PMJ117" s="37"/>
      <c r="PMK117" s="37"/>
      <c r="PML117" s="37"/>
      <c r="PMM117" s="37"/>
      <c r="PMN117" s="37"/>
      <c r="PMO117" s="37"/>
      <c r="PMP117" s="37"/>
      <c r="PMQ117" s="37"/>
      <c r="PMR117" s="37"/>
      <c r="PMS117" s="37"/>
      <c r="PMT117" s="37"/>
      <c r="PMU117" s="37"/>
      <c r="PMV117" s="37"/>
      <c r="PMW117" s="37"/>
      <c r="PMX117" s="37"/>
      <c r="PMY117" s="37"/>
      <c r="PMZ117" s="37"/>
      <c r="PNA117" s="37"/>
      <c r="PNB117" s="37"/>
      <c r="PNC117" s="37"/>
      <c r="PND117" s="37"/>
      <c r="PNE117" s="37"/>
      <c r="PNF117" s="37"/>
      <c r="PNG117" s="37"/>
      <c r="PNH117" s="37"/>
      <c r="PNI117" s="37"/>
      <c r="PNJ117" s="37"/>
      <c r="PNK117" s="37"/>
      <c r="PNL117" s="37"/>
      <c r="PNM117" s="37"/>
      <c r="PNN117" s="37"/>
      <c r="PNO117" s="37"/>
      <c r="PNP117" s="37"/>
      <c r="PNQ117" s="37"/>
      <c r="PNR117" s="37"/>
      <c r="PNS117" s="37"/>
      <c r="PNT117" s="37"/>
      <c r="PNU117" s="37"/>
      <c r="PNV117" s="37"/>
      <c r="PNW117" s="37"/>
      <c r="PNX117" s="37"/>
      <c r="PNY117" s="37"/>
      <c r="PNZ117" s="37"/>
      <c r="POA117" s="37"/>
      <c r="POB117" s="37"/>
      <c r="POC117" s="37"/>
      <c r="POD117" s="37"/>
      <c r="POE117" s="37"/>
      <c r="POF117" s="37"/>
      <c r="POG117" s="37"/>
      <c r="POH117" s="37"/>
      <c r="POI117" s="37"/>
      <c r="POJ117" s="37"/>
      <c r="POK117" s="37"/>
      <c r="POL117" s="37"/>
      <c r="POM117" s="37"/>
      <c r="PON117" s="37"/>
      <c r="POO117" s="37"/>
      <c r="POP117" s="37"/>
      <c r="POQ117" s="37"/>
      <c r="POR117" s="37"/>
      <c r="POS117" s="37"/>
      <c r="POT117" s="37"/>
      <c r="POU117" s="37"/>
      <c r="POV117" s="37"/>
      <c r="POW117" s="37"/>
      <c r="POX117" s="37"/>
      <c r="POY117" s="37"/>
      <c r="POZ117" s="37"/>
      <c r="PPA117" s="37"/>
      <c r="PPB117" s="37"/>
      <c r="PPC117" s="37"/>
      <c r="PPD117" s="37"/>
      <c r="PPE117" s="37"/>
      <c r="PPF117" s="37"/>
      <c r="PPG117" s="37"/>
      <c r="PPH117" s="37"/>
      <c r="PPI117" s="37"/>
      <c r="PPJ117" s="37"/>
      <c r="PPK117" s="37"/>
      <c r="PPL117" s="37"/>
      <c r="PPM117" s="37"/>
      <c r="PPN117" s="37"/>
      <c r="PPO117" s="37"/>
      <c r="PPP117" s="37"/>
      <c r="PPQ117" s="37"/>
      <c r="PPR117" s="37"/>
      <c r="PPS117" s="37"/>
      <c r="PPT117" s="37"/>
      <c r="PPU117" s="37"/>
      <c r="PPV117" s="37"/>
      <c r="PPW117" s="37"/>
      <c r="PPX117" s="37"/>
      <c r="PPY117" s="37"/>
      <c r="PPZ117" s="37"/>
      <c r="PQA117" s="37"/>
      <c r="PQB117" s="37"/>
      <c r="PQC117" s="37"/>
      <c r="PQD117" s="37"/>
      <c r="PQE117" s="37"/>
      <c r="PQF117" s="37"/>
      <c r="PQG117" s="37"/>
      <c r="PQH117" s="37"/>
      <c r="PQI117" s="37"/>
      <c r="PQJ117" s="37"/>
      <c r="PQK117" s="37"/>
      <c r="PQL117" s="37"/>
      <c r="PQM117" s="37"/>
      <c r="PQN117" s="37"/>
      <c r="PQO117" s="37"/>
      <c r="PQP117" s="37"/>
      <c r="PQQ117" s="37"/>
      <c r="PQR117" s="37"/>
      <c r="PQS117" s="37"/>
      <c r="PQT117" s="37"/>
      <c r="PQU117" s="37"/>
      <c r="PQV117" s="37"/>
      <c r="PQW117" s="37"/>
      <c r="PQX117" s="37"/>
      <c r="PQY117" s="37"/>
      <c r="PQZ117" s="37"/>
      <c r="PRA117" s="37"/>
      <c r="PRB117" s="37"/>
      <c r="PRC117" s="37"/>
      <c r="PRD117" s="37"/>
      <c r="PRE117" s="37"/>
      <c r="PRF117" s="37"/>
      <c r="PRG117" s="37"/>
      <c r="PRH117" s="37"/>
      <c r="PRI117" s="37"/>
      <c r="PRJ117" s="37"/>
      <c r="PRK117" s="37"/>
      <c r="PRL117" s="37"/>
      <c r="PRM117" s="37"/>
      <c r="PRN117" s="37"/>
      <c r="PRO117" s="37"/>
      <c r="PRP117" s="37"/>
      <c r="PRQ117" s="37"/>
      <c r="PRR117" s="37"/>
      <c r="PRS117" s="37"/>
      <c r="PRT117" s="37"/>
      <c r="PRU117" s="37"/>
      <c r="PRV117" s="37"/>
      <c r="PRW117" s="37"/>
      <c r="PRX117" s="37"/>
      <c r="PRY117" s="37"/>
      <c r="PRZ117" s="37"/>
      <c r="PSA117" s="37"/>
      <c r="PSB117" s="37"/>
      <c r="PSC117" s="37"/>
      <c r="PSD117" s="37"/>
      <c r="PSE117" s="37"/>
      <c r="PSF117" s="37"/>
      <c r="PSG117" s="37"/>
      <c r="PSH117" s="37"/>
      <c r="PSI117" s="37"/>
      <c r="PSJ117" s="37"/>
      <c r="PSK117" s="37"/>
      <c r="PSL117" s="37"/>
      <c r="PSM117" s="37"/>
      <c r="PSN117" s="37"/>
      <c r="PSO117" s="37"/>
      <c r="PSP117" s="37"/>
      <c r="PSQ117" s="37"/>
      <c r="PSR117" s="37"/>
      <c r="PSS117" s="37"/>
      <c r="PST117" s="37"/>
      <c r="PSU117" s="37"/>
      <c r="PSV117" s="37"/>
      <c r="PSW117" s="37"/>
      <c r="PSX117" s="37"/>
      <c r="PSY117" s="37"/>
      <c r="PSZ117" s="37"/>
      <c r="PTA117" s="37"/>
      <c r="PTB117" s="37"/>
      <c r="PTC117" s="37"/>
      <c r="PTD117" s="37"/>
      <c r="PTE117" s="37"/>
      <c r="PTF117" s="37"/>
      <c r="PTG117" s="37"/>
      <c r="PTH117" s="37"/>
      <c r="PTI117" s="37"/>
      <c r="PTJ117" s="37"/>
      <c r="PTK117" s="37"/>
      <c r="PTL117" s="37"/>
      <c r="PTM117" s="37"/>
      <c r="PTN117" s="37"/>
      <c r="PTO117" s="37"/>
      <c r="PTP117" s="37"/>
      <c r="PTQ117" s="37"/>
      <c r="PTR117" s="37"/>
      <c r="PTS117" s="37"/>
      <c r="PTT117" s="37"/>
      <c r="PTU117" s="37"/>
      <c r="PTV117" s="37"/>
      <c r="PTW117" s="37"/>
      <c r="PTX117" s="37"/>
      <c r="PTY117" s="37"/>
      <c r="PTZ117" s="37"/>
      <c r="PUA117" s="37"/>
      <c r="PUB117" s="37"/>
      <c r="PUC117" s="37"/>
      <c r="PUD117" s="37"/>
      <c r="PUE117" s="37"/>
      <c r="PUF117" s="37"/>
      <c r="PUG117" s="37"/>
      <c r="PUH117" s="37"/>
      <c r="PUI117" s="37"/>
      <c r="PUJ117" s="37"/>
      <c r="PUK117" s="37"/>
      <c r="PUL117" s="37"/>
      <c r="PUM117" s="37"/>
      <c r="PUN117" s="37"/>
      <c r="PUO117" s="37"/>
      <c r="PUP117" s="37"/>
      <c r="PUQ117" s="37"/>
      <c r="PUR117" s="37"/>
      <c r="PUS117" s="37"/>
      <c r="PUT117" s="37"/>
      <c r="PUU117" s="37"/>
      <c r="PUV117" s="37"/>
      <c r="PUW117" s="37"/>
      <c r="PUX117" s="37"/>
      <c r="PUY117" s="37"/>
      <c r="PUZ117" s="37"/>
      <c r="PVA117" s="37"/>
      <c r="PVB117" s="37"/>
      <c r="PVC117" s="37"/>
      <c r="PVD117" s="37"/>
      <c r="PVE117" s="37"/>
      <c r="PVF117" s="37"/>
      <c r="PVG117" s="37"/>
      <c r="PVH117" s="37"/>
      <c r="PVI117" s="37"/>
      <c r="PVJ117" s="37"/>
      <c r="PVK117" s="37"/>
      <c r="PVL117" s="37"/>
      <c r="PVM117" s="37"/>
      <c r="PVN117" s="37"/>
      <c r="PVO117" s="37"/>
      <c r="PVP117" s="37"/>
      <c r="PVQ117" s="37"/>
      <c r="PVR117" s="37"/>
      <c r="PVS117" s="37"/>
      <c r="PVT117" s="37"/>
      <c r="PVU117" s="37"/>
      <c r="PVV117" s="37"/>
      <c r="PVW117" s="37"/>
      <c r="PVX117" s="37"/>
      <c r="PVY117" s="37"/>
      <c r="PVZ117" s="37"/>
      <c r="PWA117" s="37"/>
      <c r="PWB117" s="37"/>
      <c r="PWC117" s="37"/>
      <c r="PWD117" s="37"/>
      <c r="PWE117" s="37"/>
      <c r="PWF117" s="37"/>
      <c r="PWG117" s="37"/>
      <c r="PWH117" s="37"/>
      <c r="PWI117" s="37"/>
      <c r="PWJ117" s="37"/>
      <c r="PWK117" s="37"/>
      <c r="PWL117" s="37"/>
      <c r="PWM117" s="37"/>
      <c r="PWN117" s="37"/>
      <c r="PWO117" s="37"/>
      <c r="PWP117" s="37"/>
      <c r="PWQ117" s="37"/>
      <c r="PWR117" s="37"/>
      <c r="PWS117" s="37"/>
      <c r="PWT117" s="37"/>
      <c r="PWU117" s="37"/>
      <c r="PWV117" s="37"/>
      <c r="PWW117" s="37"/>
      <c r="PWX117" s="37"/>
      <c r="PWY117" s="37"/>
      <c r="PWZ117" s="37"/>
      <c r="PXA117" s="37"/>
      <c r="PXB117" s="37"/>
      <c r="PXC117" s="37"/>
      <c r="PXD117" s="37"/>
      <c r="PXE117" s="37"/>
      <c r="PXF117" s="37"/>
      <c r="PXG117" s="37"/>
      <c r="PXH117" s="37"/>
      <c r="PXI117" s="37"/>
      <c r="PXJ117" s="37"/>
      <c r="PXK117" s="37"/>
      <c r="PXL117" s="37"/>
      <c r="PXM117" s="37"/>
      <c r="PXN117" s="37"/>
      <c r="PXO117" s="37"/>
      <c r="PXP117" s="37"/>
      <c r="PXQ117" s="37"/>
      <c r="PXR117" s="37"/>
      <c r="PXS117" s="37"/>
      <c r="PXT117" s="37"/>
      <c r="PXU117" s="37"/>
      <c r="PXV117" s="37"/>
      <c r="PXW117" s="37"/>
      <c r="PXX117" s="37"/>
      <c r="PXY117" s="37"/>
      <c r="PXZ117" s="37"/>
      <c r="PYA117" s="37"/>
      <c r="PYB117" s="37"/>
      <c r="PYC117" s="37"/>
      <c r="PYD117" s="37"/>
      <c r="PYE117" s="37"/>
      <c r="PYF117" s="37"/>
      <c r="PYG117" s="37"/>
      <c r="PYH117" s="37"/>
      <c r="PYI117" s="37"/>
      <c r="PYJ117" s="37"/>
      <c r="PYK117" s="37"/>
      <c r="PYL117" s="37"/>
      <c r="PYM117" s="37"/>
      <c r="PYN117" s="37"/>
      <c r="PYO117" s="37"/>
      <c r="PYP117" s="37"/>
      <c r="PYQ117" s="37"/>
      <c r="PYR117" s="37"/>
      <c r="PYS117" s="37"/>
      <c r="PYT117" s="37"/>
      <c r="PYU117" s="37"/>
      <c r="PYV117" s="37"/>
      <c r="PYW117" s="37"/>
      <c r="PYX117" s="37"/>
      <c r="PYY117" s="37"/>
      <c r="PYZ117" s="37"/>
      <c r="PZA117" s="37"/>
      <c r="PZB117" s="37"/>
      <c r="PZC117" s="37"/>
      <c r="PZD117" s="37"/>
      <c r="PZE117" s="37"/>
      <c r="PZF117" s="37"/>
      <c r="PZG117" s="37"/>
      <c r="PZH117" s="37"/>
      <c r="PZI117" s="37"/>
      <c r="PZJ117" s="37"/>
      <c r="PZK117" s="37"/>
      <c r="PZL117" s="37"/>
      <c r="PZM117" s="37"/>
      <c r="PZN117" s="37"/>
      <c r="PZO117" s="37"/>
      <c r="PZP117" s="37"/>
      <c r="PZQ117" s="37"/>
      <c r="PZR117" s="37"/>
      <c r="PZS117" s="37"/>
      <c r="PZT117" s="37"/>
      <c r="PZU117" s="37"/>
      <c r="PZV117" s="37"/>
      <c r="PZW117" s="37"/>
      <c r="PZX117" s="37"/>
      <c r="PZY117" s="37"/>
      <c r="PZZ117" s="37"/>
      <c r="QAA117" s="37"/>
      <c r="QAB117" s="37"/>
      <c r="QAC117" s="37"/>
      <c r="QAD117" s="37"/>
      <c r="QAE117" s="37"/>
      <c r="QAF117" s="37"/>
      <c r="QAG117" s="37"/>
      <c r="QAH117" s="37"/>
      <c r="QAI117" s="37"/>
      <c r="QAJ117" s="37"/>
      <c r="QAK117" s="37"/>
      <c r="QAL117" s="37"/>
      <c r="QAM117" s="37"/>
      <c r="QAN117" s="37"/>
      <c r="QAO117" s="37"/>
      <c r="QAP117" s="37"/>
      <c r="QAQ117" s="37"/>
      <c r="QAR117" s="37"/>
      <c r="QAS117" s="37"/>
      <c r="QAT117" s="37"/>
      <c r="QAU117" s="37"/>
      <c r="QAV117" s="37"/>
      <c r="QAW117" s="37"/>
      <c r="QAX117" s="37"/>
      <c r="QAY117" s="37"/>
      <c r="QAZ117" s="37"/>
      <c r="QBA117" s="37"/>
      <c r="QBB117" s="37"/>
      <c r="QBC117" s="37"/>
      <c r="QBD117" s="37"/>
      <c r="QBE117" s="37"/>
      <c r="QBF117" s="37"/>
      <c r="QBG117" s="37"/>
      <c r="QBH117" s="37"/>
      <c r="QBI117" s="37"/>
      <c r="QBJ117" s="37"/>
      <c r="QBK117" s="37"/>
      <c r="QBL117" s="37"/>
      <c r="QBM117" s="37"/>
      <c r="QBN117" s="37"/>
      <c r="QBO117" s="37"/>
      <c r="QBP117" s="37"/>
      <c r="QBQ117" s="37"/>
      <c r="QBR117" s="37"/>
      <c r="QBS117" s="37"/>
      <c r="QBT117" s="37"/>
      <c r="QBU117" s="37"/>
      <c r="QBV117" s="37"/>
      <c r="QBW117" s="37"/>
      <c r="QBX117" s="37"/>
      <c r="QBY117" s="37"/>
      <c r="QBZ117" s="37"/>
      <c r="QCA117" s="37"/>
      <c r="QCB117" s="37"/>
      <c r="QCC117" s="37"/>
      <c r="QCD117" s="37"/>
      <c r="QCE117" s="37"/>
      <c r="QCF117" s="37"/>
      <c r="QCG117" s="37"/>
      <c r="QCH117" s="37"/>
      <c r="QCI117" s="37"/>
      <c r="QCJ117" s="37"/>
      <c r="QCK117" s="37"/>
      <c r="QCL117" s="37"/>
      <c r="QCM117" s="37"/>
      <c r="QCN117" s="37"/>
      <c r="QCO117" s="37"/>
      <c r="QCP117" s="37"/>
      <c r="QCQ117" s="37"/>
      <c r="QCR117" s="37"/>
      <c r="QCS117" s="37"/>
      <c r="QCT117" s="37"/>
      <c r="QCU117" s="37"/>
      <c r="QCV117" s="37"/>
      <c r="QCW117" s="37"/>
      <c r="QCX117" s="37"/>
      <c r="QCY117" s="37"/>
      <c r="QCZ117" s="37"/>
      <c r="QDA117" s="37"/>
      <c r="QDB117" s="37"/>
      <c r="QDC117" s="37"/>
      <c r="QDD117" s="37"/>
      <c r="QDE117" s="37"/>
      <c r="QDF117" s="37"/>
      <c r="QDG117" s="37"/>
      <c r="QDH117" s="37"/>
      <c r="QDI117" s="37"/>
      <c r="QDJ117" s="37"/>
      <c r="QDK117" s="37"/>
      <c r="QDL117" s="37"/>
      <c r="QDM117" s="37"/>
      <c r="QDN117" s="37"/>
      <c r="QDO117" s="37"/>
      <c r="QDP117" s="37"/>
      <c r="QDQ117" s="37"/>
      <c r="QDR117" s="37"/>
      <c r="QDS117" s="37"/>
      <c r="QDT117" s="37"/>
      <c r="QDU117" s="37"/>
      <c r="QDV117" s="37"/>
      <c r="QDW117" s="37"/>
      <c r="QDX117" s="37"/>
      <c r="QDY117" s="37"/>
      <c r="QDZ117" s="37"/>
      <c r="QEA117" s="37"/>
      <c r="QEB117" s="37"/>
      <c r="QEC117" s="37"/>
      <c r="QED117" s="37"/>
      <c r="QEE117" s="37"/>
      <c r="QEF117" s="37"/>
      <c r="QEG117" s="37"/>
      <c r="QEH117" s="37"/>
      <c r="QEI117" s="37"/>
      <c r="QEJ117" s="37"/>
      <c r="QEK117" s="37"/>
      <c r="QEL117" s="37"/>
      <c r="QEM117" s="37"/>
      <c r="QEN117" s="37"/>
      <c r="QEO117" s="37"/>
      <c r="QEP117" s="37"/>
      <c r="QEQ117" s="37"/>
      <c r="QER117" s="37"/>
      <c r="QES117" s="37"/>
      <c r="QET117" s="37"/>
      <c r="QEU117" s="37"/>
      <c r="QEV117" s="37"/>
      <c r="QEW117" s="37"/>
      <c r="QEX117" s="37"/>
      <c r="QEY117" s="37"/>
      <c r="QEZ117" s="37"/>
      <c r="QFA117" s="37"/>
      <c r="QFB117" s="37"/>
      <c r="QFC117" s="37"/>
      <c r="QFD117" s="37"/>
      <c r="QFE117" s="37"/>
      <c r="QFF117" s="37"/>
      <c r="QFG117" s="37"/>
      <c r="QFH117" s="37"/>
      <c r="QFI117" s="37"/>
      <c r="QFJ117" s="37"/>
      <c r="QFK117" s="37"/>
      <c r="QFL117" s="37"/>
      <c r="QFM117" s="37"/>
      <c r="QFN117" s="37"/>
      <c r="QFO117" s="37"/>
      <c r="QFP117" s="37"/>
      <c r="QFQ117" s="37"/>
      <c r="QFR117" s="37"/>
      <c r="QFS117" s="37"/>
      <c r="QFT117" s="37"/>
      <c r="QFU117" s="37"/>
      <c r="QFV117" s="37"/>
      <c r="QFW117" s="37"/>
      <c r="QFX117" s="37"/>
      <c r="QFY117" s="37"/>
      <c r="QFZ117" s="37"/>
      <c r="QGA117" s="37"/>
      <c r="QGB117" s="37"/>
      <c r="QGC117" s="37"/>
      <c r="QGD117" s="37"/>
      <c r="QGE117" s="37"/>
      <c r="QGF117" s="37"/>
      <c r="QGG117" s="37"/>
      <c r="QGH117" s="37"/>
      <c r="QGI117" s="37"/>
      <c r="QGJ117" s="37"/>
      <c r="QGK117" s="37"/>
      <c r="QGL117" s="37"/>
      <c r="QGM117" s="37"/>
      <c r="QGN117" s="37"/>
      <c r="QGO117" s="37"/>
      <c r="QGP117" s="37"/>
      <c r="QGQ117" s="37"/>
      <c r="QGR117" s="37"/>
      <c r="QGS117" s="37"/>
      <c r="QGT117" s="37"/>
      <c r="QGU117" s="37"/>
      <c r="QGV117" s="37"/>
      <c r="QGW117" s="37"/>
      <c r="QGX117" s="37"/>
      <c r="QGY117" s="37"/>
      <c r="QGZ117" s="37"/>
      <c r="QHA117" s="37"/>
      <c r="QHB117" s="37"/>
      <c r="QHC117" s="37"/>
      <c r="QHD117" s="37"/>
      <c r="QHE117" s="37"/>
      <c r="QHF117" s="37"/>
      <c r="QHG117" s="37"/>
      <c r="QHH117" s="37"/>
      <c r="QHI117" s="37"/>
      <c r="QHJ117" s="37"/>
      <c r="QHK117" s="37"/>
      <c r="QHL117" s="37"/>
      <c r="QHM117" s="37"/>
      <c r="QHN117" s="37"/>
      <c r="QHO117" s="37"/>
      <c r="QHP117" s="37"/>
      <c r="QHQ117" s="37"/>
      <c r="QHR117" s="37"/>
      <c r="QHS117" s="37"/>
      <c r="QHT117" s="37"/>
      <c r="QHU117" s="37"/>
      <c r="QHV117" s="37"/>
      <c r="QHW117" s="37"/>
      <c r="QHX117" s="37"/>
      <c r="QHY117" s="37"/>
      <c r="QHZ117" s="37"/>
      <c r="QIA117" s="37"/>
      <c r="QIB117" s="37"/>
      <c r="QIC117" s="37"/>
      <c r="QID117" s="37"/>
      <c r="QIE117" s="37"/>
      <c r="QIF117" s="37"/>
      <c r="QIG117" s="37"/>
      <c r="QIH117" s="37"/>
      <c r="QII117" s="37"/>
      <c r="QIJ117" s="37"/>
      <c r="QIK117" s="37"/>
      <c r="QIL117" s="37"/>
      <c r="QIM117" s="37"/>
      <c r="QIN117" s="37"/>
      <c r="QIO117" s="37"/>
      <c r="QIP117" s="37"/>
      <c r="QIQ117" s="37"/>
      <c r="QIR117" s="37"/>
      <c r="QIS117" s="37"/>
      <c r="QIT117" s="37"/>
      <c r="QIU117" s="37"/>
      <c r="QIV117" s="37"/>
      <c r="QIW117" s="37"/>
      <c r="QIX117" s="37"/>
      <c r="QIY117" s="37"/>
      <c r="QIZ117" s="37"/>
      <c r="QJA117" s="37"/>
      <c r="QJB117" s="37"/>
      <c r="QJC117" s="37"/>
      <c r="QJD117" s="37"/>
      <c r="QJE117" s="37"/>
      <c r="QJF117" s="37"/>
      <c r="QJG117" s="37"/>
      <c r="QJH117" s="37"/>
      <c r="QJI117" s="37"/>
      <c r="QJJ117" s="37"/>
      <c r="QJK117" s="37"/>
      <c r="QJL117" s="37"/>
      <c r="QJM117" s="37"/>
      <c r="QJN117" s="37"/>
      <c r="QJO117" s="37"/>
      <c r="QJP117" s="37"/>
      <c r="QJQ117" s="37"/>
      <c r="QJR117" s="37"/>
      <c r="QJS117" s="37"/>
      <c r="QJT117" s="37"/>
      <c r="QJU117" s="37"/>
      <c r="QJV117" s="37"/>
      <c r="QJW117" s="37"/>
      <c r="QJX117" s="37"/>
      <c r="QJY117" s="37"/>
      <c r="QJZ117" s="37"/>
      <c r="QKA117" s="37"/>
      <c r="QKB117" s="37"/>
      <c r="QKC117" s="37"/>
      <c r="QKD117" s="37"/>
      <c r="QKE117" s="37"/>
      <c r="QKF117" s="37"/>
      <c r="QKG117" s="37"/>
      <c r="QKH117" s="37"/>
      <c r="QKI117" s="37"/>
      <c r="QKJ117" s="37"/>
      <c r="QKK117" s="37"/>
      <c r="QKL117" s="37"/>
      <c r="QKM117" s="37"/>
      <c r="QKN117" s="37"/>
      <c r="QKO117" s="37"/>
      <c r="QKP117" s="37"/>
      <c r="QKQ117" s="37"/>
      <c r="QKR117" s="37"/>
      <c r="QKS117" s="37"/>
      <c r="QKT117" s="37"/>
      <c r="QKU117" s="37"/>
      <c r="QKV117" s="37"/>
      <c r="QKW117" s="37"/>
      <c r="QKX117" s="37"/>
      <c r="QKY117" s="37"/>
      <c r="QKZ117" s="37"/>
      <c r="QLA117" s="37"/>
      <c r="QLB117" s="37"/>
      <c r="QLC117" s="37"/>
      <c r="QLD117" s="37"/>
      <c r="QLE117" s="37"/>
      <c r="QLF117" s="37"/>
      <c r="QLG117" s="37"/>
      <c r="QLH117" s="37"/>
      <c r="QLI117" s="37"/>
      <c r="QLJ117" s="37"/>
      <c r="QLK117" s="37"/>
      <c r="QLL117" s="37"/>
      <c r="QLM117" s="37"/>
      <c r="QLN117" s="37"/>
      <c r="QLO117" s="37"/>
      <c r="QLP117" s="37"/>
      <c r="QLQ117" s="37"/>
      <c r="QLR117" s="37"/>
      <c r="QLS117" s="37"/>
      <c r="QLT117" s="37"/>
      <c r="QLU117" s="37"/>
      <c r="QLV117" s="37"/>
      <c r="QLW117" s="37"/>
      <c r="QLX117" s="37"/>
      <c r="QLY117" s="37"/>
      <c r="QLZ117" s="37"/>
      <c r="QMA117" s="37"/>
      <c r="QMB117" s="37"/>
      <c r="QMC117" s="37"/>
      <c r="QMD117" s="37"/>
      <c r="QME117" s="37"/>
      <c r="QMF117" s="37"/>
      <c r="QMG117" s="37"/>
      <c r="QMH117" s="37"/>
      <c r="QMI117" s="37"/>
      <c r="QMJ117" s="37"/>
      <c r="QMK117" s="37"/>
      <c r="QML117" s="37"/>
      <c r="QMM117" s="37"/>
      <c r="QMN117" s="37"/>
      <c r="QMO117" s="37"/>
      <c r="QMP117" s="37"/>
      <c r="QMQ117" s="37"/>
      <c r="QMR117" s="37"/>
      <c r="QMS117" s="37"/>
      <c r="QMT117" s="37"/>
      <c r="QMU117" s="37"/>
      <c r="QMV117" s="37"/>
      <c r="QMW117" s="37"/>
      <c r="QMX117" s="37"/>
      <c r="QMY117" s="37"/>
      <c r="QMZ117" s="37"/>
      <c r="QNA117" s="37"/>
      <c r="QNB117" s="37"/>
      <c r="QNC117" s="37"/>
      <c r="QND117" s="37"/>
      <c r="QNE117" s="37"/>
      <c r="QNF117" s="37"/>
      <c r="QNG117" s="37"/>
      <c r="QNH117" s="37"/>
      <c r="QNI117" s="37"/>
      <c r="QNJ117" s="37"/>
      <c r="QNK117" s="37"/>
      <c r="QNL117" s="37"/>
      <c r="QNM117" s="37"/>
      <c r="QNN117" s="37"/>
      <c r="QNO117" s="37"/>
      <c r="QNP117" s="37"/>
      <c r="QNQ117" s="37"/>
      <c r="QNR117" s="37"/>
      <c r="QNS117" s="37"/>
      <c r="QNT117" s="37"/>
      <c r="QNU117" s="37"/>
      <c r="QNV117" s="37"/>
      <c r="QNW117" s="37"/>
      <c r="QNX117" s="37"/>
      <c r="QNY117" s="37"/>
      <c r="QNZ117" s="37"/>
      <c r="QOA117" s="37"/>
      <c r="QOB117" s="37"/>
      <c r="QOC117" s="37"/>
      <c r="QOD117" s="37"/>
      <c r="QOE117" s="37"/>
      <c r="QOF117" s="37"/>
      <c r="QOG117" s="37"/>
      <c r="QOH117" s="37"/>
      <c r="QOI117" s="37"/>
      <c r="QOJ117" s="37"/>
      <c r="QOK117" s="37"/>
      <c r="QOL117" s="37"/>
      <c r="QOM117" s="37"/>
      <c r="QON117" s="37"/>
      <c r="QOO117" s="37"/>
      <c r="QOP117" s="37"/>
      <c r="QOQ117" s="37"/>
      <c r="QOR117" s="37"/>
      <c r="QOS117" s="37"/>
      <c r="QOT117" s="37"/>
      <c r="QOU117" s="37"/>
      <c r="QOV117" s="37"/>
      <c r="QOW117" s="37"/>
      <c r="QOX117" s="37"/>
      <c r="QOY117" s="37"/>
      <c r="QOZ117" s="37"/>
      <c r="QPA117" s="37"/>
      <c r="QPB117" s="37"/>
      <c r="QPC117" s="37"/>
      <c r="QPD117" s="37"/>
      <c r="QPE117" s="37"/>
      <c r="QPF117" s="37"/>
      <c r="QPG117" s="37"/>
      <c r="QPH117" s="37"/>
      <c r="QPI117" s="37"/>
      <c r="QPJ117" s="37"/>
      <c r="QPK117" s="37"/>
      <c r="QPL117" s="37"/>
      <c r="QPM117" s="37"/>
      <c r="QPN117" s="37"/>
      <c r="QPO117" s="37"/>
      <c r="QPP117" s="37"/>
      <c r="QPQ117" s="37"/>
      <c r="QPR117" s="37"/>
      <c r="QPS117" s="37"/>
      <c r="QPT117" s="37"/>
      <c r="QPU117" s="37"/>
      <c r="QPV117" s="37"/>
      <c r="QPW117" s="37"/>
      <c r="QPX117" s="37"/>
      <c r="QPY117" s="37"/>
      <c r="QPZ117" s="37"/>
      <c r="QQA117" s="37"/>
      <c r="QQB117" s="37"/>
      <c r="QQC117" s="37"/>
      <c r="QQD117" s="37"/>
      <c r="QQE117" s="37"/>
      <c r="QQF117" s="37"/>
      <c r="QQG117" s="37"/>
      <c r="QQH117" s="37"/>
      <c r="QQI117" s="37"/>
      <c r="QQJ117" s="37"/>
      <c r="QQK117" s="37"/>
      <c r="QQL117" s="37"/>
      <c r="QQM117" s="37"/>
      <c r="QQN117" s="37"/>
      <c r="QQO117" s="37"/>
      <c r="QQP117" s="37"/>
      <c r="QQQ117" s="37"/>
      <c r="QQR117" s="37"/>
      <c r="QQS117" s="37"/>
      <c r="QQT117" s="37"/>
      <c r="QQU117" s="37"/>
      <c r="QQV117" s="37"/>
      <c r="QQW117" s="37"/>
      <c r="QQX117" s="37"/>
      <c r="QQY117" s="37"/>
      <c r="QQZ117" s="37"/>
      <c r="QRA117" s="37"/>
      <c r="QRB117" s="37"/>
      <c r="QRC117" s="37"/>
      <c r="QRD117" s="37"/>
      <c r="QRE117" s="37"/>
      <c r="QRF117" s="37"/>
      <c r="QRG117" s="37"/>
      <c r="QRH117" s="37"/>
      <c r="QRI117" s="37"/>
      <c r="QRJ117" s="37"/>
      <c r="QRK117" s="37"/>
      <c r="QRL117" s="37"/>
      <c r="QRM117" s="37"/>
      <c r="QRN117" s="37"/>
      <c r="QRO117" s="37"/>
      <c r="QRP117" s="37"/>
      <c r="QRQ117" s="37"/>
      <c r="QRR117" s="37"/>
      <c r="QRS117" s="37"/>
      <c r="QRT117" s="37"/>
      <c r="QRU117" s="37"/>
      <c r="QRV117" s="37"/>
      <c r="QRW117" s="37"/>
      <c r="QRX117" s="37"/>
      <c r="QRY117" s="37"/>
      <c r="QRZ117" s="37"/>
      <c r="QSA117" s="37"/>
      <c r="QSB117" s="37"/>
      <c r="QSC117" s="37"/>
      <c r="QSD117" s="37"/>
      <c r="QSE117" s="37"/>
      <c r="QSF117" s="37"/>
      <c r="QSG117" s="37"/>
      <c r="QSH117" s="37"/>
      <c r="QSI117" s="37"/>
      <c r="QSJ117" s="37"/>
      <c r="QSK117" s="37"/>
      <c r="QSL117" s="37"/>
      <c r="QSM117" s="37"/>
      <c r="QSN117" s="37"/>
      <c r="QSO117" s="37"/>
      <c r="QSP117" s="37"/>
      <c r="QSQ117" s="37"/>
      <c r="QSR117" s="37"/>
      <c r="QSS117" s="37"/>
      <c r="QST117" s="37"/>
      <c r="QSU117" s="37"/>
      <c r="QSV117" s="37"/>
      <c r="QSW117" s="37"/>
      <c r="QSX117" s="37"/>
      <c r="QSY117" s="37"/>
      <c r="QSZ117" s="37"/>
      <c r="QTA117" s="37"/>
      <c r="QTB117" s="37"/>
      <c r="QTC117" s="37"/>
      <c r="QTD117" s="37"/>
      <c r="QTE117" s="37"/>
      <c r="QTF117" s="37"/>
      <c r="QTG117" s="37"/>
      <c r="QTH117" s="37"/>
      <c r="QTI117" s="37"/>
      <c r="QTJ117" s="37"/>
      <c r="QTK117" s="37"/>
      <c r="QTL117" s="37"/>
      <c r="QTM117" s="37"/>
      <c r="QTN117" s="37"/>
      <c r="QTO117" s="37"/>
      <c r="QTP117" s="37"/>
      <c r="QTQ117" s="37"/>
      <c r="QTR117" s="37"/>
      <c r="QTS117" s="37"/>
      <c r="QTT117" s="37"/>
      <c r="QTU117" s="37"/>
      <c r="QTV117" s="37"/>
      <c r="QTW117" s="37"/>
      <c r="QTX117" s="37"/>
      <c r="QTY117" s="37"/>
      <c r="QTZ117" s="37"/>
      <c r="QUA117" s="37"/>
      <c r="QUB117" s="37"/>
      <c r="QUC117" s="37"/>
      <c r="QUD117" s="37"/>
      <c r="QUE117" s="37"/>
      <c r="QUF117" s="37"/>
      <c r="QUG117" s="37"/>
      <c r="QUH117" s="37"/>
      <c r="QUI117" s="37"/>
      <c r="QUJ117" s="37"/>
      <c r="QUK117" s="37"/>
      <c r="QUL117" s="37"/>
      <c r="QUM117" s="37"/>
      <c r="QUN117" s="37"/>
      <c r="QUO117" s="37"/>
      <c r="QUP117" s="37"/>
      <c r="QUQ117" s="37"/>
      <c r="QUR117" s="37"/>
      <c r="QUS117" s="37"/>
      <c r="QUT117" s="37"/>
      <c r="QUU117" s="37"/>
      <c r="QUV117" s="37"/>
      <c r="QUW117" s="37"/>
      <c r="QUX117" s="37"/>
      <c r="QUY117" s="37"/>
      <c r="QUZ117" s="37"/>
      <c r="QVA117" s="37"/>
      <c r="QVB117" s="37"/>
      <c r="QVC117" s="37"/>
      <c r="QVD117" s="37"/>
      <c r="QVE117" s="37"/>
      <c r="QVF117" s="37"/>
      <c r="QVG117" s="37"/>
      <c r="QVH117" s="37"/>
      <c r="QVI117" s="37"/>
      <c r="QVJ117" s="37"/>
      <c r="QVK117" s="37"/>
      <c r="QVL117" s="37"/>
      <c r="QVM117" s="37"/>
      <c r="QVN117" s="37"/>
      <c r="QVO117" s="37"/>
      <c r="QVP117" s="37"/>
      <c r="QVQ117" s="37"/>
      <c r="QVR117" s="37"/>
      <c r="QVS117" s="37"/>
      <c r="QVT117" s="37"/>
      <c r="QVU117" s="37"/>
      <c r="QVV117" s="37"/>
      <c r="QVW117" s="37"/>
      <c r="QVX117" s="37"/>
      <c r="QVY117" s="37"/>
      <c r="QVZ117" s="37"/>
      <c r="QWA117" s="37"/>
      <c r="QWB117" s="37"/>
      <c r="QWC117" s="37"/>
      <c r="QWD117" s="37"/>
      <c r="QWE117" s="37"/>
      <c r="QWF117" s="37"/>
      <c r="QWG117" s="37"/>
      <c r="QWH117" s="37"/>
      <c r="QWI117" s="37"/>
      <c r="QWJ117" s="37"/>
      <c r="QWK117" s="37"/>
      <c r="QWL117" s="37"/>
      <c r="QWM117" s="37"/>
      <c r="QWN117" s="37"/>
      <c r="QWO117" s="37"/>
      <c r="QWP117" s="37"/>
      <c r="QWQ117" s="37"/>
      <c r="QWR117" s="37"/>
      <c r="QWS117" s="37"/>
      <c r="QWT117" s="37"/>
      <c r="QWU117" s="37"/>
      <c r="QWV117" s="37"/>
      <c r="QWW117" s="37"/>
      <c r="QWX117" s="37"/>
      <c r="QWY117" s="37"/>
      <c r="QWZ117" s="37"/>
      <c r="QXA117" s="37"/>
      <c r="QXB117" s="37"/>
      <c r="QXC117" s="37"/>
      <c r="QXD117" s="37"/>
      <c r="QXE117" s="37"/>
      <c r="QXF117" s="37"/>
      <c r="QXG117" s="37"/>
      <c r="QXH117" s="37"/>
      <c r="QXI117" s="37"/>
      <c r="QXJ117" s="37"/>
      <c r="QXK117" s="37"/>
      <c r="QXL117" s="37"/>
      <c r="QXM117" s="37"/>
      <c r="QXN117" s="37"/>
      <c r="QXO117" s="37"/>
      <c r="QXP117" s="37"/>
      <c r="QXQ117" s="37"/>
      <c r="QXR117" s="37"/>
      <c r="QXS117" s="37"/>
      <c r="QXT117" s="37"/>
      <c r="QXU117" s="37"/>
      <c r="QXV117" s="37"/>
      <c r="QXW117" s="37"/>
      <c r="QXX117" s="37"/>
      <c r="QXY117" s="37"/>
      <c r="QXZ117" s="37"/>
      <c r="QYA117" s="37"/>
      <c r="QYB117" s="37"/>
      <c r="QYC117" s="37"/>
      <c r="QYD117" s="37"/>
      <c r="QYE117" s="37"/>
      <c r="QYF117" s="37"/>
      <c r="QYG117" s="37"/>
      <c r="QYH117" s="37"/>
      <c r="QYI117" s="37"/>
      <c r="QYJ117" s="37"/>
      <c r="QYK117" s="37"/>
      <c r="QYL117" s="37"/>
      <c r="QYM117" s="37"/>
      <c r="QYN117" s="37"/>
      <c r="QYO117" s="37"/>
      <c r="QYP117" s="37"/>
      <c r="QYQ117" s="37"/>
      <c r="QYR117" s="37"/>
      <c r="QYS117" s="37"/>
      <c r="QYT117" s="37"/>
      <c r="QYU117" s="37"/>
      <c r="QYV117" s="37"/>
      <c r="QYW117" s="37"/>
      <c r="QYX117" s="37"/>
      <c r="QYY117" s="37"/>
      <c r="QYZ117" s="37"/>
      <c r="QZA117" s="37"/>
      <c r="QZB117" s="37"/>
      <c r="QZC117" s="37"/>
      <c r="QZD117" s="37"/>
      <c r="QZE117" s="37"/>
      <c r="QZF117" s="37"/>
      <c r="QZG117" s="37"/>
      <c r="QZH117" s="37"/>
      <c r="QZI117" s="37"/>
      <c r="QZJ117" s="37"/>
      <c r="QZK117" s="37"/>
      <c r="QZL117" s="37"/>
      <c r="QZM117" s="37"/>
      <c r="QZN117" s="37"/>
      <c r="QZO117" s="37"/>
      <c r="QZP117" s="37"/>
      <c r="QZQ117" s="37"/>
      <c r="QZR117" s="37"/>
      <c r="QZS117" s="37"/>
      <c r="QZT117" s="37"/>
      <c r="QZU117" s="37"/>
      <c r="QZV117" s="37"/>
      <c r="QZW117" s="37"/>
      <c r="QZX117" s="37"/>
      <c r="QZY117" s="37"/>
      <c r="QZZ117" s="37"/>
      <c r="RAA117" s="37"/>
      <c r="RAB117" s="37"/>
      <c r="RAC117" s="37"/>
      <c r="RAD117" s="37"/>
      <c r="RAE117" s="37"/>
      <c r="RAF117" s="37"/>
      <c r="RAG117" s="37"/>
      <c r="RAH117" s="37"/>
      <c r="RAI117" s="37"/>
      <c r="RAJ117" s="37"/>
      <c r="RAK117" s="37"/>
      <c r="RAL117" s="37"/>
      <c r="RAM117" s="37"/>
      <c r="RAN117" s="37"/>
      <c r="RAO117" s="37"/>
      <c r="RAP117" s="37"/>
      <c r="RAQ117" s="37"/>
      <c r="RAR117" s="37"/>
      <c r="RAS117" s="37"/>
      <c r="RAT117" s="37"/>
      <c r="RAU117" s="37"/>
      <c r="RAV117" s="37"/>
      <c r="RAW117" s="37"/>
      <c r="RAX117" s="37"/>
      <c r="RAY117" s="37"/>
      <c r="RAZ117" s="37"/>
      <c r="RBA117" s="37"/>
      <c r="RBB117" s="37"/>
      <c r="RBC117" s="37"/>
      <c r="RBD117" s="37"/>
      <c r="RBE117" s="37"/>
      <c r="RBF117" s="37"/>
      <c r="RBG117" s="37"/>
      <c r="RBH117" s="37"/>
      <c r="RBI117" s="37"/>
      <c r="RBJ117" s="37"/>
      <c r="RBK117" s="37"/>
      <c r="RBL117" s="37"/>
      <c r="RBM117" s="37"/>
      <c r="RBN117" s="37"/>
      <c r="RBO117" s="37"/>
      <c r="RBP117" s="37"/>
      <c r="RBQ117" s="37"/>
      <c r="RBR117" s="37"/>
      <c r="RBS117" s="37"/>
      <c r="RBT117" s="37"/>
      <c r="RBU117" s="37"/>
      <c r="RBV117" s="37"/>
      <c r="RBW117" s="37"/>
      <c r="RBX117" s="37"/>
      <c r="RBY117" s="37"/>
      <c r="RBZ117" s="37"/>
      <c r="RCA117" s="37"/>
      <c r="RCB117" s="37"/>
      <c r="RCC117" s="37"/>
      <c r="RCD117" s="37"/>
      <c r="RCE117" s="37"/>
      <c r="RCF117" s="37"/>
      <c r="RCG117" s="37"/>
      <c r="RCH117" s="37"/>
      <c r="RCI117" s="37"/>
      <c r="RCJ117" s="37"/>
      <c r="RCK117" s="37"/>
      <c r="RCL117" s="37"/>
      <c r="RCM117" s="37"/>
      <c r="RCN117" s="37"/>
      <c r="RCO117" s="37"/>
      <c r="RCP117" s="37"/>
      <c r="RCQ117" s="37"/>
      <c r="RCR117" s="37"/>
      <c r="RCS117" s="37"/>
      <c r="RCT117" s="37"/>
      <c r="RCU117" s="37"/>
      <c r="RCV117" s="37"/>
      <c r="RCW117" s="37"/>
      <c r="RCX117" s="37"/>
      <c r="RCY117" s="37"/>
      <c r="RCZ117" s="37"/>
      <c r="RDA117" s="37"/>
      <c r="RDB117" s="37"/>
      <c r="RDC117" s="37"/>
      <c r="RDD117" s="37"/>
      <c r="RDE117" s="37"/>
      <c r="RDF117" s="37"/>
      <c r="RDG117" s="37"/>
      <c r="RDH117" s="37"/>
      <c r="RDI117" s="37"/>
      <c r="RDJ117" s="37"/>
      <c r="RDK117" s="37"/>
      <c r="RDL117" s="37"/>
      <c r="RDM117" s="37"/>
      <c r="RDN117" s="37"/>
      <c r="RDO117" s="37"/>
      <c r="RDP117" s="37"/>
      <c r="RDQ117" s="37"/>
      <c r="RDR117" s="37"/>
      <c r="RDS117" s="37"/>
      <c r="RDT117" s="37"/>
      <c r="RDU117" s="37"/>
      <c r="RDV117" s="37"/>
      <c r="RDW117" s="37"/>
      <c r="RDX117" s="37"/>
      <c r="RDY117" s="37"/>
      <c r="RDZ117" s="37"/>
      <c r="REA117" s="37"/>
      <c r="REB117" s="37"/>
      <c r="REC117" s="37"/>
      <c r="RED117" s="37"/>
      <c r="REE117" s="37"/>
      <c r="REF117" s="37"/>
      <c r="REG117" s="37"/>
      <c r="REH117" s="37"/>
      <c r="REI117" s="37"/>
      <c r="REJ117" s="37"/>
      <c r="REK117" s="37"/>
      <c r="REL117" s="37"/>
      <c r="REM117" s="37"/>
      <c r="REN117" s="37"/>
      <c r="REO117" s="37"/>
      <c r="REP117" s="37"/>
      <c r="REQ117" s="37"/>
      <c r="RER117" s="37"/>
      <c r="RES117" s="37"/>
      <c r="RET117" s="37"/>
      <c r="REU117" s="37"/>
      <c r="REV117" s="37"/>
      <c r="REW117" s="37"/>
      <c r="REX117" s="37"/>
      <c r="REY117" s="37"/>
      <c r="REZ117" s="37"/>
      <c r="RFA117" s="37"/>
      <c r="RFB117" s="37"/>
      <c r="RFC117" s="37"/>
      <c r="RFD117" s="37"/>
      <c r="RFE117" s="37"/>
      <c r="RFF117" s="37"/>
      <c r="RFG117" s="37"/>
      <c r="RFH117" s="37"/>
      <c r="RFI117" s="37"/>
      <c r="RFJ117" s="37"/>
      <c r="RFK117" s="37"/>
      <c r="RFL117" s="37"/>
      <c r="RFM117" s="37"/>
      <c r="RFN117" s="37"/>
      <c r="RFO117" s="37"/>
      <c r="RFP117" s="37"/>
      <c r="RFQ117" s="37"/>
      <c r="RFR117" s="37"/>
      <c r="RFS117" s="37"/>
      <c r="RFT117" s="37"/>
      <c r="RFU117" s="37"/>
      <c r="RFV117" s="37"/>
      <c r="RFW117" s="37"/>
      <c r="RFX117" s="37"/>
      <c r="RFY117" s="37"/>
      <c r="RFZ117" s="37"/>
      <c r="RGA117" s="37"/>
      <c r="RGB117" s="37"/>
      <c r="RGC117" s="37"/>
      <c r="RGD117" s="37"/>
      <c r="RGE117" s="37"/>
      <c r="RGF117" s="37"/>
      <c r="RGG117" s="37"/>
      <c r="RGH117" s="37"/>
      <c r="RGI117" s="37"/>
      <c r="RGJ117" s="37"/>
      <c r="RGK117" s="37"/>
      <c r="RGL117" s="37"/>
      <c r="RGM117" s="37"/>
      <c r="RGN117" s="37"/>
      <c r="RGO117" s="37"/>
      <c r="RGP117" s="37"/>
      <c r="RGQ117" s="37"/>
      <c r="RGR117" s="37"/>
      <c r="RGS117" s="37"/>
      <c r="RGT117" s="37"/>
      <c r="RGU117" s="37"/>
      <c r="RGV117" s="37"/>
      <c r="RGW117" s="37"/>
      <c r="RGX117" s="37"/>
      <c r="RGY117" s="37"/>
      <c r="RGZ117" s="37"/>
      <c r="RHA117" s="37"/>
      <c r="RHB117" s="37"/>
      <c r="RHC117" s="37"/>
      <c r="RHD117" s="37"/>
      <c r="RHE117" s="37"/>
      <c r="RHF117" s="37"/>
      <c r="RHG117" s="37"/>
      <c r="RHH117" s="37"/>
      <c r="RHI117" s="37"/>
      <c r="RHJ117" s="37"/>
      <c r="RHK117" s="37"/>
      <c r="RHL117" s="37"/>
      <c r="RHM117" s="37"/>
      <c r="RHN117" s="37"/>
      <c r="RHO117" s="37"/>
      <c r="RHP117" s="37"/>
      <c r="RHQ117" s="37"/>
      <c r="RHR117" s="37"/>
      <c r="RHS117" s="37"/>
      <c r="RHT117" s="37"/>
      <c r="RHU117" s="37"/>
      <c r="RHV117" s="37"/>
      <c r="RHW117" s="37"/>
      <c r="RHX117" s="37"/>
      <c r="RHY117" s="37"/>
      <c r="RHZ117" s="37"/>
      <c r="RIA117" s="37"/>
      <c r="RIB117" s="37"/>
      <c r="RIC117" s="37"/>
      <c r="RID117" s="37"/>
      <c r="RIE117" s="37"/>
      <c r="RIF117" s="37"/>
      <c r="RIG117" s="37"/>
      <c r="RIH117" s="37"/>
      <c r="RII117" s="37"/>
      <c r="RIJ117" s="37"/>
      <c r="RIK117" s="37"/>
      <c r="RIL117" s="37"/>
      <c r="RIM117" s="37"/>
      <c r="RIN117" s="37"/>
      <c r="RIO117" s="37"/>
      <c r="RIP117" s="37"/>
      <c r="RIQ117" s="37"/>
      <c r="RIR117" s="37"/>
      <c r="RIS117" s="37"/>
      <c r="RIT117" s="37"/>
      <c r="RIU117" s="37"/>
      <c r="RIV117" s="37"/>
      <c r="RIW117" s="37"/>
      <c r="RIX117" s="37"/>
      <c r="RIY117" s="37"/>
      <c r="RIZ117" s="37"/>
      <c r="RJA117" s="37"/>
      <c r="RJB117" s="37"/>
      <c r="RJC117" s="37"/>
      <c r="RJD117" s="37"/>
      <c r="RJE117" s="37"/>
      <c r="RJF117" s="37"/>
      <c r="RJG117" s="37"/>
      <c r="RJH117" s="37"/>
      <c r="RJI117" s="37"/>
      <c r="RJJ117" s="37"/>
      <c r="RJK117" s="37"/>
      <c r="RJL117" s="37"/>
      <c r="RJM117" s="37"/>
      <c r="RJN117" s="37"/>
      <c r="RJO117" s="37"/>
      <c r="RJP117" s="37"/>
      <c r="RJQ117" s="37"/>
      <c r="RJR117" s="37"/>
      <c r="RJS117" s="37"/>
      <c r="RJT117" s="37"/>
      <c r="RJU117" s="37"/>
      <c r="RJV117" s="37"/>
      <c r="RJW117" s="37"/>
      <c r="RJX117" s="37"/>
      <c r="RJY117" s="37"/>
      <c r="RJZ117" s="37"/>
      <c r="RKA117" s="37"/>
      <c r="RKB117" s="37"/>
      <c r="RKC117" s="37"/>
      <c r="RKD117" s="37"/>
      <c r="RKE117" s="37"/>
      <c r="RKF117" s="37"/>
      <c r="RKG117" s="37"/>
      <c r="RKH117" s="37"/>
      <c r="RKI117" s="37"/>
      <c r="RKJ117" s="37"/>
      <c r="RKK117" s="37"/>
      <c r="RKL117" s="37"/>
      <c r="RKM117" s="37"/>
      <c r="RKN117" s="37"/>
      <c r="RKO117" s="37"/>
      <c r="RKP117" s="37"/>
      <c r="RKQ117" s="37"/>
      <c r="RKR117" s="37"/>
      <c r="RKS117" s="37"/>
      <c r="RKT117" s="37"/>
      <c r="RKU117" s="37"/>
      <c r="RKV117" s="37"/>
      <c r="RKW117" s="37"/>
      <c r="RKX117" s="37"/>
      <c r="RKY117" s="37"/>
      <c r="RKZ117" s="37"/>
      <c r="RLA117" s="37"/>
      <c r="RLB117" s="37"/>
      <c r="RLC117" s="37"/>
      <c r="RLD117" s="37"/>
      <c r="RLE117" s="37"/>
      <c r="RLF117" s="37"/>
      <c r="RLG117" s="37"/>
      <c r="RLH117" s="37"/>
      <c r="RLI117" s="37"/>
      <c r="RLJ117" s="37"/>
      <c r="RLK117" s="37"/>
      <c r="RLL117" s="37"/>
      <c r="RLM117" s="37"/>
      <c r="RLN117" s="37"/>
      <c r="RLO117" s="37"/>
      <c r="RLP117" s="37"/>
      <c r="RLQ117" s="37"/>
      <c r="RLR117" s="37"/>
      <c r="RLS117" s="37"/>
      <c r="RLT117" s="37"/>
      <c r="RLU117" s="37"/>
      <c r="RLV117" s="37"/>
      <c r="RLW117" s="37"/>
      <c r="RLX117" s="37"/>
      <c r="RLY117" s="37"/>
      <c r="RLZ117" s="37"/>
      <c r="RMA117" s="37"/>
      <c r="RMB117" s="37"/>
      <c r="RMC117" s="37"/>
      <c r="RMD117" s="37"/>
      <c r="RME117" s="37"/>
      <c r="RMF117" s="37"/>
      <c r="RMG117" s="37"/>
      <c r="RMH117" s="37"/>
      <c r="RMI117" s="37"/>
      <c r="RMJ117" s="37"/>
      <c r="RMK117" s="37"/>
      <c r="RML117" s="37"/>
      <c r="RMM117" s="37"/>
      <c r="RMN117" s="37"/>
      <c r="RMO117" s="37"/>
      <c r="RMP117" s="37"/>
      <c r="RMQ117" s="37"/>
      <c r="RMR117" s="37"/>
      <c r="RMS117" s="37"/>
      <c r="RMT117" s="37"/>
      <c r="RMU117" s="37"/>
      <c r="RMV117" s="37"/>
      <c r="RMW117" s="37"/>
      <c r="RMX117" s="37"/>
      <c r="RMY117" s="37"/>
      <c r="RMZ117" s="37"/>
      <c r="RNA117" s="37"/>
      <c r="RNB117" s="37"/>
      <c r="RNC117" s="37"/>
      <c r="RND117" s="37"/>
      <c r="RNE117" s="37"/>
      <c r="RNF117" s="37"/>
      <c r="RNG117" s="37"/>
      <c r="RNH117" s="37"/>
      <c r="RNI117" s="37"/>
      <c r="RNJ117" s="37"/>
      <c r="RNK117" s="37"/>
      <c r="RNL117" s="37"/>
      <c r="RNM117" s="37"/>
      <c r="RNN117" s="37"/>
      <c r="RNO117" s="37"/>
      <c r="RNP117" s="37"/>
      <c r="RNQ117" s="37"/>
      <c r="RNR117" s="37"/>
      <c r="RNS117" s="37"/>
      <c r="RNT117" s="37"/>
      <c r="RNU117" s="37"/>
      <c r="RNV117" s="37"/>
      <c r="RNW117" s="37"/>
      <c r="RNX117" s="37"/>
      <c r="RNY117" s="37"/>
      <c r="RNZ117" s="37"/>
      <c r="ROA117" s="37"/>
      <c r="ROB117" s="37"/>
      <c r="ROC117" s="37"/>
      <c r="ROD117" s="37"/>
      <c r="ROE117" s="37"/>
      <c r="ROF117" s="37"/>
      <c r="ROG117" s="37"/>
      <c r="ROH117" s="37"/>
      <c r="ROI117" s="37"/>
      <c r="ROJ117" s="37"/>
      <c r="ROK117" s="37"/>
      <c r="ROL117" s="37"/>
      <c r="ROM117" s="37"/>
      <c r="RON117" s="37"/>
      <c r="ROO117" s="37"/>
      <c r="ROP117" s="37"/>
      <c r="ROQ117" s="37"/>
      <c r="ROR117" s="37"/>
      <c r="ROS117" s="37"/>
      <c r="ROT117" s="37"/>
      <c r="ROU117" s="37"/>
      <c r="ROV117" s="37"/>
      <c r="ROW117" s="37"/>
      <c r="ROX117" s="37"/>
      <c r="ROY117" s="37"/>
      <c r="ROZ117" s="37"/>
      <c r="RPA117" s="37"/>
      <c r="RPB117" s="37"/>
      <c r="RPC117" s="37"/>
      <c r="RPD117" s="37"/>
      <c r="RPE117" s="37"/>
      <c r="RPF117" s="37"/>
      <c r="RPG117" s="37"/>
      <c r="RPH117" s="37"/>
      <c r="RPI117" s="37"/>
      <c r="RPJ117" s="37"/>
      <c r="RPK117" s="37"/>
      <c r="RPL117" s="37"/>
      <c r="RPM117" s="37"/>
      <c r="RPN117" s="37"/>
      <c r="RPO117" s="37"/>
      <c r="RPP117" s="37"/>
      <c r="RPQ117" s="37"/>
      <c r="RPR117" s="37"/>
      <c r="RPS117" s="37"/>
      <c r="RPT117" s="37"/>
      <c r="RPU117" s="37"/>
      <c r="RPV117" s="37"/>
      <c r="RPW117" s="37"/>
      <c r="RPX117" s="37"/>
      <c r="RPY117" s="37"/>
      <c r="RPZ117" s="37"/>
      <c r="RQA117" s="37"/>
      <c r="RQB117" s="37"/>
      <c r="RQC117" s="37"/>
      <c r="RQD117" s="37"/>
      <c r="RQE117" s="37"/>
      <c r="RQF117" s="37"/>
      <c r="RQG117" s="37"/>
      <c r="RQH117" s="37"/>
      <c r="RQI117" s="37"/>
      <c r="RQJ117" s="37"/>
      <c r="RQK117" s="37"/>
      <c r="RQL117" s="37"/>
      <c r="RQM117" s="37"/>
      <c r="RQN117" s="37"/>
      <c r="RQO117" s="37"/>
      <c r="RQP117" s="37"/>
      <c r="RQQ117" s="37"/>
      <c r="RQR117" s="37"/>
      <c r="RQS117" s="37"/>
      <c r="RQT117" s="37"/>
      <c r="RQU117" s="37"/>
      <c r="RQV117" s="37"/>
      <c r="RQW117" s="37"/>
      <c r="RQX117" s="37"/>
      <c r="RQY117" s="37"/>
      <c r="RQZ117" s="37"/>
      <c r="RRA117" s="37"/>
      <c r="RRB117" s="37"/>
      <c r="RRC117" s="37"/>
      <c r="RRD117" s="37"/>
      <c r="RRE117" s="37"/>
      <c r="RRF117" s="37"/>
      <c r="RRG117" s="37"/>
      <c r="RRH117" s="37"/>
      <c r="RRI117" s="37"/>
      <c r="RRJ117" s="37"/>
      <c r="RRK117" s="37"/>
      <c r="RRL117" s="37"/>
      <c r="RRM117" s="37"/>
      <c r="RRN117" s="37"/>
      <c r="RRO117" s="37"/>
      <c r="RRP117" s="37"/>
      <c r="RRQ117" s="37"/>
      <c r="RRR117" s="37"/>
      <c r="RRS117" s="37"/>
      <c r="RRT117" s="37"/>
      <c r="RRU117" s="37"/>
      <c r="RRV117" s="37"/>
      <c r="RRW117" s="37"/>
      <c r="RRX117" s="37"/>
      <c r="RRY117" s="37"/>
      <c r="RRZ117" s="37"/>
      <c r="RSA117" s="37"/>
      <c r="RSB117" s="37"/>
      <c r="RSC117" s="37"/>
      <c r="RSD117" s="37"/>
      <c r="RSE117" s="37"/>
      <c r="RSF117" s="37"/>
      <c r="RSG117" s="37"/>
      <c r="RSH117" s="37"/>
      <c r="RSI117" s="37"/>
      <c r="RSJ117" s="37"/>
      <c r="RSK117" s="37"/>
      <c r="RSL117" s="37"/>
      <c r="RSM117" s="37"/>
      <c r="RSN117" s="37"/>
      <c r="RSO117" s="37"/>
      <c r="RSP117" s="37"/>
      <c r="RSQ117" s="37"/>
      <c r="RSR117" s="37"/>
      <c r="RSS117" s="37"/>
      <c r="RST117" s="37"/>
      <c r="RSU117" s="37"/>
      <c r="RSV117" s="37"/>
      <c r="RSW117" s="37"/>
      <c r="RSX117" s="37"/>
      <c r="RSY117" s="37"/>
      <c r="RSZ117" s="37"/>
      <c r="RTA117" s="37"/>
      <c r="RTB117" s="37"/>
      <c r="RTC117" s="37"/>
      <c r="RTD117" s="37"/>
      <c r="RTE117" s="37"/>
      <c r="RTF117" s="37"/>
      <c r="RTG117" s="37"/>
      <c r="RTH117" s="37"/>
      <c r="RTI117" s="37"/>
      <c r="RTJ117" s="37"/>
      <c r="RTK117" s="37"/>
      <c r="RTL117" s="37"/>
      <c r="RTM117" s="37"/>
      <c r="RTN117" s="37"/>
      <c r="RTO117" s="37"/>
      <c r="RTP117" s="37"/>
      <c r="RTQ117" s="37"/>
      <c r="RTR117" s="37"/>
      <c r="RTS117" s="37"/>
      <c r="RTT117" s="37"/>
      <c r="RTU117" s="37"/>
      <c r="RTV117" s="37"/>
      <c r="RTW117" s="37"/>
      <c r="RTX117" s="37"/>
      <c r="RTY117" s="37"/>
      <c r="RTZ117" s="37"/>
      <c r="RUA117" s="37"/>
      <c r="RUB117" s="37"/>
      <c r="RUC117" s="37"/>
      <c r="RUD117" s="37"/>
      <c r="RUE117" s="37"/>
      <c r="RUF117" s="37"/>
      <c r="RUG117" s="37"/>
      <c r="RUH117" s="37"/>
      <c r="RUI117" s="37"/>
      <c r="RUJ117" s="37"/>
      <c r="RUK117" s="37"/>
      <c r="RUL117" s="37"/>
      <c r="RUM117" s="37"/>
      <c r="RUN117" s="37"/>
      <c r="RUO117" s="37"/>
      <c r="RUP117" s="37"/>
      <c r="RUQ117" s="37"/>
      <c r="RUR117" s="37"/>
      <c r="RUS117" s="37"/>
      <c r="RUT117" s="37"/>
      <c r="RUU117" s="37"/>
      <c r="RUV117" s="37"/>
      <c r="RUW117" s="37"/>
      <c r="RUX117" s="37"/>
      <c r="RUY117" s="37"/>
      <c r="RUZ117" s="37"/>
      <c r="RVA117" s="37"/>
      <c r="RVB117" s="37"/>
      <c r="RVC117" s="37"/>
      <c r="RVD117" s="37"/>
      <c r="RVE117" s="37"/>
      <c r="RVF117" s="37"/>
      <c r="RVG117" s="37"/>
      <c r="RVH117" s="37"/>
      <c r="RVI117" s="37"/>
      <c r="RVJ117" s="37"/>
      <c r="RVK117" s="37"/>
      <c r="RVL117" s="37"/>
      <c r="RVM117" s="37"/>
      <c r="RVN117" s="37"/>
      <c r="RVO117" s="37"/>
      <c r="RVP117" s="37"/>
      <c r="RVQ117" s="37"/>
      <c r="RVR117" s="37"/>
      <c r="RVS117" s="37"/>
      <c r="RVT117" s="37"/>
      <c r="RVU117" s="37"/>
      <c r="RVV117" s="37"/>
      <c r="RVW117" s="37"/>
      <c r="RVX117" s="37"/>
      <c r="RVY117" s="37"/>
      <c r="RVZ117" s="37"/>
      <c r="RWA117" s="37"/>
      <c r="RWB117" s="37"/>
      <c r="RWC117" s="37"/>
      <c r="RWD117" s="37"/>
      <c r="RWE117" s="37"/>
      <c r="RWF117" s="37"/>
      <c r="RWG117" s="37"/>
      <c r="RWH117" s="37"/>
      <c r="RWI117" s="37"/>
      <c r="RWJ117" s="37"/>
      <c r="RWK117" s="37"/>
      <c r="RWL117" s="37"/>
      <c r="RWM117" s="37"/>
      <c r="RWN117" s="37"/>
      <c r="RWO117" s="37"/>
      <c r="RWP117" s="37"/>
      <c r="RWQ117" s="37"/>
      <c r="RWR117" s="37"/>
      <c r="RWS117" s="37"/>
      <c r="RWT117" s="37"/>
      <c r="RWU117" s="37"/>
      <c r="RWV117" s="37"/>
      <c r="RWW117" s="37"/>
      <c r="RWX117" s="37"/>
      <c r="RWY117" s="37"/>
      <c r="RWZ117" s="37"/>
      <c r="RXA117" s="37"/>
      <c r="RXB117" s="37"/>
      <c r="RXC117" s="37"/>
      <c r="RXD117" s="37"/>
      <c r="RXE117" s="37"/>
      <c r="RXF117" s="37"/>
      <c r="RXG117" s="37"/>
      <c r="RXH117" s="37"/>
      <c r="RXI117" s="37"/>
      <c r="RXJ117" s="37"/>
      <c r="RXK117" s="37"/>
      <c r="RXL117" s="37"/>
      <c r="RXM117" s="37"/>
      <c r="RXN117" s="37"/>
      <c r="RXO117" s="37"/>
      <c r="RXP117" s="37"/>
      <c r="RXQ117" s="37"/>
      <c r="RXR117" s="37"/>
      <c r="RXS117" s="37"/>
      <c r="RXT117" s="37"/>
      <c r="RXU117" s="37"/>
      <c r="RXV117" s="37"/>
      <c r="RXW117" s="37"/>
      <c r="RXX117" s="37"/>
      <c r="RXY117" s="37"/>
      <c r="RXZ117" s="37"/>
      <c r="RYA117" s="37"/>
      <c r="RYB117" s="37"/>
      <c r="RYC117" s="37"/>
      <c r="RYD117" s="37"/>
      <c r="RYE117" s="37"/>
      <c r="RYF117" s="37"/>
      <c r="RYG117" s="37"/>
      <c r="RYH117" s="37"/>
      <c r="RYI117" s="37"/>
      <c r="RYJ117" s="37"/>
      <c r="RYK117" s="37"/>
      <c r="RYL117" s="37"/>
      <c r="RYM117" s="37"/>
      <c r="RYN117" s="37"/>
      <c r="RYO117" s="37"/>
      <c r="RYP117" s="37"/>
      <c r="RYQ117" s="37"/>
      <c r="RYR117" s="37"/>
      <c r="RYS117" s="37"/>
      <c r="RYT117" s="37"/>
      <c r="RYU117" s="37"/>
      <c r="RYV117" s="37"/>
      <c r="RYW117" s="37"/>
      <c r="RYX117" s="37"/>
      <c r="RYY117" s="37"/>
      <c r="RYZ117" s="37"/>
      <c r="RZA117" s="37"/>
      <c r="RZB117" s="37"/>
      <c r="RZC117" s="37"/>
      <c r="RZD117" s="37"/>
      <c r="RZE117" s="37"/>
      <c r="RZF117" s="37"/>
      <c r="RZG117" s="37"/>
      <c r="RZH117" s="37"/>
      <c r="RZI117" s="37"/>
      <c r="RZJ117" s="37"/>
      <c r="RZK117" s="37"/>
      <c r="RZL117" s="37"/>
      <c r="RZM117" s="37"/>
      <c r="RZN117" s="37"/>
      <c r="RZO117" s="37"/>
      <c r="RZP117" s="37"/>
      <c r="RZQ117" s="37"/>
      <c r="RZR117" s="37"/>
      <c r="RZS117" s="37"/>
      <c r="RZT117" s="37"/>
      <c r="RZU117" s="37"/>
      <c r="RZV117" s="37"/>
      <c r="RZW117" s="37"/>
      <c r="RZX117" s="37"/>
      <c r="RZY117" s="37"/>
      <c r="RZZ117" s="37"/>
      <c r="SAA117" s="37"/>
      <c r="SAB117" s="37"/>
      <c r="SAC117" s="37"/>
      <c r="SAD117" s="37"/>
      <c r="SAE117" s="37"/>
      <c r="SAF117" s="37"/>
      <c r="SAG117" s="37"/>
      <c r="SAH117" s="37"/>
      <c r="SAI117" s="37"/>
      <c r="SAJ117" s="37"/>
      <c r="SAK117" s="37"/>
      <c r="SAL117" s="37"/>
      <c r="SAM117" s="37"/>
      <c r="SAN117" s="37"/>
      <c r="SAO117" s="37"/>
      <c r="SAP117" s="37"/>
      <c r="SAQ117" s="37"/>
      <c r="SAR117" s="37"/>
      <c r="SAS117" s="37"/>
      <c r="SAT117" s="37"/>
      <c r="SAU117" s="37"/>
      <c r="SAV117" s="37"/>
      <c r="SAW117" s="37"/>
      <c r="SAX117" s="37"/>
      <c r="SAY117" s="37"/>
      <c r="SAZ117" s="37"/>
      <c r="SBA117" s="37"/>
      <c r="SBB117" s="37"/>
      <c r="SBC117" s="37"/>
      <c r="SBD117" s="37"/>
      <c r="SBE117" s="37"/>
      <c r="SBF117" s="37"/>
      <c r="SBG117" s="37"/>
      <c r="SBH117" s="37"/>
      <c r="SBI117" s="37"/>
      <c r="SBJ117" s="37"/>
      <c r="SBK117" s="37"/>
      <c r="SBL117" s="37"/>
      <c r="SBM117" s="37"/>
      <c r="SBN117" s="37"/>
      <c r="SBO117" s="37"/>
      <c r="SBP117" s="37"/>
      <c r="SBQ117" s="37"/>
      <c r="SBR117" s="37"/>
      <c r="SBS117" s="37"/>
      <c r="SBT117" s="37"/>
      <c r="SBU117" s="37"/>
      <c r="SBV117" s="37"/>
      <c r="SBW117" s="37"/>
      <c r="SBX117" s="37"/>
      <c r="SBY117" s="37"/>
      <c r="SBZ117" s="37"/>
      <c r="SCA117" s="37"/>
      <c r="SCB117" s="37"/>
      <c r="SCC117" s="37"/>
      <c r="SCD117" s="37"/>
      <c r="SCE117" s="37"/>
      <c r="SCF117" s="37"/>
      <c r="SCG117" s="37"/>
      <c r="SCH117" s="37"/>
      <c r="SCI117" s="37"/>
      <c r="SCJ117" s="37"/>
      <c r="SCK117" s="37"/>
      <c r="SCL117" s="37"/>
      <c r="SCM117" s="37"/>
      <c r="SCN117" s="37"/>
      <c r="SCO117" s="37"/>
      <c r="SCP117" s="37"/>
      <c r="SCQ117" s="37"/>
      <c r="SCR117" s="37"/>
      <c r="SCS117" s="37"/>
      <c r="SCT117" s="37"/>
      <c r="SCU117" s="37"/>
      <c r="SCV117" s="37"/>
      <c r="SCW117" s="37"/>
      <c r="SCX117" s="37"/>
      <c r="SCY117" s="37"/>
      <c r="SCZ117" s="37"/>
      <c r="SDA117" s="37"/>
      <c r="SDB117" s="37"/>
      <c r="SDC117" s="37"/>
      <c r="SDD117" s="37"/>
      <c r="SDE117" s="37"/>
      <c r="SDF117" s="37"/>
      <c r="SDG117" s="37"/>
      <c r="SDH117" s="37"/>
      <c r="SDI117" s="37"/>
      <c r="SDJ117" s="37"/>
      <c r="SDK117" s="37"/>
      <c r="SDL117" s="37"/>
      <c r="SDM117" s="37"/>
      <c r="SDN117" s="37"/>
      <c r="SDO117" s="37"/>
      <c r="SDP117" s="37"/>
      <c r="SDQ117" s="37"/>
      <c r="SDR117" s="37"/>
      <c r="SDS117" s="37"/>
      <c r="SDT117" s="37"/>
      <c r="SDU117" s="37"/>
      <c r="SDV117" s="37"/>
      <c r="SDW117" s="37"/>
      <c r="SDX117" s="37"/>
      <c r="SDY117" s="37"/>
      <c r="SDZ117" s="37"/>
      <c r="SEA117" s="37"/>
      <c r="SEB117" s="37"/>
      <c r="SEC117" s="37"/>
      <c r="SED117" s="37"/>
      <c r="SEE117" s="37"/>
      <c r="SEF117" s="37"/>
      <c r="SEG117" s="37"/>
      <c r="SEH117" s="37"/>
      <c r="SEI117" s="37"/>
      <c r="SEJ117" s="37"/>
      <c r="SEK117" s="37"/>
      <c r="SEL117" s="37"/>
      <c r="SEM117" s="37"/>
      <c r="SEN117" s="37"/>
      <c r="SEO117" s="37"/>
      <c r="SEP117" s="37"/>
      <c r="SEQ117" s="37"/>
      <c r="SER117" s="37"/>
      <c r="SES117" s="37"/>
      <c r="SET117" s="37"/>
      <c r="SEU117" s="37"/>
      <c r="SEV117" s="37"/>
      <c r="SEW117" s="37"/>
      <c r="SEX117" s="37"/>
      <c r="SEY117" s="37"/>
      <c r="SEZ117" s="37"/>
      <c r="SFA117" s="37"/>
      <c r="SFB117" s="37"/>
      <c r="SFC117" s="37"/>
      <c r="SFD117" s="37"/>
      <c r="SFE117" s="37"/>
      <c r="SFF117" s="37"/>
      <c r="SFG117" s="37"/>
      <c r="SFH117" s="37"/>
      <c r="SFI117" s="37"/>
      <c r="SFJ117" s="37"/>
      <c r="SFK117" s="37"/>
      <c r="SFL117" s="37"/>
      <c r="SFM117" s="37"/>
      <c r="SFN117" s="37"/>
      <c r="SFO117" s="37"/>
      <c r="SFP117" s="37"/>
      <c r="SFQ117" s="37"/>
      <c r="SFR117" s="37"/>
      <c r="SFS117" s="37"/>
      <c r="SFT117" s="37"/>
      <c r="SFU117" s="37"/>
      <c r="SFV117" s="37"/>
      <c r="SFW117" s="37"/>
      <c r="SFX117" s="37"/>
      <c r="SFY117" s="37"/>
      <c r="SFZ117" s="37"/>
      <c r="SGA117" s="37"/>
      <c r="SGB117" s="37"/>
      <c r="SGC117" s="37"/>
      <c r="SGD117" s="37"/>
      <c r="SGE117" s="37"/>
      <c r="SGF117" s="37"/>
      <c r="SGG117" s="37"/>
      <c r="SGH117" s="37"/>
      <c r="SGI117" s="37"/>
      <c r="SGJ117" s="37"/>
      <c r="SGK117" s="37"/>
      <c r="SGL117" s="37"/>
      <c r="SGM117" s="37"/>
      <c r="SGN117" s="37"/>
      <c r="SGO117" s="37"/>
      <c r="SGP117" s="37"/>
      <c r="SGQ117" s="37"/>
      <c r="SGR117" s="37"/>
      <c r="SGS117" s="37"/>
      <c r="SGT117" s="37"/>
      <c r="SGU117" s="37"/>
      <c r="SGV117" s="37"/>
      <c r="SGW117" s="37"/>
      <c r="SGX117" s="37"/>
      <c r="SGY117" s="37"/>
      <c r="SGZ117" s="37"/>
      <c r="SHA117" s="37"/>
      <c r="SHB117" s="37"/>
      <c r="SHC117" s="37"/>
      <c r="SHD117" s="37"/>
      <c r="SHE117" s="37"/>
      <c r="SHF117" s="37"/>
      <c r="SHG117" s="37"/>
      <c r="SHH117" s="37"/>
      <c r="SHI117" s="37"/>
      <c r="SHJ117" s="37"/>
      <c r="SHK117" s="37"/>
      <c r="SHL117" s="37"/>
      <c r="SHM117" s="37"/>
      <c r="SHN117" s="37"/>
      <c r="SHO117" s="37"/>
      <c r="SHP117" s="37"/>
      <c r="SHQ117" s="37"/>
      <c r="SHR117" s="37"/>
      <c r="SHS117" s="37"/>
      <c r="SHT117" s="37"/>
      <c r="SHU117" s="37"/>
      <c r="SHV117" s="37"/>
      <c r="SHW117" s="37"/>
      <c r="SHX117" s="37"/>
      <c r="SHY117" s="37"/>
      <c r="SHZ117" s="37"/>
      <c r="SIA117" s="37"/>
      <c r="SIB117" s="37"/>
      <c r="SIC117" s="37"/>
      <c r="SID117" s="37"/>
      <c r="SIE117" s="37"/>
      <c r="SIF117" s="37"/>
      <c r="SIG117" s="37"/>
      <c r="SIH117" s="37"/>
      <c r="SII117" s="37"/>
      <c r="SIJ117" s="37"/>
      <c r="SIK117" s="37"/>
      <c r="SIL117" s="37"/>
      <c r="SIM117" s="37"/>
      <c r="SIN117" s="37"/>
      <c r="SIO117" s="37"/>
      <c r="SIP117" s="37"/>
      <c r="SIQ117" s="37"/>
      <c r="SIR117" s="37"/>
      <c r="SIS117" s="37"/>
      <c r="SIT117" s="37"/>
      <c r="SIU117" s="37"/>
      <c r="SIV117" s="37"/>
      <c r="SIW117" s="37"/>
      <c r="SIX117" s="37"/>
      <c r="SIY117" s="37"/>
      <c r="SIZ117" s="37"/>
      <c r="SJA117" s="37"/>
      <c r="SJB117" s="37"/>
      <c r="SJC117" s="37"/>
      <c r="SJD117" s="37"/>
      <c r="SJE117" s="37"/>
      <c r="SJF117" s="37"/>
      <c r="SJG117" s="37"/>
      <c r="SJH117" s="37"/>
      <c r="SJI117" s="37"/>
      <c r="SJJ117" s="37"/>
      <c r="SJK117" s="37"/>
      <c r="SJL117" s="37"/>
      <c r="SJM117" s="37"/>
      <c r="SJN117" s="37"/>
      <c r="SJO117" s="37"/>
      <c r="SJP117" s="37"/>
      <c r="SJQ117" s="37"/>
      <c r="SJR117" s="37"/>
      <c r="SJS117" s="37"/>
      <c r="SJT117" s="37"/>
      <c r="SJU117" s="37"/>
      <c r="SJV117" s="37"/>
      <c r="SJW117" s="37"/>
      <c r="SJX117" s="37"/>
      <c r="SJY117" s="37"/>
      <c r="SJZ117" s="37"/>
      <c r="SKA117" s="37"/>
      <c r="SKB117" s="37"/>
      <c r="SKC117" s="37"/>
      <c r="SKD117" s="37"/>
      <c r="SKE117" s="37"/>
      <c r="SKF117" s="37"/>
      <c r="SKG117" s="37"/>
      <c r="SKH117" s="37"/>
      <c r="SKI117" s="37"/>
      <c r="SKJ117" s="37"/>
      <c r="SKK117" s="37"/>
      <c r="SKL117" s="37"/>
      <c r="SKM117" s="37"/>
      <c r="SKN117" s="37"/>
      <c r="SKO117" s="37"/>
      <c r="SKP117" s="37"/>
      <c r="SKQ117" s="37"/>
      <c r="SKR117" s="37"/>
      <c r="SKS117" s="37"/>
      <c r="SKT117" s="37"/>
      <c r="SKU117" s="37"/>
      <c r="SKV117" s="37"/>
      <c r="SKW117" s="37"/>
      <c r="SKX117" s="37"/>
      <c r="SKY117" s="37"/>
      <c r="SKZ117" s="37"/>
      <c r="SLA117" s="37"/>
      <c r="SLB117" s="37"/>
      <c r="SLC117" s="37"/>
      <c r="SLD117" s="37"/>
      <c r="SLE117" s="37"/>
      <c r="SLF117" s="37"/>
      <c r="SLG117" s="37"/>
      <c r="SLH117" s="37"/>
      <c r="SLI117" s="37"/>
      <c r="SLJ117" s="37"/>
      <c r="SLK117" s="37"/>
      <c r="SLL117" s="37"/>
      <c r="SLM117" s="37"/>
      <c r="SLN117" s="37"/>
      <c r="SLO117" s="37"/>
      <c r="SLP117" s="37"/>
      <c r="SLQ117" s="37"/>
      <c r="SLR117" s="37"/>
      <c r="SLS117" s="37"/>
      <c r="SLT117" s="37"/>
      <c r="SLU117" s="37"/>
      <c r="SLV117" s="37"/>
      <c r="SLW117" s="37"/>
      <c r="SLX117" s="37"/>
      <c r="SLY117" s="37"/>
      <c r="SLZ117" s="37"/>
      <c r="SMA117" s="37"/>
      <c r="SMB117" s="37"/>
      <c r="SMC117" s="37"/>
      <c r="SMD117" s="37"/>
      <c r="SME117" s="37"/>
      <c r="SMF117" s="37"/>
      <c r="SMG117" s="37"/>
      <c r="SMH117" s="37"/>
      <c r="SMI117" s="37"/>
      <c r="SMJ117" s="37"/>
      <c r="SMK117" s="37"/>
      <c r="SML117" s="37"/>
      <c r="SMM117" s="37"/>
      <c r="SMN117" s="37"/>
      <c r="SMO117" s="37"/>
      <c r="SMP117" s="37"/>
      <c r="SMQ117" s="37"/>
      <c r="SMR117" s="37"/>
      <c r="SMS117" s="37"/>
      <c r="SMT117" s="37"/>
      <c r="SMU117" s="37"/>
      <c r="SMV117" s="37"/>
      <c r="SMW117" s="37"/>
      <c r="SMX117" s="37"/>
      <c r="SMY117" s="37"/>
      <c r="SMZ117" s="37"/>
      <c r="SNA117" s="37"/>
      <c r="SNB117" s="37"/>
      <c r="SNC117" s="37"/>
      <c r="SND117" s="37"/>
      <c r="SNE117" s="37"/>
      <c r="SNF117" s="37"/>
      <c r="SNG117" s="37"/>
      <c r="SNH117" s="37"/>
      <c r="SNI117" s="37"/>
      <c r="SNJ117" s="37"/>
      <c r="SNK117" s="37"/>
      <c r="SNL117" s="37"/>
      <c r="SNM117" s="37"/>
      <c r="SNN117" s="37"/>
      <c r="SNO117" s="37"/>
      <c r="SNP117" s="37"/>
      <c r="SNQ117" s="37"/>
      <c r="SNR117" s="37"/>
      <c r="SNS117" s="37"/>
      <c r="SNT117" s="37"/>
      <c r="SNU117" s="37"/>
      <c r="SNV117" s="37"/>
      <c r="SNW117" s="37"/>
      <c r="SNX117" s="37"/>
      <c r="SNY117" s="37"/>
      <c r="SNZ117" s="37"/>
      <c r="SOA117" s="37"/>
      <c r="SOB117" s="37"/>
      <c r="SOC117" s="37"/>
      <c r="SOD117" s="37"/>
      <c r="SOE117" s="37"/>
      <c r="SOF117" s="37"/>
      <c r="SOG117" s="37"/>
      <c r="SOH117" s="37"/>
      <c r="SOI117" s="37"/>
      <c r="SOJ117" s="37"/>
      <c r="SOK117" s="37"/>
      <c r="SOL117" s="37"/>
      <c r="SOM117" s="37"/>
      <c r="SON117" s="37"/>
      <c r="SOO117" s="37"/>
      <c r="SOP117" s="37"/>
      <c r="SOQ117" s="37"/>
      <c r="SOR117" s="37"/>
      <c r="SOS117" s="37"/>
      <c r="SOT117" s="37"/>
      <c r="SOU117" s="37"/>
      <c r="SOV117" s="37"/>
      <c r="SOW117" s="37"/>
      <c r="SOX117" s="37"/>
      <c r="SOY117" s="37"/>
      <c r="SOZ117" s="37"/>
      <c r="SPA117" s="37"/>
      <c r="SPB117" s="37"/>
      <c r="SPC117" s="37"/>
      <c r="SPD117" s="37"/>
      <c r="SPE117" s="37"/>
      <c r="SPF117" s="37"/>
      <c r="SPG117" s="37"/>
      <c r="SPH117" s="37"/>
      <c r="SPI117" s="37"/>
      <c r="SPJ117" s="37"/>
      <c r="SPK117" s="37"/>
      <c r="SPL117" s="37"/>
      <c r="SPM117" s="37"/>
      <c r="SPN117" s="37"/>
      <c r="SPO117" s="37"/>
      <c r="SPP117" s="37"/>
      <c r="SPQ117" s="37"/>
      <c r="SPR117" s="37"/>
      <c r="SPS117" s="37"/>
      <c r="SPT117" s="37"/>
      <c r="SPU117" s="37"/>
      <c r="SPV117" s="37"/>
      <c r="SPW117" s="37"/>
      <c r="SPX117" s="37"/>
      <c r="SPY117" s="37"/>
      <c r="SPZ117" s="37"/>
      <c r="SQA117" s="37"/>
      <c r="SQB117" s="37"/>
      <c r="SQC117" s="37"/>
      <c r="SQD117" s="37"/>
      <c r="SQE117" s="37"/>
      <c r="SQF117" s="37"/>
      <c r="SQG117" s="37"/>
      <c r="SQH117" s="37"/>
      <c r="SQI117" s="37"/>
      <c r="SQJ117" s="37"/>
      <c r="SQK117" s="37"/>
      <c r="SQL117" s="37"/>
      <c r="SQM117" s="37"/>
      <c r="SQN117" s="37"/>
      <c r="SQO117" s="37"/>
      <c r="SQP117" s="37"/>
      <c r="SQQ117" s="37"/>
      <c r="SQR117" s="37"/>
      <c r="SQS117" s="37"/>
      <c r="SQT117" s="37"/>
      <c r="SQU117" s="37"/>
      <c r="SQV117" s="37"/>
      <c r="SQW117" s="37"/>
      <c r="SQX117" s="37"/>
      <c r="SQY117" s="37"/>
      <c r="SQZ117" s="37"/>
      <c r="SRA117" s="37"/>
      <c r="SRB117" s="37"/>
      <c r="SRC117" s="37"/>
      <c r="SRD117" s="37"/>
      <c r="SRE117" s="37"/>
      <c r="SRF117" s="37"/>
      <c r="SRG117" s="37"/>
      <c r="SRH117" s="37"/>
      <c r="SRI117" s="37"/>
      <c r="SRJ117" s="37"/>
      <c r="SRK117" s="37"/>
      <c r="SRL117" s="37"/>
      <c r="SRM117" s="37"/>
      <c r="SRN117" s="37"/>
      <c r="SRO117" s="37"/>
      <c r="SRP117" s="37"/>
      <c r="SRQ117" s="37"/>
      <c r="SRR117" s="37"/>
      <c r="SRS117" s="37"/>
      <c r="SRT117" s="37"/>
      <c r="SRU117" s="37"/>
      <c r="SRV117" s="37"/>
      <c r="SRW117" s="37"/>
      <c r="SRX117" s="37"/>
      <c r="SRY117" s="37"/>
      <c r="SRZ117" s="37"/>
      <c r="SSA117" s="37"/>
      <c r="SSB117" s="37"/>
      <c r="SSC117" s="37"/>
      <c r="SSD117" s="37"/>
      <c r="SSE117" s="37"/>
      <c r="SSF117" s="37"/>
      <c r="SSG117" s="37"/>
      <c r="SSH117" s="37"/>
      <c r="SSI117" s="37"/>
      <c r="SSJ117" s="37"/>
      <c r="SSK117" s="37"/>
      <c r="SSL117" s="37"/>
      <c r="SSM117" s="37"/>
      <c r="SSN117" s="37"/>
      <c r="SSO117" s="37"/>
      <c r="SSP117" s="37"/>
      <c r="SSQ117" s="37"/>
      <c r="SSR117" s="37"/>
      <c r="SSS117" s="37"/>
      <c r="SST117" s="37"/>
      <c r="SSU117" s="37"/>
      <c r="SSV117" s="37"/>
      <c r="SSW117" s="37"/>
      <c r="SSX117" s="37"/>
      <c r="SSY117" s="37"/>
      <c r="SSZ117" s="37"/>
      <c r="STA117" s="37"/>
      <c r="STB117" s="37"/>
      <c r="STC117" s="37"/>
      <c r="STD117" s="37"/>
      <c r="STE117" s="37"/>
      <c r="STF117" s="37"/>
      <c r="STG117" s="37"/>
      <c r="STH117" s="37"/>
      <c r="STI117" s="37"/>
      <c r="STJ117" s="37"/>
      <c r="STK117" s="37"/>
      <c r="STL117" s="37"/>
      <c r="STM117" s="37"/>
      <c r="STN117" s="37"/>
      <c r="STO117" s="37"/>
      <c r="STP117" s="37"/>
      <c r="STQ117" s="37"/>
      <c r="STR117" s="37"/>
      <c r="STS117" s="37"/>
      <c r="STT117" s="37"/>
      <c r="STU117" s="37"/>
      <c r="STV117" s="37"/>
      <c r="STW117" s="37"/>
      <c r="STX117" s="37"/>
      <c r="STY117" s="37"/>
      <c r="STZ117" s="37"/>
      <c r="SUA117" s="37"/>
      <c r="SUB117" s="37"/>
      <c r="SUC117" s="37"/>
      <c r="SUD117" s="37"/>
      <c r="SUE117" s="37"/>
      <c r="SUF117" s="37"/>
      <c r="SUG117" s="37"/>
      <c r="SUH117" s="37"/>
      <c r="SUI117" s="37"/>
      <c r="SUJ117" s="37"/>
      <c r="SUK117" s="37"/>
      <c r="SUL117" s="37"/>
      <c r="SUM117" s="37"/>
      <c r="SUN117" s="37"/>
      <c r="SUO117" s="37"/>
      <c r="SUP117" s="37"/>
      <c r="SUQ117" s="37"/>
      <c r="SUR117" s="37"/>
      <c r="SUS117" s="37"/>
      <c r="SUT117" s="37"/>
      <c r="SUU117" s="37"/>
      <c r="SUV117" s="37"/>
      <c r="SUW117" s="37"/>
      <c r="SUX117" s="37"/>
      <c r="SUY117" s="37"/>
      <c r="SUZ117" s="37"/>
      <c r="SVA117" s="37"/>
      <c r="SVB117" s="37"/>
      <c r="SVC117" s="37"/>
      <c r="SVD117" s="37"/>
      <c r="SVE117" s="37"/>
      <c r="SVF117" s="37"/>
      <c r="SVG117" s="37"/>
      <c r="SVH117" s="37"/>
      <c r="SVI117" s="37"/>
      <c r="SVJ117" s="37"/>
      <c r="SVK117" s="37"/>
      <c r="SVL117" s="37"/>
      <c r="SVM117" s="37"/>
      <c r="SVN117" s="37"/>
      <c r="SVO117" s="37"/>
      <c r="SVP117" s="37"/>
      <c r="SVQ117" s="37"/>
      <c r="SVR117" s="37"/>
      <c r="SVS117" s="37"/>
      <c r="SVT117" s="37"/>
      <c r="SVU117" s="37"/>
      <c r="SVV117" s="37"/>
      <c r="SVW117" s="37"/>
      <c r="SVX117" s="37"/>
      <c r="SVY117" s="37"/>
      <c r="SVZ117" s="37"/>
      <c r="SWA117" s="37"/>
      <c r="SWB117" s="37"/>
      <c r="SWC117" s="37"/>
      <c r="SWD117" s="37"/>
      <c r="SWE117" s="37"/>
      <c r="SWF117" s="37"/>
      <c r="SWG117" s="37"/>
      <c r="SWH117" s="37"/>
      <c r="SWI117" s="37"/>
      <c r="SWJ117" s="37"/>
      <c r="SWK117" s="37"/>
      <c r="SWL117" s="37"/>
      <c r="SWM117" s="37"/>
      <c r="SWN117" s="37"/>
      <c r="SWO117" s="37"/>
      <c r="SWP117" s="37"/>
      <c r="SWQ117" s="37"/>
      <c r="SWR117" s="37"/>
      <c r="SWS117" s="37"/>
      <c r="SWT117" s="37"/>
      <c r="SWU117" s="37"/>
      <c r="SWV117" s="37"/>
      <c r="SWW117" s="37"/>
      <c r="SWX117" s="37"/>
      <c r="SWY117" s="37"/>
      <c r="SWZ117" s="37"/>
      <c r="SXA117" s="37"/>
      <c r="SXB117" s="37"/>
      <c r="SXC117" s="37"/>
      <c r="SXD117" s="37"/>
      <c r="SXE117" s="37"/>
      <c r="SXF117" s="37"/>
      <c r="SXG117" s="37"/>
      <c r="SXH117" s="37"/>
      <c r="SXI117" s="37"/>
      <c r="SXJ117" s="37"/>
      <c r="SXK117" s="37"/>
      <c r="SXL117" s="37"/>
      <c r="SXM117" s="37"/>
      <c r="SXN117" s="37"/>
      <c r="SXO117" s="37"/>
      <c r="SXP117" s="37"/>
      <c r="SXQ117" s="37"/>
      <c r="SXR117" s="37"/>
      <c r="SXS117" s="37"/>
      <c r="SXT117" s="37"/>
      <c r="SXU117" s="37"/>
      <c r="SXV117" s="37"/>
      <c r="SXW117" s="37"/>
      <c r="SXX117" s="37"/>
      <c r="SXY117" s="37"/>
      <c r="SXZ117" s="37"/>
      <c r="SYA117" s="37"/>
      <c r="SYB117" s="37"/>
      <c r="SYC117" s="37"/>
      <c r="SYD117" s="37"/>
      <c r="SYE117" s="37"/>
      <c r="SYF117" s="37"/>
      <c r="SYG117" s="37"/>
      <c r="SYH117" s="37"/>
      <c r="SYI117" s="37"/>
      <c r="SYJ117" s="37"/>
      <c r="SYK117" s="37"/>
      <c r="SYL117" s="37"/>
      <c r="SYM117" s="37"/>
      <c r="SYN117" s="37"/>
      <c r="SYO117" s="37"/>
      <c r="SYP117" s="37"/>
      <c r="SYQ117" s="37"/>
      <c r="SYR117" s="37"/>
      <c r="SYS117" s="37"/>
      <c r="SYT117" s="37"/>
      <c r="SYU117" s="37"/>
      <c r="SYV117" s="37"/>
      <c r="SYW117" s="37"/>
      <c r="SYX117" s="37"/>
      <c r="SYY117" s="37"/>
      <c r="SYZ117" s="37"/>
      <c r="SZA117" s="37"/>
      <c r="SZB117" s="37"/>
      <c r="SZC117" s="37"/>
      <c r="SZD117" s="37"/>
      <c r="SZE117" s="37"/>
      <c r="SZF117" s="37"/>
      <c r="SZG117" s="37"/>
      <c r="SZH117" s="37"/>
      <c r="SZI117" s="37"/>
      <c r="SZJ117" s="37"/>
      <c r="SZK117" s="37"/>
      <c r="SZL117" s="37"/>
      <c r="SZM117" s="37"/>
      <c r="SZN117" s="37"/>
      <c r="SZO117" s="37"/>
      <c r="SZP117" s="37"/>
      <c r="SZQ117" s="37"/>
      <c r="SZR117" s="37"/>
      <c r="SZS117" s="37"/>
      <c r="SZT117" s="37"/>
      <c r="SZU117" s="37"/>
      <c r="SZV117" s="37"/>
      <c r="SZW117" s="37"/>
      <c r="SZX117" s="37"/>
      <c r="SZY117" s="37"/>
      <c r="SZZ117" s="37"/>
      <c r="TAA117" s="37"/>
      <c r="TAB117" s="37"/>
      <c r="TAC117" s="37"/>
      <c r="TAD117" s="37"/>
      <c r="TAE117" s="37"/>
      <c r="TAF117" s="37"/>
      <c r="TAG117" s="37"/>
      <c r="TAH117" s="37"/>
      <c r="TAI117" s="37"/>
      <c r="TAJ117" s="37"/>
      <c r="TAK117" s="37"/>
      <c r="TAL117" s="37"/>
      <c r="TAM117" s="37"/>
      <c r="TAN117" s="37"/>
      <c r="TAO117" s="37"/>
      <c r="TAP117" s="37"/>
      <c r="TAQ117" s="37"/>
      <c r="TAR117" s="37"/>
      <c r="TAS117" s="37"/>
      <c r="TAT117" s="37"/>
      <c r="TAU117" s="37"/>
      <c r="TAV117" s="37"/>
      <c r="TAW117" s="37"/>
      <c r="TAX117" s="37"/>
      <c r="TAY117" s="37"/>
      <c r="TAZ117" s="37"/>
      <c r="TBA117" s="37"/>
      <c r="TBB117" s="37"/>
      <c r="TBC117" s="37"/>
      <c r="TBD117" s="37"/>
      <c r="TBE117" s="37"/>
      <c r="TBF117" s="37"/>
      <c r="TBG117" s="37"/>
      <c r="TBH117" s="37"/>
      <c r="TBI117" s="37"/>
      <c r="TBJ117" s="37"/>
      <c r="TBK117" s="37"/>
      <c r="TBL117" s="37"/>
      <c r="TBM117" s="37"/>
      <c r="TBN117" s="37"/>
      <c r="TBO117" s="37"/>
      <c r="TBP117" s="37"/>
      <c r="TBQ117" s="37"/>
      <c r="TBR117" s="37"/>
      <c r="TBS117" s="37"/>
      <c r="TBT117" s="37"/>
      <c r="TBU117" s="37"/>
      <c r="TBV117" s="37"/>
      <c r="TBW117" s="37"/>
      <c r="TBX117" s="37"/>
      <c r="TBY117" s="37"/>
      <c r="TBZ117" s="37"/>
      <c r="TCA117" s="37"/>
      <c r="TCB117" s="37"/>
      <c r="TCC117" s="37"/>
      <c r="TCD117" s="37"/>
      <c r="TCE117" s="37"/>
      <c r="TCF117" s="37"/>
      <c r="TCG117" s="37"/>
      <c r="TCH117" s="37"/>
      <c r="TCI117" s="37"/>
      <c r="TCJ117" s="37"/>
      <c r="TCK117" s="37"/>
      <c r="TCL117" s="37"/>
      <c r="TCM117" s="37"/>
      <c r="TCN117" s="37"/>
      <c r="TCO117" s="37"/>
      <c r="TCP117" s="37"/>
      <c r="TCQ117" s="37"/>
      <c r="TCR117" s="37"/>
      <c r="TCS117" s="37"/>
      <c r="TCT117" s="37"/>
      <c r="TCU117" s="37"/>
      <c r="TCV117" s="37"/>
      <c r="TCW117" s="37"/>
      <c r="TCX117" s="37"/>
      <c r="TCY117" s="37"/>
      <c r="TCZ117" s="37"/>
      <c r="TDA117" s="37"/>
      <c r="TDB117" s="37"/>
      <c r="TDC117" s="37"/>
      <c r="TDD117" s="37"/>
      <c r="TDE117" s="37"/>
      <c r="TDF117" s="37"/>
      <c r="TDG117" s="37"/>
      <c r="TDH117" s="37"/>
      <c r="TDI117" s="37"/>
      <c r="TDJ117" s="37"/>
      <c r="TDK117" s="37"/>
      <c r="TDL117" s="37"/>
      <c r="TDM117" s="37"/>
      <c r="TDN117" s="37"/>
      <c r="TDO117" s="37"/>
      <c r="TDP117" s="37"/>
      <c r="TDQ117" s="37"/>
      <c r="TDR117" s="37"/>
      <c r="TDS117" s="37"/>
      <c r="TDT117" s="37"/>
      <c r="TDU117" s="37"/>
      <c r="TDV117" s="37"/>
      <c r="TDW117" s="37"/>
      <c r="TDX117" s="37"/>
      <c r="TDY117" s="37"/>
      <c r="TDZ117" s="37"/>
      <c r="TEA117" s="37"/>
      <c r="TEB117" s="37"/>
      <c r="TEC117" s="37"/>
      <c r="TED117" s="37"/>
      <c r="TEE117" s="37"/>
      <c r="TEF117" s="37"/>
      <c r="TEG117" s="37"/>
      <c r="TEH117" s="37"/>
      <c r="TEI117" s="37"/>
      <c r="TEJ117" s="37"/>
      <c r="TEK117" s="37"/>
      <c r="TEL117" s="37"/>
      <c r="TEM117" s="37"/>
      <c r="TEN117" s="37"/>
      <c r="TEO117" s="37"/>
      <c r="TEP117" s="37"/>
      <c r="TEQ117" s="37"/>
      <c r="TER117" s="37"/>
      <c r="TES117" s="37"/>
      <c r="TET117" s="37"/>
      <c r="TEU117" s="37"/>
      <c r="TEV117" s="37"/>
      <c r="TEW117" s="37"/>
      <c r="TEX117" s="37"/>
      <c r="TEY117" s="37"/>
      <c r="TEZ117" s="37"/>
      <c r="TFA117" s="37"/>
      <c r="TFB117" s="37"/>
      <c r="TFC117" s="37"/>
      <c r="TFD117" s="37"/>
      <c r="TFE117" s="37"/>
      <c r="TFF117" s="37"/>
      <c r="TFG117" s="37"/>
      <c r="TFH117" s="37"/>
      <c r="TFI117" s="37"/>
      <c r="TFJ117" s="37"/>
      <c r="TFK117" s="37"/>
      <c r="TFL117" s="37"/>
      <c r="TFM117" s="37"/>
      <c r="TFN117" s="37"/>
      <c r="TFO117" s="37"/>
      <c r="TFP117" s="37"/>
      <c r="TFQ117" s="37"/>
      <c r="TFR117" s="37"/>
      <c r="TFS117" s="37"/>
      <c r="TFT117" s="37"/>
      <c r="TFU117" s="37"/>
      <c r="TFV117" s="37"/>
      <c r="TFW117" s="37"/>
      <c r="TFX117" s="37"/>
      <c r="TFY117" s="37"/>
      <c r="TFZ117" s="37"/>
      <c r="TGA117" s="37"/>
      <c r="TGB117" s="37"/>
      <c r="TGC117" s="37"/>
      <c r="TGD117" s="37"/>
      <c r="TGE117" s="37"/>
      <c r="TGF117" s="37"/>
      <c r="TGG117" s="37"/>
      <c r="TGH117" s="37"/>
      <c r="TGI117" s="37"/>
      <c r="TGJ117" s="37"/>
      <c r="TGK117" s="37"/>
      <c r="TGL117" s="37"/>
      <c r="TGM117" s="37"/>
      <c r="TGN117" s="37"/>
      <c r="TGO117" s="37"/>
      <c r="TGP117" s="37"/>
      <c r="TGQ117" s="37"/>
      <c r="TGR117" s="37"/>
      <c r="TGS117" s="37"/>
      <c r="TGT117" s="37"/>
      <c r="TGU117" s="37"/>
      <c r="TGV117" s="37"/>
      <c r="TGW117" s="37"/>
      <c r="TGX117" s="37"/>
      <c r="TGY117" s="37"/>
      <c r="TGZ117" s="37"/>
      <c r="THA117" s="37"/>
      <c r="THB117" s="37"/>
      <c r="THC117" s="37"/>
      <c r="THD117" s="37"/>
      <c r="THE117" s="37"/>
      <c r="THF117" s="37"/>
      <c r="THG117" s="37"/>
      <c r="THH117" s="37"/>
      <c r="THI117" s="37"/>
      <c r="THJ117" s="37"/>
      <c r="THK117" s="37"/>
      <c r="THL117" s="37"/>
      <c r="THM117" s="37"/>
      <c r="THN117" s="37"/>
      <c r="THO117" s="37"/>
      <c r="THP117" s="37"/>
      <c r="THQ117" s="37"/>
      <c r="THR117" s="37"/>
      <c r="THS117" s="37"/>
      <c r="THT117" s="37"/>
      <c r="THU117" s="37"/>
      <c r="THV117" s="37"/>
      <c r="THW117" s="37"/>
      <c r="THX117" s="37"/>
      <c r="THY117" s="37"/>
      <c r="THZ117" s="37"/>
      <c r="TIA117" s="37"/>
      <c r="TIB117" s="37"/>
      <c r="TIC117" s="37"/>
      <c r="TID117" s="37"/>
      <c r="TIE117" s="37"/>
      <c r="TIF117" s="37"/>
      <c r="TIG117" s="37"/>
      <c r="TIH117" s="37"/>
      <c r="TII117" s="37"/>
      <c r="TIJ117" s="37"/>
      <c r="TIK117" s="37"/>
      <c r="TIL117" s="37"/>
      <c r="TIM117" s="37"/>
      <c r="TIN117" s="37"/>
      <c r="TIO117" s="37"/>
      <c r="TIP117" s="37"/>
      <c r="TIQ117" s="37"/>
      <c r="TIR117" s="37"/>
      <c r="TIS117" s="37"/>
      <c r="TIT117" s="37"/>
      <c r="TIU117" s="37"/>
      <c r="TIV117" s="37"/>
      <c r="TIW117" s="37"/>
      <c r="TIX117" s="37"/>
      <c r="TIY117" s="37"/>
      <c r="TIZ117" s="37"/>
      <c r="TJA117" s="37"/>
      <c r="TJB117" s="37"/>
      <c r="TJC117" s="37"/>
      <c r="TJD117" s="37"/>
      <c r="TJE117" s="37"/>
      <c r="TJF117" s="37"/>
      <c r="TJG117" s="37"/>
      <c r="TJH117" s="37"/>
      <c r="TJI117" s="37"/>
      <c r="TJJ117" s="37"/>
      <c r="TJK117" s="37"/>
      <c r="TJL117" s="37"/>
      <c r="TJM117" s="37"/>
      <c r="TJN117" s="37"/>
      <c r="TJO117" s="37"/>
      <c r="TJP117" s="37"/>
      <c r="TJQ117" s="37"/>
      <c r="TJR117" s="37"/>
      <c r="TJS117" s="37"/>
      <c r="TJT117" s="37"/>
      <c r="TJU117" s="37"/>
      <c r="TJV117" s="37"/>
      <c r="TJW117" s="37"/>
      <c r="TJX117" s="37"/>
      <c r="TJY117" s="37"/>
      <c r="TJZ117" s="37"/>
      <c r="TKA117" s="37"/>
      <c r="TKB117" s="37"/>
      <c r="TKC117" s="37"/>
      <c r="TKD117" s="37"/>
      <c r="TKE117" s="37"/>
      <c r="TKF117" s="37"/>
      <c r="TKG117" s="37"/>
      <c r="TKH117" s="37"/>
      <c r="TKI117" s="37"/>
      <c r="TKJ117" s="37"/>
      <c r="TKK117" s="37"/>
      <c r="TKL117" s="37"/>
      <c r="TKM117" s="37"/>
      <c r="TKN117" s="37"/>
      <c r="TKO117" s="37"/>
      <c r="TKP117" s="37"/>
      <c r="TKQ117" s="37"/>
      <c r="TKR117" s="37"/>
      <c r="TKS117" s="37"/>
      <c r="TKT117" s="37"/>
      <c r="TKU117" s="37"/>
      <c r="TKV117" s="37"/>
      <c r="TKW117" s="37"/>
      <c r="TKX117" s="37"/>
      <c r="TKY117" s="37"/>
      <c r="TKZ117" s="37"/>
      <c r="TLA117" s="37"/>
      <c r="TLB117" s="37"/>
      <c r="TLC117" s="37"/>
      <c r="TLD117" s="37"/>
      <c r="TLE117" s="37"/>
      <c r="TLF117" s="37"/>
      <c r="TLG117" s="37"/>
      <c r="TLH117" s="37"/>
      <c r="TLI117" s="37"/>
      <c r="TLJ117" s="37"/>
      <c r="TLK117" s="37"/>
      <c r="TLL117" s="37"/>
      <c r="TLM117" s="37"/>
      <c r="TLN117" s="37"/>
      <c r="TLO117" s="37"/>
      <c r="TLP117" s="37"/>
      <c r="TLQ117" s="37"/>
      <c r="TLR117" s="37"/>
      <c r="TLS117" s="37"/>
      <c r="TLT117" s="37"/>
      <c r="TLU117" s="37"/>
      <c r="TLV117" s="37"/>
      <c r="TLW117" s="37"/>
      <c r="TLX117" s="37"/>
      <c r="TLY117" s="37"/>
      <c r="TLZ117" s="37"/>
      <c r="TMA117" s="37"/>
      <c r="TMB117" s="37"/>
      <c r="TMC117" s="37"/>
      <c r="TMD117" s="37"/>
      <c r="TME117" s="37"/>
      <c r="TMF117" s="37"/>
      <c r="TMG117" s="37"/>
      <c r="TMH117" s="37"/>
      <c r="TMI117" s="37"/>
      <c r="TMJ117" s="37"/>
      <c r="TMK117" s="37"/>
      <c r="TML117" s="37"/>
      <c r="TMM117" s="37"/>
      <c r="TMN117" s="37"/>
      <c r="TMO117" s="37"/>
      <c r="TMP117" s="37"/>
      <c r="TMQ117" s="37"/>
      <c r="TMR117" s="37"/>
      <c r="TMS117" s="37"/>
      <c r="TMT117" s="37"/>
      <c r="TMU117" s="37"/>
      <c r="TMV117" s="37"/>
      <c r="TMW117" s="37"/>
      <c r="TMX117" s="37"/>
      <c r="TMY117" s="37"/>
      <c r="TMZ117" s="37"/>
      <c r="TNA117" s="37"/>
      <c r="TNB117" s="37"/>
      <c r="TNC117" s="37"/>
      <c r="TND117" s="37"/>
      <c r="TNE117" s="37"/>
      <c r="TNF117" s="37"/>
      <c r="TNG117" s="37"/>
      <c r="TNH117" s="37"/>
      <c r="TNI117" s="37"/>
      <c r="TNJ117" s="37"/>
      <c r="TNK117" s="37"/>
      <c r="TNL117" s="37"/>
      <c r="TNM117" s="37"/>
      <c r="TNN117" s="37"/>
      <c r="TNO117" s="37"/>
      <c r="TNP117" s="37"/>
      <c r="TNQ117" s="37"/>
      <c r="TNR117" s="37"/>
      <c r="TNS117" s="37"/>
      <c r="TNT117" s="37"/>
      <c r="TNU117" s="37"/>
      <c r="TNV117" s="37"/>
      <c r="TNW117" s="37"/>
      <c r="TNX117" s="37"/>
      <c r="TNY117" s="37"/>
      <c r="TNZ117" s="37"/>
      <c r="TOA117" s="37"/>
      <c r="TOB117" s="37"/>
      <c r="TOC117" s="37"/>
      <c r="TOD117" s="37"/>
      <c r="TOE117" s="37"/>
      <c r="TOF117" s="37"/>
      <c r="TOG117" s="37"/>
      <c r="TOH117" s="37"/>
      <c r="TOI117" s="37"/>
      <c r="TOJ117" s="37"/>
      <c r="TOK117" s="37"/>
      <c r="TOL117" s="37"/>
      <c r="TOM117" s="37"/>
      <c r="TON117" s="37"/>
      <c r="TOO117" s="37"/>
      <c r="TOP117" s="37"/>
      <c r="TOQ117" s="37"/>
      <c r="TOR117" s="37"/>
      <c r="TOS117" s="37"/>
      <c r="TOT117" s="37"/>
      <c r="TOU117" s="37"/>
      <c r="TOV117" s="37"/>
      <c r="TOW117" s="37"/>
      <c r="TOX117" s="37"/>
      <c r="TOY117" s="37"/>
      <c r="TOZ117" s="37"/>
      <c r="TPA117" s="37"/>
      <c r="TPB117" s="37"/>
      <c r="TPC117" s="37"/>
      <c r="TPD117" s="37"/>
      <c r="TPE117" s="37"/>
      <c r="TPF117" s="37"/>
      <c r="TPG117" s="37"/>
      <c r="TPH117" s="37"/>
      <c r="TPI117" s="37"/>
      <c r="TPJ117" s="37"/>
      <c r="TPK117" s="37"/>
      <c r="TPL117" s="37"/>
      <c r="TPM117" s="37"/>
      <c r="TPN117" s="37"/>
      <c r="TPO117" s="37"/>
      <c r="TPP117" s="37"/>
      <c r="TPQ117" s="37"/>
      <c r="TPR117" s="37"/>
      <c r="TPS117" s="37"/>
      <c r="TPT117" s="37"/>
      <c r="TPU117" s="37"/>
      <c r="TPV117" s="37"/>
      <c r="TPW117" s="37"/>
      <c r="TPX117" s="37"/>
      <c r="TPY117" s="37"/>
      <c r="TPZ117" s="37"/>
      <c r="TQA117" s="37"/>
      <c r="TQB117" s="37"/>
      <c r="TQC117" s="37"/>
      <c r="TQD117" s="37"/>
      <c r="TQE117" s="37"/>
      <c r="TQF117" s="37"/>
      <c r="TQG117" s="37"/>
      <c r="TQH117" s="37"/>
      <c r="TQI117" s="37"/>
      <c r="TQJ117" s="37"/>
      <c r="TQK117" s="37"/>
      <c r="TQL117" s="37"/>
      <c r="TQM117" s="37"/>
      <c r="TQN117" s="37"/>
      <c r="TQO117" s="37"/>
      <c r="TQP117" s="37"/>
      <c r="TQQ117" s="37"/>
      <c r="TQR117" s="37"/>
      <c r="TQS117" s="37"/>
      <c r="TQT117" s="37"/>
      <c r="TQU117" s="37"/>
      <c r="TQV117" s="37"/>
      <c r="TQW117" s="37"/>
      <c r="TQX117" s="37"/>
      <c r="TQY117" s="37"/>
      <c r="TQZ117" s="37"/>
      <c r="TRA117" s="37"/>
      <c r="TRB117" s="37"/>
      <c r="TRC117" s="37"/>
      <c r="TRD117" s="37"/>
      <c r="TRE117" s="37"/>
      <c r="TRF117" s="37"/>
      <c r="TRG117" s="37"/>
      <c r="TRH117" s="37"/>
      <c r="TRI117" s="37"/>
      <c r="TRJ117" s="37"/>
      <c r="TRK117" s="37"/>
      <c r="TRL117" s="37"/>
      <c r="TRM117" s="37"/>
      <c r="TRN117" s="37"/>
      <c r="TRO117" s="37"/>
      <c r="TRP117" s="37"/>
      <c r="TRQ117" s="37"/>
      <c r="TRR117" s="37"/>
      <c r="TRS117" s="37"/>
      <c r="TRT117" s="37"/>
      <c r="TRU117" s="37"/>
      <c r="TRV117" s="37"/>
      <c r="TRW117" s="37"/>
      <c r="TRX117" s="37"/>
      <c r="TRY117" s="37"/>
      <c r="TRZ117" s="37"/>
      <c r="TSA117" s="37"/>
      <c r="TSB117" s="37"/>
      <c r="TSC117" s="37"/>
      <c r="TSD117" s="37"/>
      <c r="TSE117" s="37"/>
      <c r="TSF117" s="37"/>
      <c r="TSG117" s="37"/>
      <c r="TSH117" s="37"/>
      <c r="TSI117" s="37"/>
      <c r="TSJ117" s="37"/>
      <c r="TSK117" s="37"/>
      <c r="TSL117" s="37"/>
      <c r="TSM117" s="37"/>
      <c r="TSN117" s="37"/>
      <c r="TSO117" s="37"/>
      <c r="TSP117" s="37"/>
      <c r="TSQ117" s="37"/>
      <c r="TSR117" s="37"/>
      <c r="TSS117" s="37"/>
      <c r="TST117" s="37"/>
      <c r="TSU117" s="37"/>
      <c r="TSV117" s="37"/>
      <c r="TSW117" s="37"/>
      <c r="TSX117" s="37"/>
      <c r="TSY117" s="37"/>
      <c r="TSZ117" s="37"/>
      <c r="TTA117" s="37"/>
      <c r="TTB117" s="37"/>
      <c r="TTC117" s="37"/>
      <c r="TTD117" s="37"/>
      <c r="TTE117" s="37"/>
      <c r="TTF117" s="37"/>
      <c r="TTG117" s="37"/>
      <c r="TTH117" s="37"/>
      <c r="TTI117" s="37"/>
      <c r="TTJ117" s="37"/>
      <c r="TTK117" s="37"/>
      <c r="TTL117" s="37"/>
      <c r="TTM117" s="37"/>
      <c r="TTN117" s="37"/>
      <c r="TTO117" s="37"/>
      <c r="TTP117" s="37"/>
      <c r="TTQ117" s="37"/>
      <c r="TTR117" s="37"/>
      <c r="TTS117" s="37"/>
      <c r="TTT117" s="37"/>
      <c r="TTU117" s="37"/>
      <c r="TTV117" s="37"/>
      <c r="TTW117" s="37"/>
      <c r="TTX117" s="37"/>
      <c r="TTY117" s="37"/>
      <c r="TTZ117" s="37"/>
      <c r="TUA117" s="37"/>
      <c r="TUB117" s="37"/>
      <c r="TUC117" s="37"/>
      <c r="TUD117" s="37"/>
      <c r="TUE117" s="37"/>
      <c r="TUF117" s="37"/>
      <c r="TUG117" s="37"/>
      <c r="TUH117" s="37"/>
      <c r="TUI117" s="37"/>
      <c r="TUJ117" s="37"/>
      <c r="TUK117" s="37"/>
      <c r="TUL117" s="37"/>
      <c r="TUM117" s="37"/>
      <c r="TUN117" s="37"/>
      <c r="TUO117" s="37"/>
      <c r="TUP117" s="37"/>
      <c r="TUQ117" s="37"/>
      <c r="TUR117" s="37"/>
      <c r="TUS117" s="37"/>
      <c r="TUT117" s="37"/>
      <c r="TUU117" s="37"/>
      <c r="TUV117" s="37"/>
      <c r="TUW117" s="37"/>
      <c r="TUX117" s="37"/>
      <c r="TUY117" s="37"/>
      <c r="TUZ117" s="37"/>
      <c r="TVA117" s="37"/>
      <c r="TVB117" s="37"/>
      <c r="TVC117" s="37"/>
      <c r="TVD117" s="37"/>
      <c r="TVE117" s="37"/>
      <c r="TVF117" s="37"/>
      <c r="TVG117" s="37"/>
      <c r="TVH117" s="37"/>
      <c r="TVI117" s="37"/>
      <c r="TVJ117" s="37"/>
      <c r="TVK117" s="37"/>
      <c r="TVL117" s="37"/>
      <c r="TVM117" s="37"/>
      <c r="TVN117" s="37"/>
      <c r="TVO117" s="37"/>
      <c r="TVP117" s="37"/>
      <c r="TVQ117" s="37"/>
      <c r="TVR117" s="37"/>
      <c r="TVS117" s="37"/>
      <c r="TVT117" s="37"/>
      <c r="TVU117" s="37"/>
      <c r="TVV117" s="37"/>
      <c r="TVW117" s="37"/>
      <c r="TVX117" s="37"/>
      <c r="TVY117" s="37"/>
      <c r="TVZ117" s="37"/>
      <c r="TWA117" s="37"/>
      <c r="TWB117" s="37"/>
      <c r="TWC117" s="37"/>
      <c r="TWD117" s="37"/>
      <c r="TWE117" s="37"/>
      <c r="TWF117" s="37"/>
      <c r="TWG117" s="37"/>
      <c r="TWH117" s="37"/>
      <c r="TWI117" s="37"/>
      <c r="TWJ117" s="37"/>
      <c r="TWK117" s="37"/>
      <c r="TWL117" s="37"/>
      <c r="TWM117" s="37"/>
      <c r="TWN117" s="37"/>
      <c r="TWO117" s="37"/>
      <c r="TWP117" s="37"/>
      <c r="TWQ117" s="37"/>
      <c r="TWR117" s="37"/>
      <c r="TWS117" s="37"/>
      <c r="TWT117" s="37"/>
      <c r="TWU117" s="37"/>
      <c r="TWV117" s="37"/>
      <c r="TWW117" s="37"/>
      <c r="TWX117" s="37"/>
      <c r="TWY117" s="37"/>
      <c r="TWZ117" s="37"/>
      <c r="TXA117" s="37"/>
      <c r="TXB117" s="37"/>
      <c r="TXC117" s="37"/>
      <c r="TXD117" s="37"/>
      <c r="TXE117" s="37"/>
      <c r="TXF117" s="37"/>
      <c r="TXG117" s="37"/>
      <c r="TXH117" s="37"/>
      <c r="TXI117" s="37"/>
      <c r="TXJ117" s="37"/>
      <c r="TXK117" s="37"/>
      <c r="TXL117" s="37"/>
      <c r="TXM117" s="37"/>
      <c r="TXN117" s="37"/>
      <c r="TXO117" s="37"/>
      <c r="TXP117" s="37"/>
      <c r="TXQ117" s="37"/>
      <c r="TXR117" s="37"/>
      <c r="TXS117" s="37"/>
      <c r="TXT117" s="37"/>
      <c r="TXU117" s="37"/>
      <c r="TXV117" s="37"/>
      <c r="TXW117" s="37"/>
      <c r="TXX117" s="37"/>
      <c r="TXY117" s="37"/>
      <c r="TXZ117" s="37"/>
      <c r="TYA117" s="37"/>
      <c r="TYB117" s="37"/>
      <c r="TYC117" s="37"/>
      <c r="TYD117" s="37"/>
      <c r="TYE117" s="37"/>
      <c r="TYF117" s="37"/>
      <c r="TYG117" s="37"/>
      <c r="TYH117" s="37"/>
      <c r="TYI117" s="37"/>
      <c r="TYJ117" s="37"/>
      <c r="TYK117" s="37"/>
      <c r="TYL117" s="37"/>
      <c r="TYM117" s="37"/>
      <c r="TYN117" s="37"/>
      <c r="TYO117" s="37"/>
      <c r="TYP117" s="37"/>
      <c r="TYQ117" s="37"/>
      <c r="TYR117" s="37"/>
      <c r="TYS117" s="37"/>
      <c r="TYT117" s="37"/>
      <c r="TYU117" s="37"/>
      <c r="TYV117" s="37"/>
      <c r="TYW117" s="37"/>
      <c r="TYX117" s="37"/>
      <c r="TYY117" s="37"/>
      <c r="TYZ117" s="37"/>
      <c r="TZA117" s="37"/>
      <c r="TZB117" s="37"/>
      <c r="TZC117" s="37"/>
      <c r="TZD117" s="37"/>
      <c r="TZE117" s="37"/>
      <c r="TZF117" s="37"/>
      <c r="TZG117" s="37"/>
      <c r="TZH117" s="37"/>
      <c r="TZI117" s="37"/>
      <c r="TZJ117" s="37"/>
      <c r="TZK117" s="37"/>
      <c r="TZL117" s="37"/>
      <c r="TZM117" s="37"/>
      <c r="TZN117" s="37"/>
      <c r="TZO117" s="37"/>
      <c r="TZP117" s="37"/>
      <c r="TZQ117" s="37"/>
      <c r="TZR117" s="37"/>
      <c r="TZS117" s="37"/>
      <c r="TZT117" s="37"/>
      <c r="TZU117" s="37"/>
      <c r="TZV117" s="37"/>
      <c r="TZW117" s="37"/>
      <c r="TZX117" s="37"/>
      <c r="TZY117" s="37"/>
      <c r="TZZ117" s="37"/>
      <c r="UAA117" s="37"/>
      <c r="UAB117" s="37"/>
      <c r="UAC117" s="37"/>
      <c r="UAD117" s="37"/>
      <c r="UAE117" s="37"/>
      <c r="UAF117" s="37"/>
      <c r="UAG117" s="37"/>
      <c r="UAH117" s="37"/>
      <c r="UAI117" s="37"/>
      <c r="UAJ117" s="37"/>
      <c r="UAK117" s="37"/>
      <c r="UAL117" s="37"/>
      <c r="UAM117" s="37"/>
      <c r="UAN117" s="37"/>
      <c r="UAO117" s="37"/>
      <c r="UAP117" s="37"/>
      <c r="UAQ117" s="37"/>
      <c r="UAR117" s="37"/>
      <c r="UAS117" s="37"/>
      <c r="UAT117" s="37"/>
      <c r="UAU117" s="37"/>
      <c r="UAV117" s="37"/>
      <c r="UAW117" s="37"/>
      <c r="UAX117" s="37"/>
      <c r="UAY117" s="37"/>
      <c r="UAZ117" s="37"/>
      <c r="UBA117" s="37"/>
      <c r="UBB117" s="37"/>
      <c r="UBC117" s="37"/>
      <c r="UBD117" s="37"/>
      <c r="UBE117" s="37"/>
      <c r="UBF117" s="37"/>
      <c r="UBG117" s="37"/>
      <c r="UBH117" s="37"/>
      <c r="UBI117" s="37"/>
      <c r="UBJ117" s="37"/>
      <c r="UBK117" s="37"/>
      <c r="UBL117" s="37"/>
      <c r="UBM117" s="37"/>
      <c r="UBN117" s="37"/>
      <c r="UBO117" s="37"/>
      <c r="UBP117" s="37"/>
      <c r="UBQ117" s="37"/>
      <c r="UBR117" s="37"/>
      <c r="UBS117" s="37"/>
      <c r="UBT117" s="37"/>
      <c r="UBU117" s="37"/>
      <c r="UBV117" s="37"/>
      <c r="UBW117" s="37"/>
      <c r="UBX117" s="37"/>
      <c r="UBY117" s="37"/>
      <c r="UBZ117" s="37"/>
      <c r="UCA117" s="37"/>
      <c r="UCB117" s="37"/>
      <c r="UCC117" s="37"/>
      <c r="UCD117" s="37"/>
      <c r="UCE117" s="37"/>
      <c r="UCF117" s="37"/>
      <c r="UCG117" s="37"/>
      <c r="UCH117" s="37"/>
      <c r="UCI117" s="37"/>
      <c r="UCJ117" s="37"/>
      <c r="UCK117" s="37"/>
      <c r="UCL117" s="37"/>
      <c r="UCM117" s="37"/>
      <c r="UCN117" s="37"/>
      <c r="UCO117" s="37"/>
      <c r="UCP117" s="37"/>
      <c r="UCQ117" s="37"/>
      <c r="UCR117" s="37"/>
      <c r="UCS117" s="37"/>
      <c r="UCT117" s="37"/>
      <c r="UCU117" s="37"/>
      <c r="UCV117" s="37"/>
      <c r="UCW117" s="37"/>
      <c r="UCX117" s="37"/>
      <c r="UCY117" s="37"/>
      <c r="UCZ117" s="37"/>
      <c r="UDA117" s="37"/>
      <c r="UDB117" s="37"/>
      <c r="UDC117" s="37"/>
      <c r="UDD117" s="37"/>
      <c r="UDE117" s="37"/>
      <c r="UDF117" s="37"/>
      <c r="UDG117" s="37"/>
      <c r="UDH117" s="37"/>
      <c r="UDI117" s="37"/>
      <c r="UDJ117" s="37"/>
      <c r="UDK117" s="37"/>
      <c r="UDL117" s="37"/>
      <c r="UDM117" s="37"/>
      <c r="UDN117" s="37"/>
      <c r="UDO117" s="37"/>
      <c r="UDP117" s="37"/>
      <c r="UDQ117" s="37"/>
      <c r="UDR117" s="37"/>
      <c r="UDS117" s="37"/>
      <c r="UDT117" s="37"/>
      <c r="UDU117" s="37"/>
      <c r="UDV117" s="37"/>
      <c r="UDW117" s="37"/>
      <c r="UDX117" s="37"/>
      <c r="UDY117" s="37"/>
      <c r="UDZ117" s="37"/>
      <c r="UEA117" s="37"/>
      <c r="UEB117" s="37"/>
      <c r="UEC117" s="37"/>
      <c r="UED117" s="37"/>
      <c r="UEE117" s="37"/>
      <c r="UEF117" s="37"/>
      <c r="UEG117" s="37"/>
      <c r="UEH117" s="37"/>
      <c r="UEI117" s="37"/>
      <c r="UEJ117" s="37"/>
      <c r="UEK117" s="37"/>
      <c r="UEL117" s="37"/>
      <c r="UEM117" s="37"/>
      <c r="UEN117" s="37"/>
      <c r="UEO117" s="37"/>
      <c r="UEP117" s="37"/>
      <c r="UEQ117" s="37"/>
      <c r="UER117" s="37"/>
      <c r="UES117" s="37"/>
      <c r="UET117" s="37"/>
      <c r="UEU117" s="37"/>
      <c r="UEV117" s="37"/>
      <c r="UEW117" s="37"/>
      <c r="UEX117" s="37"/>
      <c r="UEY117" s="37"/>
      <c r="UEZ117" s="37"/>
      <c r="UFA117" s="37"/>
      <c r="UFB117" s="37"/>
      <c r="UFC117" s="37"/>
      <c r="UFD117" s="37"/>
      <c r="UFE117" s="37"/>
      <c r="UFF117" s="37"/>
      <c r="UFG117" s="37"/>
      <c r="UFH117" s="37"/>
      <c r="UFI117" s="37"/>
      <c r="UFJ117" s="37"/>
      <c r="UFK117" s="37"/>
      <c r="UFL117" s="37"/>
      <c r="UFM117" s="37"/>
      <c r="UFN117" s="37"/>
      <c r="UFO117" s="37"/>
      <c r="UFP117" s="37"/>
      <c r="UFQ117" s="37"/>
      <c r="UFR117" s="37"/>
      <c r="UFS117" s="37"/>
      <c r="UFT117" s="37"/>
      <c r="UFU117" s="37"/>
      <c r="UFV117" s="37"/>
      <c r="UFW117" s="37"/>
      <c r="UFX117" s="37"/>
      <c r="UFY117" s="37"/>
      <c r="UFZ117" s="37"/>
      <c r="UGA117" s="37"/>
      <c r="UGB117" s="37"/>
      <c r="UGC117" s="37"/>
      <c r="UGD117" s="37"/>
      <c r="UGE117" s="37"/>
      <c r="UGF117" s="37"/>
      <c r="UGG117" s="37"/>
      <c r="UGH117" s="37"/>
      <c r="UGI117" s="37"/>
      <c r="UGJ117" s="37"/>
      <c r="UGK117" s="37"/>
      <c r="UGL117" s="37"/>
      <c r="UGM117" s="37"/>
      <c r="UGN117" s="37"/>
      <c r="UGO117" s="37"/>
      <c r="UGP117" s="37"/>
      <c r="UGQ117" s="37"/>
      <c r="UGR117" s="37"/>
      <c r="UGS117" s="37"/>
      <c r="UGT117" s="37"/>
      <c r="UGU117" s="37"/>
      <c r="UGV117" s="37"/>
      <c r="UGW117" s="37"/>
      <c r="UGX117" s="37"/>
      <c r="UGY117" s="37"/>
      <c r="UGZ117" s="37"/>
      <c r="UHA117" s="37"/>
      <c r="UHB117" s="37"/>
      <c r="UHC117" s="37"/>
      <c r="UHD117" s="37"/>
      <c r="UHE117" s="37"/>
      <c r="UHF117" s="37"/>
      <c r="UHG117" s="37"/>
      <c r="UHH117" s="37"/>
      <c r="UHI117" s="37"/>
      <c r="UHJ117" s="37"/>
      <c r="UHK117" s="37"/>
      <c r="UHL117" s="37"/>
      <c r="UHM117" s="37"/>
      <c r="UHN117" s="37"/>
      <c r="UHO117" s="37"/>
      <c r="UHP117" s="37"/>
      <c r="UHQ117" s="37"/>
      <c r="UHR117" s="37"/>
      <c r="UHS117" s="37"/>
      <c r="UHT117" s="37"/>
      <c r="UHU117" s="37"/>
      <c r="UHV117" s="37"/>
      <c r="UHW117" s="37"/>
      <c r="UHX117" s="37"/>
      <c r="UHY117" s="37"/>
      <c r="UHZ117" s="37"/>
      <c r="UIA117" s="37"/>
      <c r="UIB117" s="37"/>
      <c r="UIC117" s="37"/>
      <c r="UID117" s="37"/>
      <c r="UIE117" s="37"/>
      <c r="UIF117" s="37"/>
      <c r="UIG117" s="37"/>
      <c r="UIH117" s="37"/>
      <c r="UII117" s="37"/>
      <c r="UIJ117" s="37"/>
      <c r="UIK117" s="37"/>
      <c r="UIL117" s="37"/>
      <c r="UIM117" s="37"/>
      <c r="UIN117" s="37"/>
      <c r="UIO117" s="37"/>
      <c r="UIP117" s="37"/>
      <c r="UIQ117" s="37"/>
      <c r="UIR117" s="37"/>
      <c r="UIS117" s="37"/>
      <c r="UIT117" s="37"/>
      <c r="UIU117" s="37"/>
      <c r="UIV117" s="37"/>
      <c r="UIW117" s="37"/>
      <c r="UIX117" s="37"/>
      <c r="UIY117" s="37"/>
      <c r="UIZ117" s="37"/>
      <c r="UJA117" s="37"/>
      <c r="UJB117" s="37"/>
      <c r="UJC117" s="37"/>
      <c r="UJD117" s="37"/>
      <c r="UJE117" s="37"/>
      <c r="UJF117" s="37"/>
      <c r="UJG117" s="37"/>
      <c r="UJH117" s="37"/>
      <c r="UJI117" s="37"/>
      <c r="UJJ117" s="37"/>
      <c r="UJK117" s="37"/>
      <c r="UJL117" s="37"/>
      <c r="UJM117" s="37"/>
      <c r="UJN117" s="37"/>
      <c r="UJO117" s="37"/>
      <c r="UJP117" s="37"/>
      <c r="UJQ117" s="37"/>
      <c r="UJR117" s="37"/>
      <c r="UJS117" s="37"/>
      <c r="UJT117" s="37"/>
      <c r="UJU117" s="37"/>
      <c r="UJV117" s="37"/>
      <c r="UJW117" s="37"/>
      <c r="UJX117" s="37"/>
      <c r="UJY117" s="37"/>
      <c r="UJZ117" s="37"/>
      <c r="UKA117" s="37"/>
      <c r="UKB117" s="37"/>
      <c r="UKC117" s="37"/>
      <c r="UKD117" s="37"/>
      <c r="UKE117" s="37"/>
      <c r="UKF117" s="37"/>
      <c r="UKG117" s="37"/>
      <c r="UKH117" s="37"/>
      <c r="UKI117" s="37"/>
      <c r="UKJ117" s="37"/>
      <c r="UKK117" s="37"/>
      <c r="UKL117" s="37"/>
      <c r="UKM117" s="37"/>
      <c r="UKN117" s="37"/>
      <c r="UKO117" s="37"/>
      <c r="UKP117" s="37"/>
      <c r="UKQ117" s="37"/>
      <c r="UKR117" s="37"/>
      <c r="UKS117" s="37"/>
      <c r="UKT117" s="37"/>
      <c r="UKU117" s="37"/>
      <c r="UKV117" s="37"/>
      <c r="UKW117" s="37"/>
      <c r="UKX117" s="37"/>
      <c r="UKY117" s="37"/>
      <c r="UKZ117" s="37"/>
      <c r="ULA117" s="37"/>
      <c r="ULB117" s="37"/>
      <c r="ULC117" s="37"/>
      <c r="ULD117" s="37"/>
      <c r="ULE117" s="37"/>
      <c r="ULF117" s="37"/>
      <c r="ULG117" s="37"/>
      <c r="ULH117" s="37"/>
      <c r="ULI117" s="37"/>
      <c r="ULJ117" s="37"/>
      <c r="ULK117" s="37"/>
      <c r="ULL117" s="37"/>
      <c r="ULM117" s="37"/>
      <c r="ULN117" s="37"/>
      <c r="ULO117" s="37"/>
      <c r="ULP117" s="37"/>
      <c r="ULQ117" s="37"/>
      <c r="ULR117" s="37"/>
      <c r="ULS117" s="37"/>
      <c r="ULT117" s="37"/>
      <c r="ULU117" s="37"/>
      <c r="ULV117" s="37"/>
      <c r="ULW117" s="37"/>
      <c r="ULX117" s="37"/>
      <c r="ULY117" s="37"/>
      <c r="ULZ117" s="37"/>
      <c r="UMA117" s="37"/>
      <c r="UMB117" s="37"/>
      <c r="UMC117" s="37"/>
      <c r="UMD117" s="37"/>
      <c r="UME117" s="37"/>
      <c r="UMF117" s="37"/>
      <c r="UMG117" s="37"/>
      <c r="UMH117" s="37"/>
      <c r="UMI117" s="37"/>
      <c r="UMJ117" s="37"/>
      <c r="UMK117" s="37"/>
      <c r="UML117" s="37"/>
      <c r="UMM117" s="37"/>
      <c r="UMN117" s="37"/>
      <c r="UMO117" s="37"/>
      <c r="UMP117" s="37"/>
      <c r="UMQ117" s="37"/>
      <c r="UMR117" s="37"/>
      <c r="UMS117" s="37"/>
      <c r="UMT117" s="37"/>
      <c r="UMU117" s="37"/>
      <c r="UMV117" s="37"/>
      <c r="UMW117" s="37"/>
      <c r="UMX117" s="37"/>
      <c r="UMY117" s="37"/>
      <c r="UMZ117" s="37"/>
      <c r="UNA117" s="37"/>
      <c r="UNB117" s="37"/>
      <c r="UNC117" s="37"/>
      <c r="UND117" s="37"/>
      <c r="UNE117" s="37"/>
      <c r="UNF117" s="37"/>
      <c r="UNG117" s="37"/>
      <c r="UNH117" s="37"/>
      <c r="UNI117" s="37"/>
      <c r="UNJ117" s="37"/>
      <c r="UNK117" s="37"/>
      <c r="UNL117" s="37"/>
      <c r="UNM117" s="37"/>
      <c r="UNN117" s="37"/>
      <c r="UNO117" s="37"/>
      <c r="UNP117" s="37"/>
      <c r="UNQ117" s="37"/>
      <c r="UNR117" s="37"/>
      <c r="UNS117" s="37"/>
      <c r="UNT117" s="37"/>
      <c r="UNU117" s="37"/>
      <c r="UNV117" s="37"/>
      <c r="UNW117" s="37"/>
      <c r="UNX117" s="37"/>
      <c r="UNY117" s="37"/>
      <c r="UNZ117" s="37"/>
      <c r="UOA117" s="37"/>
      <c r="UOB117" s="37"/>
      <c r="UOC117" s="37"/>
      <c r="UOD117" s="37"/>
      <c r="UOE117" s="37"/>
      <c r="UOF117" s="37"/>
      <c r="UOG117" s="37"/>
      <c r="UOH117" s="37"/>
      <c r="UOI117" s="37"/>
      <c r="UOJ117" s="37"/>
      <c r="UOK117" s="37"/>
      <c r="UOL117" s="37"/>
      <c r="UOM117" s="37"/>
      <c r="UON117" s="37"/>
      <c r="UOO117" s="37"/>
      <c r="UOP117" s="37"/>
      <c r="UOQ117" s="37"/>
      <c r="UOR117" s="37"/>
      <c r="UOS117" s="37"/>
      <c r="UOT117" s="37"/>
      <c r="UOU117" s="37"/>
      <c r="UOV117" s="37"/>
      <c r="UOW117" s="37"/>
      <c r="UOX117" s="37"/>
      <c r="UOY117" s="37"/>
      <c r="UOZ117" s="37"/>
      <c r="UPA117" s="37"/>
      <c r="UPB117" s="37"/>
      <c r="UPC117" s="37"/>
      <c r="UPD117" s="37"/>
      <c r="UPE117" s="37"/>
      <c r="UPF117" s="37"/>
      <c r="UPG117" s="37"/>
      <c r="UPH117" s="37"/>
      <c r="UPI117" s="37"/>
      <c r="UPJ117" s="37"/>
      <c r="UPK117" s="37"/>
      <c r="UPL117" s="37"/>
      <c r="UPM117" s="37"/>
      <c r="UPN117" s="37"/>
      <c r="UPO117" s="37"/>
      <c r="UPP117" s="37"/>
      <c r="UPQ117" s="37"/>
      <c r="UPR117" s="37"/>
      <c r="UPS117" s="37"/>
      <c r="UPT117" s="37"/>
      <c r="UPU117" s="37"/>
      <c r="UPV117" s="37"/>
      <c r="UPW117" s="37"/>
      <c r="UPX117" s="37"/>
      <c r="UPY117" s="37"/>
      <c r="UPZ117" s="37"/>
      <c r="UQA117" s="37"/>
      <c r="UQB117" s="37"/>
      <c r="UQC117" s="37"/>
      <c r="UQD117" s="37"/>
      <c r="UQE117" s="37"/>
      <c r="UQF117" s="37"/>
      <c r="UQG117" s="37"/>
      <c r="UQH117" s="37"/>
      <c r="UQI117" s="37"/>
      <c r="UQJ117" s="37"/>
      <c r="UQK117" s="37"/>
      <c r="UQL117" s="37"/>
      <c r="UQM117" s="37"/>
      <c r="UQN117" s="37"/>
      <c r="UQO117" s="37"/>
      <c r="UQP117" s="37"/>
      <c r="UQQ117" s="37"/>
      <c r="UQR117" s="37"/>
      <c r="UQS117" s="37"/>
      <c r="UQT117" s="37"/>
      <c r="UQU117" s="37"/>
      <c r="UQV117" s="37"/>
      <c r="UQW117" s="37"/>
      <c r="UQX117" s="37"/>
      <c r="UQY117" s="37"/>
      <c r="UQZ117" s="37"/>
      <c r="URA117" s="37"/>
      <c r="URB117" s="37"/>
      <c r="URC117" s="37"/>
      <c r="URD117" s="37"/>
      <c r="URE117" s="37"/>
      <c r="URF117" s="37"/>
      <c r="URG117" s="37"/>
      <c r="URH117" s="37"/>
      <c r="URI117" s="37"/>
      <c r="URJ117" s="37"/>
      <c r="URK117" s="37"/>
      <c r="URL117" s="37"/>
      <c r="URM117" s="37"/>
      <c r="URN117" s="37"/>
      <c r="URO117" s="37"/>
      <c r="URP117" s="37"/>
      <c r="URQ117" s="37"/>
      <c r="URR117" s="37"/>
      <c r="URS117" s="37"/>
      <c r="URT117" s="37"/>
      <c r="URU117" s="37"/>
      <c r="URV117" s="37"/>
      <c r="URW117" s="37"/>
      <c r="URX117" s="37"/>
      <c r="URY117" s="37"/>
      <c r="URZ117" s="37"/>
      <c r="USA117" s="37"/>
      <c r="USB117" s="37"/>
      <c r="USC117" s="37"/>
      <c r="USD117" s="37"/>
      <c r="USE117" s="37"/>
      <c r="USF117" s="37"/>
      <c r="USG117" s="37"/>
      <c r="USH117" s="37"/>
      <c r="USI117" s="37"/>
      <c r="USJ117" s="37"/>
      <c r="USK117" s="37"/>
      <c r="USL117" s="37"/>
      <c r="USM117" s="37"/>
      <c r="USN117" s="37"/>
      <c r="USO117" s="37"/>
      <c r="USP117" s="37"/>
      <c r="USQ117" s="37"/>
      <c r="USR117" s="37"/>
      <c r="USS117" s="37"/>
      <c r="UST117" s="37"/>
      <c r="USU117" s="37"/>
      <c r="USV117" s="37"/>
      <c r="USW117" s="37"/>
      <c r="USX117" s="37"/>
      <c r="USY117" s="37"/>
      <c r="USZ117" s="37"/>
      <c r="UTA117" s="37"/>
      <c r="UTB117" s="37"/>
      <c r="UTC117" s="37"/>
      <c r="UTD117" s="37"/>
      <c r="UTE117" s="37"/>
      <c r="UTF117" s="37"/>
      <c r="UTG117" s="37"/>
      <c r="UTH117" s="37"/>
      <c r="UTI117" s="37"/>
      <c r="UTJ117" s="37"/>
      <c r="UTK117" s="37"/>
      <c r="UTL117" s="37"/>
      <c r="UTM117" s="37"/>
      <c r="UTN117" s="37"/>
      <c r="UTO117" s="37"/>
      <c r="UTP117" s="37"/>
      <c r="UTQ117" s="37"/>
      <c r="UTR117" s="37"/>
      <c r="UTS117" s="37"/>
      <c r="UTT117" s="37"/>
      <c r="UTU117" s="37"/>
      <c r="UTV117" s="37"/>
      <c r="UTW117" s="37"/>
      <c r="UTX117" s="37"/>
      <c r="UTY117" s="37"/>
      <c r="UTZ117" s="37"/>
      <c r="UUA117" s="37"/>
      <c r="UUB117" s="37"/>
      <c r="UUC117" s="37"/>
      <c r="UUD117" s="37"/>
      <c r="UUE117" s="37"/>
      <c r="UUF117" s="37"/>
      <c r="UUG117" s="37"/>
      <c r="UUH117" s="37"/>
      <c r="UUI117" s="37"/>
      <c r="UUJ117" s="37"/>
      <c r="UUK117" s="37"/>
      <c r="UUL117" s="37"/>
      <c r="UUM117" s="37"/>
      <c r="UUN117" s="37"/>
      <c r="UUO117" s="37"/>
      <c r="UUP117" s="37"/>
      <c r="UUQ117" s="37"/>
      <c r="UUR117" s="37"/>
      <c r="UUS117" s="37"/>
      <c r="UUT117" s="37"/>
      <c r="UUU117" s="37"/>
      <c r="UUV117" s="37"/>
      <c r="UUW117" s="37"/>
      <c r="UUX117" s="37"/>
      <c r="UUY117" s="37"/>
      <c r="UUZ117" s="37"/>
      <c r="UVA117" s="37"/>
      <c r="UVB117" s="37"/>
      <c r="UVC117" s="37"/>
      <c r="UVD117" s="37"/>
      <c r="UVE117" s="37"/>
      <c r="UVF117" s="37"/>
      <c r="UVG117" s="37"/>
      <c r="UVH117" s="37"/>
      <c r="UVI117" s="37"/>
      <c r="UVJ117" s="37"/>
      <c r="UVK117" s="37"/>
      <c r="UVL117" s="37"/>
      <c r="UVM117" s="37"/>
      <c r="UVN117" s="37"/>
      <c r="UVO117" s="37"/>
      <c r="UVP117" s="37"/>
      <c r="UVQ117" s="37"/>
      <c r="UVR117" s="37"/>
      <c r="UVS117" s="37"/>
      <c r="UVT117" s="37"/>
      <c r="UVU117" s="37"/>
      <c r="UVV117" s="37"/>
      <c r="UVW117" s="37"/>
      <c r="UVX117" s="37"/>
      <c r="UVY117" s="37"/>
      <c r="UVZ117" s="37"/>
      <c r="UWA117" s="37"/>
      <c r="UWB117" s="37"/>
      <c r="UWC117" s="37"/>
      <c r="UWD117" s="37"/>
      <c r="UWE117" s="37"/>
      <c r="UWF117" s="37"/>
      <c r="UWG117" s="37"/>
      <c r="UWH117" s="37"/>
      <c r="UWI117" s="37"/>
      <c r="UWJ117" s="37"/>
      <c r="UWK117" s="37"/>
      <c r="UWL117" s="37"/>
      <c r="UWM117" s="37"/>
      <c r="UWN117" s="37"/>
      <c r="UWO117" s="37"/>
      <c r="UWP117" s="37"/>
      <c r="UWQ117" s="37"/>
      <c r="UWR117" s="37"/>
      <c r="UWS117" s="37"/>
      <c r="UWT117" s="37"/>
      <c r="UWU117" s="37"/>
      <c r="UWV117" s="37"/>
      <c r="UWW117" s="37"/>
      <c r="UWX117" s="37"/>
      <c r="UWY117" s="37"/>
      <c r="UWZ117" s="37"/>
      <c r="UXA117" s="37"/>
      <c r="UXB117" s="37"/>
      <c r="UXC117" s="37"/>
      <c r="UXD117" s="37"/>
      <c r="UXE117" s="37"/>
      <c r="UXF117" s="37"/>
      <c r="UXG117" s="37"/>
      <c r="UXH117" s="37"/>
      <c r="UXI117" s="37"/>
      <c r="UXJ117" s="37"/>
      <c r="UXK117" s="37"/>
      <c r="UXL117" s="37"/>
      <c r="UXM117" s="37"/>
      <c r="UXN117" s="37"/>
      <c r="UXO117" s="37"/>
      <c r="UXP117" s="37"/>
      <c r="UXQ117" s="37"/>
      <c r="UXR117" s="37"/>
      <c r="UXS117" s="37"/>
      <c r="UXT117" s="37"/>
      <c r="UXU117" s="37"/>
      <c r="UXV117" s="37"/>
      <c r="UXW117" s="37"/>
      <c r="UXX117" s="37"/>
      <c r="UXY117" s="37"/>
      <c r="UXZ117" s="37"/>
      <c r="UYA117" s="37"/>
      <c r="UYB117" s="37"/>
      <c r="UYC117" s="37"/>
      <c r="UYD117" s="37"/>
      <c r="UYE117" s="37"/>
      <c r="UYF117" s="37"/>
      <c r="UYG117" s="37"/>
      <c r="UYH117" s="37"/>
      <c r="UYI117" s="37"/>
      <c r="UYJ117" s="37"/>
      <c r="UYK117" s="37"/>
      <c r="UYL117" s="37"/>
      <c r="UYM117" s="37"/>
      <c r="UYN117" s="37"/>
      <c r="UYO117" s="37"/>
      <c r="UYP117" s="37"/>
      <c r="UYQ117" s="37"/>
      <c r="UYR117" s="37"/>
      <c r="UYS117" s="37"/>
      <c r="UYT117" s="37"/>
      <c r="UYU117" s="37"/>
      <c r="UYV117" s="37"/>
      <c r="UYW117" s="37"/>
      <c r="UYX117" s="37"/>
      <c r="UYY117" s="37"/>
      <c r="UYZ117" s="37"/>
      <c r="UZA117" s="37"/>
      <c r="UZB117" s="37"/>
      <c r="UZC117" s="37"/>
      <c r="UZD117" s="37"/>
      <c r="UZE117" s="37"/>
      <c r="UZF117" s="37"/>
      <c r="UZG117" s="37"/>
      <c r="UZH117" s="37"/>
      <c r="UZI117" s="37"/>
      <c r="UZJ117" s="37"/>
      <c r="UZK117" s="37"/>
      <c r="UZL117" s="37"/>
      <c r="UZM117" s="37"/>
      <c r="UZN117" s="37"/>
      <c r="UZO117" s="37"/>
      <c r="UZP117" s="37"/>
      <c r="UZQ117" s="37"/>
      <c r="UZR117" s="37"/>
      <c r="UZS117" s="37"/>
      <c r="UZT117" s="37"/>
      <c r="UZU117" s="37"/>
      <c r="UZV117" s="37"/>
      <c r="UZW117" s="37"/>
      <c r="UZX117" s="37"/>
      <c r="UZY117" s="37"/>
      <c r="UZZ117" s="37"/>
      <c r="VAA117" s="37"/>
      <c r="VAB117" s="37"/>
      <c r="VAC117" s="37"/>
      <c r="VAD117" s="37"/>
      <c r="VAE117" s="37"/>
      <c r="VAF117" s="37"/>
      <c r="VAG117" s="37"/>
      <c r="VAH117" s="37"/>
      <c r="VAI117" s="37"/>
      <c r="VAJ117" s="37"/>
      <c r="VAK117" s="37"/>
      <c r="VAL117" s="37"/>
      <c r="VAM117" s="37"/>
      <c r="VAN117" s="37"/>
      <c r="VAO117" s="37"/>
      <c r="VAP117" s="37"/>
      <c r="VAQ117" s="37"/>
      <c r="VAR117" s="37"/>
      <c r="VAS117" s="37"/>
      <c r="VAT117" s="37"/>
      <c r="VAU117" s="37"/>
      <c r="VAV117" s="37"/>
      <c r="VAW117" s="37"/>
      <c r="VAX117" s="37"/>
      <c r="VAY117" s="37"/>
      <c r="VAZ117" s="37"/>
      <c r="VBA117" s="37"/>
      <c r="VBB117" s="37"/>
      <c r="VBC117" s="37"/>
      <c r="VBD117" s="37"/>
      <c r="VBE117" s="37"/>
      <c r="VBF117" s="37"/>
      <c r="VBG117" s="37"/>
      <c r="VBH117" s="37"/>
      <c r="VBI117" s="37"/>
      <c r="VBJ117" s="37"/>
      <c r="VBK117" s="37"/>
      <c r="VBL117" s="37"/>
      <c r="VBM117" s="37"/>
      <c r="VBN117" s="37"/>
      <c r="VBO117" s="37"/>
      <c r="VBP117" s="37"/>
      <c r="VBQ117" s="37"/>
      <c r="VBR117" s="37"/>
      <c r="VBS117" s="37"/>
      <c r="VBT117" s="37"/>
      <c r="VBU117" s="37"/>
      <c r="VBV117" s="37"/>
      <c r="VBW117" s="37"/>
      <c r="VBX117" s="37"/>
      <c r="VBY117" s="37"/>
      <c r="VBZ117" s="37"/>
      <c r="VCA117" s="37"/>
      <c r="VCB117" s="37"/>
      <c r="VCC117" s="37"/>
      <c r="VCD117" s="37"/>
      <c r="VCE117" s="37"/>
      <c r="VCF117" s="37"/>
      <c r="VCG117" s="37"/>
      <c r="VCH117" s="37"/>
      <c r="VCI117" s="37"/>
      <c r="VCJ117" s="37"/>
      <c r="VCK117" s="37"/>
      <c r="VCL117" s="37"/>
      <c r="VCM117" s="37"/>
      <c r="VCN117" s="37"/>
      <c r="VCO117" s="37"/>
      <c r="VCP117" s="37"/>
      <c r="VCQ117" s="37"/>
      <c r="VCR117" s="37"/>
      <c r="VCS117" s="37"/>
      <c r="VCT117" s="37"/>
      <c r="VCU117" s="37"/>
      <c r="VCV117" s="37"/>
      <c r="VCW117" s="37"/>
      <c r="VCX117" s="37"/>
      <c r="VCY117" s="37"/>
      <c r="VCZ117" s="37"/>
      <c r="VDA117" s="37"/>
      <c r="VDB117" s="37"/>
      <c r="VDC117" s="37"/>
      <c r="VDD117" s="37"/>
      <c r="VDE117" s="37"/>
      <c r="VDF117" s="37"/>
      <c r="VDG117" s="37"/>
      <c r="VDH117" s="37"/>
      <c r="VDI117" s="37"/>
      <c r="VDJ117" s="37"/>
      <c r="VDK117" s="37"/>
      <c r="VDL117" s="37"/>
      <c r="VDM117" s="37"/>
      <c r="VDN117" s="37"/>
      <c r="VDO117" s="37"/>
      <c r="VDP117" s="37"/>
      <c r="VDQ117" s="37"/>
      <c r="VDR117" s="37"/>
      <c r="VDS117" s="37"/>
      <c r="VDT117" s="37"/>
      <c r="VDU117" s="37"/>
      <c r="VDV117" s="37"/>
      <c r="VDW117" s="37"/>
      <c r="VDX117" s="37"/>
      <c r="VDY117" s="37"/>
      <c r="VDZ117" s="37"/>
      <c r="VEA117" s="37"/>
      <c r="VEB117" s="37"/>
      <c r="VEC117" s="37"/>
      <c r="VED117" s="37"/>
      <c r="VEE117" s="37"/>
      <c r="VEF117" s="37"/>
      <c r="VEG117" s="37"/>
      <c r="VEH117" s="37"/>
      <c r="VEI117" s="37"/>
      <c r="VEJ117" s="37"/>
      <c r="VEK117" s="37"/>
      <c r="VEL117" s="37"/>
      <c r="VEM117" s="37"/>
      <c r="VEN117" s="37"/>
      <c r="VEO117" s="37"/>
      <c r="VEP117" s="37"/>
      <c r="VEQ117" s="37"/>
      <c r="VER117" s="37"/>
      <c r="VES117" s="37"/>
      <c r="VET117" s="37"/>
      <c r="VEU117" s="37"/>
      <c r="VEV117" s="37"/>
      <c r="VEW117" s="37"/>
      <c r="VEX117" s="37"/>
      <c r="VEY117" s="37"/>
      <c r="VEZ117" s="37"/>
      <c r="VFA117" s="37"/>
      <c r="VFB117" s="37"/>
      <c r="VFC117" s="37"/>
      <c r="VFD117" s="37"/>
      <c r="VFE117" s="37"/>
      <c r="VFF117" s="37"/>
      <c r="VFG117" s="37"/>
      <c r="VFH117" s="37"/>
      <c r="VFI117" s="37"/>
      <c r="VFJ117" s="37"/>
      <c r="VFK117" s="37"/>
      <c r="VFL117" s="37"/>
      <c r="VFM117" s="37"/>
      <c r="VFN117" s="37"/>
      <c r="VFO117" s="37"/>
      <c r="VFP117" s="37"/>
      <c r="VFQ117" s="37"/>
      <c r="VFR117" s="37"/>
      <c r="VFS117" s="37"/>
      <c r="VFT117" s="37"/>
      <c r="VFU117" s="37"/>
      <c r="VFV117" s="37"/>
      <c r="VFW117" s="37"/>
      <c r="VFX117" s="37"/>
      <c r="VFY117" s="37"/>
      <c r="VFZ117" s="37"/>
      <c r="VGA117" s="37"/>
      <c r="VGB117" s="37"/>
      <c r="VGC117" s="37"/>
      <c r="VGD117" s="37"/>
      <c r="VGE117" s="37"/>
      <c r="VGF117" s="37"/>
      <c r="VGG117" s="37"/>
      <c r="VGH117" s="37"/>
      <c r="VGI117" s="37"/>
      <c r="VGJ117" s="37"/>
      <c r="VGK117" s="37"/>
      <c r="VGL117" s="37"/>
      <c r="VGM117" s="37"/>
      <c r="VGN117" s="37"/>
      <c r="VGO117" s="37"/>
      <c r="VGP117" s="37"/>
      <c r="VGQ117" s="37"/>
      <c r="VGR117" s="37"/>
      <c r="VGS117" s="37"/>
      <c r="VGT117" s="37"/>
      <c r="VGU117" s="37"/>
      <c r="VGV117" s="37"/>
      <c r="VGW117" s="37"/>
      <c r="VGX117" s="37"/>
      <c r="VGY117" s="37"/>
      <c r="VGZ117" s="37"/>
      <c r="VHA117" s="37"/>
      <c r="VHB117" s="37"/>
      <c r="VHC117" s="37"/>
      <c r="VHD117" s="37"/>
      <c r="VHE117" s="37"/>
      <c r="VHF117" s="37"/>
      <c r="VHG117" s="37"/>
      <c r="VHH117" s="37"/>
      <c r="VHI117" s="37"/>
      <c r="VHJ117" s="37"/>
      <c r="VHK117" s="37"/>
      <c r="VHL117" s="37"/>
      <c r="VHM117" s="37"/>
      <c r="VHN117" s="37"/>
      <c r="VHO117" s="37"/>
      <c r="VHP117" s="37"/>
      <c r="VHQ117" s="37"/>
      <c r="VHR117" s="37"/>
      <c r="VHS117" s="37"/>
      <c r="VHT117" s="37"/>
      <c r="VHU117" s="37"/>
      <c r="VHV117" s="37"/>
      <c r="VHW117" s="37"/>
      <c r="VHX117" s="37"/>
      <c r="VHY117" s="37"/>
      <c r="VHZ117" s="37"/>
      <c r="VIA117" s="37"/>
      <c r="VIB117" s="37"/>
      <c r="VIC117" s="37"/>
      <c r="VID117" s="37"/>
      <c r="VIE117" s="37"/>
      <c r="VIF117" s="37"/>
      <c r="VIG117" s="37"/>
      <c r="VIH117" s="37"/>
      <c r="VII117" s="37"/>
      <c r="VIJ117" s="37"/>
      <c r="VIK117" s="37"/>
      <c r="VIL117" s="37"/>
      <c r="VIM117" s="37"/>
      <c r="VIN117" s="37"/>
      <c r="VIO117" s="37"/>
      <c r="VIP117" s="37"/>
      <c r="VIQ117" s="37"/>
      <c r="VIR117" s="37"/>
      <c r="VIS117" s="37"/>
      <c r="VIT117" s="37"/>
      <c r="VIU117" s="37"/>
      <c r="VIV117" s="37"/>
      <c r="VIW117" s="37"/>
      <c r="VIX117" s="37"/>
      <c r="VIY117" s="37"/>
      <c r="VIZ117" s="37"/>
      <c r="VJA117" s="37"/>
      <c r="VJB117" s="37"/>
      <c r="VJC117" s="37"/>
      <c r="VJD117" s="37"/>
      <c r="VJE117" s="37"/>
      <c r="VJF117" s="37"/>
      <c r="VJG117" s="37"/>
      <c r="VJH117" s="37"/>
      <c r="VJI117" s="37"/>
      <c r="VJJ117" s="37"/>
      <c r="VJK117" s="37"/>
      <c r="VJL117" s="37"/>
      <c r="VJM117" s="37"/>
      <c r="VJN117" s="37"/>
      <c r="VJO117" s="37"/>
      <c r="VJP117" s="37"/>
      <c r="VJQ117" s="37"/>
      <c r="VJR117" s="37"/>
      <c r="VJS117" s="37"/>
      <c r="VJT117" s="37"/>
      <c r="VJU117" s="37"/>
      <c r="VJV117" s="37"/>
      <c r="VJW117" s="37"/>
      <c r="VJX117" s="37"/>
      <c r="VJY117" s="37"/>
      <c r="VJZ117" s="37"/>
      <c r="VKA117" s="37"/>
      <c r="VKB117" s="37"/>
      <c r="VKC117" s="37"/>
      <c r="VKD117" s="37"/>
      <c r="VKE117" s="37"/>
      <c r="VKF117" s="37"/>
      <c r="VKG117" s="37"/>
      <c r="VKH117" s="37"/>
      <c r="VKI117" s="37"/>
      <c r="VKJ117" s="37"/>
      <c r="VKK117" s="37"/>
      <c r="VKL117" s="37"/>
      <c r="VKM117" s="37"/>
      <c r="VKN117" s="37"/>
      <c r="VKO117" s="37"/>
      <c r="VKP117" s="37"/>
      <c r="VKQ117" s="37"/>
      <c r="VKR117" s="37"/>
      <c r="VKS117" s="37"/>
      <c r="VKT117" s="37"/>
      <c r="VKU117" s="37"/>
      <c r="VKV117" s="37"/>
      <c r="VKW117" s="37"/>
      <c r="VKX117" s="37"/>
      <c r="VKY117" s="37"/>
      <c r="VKZ117" s="37"/>
      <c r="VLA117" s="37"/>
      <c r="VLB117" s="37"/>
      <c r="VLC117" s="37"/>
      <c r="VLD117" s="37"/>
      <c r="VLE117" s="37"/>
      <c r="VLF117" s="37"/>
      <c r="VLG117" s="37"/>
      <c r="VLH117" s="37"/>
      <c r="VLI117" s="37"/>
      <c r="VLJ117" s="37"/>
      <c r="VLK117" s="37"/>
      <c r="VLL117" s="37"/>
      <c r="VLM117" s="37"/>
      <c r="VLN117" s="37"/>
      <c r="VLO117" s="37"/>
      <c r="VLP117" s="37"/>
      <c r="VLQ117" s="37"/>
      <c r="VLR117" s="37"/>
      <c r="VLS117" s="37"/>
      <c r="VLT117" s="37"/>
      <c r="VLU117" s="37"/>
      <c r="VLV117" s="37"/>
      <c r="VLW117" s="37"/>
      <c r="VLX117" s="37"/>
      <c r="VLY117" s="37"/>
      <c r="VLZ117" s="37"/>
      <c r="VMA117" s="37"/>
      <c r="VMB117" s="37"/>
      <c r="VMC117" s="37"/>
      <c r="VMD117" s="37"/>
      <c r="VME117" s="37"/>
      <c r="VMF117" s="37"/>
      <c r="VMG117" s="37"/>
      <c r="VMH117" s="37"/>
      <c r="VMI117" s="37"/>
      <c r="VMJ117" s="37"/>
      <c r="VMK117" s="37"/>
      <c r="VML117" s="37"/>
      <c r="VMM117" s="37"/>
      <c r="VMN117" s="37"/>
      <c r="VMO117" s="37"/>
      <c r="VMP117" s="37"/>
      <c r="VMQ117" s="37"/>
      <c r="VMR117" s="37"/>
      <c r="VMS117" s="37"/>
      <c r="VMT117" s="37"/>
      <c r="VMU117" s="37"/>
      <c r="VMV117" s="37"/>
      <c r="VMW117" s="37"/>
      <c r="VMX117" s="37"/>
      <c r="VMY117" s="37"/>
      <c r="VMZ117" s="37"/>
      <c r="VNA117" s="37"/>
      <c r="VNB117" s="37"/>
      <c r="VNC117" s="37"/>
      <c r="VND117" s="37"/>
      <c r="VNE117" s="37"/>
      <c r="VNF117" s="37"/>
      <c r="VNG117" s="37"/>
      <c r="VNH117" s="37"/>
      <c r="VNI117" s="37"/>
      <c r="VNJ117" s="37"/>
      <c r="VNK117" s="37"/>
      <c r="VNL117" s="37"/>
      <c r="VNM117" s="37"/>
      <c r="VNN117" s="37"/>
      <c r="VNO117" s="37"/>
      <c r="VNP117" s="37"/>
      <c r="VNQ117" s="37"/>
      <c r="VNR117" s="37"/>
      <c r="VNS117" s="37"/>
      <c r="VNT117" s="37"/>
      <c r="VNU117" s="37"/>
      <c r="VNV117" s="37"/>
      <c r="VNW117" s="37"/>
      <c r="VNX117" s="37"/>
      <c r="VNY117" s="37"/>
      <c r="VNZ117" s="37"/>
      <c r="VOA117" s="37"/>
      <c r="VOB117" s="37"/>
      <c r="VOC117" s="37"/>
      <c r="VOD117" s="37"/>
      <c r="VOE117" s="37"/>
      <c r="VOF117" s="37"/>
      <c r="VOG117" s="37"/>
      <c r="VOH117" s="37"/>
      <c r="VOI117" s="37"/>
      <c r="VOJ117" s="37"/>
      <c r="VOK117" s="37"/>
      <c r="VOL117" s="37"/>
      <c r="VOM117" s="37"/>
      <c r="VON117" s="37"/>
      <c r="VOO117" s="37"/>
      <c r="VOP117" s="37"/>
      <c r="VOQ117" s="37"/>
      <c r="VOR117" s="37"/>
      <c r="VOS117" s="37"/>
      <c r="VOT117" s="37"/>
      <c r="VOU117" s="37"/>
      <c r="VOV117" s="37"/>
      <c r="VOW117" s="37"/>
      <c r="VOX117" s="37"/>
      <c r="VOY117" s="37"/>
      <c r="VOZ117" s="37"/>
      <c r="VPA117" s="37"/>
      <c r="VPB117" s="37"/>
      <c r="VPC117" s="37"/>
      <c r="VPD117" s="37"/>
      <c r="VPE117" s="37"/>
      <c r="VPF117" s="37"/>
      <c r="VPG117" s="37"/>
      <c r="VPH117" s="37"/>
      <c r="VPI117" s="37"/>
      <c r="VPJ117" s="37"/>
      <c r="VPK117" s="37"/>
      <c r="VPL117" s="37"/>
      <c r="VPM117" s="37"/>
      <c r="VPN117" s="37"/>
      <c r="VPO117" s="37"/>
      <c r="VPP117" s="37"/>
      <c r="VPQ117" s="37"/>
      <c r="VPR117" s="37"/>
      <c r="VPS117" s="37"/>
      <c r="VPT117" s="37"/>
      <c r="VPU117" s="37"/>
      <c r="VPV117" s="37"/>
      <c r="VPW117" s="37"/>
      <c r="VPX117" s="37"/>
      <c r="VPY117" s="37"/>
      <c r="VPZ117" s="37"/>
      <c r="VQA117" s="37"/>
      <c r="VQB117" s="37"/>
      <c r="VQC117" s="37"/>
      <c r="VQD117" s="37"/>
      <c r="VQE117" s="37"/>
      <c r="VQF117" s="37"/>
      <c r="VQG117" s="37"/>
      <c r="VQH117" s="37"/>
      <c r="VQI117" s="37"/>
      <c r="VQJ117" s="37"/>
      <c r="VQK117" s="37"/>
      <c r="VQL117" s="37"/>
      <c r="VQM117" s="37"/>
      <c r="VQN117" s="37"/>
      <c r="VQO117" s="37"/>
      <c r="VQP117" s="37"/>
      <c r="VQQ117" s="37"/>
      <c r="VQR117" s="37"/>
      <c r="VQS117" s="37"/>
      <c r="VQT117" s="37"/>
      <c r="VQU117" s="37"/>
      <c r="VQV117" s="37"/>
      <c r="VQW117" s="37"/>
      <c r="VQX117" s="37"/>
      <c r="VQY117" s="37"/>
      <c r="VQZ117" s="37"/>
      <c r="VRA117" s="37"/>
      <c r="VRB117" s="37"/>
      <c r="VRC117" s="37"/>
      <c r="VRD117" s="37"/>
      <c r="VRE117" s="37"/>
      <c r="VRF117" s="37"/>
      <c r="VRG117" s="37"/>
      <c r="VRH117" s="37"/>
      <c r="VRI117" s="37"/>
      <c r="VRJ117" s="37"/>
      <c r="VRK117" s="37"/>
      <c r="VRL117" s="37"/>
      <c r="VRM117" s="37"/>
      <c r="VRN117" s="37"/>
      <c r="VRO117" s="37"/>
      <c r="VRP117" s="37"/>
      <c r="VRQ117" s="37"/>
      <c r="VRR117" s="37"/>
      <c r="VRS117" s="37"/>
      <c r="VRT117" s="37"/>
      <c r="VRU117" s="37"/>
      <c r="VRV117" s="37"/>
      <c r="VRW117" s="37"/>
      <c r="VRX117" s="37"/>
      <c r="VRY117" s="37"/>
      <c r="VRZ117" s="37"/>
      <c r="VSA117" s="37"/>
      <c r="VSB117" s="37"/>
      <c r="VSC117" s="37"/>
      <c r="VSD117" s="37"/>
      <c r="VSE117" s="37"/>
      <c r="VSF117" s="37"/>
      <c r="VSG117" s="37"/>
      <c r="VSH117" s="37"/>
      <c r="VSI117" s="37"/>
      <c r="VSJ117" s="37"/>
      <c r="VSK117" s="37"/>
      <c r="VSL117" s="37"/>
      <c r="VSM117" s="37"/>
      <c r="VSN117" s="37"/>
      <c r="VSO117" s="37"/>
      <c r="VSP117" s="37"/>
      <c r="VSQ117" s="37"/>
      <c r="VSR117" s="37"/>
      <c r="VSS117" s="37"/>
      <c r="VST117" s="37"/>
      <c r="VSU117" s="37"/>
      <c r="VSV117" s="37"/>
      <c r="VSW117" s="37"/>
      <c r="VSX117" s="37"/>
      <c r="VSY117" s="37"/>
      <c r="VSZ117" s="37"/>
      <c r="VTA117" s="37"/>
      <c r="VTB117" s="37"/>
      <c r="VTC117" s="37"/>
      <c r="VTD117" s="37"/>
      <c r="VTE117" s="37"/>
      <c r="VTF117" s="37"/>
      <c r="VTG117" s="37"/>
      <c r="VTH117" s="37"/>
      <c r="VTI117" s="37"/>
      <c r="VTJ117" s="37"/>
      <c r="VTK117" s="37"/>
      <c r="VTL117" s="37"/>
      <c r="VTM117" s="37"/>
      <c r="VTN117" s="37"/>
      <c r="VTO117" s="37"/>
      <c r="VTP117" s="37"/>
      <c r="VTQ117" s="37"/>
      <c r="VTR117" s="37"/>
      <c r="VTS117" s="37"/>
      <c r="VTT117" s="37"/>
      <c r="VTU117" s="37"/>
      <c r="VTV117" s="37"/>
      <c r="VTW117" s="37"/>
      <c r="VTX117" s="37"/>
      <c r="VTY117" s="37"/>
      <c r="VTZ117" s="37"/>
      <c r="VUA117" s="37"/>
      <c r="VUB117" s="37"/>
      <c r="VUC117" s="37"/>
      <c r="VUD117" s="37"/>
      <c r="VUE117" s="37"/>
      <c r="VUF117" s="37"/>
      <c r="VUG117" s="37"/>
      <c r="VUH117" s="37"/>
      <c r="VUI117" s="37"/>
      <c r="VUJ117" s="37"/>
      <c r="VUK117" s="37"/>
      <c r="VUL117" s="37"/>
      <c r="VUM117" s="37"/>
      <c r="VUN117" s="37"/>
      <c r="VUO117" s="37"/>
      <c r="VUP117" s="37"/>
      <c r="VUQ117" s="37"/>
      <c r="VUR117" s="37"/>
      <c r="VUS117" s="37"/>
      <c r="VUT117" s="37"/>
      <c r="VUU117" s="37"/>
      <c r="VUV117" s="37"/>
      <c r="VUW117" s="37"/>
      <c r="VUX117" s="37"/>
      <c r="VUY117" s="37"/>
      <c r="VUZ117" s="37"/>
      <c r="VVA117" s="37"/>
      <c r="VVB117" s="37"/>
      <c r="VVC117" s="37"/>
      <c r="VVD117" s="37"/>
      <c r="VVE117" s="37"/>
      <c r="VVF117" s="37"/>
      <c r="VVG117" s="37"/>
      <c r="VVH117" s="37"/>
      <c r="VVI117" s="37"/>
      <c r="VVJ117" s="37"/>
      <c r="VVK117" s="37"/>
      <c r="VVL117" s="37"/>
      <c r="VVM117" s="37"/>
      <c r="VVN117" s="37"/>
      <c r="VVO117" s="37"/>
      <c r="VVP117" s="37"/>
      <c r="VVQ117" s="37"/>
      <c r="VVR117" s="37"/>
      <c r="VVS117" s="37"/>
      <c r="VVT117" s="37"/>
      <c r="VVU117" s="37"/>
      <c r="VVV117" s="37"/>
      <c r="VVW117" s="37"/>
      <c r="VVX117" s="37"/>
      <c r="VVY117" s="37"/>
      <c r="VVZ117" s="37"/>
      <c r="VWA117" s="37"/>
      <c r="VWB117" s="37"/>
      <c r="VWC117" s="37"/>
      <c r="VWD117" s="37"/>
      <c r="VWE117" s="37"/>
      <c r="VWF117" s="37"/>
      <c r="VWG117" s="37"/>
      <c r="VWH117" s="37"/>
      <c r="VWI117" s="37"/>
      <c r="VWJ117" s="37"/>
      <c r="VWK117" s="37"/>
      <c r="VWL117" s="37"/>
      <c r="VWM117" s="37"/>
      <c r="VWN117" s="37"/>
      <c r="VWO117" s="37"/>
      <c r="VWP117" s="37"/>
      <c r="VWQ117" s="37"/>
      <c r="VWR117" s="37"/>
      <c r="VWS117" s="37"/>
      <c r="VWT117" s="37"/>
      <c r="VWU117" s="37"/>
      <c r="VWV117" s="37"/>
      <c r="VWW117" s="37"/>
      <c r="VWX117" s="37"/>
      <c r="VWY117" s="37"/>
      <c r="VWZ117" s="37"/>
      <c r="VXA117" s="37"/>
      <c r="VXB117" s="37"/>
      <c r="VXC117" s="37"/>
      <c r="VXD117" s="37"/>
      <c r="VXE117" s="37"/>
      <c r="VXF117" s="37"/>
      <c r="VXG117" s="37"/>
      <c r="VXH117" s="37"/>
      <c r="VXI117" s="37"/>
      <c r="VXJ117" s="37"/>
      <c r="VXK117" s="37"/>
      <c r="VXL117" s="37"/>
      <c r="VXM117" s="37"/>
      <c r="VXN117" s="37"/>
      <c r="VXO117" s="37"/>
      <c r="VXP117" s="37"/>
      <c r="VXQ117" s="37"/>
      <c r="VXR117" s="37"/>
      <c r="VXS117" s="37"/>
      <c r="VXT117" s="37"/>
      <c r="VXU117" s="37"/>
      <c r="VXV117" s="37"/>
      <c r="VXW117" s="37"/>
      <c r="VXX117" s="37"/>
      <c r="VXY117" s="37"/>
      <c r="VXZ117" s="37"/>
      <c r="VYA117" s="37"/>
      <c r="VYB117" s="37"/>
      <c r="VYC117" s="37"/>
      <c r="VYD117" s="37"/>
      <c r="VYE117" s="37"/>
      <c r="VYF117" s="37"/>
      <c r="VYG117" s="37"/>
      <c r="VYH117" s="37"/>
      <c r="VYI117" s="37"/>
      <c r="VYJ117" s="37"/>
      <c r="VYK117" s="37"/>
      <c r="VYL117" s="37"/>
      <c r="VYM117" s="37"/>
      <c r="VYN117" s="37"/>
      <c r="VYO117" s="37"/>
      <c r="VYP117" s="37"/>
      <c r="VYQ117" s="37"/>
      <c r="VYR117" s="37"/>
      <c r="VYS117" s="37"/>
      <c r="VYT117" s="37"/>
      <c r="VYU117" s="37"/>
      <c r="VYV117" s="37"/>
      <c r="VYW117" s="37"/>
      <c r="VYX117" s="37"/>
      <c r="VYY117" s="37"/>
      <c r="VYZ117" s="37"/>
      <c r="VZA117" s="37"/>
      <c r="VZB117" s="37"/>
      <c r="VZC117" s="37"/>
      <c r="VZD117" s="37"/>
      <c r="VZE117" s="37"/>
      <c r="VZF117" s="37"/>
      <c r="VZG117" s="37"/>
      <c r="VZH117" s="37"/>
      <c r="VZI117" s="37"/>
      <c r="VZJ117" s="37"/>
      <c r="VZK117" s="37"/>
      <c r="VZL117" s="37"/>
      <c r="VZM117" s="37"/>
      <c r="VZN117" s="37"/>
      <c r="VZO117" s="37"/>
      <c r="VZP117" s="37"/>
      <c r="VZQ117" s="37"/>
      <c r="VZR117" s="37"/>
      <c r="VZS117" s="37"/>
      <c r="VZT117" s="37"/>
      <c r="VZU117" s="37"/>
      <c r="VZV117" s="37"/>
      <c r="VZW117" s="37"/>
      <c r="VZX117" s="37"/>
      <c r="VZY117" s="37"/>
      <c r="VZZ117" s="37"/>
      <c r="WAA117" s="37"/>
      <c r="WAB117" s="37"/>
      <c r="WAC117" s="37"/>
      <c r="WAD117" s="37"/>
      <c r="WAE117" s="37"/>
      <c r="WAF117" s="37"/>
      <c r="WAG117" s="37"/>
      <c r="WAH117" s="37"/>
      <c r="WAI117" s="37"/>
      <c r="WAJ117" s="37"/>
      <c r="WAK117" s="37"/>
      <c r="WAL117" s="37"/>
      <c r="WAM117" s="37"/>
      <c r="WAN117" s="37"/>
      <c r="WAO117" s="37"/>
      <c r="WAP117" s="37"/>
      <c r="WAQ117" s="37"/>
      <c r="WAR117" s="37"/>
      <c r="WAS117" s="37"/>
      <c r="WAT117" s="37"/>
      <c r="WAU117" s="37"/>
      <c r="WAV117" s="37"/>
      <c r="WAW117" s="37"/>
      <c r="WAX117" s="37"/>
      <c r="WAY117" s="37"/>
      <c r="WAZ117" s="37"/>
      <c r="WBA117" s="37"/>
      <c r="WBB117" s="37"/>
      <c r="WBC117" s="37"/>
      <c r="WBD117" s="37"/>
      <c r="WBE117" s="37"/>
      <c r="WBF117" s="37"/>
      <c r="WBG117" s="37"/>
      <c r="WBH117" s="37"/>
      <c r="WBI117" s="37"/>
      <c r="WBJ117" s="37"/>
      <c r="WBK117" s="37"/>
      <c r="WBL117" s="37"/>
      <c r="WBM117" s="37"/>
      <c r="WBN117" s="37"/>
      <c r="WBO117" s="37"/>
      <c r="WBP117" s="37"/>
      <c r="WBQ117" s="37"/>
      <c r="WBR117" s="37"/>
      <c r="WBS117" s="37"/>
      <c r="WBT117" s="37"/>
      <c r="WBU117" s="37"/>
      <c r="WBV117" s="37"/>
      <c r="WBW117" s="37"/>
      <c r="WBX117" s="37"/>
      <c r="WBY117" s="37"/>
      <c r="WBZ117" s="37"/>
      <c r="WCA117" s="37"/>
      <c r="WCB117" s="37"/>
      <c r="WCC117" s="37"/>
      <c r="WCD117" s="37"/>
      <c r="WCE117" s="37"/>
      <c r="WCF117" s="37"/>
      <c r="WCG117" s="37"/>
      <c r="WCH117" s="37"/>
      <c r="WCI117" s="37"/>
      <c r="WCJ117" s="37"/>
      <c r="WCK117" s="37"/>
      <c r="WCL117" s="37"/>
      <c r="WCM117" s="37"/>
      <c r="WCN117" s="37"/>
      <c r="WCO117" s="37"/>
      <c r="WCP117" s="37"/>
      <c r="WCQ117" s="37"/>
      <c r="WCR117" s="37"/>
      <c r="WCS117" s="37"/>
      <c r="WCT117" s="37"/>
      <c r="WCU117" s="37"/>
      <c r="WCV117" s="37"/>
      <c r="WCW117" s="37"/>
      <c r="WCX117" s="37"/>
      <c r="WCY117" s="37"/>
      <c r="WCZ117" s="37"/>
      <c r="WDA117" s="37"/>
      <c r="WDB117" s="37"/>
      <c r="WDC117" s="37"/>
      <c r="WDD117" s="37"/>
      <c r="WDE117" s="37"/>
      <c r="WDF117" s="37"/>
      <c r="WDG117" s="37"/>
      <c r="WDH117" s="37"/>
      <c r="WDI117" s="37"/>
      <c r="WDJ117" s="37"/>
      <c r="WDK117" s="37"/>
      <c r="WDL117" s="37"/>
      <c r="WDM117" s="37"/>
      <c r="WDN117" s="37"/>
      <c r="WDO117" s="37"/>
      <c r="WDP117" s="37"/>
      <c r="WDQ117" s="37"/>
      <c r="WDR117" s="37"/>
      <c r="WDS117" s="37"/>
      <c r="WDT117" s="37"/>
      <c r="WDU117" s="37"/>
      <c r="WDV117" s="37"/>
      <c r="WDW117" s="37"/>
      <c r="WDX117" s="37"/>
      <c r="WDY117" s="37"/>
      <c r="WDZ117" s="37"/>
      <c r="WEA117" s="37"/>
      <c r="WEB117" s="37"/>
      <c r="WEC117" s="37"/>
      <c r="WED117" s="37"/>
      <c r="WEE117" s="37"/>
      <c r="WEF117" s="37"/>
      <c r="WEG117" s="37"/>
      <c r="WEH117" s="37"/>
      <c r="WEI117" s="37"/>
      <c r="WEJ117" s="37"/>
      <c r="WEK117" s="37"/>
      <c r="WEL117" s="37"/>
      <c r="WEM117" s="37"/>
      <c r="WEN117" s="37"/>
      <c r="WEO117" s="37"/>
      <c r="WEP117" s="37"/>
      <c r="WEQ117" s="37"/>
      <c r="WER117" s="37"/>
      <c r="WES117" s="37"/>
      <c r="WET117" s="37"/>
      <c r="WEU117" s="37"/>
      <c r="WEV117" s="37"/>
      <c r="WEW117" s="37"/>
      <c r="WEX117" s="37"/>
      <c r="WEY117" s="37"/>
      <c r="WEZ117" s="37"/>
      <c r="WFA117" s="37"/>
      <c r="WFB117" s="37"/>
      <c r="WFC117" s="37"/>
      <c r="WFD117" s="37"/>
      <c r="WFE117" s="37"/>
      <c r="WFF117" s="37"/>
      <c r="WFG117" s="37"/>
      <c r="WFH117" s="37"/>
      <c r="WFI117" s="37"/>
      <c r="WFJ117" s="37"/>
      <c r="WFK117" s="37"/>
      <c r="WFL117" s="37"/>
      <c r="WFM117" s="37"/>
      <c r="WFN117" s="37"/>
      <c r="WFO117" s="37"/>
      <c r="WFP117" s="37"/>
      <c r="WFQ117" s="37"/>
      <c r="WFR117" s="37"/>
      <c r="WFS117" s="37"/>
      <c r="WFT117" s="37"/>
      <c r="WFU117" s="37"/>
      <c r="WFV117" s="37"/>
      <c r="WFW117" s="37"/>
      <c r="WFX117" s="37"/>
      <c r="WFY117" s="37"/>
      <c r="WFZ117" s="37"/>
      <c r="WGA117" s="37"/>
      <c r="WGB117" s="37"/>
      <c r="WGC117" s="37"/>
      <c r="WGD117" s="37"/>
      <c r="WGE117" s="37"/>
      <c r="WGF117" s="37"/>
      <c r="WGG117" s="37"/>
      <c r="WGH117" s="37"/>
      <c r="WGI117" s="37"/>
      <c r="WGJ117" s="37"/>
      <c r="WGK117" s="37"/>
      <c r="WGL117" s="37"/>
      <c r="WGM117" s="37"/>
      <c r="WGN117" s="37"/>
      <c r="WGO117" s="37"/>
      <c r="WGP117" s="37"/>
      <c r="WGQ117" s="37"/>
      <c r="WGR117" s="37"/>
      <c r="WGS117" s="37"/>
      <c r="WGT117" s="37"/>
      <c r="WGU117" s="37"/>
      <c r="WGV117" s="37"/>
      <c r="WGW117" s="37"/>
      <c r="WGX117" s="37"/>
      <c r="WGY117" s="37"/>
      <c r="WGZ117" s="37"/>
      <c r="WHA117" s="37"/>
      <c r="WHB117" s="37"/>
      <c r="WHC117" s="37"/>
      <c r="WHD117" s="37"/>
      <c r="WHE117" s="37"/>
      <c r="WHF117" s="37"/>
      <c r="WHG117" s="37"/>
      <c r="WHH117" s="37"/>
      <c r="WHI117" s="37"/>
      <c r="WHJ117" s="37"/>
      <c r="WHK117" s="37"/>
      <c r="WHL117" s="37"/>
      <c r="WHM117" s="37"/>
      <c r="WHN117" s="37"/>
      <c r="WHO117" s="37"/>
      <c r="WHP117" s="37"/>
      <c r="WHQ117" s="37"/>
      <c r="WHR117" s="37"/>
      <c r="WHS117" s="37"/>
      <c r="WHT117" s="37"/>
      <c r="WHU117" s="37"/>
      <c r="WHV117" s="37"/>
      <c r="WHW117" s="37"/>
      <c r="WHX117" s="37"/>
      <c r="WHY117" s="37"/>
      <c r="WHZ117" s="37"/>
      <c r="WIA117" s="37"/>
      <c r="WIB117" s="37"/>
      <c r="WIC117" s="37"/>
      <c r="WID117" s="37"/>
      <c r="WIE117" s="37"/>
      <c r="WIF117" s="37"/>
      <c r="WIG117" s="37"/>
      <c r="WIH117" s="37"/>
      <c r="WII117" s="37"/>
      <c r="WIJ117" s="37"/>
      <c r="WIK117" s="37"/>
      <c r="WIL117" s="37"/>
      <c r="WIM117" s="37"/>
      <c r="WIN117" s="37"/>
      <c r="WIO117" s="37"/>
      <c r="WIP117" s="37"/>
      <c r="WIQ117" s="37"/>
      <c r="WIR117" s="37"/>
      <c r="WIS117" s="37"/>
      <c r="WIT117" s="37"/>
      <c r="WIU117" s="37"/>
      <c r="WIV117" s="37"/>
      <c r="WIW117" s="37"/>
      <c r="WIX117" s="37"/>
      <c r="WIY117" s="37"/>
      <c r="WIZ117" s="37"/>
      <c r="WJA117" s="37"/>
      <c r="WJB117" s="37"/>
      <c r="WJC117" s="37"/>
      <c r="WJD117" s="37"/>
      <c r="WJE117" s="37"/>
      <c r="WJF117" s="37"/>
      <c r="WJG117" s="37"/>
      <c r="WJH117" s="37"/>
      <c r="WJI117" s="37"/>
      <c r="WJJ117" s="37"/>
      <c r="WJK117" s="37"/>
      <c r="WJL117" s="37"/>
      <c r="WJM117" s="37"/>
      <c r="WJN117" s="37"/>
      <c r="WJO117" s="37"/>
      <c r="WJP117" s="37"/>
      <c r="WJQ117" s="37"/>
      <c r="WJR117" s="37"/>
      <c r="WJS117" s="37"/>
      <c r="WJT117" s="37"/>
      <c r="WJU117" s="37"/>
      <c r="WJV117" s="37"/>
      <c r="WJW117" s="37"/>
      <c r="WJX117" s="37"/>
      <c r="WJY117" s="37"/>
      <c r="WJZ117" s="37"/>
      <c r="WKA117" s="37"/>
      <c r="WKB117" s="37"/>
      <c r="WKC117" s="37"/>
      <c r="WKD117" s="37"/>
      <c r="WKE117" s="37"/>
      <c r="WKF117" s="37"/>
      <c r="WKG117" s="37"/>
      <c r="WKH117" s="37"/>
      <c r="WKI117" s="37"/>
      <c r="WKJ117" s="37"/>
      <c r="WKK117" s="37"/>
      <c r="WKL117" s="37"/>
      <c r="WKM117" s="37"/>
      <c r="WKN117" s="37"/>
      <c r="WKO117" s="37"/>
      <c r="WKP117" s="37"/>
      <c r="WKQ117" s="37"/>
      <c r="WKR117" s="37"/>
      <c r="WKS117" s="37"/>
      <c r="WKT117" s="37"/>
      <c r="WKU117" s="37"/>
      <c r="WKV117" s="37"/>
      <c r="WKW117" s="37"/>
      <c r="WKX117" s="37"/>
      <c r="WKY117" s="37"/>
      <c r="WKZ117" s="37"/>
      <c r="WLA117" s="37"/>
      <c r="WLB117" s="37"/>
      <c r="WLC117" s="37"/>
      <c r="WLD117" s="37"/>
      <c r="WLE117" s="37"/>
      <c r="WLF117" s="37"/>
      <c r="WLG117" s="37"/>
      <c r="WLH117" s="37"/>
      <c r="WLI117" s="37"/>
      <c r="WLJ117" s="37"/>
      <c r="WLK117" s="37"/>
      <c r="WLL117" s="37"/>
      <c r="WLM117" s="37"/>
      <c r="WLN117" s="37"/>
      <c r="WLO117" s="37"/>
      <c r="WLP117" s="37"/>
      <c r="WLQ117" s="37"/>
      <c r="WLR117" s="37"/>
      <c r="WLS117" s="37"/>
      <c r="WLT117" s="37"/>
      <c r="WLU117" s="37"/>
      <c r="WLV117" s="37"/>
      <c r="WLW117" s="37"/>
      <c r="WLX117" s="37"/>
      <c r="WLY117" s="37"/>
      <c r="WLZ117" s="37"/>
      <c r="WMA117" s="37"/>
      <c r="WMB117" s="37"/>
      <c r="WMC117" s="37"/>
      <c r="WMD117" s="37"/>
      <c r="WME117" s="37"/>
      <c r="WMF117" s="37"/>
      <c r="WMG117" s="37"/>
      <c r="WMH117" s="37"/>
      <c r="WMI117" s="37"/>
      <c r="WMJ117" s="37"/>
      <c r="WMK117" s="37"/>
      <c r="WML117" s="37"/>
      <c r="WMM117" s="37"/>
      <c r="WMN117" s="37"/>
      <c r="WMO117" s="37"/>
      <c r="WMP117" s="37"/>
      <c r="WMQ117" s="37"/>
      <c r="WMR117" s="37"/>
      <c r="WMS117" s="37"/>
      <c r="WMT117" s="37"/>
      <c r="WMU117" s="37"/>
      <c r="WMV117" s="37"/>
      <c r="WMW117" s="37"/>
      <c r="WMX117" s="37"/>
      <c r="WMY117" s="37"/>
      <c r="WMZ117" s="37"/>
      <c r="WNA117" s="37"/>
      <c r="WNB117" s="37"/>
      <c r="WNC117" s="37"/>
      <c r="WND117" s="37"/>
      <c r="WNE117" s="37"/>
      <c r="WNF117" s="37"/>
      <c r="WNG117" s="37"/>
      <c r="WNH117" s="37"/>
      <c r="WNI117" s="37"/>
      <c r="WNJ117" s="37"/>
      <c r="WNK117" s="37"/>
      <c r="WNL117" s="37"/>
      <c r="WNM117" s="37"/>
      <c r="WNN117" s="37"/>
      <c r="WNO117" s="37"/>
      <c r="WNP117" s="37"/>
      <c r="WNQ117" s="37"/>
      <c r="WNR117" s="37"/>
      <c r="WNS117" s="37"/>
      <c r="WNT117" s="37"/>
      <c r="WNU117" s="37"/>
      <c r="WNV117" s="37"/>
      <c r="WNW117" s="37"/>
      <c r="WNX117" s="37"/>
      <c r="WNY117" s="37"/>
      <c r="WNZ117" s="37"/>
      <c r="WOA117" s="37"/>
      <c r="WOB117" s="37"/>
      <c r="WOC117" s="37"/>
      <c r="WOD117" s="37"/>
      <c r="WOE117" s="37"/>
      <c r="WOF117" s="37"/>
      <c r="WOG117" s="37"/>
      <c r="WOH117" s="37"/>
      <c r="WOI117" s="37"/>
      <c r="WOJ117" s="37"/>
      <c r="WOK117" s="37"/>
      <c r="WOL117" s="37"/>
      <c r="WOM117" s="37"/>
      <c r="WON117" s="37"/>
      <c r="WOO117" s="37"/>
      <c r="WOP117" s="37"/>
      <c r="WOQ117" s="37"/>
      <c r="WOR117" s="37"/>
      <c r="WOS117" s="37"/>
      <c r="WOT117" s="37"/>
      <c r="WOU117" s="37"/>
      <c r="WOV117" s="37"/>
      <c r="WOW117" s="37"/>
      <c r="WOX117" s="37"/>
      <c r="WOY117" s="37"/>
      <c r="WOZ117" s="37"/>
      <c r="WPA117" s="37"/>
      <c r="WPB117" s="37"/>
      <c r="WPC117" s="37"/>
      <c r="WPD117" s="37"/>
      <c r="WPE117" s="37"/>
      <c r="WPF117" s="37"/>
      <c r="WPG117" s="37"/>
      <c r="WPH117" s="37"/>
      <c r="WPI117" s="37"/>
      <c r="WPJ117" s="37"/>
      <c r="WPK117" s="37"/>
      <c r="WPL117" s="37"/>
      <c r="WPM117" s="37"/>
      <c r="WPN117" s="37"/>
      <c r="WPO117" s="37"/>
      <c r="WPP117" s="37"/>
      <c r="WPQ117" s="37"/>
      <c r="WPR117" s="37"/>
      <c r="WPS117" s="37"/>
      <c r="WPT117" s="37"/>
      <c r="WPU117" s="37"/>
      <c r="WPV117" s="37"/>
      <c r="WPW117" s="37"/>
      <c r="WPX117" s="37"/>
      <c r="WPY117" s="37"/>
      <c r="WPZ117" s="37"/>
      <c r="WQA117" s="37"/>
      <c r="WQB117" s="37"/>
      <c r="WQC117" s="37"/>
      <c r="WQD117" s="37"/>
      <c r="WQE117" s="37"/>
      <c r="WQF117" s="37"/>
      <c r="WQG117" s="37"/>
      <c r="WQH117" s="37"/>
      <c r="WQI117" s="37"/>
      <c r="WQJ117" s="37"/>
      <c r="WQK117" s="37"/>
      <c r="WQL117" s="37"/>
      <c r="WQM117" s="37"/>
      <c r="WQN117" s="37"/>
      <c r="WQO117" s="37"/>
      <c r="WQP117" s="37"/>
      <c r="WQQ117" s="37"/>
      <c r="WQR117" s="37"/>
      <c r="WQS117" s="37"/>
      <c r="WQT117" s="37"/>
      <c r="WQU117" s="37"/>
      <c r="WQV117" s="37"/>
      <c r="WQW117" s="37"/>
      <c r="WQX117" s="37"/>
      <c r="WQY117" s="37"/>
      <c r="WQZ117" s="37"/>
      <c r="WRA117" s="37"/>
      <c r="WRB117" s="37"/>
      <c r="WRC117" s="37"/>
      <c r="WRD117" s="37"/>
      <c r="WRE117" s="37"/>
      <c r="WRF117" s="37"/>
      <c r="WRG117" s="37"/>
      <c r="WRH117" s="37"/>
      <c r="WRI117" s="37"/>
      <c r="WRJ117" s="37"/>
      <c r="WRK117" s="37"/>
      <c r="WRL117" s="37"/>
      <c r="WRM117" s="37"/>
      <c r="WRN117" s="37"/>
      <c r="WRO117" s="37"/>
      <c r="WRP117" s="37"/>
      <c r="WRQ117" s="37"/>
      <c r="WRR117" s="37"/>
      <c r="WRS117" s="37"/>
      <c r="WRT117" s="37"/>
      <c r="WRU117" s="37"/>
      <c r="WRV117" s="37"/>
      <c r="WRW117" s="37"/>
      <c r="WRX117" s="37"/>
      <c r="WRY117" s="37"/>
      <c r="WRZ117" s="37"/>
      <c r="WSA117" s="37"/>
      <c r="WSB117" s="37"/>
      <c r="WSC117" s="37"/>
      <c r="WSD117" s="37"/>
      <c r="WSE117" s="37"/>
      <c r="WSF117" s="37"/>
      <c r="WSG117" s="37"/>
      <c r="WSH117" s="37"/>
      <c r="WSI117" s="37"/>
      <c r="WSJ117" s="37"/>
      <c r="WSK117" s="37"/>
      <c r="WSL117" s="37"/>
      <c r="WSM117" s="37"/>
      <c r="WSN117" s="37"/>
      <c r="WSO117" s="37"/>
      <c r="WSP117" s="37"/>
      <c r="WSQ117" s="37"/>
      <c r="WSR117" s="37"/>
      <c r="WSS117" s="37"/>
      <c r="WST117" s="37"/>
      <c r="WSU117" s="37"/>
      <c r="WSV117" s="37"/>
      <c r="WSW117" s="37"/>
      <c r="WSX117" s="37"/>
      <c r="WSY117" s="37"/>
      <c r="WSZ117" s="37"/>
      <c r="WTA117" s="37"/>
      <c r="WTB117" s="37"/>
      <c r="WTC117" s="37"/>
      <c r="WTD117" s="37"/>
      <c r="WTE117" s="37"/>
      <c r="WTF117" s="37"/>
      <c r="WTG117" s="37"/>
      <c r="WTH117" s="37"/>
      <c r="WTI117" s="37"/>
      <c r="WTJ117" s="37"/>
      <c r="WTK117" s="37"/>
      <c r="WTL117" s="37"/>
      <c r="WTM117" s="37"/>
      <c r="WTN117" s="37"/>
      <c r="WTO117" s="37"/>
      <c r="WTP117" s="37"/>
      <c r="WTQ117" s="37"/>
      <c r="WTR117" s="37"/>
      <c r="WTS117" s="37"/>
      <c r="WTT117" s="37"/>
      <c r="WTU117" s="37"/>
      <c r="WTV117" s="37"/>
      <c r="WTW117" s="37"/>
      <c r="WTX117" s="37"/>
      <c r="WTY117" s="37"/>
      <c r="WTZ117" s="37"/>
      <c r="WUA117" s="37"/>
      <c r="WUB117" s="37"/>
      <c r="WUC117" s="37"/>
      <c r="WUD117" s="37"/>
      <c r="WUE117" s="37"/>
      <c r="WUF117" s="37"/>
      <c r="WUG117" s="37"/>
      <c r="WUH117" s="37"/>
      <c r="WUI117" s="37"/>
      <c r="WUJ117" s="37"/>
      <c r="WUK117" s="37"/>
      <c r="WUL117" s="37"/>
      <c r="WUM117" s="37"/>
      <c r="WUN117" s="37"/>
      <c r="WUO117" s="37"/>
      <c r="WUP117" s="37"/>
      <c r="WUQ117" s="37"/>
      <c r="WUR117" s="37"/>
      <c r="WUS117" s="37"/>
      <c r="WUT117" s="37"/>
      <c r="WUU117" s="37"/>
      <c r="WUV117" s="37"/>
      <c r="WUW117" s="37"/>
      <c r="WUX117" s="37"/>
      <c r="WUY117" s="37"/>
      <c r="WUZ117" s="37"/>
      <c r="WVA117" s="37"/>
      <c r="WVB117" s="37"/>
      <c r="WVC117" s="37"/>
      <c r="WVD117" s="37"/>
      <c r="WVE117" s="37"/>
      <c r="WVF117" s="37"/>
      <c r="WVG117" s="37"/>
      <c r="WVH117" s="37"/>
      <c r="WVI117" s="37"/>
      <c r="WVJ117" s="37"/>
      <c r="WVK117" s="37"/>
      <c r="WVL117" s="37"/>
      <c r="WVM117" s="37"/>
      <c r="WVN117" s="37"/>
      <c r="WVO117" s="37"/>
      <c r="WVP117" s="37"/>
      <c r="WVQ117" s="37"/>
      <c r="WVR117" s="37"/>
      <c r="WVS117" s="37"/>
      <c r="WVT117" s="37"/>
      <c r="WVU117" s="37"/>
      <c r="WVV117" s="37"/>
      <c r="WVW117" s="37"/>
      <c r="WVX117" s="37"/>
      <c r="WVY117" s="37"/>
      <c r="WVZ117" s="37"/>
      <c r="WWA117" s="37"/>
      <c r="WWB117" s="37"/>
      <c r="WWC117" s="37"/>
      <c r="WWD117" s="37"/>
      <c r="WWE117" s="37"/>
      <c r="WWF117" s="37"/>
      <c r="WWG117" s="37"/>
      <c r="WWH117" s="37"/>
      <c r="WWI117" s="37"/>
      <c r="WWJ117" s="37"/>
      <c r="WWK117" s="37"/>
      <c r="WWL117" s="37"/>
      <c r="WWM117" s="37"/>
      <c r="WWN117" s="37"/>
      <c r="WWO117" s="37"/>
      <c r="WWP117" s="37"/>
      <c r="WWQ117" s="37"/>
      <c r="WWR117" s="37"/>
      <c r="WWS117" s="37"/>
      <c r="WWT117" s="37"/>
      <c r="WWU117" s="37"/>
      <c r="WWV117" s="37"/>
      <c r="WWW117" s="37"/>
      <c r="WWX117" s="37"/>
      <c r="WWY117" s="37"/>
      <c r="WWZ117" s="37"/>
      <c r="WXA117" s="37"/>
      <c r="WXB117" s="37"/>
      <c r="WXC117" s="37"/>
      <c r="WXD117" s="37"/>
      <c r="WXE117" s="37"/>
      <c r="WXF117" s="37"/>
      <c r="WXG117" s="37"/>
      <c r="WXH117" s="37"/>
      <c r="WXI117" s="37"/>
      <c r="WXJ117" s="37"/>
      <c r="WXK117" s="37"/>
      <c r="WXL117" s="37"/>
      <c r="WXM117" s="37"/>
      <c r="WXN117" s="37"/>
      <c r="WXO117" s="37"/>
      <c r="WXP117" s="37"/>
      <c r="WXQ117" s="37"/>
      <c r="WXR117" s="37"/>
      <c r="WXS117" s="37"/>
      <c r="WXT117" s="37"/>
      <c r="WXU117" s="37"/>
      <c r="WXV117" s="37"/>
      <c r="WXW117" s="37"/>
      <c r="WXX117" s="37"/>
      <c r="WXY117" s="37"/>
      <c r="WXZ117" s="37"/>
      <c r="WYA117" s="37"/>
      <c r="WYB117" s="37"/>
      <c r="WYC117" s="37"/>
      <c r="WYD117" s="37"/>
      <c r="WYE117" s="37"/>
      <c r="WYF117" s="37"/>
      <c r="WYG117" s="37"/>
      <c r="WYH117" s="37"/>
      <c r="WYI117" s="37"/>
      <c r="WYJ117" s="37"/>
      <c r="WYK117" s="37"/>
      <c r="WYL117" s="37"/>
      <c r="WYM117" s="37"/>
      <c r="WYN117" s="37"/>
      <c r="WYO117" s="37"/>
      <c r="WYP117" s="37"/>
      <c r="WYQ117" s="37"/>
      <c r="WYR117" s="37"/>
      <c r="WYS117" s="37"/>
      <c r="WYT117" s="37"/>
      <c r="WYU117" s="37"/>
      <c r="WYV117" s="37"/>
      <c r="WYW117" s="37"/>
      <c r="WYX117" s="37"/>
      <c r="WYY117" s="37"/>
      <c r="WYZ117" s="37"/>
      <c r="WZA117" s="37"/>
      <c r="WZB117" s="37"/>
      <c r="WZC117" s="37"/>
      <c r="WZD117" s="37"/>
      <c r="WZE117" s="37"/>
      <c r="WZF117" s="37"/>
      <c r="WZG117" s="37"/>
      <c r="WZH117" s="37"/>
      <c r="WZI117" s="37"/>
      <c r="WZJ117" s="37"/>
      <c r="WZK117" s="37"/>
      <c r="WZL117" s="37"/>
      <c r="WZM117" s="37"/>
      <c r="WZN117" s="37"/>
      <c r="WZO117" s="37"/>
      <c r="WZP117" s="37"/>
      <c r="WZQ117" s="37"/>
      <c r="WZR117" s="37"/>
      <c r="WZS117" s="37"/>
      <c r="WZT117" s="37"/>
      <c r="WZU117" s="37"/>
      <c r="WZV117" s="37"/>
      <c r="WZW117" s="37"/>
      <c r="WZX117" s="37"/>
      <c r="WZY117" s="37"/>
      <c r="WZZ117" s="37"/>
      <c r="XAA117" s="37"/>
      <c r="XAB117" s="37"/>
      <c r="XAC117" s="37"/>
      <c r="XAD117" s="37"/>
      <c r="XAE117" s="37"/>
      <c r="XAF117" s="37"/>
      <c r="XAG117" s="37"/>
      <c r="XAH117" s="37"/>
      <c r="XAI117" s="37"/>
      <c r="XAJ117" s="37"/>
      <c r="XAK117" s="37"/>
      <c r="XAL117" s="37"/>
      <c r="XAM117" s="37"/>
      <c r="XAN117" s="37"/>
      <c r="XAO117" s="37"/>
      <c r="XAP117" s="37"/>
      <c r="XAQ117" s="37"/>
      <c r="XAR117" s="37"/>
      <c r="XAS117" s="37"/>
      <c r="XAT117" s="37"/>
      <c r="XAU117" s="37"/>
      <c r="XAV117" s="37"/>
      <c r="XAW117" s="37"/>
      <c r="XAX117" s="37"/>
      <c r="XAY117" s="37"/>
      <c r="XAZ117" s="37"/>
      <c r="XBA117" s="37"/>
      <c r="XBB117" s="37"/>
      <c r="XBC117" s="37"/>
      <c r="XBD117" s="37"/>
      <c r="XBE117" s="37"/>
      <c r="XBF117" s="37"/>
      <c r="XBG117" s="37"/>
      <c r="XBH117" s="37"/>
      <c r="XBI117" s="37"/>
      <c r="XBJ117" s="37"/>
      <c r="XBK117" s="37"/>
      <c r="XBL117" s="37"/>
      <c r="XBM117" s="37"/>
      <c r="XBN117" s="37"/>
      <c r="XBO117" s="37"/>
      <c r="XBP117" s="37"/>
      <c r="XBQ117" s="37"/>
      <c r="XBR117" s="37"/>
      <c r="XBS117" s="37"/>
      <c r="XBT117" s="37"/>
      <c r="XBU117" s="37"/>
      <c r="XBV117" s="37"/>
      <c r="XBW117" s="37"/>
      <c r="XBX117" s="37"/>
      <c r="XBY117" s="37"/>
      <c r="XBZ117" s="37"/>
      <c r="XCA117" s="37"/>
      <c r="XCB117" s="37"/>
      <c r="XCC117" s="37"/>
      <c r="XCD117" s="37"/>
      <c r="XCE117" s="37"/>
      <c r="XCF117" s="37"/>
      <c r="XCG117" s="37"/>
      <c r="XCH117" s="37"/>
      <c r="XCI117" s="37"/>
      <c r="XCJ117" s="37"/>
      <c r="XCK117" s="37"/>
      <c r="XCL117" s="37"/>
      <c r="XCM117" s="37"/>
      <c r="XCN117" s="37"/>
      <c r="XCO117" s="37"/>
      <c r="XCP117" s="37"/>
      <c r="XCQ117" s="37"/>
      <c r="XCR117" s="37"/>
      <c r="XCS117" s="37"/>
      <c r="XCT117" s="37"/>
      <c r="XCU117" s="37"/>
      <c r="XCV117" s="37"/>
      <c r="XCW117" s="37"/>
      <c r="XCX117" s="37"/>
      <c r="XCY117" s="37"/>
      <c r="XCZ117" s="37"/>
      <c r="XDA117" s="37"/>
      <c r="XDB117" s="37"/>
      <c r="XDC117" s="37"/>
      <c r="XDD117" s="37"/>
      <c r="XDE117" s="37"/>
      <c r="XDF117" s="37"/>
      <c r="XDG117" s="37"/>
      <c r="XDH117" s="37"/>
      <c r="XDI117" s="37"/>
      <c r="XDJ117" s="37"/>
      <c r="XDK117" s="37"/>
      <c r="XDL117" s="37"/>
      <c r="XDM117" s="37"/>
      <c r="XDN117" s="37"/>
      <c r="XDO117" s="37"/>
      <c r="XDP117" s="37"/>
      <c r="XDQ117" s="37"/>
      <c r="XDR117" s="37"/>
      <c r="XDS117" s="37"/>
      <c r="XDT117" s="37"/>
      <c r="XDU117" s="37"/>
      <c r="XDV117" s="37"/>
      <c r="XDW117" s="37"/>
      <c r="XDX117" s="37"/>
      <c r="XDY117" s="37"/>
      <c r="XDZ117" s="37"/>
      <c r="XEA117" s="37"/>
      <c r="XEB117" s="37"/>
      <c r="XEC117" s="37"/>
      <c r="XED117" s="37"/>
      <c r="XEE117" s="37"/>
      <c r="XEF117" s="37"/>
      <c r="XEG117" s="37"/>
      <c r="XEH117" s="37"/>
      <c r="XEI117" s="37"/>
      <c r="XEJ117" s="37"/>
      <c r="XEK117" s="37"/>
      <c r="XEL117" s="37"/>
      <c r="XEM117" s="37"/>
      <c r="XEN117" s="37"/>
      <c r="XEO117" s="37"/>
      <c r="XEP117" s="37"/>
      <c r="XEQ117" s="37"/>
      <c r="XER117" s="37"/>
      <c r="XES117" s="37"/>
      <c r="XET117" s="37"/>
      <c r="XEU117" s="37"/>
      <c r="XEV117" s="37"/>
      <c r="XEW117" s="37"/>
      <c r="XEX117" s="37"/>
      <c r="XEY117" s="37"/>
      <c r="XEZ117" s="37"/>
      <c r="XFA117" s="37"/>
      <c r="XFB117" s="37"/>
      <c r="XFC117" s="37"/>
      <c r="XFD117" s="37"/>
    </row>
    <row r="118" spans="1:16384">
      <c r="D118" s="10"/>
      <c r="H118" s="20"/>
      <c r="I118" s="20"/>
      <c r="J118" s="20"/>
      <c r="K118" s="20"/>
      <c r="L118" s="20"/>
    </row>
    <row r="119" spans="1:16384">
      <c r="H119" s="20"/>
      <c r="I119" s="20"/>
      <c r="J119" s="20"/>
      <c r="K119" s="20"/>
      <c r="L119" s="20"/>
    </row>
    <row r="120" spans="1:16384">
      <c r="D120" s="10"/>
      <c r="H120" s="20"/>
      <c r="I120" s="20"/>
      <c r="J120" s="20"/>
      <c r="K120" s="20"/>
      <c r="L120" s="20"/>
    </row>
    <row r="121" spans="1:16384">
      <c r="H121" s="20"/>
      <c r="I121" s="20"/>
      <c r="J121" s="20"/>
      <c r="K121" s="20"/>
      <c r="L121" s="20"/>
    </row>
    <row r="122" spans="1:16384">
      <c r="D122" s="10"/>
      <c r="H122" s="20"/>
      <c r="I122" s="20"/>
      <c r="J122" s="20"/>
      <c r="K122" s="20"/>
      <c r="L122" s="20"/>
    </row>
    <row r="123" spans="1:16384">
      <c r="H123" s="20"/>
      <c r="I123" s="20"/>
      <c r="J123" s="20"/>
      <c r="K123" s="20"/>
      <c r="L123" s="20"/>
    </row>
    <row r="124" spans="1:16384">
      <c r="D124" s="10"/>
      <c r="H124" s="20"/>
      <c r="I124" s="20"/>
      <c r="J124" s="20"/>
      <c r="K124" s="20"/>
      <c r="L124" s="20"/>
    </row>
    <row r="125" spans="1:16384">
      <c r="H125" s="20"/>
      <c r="I125" s="20"/>
      <c r="J125" s="20"/>
      <c r="K125" s="20"/>
      <c r="L125" s="20"/>
    </row>
    <row r="126" spans="1:16384">
      <c r="D126" s="10"/>
      <c r="H126" s="20"/>
      <c r="I126" s="20"/>
      <c r="J126" s="20"/>
      <c r="K126" s="20"/>
      <c r="L126" s="20"/>
    </row>
    <row r="127" spans="1:16384">
      <c r="H127" s="20"/>
      <c r="I127" s="20"/>
      <c r="J127" s="20"/>
      <c r="K127" s="20"/>
      <c r="L127" s="20"/>
    </row>
    <row r="128" spans="1:16384">
      <c r="D128" s="10"/>
      <c r="H128" s="20"/>
      <c r="I128" s="20"/>
      <c r="J128" s="20"/>
      <c r="K128" s="20"/>
      <c r="L128" s="20"/>
    </row>
    <row r="129" spans="1:16384" s="67" customFormat="1">
      <c r="A129" s="37"/>
      <c r="B129" s="37"/>
      <c r="C129" s="37"/>
      <c r="D129" s="37"/>
      <c r="E129" s="37"/>
      <c r="F129" s="37"/>
      <c r="G129" s="37"/>
      <c r="H129" s="20"/>
      <c r="I129" s="20"/>
      <c r="J129" s="20"/>
      <c r="K129" s="20"/>
      <c r="L129" s="20"/>
      <c r="M129" s="37"/>
      <c r="N129" s="37"/>
      <c r="O129" s="37"/>
      <c r="P129" s="37"/>
      <c r="Q129" s="37"/>
      <c r="R129" s="37"/>
      <c r="S129" s="37"/>
      <c r="T129" s="37"/>
      <c r="U129" s="37"/>
      <c r="V129" s="37"/>
      <c r="W129" s="37"/>
      <c r="X129" s="37"/>
      <c r="Y129" s="37"/>
      <c r="Z129" s="37"/>
      <c r="AA129" s="37"/>
      <c r="AB129" s="37"/>
      <c r="AC129" s="37"/>
      <c r="AD129" s="37"/>
      <c r="AE129" s="37"/>
      <c r="AF129" s="37"/>
      <c r="AG129" s="37"/>
      <c r="AH129" s="37"/>
      <c r="AI129" s="37"/>
      <c r="AJ129" s="37"/>
      <c r="AK129" s="37"/>
      <c r="AL129" s="37"/>
      <c r="AM129" s="37"/>
      <c r="AN129" s="37"/>
      <c r="AO129" s="37"/>
      <c r="AP129" s="37"/>
      <c r="AQ129" s="37"/>
      <c r="AR129" s="37"/>
      <c r="AS129" s="37"/>
      <c r="AT129" s="37"/>
      <c r="AU129" s="37"/>
      <c r="AV129" s="37"/>
      <c r="AW129" s="37"/>
      <c r="AX129" s="37"/>
      <c r="AY129" s="37"/>
      <c r="AZ129" s="37"/>
      <c r="BA129" s="37"/>
      <c r="BB129" s="37"/>
      <c r="BC129" s="37"/>
      <c r="BD129" s="37"/>
      <c r="BE129" s="37"/>
      <c r="BF129" s="37"/>
      <c r="BG129" s="37"/>
      <c r="BH129" s="37"/>
      <c r="BI129" s="37"/>
      <c r="BJ129" s="37"/>
      <c r="BK129" s="37"/>
      <c r="BL129" s="37"/>
      <c r="BM129" s="37"/>
      <c r="BN129" s="37"/>
      <c r="BO129" s="37"/>
      <c r="BP129" s="37"/>
      <c r="BQ129" s="37"/>
      <c r="BR129" s="37"/>
      <c r="BS129" s="37"/>
      <c r="BT129" s="37"/>
      <c r="BU129" s="37"/>
      <c r="BV129" s="37"/>
      <c r="BW129" s="37"/>
      <c r="BX129" s="37"/>
      <c r="BY129" s="37"/>
      <c r="BZ129" s="37"/>
      <c r="CA129" s="37"/>
      <c r="CB129" s="37"/>
      <c r="CC129" s="37"/>
      <c r="CD129" s="37"/>
      <c r="CE129" s="37"/>
      <c r="CF129" s="37"/>
      <c r="CG129" s="37"/>
      <c r="CH129" s="37"/>
      <c r="CI129" s="37"/>
      <c r="CJ129" s="37"/>
      <c r="CK129" s="37"/>
      <c r="CL129" s="37"/>
      <c r="CM129" s="37"/>
      <c r="CN129" s="37"/>
      <c r="CO129" s="37"/>
      <c r="CP129" s="37"/>
      <c r="CQ129" s="37"/>
      <c r="CR129" s="37"/>
      <c r="CS129" s="37"/>
      <c r="CT129" s="37"/>
      <c r="CU129" s="37"/>
      <c r="CV129" s="37"/>
      <c r="CW129" s="37"/>
      <c r="CX129" s="37"/>
      <c r="CY129" s="37"/>
      <c r="CZ129" s="37"/>
      <c r="DA129" s="37"/>
      <c r="DB129" s="37"/>
      <c r="DC129" s="37"/>
      <c r="DD129" s="37"/>
      <c r="DE129" s="37"/>
      <c r="DF129" s="37"/>
      <c r="DG129" s="37"/>
      <c r="DH129" s="37"/>
      <c r="DI129" s="37"/>
      <c r="DJ129" s="37"/>
      <c r="DK129" s="37"/>
      <c r="DL129" s="37"/>
      <c r="DM129" s="37"/>
      <c r="DN129" s="37"/>
      <c r="DO129" s="37"/>
      <c r="DP129" s="37"/>
      <c r="DQ129" s="37"/>
      <c r="DR129" s="37"/>
      <c r="DS129" s="37"/>
      <c r="DT129" s="37"/>
      <c r="DU129" s="37"/>
      <c r="DV129" s="37"/>
      <c r="DW129" s="37"/>
      <c r="DX129" s="37"/>
      <c r="DY129" s="37"/>
      <c r="DZ129" s="37"/>
      <c r="EA129" s="37"/>
      <c r="EB129" s="37"/>
      <c r="EC129" s="37"/>
      <c r="ED129" s="37"/>
      <c r="EE129" s="37"/>
      <c r="EF129" s="37"/>
      <c r="EG129" s="37"/>
      <c r="EH129" s="37"/>
      <c r="EI129" s="37"/>
      <c r="EJ129" s="37"/>
      <c r="EK129" s="37"/>
      <c r="EL129" s="37"/>
      <c r="EM129" s="37"/>
      <c r="EN129" s="37"/>
      <c r="EO129" s="37"/>
      <c r="EP129" s="37"/>
      <c r="EQ129" s="37"/>
      <c r="ER129" s="37"/>
      <c r="ES129" s="37"/>
      <c r="ET129" s="37"/>
      <c r="EU129" s="37"/>
      <c r="EV129" s="37"/>
      <c r="EW129" s="37"/>
      <c r="EX129" s="37"/>
      <c r="EY129" s="37"/>
      <c r="EZ129" s="37"/>
      <c r="FA129" s="37"/>
      <c r="FB129" s="37"/>
      <c r="FC129" s="37"/>
      <c r="FD129" s="37"/>
      <c r="FE129" s="37"/>
      <c r="FF129" s="37"/>
      <c r="FG129" s="37"/>
      <c r="FH129" s="37"/>
      <c r="FI129" s="37"/>
      <c r="FJ129" s="37"/>
      <c r="FK129" s="37"/>
      <c r="FL129" s="37"/>
      <c r="FM129" s="37"/>
      <c r="FN129" s="37"/>
      <c r="FO129" s="37"/>
      <c r="FP129" s="37"/>
      <c r="FQ129" s="37"/>
      <c r="FR129" s="37"/>
      <c r="FS129" s="37"/>
      <c r="FT129" s="37"/>
      <c r="FU129" s="37"/>
      <c r="FV129" s="37"/>
      <c r="FW129" s="37"/>
      <c r="FX129" s="37"/>
      <c r="FY129" s="37"/>
      <c r="FZ129" s="37"/>
      <c r="GA129" s="37"/>
      <c r="GB129" s="37"/>
      <c r="GC129" s="37"/>
      <c r="GD129" s="37"/>
      <c r="GE129" s="37"/>
      <c r="GF129" s="37"/>
      <c r="GG129" s="37"/>
      <c r="GH129" s="37"/>
      <c r="GI129" s="37"/>
      <c r="GJ129" s="37"/>
      <c r="GK129" s="37"/>
      <c r="GL129" s="37"/>
      <c r="GM129" s="37"/>
      <c r="GN129" s="37"/>
      <c r="GO129" s="37"/>
      <c r="GP129" s="37"/>
      <c r="GQ129" s="37"/>
      <c r="GR129" s="37"/>
      <c r="GS129" s="37"/>
      <c r="GT129" s="37"/>
      <c r="GU129" s="37"/>
      <c r="GV129" s="37"/>
      <c r="GW129" s="37"/>
      <c r="GX129" s="37"/>
      <c r="GY129" s="37"/>
      <c r="GZ129" s="37"/>
      <c r="HA129" s="37"/>
      <c r="HB129" s="37"/>
      <c r="HC129" s="37"/>
      <c r="HD129" s="37"/>
      <c r="HE129" s="37"/>
      <c r="HF129" s="37"/>
      <c r="HG129" s="37"/>
      <c r="HH129" s="37"/>
      <c r="HI129" s="37"/>
      <c r="HJ129" s="37"/>
      <c r="HK129" s="37"/>
      <c r="HL129" s="37"/>
      <c r="HM129" s="37"/>
      <c r="HN129" s="37"/>
      <c r="HO129" s="37"/>
      <c r="HP129" s="37"/>
      <c r="HQ129" s="37"/>
      <c r="HR129" s="37"/>
      <c r="HS129" s="37"/>
      <c r="HT129" s="37"/>
      <c r="HU129" s="37"/>
      <c r="HV129" s="37"/>
      <c r="HW129" s="37"/>
      <c r="HX129" s="37"/>
      <c r="HY129" s="37"/>
      <c r="HZ129" s="37"/>
      <c r="IA129" s="37"/>
      <c r="IB129" s="37"/>
      <c r="IC129" s="37"/>
      <c r="ID129" s="37"/>
      <c r="IE129" s="37"/>
      <c r="IF129" s="37"/>
      <c r="IG129" s="37"/>
      <c r="IH129" s="37"/>
      <c r="II129" s="37"/>
      <c r="IJ129" s="37"/>
      <c r="IK129" s="37"/>
      <c r="IL129" s="37"/>
      <c r="IM129" s="37"/>
      <c r="IN129" s="37"/>
      <c r="IO129" s="37"/>
      <c r="IP129" s="37"/>
      <c r="IQ129" s="37"/>
      <c r="IR129" s="37"/>
      <c r="IS129" s="37"/>
      <c r="IT129" s="37"/>
      <c r="IU129" s="37"/>
      <c r="IV129" s="37"/>
      <c r="IW129" s="37"/>
      <c r="IX129" s="37"/>
      <c r="IY129" s="37"/>
      <c r="IZ129" s="37"/>
      <c r="JA129" s="37"/>
      <c r="JB129" s="37"/>
      <c r="JC129" s="37"/>
      <c r="JD129" s="37"/>
      <c r="JE129" s="37"/>
      <c r="JF129" s="37"/>
      <c r="JG129" s="37"/>
      <c r="JH129" s="37"/>
      <c r="JI129" s="37"/>
      <c r="JJ129" s="37"/>
      <c r="JK129" s="37"/>
      <c r="JL129" s="37"/>
      <c r="JM129" s="37"/>
      <c r="JN129" s="37"/>
      <c r="JO129" s="37"/>
      <c r="JP129" s="37"/>
      <c r="JQ129" s="37"/>
      <c r="JR129" s="37"/>
      <c r="JS129" s="37"/>
      <c r="JT129" s="37"/>
      <c r="JU129" s="37"/>
      <c r="JV129" s="37"/>
      <c r="JW129" s="37"/>
      <c r="JX129" s="37"/>
      <c r="JY129" s="37"/>
      <c r="JZ129" s="37"/>
      <c r="KA129" s="37"/>
      <c r="KB129" s="37"/>
      <c r="KC129" s="37"/>
      <c r="KD129" s="37"/>
      <c r="KE129" s="37"/>
      <c r="KF129" s="37"/>
      <c r="KG129" s="37"/>
      <c r="KH129" s="37"/>
      <c r="KI129" s="37"/>
      <c r="KJ129" s="37"/>
      <c r="KK129" s="37"/>
      <c r="KL129" s="37"/>
      <c r="KM129" s="37"/>
      <c r="KN129" s="37"/>
      <c r="KO129" s="37"/>
      <c r="KP129" s="37"/>
      <c r="KQ129" s="37"/>
      <c r="KR129" s="37"/>
      <c r="KS129" s="37"/>
      <c r="KT129" s="37"/>
      <c r="KU129" s="37"/>
      <c r="KV129" s="37"/>
      <c r="KW129" s="37"/>
      <c r="KX129" s="37"/>
      <c r="KY129" s="37"/>
      <c r="KZ129" s="37"/>
      <c r="LA129" s="37"/>
      <c r="LB129" s="37"/>
      <c r="LC129" s="37"/>
      <c r="LD129" s="37"/>
      <c r="LE129" s="37"/>
      <c r="LF129" s="37"/>
      <c r="LG129" s="37"/>
      <c r="LH129" s="37"/>
      <c r="LI129" s="37"/>
      <c r="LJ129" s="37"/>
      <c r="LK129" s="37"/>
      <c r="LL129" s="37"/>
      <c r="LM129" s="37"/>
      <c r="LN129" s="37"/>
      <c r="LO129" s="37"/>
      <c r="LP129" s="37"/>
      <c r="LQ129" s="37"/>
      <c r="LR129" s="37"/>
      <c r="LS129" s="37"/>
      <c r="LT129" s="37"/>
      <c r="LU129" s="37"/>
      <c r="LV129" s="37"/>
      <c r="LW129" s="37"/>
      <c r="LX129" s="37"/>
      <c r="LY129" s="37"/>
      <c r="LZ129" s="37"/>
      <c r="MA129" s="37"/>
      <c r="MB129" s="37"/>
      <c r="MC129" s="37"/>
      <c r="MD129" s="37"/>
      <c r="ME129" s="37"/>
      <c r="MF129" s="37"/>
      <c r="MG129" s="37"/>
      <c r="MH129" s="37"/>
      <c r="MI129" s="37"/>
      <c r="MJ129" s="37"/>
      <c r="MK129" s="37"/>
      <c r="ML129" s="37"/>
      <c r="MM129" s="37"/>
      <c r="MN129" s="37"/>
      <c r="MO129" s="37"/>
      <c r="MP129" s="37"/>
      <c r="MQ129" s="37"/>
      <c r="MR129" s="37"/>
      <c r="MS129" s="37"/>
      <c r="MT129" s="37"/>
      <c r="MU129" s="37"/>
      <c r="MV129" s="37"/>
      <c r="MW129" s="37"/>
      <c r="MX129" s="37"/>
      <c r="MY129" s="37"/>
      <c r="MZ129" s="37"/>
      <c r="NA129" s="37"/>
      <c r="NB129" s="37"/>
      <c r="NC129" s="37"/>
      <c r="ND129" s="37"/>
      <c r="NE129" s="37"/>
      <c r="NF129" s="37"/>
      <c r="NG129" s="37"/>
      <c r="NH129" s="37"/>
      <c r="NI129" s="37"/>
      <c r="NJ129" s="37"/>
      <c r="NK129" s="37"/>
      <c r="NL129" s="37"/>
      <c r="NM129" s="37"/>
      <c r="NN129" s="37"/>
      <c r="NO129" s="37"/>
      <c r="NP129" s="37"/>
      <c r="NQ129" s="37"/>
      <c r="NR129" s="37"/>
      <c r="NS129" s="37"/>
      <c r="NT129" s="37"/>
      <c r="NU129" s="37"/>
      <c r="NV129" s="37"/>
      <c r="NW129" s="37"/>
      <c r="NX129" s="37"/>
      <c r="NY129" s="37"/>
      <c r="NZ129" s="37"/>
      <c r="OA129" s="37"/>
      <c r="OB129" s="37"/>
      <c r="OC129" s="37"/>
      <c r="OD129" s="37"/>
      <c r="OE129" s="37"/>
      <c r="OF129" s="37"/>
      <c r="OG129" s="37"/>
      <c r="OH129" s="37"/>
      <c r="OI129" s="37"/>
      <c r="OJ129" s="37"/>
      <c r="OK129" s="37"/>
      <c r="OL129" s="37"/>
      <c r="OM129" s="37"/>
      <c r="ON129" s="37"/>
      <c r="OO129" s="37"/>
      <c r="OP129" s="37"/>
      <c r="OQ129" s="37"/>
      <c r="OR129" s="37"/>
      <c r="OS129" s="37"/>
      <c r="OT129" s="37"/>
      <c r="OU129" s="37"/>
      <c r="OV129" s="37"/>
      <c r="OW129" s="37"/>
      <c r="OX129" s="37"/>
      <c r="OY129" s="37"/>
      <c r="OZ129" s="37"/>
      <c r="PA129" s="37"/>
      <c r="PB129" s="37"/>
      <c r="PC129" s="37"/>
      <c r="PD129" s="37"/>
      <c r="PE129" s="37"/>
      <c r="PF129" s="37"/>
      <c r="PG129" s="37"/>
      <c r="PH129" s="37"/>
      <c r="PI129" s="37"/>
      <c r="PJ129" s="37"/>
      <c r="PK129" s="37"/>
      <c r="PL129" s="37"/>
      <c r="PM129" s="37"/>
      <c r="PN129" s="37"/>
      <c r="PO129" s="37"/>
      <c r="PP129" s="37"/>
      <c r="PQ129" s="37"/>
      <c r="PR129" s="37"/>
      <c r="PS129" s="37"/>
      <c r="PT129" s="37"/>
      <c r="PU129" s="37"/>
      <c r="PV129" s="37"/>
      <c r="PW129" s="37"/>
      <c r="PX129" s="37"/>
      <c r="PY129" s="37"/>
      <c r="PZ129" s="37"/>
      <c r="QA129" s="37"/>
      <c r="QB129" s="37"/>
      <c r="QC129" s="37"/>
      <c r="QD129" s="37"/>
      <c r="QE129" s="37"/>
      <c r="QF129" s="37"/>
      <c r="QG129" s="37"/>
      <c r="QH129" s="37"/>
      <c r="QI129" s="37"/>
      <c r="QJ129" s="37"/>
      <c r="QK129" s="37"/>
      <c r="QL129" s="37"/>
      <c r="QM129" s="37"/>
      <c r="QN129" s="37"/>
      <c r="QO129" s="37"/>
      <c r="QP129" s="37"/>
      <c r="QQ129" s="37"/>
      <c r="QR129" s="37"/>
      <c r="QS129" s="37"/>
      <c r="QT129" s="37"/>
      <c r="QU129" s="37"/>
      <c r="QV129" s="37"/>
      <c r="QW129" s="37"/>
      <c r="QX129" s="37"/>
      <c r="QY129" s="37"/>
      <c r="QZ129" s="37"/>
      <c r="RA129" s="37"/>
      <c r="RB129" s="37"/>
      <c r="RC129" s="37"/>
      <c r="RD129" s="37"/>
      <c r="RE129" s="37"/>
      <c r="RF129" s="37"/>
      <c r="RG129" s="37"/>
      <c r="RH129" s="37"/>
      <c r="RI129" s="37"/>
      <c r="RJ129" s="37"/>
      <c r="RK129" s="37"/>
      <c r="RL129" s="37"/>
      <c r="RM129" s="37"/>
      <c r="RN129" s="37"/>
      <c r="RO129" s="37"/>
      <c r="RP129" s="37"/>
      <c r="RQ129" s="37"/>
      <c r="RR129" s="37"/>
      <c r="RS129" s="37"/>
      <c r="RT129" s="37"/>
      <c r="RU129" s="37"/>
      <c r="RV129" s="37"/>
      <c r="RW129" s="37"/>
      <c r="RX129" s="37"/>
      <c r="RY129" s="37"/>
      <c r="RZ129" s="37"/>
      <c r="SA129" s="37"/>
      <c r="SB129" s="37"/>
      <c r="SC129" s="37"/>
      <c r="SD129" s="37"/>
      <c r="SE129" s="37"/>
      <c r="SF129" s="37"/>
      <c r="SG129" s="37"/>
      <c r="SH129" s="37"/>
      <c r="SI129" s="37"/>
      <c r="SJ129" s="37"/>
      <c r="SK129" s="37"/>
      <c r="SL129" s="37"/>
      <c r="SM129" s="37"/>
      <c r="SN129" s="37"/>
      <c r="SO129" s="37"/>
      <c r="SP129" s="37"/>
      <c r="SQ129" s="37"/>
      <c r="SR129" s="37"/>
      <c r="SS129" s="37"/>
      <c r="ST129" s="37"/>
      <c r="SU129" s="37"/>
      <c r="SV129" s="37"/>
      <c r="SW129" s="37"/>
      <c r="SX129" s="37"/>
      <c r="SY129" s="37"/>
      <c r="SZ129" s="37"/>
      <c r="TA129" s="37"/>
      <c r="TB129" s="37"/>
      <c r="TC129" s="37"/>
      <c r="TD129" s="37"/>
      <c r="TE129" s="37"/>
      <c r="TF129" s="37"/>
      <c r="TG129" s="37"/>
      <c r="TH129" s="37"/>
      <c r="TI129" s="37"/>
      <c r="TJ129" s="37"/>
      <c r="TK129" s="37"/>
      <c r="TL129" s="37"/>
      <c r="TM129" s="37"/>
      <c r="TN129" s="37"/>
      <c r="TO129" s="37"/>
      <c r="TP129" s="37"/>
      <c r="TQ129" s="37"/>
      <c r="TR129" s="37"/>
      <c r="TS129" s="37"/>
      <c r="TT129" s="37"/>
      <c r="TU129" s="37"/>
      <c r="TV129" s="37"/>
      <c r="TW129" s="37"/>
      <c r="TX129" s="37"/>
      <c r="TY129" s="37"/>
      <c r="TZ129" s="37"/>
      <c r="UA129" s="37"/>
      <c r="UB129" s="37"/>
      <c r="UC129" s="37"/>
      <c r="UD129" s="37"/>
      <c r="UE129" s="37"/>
      <c r="UF129" s="37"/>
      <c r="UG129" s="37"/>
      <c r="UH129" s="37"/>
      <c r="UI129" s="37"/>
      <c r="UJ129" s="37"/>
      <c r="UK129" s="37"/>
      <c r="UL129" s="37"/>
      <c r="UM129" s="37"/>
      <c r="UN129" s="37"/>
      <c r="UO129" s="37"/>
      <c r="UP129" s="37"/>
      <c r="UQ129" s="37"/>
      <c r="UR129" s="37"/>
      <c r="US129" s="37"/>
      <c r="UT129" s="37"/>
      <c r="UU129" s="37"/>
      <c r="UV129" s="37"/>
      <c r="UW129" s="37"/>
      <c r="UX129" s="37"/>
      <c r="UY129" s="37"/>
      <c r="UZ129" s="37"/>
      <c r="VA129" s="37"/>
      <c r="VB129" s="37"/>
      <c r="VC129" s="37"/>
      <c r="VD129" s="37"/>
      <c r="VE129" s="37"/>
      <c r="VF129" s="37"/>
      <c r="VG129" s="37"/>
      <c r="VH129" s="37"/>
      <c r="VI129" s="37"/>
      <c r="VJ129" s="37"/>
      <c r="VK129" s="37"/>
      <c r="VL129" s="37"/>
      <c r="VM129" s="37"/>
      <c r="VN129" s="37"/>
      <c r="VO129" s="37"/>
      <c r="VP129" s="37"/>
      <c r="VQ129" s="37"/>
      <c r="VR129" s="37"/>
      <c r="VS129" s="37"/>
      <c r="VT129" s="37"/>
      <c r="VU129" s="37"/>
      <c r="VV129" s="37"/>
      <c r="VW129" s="37"/>
      <c r="VX129" s="37"/>
      <c r="VY129" s="37"/>
      <c r="VZ129" s="37"/>
      <c r="WA129" s="37"/>
      <c r="WB129" s="37"/>
      <c r="WC129" s="37"/>
      <c r="WD129" s="37"/>
      <c r="WE129" s="37"/>
      <c r="WF129" s="37"/>
      <c r="WG129" s="37"/>
      <c r="WH129" s="37"/>
      <c r="WI129" s="37"/>
      <c r="WJ129" s="37"/>
      <c r="WK129" s="37"/>
      <c r="WL129" s="37"/>
      <c r="WM129" s="37"/>
      <c r="WN129" s="37"/>
      <c r="WO129" s="37"/>
      <c r="WP129" s="37"/>
      <c r="WQ129" s="37"/>
      <c r="WR129" s="37"/>
      <c r="WS129" s="37"/>
      <c r="WT129" s="37"/>
      <c r="WU129" s="37"/>
      <c r="WV129" s="37"/>
      <c r="WW129" s="37"/>
      <c r="WX129" s="37"/>
      <c r="WY129" s="37"/>
      <c r="WZ129" s="37"/>
      <c r="XA129" s="37"/>
      <c r="XB129" s="37"/>
      <c r="XC129" s="37"/>
      <c r="XD129" s="37"/>
      <c r="XE129" s="37"/>
      <c r="XF129" s="37"/>
      <c r="XG129" s="37"/>
      <c r="XH129" s="37"/>
      <c r="XI129" s="37"/>
      <c r="XJ129" s="37"/>
      <c r="XK129" s="37"/>
      <c r="XL129" s="37"/>
      <c r="XM129" s="37"/>
      <c r="XN129" s="37"/>
      <c r="XO129" s="37"/>
      <c r="XP129" s="37"/>
      <c r="XQ129" s="37"/>
      <c r="XR129" s="37"/>
      <c r="XS129" s="37"/>
      <c r="XT129" s="37"/>
      <c r="XU129" s="37"/>
      <c r="XV129" s="37"/>
      <c r="XW129" s="37"/>
      <c r="XX129" s="37"/>
      <c r="XY129" s="37"/>
      <c r="XZ129" s="37"/>
      <c r="YA129" s="37"/>
      <c r="YB129" s="37"/>
      <c r="YC129" s="37"/>
      <c r="YD129" s="37"/>
      <c r="YE129" s="37"/>
      <c r="YF129" s="37"/>
      <c r="YG129" s="37"/>
      <c r="YH129" s="37"/>
      <c r="YI129" s="37"/>
      <c r="YJ129" s="37"/>
      <c r="YK129" s="37"/>
      <c r="YL129" s="37"/>
      <c r="YM129" s="37"/>
      <c r="YN129" s="37"/>
      <c r="YO129" s="37"/>
      <c r="YP129" s="37"/>
      <c r="YQ129" s="37"/>
      <c r="YR129" s="37"/>
      <c r="YS129" s="37"/>
      <c r="YT129" s="37"/>
      <c r="YU129" s="37"/>
      <c r="YV129" s="37"/>
      <c r="YW129" s="37"/>
      <c r="YX129" s="37"/>
      <c r="YY129" s="37"/>
      <c r="YZ129" s="37"/>
      <c r="ZA129" s="37"/>
      <c r="ZB129" s="37"/>
      <c r="ZC129" s="37"/>
      <c r="ZD129" s="37"/>
      <c r="ZE129" s="37"/>
      <c r="ZF129" s="37"/>
      <c r="ZG129" s="37"/>
      <c r="ZH129" s="37"/>
      <c r="ZI129" s="37"/>
      <c r="ZJ129" s="37"/>
      <c r="ZK129" s="37"/>
      <c r="ZL129" s="37"/>
      <c r="ZM129" s="37"/>
      <c r="ZN129" s="37"/>
      <c r="ZO129" s="37"/>
      <c r="ZP129" s="37"/>
      <c r="ZQ129" s="37"/>
      <c r="ZR129" s="37"/>
      <c r="ZS129" s="37"/>
      <c r="ZT129" s="37"/>
      <c r="ZU129" s="37"/>
      <c r="ZV129" s="37"/>
      <c r="ZW129" s="37"/>
      <c r="ZX129" s="37"/>
      <c r="ZY129" s="37"/>
      <c r="ZZ129" s="37"/>
      <c r="AAA129" s="37"/>
      <c r="AAB129" s="37"/>
      <c r="AAC129" s="37"/>
      <c r="AAD129" s="37"/>
      <c r="AAE129" s="37"/>
      <c r="AAF129" s="37"/>
      <c r="AAG129" s="37"/>
      <c r="AAH129" s="37"/>
      <c r="AAI129" s="37"/>
      <c r="AAJ129" s="37"/>
      <c r="AAK129" s="37"/>
      <c r="AAL129" s="37"/>
      <c r="AAM129" s="37"/>
      <c r="AAN129" s="37"/>
      <c r="AAO129" s="37"/>
      <c r="AAP129" s="37"/>
      <c r="AAQ129" s="37"/>
      <c r="AAR129" s="37"/>
      <c r="AAS129" s="37"/>
      <c r="AAT129" s="37"/>
      <c r="AAU129" s="37"/>
      <c r="AAV129" s="37"/>
      <c r="AAW129" s="37"/>
      <c r="AAX129" s="37"/>
      <c r="AAY129" s="37"/>
      <c r="AAZ129" s="37"/>
      <c r="ABA129" s="37"/>
      <c r="ABB129" s="37"/>
      <c r="ABC129" s="37"/>
      <c r="ABD129" s="37"/>
      <c r="ABE129" s="37"/>
      <c r="ABF129" s="37"/>
      <c r="ABG129" s="37"/>
      <c r="ABH129" s="37"/>
      <c r="ABI129" s="37"/>
      <c r="ABJ129" s="37"/>
      <c r="ABK129" s="37"/>
      <c r="ABL129" s="37"/>
      <c r="ABM129" s="37"/>
      <c r="ABN129" s="37"/>
      <c r="ABO129" s="37"/>
      <c r="ABP129" s="37"/>
      <c r="ABQ129" s="37"/>
      <c r="ABR129" s="37"/>
      <c r="ABS129" s="37"/>
      <c r="ABT129" s="37"/>
      <c r="ABU129" s="37"/>
      <c r="ABV129" s="37"/>
      <c r="ABW129" s="37"/>
      <c r="ABX129" s="37"/>
      <c r="ABY129" s="37"/>
      <c r="ABZ129" s="37"/>
      <c r="ACA129" s="37"/>
      <c r="ACB129" s="37"/>
      <c r="ACC129" s="37"/>
      <c r="ACD129" s="37"/>
      <c r="ACE129" s="37"/>
      <c r="ACF129" s="37"/>
      <c r="ACG129" s="37"/>
      <c r="ACH129" s="37"/>
      <c r="ACI129" s="37"/>
      <c r="ACJ129" s="37"/>
      <c r="ACK129" s="37"/>
      <c r="ACL129" s="37"/>
      <c r="ACM129" s="37"/>
      <c r="ACN129" s="37"/>
      <c r="ACO129" s="37"/>
      <c r="ACP129" s="37"/>
      <c r="ACQ129" s="37"/>
      <c r="ACR129" s="37"/>
      <c r="ACS129" s="37"/>
      <c r="ACT129" s="37"/>
      <c r="ACU129" s="37"/>
      <c r="ACV129" s="37"/>
      <c r="ACW129" s="37"/>
      <c r="ACX129" s="37"/>
      <c r="ACY129" s="37"/>
      <c r="ACZ129" s="37"/>
      <c r="ADA129" s="37"/>
      <c r="ADB129" s="37"/>
      <c r="ADC129" s="37"/>
      <c r="ADD129" s="37"/>
      <c r="ADE129" s="37"/>
      <c r="ADF129" s="37"/>
      <c r="ADG129" s="37"/>
      <c r="ADH129" s="37"/>
      <c r="ADI129" s="37"/>
      <c r="ADJ129" s="37"/>
      <c r="ADK129" s="37"/>
      <c r="ADL129" s="37"/>
      <c r="ADM129" s="37"/>
      <c r="ADN129" s="37"/>
      <c r="ADO129" s="37"/>
      <c r="ADP129" s="37"/>
      <c r="ADQ129" s="37"/>
      <c r="ADR129" s="37"/>
      <c r="ADS129" s="37"/>
      <c r="ADT129" s="37"/>
      <c r="ADU129" s="37"/>
      <c r="ADV129" s="37"/>
      <c r="ADW129" s="37"/>
      <c r="ADX129" s="37"/>
      <c r="ADY129" s="37"/>
      <c r="ADZ129" s="37"/>
      <c r="AEA129" s="37"/>
      <c r="AEB129" s="37"/>
      <c r="AEC129" s="37"/>
      <c r="AED129" s="37"/>
      <c r="AEE129" s="37"/>
      <c r="AEF129" s="37"/>
      <c r="AEG129" s="37"/>
      <c r="AEH129" s="37"/>
      <c r="AEI129" s="37"/>
      <c r="AEJ129" s="37"/>
      <c r="AEK129" s="37"/>
      <c r="AEL129" s="37"/>
      <c r="AEM129" s="37"/>
      <c r="AEN129" s="37"/>
      <c r="AEO129" s="37"/>
      <c r="AEP129" s="37"/>
      <c r="AEQ129" s="37"/>
      <c r="AER129" s="37"/>
      <c r="AES129" s="37"/>
      <c r="AET129" s="37"/>
      <c r="AEU129" s="37"/>
      <c r="AEV129" s="37"/>
      <c r="AEW129" s="37"/>
      <c r="AEX129" s="37"/>
      <c r="AEY129" s="37"/>
      <c r="AEZ129" s="37"/>
      <c r="AFA129" s="37"/>
      <c r="AFB129" s="37"/>
      <c r="AFC129" s="37"/>
      <c r="AFD129" s="37"/>
      <c r="AFE129" s="37"/>
      <c r="AFF129" s="37"/>
      <c r="AFG129" s="37"/>
      <c r="AFH129" s="37"/>
      <c r="AFI129" s="37"/>
      <c r="AFJ129" s="37"/>
      <c r="AFK129" s="37"/>
      <c r="AFL129" s="37"/>
      <c r="AFM129" s="37"/>
      <c r="AFN129" s="37"/>
      <c r="AFO129" s="37"/>
      <c r="AFP129" s="37"/>
      <c r="AFQ129" s="37"/>
      <c r="AFR129" s="37"/>
      <c r="AFS129" s="37"/>
      <c r="AFT129" s="37"/>
      <c r="AFU129" s="37"/>
      <c r="AFV129" s="37"/>
      <c r="AFW129" s="37"/>
      <c r="AFX129" s="37"/>
      <c r="AFY129" s="37"/>
      <c r="AFZ129" s="37"/>
      <c r="AGA129" s="37"/>
      <c r="AGB129" s="37"/>
      <c r="AGC129" s="37"/>
      <c r="AGD129" s="37"/>
      <c r="AGE129" s="37"/>
      <c r="AGF129" s="37"/>
      <c r="AGG129" s="37"/>
      <c r="AGH129" s="37"/>
      <c r="AGI129" s="37"/>
      <c r="AGJ129" s="37"/>
      <c r="AGK129" s="37"/>
      <c r="AGL129" s="37"/>
      <c r="AGM129" s="37"/>
      <c r="AGN129" s="37"/>
      <c r="AGO129" s="37"/>
      <c r="AGP129" s="37"/>
      <c r="AGQ129" s="37"/>
      <c r="AGR129" s="37"/>
      <c r="AGS129" s="37"/>
      <c r="AGT129" s="37"/>
      <c r="AGU129" s="37"/>
      <c r="AGV129" s="37"/>
      <c r="AGW129" s="37"/>
      <c r="AGX129" s="37"/>
      <c r="AGY129" s="37"/>
      <c r="AGZ129" s="37"/>
      <c r="AHA129" s="37"/>
      <c r="AHB129" s="37"/>
      <c r="AHC129" s="37"/>
      <c r="AHD129" s="37"/>
      <c r="AHE129" s="37"/>
      <c r="AHF129" s="37"/>
      <c r="AHG129" s="37"/>
      <c r="AHH129" s="37"/>
      <c r="AHI129" s="37"/>
      <c r="AHJ129" s="37"/>
      <c r="AHK129" s="37"/>
      <c r="AHL129" s="37"/>
      <c r="AHM129" s="37"/>
      <c r="AHN129" s="37"/>
      <c r="AHO129" s="37"/>
      <c r="AHP129" s="37"/>
      <c r="AHQ129" s="37"/>
      <c r="AHR129" s="37"/>
      <c r="AHS129" s="37"/>
      <c r="AHT129" s="37"/>
      <c r="AHU129" s="37"/>
      <c r="AHV129" s="37"/>
      <c r="AHW129" s="37"/>
      <c r="AHX129" s="37"/>
      <c r="AHY129" s="37"/>
      <c r="AHZ129" s="37"/>
      <c r="AIA129" s="37"/>
      <c r="AIB129" s="37"/>
      <c r="AIC129" s="37"/>
      <c r="AID129" s="37"/>
      <c r="AIE129" s="37"/>
      <c r="AIF129" s="37"/>
      <c r="AIG129" s="37"/>
      <c r="AIH129" s="37"/>
      <c r="AII129" s="37"/>
      <c r="AIJ129" s="37"/>
      <c r="AIK129" s="37"/>
      <c r="AIL129" s="37"/>
      <c r="AIM129" s="37"/>
      <c r="AIN129" s="37"/>
      <c r="AIO129" s="37"/>
      <c r="AIP129" s="37"/>
      <c r="AIQ129" s="37"/>
      <c r="AIR129" s="37"/>
      <c r="AIS129" s="37"/>
      <c r="AIT129" s="37"/>
      <c r="AIU129" s="37"/>
      <c r="AIV129" s="37"/>
      <c r="AIW129" s="37"/>
      <c r="AIX129" s="37"/>
      <c r="AIY129" s="37"/>
      <c r="AIZ129" s="37"/>
      <c r="AJA129" s="37"/>
      <c r="AJB129" s="37"/>
      <c r="AJC129" s="37"/>
      <c r="AJD129" s="37"/>
      <c r="AJE129" s="37"/>
      <c r="AJF129" s="37"/>
      <c r="AJG129" s="37"/>
      <c r="AJH129" s="37"/>
      <c r="AJI129" s="37"/>
      <c r="AJJ129" s="37"/>
      <c r="AJK129" s="37"/>
      <c r="AJL129" s="37"/>
      <c r="AJM129" s="37"/>
      <c r="AJN129" s="37"/>
      <c r="AJO129" s="37"/>
      <c r="AJP129" s="37"/>
      <c r="AJQ129" s="37"/>
      <c r="AJR129" s="37"/>
      <c r="AJS129" s="37"/>
      <c r="AJT129" s="37"/>
      <c r="AJU129" s="37"/>
      <c r="AJV129" s="37"/>
      <c r="AJW129" s="37"/>
      <c r="AJX129" s="37"/>
      <c r="AJY129" s="37"/>
      <c r="AJZ129" s="37"/>
      <c r="AKA129" s="37"/>
      <c r="AKB129" s="37"/>
      <c r="AKC129" s="37"/>
      <c r="AKD129" s="37"/>
      <c r="AKE129" s="37"/>
      <c r="AKF129" s="37"/>
      <c r="AKG129" s="37"/>
      <c r="AKH129" s="37"/>
      <c r="AKI129" s="37"/>
      <c r="AKJ129" s="37"/>
      <c r="AKK129" s="37"/>
      <c r="AKL129" s="37"/>
      <c r="AKM129" s="37"/>
      <c r="AKN129" s="37"/>
      <c r="AKO129" s="37"/>
      <c r="AKP129" s="37"/>
      <c r="AKQ129" s="37"/>
      <c r="AKR129" s="37"/>
      <c r="AKS129" s="37"/>
      <c r="AKT129" s="37"/>
      <c r="AKU129" s="37"/>
      <c r="AKV129" s="37"/>
      <c r="AKW129" s="37"/>
      <c r="AKX129" s="37"/>
      <c r="AKY129" s="37"/>
      <c r="AKZ129" s="37"/>
      <c r="ALA129" s="37"/>
      <c r="ALB129" s="37"/>
      <c r="ALC129" s="37"/>
      <c r="ALD129" s="37"/>
      <c r="ALE129" s="37"/>
      <c r="ALF129" s="37"/>
      <c r="ALG129" s="37"/>
      <c r="ALH129" s="37"/>
      <c r="ALI129" s="37"/>
      <c r="ALJ129" s="37"/>
      <c r="ALK129" s="37"/>
      <c r="ALL129" s="37"/>
      <c r="ALM129" s="37"/>
      <c r="ALN129" s="37"/>
      <c r="ALO129" s="37"/>
      <c r="ALP129" s="37"/>
      <c r="ALQ129" s="37"/>
      <c r="ALR129" s="37"/>
      <c r="ALS129" s="37"/>
      <c r="ALT129" s="37"/>
      <c r="ALU129" s="37"/>
      <c r="ALV129" s="37"/>
      <c r="ALW129" s="37"/>
      <c r="ALX129" s="37"/>
      <c r="ALY129" s="37"/>
      <c r="ALZ129" s="37"/>
      <c r="AMA129" s="37"/>
      <c r="AMB129" s="37"/>
      <c r="AMC129" s="37"/>
      <c r="AMD129" s="37"/>
      <c r="AME129" s="37"/>
      <c r="AMF129" s="37"/>
      <c r="AMG129" s="37"/>
      <c r="AMH129" s="37"/>
      <c r="AMI129" s="37"/>
      <c r="AMJ129" s="37"/>
      <c r="AMK129" s="37"/>
      <c r="AML129" s="37"/>
      <c r="AMM129" s="37"/>
      <c r="AMN129" s="37"/>
      <c r="AMO129" s="37"/>
      <c r="AMP129" s="37"/>
      <c r="AMQ129" s="37"/>
      <c r="AMR129" s="37"/>
      <c r="AMS129" s="37"/>
      <c r="AMT129" s="37"/>
      <c r="AMU129" s="37"/>
      <c r="AMV129" s="37"/>
      <c r="AMW129" s="37"/>
      <c r="AMX129" s="37"/>
      <c r="AMY129" s="37"/>
      <c r="AMZ129" s="37"/>
      <c r="ANA129" s="37"/>
      <c r="ANB129" s="37"/>
      <c r="ANC129" s="37"/>
      <c r="AND129" s="37"/>
      <c r="ANE129" s="37"/>
      <c r="ANF129" s="37"/>
      <c r="ANG129" s="37"/>
      <c r="ANH129" s="37"/>
      <c r="ANI129" s="37"/>
      <c r="ANJ129" s="37"/>
      <c r="ANK129" s="37"/>
      <c r="ANL129" s="37"/>
      <c r="ANM129" s="37"/>
      <c r="ANN129" s="37"/>
      <c r="ANO129" s="37"/>
      <c r="ANP129" s="37"/>
      <c r="ANQ129" s="37"/>
      <c r="ANR129" s="37"/>
      <c r="ANS129" s="37"/>
      <c r="ANT129" s="37"/>
      <c r="ANU129" s="37"/>
      <c r="ANV129" s="37"/>
      <c r="ANW129" s="37"/>
      <c r="ANX129" s="37"/>
      <c r="ANY129" s="37"/>
      <c r="ANZ129" s="37"/>
      <c r="AOA129" s="37"/>
      <c r="AOB129" s="37"/>
      <c r="AOC129" s="37"/>
      <c r="AOD129" s="37"/>
      <c r="AOE129" s="37"/>
      <c r="AOF129" s="37"/>
      <c r="AOG129" s="37"/>
      <c r="AOH129" s="37"/>
      <c r="AOI129" s="37"/>
      <c r="AOJ129" s="37"/>
      <c r="AOK129" s="37"/>
      <c r="AOL129" s="37"/>
      <c r="AOM129" s="37"/>
      <c r="AON129" s="37"/>
      <c r="AOO129" s="37"/>
      <c r="AOP129" s="37"/>
      <c r="AOQ129" s="37"/>
      <c r="AOR129" s="37"/>
      <c r="AOS129" s="37"/>
      <c r="AOT129" s="37"/>
      <c r="AOU129" s="37"/>
      <c r="AOV129" s="37"/>
      <c r="AOW129" s="37"/>
      <c r="AOX129" s="37"/>
      <c r="AOY129" s="37"/>
      <c r="AOZ129" s="37"/>
      <c r="APA129" s="37"/>
      <c r="APB129" s="37"/>
      <c r="APC129" s="37"/>
      <c r="APD129" s="37"/>
      <c r="APE129" s="37"/>
      <c r="APF129" s="37"/>
      <c r="APG129" s="37"/>
      <c r="APH129" s="37"/>
      <c r="API129" s="37"/>
      <c r="APJ129" s="37"/>
      <c r="APK129" s="37"/>
      <c r="APL129" s="37"/>
      <c r="APM129" s="37"/>
      <c r="APN129" s="37"/>
      <c r="APO129" s="37"/>
      <c r="APP129" s="37"/>
      <c r="APQ129" s="37"/>
      <c r="APR129" s="37"/>
      <c r="APS129" s="37"/>
      <c r="APT129" s="37"/>
      <c r="APU129" s="37"/>
      <c r="APV129" s="37"/>
      <c r="APW129" s="37"/>
      <c r="APX129" s="37"/>
      <c r="APY129" s="37"/>
      <c r="APZ129" s="37"/>
      <c r="AQA129" s="37"/>
      <c r="AQB129" s="37"/>
      <c r="AQC129" s="37"/>
      <c r="AQD129" s="37"/>
      <c r="AQE129" s="37"/>
      <c r="AQF129" s="37"/>
      <c r="AQG129" s="37"/>
      <c r="AQH129" s="37"/>
      <c r="AQI129" s="37"/>
      <c r="AQJ129" s="37"/>
      <c r="AQK129" s="37"/>
      <c r="AQL129" s="37"/>
      <c r="AQM129" s="37"/>
      <c r="AQN129" s="37"/>
      <c r="AQO129" s="37"/>
      <c r="AQP129" s="37"/>
      <c r="AQQ129" s="37"/>
      <c r="AQR129" s="37"/>
      <c r="AQS129" s="37"/>
      <c r="AQT129" s="37"/>
      <c r="AQU129" s="37"/>
      <c r="AQV129" s="37"/>
      <c r="AQW129" s="37"/>
      <c r="AQX129" s="37"/>
      <c r="AQY129" s="37"/>
      <c r="AQZ129" s="37"/>
      <c r="ARA129" s="37"/>
      <c r="ARB129" s="37"/>
      <c r="ARC129" s="37"/>
      <c r="ARD129" s="37"/>
      <c r="ARE129" s="37"/>
      <c r="ARF129" s="37"/>
      <c r="ARG129" s="37"/>
      <c r="ARH129" s="37"/>
      <c r="ARI129" s="37"/>
      <c r="ARJ129" s="37"/>
      <c r="ARK129" s="37"/>
      <c r="ARL129" s="37"/>
      <c r="ARM129" s="37"/>
      <c r="ARN129" s="37"/>
      <c r="ARO129" s="37"/>
      <c r="ARP129" s="37"/>
      <c r="ARQ129" s="37"/>
      <c r="ARR129" s="37"/>
      <c r="ARS129" s="37"/>
      <c r="ART129" s="37"/>
      <c r="ARU129" s="37"/>
      <c r="ARV129" s="37"/>
      <c r="ARW129" s="37"/>
      <c r="ARX129" s="37"/>
      <c r="ARY129" s="37"/>
      <c r="ARZ129" s="37"/>
      <c r="ASA129" s="37"/>
      <c r="ASB129" s="37"/>
      <c r="ASC129" s="37"/>
      <c r="ASD129" s="37"/>
      <c r="ASE129" s="37"/>
      <c r="ASF129" s="37"/>
      <c r="ASG129" s="37"/>
      <c r="ASH129" s="37"/>
      <c r="ASI129" s="37"/>
      <c r="ASJ129" s="37"/>
      <c r="ASK129" s="37"/>
      <c r="ASL129" s="37"/>
      <c r="ASM129" s="37"/>
      <c r="ASN129" s="37"/>
      <c r="ASO129" s="37"/>
      <c r="ASP129" s="37"/>
      <c r="ASQ129" s="37"/>
      <c r="ASR129" s="37"/>
      <c r="ASS129" s="37"/>
      <c r="AST129" s="37"/>
      <c r="ASU129" s="37"/>
      <c r="ASV129" s="37"/>
      <c r="ASW129" s="37"/>
      <c r="ASX129" s="37"/>
      <c r="ASY129" s="37"/>
      <c r="ASZ129" s="37"/>
      <c r="ATA129" s="37"/>
      <c r="ATB129" s="37"/>
      <c r="ATC129" s="37"/>
      <c r="ATD129" s="37"/>
      <c r="ATE129" s="37"/>
      <c r="ATF129" s="37"/>
      <c r="ATG129" s="37"/>
      <c r="ATH129" s="37"/>
      <c r="ATI129" s="37"/>
      <c r="ATJ129" s="37"/>
      <c r="ATK129" s="37"/>
      <c r="ATL129" s="37"/>
      <c r="ATM129" s="37"/>
      <c r="ATN129" s="37"/>
      <c r="ATO129" s="37"/>
      <c r="ATP129" s="37"/>
      <c r="ATQ129" s="37"/>
      <c r="ATR129" s="37"/>
      <c r="ATS129" s="37"/>
      <c r="ATT129" s="37"/>
      <c r="ATU129" s="37"/>
      <c r="ATV129" s="37"/>
      <c r="ATW129" s="37"/>
      <c r="ATX129" s="37"/>
      <c r="ATY129" s="37"/>
      <c r="ATZ129" s="37"/>
      <c r="AUA129" s="37"/>
      <c r="AUB129" s="37"/>
      <c r="AUC129" s="37"/>
      <c r="AUD129" s="37"/>
      <c r="AUE129" s="37"/>
      <c r="AUF129" s="37"/>
      <c r="AUG129" s="37"/>
      <c r="AUH129" s="37"/>
      <c r="AUI129" s="37"/>
      <c r="AUJ129" s="37"/>
      <c r="AUK129" s="37"/>
      <c r="AUL129" s="37"/>
      <c r="AUM129" s="37"/>
      <c r="AUN129" s="37"/>
      <c r="AUO129" s="37"/>
      <c r="AUP129" s="37"/>
      <c r="AUQ129" s="37"/>
      <c r="AUR129" s="37"/>
      <c r="AUS129" s="37"/>
      <c r="AUT129" s="37"/>
      <c r="AUU129" s="37"/>
      <c r="AUV129" s="37"/>
      <c r="AUW129" s="37"/>
      <c r="AUX129" s="37"/>
      <c r="AUY129" s="37"/>
      <c r="AUZ129" s="37"/>
      <c r="AVA129" s="37"/>
      <c r="AVB129" s="37"/>
      <c r="AVC129" s="37"/>
      <c r="AVD129" s="37"/>
      <c r="AVE129" s="37"/>
      <c r="AVF129" s="37"/>
      <c r="AVG129" s="37"/>
      <c r="AVH129" s="37"/>
      <c r="AVI129" s="37"/>
      <c r="AVJ129" s="37"/>
      <c r="AVK129" s="37"/>
      <c r="AVL129" s="37"/>
      <c r="AVM129" s="37"/>
      <c r="AVN129" s="37"/>
      <c r="AVO129" s="37"/>
      <c r="AVP129" s="37"/>
      <c r="AVQ129" s="37"/>
      <c r="AVR129" s="37"/>
      <c r="AVS129" s="37"/>
      <c r="AVT129" s="37"/>
      <c r="AVU129" s="37"/>
      <c r="AVV129" s="37"/>
      <c r="AVW129" s="37"/>
      <c r="AVX129" s="37"/>
      <c r="AVY129" s="37"/>
      <c r="AVZ129" s="37"/>
      <c r="AWA129" s="37"/>
      <c r="AWB129" s="37"/>
      <c r="AWC129" s="37"/>
      <c r="AWD129" s="37"/>
      <c r="AWE129" s="37"/>
      <c r="AWF129" s="37"/>
      <c r="AWG129" s="37"/>
      <c r="AWH129" s="37"/>
      <c r="AWI129" s="37"/>
      <c r="AWJ129" s="37"/>
      <c r="AWK129" s="37"/>
      <c r="AWL129" s="37"/>
      <c r="AWM129" s="37"/>
      <c r="AWN129" s="37"/>
      <c r="AWO129" s="37"/>
      <c r="AWP129" s="37"/>
      <c r="AWQ129" s="37"/>
      <c r="AWR129" s="37"/>
      <c r="AWS129" s="37"/>
      <c r="AWT129" s="37"/>
      <c r="AWU129" s="37"/>
      <c r="AWV129" s="37"/>
      <c r="AWW129" s="37"/>
      <c r="AWX129" s="37"/>
      <c r="AWY129" s="37"/>
      <c r="AWZ129" s="37"/>
      <c r="AXA129" s="37"/>
      <c r="AXB129" s="37"/>
      <c r="AXC129" s="37"/>
      <c r="AXD129" s="37"/>
      <c r="AXE129" s="37"/>
      <c r="AXF129" s="37"/>
      <c r="AXG129" s="37"/>
      <c r="AXH129" s="37"/>
      <c r="AXI129" s="37"/>
      <c r="AXJ129" s="37"/>
      <c r="AXK129" s="37"/>
      <c r="AXL129" s="37"/>
      <c r="AXM129" s="37"/>
      <c r="AXN129" s="37"/>
      <c r="AXO129" s="37"/>
      <c r="AXP129" s="37"/>
      <c r="AXQ129" s="37"/>
      <c r="AXR129" s="37"/>
      <c r="AXS129" s="37"/>
      <c r="AXT129" s="37"/>
      <c r="AXU129" s="37"/>
      <c r="AXV129" s="37"/>
      <c r="AXW129" s="37"/>
      <c r="AXX129" s="37"/>
      <c r="AXY129" s="37"/>
      <c r="AXZ129" s="37"/>
      <c r="AYA129" s="37"/>
      <c r="AYB129" s="37"/>
      <c r="AYC129" s="37"/>
      <c r="AYD129" s="37"/>
      <c r="AYE129" s="37"/>
      <c r="AYF129" s="37"/>
      <c r="AYG129" s="37"/>
      <c r="AYH129" s="37"/>
      <c r="AYI129" s="37"/>
      <c r="AYJ129" s="37"/>
      <c r="AYK129" s="37"/>
      <c r="AYL129" s="37"/>
      <c r="AYM129" s="37"/>
      <c r="AYN129" s="37"/>
      <c r="AYO129" s="37"/>
      <c r="AYP129" s="37"/>
      <c r="AYQ129" s="37"/>
      <c r="AYR129" s="37"/>
      <c r="AYS129" s="37"/>
      <c r="AYT129" s="37"/>
      <c r="AYU129" s="37"/>
      <c r="AYV129" s="37"/>
      <c r="AYW129" s="37"/>
      <c r="AYX129" s="37"/>
      <c r="AYY129" s="37"/>
      <c r="AYZ129" s="37"/>
      <c r="AZA129" s="37"/>
      <c r="AZB129" s="37"/>
      <c r="AZC129" s="37"/>
      <c r="AZD129" s="37"/>
      <c r="AZE129" s="37"/>
      <c r="AZF129" s="37"/>
      <c r="AZG129" s="37"/>
      <c r="AZH129" s="37"/>
      <c r="AZI129" s="37"/>
      <c r="AZJ129" s="37"/>
      <c r="AZK129" s="37"/>
      <c r="AZL129" s="37"/>
      <c r="AZM129" s="37"/>
      <c r="AZN129" s="37"/>
      <c r="AZO129" s="37"/>
      <c r="AZP129" s="37"/>
      <c r="AZQ129" s="37"/>
      <c r="AZR129" s="37"/>
      <c r="AZS129" s="37"/>
      <c r="AZT129" s="37"/>
      <c r="AZU129" s="37"/>
      <c r="AZV129" s="37"/>
      <c r="AZW129" s="37"/>
      <c r="AZX129" s="37"/>
      <c r="AZY129" s="37"/>
      <c r="AZZ129" s="37"/>
      <c r="BAA129" s="37"/>
      <c r="BAB129" s="37"/>
      <c r="BAC129" s="37"/>
      <c r="BAD129" s="37"/>
      <c r="BAE129" s="37"/>
      <c r="BAF129" s="37"/>
      <c r="BAG129" s="37"/>
      <c r="BAH129" s="37"/>
      <c r="BAI129" s="37"/>
      <c r="BAJ129" s="37"/>
      <c r="BAK129" s="37"/>
      <c r="BAL129" s="37"/>
      <c r="BAM129" s="37"/>
      <c r="BAN129" s="37"/>
      <c r="BAO129" s="37"/>
      <c r="BAP129" s="37"/>
      <c r="BAQ129" s="37"/>
      <c r="BAR129" s="37"/>
      <c r="BAS129" s="37"/>
      <c r="BAT129" s="37"/>
      <c r="BAU129" s="37"/>
      <c r="BAV129" s="37"/>
      <c r="BAW129" s="37"/>
      <c r="BAX129" s="37"/>
      <c r="BAY129" s="37"/>
      <c r="BAZ129" s="37"/>
      <c r="BBA129" s="37"/>
      <c r="BBB129" s="37"/>
      <c r="BBC129" s="37"/>
      <c r="BBD129" s="37"/>
      <c r="BBE129" s="37"/>
      <c r="BBF129" s="37"/>
      <c r="BBG129" s="37"/>
      <c r="BBH129" s="37"/>
      <c r="BBI129" s="37"/>
      <c r="BBJ129" s="37"/>
      <c r="BBK129" s="37"/>
      <c r="BBL129" s="37"/>
      <c r="BBM129" s="37"/>
      <c r="BBN129" s="37"/>
      <c r="BBO129" s="37"/>
      <c r="BBP129" s="37"/>
      <c r="BBQ129" s="37"/>
      <c r="BBR129" s="37"/>
      <c r="BBS129" s="37"/>
      <c r="BBT129" s="37"/>
      <c r="BBU129" s="37"/>
      <c r="BBV129" s="37"/>
      <c r="BBW129" s="37"/>
      <c r="BBX129" s="37"/>
      <c r="BBY129" s="37"/>
      <c r="BBZ129" s="37"/>
      <c r="BCA129" s="37"/>
      <c r="BCB129" s="37"/>
      <c r="BCC129" s="37"/>
      <c r="BCD129" s="37"/>
      <c r="BCE129" s="37"/>
      <c r="BCF129" s="37"/>
      <c r="BCG129" s="37"/>
      <c r="BCH129" s="37"/>
      <c r="BCI129" s="37"/>
      <c r="BCJ129" s="37"/>
      <c r="BCK129" s="37"/>
      <c r="BCL129" s="37"/>
      <c r="BCM129" s="37"/>
      <c r="BCN129" s="37"/>
      <c r="BCO129" s="37"/>
      <c r="BCP129" s="37"/>
      <c r="BCQ129" s="37"/>
      <c r="BCR129" s="37"/>
      <c r="BCS129" s="37"/>
      <c r="BCT129" s="37"/>
      <c r="BCU129" s="37"/>
      <c r="BCV129" s="37"/>
      <c r="BCW129" s="37"/>
      <c r="BCX129" s="37"/>
      <c r="BCY129" s="37"/>
      <c r="BCZ129" s="37"/>
      <c r="BDA129" s="37"/>
      <c r="BDB129" s="37"/>
      <c r="BDC129" s="37"/>
      <c r="BDD129" s="37"/>
      <c r="BDE129" s="37"/>
      <c r="BDF129" s="37"/>
      <c r="BDG129" s="37"/>
      <c r="BDH129" s="37"/>
      <c r="BDI129" s="37"/>
      <c r="BDJ129" s="37"/>
      <c r="BDK129" s="37"/>
      <c r="BDL129" s="37"/>
      <c r="BDM129" s="37"/>
      <c r="BDN129" s="37"/>
      <c r="BDO129" s="37"/>
      <c r="BDP129" s="37"/>
      <c r="BDQ129" s="37"/>
      <c r="BDR129" s="37"/>
      <c r="BDS129" s="37"/>
      <c r="BDT129" s="37"/>
      <c r="BDU129" s="37"/>
      <c r="BDV129" s="37"/>
      <c r="BDW129" s="37"/>
      <c r="BDX129" s="37"/>
      <c r="BDY129" s="37"/>
      <c r="BDZ129" s="37"/>
      <c r="BEA129" s="37"/>
      <c r="BEB129" s="37"/>
      <c r="BEC129" s="37"/>
      <c r="BED129" s="37"/>
      <c r="BEE129" s="37"/>
      <c r="BEF129" s="37"/>
      <c r="BEG129" s="37"/>
      <c r="BEH129" s="37"/>
      <c r="BEI129" s="37"/>
      <c r="BEJ129" s="37"/>
      <c r="BEK129" s="37"/>
      <c r="BEL129" s="37"/>
      <c r="BEM129" s="37"/>
      <c r="BEN129" s="37"/>
      <c r="BEO129" s="37"/>
      <c r="BEP129" s="37"/>
      <c r="BEQ129" s="37"/>
      <c r="BER129" s="37"/>
      <c r="BES129" s="37"/>
      <c r="BET129" s="37"/>
      <c r="BEU129" s="37"/>
      <c r="BEV129" s="37"/>
      <c r="BEW129" s="37"/>
      <c r="BEX129" s="37"/>
      <c r="BEY129" s="37"/>
      <c r="BEZ129" s="37"/>
      <c r="BFA129" s="37"/>
      <c r="BFB129" s="37"/>
      <c r="BFC129" s="37"/>
      <c r="BFD129" s="37"/>
      <c r="BFE129" s="37"/>
      <c r="BFF129" s="37"/>
      <c r="BFG129" s="37"/>
      <c r="BFH129" s="37"/>
      <c r="BFI129" s="37"/>
      <c r="BFJ129" s="37"/>
      <c r="BFK129" s="37"/>
      <c r="BFL129" s="37"/>
      <c r="BFM129" s="37"/>
      <c r="BFN129" s="37"/>
      <c r="BFO129" s="37"/>
      <c r="BFP129" s="37"/>
      <c r="BFQ129" s="37"/>
      <c r="BFR129" s="37"/>
      <c r="BFS129" s="37"/>
      <c r="BFT129" s="37"/>
      <c r="BFU129" s="37"/>
      <c r="BFV129" s="37"/>
      <c r="BFW129" s="37"/>
      <c r="BFX129" s="37"/>
      <c r="BFY129" s="37"/>
      <c r="BFZ129" s="37"/>
      <c r="BGA129" s="37"/>
      <c r="BGB129" s="37"/>
      <c r="BGC129" s="37"/>
      <c r="BGD129" s="37"/>
      <c r="BGE129" s="37"/>
      <c r="BGF129" s="37"/>
      <c r="BGG129" s="37"/>
      <c r="BGH129" s="37"/>
      <c r="BGI129" s="37"/>
      <c r="BGJ129" s="37"/>
      <c r="BGK129" s="37"/>
      <c r="BGL129" s="37"/>
      <c r="BGM129" s="37"/>
      <c r="BGN129" s="37"/>
      <c r="BGO129" s="37"/>
      <c r="BGP129" s="37"/>
      <c r="BGQ129" s="37"/>
      <c r="BGR129" s="37"/>
      <c r="BGS129" s="37"/>
      <c r="BGT129" s="37"/>
      <c r="BGU129" s="37"/>
      <c r="BGV129" s="37"/>
      <c r="BGW129" s="37"/>
      <c r="BGX129" s="37"/>
      <c r="BGY129" s="37"/>
      <c r="BGZ129" s="37"/>
      <c r="BHA129" s="37"/>
      <c r="BHB129" s="37"/>
      <c r="BHC129" s="37"/>
      <c r="BHD129" s="37"/>
      <c r="BHE129" s="37"/>
      <c r="BHF129" s="37"/>
      <c r="BHG129" s="37"/>
      <c r="BHH129" s="37"/>
      <c r="BHI129" s="37"/>
      <c r="BHJ129" s="37"/>
      <c r="BHK129" s="37"/>
      <c r="BHL129" s="37"/>
      <c r="BHM129" s="37"/>
      <c r="BHN129" s="37"/>
      <c r="BHO129" s="37"/>
      <c r="BHP129" s="37"/>
      <c r="BHQ129" s="37"/>
      <c r="BHR129" s="37"/>
      <c r="BHS129" s="37"/>
      <c r="BHT129" s="37"/>
      <c r="BHU129" s="37"/>
      <c r="BHV129" s="37"/>
      <c r="BHW129" s="37"/>
      <c r="BHX129" s="37"/>
      <c r="BHY129" s="37"/>
      <c r="BHZ129" s="37"/>
      <c r="BIA129" s="37"/>
      <c r="BIB129" s="37"/>
      <c r="BIC129" s="37"/>
      <c r="BID129" s="37"/>
      <c r="BIE129" s="37"/>
      <c r="BIF129" s="37"/>
      <c r="BIG129" s="37"/>
      <c r="BIH129" s="37"/>
      <c r="BII129" s="37"/>
      <c r="BIJ129" s="37"/>
      <c r="BIK129" s="37"/>
      <c r="BIL129" s="37"/>
      <c r="BIM129" s="37"/>
      <c r="BIN129" s="37"/>
      <c r="BIO129" s="37"/>
      <c r="BIP129" s="37"/>
      <c r="BIQ129" s="37"/>
      <c r="BIR129" s="37"/>
      <c r="BIS129" s="37"/>
      <c r="BIT129" s="37"/>
      <c r="BIU129" s="37"/>
      <c r="BIV129" s="37"/>
      <c r="BIW129" s="37"/>
      <c r="BIX129" s="37"/>
      <c r="BIY129" s="37"/>
      <c r="BIZ129" s="37"/>
      <c r="BJA129" s="37"/>
      <c r="BJB129" s="37"/>
      <c r="BJC129" s="37"/>
      <c r="BJD129" s="37"/>
      <c r="BJE129" s="37"/>
      <c r="BJF129" s="37"/>
      <c r="BJG129" s="37"/>
      <c r="BJH129" s="37"/>
      <c r="BJI129" s="37"/>
      <c r="BJJ129" s="37"/>
      <c r="BJK129" s="37"/>
      <c r="BJL129" s="37"/>
      <c r="BJM129" s="37"/>
      <c r="BJN129" s="37"/>
      <c r="BJO129" s="37"/>
      <c r="BJP129" s="37"/>
      <c r="BJQ129" s="37"/>
      <c r="BJR129" s="37"/>
      <c r="BJS129" s="37"/>
      <c r="BJT129" s="37"/>
      <c r="BJU129" s="37"/>
      <c r="BJV129" s="37"/>
      <c r="BJW129" s="37"/>
      <c r="BJX129" s="37"/>
      <c r="BJY129" s="37"/>
      <c r="BJZ129" s="37"/>
      <c r="BKA129" s="37"/>
      <c r="BKB129" s="37"/>
      <c r="BKC129" s="37"/>
      <c r="BKD129" s="37"/>
      <c r="BKE129" s="37"/>
      <c r="BKF129" s="37"/>
      <c r="BKG129" s="37"/>
      <c r="BKH129" s="37"/>
      <c r="BKI129" s="37"/>
      <c r="BKJ129" s="37"/>
      <c r="BKK129" s="37"/>
      <c r="BKL129" s="37"/>
      <c r="BKM129" s="37"/>
      <c r="BKN129" s="37"/>
      <c r="BKO129" s="37"/>
      <c r="BKP129" s="37"/>
      <c r="BKQ129" s="37"/>
      <c r="BKR129" s="37"/>
      <c r="BKS129" s="37"/>
      <c r="BKT129" s="37"/>
      <c r="BKU129" s="37"/>
      <c r="BKV129" s="37"/>
      <c r="BKW129" s="37"/>
      <c r="BKX129" s="37"/>
      <c r="BKY129" s="37"/>
      <c r="BKZ129" s="37"/>
      <c r="BLA129" s="37"/>
      <c r="BLB129" s="37"/>
      <c r="BLC129" s="37"/>
      <c r="BLD129" s="37"/>
      <c r="BLE129" s="37"/>
      <c r="BLF129" s="37"/>
      <c r="BLG129" s="37"/>
      <c r="BLH129" s="37"/>
      <c r="BLI129" s="37"/>
      <c r="BLJ129" s="37"/>
      <c r="BLK129" s="37"/>
      <c r="BLL129" s="37"/>
      <c r="BLM129" s="37"/>
      <c r="BLN129" s="37"/>
      <c r="BLO129" s="37"/>
      <c r="BLP129" s="37"/>
      <c r="BLQ129" s="37"/>
      <c r="BLR129" s="37"/>
      <c r="BLS129" s="37"/>
      <c r="BLT129" s="37"/>
      <c r="BLU129" s="37"/>
      <c r="BLV129" s="37"/>
      <c r="BLW129" s="37"/>
      <c r="BLX129" s="37"/>
      <c r="BLY129" s="37"/>
      <c r="BLZ129" s="37"/>
      <c r="BMA129" s="37"/>
      <c r="BMB129" s="37"/>
      <c r="BMC129" s="37"/>
      <c r="BMD129" s="37"/>
      <c r="BME129" s="37"/>
      <c r="BMF129" s="37"/>
      <c r="BMG129" s="37"/>
      <c r="BMH129" s="37"/>
      <c r="BMI129" s="37"/>
      <c r="BMJ129" s="37"/>
      <c r="BMK129" s="37"/>
      <c r="BML129" s="37"/>
      <c r="BMM129" s="37"/>
      <c r="BMN129" s="37"/>
      <c r="BMO129" s="37"/>
      <c r="BMP129" s="37"/>
      <c r="BMQ129" s="37"/>
      <c r="BMR129" s="37"/>
      <c r="BMS129" s="37"/>
      <c r="BMT129" s="37"/>
      <c r="BMU129" s="37"/>
      <c r="BMV129" s="37"/>
      <c r="BMW129" s="37"/>
      <c r="BMX129" s="37"/>
      <c r="BMY129" s="37"/>
      <c r="BMZ129" s="37"/>
      <c r="BNA129" s="37"/>
      <c r="BNB129" s="37"/>
      <c r="BNC129" s="37"/>
      <c r="BND129" s="37"/>
      <c r="BNE129" s="37"/>
      <c r="BNF129" s="37"/>
      <c r="BNG129" s="37"/>
      <c r="BNH129" s="37"/>
      <c r="BNI129" s="37"/>
      <c r="BNJ129" s="37"/>
      <c r="BNK129" s="37"/>
      <c r="BNL129" s="37"/>
      <c r="BNM129" s="37"/>
      <c r="BNN129" s="37"/>
      <c r="BNO129" s="37"/>
      <c r="BNP129" s="37"/>
      <c r="BNQ129" s="37"/>
      <c r="BNR129" s="37"/>
      <c r="BNS129" s="37"/>
      <c r="BNT129" s="37"/>
      <c r="BNU129" s="37"/>
      <c r="BNV129" s="37"/>
      <c r="BNW129" s="37"/>
      <c r="BNX129" s="37"/>
      <c r="BNY129" s="37"/>
      <c r="BNZ129" s="37"/>
      <c r="BOA129" s="37"/>
      <c r="BOB129" s="37"/>
      <c r="BOC129" s="37"/>
      <c r="BOD129" s="37"/>
      <c r="BOE129" s="37"/>
      <c r="BOF129" s="37"/>
      <c r="BOG129" s="37"/>
      <c r="BOH129" s="37"/>
      <c r="BOI129" s="37"/>
      <c r="BOJ129" s="37"/>
      <c r="BOK129" s="37"/>
      <c r="BOL129" s="37"/>
      <c r="BOM129" s="37"/>
      <c r="BON129" s="37"/>
      <c r="BOO129" s="37"/>
      <c r="BOP129" s="37"/>
      <c r="BOQ129" s="37"/>
      <c r="BOR129" s="37"/>
      <c r="BOS129" s="37"/>
      <c r="BOT129" s="37"/>
      <c r="BOU129" s="37"/>
      <c r="BOV129" s="37"/>
      <c r="BOW129" s="37"/>
      <c r="BOX129" s="37"/>
      <c r="BOY129" s="37"/>
      <c r="BOZ129" s="37"/>
      <c r="BPA129" s="37"/>
      <c r="BPB129" s="37"/>
      <c r="BPC129" s="37"/>
      <c r="BPD129" s="37"/>
      <c r="BPE129" s="37"/>
      <c r="BPF129" s="37"/>
      <c r="BPG129" s="37"/>
      <c r="BPH129" s="37"/>
      <c r="BPI129" s="37"/>
      <c r="BPJ129" s="37"/>
      <c r="BPK129" s="37"/>
      <c r="BPL129" s="37"/>
      <c r="BPM129" s="37"/>
      <c r="BPN129" s="37"/>
      <c r="BPO129" s="37"/>
      <c r="BPP129" s="37"/>
      <c r="BPQ129" s="37"/>
      <c r="BPR129" s="37"/>
      <c r="BPS129" s="37"/>
      <c r="BPT129" s="37"/>
      <c r="BPU129" s="37"/>
      <c r="BPV129" s="37"/>
      <c r="BPW129" s="37"/>
      <c r="BPX129" s="37"/>
      <c r="BPY129" s="37"/>
      <c r="BPZ129" s="37"/>
      <c r="BQA129" s="37"/>
      <c r="BQB129" s="37"/>
      <c r="BQC129" s="37"/>
      <c r="BQD129" s="37"/>
      <c r="BQE129" s="37"/>
      <c r="BQF129" s="37"/>
      <c r="BQG129" s="37"/>
      <c r="BQH129" s="37"/>
      <c r="BQI129" s="37"/>
      <c r="BQJ129" s="37"/>
      <c r="BQK129" s="37"/>
      <c r="BQL129" s="37"/>
      <c r="BQM129" s="37"/>
      <c r="BQN129" s="37"/>
      <c r="BQO129" s="37"/>
      <c r="BQP129" s="37"/>
      <c r="BQQ129" s="37"/>
      <c r="BQR129" s="37"/>
      <c r="BQS129" s="37"/>
      <c r="BQT129" s="37"/>
      <c r="BQU129" s="37"/>
      <c r="BQV129" s="37"/>
      <c r="BQW129" s="37"/>
      <c r="BQX129" s="37"/>
      <c r="BQY129" s="37"/>
      <c r="BQZ129" s="37"/>
      <c r="BRA129" s="37"/>
      <c r="BRB129" s="37"/>
      <c r="BRC129" s="37"/>
      <c r="BRD129" s="37"/>
      <c r="BRE129" s="37"/>
      <c r="BRF129" s="37"/>
      <c r="BRG129" s="37"/>
      <c r="BRH129" s="37"/>
      <c r="BRI129" s="37"/>
      <c r="BRJ129" s="37"/>
      <c r="BRK129" s="37"/>
      <c r="BRL129" s="37"/>
      <c r="BRM129" s="37"/>
      <c r="BRN129" s="37"/>
      <c r="BRO129" s="37"/>
      <c r="BRP129" s="37"/>
      <c r="BRQ129" s="37"/>
      <c r="BRR129" s="37"/>
      <c r="BRS129" s="37"/>
      <c r="BRT129" s="37"/>
      <c r="BRU129" s="37"/>
      <c r="BRV129" s="37"/>
      <c r="BRW129" s="37"/>
      <c r="BRX129" s="37"/>
      <c r="BRY129" s="37"/>
      <c r="BRZ129" s="37"/>
      <c r="BSA129" s="37"/>
      <c r="BSB129" s="37"/>
      <c r="BSC129" s="37"/>
      <c r="BSD129" s="37"/>
      <c r="BSE129" s="37"/>
      <c r="BSF129" s="37"/>
      <c r="BSG129" s="37"/>
      <c r="BSH129" s="37"/>
      <c r="BSI129" s="37"/>
      <c r="BSJ129" s="37"/>
      <c r="BSK129" s="37"/>
      <c r="BSL129" s="37"/>
      <c r="BSM129" s="37"/>
      <c r="BSN129" s="37"/>
      <c r="BSO129" s="37"/>
      <c r="BSP129" s="37"/>
      <c r="BSQ129" s="37"/>
      <c r="BSR129" s="37"/>
      <c r="BSS129" s="37"/>
      <c r="BST129" s="37"/>
      <c r="BSU129" s="37"/>
      <c r="BSV129" s="37"/>
      <c r="BSW129" s="37"/>
      <c r="BSX129" s="37"/>
      <c r="BSY129" s="37"/>
      <c r="BSZ129" s="37"/>
      <c r="BTA129" s="37"/>
      <c r="BTB129" s="37"/>
      <c r="BTC129" s="37"/>
      <c r="BTD129" s="37"/>
      <c r="BTE129" s="37"/>
      <c r="BTF129" s="37"/>
      <c r="BTG129" s="37"/>
      <c r="BTH129" s="37"/>
      <c r="BTI129" s="37"/>
      <c r="BTJ129" s="37"/>
      <c r="BTK129" s="37"/>
      <c r="BTL129" s="37"/>
      <c r="BTM129" s="37"/>
      <c r="BTN129" s="37"/>
      <c r="BTO129" s="37"/>
      <c r="BTP129" s="37"/>
      <c r="BTQ129" s="37"/>
      <c r="BTR129" s="37"/>
      <c r="BTS129" s="37"/>
      <c r="BTT129" s="37"/>
      <c r="BTU129" s="37"/>
      <c r="BTV129" s="37"/>
      <c r="BTW129" s="37"/>
      <c r="BTX129" s="37"/>
      <c r="BTY129" s="37"/>
      <c r="BTZ129" s="37"/>
      <c r="BUA129" s="37"/>
      <c r="BUB129" s="37"/>
      <c r="BUC129" s="37"/>
      <c r="BUD129" s="37"/>
      <c r="BUE129" s="37"/>
      <c r="BUF129" s="37"/>
      <c r="BUG129" s="37"/>
      <c r="BUH129" s="37"/>
      <c r="BUI129" s="37"/>
      <c r="BUJ129" s="37"/>
      <c r="BUK129" s="37"/>
      <c r="BUL129" s="37"/>
      <c r="BUM129" s="37"/>
      <c r="BUN129" s="37"/>
      <c r="BUO129" s="37"/>
      <c r="BUP129" s="37"/>
      <c r="BUQ129" s="37"/>
      <c r="BUR129" s="37"/>
      <c r="BUS129" s="37"/>
      <c r="BUT129" s="37"/>
      <c r="BUU129" s="37"/>
      <c r="BUV129" s="37"/>
      <c r="BUW129" s="37"/>
      <c r="BUX129" s="37"/>
      <c r="BUY129" s="37"/>
      <c r="BUZ129" s="37"/>
      <c r="BVA129" s="37"/>
      <c r="BVB129" s="37"/>
      <c r="BVC129" s="37"/>
      <c r="BVD129" s="37"/>
      <c r="BVE129" s="37"/>
      <c r="BVF129" s="37"/>
      <c r="BVG129" s="37"/>
      <c r="BVH129" s="37"/>
      <c r="BVI129" s="37"/>
      <c r="BVJ129" s="37"/>
      <c r="BVK129" s="37"/>
      <c r="BVL129" s="37"/>
      <c r="BVM129" s="37"/>
      <c r="BVN129" s="37"/>
      <c r="BVO129" s="37"/>
      <c r="BVP129" s="37"/>
      <c r="BVQ129" s="37"/>
      <c r="BVR129" s="37"/>
      <c r="BVS129" s="37"/>
      <c r="BVT129" s="37"/>
      <c r="BVU129" s="37"/>
      <c r="BVV129" s="37"/>
      <c r="BVW129" s="37"/>
      <c r="BVX129" s="37"/>
      <c r="BVY129" s="37"/>
      <c r="BVZ129" s="37"/>
      <c r="BWA129" s="37"/>
      <c r="BWB129" s="37"/>
      <c r="BWC129" s="37"/>
      <c r="BWD129" s="37"/>
      <c r="BWE129" s="37"/>
      <c r="BWF129" s="37"/>
      <c r="BWG129" s="37"/>
      <c r="BWH129" s="37"/>
      <c r="BWI129" s="37"/>
      <c r="BWJ129" s="37"/>
      <c r="BWK129" s="37"/>
      <c r="BWL129" s="37"/>
      <c r="BWM129" s="37"/>
      <c r="BWN129" s="37"/>
      <c r="BWO129" s="37"/>
      <c r="BWP129" s="37"/>
      <c r="BWQ129" s="37"/>
      <c r="BWR129" s="37"/>
      <c r="BWS129" s="37"/>
      <c r="BWT129" s="37"/>
      <c r="BWU129" s="37"/>
      <c r="BWV129" s="37"/>
      <c r="BWW129" s="37"/>
      <c r="BWX129" s="37"/>
      <c r="BWY129" s="37"/>
      <c r="BWZ129" s="37"/>
      <c r="BXA129" s="37"/>
      <c r="BXB129" s="37"/>
      <c r="BXC129" s="37"/>
      <c r="BXD129" s="37"/>
      <c r="BXE129" s="37"/>
      <c r="BXF129" s="37"/>
      <c r="BXG129" s="37"/>
      <c r="BXH129" s="37"/>
      <c r="BXI129" s="37"/>
      <c r="BXJ129" s="37"/>
      <c r="BXK129" s="37"/>
      <c r="BXL129" s="37"/>
      <c r="BXM129" s="37"/>
      <c r="BXN129" s="37"/>
      <c r="BXO129" s="37"/>
      <c r="BXP129" s="37"/>
      <c r="BXQ129" s="37"/>
      <c r="BXR129" s="37"/>
      <c r="BXS129" s="37"/>
      <c r="BXT129" s="37"/>
      <c r="BXU129" s="37"/>
      <c r="BXV129" s="37"/>
      <c r="BXW129" s="37"/>
      <c r="BXX129" s="37"/>
      <c r="BXY129" s="37"/>
      <c r="BXZ129" s="37"/>
      <c r="BYA129" s="37"/>
      <c r="BYB129" s="37"/>
      <c r="BYC129" s="37"/>
      <c r="BYD129" s="37"/>
      <c r="BYE129" s="37"/>
      <c r="BYF129" s="37"/>
      <c r="BYG129" s="37"/>
      <c r="BYH129" s="37"/>
      <c r="BYI129" s="37"/>
      <c r="BYJ129" s="37"/>
      <c r="BYK129" s="37"/>
      <c r="BYL129" s="37"/>
      <c r="BYM129" s="37"/>
      <c r="BYN129" s="37"/>
      <c r="BYO129" s="37"/>
      <c r="BYP129" s="37"/>
      <c r="BYQ129" s="37"/>
      <c r="BYR129" s="37"/>
      <c r="BYS129" s="37"/>
      <c r="BYT129" s="37"/>
      <c r="BYU129" s="37"/>
      <c r="BYV129" s="37"/>
      <c r="BYW129" s="37"/>
      <c r="BYX129" s="37"/>
      <c r="BYY129" s="37"/>
      <c r="BYZ129" s="37"/>
      <c r="BZA129" s="37"/>
      <c r="BZB129" s="37"/>
      <c r="BZC129" s="37"/>
      <c r="BZD129" s="37"/>
      <c r="BZE129" s="37"/>
      <c r="BZF129" s="37"/>
      <c r="BZG129" s="37"/>
      <c r="BZH129" s="37"/>
      <c r="BZI129" s="37"/>
      <c r="BZJ129" s="37"/>
      <c r="BZK129" s="37"/>
      <c r="BZL129" s="37"/>
      <c r="BZM129" s="37"/>
      <c r="BZN129" s="37"/>
      <c r="BZO129" s="37"/>
      <c r="BZP129" s="37"/>
      <c r="BZQ129" s="37"/>
      <c r="BZR129" s="37"/>
      <c r="BZS129" s="37"/>
      <c r="BZT129" s="37"/>
      <c r="BZU129" s="37"/>
      <c r="BZV129" s="37"/>
      <c r="BZW129" s="37"/>
      <c r="BZX129" s="37"/>
      <c r="BZY129" s="37"/>
      <c r="BZZ129" s="37"/>
      <c r="CAA129" s="37"/>
      <c r="CAB129" s="37"/>
      <c r="CAC129" s="37"/>
      <c r="CAD129" s="37"/>
      <c r="CAE129" s="37"/>
      <c r="CAF129" s="37"/>
      <c r="CAG129" s="37"/>
      <c r="CAH129" s="37"/>
      <c r="CAI129" s="37"/>
      <c r="CAJ129" s="37"/>
      <c r="CAK129" s="37"/>
      <c r="CAL129" s="37"/>
      <c r="CAM129" s="37"/>
      <c r="CAN129" s="37"/>
      <c r="CAO129" s="37"/>
      <c r="CAP129" s="37"/>
      <c r="CAQ129" s="37"/>
      <c r="CAR129" s="37"/>
      <c r="CAS129" s="37"/>
      <c r="CAT129" s="37"/>
      <c r="CAU129" s="37"/>
      <c r="CAV129" s="37"/>
      <c r="CAW129" s="37"/>
      <c r="CAX129" s="37"/>
      <c r="CAY129" s="37"/>
      <c r="CAZ129" s="37"/>
      <c r="CBA129" s="37"/>
      <c r="CBB129" s="37"/>
      <c r="CBC129" s="37"/>
      <c r="CBD129" s="37"/>
      <c r="CBE129" s="37"/>
      <c r="CBF129" s="37"/>
      <c r="CBG129" s="37"/>
      <c r="CBH129" s="37"/>
      <c r="CBI129" s="37"/>
      <c r="CBJ129" s="37"/>
      <c r="CBK129" s="37"/>
      <c r="CBL129" s="37"/>
      <c r="CBM129" s="37"/>
      <c r="CBN129" s="37"/>
      <c r="CBO129" s="37"/>
      <c r="CBP129" s="37"/>
      <c r="CBQ129" s="37"/>
      <c r="CBR129" s="37"/>
      <c r="CBS129" s="37"/>
      <c r="CBT129" s="37"/>
      <c r="CBU129" s="37"/>
      <c r="CBV129" s="37"/>
      <c r="CBW129" s="37"/>
      <c r="CBX129" s="37"/>
      <c r="CBY129" s="37"/>
      <c r="CBZ129" s="37"/>
      <c r="CCA129" s="37"/>
      <c r="CCB129" s="37"/>
      <c r="CCC129" s="37"/>
      <c r="CCD129" s="37"/>
      <c r="CCE129" s="37"/>
      <c r="CCF129" s="37"/>
      <c r="CCG129" s="37"/>
      <c r="CCH129" s="37"/>
      <c r="CCI129" s="37"/>
      <c r="CCJ129" s="37"/>
      <c r="CCK129" s="37"/>
      <c r="CCL129" s="37"/>
      <c r="CCM129" s="37"/>
      <c r="CCN129" s="37"/>
      <c r="CCO129" s="37"/>
      <c r="CCP129" s="37"/>
      <c r="CCQ129" s="37"/>
      <c r="CCR129" s="37"/>
      <c r="CCS129" s="37"/>
      <c r="CCT129" s="37"/>
      <c r="CCU129" s="37"/>
      <c r="CCV129" s="37"/>
      <c r="CCW129" s="37"/>
      <c r="CCX129" s="37"/>
      <c r="CCY129" s="37"/>
      <c r="CCZ129" s="37"/>
      <c r="CDA129" s="37"/>
      <c r="CDB129" s="37"/>
      <c r="CDC129" s="37"/>
      <c r="CDD129" s="37"/>
      <c r="CDE129" s="37"/>
      <c r="CDF129" s="37"/>
      <c r="CDG129" s="37"/>
      <c r="CDH129" s="37"/>
      <c r="CDI129" s="37"/>
      <c r="CDJ129" s="37"/>
      <c r="CDK129" s="37"/>
      <c r="CDL129" s="37"/>
      <c r="CDM129" s="37"/>
      <c r="CDN129" s="37"/>
      <c r="CDO129" s="37"/>
      <c r="CDP129" s="37"/>
      <c r="CDQ129" s="37"/>
      <c r="CDR129" s="37"/>
      <c r="CDS129" s="37"/>
      <c r="CDT129" s="37"/>
      <c r="CDU129" s="37"/>
      <c r="CDV129" s="37"/>
      <c r="CDW129" s="37"/>
      <c r="CDX129" s="37"/>
      <c r="CDY129" s="37"/>
      <c r="CDZ129" s="37"/>
      <c r="CEA129" s="37"/>
      <c r="CEB129" s="37"/>
      <c r="CEC129" s="37"/>
      <c r="CED129" s="37"/>
      <c r="CEE129" s="37"/>
      <c r="CEF129" s="37"/>
      <c r="CEG129" s="37"/>
      <c r="CEH129" s="37"/>
      <c r="CEI129" s="37"/>
      <c r="CEJ129" s="37"/>
      <c r="CEK129" s="37"/>
      <c r="CEL129" s="37"/>
      <c r="CEM129" s="37"/>
      <c r="CEN129" s="37"/>
      <c r="CEO129" s="37"/>
      <c r="CEP129" s="37"/>
      <c r="CEQ129" s="37"/>
      <c r="CER129" s="37"/>
      <c r="CES129" s="37"/>
      <c r="CET129" s="37"/>
      <c r="CEU129" s="37"/>
      <c r="CEV129" s="37"/>
      <c r="CEW129" s="37"/>
      <c r="CEX129" s="37"/>
      <c r="CEY129" s="37"/>
      <c r="CEZ129" s="37"/>
      <c r="CFA129" s="37"/>
      <c r="CFB129" s="37"/>
      <c r="CFC129" s="37"/>
      <c r="CFD129" s="37"/>
      <c r="CFE129" s="37"/>
      <c r="CFF129" s="37"/>
      <c r="CFG129" s="37"/>
      <c r="CFH129" s="37"/>
      <c r="CFI129" s="37"/>
      <c r="CFJ129" s="37"/>
      <c r="CFK129" s="37"/>
      <c r="CFL129" s="37"/>
      <c r="CFM129" s="37"/>
      <c r="CFN129" s="37"/>
      <c r="CFO129" s="37"/>
      <c r="CFP129" s="37"/>
      <c r="CFQ129" s="37"/>
      <c r="CFR129" s="37"/>
      <c r="CFS129" s="37"/>
      <c r="CFT129" s="37"/>
      <c r="CFU129" s="37"/>
      <c r="CFV129" s="37"/>
      <c r="CFW129" s="37"/>
      <c r="CFX129" s="37"/>
      <c r="CFY129" s="37"/>
      <c r="CFZ129" s="37"/>
      <c r="CGA129" s="37"/>
      <c r="CGB129" s="37"/>
      <c r="CGC129" s="37"/>
      <c r="CGD129" s="37"/>
      <c r="CGE129" s="37"/>
      <c r="CGF129" s="37"/>
      <c r="CGG129" s="37"/>
      <c r="CGH129" s="37"/>
      <c r="CGI129" s="37"/>
      <c r="CGJ129" s="37"/>
      <c r="CGK129" s="37"/>
      <c r="CGL129" s="37"/>
      <c r="CGM129" s="37"/>
      <c r="CGN129" s="37"/>
      <c r="CGO129" s="37"/>
      <c r="CGP129" s="37"/>
      <c r="CGQ129" s="37"/>
      <c r="CGR129" s="37"/>
      <c r="CGS129" s="37"/>
      <c r="CGT129" s="37"/>
      <c r="CGU129" s="37"/>
      <c r="CGV129" s="37"/>
      <c r="CGW129" s="37"/>
      <c r="CGX129" s="37"/>
      <c r="CGY129" s="37"/>
      <c r="CGZ129" s="37"/>
      <c r="CHA129" s="37"/>
      <c r="CHB129" s="37"/>
      <c r="CHC129" s="37"/>
      <c r="CHD129" s="37"/>
      <c r="CHE129" s="37"/>
      <c r="CHF129" s="37"/>
      <c r="CHG129" s="37"/>
      <c r="CHH129" s="37"/>
      <c r="CHI129" s="37"/>
      <c r="CHJ129" s="37"/>
      <c r="CHK129" s="37"/>
      <c r="CHL129" s="37"/>
      <c r="CHM129" s="37"/>
      <c r="CHN129" s="37"/>
      <c r="CHO129" s="37"/>
      <c r="CHP129" s="37"/>
      <c r="CHQ129" s="37"/>
      <c r="CHR129" s="37"/>
      <c r="CHS129" s="37"/>
      <c r="CHT129" s="37"/>
      <c r="CHU129" s="37"/>
      <c r="CHV129" s="37"/>
      <c r="CHW129" s="37"/>
      <c r="CHX129" s="37"/>
      <c r="CHY129" s="37"/>
      <c r="CHZ129" s="37"/>
      <c r="CIA129" s="37"/>
      <c r="CIB129" s="37"/>
      <c r="CIC129" s="37"/>
      <c r="CID129" s="37"/>
      <c r="CIE129" s="37"/>
      <c r="CIF129" s="37"/>
      <c r="CIG129" s="37"/>
      <c r="CIH129" s="37"/>
      <c r="CII129" s="37"/>
      <c r="CIJ129" s="37"/>
      <c r="CIK129" s="37"/>
      <c r="CIL129" s="37"/>
      <c r="CIM129" s="37"/>
      <c r="CIN129" s="37"/>
      <c r="CIO129" s="37"/>
      <c r="CIP129" s="37"/>
      <c r="CIQ129" s="37"/>
      <c r="CIR129" s="37"/>
      <c r="CIS129" s="37"/>
      <c r="CIT129" s="37"/>
      <c r="CIU129" s="37"/>
      <c r="CIV129" s="37"/>
      <c r="CIW129" s="37"/>
      <c r="CIX129" s="37"/>
      <c r="CIY129" s="37"/>
      <c r="CIZ129" s="37"/>
      <c r="CJA129" s="37"/>
      <c r="CJB129" s="37"/>
      <c r="CJC129" s="37"/>
      <c r="CJD129" s="37"/>
      <c r="CJE129" s="37"/>
      <c r="CJF129" s="37"/>
      <c r="CJG129" s="37"/>
      <c r="CJH129" s="37"/>
      <c r="CJI129" s="37"/>
      <c r="CJJ129" s="37"/>
      <c r="CJK129" s="37"/>
      <c r="CJL129" s="37"/>
      <c r="CJM129" s="37"/>
      <c r="CJN129" s="37"/>
      <c r="CJO129" s="37"/>
      <c r="CJP129" s="37"/>
      <c r="CJQ129" s="37"/>
      <c r="CJR129" s="37"/>
      <c r="CJS129" s="37"/>
      <c r="CJT129" s="37"/>
      <c r="CJU129" s="37"/>
      <c r="CJV129" s="37"/>
      <c r="CJW129" s="37"/>
      <c r="CJX129" s="37"/>
      <c r="CJY129" s="37"/>
      <c r="CJZ129" s="37"/>
      <c r="CKA129" s="37"/>
      <c r="CKB129" s="37"/>
      <c r="CKC129" s="37"/>
      <c r="CKD129" s="37"/>
      <c r="CKE129" s="37"/>
      <c r="CKF129" s="37"/>
      <c r="CKG129" s="37"/>
      <c r="CKH129" s="37"/>
      <c r="CKI129" s="37"/>
      <c r="CKJ129" s="37"/>
      <c r="CKK129" s="37"/>
      <c r="CKL129" s="37"/>
      <c r="CKM129" s="37"/>
      <c r="CKN129" s="37"/>
      <c r="CKO129" s="37"/>
      <c r="CKP129" s="37"/>
      <c r="CKQ129" s="37"/>
      <c r="CKR129" s="37"/>
      <c r="CKS129" s="37"/>
      <c r="CKT129" s="37"/>
      <c r="CKU129" s="37"/>
      <c r="CKV129" s="37"/>
      <c r="CKW129" s="37"/>
      <c r="CKX129" s="37"/>
      <c r="CKY129" s="37"/>
      <c r="CKZ129" s="37"/>
      <c r="CLA129" s="37"/>
      <c r="CLB129" s="37"/>
      <c r="CLC129" s="37"/>
      <c r="CLD129" s="37"/>
      <c r="CLE129" s="37"/>
      <c r="CLF129" s="37"/>
      <c r="CLG129" s="37"/>
      <c r="CLH129" s="37"/>
      <c r="CLI129" s="37"/>
      <c r="CLJ129" s="37"/>
      <c r="CLK129" s="37"/>
      <c r="CLL129" s="37"/>
      <c r="CLM129" s="37"/>
      <c r="CLN129" s="37"/>
      <c r="CLO129" s="37"/>
      <c r="CLP129" s="37"/>
      <c r="CLQ129" s="37"/>
      <c r="CLR129" s="37"/>
      <c r="CLS129" s="37"/>
      <c r="CLT129" s="37"/>
      <c r="CLU129" s="37"/>
      <c r="CLV129" s="37"/>
      <c r="CLW129" s="37"/>
      <c r="CLX129" s="37"/>
      <c r="CLY129" s="37"/>
      <c r="CLZ129" s="37"/>
      <c r="CMA129" s="37"/>
      <c r="CMB129" s="37"/>
      <c r="CMC129" s="37"/>
      <c r="CMD129" s="37"/>
      <c r="CME129" s="37"/>
      <c r="CMF129" s="37"/>
      <c r="CMG129" s="37"/>
      <c r="CMH129" s="37"/>
      <c r="CMI129" s="37"/>
      <c r="CMJ129" s="37"/>
      <c r="CMK129" s="37"/>
      <c r="CML129" s="37"/>
      <c r="CMM129" s="37"/>
      <c r="CMN129" s="37"/>
      <c r="CMO129" s="37"/>
      <c r="CMP129" s="37"/>
      <c r="CMQ129" s="37"/>
      <c r="CMR129" s="37"/>
      <c r="CMS129" s="37"/>
      <c r="CMT129" s="37"/>
      <c r="CMU129" s="37"/>
      <c r="CMV129" s="37"/>
      <c r="CMW129" s="37"/>
      <c r="CMX129" s="37"/>
      <c r="CMY129" s="37"/>
      <c r="CMZ129" s="37"/>
      <c r="CNA129" s="37"/>
      <c r="CNB129" s="37"/>
      <c r="CNC129" s="37"/>
      <c r="CND129" s="37"/>
      <c r="CNE129" s="37"/>
      <c r="CNF129" s="37"/>
      <c r="CNG129" s="37"/>
      <c r="CNH129" s="37"/>
      <c r="CNI129" s="37"/>
      <c r="CNJ129" s="37"/>
      <c r="CNK129" s="37"/>
      <c r="CNL129" s="37"/>
      <c r="CNM129" s="37"/>
      <c r="CNN129" s="37"/>
      <c r="CNO129" s="37"/>
      <c r="CNP129" s="37"/>
      <c r="CNQ129" s="37"/>
      <c r="CNR129" s="37"/>
      <c r="CNS129" s="37"/>
      <c r="CNT129" s="37"/>
      <c r="CNU129" s="37"/>
      <c r="CNV129" s="37"/>
      <c r="CNW129" s="37"/>
      <c r="CNX129" s="37"/>
      <c r="CNY129" s="37"/>
      <c r="CNZ129" s="37"/>
      <c r="COA129" s="37"/>
      <c r="COB129" s="37"/>
      <c r="COC129" s="37"/>
      <c r="COD129" s="37"/>
      <c r="COE129" s="37"/>
      <c r="COF129" s="37"/>
      <c r="COG129" s="37"/>
      <c r="COH129" s="37"/>
      <c r="COI129" s="37"/>
      <c r="COJ129" s="37"/>
      <c r="COK129" s="37"/>
      <c r="COL129" s="37"/>
      <c r="COM129" s="37"/>
      <c r="CON129" s="37"/>
      <c r="COO129" s="37"/>
      <c r="COP129" s="37"/>
      <c r="COQ129" s="37"/>
      <c r="COR129" s="37"/>
      <c r="COS129" s="37"/>
      <c r="COT129" s="37"/>
      <c r="COU129" s="37"/>
      <c r="COV129" s="37"/>
      <c r="COW129" s="37"/>
      <c r="COX129" s="37"/>
      <c r="COY129" s="37"/>
      <c r="COZ129" s="37"/>
      <c r="CPA129" s="37"/>
      <c r="CPB129" s="37"/>
      <c r="CPC129" s="37"/>
      <c r="CPD129" s="37"/>
      <c r="CPE129" s="37"/>
      <c r="CPF129" s="37"/>
      <c r="CPG129" s="37"/>
      <c r="CPH129" s="37"/>
      <c r="CPI129" s="37"/>
      <c r="CPJ129" s="37"/>
      <c r="CPK129" s="37"/>
      <c r="CPL129" s="37"/>
      <c r="CPM129" s="37"/>
      <c r="CPN129" s="37"/>
      <c r="CPO129" s="37"/>
      <c r="CPP129" s="37"/>
      <c r="CPQ129" s="37"/>
      <c r="CPR129" s="37"/>
      <c r="CPS129" s="37"/>
      <c r="CPT129" s="37"/>
      <c r="CPU129" s="37"/>
      <c r="CPV129" s="37"/>
      <c r="CPW129" s="37"/>
      <c r="CPX129" s="37"/>
      <c r="CPY129" s="37"/>
      <c r="CPZ129" s="37"/>
      <c r="CQA129" s="37"/>
      <c r="CQB129" s="37"/>
      <c r="CQC129" s="37"/>
      <c r="CQD129" s="37"/>
      <c r="CQE129" s="37"/>
      <c r="CQF129" s="37"/>
      <c r="CQG129" s="37"/>
      <c r="CQH129" s="37"/>
      <c r="CQI129" s="37"/>
      <c r="CQJ129" s="37"/>
      <c r="CQK129" s="37"/>
      <c r="CQL129" s="37"/>
      <c r="CQM129" s="37"/>
      <c r="CQN129" s="37"/>
      <c r="CQO129" s="37"/>
      <c r="CQP129" s="37"/>
      <c r="CQQ129" s="37"/>
      <c r="CQR129" s="37"/>
      <c r="CQS129" s="37"/>
      <c r="CQT129" s="37"/>
      <c r="CQU129" s="37"/>
      <c r="CQV129" s="37"/>
      <c r="CQW129" s="37"/>
      <c r="CQX129" s="37"/>
      <c r="CQY129" s="37"/>
      <c r="CQZ129" s="37"/>
      <c r="CRA129" s="37"/>
      <c r="CRB129" s="37"/>
      <c r="CRC129" s="37"/>
      <c r="CRD129" s="37"/>
      <c r="CRE129" s="37"/>
      <c r="CRF129" s="37"/>
      <c r="CRG129" s="37"/>
      <c r="CRH129" s="37"/>
      <c r="CRI129" s="37"/>
      <c r="CRJ129" s="37"/>
      <c r="CRK129" s="37"/>
      <c r="CRL129" s="37"/>
      <c r="CRM129" s="37"/>
      <c r="CRN129" s="37"/>
      <c r="CRO129" s="37"/>
      <c r="CRP129" s="37"/>
      <c r="CRQ129" s="37"/>
      <c r="CRR129" s="37"/>
      <c r="CRS129" s="37"/>
      <c r="CRT129" s="37"/>
      <c r="CRU129" s="37"/>
      <c r="CRV129" s="37"/>
      <c r="CRW129" s="37"/>
      <c r="CRX129" s="37"/>
      <c r="CRY129" s="37"/>
      <c r="CRZ129" s="37"/>
      <c r="CSA129" s="37"/>
      <c r="CSB129" s="37"/>
      <c r="CSC129" s="37"/>
      <c r="CSD129" s="37"/>
      <c r="CSE129" s="37"/>
      <c r="CSF129" s="37"/>
      <c r="CSG129" s="37"/>
      <c r="CSH129" s="37"/>
      <c r="CSI129" s="37"/>
      <c r="CSJ129" s="37"/>
      <c r="CSK129" s="37"/>
      <c r="CSL129" s="37"/>
      <c r="CSM129" s="37"/>
      <c r="CSN129" s="37"/>
      <c r="CSO129" s="37"/>
      <c r="CSP129" s="37"/>
      <c r="CSQ129" s="37"/>
      <c r="CSR129" s="37"/>
      <c r="CSS129" s="37"/>
      <c r="CST129" s="37"/>
      <c r="CSU129" s="37"/>
      <c r="CSV129" s="37"/>
      <c r="CSW129" s="37"/>
      <c r="CSX129" s="37"/>
      <c r="CSY129" s="37"/>
      <c r="CSZ129" s="37"/>
      <c r="CTA129" s="37"/>
      <c r="CTB129" s="37"/>
      <c r="CTC129" s="37"/>
      <c r="CTD129" s="37"/>
      <c r="CTE129" s="37"/>
      <c r="CTF129" s="37"/>
      <c r="CTG129" s="37"/>
      <c r="CTH129" s="37"/>
      <c r="CTI129" s="37"/>
      <c r="CTJ129" s="37"/>
      <c r="CTK129" s="37"/>
      <c r="CTL129" s="37"/>
      <c r="CTM129" s="37"/>
      <c r="CTN129" s="37"/>
      <c r="CTO129" s="37"/>
      <c r="CTP129" s="37"/>
      <c r="CTQ129" s="37"/>
      <c r="CTR129" s="37"/>
      <c r="CTS129" s="37"/>
      <c r="CTT129" s="37"/>
      <c r="CTU129" s="37"/>
      <c r="CTV129" s="37"/>
      <c r="CTW129" s="37"/>
      <c r="CTX129" s="37"/>
      <c r="CTY129" s="37"/>
      <c r="CTZ129" s="37"/>
      <c r="CUA129" s="37"/>
      <c r="CUB129" s="37"/>
      <c r="CUC129" s="37"/>
      <c r="CUD129" s="37"/>
      <c r="CUE129" s="37"/>
      <c r="CUF129" s="37"/>
      <c r="CUG129" s="37"/>
      <c r="CUH129" s="37"/>
      <c r="CUI129" s="37"/>
      <c r="CUJ129" s="37"/>
      <c r="CUK129" s="37"/>
      <c r="CUL129" s="37"/>
      <c r="CUM129" s="37"/>
      <c r="CUN129" s="37"/>
      <c r="CUO129" s="37"/>
      <c r="CUP129" s="37"/>
      <c r="CUQ129" s="37"/>
      <c r="CUR129" s="37"/>
      <c r="CUS129" s="37"/>
      <c r="CUT129" s="37"/>
      <c r="CUU129" s="37"/>
      <c r="CUV129" s="37"/>
      <c r="CUW129" s="37"/>
      <c r="CUX129" s="37"/>
      <c r="CUY129" s="37"/>
      <c r="CUZ129" s="37"/>
      <c r="CVA129" s="37"/>
      <c r="CVB129" s="37"/>
      <c r="CVC129" s="37"/>
      <c r="CVD129" s="37"/>
      <c r="CVE129" s="37"/>
      <c r="CVF129" s="37"/>
      <c r="CVG129" s="37"/>
      <c r="CVH129" s="37"/>
      <c r="CVI129" s="37"/>
      <c r="CVJ129" s="37"/>
      <c r="CVK129" s="37"/>
      <c r="CVL129" s="37"/>
      <c r="CVM129" s="37"/>
      <c r="CVN129" s="37"/>
      <c r="CVO129" s="37"/>
      <c r="CVP129" s="37"/>
      <c r="CVQ129" s="37"/>
      <c r="CVR129" s="37"/>
      <c r="CVS129" s="37"/>
      <c r="CVT129" s="37"/>
      <c r="CVU129" s="37"/>
      <c r="CVV129" s="37"/>
      <c r="CVW129" s="37"/>
      <c r="CVX129" s="37"/>
      <c r="CVY129" s="37"/>
      <c r="CVZ129" s="37"/>
      <c r="CWA129" s="37"/>
      <c r="CWB129" s="37"/>
      <c r="CWC129" s="37"/>
      <c r="CWD129" s="37"/>
      <c r="CWE129" s="37"/>
      <c r="CWF129" s="37"/>
      <c r="CWG129" s="37"/>
      <c r="CWH129" s="37"/>
      <c r="CWI129" s="37"/>
      <c r="CWJ129" s="37"/>
      <c r="CWK129" s="37"/>
      <c r="CWL129" s="37"/>
      <c r="CWM129" s="37"/>
      <c r="CWN129" s="37"/>
      <c r="CWO129" s="37"/>
      <c r="CWP129" s="37"/>
      <c r="CWQ129" s="37"/>
      <c r="CWR129" s="37"/>
      <c r="CWS129" s="37"/>
      <c r="CWT129" s="37"/>
      <c r="CWU129" s="37"/>
      <c r="CWV129" s="37"/>
      <c r="CWW129" s="37"/>
      <c r="CWX129" s="37"/>
      <c r="CWY129" s="37"/>
      <c r="CWZ129" s="37"/>
      <c r="CXA129" s="37"/>
      <c r="CXB129" s="37"/>
      <c r="CXC129" s="37"/>
      <c r="CXD129" s="37"/>
      <c r="CXE129" s="37"/>
      <c r="CXF129" s="37"/>
      <c r="CXG129" s="37"/>
      <c r="CXH129" s="37"/>
      <c r="CXI129" s="37"/>
      <c r="CXJ129" s="37"/>
      <c r="CXK129" s="37"/>
      <c r="CXL129" s="37"/>
      <c r="CXM129" s="37"/>
      <c r="CXN129" s="37"/>
      <c r="CXO129" s="37"/>
      <c r="CXP129" s="37"/>
      <c r="CXQ129" s="37"/>
      <c r="CXR129" s="37"/>
      <c r="CXS129" s="37"/>
      <c r="CXT129" s="37"/>
      <c r="CXU129" s="37"/>
      <c r="CXV129" s="37"/>
      <c r="CXW129" s="37"/>
      <c r="CXX129" s="37"/>
      <c r="CXY129" s="37"/>
      <c r="CXZ129" s="37"/>
      <c r="CYA129" s="37"/>
      <c r="CYB129" s="37"/>
      <c r="CYC129" s="37"/>
      <c r="CYD129" s="37"/>
      <c r="CYE129" s="37"/>
      <c r="CYF129" s="37"/>
      <c r="CYG129" s="37"/>
      <c r="CYH129" s="37"/>
      <c r="CYI129" s="37"/>
      <c r="CYJ129" s="37"/>
      <c r="CYK129" s="37"/>
      <c r="CYL129" s="37"/>
      <c r="CYM129" s="37"/>
      <c r="CYN129" s="37"/>
      <c r="CYO129" s="37"/>
      <c r="CYP129" s="37"/>
      <c r="CYQ129" s="37"/>
      <c r="CYR129" s="37"/>
      <c r="CYS129" s="37"/>
      <c r="CYT129" s="37"/>
      <c r="CYU129" s="37"/>
      <c r="CYV129" s="37"/>
      <c r="CYW129" s="37"/>
      <c r="CYX129" s="37"/>
      <c r="CYY129" s="37"/>
      <c r="CYZ129" s="37"/>
      <c r="CZA129" s="37"/>
      <c r="CZB129" s="37"/>
      <c r="CZC129" s="37"/>
      <c r="CZD129" s="37"/>
      <c r="CZE129" s="37"/>
      <c r="CZF129" s="37"/>
      <c r="CZG129" s="37"/>
      <c r="CZH129" s="37"/>
      <c r="CZI129" s="37"/>
      <c r="CZJ129" s="37"/>
      <c r="CZK129" s="37"/>
      <c r="CZL129" s="37"/>
      <c r="CZM129" s="37"/>
      <c r="CZN129" s="37"/>
      <c r="CZO129" s="37"/>
      <c r="CZP129" s="37"/>
      <c r="CZQ129" s="37"/>
      <c r="CZR129" s="37"/>
      <c r="CZS129" s="37"/>
      <c r="CZT129" s="37"/>
      <c r="CZU129" s="37"/>
      <c r="CZV129" s="37"/>
      <c r="CZW129" s="37"/>
      <c r="CZX129" s="37"/>
      <c r="CZY129" s="37"/>
      <c r="CZZ129" s="37"/>
      <c r="DAA129" s="37"/>
      <c r="DAB129" s="37"/>
      <c r="DAC129" s="37"/>
      <c r="DAD129" s="37"/>
      <c r="DAE129" s="37"/>
      <c r="DAF129" s="37"/>
      <c r="DAG129" s="37"/>
      <c r="DAH129" s="37"/>
      <c r="DAI129" s="37"/>
      <c r="DAJ129" s="37"/>
      <c r="DAK129" s="37"/>
      <c r="DAL129" s="37"/>
      <c r="DAM129" s="37"/>
      <c r="DAN129" s="37"/>
      <c r="DAO129" s="37"/>
      <c r="DAP129" s="37"/>
      <c r="DAQ129" s="37"/>
      <c r="DAR129" s="37"/>
      <c r="DAS129" s="37"/>
      <c r="DAT129" s="37"/>
      <c r="DAU129" s="37"/>
      <c r="DAV129" s="37"/>
      <c r="DAW129" s="37"/>
      <c r="DAX129" s="37"/>
      <c r="DAY129" s="37"/>
      <c r="DAZ129" s="37"/>
      <c r="DBA129" s="37"/>
      <c r="DBB129" s="37"/>
      <c r="DBC129" s="37"/>
      <c r="DBD129" s="37"/>
      <c r="DBE129" s="37"/>
      <c r="DBF129" s="37"/>
      <c r="DBG129" s="37"/>
      <c r="DBH129" s="37"/>
      <c r="DBI129" s="37"/>
      <c r="DBJ129" s="37"/>
      <c r="DBK129" s="37"/>
      <c r="DBL129" s="37"/>
      <c r="DBM129" s="37"/>
      <c r="DBN129" s="37"/>
      <c r="DBO129" s="37"/>
      <c r="DBP129" s="37"/>
      <c r="DBQ129" s="37"/>
      <c r="DBR129" s="37"/>
      <c r="DBS129" s="37"/>
      <c r="DBT129" s="37"/>
      <c r="DBU129" s="37"/>
      <c r="DBV129" s="37"/>
      <c r="DBW129" s="37"/>
      <c r="DBX129" s="37"/>
      <c r="DBY129" s="37"/>
      <c r="DBZ129" s="37"/>
      <c r="DCA129" s="37"/>
      <c r="DCB129" s="37"/>
      <c r="DCC129" s="37"/>
      <c r="DCD129" s="37"/>
      <c r="DCE129" s="37"/>
      <c r="DCF129" s="37"/>
      <c r="DCG129" s="37"/>
      <c r="DCH129" s="37"/>
      <c r="DCI129" s="37"/>
      <c r="DCJ129" s="37"/>
      <c r="DCK129" s="37"/>
      <c r="DCL129" s="37"/>
      <c r="DCM129" s="37"/>
      <c r="DCN129" s="37"/>
      <c r="DCO129" s="37"/>
      <c r="DCP129" s="37"/>
      <c r="DCQ129" s="37"/>
      <c r="DCR129" s="37"/>
      <c r="DCS129" s="37"/>
      <c r="DCT129" s="37"/>
      <c r="DCU129" s="37"/>
      <c r="DCV129" s="37"/>
      <c r="DCW129" s="37"/>
      <c r="DCX129" s="37"/>
      <c r="DCY129" s="37"/>
      <c r="DCZ129" s="37"/>
      <c r="DDA129" s="37"/>
      <c r="DDB129" s="37"/>
      <c r="DDC129" s="37"/>
      <c r="DDD129" s="37"/>
      <c r="DDE129" s="37"/>
      <c r="DDF129" s="37"/>
      <c r="DDG129" s="37"/>
      <c r="DDH129" s="37"/>
      <c r="DDI129" s="37"/>
      <c r="DDJ129" s="37"/>
      <c r="DDK129" s="37"/>
      <c r="DDL129" s="37"/>
      <c r="DDM129" s="37"/>
      <c r="DDN129" s="37"/>
      <c r="DDO129" s="37"/>
      <c r="DDP129" s="37"/>
      <c r="DDQ129" s="37"/>
      <c r="DDR129" s="37"/>
      <c r="DDS129" s="37"/>
      <c r="DDT129" s="37"/>
      <c r="DDU129" s="37"/>
      <c r="DDV129" s="37"/>
      <c r="DDW129" s="37"/>
      <c r="DDX129" s="37"/>
      <c r="DDY129" s="37"/>
      <c r="DDZ129" s="37"/>
      <c r="DEA129" s="37"/>
      <c r="DEB129" s="37"/>
      <c r="DEC129" s="37"/>
      <c r="DED129" s="37"/>
      <c r="DEE129" s="37"/>
      <c r="DEF129" s="37"/>
      <c r="DEG129" s="37"/>
      <c r="DEH129" s="37"/>
      <c r="DEI129" s="37"/>
      <c r="DEJ129" s="37"/>
      <c r="DEK129" s="37"/>
      <c r="DEL129" s="37"/>
      <c r="DEM129" s="37"/>
      <c r="DEN129" s="37"/>
      <c r="DEO129" s="37"/>
      <c r="DEP129" s="37"/>
      <c r="DEQ129" s="37"/>
      <c r="DER129" s="37"/>
      <c r="DES129" s="37"/>
      <c r="DET129" s="37"/>
      <c r="DEU129" s="37"/>
      <c r="DEV129" s="37"/>
      <c r="DEW129" s="37"/>
      <c r="DEX129" s="37"/>
      <c r="DEY129" s="37"/>
      <c r="DEZ129" s="37"/>
      <c r="DFA129" s="37"/>
      <c r="DFB129" s="37"/>
      <c r="DFC129" s="37"/>
      <c r="DFD129" s="37"/>
      <c r="DFE129" s="37"/>
      <c r="DFF129" s="37"/>
      <c r="DFG129" s="37"/>
      <c r="DFH129" s="37"/>
      <c r="DFI129" s="37"/>
      <c r="DFJ129" s="37"/>
      <c r="DFK129" s="37"/>
      <c r="DFL129" s="37"/>
      <c r="DFM129" s="37"/>
      <c r="DFN129" s="37"/>
      <c r="DFO129" s="37"/>
      <c r="DFP129" s="37"/>
      <c r="DFQ129" s="37"/>
      <c r="DFR129" s="37"/>
      <c r="DFS129" s="37"/>
      <c r="DFT129" s="37"/>
      <c r="DFU129" s="37"/>
      <c r="DFV129" s="37"/>
      <c r="DFW129" s="37"/>
      <c r="DFX129" s="37"/>
      <c r="DFY129" s="37"/>
      <c r="DFZ129" s="37"/>
      <c r="DGA129" s="37"/>
      <c r="DGB129" s="37"/>
      <c r="DGC129" s="37"/>
      <c r="DGD129" s="37"/>
      <c r="DGE129" s="37"/>
      <c r="DGF129" s="37"/>
      <c r="DGG129" s="37"/>
      <c r="DGH129" s="37"/>
      <c r="DGI129" s="37"/>
      <c r="DGJ129" s="37"/>
      <c r="DGK129" s="37"/>
      <c r="DGL129" s="37"/>
      <c r="DGM129" s="37"/>
      <c r="DGN129" s="37"/>
      <c r="DGO129" s="37"/>
      <c r="DGP129" s="37"/>
      <c r="DGQ129" s="37"/>
      <c r="DGR129" s="37"/>
      <c r="DGS129" s="37"/>
      <c r="DGT129" s="37"/>
      <c r="DGU129" s="37"/>
      <c r="DGV129" s="37"/>
      <c r="DGW129" s="37"/>
      <c r="DGX129" s="37"/>
      <c r="DGY129" s="37"/>
      <c r="DGZ129" s="37"/>
      <c r="DHA129" s="37"/>
      <c r="DHB129" s="37"/>
      <c r="DHC129" s="37"/>
      <c r="DHD129" s="37"/>
      <c r="DHE129" s="37"/>
      <c r="DHF129" s="37"/>
      <c r="DHG129" s="37"/>
      <c r="DHH129" s="37"/>
      <c r="DHI129" s="37"/>
      <c r="DHJ129" s="37"/>
      <c r="DHK129" s="37"/>
      <c r="DHL129" s="37"/>
      <c r="DHM129" s="37"/>
      <c r="DHN129" s="37"/>
      <c r="DHO129" s="37"/>
      <c r="DHP129" s="37"/>
      <c r="DHQ129" s="37"/>
      <c r="DHR129" s="37"/>
      <c r="DHS129" s="37"/>
      <c r="DHT129" s="37"/>
      <c r="DHU129" s="37"/>
      <c r="DHV129" s="37"/>
      <c r="DHW129" s="37"/>
      <c r="DHX129" s="37"/>
      <c r="DHY129" s="37"/>
      <c r="DHZ129" s="37"/>
      <c r="DIA129" s="37"/>
      <c r="DIB129" s="37"/>
      <c r="DIC129" s="37"/>
      <c r="DID129" s="37"/>
      <c r="DIE129" s="37"/>
      <c r="DIF129" s="37"/>
      <c r="DIG129" s="37"/>
      <c r="DIH129" s="37"/>
      <c r="DII129" s="37"/>
      <c r="DIJ129" s="37"/>
      <c r="DIK129" s="37"/>
      <c r="DIL129" s="37"/>
      <c r="DIM129" s="37"/>
      <c r="DIN129" s="37"/>
      <c r="DIO129" s="37"/>
      <c r="DIP129" s="37"/>
      <c r="DIQ129" s="37"/>
      <c r="DIR129" s="37"/>
      <c r="DIS129" s="37"/>
      <c r="DIT129" s="37"/>
      <c r="DIU129" s="37"/>
      <c r="DIV129" s="37"/>
      <c r="DIW129" s="37"/>
      <c r="DIX129" s="37"/>
      <c r="DIY129" s="37"/>
      <c r="DIZ129" s="37"/>
      <c r="DJA129" s="37"/>
      <c r="DJB129" s="37"/>
      <c r="DJC129" s="37"/>
      <c r="DJD129" s="37"/>
      <c r="DJE129" s="37"/>
      <c r="DJF129" s="37"/>
      <c r="DJG129" s="37"/>
      <c r="DJH129" s="37"/>
      <c r="DJI129" s="37"/>
      <c r="DJJ129" s="37"/>
      <c r="DJK129" s="37"/>
      <c r="DJL129" s="37"/>
      <c r="DJM129" s="37"/>
      <c r="DJN129" s="37"/>
      <c r="DJO129" s="37"/>
      <c r="DJP129" s="37"/>
      <c r="DJQ129" s="37"/>
      <c r="DJR129" s="37"/>
      <c r="DJS129" s="37"/>
      <c r="DJT129" s="37"/>
      <c r="DJU129" s="37"/>
      <c r="DJV129" s="37"/>
      <c r="DJW129" s="37"/>
      <c r="DJX129" s="37"/>
      <c r="DJY129" s="37"/>
      <c r="DJZ129" s="37"/>
      <c r="DKA129" s="37"/>
      <c r="DKB129" s="37"/>
      <c r="DKC129" s="37"/>
      <c r="DKD129" s="37"/>
      <c r="DKE129" s="37"/>
      <c r="DKF129" s="37"/>
      <c r="DKG129" s="37"/>
      <c r="DKH129" s="37"/>
      <c r="DKI129" s="37"/>
      <c r="DKJ129" s="37"/>
      <c r="DKK129" s="37"/>
      <c r="DKL129" s="37"/>
      <c r="DKM129" s="37"/>
      <c r="DKN129" s="37"/>
      <c r="DKO129" s="37"/>
      <c r="DKP129" s="37"/>
      <c r="DKQ129" s="37"/>
      <c r="DKR129" s="37"/>
      <c r="DKS129" s="37"/>
      <c r="DKT129" s="37"/>
      <c r="DKU129" s="37"/>
      <c r="DKV129" s="37"/>
      <c r="DKW129" s="37"/>
      <c r="DKX129" s="37"/>
      <c r="DKY129" s="37"/>
      <c r="DKZ129" s="37"/>
      <c r="DLA129" s="37"/>
      <c r="DLB129" s="37"/>
      <c r="DLC129" s="37"/>
      <c r="DLD129" s="37"/>
      <c r="DLE129" s="37"/>
      <c r="DLF129" s="37"/>
      <c r="DLG129" s="37"/>
      <c r="DLH129" s="37"/>
      <c r="DLI129" s="37"/>
      <c r="DLJ129" s="37"/>
      <c r="DLK129" s="37"/>
      <c r="DLL129" s="37"/>
      <c r="DLM129" s="37"/>
      <c r="DLN129" s="37"/>
      <c r="DLO129" s="37"/>
      <c r="DLP129" s="37"/>
      <c r="DLQ129" s="37"/>
      <c r="DLR129" s="37"/>
      <c r="DLS129" s="37"/>
      <c r="DLT129" s="37"/>
      <c r="DLU129" s="37"/>
      <c r="DLV129" s="37"/>
      <c r="DLW129" s="37"/>
      <c r="DLX129" s="37"/>
      <c r="DLY129" s="37"/>
      <c r="DLZ129" s="37"/>
      <c r="DMA129" s="37"/>
      <c r="DMB129" s="37"/>
      <c r="DMC129" s="37"/>
      <c r="DMD129" s="37"/>
      <c r="DME129" s="37"/>
      <c r="DMF129" s="37"/>
      <c r="DMG129" s="37"/>
      <c r="DMH129" s="37"/>
      <c r="DMI129" s="37"/>
      <c r="DMJ129" s="37"/>
      <c r="DMK129" s="37"/>
      <c r="DML129" s="37"/>
      <c r="DMM129" s="37"/>
      <c r="DMN129" s="37"/>
      <c r="DMO129" s="37"/>
      <c r="DMP129" s="37"/>
      <c r="DMQ129" s="37"/>
      <c r="DMR129" s="37"/>
      <c r="DMS129" s="37"/>
      <c r="DMT129" s="37"/>
      <c r="DMU129" s="37"/>
      <c r="DMV129" s="37"/>
      <c r="DMW129" s="37"/>
      <c r="DMX129" s="37"/>
      <c r="DMY129" s="37"/>
      <c r="DMZ129" s="37"/>
      <c r="DNA129" s="37"/>
      <c r="DNB129" s="37"/>
      <c r="DNC129" s="37"/>
      <c r="DND129" s="37"/>
      <c r="DNE129" s="37"/>
      <c r="DNF129" s="37"/>
      <c r="DNG129" s="37"/>
      <c r="DNH129" s="37"/>
      <c r="DNI129" s="37"/>
      <c r="DNJ129" s="37"/>
      <c r="DNK129" s="37"/>
      <c r="DNL129" s="37"/>
      <c r="DNM129" s="37"/>
      <c r="DNN129" s="37"/>
      <c r="DNO129" s="37"/>
      <c r="DNP129" s="37"/>
      <c r="DNQ129" s="37"/>
      <c r="DNR129" s="37"/>
      <c r="DNS129" s="37"/>
      <c r="DNT129" s="37"/>
      <c r="DNU129" s="37"/>
      <c r="DNV129" s="37"/>
      <c r="DNW129" s="37"/>
      <c r="DNX129" s="37"/>
      <c r="DNY129" s="37"/>
      <c r="DNZ129" s="37"/>
      <c r="DOA129" s="37"/>
      <c r="DOB129" s="37"/>
      <c r="DOC129" s="37"/>
      <c r="DOD129" s="37"/>
      <c r="DOE129" s="37"/>
      <c r="DOF129" s="37"/>
      <c r="DOG129" s="37"/>
      <c r="DOH129" s="37"/>
      <c r="DOI129" s="37"/>
      <c r="DOJ129" s="37"/>
      <c r="DOK129" s="37"/>
      <c r="DOL129" s="37"/>
      <c r="DOM129" s="37"/>
      <c r="DON129" s="37"/>
      <c r="DOO129" s="37"/>
      <c r="DOP129" s="37"/>
      <c r="DOQ129" s="37"/>
      <c r="DOR129" s="37"/>
      <c r="DOS129" s="37"/>
      <c r="DOT129" s="37"/>
      <c r="DOU129" s="37"/>
      <c r="DOV129" s="37"/>
      <c r="DOW129" s="37"/>
      <c r="DOX129" s="37"/>
      <c r="DOY129" s="37"/>
      <c r="DOZ129" s="37"/>
      <c r="DPA129" s="37"/>
      <c r="DPB129" s="37"/>
      <c r="DPC129" s="37"/>
      <c r="DPD129" s="37"/>
      <c r="DPE129" s="37"/>
      <c r="DPF129" s="37"/>
      <c r="DPG129" s="37"/>
      <c r="DPH129" s="37"/>
      <c r="DPI129" s="37"/>
      <c r="DPJ129" s="37"/>
      <c r="DPK129" s="37"/>
      <c r="DPL129" s="37"/>
      <c r="DPM129" s="37"/>
      <c r="DPN129" s="37"/>
      <c r="DPO129" s="37"/>
      <c r="DPP129" s="37"/>
      <c r="DPQ129" s="37"/>
      <c r="DPR129" s="37"/>
      <c r="DPS129" s="37"/>
      <c r="DPT129" s="37"/>
      <c r="DPU129" s="37"/>
      <c r="DPV129" s="37"/>
      <c r="DPW129" s="37"/>
      <c r="DPX129" s="37"/>
      <c r="DPY129" s="37"/>
      <c r="DPZ129" s="37"/>
      <c r="DQA129" s="37"/>
      <c r="DQB129" s="37"/>
      <c r="DQC129" s="37"/>
      <c r="DQD129" s="37"/>
      <c r="DQE129" s="37"/>
      <c r="DQF129" s="37"/>
      <c r="DQG129" s="37"/>
      <c r="DQH129" s="37"/>
      <c r="DQI129" s="37"/>
      <c r="DQJ129" s="37"/>
      <c r="DQK129" s="37"/>
      <c r="DQL129" s="37"/>
      <c r="DQM129" s="37"/>
      <c r="DQN129" s="37"/>
      <c r="DQO129" s="37"/>
      <c r="DQP129" s="37"/>
      <c r="DQQ129" s="37"/>
      <c r="DQR129" s="37"/>
      <c r="DQS129" s="37"/>
      <c r="DQT129" s="37"/>
      <c r="DQU129" s="37"/>
      <c r="DQV129" s="37"/>
      <c r="DQW129" s="37"/>
      <c r="DQX129" s="37"/>
      <c r="DQY129" s="37"/>
      <c r="DQZ129" s="37"/>
      <c r="DRA129" s="37"/>
      <c r="DRB129" s="37"/>
      <c r="DRC129" s="37"/>
      <c r="DRD129" s="37"/>
      <c r="DRE129" s="37"/>
      <c r="DRF129" s="37"/>
      <c r="DRG129" s="37"/>
      <c r="DRH129" s="37"/>
      <c r="DRI129" s="37"/>
      <c r="DRJ129" s="37"/>
      <c r="DRK129" s="37"/>
      <c r="DRL129" s="37"/>
      <c r="DRM129" s="37"/>
      <c r="DRN129" s="37"/>
      <c r="DRO129" s="37"/>
      <c r="DRP129" s="37"/>
      <c r="DRQ129" s="37"/>
      <c r="DRR129" s="37"/>
      <c r="DRS129" s="37"/>
      <c r="DRT129" s="37"/>
      <c r="DRU129" s="37"/>
      <c r="DRV129" s="37"/>
      <c r="DRW129" s="37"/>
      <c r="DRX129" s="37"/>
      <c r="DRY129" s="37"/>
      <c r="DRZ129" s="37"/>
      <c r="DSA129" s="37"/>
      <c r="DSB129" s="37"/>
      <c r="DSC129" s="37"/>
      <c r="DSD129" s="37"/>
      <c r="DSE129" s="37"/>
      <c r="DSF129" s="37"/>
      <c r="DSG129" s="37"/>
      <c r="DSH129" s="37"/>
      <c r="DSI129" s="37"/>
      <c r="DSJ129" s="37"/>
      <c r="DSK129" s="37"/>
      <c r="DSL129" s="37"/>
      <c r="DSM129" s="37"/>
      <c r="DSN129" s="37"/>
      <c r="DSO129" s="37"/>
      <c r="DSP129" s="37"/>
      <c r="DSQ129" s="37"/>
      <c r="DSR129" s="37"/>
      <c r="DSS129" s="37"/>
      <c r="DST129" s="37"/>
      <c r="DSU129" s="37"/>
      <c r="DSV129" s="37"/>
      <c r="DSW129" s="37"/>
      <c r="DSX129" s="37"/>
      <c r="DSY129" s="37"/>
      <c r="DSZ129" s="37"/>
      <c r="DTA129" s="37"/>
      <c r="DTB129" s="37"/>
      <c r="DTC129" s="37"/>
      <c r="DTD129" s="37"/>
      <c r="DTE129" s="37"/>
      <c r="DTF129" s="37"/>
      <c r="DTG129" s="37"/>
      <c r="DTH129" s="37"/>
      <c r="DTI129" s="37"/>
      <c r="DTJ129" s="37"/>
      <c r="DTK129" s="37"/>
      <c r="DTL129" s="37"/>
      <c r="DTM129" s="37"/>
      <c r="DTN129" s="37"/>
      <c r="DTO129" s="37"/>
      <c r="DTP129" s="37"/>
      <c r="DTQ129" s="37"/>
      <c r="DTR129" s="37"/>
      <c r="DTS129" s="37"/>
      <c r="DTT129" s="37"/>
      <c r="DTU129" s="37"/>
      <c r="DTV129" s="37"/>
      <c r="DTW129" s="37"/>
      <c r="DTX129" s="37"/>
      <c r="DTY129" s="37"/>
      <c r="DTZ129" s="37"/>
      <c r="DUA129" s="37"/>
      <c r="DUB129" s="37"/>
      <c r="DUC129" s="37"/>
      <c r="DUD129" s="37"/>
      <c r="DUE129" s="37"/>
      <c r="DUF129" s="37"/>
      <c r="DUG129" s="37"/>
      <c r="DUH129" s="37"/>
      <c r="DUI129" s="37"/>
      <c r="DUJ129" s="37"/>
      <c r="DUK129" s="37"/>
      <c r="DUL129" s="37"/>
      <c r="DUM129" s="37"/>
      <c r="DUN129" s="37"/>
      <c r="DUO129" s="37"/>
      <c r="DUP129" s="37"/>
      <c r="DUQ129" s="37"/>
      <c r="DUR129" s="37"/>
      <c r="DUS129" s="37"/>
      <c r="DUT129" s="37"/>
      <c r="DUU129" s="37"/>
      <c r="DUV129" s="37"/>
      <c r="DUW129" s="37"/>
      <c r="DUX129" s="37"/>
      <c r="DUY129" s="37"/>
      <c r="DUZ129" s="37"/>
      <c r="DVA129" s="37"/>
      <c r="DVB129" s="37"/>
      <c r="DVC129" s="37"/>
      <c r="DVD129" s="37"/>
      <c r="DVE129" s="37"/>
      <c r="DVF129" s="37"/>
      <c r="DVG129" s="37"/>
      <c r="DVH129" s="37"/>
      <c r="DVI129" s="37"/>
      <c r="DVJ129" s="37"/>
      <c r="DVK129" s="37"/>
      <c r="DVL129" s="37"/>
      <c r="DVM129" s="37"/>
      <c r="DVN129" s="37"/>
      <c r="DVO129" s="37"/>
      <c r="DVP129" s="37"/>
      <c r="DVQ129" s="37"/>
      <c r="DVR129" s="37"/>
      <c r="DVS129" s="37"/>
      <c r="DVT129" s="37"/>
      <c r="DVU129" s="37"/>
      <c r="DVV129" s="37"/>
      <c r="DVW129" s="37"/>
      <c r="DVX129" s="37"/>
      <c r="DVY129" s="37"/>
      <c r="DVZ129" s="37"/>
      <c r="DWA129" s="37"/>
      <c r="DWB129" s="37"/>
      <c r="DWC129" s="37"/>
      <c r="DWD129" s="37"/>
      <c r="DWE129" s="37"/>
      <c r="DWF129" s="37"/>
      <c r="DWG129" s="37"/>
      <c r="DWH129" s="37"/>
      <c r="DWI129" s="37"/>
      <c r="DWJ129" s="37"/>
      <c r="DWK129" s="37"/>
      <c r="DWL129" s="37"/>
      <c r="DWM129" s="37"/>
      <c r="DWN129" s="37"/>
      <c r="DWO129" s="37"/>
      <c r="DWP129" s="37"/>
      <c r="DWQ129" s="37"/>
      <c r="DWR129" s="37"/>
      <c r="DWS129" s="37"/>
      <c r="DWT129" s="37"/>
      <c r="DWU129" s="37"/>
      <c r="DWV129" s="37"/>
      <c r="DWW129" s="37"/>
      <c r="DWX129" s="37"/>
      <c r="DWY129" s="37"/>
      <c r="DWZ129" s="37"/>
      <c r="DXA129" s="37"/>
      <c r="DXB129" s="37"/>
      <c r="DXC129" s="37"/>
      <c r="DXD129" s="37"/>
      <c r="DXE129" s="37"/>
      <c r="DXF129" s="37"/>
      <c r="DXG129" s="37"/>
      <c r="DXH129" s="37"/>
      <c r="DXI129" s="37"/>
      <c r="DXJ129" s="37"/>
      <c r="DXK129" s="37"/>
      <c r="DXL129" s="37"/>
      <c r="DXM129" s="37"/>
      <c r="DXN129" s="37"/>
      <c r="DXO129" s="37"/>
      <c r="DXP129" s="37"/>
      <c r="DXQ129" s="37"/>
      <c r="DXR129" s="37"/>
      <c r="DXS129" s="37"/>
      <c r="DXT129" s="37"/>
      <c r="DXU129" s="37"/>
      <c r="DXV129" s="37"/>
      <c r="DXW129" s="37"/>
      <c r="DXX129" s="37"/>
      <c r="DXY129" s="37"/>
      <c r="DXZ129" s="37"/>
      <c r="DYA129" s="37"/>
      <c r="DYB129" s="37"/>
      <c r="DYC129" s="37"/>
      <c r="DYD129" s="37"/>
      <c r="DYE129" s="37"/>
      <c r="DYF129" s="37"/>
      <c r="DYG129" s="37"/>
      <c r="DYH129" s="37"/>
      <c r="DYI129" s="37"/>
      <c r="DYJ129" s="37"/>
      <c r="DYK129" s="37"/>
      <c r="DYL129" s="37"/>
      <c r="DYM129" s="37"/>
      <c r="DYN129" s="37"/>
      <c r="DYO129" s="37"/>
      <c r="DYP129" s="37"/>
      <c r="DYQ129" s="37"/>
      <c r="DYR129" s="37"/>
      <c r="DYS129" s="37"/>
      <c r="DYT129" s="37"/>
      <c r="DYU129" s="37"/>
      <c r="DYV129" s="37"/>
      <c r="DYW129" s="37"/>
      <c r="DYX129" s="37"/>
      <c r="DYY129" s="37"/>
      <c r="DYZ129" s="37"/>
      <c r="DZA129" s="37"/>
      <c r="DZB129" s="37"/>
      <c r="DZC129" s="37"/>
      <c r="DZD129" s="37"/>
      <c r="DZE129" s="37"/>
      <c r="DZF129" s="37"/>
      <c r="DZG129" s="37"/>
      <c r="DZH129" s="37"/>
      <c r="DZI129" s="37"/>
      <c r="DZJ129" s="37"/>
      <c r="DZK129" s="37"/>
      <c r="DZL129" s="37"/>
      <c r="DZM129" s="37"/>
      <c r="DZN129" s="37"/>
      <c r="DZO129" s="37"/>
      <c r="DZP129" s="37"/>
      <c r="DZQ129" s="37"/>
      <c r="DZR129" s="37"/>
      <c r="DZS129" s="37"/>
      <c r="DZT129" s="37"/>
      <c r="DZU129" s="37"/>
      <c r="DZV129" s="37"/>
      <c r="DZW129" s="37"/>
      <c r="DZX129" s="37"/>
      <c r="DZY129" s="37"/>
      <c r="DZZ129" s="37"/>
      <c r="EAA129" s="37"/>
      <c r="EAB129" s="37"/>
      <c r="EAC129" s="37"/>
      <c r="EAD129" s="37"/>
      <c r="EAE129" s="37"/>
      <c r="EAF129" s="37"/>
      <c r="EAG129" s="37"/>
      <c r="EAH129" s="37"/>
      <c r="EAI129" s="37"/>
      <c r="EAJ129" s="37"/>
      <c r="EAK129" s="37"/>
      <c r="EAL129" s="37"/>
      <c r="EAM129" s="37"/>
      <c r="EAN129" s="37"/>
      <c r="EAO129" s="37"/>
      <c r="EAP129" s="37"/>
      <c r="EAQ129" s="37"/>
      <c r="EAR129" s="37"/>
      <c r="EAS129" s="37"/>
      <c r="EAT129" s="37"/>
      <c r="EAU129" s="37"/>
      <c r="EAV129" s="37"/>
      <c r="EAW129" s="37"/>
      <c r="EAX129" s="37"/>
      <c r="EAY129" s="37"/>
      <c r="EAZ129" s="37"/>
      <c r="EBA129" s="37"/>
      <c r="EBB129" s="37"/>
      <c r="EBC129" s="37"/>
      <c r="EBD129" s="37"/>
      <c r="EBE129" s="37"/>
      <c r="EBF129" s="37"/>
      <c r="EBG129" s="37"/>
      <c r="EBH129" s="37"/>
      <c r="EBI129" s="37"/>
      <c r="EBJ129" s="37"/>
      <c r="EBK129" s="37"/>
      <c r="EBL129" s="37"/>
      <c r="EBM129" s="37"/>
      <c r="EBN129" s="37"/>
      <c r="EBO129" s="37"/>
      <c r="EBP129" s="37"/>
      <c r="EBQ129" s="37"/>
      <c r="EBR129" s="37"/>
      <c r="EBS129" s="37"/>
      <c r="EBT129" s="37"/>
      <c r="EBU129" s="37"/>
      <c r="EBV129" s="37"/>
      <c r="EBW129" s="37"/>
      <c r="EBX129" s="37"/>
      <c r="EBY129" s="37"/>
      <c r="EBZ129" s="37"/>
      <c r="ECA129" s="37"/>
      <c r="ECB129" s="37"/>
      <c r="ECC129" s="37"/>
      <c r="ECD129" s="37"/>
      <c r="ECE129" s="37"/>
      <c r="ECF129" s="37"/>
      <c r="ECG129" s="37"/>
      <c r="ECH129" s="37"/>
      <c r="ECI129" s="37"/>
      <c r="ECJ129" s="37"/>
      <c r="ECK129" s="37"/>
      <c r="ECL129" s="37"/>
      <c r="ECM129" s="37"/>
      <c r="ECN129" s="37"/>
      <c r="ECO129" s="37"/>
      <c r="ECP129" s="37"/>
      <c r="ECQ129" s="37"/>
      <c r="ECR129" s="37"/>
      <c r="ECS129" s="37"/>
      <c r="ECT129" s="37"/>
      <c r="ECU129" s="37"/>
      <c r="ECV129" s="37"/>
      <c r="ECW129" s="37"/>
      <c r="ECX129" s="37"/>
      <c r="ECY129" s="37"/>
      <c r="ECZ129" s="37"/>
      <c r="EDA129" s="37"/>
      <c r="EDB129" s="37"/>
      <c r="EDC129" s="37"/>
      <c r="EDD129" s="37"/>
      <c r="EDE129" s="37"/>
      <c r="EDF129" s="37"/>
      <c r="EDG129" s="37"/>
      <c r="EDH129" s="37"/>
      <c r="EDI129" s="37"/>
      <c r="EDJ129" s="37"/>
      <c r="EDK129" s="37"/>
      <c r="EDL129" s="37"/>
      <c r="EDM129" s="37"/>
      <c r="EDN129" s="37"/>
      <c r="EDO129" s="37"/>
      <c r="EDP129" s="37"/>
      <c r="EDQ129" s="37"/>
      <c r="EDR129" s="37"/>
      <c r="EDS129" s="37"/>
      <c r="EDT129" s="37"/>
      <c r="EDU129" s="37"/>
      <c r="EDV129" s="37"/>
      <c r="EDW129" s="37"/>
      <c r="EDX129" s="37"/>
      <c r="EDY129" s="37"/>
      <c r="EDZ129" s="37"/>
      <c r="EEA129" s="37"/>
      <c r="EEB129" s="37"/>
      <c r="EEC129" s="37"/>
      <c r="EED129" s="37"/>
      <c r="EEE129" s="37"/>
      <c r="EEF129" s="37"/>
      <c r="EEG129" s="37"/>
      <c r="EEH129" s="37"/>
      <c r="EEI129" s="37"/>
      <c r="EEJ129" s="37"/>
      <c r="EEK129" s="37"/>
      <c r="EEL129" s="37"/>
      <c r="EEM129" s="37"/>
      <c r="EEN129" s="37"/>
      <c r="EEO129" s="37"/>
      <c r="EEP129" s="37"/>
      <c r="EEQ129" s="37"/>
      <c r="EER129" s="37"/>
      <c r="EES129" s="37"/>
      <c r="EET129" s="37"/>
      <c r="EEU129" s="37"/>
      <c r="EEV129" s="37"/>
      <c r="EEW129" s="37"/>
      <c r="EEX129" s="37"/>
      <c r="EEY129" s="37"/>
      <c r="EEZ129" s="37"/>
      <c r="EFA129" s="37"/>
      <c r="EFB129" s="37"/>
      <c r="EFC129" s="37"/>
      <c r="EFD129" s="37"/>
      <c r="EFE129" s="37"/>
      <c r="EFF129" s="37"/>
      <c r="EFG129" s="37"/>
      <c r="EFH129" s="37"/>
      <c r="EFI129" s="37"/>
      <c r="EFJ129" s="37"/>
      <c r="EFK129" s="37"/>
      <c r="EFL129" s="37"/>
      <c r="EFM129" s="37"/>
      <c r="EFN129" s="37"/>
      <c r="EFO129" s="37"/>
      <c r="EFP129" s="37"/>
      <c r="EFQ129" s="37"/>
      <c r="EFR129" s="37"/>
      <c r="EFS129" s="37"/>
      <c r="EFT129" s="37"/>
      <c r="EFU129" s="37"/>
      <c r="EFV129" s="37"/>
      <c r="EFW129" s="37"/>
      <c r="EFX129" s="37"/>
      <c r="EFY129" s="37"/>
      <c r="EFZ129" s="37"/>
      <c r="EGA129" s="37"/>
      <c r="EGB129" s="37"/>
      <c r="EGC129" s="37"/>
      <c r="EGD129" s="37"/>
      <c r="EGE129" s="37"/>
      <c r="EGF129" s="37"/>
      <c r="EGG129" s="37"/>
      <c r="EGH129" s="37"/>
      <c r="EGI129" s="37"/>
      <c r="EGJ129" s="37"/>
      <c r="EGK129" s="37"/>
      <c r="EGL129" s="37"/>
      <c r="EGM129" s="37"/>
      <c r="EGN129" s="37"/>
      <c r="EGO129" s="37"/>
      <c r="EGP129" s="37"/>
      <c r="EGQ129" s="37"/>
      <c r="EGR129" s="37"/>
      <c r="EGS129" s="37"/>
      <c r="EGT129" s="37"/>
      <c r="EGU129" s="37"/>
      <c r="EGV129" s="37"/>
      <c r="EGW129" s="37"/>
      <c r="EGX129" s="37"/>
      <c r="EGY129" s="37"/>
      <c r="EGZ129" s="37"/>
      <c r="EHA129" s="37"/>
      <c r="EHB129" s="37"/>
      <c r="EHC129" s="37"/>
      <c r="EHD129" s="37"/>
      <c r="EHE129" s="37"/>
      <c r="EHF129" s="37"/>
      <c r="EHG129" s="37"/>
      <c r="EHH129" s="37"/>
      <c r="EHI129" s="37"/>
      <c r="EHJ129" s="37"/>
      <c r="EHK129" s="37"/>
      <c r="EHL129" s="37"/>
      <c r="EHM129" s="37"/>
      <c r="EHN129" s="37"/>
      <c r="EHO129" s="37"/>
      <c r="EHP129" s="37"/>
      <c r="EHQ129" s="37"/>
      <c r="EHR129" s="37"/>
      <c r="EHS129" s="37"/>
      <c r="EHT129" s="37"/>
      <c r="EHU129" s="37"/>
      <c r="EHV129" s="37"/>
      <c r="EHW129" s="37"/>
      <c r="EHX129" s="37"/>
      <c r="EHY129" s="37"/>
      <c r="EHZ129" s="37"/>
      <c r="EIA129" s="37"/>
      <c r="EIB129" s="37"/>
      <c r="EIC129" s="37"/>
      <c r="EID129" s="37"/>
      <c r="EIE129" s="37"/>
      <c r="EIF129" s="37"/>
      <c r="EIG129" s="37"/>
      <c r="EIH129" s="37"/>
      <c r="EII129" s="37"/>
      <c r="EIJ129" s="37"/>
      <c r="EIK129" s="37"/>
      <c r="EIL129" s="37"/>
      <c r="EIM129" s="37"/>
      <c r="EIN129" s="37"/>
      <c r="EIO129" s="37"/>
      <c r="EIP129" s="37"/>
      <c r="EIQ129" s="37"/>
      <c r="EIR129" s="37"/>
      <c r="EIS129" s="37"/>
      <c r="EIT129" s="37"/>
      <c r="EIU129" s="37"/>
      <c r="EIV129" s="37"/>
      <c r="EIW129" s="37"/>
      <c r="EIX129" s="37"/>
      <c r="EIY129" s="37"/>
      <c r="EIZ129" s="37"/>
      <c r="EJA129" s="37"/>
      <c r="EJB129" s="37"/>
      <c r="EJC129" s="37"/>
      <c r="EJD129" s="37"/>
      <c r="EJE129" s="37"/>
      <c r="EJF129" s="37"/>
      <c r="EJG129" s="37"/>
      <c r="EJH129" s="37"/>
      <c r="EJI129" s="37"/>
      <c r="EJJ129" s="37"/>
      <c r="EJK129" s="37"/>
      <c r="EJL129" s="37"/>
      <c r="EJM129" s="37"/>
      <c r="EJN129" s="37"/>
      <c r="EJO129" s="37"/>
      <c r="EJP129" s="37"/>
      <c r="EJQ129" s="37"/>
      <c r="EJR129" s="37"/>
      <c r="EJS129" s="37"/>
      <c r="EJT129" s="37"/>
      <c r="EJU129" s="37"/>
      <c r="EJV129" s="37"/>
      <c r="EJW129" s="37"/>
      <c r="EJX129" s="37"/>
      <c r="EJY129" s="37"/>
      <c r="EJZ129" s="37"/>
      <c r="EKA129" s="37"/>
      <c r="EKB129" s="37"/>
      <c r="EKC129" s="37"/>
      <c r="EKD129" s="37"/>
      <c r="EKE129" s="37"/>
      <c r="EKF129" s="37"/>
      <c r="EKG129" s="37"/>
      <c r="EKH129" s="37"/>
      <c r="EKI129" s="37"/>
      <c r="EKJ129" s="37"/>
      <c r="EKK129" s="37"/>
      <c r="EKL129" s="37"/>
      <c r="EKM129" s="37"/>
      <c r="EKN129" s="37"/>
      <c r="EKO129" s="37"/>
      <c r="EKP129" s="37"/>
      <c r="EKQ129" s="37"/>
      <c r="EKR129" s="37"/>
      <c r="EKS129" s="37"/>
      <c r="EKT129" s="37"/>
      <c r="EKU129" s="37"/>
      <c r="EKV129" s="37"/>
      <c r="EKW129" s="37"/>
      <c r="EKX129" s="37"/>
      <c r="EKY129" s="37"/>
      <c r="EKZ129" s="37"/>
      <c r="ELA129" s="37"/>
      <c r="ELB129" s="37"/>
      <c r="ELC129" s="37"/>
      <c r="ELD129" s="37"/>
      <c r="ELE129" s="37"/>
      <c r="ELF129" s="37"/>
      <c r="ELG129" s="37"/>
      <c r="ELH129" s="37"/>
      <c r="ELI129" s="37"/>
      <c r="ELJ129" s="37"/>
      <c r="ELK129" s="37"/>
      <c r="ELL129" s="37"/>
      <c r="ELM129" s="37"/>
      <c r="ELN129" s="37"/>
      <c r="ELO129" s="37"/>
      <c r="ELP129" s="37"/>
      <c r="ELQ129" s="37"/>
      <c r="ELR129" s="37"/>
      <c r="ELS129" s="37"/>
      <c r="ELT129" s="37"/>
      <c r="ELU129" s="37"/>
      <c r="ELV129" s="37"/>
      <c r="ELW129" s="37"/>
      <c r="ELX129" s="37"/>
      <c r="ELY129" s="37"/>
      <c r="ELZ129" s="37"/>
      <c r="EMA129" s="37"/>
      <c r="EMB129" s="37"/>
      <c r="EMC129" s="37"/>
      <c r="EMD129" s="37"/>
      <c r="EME129" s="37"/>
      <c r="EMF129" s="37"/>
      <c r="EMG129" s="37"/>
      <c r="EMH129" s="37"/>
      <c r="EMI129" s="37"/>
      <c r="EMJ129" s="37"/>
      <c r="EMK129" s="37"/>
      <c r="EML129" s="37"/>
      <c r="EMM129" s="37"/>
      <c r="EMN129" s="37"/>
      <c r="EMO129" s="37"/>
      <c r="EMP129" s="37"/>
      <c r="EMQ129" s="37"/>
      <c r="EMR129" s="37"/>
      <c r="EMS129" s="37"/>
      <c r="EMT129" s="37"/>
      <c r="EMU129" s="37"/>
      <c r="EMV129" s="37"/>
      <c r="EMW129" s="37"/>
      <c r="EMX129" s="37"/>
      <c r="EMY129" s="37"/>
      <c r="EMZ129" s="37"/>
      <c r="ENA129" s="37"/>
      <c r="ENB129" s="37"/>
      <c r="ENC129" s="37"/>
      <c r="END129" s="37"/>
      <c r="ENE129" s="37"/>
      <c r="ENF129" s="37"/>
      <c r="ENG129" s="37"/>
      <c r="ENH129" s="37"/>
      <c r="ENI129" s="37"/>
      <c r="ENJ129" s="37"/>
      <c r="ENK129" s="37"/>
      <c r="ENL129" s="37"/>
      <c r="ENM129" s="37"/>
      <c r="ENN129" s="37"/>
      <c r="ENO129" s="37"/>
      <c r="ENP129" s="37"/>
      <c r="ENQ129" s="37"/>
      <c r="ENR129" s="37"/>
      <c r="ENS129" s="37"/>
      <c r="ENT129" s="37"/>
      <c r="ENU129" s="37"/>
      <c r="ENV129" s="37"/>
      <c r="ENW129" s="37"/>
      <c r="ENX129" s="37"/>
      <c r="ENY129" s="37"/>
      <c r="ENZ129" s="37"/>
      <c r="EOA129" s="37"/>
      <c r="EOB129" s="37"/>
      <c r="EOC129" s="37"/>
      <c r="EOD129" s="37"/>
      <c r="EOE129" s="37"/>
      <c r="EOF129" s="37"/>
      <c r="EOG129" s="37"/>
      <c r="EOH129" s="37"/>
      <c r="EOI129" s="37"/>
      <c r="EOJ129" s="37"/>
      <c r="EOK129" s="37"/>
      <c r="EOL129" s="37"/>
      <c r="EOM129" s="37"/>
      <c r="EON129" s="37"/>
      <c r="EOO129" s="37"/>
      <c r="EOP129" s="37"/>
      <c r="EOQ129" s="37"/>
      <c r="EOR129" s="37"/>
      <c r="EOS129" s="37"/>
      <c r="EOT129" s="37"/>
      <c r="EOU129" s="37"/>
      <c r="EOV129" s="37"/>
      <c r="EOW129" s="37"/>
      <c r="EOX129" s="37"/>
      <c r="EOY129" s="37"/>
      <c r="EOZ129" s="37"/>
      <c r="EPA129" s="37"/>
      <c r="EPB129" s="37"/>
      <c r="EPC129" s="37"/>
      <c r="EPD129" s="37"/>
      <c r="EPE129" s="37"/>
      <c r="EPF129" s="37"/>
      <c r="EPG129" s="37"/>
      <c r="EPH129" s="37"/>
      <c r="EPI129" s="37"/>
      <c r="EPJ129" s="37"/>
      <c r="EPK129" s="37"/>
      <c r="EPL129" s="37"/>
      <c r="EPM129" s="37"/>
      <c r="EPN129" s="37"/>
      <c r="EPO129" s="37"/>
      <c r="EPP129" s="37"/>
      <c r="EPQ129" s="37"/>
      <c r="EPR129" s="37"/>
      <c r="EPS129" s="37"/>
      <c r="EPT129" s="37"/>
      <c r="EPU129" s="37"/>
      <c r="EPV129" s="37"/>
      <c r="EPW129" s="37"/>
      <c r="EPX129" s="37"/>
      <c r="EPY129" s="37"/>
      <c r="EPZ129" s="37"/>
      <c r="EQA129" s="37"/>
      <c r="EQB129" s="37"/>
      <c r="EQC129" s="37"/>
      <c r="EQD129" s="37"/>
      <c r="EQE129" s="37"/>
      <c r="EQF129" s="37"/>
      <c r="EQG129" s="37"/>
      <c r="EQH129" s="37"/>
      <c r="EQI129" s="37"/>
      <c r="EQJ129" s="37"/>
      <c r="EQK129" s="37"/>
      <c r="EQL129" s="37"/>
      <c r="EQM129" s="37"/>
      <c r="EQN129" s="37"/>
      <c r="EQO129" s="37"/>
      <c r="EQP129" s="37"/>
      <c r="EQQ129" s="37"/>
      <c r="EQR129" s="37"/>
      <c r="EQS129" s="37"/>
      <c r="EQT129" s="37"/>
      <c r="EQU129" s="37"/>
      <c r="EQV129" s="37"/>
      <c r="EQW129" s="37"/>
      <c r="EQX129" s="37"/>
      <c r="EQY129" s="37"/>
      <c r="EQZ129" s="37"/>
      <c r="ERA129" s="37"/>
      <c r="ERB129" s="37"/>
      <c r="ERC129" s="37"/>
      <c r="ERD129" s="37"/>
      <c r="ERE129" s="37"/>
      <c r="ERF129" s="37"/>
      <c r="ERG129" s="37"/>
      <c r="ERH129" s="37"/>
      <c r="ERI129" s="37"/>
      <c r="ERJ129" s="37"/>
      <c r="ERK129" s="37"/>
      <c r="ERL129" s="37"/>
      <c r="ERM129" s="37"/>
      <c r="ERN129" s="37"/>
      <c r="ERO129" s="37"/>
      <c r="ERP129" s="37"/>
      <c r="ERQ129" s="37"/>
      <c r="ERR129" s="37"/>
      <c r="ERS129" s="37"/>
      <c r="ERT129" s="37"/>
      <c r="ERU129" s="37"/>
      <c r="ERV129" s="37"/>
      <c r="ERW129" s="37"/>
      <c r="ERX129" s="37"/>
      <c r="ERY129" s="37"/>
      <c r="ERZ129" s="37"/>
      <c r="ESA129" s="37"/>
      <c r="ESB129" s="37"/>
      <c r="ESC129" s="37"/>
      <c r="ESD129" s="37"/>
      <c r="ESE129" s="37"/>
      <c r="ESF129" s="37"/>
      <c r="ESG129" s="37"/>
      <c r="ESH129" s="37"/>
      <c r="ESI129" s="37"/>
      <c r="ESJ129" s="37"/>
      <c r="ESK129" s="37"/>
      <c r="ESL129" s="37"/>
      <c r="ESM129" s="37"/>
      <c r="ESN129" s="37"/>
      <c r="ESO129" s="37"/>
      <c r="ESP129" s="37"/>
      <c r="ESQ129" s="37"/>
      <c r="ESR129" s="37"/>
      <c r="ESS129" s="37"/>
      <c r="EST129" s="37"/>
      <c r="ESU129" s="37"/>
      <c r="ESV129" s="37"/>
      <c r="ESW129" s="37"/>
      <c r="ESX129" s="37"/>
      <c r="ESY129" s="37"/>
      <c r="ESZ129" s="37"/>
      <c r="ETA129" s="37"/>
      <c r="ETB129" s="37"/>
      <c r="ETC129" s="37"/>
      <c r="ETD129" s="37"/>
      <c r="ETE129" s="37"/>
      <c r="ETF129" s="37"/>
      <c r="ETG129" s="37"/>
      <c r="ETH129" s="37"/>
      <c r="ETI129" s="37"/>
      <c r="ETJ129" s="37"/>
      <c r="ETK129" s="37"/>
      <c r="ETL129" s="37"/>
      <c r="ETM129" s="37"/>
      <c r="ETN129" s="37"/>
      <c r="ETO129" s="37"/>
      <c r="ETP129" s="37"/>
      <c r="ETQ129" s="37"/>
      <c r="ETR129" s="37"/>
      <c r="ETS129" s="37"/>
      <c r="ETT129" s="37"/>
      <c r="ETU129" s="37"/>
      <c r="ETV129" s="37"/>
      <c r="ETW129" s="37"/>
      <c r="ETX129" s="37"/>
      <c r="ETY129" s="37"/>
      <c r="ETZ129" s="37"/>
      <c r="EUA129" s="37"/>
      <c r="EUB129" s="37"/>
      <c r="EUC129" s="37"/>
      <c r="EUD129" s="37"/>
      <c r="EUE129" s="37"/>
      <c r="EUF129" s="37"/>
      <c r="EUG129" s="37"/>
      <c r="EUH129" s="37"/>
      <c r="EUI129" s="37"/>
      <c r="EUJ129" s="37"/>
      <c r="EUK129" s="37"/>
      <c r="EUL129" s="37"/>
      <c r="EUM129" s="37"/>
      <c r="EUN129" s="37"/>
      <c r="EUO129" s="37"/>
      <c r="EUP129" s="37"/>
      <c r="EUQ129" s="37"/>
      <c r="EUR129" s="37"/>
      <c r="EUS129" s="37"/>
      <c r="EUT129" s="37"/>
      <c r="EUU129" s="37"/>
      <c r="EUV129" s="37"/>
      <c r="EUW129" s="37"/>
      <c r="EUX129" s="37"/>
      <c r="EUY129" s="37"/>
      <c r="EUZ129" s="37"/>
      <c r="EVA129" s="37"/>
      <c r="EVB129" s="37"/>
      <c r="EVC129" s="37"/>
      <c r="EVD129" s="37"/>
      <c r="EVE129" s="37"/>
      <c r="EVF129" s="37"/>
      <c r="EVG129" s="37"/>
      <c r="EVH129" s="37"/>
      <c r="EVI129" s="37"/>
      <c r="EVJ129" s="37"/>
      <c r="EVK129" s="37"/>
      <c r="EVL129" s="37"/>
      <c r="EVM129" s="37"/>
      <c r="EVN129" s="37"/>
      <c r="EVO129" s="37"/>
      <c r="EVP129" s="37"/>
      <c r="EVQ129" s="37"/>
      <c r="EVR129" s="37"/>
      <c r="EVS129" s="37"/>
      <c r="EVT129" s="37"/>
      <c r="EVU129" s="37"/>
      <c r="EVV129" s="37"/>
      <c r="EVW129" s="37"/>
      <c r="EVX129" s="37"/>
      <c r="EVY129" s="37"/>
      <c r="EVZ129" s="37"/>
      <c r="EWA129" s="37"/>
      <c r="EWB129" s="37"/>
      <c r="EWC129" s="37"/>
      <c r="EWD129" s="37"/>
      <c r="EWE129" s="37"/>
      <c r="EWF129" s="37"/>
      <c r="EWG129" s="37"/>
      <c r="EWH129" s="37"/>
      <c r="EWI129" s="37"/>
      <c r="EWJ129" s="37"/>
      <c r="EWK129" s="37"/>
      <c r="EWL129" s="37"/>
      <c r="EWM129" s="37"/>
      <c r="EWN129" s="37"/>
      <c r="EWO129" s="37"/>
      <c r="EWP129" s="37"/>
      <c r="EWQ129" s="37"/>
      <c r="EWR129" s="37"/>
      <c r="EWS129" s="37"/>
      <c r="EWT129" s="37"/>
      <c r="EWU129" s="37"/>
      <c r="EWV129" s="37"/>
      <c r="EWW129" s="37"/>
      <c r="EWX129" s="37"/>
      <c r="EWY129" s="37"/>
      <c r="EWZ129" s="37"/>
      <c r="EXA129" s="37"/>
      <c r="EXB129" s="37"/>
      <c r="EXC129" s="37"/>
      <c r="EXD129" s="37"/>
      <c r="EXE129" s="37"/>
      <c r="EXF129" s="37"/>
      <c r="EXG129" s="37"/>
      <c r="EXH129" s="37"/>
      <c r="EXI129" s="37"/>
      <c r="EXJ129" s="37"/>
      <c r="EXK129" s="37"/>
      <c r="EXL129" s="37"/>
      <c r="EXM129" s="37"/>
      <c r="EXN129" s="37"/>
      <c r="EXO129" s="37"/>
      <c r="EXP129" s="37"/>
      <c r="EXQ129" s="37"/>
      <c r="EXR129" s="37"/>
      <c r="EXS129" s="37"/>
      <c r="EXT129" s="37"/>
      <c r="EXU129" s="37"/>
      <c r="EXV129" s="37"/>
      <c r="EXW129" s="37"/>
      <c r="EXX129" s="37"/>
      <c r="EXY129" s="37"/>
      <c r="EXZ129" s="37"/>
      <c r="EYA129" s="37"/>
      <c r="EYB129" s="37"/>
      <c r="EYC129" s="37"/>
      <c r="EYD129" s="37"/>
      <c r="EYE129" s="37"/>
      <c r="EYF129" s="37"/>
      <c r="EYG129" s="37"/>
      <c r="EYH129" s="37"/>
      <c r="EYI129" s="37"/>
      <c r="EYJ129" s="37"/>
      <c r="EYK129" s="37"/>
      <c r="EYL129" s="37"/>
      <c r="EYM129" s="37"/>
      <c r="EYN129" s="37"/>
      <c r="EYO129" s="37"/>
      <c r="EYP129" s="37"/>
      <c r="EYQ129" s="37"/>
      <c r="EYR129" s="37"/>
      <c r="EYS129" s="37"/>
      <c r="EYT129" s="37"/>
      <c r="EYU129" s="37"/>
      <c r="EYV129" s="37"/>
      <c r="EYW129" s="37"/>
      <c r="EYX129" s="37"/>
      <c r="EYY129" s="37"/>
      <c r="EYZ129" s="37"/>
      <c r="EZA129" s="37"/>
      <c r="EZB129" s="37"/>
      <c r="EZC129" s="37"/>
      <c r="EZD129" s="37"/>
      <c r="EZE129" s="37"/>
      <c r="EZF129" s="37"/>
      <c r="EZG129" s="37"/>
      <c r="EZH129" s="37"/>
      <c r="EZI129" s="37"/>
      <c r="EZJ129" s="37"/>
      <c r="EZK129" s="37"/>
      <c r="EZL129" s="37"/>
      <c r="EZM129" s="37"/>
      <c r="EZN129" s="37"/>
      <c r="EZO129" s="37"/>
      <c r="EZP129" s="37"/>
      <c r="EZQ129" s="37"/>
      <c r="EZR129" s="37"/>
      <c r="EZS129" s="37"/>
      <c r="EZT129" s="37"/>
      <c r="EZU129" s="37"/>
      <c r="EZV129" s="37"/>
      <c r="EZW129" s="37"/>
      <c r="EZX129" s="37"/>
      <c r="EZY129" s="37"/>
      <c r="EZZ129" s="37"/>
      <c r="FAA129" s="37"/>
      <c r="FAB129" s="37"/>
      <c r="FAC129" s="37"/>
      <c r="FAD129" s="37"/>
      <c r="FAE129" s="37"/>
      <c r="FAF129" s="37"/>
      <c r="FAG129" s="37"/>
      <c r="FAH129" s="37"/>
      <c r="FAI129" s="37"/>
      <c r="FAJ129" s="37"/>
      <c r="FAK129" s="37"/>
      <c r="FAL129" s="37"/>
      <c r="FAM129" s="37"/>
      <c r="FAN129" s="37"/>
      <c r="FAO129" s="37"/>
      <c r="FAP129" s="37"/>
      <c r="FAQ129" s="37"/>
      <c r="FAR129" s="37"/>
      <c r="FAS129" s="37"/>
      <c r="FAT129" s="37"/>
      <c r="FAU129" s="37"/>
      <c r="FAV129" s="37"/>
      <c r="FAW129" s="37"/>
      <c r="FAX129" s="37"/>
      <c r="FAY129" s="37"/>
      <c r="FAZ129" s="37"/>
      <c r="FBA129" s="37"/>
      <c r="FBB129" s="37"/>
      <c r="FBC129" s="37"/>
      <c r="FBD129" s="37"/>
      <c r="FBE129" s="37"/>
      <c r="FBF129" s="37"/>
      <c r="FBG129" s="37"/>
      <c r="FBH129" s="37"/>
      <c r="FBI129" s="37"/>
      <c r="FBJ129" s="37"/>
      <c r="FBK129" s="37"/>
      <c r="FBL129" s="37"/>
      <c r="FBM129" s="37"/>
      <c r="FBN129" s="37"/>
      <c r="FBO129" s="37"/>
      <c r="FBP129" s="37"/>
      <c r="FBQ129" s="37"/>
      <c r="FBR129" s="37"/>
      <c r="FBS129" s="37"/>
      <c r="FBT129" s="37"/>
      <c r="FBU129" s="37"/>
      <c r="FBV129" s="37"/>
      <c r="FBW129" s="37"/>
      <c r="FBX129" s="37"/>
      <c r="FBY129" s="37"/>
      <c r="FBZ129" s="37"/>
      <c r="FCA129" s="37"/>
      <c r="FCB129" s="37"/>
      <c r="FCC129" s="37"/>
      <c r="FCD129" s="37"/>
      <c r="FCE129" s="37"/>
      <c r="FCF129" s="37"/>
      <c r="FCG129" s="37"/>
      <c r="FCH129" s="37"/>
      <c r="FCI129" s="37"/>
      <c r="FCJ129" s="37"/>
      <c r="FCK129" s="37"/>
      <c r="FCL129" s="37"/>
      <c r="FCM129" s="37"/>
      <c r="FCN129" s="37"/>
      <c r="FCO129" s="37"/>
      <c r="FCP129" s="37"/>
      <c r="FCQ129" s="37"/>
      <c r="FCR129" s="37"/>
      <c r="FCS129" s="37"/>
      <c r="FCT129" s="37"/>
      <c r="FCU129" s="37"/>
      <c r="FCV129" s="37"/>
      <c r="FCW129" s="37"/>
      <c r="FCX129" s="37"/>
      <c r="FCY129" s="37"/>
      <c r="FCZ129" s="37"/>
      <c r="FDA129" s="37"/>
      <c r="FDB129" s="37"/>
      <c r="FDC129" s="37"/>
      <c r="FDD129" s="37"/>
      <c r="FDE129" s="37"/>
      <c r="FDF129" s="37"/>
      <c r="FDG129" s="37"/>
      <c r="FDH129" s="37"/>
      <c r="FDI129" s="37"/>
      <c r="FDJ129" s="37"/>
      <c r="FDK129" s="37"/>
      <c r="FDL129" s="37"/>
      <c r="FDM129" s="37"/>
      <c r="FDN129" s="37"/>
      <c r="FDO129" s="37"/>
      <c r="FDP129" s="37"/>
      <c r="FDQ129" s="37"/>
      <c r="FDR129" s="37"/>
      <c r="FDS129" s="37"/>
      <c r="FDT129" s="37"/>
      <c r="FDU129" s="37"/>
      <c r="FDV129" s="37"/>
      <c r="FDW129" s="37"/>
      <c r="FDX129" s="37"/>
      <c r="FDY129" s="37"/>
      <c r="FDZ129" s="37"/>
      <c r="FEA129" s="37"/>
      <c r="FEB129" s="37"/>
      <c r="FEC129" s="37"/>
      <c r="FED129" s="37"/>
      <c r="FEE129" s="37"/>
      <c r="FEF129" s="37"/>
      <c r="FEG129" s="37"/>
      <c r="FEH129" s="37"/>
      <c r="FEI129" s="37"/>
      <c r="FEJ129" s="37"/>
      <c r="FEK129" s="37"/>
      <c r="FEL129" s="37"/>
      <c r="FEM129" s="37"/>
      <c r="FEN129" s="37"/>
      <c r="FEO129" s="37"/>
      <c r="FEP129" s="37"/>
      <c r="FEQ129" s="37"/>
      <c r="FER129" s="37"/>
      <c r="FES129" s="37"/>
      <c r="FET129" s="37"/>
      <c r="FEU129" s="37"/>
      <c r="FEV129" s="37"/>
      <c r="FEW129" s="37"/>
      <c r="FEX129" s="37"/>
      <c r="FEY129" s="37"/>
      <c r="FEZ129" s="37"/>
      <c r="FFA129" s="37"/>
      <c r="FFB129" s="37"/>
      <c r="FFC129" s="37"/>
      <c r="FFD129" s="37"/>
      <c r="FFE129" s="37"/>
      <c r="FFF129" s="37"/>
      <c r="FFG129" s="37"/>
      <c r="FFH129" s="37"/>
      <c r="FFI129" s="37"/>
      <c r="FFJ129" s="37"/>
      <c r="FFK129" s="37"/>
      <c r="FFL129" s="37"/>
      <c r="FFM129" s="37"/>
      <c r="FFN129" s="37"/>
      <c r="FFO129" s="37"/>
      <c r="FFP129" s="37"/>
      <c r="FFQ129" s="37"/>
      <c r="FFR129" s="37"/>
      <c r="FFS129" s="37"/>
      <c r="FFT129" s="37"/>
      <c r="FFU129" s="37"/>
      <c r="FFV129" s="37"/>
      <c r="FFW129" s="37"/>
      <c r="FFX129" s="37"/>
      <c r="FFY129" s="37"/>
      <c r="FFZ129" s="37"/>
      <c r="FGA129" s="37"/>
      <c r="FGB129" s="37"/>
      <c r="FGC129" s="37"/>
      <c r="FGD129" s="37"/>
      <c r="FGE129" s="37"/>
      <c r="FGF129" s="37"/>
      <c r="FGG129" s="37"/>
      <c r="FGH129" s="37"/>
      <c r="FGI129" s="37"/>
      <c r="FGJ129" s="37"/>
      <c r="FGK129" s="37"/>
      <c r="FGL129" s="37"/>
      <c r="FGM129" s="37"/>
      <c r="FGN129" s="37"/>
      <c r="FGO129" s="37"/>
      <c r="FGP129" s="37"/>
      <c r="FGQ129" s="37"/>
      <c r="FGR129" s="37"/>
      <c r="FGS129" s="37"/>
      <c r="FGT129" s="37"/>
      <c r="FGU129" s="37"/>
      <c r="FGV129" s="37"/>
      <c r="FGW129" s="37"/>
      <c r="FGX129" s="37"/>
      <c r="FGY129" s="37"/>
      <c r="FGZ129" s="37"/>
      <c r="FHA129" s="37"/>
      <c r="FHB129" s="37"/>
      <c r="FHC129" s="37"/>
      <c r="FHD129" s="37"/>
      <c r="FHE129" s="37"/>
      <c r="FHF129" s="37"/>
      <c r="FHG129" s="37"/>
      <c r="FHH129" s="37"/>
      <c r="FHI129" s="37"/>
      <c r="FHJ129" s="37"/>
      <c r="FHK129" s="37"/>
      <c r="FHL129" s="37"/>
      <c r="FHM129" s="37"/>
      <c r="FHN129" s="37"/>
      <c r="FHO129" s="37"/>
      <c r="FHP129" s="37"/>
      <c r="FHQ129" s="37"/>
      <c r="FHR129" s="37"/>
      <c r="FHS129" s="37"/>
      <c r="FHT129" s="37"/>
      <c r="FHU129" s="37"/>
      <c r="FHV129" s="37"/>
      <c r="FHW129" s="37"/>
      <c r="FHX129" s="37"/>
      <c r="FHY129" s="37"/>
      <c r="FHZ129" s="37"/>
      <c r="FIA129" s="37"/>
      <c r="FIB129" s="37"/>
      <c r="FIC129" s="37"/>
      <c r="FID129" s="37"/>
      <c r="FIE129" s="37"/>
      <c r="FIF129" s="37"/>
      <c r="FIG129" s="37"/>
      <c r="FIH129" s="37"/>
      <c r="FII129" s="37"/>
      <c r="FIJ129" s="37"/>
      <c r="FIK129" s="37"/>
      <c r="FIL129" s="37"/>
      <c r="FIM129" s="37"/>
      <c r="FIN129" s="37"/>
      <c r="FIO129" s="37"/>
      <c r="FIP129" s="37"/>
      <c r="FIQ129" s="37"/>
      <c r="FIR129" s="37"/>
      <c r="FIS129" s="37"/>
      <c r="FIT129" s="37"/>
      <c r="FIU129" s="37"/>
      <c r="FIV129" s="37"/>
      <c r="FIW129" s="37"/>
      <c r="FIX129" s="37"/>
      <c r="FIY129" s="37"/>
      <c r="FIZ129" s="37"/>
      <c r="FJA129" s="37"/>
      <c r="FJB129" s="37"/>
      <c r="FJC129" s="37"/>
      <c r="FJD129" s="37"/>
      <c r="FJE129" s="37"/>
      <c r="FJF129" s="37"/>
      <c r="FJG129" s="37"/>
      <c r="FJH129" s="37"/>
      <c r="FJI129" s="37"/>
      <c r="FJJ129" s="37"/>
      <c r="FJK129" s="37"/>
      <c r="FJL129" s="37"/>
      <c r="FJM129" s="37"/>
      <c r="FJN129" s="37"/>
      <c r="FJO129" s="37"/>
      <c r="FJP129" s="37"/>
      <c r="FJQ129" s="37"/>
      <c r="FJR129" s="37"/>
      <c r="FJS129" s="37"/>
      <c r="FJT129" s="37"/>
      <c r="FJU129" s="37"/>
      <c r="FJV129" s="37"/>
      <c r="FJW129" s="37"/>
      <c r="FJX129" s="37"/>
      <c r="FJY129" s="37"/>
      <c r="FJZ129" s="37"/>
      <c r="FKA129" s="37"/>
      <c r="FKB129" s="37"/>
      <c r="FKC129" s="37"/>
      <c r="FKD129" s="37"/>
      <c r="FKE129" s="37"/>
      <c r="FKF129" s="37"/>
      <c r="FKG129" s="37"/>
      <c r="FKH129" s="37"/>
      <c r="FKI129" s="37"/>
      <c r="FKJ129" s="37"/>
      <c r="FKK129" s="37"/>
      <c r="FKL129" s="37"/>
      <c r="FKM129" s="37"/>
      <c r="FKN129" s="37"/>
      <c r="FKO129" s="37"/>
      <c r="FKP129" s="37"/>
      <c r="FKQ129" s="37"/>
      <c r="FKR129" s="37"/>
      <c r="FKS129" s="37"/>
      <c r="FKT129" s="37"/>
      <c r="FKU129" s="37"/>
      <c r="FKV129" s="37"/>
      <c r="FKW129" s="37"/>
      <c r="FKX129" s="37"/>
      <c r="FKY129" s="37"/>
      <c r="FKZ129" s="37"/>
      <c r="FLA129" s="37"/>
      <c r="FLB129" s="37"/>
      <c r="FLC129" s="37"/>
      <c r="FLD129" s="37"/>
      <c r="FLE129" s="37"/>
      <c r="FLF129" s="37"/>
      <c r="FLG129" s="37"/>
      <c r="FLH129" s="37"/>
      <c r="FLI129" s="37"/>
      <c r="FLJ129" s="37"/>
      <c r="FLK129" s="37"/>
      <c r="FLL129" s="37"/>
      <c r="FLM129" s="37"/>
      <c r="FLN129" s="37"/>
      <c r="FLO129" s="37"/>
      <c r="FLP129" s="37"/>
      <c r="FLQ129" s="37"/>
      <c r="FLR129" s="37"/>
      <c r="FLS129" s="37"/>
      <c r="FLT129" s="37"/>
      <c r="FLU129" s="37"/>
      <c r="FLV129" s="37"/>
      <c r="FLW129" s="37"/>
      <c r="FLX129" s="37"/>
      <c r="FLY129" s="37"/>
      <c r="FLZ129" s="37"/>
      <c r="FMA129" s="37"/>
      <c r="FMB129" s="37"/>
      <c r="FMC129" s="37"/>
      <c r="FMD129" s="37"/>
      <c r="FME129" s="37"/>
      <c r="FMF129" s="37"/>
      <c r="FMG129" s="37"/>
      <c r="FMH129" s="37"/>
      <c r="FMI129" s="37"/>
      <c r="FMJ129" s="37"/>
      <c r="FMK129" s="37"/>
      <c r="FML129" s="37"/>
      <c r="FMM129" s="37"/>
      <c r="FMN129" s="37"/>
      <c r="FMO129" s="37"/>
      <c r="FMP129" s="37"/>
      <c r="FMQ129" s="37"/>
      <c r="FMR129" s="37"/>
      <c r="FMS129" s="37"/>
      <c r="FMT129" s="37"/>
      <c r="FMU129" s="37"/>
      <c r="FMV129" s="37"/>
      <c r="FMW129" s="37"/>
      <c r="FMX129" s="37"/>
      <c r="FMY129" s="37"/>
      <c r="FMZ129" s="37"/>
      <c r="FNA129" s="37"/>
      <c r="FNB129" s="37"/>
      <c r="FNC129" s="37"/>
      <c r="FND129" s="37"/>
      <c r="FNE129" s="37"/>
      <c r="FNF129" s="37"/>
      <c r="FNG129" s="37"/>
      <c r="FNH129" s="37"/>
      <c r="FNI129" s="37"/>
      <c r="FNJ129" s="37"/>
      <c r="FNK129" s="37"/>
      <c r="FNL129" s="37"/>
      <c r="FNM129" s="37"/>
      <c r="FNN129" s="37"/>
      <c r="FNO129" s="37"/>
      <c r="FNP129" s="37"/>
      <c r="FNQ129" s="37"/>
      <c r="FNR129" s="37"/>
      <c r="FNS129" s="37"/>
      <c r="FNT129" s="37"/>
      <c r="FNU129" s="37"/>
      <c r="FNV129" s="37"/>
      <c r="FNW129" s="37"/>
      <c r="FNX129" s="37"/>
      <c r="FNY129" s="37"/>
      <c r="FNZ129" s="37"/>
      <c r="FOA129" s="37"/>
      <c r="FOB129" s="37"/>
      <c r="FOC129" s="37"/>
      <c r="FOD129" s="37"/>
      <c r="FOE129" s="37"/>
      <c r="FOF129" s="37"/>
      <c r="FOG129" s="37"/>
      <c r="FOH129" s="37"/>
      <c r="FOI129" s="37"/>
      <c r="FOJ129" s="37"/>
      <c r="FOK129" s="37"/>
      <c r="FOL129" s="37"/>
      <c r="FOM129" s="37"/>
      <c r="FON129" s="37"/>
      <c r="FOO129" s="37"/>
      <c r="FOP129" s="37"/>
      <c r="FOQ129" s="37"/>
      <c r="FOR129" s="37"/>
      <c r="FOS129" s="37"/>
      <c r="FOT129" s="37"/>
      <c r="FOU129" s="37"/>
      <c r="FOV129" s="37"/>
      <c r="FOW129" s="37"/>
      <c r="FOX129" s="37"/>
      <c r="FOY129" s="37"/>
      <c r="FOZ129" s="37"/>
      <c r="FPA129" s="37"/>
      <c r="FPB129" s="37"/>
      <c r="FPC129" s="37"/>
      <c r="FPD129" s="37"/>
      <c r="FPE129" s="37"/>
      <c r="FPF129" s="37"/>
      <c r="FPG129" s="37"/>
      <c r="FPH129" s="37"/>
      <c r="FPI129" s="37"/>
      <c r="FPJ129" s="37"/>
      <c r="FPK129" s="37"/>
      <c r="FPL129" s="37"/>
      <c r="FPM129" s="37"/>
      <c r="FPN129" s="37"/>
      <c r="FPO129" s="37"/>
      <c r="FPP129" s="37"/>
      <c r="FPQ129" s="37"/>
      <c r="FPR129" s="37"/>
      <c r="FPS129" s="37"/>
      <c r="FPT129" s="37"/>
      <c r="FPU129" s="37"/>
      <c r="FPV129" s="37"/>
      <c r="FPW129" s="37"/>
      <c r="FPX129" s="37"/>
      <c r="FPY129" s="37"/>
      <c r="FPZ129" s="37"/>
      <c r="FQA129" s="37"/>
      <c r="FQB129" s="37"/>
      <c r="FQC129" s="37"/>
      <c r="FQD129" s="37"/>
      <c r="FQE129" s="37"/>
      <c r="FQF129" s="37"/>
      <c r="FQG129" s="37"/>
      <c r="FQH129" s="37"/>
      <c r="FQI129" s="37"/>
      <c r="FQJ129" s="37"/>
      <c r="FQK129" s="37"/>
      <c r="FQL129" s="37"/>
      <c r="FQM129" s="37"/>
      <c r="FQN129" s="37"/>
      <c r="FQO129" s="37"/>
      <c r="FQP129" s="37"/>
      <c r="FQQ129" s="37"/>
      <c r="FQR129" s="37"/>
      <c r="FQS129" s="37"/>
      <c r="FQT129" s="37"/>
      <c r="FQU129" s="37"/>
      <c r="FQV129" s="37"/>
      <c r="FQW129" s="37"/>
      <c r="FQX129" s="37"/>
      <c r="FQY129" s="37"/>
      <c r="FQZ129" s="37"/>
      <c r="FRA129" s="37"/>
      <c r="FRB129" s="37"/>
      <c r="FRC129" s="37"/>
      <c r="FRD129" s="37"/>
      <c r="FRE129" s="37"/>
      <c r="FRF129" s="37"/>
      <c r="FRG129" s="37"/>
      <c r="FRH129" s="37"/>
      <c r="FRI129" s="37"/>
      <c r="FRJ129" s="37"/>
      <c r="FRK129" s="37"/>
      <c r="FRL129" s="37"/>
      <c r="FRM129" s="37"/>
      <c r="FRN129" s="37"/>
      <c r="FRO129" s="37"/>
      <c r="FRP129" s="37"/>
      <c r="FRQ129" s="37"/>
      <c r="FRR129" s="37"/>
      <c r="FRS129" s="37"/>
      <c r="FRT129" s="37"/>
      <c r="FRU129" s="37"/>
      <c r="FRV129" s="37"/>
      <c r="FRW129" s="37"/>
      <c r="FRX129" s="37"/>
      <c r="FRY129" s="37"/>
      <c r="FRZ129" s="37"/>
      <c r="FSA129" s="37"/>
      <c r="FSB129" s="37"/>
      <c r="FSC129" s="37"/>
      <c r="FSD129" s="37"/>
      <c r="FSE129" s="37"/>
      <c r="FSF129" s="37"/>
      <c r="FSG129" s="37"/>
      <c r="FSH129" s="37"/>
      <c r="FSI129" s="37"/>
      <c r="FSJ129" s="37"/>
      <c r="FSK129" s="37"/>
      <c r="FSL129" s="37"/>
      <c r="FSM129" s="37"/>
      <c r="FSN129" s="37"/>
      <c r="FSO129" s="37"/>
      <c r="FSP129" s="37"/>
      <c r="FSQ129" s="37"/>
      <c r="FSR129" s="37"/>
      <c r="FSS129" s="37"/>
      <c r="FST129" s="37"/>
      <c r="FSU129" s="37"/>
      <c r="FSV129" s="37"/>
      <c r="FSW129" s="37"/>
      <c r="FSX129" s="37"/>
      <c r="FSY129" s="37"/>
      <c r="FSZ129" s="37"/>
      <c r="FTA129" s="37"/>
      <c r="FTB129" s="37"/>
      <c r="FTC129" s="37"/>
      <c r="FTD129" s="37"/>
      <c r="FTE129" s="37"/>
      <c r="FTF129" s="37"/>
      <c r="FTG129" s="37"/>
      <c r="FTH129" s="37"/>
      <c r="FTI129" s="37"/>
      <c r="FTJ129" s="37"/>
      <c r="FTK129" s="37"/>
      <c r="FTL129" s="37"/>
      <c r="FTM129" s="37"/>
      <c r="FTN129" s="37"/>
      <c r="FTO129" s="37"/>
      <c r="FTP129" s="37"/>
      <c r="FTQ129" s="37"/>
      <c r="FTR129" s="37"/>
      <c r="FTS129" s="37"/>
      <c r="FTT129" s="37"/>
      <c r="FTU129" s="37"/>
      <c r="FTV129" s="37"/>
      <c r="FTW129" s="37"/>
      <c r="FTX129" s="37"/>
      <c r="FTY129" s="37"/>
      <c r="FTZ129" s="37"/>
      <c r="FUA129" s="37"/>
      <c r="FUB129" s="37"/>
      <c r="FUC129" s="37"/>
      <c r="FUD129" s="37"/>
      <c r="FUE129" s="37"/>
      <c r="FUF129" s="37"/>
      <c r="FUG129" s="37"/>
      <c r="FUH129" s="37"/>
      <c r="FUI129" s="37"/>
      <c r="FUJ129" s="37"/>
      <c r="FUK129" s="37"/>
      <c r="FUL129" s="37"/>
      <c r="FUM129" s="37"/>
      <c r="FUN129" s="37"/>
      <c r="FUO129" s="37"/>
      <c r="FUP129" s="37"/>
      <c r="FUQ129" s="37"/>
      <c r="FUR129" s="37"/>
      <c r="FUS129" s="37"/>
      <c r="FUT129" s="37"/>
      <c r="FUU129" s="37"/>
      <c r="FUV129" s="37"/>
      <c r="FUW129" s="37"/>
      <c r="FUX129" s="37"/>
      <c r="FUY129" s="37"/>
      <c r="FUZ129" s="37"/>
      <c r="FVA129" s="37"/>
      <c r="FVB129" s="37"/>
      <c r="FVC129" s="37"/>
      <c r="FVD129" s="37"/>
      <c r="FVE129" s="37"/>
      <c r="FVF129" s="37"/>
      <c r="FVG129" s="37"/>
      <c r="FVH129" s="37"/>
      <c r="FVI129" s="37"/>
      <c r="FVJ129" s="37"/>
      <c r="FVK129" s="37"/>
      <c r="FVL129" s="37"/>
      <c r="FVM129" s="37"/>
      <c r="FVN129" s="37"/>
      <c r="FVO129" s="37"/>
      <c r="FVP129" s="37"/>
      <c r="FVQ129" s="37"/>
      <c r="FVR129" s="37"/>
      <c r="FVS129" s="37"/>
      <c r="FVT129" s="37"/>
      <c r="FVU129" s="37"/>
      <c r="FVV129" s="37"/>
      <c r="FVW129" s="37"/>
      <c r="FVX129" s="37"/>
      <c r="FVY129" s="37"/>
      <c r="FVZ129" s="37"/>
      <c r="FWA129" s="37"/>
      <c r="FWB129" s="37"/>
      <c r="FWC129" s="37"/>
      <c r="FWD129" s="37"/>
      <c r="FWE129" s="37"/>
      <c r="FWF129" s="37"/>
      <c r="FWG129" s="37"/>
      <c r="FWH129" s="37"/>
      <c r="FWI129" s="37"/>
      <c r="FWJ129" s="37"/>
      <c r="FWK129" s="37"/>
      <c r="FWL129" s="37"/>
      <c r="FWM129" s="37"/>
      <c r="FWN129" s="37"/>
      <c r="FWO129" s="37"/>
      <c r="FWP129" s="37"/>
      <c r="FWQ129" s="37"/>
      <c r="FWR129" s="37"/>
      <c r="FWS129" s="37"/>
      <c r="FWT129" s="37"/>
      <c r="FWU129" s="37"/>
      <c r="FWV129" s="37"/>
      <c r="FWW129" s="37"/>
      <c r="FWX129" s="37"/>
      <c r="FWY129" s="37"/>
      <c r="FWZ129" s="37"/>
      <c r="FXA129" s="37"/>
      <c r="FXB129" s="37"/>
      <c r="FXC129" s="37"/>
      <c r="FXD129" s="37"/>
      <c r="FXE129" s="37"/>
      <c r="FXF129" s="37"/>
      <c r="FXG129" s="37"/>
      <c r="FXH129" s="37"/>
      <c r="FXI129" s="37"/>
      <c r="FXJ129" s="37"/>
      <c r="FXK129" s="37"/>
      <c r="FXL129" s="37"/>
      <c r="FXM129" s="37"/>
      <c r="FXN129" s="37"/>
      <c r="FXO129" s="37"/>
      <c r="FXP129" s="37"/>
      <c r="FXQ129" s="37"/>
      <c r="FXR129" s="37"/>
      <c r="FXS129" s="37"/>
      <c r="FXT129" s="37"/>
      <c r="FXU129" s="37"/>
      <c r="FXV129" s="37"/>
      <c r="FXW129" s="37"/>
      <c r="FXX129" s="37"/>
      <c r="FXY129" s="37"/>
      <c r="FXZ129" s="37"/>
      <c r="FYA129" s="37"/>
      <c r="FYB129" s="37"/>
      <c r="FYC129" s="37"/>
      <c r="FYD129" s="37"/>
      <c r="FYE129" s="37"/>
      <c r="FYF129" s="37"/>
      <c r="FYG129" s="37"/>
      <c r="FYH129" s="37"/>
      <c r="FYI129" s="37"/>
      <c r="FYJ129" s="37"/>
      <c r="FYK129" s="37"/>
      <c r="FYL129" s="37"/>
      <c r="FYM129" s="37"/>
      <c r="FYN129" s="37"/>
      <c r="FYO129" s="37"/>
      <c r="FYP129" s="37"/>
      <c r="FYQ129" s="37"/>
      <c r="FYR129" s="37"/>
      <c r="FYS129" s="37"/>
      <c r="FYT129" s="37"/>
      <c r="FYU129" s="37"/>
      <c r="FYV129" s="37"/>
      <c r="FYW129" s="37"/>
      <c r="FYX129" s="37"/>
      <c r="FYY129" s="37"/>
      <c r="FYZ129" s="37"/>
      <c r="FZA129" s="37"/>
      <c r="FZB129" s="37"/>
      <c r="FZC129" s="37"/>
      <c r="FZD129" s="37"/>
      <c r="FZE129" s="37"/>
      <c r="FZF129" s="37"/>
      <c r="FZG129" s="37"/>
      <c r="FZH129" s="37"/>
      <c r="FZI129" s="37"/>
      <c r="FZJ129" s="37"/>
      <c r="FZK129" s="37"/>
      <c r="FZL129" s="37"/>
      <c r="FZM129" s="37"/>
      <c r="FZN129" s="37"/>
      <c r="FZO129" s="37"/>
      <c r="FZP129" s="37"/>
      <c r="FZQ129" s="37"/>
      <c r="FZR129" s="37"/>
      <c r="FZS129" s="37"/>
      <c r="FZT129" s="37"/>
      <c r="FZU129" s="37"/>
      <c r="FZV129" s="37"/>
      <c r="FZW129" s="37"/>
      <c r="FZX129" s="37"/>
      <c r="FZY129" s="37"/>
      <c r="FZZ129" s="37"/>
      <c r="GAA129" s="37"/>
      <c r="GAB129" s="37"/>
      <c r="GAC129" s="37"/>
      <c r="GAD129" s="37"/>
      <c r="GAE129" s="37"/>
      <c r="GAF129" s="37"/>
      <c r="GAG129" s="37"/>
      <c r="GAH129" s="37"/>
      <c r="GAI129" s="37"/>
      <c r="GAJ129" s="37"/>
      <c r="GAK129" s="37"/>
      <c r="GAL129" s="37"/>
      <c r="GAM129" s="37"/>
      <c r="GAN129" s="37"/>
      <c r="GAO129" s="37"/>
      <c r="GAP129" s="37"/>
      <c r="GAQ129" s="37"/>
      <c r="GAR129" s="37"/>
      <c r="GAS129" s="37"/>
      <c r="GAT129" s="37"/>
      <c r="GAU129" s="37"/>
      <c r="GAV129" s="37"/>
      <c r="GAW129" s="37"/>
      <c r="GAX129" s="37"/>
      <c r="GAY129" s="37"/>
      <c r="GAZ129" s="37"/>
      <c r="GBA129" s="37"/>
      <c r="GBB129" s="37"/>
      <c r="GBC129" s="37"/>
      <c r="GBD129" s="37"/>
      <c r="GBE129" s="37"/>
      <c r="GBF129" s="37"/>
      <c r="GBG129" s="37"/>
      <c r="GBH129" s="37"/>
      <c r="GBI129" s="37"/>
      <c r="GBJ129" s="37"/>
      <c r="GBK129" s="37"/>
      <c r="GBL129" s="37"/>
      <c r="GBM129" s="37"/>
      <c r="GBN129" s="37"/>
      <c r="GBO129" s="37"/>
      <c r="GBP129" s="37"/>
      <c r="GBQ129" s="37"/>
      <c r="GBR129" s="37"/>
      <c r="GBS129" s="37"/>
      <c r="GBT129" s="37"/>
      <c r="GBU129" s="37"/>
      <c r="GBV129" s="37"/>
      <c r="GBW129" s="37"/>
      <c r="GBX129" s="37"/>
      <c r="GBY129" s="37"/>
      <c r="GBZ129" s="37"/>
      <c r="GCA129" s="37"/>
      <c r="GCB129" s="37"/>
      <c r="GCC129" s="37"/>
      <c r="GCD129" s="37"/>
      <c r="GCE129" s="37"/>
      <c r="GCF129" s="37"/>
      <c r="GCG129" s="37"/>
      <c r="GCH129" s="37"/>
      <c r="GCI129" s="37"/>
      <c r="GCJ129" s="37"/>
      <c r="GCK129" s="37"/>
      <c r="GCL129" s="37"/>
      <c r="GCM129" s="37"/>
      <c r="GCN129" s="37"/>
      <c r="GCO129" s="37"/>
      <c r="GCP129" s="37"/>
      <c r="GCQ129" s="37"/>
      <c r="GCR129" s="37"/>
      <c r="GCS129" s="37"/>
      <c r="GCT129" s="37"/>
      <c r="GCU129" s="37"/>
      <c r="GCV129" s="37"/>
      <c r="GCW129" s="37"/>
      <c r="GCX129" s="37"/>
      <c r="GCY129" s="37"/>
      <c r="GCZ129" s="37"/>
      <c r="GDA129" s="37"/>
      <c r="GDB129" s="37"/>
      <c r="GDC129" s="37"/>
      <c r="GDD129" s="37"/>
      <c r="GDE129" s="37"/>
      <c r="GDF129" s="37"/>
      <c r="GDG129" s="37"/>
      <c r="GDH129" s="37"/>
      <c r="GDI129" s="37"/>
      <c r="GDJ129" s="37"/>
      <c r="GDK129" s="37"/>
      <c r="GDL129" s="37"/>
      <c r="GDM129" s="37"/>
      <c r="GDN129" s="37"/>
      <c r="GDO129" s="37"/>
      <c r="GDP129" s="37"/>
      <c r="GDQ129" s="37"/>
      <c r="GDR129" s="37"/>
      <c r="GDS129" s="37"/>
      <c r="GDT129" s="37"/>
      <c r="GDU129" s="37"/>
      <c r="GDV129" s="37"/>
      <c r="GDW129" s="37"/>
      <c r="GDX129" s="37"/>
      <c r="GDY129" s="37"/>
      <c r="GDZ129" s="37"/>
      <c r="GEA129" s="37"/>
      <c r="GEB129" s="37"/>
      <c r="GEC129" s="37"/>
      <c r="GED129" s="37"/>
      <c r="GEE129" s="37"/>
      <c r="GEF129" s="37"/>
      <c r="GEG129" s="37"/>
      <c r="GEH129" s="37"/>
      <c r="GEI129" s="37"/>
      <c r="GEJ129" s="37"/>
      <c r="GEK129" s="37"/>
      <c r="GEL129" s="37"/>
      <c r="GEM129" s="37"/>
      <c r="GEN129" s="37"/>
      <c r="GEO129" s="37"/>
      <c r="GEP129" s="37"/>
      <c r="GEQ129" s="37"/>
      <c r="GER129" s="37"/>
      <c r="GES129" s="37"/>
      <c r="GET129" s="37"/>
      <c r="GEU129" s="37"/>
      <c r="GEV129" s="37"/>
      <c r="GEW129" s="37"/>
      <c r="GEX129" s="37"/>
      <c r="GEY129" s="37"/>
      <c r="GEZ129" s="37"/>
      <c r="GFA129" s="37"/>
      <c r="GFB129" s="37"/>
      <c r="GFC129" s="37"/>
      <c r="GFD129" s="37"/>
      <c r="GFE129" s="37"/>
      <c r="GFF129" s="37"/>
      <c r="GFG129" s="37"/>
      <c r="GFH129" s="37"/>
      <c r="GFI129" s="37"/>
      <c r="GFJ129" s="37"/>
      <c r="GFK129" s="37"/>
      <c r="GFL129" s="37"/>
      <c r="GFM129" s="37"/>
      <c r="GFN129" s="37"/>
      <c r="GFO129" s="37"/>
      <c r="GFP129" s="37"/>
      <c r="GFQ129" s="37"/>
      <c r="GFR129" s="37"/>
      <c r="GFS129" s="37"/>
      <c r="GFT129" s="37"/>
      <c r="GFU129" s="37"/>
      <c r="GFV129" s="37"/>
      <c r="GFW129" s="37"/>
      <c r="GFX129" s="37"/>
      <c r="GFY129" s="37"/>
      <c r="GFZ129" s="37"/>
      <c r="GGA129" s="37"/>
      <c r="GGB129" s="37"/>
      <c r="GGC129" s="37"/>
      <c r="GGD129" s="37"/>
      <c r="GGE129" s="37"/>
      <c r="GGF129" s="37"/>
      <c r="GGG129" s="37"/>
      <c r="GGH129" s="37"/>
      <c r="GGI129" s="37"/>
      <c r="GGJ129" s="37"/>
      <c r="GGK129" s="37"/>
      <c r="GGL129" s="37"/>
      <c r="GGM129" s="37"/>
      <c r="GGN129" s="37"/>
      <c r="GGO129" s="37"/>
      <c r="GGP129" s="37"/>
      <c r="GGQ129" s="37"/>
      <c r="GGR129" s="37"/>
      <c r="GGS129" s="37"/>
      <c r="GGT129" s="37"/>
      <c r="GGU129" s="37"/>
      <c r="GGV129" s="37"/>
      <c r="GGW129" s="37"/>
      <c r="GGX129" s="37"/>
      <c r="GGY129" s="37"/>
      <c r="GGZ129" s="37"/>
      <c r="GHA129" s="37"/>
      <c r="GHB129" s="37"/>
      <c r="GHC129" s="37"/>
      <c r="GHD129" s="37"/>
      <c r="GHE129" s="37"/>
      <c r="GHF129" s="37"/>
      <c r="GHG129" s="37"/>
      <c r="GHH129" s="37"/>
      <c r="GHI129" s="37"/>
      <c r="GHJ129" s="37"/>
      <c r="GHK129" s="37"/>
      <c r="GHL129" s="37"/>
      <c r="GHM129" s="37"/>
      <c r="GHN129" s="37"/>
      <c r="GHO129" s="37"/>
      <c r="GHP129" s="37"/>
      <c r="GHQ129" s="37"/>
      <c r="GHR129" s="37"/>
      <c r="GHS129" s="37"/>
      <c r="GHT129" s="37"/>
      <c r="GHU129" s="37"/>
      <c r="GHV129" s="37"/>
      <c r="GHW129" s="37"/>
      <c r="GHX129" s="37"/>
      <c r="GHY129" s="37"/>
      <c r="GHZ129" s="37"/>
      <c r="GIA129" s="37"/>
      <c r="GIB129" s="37"/>
      <c r="GIC129" s="37"/>
      <c r="GID129" s="37"/>
      <c r="GIE129" s="37"/>
      <c r="GIF129" s="37"/>
      <c r="GIG129" s="37"/>
      <c r="GIH129" s="37"/>
      <c r="GII129" s="37"/>
      <c r="GIJ129" s="37"/>
      <c r="GIK129" s="37"/>
      <c r="GIL129" s="37"/>
      <c r="GIM129" s="37"/>
      <c r="GIN129" s="37"/>
      <c r="GIO129" s="37"/>
      <c r="GIP129" s="37"/>
      <c r="GIQ129" s="37"/>
      <c r="GIR129" s="37"/>
      <c r="GIS129" s="37"/>
      <c r="GIT129" s="37"/>
      <c r="GIU129" s="37"/>
      <c r="GIV129" s="37"/>
      <c r="GIW129" s="37"/>
      <c r="GIX129" s="37"/>
      <c r="GIY129" s="37"/>
      <c r="GIZ129" s="37"/>
      <c r="GJA129" s="37"/>
      <c r="GJB129" s="37"/>
      <c r="GJC129" s="37"/>
      <c r="GJD129" s="37"/>
      <c r="GJE129" s="37"/>
      <c r="GJF129" s="37"/>
      <c r="GJG129" s="37"/>
      <c r="GJH129" s="37"/>
      <c r="GJI129" s="37"/>
      <c r="GJJ129" s="37"/>
      <c r="GJK129" s="37"/>
      <c r="GJL129" s="37"/>
      <c r="GJM129" s="37"/>
      <c r="GJN129" s="37"/>
      <c r="GJO129" s="37"/>
      <c r="GJP129" s="37"/>
      <c r="GJQ129" s="37"/>
      <c r="GJR129" s="37"/>
      <c r="GJS129" s="37"/>
      <c r="GJT129" s="37"/>
      <c r="GJU129" s="37"/>
      <c r="GJV129" s="37"/>
      <c r="GJW129" s="37"/>
      <c r="GJX129" s="37"/>
      <c r="GJY129" s="37"/>
      <c r="GJZ129" s="37"/>
      <c r="GKA129" s="37"/>
      <c r="GKB129" s="37"/>
      <c r="GKC129" s="37"/>
      <c r="GKD129" s="37"/>
      <c r="GKE129" s="37"/>
      <c r="GKF129" s="37"/>
      <c r="GKG129" s="37"/>
      <c r="GKH129" s="37"/>
      <c r="GKI129" s="37"/>
      <c r="GKJ129" s="37"/>
      <c r="GKK129" s="37"/>
      <c r="GKL129" s="37"/>
      <c r="GKM129" s="37"/>
      <c r="GKN129" s="37"/>
      <c r="GKO129" s="37"/>
      <c r="GKP129" s="37"/>
      <c r="GKQ129" s="37"/>
      <c r="GKR129" s="37"/>
      <c r="GKS129" s="37"/>
      <c r="GKT129" s="37"/>
      <c r="GKU129" s="37"/>
      <c r="GKV129" s="37"/>
      <c r="GKW129" s="37"/>
      <c r="GKX129" s="37"/>
      <c r="GKY129" s="37"/>
      <c r="GKZ129" s="37"/>
      <c r="GLA129" s="37"/>
      <c r="GLB129" s="37"/>
      <c r="GLC129" s="37"/>
      <c r="GLD129" s="37"/>
      <c r="GLE129" s="37"/>
      <c r="GLF129" s="37"/>
      <c r="GLG129" s="37"/>
      <c r="GLH129" s="37"/>
      <c r="GLI129" s="37"/>
      <c r="GLJ129" s="37"/>
      <c r="GLK129" s="37"/>
      <c r="GLL129" s="37"/>
      <c r="GLM129" s="37"/>
      <c r="GLN129" s="37"/>
      <c r="GLO129" s="37"/>
      <c r="GLP129" s="37"/>
      <c r="GLQ129" s="37"/>
      <c r="GLR129" s="37"/>
      <c r="GLS129" s="37"/>
      <c r="GLT129" s="37"/>
      <c r="GLU129" s="37"/>
      <c r="GLV129" s="37"/>
      <c r="GLW129" s="37"/>
      <c r="GLX129" s="37"/>
      <c r="GLY129" s="37"/>
      <c r="GLZ129" s="37"/>
      <c r="GMA129" s="37"/>
      <c r="GMB129" s="37"/>
      <c r="GMC129" s="37"/>
      <c r="GMD129" s="37"/>
      <c r="GME129" s="37"/>
      <c r="GMF129" s="37"/>
      <c r="GMG129" s="37"/>
      <c r="GMH129" s="37"/>
      <c r="GMI129" s="37"/>
      <c r="GMJ129" s="37"/>
      <c r="GMK129" s="37"/>
      <c r="GML129" s="37"/>
      <c r="GMM129" s="37"/>
      <c r="GMN129" s="37"/>
      <c r="GMO129" s="37"/>
      <c r="GMP129" s="37"/>
      <c r="GMQ129" s="37"/>
      <c r="GMR129" s="37"/>
      <c r="GMS129" s="37"/>
      <c r="GMT129" s="37"/>
      <c r="GMU129" s="37"/>
      <c r="GMV129" s="37"/>
      <c r="GMW129" s="37"/>
      <c r="GMX129" s="37"/>
      <c r="GMY129" s="37"/>
      <c r="GMZ129" s="37"/>
      <c r="GNA129" s="37"/>
      <c r="GNB129" s="37"/>
      <c r="GNC129" s="37"/>
      <c r="GND129" s="37"/>
      <c r="GNE129" s="37"/>
      <c r="GNF129" s="37"/>
      <c r="GNG129" s="37"/>
      <c r="GNH129" s="37"/>
      <c r="GNI129" s="37"/>
      <c r="GNJ129" s="37"/>
      <c r="GNK129" s="37"/>
      <c r="GNL129" s="37"/>
      <c r="GNM129" s="37"/>
      <c r="GNN129" s="37"/>
      <c r="GNO129" s="37"/>
      <c r="GNP129" s="37"/>
      <c r="GNQ129" s="37"/>
      <c r="GNR129" s="37"/>
      <c r="GNS129" s="37"/>
      <c r="GNT129" s="37"/>
      <c r="GNU129" s="37"/>
      <c r="GNV129" s="37"/>
      <c r="GNW129" s="37"/>
      <c r="GNX129" s="37"/>
      <c r="GNY129" s="37"/>
      <c r="GNZ129" s="37"/>
      <c r="GOA129" s="37"/>
      <c r="GOB129" s="37"/>
      <c r="GOC129" s="37"/>
      <c r="GOD129" s="37"/>
      <c r="GOE129" s="37"/>
      <c r="GOF129" s="37"/>
      <c r="GOG129" s="37"/>
      <c r="GOH129" s="37"/>
      <c r="GOI129" s="37"/>
      <c r="GOJ129" s="37"/>
      <c r="GOK129" s="37"/>
      <c r="GOL129" s="37"/>
      <c r="GOM129" s="37"/>
      <c r="GON129" s="37"/>
      <c r="GOO129" s="37"/>
      <c r="GOP129" s="37"/>
      <c r="GOQ129" s="37"/>
      <c r="GOR129" s="37"/>
      <c r="GOS129" s="37"/>
      <c r="GOT129" s="37"/>
      <c r="GOU129" s="37"/>
      <c r="GOV129" s="37"/>
      <c r="GOW129" s="37"/>
      <c r="GOX129" s="37"/>
      <c r="GOY129" s="37"/>
      <c r="GOZ129" s="37"/>
      <c r="GPA129" s="37"/>
      <c r="GPB129" s="37"/>
      <c r="GPC129" s="37"/>
      <c r="GPD129" s="37"/>
      <c r="GPE129" s="37"/>
      <c r="GPF129" s="37"/>
      <c r="GPG129" s="37"/>
      <c r="GPH129" s="37"/>
      <c r="GPI129" s="37"/>
      <c r="GPJ129" s="37"/>
      <c r="GPK129" s="37"/>
      <c r="GPL129" s="37"/>
      <c r="GPM129" s="37"/>
      <c r="GPN129" s="37"/>
      <c r="GPO129" s="37"/>
      <c r="GPP129" s="37"/>
      <c r="GPQ129" s="37"/>
      <c r="GPR129" s="37"/>
      <c r="GPS129" s="37"/>
      <c r="GPT129" s="37"/>
      <c r="GPU129" s="37"/>
      <c r="GPV129" s="37"/>
      <c r="GPW129" s="37"/>
      <c r="GPX129" s="37"/>
      <c r="GPY129" s="37"/>
      <c r="GPZ129" s="37"/>
      <c r="GQA129" s="37"/>
      <c r="GQB129" s="37"/>
      <c r="GQC129" s="37"/>
      <c r="GQD129" s="37"/>
      <c r="GQE129" s="37"/>
      <c r="GQF129" s="37"/>
      <c r="GQG129" s="37"/>
      <c r="GQH129" s="37"/>
      <c r="GQI129" s="37"/>
      <c r="GQJ129" s="37"/>
      <c r="GQK129" s="37"/>
      <c r="GQL129" s="37"/>
      <c r="GQM129" s="37"/>
      <c r="GQN129" s="37"/>
      <c r="GQO129" s="37"/>
      <c r="GQP129" s="37"/>
      <c r="GQQ129" s="37"/>
      <c r="GQR129" s="37"/>
      <c r="GQS129" s="37"/>
      <c r="GQT129" s="37"/>
      <c r="GQU129" s="37"/>
      <c r="GQV129" s="37"/>
      <c r="GQW129" s="37"/>
      <c r="GQX129" s="37"/>
      <c r="GQY129" s="37"/>
      <c r="GQZ129" s="37"/>
      <c r="GRA129" s="37"/>
      <c r="GRB129" s="37"/>
      <c r="GRC129" s="37"/>
      <c r="GRD129" s="37"/>
      <c r="GRE129" s="37"/>
      <c r="GRF129" s="37"/>
      <c r="GRG129" s="37"/>
      <c r="GRH129" s="37"/>
      <c r="GRI129" s="37"/>
      <c r="GRJ129" s="37"/>
      <c r="GRK129" s="37"/>
      <c r="GRL129" s="37"/>
      <c r="GRM129" s="37"/>
      <c r="GRN129" s="37"/>
      <c r="GRO129" s="37"/>
      <c r="GRP129" s="37"/>
      <c r="GRQ129" s="37"/>
      <c r="GRR129" s="37"/>
      <c r="GRS129" s="37"/>
      <c r="GRT129" s="37"/>
      <c r="GRU129" s="37"/>
      <c r="GRV129" s="37"/>
      <c r="GRW129" s="37"/>
      <c r="GRX129" s="37"/>
      <c r="GRY129" s="37"/>
      <c r="GRZ129" s="37"/>
      <c r="GSA129" s="37"/>
      <c r="GSB129" s="37"/>
      <c r="GSC129" s="37"/>
      <c r="GSD129" s="37"/>
      <c r="GSE129" s="37"/>
      <c r="GSF129" s="37"/>
      <c r="GSG129" s="37"/>
      <c r="GSH129" s="37"/>
      <c r="GSI129" s="37"/>
      <c r="GSJ129" s="37"/>
      <c r="GSK129" s="37"/>
      <c r="GSL129" s="37"/>
      <c r="GSM129" s="37"/>
      <c r="GSN129" s="37"/>
      <c r="GSO129" s="37"/>
      <c r="GSP129" s="37"/>
      <c r="GSQ129" s="37"/>
      <c r="GSR129" s="37"/>
      <c r="GSS129" s="37"/>
      <c r="GST129" s="37"/>
      <c r="GSU129" s="37"/>
      <c r="GSV129" s="37"/>
      <c r="GSW129" s="37"/>
      <c r="GSX129" s="37"/>
      <c r="GSY129" s="37"/>
      <c r="GSZ129" s="37"/>
      <c r="GTA129" s="37"/>
      <c r="GTB129" s="37"/>
      <c r="GTC129" s="37"/>
      <c r="GTD129" s="37"/>
      <c r="GTE129" s="37"/>
      <c r="GTF129" s="37"/>
      <c r="GTG129" s="37"/>
      <c r="GTH129" s="37"/>
      <c r="GTI129" s="37"/>
      <c r="GTJ129" s="37"/>
      <c r="GTK129" s="37"/>
      <c r="GTL129" s="37"/>
      <c r="GTM129" s="37"/>
      <c r="GTN129" s="37"/>
      <c r="GTO129" s="37"/>
      <c r="GTP129" s="37"/>
      <c r="GTQ129" s="37"/>
      <c r="GTR129" s="37"/>
      <c r="GTS129" s="37"/>
      <c r="GTT129" s="37"/>
      <c r="GTU129" s="37"/>
      <c r="GTV129" s="37"/>
      <c r="GTW129" s="37"/>
      <c r="GTX129" s="37"/>
      <c r="GTY129" s="37"/>
      <c r="GTZ129" s="37"/>
      <c r="GUA129" s="37"/>
      <c r="GUB129" s="37"/>
      <c r="GUC129" s="37"/>
      <c r="GUD129" s="37"/>
      <c r="GUE129" s="37"/>
      <c r="GUF129" s="37"/>
      <c r="GUG129" s="37"/>
      <c r="GUH129" s="37"/>
      <c r="GUI129" s="37"/>
      <c r="GUJ129" s="37"/>
      <c r="GUK129" s="37"/>
      <c r="GUL129" s="37"/>
      <c r="GUM129" s="37"/>
      <c r="GUN129" s="37"/>
      <c r="GUO129" s="37"/>
      <c r="GUP129" s="37"/>
      <c r="GUQ129" s="37"/>
      <c r="GUR129" s="37"/>
      <c r="GUS129" s="37"/>
      <c r="GUT129" s="37"/>
      <c r="GUU129" s="37"/>
      <c r="GUV129" s="37"/>
      <c r="GUW129" s="37"/>
      <c r="GUX129" s="37"/>
      <c r="GUY129" s="37"/>
      <c r="GUZ129" s="37"/>
      <c r="GVA129" s="37"/>
      <c r="GVB129" s="37"/>
      <c r="GVC129" s="37"/>
      <c r="GVD129" s="37"/>
      <c r="GVE129" s="37"/>
      <c r="GVF129" s="37"/>
      <c r="GVG129" s="37"/>
      <c r="GVH129" s="37"/>
      <c r="GVI129" s="37"/>
      <c r="GVJ129" s="37"/>
      <c r="GVK129" s="37"/>
      <c r="GVL129" s="37"/>
      <c r="GVM129" s="37"/>
      <c r="GVN129" s="37"/>
      <c r="GVO129" s="37"/>
      <c r="GVP129" s="37"/>
      <c r="GVQ129" s="37"/>
      <c r="GVR129" s="37"/>
      <c r="GVS129" s="37"/>
      <c r="GVT129" s="37"/>
      <c r="GVU129" s="37"/>
      <c r="GVV129" s="37"/>
      <c r="GVW129" s="37"/>
      <c r="GVX129" s="37"/>
      <c r="GVY129" s="37"/>
      <c r="GVZ129" s="37"/>
      <c r="GWA129" s="37"/>
      <c r="GWB129" s="37"/>
      <c r="GWC129" s="37"/>
      <c r="GWD129" s="37"/>
      <c r="GWE129" s="37"/>
      <c r="GWF129" s="37"/>
      <c r="GWG129" s="37"/>
      <c r="GWH129" s="37"/>
      <c r="GWI129" s="37"/>
      <c r="GWJ129" s="37"/>
      <c r="GWK129" s="37"/>
      <c r="GWL129" s="37"/>
      <c r="GWM129" s="37"/>
      <c r="GWN129" s="37"/>
      <c r="GWO129" s="37"/>
      <c r="GWP129" s="37"/>
      <c r="GWQ129" s="37"/>
      <c r="GWR129" s="37"/>
      <c r="GWS129" s="37"/>
      <c r="GWT129" s="37"/>
      <c r="GWU129" s="37"/>
      <c r="GWV129" s="37"/>
      <c r="GWW129" s="37"/>
      <c r="GWX129" s="37"/>
      <c r="GWY129" s="37"/>
      <c r="GWZ129" s="37"/>
      <c r="GXA129" s="37"/>
      <c r="GXB129" s="37"/>
      <c r="GXC129" s="37"/>
      <c r="GXD129" s="37"/>
      <c r="GXE129" s="37"/>
      <c r="GXF129" s="37"/>
      <c r="GXG129" s="37"/>
      <c r="GXH129" s="37"/>
      <c r="GXI129" s="37"/>
      <c r="GXJ129" s="37"/>
      <c r="GXK129" s="37"/>
      <c r="GXL129" s="37"/>
      <c r="GXM129" s="37"/>
      <c r="GXN129" s="37"/>
      <c r="GXO129" s="37"/>
      <c r="GXP129" s="37"/>
      <c r="GXQ129" s="37"/>
      <c r="GXR129" s="37"/>
      <c r="GXS129" s="37"/>
      <c r="GXT129" s="37"/>
      <c r="GXU129" s="37"/>
      <c r="GXV129" s="37"/>
      <c r="GXW129" s="37"/>
      <c r="GXX129" s="37"/>
      <c r="GXY129" s="37"/>
      <c r="GXZ129" s="37"/>
      <c r="GYA129" s="37"/>
      <c r="GYB129" s="37"/>
      <c r="GYC129" s="37"/>
      <c r="GYD129" s="37"/>
      <c r="GYE129" s="37"/>
      <c r="GYF129" s="37"/>
      <c r="GYG129" s="37"/>
      <c r="GYH129" s="37"/>
      <c r="GYI129" s="37"/>
      <c r="GYJ129" s="37"/>
      <c r="GYK129" s="37"/>
      <c r="GYL129" s="37"/>
      <c r="GYM129" s="37"/>
      <c r="GYN129" s="37"/>
      <c r="GYO129" s="37"/>
      <c r="GYP129" s="37"/>
      <c r="GYQ129" s="37"/>
      <c r="GYR129" s="37"/>
      <c r="GYS129" s="37"/>
      <c r="GYT129" s="37"/>
      <c r="GYU129" s="37"/>
      <c r="GYV129" s="37"/>
      <c r="GYW129" s="37"/>
      <c r="GYX129" s="37"/>
      <c r="GYY129" s="37"/>
      <c r="GYZ129" s="37"/>
      <c r="GZA129" s="37"/>
      <c r="GZB129" s="37"/>
      <c r="GZC129" s="37"/>
      <c r="GZD129" s="37"/>
      <c r="GZE129" s="37"/>
      <c r="GZF129" s="37"/>
      <c r="GZG129" s="37"/>
      <c r="GZH129" s="37"/>
      <c r="GZI129" s="37"/>
      <c r="GZJ129" s="37"/>
      <c r="GZK129" s="37"/>
      <c r="GZL129" s="37"/>
      <c r="GZM129" s="37"/>
      <c r="GZN129" s="37"/>
      <c r="GZO129" s="37"/>
      <c r="GZP129" s="37"/>
      <c r="GZQ129" s="37"/>
      <c r="GZR129" s="37"/>
      <c r="GZS129" s="37"/>
      <c r="GZT129" s="37"/>
      <c r="GZU129" s="37"/>
      <c r="GZV129" s="37"/>
      <c r="GZW129" s="37"/>
      <c r="GZX129" s="37"/>
      <c r="GZY129" s="37"/>
      <c r="GZZ129" s="37"/>
      <c r="HAA129" s="37"/>
      <c r="HAB129" s="37"/>
      <c r="HAC129" s="37"/>
      <c r="HAD129" s="37"/>
      <c r="HAE129" s="37"/>
      <c r="HAF129" s="37"/>
      <c r="HAG129" s="37"/>
      <c r="HAH129" s="37"/>
      <c r="HAI129" s="37"/>
      <c r="HAJ129" s="37"/>
      <c r="HAK129" s="37"/>
      <c r="HAL129" s="37"/>
      <c r="HAM129" s="37"/>
      <c r="HAN129" s="37"/>
      <c r="HAO129" s="37"/>
      <c r="HAP129" s="37"/>
      <c r="HAQ129" s="37"/>
      <c r="HAR129" s="37"/>
      <c r="HAS129" s="37"/>
      <c r="HAT129" s="37"/>
      <c r="HAU129" s="37"/>
      <c r="HAV129" s="37"/>
      <c r="HAW129" s="37"/>
      <c r="HAX129" s="37"/>
      <c r="HAY129" s="37"/>
      <c r="HAZ129" s="37"/>
      <c r="HBA129" s="37"/>
      <c r="HBB129" s="37"/>
      <c r="HBC129" s="37"/>
      <c r="HBD129" s="37"/>
      <c r="HBE129" s="37"/>
      <c r="HBF129" s="37"/>
      <c r="HBG129" s="37"/>
      <c r="HBH129" s="37"/>
      <c r="HBI129" s="37"/>
      <c r="HBJ129" s="37"/>
      <c r="HBK129" s="37"/>
      <c r="HBL129" s="37"/>
      <c r="HBM129" s="37"/>
      <c r="HBN129" s="37"/>
      <c r="HBO129" s="37"/>
      <c r="HBP129" s="37"/>
      <c r="HBQ129" s="37"/>
      <c r="HBR129" s="37"/>
      <c r="HBS129" s="37"/>
      <c r="HBT129" s="37"/>
      <c r="HBU129" s="37"/>
      <c r="HBV129" s="37"/>
      <c r="HBW129" s="37"/>
      <c r="HBX129" s="37"/>
      <c r="HBY129" s="37"/>
      <c r="HBZ129" s="37"/>
      <c r="HCA129" s="37"/>
      <c r="HCB129" s="37"/>
      <c r="HCC129" s="37"/>
      <c r="HCD129" s="37"/>
      <c r="HCE129" s="37"/>
      <c r="HCF129" s="37"/>
      <c r="HCG129" s="37"/>
      <c r="HCH129" s="37"/>
      <c r="HCI129" s="37"/>
      <c r="HCJ129" s="37"/>
      <c r="HCK129" s="37"/>
      <c r="HCL129" s="37"/>
      <c r="HCM129" s="37"/>
      <c r="HCN129" s="37"/>
      <c r="HCO129" s="37"/>
      <c r="HCP129" s="37"/>
      <c r="HCQ129" s="37"/>
      <c r="HCR129" s="37"/>
      <c r="HCS129" s="37"/>
      <c r="HCT129" s="37"/>
      <c r="HCU129" s="37"/>
      <c r="HCV129" s="37"/>
      <c r="HCW129" s="37"/>
      <c r="HCX129" s="37"/>
      <c r="HCY129" s="37"/>
      <c r="HCZ129" s="37"/>
      <c r="HDA129" s="37"/>
      <c r="HDB129" s="37"/>
      <c r="HDC129" s="37"/>
      <c r="HDD129" s="37"/>
      <c r="HDE129" s="37"/>
      <c r="HDF129" s="37"/>
      <c r="HDG129" s="37"/>
      <c r="HDH129" s="37"/>
      <c r="HDI129" s="37"/>
      <c r="HDJ129" s="37"/>
      <c r="HDK129" s="37"/>
      <c r="HDL129" s="37"/>
      <c r="HDM129" s="37"/>
      <c r="HDN129" s="37"/>
      <c r="HDO129" s="37"/>
      <c r="HDP129" s="37"/>
      <c r="HDQ129" s="37"/>
      <c r="HDR129" s="37"/>
      <c r="HDS129" s="37"/>
      <c r="HDT129" s="37"/>
      <c r="HDU129" s="37"/>
      <c r="HDV129" s="37"/>
      <c r="HDW129" s="37"/>
      <c r="HDX129" s="37"/>
      <c r="HDY129" s="37"/>
      <c r="HDZ129" s="37"/>
      <c r="HEA129" s="37"/>
      <c r="HEB129" s="37"/>
      <c r="HEC129" s="37"/>
      <c r="HED129" s="37"/>
      <c r="HEE129" s="37"/>
      <c r="HEF129" s="37"/>
      <c r="HEG129" s="37"/>
      <c r="HEH129" s="37"/>
      <c r="HEI129" s="37"/>
      <c r="HEJ129" s="37"/>
      <c r="HEK129" s="37"/>
      <c r="HEL129" s="37"/>
      <c r="HEM129" s="37"/>
      <c r="HEN129" s="37"/>
      <c r="HEO129" s="37"/>
      <c r="HEP129" s="37"/>
      <c r="HEQ129" s="37"/>
      <c r="HER129" s="37"/>
      <c r="HES129" s="37"/>
      <c r="HET129" s="37"/>
      <c r="HEU129" s="37"/>
      <c r="HEV129" s="37"/>
      <c r="HEW129" s="37"/>
      <c r="HEX129" s="37"/>
      <c r="HEY129" s="37"/>
      <c r="HEZ129" s="37"/>
      <c r="HFA129" s="37"/>
      <c r="HFB129" s="37"/>
      <c r="HFC129" s="37"/>
      <c r="HFD129" s="37"/>
      <c r="HFE129" s="37"/>
      <c r="HFF129" s="37"/>
      <c r="HFG129" s="37"/>
      <c r="HFH129" s="37"/>
      <c r="HFI129" s="37"/>
      <c r="HFJ129" s="37"/>
      <c r="HFK129" s="37"/>
      <c r="HFL129" s="37"/>
      <c r="HFM129" s="37"/>
      <c r="HFN129" s="37"/>
      <c r="HFO129" s="37"/>
      <c r="HFP129" s="37"/>
      <c r="HFQ129" s="37"/>
      <c r="HFR129" s="37"/>
      <c r="HFS129" s="37"/>
      <c r="HFT129" s="37"/>
      <c r="HFU129" s="37"/>
      <c r="HFV129" s="37"/>
      <c r="HFW129" s="37"/>
      <c r="HFX129" s="37"/>
      <c r="HFY129" s="37"/>
      <c r="HFZ129" s="37"/>
      <c r="HGA129" s="37"/>
      <c r="HGB129" s="37"/>
      <c r="HGC129" s="37"/>
      <c r="HGD129" s="37"/>
      <c r="HGE129" s="37"/>
      <c r="HGF129" s="37"/>
      <c r="HGG129" s="37"/>
      <c r="HGH129" s="37"/>
      <c r="HGI129" s="37"/>
      <c r="HGJ129" s="37"/>
      <c r="HGK129" s="37"/>
      <c r="HGL129" s="37"/>
      <c r="HGM129" s="37"/>
      <c r="HGN129" s="37"/>
      <c r="HGO129" s="37"/>
      <c r="HGP129" s="37"/>
      <c r="HGQ129" s="37"/>
      <c r="HGR129" s="37"/>
      <c r="HGS129" s="37"/>
      <c r="HGT129" s="37"/>
      <c r="HGU129" s="37"/>
      <c r="HGV129" s="37"/>
      <c r="HGW129" s="37"/>
      <c r="HGX129" s="37"/>
      <c r="HGY129" s="37"/>
      <c r="HGZ129" s="37"/>
      <c r="HHA129" s="37"/>
      <c r="HHB129" s="37"/>
      <c r="HHC129" s="37"/>
      <c r="HHD129" s="37"/>
      <c r="HHE129" s="37"/>
      <c r="HHF129" s="37"/>
      <c r="HHG129" s="37"/>
      <c r="HHH129" s="37"/>
      <c r="HHI129" s="37"/>
      <c r="HHJ129" s="37"/>
      <c r="HHK129" s="37"/>
      <c r="HHL129" s="37"/>
      <c r="HHM129" s="37"/>
      <c r="HHN129" s="37"/>
      <c r="HHO129" s="37"/>
      <c r="HHP129" s="37"/>
      <c r="HHQ129" s="37"/>
      <c r="HHR129" s="37"/>
      <c r="HHS129" s="37"/>
      <c r="HHT129" s="37"/>
      <c r="HHU129" s="37"/>
      <c r="HHV129" s="37"/>
      <c r="HHW129" s="37"/>
      <c r="HHX129" s="37"/>
      <c r="HHY129" s="37"/>
      <c r="HHZ129" s="37"/>
      <c r="HIA129" s="37"/>
      <c r="HIB129" s="37"/>
      <c r="HIC129" s="37"/>
      <c r="HID129" s="37"/>
      <c r="HIE129" s="37"/>
      <c r="HIF129" s="37"/>
      <c r="HIG129" s="37"/>
      <c r="HIH129" s="37"/>
      <c r="HII129" s="37"/>
      <c r="HIJ129" s="37"/>
      <c r="HIK129" s="37"/>
      <c r="HIL129" s="37"/>
      <c r="HIM129" s="37"/>
      <c r="HIN129" s="37"/>
      <c r="HIO129" s="37"/>
      <c r="HIP129" s="37"/>
      <c r="HIQ129" s="37"/>
      <c r="HIR129" s="37"/>
      <c r="HIS129" s="37"/>
      <c r="HIT129" s="37"/>
      <c r="HIU129" s="37"/>
      <c r="HIV129" s="37"/>
      <c r="HIW129" s="37"/>
      <c r="HIX129" s="37"/>
      <c r="HIY129" s="37"/>
      <c r="HIZ129" s="37"/>
      <c r="HJA129" s="37"/>
      <c r="HJB129" s="37"/>
      <c r="HJC129" s="37"/>
      <c r="HJD129" s="37"/>
      <c r="HJE129" s="37"/>
      <c r="HJF129" s="37"/>
      <c r="HJG129" s="37"/>
      <c r="HJH129" s="37"/>
      <c r="HJI129" s="37"/>
      <c r="HJJ129" s="37"/>
      <c r="HJK129" s="37"/>
      <c r="HJL129" s="37"/>
      <c r="HJM129" s="37"/>
      <c r="HJN129" s="37"/>
      <c r="HJO129" s="37"/>
      <c r="HJP129" s="37"/>
      <c r="HJQ129" s="37"/>
      <c r="HJR129" s="37"/>
      <c r="HJS129" s="37"/>
      <c r="HJT129" s="37"/>
      <c r="HJU129" s="37"/>
      <c r="HJV129" s="37"/>
      <c r="HJW129" s="37"/>
      <c r="HJX129" s="37"/>
      <c r="HJY129" s="37"/>
      <c r="HJZ129" s="37"/>
      <c r="HKA129" s="37"/>
      <c r="HKB129" s="37"/>
      <c r="HKC129" s="37"/>
      <c r="HKD129" s="37"/>
      <c r="HKE129" s="37"/>
      <c r="HKF129" s="37"/>
      <c r="HKG129" s="37"/>
      <c r="HKH129" s="37"/>
      <c r="HKI129" s="37"/>
      <c r="HKJ129" s="37"/>
      <c r="HKK129" s="37"/>
      <c r="HKL129" s="37"/>
      <c r="HKM129" s="37"/>
      <c r="HKN129" s="37"/>
      <c r="HKO129" s="37"/>
      <c r="HKP129" s="37"/>
      <c r="HKQ129" s="37"/>
      <c r="HKR129" s="37"/>
      <c r="HKS129" s="37"/>
      <c r="HKT129" s="37"/>
      <c r="HKU129" s="37"/>
      <c r="HKV129" s="37"/>
      <c r="HKW129" s="37"/>
      <c r="HKX129" s="37"/>
      <c r="HKY129" s="37"/>
      <c r="HKZ129" s="37"/>
      <c r="HLA129" s="37"/>
      <c r="HLB129" s="37"/>
      <c r="HLC129" s="37"/>
      <c r="HLD129" s="37"/>
      <c r="HLE129" s="37"/>
      <c r="HLF129" s="37"/>
      <c r="HLG129" s="37"/>
      <c r="HLH129" s="37"/>
      <c r="HLI129" s="37"/>
      <c r="HLJ129" s="37"/>
      <c r="HLK129" s="37"/>
      <c r="HLL129" s="37"/>
      <c r="HLM129" s="37"/>
      <c r="HLN129" s="37"/>
      <c r="HLO129" s="37"/>
      <c r="HLP129" s="37"/>
      <c r="HLQ129" s="37"/>
      <c r="HLR129" s="37"/>
      <c r="HLS129" s="37"/>
      <c r="HLT129" s="37"/>
      <c r="HLU129" s="37"/>
      <c r="HLV129" s="37"/>
      <c r="HLW129" s="37"/>
      <c r="HLX129" s="37"/>
      <c r="HLY129" s="37"/>
      <c r="HLZ129" s="37"/>
      <c r="HMA129" s="37"/>
      <c r="HMB129" s="37"/>
      <c r="HMC129" s="37"/>
      <c r="HMD129" s="37"/>
      <c r="HME129" s="37"/>
      <c r="HMF129" s="37"/>
      <c r="HMG129" s="37"/>
      <c r="HMH129" s="37"/>
      <c r="HMI129" s="37"/>
      <c r="HMJ129" s="37"/>
      <c r="HMK129" s="37"/>
      <c r="HML129" s="37"/>
      <c r="HMM129" s="37"/>
      <c r="HMN129" s="37"/>
      <c r="HMO129" s="37"/>
      <c r="HMP129" s="37"/>
      <c r="HMQ129" s="37"/>
      <c r="HMR129" s="37"/>
      <c r="HMS129" s="37"/>
      <c r="HMT129" s="37"/>
      <c r="HMU129" s="37"/>
      <c r="HMV129" s="37"/>
      <c r="HMW129" s="37"/>
      <c r="HMX129" s="37"/>
      <c r="HMY129" s="37"/>
      <c r="HMZ129" s="37"/>
      <c r="HNA129" s="37"/>
      <c r="HNB129" s="37"/>
      <c r="HNC129" s="37"/>
      <c r="HND129" s="37"/>
      <c r="HNE129" s="37"/>
      <c r="HNF129" s="37"/>
      <c r="HNG129" s="37"/>
      <c r="HNH129" s="37"/>
      <c r="HNI129" s="37"/>
      <c r="HNJ129" s="37"/>
      <c r="HNK129" s="37"/>
      <c r="HNL129" s="37"/>
      <c r="HNM129" s="37"/>
      <c r="HNN129" s="37"/>
      <c r="HNO129" s="37"/>
      <c r="HNP129" s="37"/>
      <c r="HNQ129" s="37"/>
      <c r="HNR129" s="37"/>
      <c r="HNS129" s="37"/>
      <c r="HNT129" s="37"/>
      <c r="HNU129" s="37"/>
      <c r="HNV129" s="37"/>
      <c r="HNW129" s="37"/>
      <c r="HNX129" s="37"/>
      <c r="HNY129" s="37"/>
      <c r="HNZ129" s="37"/>
      <c r="HOA129" s="37"/>
      <c r="HOB129" s="37"/>
      <c r="HOC129" s="37"/>
      <c r="HOD129" s="37"/>
      <c r="HOE129" s="37"/>
      <c r="HOF129" s="37"/>
      <c r="HOG129" s="37"/>
      <c r="HOH129" s="37"/>
      <c r="HOI129" s="37"/>
      <c r="HOJ129" s="37"/>
      <c r="HOK129" s="37"/>
      <c r="HOL129" s="37"/>
      <c r="HOM129" s="37"/>
      <c r="HON129" s="37"/>
      <c r="HOO129" s="37"/>
      <c r="HOP129" s="37"/>
      <c r="HOQ129" s="37"/>
      <c r="HOR129" s="37"/>
      <c r="HOS129" s="37"/>
      <c r="HOT129" s="37"/>
      <c r="HOU129" s="37"/>
      <c r="HOV129" s="37"/>
      <c r="HOW129" s="37"/>
      <c r="HOX129" s="37"/>
      <c r="HOY129" s="37"/>
      <c r="HOZ129" s="37"/>
      <c r="HPA129" s="37"/>
      <c r="HPB129" s="37"/>
      <c r="HPC129" s="37"/>
      <c r="HPD129" s="37"/>
      <c r="HPE129" s="37"/>
      <c r="HPF129" s="37"/>
      <c r="HPG129" s="37"/>
      <c r="HPH129" s="37"/>
      <c r="HPI129" s="37"/>
      <c r="HPJ129" s="37"/>
      <c r="HPK129" s="37"/>
      <c r="HPL129" s="37"/>
      <c r="HPM129" s="37"/>
      <c r="HPN129" s="37"/>
      <c r="HPO129" s="37"/>
      <c r="HPP129" s="37"/>
      <c r="HPQ129" s="37"/>
      <c r="HPR129" s="37"/>
      <c r="HPS129" s="37"/>
      <c r="HPT129" s="37"/>
      <c r="HPU129" s="37"/>
      <c r="HPV129" s="37"/>
      <c r="HPW129" s="37"/>
      <c r="HPX129" s="37"/>
      <c r="HPY129" s="37"/>
      <c r="HPZ129" s="37"/>
      <c r="HQA129" s="37"/>
      <c r="HQB129" s="37"/>
      <c r="HQC129" s="37"/>
      <c r="HQD129" s="37"/>
      <c r="HQE129" s="37"/>
      <c r="HQF129" s="37"/>
      <c r="HQG129" s="37"/>
      <c r="HQH129" s="37"/>
      <c r="HQI129" s="37"/>
      <c r="HQJ129" s="37"/>
      <c r="HQK129" s="37"/>
      <c r="HQL129" s="37"/>
      <c r="HQM129" s="37"/>
      <c r="HQN129" s="37"/>
      <c r="HQO129" s="37"/>
      <c r="HQP129" s="37"/>
      <c r="HQQ129" s="37"/>
      <c r="HQR129" s="37"/>
      <c r="HQS129" s="37"/>
      <c r="HQT129" s="37"/>
      <c r="HQU129" s="37"/>
      <c r="HQV129" s="37"/>
      <c r="HQW129" s="37"/>
      <c r="HQX129" s="37"/>
      <c r="HQY129" s="37"/>
      <c r="HQZ129" s="37"/>
      <c r="HRA129" s="37"/>
      <c r="HRB129" s="37"/>
      <c r="HRC129" s="37"/>
      <c r="HRD129" s="37"/>
      <c r="HRE129" s="37"/>
      <c r="HRF129" s="37"/>
      <c r="HRG129" s="37"/>
      <c r="HRH129" s="37"/>
      <c r="HRI129" s="37"/>
      <c r="HRJ129" s="37"/>
      <c r="HRK129" s="37"/>
      <c r="HRL129" s="37"/>
      <c r="HRM129" s="37"/>
      <c r="HRN129" s="37"/>
      <c r="HRO129" s="37"/>
      <c r="HRP129" s="37"/>
      <c r="HRQ129" s="37"/>
      <c r="HRR129" s="37"/>
      <c r="HRS129" s="37"/>
      <c r="HRT129" s="37"/>
      <c r="HRU129" s="37"/>
      <c r="HRV129" s="37"/>
      <c r="HRW129" s="37"/>
      <c r="HRX129" s="37"/>
      <c r="HRY129" s="37"/>
      <c r="HRZ129" s="37"/>
      <c r="HSA129" s="37"/>
      <c r="HSB129" s="37"/>
      <c r="HSC129" s="37"/>
      <c r="HSD129" s="37"/>
      <c r="HSE129" s="37"/>
      <c r="HSF129" s="37"/>
      <c r="HSG129" s="37"/>
      <c r="HSH129" s="37"/>
      <c r="HSI129" s="37"/>
      <c r="HSJ129" s="37"/>
      <c r="HSK129" s="37"/>
      <c r="HSL129" s="37"/>
      <c r="HSM129" s="37"/>
      <c r="HSN129" s="37"/>
      <c r="HSO129" s="37"/>
      <c r="HSP129" s="37"/>
      <c r="HSQ129" s="37"/>
      <c r="HSR129" s="37"/>
      <c r="HSS129" s="37"/>
      <c r="HST129" s="37"/>
      <c r="HSU129" s="37"/>
      <c r="HSV129" s="37"/>
      <c r="HSW129" s="37"/>
      <c r="HSX129" s="37"/>
      <c r="HSY129" s="37"/>
      <c r="HSZ129" s="37"/>
      <c r="HTA129" s="37"/>
      <c r="HTB129" s="37"/>
      <c r="HTC129" s="37"/>
      <c r="HTD129" s="37"/>
      <c r="HTE129" s="37"/>
      <c r="HTF129" s="37"/>
      <c r="HTG129" s="37"/>
      <c r="HTH129" s="37"/>
      <c r="HTI129" s="37"/>
      <c r="HTJ129" s="37"/>
      <c r="HTK129" s="37"/>
      <c r="HTL129" s="37"/>
      <c r="HTM129" s="37"/>
      <c r="HTN129" s="37"/>
      <c r="HTO129" s="37"/>
      <c r="HTP129" s="37"/>
      <c r="HTQ129" s="37"/>
      <c r="HTR129" s="37"/>
      <c r="HTS129" s="37"/>
      <c r="HTT129" s="37"/>
      <c r="HTU129" s="37"/>
      <c r="HTV129" s="37"/>
      <c r="HTW129" s="37"/>
      <c r="HTX129" s="37"/>
      <c r="HTY129" s="37"/>
      <c r="HTZ129" s="37"/>
      <c r="HUA129" s="37"/>
      <c r="HUB129" s="37"/>
      <c r="HUC129" s="37"/>
      <c r="HUD129" s="37"/>
      <c r="HUE129" s="37"/>
      <c r="HUF129" s="37"/>
      <c r="HUG129" s="37"/>
      <c r="HUH129" s="37"/>
      <c r="HUI129" s="37"/>
      <c r="HUJ129" s="37"/>
      <c r="HUK129" s="37"/>
      <c r="HUL129" s="37"/>
      <c r="HUM129" s="37"/>
      <c r="HUN129" s="37"/>
      <c r="HUO129" s="37"/>
      <c r="HUP129" s="37"/>
      <c r="HUQ129" s="37"/>
      <c r="HUR129" s="37"/>
      <c r="HUS129" s="37"/>
      <c r="HUT129" s="37"/>
      <c r="HUU129" s="37"/>
      <c r="HUV129" s="37"/>
      <c r="HUW129" s="37"/>
      <c r="HUX129" s="37"/>
      <c r="HUY129" s="37"/>
      <c r="HUZ129" s="37"/>
      <c r="HVA129" s="37"/>
      <c r="HVB129" s="37"/>
      <c r="HVC129" s="37"/>
      <c r="HVD129" s="37"/>
      <c r="HVE129" s="37"/>
      <c r="HVF129" s="37"/>
      <c r="HVG129" s="37"/>
      <c r="HVH129" s="37"/>
      <c r="HVI129" s="37"/>
      <c r="HVJ129" s="37"/>
      <c r="HVK129" s="37"/>
      <c r="HVL129" s="37"/>
      <c r="HVM129" s="37"/>
      <c r="HVN129" s="37"/>
      <c r="HVO129" s="37"/>
      <c r="HVP129" s="37"/>
      <c r="HVQ129" s="37"/>
      <c r="HVR129" s="37"/>
      <c r="HVS129" s="37"/>
      <c r="HVT129" s="37"/>
      <c r="HVU129" s="37"/>
      <c r="HVV129" s="37"/>
      <c r="HVW129" s="37"/>
      <c r="HVX129" s="37"/>
      <c r="HVY129" s="37"/>
      <c r="HVZ129" s="37"/>
      <c r="HWA129" s="37"/>
      <c r="HWB129" s="37"/>
      <c r="HWC129" s="37"/>
      <c r="HWD129" s="37"/>
      <c r="HWE129" s="37"/>
      <c r="HWF129" s="37"/>
      <c r="HWG129" s="37"/>
      <c r="HWH129" s="37"/>
      <c r="HWI129" s="37"/>
      <c r="HWJ129" s="37"/>
      <c r="HWK129" s="37"/>
      <c r="HWL129" s="37"/>
      <c r="HWM129" s="37"/>
      <c r="HWN129" s="37"/>
      <c r="HWO129" s="37"/>
      <c r="HWP129" s="37"/>
      <c r="HWQ129" s="37"/>
      <c r="HWR129" s="37"/>
      <c r="HWS129" s="37"/>
      <c r="HWT129" s="37"/>
      <c r="HWU129" s="37"/>
      <c r="HWV129" s="37"/>
      <c r="HWW129" s="37"/>
      <c r="HWX129" s="37"/>
      <c r="HWY129" s="37"/>
      <c r="HWZ129" s="37"/>
      <c r="HXA129" s="37"/>
      <c r="HXB129" s="37"/>
      <c r="HXC129" s="37"/>
      <c r="HXD129" s="37"/>
      <c r="HXE129" s="37"/>
      <c r="HXF129" s="37"/>
      <c r="HXG129" s="37"/>
      <c r="HXH129" s="37"/>
      <c r="HXI129" s="37"/>
      <c r="HXJ129" s="37"/>
      <c r="HXK129" s="37"/>
      <c r="HXL129" s="37"/>
      <c r="HXM129" s="37"/>
      <c r="HXN129" s="37"/>
      <c r="HXO129" s="37"/>
      <c r="HXP129" s="37"/>
      <c r="HXQ129" s="37"/>
      <c r="HXR129" s="37"/>
      <c r="HXS129" s="37"/>
      <c r="HXT129" s="37"/>
      <c r="HXU129" s="37"/>
      <c r="HXV129" s="37"/>
      <c r="HXW129" s="37"/>
      <c r="HXX129" s="37"/>
      <c r="HXY129" s="37"/>
      <c r="HXZ129" s="37"/>
      <c r="HYA129" s="37"/>
      <c r="HYB129" s="37"/>
      <c r="HYC129" s="37"/>
      <c r="HYD129" s="37"/>
      <c r="HYE129" s="37"/>
      <c r="HYF129" s="37"/>
      <c r="HYG129" s="37"/>
      <c r="HYH129" s="37"/>
      <c r="HYI129" s="37"/>
      <c r="HYJ129" s="37"/>
      <c r="HYK129" s="37"/>
      <c r="HYL129" s="37"/>
      <c r="HYM129" s="37"/>
      <c r="HYN129" s="37"/>
      <c r="HYO129" s="37"/>
      <c r="HYP129" s="37"/>
      <c r="HYQ129" s="37"/>
      <c r="HYR129" s="37"/>
      <c r="HYS129" s="37"/>
      <c r="HYT129" s="37"/>
      <c r="HYU129" s="37"/>
      <c r="HYV129" s="37"/>
      <c r="HYW129" s="37"/>
      <c r="HYX129" s="37"/>
      <c r="HYY129" s="37"/>
      <c r="HYZ129" s="37"/>
      <c r="HZA129" s="37"/>
      <c r="HZB129" s="37"/>
      <c r="HZC129" s="37"/>
      <c r="HZD129" s="37"/>
      <c r="HZE129" s="37"/>
      <c r="HZF129" s="37"/>
      <c r="HZG129" s="37"/>
      <c r="HZH129" s="37"/>
      <c r="HZI129" s="37"/>
      <c r="HZJ129" s="37"/>
      <c r="HZK129" s="37"/>
      <c r="HZL129" s="37"/>
      <c r="HZM129" s="37"/>
      <c r="HZN129" s="37"/>
      <c r="HZO129" s="37"/>
      <c r="HZP129" s="37"/>
      <c r="HZQ129" s="37"/>
      <c r="HZR129" s="37"/>
      <c r="HZS129" s="37"/>
      <c r="HZT129" s="37"/>
      <c r="HZU129" s="37"/>
      <c r="HZV129" s="37"/>
      <c r="HZW129" s="37"/>
      <c r="HZX129" s="37"/>
      <c r="HZY129" s="37"/>
      <c r="HZZ129" s="37"/>
      <c r="IAA129" s="37"/>
      <c r="IAB129" s="37"/>
      <c r="IAC129" s="37"/>
      <c r="IAD129" s="37"/>
      <c r="IAE129" s="37"/>
      <c r="IAF129" s="37"/>
      <c r="IAG129" s="37"/>
      <c r="IAH129" s="37"/>
      <c r="IAI129" s="37"/>
      <c r="IAJ129" s="37"/>
      <c r="IAK129" s="37"/>
      <c r="IAL129" s="37"/>
      <c r="IAM129" s="37"/>
      <c r="IAN129" s="37"/>
      <c r="IAO129" s="37"/>
      <c r="IAP129" s="37"/>
      <c r="IAQ129" s="37"/>
      <c r="IAR129" s="37"/>
      <c r="IAS129" s="37"/>
      <c r="IAT129" s="37"/>
      <c r="IAU129" s="37"/>
      <c r="IAV129" s="37"/>
      <c r="IAW129" s="37"/>
      <c r="IAX129" s="37"/>
      <c r="IAY129" s="37"/>
      <c r="IAZ129" s="37"/>
      <c r="IBA129" s="37"/>
      <c r="IBB129" s="37"/>
      <c r="IBC129" s="37"/>
      <c r="IBD129" s="37"/>
      <c r="IBE129" s="37"/>
      <c r="IBF129" s="37"/>
      <c r="IBG129" s="37"/>
      <c r="IBH129" s="37"/>
      <c r="IBI129" s="37"/>
      <c r="IBJ129" s="37"/>
      <c r="IBK129" s="37"/>
      <c r="IBL129" s="37"/>
      <c r="IBM129" s="37"/>
      <c r="IBN129" s="37"/>
      <c r="IBO129" s="37"/>
      <c r="IBP129" s="37"/>
      <c r="IBQ129" s="37"/>
      <c r="IBR129" s="37"/>
      <c r="IBS129" s="37"/>
      <c r="IBT129" s="37"/>
      <c r="IBU129" s="37"/>
      <c r="IBV129" s="37"/>
      <c r="IBW129" s="37"/>
      <c r="IBX129" s="37"/>
      <c r="IBY129" s="37"/>
      <c r="IBZ129" s="37"/>
      <c r="ICA129" s="37"/>
      <c r="ICB129" s="37"/>
      <c r="ICC129" s="37"/>
      <c r="ICD129" s="37"/>
      <c r="ICE129" s="37"/>
      <c r="ICF129" s="37"/>
      <c r="ICG129" s="37"/>
      <c r="ICH129" s="37"/>
      <c r="ICI129" s="37"/>
      <c r="ICJ129" s="37"/>
      <c r="ICK129" s="37"/>
      <c r="ICL129" s="37"/>
      <c r="ICM129" s="37"/>
      <c r="ICN129" s="37"/>
      <c r="ICO129" s="37"/>
      <c r="ICP129" s="37"/>
      <c r="ICQ129" s="37"/>
      <c r="ICR129" s="37"/>
      <c r="ICS129" s="37"/>
      <c r="ICT129" s="37"/>
      <c r="ICU129" s="37"/>
      <c r="ICV129" s="37"/>
      <c r="ICW129" s="37"/>
      <c r="ICX129" s="37"/>
      <c r="ICY129" s="37"/>
      <c r="ICZ129" s="37"/>
      <c r="IDA129" s="37"/>
      <c r="IDB129" s="37"/>
      <c r="IDC129" s="37"/>
      <c r="IDD129" s="37"/>
      <c r="IDE129" s="37"/>
      <c r="IDF129" s="37"/>
      <c r="IDG129" s="37"/>
      <c r="IDH129" s="37"/>
      <c r="IDI129" s="37"/>
      <c r="IDJ129" s="37"/>
      <c r="IDK129" s="37"/>
      <c r="IDL129" s="37"/>
      <c r="IDM129" s="37"/>
      <c r="IDN129" s="37"/>
      <c r="IDO129" s="37"/>
      <c r="IDP129" s="37"/>
      <c r="IDQ129" s="37"/>
      <c r="IDR129" s="37"/>
      <c r="IDS129" s="37"/>
      <c r="IDT129" s="37"/>
      <c r="IDU129" s="37"/>
      <c r="IDV129" s="37"/>
      <c r="IDW129" s="37"/>
      <c r="IDX129" s="37"/>
      <c r="IDY129" s="37"/>
      <c r="IDZ129" s="37"/>
      <c r="IEA129" s="37"/>
      <c r="IEB129" s="37"/>
      <c r="IEC129" s="37"/>
      <c r="IED129" s="37"/>
      <c r="IEE129" s="37"/>
      <c r="IEF129" s="37"/>
      <c r="IEG129" s="37"/>
      <c r="IEH129" s="37"/>
      <c r="IEI129" s="37"/>
      <c r="IEJ129" s="37"/>
      <c r="IEK129" s="37"/>
      <c r="IEL129" s="37"/>
      <c r="IEM129" s="37"/>
      <c r="IEN129" s="37"/>
      <c r="IEO129" s="37"/>
      <c r="IEP129" s="37"/>
      <c r="IEQ129" s="37"/>
      <c r="IER129" s="37"/>
      <c r="IES129" s="37"/>
      <c r="IET129" s="37"/>
      <c r="IEU129" s="37"/>
      <c r="IEV129" s="37"/>
      <c r="IEW129" s="37"/>
      <c r="IEX129" s="37"/>
      <c r="IEY129" s="37"/>
      <c r="IEZ129" s="37"/>
      <c r="IFA129" s="37"/>
      <c r="IFB129" s="37"/>
      <c r="IFC129" s="37"/>
      <c r="IFD129" s="37"/>
      <c r="IFE129" s="37"/>
      <c r="IFF129" s="37"/>
      <c r="IFG129" s="37"/>
      <c r="IFH129" s="37"/>
      <c r="IFI129" s="37"/>
      <c r="IFJ129" s="37"/>
      <c r="IFK129" s="37"/>
      <c r="IFL129" s="37"/>
      <c r="IFM129" s="37"/>
      <c r="IFN129" s="37"/>
      <c r="IFO129" s="37"/>
      <c r="IFP129" s="37"/>
      <c r="IFQ129" s="37"/>
      <c r="IFR129" s="37"/>
      <c r="IFS129" s="37"/>
      <c r="IFT129" s="37"/>
      <c r="IFU129" s="37"/>
      <c r="IFV129" s="37"/>
      <c r="IFW129" s="37"/>
      <c r="IFX129" s="37"/>
      <c r="IFY129" s="37"/>
      <c r="IFZ129" s="37"/>
      <c r="IGA129" s="37"/>
      <c r="IGB129" s="37"/>
      <c r="IGC129" s="37"/>
      <c r="IGD129" s="37"/>
      <c r="IGE129" s="37"/>
      <c r="IGF129" s="37"/>
      <c r="IGG129" s="37"/>
      <c r="IGH129" s="37"/>
      <c r="IGI129" s="37"/>
      <c r="IGJ129" s="37"/>
      <c r="IGK129" s="37"/>
      <c r="IGL129" s="37"/>
      <c r="IGM129" s="37"/>
      <c r="IGN129" s="37"/>
      <c r="IGO129" s="37"/>
      <c r="IGP129" s="37"/>
      <c r="IGQ129" s="37"/>
      <c r="IGR129" s="37"/>
      <c r="IGS129" s="37"/>
      <c r="IGT129" s="37"/>
      <c r="IGU129" s="37"/>
      <c r="IGV129" s="37"/>
      <c r="IGW129" s="37"/>
      <c r="IGX129" s="37"/>
      <c r="IGY129" s="37"/>
      <c r="IGZ129" s="37"/>
      <c r="IHA129" s="37"/>
      <c r="IHB129" s="37"/>
      <c r="IHC129" s="37"/>
      <c r="IHD129" s="37"/>
      <c r="IHE129" s="37"/>
      <c r="IHF129" s="37"/>
      <c r="IHG129" s="37"/>
      <c r="IHH129" s="37"/>
      <c r="IHI129" s="37"/>
      <c r="IHJ129" s="37"/>
      <c r="IHK129" s="37"/>
      <c r="IHL129" s="37"/>
      <c r="IHM129" s="37"/>
      <c r="IHN129" s="37"/>
      <c r="IHO129" s="37"/>
      <c r="IHP129" s="37"/>
      <c r="IHQ129" s="37"/>
      <c r="IHR129" s="37"/>
      <c r="IHS129" s="37"/>
      <c r="IHT129" s="37"/>
      <c r="IHU129" s="37"/>
      <c r="IHV129" s="37"/>
      <c r="IHW129" s="37"/>
      <c r="IHX129" s="37"/>
      <c r="IHY129" s="37"/>
      <c r="IHZ129" s="37"/>
      <c r="IIA129" s="37"/>
      <c r="IIB129" s="37"/>
      <c r="IIC129" s="37"/>
      <c r="IID129" s="37"/>
      <c r="IIE129" s="37"/>
      <c r="IIF129" s="37"/>
      <c r="IIG129" s="37"/>
      <c r="IIH129" s="37"/>
      <c r="III129" s="37"/>
      <c r="IIJ129" s="37"/>
      <c r="IIK129" s="37"/>
      <c r="IIL129" s="37"/>
      <c r="IIM129" s="37"/>
      <c r="IIN129" s="37"/>
      <c r="IIO129" s="37"/>
      <c r="IIP129" s="37"/>
      <c r="IIQ129" s="37"/>
      <c r="IIR129" s="37"/>
      <c r="IIS129" s="37"/>
      <c r="IIT129" s="37"/>
      <c r="IIU129" s="37"/>
      <c r="IIV129" s="37"/>
      <c r="IIW129" s="37"/>
      <c r="IIX129" s="37"/>
      <c r="IIY129" s="37"/>
      <c r="IIZ129" s="37"/>
      <c r="IJA129" s="37"/>
      <c r="IJB129" s="37"/>
      <c r="IJC129" s="37"/>
      <c r="IJD129" s="37"/>
      <c r="IJE129" s="37"/>
      <c r="IJF129" s="37"/>
      <c r="IJG129" s="37"/>
      <c r="IJH129" s="37"/>
      <c r="IJI129" s="37"/>
      <c r="IJJ129" s="37"/>
      <c r="IJK129" s="37"/>
      <c r="IJL129" s="37"/>
      <c r="IJM129" s="37"/>
      <c r="IJN129" s="37"/>
      <c r="IJO129" s="37"/>
      <c r="IJP129" s="37"/>
      <c r="IJQ129" s="37"/>
      <c r="IJR129" s="37"/>
      <c r="IJS129" s="37"/>
      <c r="IJT129" s="37"/>
      <c r="IJU129" s="37"/>
      <c r="IJV129" s="37"/>
      <c r="IJW129" s="37"/>
      <c r="IJX129" s="37"/>
      <c r="IJY129" s="37"/>
      <c r="IJZ129" s="37"/>
      <c r="IKA129" s="37"/>
      <c r="IKB129" s="37"/>
      <c r="IKC129" s="37"/>
      <c r="IKD129" s="37"/>
      <c r="IKE129" s="37"/>
      <c r="IKF129" s="37"/>
      <c r="IKG129" s="37"/>
      <c r="IKH129" s="37"/>
      <c r="IKI129" s="37"/>
      <c r="IKJ129" s="37"/>
      <c r="IKK129" s="37"/>
      <c r="IKL129" s="37"/>
      <c r="IKM129" s="37"/>
      <c r="IKN129" s="37"/>
      <c r="IKO129" s="37"/>
      <c r="IKP129" s="37"/>
      <c r="IKQ129" s="37"/>
      <c r="IKR129" s="37"/>
      <c r="IKS129" s="37"/>
      <c r="IKT129" s="37"/>
      <c r="IKU129" s="37"/>
      <c r="IKV129" s="37"/>
      <c r="IKW129" s="37"/>
      <c r="IKX129" s="37"/>
      <c r="IKY129" s="37"/>
      <c r="IKZ129" s="37"/>
      <c r="ILA129" s="37"/>
      <c r="ILB129" s="37"/>
      <c r="ILC129" s="37"/>
      <c r="ILD129" s="37"/>
      <c r="ILE129" s="37"/>
      <c r="ILF129" s="37"/>
      <c r="ILG129" s="37"/>
      <c r="ILH129" s="37"/>
      <c r="ILI129" s="37"/>
      <c r="ILJ129" s="37"/>
      <c r="ILK129" s="37"/>
      <c r="ILL129" s="37"/>
      <c r="ILM129" s="37"/>
      <c r="ILN129" s="37"/>
      <c r="ILO129" s="37"/>
      <c r="ILP129" s="37"/>
      <c r="ILQ129" s="37"/>
      <c r="ILR129" s="37"/>
      <c r="ILS129" s="37"/>
      <c r="ILT129" s="37"/>
      <c r="ILU129" s="37"/>
      <c r="ILV129" s="37"/>
      <c r="ILW129" s="37"/>
      <c r="ILX129" s="37"/>
      <c r="ILY129" s="37"/>
      <c r="ILZ129" s="37"/>
      <c r="IMA129" s="37"/>
      <c r="IMB129" s="37"/>
      <c r="IMC129" s="37"/>
      <c r="IMD129" s="37"/>
      <c r="IME129" s="37"/>
      <c r="IMF129" s="37"/>
      <c r="IMG129" s="37"/>
      <c r="IMH129" s="37"/>
      <c r="IMI129" s="37"/>
      <c r="IMJ129" s="37"/>
      <c r="IMK129" s="37"/>
      <c r="IML129" s="37"/>
      <c r="IMM129" s="37"/>
      <c r="IMN129" s="37"/>
      <c r="IMO129" s="37"/>
      <c r="IMP129" s="37"/>
      <c r="IMQ129" s="37"/>
      <c r="IMR129" s="37"/>
      <c r="IMS129" s="37"/>
      <c r="IMT129" s="37"/>
      <c r="IMU129" s="37"/>
      <c r="IMV129" s="37"/>
      <c r="IMW129" s="37"/>
      <c r="IMX129" s="37"/>
      <c r="IMY129" s="37"/>
      <c r="IMZ129" s="37"/>
      <c r="INA129" s="37"/>
      <c r="INB129" s="37"/>
      <c r="INC129" s="37"/>
      <c r="IND129" s="37"/>
      <c r="INE129" s="37"/>
      <c r="INF129" s="37"/>
      <c r="ING129" s="37"/>
      <c r="INH129" s="37"/>
      <c r="INI129" s="37"/>
      <c r="INJ129" s="37"/>
      <c r="INK129" s="37"/>
      <c r="INL129" s="37"/>
      <c r="INM129" s="37"/>
      <c r="INN129" s="37"/>
      <c r="INO129" s="37"/>
      <c r="INP129" s="37"/>
      <c r="INQ129" s="37"/>
      <c r="INR129" s="37"/>
      <c r="INS129" s="37"/>
      <c r="INT129" s="37"/>
      <c r="INU129" s="37"/>
      <c r="INV129" s="37"/>
      <c r="INW129" s="37"/>
      <c r="INX129" s="37"/>
      <c r="INY129" s="37"/>
      <c r="INZ129" s="37"/>
      <c r="IOA129" s="37"/>
      <c r="IOB129" s="37"/>
      <c r="IOC129" s="37"/>
      <c r="IOD129" s="37"/>
      <c r="IOE129" s="37"/>
      <c r="IOF129" s="37"/>
      <c r="IOG129" s="37"/>
      <c r="IOH129" s="37"/>
      <c r="IOI129" s="37"/>
      <c r="IOJ129" s="37"/>
      <c r="IOK129" s="37"/>
      <c r="IOL129" s="37"/>
      <c r="IOM129" s="37"/>
      <c r="ION129" s="37"/>
      <c r="IOO129" s="37"/>
      <c r="IOP129" s="37"/>
      <c r="IOQ129" s="37"/>
      <c r="IOR129" s="37"/>
      <c r="IOS129" s="37"/>
      <c r="IOT129" s="37"/>
      <c r="IOU129" s="37"/>
      <c r="IOV129" s="37"/>
      <c r="IOW129" s="37"/>
      <c r="IOX129" s="37"/>
      <c r="IOY129" s="37"/>
      <c r="IOZ129" s="37"/>
      <c r="IPA129" s="37"/>
      <c r="IPB129" s="37"/>
      <c r="IPC129" s="37"/>
      <c r="IPD129" s="37"/>
      <c r="IPE129" s="37"/>
      <c r="IPF129" s="37"/>
      <c r="IPG129" s="37"/>
      <c r="IPH129" s="37"/>
      <c r="IPI129" s="37"/>
      <c r="IPJ129" s="37"/>
      <c r="IPK129" s="37"/>
      <c r="IPL129" s="37"/>
      <c r="IPM129" s="37"/>
      <c r="IPN129" s="37"/>
      <c r="IPO129" s="37"/>
      <c r="IPP129" s="37"/>
      <c r="IPQ129" s="37"/>
      <c r="IPR129" s="37"/>
      <c r="IPS129" s="37"/>
      <c r="IPT129" s="37"/>
      <c r="IPU129" s="37"/>
      <c r="IPV129" s="37"/>
      <c r="IPW129" s="37"/>
      <c r="IPX129" s="37"/>
      <c r="IPY129" s="37"/>
      <c r="IPZ129" s="37"/>
      <c r="IQA129" s="37"/>
      <c r="IQB129" s="37"/>
      <c r="IQC129" s="37"/>
      <c r="IQD129" s="37"/>
      <c r="IQE129" s="37"/>
      <c r="IQF129" s="37"/>
      <c r="IQG129" s="37"/>
      <c r="IQH129" s="37"/>
      <c r="IQI129" s="37"/>
      <c r="IQJ129" s="37"/>
      <c r="IQK129" s="37"/>
      <c r="IQL129" s="37"/>
      <c r="IQM129" s="37"/>
      <c r="IQN129" s="37"/>
      <c r="IQO129" s="37"/>
      <c r="IQP129" s="37"/>
      <c r="IQQ129" s="37"/>
      <c r="IQR129" s="37"/>
      <c r="IQS129" s="37"/>
      <c r="IQT129" s="37"/>
      <c r="IQU129" s="37"/>
      <c r="IQV129" s="37"/>
      <c r="IQW129" s="37"/>
      <c r="IQX129" s="37"/>
      <c r="IQY129" s="37"/>
      <c r="IQZ129" s="37"/>
      <c r="IRA129" s="37"/>
      <c r="IRB129" s="37"/>
      <c r="IRC129" s="37"/>
      <c r="IRD129" s="37"/>
      <c r="IRE129" s="37"/>
      <c r="IRF129" s="37"/>
      <c r="IRG129" s="37"/>
      <c r="IRH129" s="37"/>
      <c r="IRI129" s="37"/>
      <c r="IRJ129" s="37"/>
      <c r="IRK129" s="37"/>
      <c r="IRL129" s="37"/>
      <c r="IRM129" s="37"/>
      <c r="IRN129" s="37"/>
      <c r="IRO129" s="37"/>
      <c r="IRP129" s="37"/>
      <c r="IRQ129" s="37"/>
      <c r="IRR129" s="37"/>
      <c r="IRS129" s="37"/>
      <c r="IRT129" s="37"/>
      <c r="IRU129" s="37"/>
      <c r="IRV129" s="37"/>
      <c r="IRW129" s="37"/>
      <c r="IRX129" s="37"/>
      <c r="IRY129" s="37"/>
      <c r="IRZ129" s="37"/>
      <c r="ISA129" s="37"/>
      <c r="ISB129" s="37"/>
      <c r="ISC129" s="37"/>
      <c r="ISD129" s="37"/>
      <c r="ISE129" s="37"/>
      <c r="ISF129" s="37"/>
      <c r="ISG129" s="37"/>
      <c r="ISH129" s="37"/>
      <c r="ISI129" s="37"/>
      <c r="ISJ129" s="37"/>
      <c r="ISK129" s="37"/>
      <c r="ISL129" s="37"/>
      <c r="ISM129" s="37"/>
      <c r="ISN129" s="37"/>
      <c r="ISO129" s="37"/>
      <c r="ISP129" s="37"/>
      <c r="ISQ129" s="37"/>
      <c r="ISR129" s="37"/>
      <c r="ISS129" s="37"/>
      <c r="IST129" s="37"/>
      <c r="ISU129" s="37"/>
      <c r="ISV129" s="37"/>
      <c r="ISW129" s="37"/>
      <c r="ISX129" s="37"/>
      <c r="ISY129" s="37"/>
      <c r="ISZ129" s="37"/>
      <c r="ITA129" s="37"/>
      <c r="ITB129" s="37"/>
      <c r="ITC129" s="37"/>
      <c r="ITD129" s="37"/>
      <c r="ITE129" s="37"/>
      <c r="ITF129" s="37"/>
      <c r="ITG129" s="37"/>
      <c r="ITH129" s="37"/>
      <c r="ITI129" s="37"/>
      <c r="ITJ129" s="37"/>
      <c r="ITK129" s="37"/>
      <c r="ITL129" s="37"/>
      <c r="ITM129" s="37"/>
      <c r="ITN129" s="37"/>
      <c r="ITO129" s="37"/>
      <c r="ITP129" s="37"/>
      <c r="ITQ129" s="37"/>
      <c r="ITR129" s="37"/>
      <c r="ITS129" s="37"/>
      <c r="ITT129" s="37"/>
      <c r="ITU129" s="37"/>
      <c r="ITV129" s="37"/>
      <c r="ITW129" s="37"/>
      <c r="ITX129" s="37"/>
      <c r="ITY129" s="37"/>
      <c r="ITZ129" s="37"/>
      <c r="IUA129" s="37"/>
      <c r="IUB129" s="37"/>
      <c r="IUC129" s="37"/>
      <c r="IUD129" s="37"/>
      <c r="IUE129" s="37"/>
      <c r="IUF129" s="37"/>
      <c r="IUG129" s="37"/>
      <c r="IUH129" s="37"/>
      <c r="IUI129" s="37"/>
      <c r="IUJ129" s="37"/>
      <c r="IUK129" s="37"/>
      <c r="IUL129" s="37"/>
      <c r="IUM129" s="37"/>
      <c r="IUN129" s="37"/>
      <c r="IUO129" s="37"/>
      <c r="IUP129" s="37"/>
      <c r="IUQ129" s="37"/>
      <c r="IUR129" s="37"/>
      <c r="IUS129" s="37"/>
      <c r="IUT129" s="37"/>
      <c r="IUU129" s="37"/>
      <c r="IUV129" s="37"/>
      <c r="IUW129" s="37"/>
      <c r="IUX129" s="37"/>
      <c r="IUY129" s="37"/>
      <c r="IUZ129" s="37"/>
      <c r="IVA129" s="37"/>
      <c r="IVB129" s="37"/>
      <c r="IVC129" s="37"/>
      <c r="IVD129" s="37"/>
      <c r="IVE129" s="37"/>
      <c r="IVF129" s="37"/>
      <c r="IVG129" s="37"/>
      <c r="IVH129" s="37"/>
      <c r="IVI129" s="37"/>
      <c r="IVJ129" s="37"/>
      <c r="IVK129" s="37"/>
      <c r="IVL129" s="37"/>
      <c r="IVM129" s="37"/>
      <c r="IVN129" s="37"/>
      <c r="IVO129" s="37"/>
      <c r="IVP129" s="37"/>
      <c r="IVQ129" s="37"/>
      <c r="IVR129" s="37"/>
      <c r="IVS129" s="37"/>
      <c r="IVT129" s="37"/>
      <c r="IVU129" s="37"/>
      <c r="IVV129" s="37"/>
      <c r="IVW129" s="37"/>
      <c r="IVX129" s="37"/>
      <c r="IVY129" s="37"/>
      <c r="IVZ129" s="37"/>
      <c r="IWA129" s="37"/>
      <c r="IWB129" s="37"/>
      <c r="IWC129" s="37"/>
      <c r="IWD129" s="37"/>
      <c r="IWE129" s="37"/>
      <c r="IWF129" s="37"/>
      <c r="IWG129" s="37"/>
      <c r="IWH129" s="37"/>
      <c r="IWI129" s="37"/>
      <c r="IWJ129" s="37"/>
      <c r="IWK129" s="37"/>
      <c r="IWL129" s="37"/>
      <c r="IWM129" s="37"/>
      <c r="IWN129" s="37"/>
      <c r="IWO129" s="37"/>
      <c r="IWP129" s="37"/>
      <c r="IWQ129" s="37"/>
      <c r="IWR129" s="37"/>
      <c r="IWS129" s="37"/>
      <c r="IWT129" s="37"/>
      <c r="IWU129" s="37"/>
      <c r="IWV129" s="37"/>
      <c r="IWW129" s="37"/>
      <c r="IWX129" s="37"/>
      <c r="IWY129" s="37"/>
      <c r="IWZ129" s="37"/>
      <c r="IXA129" s="37"/>
      <c r="IXB129" s="37"/>
      <c r="IXC129" s="37"/>
      <c r="IXD129" s="37"/>
      <c r="IXE129" s="37"/>
      <c r="IXF129" s="37"/>
      <c r="IXG129" s="37"/>
      <c r="IXH129" s="37"/>
      <c r="IXI129" s="37"/>
      <c r="IXJ129" s="37"/>
      <c r="IXK129" s="37"/>
      <c r="IXL129" s="37"/>
      <c r="IXM129" s="37"/>
      <c r="IXN129" s="37"/>
      <c r="IXO129" s="37"/>
      <c r="IXP129" s="37"/>
      <c r="IXQ129" s="37"/>
      <c r="IXR129" s="37"/>
      <c r="IXS129" s="37"/>
      <c r="IXT129" s="37"/>
      <c r="IXU129" s="37"/>
      <c r="IXV129" s="37"/>
      <c r="IXW129" s="37"/>
      <c r="IXX129" s="37"/>
      <c r="IXY129" s="37"/>
      <c r="IXZ129" s="37"/>
      <c r="IYA129" s="37"/>
      <c r="IYB129" s="37"/>
      <c r="IYC129" s="37"/>
      <c r="IYD129" s="37"/>
      <c r="IYE129" s="37"/>
      <c r="IYF129" s="37"/>
      <c r="IYG129" s="37"/>
      <c r="IYH129" s="37"/>
      <c r="IYI129" s="37"/>
      <c r="IYJ129" s="37"/>
      <c r="IYK129" s="37"/>
      <c r="IYL129" s="37"/>
      <c r="IYM129" s="37"/>
      <c r="IYN129" s="37"/>
      <c r="IYO129" s="37"/>
      <c r="IYP129" s="37"/>
      <c r="IYQ129" s="37"/>
      <c r="IYR129" s="37"/>
      <c r="IYS129" s="37"/>
      <c r="IYT129" s="37"/>
      <c r="IYU129" s="37"/>
      <c r="IYV129" s="37"/>
      <c r="IYW129" s="37"/>
      <c r="IYX129" s="37"/>
      <c r="IYY129" s="37"/>
      <c r="IYZ129" s="37"/>
      <c r="IZA129" s="37"/>
      <c r="IZB129" s="37"/>
      <c r="IZC129" s="37"/>
      <c r="IZD129" s="37"/>
      <c r="IZE129" s="37"/>
      <c r="IZF129" s="37"/>
      <c r="IZG129" s="37"/>
      <c r="IZH129" s="37"/>
      <c r="IZI129" s="37"/>
      <c r="IZJ129" s="37"/>
      <c r="IZK129" s="37"/>
      <c r="IZL129" s="37"/>
      <c r="IZM129" s="37"/>
      <c r="IZN129" s="37"/>
      <c r="IZO129" s="37"/>
      <c r="IZP129" s="37"/>
      <c r="IZQ129" s="37"/>
      <c r="IZR129" s="37"/>
      <c r="IZS129" s="37"/>
      <c r="IZT129" s="37"/>
      <c r="IZU129" s="37"/>
      <c r="IZV129" s="37"/>
      <c r="IZW129" s="37"/>
      <c r="IZX129" s="37"/>
      <c r="IZY129" s="37"/>
      <c r="IZZ129" s="37"/>
      <c r="JAA129" s="37"/>
      <c r="JAB129" s="37"/>
      <c r="JAC129" s="37"/>
      <c r="JAD129" s="37"/>
      <c r="JAE129" s="37"/>
      <c r="JAF129" s="37"/>
      <c r="JAG129" s="37"/>
      <c r="JAH129" s="37"/>
      <c r="JAI129" s="37"/>
      <c r="JAJ129" s="37"/>
      <c r="JAK129" s="37"/>
      <c r="JAL129" s="37"/>
      <c r="JAM129" s="37"/>
      <c r="JAN129" s="37"/>
      <c r="JAO129" s="37"/>
      <c r="JAP129" s="37"/>
      <c r="JAQ129" s="37"/>
      <c r="JAR129" s="37"/>
      <c r="JAS129" s="37"/>
      <c r="JAT129" s="37"/>
      <c r="JAU129" s="37"/>
      <c r="JAV129" s="37"/>
      <c r="JAW129" s="37"/>
      <c r="JAX129" s="37"/>
      <c r="JAY129" s="37"/>
      <c r="JAZ129" s="37"/>
      <c r="JBA129" s="37"/>
      <c r="JBB129" s="37"/>
      <c r="JBC129" s="37"/>
      <c r="JBD129" s="37"/>
      <c r="JBE129" s="37"/>
      <c r="JBF129" s="37"/>
      <c r="JBG129" s="37"/>
      <c r="JBH129" s="37"/>
      <c r="JBI129" s="37"/>
      <c r="JBJ129" s="37"/>
      <c r="JBK129" s="37"/>
      <c r="JBL129" s="37"/>
      <c r="JBM129" s="37"/>
      <c r="JBN129" s="37"/>
      <c r="JBO129" s="37"/>
      <c r="JBP129" s="37"/>
      <c r="JBQ129" s="37"/>
      <c r="JBR129" s="37"/>
      <c r="JBS129" s="37"/>
      <c r="JBT129" s="37"/>
      <c r="JBU129" s="37"/>
      <c r="JBV129" s="37"/>
      <c r="JBW129" s="37"/>
      <c r="JBX129" s="37"/>
      <c r="JBY129" s="37"/>
      <c r="JBZ129" s="37"/>
      <c r="JCA129" s="37"/>
      <c r="JCB129" s="37"/>
      <c r="JCC129" s="37"/>
      <c r="JCD129" s="37"/>
      <c r="JCE129" s="37"/>
      <c r="JCF129" s="37"/>
      <c r="JCG129" s="37"/>
      <c r="JCH129" s="37"/>
      <c r="JCI129" s="37"/>
      <c r="JCJ129" s="37"/>
      <c r="JCK129" s="37"/>
      <c r="JCL129" s="37"/>
      <c r="JCM129" s="37"/>
      <c r="JCN129" s="37"/>
      <c r="JCO129" s="37"/>
      <c r="JCP129" s="37"/>
      <c r="JCQ129" s="37"/>
      <c r="JCR129" s="37"/>
      <c r="JCS129" s="37"/>
      <c r="JCT129" s="37"/>
      <c r="JCU129" s="37"/>
      <c r="JCV129" s="37"/>
      <c r="JCW129" s="37"/>
      <c r="JCX129" s="37"/>
      <c r="JCY129" s="37"/>
      <c r="JCZ129" s="37"/>
      <c r="JDA129" s="37"/>
      <c r="JDB129" s="37"/>
      <c r="JDC129" s="37"/>
      <c r="JDD129" s="37"/>
      <c r="JDE129" s="37"/>
      <c r="JDF129" s="37"/>
      <c r="JDG129" s="37"/>
      <c r="JDH129" s="37"/>
      <c r="JDI129" s="37"/>
      <c r="JDJ129" s="37"/>
      <c r="JDK129" s="37"/>
      <c r="JDL129" s="37"/>
      <c r="JDM129" s="37"/>
      <c r="JDN129" s="37"/>
      <c r="JDO129" s="37"/>
      <c r="JDP129" s="37"/>
      <c r="JDQ129" s="37"/>
      <c r="JDR129" s="37"/>
      <c r="JDS129" s="37"/>
      <c r="JDT129" s="37"/>
      <c r="JDU129" s="37"/>
      <c r="JDV129" s="37"/>
      <c r="JDW129" s="37"/>
      <c r="JDX129" s="37"/>
      <c r="JDY129" s="37"/>
      <c r="JDZ129" s="37"/>
      <c r="JEA129" s="37"/>
      <c r="JEB129" s="37"/>
      <c r="JEC129" s="37"/>
      <c r="JED129" s="37"/>
      <c r="JEE129" s="37"/>
      <c r="JEF129" s="37"/>
      <c r="JEG129" s="37"/>
      <c r="JEH129" s="37"/>
      <c r="JEI129" s="37"/>
      <c r="JEJ129" s="37"/>
      <c r="JEK129" s="37"/>
      <c r="JEL129" s="37"/>
      <c r="JEM129" s="37"/>
      <c r="JEN129" s="37"/>
      <c r="JEO129" s="37"/>
      <c r="JEP129" s="37"/>
      <c r="JEQ129" s="37"/>
      <c r="JER129" s="37"/>
      <c r="JES129" s="37"/>
      <c r="JET129" s="37"/>
      <c r="JEU129" s="37"/>
      <c r="JEV129" s="37"/>
      <c r="JEW129" s="37"/>
      <c r="JEX129" s="37"/>
      <c r="JEY129" s="37"/>
      <c r="JEZ129" s="37"/>
      <c r="JFA129" s="37"/>
      <c r="JFB129" s="37"/>
      <c r="JFC129" s="37"/>
      <c r="JFD129" s="37"/>
      <c r="JFE129" s="37"/>
      <c r="JFF129" s="37"/>
      <c r="JFG129" s="37"/>
      <c r="JFH129" s="37"/>
      <c r="JFI129" s="37"/>
      <c r="JFJ129" s="37"/>
      <c r="JFK129" s="37"/>
      <c r="JFL129" s="37"/>
      <c r="JFM129" s="37"/>
      <c r="JFN129" s="37"/>
      <c r="JFO129" s="37"/>
      <c r="JFP129" s="37"/>
      <c r="JFQ129" s="37"/>
      <c r="JFR129" s="37"/>
      <c r="JFS129" s="37"/>
      <c r="JFT129" s="37"/>
      <c r="JFU129" s="37"/>
      <c r="JFV129" s="37"/>
      <c r="JFW129" s="37"/>
      <c r="JFX129" s="37"/>
      <c r="JFY129" s="37"/>
      <c r="JFZ129" s="37"/>
      <c r="JGA129" s="37"/>
      <c r="JGB129" s="37"/>
      <c r="JGC129" s="37"/>
      <c r="JGD129" s="37"/>
      <c r="JGE129" s="37"/>
      <c r="JGF129" s="37"/>
      <c r="JGG129" s="37"/>
      <c r="JGH129" s="37"/>
      <c r="JGI129" s="37"/>
      <c r="JGJ129" s="37"/>
      <c r="JGK129" s="37"/>
      <c r="JGL129" s="37"/>
      <c r="JGM129" s="37"/>
      <c r="JGN129" s="37"/>
      <c r="JGO129" s="37"/>
      <c r="JGP129" s="37"/>
      <c r="JGQ129" s="37"/>
      <c r="JGR129" s="37"/>
      <c r="JGS129" s="37"/>
      <c r="JGT129" s="37"/>
      <c r="JGU129" s="37"/>
      <c r="JGV129" s="37"/>
      <c r="JGW129" s="37"/>
      <c r="JGX129" s="37"/>
      <c r="JGY129" s="37"/>
      <c r="JGZ129" s="37"/>
      <c r="JHA129" s="37"/>
      <c r="JHB129" s="37"/>
      <c r="JHC129" s="37"/>
      <c r="JHD129" s="37"/>
      <c r="JHE129" s="37"/>
      <c r="JHF129" s="37"/>
      <c r="JHG129" s="37"/>
      <c r="JHH129" s="37"/>
      <c r="JHI129" s="37"/>
      <c r="JHJ129" s="37"/>
      <c r="JHK129" s="37"/>
      <c r="JHL129" s="37"/>
      <c r="JHM129" s="37"/>
      <c r="JHN129" s="37"/>
      <c r="JHO129" s="37"/>
      <c r="JHP129" s="37"/>
      <c r="JHQ129" s="37"/>
      <c r="JHR129" s="37"/>
      <c r="JHS129" s="37"/>
      <c r="JHT129" s="37"/>
      <c r="JHU129" s="37"/>
      <c r="JHV129" s="37"/>
      <c r="JHW129" s="37"/>
      <c r="JHX129" s="37"/>
      <c r="JHY129" s="37"/>
      <c r="JHZ129" s="37"/>
      <c r="JIA129" s="37"/>
      <c r="JIB129" s="37"/>
      <c r="JIC129" s="37"/>
      <c r="JID129" s="37"/>
      <c r="JIE129" s="37"/>
      <c r="JIF129" s="37"/>
      <c r="JIG129" s="37"/>
      <c r="JIH129" s="37"/>
      <c r="JII129" s="37"/>
      <c r="JIJ129" s="37"/>
      <c r="JIK129" s="37"/>
      <c r="JIL129" s="37"/>
      <c r="JIM129" s="37"/>
      <c r="JIN129" s="37"/>
      <c r="JIO129" s="37"/>
      <c r="JIP129" s="37"/>
      <c r="JIQ129" s="37"/>
      <c r="JIR129" s="37"/>
      <c r="JIS129" s="37"/>
      <c r="JIT129" s="37"/>
      <c r="JIU129" s="37"/>
      <c r="JIV129" s="37"/>
      <c r="JIW129" s="37"/>
      <c r="JIX129" s="37"/>
      <c r="JIY129" s="37"/>
      <c r="JIZ129" s="37"/>
      <c r="JJA129" s="37"/>
      <c r="JJB129" s="37"/>
      <c r="JJC129" s="37"/>
      <c r="JJD129" s="37"/>
      <c r="JJE129" s="37"/>
      <c r="JJF129" s="37"/>
      <c r="JJG129" s="37"/>
      <c r="JJH129" s="37"/>
      <c r="JJI129" s="37"/>
      <c r="JJJ129" s="37"/>
      <c r="JJK129" s="37"/>
      <c r="JJL129" s="37"/>
      <c r="JJM129" s="37"/>
      <c r="JJN129" s="37"/>
      <c r="JJO129" s="37"/>
      <c r="JJP129" s="37"/>
      <c r="JJQ129" s="37"/>
      <c r="JJR129" s="37"/>
      <c r="JJS129" s="37"/>
      <c r="JJT129" s="37"/>
      <c r="JJU129" s="37"/>
      <c r="JJV129" s="37"/>
      <c r="JJW129" s="37"/>
      <c r="JJX129" s="37"/>
      <c r="JJY129" s="37"/>
      <c r="JJZ129" s="37"/>
      <c r="JKA129" s="37"/>
      <c r="JKB129" s="37"/>
      <c r="JKC129" s="37"/>
      <c r="JKD129" s="37"/>
      <c r="JKE129" s="37"/>
      <c r="JKF129" s="37"/>
      <c r="JKG129" s="37"/>
      <c r="JKH129" s="37"/>
      <c r="JKI129" s="37"/>
      <c r="JKJ129" s="37"/>
      <c r="JKK129" s="37"/>
      <c r="JKL129" s="37"/>
      <c r="JKM129" s="37"/>
      <c r="JKN129" s="37"/>
      <c r="JKO129" s="37"/>
      <c r="JKP129" s="37"/>
      <c r="JKQ129" s="37"/>
      <c r="JKR129" s="37"/>
      <c r="JKS129" s="37"/>
      <c r="JKT129" s="37"/>
      <c r="JKU129" s="37"/>
      <c r="JKV129" s="37"/>
      <c r="JKW129" s="37"/>
      <c r="JKX129" s="37"/>
      <c r="JKY129" s="37"/>
      <c r="JKZ129" s="37"/>
      <c r="JLA129" s="37"/>
      <c r="JLB129" s="37"/>
      <c r="JLC129" s="37"/>
      <c r="JLD129" s="37"/>
      <c r="JLE129" s="37"/>
      <c r="JLF129" s="37"/>
      <c r="JLG129" s="37"/>
      <c r="JLH129" s="37"/>
      <c r="JLI129" s="37"/>
      <c r="JLJ129" s="37"/>
      <c r="JLK129" s="37"/>
      <c r="JLL129" s="37"/>
      <c r="JLM129" s="37"/>
      <c r="JLN129" s="37"/>
      <c r="JLO129" s="37"/>
      <c r="JLP129" s="37"/>
      <c r="JLQ129" s="37"/>
      <c r="JLR129" s="37"/>
      <c r="JLS129" s="37"/>
      <c r="JLT129" s="37"/>
      <c r="JLU129" s="37"/>
      <c r="JLV129" s="37"/>
      <c r="JLW129" s="37"/>
      <c r="JLX129" s="37"/>
      <c r="JLY129" s="37"/>
      <c r="JLZ129" s="37"/>
      <c r="JMA129" s="37"/>
      <c r="JMB129" s="37"/>
      <c r="JMC129" s="37"/>
      <c r="JMD129" s="37"/>
      <c r="JME129" s="37"/>
      <c r="JMF129" s="37"/>
      <c r="JMG129" s="37"/>
      <c r="JMH129" s="37"/>
      <c r="JMI129" s="37"/>
      <c r="JMJ129" s="37"/>
      <c r="JMK129" s="37"/>
      <c r="JML129" s="37"/>
      <c r="JMM129" s="37"/>
      <c r="JMN129" s="37"/>
      <c r="JMO129" s="37"/>
      <c r="JMP129" s="37"/>
      <c r="JMQ129" s="37"/>
      <c r="JMR129" s="37"/>
      <c r="JMS129" s="37"/>
      <c r="JMT129" s="37"/>
      <c r="JMU129" s="37"/>
      <c r="JMV129" s="37"/>
      <c r="JMW129" s="37"/>
      <c r="JMX129" s="37"/>
      <c r="JMY129" s="37"/>
      <c r="JMZ129" s="37"/>
      <c r="JNA129" s="37"/>
      <c r="JNB129" s="37"/>
      <c r="JNC129" s="37"/>
      <c r="JND129" s="37"/>
      <c r="JNE129" s="37"/>
      <c r="JNF129" s="37"/>
      <c r="JNG129" s="37"/>
      <c r="JNH129" s="37"/>
      <c r="JNI129" s="37"/>
      <c r="JNJ129" s="37"/>
      <c r="JNK129" s="37"/>
      <c r="JNL129" s="37"/>
      <c r="JNM129" s="37"/>
      <c r="JNN129" s="37"/>
      <c r="JNO129" s="37"/>
      <c r="JNP129" s="37"/>
      <c r="JNQ129" s="37"/>
      <c r="JNR129" s="37"/>
      <c r="JNS129" s="37"/>
      <c r="JNT129" s="37"/>
      <c r="JNU129" s="37"/>
      <c r="JNV129" s="37"/>
      <c r="JNW129" s="37"/>
      <c r="JNX129" s="37"/>
      <c r="JNY129" s="37"/>
      <c r="JNZ129" s="37"/>
      <c r="JOA129" s="37"/>
      <c r="JOB129" s="37"/>
      <c r="JOC129" s="37"/>
      <c r="JOD129" s="37"/>
      <c r="JOE129" s="37"/>
      <c r="JOF129" s="37"/>
      <c r="JOG129" s="37"/>
      <c r="JOH129" s="37"/>
      <c r="JOI129" s="37"/>
      <c r="JOJ129" s="37"/>
      <c r="JOK129" s="37"/>
      <c r="JOL129" s="37"/>
      <c r="JOM129" s="37"/>
      <c r="JON129" s="37"/>
      <c r="JOO129" s="37"/>
      <c r="JOP129" s="37"/>
      <c r="JOQ129" s="37"/>
      <c r="JOR129" s="37"/>
      <c r="JOS129" s="37"/>
      <c r="JOT129" s="37"/>
      <c r="JOU129" s="37"/>
      <c r="JOV129" s="37"/>
      <c r="JOW129" s="37"/>
      <c r="JOX129" s="37"/>
      <c r="JOY129" s="37"/>
      <c r="JOZ129" s="37"/>
      <c r="JPA129" s="37"/>
      <c r="JPB129" s="37"/>
      <c r="JPC129" s="37"/>
      <c r="JPD129" s="37"/>
      <c r="JPE129" s="37"/>
      <c r="JPF129" s="37"/>
      <c r="JPG129" s="37"/>
      <c r="JPH129" s="37"/>
      <c r="JPI129" s="37"/>
      <c r="JPJ129" s="37"/>
      <c r="JPK129" s="37"/>
      <c r="JPL129" s="37"/>
      <c r="JPM129" s="37"/>
      <c r="JPN129" s="37"/>
      <c r="JPO129" s="37"/>
      <c r="JPP129" s="37"/>
      <c r="JPQ129" s="37"/>
      <c r="JPR129" s="37"/>
      <c r="JPS129" s="37"/>
      <c r="JPT129" s="37"/>
      <c r="JPU129" s="37"/>
      <c r="JPV129" s="37"/>
      <c r="JPW129" s="37"/>
      <c r="JPX129" s="37"/>
      <c r="JPY129" s="37"/>
      <c r="JPZ129" s="37"/>
      <c r="JQA129" s="37"/>
      <c r="JQB129" s="37"/>
      <c r="JQC129" s="37"/>
      <c r="JQD129" s="37"/>
      <c r="JQE129" s="37"/>
      <c r="JQF129" s="37"/>
      <c r="JQG129" s="37"/>
      <c r="JQH129" s="37"/>
      <c r="JQI129" s="37"/>
      <c r="JQJ129" s="37"/>
      <c r="JQK129" s="37"/>
      <c r="JQL129" s="37"/>
      <c r="JQM129" s="37"/>
      <c r="JQN129" s="37"/>
      <c r="JQO129" s="37"/>
      <c r="JQP129" s="37"/>
      <c r="JQQ129" s="37"/>
      <c r="JQR129" s="37"/>
      <c r="JQS129" s="37"/>
      <c r="JQT129" s="37"/>
      <c r="JQU129" s="37"/>
      <c r="JQV129" s="37"/>
      <c r="JQW129" s="37"/>
      <c r="JQX129" s="37"/>
      <c r="JQY129" s="37"/>
      <c r="JQZ129" s="37"/>
      <c r="JRA129" s="37"/>
      <c r="JRB129" s="37"/>
      <c r="JRC129" s="37"/>
      <c r="JRD129" s="37"/>
      <c r="JRE129" s="37"/>
      <c r="JRF129" s="37"/>
      <c r="JRG129" s="37"/>
      <c r="JRH129" s="37"/>
      <c r="JRI129" s="37"/>
      <c r="JRJ129" s="37"/>
      <c r="JRK129" s="37"/>
      <c r="JRL129" s="37"/>
      <c r="JRM129" s="37"/>
      <c r="JRN129" s="37"/>
      <c r="JRO129" s="37"/>
      <c r="JRP129" s="37"/>
      <c r="JRQ129" s="37"/>
      <c r="JRR129" s="37"/>
      <c r="JRS129" s="37"/>
      <c r="JRT129" s="37"/>
      <c r="JRU129" s="37"/>
      <c r="JRV129" s="37"/>
      <c r="JRW129" s="37"/>
      <c r="JRX129" s="37"/>
      <c r="JRY129" s="37"/>
      <c r="JRZ129" s="37"/>
      <c r="JSA129" s="37"/>
      <c r="JSB129" s="37"/>
      <c r="JSC129" s="37"/>
      <c r="JSD129" s="37"/>
      <c r="JSE129" s="37"/>
      <c r="JSF129" s="37"/>
      <c r="JSG129" s="37"/>
      <c r="JSH129" s="37"/>
      <c r="JSI129" s="37"/>
      <c r="JSJ129" s="37"/>
      <c r="JSK129" s="37"/>
      <c r="JSL129" s="37"/>
      <c r="JSM129" s="37"/>
      <c r="JSN129" s="37"/>
      <c r="JSO129" s="37"/>
      <c r="JSP129" s="37"/>
      <c r="JSQ129" s="37"/>
      <c r="JSR129" s="37"/>
      <c r="JSS129" s="37"/>
      <c r="JST129" s="37"/>
      <c r="JSU129" s="37"/>
      <c r="JSV129" s="37"/>
      <c r="JSW129" s="37"/>
      <c r="JSX129" s="37"/>
      <c r="JSY129" s="37"/>
      <c r="JSZ129" s="37"/>
      <c r="JTA129" s="37"/>
      <c r="JTB129" s="37"/>
      <c r="JTC129" s="37"/>
      <c r="JTD129" s="37"/>
      <c r="JTE129" s="37"/>
      <c r="JTF129" s="37"/>
      <c r="JTG129" s="37"/>
      <c r="JTH129" s="37"/>
      <c r="JTI129" s="37"/>
      <c r="JTJ129" s="37"/>
      <c r="JTK129" s="37"/>
      <c r="JTL129" s="37"/>
      <c r="JTM129" s="37"/>
      <c r="JTN129" s="37"/>
      <c r="JTO129" s="37"/>
      <c r="JTP129" s="37"/>
      <c r="JTQ129" s="37"/>
      <c r="JTR129" s="37"/>
      <c r="JTS129" s="37"/>
      <c r="JTT129" s="37"/>
      <c r="JTU129" s="37"/>
      <c r="JTV129" s="37"/>
      <c r="JTW129" s="37"/>
      <c r="JTX129" s="37"/>
      <c r="JTY129" s="37"/>
      <c r="JTZ129" s="37"/>
      <c r="JUA129" s="37"/>
      <c r="JUB129" s="37"/>
      <c r="JUC129" s="37"/>
      <c r="JUD129" s="37"/>
      <c r="JUE129" s="37"/>
      <c r="JUF129" s="37"/>
      <c r="JUG129" s="37"/>
      <c r="JUH129" s="37"/>
      <c r="JUI129" s="37"/>
      <c r="JUJ129" s="37"/>
      <c r="JUK129" s="37"/>
      <c r="JUL129" s="37"/>
      <c r="JUM129" s="37"/>
      <c r="JUN129" s="37"/>
      <c r="JUO129" s="37"/>
      <c r="JUP129" s="37"/>
      <c r="JUQ129" s="37"/>
      <c r="JUR129" s="37"/>
      <c r="JUS129" s="37"/>
      <c r="JUT129" s="37"/>
      <c r="JUU129" s="37"/>
      <c r="JUV129" s="37"/>
      <c r="JUW129" s="37"/>
      <c r="JUX129" s="37"/>
      <c r="JUY129" s="37"/>
      <c r="JUZ129" s="37"/>
      <c r="JVA129" s="37"/>
      <c r="JVB129" s="37"/>
      <c r="JVC129" s="37"/>
      <c r="JVD129" s="37"/>
      <c r="JVE129" s="37"/>
      <c r="JVF129" s="37"/>
      <c r="JVG129" s="37"/>
      <c r="JVH129" s="37"/>
      <c r="JVI129" s="37"/>
      <c r="JVJ129" s="37"/>
      <c r="JVK129" s="37"/>
      <c r="JVL129" s="37"/>
      <c r="JVM129" s="37"/>
      <c r="JVN129" s="37"/>
      <c r="JVO129" s="37"/>
      <c r="JVP129" s="37"/>
      <c r="JVQ129" s="37"/>
      <c r="JVR129" s="37"/>
      <c r="JVS129" s="37"/>
      <c r="JVT129" s="37"/>
      <c r="JVU129" s="37"/>
      <c r="JVV129" s="37"/>
      <c r="JVW129" s="37"/>
      <c r="JVX129" s="37"/>
      <c r="JVY129" s="37"/>
      <c r="JVZ129" s="37"/>
      <c r="JWA129" s="37"/>
      <c r="JWB129" s="37"/>
      <c r="JWC129" s="37"/>
      <c r="JWD129" s="37"/>
      <c r="JWE129" s="37"/>
      <c r="JWF129" s="37"/>
      <c r="JWG129" s="37"/>
      <c r="JWH129" s="37"/>
      <c r="JWI129" s="37"/>
      <c r="JWJ129" s="37"/>
      <c r="JWK129" s="37"/>
      <c r="JWL129" s="37"/>
      <c r="JWM129" s="37"/>
      <c r="JWN129" s="37"/>
      <c r="JWO129" s="37"/>
      <c r="JWP129" s="37"/>
      <c r="JWQ129" s="37"/>
      <c r="JWR129" s="37"/>
      <c r="JWS129" s="37"/>
      <c r="JWT129" s="37"/>
      <c r="JWU129" s="37"/>
      <c r="JWV129" s="37"/>
      <c r="JWW129" s="37"/>
      <c r="JWX129" s="37"/>
      <c r="JWY129" s="37"/>
      <c r="JWZ129" s="37"/>
      <c r="JXA129" s="37"/>
      <c r="JXB129" s="37"/>
      <c r="JXC129" s="37"/>
      <c r="JXD129" s="37"/>
      <c r="JXE129" s="37"/>
      <c r="JXF129" s="37"/>
      <c r="JXG129" s="37"/>
      <c r="JXH129" s="37"/>
      <c r="JXI129" s="37"/>
      <c r="JXJ129" s="37"/>
      <c r="JXK129" s="37"/>
      <c r="JXL129" s="37"/>
      <c r="JXM129" s="37"/>
      <c r="JXN129" s="37"/>
      <c r="JXO129" s="37"/>
      <c r="JXP129" s="37"/>
      <c r="JXQ129" s="37"/>
      <c r="JXR129" s="37"/>
      <c r="JXS129" s="37"/>
      <c r="JXT129" s="37"/>
      <c r="JXU129" s="37"/>
      <c r="JXV129" s="37"/>
      <c r="JXW129" s="37"/>
      <c r="JXX129" s="37"/>
      <c r="JXY129" s="37"/>
      <c r="JXZ129" s="37"/>
      <c r="JYA129" s="37"/>
      <c r="JYB129" s="37"/>
      <c r="JYC129" s="37"/>
      <c r="JYD129" s="37"/>
      <c r="JYE129" s="37"/>
      <c r="JYF129" s="37"/>
      <c r="JYG129" s="37"/>
      <c r="JYH129" s="37"/>
      <c r="JYI129" s="37"/>
      <c r="JYJ129" s="37"/>
      <c r="JYK129" s="37"/>
      <c r="JYL129" s="37"/>
      <c r="JYM129" s="37"/>
      <c r="JYN129" s="37"/>
      <c r="JYO129" s="37"/>
      <c r="JYP129" s="37"/>
      <c r="JYQ129" s="37"/>
      <c r="JYR129" s="37"/>
      <c r="JYS129" s="37"/>
      <c r="JYT129" s="37"/>
      <c r="JYU129" s="37"/>
      <c r="JYV129" s="37"/>
      <c r="JYW129" s="37"/>
      <c r="JYX129" s="37"/>
      <c r="JYY129" s="37"/>
      <c r="JYZ129" s="37"/>
      <c r="JZA129" s="37"/>
      <c r="JZB129" s="37"/>
      <c r="JZC129" s="37"/>
      <c r="JZD129" s="37"/>
      <c r="JZE129" s="37"/>
      <c r="JZF129" s="37"/>
      <c r="JZG129" s="37"/>
      <c r="JZH129" s="37"/>
      <c r="JZI129" s="37"/>
      <c r="JZJ129" s="37"/>
      <c r="JZK129" s="37"/>
      <c r="JZL129" s="37"/>
      <c r="JZM129" s="37"/>
      <c r="JZN129" s="37"/>
      <c r="JZO129" s="37"/>
      <c r="JZP129" s="37"/>
      <c r="JZQ129" s="37"/>
      <c r="JZR129" s="37"/>
      <c r="JZS129" s="37"/>
      <c r="JZT129" s="37"/>
      <c r="JZU129" s="37"/>
      <c r="JZV129" s="37"/>
      <c r="JZW129" s="37"/>
      <c r="JZX129" s="37"/>
      <c r="JZY129" s="37"/>
      <c r="JZZ129" s="37"/>
      <c r="KAA129" s="37"/>
      <c r="KAB129" s="37"/>
      <c r="KAC129" s="37"/>
      <c r="KAD129" s="37"/>
      <c r="KAE129" s="37"/>
      <c r="KAF129" s="37"/>
      <c r="KAG129" s="37"/>
      <c r="KAH129" s="37"/>
      <c r="KAI129" s="37"/>
      <c r="KAJ129" s="37"/>
      <c r="KAK129" s="37"/>
      <c r="KAL129" s="37"/>
      <c r="KAM129" s="37"/>
      <c r="KAN129" s="37"/>
      <c r="KAO129" s="37"/>
      <c r="KAP129" s="37"/>
      <c r="KAQ129" s="37"/>
      <c r="KAR129" s="37"/>
      <c r="KAS129" s="37"/>
      <c r="KAT129" s="37"/>
      <c r="KAU129" s="37"/>
      <c r="KAV129" s="37"/>
      <c r="KAW129" s="37"/>
      <c r="KAX129" s="37"/>
      <c r="KAY129" s="37"/>
      <c r="KAZ129" s="37"/>
      <c r="KBA129" s="37"/>
      <c r="KBB129" s="37"/>
      <c r="KBC129" s="37"/>
      <c r="KBD129" s="37"/>
      <c r="KBE129" s="37"/>
      <c r="KBF129" s="37"/>
      <c r="KBG129" s="37"/>
      <c r="KBH129" s="37"/>
      <c r="KBI129" s="37"/>
      <c r="KBJ129" s="37"/>
      <c r="KBK129" s="37"/>
      <c r="KBL129" s="37"/>
      <c r="KBM129" s="37"/>
      <c r="KBN129" s="37"/>
      <c r="KBO129" s="37"/>
      <c r="KBP129" s="37"/>
      <c r="KBQ129" s="37"/>
      <c r="KBR129" s="37"/>
      <c r="KBS129" s="37"/>
      <c r="KBT129" s="37"/>
      <c r="KBU129" s="37"/>
      <c r="KBV129" s="37"/>
      <c r="KBW129" s="37"/>
      <c r="KBX129" s="37"/>
      <c r="KBY129" s="37"/>
      <c r="KBZ129" s="37"/>
      <c r="KCA129" s="37"/>
      <c r="KCB129" s="37"/>
      <c r="KCC129" s="37"/>
      <c r="KCD129" s="37"/>
      <c r="KCE129" s="37"/>
      <c r="KCF129" s="37"/>
      <c r="KCG129" s="37"/>
      <c r="KCH129" s="37"/>
      <c r="KCI129" s="37"/>
      <c r="KCJ129" s="37"/>
      <c r="KCK129" s="37"/>
      <c r="KCL129" s="37"/>
      <c r="KCM129" s="37"/>
      <c r="KCN129" s="37"/>
      <c r="KCO129" s="37"/>
      <c r="KCP129" s="37"/>
      <c r="KCQ129" s="37"/>
      <c r="KCR129" s="37"/>
      <c r="KCS129" s="37"/>
      <c r="KCT129" s="37"/>
      <c r="KCU129" s="37"/>
      <c r="KCV129" s="37"/>
      <c r="KCW129" s="37"/>
      <c r="KCX129" s="37"/>
      <c r="KCY129" s="37"/>
      <c r="KCZ129" s="37"/>
      <c r="KDA129" s="37"/>
      <c r="KDB129" s="37"/>
      <c r="KDC129" s="37"/>
      <c r="KDD129" s="37"/>
      <c r="KDE129" s="37"/>
      <c r="KDF129" s="37"/>
      <c r="KDG129" s="37"/>
      <c r="KDH129" s="37"/>
      <c r="KDI129" s="37"/>
      <c r="KDJ129" s="37"/>
      <c r="KDK129" s="37"/>
      <c r="KDL129" s="37"/>
      <c r="KDM129" s="37"/>
      <c r="KDN129" s="37"/>
      <c r="KDO129" s="37"/>
      <c r="KDP129" s="37"/>
      <c r="KDQ129" s="37"/>
      <c r="KDR129" s="37"/>
      <c r="KDS129" s="37"/>
      <c r="KDT129" s="37"/>
      <c r="KDU129" s="37"/>
      <c r="KDV129" s="37"/>
      <c r="KDW129" s="37"/>
      <c r="KDX129" s="37"/>
      <c r="KDY129" s="37"/>
      <c r="KDZ129" s="37"/>
      <c r="KEA129" s="37"/>
      <c r="KEB129" s="37"/>
      <c r="KEC129" s="37"/>
      <c r="KED129" s="37"/>
      <c r="KEE129" s="37"/>
      <c r="KEF129" s="37"/>
      <c r="KEG129" s="37"/>
      <c r="KEH129" s="37"/>
      <c r="KEI129" s="37"/>
      <c r="KEJ129" s="37"/>
      <c r="KEK129" s="37"/>
      <c r="KEL129" s="37"/>
      <c r="KEM129" s="37"/>
      <c r="KEN129" s="37"/>
      <c r="KEO129" s="37"/>
      <c r="KEP129" s="37"/>
      <c r="KEQ129" s="37"/>
      <c r="KER129" s="37"/>
      <c r="KES129" s="37"/>
      <c r="KET129" s="37"/>
      <c r="KEU129" s="37"/>
      <c r="KEV129" s="37"/>
      <c r="KEW129" s="37"/>
      <c r="KEX129" s="37"/>
      <c r="KEY129" s="37"/>
      <c r="KEZ129" s="37"/>
      <c r="KFA129" s="37"/>
      <c r="KFB129" s="37"/>
      <c r="KFC129" s="37"/>
      <c r="KFD129" s="37"/>
      <c r="KFE129" s="37"/>
      <c r="KFF129" s="37"/>
      <c r="KFG129" s="37"/>
      <c r="KFH129" s="37"/>
      <c r="KFI129" s="37"/>
      <c r="KFJ129" s="37"/>
      <c r="KFK129" s="37"/>
      <c r="KFL129" s="37"/>
      <c r="KFM129" s="37"/>
      <c r="KFN129" s="37"/>
      <c r="KFO129" s="37"/>
      <c r="KFP129" s="37"/>
      <c r="KFQ129" s="37"/>
      <c r="KFR129" s="37"/>
      <c r="KFS129" s="37"/>
      <c r="KFT129" s="37"/>
      <c r="KFU129" s="37"/>
      <c r="KFV129" s="37"/>
      <c r="KFW129" s="37"/>
      <c r="KFX129" s="37"/>
      <c r="KFY129" s="37"/>
      <c r="KFZ129" s="37"/>
      <c r="KGA129" s="37"/>
      <c r="KGB129" s="37"/>
      <c r="KGC129" s="37"/>
      <c r="KGD129" s="37"/>
      <c r="KGE129" s="37"/>
      <c r="KGF129" s="37"/>
      <c r="KGG129" s="37"/>
      <c r="KGH129" s="37"/>
      <c r="KGI129" s="37"/>
      <c r="KGJ129" s="37"/>
      <c r="KGK129" s="37"/>
      <c r="KGL129" s="37"/>
      <c r="KGM129" s="37"/>
      <c r="KGN129" s="37"/>
      <c r="KGO129" s="37"/>
      <c r="KGP129" s="37"/>
      <c r="KGQ129" s="37"/>
      <c r="KGR129" s="37"/>
      <c r="KGS129" s="37"/>
      <c r="KGT129" s="37"/>
      <c r="KGU129" s="37"/>
      <c r="KGV129" s="37"/>
      <c r="KGW129" s="37"/>
      <c r="KGX129" s="37"/>
      <c r="KGY129" s="37"/>
      <c r="KGZ129" s="37"/>
      <c r="KHA129" s="37"/>
      <c r="KHB129" s="37"/>
      <c r="KHC129" s="37"/>
      <c r="KHD129" s="37"/>
      <c r="KHE129" s="37"/>
      <c r="KHF129" s="37"/>
      <c r="KHG129" s="37"/>
      <c r="KHH129" s="37"/>
      <c r="KHI129" s="37"/>
      <c r="KHJ129" s="37"/>
      <c r="KHK129" s="37"/>
      <c r="KHL129" s="37"/>
      <c r="KHM129" s="37"/>
      <c r="KHN129" s="37"/>
      <c r="KHO129" s="37"/>
      <c r="KHP129" s="37"/>
      <c r="KHQ129" s="37"/>
      <c r="KHR129" s="37"/>
      <c r="KHS129" s="37"/>
      <c r="KHT129" s="37"/>
      <c r="KHU129" s="37"/>
      <c r="KHV129" s="37"/>
      <c r="KHW129" s="37"/>
      <c r="KHX129" s="37"/>
      <c r="KHY129" s="37"/>
      <c r="KHZ129" s="37"/>
      <c r="KIA129" s="37"/>
      <c r="KIB129" s="37"/>
      <c r="KIC129" s="37"/>
      <c r="KID129" s="37"/>
      <c r="KIE129" s="37"/>
      <c r="KIF129" s="37"/>
      <c r="KIG129" s="37"/>
      <c r="KIH129" s="37"/>
      <c r="KII129" s="37"/>
      <c r="KIJ129" s="37"/>
      <c r="KIK129" s="37"/>
      <c r="KIL129" s="37"/>
      <c r="KIM129" s="37"/>
      <c r="KIN129" s="37"/>
      <c r="KIO129" s="37"/>
      <c r="KIP129" s="37"/>
      <c r="KIQ129" s="37"/>
      <c r="KIR129" s="37"/>
      <c r="KIS129" s="37"/>
      <c r="KIT129" s="37"/>
      <c r="KIU129" s="37"/>
      <c r="KIV129" s="37"/>
      <c r="KIW129" s="37"/>
      <c r="KIX129" s="37"/>
      <c r="KIY129" s="37"/>
      <c r="KIZ129" s="37"/>
      <c r="KJA129" s="37"/>
      <c r="KJB129" s="37"/>
      <c r="KJC129" s="37"/>
      <c r="KJD129" s="37"/>
      <c r="KJE129" s="37"/>
      <c r="KJF129" s="37"/>
      <c r="KJG129" s="37"/>
      <c r="KJH129" s="37"/>
      <c r="KJI129" s="37"/>
      <c r="KJJ129" s="37"/>
      <c r="KJK129" s="37"/>
      <c r="KJL129" s="37"/>
      <c r="KJM129" s="37"/>
      <c r="KJN129" s="37"/>
      <c r="KJO129" s="37"/>
      <c r="KJP129" s="37"/>
      <c r="KJQ129" s="37"/>
      <c r="KJR129" s="37"/>
      <c r="KJS129" s="37"/>
      <c r="KJT129" s="37"/>
      <c r="KJU129" s="37"/>
      <c r="KJV129" s="37"/>
      <c r="KJW129" s="37"/>
      <c r="KJX129" s="37"/>
      <c r="KJY129" s="37"/>
      <c r="KJZ129" s="37"/>
      <c r="KKA129" s="37"/>
      <c r="KKB129" s="37"/>
      <c r="KKC129" s="37"/>
      <c r="KKD129" s="37"/>
      <c r="KKE129" s="37"/>
      <c r="KKF129" s="37"/>
      <c r="KKG129" s="37"/>
      <c r="KKH129" s="37"/>
      <c r="KKI129" s="37"/>
      <c r="KKJ129" s="37"/>
      <c r="KKK129" s="37"/>
      <c r="KKL129" s="37"/>
      <c r="KKM129" s="37"/>
      <c r="KKN129" s="37"/>
      <c r="KKO129" s="37"/>
      <c r="KKP129" s="37"/>
      <c r="KKQ129" s="37"/>
      <c r="KKR129" s="37"/>
      <c r="KKS129" s="37"/>
      <c r="KKT129" s="37"/>
      <c r="KKU129" s="37"/>
      <c r="KKV129" s="37"/>
      <c r="KKW129" s="37"/>
      <c r="KKX129" s="37"/>
      <c r="KKY129" s="37"/>
      <c r="KKZ129" s="37"/>
      <c r="KLA129" s="37"/>
      <c r="KLB129" s="37"/>
      <c r="KLC129" s="37"/>
      <c r="KLD129" s="37"/>
      <c r="KLE129" s="37"/>
      <c r="KLF129" s="37"/>
      <c r="KLG129" s="37"/>
      <c r="KLH129" s="37"/>
      <c r="KLI129" s="37"/>
      <c r="KLJ129" s="37"/>
      <c r="KLK129" s="37"/>
      <c r="KLL129" s="37"/>
      <c r="KLM129" s="37"/>
      <c r="KLN129" s="37"/>
      <c r="KLO129" s="37"/>
      <c r="KLP129" s="37"/>
      <c r="KLQ129" s="37"/>
      <c r="KLR129" s="37"/>
      <c r="KLS129" s="37"/>
      <c r="KLT129" s="37"/>
      <c r="KLU129" s="37"/>
      <c r="KLV129" s="37"/>
      <c r="KLW129" s="37"/>
      <c r="KLX129" s="37"/>
      <c r="KLY129" s="37"/>
      <c r="KLZ129" s="37"/>
      <c r="KMA129" s="37"/>
      <c r="KMB129" s="37"/>
      <c r="KMC129" s="37"/>
      <c r="KMD129" s="37"/>
      <c r="KME129" s="37"/>
      <c r="KMF129" s="37"/>
      <c r="KMG129" s="37"/>
      <c r="KMH129" s="37"/>
      <c r="KMI129" s="37"/>
      <c r="KMJ129" s="37"/>
      <c r="KMK129" s="37"/>
      <c r="KML129" s="37"/>
      <c r="KMM129" s="37"/>
      <c r="KMN129" s="37"/>
      <c r="KMO129" s="37"/>
      <c r="KMP129" s="37"/>
      <c r="KMQ129" s="37"/>
      <c r="KMR129" s="37"/>
      <c r="KMS129" s="37"/>
      <c r="KMT129" s="37"/>
      <c r="KMU129" s="37"/>
      <c r="KMV129" s="37"/>
      <c r="KMW129" s="37"/>
      <c r="KMX129" s="37"/>
      <c r="KMY129" s="37"/>
      <c r="KMZ129" s="37"/>
      <c r="KNA129" s="37"/>
      <c r="KNB129" s="37"/>
      <c r="KNC129" s="37"/>
      <c r="KND129" s="37"/>
      <c r="KNE129" s="37"/>
      <c r="KNF129" s="37"/>
      <c r="KNG129" s="37"/>
      <c r="KNH129" s="37"/>
      <c r="KNI129" s="37"/>
      <c r="KNJ129" s="37"/>
      <c r="KNK129" s="37"/>
      <c r="KNL129" s="37"/>
      <c r="KNM129" s="37"/>
      <c r="KNN129" s="37"/>
      <c r="KNO129" s="37"/>
      <c r="KNP129" s="37"/>
      <c r="KNQ129" s="37"/>
      <c r="KNR129" s="37"/>
      <c r="KNS129" s="37"/>
      <c r="KNT129" s="37"/>
      <c r="KNU129" s="37"/>
      <c r="KNV129" s="37"/>
      <c r="KNW129" s="37"/>
      <c r="KNX129" s="37"/>
      <c r="KNY129" s="37"/>
      <c r="KNZ129" s="37"/>
      <c r="KOA129" s="37"/>
      <c r="KOB129" s="37"/>
      <c r="KOC129" s="37"/>
      <c r="KOD129" s="37"/>
      <c r="KOE129" s="37"/>
      <c r="KOF129" s="37"/>
      <c r="KOG129" s="37"/>
      <c r="KOH129" s="37"/>
      <c r="KOI129" s="37"/>
      <c r="KOJ129" s="37"/>
      <c r="KOK129" s="37"/>
      <c r="KOL129" s="37"/>
      <c r="KOM129" s="37"/>
      <c r="KON129" s="37"/>
      <c r="KOO129" s="37"/>
      <c r="KOP129" s="37"/>
      <c r="KOQ129" s="37"/>
      <c r="KOR129" s="37"/>
      <c r="KOS129" s="37"/>
      <c r="KOT129" s="37"/>
      <c r="KOU129" s="37"/>
      <c r="KOV129" s="37"/>
      <c r="KOW129" s="37"/>
      <c r="KOX129" s="37"/>
      <c r="KOY129" s="37"/>
      <c r="KOZ129" s="37"/>
      <c r="KPA129" s="37"/>
      <c r="KPB129" s="37"/>
      <c r="KPC129" s="37"/>
      <c r="KPD129" s="37"/>
      <c r="KPE129" s="37"/>
      <c r="KPF129" s="37"/>
      <c r="KPG129" s="37"/>
      <c r="KPH129" s="37"/>
      <c r="KPI129" s="37"/>
      <c r="KPJ129" s="37"/>
      <c r="KPK129" s="37"/>
      <c r="KPL129" s="37"/>
      <c r="KPM129" s="37"/>
      <c r="KPN129" s="37"/>
      <c r="KPO129" s="37"/>
      <c r="KPP129" s="37"/>
      <c r="KPQ129" s="37"/>
      <c r="KPR129" s="37"/>
      <c r="KPS129" s="37"/>
      <c r="KPT129" s="37"/>
      <c r="KPU129" s="37"/>
      <c r="KPV129" s="37"/>
      <c r="KPW129" s="37"/>
      <c r="KPX129" s="37"/>
      <c r="KPY129" s="37"/>
      <c r="KPZ129" s="37"/>
      <c r="KQA129" s="37"/>
      <c r="KQB129" s="37"/>
      <c r="KQC129" s="37"/>
      <c r="KQD129" s="37"/>
      <c r="KQE129" s="37"/>
      <c r="KQF129" s="37"/>
      <c r="KQG129" s="37"/>
      <c r="KQH129" s="37"/>
      <c r="KQI129" s="37"/>
      <c r="KQJ129" s="37"/>
      <c r="KQK129" s="37"/>
      <c r="KQL129" s="37"/>
      <c r="KQM129" s="37"/>
      <c r="KQN129" s="37"/>
      <c r="KQO129" s="37"/>
      <c r="KQP129" s="37"/>
      <c r="KQQ129" s="37"/>
      <c r="KQR129" s="37"/>
      <c r="KQS129" s="37"/>
      <c r="KQT129" s="37"/>
      <c r="KQU129" s="37"/>
      <c r="KQV129" s="37"/>
      <c r="KQW129" s="37"/>
      <c r="KQX129" s="37"/>
      <c r="KQY129" s="37"/>
      <c r="KQZ129" s="37"/>
      <c r="KRA129" s="37"/>
      <c r="KRB129" s="37"/>
      <c r="KRC129" s="37"/>
      <c r="KRD129" s="37"/>
      <c r="KRE129" s="37"/>
      <c r="KRF129" s="37"/>
      <c r="KRG129" s="37"/>
      <c r="KRH129" s="37"/>
      <c r="KRI129" s="37"/>
      <c r="KRJ129" s="37"/>
      <c r="KRK129" s="37"/>
      <c r="KRL129" s="37"/>
      <c r="KRM129" s="37"/>
      <c r="KRN129" s="37"/>
      <c r="KRO129" s="37"/>
      <c r="KRP129" s="37"/>
      <c r="KRQ129" s="37"/>
      <c r="KRR129" s="37"/>
      <c r="KRS129" s="37"/>
      <c r="KRT129" s="37"/>
      <c r="KRU129" s="37"/>
      <c r="KRV129" s="37"/>
      <c r="KRW129" s="37"/>
      <c r="KRX129" s="37"/>
      <c r="KRY129" s="37"/>
      <c r="KRZ129" s="37"/>
      <c r="KSA129" s="37"/>
      <c r="KSB129" s="37"/>
      <c r="KSC129" s="37"/>
      <c r="KSD129" s="37"/>
      <c r="KSE129" s="37"/>
      <c r="KSF129" s="37"/>
      <c r="KSG129" s="37"/>
      <c r="KSH129" s="37"/>
      <c r="KSI129" s="37"/>
      <c r="KSJ129" s="37"/>
      <c r="KSK129" s="37"/>
      <c r="KSL129" s="37"/>
      <c r="KSM129" s="37"/>
      <c r="KSN129" s="37"/>
      <c r="KSO129" s="37"/>
      <c r="KSP129" s="37"/>
      <c r="KSQ129" s="37"/>
      <c r="KSR129" s="37"/>
      <c r="KSS129" s="37"/>
      <c r="KST129" s="37"/>
      <c r="KSU129" s="37"/>
      <c r="KSV129" s="37"/>
      <c r="KSW129" s="37"/>
      <c r="KSX129" s="37"/>
      <c r="KSY129" s="37"/>
      <c r="KSZ129" s="37"/>
      <c r="KTA129" s="37"/>
      <c r="KTB129" s="37"/>
      <c r="KTC129" s="37"/>
      <c r="KTD129" s="37"/>
      <c r="KTE129" s="37"/>
      <c r="KTF129" s="37"/>
      <c r="KTG129" s="37"/>
      <c r="KTH129" s="37"/>
      <c r="KTI129" s="37"/>
      <c r="KTJ129" s="37"/>
      <c r="KTK129" s="37"/>
      <c r="KTL129" s="37"/>
      <c r="KTM129" s="37"/>
      <c r="KTN129" s="37"/>
      <c r="KTO129" s="37"/>
      <c r="KTP129" s="37"/>
      <c r="KTQ129" s="37"/>
      <c r="KTR129" s="37"/>
      <c r="KTS129" s="37"/>
      <c r="KTT129" s="37"/>
      <c r="KTU129" s="37"/>
      <c r="KTV129" s="37"/>
      <c r="KTW129" s="37"/>
      <c r="KTX129" s="37"/>
      <c r="KTY129" s="37"/>
      <c r="KTZ129" s="37"/>
      <c r="KUA129" s="37"/>
      <c r="KUB129" s="37"/>
      <c r="KUC129" s="37"/>
      <c r="KUD129" s="37"/>
      <c r="KUE129" s="37"/>
      <c r="KUF129" s="37"/>
      <c r="KUG129" s="37"/>
      <c r="KUH129" s="37"/>
      <c r="KUI129" s="37"/>
      <c r="KUJ129" s="37"/>
      <c r="KUK129" s="37"/>
      <c r="KUL129" s="37"/>
      <c r="KUM129" s="37"/>
      <c r="KUN129" s="37"/>
      <c r="KUO129" s="37"/>
      <c r="KUP129" s="37"/>
      <c r="KUQ129" s="37"/>
      <c r="KUR129" s="37"/>
      <c r="KUS129" s="37"/>
      <c r="KUT129" s="37"/>
      <c r="KUU129" s="37"/>
      <c r="KUV129" s="37"/>
      <c r="KUW129" s="37"/>
      <c r="KUX129" s="37"/>
      <c r="KUY129" s="37"/>
      <c r="KUZ129" s="37"/>
      <c r="KVA129" s="37"/>
      <c r="KVB129" s="37"/>
      <c r="KVC129" s="37"/>
      <c r="KVD129" s="37"/>
      <c r="KVE129" s="37"/>
      <c r="KVF129" s="37"/>
      <c r="KVG129" s="37"/>
      <c r="KVH129" s="37"/>
      <c r="KVI129" s="37"/>
      <c r="KVJ129" s="37"/>
      <c r="KVK129" s="37"/>
      <c r="KVL129" s="37"/>
      <c r="KVM129" s="37"/>
      <c r="KVN129" s="37"/>
      <c r="KVO129" s="37"/>
      <c r="KVP129" s="37"/>
      <c r="KVQ129" s="37"/>
      <c r="KVR129" s="37"/>
      <c r="KVS129" s="37"/>
      <c r="KVT129" s="37"/>
      <c r="KVU129" s="37"/>
      <c r="KVV129" s="37"/>
      <c r="KVW129" s="37"/>
      <c r="KVX129" s="37"/>
      <c r="KVY129" s="37"/>
      <c r="KVZ129" s="37"/>
      <c r="KWA129" s="37"/>
      <c r="KWB129" s="37"/>
      <c r="KWC129" s="37"/>
      <c r="KWD129" s="37"/>
      <c r="KWE129" s="37"/>
      <c r="KWF129" s="37"/>
      <c r="KWG129" s="37"/>
      <c r="KWH129" s="37"/>
      <c r="KWI129" s="37"/>
      <c r="KWJ129" s="37"/>
      <c r="KWK129" s="37"/>
      <c r="KWL129" s="37"/>
      <c r="KWM129" s="37"/>
      <c r="KWN129" s="37"/>
      <c r="KWO129" s="37"/>
      <c r="KWP129" s="37"/>
      <c r="KWQ129" s="37"/>
      <c r="KWR129" s="37"/>
      <c r="KWS129" s="37"/>
      <c r="KWT129" s="37"/>
      <c r="KWU129" s="37"/>
      <c r="KWV129" s="37"/>
      <c r="KWW129" s="37"/>
      <c r="KWX129" s="37"/>
      <c r="KWY129" s="37"/>
      <c r="KWZ129" s="37"/>
      <c r="KXA129" s="37"/>
      <c r="KXB129" s="37"/>
      <c r="KXC129" s="37"/>
      <c r="KXD129" s="37"/>
      <c r="KXE129" s="37"/>
      <c r="KXF129" s="37"/>
      <c r="KXG129" s="37"/>
      <c r="KXH129" s="37"/>
      <c r="KXI129" s="37"/>
      <c r="KXJ129" s="37"/>
      <c r="KXK129" s="37"/>
      <c r="KXL129" s="37"/>
      <c r="KXM129" s="37"/>
      <c r="KXN129" s="37"/>
      <c r="KXO129" s="37"/>
      <c r="KXP129" s="37"/>
      <c r="KXQ129" s="37"/>
      <c r="KXR129" s="37"/>
      <c r="KXS129" s="37"/>
      <c r="KXT129" s="37"/>
      <c r="KXU129" s="37"/>
      <c r="KXV129" s="37"/>
      <c r="KXW129" s="37"/>
      <c r="KXX129" s="37"/>
      <c r="KXY129" s="37"/>
      <c r="KXZ129" s="37"/>
      <c r="KYA129" s="37"/>
      <c r="KYB129" s="37"/>
      <c r="KYC129" s="37"/>
      <c r="KYD129" s="37"/>
      <c r="KYE129" s="37"/>
      <c r="KYF129" s="37"/>
      <c r="KYG129" s="37"/>
      <c r="KYH129" s="37"/>
      <c r="KYI129" s="37"/>
      <c r="KYJ129" s="37"/>
      <c r="KYK129" s="37"/>
      <c r="KYL129" s="37"/>
      <c r="KYM129" s="37"/>
      <c r="KYN129" s="37"/>
      <c r="KYO129" s="37"/>
      <c r="KYP129" s="37"/>
      <c r="KYQ129" s="37"/>
      <c r="KYR129" s="37"/>
      <c r="KYS129" s="37"/>
      <c r="KYT129" s="37"/>
      <c r="KYU129" s="37"/>
      <c r="KYV129" s="37"/>
      <c r="KYW129" s="37"/>
      <c r="KYX129" s="37"/>
      <c r="KYY129" s="37"/>
      <c r="KYZ129" s="37"/>
      <c r="KZA129" s="37"/>
      <c r="KZB129" s="37"/>
      <c r="KZC129" s="37"/>
      <c r="KZD129" s="37"/>
      <c r="KZE129" s="37"/>
      <c r="KZF129" s="37"/>
      <c r="KZG129" s="37"/>
      <c r="KZH129" s="37"/>
      <c r="KZI129" s="37"/>
      <c r="KZJ129" s="37"/>
      <c r="KZK129" s="37"/>
      <c r="KZL129" s="37"/>
      <c r="KZM129" s="37"/>
      <c r="KZN129" s="37"/>
      <c r="KZO129" s="37"/>
      <c r="KZP129" s="37"/>
      <c r="KZQ129" s="37"/>
      <c r="KZR129" s="37"/>
      <c r="KZS129" s="37"/>
      <c r="KZT129" s="37"/>
      <c r="KZU129" s="37"/>
      <c r="KZV129" s="37"/>
      <c r="KZW129" s="37"/>
      <c r="KZX129" s="37"/>
      <c r="KZY129" s="37"/>
      <c r="KZZ129" s="37"/>
      <c r="LAA129" s="37"/>
      <c r="LAB129" s="37"/>
      <c r="LAC129" s="37"/>
      <c r="LAD129" s="37"/>
      <c r="LAE129" s="37"/>
      <c r="LAF129" s="37"/>
      <c r="LAG129" s="37"/>
      <c r="LAH129" s="37"/>
      <c r="LAI129" s="37"/>
      <c r="LAJ129" s="37"/>
      <c r="LAK129" s="37"/>
      <c r="LAL129" s="37"/>
      <c r="LAM129" s="37"/>
      <c r="LAN129" s="37"/>
      <c r="LAO129" s="37"/>
      <c r="LAP129" s="37"/>
      <c r="LAQ129" s="37"/>
      <c r="LAR129" s="37"/>
      <c r="LAS129" s="37"/>
      <c r="LAT129" s="37"/>
      <c r="LAU129" s="37"/>
      <c r="LAV129" s="37"/>
      <c r="LAW129" s="37"/>
      <c r="LAX129" s="37"/>
      <c r="LAY129" s="37"/>
      <c r="LAZ129" s="37"/>
      <c r="LBA129" s="37"/>
      <c r="LBB129" s="37"/>
      <c r="LBC129" s="37"/>
      <c r="LBD129" s="37"/>
      <c r="LBE129" s="37"/>
      <c r="LBF129" s="37"/>
      <c r="LBG129" s="37"/>
      <c r="LBH129" s="37"/>
      <c r="LBI129" s="37"/>
      <c r="LBJ129" s="37"/>
      <c r="LBK129" s="37"/>
      <c r="LBL129" s="37"/>
      <c r="LBM129" s="37"/>
      <c r="LBN129" s="37"/>
      <c r="LBO129" s="37"/>
      <c r="LBP129" s="37"/>
      <c r="LBQ129" s="37"/>
      <c r="LBR129" s="37"/>
      <c r="LBS129" s="37"/>
      <c r="LBT129" s="37"/>
      <c r="LBU129" s="37"/>
      <c r="LBV129" s="37"/>
      <c r="LBW129" s="37"/>
      <c r="LBX129" s="37"/>
      <c r="LBY129" s="37"/>
      <c r="LBZ129" s="37"/>
      <c r="LCA129" s="37"/>
      <c r="LCB129" s="37"/>
      <c r="LCC129" s="37"/>
      <c r="LCD129" s="37"/>
      <c r="LCE129" s="37"/>
      <c r="LCF129" s="37"/>
      <c r="LCG129" s="37"/>
      <c r="LCH129" s="37"/>
      <c r="LCI129" s="37"/>
      <c r="LCJ129" s="37"/>
      <c r="LCK129" s="37"/>
      <c r="LCL129" s="37"/>
      <c r="LCM129" s="37"/>
      <c r="LCN129" s="37"/>
      <c r="LCO129" s="37"/>
      <c r="LCP129" s="37"/>
      <c r="LCQ129" s="37"/>
      <c r="LCR129" s="37"/>
      <c r="LCS129" s="37"/>
      <c r="LCT129" s="37"/>
      <c r="LCU129" s="37"/>
      <c r="LCV129" s="37"/>
      <c r="LCW129" s="37"/>
      <c r="LCX129" s="37"/>
      <c r="LCY129" s="37"/>
      <c r="LCZ129" s="37"/>
      <c r="LDA129" s="37"/>
      <c r="LDB129" s="37"/>
      <c r="LDC129" s="37"/>
      <c r="LDD129" s="37"/>
      <c r="LDE129" s="37"/>
      <c r="LDF129" s="37"/>
      <c r="LDG129" s="37"/>
      <c r="LDH129" s="37"/>
      <c r="LDI129" s="37"/>
      <c r="LDJ129" s="37"/>
      <c r="LDK129" s="37"/>
      <c r="LDL129" s="37"/>
      <c r="LDM129" s="37"/>
      <c r="LDN129" s="37"/>
      <c r="LDO129" s="37"/>
      <c r="LDP129" s="37"/>
      <c r="LDQ129" s="37"/>
      <c r="LDR129" s="37"/>
      <c r="LDS129" s="37"/>
      <c r="LDT129" s="37"/>
      <c r="LDU129" s="37"/>
      <c r="LDV129" s="37"/>
      <c r="LDW129" s="37"/>
      <c r="LDX129" s="37"/>
      <c r="LDY129" s="37"/>
      <c r="LDZ129" s="37"/>
      <c r="LEA129" s="37"/>
      <c r="LEB129" s="37"/>
      <c r="LEC129" s="37"/>
      <c r="LED129" s="37"/>
      <c r="LEE129" s="37"/>
      <c r="LEF129" s="37"/>
      <c r="LEG129" s="37"/>
      <c r="LEH129" s="37"/>
      <c r="LEI129" s="37"/>
      <c r="LEJ129" s="37"/>
      <c r="LEK129" s="37"/>
      <c r="LEL129" s="37"/>
      <c r="LEM129" s="37"/>
      <c r="LEN129" s="37"/>
      <c r="LEO129" s="37"/>
      <c r="LEP129" s="37"/>
      <c r="LEQ129" s="37"/>
      <c r="LER129" s="37"/>
      <c r="LES129" s="37"/>
      <c r="LET129" s="37"/>
      <c r="LEU129" s="37"/>
      <c r="LEV129" s="37"/>
      <c r="LEW129" s="37"/>
      <c r="LEX129" s="37"/>
      <c r="LEY129" s="37"/>
      <c r="LEZ129" s="37"/>
      <c r="LFA129" s="37"/>
      <c r="LFB129" s="37"/>
      <c r="LFC129" s="37"/>
      <c r="LFD129" s="37"/>
      <c r="LFE129" s="37"/>
      <c r="LFF129" s="37"/>
      <c r="LFG129" s="37"/>
      <c r="LFH129" s="37"/>
      <c r="LFI129" s="37"/>
      <c r="LFJ129" s="37"/>
      <c r="LFK129" s="37"/>
      <c r="LFL129" s="37"/>
      <c r="LFM129" s="37"/>
      <c r="LFN129" s="37"/>
      <c r="LFO129" s="37"/>
      <c r="LFP129" s="37"/>
      <c r="LFQ129" s="37"/>
      <c r="LFR129" s="37"/>
      <c r="LFS129" s="37"/>
      <c r="LFT129" s="37"/>
      <c r="LFU129" s="37"/>
      <c r="LFV129" s="37"/>
      <c r="LFW129" s="37"/>
      <c r="LFX129" s="37"/>
      <c r="LFY129" s="37"/>
      <c r="LFZ129" s="37"/>
      <c r="LGA129" s="37"/>
      <c r="LGB129" s="37"/>
      <c r="LGC129" s="37"/>
      <c r="LGD129" s="37"/>
      <c r="LGE129" s="37"/>
      <c r="LGF129" s="37"/>
      <c r="LGG129" s="37"/>
      <c r="LGH129" s="37"/>
      <c r="LGI129" s="37"/>
      <c r="LGJ129" s="37"/>
      <c r="LGK129" s="37"/>
      <c r="LGL129" s="37"/>
      <c r="LGM129" s="37"/>
      <c r="LGN129" s="37"/>
      <c r="LGO129" s="37"/>
      <c r="LGP129" s="37"/>
      <c r="LGQ129" s="37"/>
      <c r="LGR129" s="37"/>
      <c r="LGS129" s="37"/>
      <c r="LGT129" s="37"/>
      <c r="LGU129" s="37"/>
      <c r="LGV129" s="37"/>
      <c r="LGW129" s="37"/>
      <c r="LGX129" s="37"/>
      <c r="LGY129" s="37"/>
      <c r="LGZ129" s="37"/>
      <c r="LHA129" s="37"/>
      <c r="LHB129" s="37"/>
      <c r="LHC129" s="37"/>
      <c r="LHD129" s="37"/>
      <c r="LHE129" s="37"/>
      <c r="LHF129" s="37"/>
      <c r="LHG129" s="37"/>
      <c r="LHH129" s="37"/>
      <c r="LHI129" s="37"/>
      <c r="LHJ129" s="37"/>
      <c r="LHK129" s="37"/>
      <c r="LHL129" s="37"/>
      <c r="LHM129" s="37"/>
      <c r="LHN129" s="37"/>
      <c r="LHO129" s="37"/>
      <c r="LHP129" s="37"/>
      <c r="LHQ129" s="37"/>
      <c r="LHR129" s="37"/>
      <c r="LHS129" s="37"/>
      <c r="LHT129" s="37"/>
      <c r="LHU129" s="37"/>
      <c r="LHV129" s="37"/>
      <c r="LHW129" s="37"/>
      <c r="LHX129" s="37"/>
      <c r="LHY129" s="37"/>
      <c r="LHZ129" s="37"/>
      <c r="LIA129" s="37"/>
      <c r="LIB129" s="37"/>
      <c r="LIC129" s="37"/>
      <c r="LID129" s="37"/>
      <c r="LIE129" s="37"/>
      <c r="LIF129" s="37"/>
      <c r="LIG129" s="37"/>
      <c r="LIH129" s="37"/>
      <c r="LII129" s="37"/>
      <c r="LIJ129" s="37"/>
      <c r="LIK129" s="37"/>
      <c r="LIL129" s="37"/>
      <c r="LIM129" s="37"/>
      <c r="LIN129" s="37"/>
      <c r="LIO129" s="37"/>
      <c r="LIP129" s="37"/>
      <c r="LIQ129" s="37"/>
      <c r="LIR129" s="37"/>
      <c r="LIS129" s="37"/>
      <c r="LIT129" s="37"/>
      <c r="LIU129" s="37"/>
      <c r="LIV129" s="37"/>
      <c r="LIW129" s="37"/>
      <c r="LIX129" s="37"/>
      <c r="LIY129" s="37"/>
      <c r="LIZ129" s="37"/>
      <c r="LJA129" s="37"/>
      <c r="LJB129" s="37"/>
      <c r="LJC129" s="37"/>
      <c r="LJD129" s="37"/>
      <c r="LJE129" s="37"/>
      <c r="LJF129" s="37"/>
      <c r="LJG129" s="37"/>
      <c r="LJH129" s="37"/>
      <c r="LJI129" s="37"/>
      <c r="LJJ129" s="37"/>
      <c r="LJK129" s="37"/>
      <c r="LJL129" s="37"/>
      <c r="LJM129" s="37"/>
      <c r="LJN129" s="37"/>
      <c r="LJO129" s="37"/>
      <c r="LJP129" s="37"/>
      <c r="LJQ129" s="37"/>
      <c r="LJR129" s="37"/>
      <c r="LJS129" s="37"/>
      <c r="LJT129" s="37"/>
      <c r="LJU129" s="37"/>
      <c r="LJV129" s="37"/>
      <c r="LJW129" s="37"/>
      <c r="LJX129" s="37"/>
      <c r="LJY129" s="37"/>
      <c r="LJZ129" s="37"/>
      <c r="LKA129" s="37"/>
      <c r="LKB129" s="37"/>
      <c r="LKC129" s="37"/>
      <c r="LKD129" s="37"/>
      <c r="LKE129" s="37"/>
      <c r="LKF129" s="37"/>
      <c r="LKG129" s="37"/>
      <c r="LKH129" s="37"/>
      <c r="LKI129" s="37"/>
      <c r="LKJ129" s="37"/>
      <c r="LKK129" s="37"/>
      <c r="LKL129" s="37"/>
      <c r="LKM129" s="37"/>
      <c r="LKN129" s="37"/>
      <c r="LKO129" s="37"/>
      <c r="LKP129" s="37"/>
      <c r="LKQ129" s="37"/>
      <c r="LKR129" s="37"/>
      <c r="LKS129" s="37"/>
      <c r="LKT129" s="37"/>
      <c r="LKU129" s="37"/>
      <c r="LKV129" s="37"/>
      <c r="LKW129" s="37"/>
      <c r="LKX129" s="37"/>
      <c r="LKY129" s="37"/>
      <c r="LKZ129" s="37"/>
      <c r="LLA129" s="37"/>
      <c r="LLB129" s="37"/>
      <c r="LLC129" s="37"/>
      <c r="LLD129" s="37"/>
      <c r="LLE129" s="37"/>
      <c r="LLF129" s="37"/>
      <c r="LLG129" s="37"/>
      <c r="LLH129" s="37"/>
      <c r="LLI129" s="37"/>
      <c r="LLJ129" s="37"/>
      <c r="LLK129" s="37"/>
      <c r="LLL129" s="37"/>
      <c r="LLM129" s="37"/>
      <c r="LLN129" s="37"/>
      <c r="LLO129" s="37"/>
      <c r="LLP129" s="37"/>
      <c r="LLQ129" s="37"/>
      <c r="LLR129" s="37"/>
      <c r="LLS129" s="37"/>
      <c r="LLT129" s="37"/>
      <c r="LLU129" s="37"/>
      <c r="LLV129" s="37"/>
      <c r="LLW129" s="37"/>
      <c r="LLX129" s="37"/>
      <c r="LLY129" s="37"/>
      <c r="LLZ129" s="37"/>
      <c r="LMA129" s="37"/>
      <c r="LMB129" s="37"/>
      <c r="LMC129" s="37"/>
      <c r="LMD129" s="37"/>
      <c r="LME129" s="37"/>
      <c r="LMF129" s="37"/>
      <c r="LMG129" s="37"/>
      <c r="LMH129" s="37"/>
      <c r="LMI129" s="37"/>
      <c r="LMJ129" s="37"/>
      <c r="LMK129" s="37"/>
      <c r="LML129" s="37"/>
      <c r="LMM129" s="37"/>
      <c r="LMN129" s="37"/>
      <c r="LMO129" s="37"/>
      <c r="LMP129" s="37"/>
      <c r="LMQ129" s="37"/>
      <c r="LMR129" s="37"/>
      <c r="LMS129" s="37"/>
      <c r="LMT129" s="37"/>
      <c r="LMU129" s="37"/>
      <c r="LMV129" s="37"/>
      <c r="LMW129" s="37"/>
      <c r="LMX129" s="37"/>
      <c r="LMY129" s="37"/>
      <c r="LMZ129" s="37"/>
      <c r="LNA129" s="37"/>
      <c r="LNB129" s="37"/>
      <c r="LNC129" s="37"/>
      <c r="LND129" s="37"/>
      <c r="LNE129" s="37"/>
      <c r="LNF129" s="37"/>
      <c r="LNG129" s="37"/>
      <c r="LNH129" s="37"/>
      <c r="LNI129" s="37"/>
      <c r="LNJ129" s="37"/>
      <c r="LNK129" s="37"/>
      <c r="LNL129" s="37"/>
      <c r="LNM129" s="37"/>
      <c r="LNN129" s="37"/>
      <c r="LNO129" s="37"/>
      <c r="LNP129" s="37"/>
      <c r="LNQ129" s="37"/>
      <c r="LNR129" s="37"/>
      <c r="LNS129" s="37"/>
      <c r="LNT129" s="37"/>
      <c r="LNU129" s="37"/>
      <c r="LNV129" s="37"/>
      <c r="LNW129" s="37"/>
      <c r="LNX129" s="37"/>
      <c r="LNY129" s="37"/>
      <c r="LNZ129" s="37"/>
      <c r="LOA129" s="37"/>
      <c r="LOB129" s="37"/>
      <c r="LOC129" s="37"/>
      <c r="LOD129" s="37"/>
      <c r="LOE129" s="37"/>
      <c r="LOF129" s="37"/>
      <c r="LOG129" s="37"/>
      <c r="LOH129" s="37"/>
      <c r="LOI129" s="37"/>
      <c r="LOJ129" s="37"/>
      <c r="LOK129" s="37"/>
      <c r="LOL129" s="37"/>
      <c r="LOM129" s="37"/>
      <c r="LON129" s="37"/>
      <c r="LOO129" s="37"/>
      <c r="LOP129" s="37"/>
      <c r="LOQ129" s="37"/>
      <c r="LOR129" s="37"/>
      <c r="LOS129" s="37"/>
      <c r="LOT129" s="37"/>
      <c r="LOU129" s="37"/>
      <c r="LOV129" s="37"/>
      <c r="LOW129" s="37"/>
      <c r="LOX129" s="37"/>
      <c r="LOY129" s="37"/>
      <c r="LOZ129" s="37"/>
      <c r="LPA129" s="37"/>
      <c r="LPB129" s="37"/>
      <c r="LPC129" s="37"/>
      <c r="LPD129" s="37"/>
      <c r="LPE129" s="37"/>
      <c r="LPF129" s="37"/>
      <c r="LPG129" s="37"/>
      <c r="LPH129" s="37"/>
      <c r="LPI129" s="37"/>
      <c r="LPJ129" s="37"/>
      <c r="LPK129" s="37"/>
      <c r="LPL129" s="37"/>
      <c r="LPM129" s="37"/>
      <c r="LPN129" s="37"/>
      <c r="LPO129" s="37"/>
      <c r="LPP129" s="37"/>
      <c r="LPQ129" s="37"/>
      <c r="LPR129" s="37"/>
      <c r="LPS129" s="37"/>
      <c r="LPT129" s="37"/>
      <c r="LPU129" s="37"/>
      <c r="LPV129" s="37"/>
      <c r="LPW129" s="37"/>
      <c r="LPX129" s="37"/>
      <c r="LPY129" s="37"/>
      <c r="LPZ129" s="37"/>
      <c r="LQA129" s="37"/>
      <c r="LQB129" s="37"/>
      <c r="LQC129" s="37"/>
      <c r="LQD129" s="37"/>
      <c r="LQE129" s="37"/>
      <c r="LQF129" s="37"/>
      <c r="LQG129" s="37"/>
      <c r="LQH129" s="37"/>
      <c r="LQI129" s="37"/>
      <c r="LQJ129" s="37"/>
      <c r="LQK129" s="37"/>
      <c r="LQL129" s="37"/>
      <c r="LQM129" s="37"/>
      <c r="LQN129" s="37"/>
      <c r="LQO129" s="37"/>
      <c r="LQP129" s="37"/>
      <c r="LQQ129" s="37"/>
      <c r="LQR129" s="37"/>
      <c r="LQS129" s="37"/>
      <c r="LQT129" s="37"/>
      <c r="LQU129" s="37"/>
      <c r="LQV129" s="37"/>
      <c r="LQW129" s="37"/>
      <c r="LQX129" s="37"/>
      <c r="LQY129" s="37"/>
      <c r="LQZ129" s="37"/>
      <c r="LRA129" s="37"/>
      <c r="LRB129" s="37"/>
      <c r="LRC129" s="37"/>
      <c r="LRD129" s="37"/>
      <c r="LRE129" s="37"/>
      <c r="LRF129" s="37"/>
      <c r="LRG129" s="37"/>
      <c r="LRH129" s="37"/>
      <c r="LRI129" s="37"/>
      <c r="LRJ129" s="37"/>
      <c r="LRK129" s="37"/>
      <c r="LRL129" s="37"/>
      <c r="LRM129" s="37"/>
      <c r="LRN129" s="37"/>
      <c r="LRO129" s="37"/>
      <c r="LRP129" s="37"/>
      <c r="LRQ129" s="37"/>
      <c r="LRR129" s="37"/>
      <c r="LRS129" s="37"/>
      <c r="LRT129" s="37"/>
      <c r="LRU129" s="37"/>
      <c r="LRV129" s="37"/>
      <c r="LRW129" s="37"/>
      <c r="LRX129" s="37"/>
      <c r="LRY129" s="37"/>
      <c r="LRZ129" s="37"/>
      <c r="LSA129" s="37"/>
      <c r="LSB129" s="37"/>
      <c r="LSC129" s="37"/>
      <c r="LSD129" s="37"/>
      <c r="LSE129" s="37"/>
      <c r="LSF129" s="37"/>
      <c r="LSG129" s="37"/>
      <c r="LSH129" s="37"/>
      <c r="LSI129" s="37"/>
      <c r="LSJ129" s="37"/>
      <c r="LSK129" s="37"/>
      <c r="LSL129" s="37"/>
      <c r="LSM129" s="37"/>
      <c r="LSN129" s="37"/>
      <c r="LSO129" s="37"/>
      <c r="LSP129" s="37"/>
      <c r="LSQ129" s="37"/>
      <c r="LSR129" s="37"/>
      <c r="LSS129" s="37"/>
      <c r="LST129" s="37"/>
      <c r="LSU129" s="37"/>
      <c r="LSV129" s="37"/>
      <c r="LSW129" s="37"/>
      <c r="LSX129" s="37"/>
      <c r="LSY129" s="37"/>
      <c r="LSZ129" s="37"/>
      <c r="LTA129" s="37"/>
      <c r="LTB129" s="37"/>
      <c r="LTC129" s="37"/>
      <c r="LTD129" s="37"/>
      <c r="LTE129" s="37"/>
      <c r="LTF129" s="37"/>
      <c r="LTG129" s="37"/>
      <c r="LTH129" s="37"/>
      <c r="LTI129" s="37"/>
      <c r="LTJ129" s="37"/>
      <c r="LTK129" s="37"/>
      <c r="LTL129" s="37"/>
      <c r="LTM129" s="37"/>
      <c r="LTN129" s="37"/>
      <c r="LTO129" s="37"/>
      <c r="LTP129" s="37"/>
      <c r="LTQ129" s="37"/>
      <c r="LTR129" s="37"/>
      <c r="LTS129" s="37"/>
      <c r="LTT129" s="37"/>
      <c r="LTU129" s="37"/>
      <c r="LTV129" s="37"/>
      <c r="LTW129" s="37"/>
      <c r="LTX129" s="37"/>
      <c r="LTY129" s="37"/>
      <c r="LTZ129" s="37"/>
      <c r="LUA129" s="37"/>
      <c r="LUB129" s="37"/>
      <c r="LUC129" s="37"/>
      <c r="LUD129" s="37"/>
      <c r="LUE129" s="37"/>
      <c r="LUF129" s="37"/>
      <c r="LUG129" s="37"/>
      <c r="LUH129" s="37"/>
      <c r="LUI129" s="37"/>
      <c r="LUJ129" s="37"/>
      <c r="LUK129" s="37"/>
      <c r="LUL129" s="37"/>
      <c r="LUM129" s="37"/>
      <c r="LUN129" s="37"/>
      <c r="LUO129" s="37"/>
      <c r="LUP129" s="37"/>
      <c r="LUQ129" s="37"/>
      <c r="LUR129" s="37"/>
      <c r="LUS129" s="37"/>
      <c r="LUT129" s="37"/>
      <c r="LUU129" s="37"/>
      <c r="LUV129" s="37"/>
      <c r="LUW129" s="37"/>
      <c r="LUX129" s="37"/>
      <c r="LUY129" s="37"/>
      <c r="LUZ129" s="37"/>
      <c r="LVA129" s="37"/>
      <c r="LVB129" s="37"/>
      <c r="LVC129" s="37"/>
      <c r="LVD129" s="37"/>
      <c r="LVE129" s="37"/>
      <c r="LVF129" s="37"/>
      <c r="LVG129" s="37"/>
      <c r="LVH129" s="37"/>
      <c r="LVI129" s="37"/>
      <c r="LVJ129" s="37"/>
      <c r="LVK129" s="37"/>
      <c r="LVL129" s="37"/>
      <c r="LVM129" s="37"/>
      <c r="LVN129" s="37"/>
      <c r="LVO129" s="37"/>
      <c r="LVP129" s="37"/>
      <c r="LVQ129" s="37"/>
      <c r="LVR129" s="37"/>
      <c r="LVS129" s="37"/>
      <c r="LVT129" s="37"/>
      <c r="LVU129" s="37"/>
      <c r="LVV129" s="37"/>
      <c r="LVW129" s="37"/>
      <c r="LVX129" s="37"/>
      <c r="LVY129" s="37"/>
      <c r="LVZ129" s="37"/>
      <c r="LWA129" s="37"/>
      <c r="LWB129" s="37"/>
      <c r="LWC129" s="37"/>
      <c r="LWD129" s="37"/>
      <c r="LWE129" s="37"/>
      <c r="LWF129" s="37"/>
      <c r="LWG129" s="37"/>
      <c r="LWH129" s="37"/>
      <c r="LWI129" s="37"/>
      <c r="LWJ129" s="37"/>
      <c r="LWK129" s="37"/>
      <c r="LWL129" s="37"/>
      <c r="LWM129" s="37"/>
      <c r="LWN129" s="37"/>
      <c r="LWO129" s="37"/>
      <c r="LWP129" s="37"/>
      <c r="LWQ129" s="37"/>
      <c r="LWR129" s="37"/>
      <c r="LWS129" s="37"/>
      <c r="LWT129" s="37"/>
      <c r="LWU129" s="37"/>
      <c r="LWV129" s="37"/>
      <c r="LWW129" s="37"/>
      <c r="LWX129" s="37"/>
      <c r="LWY129" s="37"/>
      <c r="LWZ129" s="37"/>
      <c r="LXA129" s="37"/>
      <c r="LXB129" s="37"/>
      <c r="LXC129" s="37"/>
      <c r="LXD129" s="37"/>
      <c r="LXE129" s="37"/>
      <c r="LXF129" s="37"/>
      <c r="LXG129" s="37"/>
      <c r="LXH129" s="37"/>
      <c r="LXI129" s="37"/>
      <c r="LXJ129" s="37"/>
      <c r="LXK129" s="37"/>
      <c r="LXL129" s="37"/>
      <c r="LXM129" s="37"/>
      <c r="LXN129" s="37"/>
      <c r="LXO129" s="37"/>
      <c r="LXP129" s="37"/>
      <c r="LXQ129" s="37"/>
      <c r="LXR129" s="37"/>
      <c r="LXS129" s="37"/>
      <c r="LXT129" s="37"/>
      <c r="LXU129" s="37"/>
      <c r="LXV129" s="37"/>
      <c r="LXW129" s="37"/>
      <c r="LXX129" s="37"/>
      <c r="LXY129" s="37"/>
      <c r="LXZ129" s="37"/>
      <c r="LYA129" s="37"/>
      <c r="LYB129" s="37"/>
      <c r="LYC129" s="37"/>
      <c r="LYD129" s="37"/>
      <c r="LYE129" s="37"/>
      <c r="LYF129" s="37"/>
      <c r="LYG129" s="37"/>
      <c r="LYH129" s="37"/>
      <c r="LYI129" s="37"/>
      <c r="LYJ129" s="37"/>
      <c r="LYK129" s="37"/>
      <c r="LYL129" s="37"/>
      <c r="LYM129" s="37"/>
      <c r="LYN129" s="37"/>
      <c r="LYO129" s="37"/>
      <c r="LYP129" s="37"/>
      <c r="LYQ129" s="37"/>
      <c r="LYR129" s="37"/>
      <c r="LYS129" s="37"/>
      <c r="LYT129" s="37"/>
      <c r="LYU129" s="37"/>
      <c r="LYV129" s="37"/>
      <c r="LYW129" s="37"/>
      <c r="LYX129" s="37"/>
      <c r="LYY129" s="37"/>
      <c r="LYZ129" s="37"/>
      <c r="LZA129" s="37"/>
      <c r="LZB129" s="37"/>
      <c r="LZC129" s="37"/>
      <c r="LZD129" s="37"/>
      <c r="LZE129" s="37"/>
      <c r="LZF129" s="37"/>
      <c r="LZG129" s="37"/>
      <c r="LZH129" s="37"/>
      <c r="LZI129" s="37"/>
      <c r="LZJ129" s="37"/>
      <c r="LZK129" s="37"/>
      <c r="LZL129" s="37"/>
      <c r="LZM129" s="37"/>
      <c r="LZN129" s="37"/>
      <c r="LZO129" s="37"/>
      <c r="LZP129" s="37"/>
      <c r="LZQ129" s="37"/>
      <c r="LZR129" s="37"/>
      <c r="LZS129" s="37"/>
      <c r="LZT129" s="37"/>
      <c r="LZU129" s="37"/>
      <c r="LZV129" s="37"/>
      <c r="LZW129" s="37"/>
      <c r="LZX129" s="37"/>
      <c r="LZY129" s="37"/>
      <c r="LZZ129" s="37"/>
      <c r="MAA129" s="37"/>
      <c r="MAB129" s="37"/>
      <c r="MAC129" s="37"/>
      <c r="MAD129" s="37"/>
      <c r="MAE129" s="37"/>
      <c r="MAF129" s="37"/>
      <c r="MAG129" s="37"/>
      <c r="MAH129" s="37"/>
      <c r="MAI129" s="37"/>
      <c r="MAJ129" s="37"/>
      <c r="MAK129" s="37"/>
      <c r="MAL129" s="37"/>
      <c r="MAM129" s="37"/>
      <c r="MAN129" s="37"/>
      <c r="MAO129" s="37"/>
      <c r="MAP129" s="37"/>
      <c r="MAQ129" s="37"/>
      <c r="MAR129" s="37"/>
      <c r="MAS129" s="37"/>
      <c r="MAT129" s="37"/>
      <c r="MAU129" s="37"/>
      <c r="MAV129" s="37"/>
      <c r="MAW129" s="37"/>
      <c r="MAX129" s="37"/>
      <c r="MAY129" s="37"/>
      <c r="MAZ129" s="37"/>
      <c r="MBA129" s="37"/>
      <c r="MBB129" s="37"/>
      <c r="MBC129" s="37"/>
      <c r="MBD129" s="37"/>
      <c r="MBE129" s="37"/>
      <c r="MBF129" s="37"/>
      <c r="MBG129" s="37"/>
      <c r="MBH129" s="37"/>
      <c r="MBI129" s="37"/>
      <c r="MBJ129" s="37"/>
      <c r="MBK129" s="37"/>
      <c r="MBL129" s="37"/>
      <c r="MBM129" s="37"/>
      <c r="MBN129" s="37"/>
      <c r="MBO129" s="37"/>
      <c r="MBP129" s="37"/>
      <c r="MBQ129" s="37"/>
      <c r="MBR129" s="37"/>
      <c r="MBS129" s="37"/>
      <c r="MBT129" s="37"/>
      <c r="MBU129" s="37"/>
      <c r="MBV129" s="37"/>
      <c r="MBW129" s="37"/>
      <c r="MBX129" s="37"/>
      <c r="MBY129" s="37"/>
      <c r="MBZ129" s="37"/>
      <c r="MCA129" s="37"/>
      <c r="MCB129" s="37"/>
      <c r="MCC129" s="37"/>
      <c r="MCD129" s="37"/>
      <c r="MCE129" s="37"/>
      <c r="MCF129" s="37"/>
      <c r="MCG129" s="37"/>
      <c r="MCH129" s="37"/>
      <c r="MCI129" s="37"/>
      <c r="MCJ129" s="37"/>
      <c r="MCK129" s="37"/>
      <c r="MCL129" s="37"/>
      <c r="MCM129" s="37"/>
      <c r="MCN129" s="37"/>
      <c r="MCO129" s="37"/>
      <c r="MCP129" s="37"/>
      <c r="MCQ129" s="37"/>
      <c r="MCR129" s="37"/>
      <c r="MCS129" s="37"/>
      <c r="MCT129" s="37"/>
      <c r="MCU129" s="37"/>
      <c r="MCV129" s="37"/>
      <c r="MCW129" s="37"/>
      <c r="MCX129" s="37"/>
      <c r="MCY129" s="37"/>
      <c r="MCZ129" s="37"/>
      <c r="MDA129" s="37"/>
      <c r="MDB129" s="37"/>
      <c r="MDC129" s="37"/>
      <c r="MDD129" s="37"/>
      <c r="MDE129" s="37"/>
      <c r="MDF129" s="37"/>
      <c r="MDG129" s="37"/>
      <c r="MDH129" s="37"/>
      <c r="MDI129" s="37"/>
      <c r="MDJ129" s="37"/>
      <c r="MDK129" s="37"/>
      <c r="MDL129" s="37"/>
      <c r="MDM129" s="37"/>
      <c r="MDN129" s="37"/>
      <c r="MDO129" s="37"/>
      <c r="MDP129" s="37"/>
      <c r="MDQ129" s="37"/>
      <c r="MDR129" s="37"/>
      <c r="MDS129" s="37"/>
      <c r="MDT129" s="37"/>
      <c r="MDU129" s="37"/>
      <c r="MDV129" s="37"/>
      <c r="MDW129" s="37"/>
      <c r="MDX129" s="37"/>
      <c r="MDY129" s="37"/>
      <c r="MDZ129" s="37"/>
      <c r="MEA129" s="37"/>
      <c r="MEB129" s="37"/>
      <c r="MEC129" s="37"/>
      <c r="MED129" s="37"/>
      <c r="MEE129" s="37"/>
      <c r="MEF129" s="37"/>
      <c r="MEG129" s="37"/>
      <c r="MEH129" s="37"/>
      <c r="MEI129" s="37"/>
      <c r="MEJ129" s="37"/>
      <c r="MEK129" s="37"/>
      <c r="MEL129" s="37"/>
      <c r="MEM129" s="37"/>
      <c r="MEN129" s="37"/>
      <c r="MEO129" s="37"/>
      <c r="MEP129" s="37"/>
      <c r="MEQ129" s="37"/>
      <c r="MER129" s="37"/>
      <c r="MES129" s="37"/>
      <c r="MET129" s="37"/>
      <c r="MEU129" s="37"/>
      <c r="MEV129" s="37"/>
      <c r="MEW129" s="37"/>
      <c r="MEX129" s="37"/>
      <c r="MEY129" s="37"/>
      <c r="MEZ129" s="37"/>
      <c r="MFA129" s="37"/>
      <c r="MFB129" s="37"/>
      <c r="MFC129" s="37"/>
      <c r="MFD129" s="37"/>
      <c r="MFE129" s="37"/>
      <c r="MFF129" s="37"/>
      <c r="MFG129" s="37"/>
      <c r="MFH129" s="37"/>
      <c r="MFI129" s="37"/>
      <c r="MFJ129" s="37"/>
      <c r="MFK129" s="37"/>
      <c r="MFL129" s="37"/>
      <c r="MFM129" s="37"/>
      <c r="MFN129" s="37"/>
      <c r="MFO129" s="37"/>
      <c r="MFP129" s="37"/>
      <c r="MFQ129" s="37"/>
      <c r="MFR129" s="37"/>
      <c r="MFS129" s="37"/>
      <c r="MFT129" s="37"/>
      <c r="MFU129" s="37"/>
      <c r="MFV129" s="37"/>
      <c r="MFW129" s="37"/>
      <c r="MFX129" s="37"/>
      <c r="MFY129" s="37"/>
      <c r="MFZ129" s="37"/>
      <c r="MGA129" s="37"/>
      <c r="MGB129" s="37"/>
      <c r="MGC129" s="37"/>
      <c r="MGD129" s="37"/>
      <c r="MGE129" s="37"/>
      <c r="MGF129" s="37"/>
      <c r="MGG129" s="37"/>
      <c r="MGH129" s="37"/>
      <c r="MGI129" s="37"/>
      <c r="MGJ129" s="37"/>
      <c r="MGK129" s="37"/>
      <c r="MGL129" s="37"/>
      <c r="MGM129" s="37"/>
      <c r="MGN129" s="37"/>
      <c r="MGO129" s="37"/>
      <c r="MGP129" s="37"/>
      <c r="MGQ129" s="37"/>
      <c r="MGR129" s="37"/>
      <c r="MGS129" s="37"/>
      <c r="MGT129" s="37"/>
      <c r="MGU129" s="37"/>
      <c r="MGV129" s="37"/>
      <c r="MGW129" s="37"/>
      <c r="MGX129" s="37"/>
      <c r="MGY129" s="37"/>
      <c r="MGZ129" s="37"/>
      <c r="MHA129" s="37"/>
      <c r="MHB129" s="37"/>
      <c r="MHC129" s="37"/>
      <c r="MHD129" s="37"/>
      <c r="MHE129" s="37"/>
      <c r="MHF129" s="37"/>
      <c r="MHG129" s="37"/>
      <c r="MHH129" s="37"/>
      <c r="MHI129" s="37"/>
      <c r="MHJ129" s="37"/>
      <c r="MHK129" s="37"/>
      <c r="MHL129" s="37"/>
      <c r="MHM129" s="37"/>
      <c r="MHN129" s="37"/>
      <c r="MHO129" s="37"/>
      <c r="MHP129" s="37"/>
      <c r="MHQ129" s="37"/>
      <c r="MHR129" s="37"/>
      <c r="MHS129" s="37"/>
      <c r="MHT129" s="37"/>
      <c r="MHU129" s="37"/>
      <c r="MHV129" s="37"/>
      <c r="MHW129" s="37"/>
      <c r="MHX129" s="37"/>
      <c r="MHY129" s="37"/>
      <c r="MHZ129" s="37"/>
      <c r="MIA129" s="37"/>
      <c r="MIB129" s="37"/>
      <c r="MIC129" s="37"/>
      <c r="MID129" s="37"/>
      <c r="MIE129" s="37"/>
      <c r="MIF129" s="37"/>
      <c r="MIG129" s="37"/>
      <c r="MIH129" s="37"/>
      <c r="MII129" s="37"/>
      <c r="MIJ129" s="37"/>
      <c r="MIK129" s="37"/>
      <c r="MIL129" s="37"/>
      <c r="MIM129" s="37"/>
      <c r="MIN129" s="37"/>
      <c r="MIO129" s="37"/>
      <c r="MIP129" s="37"/>
      <c r="MIQ129" s="37"/>
      <c r="MIR129" s="37"/>
      <c r="MIS129" s="37"/>
      <c r="MIT129" s="37"/>
      <c r="MIU129" s="37"/>
      <c r="MIV129" s="37"/>
      <c r="MIW129" s="37"/>
      <c r="MIX129" s="37"/>
      <c r="MIY129" s="37"/>
      <c r="MIZ129" s="37"/>
      <c r="MJA129" s="37"/>
      <c r="MJB129" s="37"/>
      <c r="MJC129" s="37"/>
      <c r="MJD129" s="37"/>
      <c r="MJE129" s="37"/>
      <c r="MJF129" s="37"/>
      <c r="MJG129" s="37"/>
      <c r="MJH129" s="37"/>
      <c r="MJI129" s="37"/>
      <c r="MJJ129" s="37"/>
      <c r="MJK129" s="37"/>
      <c r="MJL129" s="37"/>
      <c r="MJM129" s="37"/>
      <c r="MJN129" s="37"/>
      <c r="MJO129" s="37"/>
      <c r="MJP129" s="37"/>
      <c r="MJQ129" s="37"/>
      <c r="MJR129" s="37"/>
      <c r="MJS129" s="37"/>
      <c r="MJT129" s="37"/>
      <c r="MJU129" s="37"/>
      <c r="MJV129" s="37"/>
      <c r="MJW129" s="37"/>
      <c r="MJX129" s="37"/>
      <c r="MJY129" s="37"/>
      <c r="MJZ129" s="37"/>
      <c r="MKA129" s="37"/>
      <c r="MKB129" s="37"/>
      <c r="MKC129" s="37"/>
      <c r="MKD129" s="37"/>
      <c r="MKE129" s="37"/>
      <c r="MKF129" s="37"/>
      <c r="MKG129" s="37"/>
      <c r="MKH129" s="37"/>
      <c r="MKI129" s="37"/>
      <c r="MKJ129" s="37"/>
      <c r="MKK129" s="37"/>
      <c r="MKL129" s="37"/>
      <c r="MKM129" s="37"/>
      <c r="MKN129" s="37"/>
      <c r="MKO129" s="37"/>
      <c r="MKP129" s="37"/>
      <c r="MKQ129" s="37"/>
      <c r="MKR129" s="37"/>
      <c r="MKS129" s="37"/>
      <c r="MKT129" s="37"/>
      <c r="MKU129" s="37"/>
      <c r="MKV129" s="37"/>
      <c r="MKW129" s="37"/>
      <c r="MKX129" s="37"/>
      <c r="MKY129" s="37"/>
      <c r="MKZ129" s="37"/>
      <c r="MLA129" s="37"/>
      <c r="MLB129" s="37"/>
      <c r="MLC129" s="37"/>
      <c r="MLD129" s="37"/>
      <c r="MLE129" s="37"/>
      <c r="MLF129" s="37"/>
      <c r="MLG129" s="37"/>
      <c r="MLH129" s="37"/>
      <c r="MLI129" s="37"/>
      <c r="MLJ129" s="37"/>
      <c r="MLK129" s="37"/>
      <c r="MLL129" s="37"/>
      <c r="MLM129" s="37"/>
      <c r="MLN129" s="37"/>
      <c r="MLO129" s="37"/>
      <c r="MLP129" s="37"/>
      <c r="MLQ129" s="37"/>
      <c r="MLR129" s="37"/>
      <c r="MLS129" s="37"/>
      <c r="MLT129" s="37"/>
      <c r="MLU129" s="37"/>
      <c r="MLV129" s="37"/>
      <c r="MLW129" s="37"/>
      <c r="MLX129" s="37"/>
      <c r="MLY129" s="37"/>
      <c r="MLZ129" s="37"/>
      <c r="MMA129" s="37"/>
      <c r="MMB129" s="37"/>
      <c r="MMC129" s="37"/>
      <c r="MMD129" s="37"/>
      <c r="MME129" s="37"/>
      <c r="MMF129" s="37"/>
      <c r="MMG129" s="37"/>
      <c r="MMH129" s="37"/>
      <c r="MMI129" s="37"/>
      <c r="MMJ129" s="37"/>
      <c r="MMK129" s="37"/>
      <c r="MML129" s="37"/>
      <c r="MMM129" s="37"/>
      <c r="MMN129" s="37"/>
      <c r="MMO129" s="37"/>
      <c r="MMP129" s="37"/>
      <c r="MMQ129" s="37"/>
      <c r="MMR129" s="37"/>
      <c r="MMS129" s="37"/>
      <c r="MMT129" s="37"/>
      <c r="MMU129" s="37"/>
      <c r="MMV129" s="37"/>
      <c r="MMW129" s="37"/>
      <c r="MMX129" s="37"/>
      <c r="MMY129" s="37"/>
      <c r="MMZ129" s="37"/>
      <c r="MNA129" s="37"/>
      <c r="MNB129" s="37"/>
      <c r="MNC129" s="37"/>
      <c r="MND129" s="37"/>
      <c r="MNE129" s="37"/>
      <c r="MNF129" s="37"/>
      <c r="MNG129" s="37"/>
      <c r="MNH129" s="37"/>
      <c r="MNI129" s="37"/>
      <c r="MNJ129" s="37"/>
      <c r="MNK129" s="37"/>
      <c r="MNL129" s="37"/>
      <c r="MNM129" s="37"/>
      <c r="MNN129" s="37"/>
      <c r="MNO129" s="37"/>
      <c r="MNP129" s="37"/>
      <c r="MNQ129" s="37"/>
      <c r="MNR129" s="37"/>
      <c r="MNS129" s="37"/>
      <c r="MNT129" s="37"/>
      <c r="MNU129" s="37"/>
      <c r="MNV129" s="37"/>
      <c r="MNW129" s="37"/>
      <c r="MNX129" s="37"/>
      <c r="MNY129" s="37"/>
      <c r="MNZ129" s="37"/>
      <c r="MOA129" s="37"/>
      <c r="MOB129" s="37"/>
      <c r="MOC129" s="37"/>
      <c r="MOD129" s="37"/>
      <c r="MOE129" s="37"/>
      <c r="MOF129" s="37"/>
      <c r="MOG129" s="37"/>
      <c r="MOH129" s="37"/>
      <c r="MOI129" s="37"/>
      <c r="MOJ129" s="37"/>
      <c r="MOK129" s="37"/>
      <c r="MOL129" s="37"/>
      <c r="MOM129" s="37"/>
      <c r="MON129" s="37"/>
      <c r="MOO129" s="37"/>
      <c r="MOP129" s="37"/>
      <c r="MOQ129" s="37"/>
      <c r="MOR129" s="37"/>
      <c r="MOS129" s="37"/>
      <c r="MOT129" s="37"/>
      <c r="MOU129" s="37"/>
      <c r="MOV129" s="37"/>
      <c r="MOW129" s="37"/>
      <c r="MOX129" s="37"/>
      <c r="MOY129" s="37"/>
      <c r="MOZ129" s="37"/>
      <c r="MPA129" s="37"/>
      <c r="MPB129" s="37"/>
      <c r="MPC129" s="37"/>
      <c r="MPD129" s="37"/>
      <c r="MPE129" s="37"/>
      <c r="MPF129" s="37"/>
      <c r="MPG129" s="37"/>
      <c r="MPH129" s="37"/>
      <c r="MPI129" s="37"/>
      <c r="MPJ129" s="37"/>
      <c r="MPK129" s="37"/>
      <c r="MPL129" s="37"/>
      <c r="MPM129" s="37"/>
      <c r="MPN129" s="37"/>
      <c r="MPO129" s="37"/>
      <c r="MPP129" s="37"/>
      <c r="MPQ129" s="37"/>
      <c r="MPR129" s="37"/>
      <c r="MPS129" s="37"/>
      <c r="MPT129" s="37"/>
      <c r="MPU129" s="37"/>
      <c r="MPV129" s="37"/>
      <c r="MPW129" s="37"/>
      <c r="MPX129" s="37"/>
      <c r="MPY129" s="37"/>
      <c r="MPZ129" s="37"/>
      <c r="MQA129" s="37"/>
      <c r="MQB129" s="37"/>
      <c r="MQC129" s="37"/>
      <c r="MQD129" s="37"/>
      <c r="MQE129" s="37"/>
      <c r="MQF129" s="37"/>
      <c r="MQG129" s="37"/>
      <c r="MQH129" s="37"/>
      <c r="MQI129" s="37"/>
      <c r="MQJ129" s="37"/>
      <c r="MQK129" s="37"/>
      <c r="MQL129" s="37"/>
      <c r="MQM129" s="37"/>
      <c r="MQN129" s="37"/>
      <c r="MQO129" s="37"/>
      <c r="MQP129" s="37"/>
      <c r="MQQ129" s="37"/>
      <c r="MQR129" s="37"/>
      <c r="MQS129" s="37"/>
      <c r="MQT129" s="37"/>
      <c r="MQU129" s="37"/>
      <c r="MQV129" s="37"/>
      <c r="MQW129" s="37"/>
      <c r="MQX129" s="37"/>
      <c r="MQY129" s="37"/>
      <c r="MQZ129" s="37"/>
      <c r="MRA129" s="37"/>
      <c r="MRB129" s="37"/>
      <c r="MRC129" s="37"/>
      <c r="MRD129" s="37"/>
      <c r="MRE129" s="37"/>
      <c r="MRF129" s="37"/>
      <c r="MRG129" s="37"/>
      <c r="MRH129" s="37"/>
      <c r="MRI129" s="37"/>
      <c r="MRJ129" s="37"/>
      <c r="MRK129" s="37"/>
      <c r="MRL129" s="37"/>
      <c r="MRM129" s="37"/>
      <c r="MRN129" s="37"/>
      <c r="MRO129" s="37"/>
      <c r="MRP129" s="37"/>
      <c r="MRQ129" s="37"/>
      <c r="MRR129" s="37"/>
      <c r="MRS129" s="37"/>
      <c r="MRT129" s="37"/>
      <c r="MRU129" s="37"/>
      <c r="MRV129" s="37"/>
      <c r="MRW129" s="37"/>
      <c r="MRX129" s="37"/>
      <c r="MRY129" s="37"/>
      <c r="MRZ129" s="37"/>
      <c r="MSA129" s="37"/>
      <c r="MSB129" s="37"/>
      <c r="MSC129" s="37"/>
      <c r="MSD129" s="37"/>
      <c r="MSE129" s="37"/>
      <c r="MSF129" s="37"/>
      <c r="MSG129" s="37"/>
      <c r="MSH129" s="37"/>
      <c r="MSI129" s="37"/>
      <c r="MSJ129" s="37"/>
      <c r="MSK129" s="37"/>
      <c r="MSL129" s="37"/>
      <c r="MSM129" s="37"/>
      <c r="MSN129" s="37"/>
      <c r="MSO129" s="37"/>
      <c r="MSP129" s="37"/>
      <c r="MSQ129" s="37"/>
      <c r="MSR129" s="37"/>
      <c r="MSS129" s="37"/>
      <c r="MST129" s="37"/>
      <c r="MSU129" s="37"/>
      <c r="MSV129" s="37"/>
      <c r="MSW129" s="37"/>
      <c r="MSX129" s="37"/>
      <c r="MSY129" s="37"/>
      <c r="MSZ129" s="37"/>
      <c r="MTA129" s="37"/>
      <c r="MTB129" s="37"/>
      <c r="MTC129" s="37"/>
      <c r="MTD129" s="37"/>
      <c r="MTE129" s="37"/>
      <c r="MTF129" s="37"/>
      <c r="MTG129" s="37"/>
      <c r="MTH129" s="37"/>
      <c r="MTI129" s="37"/>
      <c r="MTJ129" s="37"/>
      <c r="MTK129" s="37"/>
      <c r="MTL129" s="37"/>
      <c r="MTM129" s="37"/>
      <c r="MTN129" s="37"/>
      <c r="MTO129" s="37"/>
      <c r="MTP129" s="37"/>
      <c r="MTQ129" s="37"/>
      <c r="MTR129" s="37"/>
      <c r="MTS129" s="37"/>
      <c r="MTT129" s="37"/>
      <c r="MTU129" s="37"/>
      <c r="MTV129" s="37"/>
      <c r="MTW129" s="37"/>
      <c r="MTX129" s="37"/>
      <c r="MTY129" s="37"/>
      <c r="MTZ129" s="37"/>
      <c r="MUA129" s="37"/>
      <c r="MUB129" s="37"/>
      <c r="MUC129" s="37"/>
      <c r="MUD129" s="37"/>
      <c r="MUE129" s="37"/>
      <c r="MUF129" s="37"/>
      <c r="MUG129" s="37"/>
      <c r="MUH129" s="37"/>
      <c r="MUI129" s="37"/>
      <c r="MUJ129" s="37"/>
      <c r="MUK129" s="37"/>
      <c r="MUL129" s="37"/>
      <c r="MUM129" s="37"/>
      <c r="MUN129" s="37"/>
      <c r="MUO129" s="37"/>
      <c r="MUP129" s="37"/>
      <c r="MUQ129" s="37"/>
      <c r="MUR129" s="37"/>
      <c r="MUS129" s="37"/>
      <c r="MUT129" s="37"/>
      <c r="MUU129" s="37"/>
      <c r="MUV129" s="37"/>
      <c r="MUW129" s="37"/>
      <c r="MUX129" s="37"/>
      <c r="MUY129" s="37"/>
      <c r="MUZ129" s="37"/>
      <c r="MVA129" s="37"/>
      <c r="MVB129" s="37"/>
      <c r="MVC129" s="37"/>
      <c r="MVD129" s="37"/>
      <c r="MVE129" s="37"/>
      <c r="MVF129" s="37"/>
      <c r="MVG129" s="37"/>
      <c r="MVH129" s="37"/>
      <c r="MVI129" s="37"/>
      <c r="MVJ129" s="37"/>
      <c r="MVK129" s="37"/>
      <c r="MVL129" s="37"/>
      <c r="MVM129" s="37"/>
      <c r="MVN129" s="37"/>
      <c r="MVO129" s="37"/>
      <c r="MVP129" s="37"/>
      <c r="MVQ129" s="37"/>
      <c r="MVR129" s="37"/>
      <c r="MVS129" s="37"/>
      <c r="MVT129" s="37"/>
      <c r="MVU129" s="37"/>
      <c r="MVV129" s="37"/>
      <c r="MVW129" s="37"/>
      <c r="MVX129" s="37"/>
      <c r="MVY129" s="37"/>
      <c r="MVZ129" s="37"/>
      <c r="MWA129" s="37"/>
      <c r="MWB129" s="37"/>
      <c r="MWC129" s="37"/>
      <c r="MWD129" s="37"/>
      <c r="MWE129" s="37"/>
      <c r="MWF129" s="37"/>
      <c r="MWG129" s="37"/>
      <c r="MWH129" s="37"/>
      <c r="MWI129" s="37"/>
      <c r="MWJ129" s="37"/>
      <c r="MWK129" s="37"/>
      <c r="MWL129" s="37"/>
      <c r="MWM129" s="37"/>
      <c r="MWN129" s="37"/>
      <c r="MWO129" s="37"/>
      <c r="MWP129" s="37"/>
      <c r="MWQ129" s="37"/>
      <c r="MWR129" s="37"/>
      <c r="MWS129" s="37"/>
      <c r="MWT129" s="37"/>
      <c r="MWU129" s="37"/>
      <c r="MWV129" s="37"/>
      <c r="MWW129" s="37"/>
      <c r="MWX129" s="37"/>
      <c r="MWY129" s="37"/>
      <c r="MWZ129" s="37"/>
      <c r="MXA129" s="37"/>
      <c r="MXB129" s="37"/>
      <c r="MXC129" s="37"/>
      <c r="MXD129" s="37"/>
      <c r="MXE129" s="37"/>
      <c r="MXF129" s="37"/>
      <c r="MXG129" s="37"/>
      <c r="MXH129" s="37"/>
      <c r="MXI129" s="37"/>
      <c r="MXJ129" s="37"/>
      <c r="MXK129" s="37"/>
      <c r="MXL129" s="37"/>
      <c r="MXM129" s="37"/>
      <c r="MXN129" s="37"/>
      <c r="MXO129" s="37"/>
      <c r="MXP129" s="37"/>
      <c r="MXQ129" s="37"/>
      <c r="MXR129" s="37"/>
      <c r="MXS129" s="37"/>
      <c r="MXT129" s="37"/>
      <c r="MXU129" s="37"/>
      <c r="MXV129" s="37"/>
      <c r="MXW129" s="37"/>
      <c r="MXX129" s="37"/>
      <c r="MXY129" s="37"/>
      <c r="MXZ129" s="37"/>
      <c r="MYA129" s="37"/>
      <c r="MYB129" s="37"/>
      <c r="MYC129" s="37"/>
      <c r="MYD129" s="37"/>
      <c r="MYE129" s="37"/>
      <c r="MYF129" s="37"/>
      <c r="MYG129" s="37"/>
      <c r="MYH129" s="37"/>
      <c r="MYI129" s="37"/>
      <c r="MYJ129" s="37"/>
      <c r="MYK129" s="37"/>
      <c r="MYL129" s="37"/>
      <c r="MYM129" s="37"/>
      <c r="MYN129" s="37"/>
      <c r="MYO129" s="37"/>
      <c r="MYP129" s="37"/>
      <c r="MYQ129" s="37"/>
      <c r="MYR129" s="37"/>
      <c r="MYS129" s="37"/>
      <c r="MYT129" s="37"/>
      <c r="MYU129" s="37"/>
      <c r="MYV129" s="37"/>
      <c r="MYW129" s="37"/>
      <c r="MYX129" s="37"/>
      <c r="MYY129" s="37"/>
      <c r="MYZ129" s="37"/>
      <c r="MZA129" s="37"/>
      <c r="MZB129" s="37"/>
      <c r="MZC129" s="37"/>
      <c r="MZD129" s="37"/>
      <c r="MZE129" s="37"/>
      <c r="MZF129" s="37"/>
      <c r="MZG129" s="37"/>
      <c r="MZH129" s="37"/>
      <c r="MZI129" s="37"/>
      <c r="MZJ129" s="37"/>
      <c r="MZK129" s="37"/>
      <c r="MZL129" s="37"/>
      <c r="MZM129" s="37"/>
      <c r="MZN129" s="37"/>
      <c r="MZO129" s="37"/>
      <c r="MZP129" s="37"/>
      <c r="MZQ129" s="37"/>
      <c r="MZR129" s="37"/>
      <c r="MZS129" s="37"/>
      <c r="MZT129" s="37"/>
      <c r="MZU129" s="37"/>
      <c r="MZV129" s="37"/>
      <c r="MZW129" s="37"/>
      <c r="MZX129" s="37"/>
      <c r="MZY129" s="37"/>
      <c r="MZZ129" s="37"/>
      <c r="NAA129" s="37"/>
      <c r="NAB129" s="37"/>
      <c r="NAC129" s="37"/>
      <c r="NAD129" s="37"/>
      <c r="NAE129" s="37"/>
      <c r="NAF129" s="37"/>
      <c r="NAG129" s="37"/>
      <c r="NAH129" s="37"/>
      <c r="NAI129" s="37"/>
      <c r="NAJ129" s="37"/>
      <c r="NAK129" s="37"/>
      <c r="NAL129" s="37"/>
      <c r="NAM129" s="37"/>
      <c r="NAN129" s="37"/>
      <c r="NAO129" s="37"/>
      <c r="NAP129" s="37"/>
      <c r="NAQ129" s="37"/>
      <c r="NAR129" s="37"/>
      <c r="NAS129" s="37"/>
      <c r="NAT129" s="37"/>
      <c r="NAU129" s="37"/>
      <c r="NAV129" s="37"/>
      <c r="NAW129" s="37"/>
      <c r="NAX129" s="37"/>
      <c r="NAY129" s="37"/>
      <c r="NAZ129" s="37"/>
      <c r="NBA129" s="37"/>
      <c r="NBB129" s="37"/>
      <c r="NBC129" s="37"/>
      <c r="NBD129" s="37"/>
      <c r="NBE129" s="37"/>
      <c r="NBF129" s="37"/>
      <c r="NBG129" s="37"/>
      <c r="NBH129" s="37"/>
      <c r="NBI129" s="37"/>
      <c r="NBJ129" s="37"/>
      <c r="NBK129" s="37"/>
      <c r="NBL129" s="37"/>
      <c r="NBM129" s="37"/>
      <c r="NBN129" s="37"/>
      <c r="NBO129" s="37"/>
      <c r="NBP129" s="37"/>
      <c r="NBQ129" s="37"/>
      <c r="NBR129" s="37"/>
      <c r="NBS129" s="37"/>
      <c r="NBT129" s="37"/>
      <c r="NBU129" s="37"/>
      <c r="NBV129" s="37"/>
      <c r="NBW129" s="37"/>
      <c r="NBX129" s="37"/>
      <c r="NBY129" s="37"/>
      <c r="NBZ129" s="37"/>
      <c r="NCA129" s="37"/>
      <c r="NCB129" s="37"/>
      <c r="NCC129" s="37"/>
      <c r="NCD129" s="37"/>
      <c r="NCE129" s="37"/>
      <c r="NCF129" s="37"/>
      <c r="NCG129" s="37"/>
      <c r="NCH129" s="37"/>
      <c r="NCI129" s="37"/>
      <c r="NCJ129" s="37"/>
      <c r="NCK129" s="37"/>
      <c r="NCL129" s="37"/>
      <c r="NCM129" s="37"/>
      <c r="NCN129" s="37"/>
      <c r="NCO129" s="37"/>
      <c r="NCP129" s="37"/>
      <c r="NCQ129" s="37"/>
      <c r="NCR129" s="37"/>
      <c r="NCS129" s="37"/>
      <c r="NCT129" s="37"/>
      <c r="NCU129" s="37"/>
      <c r="NCV129" s="37"/>
      <c r="NCW129" s="37"/>
      <c r="NCX129" s="37"/>
      <c r="NCY129" s="37"/>
      <c r="NCZ129" s="37"/>
      <c r="NDA129" s="37"/>
      <c r="NDB129" s="37"/>
      <c r="NDC129" s="37"/>
      <c r="NDD129" s="37"/>
      <c r="NDE129" s="37"/>
      <c r="NDF129" s="37"/>
      <c r="NDG129" s="37"/>
      <c r="NDH129" s="37"/>
      <c r="NDI129" s="37"/>
      <c r="NDJ129" s="37"/>
      <c r="NDK129" s="37"/>
      <c r="NDL129" s="37"/>
      <c r="NDM129" s="37"/>
      <c r="NDN129" s="37"/>
      <c r="NDO129" s="37"/>
      <c r="NDP129" s="37"/>
      <c r="NDQ129" s="37"/>
      <c r="NDR129" s="37"/>
      <c r="NDS129" s="37"/>
      <c r="NDT129" s="37"/>
      <c r="NDU129" s="37"/>
      <c r="NDV129" s="37"/>
      <c r="NDW129" s="37"/>
      <c r="NDX129" s="37"/>
      <c r="NDY129" s="37"/>
      <c r="NDZ129" s="37"/>
      <c r="NEA129" s="37"/>
      <c r="NEB129" s="37"/>
      <c r="NEC129" s="37"/>
      <c r="NED129" s="37"/>
      <c r="NEE129" s="37"/>
      <c r="NEF129" s="37"/>
      <c r="NEG129" s="37"/>
      <c r="NEH129" s="37"/>
      <c r="NEI129" s="37"/>
      <c r="NEJ129" s="37"/>
      <c r="NEK129" s="37"/>
      <c r="NEL129" s="37"/>
      <c r="NEM129" s="37"/>
      <c r="NEN129" s="37"/>
      <c r="NEO129" s="37"/>
      <c r="NEP129" s="37"/>
      <c r="NEQ129" s="37"/>
      <c r="NER129" s="37"/>
      <c r="NES129" s="37"/>
      <c r="NET129" s="37"/>
      <c r="NEU129" s="37"/>
      <c r="NEV129" s="37"/>
      <c r="NEW129" s="37"/>
      <c r="NEX129" s="37"/>
      <c r="NEY129" s="37"/>
      <c r="NEZ129" s="37"/>
      <c r="NFA129" s="37"/>
      <c r="NFB129" s="37"/>
      <c r="NFC129" s="37"/>
      <c r="NFD129" s="37"/>
      <c r="NFE129" s="37"/>
      <c r="NFF129" s="37"/>
      <c r="NFG129" s="37"/>
      <c r="NFH129" s="37"/>
      <c r="NFI129" s="37"/>
      <c r="NFJ129" s="37"/>
      <c r="NFK129" s="37"/>
      <c r="NFL129" s="37"/>
      <c r="NFM129" s="37"/>
      <c r="NFN129" s="37"/>
      <c r="NFO129" s="37"/>
      <c r="NFP129" s="37"/>
      <c r="NFQ129" s="37"/>
      <c r="NFR129" s="37"/>
      <c r="NFS129" s="37"/>
      <c r="NFT129" s="37"/>
      <c r="NFU129" s="37"/>
      <c r="NFV129" s="37"/>
      <c r="NFW129" s="37"/>
      <c r="NFX129" s="37"/>
      <c r="NFY129" s="37"/>
      <c r="NFZ129" s="37"/>
      <c r="NGA129" s="37"/>
      <c r="NGB129" s="37"/>
      <c r="NGC129" s="37"/>
      <c r="NGD129" s="37"/>
      <c r="NGE129" s="37"/>
      <c r="NGF129" s="37"/>
      <c r="NGG129" s="37"/>
      <c r="NGH129" s="37"/>
      <c r="NGI129" s="37"/>
      <c r="NGJ129" s="37"/>
      <c r="NGK129" s="37"/>
      <c r="NGL129" s="37"/>
      <c r="NGM129" s="37"/>
      <c r="NGN129" s="37"/>
      <c r="NGO129" s="37"/>
      <c r="NGP129" s="37"/>
      <c r="NGQ129" s="37"/>
      <c r="NGR129" s="37"/>
      <c r="NGS129" s="37"/>
      <c r="NGT129" s="37"/>
      <c r="NGU129" s="37"/>
      <c r="NGV129" s="37"/>
      <c r="NGW129" s="37"/>
      <c r="NGX129" s="37"/>
      <c r="NGY129" s="37"/>
      <c r="NGZ129" s="37"/>
      <c r="NHA129" s="37"/>
      <c r="NHB129" s="37"/>
      <c r="NHC129" s="37"/>
      <c r="NHD129" s="37"/>
      <c r="NHE129" s="37"/>
      <c r="NHF129" s="37"/>
      <c r="NHG129" s="37"/>
      <c r="NHH129" s="37"/>
      <c r="NHI129" s="37"/>
      <c r="NHJ129" s="37"/>
      <c r="NHK129" s="37"/>
      <c r="NHL129" s="37"/>
      <c r="NHM129" s="37"/>
      <c r="NHN129" s="37"/>
      <c r="NHO129" s="37"/>
      <c r="NHP129" s="37"/>
      <c r="NHQ129" s="37"/>
      <c r="NHR129" s="37"/>
      <c r="NHS129" s="37"/>
      <c r="NHT129" s="37"/>
      <c r="NHU129" s="37"/>
      <c r="NHV129" s="37"/>
      <c r="NHW129" s="37"/>
      <c r="NHX129" s="37"/>
      <c r="NHY129" s="37"/>
      <c r="NHZ129" s="37"/>
      <c r="NIA129" s="37"/>
      <c r="NIB129" s="37"/>
      <c r="NIC129" s="37"/>
      <c r="NID129" s="37"/>
      <c r="NIE129" s="37"/>
      <c r="NIF129" s="37"/>
      <c r="NIG129" s="37"/>
      <c r="NIH129" s="37"/>
      <c r="NII129" s="37"/>
      <c r="NIJ129" s="37"/>
      <c r="NIK129" s="37"/>
      <c r="NIL129" s="37"/>
      <c r="NIM129" s="37"/>
      <c r="NIN129" s="37"/>
      <c r="NIO129" s="37"/>
      <c r="NIP129" s="37"/>
      <c r="NIQ129" s="37"/>
      <c r="NIR129" s="37"/>
      <c r="NIS129" s="37"/>
      <c r="NIT129" s="37"/>
      <c r="NIU129" s="37"/>
      <c r="NIV129" s="37"/>
      <c r="NIW129" s="37"/>
      <c r="NIX129" s="37"/>
      <c r="NIY129" s="37"/>
      <c r="NIZ129" s="37"/>
      <c r="NJA129" s="37"/>
      <c r="NJB129" s="37"/>
      <c r="NJC129" s="37"/>
      <c r="NJD129" s="37"/>
      <c r="NJE129" s="37"/>
      <c r="NJF129" s="37"/>
      <c r="NJG129" s="37"/>
      <c r="NJH129" s="37"/>
      <c r="NJI129" s="37"/>
      <c r="NJJ129" s="37"/>
      <c r="NJK129" s="37"/>
      <c r="NJL129" s="37"/>
      <c r="NJM129" s="37"/>
      <c r="NJN129" s="37"/>
      <c r="NJO129" s="37"/>
      <c r="NJP129" s="37"/>
      <c r="NJQ129" s="37"/>
      <c r="NJR129" s="37"/>
      <c r="NJS129" s="37"/>
      <c r="NJT129" s="37"/>
      <c r="NJU129" s="37"/>
      <c r="NJV129" s="37"/>
      <c r="NJW129" s="37"/>
      <c r="NJX129" s="37"/>
      <c r="NJY129" s="37"/>
      <c r="NJZ129" s="37"/>
      <c r="NKA129" s="37"/>
      <c r="NKB129" s="37"/>
      <c r="NKC129" s="37"/>
      <c r="NKD129" s="37"/>
      <c r="NKE129" s="37"/>
      <c r="NKF129" s="37"/>
      <c r="NKG129" s="37"/>
      <c r="NKH129" s="37"/>
      <c r="NKI129" s="37"/>
      <c r="NKJ129" s="37"/>
      <c r="NKK129" s="37"/>
      <c r="NKL129" s="37"/>
      <c r="NKM129" s="37"/>
      <c r="NKN129" s="37"/>
      <c r="NKO129" s="37"/>
      <c r="NKP129" s="37"/>
      <c r="NKQ129" s="37"/>
      <c r="NKR129" s="37"/>
      <c r="NKS129" s="37"/>
      <c r="NKT129" s="37"/>
      <c r="NKU129" s="37"/>
      <c r="NKV129" s="37"/>
      <c r="NKW129" s="37"/>
      <c r="NKX129" s="37"/>
      <c r="NKY129" s="37"/>
      <c r="NKZ129" s="37"/>
      <c r="NLA129" s="37"/>
      <c r="NLB129" s="37"/>
      <c r="NLC129" s="37"/>
      <c r="NLD129" s="37"/>
      <c r="NLE129" s="37"/>
      <c r="NLF129" s="37"/>
      <c r="NLG129" s="37"/>
      <c r="NLH129" s="37"/>
      <c r="NLI129" s="37"/>
      <c r="NLJ129" s="37"/>
      <c r="NLK129" s="37"/>
      <c r="NLL129" s="37"/>
      <c r="NLM129" s="37"/>
      <c r="NLN129" s="37"/>
      <c r="NLO129" s="37"/>
      <c r="NLP129" s="37"/>
      <c r="NLQ129" s="37"/>
      <c r="NLR129" s="37"/>
      <c r="NLS129" s="37"/>
      <c r="NLT129" s="37"/>
      <c r="NLU129" s="37"/>
      <c r="NLV129" s="37"/>
      <c r="NLW129" s="37"/>
      <c r="NLX129" s="37"/>
      <c r="NLY129" s="37"/>
      <c r="NLZ129" s="37"/>
      <c r="NMA129" s="37"/>
      <c r="NMB129" s="37"/>
      <c r="NMC129" s="37"/>
      <c r="NMD129" s="37"/>
      <c r="NME129" s="37"/>
      <c r="NMF129" s="37"/>
      <c r="NMG129" s="37"/>
      <c r="NMH129" s="37"/>
      <c r="NMI129" s="37"/>
      <c r="NMJ129" s="37"/>
      <c r="NMK129" s="37"/>
      <c r="NML129" s="37"/>
      <c r="NMM129" s="37"/>
      <c r="NMN129" s="37"/>
      <c r="NMO129" s="37"/>
      <c r="NMP129" s="37"/>
      <c r="NMQ129" s="37"/>
      <c r="NMR129" s="37"/>
      <c r="NMS129" s="37"/>
      <c r="NMT129" s="37"/>
      <c r="NMU129" s="37"/>
      <c r="NMV129" s="37"/>
      <c r="NMW129" s="37"/>
      <c r="NMX129" s="37"/>
      <c r="NMY129" s="37"/>
      <c r="NMZ129" s="37"/>
      <c r="NNA129" s="37"/>
      <c r="NNB129" s="37"/>
      <c r="NNC129" s="37"/>
      <c r="NND129" s="37"/>
      <c r="NNE129" s="37"/>
      <c r="NNF129" s="37"/>
      <c r="NNG129" s="37"/>
      <c r="NNH129" s="37"/>
      <c r="NNI129" s="37"/>
      <c r="NNJ129" s="37"/>
      <c r="NNK129" s="37"/>
      <c r="NNL129" s="37"/>
      <c r="NNM129" s="37"/>
      <c r="NNN129" s="37"/>
      <c r="NNO129" s="37"/>
      <c r="NNP129" s="37"/>
      <c r="NNQ129" s="37"/>
      <c r="NNR129" s="37"/>
      <c r="NNS129" s="37"/>
      <c r="NNT129" s="37"/>
      <c r="NNU129" s="37"/>
      <c r="NNV129" s="37"/>
      <c r="NNW129" s="37"/>
      <c r="NNX129" s="37"/>
      <c r="NNY129" s="37"/>
      <c r="NNZ129" s="37"/>
      <c r="NOA129" s="37"/>
      <c r="NOB129" s="37"/>
      <c r="NOC129" s="37"/>
      <c r="NOD129" s="37"/>
      <c r="NOE129" s="37"/>
      <c r="NOF129" s="37"/>
      <c r="NOG129" s="37"/>
      <c r="NOH129" s="37"/>
      <c r="NOI129" s="37"/>
      <c r="NOJ129" s="37"/>
      <c r="NOK129" s="37"/>
      <c r="NOL129" s="37"/>
      <c r="NOM129" s="37"/>
      <c r="NON129" s="37"/>
      <c r="NOO129" s="37"/>
      <c r="NOP129" s="37"/>
      <c r="NOQ129" s="37"/>
      <c r="NOR129" s="37"/>
      <c r="NOS129" s="37"/>
      <c r="NOT129" s="37"/>
      <c r="NOU129" s="37"/>
      <c r="NOV129" s="37"/>
      <c r="NOW129" s="37"/>
      <c r="NOX129" s="37"/>
      <c r="NOY129" s="37"/>
      <c r="NOZ129" s="37"/>
      <c r="NPA129" s="37"/>
      <c r="NPB129" s="37"/>
      <c r="NPC129" s="37"/>
      <c r="NPD129" s="37"/>
      <c r="NPE129" s="37"/>
      <c r="NPF129" s="37"/>
      <c r="NPG129" s="37"/>
      <c r="NPH129" s="37"/>
      <c r="NPI129" s="37"/>
      <c r="NPJ129" s="37"/>
      <c r="NPK129" s="37"/>
      <c r="NPL129" s="37"/>
      <c r="NPM129" s="37"/>
      <c r="NPN129" s="37"/>
      <c r="NPO129" s="37"/>
      <c r="NPP129" s="37"/>
      <c r="NPQ129" s="37"/>
      <c r="NPR129" s="37"/>
      <c r="NPS129" s="37"/>
      <c r="NPT129" s="37"/>
      <c r="NPU129" s="37"/>
      <c r="NPV129" s="37"/>
      <c r="NPW129" s="37"/>
      <c r="NPX129" s="37"/>
      <c r="NPY129" s="37"/>
      <c r="NPZ129" s="37"/>
      <c r="NQA129" s="37"/>
      <c r="NQB129" s="37"/>
      <c r="NQC129" s="37"/>
      <c r="NQD129" s="37"/>
      <c r="NQE129" s="37"/>
      <c r="NQF129" s="37"/>
      <c r="NQG129" s="37"/>
      <c r="NQH129" s="37"/>
      <c r="NQI129" s="37"/>
      <c r="NQJ129" s="37"/>
      <c r="NQK129" s="37"/>
      <c r="NQL129" s="37"/>
      <c r="NQM129" s="37"/>
      <c r="NQN129" s="37"/>
      <c r="NQO129" s="37"/>
      <c r="NQP129" s="37"/>
      <c r="NQQ129" s="37"/>
      <c r="NQR129" s="37"/>
      <c r="NQS129" s="37"/>
      <c r="NQT129" s="37"/>
      <c r="NQU129" s="37"/>
      <c r="NQV129" s="37"/>
      <c r="NQW129" s="37"/>
      <c r="NQX129" s="37"/>
      <c r="NQY129" s="37"/>
      <c r="NQZ129" s="37"/>
      <c r="NRA129" s="37"/>
      <c r="NRB129" s="37"/>
      <c r="NRC129" s="37"/>
      <c r="NRD129" s="37"/>
      <c r="NRE129" s="37"/>
      <c r="NRF129" s="37"/>
      <c r="NRG129" s="37"/>
      <c r="NRH129" s="37"/>
      <c r="NRI129" s="37"/>
      <c r="NRJ129" s="37"/>
      <c r="NRK129" s="37"/>
      <c r="NRL129" s="37"/>
      <c r="NRM129" s="37"/>
      <c r="NRN129" s="37"/>
      <c r="NRO129" s="37"/>
      <c r="NRP129" s="37"/>
      <c r="NRQ129" s="37"/>
      <c r="NRR129" s="37"/>
      <c r="NRS129" s="37"/>
      <c r="NRT129" s="37"/>
      <c r="NRU129" s="37"/>
      <c r="NRV129" s="37"/>
      <c r="NRW129" s="37"/>
      <c r="NRX129" s="37"/>
      <c r="NRY129" s="37"/>
      <c r="NRZ129" s="37"/>
      <c r="NSA129" s="37"/>
      <c r="NSB129" s="37"/>
      <c r="NSC129" s="37"/>
      <c r="NSD129" s="37"/>
      <c r="NSE129" s="37"/>
      <c r="NSF129" s="37"/>
      <c r="NSG129" s="37"/>
      <c r="NSH129" s="37"/>
      <c r="NSI129" s="37"/>
      <c r="NSJ129" s="37"/>
      <c r="NSK129" s="37"/>
      <c r="NSL129" s="37"/>
      <c r="NSM129" s="37"/>
      <c r="NSN129" s="37"/>
      <c r="NSO129" s="37"/>
      <c r="NSP129" s="37"/>
      <c r="NSQ129" s="37"/>
      <c r="NSR129" s="37"/>
      <c r="NSS129" s="37"/>
      <c r="NST129" s="37"/>
      <c r="NSU129" s="37"/>
      <c r="NSV129" s="37"/>
      <c r="NSW129" s="37"/>
      <c r="NSX129" s="37"/>
      <c r="NSY129" s="37"/>
      <c r="NSZ129" s="37"/>
      <c r="NTA129" s="37"/>
      <c r="NTB129" s="37"/>
      <c r="NTC129" s="37"/>
      <c r="NTD129" s="37"/>
      <c r="NTE129" s="37"/>
      <c r="NTF129" s="37"/>
      <c r="NTG129" s="37"/>
      <c r="NTH129" s="37"/>
      <c r="NTI129" s="37"/>
      <c r="NTJ129" s="37"/>
      <c r="NTK129" s="37"/>
      <c r="NTL129" s="37"/>
      <c r="NTM129" s="37"/>
      <c r="NTN129" s="37"/>
      <c r="NTO129" s="37"/>
      <c r="NTP129" s="37"/>
      <c r="NTQ129" s="37"/>
      <c r="NTR129" s="37"/>
      <c r="NTS129" s="37"/>
      <c r="NTT129" s="37"/>
      <c r="NTU129" s="37"/>
      <c r="NTV129" s="37"/>
      <c r="NTW129" s="37"/>
      <c r="NTX129" s="37"/>
      <c r="NTY129" s="37"/>
      <c r="NTZ129" s="37"/>
      <c r="NUA129" s="37"/>
      <c r="NUB129" s="37"/>
      <c r="NUC129" s="37"/>
      <c r="NUD129" s="37"/>
      <c r="NUE129" s="37"/>
      <c r="NUF129" s="37"/>
      <c r="NUG129" s="37"/>
      <c r="NUH129" s="37"/>
      <c r="NUI129" s="37"/>
      <c r="NUJ129" s="37"/>
      <c r="NUK129" s="37"/>
      <c r="NUL129" s="37"/>
      <c r="NUM129" s="37"/>
      <c r="NUN129" s="37"/>
      <c r="NUO129" s="37"/>
      <c r="NUP129" s="37"/>
      <c r="NUQ129" s="37"/>
      <c r="NUR129" s="37"/>
      <c r="NUS129" s="37"/>
      <c r="NUT129" s="37"/>
      <c r="NUU129" s="37"/>
      <c r="NUV129" s="37"/>
      <c r="NUW129" s="37"/>
      <c r="NUX129" s="37"/>
      <c r="NUY129" s="37"/>
      <c r="NUZ129" s="37"/>
      <c r="NVA129" s="37"/>
      <c r="NVB129" s="37"/>
      <c r="NVC129" s="37"/>
      <c r="NVD129" s="37"/>
      <c r="NVE129" s="37"/>
      <c r="NVF129" s="37"/>
      <c r="NVG129" s="37"/>
      <c r="NVH129" s="37"/>
      <c r="NVI129" s="37"/>
      <c r="NVJ129" s="37"/>
      <c r="NVK129" s="37"/>
      <c r="NVL129" s="37"/>
      <c r="NVM129" s="37"/>
      <c r="NVN129" s="37"/>
      <c r="NVO129" s="37"/>
      <c r="NVP129" s="37"/>
      <c r="NVQ129" s="37"/>
      <c r="NVR129" s="37"/>
      <c r="NVS129" s="37"/>
      <c r="NVT129" s="37"/>
      <c r="NVU129" s="37"/>
      <c r="NVV129" s="37"/>
      <c r="NVW129" s="37"/>
      <c r="NVX129" s="37"/>
      <c r="NVY129" s="37"/>
      <c r="NVZ129" s="37"/>
      <c r="NWA129" s="37"/>
      <c r="NWB129" s="37"/>
      <c r="NWC129" s="37"/>
      <c r="NWD129" s="37"/>
      <c r="NWE129" s="37"/>
      <c r="NWF129" s="37"/>
      <c r="NWG129" s="37"/>
      <c r="NWH129" s="37"/>
      <c r="NWI129" s="37"/>
      <c r="NWJ129" s="37"/>
      <c r="NWK129" s="37"/>
      <c r="NWL129" s="37"/>
      <c r="NWM129" s="37"/>
      <c r="NWN129" s="37"/>
      <c r="NWO129" s="37"/>
      <c r="NWP129" s="37"/>
      <c r="NWQ129" s="37"/>
      <c r="NWR129" s="37"/>
      <c r="NWS129" s="37"/>
      <c r="NWT129" s="37"/>
      <c r="NWU129" s="37"/>
      <c r="NWV129" s="37"/>
      <c r="NWW129" s="37"/>
      <c r="NWX129" s="37"/>
      <c r="NWY129" s="37"/>
      <c r="NWZ129" s="37"/>
      <c r="NXA129" s="37"/>
      <c r="NXB129" s="37"/>
      <c r="NXC129" s="37"/>
      <c r="NXD129" s="37"/>
      <c r="NXE129" s="37"/>
      <c r="NXF129" s="37"/>
      <c r="NXG129" s="37"/>
      <c r="NXH129" s="37"/>
      <c r="NXI129" s="37"/>
      <c r="NXJ129" s="37"/>
      <c r="NXK129" s="37"/>
      <c r="NXL129" s="37"/>
      <c r="NXM129" s="37"/>
      <c r="NXN129" s="37"/>
      <c r="NXO129" s="37"/>
      <c r="NXP129" s="37"/>
      <c r="NXQ129" s="37"/>
      <c r="NXR129" s="37"/>
      <c r="NXS129" s="37"/>
      <c r="NXT129" s="37"/>
      <c r="NXU129" s="37"/>
      <c r="NXV129" s="37"/>
      <c r="NXW129" s="37"/>
      <c r="NXX129" s="37"/>
      <c r="NXY129" s="37"/>
      <c r="NXZ129" s="37"/>
      <c r="NYA129" s="37"/>
      <c r="NYB129" s="37"/>
      <c r="NYC129" s="37"/>
      <c r="NYD129" s="37"/>
      <c r="NYE129" s="37"/>
      <c r="NYF129" s="37"/>
      <c r="NYG129" s="37"/>
      <c r="NYH129" s="37"/>
      <c r="NYI129" s="37"/>
      <c r="NYJ129" s="37"/>
      <c r="NYK129" s="37"/>
      <c r="NYL129" s="37"/>
      <c r="NYM129" s="37"/>
      <c r="NYN129" s="37"/>
      <c r="NYO129" s="37"/>
      <c r="NYP129" s="37"/>
      <c r="NYQ129" s="37"/>
      <c r="NYR129" s="37"/>
      <c r="NYS129" s="37"/>
      <c r="NYT129" s="37"/>
      <c r="NYU129" s="37"/>
      <c r="NYV129" s="37"/>
      <c r="NYW129" s="37"/>
      <c r="NYX129" s="37"/>
      <c r="NYY129" s="37"/>
      <c r="NYZ129" s="37"/>
      <c r="NZA129" s="37"/>
      <c r="NZB129" s="37"/>
      <c r="NZC129" s="37"/>
      <c r="NZD129" s="37"/>
      <c r="NZE129" s="37"/>
      <c r="NZF129" s="37"/>
      <c r="NZG129" s="37"/>
      <c r="NZH129" s="37"/>
      <c r="NZI129" s="37"/>
      <c r="NZJ129" s="37"/>
      <c r="NZK129" s="37"/>
      <c r="NZL129" s="37"/>
      <c r="NZM129" s="37"/>
      <c r="NZN129" s="37"/>
      <c r="NZO129" s="37"/>
      <c r="NZP129" s="37"/>
      <c r="NZQ129" s="37"/>
      <c r="NZR129" s="37"/>
      <c r="NZS129" s="37"/>
      <c r="NZT129" s="37"/>
      <c r="NZU129" s="37"/>
      <c r="NZV129" s="37"/>
      <c r="NZW129" s="37"/>
      <c r="NZX129" s="37"/>
      <c r="NZY129" s="37"/>
      <c r="NZZ129" s="37"/>
      <c r="OAA129" s="37"/>
      <c r="OAB129" s="37"/>
      <c r="OAC129" s="37"/>
      <c r="OAD129" s="37"/>
      <c r="OAE129" s="37"/>
      <c r="OAF129" s="37"/>
      <c r="OAG129" s="37"/>
      <c r="OAH129" s="37"/>
      <c r="OAI129" s="37"/>
      <c r="OAJ129" s="37"/>
      <c r="OAK129" s="37"/>
      <c r="OAL129" s="37"/>
      <c r="OAM129" s="37"/>
      <c r="OAN129" s="37"/>
      <c r="OAO129" s="37"/>
      <c r="OAP129" s="37"/>
      <c r="OAQ129" s="37"/>
      <c r="OAR129" s="37"/>
      <c r="OAS129" s="37"/>
      <c r="OAT129" s="37"/>
      <c r="OAU129" s="37"/>
      <c r="OAV129" s="37"/>
      <c r="OAW129" s="37"/>
      <c r="OAX129" s="37"/>
      <c r="OAY129" s="37"/>
      <c r="OAZ129" s="37"/>
      <c r="OBA129" s="37"/>
      <c r="OBB129" s="37"/>
      <c r="OBC129" s="37"/>
      <c r="OBD129" s="37"/>
      <c r="OBE129" s="37"/>
      <c r="OBF129" s="37"/>
      <c r="OBG129" s="37"/>
      <c r="OBH129" s="37"/>
      <c r="OBI129" s="37"/>
      <c r="OBJ129" s="37"/>
      <c r="OBK129" s="37"/>
      <c r="OBL129" s="37"/>
      <c r="OBM129" s="37"/>
      <c r="OBN129" s="37"/>
      <c r="OBO129" s="37"/>
      <c r="OBP129" s="37"/>
      <c r="OBQ129" s="37"/>
      <c r="OBR129" s="37"/>
      <c r="OBS129" s="37"/>
      <c r="OBT129" s="37"/>
      <c r="OBU129" s="37"/>
      <c r="OBV129" s="37"/>
      <c r="OBW129" s="37"/>
      <c r="OBX129" s="37"/>
      <c r="OBY129" s="37"/>
      <c r="OBZ129" s="37"/>
      <c r="OCA129" s="37"/>
      <c r="OCB129" s="37"/>
      <c r="OCC129" s="37"/>
      <c r="OCD129" s="37"/>
      <c r="OCE129" s="37"/>
      <c r="OCF129" s="37"/>
      <c r="OCG129" s="37"/>
      <c r="OCH129" s="37"/>
      <c r="OCI129" s="37"/>
      <c r="OCJ129" s="37"/>
      <c r="OCK129" s="37"/>
      <c r="OCL129" s="37"/>
      <c r="OCM129" s="37"/>
      <c r="OCN129" s="37"/>
      <c r="OCO129" s="37"/>
      <c r="OCP129" s="37"/>
      <c r="OCQ129" s="37"/>
      <c r="OCR129" s="37"/>
      <c r="OCS129" s="37"/>
      <c r="OCT129" s="37"/>
      <c r="OCU129" s="37"/>
      <c r="OCV129" s="37"/>
      <c r="OCW129" s="37"/>
      <c r="OCX129" s="37"/>
      <c r="OCY129" s="37"/>
      <c r="OCZ129" s="37"/>
      <c r="ODA129" s="37"/>
      <c r="ODB129" s="37"/>
      <c r="ODC129" s="37"/>
      <c r="ODD129" s="37"/>
      <c r="ODE129" s="37"/>
      <c r="ODF129" s="37"/>
      <c r="ODG129" s="37"/>
      <c r="ODH129" s="37"/>
      <c r="ODI129" s="37"/>
      <c r="ODJ129" s="37"/>
      <c r="ODK129" s="37"/>
      <c r="ODL129" s="37"/>
      <c r="ODM129" s="37"/>
      <c r="ODN129" s="37"/>
      <c r="ODO129" s="37"/>
      <c r="ODP129" s="37"/>
      <c r="ODQ129" s="37"/>
      <c r="ODR129" s="37"/>
      <c r="ODS129" s="37"/>
      <c r="ODT129" s="37"/>
      <c r="ODU129" s="37"/>
      <c r="ODV129" s="37"/>
      <c r="ODW129" s="37"/>
      <c r="ODX129" s="37"/>
      <c r="ODY129" s="37"/>
      <c r="ODZ129" s="37"/>
      <c r="OEA129" s="37"/>
      <c r="OEB129" s="37"/>
      <c r="OEC129" s="37"/>
      <c r="OED129" s="37"/>
      <c r="OEE129" s="37"/>
      <c r="OEF129" s="37"/>
      <c r="OEG129" s="37"/>
      <c r="OEH129" s="37"/>
      <c r="OEI129" s="37"/>
      <c r="OEJ129" s="37"/>
      <c r="OEK129" s="37"/>
      <c r="OEL129" s="37"/>
      <c r="OEM129" s="37"/>
      <c r="OEN129" s="37"/>
      <c r="OEO129" s="37"/>
      <c r="OEP129" s="37"/>
      <c r="OEQ129" s="37"/>
      <c r="OER129" s="37"/>
      <c r="OES129" s="37"/>
      <c r="OET129" s="37"/>
      <c r="OEU129" s="37"/>
      <c r="OEV129" s="37"/>
      <c r="OEW129" s="37"/>
      <c r="OEX129" s="37"/>
      <c r="OEY129" s="37"/>
      <c r="OEZ129" s="37"/>
      <c r="OFA129" s="37"/>
      <c r="OFB129" s="37"/>
      <c r="OFC129" s="37"/>
      <c r="OFD129" s="37"/>
      <c r="OFE129" s="37"/>
      <c r="OFF129" s="37"/>
      <c r="OFG129" s="37"/>
      <c r="OFH129" s="37"/>
      <c r="OFI129" s="37"/>
      <c r="OFJ129" s="37"/>
      <c r="OFK129" s="37"/>
      <c r="OFL129" s="37"/>
      <c r="OFM129" s="37"/>
      <c r="OFN129" s="37"/>
      <c r="OFO129" s="37"/>
      <c r="OFP129" s="37"/>
      <c r="OFQ129" s="37"/>
      <c r="OFR129" s="37"/>
      <c r="OFS129" s="37"/>
      <c r="OFT129" s="37"/>
      <c r="OFU129" s="37"/>
      <c r="OFV129" s="37"/>
      <c r="OFW129" s="37"/>
      <c r="OFX129" s="37"/>
      <c r="OFY129" s="37"/>
      <c r="OFZ129" s="37"/>
      <c r="OGA129" s="37"/>
      <c r="OGB129" s="37"/>
      <c r="OGC129" s="37"/>
      <c r="OGD129" s="37"/>
      <c r="OGE129" s="37"/>
      <c r="OGF129" s="37"/>
      <c r="OGG129" s="37"/>
      <c r="OGH129" s="37"/>
      <c r="OGI129" s="37"/>
      <c r="OGJ129" s="37"/>
      <c r="OGK129" s="37"/>
      <c r="OGL129" s="37"/>
      <c r="OGM129" s="37"/>
      <c r="OGN129" s="37"/>
      <c r="OGO129" s="37"/>
      <c r="OGP129" s="37"/>
      <c r="OGQ129" s="37"/>
      <c r="OGR129" s="37"/>
      <c r="OGS129" s="37"/>
      <c r="OGT129" s="37"/>
      <c r="OGU129" s="37"/>
      <c r="OGV129" s="37"/>
      <c r="OGW129" s="37"/>
      <c r="OGX129" s="37"/>
      <c r="OGY129" s="37"/>
      <c r="OGZ129" s="37"/>
      <c r="OHA129" s="37"/>
      <c r="OHB129" s="37"/>
      <c r="OHC129" s="37"/>
      <c r="OHD129" s="37"/>
      <c r="OHE129" s="37"/>
      <c r="OHF129" s="37"/>
      <c r="OHG129" s="37"/>
      <c r="OHH129" s="37"/>
      <c r="OHI129" s="37"/>
      <c r="OHJ129" s="37"/>
      <c r="OHK129" s="37"/>
      <c r="OHL129" s="37"/>
      <c r="OHM129" s="37"/>
      <c r="OHN129" s="37"/>
      <c r="OHO129" s="37"/>
      <c r="OHP129" s="37"/>
      <c r="OHQ129" s="37"/>
      <c r="OHR129" s="37"/>
      <c r="OHS129" s="37"/>
      <c r="OHT129" s="37"/>
      <c r="OHU129" s="37"/>
      <c r="OHV129" s="37"/>
      <c r="OHW129" s="37"/>
      <c r="OHX129" s="37"/>
      <c r="OHY129" s="37"/>
      <c r="OHZ129" s="37"/>
      <c r="OIA129" s="37"/>
      <c r="OIB129" s="37"/>
      <c r="OIC129" s="37"/>
      <c r="OID129" s="37"/>
      <c r="OIE129" s="37"/>
      <c r="OIF129" s="37"/>
      <c r="OIG129" s="37"/>
      <c r="OIH129" s="37"/>
      <c r="OII129" s="37"/>
      <c r="OIJ129" s="37"/>
      <c r="OIK129" s="37"/>
      <c r="OIL129" s="37"/>
      <c r="OIM129" s="37"/>
      <c r="OIN129" s="37"/>
      <c r="OIO129" s="37"/>
      <c r="OIP129" s="37"/>
      <c r="OIQ129" s="37"/>
      <c r="OIR129" s="37"/>
      <c r="OIS129" s="37"/>
      <c r="OIT129" s="37"/>
      <c r="OIU129" s="37"/>
      <c r="OIV129" s="37"/>
      <c r="OIW129" s="37"/>
      <c r="OIX129" s="37"/>
      <c r="OIY129" s="37"/>
      <c r="OIZ129" s="37"/>
      <c r="OJA129" s="37"/>
      <c r="OJB129" s="37"/>
      <c r="OJC129" s="37"/>
      <c r="OJD129" s="37"/>
      <c r="OJE129" s="37"/>
      <c r="OJF129" s="37"/>
      <c r="OJG129" s="37"/>
      <c r="OJH129" s="37"/>
      <c r="OJI129" s="37"/>
      <c r="OJJ129" s="37"/>
      <c r="OJK129" s="37"/>
      <c r="OJL129" s="37"/>
      <c r="OJM129" s="37"/>
      <c r="OJN129" s="37"/>
      <c r="OJO129" s="37"/>
      <c r="OJP129" s="37"/>
      <c r="OJQ129" s="37"/>
      <c r="OJR129" s="37"/>
      <c r="OJS129" s="37"/>
      <c r="OJT129" s="37"/>
      <c r="OJU129" s="37"/>
      <c r="OJV129" s="37"/>
      <c r="OJW129" s="37"/>
      <c r="OJX129" s="37"/>
      <c r="OJY129" s="37"/>
      <c r="OJZ129" s="37"/>
      <c r="OKA129" s="37"/>
      <c r="OKB129" s="37"/>
      <c r="OKC129" s="37"/>
      <c r="OKD129" s="37"/>
      <c r="OKE129" s="37"/>
      <c r="OKF129" s="37"/>
      <c r="OKG129" s="37"/>
      <c r="OKH129" s="37"/>
      <c r="OKI129" s="37"/>
      <c r="OKJ129" s="37"/>
      <c r="OKK129" s="37"/>
      <c r="OKL129" s="37"/>
      <c r="OKM129" s="37"/>
      <c r="OKN129" s="37"/>
      <c r="OKO129" s="37"/>
      <c r="OKP129" s="37"/>
      <c r="OKQ129" s="37"/>
      <c r="OKR129" s="37"/>
      <c r="OKS129" s="37"/>
      <c r="OKT129" s="37"/>
      <c r="OKU129" s="37"/>
      <c r="OKV129" s="37"/>
      <c r="OKW129" s="37"/>
      <c r="OKX129" s="37"/>
      <c r="OKY129" s="37"/>
      <c r="OKZ129" s="37"/>
      <c r="OLA129" s="37"/>
      <c r="OLB129" s="37"/>
      <c r="OLC129" s="37"/>
      <c r="OLD129" s="37"/>
      <c r="OLE129" s="37"/>
      <c r="OLF129" s="37"/>
      <c r="OLG129" s="37"/>
      <c r="OLH129" s="37"/>
      <c r="OLI129" s="37"/>
      <c r="OLJ129" s="37"/>
      <c r="OLK129" s="37"/>
      <c r="OLL129" s="37"/>
      <c r="OLM129" s="37"/>
      <c r="OLN129" s="37"/>
      <c r="OLO129" s="37"/>
      <c r="OLP129" s="37"/>
      <c r="OLQ129" s="37"/>
      <c r="OLR129" s="37"/>
      <c r="OLS129" s="37"/>
      <c r="OLT129" s="37"/>
      <c r="OLU129" s="37"/>
      <c r="OLV129" s="37"/>
      <c r="OLW129" s="37"/>
      <c r="OLX129" s="37"/>
      <c r="OLY129" s="37"/>
      <c r="OLZ129" s="37"/>
      <c r="OMA129" s="37"/>
      <c r="OMB129" s="37"/>
      <c r="OMC129" s="37"/>
      <c r="OMD129" s="37"/>
      <c r="OME129" s="37"/>
      <c r="OMF129" s="37"/>
      <c r="OMG129" s="37"/>
      <c r="OMH129" s="37"/>
      <c r="OMI129" s="37"/>
      <c r="OMJ129" s="37"/>
      <c r="OMK129" s="37"/>
      <c r="OML129" s="37"/>
      <c r="OMM129" s="37"/>
      <c r="OMN129" s="37"/>
      <c r="OMO129" s="37"/>
      <c r="OMP129" s="37"/>
      <c r="OMQ129" s="37"/>
      <c r="OMR129" s="37"/>
      <c r="OMS129" s="37"/>
      <c r="OMT129" s="37"/>
      <c r="OMU129" s="37"/>
      <c r="OMV129" s="37"/>
      <c r="OMW129" s="37"/>
      <c r="OMX129" s="37"/>
      <c r="OMY129" s="37"/>
      <c r="OMZ129" s="37"/>
      <c r="ONA129" s="37"/>
      <c r="ONB129" s="37"/>
      <c r="ONC129" s="37"/>
      <c r="OND129" s="37"/>
      <c r="ONE129" s="37"/>
      <c r="ONF129" s="37"/>
      <c r="ONG129" s="37"/>
      <c r="ONH129" s="37"/>
      <c r="ONI129" s="37"/>
      <c r="ONJ129" s="37"/>
      <c r="ONK129" s="37"/>
      <c r="ONL129" s="37"/>
      <c r="ONM129" s="37"/>
      <c r="ONN129" s="37"/>
      <c r="ONO129" s="37"/>
      <c r="ONP129" s="37"/>
      <c r="ONQ129" s="37"/>
      <c r="ONR129" s="37"/>
      <c r="ONS129" s="37"/>
      <c r="ONT129" s="37"/>
      <c r="ONU129" s="37"/>
      <c r="ONV129" s="37"/>
      <c r="ONW129" s="37"/>
      <c r="ONX129" s="37"/>
      <c r="ONY129" s="37"/>
      <c r="ONZ129" s="37"/>
      <c r="OOA129" s="37"/>
      <c r="OOB129" s="37"/>
      <c r="OOC129" s="37"/>
      <c r="OOD129" s="37"/>
      <c r="OOE129" s="37"/>
      <c r="OOF129" s="37"/>
      <c r="OOG129" s="37"/>
      <c r="OOH129" s="37"/>
      <c r="OOI129" s="37"/>
      <c r="OOJ129" s="37"/>
      <c r="OOK129" s="37"/>
      <c r="OOL129" s="37"/>
      <c r="OOM129" s="37"/>
      <c r="OON129" s="37"/>
      <c r="OOO129" s="37"/>
      <c r="OOP129" s="37"/>
      <c r="OOQ129" s="37"/>
      <c r="OOR129" s="37"/>
      <c r="OOS129" s="37"/>
      <c r="OOT129" s="37"/>
      <c r="OOU129" s="37"/>
      <c r="OOV129" s="37"/>
      <c r="OOW129" s="37"/>
      <c r="OOX129" s="37"/>
      <c r="OOY129" s="37"/>
      <c r="OOZ129" s="37"/>
      <c r="OPA129" s="37"/>
      <c r="OPB129" s="37"/>
      <c r="OPC129" s="37"/>
      <c r="OPD129" s="37"/>
      <c r="OPE129" s="37"/>
      <c r="OPF129" s="37"/>
      <c r="OPG129" s="37"/>
      <c r="OPH129" s="37"/>
      <c r="OPI129" s="37"/>
      <c r="OPJ129" s="37"/>
      <c r="OPK129" s="37"/>
      <c r="OPL129" s="37"/>
      <c r="OPM129" s="37"/>
      <c r="OPN129" s="37"/>
      <c r="OPO129" s="37"/>
      <c r="OPP129" s="37"/>
      <c r="OPQ129" s="37"/>
      <c r="OPR129" s="37"/>
      <c r="OPS129" s="37"/>
      <c r="OPT129" s="37"/>
      <c r="OPU129" s="37"/>
      <c r="OPV129" s="37"/>
      <c r="OPW129" s="37"/>
      <c r="OPX129" s="37"/>
      <c r="OPY129" s="37"/>
      <c r="OPZ129" s="37"/>
      <c r="OQA129" s="37"/>
      <c r="OQB129" s="37"/>
      <c r="OQC129" s="37"/>
      <c r="OQD129" s="37"/>
      <c r="OQE129" s="37"/>
      <c r="OQF129" s="37"/>
      <c r="OQG129" s="37"/>
      <c r="OQH129" s="37"/>
      <c r="OQI129" s="37"/>
      <c r="OQJ129" s="37"/>
      <c r="OQK129" s="37"/>
      <c r="OQL129" s="37"/>
      <c r="OQM129" s="37"/>
      <c r="OQN129" s="37"/>
      <c r="OQO129" s="37"/>
      <c r="OQP129" s="37"/>
      <c r="OQQ129" s="37"/>
      <c r="OQR129" s="37"/>
      <c r="OQS129" s="37"/>
      <c r="OQT129" s="37"/>
      <c r="OQU129" s="37"/>
      <c r="OQV129" s="37"/>
      <c r="OQW129" s="37"/>
      <c r="OQX129" s="37"/>
      <c r="OQY129" s="37"/>
      <c r="OQZ129" s="37"/>
      <c r="ORA129" s="37"/>
      <c r="ORB129" s="37"/>
      <c r="ORC129" s="37"/>
      <c r="ORD129" s="37"/>
      <c r="ORE129" s="37"/>
      <c r="ORF129" s="37"/>
      <c r="ORG129" s="37"/>
      <c r="ORH129" s="37"/>
      <c r="ORI129" s="37"/>
      <c r="ORJ129" s="37"/>
      <c r="ORK129" s="37"/>
      <c r="ORL129" s="37"/>
      <c r="ORM129" s="37"/>
      <c r="ORN129" s="37"/>
      <c r="ORO129" s="37"/>
      <c r="ORP129" s="37"/>
      <c r="ORQ129" s="37"/>
      <c r="ORR129" s="37"/>
      <c r="ORS129" s="37"/>
      <c r="ORT129" s="37"/>
      <c r="ORU129" s="37"/>
      <c r="ORV129" s="37"/>
      <c r="ORW129" s="37"/>
      <c r="ORX129" s="37"/>
      <c r="ORY129" s="37"/>
      <c r="ORZ129" s="37"/>
      <c r="OSA129" s="37"/>
      <c r="OSB129" s="37"/>
      <c r="OSC129" s="37"/>
      <c r="OSD129" s="37"/>
      <c r="OSE129" s="37"/>
      <c r="OSF129" s="37"/>
      <c r="OSG129" s="37"/>
      <c r="OSH129" s="37"/>
      <c r="OSI129" s="37"/>
      <c r="OSJ129" s="37"/>
      <c r="OSK129" s="37"/>
      <c r="OSL129" s="37"/>
      <c r="OSM129" s="37"/>
      <c r="OSN129" s="37"/>
      <c r="OSO129" s="37"/>
      <c r="OSP129" s="37"/>
      <c r="OSQ129" s="37"/>
      <c r="OSR129" s="37"/>
      <c r="OSS129" s="37"/>
      <c r="OST129" s="37"/>
      <c r="OSU129" s="37"/>
      <c r="OSV129" s="37"/>
      <c r="OSW129" s="37"/>
      <c r="OSX129" s="37"/>
      <c r="OSY129" s="37"/>
      <c r="OSZ129" s="37"/>
      <c r="OTA129" s="37"/>
      <c r="OTB129" s="37"/>
      <c r="OTC129" s="37"/>
      <c r="OTD129" s="37"/>
      <c r="OTE129" s="37"/>
      <c r="OTF129" s="37"/>
      <c r="OTG129" s="37"/>
      <c r="OTH129" s="37"/>
      <c r="OTI129" s="37"/>
      <c r="OTJ129" s="37"/>
      <c r="OTK129" s="37"/>
      <c r="OTL129" s="37"/>
      <c r="OTM129" s="37"/>
      <c r="OTN129" s="37"/>
      <c r="OTO129" s="37"/>
      <c r="OTP129" s="37"/>
      <c r="OTQ129" s="37"/>
      <c r="OTR129" s="37"/>
      <c r="OTS129" s="37"/>
      <c r="OTT129" s="37"/>
      <c r="OTU129" s="37"/>
      <c r="OTV129" s="37"/>
      <c r="OTW129" s="37"/>
      <c r="OTX129" s="37"/>
      <c r="OTY129" s="37"/>
      <c r="OTZ129" s="37"/>
      <c r="OUA129" s="37"/>
      <c r="OUB129" s="37"/>
      <c r="OUC129" s="37"/>
      <c r="OUD129" s="37"/>
      <c r="OUE129" s="37"/>
      <c r="OUF129" s="37"/>
      <c r="OUG129" s="37"/>
      <c r="OUH129" s="37"/>
      <c r="OUI129" s="37"/>
      <c r="OUJ129" s="37"/>
      <c r="OUK129" s="37"/>
      <c r="OUL129" s="37"/>
      <c r="OUM129" s="37"/>
      <c r="OUN129" s="37"/>
      <c r="OUO129" s="37"/>
      <c r="OUP129" s="37"/>
      <c r="OUQ129" s="37"/>
      <c r="OUR129" s="37"/>
      <c r="OUS129" s="37"/>
      <c r="OUT129" s="37"/>
      <c r="OUU129" s="37"/>
      <c r="OUV129" s="37"/>
      <c r="OUW129" s="37"/>
      <c r="OUX129" s="37"/>
      <c r="OUY129" s="37"/>
      <c r="OUZ129" s="37"/>
      <c r="OVA129" s="37"/>
      <c r="OVB129" s="37"/>
      <c r="OVC129" s="37"/>
      <c r="OVD129" s="37"/>
      <c r="OVE129" s="37"/>
      <c r="OVF129" s="37"/>
      <c r="OVG129" s="37"/>
      <c r="OVH129" s="37"/>
      <c r="OVI129" s="37"/>
      <c r="OVJ129" s="37"/>
      <c r="OVK129" s="37"/>
      <c r="OVL129" s="37"/>
      <c r="OVM129" s="37"/>
      <c r="OVN129" s="37"/>
      <c r="OVO129" s="37"/>
      <c r="OVP129" s="37"/>
      <c r="OVQ129" s="37"/>
      <c r="OVR129" s="37"/>
      <c r="OVS129" s="37"/>
      <c r="OVT129" s="37"/>
      <c r="OVU129" s="37"/>
      <c r="OVV129" s="37"/>
      <c r="OVW129" s="37"/>
      <c r="OVX129" s="37"/>
      <c r="OVY129" s="37"/>
      <c r="OVZ129" s="37"/>
      <c r="OWA129" s="37"/>
      <c r="OWB129" s="37"/>
      <c r="OWC129" s="37"/>
      <c r="OWD129" s="37"/>
      <c r="OWE129" s="37"/>
      <c r="OWF129" s="37"/>
      <c r="OWG129" s="37"/>
      <c r="OWH129" s="37"/>
      <c r="OWI129" s="37"/>
      <c r="OWJ129" s="37"/>
      <c r="OWK129" s="37"/>
      <c r="OWL129" s="37"/>
      <c r="OWM129" s="37"/>
      <c r="OWN129" s="37"/>
      <c r="OWO129" s="37"/>
      <c r="OWP129" s="37"/>
      <c r="OWQ129" s="37"/>
      <c r="OWR129" s="37"/>
      <c r="OWS129" s="37"/>
      <c r="OWT129" s="37"/>
      <c r="OWU129" s="37"/>
      <c r="OWV129" s="37"/>
      <c r="OWW129" s="37"/>
      <c r="OWX129" s="37"/>
      <c r="OWY129" s="37"/>
      <c r="OWZ129" s="37"/>
      <c r="OXA129" s="37"/>
      <c r="OXB129" s="37"/>
      <c r="OXC129" s="37"/>
      <c r="OXD129" s="37"/>
      <c r="OXE129" s="37"/>
      <c r="OXF129" s="37"/>
      <c r="OXG129" s="37"/>
      <c r="OXH129" s="37"/>
      <c r="OXI129" s="37"/>
      <c r="OXJ129" s="37"/>
      <c r="OXK129" s="37"/>
      <c r="OXL129" s="37"/>
      <c r="OXM129" s="37"/>
      <c r="OXN129" s="37"/>
      <c r="OXO129" s="37"/>
      <c r="OXP129" s="37"/>
      <c r="OXQ129" s="37"/>
      <c r="OXR129" s="37"/>
      <c r="OXS129" s="37"/>
      <c r="OXT129" s="37"/>
      <c r="OXU129" s="37"/>
      <c r="OXV129" s="37"/>
      <c r="OXW129" s="37"/>
      <c r="OXX129" s="37"/>
      <c r="OXY129" s="37"/>
      <c r="OXZ129" s="37"/>
      <c r="OYA129" s="37"/>
      <c r="OYB129" s="37"/>
      <c r="OYC129" s="37"/>
      <c r="OYD129" s="37"/>
      <c r="OYE129" s="37"/>
      <c r="OYF129" s="37"/>
      <c r="OYG129" s="37"/>
      <c r="OYH129" s="37"/>
      <c r="OYI129" s="37"/>
      <c r="OYJ129" s="37"/>
      <c r="OYK129" s="37"/>
      <c r="OYL129" s="37"/>
      <c r="OYM129" s="37"/>
      <c r="OYN129" s="37"/>
      <c r="OYO129" s="37"/>
      <c r="OYP129" s="37"/>
      <c r="OYQ129" s="37"/>
      <c r="OYR129" s="37"/>
      <c r="OYS129" s="37"/>
      <c r="OYT129" s="37"/>
      <c r="OYU129" s="37"/>
      <c r="OYV129" s="37"/>
      <c r="OYW129" s="37"/>
      <c r="OYX129" s="37"/>
      <c r="OYY129" s="37"/>
      <c r="OYZ129" s="37"/>
      <c r="OZA129" s="37"/>
      <c r="OZB129" s="37"/>
      <c r="OZC129" s="37"/>
      <c r="OZD129" s="37"/>
      <c r="OZE129" s="37"/>
      <c r="OZF129" s="37"/>
      <c r="OZG129" s="37"/>
      <c r="OZH129" s="37"/>
      <c r="OZI129" s="37"/>
      <c r="OZJ129" s="37"/>
      <c r="OZK129" s="37"/>
      <c r="OZL129" s="37"/>
      <c r="OZM129" s="37"/>
      <c r="OZN129" s="37"/>
      <c r="OZO129" s="37"/>
      <c r="OZP129" s="37"/>
      <c r="OZQ129" s="37"/>
      <c r="OZR129" s="37"/>
      <c r="OZS129" s="37"/>
      <c r="OZT129" s="37"/>
      <c r="OZU129" s="37"/>
      <c r="OZV129" s="37"/>
      <c r="OZW129" s="37"/>
      <c r="OZX129" s="37"/>
      <c r="OZY129" s="37"/>
      <c r="OZZ129" s="37"/>
      <c r="PAA129" s="37"/>
      <c r="PAB129" s="37"/>
      <c r="PAC129" s="37"/>
      <c r="PAD129" s="37"/>
      <c r="PAE129" s="37"/>
      <c r="PAF129" s="37"/>
      <c r="PAG129" s="37"/>
      <c r="PAH129" s="37"/>
      <c r="PAI129" s="37"/>
      <c r="PAJ129" s="37"/>
      <c r="PAK129" s="37"/>
      <c r="PAL129" s="37"/>
      <c r="PAM129" s="37"/>
      <c r="PAN129" s="37"/>
      <c r="PAO129" s="37"/>
      <c r="PAP129" s="37"/>
      <c r="PAQ129" s="37"/>
      <c r="PAR129" s="37"/>
      <c r="PAS129" s="37"/>
      <c r="PAT129" s="37"/>
      <c r="PAU129" s="37"/>
      <c r="PAV129" s="37"/>
      <c r="PAW129" s="37"/>
      <c r="PAX129" s="37"/>
      <c r="PAY129" s="37"/>
      <c r="PAZ129" s="37"/>
      <c r="PBA129" s="37"/>
      <c r="PBB129" s="37"/>
      <c r="PBC129" s="37"/>
      <c r="PBD129" s="37"/>
      <c r="PBE129" s="37"/>
      <c r="PBF129" s="37"/>
      <c r="PBG129" s="37"/>
      <c r="PBH129" s="37"/>
      <c r="PBI129" s="37"/>
      <c r="PBJ129" s="37"/>
      <c r="PBK129" s="37"/>
      <c r="PBL129" s="37"/>
      <c r="PBM129" s="37"/>
      <c r="PBN129" s="37"/>
      <c r="PBO129" s="37"/>
      <c r="PBP129" s="37"/>
      <c r="PBQ129" s="37"/>
      <c r="PBR129" s="37"/>
      <c r="PBS129" s="37"/>
      <c r="PBT129" s="37"/>
      <c r="PBU129" s="37"/>
      <c r="PBV129" s="37"/>
      <c r="PBW129" s="37"/>
      <c r="PBX129" s="37"/>
      <c r="PBY129" s="37"/>
      <c r="PBZ129" s="37"/>
      <c r="PCA129" s="37"/>
      <c r="PCB129" s="37"/>
      <c r="PCC129" s="37"/>
      <c r="PCD129" s="37"/>
      <c r="PCE129" s="37"/>
      <c r="PCF129" s="37"/>
      <c r="PCG129" s="37"/>
      <c r="PCH129" s="37"/>
      <c r="PCI129" s="37"/>
      <c r="PCJ129" s="37"/>
      <c r="PCK129" s="37"/>
      <c r="PCL129" s="37"/>
      <c r="PCM129" s="37"/>
      <c r="PCN129" s="37"/>
      <c r="PCO129" s="37"/>
      <c r="PCP129" s="37"/>
      <c r="PCQ129" s="37"/>
      <c r="PCR129" s="37"/>
      <c r="PCS129" s="37"/>
      <c r="PCT129" s="37"/>
      <c r="PCU129" s="37"/>
      <c r="PCV129" s="37"/>
      <c r="PCW129" s="37"/>
      <c r="PCX129" s="37"/>
      <c r="PCY129" s="37"/>
      <c r="PCZ129" s="37"/>
      <c r="PDA129" s="37"/>
      <c r="PDB129" s="37"/>
      <c r="PDC129" s="37"/>
      <c r="PDD129" s="37"/>
      <c r="PDE129" s="37"/>
      <c r="PDF129" s="37"/>
      <c r="PDG129" s="37"/>
      <c r="PDH129" s="37"/>
      <c r="PDI129" s="37"/>
      <c r="PDJ129" s="37"/>
      <c r="PDK129" s="37"/>
      <c r="PDL129" s="37"/>
      <c r="PDM129" s="37"/>
      <c r="PDN129" s="37"/>
      <c r="PDO129" s="37"/>
      <c r="PDP129" s="37"/>
      <c r="PDQ129" s="37"/>
      <c r="PDR129" s="37"/>
      <c r="PDS129" s="37"/>
      <c r="PDT129" s="37"/>
      <c r="PDU129" s="37"/>
      <c r="PDV129" s="37"/>
      <c r="PDW129" s="37"/>
      <c r="PDX129" s="37"/>
      <c r="PDY129" s="37"/>
      <c r="PDZ129" s="37"/>
      <c r="PEA129" s="37"/>
      <c r="PEB129" s="37"/>
      <c r="PEC129" s="37"/>
      <c r="PED129" s="37"/>
      <c r="PEE129" s="37"/>
      <c r="PEF129" s="37"/>
      <c r="PEG129" s="37"/>
      <c r="PEH129" s="37"/>
      <c r="PEI129" s="37"/>
      <c r="PEJ129" s="37"/>
      <c r="PEK129" s="37"/>
      <c r="PEL129" s="37"/>
      <c r="PEM129" s="37"/>
      <c r="PEN129" s="37"/>
      <c r="PEO129" s="37"/>
      <c r="PEP129" s="37"/>
      <c r="PEQ129" s="37"/>
      <c r="PER129" s="37"/>
      <c r="PES129" s="37"/>
      <c r="PET129" s="37"/>
      <c r="PEU129" s="37"/>
      <c r="PEV129" s="37"/>
      <c r="PEW129" s="37"/>
      <c r="PEX129" s="37"/>
      <c r="PEY129" s="37"/>
      <c r="PEZ129" s="37"/>
      <c r="PFA129" s="37"/>
      <c r="PFB129" s="37"/>
      <c r="PFC129" s="37"/>
      <c r="PFD129" s="37"/>
      <c r="PFE129" s="37"/>
      <c r="PFF129" s="37"/>
      <c r="PFG129" s="37"/>
      <c r="PFH129" s="37"/>
      <c r="PFI129" s="37"/>
      <c r="PFJ129" s="37"/>
      <c r="PFK129" s="37"/>
      <c r="PFL129" s="37"/>
      <c r="PFM129" s="37"/>
      <c r="PFN129" s="37"/>
      <c r="PFO129" s="37"/>
      <c r="PFP129" s="37"/>
      <c r="PFQ129" s="37"/>
      <c r="PFR129" s="37"/>
      <c r="PFS129" s="37"/>
      <c r="PFT129" s="37"/>
      <c r="PFU129" s="37"/>
      <c r="PFV129" s="37"/>
      <c r="PFW129" s="37"/>
      <c r="PFX129" s="37"/>
      <c r="PFY129" s="37"/>
      <c r="PFZ129" s="37"/>
      <c r="PGA129" s="37"/>
      <c r="PGB129" s="37"/>
      <c r="PGC129" s="37"/>
      <c r="PGD129" s="37"/>
      <c r="PGE129" s="37"/>
      <c r="PGF129" s="37"/>
      <c r="PGG129" s="37"/>
      <c r="PGH129" s="37"/>
      <c r="PGI129" s="37"/>
      <c r="PGJ129" s="37"/>
      <c r="PGK129" s="37"/>
      <c r="PGL129" s="37"/>
      <c r="PGM129" s="37"/>
      <c r="PGN129" s="37"/>
      <c r="PGO129" s="37"/>
      <c r="PGP129" s="37"/>
      <c r="PGQ129" s="37"/>
      <c r="PGR129" s="37"/>
      <c r="PGS129" s="37"/>
      <c r="PGT129" s="37"/>
      <c r="PGU129" s="37"/>
      <c r="PGV129" s="37"/>
      <c r="PGW129" s="37"/>
      <c r="PGX129" s="37"/>
      <c r="PGY129" s="37"/>
      <c r="PGZ129" s="37"/>
      <c r="PHA129" s="37"/>
      <c r="PHB129" s="37"/>
      <c r="PHC129" s="37"/>
      <c r="PHD129" s="37"/>
      <c r="PHE129" s="37"/>
      <c r="PHF129" s="37"/>
      <c r="PHG129" s="37"/>
      <c r="PHH129" s="37"/>
      <c r="PHI129" s="37"/>
      <c r="PHJ129" s="37"/>
      <c r="PHK129" s="37"/>
      <c r="PHL129" s="37"/>
      <c r="PHM129" s="37"/>
      <c r="PHN129" s="37"/>
      <c r="PHO129" s="37"/>
      <c r="PHP129" s="37"/>
      <c r="PHQ129" s="37"/>
      <c r="PHR129" s="37"/>
      <c r="PHS129" s="37"/>
      <c r="PHT129" s="37"/>
      <c r="PHU129" s="37"/>
      <c r="PHV129" s="37"/>
      <c r="PHW129" s="37"/>
      <c r="PHX129" s="37"/>
      <c r="PHY129" s="37"/>
      <c r="PHZ129" s="37"/>
      <c r="PIA129" s="37"/>
      <c r="PIB129" s="37"/>
      <c r="PIC129" s="37"/>
      <c r="PID129" s="37"/>
      <c r="PIE129" s="37"/>
      <c r="PIF129" s="37"/>
      <c r="PIG129" s="37"/>
      <c r="PIH129" s="37"/>
      <c r="PII129" s="37"/>
      <c r="PIJ129" s="37"/>
      <c r="PIK129" s="37"/>
      <c r="PIL129" s="37"/>
      <c r="PIM129" s="37"/>
      <c r="PIN129" s="37"/>
      <c r="PIO129" s="37"/>
      <c r="PIP129" s="37"/>
      <c r="PIQ129" s="37"/>
      <c r="PIR129" s="37"/>
      <c r="PIS129" s="37"/>
      <c r="PIT129" s="37"/>
      <c r="PIU129" s="37"/>
      <c r="PIV129" s="37"/>
      <c r="PIW129" s="37"/>
      <c r="PIX129" s="37"/>
      <c r="PIY129" s="37"/>
      <c r="PIZ129" s="37"/>
      <c r="PJA129" s="37"/>
      <c r="PJB129" s="37"/>
      <c r="PJC129" s="37"/>
      <c r="PJD129" s="37"/>
      <c r="PJE129" s="37"/>
      <c r="PJF129" s="37"/>
      <c r="PJG129" s="37"/>
      <c r="PJH129" s="37"/>
      <c r="PJI129" s="37"/>
      <c r="PJJ129" s="37"/>
      <c r="PJK129" s="37"/>
      <c r="PJL129" s="37"/>
      <c r="PJM129" s="37"/>
      <c r="PJN129" s="37"/>
      <c r="PJO129" s="37"/>
      <c r="PJP129" s="37"/>
      <c r="PJQ129" s="37"/>
      <c r="PJR129" s="37"/>
      <c r="PJS129" s="37"/>
      <c r="PJT129" s="37"/>
      <c r="PJU129" s="37"/>
      <c r="PJV129" s="37"/>
      <c r="PJW129" s="37"/>
      <c r="PJX129" s="37"/>
      <c r="PJY129" s="37"/>
      <c r="PJZ129" s="37"/>
      <c r="PKA129" s="37"/>
      <c r="PKB129" s="37"/>
      <c r="PKC129" s="37"/>
      <c r="PKD129" s="37"/>
      <c r="PKE129" s="37"/>
      <c r="PKF129" s="37"/>
      <c r="PKG129" s="37"/>
      <c r="PKH129" s="37"/>
      <c r="PKI129" s="37"/>
      <c r="PKJ129" s="37"/>
      <c r="PKK129" s="37"/>
      <c r="PKL129" s="37"/>
      <c r="PKM129" s="37"/>
      <c r="PKN129" s="37"/>
      <c r="PKO129" s="37"/>
      <c r="PKP129" s="37"/>
      <c r="PKQ129" s="37"/>
      <c r="PKR129" s="37"/>
      <c r="PKS129" s="37"/>
      <c r="PKT129" s="37"/>
      <c r="PKU129" s="37"/>
      <c r="PKV129" s="37"/>
      <c r="PKW129" s="37"/>
      <c r="PKX129" s="37"/>
      <c r="PKY129" s="37"/>
      <c r="PKZ129" s="37"/>
      <c r="PLA129" s="37"/>
      <c r="PLB129" s="37"/>
      <c r="PLC129" s="37"/>
      <c r="PLD129" s="37"/>
      <c r="PLE129" s="37"/>
      <c r="PLF129" s="37"/>
      <c r="PLG129" s="37"/>
      <c r="PLH129" s="37"/>
      <c r="PLI129" s="37"/>
      <c r="PLJ129" s="37"/>
      <c r="PLK129" s="37"/>
      <c r="PLL129" s="37"/>
      <c r="PLM129" s="37"/>
      <c r="PLN129" s="37"/>
      <c r="PLO129" s="37"/>
      <c r="PLP129" s="37"/>
      <c r="PLQ129" s="37"/>
      <c r="PLR129" s="37"/>
      <c r="PLS129" s="37"/>
      <c r="PLT129" s="37"/>
      <c r="PLU129" s="37"/>
      <c r="PLV129" s="37"/>
      <c r="PLW129" s="37"/>
      <c r="PLX129" s="37"/>
      <c r="PLY129" s="37"/>
      <c r="PLZ129" s="37"/>
      <c r="PMA129" s="37"/>
      <c r="PMB129" s="37"/>
      <c r="PMC129" s="37"/>
      <c r="PMD129" s="37"/>
      <c r="PME129" s="37"/>
      <c r="PMF129" s="37"/>
      <c r="PMG129" s="37"/>
      <c r="PMH129" s="37"/>
      <c r="PMI129" s="37"/>
      <c r="PMJ129" s="37"/>
      <c r="PMK129" s="37"/>
      <c r="PML129" s="37"/>
      <c r="PMM129" s="37"/>
      <c r="PMN129" s="37"/>
      <c r="PMO129" s="37"/>
      <c r="PMP129" s="37"/>
      <c r="PMQ129" s="37"/>
      <c r="PMR129" s="37"/>
      <c r="PMS129" s="37"/>
      <c r="PMT129" s="37"/>
      <c r="PMU129" s="37"/>
      <c r="PMV129" s="37"/>
      <c r="PMW129" s="37"/>
      <c r="PMX129" s="37"/>
      <c r="PMY129" s="37"/>
      <c r="PMZ129" s="37"/>
      <c r="PNA129" s="37"/>
      <c r="PNB129" s="37"/>
      <c r="PNC129" s="37"/>
      <c r="PND129" s="37"/>
      <c r="PNE129" s="37"/>
      <c r="PNF129" s="37"/>
      <c r="PNG129" s="37"/>
      <c r="PNH129" s="37"/>
      <c r="PNI129" s="37"/>
      <c r="PNJ129" s="37"/>
      <c r="PNK129" s="37"/>
      <c r="PNL129" s="37"/>
      <c r="PNM129" s="37"/>
      <c r="PNN129" s="37"/>
      <c r="PNO129" s="37"/>
      <c r="PNP129" s="37"/>
      <c r="PNQ129" s="37"/>
      <c r="PNR129" s="37"/>
      <c r="PNS129" s="37"/>
      <c r="PNT129" s="37"/>
      <c r="PNU129" s="37"/>
      <c r="PNV129" s="37"/>
      <c r="PNW129" s="37"/>
      <c r="PNX129" s="37"/>
      <c r="PNY129" s="37"/>
      <c r="PNZ129" s="37"/>
      <c r="POA129" s="37"/>
      <c r="POB129" s="37"/>
      <c r="POC129" s="37"/>
      <c r="POD129" s="37"/>
      <c r="POE129" s="37"/>
      <c r="POF129" s="37"/>
      <c r="POG129" s="37"/>
      <c r="POH129" s="37"/>
      <c r="POI129" s="37"/>
      <c r="POJ129" s="37"/>
      <c r="POK129" s="37"/>
      <c r="POL129" s="37"/>
      <c r="POM129" s="37"/>
      <c r="PON129" s="37"/>
      <c r="POO129" s="37"/>
      <c r="POP129" s="37"/>
      <c r="POQ129" s="37"/>
      <c r="POR129" s="37"/>
      <c r="POS129" s="37"/>
      <c r="POT129" s="37"/>
      <c r="POU129" s="37"/>
      <c r="POV129" s="37"/>
      <c r="POW129" s="37"/>
      <c r="POX129" s="37"/>
      <c r="POY129" s="37"/>
      <c r="POZ129" s="37"/>
      <c r="PPA129" s="37"/>
      <c r="PPB129" s="37"/>
      <c r="PPC129" s="37"/>
      <c r="PPD129" s="37"/>
      <c r="PPE129" s="37"/>
      <c r="PPF129" s="37"/>
      <c r="PPG129" s="37"/>
      <c r="PPH129" s="37"/>
      <c r="PPI129" s="37"/>
      <c r="PPJ129" s="37"/>
      <c r="PPK129" s="37"/>
      <c r="PPL129" s="37"/>
      <c r="PPM129" s="37"/>
      <c r="PPN129" s="37"/>
      <c r="PPO129" s="37"/>
      <c r="PPP129" s="37"/>
      <c r="PPQ129" s="37"/>
      <c r="PPR129" s="37"/>
      <c r="PPS129" s="37"/>
      <c r="PPT129" s="37"/>
      <c r="PPU129" s="37"/>
      <c r="PPV129" s="37"/>
      <c r="PPW129" s="37"/>
      <c r="PPX129" s="37"/>
      <c r="PPY129" s="37"/>
      <c r="PPZ129" s="37"/>
      <c r="PQA129" s="37"/>
      <c r="PQB129" s="37"/>
      <c r="PQC129" s="37"/>
      <c r="PQD129" s="37"/>
      <c r="PQE129" s="37"/>
      <c r="PQF129" s="37"/>
      <c r="PQG129" s="37"/>
      <c r="PQH129" s="37"/>
      <c r="PQI129" s="37"/>
      <c r="PQJ129" s="37"/>
      <c r="PQK129" s="37"/>
      <c r="PQL129" s="37"/>
      <c r="PQM129" s="37"/>
      <c r="PQN129" s="37"/>
      <c r="PQO129" s="37"/>
      <c r="PQP129" s="37"/>
      <c r="PQQ129" s="37"/>
      <c r="PQR129" s="37"/>
      <c r="PQS129" s="37"/>
      <c r="PQT129" s="37"/>
      <c r="PQU129" s="37"/>
      <c r="PQV129" s="37"/>
      <c r="PQW129" s="37"/>
      <c r="PQX129" s="37"/>
      <c r="PQY129" s="37"/>
      <c r="PQZ129" s="37"/>
      <c r="PRA129" s="37"/>
      <c r="PRB129" s="37"/>
      <c r="PRC129" s="37"/>
      <c r="PRD129" s="37"/>
      <c r="PRE129" s="37"/>
      <c r="PRF129" s="37"/>
      <c r="PRG129" s="37"/>
      <c r="PRH129" s="37"/>
      <c r="PRI129" s="37"/>
      <c r="PRJ129" s="37"/>
      <c r="PRK129" s="37"/>
      <c r="PRL129" s="37"/>
      <c r="PRM129" s="37"/>
      <c r="PRN129" s="37"/>
      <c r="PRO129" s="37"/>
      <c r="PRP129" s="37"/>
      <c r="PRQ129" s="37"/>
      <c r="PRR129" s="37"/>
      <c r="PRS129" s="37"/>
      <c r="PRT129" s="37"/>
      <c r="PRU129" s="37"/>
      <c r="PRV129" s="37"/>
      <c r="PRW129" s="37"/>
      <c r="PRX129" s="37"/>
      <c r="PRY129" s="37"/>
      <c r="PRZ129" s="37"/>
      <c r="PSA129" s="37"/>
      <c r="PSB129" s="37"/>
      <c r="PSC129" s="37"/>
      <c r="PSD129" s="37"/>
      <c r="PSE129" s="37"/>
      <c r="PSF129" s="37"/>
      <c r="PSG129" s="37"/>
      <c r="PSH129" s="37"/>
      <c r="PSI129" s="37"/>
      <c r="PSJ129" s="37"/>
      <c r="PSK129" s="37"/>
      <c r="PSL129" s="37"/>
      <c r="PSM129" s="37"/>
      <c r="PSN129" s="37"/>
      <c r="PSO129" s="37"/>
      <c r="PSP129" s="37"/>
      <c r="PSQ129" s="37"/>
      <c r="PSR129" s="37"/>
      <c r="PSS129" s="37"/>
      <c r="PST129" s="37"/>
      <c r="PSU129" s="37"/>
      <c r="PSV129" s="37"/>
      <c r="PSW129" s="37"/>
      <c r="PSX129" s="37"/>
      <c r="PSY129" s="37"/>
      <c r="PSZ129" s="37"/>
      <c r="PTA129" s="37"/>
      <c r="PTB129" s="37"/>
      <c r="PTC129" s="37"/>
      <c r="PTD129" s="37"/>
      <c r="PTE129" s="37"/>
      <c r="PTF129" s="37"/>
      <c r="PTG129" s="37"/>
      <c r="PTH129" s="37"/>
      <c r="PTI129" s="37"/>
      <c r="PTJ129" s="37"/>
      <c r="PTK129" s="37"/>
      <c r="PTL129" s="37"/>
      <c r="PTM129" s="37"/>
      <c r="PTN129" s="37"/>
      <c r="PTO129" s="37"/>
      <c r="PTP129" s="37"/>
      <c r="PTQ129" s="37"/>
      <c r="PTR129" s="37"/>
      <c r="PTS129" s="37"/>
      <c r="PTT129" s="37"/>
      <c r="PTU129" s="37"/>
      <c r="PTV129" s="37"/>
      <c r="PTW129" s="37"/>
      <c r="PTX129" s="37"/>
      <c r="PTY129" s="37"/>
      <c r="PTZ129" s="37"/>
      <c r="PUA129" s="37"/>
      <c r="PUB129" s="37"/>
      <c r="PUC129" s="37"/>
      <c r="PUD129" s="37"/>
      <c r="PUE129" s="37"/>
      <c r="PUF129" s="37"/>
      <c r="PUG129" s="37"/>
      <c r="PUH129" s="37"/>
      <c r="PUI129" s="37"/>
      <c r="PUJ129" s="37"/>
      <c r="PUK129" s="37"/>
      <c r="PUL129" s="37"/>
      <c r="PUM129" s="37"/>
      <c r="PUN129" s="37"/>
      <c r="PUO129" s="37"/>
      <c r="PUP129" s="37"/>
      <c r="PUQ129" s="37"/>
      <c r="PUR129" s="37"/>
      <c r="PUS129" s="37"/>
      <c r="PUT129" s="37"/>
      <c r="PUU129" s="37"/>
      <c r="PUV129" s="37"/>
      <c r="PUW129" s="37"/>
      <c r="PUX129" s="37"/>
      <c r="PUY129" s="37"/>
      <c r="PUZ129" s="37"/>
      <c r="PVA129" s="37"/>
      <c r="PVB129" s="37"/>
      <c r="PVC129" s="37"/>
      <c r="PVD129" s="37"/>
      <c r="PVE129" s="37"/>
      <c r="PVF129" s="37"/>
      <c r="PVG129" s="37"/>
      <c r="PVH129" s="37"/>
      <c r="PVI129" s="37"/>
      <c r="PVJ129" s="37"/>
      <c r="PVK129" s="37"/>
      <c r="PVL129" s="37"/>
      <c r="PVM129" s="37"/>
      <c r="PVN129" s="37"/>
      <c r="PVO129" s="37"/>
      <c r="PVP129" s="37"/>
      <c r="PVQ129" s="37"/>
      <c r="PVR129" s="37"/>
      <c r="PVS129" s="37"/>
      <c r="PVT129" s="37"/>
      <c r="PVU129" s="37"/>
      <c r="PVV129" s="37"/>
      <c r="PVW129" s="37"/>
      <c r="PVX129" s="37"/>
      <c r="PVY129" s="37"/>
      <c r="PVZ129" s="37"/>
      <c r="PWA129" s="37"/>
      <c r="PWB129" s="37"/>
      <c r="PWC129" s="37"/>
      <c r="PWD129" s="37"/>
      <c r="PWE129" s="37"/>
      <c r="PWF129" s="37"/>
      <c r="PWG129" s="37"/>
      <c r="PWH129" s="37"/>
      <c r="PWI129" s="37"/>
      <c r="PWJ129" s="37"/>
      <c r="PWK129" s="37"/>
      <c r="PWL129" s="37"/>
      <c r="PWM129" s="37"/>
      <c r="PWN129" s="37"/>
      <c r="PWO129" s="37"/>
      <c r="PWP129" s="37"/>
      <c r="PWQ129" s="37"/>
      <c r="PWR129" s="37"/>
      <c r="PWS129" s="37"/>
      <c r="PWT129" s="37"/>
      <c r="PWU129" s="37"/>
      <c r="PWV129" s="37"/>
      <c r="PWW129" s="37"/>
      <c r="PWX129" s="37"/>
      <c r="PWY129" s="37"/>
      <c r="PWZ129" s="37"/>
      <c r="PXA129" s="37"/>
      <c r="PXB129" s="37"/>
      <c r="PXC129" s="37"/>
      <c r="PXD129" s="37"/>
      <c r="PXE129" s="37"/>
      <c r="PXF129" s="37"/>
      <c r="PXG129" s="37"/>
      <c r="PXH129" s="37"/>
      <c r="PXI129" s="37"/>
      <c r="PXJ129" s="37"/>
      <c r="PXK129" s="37"/>
      <c r="PXL129" s="37"/>
      <c r="PXM129" s="37"/>
      <c r="PXN129" s="37"/>
      <c r="PXO129" s="37"/>
      <c r="PXP129" s="37"/>
      <c r="PXQ129" s="37"/>
      <c r="PXR129" s="37"/>
      <c r="PXS129" s="37"/>
      <c r="PXT129" s="37"/>
      <c r="PXU129" s="37"/>
      <c r="PXV129" s="37"/>
      <c r="PXW129" s="37"/>
      <c r="PXX129" s="37"/>
      <c r="PXY129" s="37"/>
      <c r="PXZ129" s="37"/>
      <c r="PYA129" s="37"/>
      <c r="PYB129" s="37"/>
      <c r="PYC129" s="37"/>
      <c r="PYD129" s="37"/>
      <c r="PYE129" s="37"/>
      <c r="PYF129" s="37"/>
      <c r="PYG129" s="37"/>
      <c r="PYH129" s="37"/>
      <c r="PYI129" s="37"/>
      <c r="PYJ129" s="37"/>
      <c r="PYK129" s="37"/>
      <c r="PYL129" s="37"/>
      <c r="PYM129" s="37"/>
      <c r="PYN129" s="37"/>
      <c r="PYO129" s="37"/>
      <c r="PYP129" s="37"/>
      <c r="PYQ129" s="37"/>
      <c r="PYR129" s="37"/>
      <c r="PYS129" s="37"/>
      <c r="PYT129" s="37"/>
      <c r="PYU129" s="37"/>
      <c r="PYV129" s="37"/>
      <c r="PYW129" s="37"/>
      <c r="PYX129" s="37"/>
      <c r="PYY129" s="37"/>
      <c r="PYZ129" s="37"/>
      <c r="PZA129" s="37"/>
      <c r="PZB129" s="37"/>
      <c r="PZC129" s="37"/>
      <c r="PZD129" s="37"/>
      <c r="PZE129" s="37"/>
      <c r="PZF129" s="37"/>
      <c r="PZG129" s="37"/>
      <c r="PZH129" s="37"/>
      <c r="PZI129" s="37"/>
      <c r="PZJ129" s="37"/>
      <c r="PZK129" s="37"/>
      <c r="PZL129" s="37"/>
      <c r="PZM129" s="37"/>
      <c r="PZN129" s="37"/>
      <c r="PZO129" s="37"/>
      <c r="PZP129" s="37"/>
      <c r="PZQ129" s="37"/>
      <c r="PZR129" s="37"/>
      <c r="PZS129" s="37"/>
      <c r="PZT129" s="37"/>
      <c r="PZU129" s="37"/>
      <c r="PZV129" s="37"/>
      <c r="PZW129" s="37"/>
      <c r="PZX129" s="37"/>
      <c r="PZY129" s="37"/>
      <c r="PZZ129" s="37"/>
      <c r="QAA129" s="37"/>
      <c r="QAB129" s="37"/>
      <c r="QAC129" s="37"/>
      <c r="QAD129" s="37"/>
      <c r="QAE129" s="37"/>
      <c r="QAF129" s="37"/>
      <c r="QAG129" s="37"/>
      <c r="QAH129" s="37"/>
      <c r="QAI129" s="37"/>
      <c r="QAJ129" s="37"/>
      <c r="QAK129" s="37"/>
      <c r="QAL129" s="37"/>
      <c r="QAM129" s="37"/>
      <c r="QAN129" s="37"/>
      <c r="QAO129" s="37"/>
      <c r="QAP129" s="37"/>
      <c r="QAQ129" s="37"/>
      <c r="QAR129" s="37"/>
      <c r="QAS129" s="37"/>
      <c r="QAT129" s="37"/>
      <c r="QAU129" s="37"/>
      <c r="QAV129" s="37"/>
      <c r="QAW129" s="37"/>
      <c r="QAX129" s="37"/>
      <c r="QAY129" s="37"/>
      <c r="QAZ129" s="37"/>
      <c r="QBA129" s="37"/>
      <c r="QBB129" s="37"/>
      <c r="QBC129" s="37"/>
      <c r="QBD129" s="37"/>
      <c r="QBE129" s="37"/>
      <c r="QBF129" s="37"/>
      <c r="QBG129" s="37"/>
      <c r="QBH129" s="37"/>
      <c r="QBI129" s="37"/>
      <c r="QBJ129" s="37"/>
      <c r="QBK129" s="37"/>
      <c r="QBL129" s="37"/>
      <c r="QBM129" s="37"/>
      <c r="QBN129" s="37"/>
      <c r="QBO129" s="37"/>
      <c r="QBP129" s="37"/>
      <c r="QBQ129" s="37"/>
      <c r="QBR129" s="37"/>
      <c r="QBS129" s="37"/>
      <c r="QBT129" s="37"/>
      <c r="QBU129" s="37"/>
      <c r="QBV129" s="37"/>
      <c r="QBW129" s="37"/>
      <c r="QBX129" s="37"/>
      <c r="QBY129" s="37"/>
      <c r="QBZ129" s="37"/>
      <c r="QCA129" s="37"/>
      <c r="QCB129" s="37"/>
      <c r="QCC129" s="37"/>
      <c r="QCD129" s="37"/>
      <c r="QCE129" s="37"/>
      <c r="QCF129" s="37"/>
      <c r="QCG129" s="37"/>
      <c r="QCH129" s="37"/>
      <c r="QCI129" s="37"/>
      <c r="QCJ129" s="37"/>
      <c r="QCK129" s="37"/>
      <c r="QCL129" s="37"/>
      <c r="QCM129" s="37"/>
      <c r="QCN129" s="37"/>
      <c r="QCO129" s="37"/>
      <c r="QCP129" s="37"/>
      <c r="QCQ129" s="37"/>
      <c r="QCR129" s="37"/>
      <c r="QCS129" s="37"/>
      <c r="QCT129" s="37"/>
      <c r="QCU129" s="37"/>
      <c r="QCV129" s="37"/>
      <c r="QCW129" s="37"/>
      <c r="QCX129" s="37"/>
      <c r="QCY129" s="37"/>
      <c r="QCZ129" s="37"/>
      <c r="QDA129" s="37"/>
      <c r="QDB129" s="37"/>
      <c r="QDC129" s="37"/>
      <c r="QDD129" s="37"/>
      <c r="QDE129" s="37"/>
      <c r="QDF129" s="37"/>
      <c r="QDG129" s="37"/>
      <c r="QDH129" s="37"/>
      <c r="QDI129" s="37"/>
      <c r="QDJ129" s="37"/>
      <c r="QDK129" s="37"/>
      <c r="QDL129" s="37"/>
      <c r="QDM129" s="37"/>
      <c r="QDN129" s="37"/>
      <c r="QDO129" s="37"/>
      <c r="QDP129" s="37"/>
      <c r="QDQ129" s="37"/>
      <c r="QDR129" s="37"/>
      <c r="QDS129" s="37"/>
      <c r="QDT129" s="37"/>
      <c r="QDU129" s="37"/>
      <c r="QDV129" s="37"/>
      <c r="QDW129" s="37"/>
      <c r="QDX129" s="37"/>
      <c r="QDY129" s="37"/>
      <c r="QDZ129" s="37"/>
      <c r="QEA129" s="37"/>
      <c r="QEB129" s="37"/>
      <c r="QEC129" s="37"/>
      <c r="QED129" s="37"/>
      <c r="QEE129" s="37"/>
      <c r="QEF129" s="37"/>
      <c r="QEG129" s="37"/>
      <c r="QEH129" s="37"/>
      <c r="QEI129" s="37"/>
      <c r="QEJ129" s="37"/>
      <c r="QEK129" s="37"/>
      <c r="QEL129" s="37"/>
      <c r="QEM129" s="37"/>
      <c r="QEN129" s="37"/>
      <c r="QEO129" s="37"/>
      <c r="QEP129" s="37"/>
      <c r="QEQ129" s="37"/>
      <c r="QER129" s="37"/>
      <c r="QES129" s="37"/>
      <c r="QET129" s="37"/>
      <c r="QEU129" s="37"/>
      <c r="QEV129" s="37"/>
      <c r="QEW129" s="37"/>
      <c r="QEX129" s="37"/>
      <c r="QEY129" s="37"/>
      <c r="QEZ129" s="37"/>
      <c r="QFA129" s="37"/>
      <c r="QFB129" s="37"/>
      <c r="QFC129" s="37"/>
      <c r="QFD129" s="37"/>
      <c r="QFE129" s="37"/>
      <c r="QFF129" s="37"/>
      <c r="QFG129" s="37"/>
      <c r="QFH129" s="37"/>
      <c r="QFI129" s="37"/>
      <c r="QFJ129" s="37"/>
      <c r="QFK129" s="37"/>
      <c r="QFL129" s="37"/>
      <c r="QFM129" s="37"/>
      <c r="QFN129" s="37"/>
      <c r="QFO129" s="37"/>
      <c r="QFP129" s="37"/>
      <c r="QFQ129" s="37"/>
      <c r="QFR129" s="37"/>
      <c r="QFS129" s="37"/>
      <c r="QFT129" s="37"/>
      <c r="QFU129" s="37"/>
      <c r="QFV129" s="37"/>
      <c r="QFW129" s="37"/>
      <c r="QFX129" s="37"/>
      <c r="QFY129" s="37"/>
      <c r="QFZ129" s="37"/>
      <c r="QGA129" s="37"/>
      <c r="QGB129" s="37"/>
      <c r="QGC129" s="37"/>
      <c r="QGD129" s="37"/>
      <c r="QGE129" s="37"/>
      <c r="QGF129" s="37"/>
      <c r="QGG129" s="37"/>
      <c r="QGH129" s="37"/>
      <c r="QGI129" s="37"/>
      <c r="QGJ129" s="37"/>
      <c r="QGK129" s="37"/>
      <c r="QGL129" s="37"/>
      <c r="QGM129" s="37"/>
      <c r="QGN129" s="37"/>
      <c r="QGO129" s="37"/>
      <c r="QGP129" s="37"/>
      <c r="QGQ129" s="37"/>
      <c r="QGR129" s="37"/>
      <c r="QGS129" s="37"/>
      <c r="QGT129" s="37"/>
      <c r="QGU129" s="37"/>
      <c r="QGV129" s="37"/>
      <c r="QGW129" s="37"/>
      <c r="QGX129" s="37"/>
      <c r="QGY129" s="37"/>
      <c r="QGZ129" s="37"/>
      <c r="QHA129" s="37"/>
      <c r="QHB129" s="37"/>
      <c r="QHC129" s="37"/>
      <c r="QHD129" s="37"/>
      <c r="QHE129" s="37"/>
      <c r="QHF129" s="37"/>
      <c r="QHG129" s="37"/>
      <c r="QHH129" s="37"/>
      <c r="QHI129" s="37"/>
      <c r="QHJ129" s="37"/>
      <c r="QHK129" s="37"/>
      <c r="QHL129" s="37"/>
      <c r="QHM129" s="37"/>
      <c r="QHN129" s="37"/>
      <c r="QHO129" s="37"/>
      <c r="QHP129" s="37"/>
      <c r="QHQ129" s="37"/>
      <c r="QHR129" s="37"/>
      <c r="QHS129" s="37"/>
      <c r="QHT129" s="37"/>
      <c r="QHU129" s="37"/>
      <c r="QHV129" s="37"/>
      <c r="QHW129" s="37"/>
      <c r="QHX129" s="37"/>
      <c r="QHY129" s="37"/>
      <c r="QHZ129" s="37"/>
      <c r="QIA129" s="37"/>
      <c r="QIB129" s="37"/>
      <c r="QIC129" s="37"/>
      <c r="QID129" s="37"/>
      <c r="QIE129" s="37"/>
      <c r="QIF129" s="37"/>
      <c r="QIG129" s="37"/>
      <c r="QIH129" s="37"/>
      <c r="QII129" s="37"/>
      <c r="QIJ129" s="37"/>
      <c r="QIK129" s="37"/>
      <c r="QIL129" s="37"/>
      <c r="QIM129" s="37"/>
      <c r="QIN129" s="37"/>
      <c r="QIO129" s="37"/>
      <c r="QIP129" s="37"/>
      <c r="QIQ129" s="37"/>
      <c r="QIR129" s="37"/>
      <c r="QIS129" s="37"/>
      <c r="QIT129" s="37"/>
      <c r="QIU129" s="37"/>
      <c r="QIV129" s="37"/>
      <c r="QIW129" s="37"/>
      <c r="QIX129" s="37"/>
      <c r="QIY129" s="37"/>
      <c r="QIZ129" s="37"/>
      <c r="QJA129" s="37"/>
      <c r="QJB129" s="37"/>
      <c r="QJC129" s="37"/>
      <c r="QJD129" s="37"/>
      <c r="QJE129" s="37"/>
      <c r="QJF129" s="37"/>
      <c r="QJG129" s="37"/>
      <c r="QJH129" s="37"/>
      <c r="QJI129" s="37"/>
      <c r="QJJ129" s="37"/>
      <c r="QJK129" s="37"/>
      <c r="QJL129" s="37"/>
      <c r="QJM129" s="37"/>
      <c r="QJN129" s="37"/>
      <c r="QJO129" s="37"/>
      <c r="QJP129" s="37"/>
      <c r="QJQ129" s="37"/>
      <c r="QJR129" s="37"/>
      <c r="QJS129" s="37"/>
      <c r="QJT129" s="37"/>
      <c r="QJU129" s="37"/>
      <c r="QJV129" s="37"/>
      <c r="QJW129" s="37"/>
      <c r="QJX129" s="37"/>
      <c r="QJY129" s="37"/>
      <c r="QJZ129" s="37"/>
      <c r="QKA129" s="37"/>
      <c r="QKB129" s="37"/>
      <c r="QKC129" s="37"/>
      <c r="QKD129" s="37"/>
      <c r="QKE129" s="37"/>
      <c r="QKF129" s="37"/>
      <c r="QKG129" s="37"/>
      <c r="QKH129" s="37"/>
      <c r="QKI129" s="37"/>
      <c r="QKJ129" s="37"/>
      <c r="QKK129" s="37"/>
      <c r="QKL129" s="37"/>
      <c r="QKM129" s="37"/>
      <c r="QKN129" s="37"/>
      <c r="QKO129" s="37"/>
      <c r="QKP129" s="37"/>
      <c r="QKQ129" s="37"/>
      <c r="QKR129" s="37"/>
      <c r="QKS129" s="37"/>
      <c r="QKT129" s="37"/>
      <c r="QKU129" s="37"/>
      <c r="QKV129" s="37"/>
      <c r="QKW129" s="37"/>
      <c r="QKX129" s="37"/>
      <c r="QKY129" s="37"/>
      <c r="QKZ129" s="37"/>
      <c r="QLA129" s="37"/>
      <c r="QLB129" s="37"/>
      <c r="QLC129" s="37"/>
      <c r="QLD129" s="37"/>
      <c r="QLE129" s="37"/>
      <c r="QLF129" s="37"/>
      <c r="QLG129" s="37"/>
      <c r="QLH129" s="37"/>
      <c r="QLI129" s="37"/>
      <c r="QLJ129" s="37"/>
      <c r="QLK129" s="37"/>
      <c r="QLL129" s="37"/>
      <c r="QLM129" s="37"/>
      <c r="QLN129" s="37"/>
      <c r="QLO129" s="37"/>
      <c r="QLP129" s="37"/>
      <c r="QLQ129" s="37"/>
      <c r="QLR129" s="37"/>
      <c r="QLS129" s="37"/>
      <c r="QLT129" s="37"/>
      <c r="QLU129" s="37"/>
      <c r="QLV129" s="37"/>
      <c r="QLW129" s="37"/>
      <c r="QLX129" s="37"/>
      <c r="QLY129" s="37"/>
      <c r="QLZ129" s="37"/>
      <c r="QMA129" s="37"/>
      <c r="QMB129" s="37"/>
      <c r="QMC129" s="37"/>
      <c r="QMD129" s="37"/>
      <c r="QME129" s="37"/>
      <c r="QMF129" s="37"/>
      <c r="QMG129" s="37"/>
      <c r="QMH129" s="37"/>
      <c r="QMI129" s="37"/>
      <c r="QMJ129" s="37"/>
      <c r="QMK129" s="37"/>
      <c r="QML129" s="37"/>
      <c r="QMM129" s="37"/>
      <c r="QMN129" s="37"/>
      <c r="QMO129" s="37"/>
      <c r="QMP129" s="37"/>
      <c r="QMQ129" s="37"/>
      <c r="QMR129" s="37"/>
      <c r="QMS129" s="37"/>
      <c r="QMT129" s="37"/>
      <c r="QMU129" s="37"/>
      <c r="QMV129" s="37"/>
      <c r="QMW129" s="37"/>
      <c r="QMX129" s="37"/>
      <c r="QMY129" s="37"/>
      <c r="QMZ129" s="37"/>
      <c r="QNA129" s="37"/>
      <c r="QNB129" s="37"/>
      <c r="QNC129" s="37"/>
      <c r="QND129" s="37"/>
      <c r="QNE129" s="37"/>
      <c r="QNF129" s="37"/>
      <c r="QNG129" s="37"/>
      <c r="QNH129" s="37"/>
      <c r="QNI129" s="37"/>
      <c r="QNJ129" s="37"/>
      <c r="QNK129" s="37"/>
      <c r="QNL129" s="37"/>
      <c r="QNM129" s="37"/>
      <c r="QNN129" s="37"/>
      <c r="QNO129" s="37"/>
      <c r="QNP129" s="37"/>
      <c r="QNQ129" s="37"/>
      <c r="QNR129" s="37"/>
      <c r="QNS129" s="37"/>
      <c r="QNT129" s="37"/>
      <c r="QNU129" s="37"/>
      <c r="QNV129" s="37"/>
      <c r="QNW129" s="37"/>
      <c r="QNX129" s="37"/>
      <c r="QNY129" s="37"/>
      <c r="QNZ129" s="37"/>
      <c r="QOA129" s="37"/>
      <c r="QOB129" s="37"/>
      <c r="QOC129" s="37"/>
      <c r="QOD129" s="37"/>
      <c r="QOE129" s="37"/>
      <c r="QOF129" s="37"/>
      <c r="QOG129" s="37"/>
      <c r="QOH129" s="37"/>
      <c r="QOI129" s="37"/>
      <c r="QOJ129" s="37"/>
      <c r="QOK129" s="37"/>
      <c r="QOL129" s="37"/>
      <c r="QOM129" s="37"/>
      <c r="QON129" s="37"/>
      <c r="QOO129" s="37"/>
      <c r="QOP129" s="37"/>
      <c r="QOQ129" s="37"/>
      <c r="QOR129" s="37"/>
      <c r="QOS129" s="37"/>
      <c r="QOT129" s="37"/>
      <c r="QOU129" s="37"/>
      <c r="QOV129" s="37"/>
      <c r="QOW129" s="37"/>
      <c r="QOX129" s="37"/>
      <c r="QOY129" s="37"/>
      <c r="QOZ129" s="37"/>
      <c r="QPA129" s="37"/>
      <c r="QPB129" s="37"/>
      <c r="QPC129" s="37"/>
      <c r="QPD129" s="37"/>
      <c r="QPE129" s="37"/>
      <c r="QPF129" s="37"/>
      <c r="QPG129" s="37"/>
      <c r="QPH129" s="37"/>
      <c r="QPI129" s="37"/>
      <c r="QPJ129" s="37"/>
      <c r="QPK129" s="37"/>
      <c r="QPL129" s="37"/>
      <c r="QPM129" s="37"/>
      <c r="QPN129" s="37"/>
      <c r="QPO129" s="37"/>
      <c r="QPP129" s="37"/>
      <c r="QPQ129" s="37"/>
      <c r="QPR129" s="37"/>
      <c r="QPS129" s="37"/>
      <c r="QPT129" s="37"/>
      <c r="QPU129" s="37"/>
      <c r="QPV129" s="37"/>
      <c r="QPW129" s="37"/>
      <c r="QPX129" s="37"/>
      <c r="QPY129" s="37"/>
      <c r="QPZ129" s="37"/>
      <c r="QQA129" s="37"/>
      <c r="QQB129" s="37"/>
      <c r="QQC129" s="37"/>
      <c r="QQD129" s="37"/>
      <c r="QQE129" s="37"/>
      <c r="QQF129" s="37"/>
      <c r="QQG129" s="37"/>
      <c r="QQH129" s="37"/>
      <c r="QQI129" s="37"/>
      <c r="QQJ129" s="37"/>
      <c r="QQK129" s="37"/>
      <c r="QQL129" s="37"/>
      <c r="QQM129" s="37"/>
      <c r="QQN129" s="37"/>
      <c r="QQO129" s="37"/>
      <c r="QQP129" s="37"/>
      <c r="QQQ129" s="37"/>
      <c r="QQR129" s="37"/>
      <c r="QQS129" s="37"/>
      <c r="QQT129" s="37"/>
      <c r="QQU129" s="37"/>
      <c r="QQV129" s="37"/>
      <c r="QQW129" s="37"/>
      <c r="QQX129" s="37"/>
      <c r="QQY129" s="37"/>
      <c r="QQZ129" s="37"/>
      <c r="QRA129" s="37"/>
      <c r="QRB129" s="37"/>
      <c r="QRC129" s="37"/>
      <c r="QRD129" s="37"/>
      <c r="QRE129" s="37"/>
      <c r="QRF129" s="37"/>
      <c r="QRG129" s="37"/>
      <c r="QRH129" s="37"/>
      <c r="QRI129" s="37"/>
      <c r="QRJ129" s="37"/>
      <c r="QRK129" s="37"/>
      <c r="QRL129" s="37"/>
      <c r="QRM129" s="37"/>
      <c r="QRN129" s="37"/>
      <c r="QRO129" s="37"/>
      <c r="QRP129" s="37"/>
      <c r="QRQ129" s="37"/>
      <c r="QRR129" s="37"/>
      <c r="QRS129" s="37"/>
      <c r="QRT129" s="37"/>
      <c r="QRU129" s="37"/>
      <c r="QRV129" s="37"/>
      <c r="QRW129" s="37"/>
      <c r="QRX129" s="37"/>
      <c r="QRY129" s="37"/>
      <c r="QRZ129" s="37"/>
      <c r="QSA129" s="37"/>
      <c r="QSB129" s="37"/>
      <c r="QSC129" s="37"/>
      <c r="QSD129" s="37"/>
      <c r="QSE129" s="37"/>
      <c r="QSF129" s="37"/>
      <c r="QSG129" s="37"/>
      <c r="QSH129" s="37"/>
      <c r="QSI129" s="37"/>
      <c r="QSJ129" s="37"/>
      <c r="QSK129" s="37"/>
      <c r="QSL129" s="37"/>
      <c r="QSM129" s="37"/>
      <c r="QSN129" s="37"/>
      <c r="QSO129" s="37"/>
      <c r="QSP129" s="37"/>
      <c r="QSQ129" s="37"/>
      <c r="QSR129" s="37"/>
      <c r="QSS129" s="37"/>
      <c r="QST129" s="37"/>
      <c r="QSU129" s="37"/>
      <c r="QSV129" s="37"/>
      <c r="QSW129" s="37"/>
      <c r="QSX129" s="37"/>
      <c r="QSY129" s="37"/>
      <c r="QSZ129" s="37"/>
      <c r="QTA129" s="37"/>
      <c r="QTB129" s="37"/>
      <c r="QTC129" s="37"/>
      <c r="QTD129" s="37"/>
      <c r="QTE129" s="37"/>
      <c r="QTF129" s="37"/>
      <c r="QTG129" s="37"/>
      <c r="QTH129" s="37"/>
      <c r="QTI129" s="37"/>
      <c r="QTJ129" s="37"/>
      <c r="QTK129" s="37"/>
      <c r="QTL129" s="37"/>
      <c r="QTM129" s="37"/>
      <c r="QTN129" s="37"/>
      <c r="QTO129" s="37"/>
      <c r="QTP129" s="37"/>
      <c r="QTQ129" s="37"/>
      <c r="QTR129" s="37"/>
      <c r="QTS129" s="37"/>
      <c r="QTT129" s="37"/>
      <c r="QTU129" s="37"/>
      <c r="QTV129" s="37"/>
      <c r="QTW129" s="37"/>
      <c r="QTX129" s="37"/>
      <c r="QTY129" s="37"/>
      <c r="QTZ129" s="37"/>
      <c r="QUA129" s="37"/>
      <c r="QUB129" s="37"/>
      <c r="QUC129" s="37"/>
      <c r="QUD129" s="37"/>
      <c r="QUE129" s="37"/>
      <c r="QUF129" s="37"/>
      <c r="QUG129" s="37"/>
      <c r="QUH129" s="37"/>
      <c r="QUI129" s="37"/>
      <c r="QUJ129" s="37"/>
      <c r="QUK129" s="37"/>
      <c r="QUL129" s="37"/>
      <c r="QUM129" s="37"/>
      <c r="QUN129" s="37"/>
      <c r="QUO129" s="37"/>
      <c r="QUP129" s="37"/>
      <c r="QUQ129" s="37"/>
      <c r="QUR129" s="37"/>
      <c r="QUS129" s="37"/>
      <c r="QUT129" s="37"/>
      <c r="QUU129" s="37"/>
      <c r="QUV129" s="37"/>
      <c r="QUW129" s="37"/>
      <c r="QUX129" s="37"/>
      <c r="QUY129" s="37"/>
      <c r="QUZ129" s="37"/>
      <c r="QVA129" s="37"/>
      <c r="QVB129" s="37"/>
      <c r="QVC129" s="37"/>
      <c r="QVD129" s="37"/>
      <c r="QVE129" s="37"/>
      <c r="QVF129" s="37"/>
      <c r="QVG129" s="37"/>
      <c r="QVH129" s="37"/>
      <c r="QVI129" s="37"/>
      <c r="QVJ129" s="37"/>
      <c r="QVK129" s="37"/>
      <c r="QVL129" s="37"/>
      <c r="QVM129" s="37"/>
      <c r="QVN129" s="37"/>
      <c r="QVO129" s="37"/>
      <c r="QVP129" s="37"/>
      <c r="QVQ129" s="37"/>
      <c r="QVR129" s="37"/>
      <c r="QVS129" s="37"/>
      <c r="QVT129" s="37"/>
      <c r="QVU129" s="37"/>
      <c r="QVV129" s="37"/>
      <c r="QVW129" s="37"/>
      <c r="QVX129" s="37"/>
      <c r="QVY129" s="37"/>
      <c r="QVZ129" s="37"/>
      <c r="QWA129" s="37"/>
      <c r="QWB129" s="37"/>
      <c r="QWC129" s="37"/>
      <c r="QWD129" s="37"/>
      <c r="QWE129" s="37"/>
      <c r="QWF129" s="37"/>
      <c r="QWG129" s="37"/>
      <c r="QWH129" s="37"/>
      <c r="QWI129" s="37"/>
      <c r="QWJ129" s="37"/>
      <c r="QWK129" s="37"/>
      <c r="QWL129" s="37"/>
      <c r="QWM129" s="37"/>
      <c r="QWN129" s="37"/>
      <c r="QWO129" s="37"/>
      <c r="QWP129" s="37"/>
      <c r="QWQ129" s="37"/>
      <c r="QWR129" s="37"/>
      <c r="QWS129" s="37"/>
      <c r="QWT129" s="37"/>
      <c r="QWU129" s="37"/>
      <c r="QWV129" s="37"/>
      <c r="QWW129" s="37"/>
      <c r="QWX129" s="37"/>
      <c r="QWY129" s="37"/>
      <c r="QWZ129" s="37"/>
      <c r="QXA129" s="37"/>
      <c r="QXB129" s="37"/>
      <c r="QXC129" s="37"/>
      <c r="QXD129" s="37"/>
      <c r="QXE129" s="37"/>
      <c r="QXF129" s="37"/>
      <c r="QXG129" s="37"/>
      <c r="QXH129" s="37"/>
      <c r="QXI129" s="37"/>
      <c r="QXJ129" s="37"/>
      <c r="QXK129" s="37"/>
      <c r="QXL129" s="37"/>
      <c r="QXM129" s="37"/>
      <c r="QXN129" s="37"/>
      <c r="QXO129" s="37"/>
      <c r="QXP129" s="37"/>
      <c r="QXQ129" s="37"/>
      <c r="QXR129" s="37"/>
      <c r="QXS129" s="37"/>
      <c r="QXT129" s="37"/>
      <c r="QXU129" s="37"/>
      <c r="QXV129" s="37"/>
      <c r="QXW129" s="37"/>
      <c r="QXX129" s="37"/>
      <c r="QXY129" s="37"/>
      <c r="QXZ129" s="37"/>
      <c r="QYA129" s="37"/>
      <c r="QYB129" s="37"/>
      <c r="QYC129" s="37"/>
      <c r="QYD129" s="37"/>
      <c r="QYE129" s="37"/>
      <c r="QYF129" s="37"/>
      <c r="QYG129" s="37"/>
      <c r="QYH129" s="37"/>
      <c r="QYI129" s="37"/>
      <c r="QYJ129" s="37"/>
      <c r="QYK129" s="37"/>
      <c r="QYL129" s="37"/>
      <c r="QYM129" s="37"/>
      <c r="QYN129" s="37"/>
      <c r="QYO129" s="37"/>
      <c r="QYP129" s="37"/>
      <c r="QYQ129" s="37"/>
      <c r="QYR129" s="37"/>
      <c r="QYS129" s="37"/>
      <c r="QYT129" s="37"/>
      <c r="QYU129" s="37"/>
      <c r="QYV129" s="37"/>
      <c r="QYW129" s="37"/>
      <c r="QYX129" s="37"/>
      <c r="QYY129" s="37"/>
      <c r="QYZ129" s="37"/>
      <c r="QZA129" s="37"/>
      <c r="QZB129" s="37"/>
      <c r="QZC129" s="37"/>
      <c r="QZD129" s="37"/>
      <c r="QZE129" s="37"/>
      <c r="QZF129" s="37"/>
      <c r="QZG129" s="37"/>
      <c r="QZH129" s="37"/>
      <c r="QZI129" s="37"/>
      <c r="QZJ129" s="37"/>
      <c r="QZK129" s="37"/>
      <c r="QZL129" s="37"/>
      <c r="QZM129" s="37"/>
      <c r="QZN129" s="37"/>
      <c r="QZO129" s="37"/>
      <c r="QZP129" s="37"/>
      <c r="QZQ129" s="37"/>
      <c r="QZR129" s="37"/>
      <c r="QZS129" s="37"/>
      <c r="QZT129" s="37"/>
      <c r="QZU129" s="37"/>
      <c r="QZV129" s="37"/>
      <c r="QZW129" s="37"/>
      <c r="QZX129" s="37"/>
      <c r="QZY129" s="37"/>
      <c r="QZZ129" s="37"/>
      <c r="RAA129" s="37"/>
      <c r="RAB129" s="37"/>
      <c r="RAC129" s="37"/>
      <c r="RAD129" s="37"/>
      <c r="RAE129" s="37"/>
      <c r="RAF129" s="37"/>
      <c r="RAG129" s="37"/>
      <c r="RAH129" s="37"/>
      <c r="RAI129" s="37"/>
      <c r="RAJ129" s="37"/>
      <c r="RAK129" s="37"/>
      <c r="RAL129" s="37"/>
      <c r="RAM129" s="37"/>
      <c r="RAN129" s="37"/>
      <c r="RAO129" s="37"/>
      <c r="RAP129" s="37"/>
      <c r="RAQ129" s="37"/>
      <c r="RAR129" s="37"/>
      <c r="RAS129" s="37"/>
      <c r="RAT129" s="37"/>
      <c r="RAU129" s="37"/>
      <c r="RAV129" s="37"/>
      <c r="RAW129" s="37"/>
      <c r="RAX129" s="37"/>
      <c r="RAY129" s="37"/>
      <c r="RAZ129" s="37"/>
      <c r="RBA129" s="37"/>
      <c r="RBB129" s="37"/>
      <c r="RBC129" s="37"/>
      <c r="RBD129" s="37"/>
      <c r="RBE129" s="37"/>
      <c r="RBF129" s="37"/>
      <c r="RBG129" s="37"/>
      <c r="RBH129" s="37"/>
      <c r="RBI129" s="37"/>
      <c r="RBJ129" s="37"/>
      <c r="RBK129" s="37"/>
      <c r="RBL129" s="37"/>
      <c r="RBM129" s="37"/>
      <c r="RBN129" s="37"/>
      <c r="RBO129" s="37"/>
      <c r="RBP129" s="37"/>
      <c r="RBQ129" s="37"/>
      <c r="RBR129" s="37"/>
      <c r="RBS129" s="37"/>
      <c r="RBT129" s="37"/>
      <c r="RBU129" s="37"/>
      <c r="RBV129" s="37"/>
      <c r="RBW129" s="37"/>
      <c r="RBX129" s="37"/>
      <c r="RBY129" s="37"/>
      <c r="RBZ129" s="37"/>
      <c r="RCA129" s="37"/>
      <c r="RCB129" s="37"/>
      <c r="RCC129" s="37"/>
      <c r="RCD129" s="37"/>
      <c r="RCE129" s="37"/>
      <c r="RCF129" s="37"/>
      <c r="RCG129" s="37"/>
      <c r="RCH129" s="37"/>
      <c r="RCI129" s="37"/>
      <c r="RCJ129" s="37"/>
      <c r="RCK129" s="37"/>
      <c r="RCL129" s="37"/>
      <c r="RCM129" s="37"/>
      <c r="RCN129" s="37"/>
      <c r="RCO129" s="37"/>
      <c r="RCP129" s="37"/>
      <c r="RCQ129" s="37"/>
      <c r="RCR129" s="37"/>
      <c r="RCS129" s="37"/>
      <c r="RCT129" s="37"/>
      <c r="RCU129" s="37"/>
      <c r="RCV129" s="37"/>
      <c r="RCW129" s="37"/>
      <c r="RCX129" s="37"/>
      <c r="RCY129" s="37"/>
      <c r="RCZ129" s="37"/>
      <c r="RDA129" s="37"/>
      <c r="RDB129" s="37"/>
      <c r="RDC129" s="37"/>
      <c r="RDD129" s="37"/>
      <c r="RDE129" s="37"/>
      <c r="RDF129" s="37"/>
      <c r="RDG129" s="37"/>
      <c r="RDH129" s="37"/>
      <c r="RDI129" s="37"/>
      <c r="RDJ129" s="37"/>
      <c r="RDK129" s="37"/>
      <c r="RDL129" s="37"/>
      <c r="RDM129" s="37"/>
      <c r="RDN129" s="37"/>
      <c r="RDO129" s="37"/>
      <c r="RDP129" s="37"/>
      <c r="RDQ129" s="37"/>
      <c r="RDR129" s="37"/>
      <c r="RDS129" s="37"/>
      <c r="RDT129" s="37"/>
      <c r="RDU129" s="37"/>
      <c r="RDV129" s="37"/>
      <c r="RDW129" s="37"/>
      <c r="RDX129" s="37"/>
      <c r="RDY129" s="37"/>
      <c r="RDZ129" s="37"/>
      <c r="REA129" s="37"/>
      <c r="REB129" s="37"/>
      <c r="REC129" s="37"/>
      <c r="RED129" s="37"/>
      <c r="REE129" s="37"/>
      <c r="REF129" s="37"/>
      <c r="REG129" s="37"/>
      <c r="REH129" s="37"/>
      <c r="REI129" s="37"/>
      <c r="REJ129" s="37"/>
      <c r="REK129" s="37"/>
      <c r="REL129" s="37"/>
      <c r="REM129" s="37"/>
      <c r="REN129" s="37"/>
      <c r="REO129" s="37"/>
      <c r="REP129" s="37"/>
      <c r="REQ129" s="37"/>
      <c r="RER129" s="37"/>
      <c r="RES129" s="37"/>
      <c r="RET129" s="37"/>
      <c r="REU129" s="37"/>
      <c r="REV129" s="37"/>
      <c r="REW129" s="37"/>
      <c r="REX129" s="37"/>
      <c r="REY129" s="37"/>
      <c r="REZ129" s="37"/>
      <c r="RFA129" s="37"/>
      <c r="RFB129" s="37"/>
      <c r="RFC129" s="37"/>
      <c r="RFD129" s="37"/>
      <c r="RFE129" s="37"/>
      <c r="RFF129" s="37"/>
      <c r="RFG129" s="37"/>
      <c r="RFH129" s="37"/>
      <c r="RFI129" s="37"/>
      <c r="RFJ129" s="37"/>
      <c r="RFK129" s="37"/>
      <c r="RFL129" s="37"/>
      <c r="RFM129" s="37"/>
      <c r="RFN129" s="37"/>
      <c r="RFO129" s="37"/>
      <c r="RFP129" s="37"/>
      <c r="RFQ129" s="37"/>
      <c r="RFR129" s="37"/>
      <c r="RFS129" s="37"/>
      <c r="RFT129" s="37"/>
      <c r="RFU129" s="37"/>
      <c r="RFV129" s="37"/>
      <c r="RFW129" s="37"/>
      <c r="RFX129" s="37"/>
      <c r="RFY129" s="37"/>
      <c r="RFZ129" s="37"/>
      <c r="RGA129" s="37"/>
      <c r="RGB129" s="37"/>
      <c r="RGC129" s="37"/>
      <c r="RGD129" s="37"/>
      <c r="RGE129" s="37"/>
      <c r="RGF129" s="37"/>
      <c r="RGG129" s="37"/>
      <c r="RGH129" s="37"/>
      <c r="RGI129" s="37"/>
      <c r="RGJ129" s="37"/>
      <c r="RGK129" s="37"/>
      <c r="RGL129" s="37"/>
      <c r="RGM129" s="37"/>
      <c r="RGN129" s="37"/>
      <c r="RGO129" s="37"/>
      <c r="RGP129" s="37"/>
      <c r="RGQ129" s="37"/>
      <c r="RGR129" s="37"/>
      <c r="RGS129" s="37"/>
      <c r="RGT129" s="37"/>
      <c r="RGU129" s="37"/>
      <c r="RGV129" s="37"/>
      <c r="RGW129" s="37"/>
      <c r="RGX129" s="37"/>
      <c r="RGY129" s="37"/>
      <c r="RGZ129" s="37"/>
      <c r="RHA129" s="37"/>
      <c r="RHB129" s="37"/>
      <c r="RHC129" s="37"/>
      <c r="RHD129" s="37"/>
      <c r="RHE129" s="37"/>
      <c r="RHF129" s="37"/>
      <c r="RHG129" s="37"/>
      <c r="RHH129" s="37"/>
      <c r="RHI129" s="37"/>
      <c r="RHJ129" s="37"/>
      <c r="RHK129" s="37"/>
      <c r="RHL129" s="37"/>
      <c r="RHM129" s="37"/>
      <c r="RHN129" s="37"/>
      <c r="RHO129" s="37"/>
      <c r="RHP129" s="37"/>
      <c r="RHQ129" s="37"/>
      <c r="RHR129" s="37"/>
      <c r="RHS129" s="37"/>
      <c r="RHT129" s="37"/>
      <c r="RHU129" s="37"/>
      <c r="RHV129" s="37"/>
      <c r="RHW129" s="37"/>
      <c r="RHX129" s="37"/>
      <c r="RHY129" s="37"/>
      <c r="RHZ129" s="37"/>
      <c r="RIA129" s="37"/>
      <c r="RIB129" s="37"/>
      <c r="RIC129" s="37"/>
      <c r="RID129" s="37"/>
      <c r="RIE129" s="37"/>
      <c r="RIF129" s="37"/>
      <c r="RIG129" s="37"/>
      <c r="RIH129" s="37"/>
      <c r="RII129" s="37"/>
      <c r="RIJ129" s="37"/>
      <c r="RIK129" s="37"/>
      <c r="RIL129" s="37"/>
      <c r="RIM129" s="37"/>
      <c r="RIN129" s="37"/>
      <c r="RIO129" s="37"/>
      <c r="RIP129" s="37"/>
      <c r="RIQ129" s="37"/>
      <c r="RIR129" s="37"/>
      <c r="RIS129" s="37"/>
      <c r="RIT129" s="37"/>
      <c r="RIU129" s="37"/>
      <c r="RIV129" s="37"/>
      <c r="RIW129" s="37"/>
      <c r="RIX129" s="37"/>
      <c r="RIY129" s="37"/>
      <c r="RIZ129" s="37"/>
      <c r="RJA129" s="37"/>
      <c r="RJB129" s="37"/>
      <c r="RJC129" s="37"/>
      <c r="RJD129" s="37"/>
      <c r="RJE129" s="37"/>
      <c r="RJF129" s="37"/>
      <c r="RJG129" s="37"/>
      <c r="RJH129" s="37"/>
      <c r="RJI129" s="37"/>
      <c r="RJJ129" s="37"/>
      <c r="RJK129" s="37"/>
      <c r="RJL129" s="37"/>
      <c r="RJM129" s="37"/>
      <c r="RJN129" s="37"/>
      <c r="RJO129" s="37"/>
      <c r="RJP129" s="37"/>
      <c r="RJQ129" s="37"/>
      <c r="RJR129" s="37"/>
      <c r="RJS129" s="37"/>
      <c r="RJT129" s="37"/>
      <c r="RJU129" s="37"/>
      <c r="RJV129" s="37"/>
      <c r="RJW129" s="37"/>
      <c r="RJX129" s="37"/>
      <c r="RJY129" s="37"/>
      <c r="RJZ129" s="37"/>
      <c r="RKA129" s="37"/>
      <c r="RKB129" s="37"/>
      <c r="RKC129" s="37"/>
      <c r="RKD129" s="37"/>
      <c r="RKE129" s="37"/>
      <c r="RKF129" s="37"/>
      <c r="RKG129" s="37"/>
      <c r="RKH129" s="37"/>
      <c r="RKI129" s="37"/>
      <c r="RKJ129" s="37"/>
      <c r="RKK129" s="37"/>
      <c r="RKL129" s="37"/>
      <c r="RKM129" s="37"/>
      <c r="RKN129" s="37"/>
      <c r="RKO129" s="37"/>
      <c r="RKP129" s="37"/>
      <c r="RKQ129" s="37"/>
      <c r="RKR129" s="37"/>
      <c r="RKS129" s="37"/>
      <c r="RKT129" s="37"/>
      <c r="RKU129" s="37"/>
      <c r="RKV129" s="37"/>
      <c r="RKW129" s="37"/>
      <c r="RKX129" s="37"/>
      <c r="RKY129" s="37"/>
      <c r="RKZ129" s="37"/>
      <c r="RLA129" s="37"/>
      <c r="RLB129" s="37"/>
      <c r="RLC129" s="37"/>
      <c r="RLD129" s="37"/>
      <c r="RLE129" s="37"/>
      <c r="RLF129" s="37"/>
      <c r="RLG129" s="37"/>
      <c r="RLH129" s="37"/>
      <c r="RLI129" s="37"/>
      <c r="RLJ129" s="37"/>
      <c r="RLK129" s="37"/>
      <c r="RLL129" s="37"/>
      <c r="RLM129" s="37"/>
      <c r="RLN129" s="37"/>
      <c r="RLO129" s="37"/>
      <c r="RLP129" s="37"/>
      <c r="RLQ129" s="37"/>
      <c r="RLR129" s="37"/>
      <c r="RLS129" s="37"/>
      <c r="RLT129" s="37"/>
      <c r="RLU129" s="37"/>
      <c r="RLV129" s="37"/>
      <c r="RLW129" s="37"/>
      <c r="RLX129" s="37"/>
      <c r="RLY129" s="37"/>
      <c r="RLZ129" s="37"/>
      <c r="RMA129" s="37"/>
      <c r="RMB129" s="37"/>
      <c r="RMC129" s="37"/>
      <c r="RMD129" s="37"/>
      <c r="RME129" s="37"/>
      <c r="RMF129" s="37"/>
      <c r="RMG129" s="37"/>
      <c r="RMH129" s="37"/>
      <c r="RMI129" s="37"/>
      <c r="RMJ129" s="37"/>
      <c r="RMK129" s="37"/>
      <c r="RML129" s="37"/>
      <c r="RMM129" s="37"/>
      <c r="RMN129" s="37"/>
      <c r="RMO129" s="37"/>
      <c r="RMP129" s="37"/>
      <c r="RMQ129" s="37"/>
      <c r="RMR129" s="37"/>
      <c r="RMS129" s="37"/>
      <c r="RMT129" s="37"/>
      <c r="RMU129" s="37"/>
      <c r="RMV129" s="37"/>
      <c r="RMW129" s="37"/>
      <c r="RMX129" s="37"/>
      <c r="RMY129" s="37"/>
      <c r="RMZ129" s="37"/>
      <c r="RNA129" s="37"/>
      <c r="RNB129" s="37"/>
      <c r="RNC129" s="37"/>
      <c r="RND129" s="37"/>
      <c r="RNE129" s="37"/>
      <c r="RNF129" s="37"/>
      <c r="RNG129" s="37"/>
      <c r="RNH129" s="37"/>
      <c r="RNI129" s="37"/>
      <c r="RNJ129" s="37"/>
      <c r="RNK129" s="37"/>
      <c r="RNL129" s="37"/>
      <c r="RNM129" s="37"/>
      <c r="RNN129" s="37"/>
      <c r="RNO129" s="37"/>
      <c r="RNP129" s="37"/>
      <c r="RNQ129" s="37"/>
      <c r="RNR129" s="37"/>
      <c r="RNS129" s="37"/>
      <c r="RNT129" s="37"/>
      <c r="RNU129" s="37"/>
      <c r="RNV129" s="37"/>
      <c r="RNW129" s="37"/>
      <c r="RNX129" s="37"/>
      <c r="RNY129" s="37"/>
      <c r="RNZ129" s="37"/>
      <c r="ROA129" s="37"/>
      <c r="ROB129" s="37"/>
      <c r="ROC129" s="37"/>
      <c r="ROD129" s="37"/>
      <c r="ROE129" s="37"/>
      <c r="ROF129" s="37"/>
      <c r="ROG129" s="37"/>
      <c r="ROH129" s="37"/>
      <c r="ROI129" s="37"/>
      <c r="ROJ129" s="37"/>
      <c r="ROK129" s="37"/>
      <c r="ROL129" s="37"/>
      <c r="ROM129" s="37"/>
      <c r="RON129" s="37"/>
      <c r="ROO129" s="37"/>
      <c r="ROP129" s="37"/>
      <c r="ROQ129" s="37"/>
      <c r="ROR129" s="37"/>
      <c r="ROS129" s="37"/>
      <c r="ROT129" s="37"/>
      <c r="ROU129" s="37"/>
      <c r="ROV129" s="37"/>
      <c r="ROW129" s="37"/>
      <c r="ROX129" s="37"/>
      <c r="ROY129" s="37"/>
      <c r="ROZ129" s="37"/>
      <c r="RPA129" s="37"/>
      <c r="RPB129" s="37"/>
      <c r="RPC129" s="37"/>
      <c r="RPD129" s="37"/>
      <c r="RPE129" s="37"/>
      <c r="RPF129" s="37"/>
      <c r="RPG129" s="37"/>
      <c r="RPH129" s="37"/>
      <c r="RPI129" s="37"/>
      <c r="RPJ129" s="37"/>
      <c r="RPK129" s="37"/>
      <c r="RPL129" s="37"/>
      <c r="RPM129" s="37"/>
      <c r="RPN129" s="37"/>
      <c r="RPO129" s="37"/>
      <c r="RPP129" s="37"/>
      <c r="RPQ129" s="37"/>
      <c r="RPR129" s="37"/>
      <c r="RPS129" s="37"/>
      <c r="RPT129" s="37"/>
      <c r="RPU129" s="37"/>
      <c r="RPV129" s="37"/>
      <c r="RPW129" s="37"/>
      <c r="RPX129" s="37"/>
      <c r="RPY129" s="37"/>
      <c r="RPZ129" s="37"/>
      <c r="RQA129" s="37"/>
      <c r="RQB129" s="37"/>
      <c r="RQC129" s="37"/>
      <c r="RQD129" s="37"/>
      <c r="RQE129" s="37"/>
      <c r="RQF129" s="37"/>
      <c r="RQG129" s="37"/>
      <c r="RQH129" s="37"/>
      <c r="RQI129" s="37"/>
      <c r="RQJ129" s="37"/>
      <c r="RQK129" s="37"/>
      <c r="RQL129" s="37"/>
      <c r="RQM129" s="37"/>
      <c r="RQN129" s="37"/>
      <c r="RQO129" s="37"/>
      <c r="RQP129" s="37"/>
      <c r="RQQ129" s="37"/>
      <c r="RQR129" s="37"/>
      <c r="RQS129" s="37"/>
      <c r="RQT129" s="37"/>
      <c r="RQU129" s="37"/>
      <c r="RQV129" s="37"/>
      <c r="RQW129" s="37"/>
      <c r="RQX129" s="37"/>
      <c r="RQY129" s="37"/>
      <c r="RQZ129" s="37"/>
      <c r="RRA129" s="37"/>
      <c r="RRB129" s="37"/>
      <c r="RRC129" s="37"/>
      <c r="RRD129" s="37"/>
      <c r="RRE129" s="37"/>
      <c r="RRF129" s="37"/>
      <c r="RRG129" s="37"/>
      <c r="RRH129" s="37"/>
      <c r="RRI129" s="37"/>
      <c r="RRJ129" s="37"/>
      <c r="RRK129" s="37"/>
      <c r="RRL129" s="37"/>
      <c r="RRM129" s="37"/>
      <c r="RRN129" s="37"/>
      <c r="RRO129" s="37"/>
      <c r="RRP129" s="37"/>
      <c r="RRQ129" s="37"/>
      <c r="RRR129" s="37"/>
      <c r="RRS129" s="37"/>
      <c r="RRT129" s="37"/>
      <c r="RRU129" s="37"/>
      <c r="RRV129" s="37"/>
      <c r="RRW129" s="37"/>
      <c r="RRX129" s="37"/>
      <c r="RRY129" s="37"/>
      <c r="RRZ129" s="37"/>
      <c r="RSA129" s="37"/>
      <c r="RSB129" s="37"/>
      <c r="RSC129" s="37"/>
      <c r="RSD129" s="37"/>
      <c r="RSE129" s="37"/>
      <c r="RSF129" s="37"/>
      <c r="RSG129" s="37"/>
      <c r="RSH129" s="37"/>
      <c r="RSI129" s="37"/>
      <c r="RSJ129" s="37"/>
      <c r="RSK129" s="37"/>
      <c r="RSL129" s="37"/>
      <c r="RSM129" s="37"/>
      <c r="RSN129" s="37"/>
      <c r="RSO129" s="37"/>
      <c r="RSP129" s="37"/>
      <c r="RSQ129" s="37"/>
      <c r="RSR129" s="37"/>
      <c r="RSS129" s="37"/>
      <c r="RST129" s="37"/>
      <c r="RSU129" s="37"/>
      <c r="RSV129" s="37"/>
      <c r="RSW129" s="37"/>
      <c r="RSX129" s="37"/>
      <c r="RSY129" s="37"/>
      <c r="RSZ129" s="37"/>
      <c r="RTA129" s="37"/>
      <c r="RTB129" s="37"/>
      <c r="RTC129" s="37"/>
      <c r="RTD129" s="37"/>
      <c r="RTE129" s="37"/>
      <c r="RTF129" s="37"/>
      <c r="RTG129" s="37"/>
      <c r="RTH129" s="37"/>
      <c r="RTI129" s="37"/>
      <c r="RTJ129" s="37"/>
      <c r="RTK129" s="37"/>
      <c r="RTL129" s="37"/>
      <c r="RTM129" s="37"/>
      <c r="RTN129" s="37"/>
      <c r="RTO129" s="37"/>
      <c r="RTP129" s="37"/>
      <c r="RTQ129" s="37"/>
      <c r="RTR129" s="37"/>
      <c r="RTS129" s="37"/>
      <c r="RTT129" s="37"/>
      <c r="RTU129" s="37"/>
      <c r="RTV129" s="37"/>
      <c r="RTW129" s="37"/>
      <c r="RTX129" s="37"/>
      <c r="RTY129" s="37"/>
      <c r="RTZ129" s="37"/>
      <c r="RUA129" s="37"/>
      <c r="RUB129" s="37"/>
      <c r="RUC129" s="37"/>
      <c r="RUD129" s="37"/>
      <c r="RUE129" s="37"/>
      <c r="RUF129" s="37"/>
      <c r="RUG129" s="37"/>
      <c r="RUH129" s="37"/>
      <c r="RUI129" s="37"/>
      <c r="RUJ129" s="37"/>
      <c r="RUK129" s="37"/>
      <c r="RUL129" s="37"/>
      <c r="RUM129" s="37"/>
      <c r="RUN129" s="37"/>
      <c r="RUO129" s="37"/>
      <c r="RUP129" s="37"/>
      <c r="RUQ129" s="37"/>
      <c r="RUR129" s="37"/>
      <c r="RUS129" s="37"/>
      <c r="RUT129" s="37"/>
      <c r="RUU129" s="37"/>
      <c r="RUV129" s="37"/>
      <c r="RUW129" s="37"/>
      <c r="RUX129" s="37"/>
      <c r="RUY129" s="37"/>
      <c r="RUZ129" s="37"/>
      <c r="RVA129" s="37"/>
      <c r="RVB129" s="37"/>
      <c r="RVC129" s="37"/>
      <c r="RVD129" s="37"/>
      <c r="RVE129" s="37"/>
      <c r="RVF129" s="37"/>
      <c r="RVG129" s="37"/>
      <c r="RVH129" s="37"/>
      <c r="RVI129" s="37"/>
      <c r="RVJ129" s="37"/>
      <c r="RVK129" s="37"/>
      <c r="RVL129" s="37"/>
      <c r="RVM129" s="37"/>
      <c r="RVN129" s="37"/>
      <c r="RVO129" s="37"/>
      <c r="RVP129" s="37"/>
      <c r="RVQ129" s="37"/>
      <c r="RVR129" s="37"/>
      <c r="RVS129" s="37"/>
      <c r="RVT129" s="37"/>
      <c r="RVU129" s="37"/>
      <c r="RVV129" s="37"/>
      <c r="RVW129" s="37"/>
      <c r="RVX129" s="37"/>
      <c r="RVY129" s="37"/>
      <c r="RVZ129" s="37"/>
      <c r="RWA129" s="37"/>
      <c r="RWB129" s="37"/>
      <c r="RWC129" s="37"/>
      <c r="RWD129" s="37"/>
      <c r="RWE129" s="37"/>
      <c r="RWF129" s="37"/>
      <c r="RWG129" s="37"/>
      <c r="RWH129" s="37"/>
      <c r="RWI129" s="37"/>
      <c r="RWJ129" s="37"/>
      <c r="RWK129" s="37"/>
      <c r="RWL129" s="37"/>
      <c r="RWM129" s="37"/>
      <c r="RWN129" s="37"/>
      <c r="RWO129" s="37"/>
      <c r="RWP129" s="37"/>
      <c r="RWQ129" s="37"/>
      <c r="RWR129" s="37"/>
      <c r="RWS129" s="37"/>
      <c r="RWT129" s="37"/>
      <c r="RWU129" s="37"/>
      <c r="RWV129" s="37"/>
      <c r="RWW129" s="37"/>
      <c r="RWX129" s="37"/>
      <c r="RWY129" s="37"/>
      <c r="RWZ129" s="37"/>
      <c r="RXA129" s="37"/>
      <c r="RXB129" s="37"/>
      <c r="RXC129" s="37"/>
      <c r="RXD129" s="37"/>
      <c r="RXE129" s="37"/>
      <c r="RXF129" s="37"/>
      <c r="RXG129" s="37"/>
      <c r="RXH129" s="37"/>
      <c r="RXI129" s="37"/>
      <c r="RXJ129" s="37"/>
      <c r="RXK129" s="37"/>
      <c r="RXL129" s="37"/>
      <c r="RXM129" s="37"/>
      <c r="RXN129" s="37"/>
      <c r="RXO129" s="37"/>
      <c r="RXP129" s="37"/>
      <c r="RXQ129" s="37"/>
      <c r="RXR129" s="37"/>
      <c r="RXS129" s="37"/>
      <c r="RXT129" s="37"/>
      <c r="RXU129" s="37"/>
      <c r="RXV129" s="37"/>
      <c r="RXW129" s="37"/>
      <c r="RXX129" s="37"/>
      <c r="RXY129" s="37"/>
      <c r="RXZ129" s="37"/>
      <c r="RYA129" s="37"/>
      <c r="RYB129" s="37"/>
      <c r="RYC129" s="37"/>
      <c r="RYD129" s="37"/>
      <c r="RYE129" s="37"/>
      <c r="RYF129" s="37"/>
      <c r="RYG129" s="37"/>
      <c r="RYH129" s="37"/>
      <c r="RYI129" s="37"/>
      <c r="RYJ129" s="37"/>
      <c r="RYK129" s="37"/>
      <c r="RYL129" s="37"/>
      <c r="RYM129" s="37"/>
      <c r="RYN129" s="37"/>
      <c r="RYO129" s="37"/>
      <c r="RYP129" s="37"/>
      <c r="RYQ129" s="37"/>
      <c r="RYR129" s="37"/>
      <c r="RYS129" s="37"/>
      <c r="RYT129" s="37"/>
      <c r="RYU129" s="37"/>
      <c r="RYV129" s="37"/>
      <c r="RYW129" s="37"/>
      <c r="RYX129" s="37"/>
      <c r="RYY129" s="37"/>
      <c r="RYZ129" s="37"/>
      <c r="RZA129" s="37"/>
      <c r="RZB129" s="37"/>
      <c r="RZC129" s="37"/>
      <c r="RZD129" s="37"/>
      <c r="RZE129" s="37"/>
      <c r="RZF129" s="37"/>
      <c r="RZG129" s="37"/>
      <c r="RZH129" s="37"/>
      <c r="RZI129" s="37"/>
      <c r="RZJ129" s="37"/>
      <c r="RZK129" s="37"/>
      <c r="RZL129" s="37"/>
      <c r="RZM129" s="37"/>
      <c r="RZN129" s="37"/>
      <c r="RZO129" s="37"/>
      <c r="RZP129" s="37"/>
      <c r="RZQ129" s="37"/>
      <c r="RZR129" s="37"/>
      <c r="RZS129" s="37"/>
      <c r="RZT129" s="37"/>
      <c r="RZU129" s="37"/>
      <c r="RZV129" s="37"/>
      <c r="RZW129" s="37"/>
      <c r="RZX129" s="37"/>
      <c r="RZY129" s="37"/>
      <c r="RZZ129" s="37"/>
      <c r="SAA129" s="37"/>
      <c r="SAB129" s="37"/>
      <c r="SAC129" s="37"/>
      <c r="SAD129" s="37"/>
      <c r="SAE129" s="37"/>
      <c r="SAF129" s="37"/>
      <c r="SAG129" s="37"/>
      <c r="SAH129" s="37"/>
      <c r="SAI129" s="37"/>
      <c r="SAJ129" s="37"/>
      <c r="SAK129" s="37"/>
      <c r="SAL129" s="37"/>
      <c r="SAM129" s="37"/>
      <c r="SAN129" s="37"/>
      <c r="SAO129" s="37"/>
      <c r="SAP129" s="37"/>
      <c r="SAQ129" s="37"/>
      <c r="SAR129" s="37"/>
      <c r="SAS129" s="37"/>
      <c r="SAT129" s="37"/>
      <c r="SAU129" s="37"/>
      <c r="SAV129" s="37"/>
      <c r="SAW129" s="37"/>
      <c r="SAX129" s="37"/>
      <c r="SAY129" s="37"/>
      <c r="SAZ129" s="37"/>
      <c r="SBA129" s="37"/>
      <c r="SBB129" s="37"/>
      <c r="SBC129" s="37"/>
      <c r="SBD129" s="37"/>
      <c r="SBE129" s="37"/>
      <c r="SBF129" s="37"/>
      <c r="SBG129" s="37"/>
      <c r="SBH129" s="37"/>
      <c r="SBI129" s="37"/>
      <c r="SBJ129" s="37"/>
      <c r="SBK129" s="37"/>
      <c r="SBL129" s="37"/>
      <c r="SBM129" s="37"/>
      <c r="SBN129" s="37"/>
      <c r="SBO129" s="37"/>
      <c r="SBP129" s="37"/>
      <c r="SBQ129" s="37"/>
      <c r="SBR129" s="37"/>
      <c r="SBS129" s="37"/>
      <c r="SBT129" s="37"/>
      <c r="SBU129" s="37"/>
      <c r="SBV129" s="37"/>
      <c r="SBW129" s="37"/>
      <c r="SBX129" s="37"/>
      <c r="SBY129" s="37"/>
      <c r="SBZ129" s="37"/>
      <c r="SCA129" s="37"/>
      <c r="SCB129" s="37"/>
      <c r="SCC129" s="37"/>
      <c r="SCD129" s="37"/>
      <c r="SCE129" s="37"/>
      <c r="SCF129" s="37"/>
      <c r="SCG129" s="37"/>
      <c r="SCH129" s="37"/>
      <c r="SCI129" s="37"/>
      <c r="SCJ129" s="37"/>
      <c r="SCK129" s="37"/>
      <c r="SCL129" s="37"/>
      <c r="SCM129" s="37"/>
      <c r="SCN129" s="37"/>
      <c r="SCO129" s="37"/>
      <c r="SCP129" s="37"/>
      <c r="SCQ129" s="37"/>
      <c r="SCR129" s="37"/>
      <c r="SCS129" s="37"/>
      <c r="SCT129" s="37"/>
      <c r="SCU129" s="37"/>
      <c r="SCV129" s="37"/>
      <c r="SCW129" s="37"/>
      <c r="SCX129" s="37"/>
      <c r="SCY129" s="37"/>
      <c r="SCZ129" s="37"/>
      <c r="SDA129" s="37"/>
      <c r="SDB129" s="37"/>
      <c r="SDC129" s="37"/>
      <c r="SDD129" s="37"/>
      <c r="SDE129" s="37"/>
      <c r="SDF129" s="37"/>
      <c r="SDG129" s="37"/>
      <c r="SDH129" s="37"/>
      <c r="SDI129" s="37"/>
      <c r="SDJ129" s="37"/>
      <c r="SDK129" s="37"/>
      <c r="SDL129" s="37"/>
      <c r="SDM129" s="37"/>
      <c r="SDN129" s="37"/>
      <c r="SDO129" s="37"/>
      <c r="SDP129" s="37"/>
      <c r="SDQ129" s="37"/>
      <c r="SDR129" s="37"/>
      <c r="SDS129" s="37"/>
      <c r="SDT129" s="37"/>
      <c r="SDU129" s="37"/>
      <c r="SDV129" s="37"/>
      <c r="SDW129" s="37"/>
      <c r="SDX129" s="37"/>
      <c r="SDY129" s="37"/>
      <c r="SDZ129" s="37"/>
      <c r="SEA129" s="37"/>
      <c r="SEB129" s="37"/>
      <c r="SEC129" s="37"/>
      <c r="SED129" s="37"/>
      <c r="SEE129" s="37"/>
      <c r="SEF129" s="37"/>
      <c r="SEG129" s="37"/>
      <c r="SEH129" s="37"/>
      <c r="SEI129" s="37"/>
      <c r="SEJ129" s="37"/>
      <c r="SEK129" s="37"/>
      <c r="SEL129" s="37"/>
      <c r="SEM129" s="37"/>
      <c r="SEN129" s="37"/>
      <c r="SEO129" s="37"/>
      <c r="SEP129" s="37"/>
      <c r="SEQ129" s="37"/>
      <c r="SER129" s="37"/>
      <c r="SES129" s="37"/>
      <c r="SET129" s="37"/>
      <c r="SEU129" s="37"/>
      <c r="SEV129" s="37"/>
      <c r="SEW129" s="37"/>
      <c r="SEX129" s="37"/>
      <c r="SEY129" s="37"/>
      <c r="SEZ129" s="37"/>
      <c r="SFA129" s="37"/>
      <c r="SFB129" s="37"/>
      <c r="SFC129" s="37"/>
      <c r="SFD129" s="37"/>
      <c r="SFE129" s="37"/>
      <c r="SFF129" s="37"/>
      <c r="SFG129" s="37"/>
      <c r="SFH129" s="37"/>
      <c r="SFI129" s="37"/>
      <c r="SFJ129" s="37"/>
      <c r="SFK129" s="37"/>
      <c r="SFL129" s="37"/>
      <c r="SFM129" s="37"/>
      <c r="SFN129" s="37"/>
      <c r="SFO129" s="37"/>
      <c r="SFP129" s="37"/>
      <c r="SFQ129" s="37"/>
      <c r="SFR129" s="37"/>
      <c r="SFS129" s="37"/>
      <c r="SFT129" s="37"/>
      <c r="SFU129" s="37"/>
      <c r="SFV129" s="37"/>
      <c r="SFW129" s="37"/>
      <c r="SFX129" s="37"/>
      <c r="SFY129" s="37"/>
      <c r="SFZ129" s="37"/>
      <c r="SGA129" s="37"/>
      <c r="SGB129" s="37"/>
      <c r="SGC129" s="37"/>
      <c r="SGD129" s="37"/>
      <c r="SGE129" s="37"/>
      <c r="SGF129" s="37"/>
      <c r="SGG129" s="37"/>
      <c r="SGH129" s="37"/>
      <c r="SGI129" s="37"/>
      <c r="SGJ129" s="37"/>
      <c r="SGK129" s="37"/>
      <c r="SGL129" s="37"/>
      <c r="SGM129" s="37"/>
      <c r="SGN129" s="37"/>
      <c r="SGO129" s="37"/>
      <c r="SGP129" s="37"/>
      <c r="SGQ129" s="37"/>
      <c r="SGR129" s="37"/>
      <c r="SGS129" s="37"/>
      <c r="SGT129" s="37"/>
      <c r="SGU129" s="37"/>
      <c r="SGV129" s="37"/>
      <c r="SGW129" s="37"/>
      <c r="SGX129" s="37"/>
      <c r="SGY129" s="37"/>
      <c r="SGZ129" s="37"/>
      <c r="SHA129" s="37"/>
      <c r="SHB129" s="37"/>
      <c r="SHC129" s="37"/>
      <c r="SHD129" s="37"/>
      <c r="SHE129" s="37"/>
      <c r="SHF129" s="37"/>
      <c r="SHG129" s="37"/>
      <c r="SHH129" s="37"/>
      <c r="SHI129" s="37"/>
      <c r="SHJ129" s="37"/>
      <c r="SHK129" s="37"/>
      <c r="SHL129" s="37"/>
      <c r="SHM129" s="37"/>
      <c r="SHN129" s="37"/>
      <c r="SHO129" s="37"/>
      <c r="SHP129" s="37"/>
      <c r="SHQ129" s="37"/>
      <c r="SHR129" s="37"/>
      <c r="SHS129" s="37"/>
      <c r="SHT129" s="37"/>
      <c r="SHU129" s="37"/>
      <c r="SHV129" s="37"/>
      <c r="SHW129" s="37"/>
      <c r="SHX129" s="37"/>
      <c r="SHY129" s="37"/>
      <c r="SHZ129" s="37"/>
      <c r="SIA129" s="37"/>
      <c r="SIB129" s="37"/>
      <c r="SIC129" s="37"/>
      <c r="SID129" s="37"/>
      <c r="SIE129" s="37"/>
      <c r="SIF129" s="37"/>
      <c r="SIG129" s="37"/>
      <c r="SIH129" s="37"/>
      <c r="SII129" s="37"/>
      <c r="SIJ129" s="37"/>
      <c r="SIK129" s="37"/>
      <c r="SIL129" s="37"/>
      <c r="SIM129" s="37"/>
      <c r="SIN129" s="37"/>
      <c r="SIO129" s="37"/>
      <c r="SIP129" s="37"/>
      <c r="SIQ129" s="37"/>
      <c r="SIR129" s="37"/>
      <c r="SIS129" s="37"/>
      <c r="SIT129" s="37"/>
      <c r="SIU129" s="37"/>
      <c r="SIV129" s="37"/>
      <c r="SIW129" s="37"/>
      <c r="SIX129" s="37"/>
      <c r="SIY129" s="37"/>
      <c r="SIZ129" s="37"/>
      <c r="SJA129" s="37"/>
      <c r="SJB129" s="37"/>
      <c r="SJC129" s="37"/>
      <c r="SJD129" s="37"/>
      <c r="SJE129" s="37"/>
      <c r="SJF129" s="37"/>
      <c r="SJG129" s="37"/>
      <c r="SJH129" s="37"/>
      <c r="SJI129" s="37"/>
      <c r="SJJ129" s="37"/>
      <c r="SJK129" s="37"/>
      <c r="SJL129" s="37"/>
      <c r="SJM129" s="37"/>
      <c r="SJN129" s="37"/>
      <c r="SJO129" s="37"/>
      <c r="SJP129" s="37"/>
      <c r="SJQ129" s="37"/>
      <c r="SJR129" s="37"/>
      <c r="SJS129" s="37"/>
      <c r="SJT129" s="37"/>
      <c r="SJU129" s="37"/>
      <c r="SJV129" s="37"/>
      <c r="SJW129" s="37"/>
      <c r="SJX129" s="37"/>
      <c r="SJY129" s="37"/>
      <c r="SJZ129" s="37"/>
      <c r="SKA129" s="37"/>
      <c r="SKB129" s="37"/>
      <c r="SKC129" s="37"/>
      <c r="SKD129" s="37"/>
      <c r="SKE129" s="37"/>
      <c r="SKF129" s="37"/>
      <c r="SKG129" s="37"/>
      <c r="SKH129" s="37"/>
      <c r="SKI129" s="37"/>
      <c r="SKJ129" s="37"/>
      <c r="SKK129" s="37"/>
      <c r="SKL129" s="37"/>
      <c r="SKM129" s="37"/>
      <c r="SKN129" s="37"/>
      <c r="SKO129" s="37"/>
      <c r="SKP129" s="37"/>
      <c r="SKQ129" s="37"/>
      <c r="SKR129" s="37"/>
      <c r="SKS129" s="37"/>
      <c r="SKT129" s="37"/>
      <c r="SKU129" s="37"/>
      <c r="SKV129" s="37"/>
      <c r="SKW129" s="37"/>
      <c r="SKX129" s="37"/>
      <c r="SKY129" s="37"/>
      <c r="SKZ129" s="37"/>
      <c r="SLA129" s="37"/>
      <c r="SLB129" s="37"/>
      <c r="SLC129" s="37"/>
      <c r="SLD129" s="37"/>
      <c r="SLE129" s="37"/>
      <c r="SLF129" s="37"/>
      <c r="SLG129" s="37"/>
      <c r="SLH129" s="37"/>
      <c r="SLI129" s="37"/>
      <c r="SLJ129" s="37"/>
      <c r="SLK129" s="37"/>
      <c r="SLL129" s="37"/>
      <c r="SLM129" s="37"/>
      <c r="SLN129" s="37"/>
      <c r="SLO129" s="37"/>
      <c r="SLP129" s="37"/>
      <c r="SLQ129" s="37"/>
      <c r="SLR129" s="37"/>
      <c r="SLS129" s="37"/>
      <c r="SLT129" s="37"/>
      <c r="SLU129" s="37"/>
      <c r="SLV129" s="37"/>
      <c r="SLW129" s="37"/>
      <c r="SLX129" s="37"/>
      <c r="SLY129" s="37"/>
      <c r="SLZ129" s="37"/>
      <c r="SMA129" s="37"/>
      <c r="SMB129" s="37"/>
      <c r="SMC129" s="37"/>
      <c r="SMD129" s="37"/>
      <c r="SME129" s="37"/>
      <c r="SMF129" s="37"/>
      <c r="SMG129" s="37"/>
      <c r="SMH129" s="37"/>
      <c r="SMI129" s="37"/>
      <c r="SMJ129" s="37"/>
      <c r="SMK129" s="37"/>
      <c r="SML129" s="37"/>
      <c r="SMM129" s="37"/>
      <c r="SMN129" s="37"/>
      <c r="SMO129" s="37"/>
      <c r="SMP129" s="37"/>
      <c r="SMQ129" s="37"/>
      <c r="SMR129" s="37"/>
      <c r="SMS129" s="37"/>
      <c r="SMT129" s="37"/>
      <c r="SMU129" s="37"/>
      <c r="SMV129" s="37"/>
      <c r="SMW129" s="37"/>
      <c r="SMX129" s="37"/>
      <c r="SMY129" s="37"/>
      <c r="SMZ129" s="37"/>
      <c r="SNA129" s="37"/>
      <c r="SNB129" s="37"/>
      <c r="SNC129" s="37"/>
      <c r="SND129" s="37"/>
      <c r="SNE129" s="37"/>
      <c r="SNF129" s="37"/>
      <c r="SNG129" s="37"/>
      <c r="SNH129" s="37"/>
      <c r="SNI129" s="37"/>
      <c r="SNJ129" s="37"/>
      <c r="SNK129" s="37"/>
      <c r="SNL129" s="37"/>
      <c r="SNM129" s="37"/>
      <c r="SNN129" s="37"/>
      <c r="SNO129" s="37"/>
      <c r="SNP129" s="37"/>
      <c r="SNQ129" s="37"/>
      <c r="SNR129" s="37"/>
      <c r="SNS129" s="37"/>
      <c r="SNT129" s="37"/>
      <c r="SNU129" s="37"/>
      <c r="SNV129" s="37"/>
      <c r="SNW129" s="37"/>
      <c r="SNX129" s="37"/>
      <c r="SNY129" s="37"/>
      <c r="SNZ129" s="37"/>
      <c r="SOA129" s="37"/>
      <c r="SOB129" s="37"/>
      <c r="SOC129" s="37"/>
      <c r="SOD129" s="37"/>
      <c r="SOE129" s="37"/>
      <c r="SOF129" s="37"/>
      <c r="SOG129" s="37"/>
      <c r="SOH129" s="37"/>
      <c r="SOI129" s="37"/>
      <c r="SOJ129" s="37"/>
      <c r="SOK129" s="37"/>
      <c r="SOL129" s="37"/>
      <c r="SOM129" s="37"/>
      <c r="SON129" s="37"/>
      <c r="SOO129" s="37"/>
      <c r="SOP129" s="37"/>
      <c r="SOQ129" s="37"/>
      <c r="SOR129" s="37"/>
      <c r="SOS129" s="37"/>
      <c r="SOT129" s="37"/>
      <c r="SOU129" s="37"/>
      <c r="SOV129" s="37"/>
      <c r="SOW129" s="37"/>
      <c r="SOX129" s="37"/>
      <c r="SOY129" s="37"/>
      <c r="SOZ129" s="37"/>
      <c r="SPA129" s="37"/>
      <c r="SPB129" s="37"/>
      <c r="SPC129" s="37"/>
      <c r="SPD129" s="37"/>
      <c r="SPE129" s="37"/>
      <c r="SPF129" s="37"/>
      <c r="SPG129" s="37"/>
      <c r="SPH129" s="37"/>
      <c r="SPI129" s="37"/>
      <c r="SPJ129" s="37"/>
      <c r="SPK129" s="37"/>
      <c r="SPL129" s="37"/>
      <c r="SPM129" s="37"/>
      <c r="SPN129" s="37"/>
      <c r="SPO129" s="37"/>
      <c r="SPP129" s="37"/>
      <c r="SPQ129" s="37"/>
      <c r="SPR129" s="37"/>
      <c r="SPS129" s="37"/>
      <c r="SPT129" s="37"/>
      <c r="SPU129" s="37"/>
      <c r="SPV129" s="37"/>
      <c r="SPW129" s="37"/>
      <c r="SPX129" s="37"/>
      <c r="SPY129" s="37"/>
      <c r="SPZ129" s="37"/>
      <c r="SQA129" s="37"/>
      <c r="SQB129" s="37"/>
      <c r="SQC129" s="37"/>
      <c r="SQD129" s="37"/>
      <c r="SQE129" s="37"/>
      <c r="SQF129" s="37"/>
      <c r="SQG129" s="37"/>
      <c r="SQH129" s="37"/>
      <c r="SQI129" s="37"/>
      <c r="SQJ129" s="37"/>
      <c r="SQK129" s="37"/>
      <c r="SQL129" s="37"/>
      <c r="SQM129" s="37"/>
      <c r="SQN129" s="37"/>
      <c r="SQO129" s="37"/>
      <c r="SQP129" s="37"/>
      <c r="SQQ129" s="37"/>
      <c r="SQR129" s="37"/>
      <c r="SQS129" s="37"/>
      <c r="SQT129" s="37"/>
      <c r="SQU129" s="37"/>
      <c r="SQV129" s="37"/>
      <c r="SQW129" s="37"/>
      <c r="SQX129" s="37"/>
      <c r="SQY129" s="37"/>
      <c r="SQZ129" s="37"/>
      <c r="SRA129" s="37"/>
      <c r="SRB129" s="37"/>
      <c r="SRC129" s="37"/>
      <c r="SRD129" s="37"/>
      <c r="SRE129" s="37"/>
      <c r="SRF129" s="37"/>
      <c r="SRG129" s="37"/>
      <c r="SRH129" s="37"/>
      <c r="SRI129" s="37"/>
      <c r="SRJ129" s="37"/>
      <c r="SRK129" s="37"/>
      <c r="SRL129" s="37"/>
      <c r="SRM129" s="37"/>
      <c r="SRN129" s="37"/>
      <c r="SRO129" s="37"/>
      <c r="SRP129" s="37"/>
      <c r="SRQ129" s="37"/>
      <c r="SRR129" s="37"/>
      <c r="SRS129" s="37"/>
      <c r="SRT129" s="37"/>
      <c r="SRU129" s="37"/>
      <c r="SRV129" s="37"/>
      <c r="SRW129" s="37"/>
      <c r="SRX129" s="37"/>
      <c r="SRY129" s="37"/>
      <c r="SRZ129" s="37"/>
      <c r="SSA129" s="37"/>
      <c r="SSB129" s="37"/>
      <c r="SSC129" s="37"/>
      <c r="SSD129" s="37"/>
      <c r="SSE129" s="37"/>
      <c r="SSF129" s="37"/>
      <c r="SSG129" s="37"/>
      <c r="SSH129" s="37"/>
      <c r="SSI129" s="37"/>
      <c r="SSJ129" s="37"/>
      <c r="SSK129" s="37"/>
      <c r="SSL129" s="37"/>
      <c r="SSM129" s="37"/>
      <c r="SSN129" s="37"/>
      <c r="SSO129" s="37"/>
      <c r="SSP129" s="37"/>
      <c r="SSQ129" s="37"/>
      <c r="SSR129" s="37"/>
      <c r="SSS129" s="37"/>
      <c r="SST129" s="37"/>
      <c r="SSU129" s="37"/>
      <c r="SSV129" s="37"/>
      <c r="SSW129" s="37"/>
      <c r="SSX129" s="37"/>
      <c r="SSY129" s="37"/>
      <c r="SSZ129" s="37"/>
      <c r="STA129" s="37"/>
      <c r="STB129" s="37"/>
      <c r="STC129" s="37"/>
      <c r="STD129" s="37"/>
      <c r="STE129" s="37"/>
      <c r="STF129" s="37"/>
      <c r="STG129" s="37"/>
      <c r="STH129" s="37"/>
      <c r="STI129" s="37"/>
      <c r="STJ129" s="37"/>
      <c r="STK129" s="37"/>
      <c r="STL129" s="37"/>
      <c r="STM129" s="37"/>
      <c r="STN129" s="37"/>
      <c r="STO129" s="37"/>
      <c r="STP129" s="37"/>
      <c r="STQ129" s="37"/>
      <c r="STR129" s="37"/>
      <c r="STS129" s="37"/>
      <c r="STT129" s="37"/>
      <c r="STU129" s="37"/>
      <c r="STV129" s="37"/>
      <c r="STW129" s="37"/>
      <c r="STX129" s="37"/>
      <c r="STY129" s="37"/>
      <c r="STZ129" s="37"/>
      <c r="SUA129" s="37"/>
      <c r="SUB129" s="37"/>
      <c r="SUC129" s="37"/>
      <c r="SUD129" s="37"/>
      <c r="SUE129" s="37"/>
      <c r="SUF129" s="37"/>
      <c r="SUG129" s="37"/>
      <c r="SUH129" s="37"/>
      <c r="SUI129" s="37"/>
      <c r="SUJ129" s="37"/>
      <c r="SUK129" s="37"/>
      <c r="SUL129" s="37"/>
      <c r="SUM129" s="37"/>
      <c r="SUN129" s="37"/>
      <c r="SUO129" s="37"/>
      <c r="SUP129" s="37"/>
      <c r="SUQ129" s="37"/>
      <c r="SUR129" s="37"/>
      <c r="SUS129" s="37"/>
      <c r="SUT129" s="37"/>
      <c r="SUU129" s="37"/>
      <c r="SUV129" s="37"/>
      <c r="SUW129" s="37"/>
      <c r="SUX129" s="37"/>
      <c r="SUY129" s="37"/>
      <c r="SUZ129" s="37"/>
      <c r="SVA129" s="37"/>
      <c r="SVB129" s="37"/>
      <c r="SVC129" s="37"/>
      <c r="SVD129" s="37"/>
      <c r="SVE129" s="37"/>
      <c r="SVF129" s="37"/>
      <c r="SVG129" s="37"/>
      <c r="SVH129" s="37"/>
      <c r="SVI129" s="37"/>
      <c r="SVJ129" s="37"/>
      <c r="SVK129" s="37"/>
      <c r="SVL129" s="37"/>
      <c r="SVM129" s="37"/>
      <c r="SVN129" s="37"/>
      <c r="SVO129" s="37"/>
      <c r="SVP129" s="37"/>
      <c r="SVQ129" s="37"/>
      <c r="SVR129" s="37"/>
      <c r="SVS129" s="37"/>
      <c r="SVT129" s="37"/>
      <c r="SVU129" s="37"/>
      <c r="SVV129" s="37"/>
      <c r="SVW129" s="37"/>
      <c r="SVX129" s="37"/>
      <c r="SVY129" s="37"/>
      <c r="SVZ129" s="37"/>
      <c r="SWA129" s="37"/>
      <c r="SWB129" s="37"/>
      <c r="SWC129" s="37"/>
      <c r="SWD129" s="37"/>
      <c r="SWE129" s="37"/>
      <c r="SWF129" s="37"/>
      <c r="SWG129" s="37"/>
      <c r="SWH129" s="37"/>
      <c r="SWI129" s="37"/>
      <c r="SWJ129" s="37"/>
      <c r="SWK129" s="37"/>
      <c r="SWL129" s="37"/>
      <c r="SWM129" s="37"/>
      <c r="SWN129" s="37"/>
      <c r="SWO129" s="37"/>
      <c r="SWP129" s="37"/>
      <c r="SWQ129" s="37"/>
      <c r="SWR129" s="37"/>
      <c r="SWS129" s="37"/>
      <c r="SWT129" s="37"/>
      <c r="SWU129" s="37"/>
      <c r="SWV129" s="37"/>
      <c r="SWW129" s="37"/>
      <c r="SWX129" s="37"/>
      <c r="SWY129" s="37"/>
      <c r="SWZ129" s="37"/>
      <c r="SXA129" s="37"/>
      <c r="SXB129" s="37"/>
      <c r="SXC129" s="37"/>
      <c r="SXD129" s="37"/>
      <c r="SXE129" s="37"/>
      <c r="SXF129" s="37"/>
      <c r="SXG129" s="37"/>
      <c r="SXH129" s="37"/>
      <c r="SXI129" s="37"/>
      <c r="SXJ129" s="37"/>
      <c r="SXK129" s="37"/>
      <c r="SXL129" s="37"/>
      <c r="SXM129" s="37"/>
      <c r="SXN129" s="37"/>
      <c r="SXO129" s="37"/>
      <c r="SXP129" s="37"/>
      <c r="SXQ129" s="37"/>
      <c r="SXR129" s="37"/>
      <c r="SXS129" s="37"/>
      <c r="SXT129" s="37"/>
      <c r="SXU129" s="37"/>
      <c r="SXV129" s="37"/>
      <c r="SXW129" s="37"/>
      <c r="SXX129" s="37"/>
      <c r="SXY129" s="37"/>
      <c r="SXZ129" s="37"/>
      <c r="SYA129" s="37"/>
      <c r="SYB129" s="37"/>
      <c r="SYC129" s="37"/>
      <c r="SYD129" s="37"/>
      <c r="SYE129" s="37"/>
      <c r="SYF129" s="37"/>
      <c r="SYG129" s="37"/>
      <c r="SYH129" s="37"/>
      <c r="SYI129" s="37"/>
      <c r="SYJ129" s="37"/>
      <c r="SYK129" s="37"/>
      <c r="SYL129" s="37"/>
      <c r="SYM129" s="37"/>
      <c r="SYN129" s="37"/>
      <c r="SYO129" s="37"/>
      <c r="SYP129" s="37"/>
      <c r="SYQ129" s="37"/>
      <c r="SYR129" s="37"/>
      <c r="SYS129" s="37"/>
      <c r="SYT129" s="37"/>
      <c r="SYU129" s="37"/>
      <c r="SYV129" s="37"/>
      <c r="SYW129" s="37"/>
      <c r="SYX129" s="37"/>
      <c r="SYY129" s="37"/>
      <c r="SYZ129" s="37"/>
      <c r="SZA129" s="37"/>
      <c r="SZB129" s="37"/>
      <c r="SZC129" s="37"/>
      <c r="SZD129" s="37"/>
      <c r="SZE129" s="37"/>
      <c r="SZF129" s="37"/>
      <c r="SZG129" s="37"/>
      <c r="SZH129" s="37"/>
      <c r="SZI129" s="37"/>
      <c r="SZJ129" s="37"/>
      <c r="SZK129" s="37"/>
      <c r="SZL129" s="37"/>
      <c r="SZM129" s="37"/>
      <c r="SZN129" s="37"/>
      <c r="SZO129" s="37"/>
      <c r="SZP129" s="37"/>
      <c r="SZQ129" s="37"/>
      <c r="SZR129" s="37"/>
      <c r="SZS129" s="37"/>
      <c r="SZT129" s="37"/>
      <c r="SZU129" s="37"/>
      <c r="SZV129" s="37"/>
      <c r="SZW129" s="37"/>
      <c r="SZX129" s="37"/>
      <c r="SZY129" s="37"/>
      <c r="SZZ129" s="37"/>
      <c r="TAA129" s="37"/>
      <c r="TAB129" s="37"/>
      <c r="TAC129" s="37"/>
      <c r="TAD129" s="37"/>
      <c r="TAE129" s="37"/>
      <c r="TAF129" s="37"/>
      <c r="TAG129" s="37"/>
      <c r="TAH129" s="37"/>
      <c r="TAI129" s="37"/>
      <c r="TAJ129" s="37"/>
      <c r="TAK129" s="37"/>
      <c r="TAL129" s="37"/>
      <c r="TAM129" s="37"/>
      <c r="TAN129" s="37"/>
      <c r="TAO129" s="37"/>
      <c r="TAP129" s="37"/>
      <c r="TAQ129" s="37"/>
      <c r="TAR129" s="37"/>
      <c r="TAS129" s="37"/>
      <c r="TAT129" s="37"/>
      <c r="TAU129" s="37"/>
      <c r="TAV129" s="37"/>
      <c r="TAW129" s="37"/>
      <c r="TAX129" s="37"/>
      <c r="TAY129" s="37"/>
      <c r="TAZ129" s="37"/>
      <c r="TBA129" s="37"/>
      <c r="TBB129" s="37"/>
      <c r="TBC129" s="37"/>
      <c r="TBD129" s="37"/>
      <c r="TBE129" s="37"/>
      <c r="TBF129" s="37"/>
      <c r="TBG129" s="37"/>
      <c r="TBH129" s="37"/>
      <c r="TBI129" s="37"/>
      <c r="TBJ129" s="37"/>
      <c r="TBK129" s="37"/>
      <c r="TBL129" s="37"/>
      <c r="TBM129" s="37"/>
      <c r="TBN129" s="37"/>
      <c r="TBO129" s="37"/>
      <c r="TBP129" s="37"/>
      <c r="TBQ129" s="37"/>
      <c r="TBR129" s="37"/>
      <c r="TBS129" s="37"/>
      <c r="TBT129" s="37"/>
      <c r="TBU129" s="37"/>
      <c r="TBV129" s="37"/>
      <c r="TBW129" s="37"/>
      <c r="TBX129" s="37"/>
      <c r="TBY129" s="37"/>
      <c r="TBZ129" s="37"/>
      <c r="TCA129" s="37"/>
      <c r="TCB129" s="37"/>
      <c r="TCC129" s="37"/>
      <c r="TCD129" s="37"/>
      <c r="TCE129" s="37"/>
      <c r="TCF129" s="37"/>
      <c r="TCG129" s="37"/>
      <c r="TCH129" s="37"/>
      <c r="TCI129" s="37"/>
      <c r="TCJ129" s="37"/>
      <c r="TCK129" s="37"/>
      <c r="TCL129" s="37"/>
      <c r="TCM129" s="37"/>
      <c r="TCN129" s="37"/>
      <c r="TCO129" s="37"/>
      <c r="TCP129" s="37"/>
      <c r="TCQ129" s="37"/>
      <c r="TCR129" s="37"/>
      <c r="TCS129" s="37"/>
      <c r="TCT129" s="37"/>
      <c r="TCU129" s="37"/>
      <c r="TCV129" s="37"/>
      <c r="TCW129" s="37"/>
      <c r="TCX129" s="37"/>
      <c r="TCY129" s="37"/>
      <c r="TCZ129" s="37"/>
      <c r="TDA129" s="37"/>
      <c r="TDB129" s="37"/>
      <c r="TDC129" s="37"/>
      <c r="TDD129" s="37"/>
      <c r="TDE129" s="37"/>
      <c r="TDF129" s="37"/>
      <c r="TDG129" s="37"/>
      <c r="TDH129" s="37"/>
      <c r="TDI129" s="37"/>
      <c r="TDJ129" s="37"/>
      <c r="TDK129" s="37"/>
      <c r="TDL129" s="37"/>
      <c r="TDM129" s="37"/>
      <c r="TDN129" s="37"/>
      <c r="TDO129" s="37"/>
      <c r="TDP129" s="37"/>
      <c r="TDQ129" s="37"/>
      <c r="TDR129" s="37"/>
      <c r="TDS129" s="37"/>
      <c r="TDT129" s="37"/>
      <c r="TDU129" s="37"/>
      <c r="TDV129" s="37"/>
      <c r="TDW129" s="37"/>
      <c r="TDX129" s="37"/>
      <c r="TDY129" s="37"/>
      <c r="TDZ129" s="37"/>
      <c r="TEA129" s="37"/>
      <c r="TEB129" s="37"/>
      <c r="TEC129" s="37"/>
      <c r="TED129" s="37"/>
      <c r="TEE129" s="37"/>
      <c r="TEF129" s="37"/>
      <c r="TEG129" s="37"/>
      <c r="TEH129" s="37"/>
      <c r="TEI129" s="37"/>
      <c r="TEJ129" s="37"/>
      <c r="TEK129" s="37"/>
      <c r="TEL129" s="37"/>
      <c r="TEM129" s="37"/>
      <c r="TEN129" s="37"/>
      <c r="TEO129" s="37"/>
      <c r="TEP129" s="37"/>
      <c r="TEQ129" s="37"/>
      <c r="TER129" s="37"/>
      <c r="TES129" s="37"/>
      <c r="TET129" s="37"/>
      <c r="TEU129" s="37"/>
      <c r="TEV129" s="37"/>
      <c r="TEW129" s="37"/>
      <c r="TEX129" s="37"/>
      <c r="TEY129" s="37"/>
      <c r="TEZ129" s="37"/>
      <c r="TFA129" s="37"/>
      <c r="TFB129" s="37"/>
      <c r="TFC129" s="37"/>
      <c r="TFD129" s="37"/>
      <c r="TFE129" s="37"/>
      <c r="TFF129" s="37"/>
      <c r="TFG129" s="37"/>
      <c r="TFH129" s="37"/>
      <c r="TFI129" s="37"/>
      <c r="TFJ129" s="37"/>
      <c r="TFK129" s="37"/>
      <c r="TFL129" s="37"/>
      <c r="TFM129" s="37"/>
      <c r="TFN129" s="37"/>
      <c r="TFO129" s="37"/>
      <c r="TFP129" s="37"/>
      <c r="TFQ129" s="37"/>
      <c r="TFR129" s="37"/>
      <c r="TFS129" s="37"/>
      <c r="TFT129" s="37"/>
      <c r="TFU129" s="37"/>
      <c r="TFV129" s="37"/>
      <c r="TFW129" s="37"/>
      <c r="TFX129" s="37"/>
      <c r="TFY129" s="37"/>
      <c r="TFZ129" s="37"/>
      <c r="TGA129" s="37"/>
      <c r="TGB129" s="37"/>
      <c r="TGC129" s="37"/>
      <c r="TGD129" s="37"/>
      <c r="TGE129" s="37"/>
      <c r="TGF129" s="37"/>
      <c r="TGG129" s="37"/>
      <c r="TGH129" s="37"/>
      <c r="TGI129" s="37"/>
      <c r="TGJ129" s="37"/>
      <c r="TGK129" s="37"/>
      <c r="TGL129" s="37"/>
      <c r="TGM129" s="37"/>
      <c r="TGN129" s="37"/>
      <c r="TGO129" s="37"/>
      <c r="TGP129" s="37"/>
      <c r="TGQ129" s="37"/>
      <c r="TGR129" s="37"/>
      <c r="TGS129" s="37"/>
      <c r="TGT129" s="37"/>
      <c r="TGU129" s="37"/>
      <c r="TGV129" s="37"/>
      <c r="TGW129" s="37"/>
      <c r="TGX129" s="37"/>
      <c r="TGY129" s="37"/>
      <c r="TGZ129" s="37"/>
      <c r="THA129" s="37"/>
      <c r="THB129" s="37"/>
      <c r="THC129" s="37"/>
      <c r="THD129" s="37"/>
      <c r="THE129" s="37"/>
      <c r="THF129" s="37"/>
      <c r="THG129" s="37"/>
      <c r="THH129" s="37"/>
      <c r="THI129" s="37"/>
      <c r="THJ129" s="37"/>
      <c r="THK129" s="37"/>
      <c r="THL129" s="37"/>
      <c r="THM129" s="37"/>
      <c r="THN129" s="37"/>
      <c r="THO129" s="37"/>
      <c r="THP129" s="37"/>
      <c r="THQ129" s="37"/>
      <c r="THR129" s="37"/>
      <c r="THS129" s="37"/>
      <c r="THT129" s="37"/>
      <c r="THU129" s="37"/>
      <c r="THV129" s="37"/>
      <c r="THW129" s="37"/>
      <c r="THX129" s="37"/>
      <c r="THY129" s="37"/>
      <c r="THZ129" s="37"/>
      <c r="TIA129" s="37"/>
      <c r="TIB129" s="37"/>
      <c r="TIC129" s="37"/>
      <c r="TID129" s="37"/>
      <c r="TIE129" s="37"/>
      <c r="TIF129" s="37"/>
      <c r="TIG129" s="37"/>
      <c r="TIH129" s="37"/>
      <c r="TII129" s="37"/>
      <c r="TIJ129" s="37"/>
      <c r="TIK129" s="37"/>
      <c r="TIL129" s="37"/>
      <c r="TIM129" s="37"/>
      <c r="TIN129" s="37"/>
      <c r="TIO129" s="37"/>
      <c r="TIP129" s="37"/>
      <c r="TIQ129" s="37"/>
      <c r="TIR129" s="37"/>
      <c r="TIS129" s="37"/>
      <c r="TIT129" s="37"/>
      <c r="TIU129" s="37"/>
      <c r="TIV129" s="37"/>
      <c r="TIW129" s="37"/>
      <c r="TIX129" s="37"/>
      <c r="TIY129" s="37"/>
      <c r="TIZ129" s="37"/>
      <c r="TJA129" s="37"/>
      <c r="TJB129" s="37"/>
      <c r="TJC129" s="37"/>
      <c r="TJD129" s="37"/>
      <c r="TJE129" s="37"/>
      <c r="TJF129" s="37"/>
      <c r="TJG129" s="37"/>
      <c r="TJH129" s="37"/>
      <c r="TJI129" s="37"/>
      <c r="TJJ129" s="37"/>
      <c r="TJK129" s="37"/>
      <c r="TJL129" s="37"/>
      <c r="TJM129" s="37"/>
      <c r="TJN129" s="37"/>
      <c r="TJO129" s="37"/>
      <c r="TJP129" s="37"/>
      <c r="TJQ129" s="37"/>
      <c r="TJR129" s="37"/>
      <c r="TJS129" s="37"/>
      <c r="TJT129" s="37"/>
      <c r="TJU129" s="37"/>
      <c r="TJV129" s="37"/>
      <c r="TJW129" s="37"/>
      <c r="TJX129" s="37"/>
      <c r="TJY129" s="37"/>
      <c r="TJZ129" s="37"/>
      <c r="TKA129" s="37"/>
      <c r="TKB129" s="37"/>
      <c r="TKC129" s="37"/>
      <c r="TKD129" s="37"/>
      <c r="TKE129" s="37"/>
      <c r="TKF129" s="37"/>
      <c r="TKG129" s="37"/>
      <c r="TKH129" s="37"/>
      <c r="TKI129" s="37"/>
      <c r="TKJ129" s="37"/>
      <c r="TKK129" s="37"/>
      <c r="TKL129" s="37"/>
      <c r="TKM129" s="37"/>
      <c r="TKN129" s="37"/>
      <c r="TKO129" s="37"/>
      <c r="TKP129" s="37"/>
      <c r="TKQ129" s="37"/>
      <c r="TKR129" s="37"/>
      <c r="TKS129" s="37"/>
      <c r="TKT129" s="37"/>
      <c r="TKU129" s="37"/>
      <c r="TKV129" s="37"/>
      <c r="TKW129" s="37"/>
      <c r="TKX129" s="37"/>
      <c r="TKY129" s="37"/>
      <c r="TKZ129" s="37"/>
      <c r="TLA129" s="37"/>
      <c r="TLB129" s="37"/>
      <c r="TLC129" s="37"/>
      <c r="TLD129" s="37"/>
      <c r="TLE129" s="37"/>
      <c r="TLF129" s="37"/>
      <c r="TLG129" s="37"/>
      <c r="TLH129" s="37"/>
      <c r="TLI129" s="37"/>
      <c r="TLJ129" s="37"/>
      <c r="TLK129" s="37"/>
      <c r="TLL129" s="37"/>
      <c r="TLM129" s="37"/>
      <c r="TLN129" s="37"/>
      <c r="TLO129" s="37"/>
      <c r="TLP129" s="37"/>
      <c r="TLQ129" s="37"/>
      <c r="TLR129" s="37"/>
      <c r="TLS129" s="37"/>
      <c r="TLT129" s="37"/>
      <c r="TLU129" s="37"/>
      <c r="TLV129" s="37"/>
      <c r="TLW129" s="37"/>
      <c r="TLX129" s="37"/>
      <c r="TLY129" s="37"/>
      <c r="TLZ129" s="37"/>
      <c r="TMA129" s="37"/>
      <c r="TMB129" s="37"/>
      <c r="TMC129" s="37"/>
      <c r="TMD129" s="37"/>
      <c r="TME129" s="37"/>
      <c r="TMF129" s="37"/>
      <c r="TMG129" s="37"/>
      <c r="TMH129" s="37"/>
      <c r="TMI129" s="37"/>
      <c r="TMJ129" s="37"/>
      <c r="TMK129" s="37"/>
      <c r="TML129" s="37"/>
      <c r="TMM129" s="37"/>
      <c r="TMN129" s="37"/>
      <c r="TMO129" s="37"/>
      <c r="TMP129" s="37"/>
      <c r="TMQ129" s="37"/>
      <c r="TMR129" s="37"/>
      <c r="TMS129" s="37"/>
      <c r="TMT129" s="37"/>
      <c r="TMU129" s="37"/>
      <c r="TMV129" s="37"/>
      <c r="TMW129" s="37"/>
      <c r="TMX129" s="37"/>
      <c r="TMY129" s="37"/>
      <c r="TMZ129" s="37"/>
      <c r="TNA129" s="37"/>
      <c r="TNB129" s="37"/>
      <c r="TNC129" s="37"/>
      <c r="TND129" s="37"/>
      <c r="TNE129" s="37"/>
      <c r="TNF129" s="37"/>
      <c r="TNG129" s="37"/>
      <c r="TNH129" s="37"/>
      <c r="TNI129" s="37"/>
      <c r="TNJ129" s="37"/>
      <c r="TNK129" s="37"/>
      <c r="TNL129" s="37"/>
      <c r="TNM129" s="37"/>
      <c r="TNN129" s="37"/>
      <c r="TNO129" s="37"/>
      <c r="TNP129" s="37"/>
      <c r="TNQ129" s="37"/>
      <c r="TNR129" s="37"/>
      <c r="TNS129" s="37"/>
      <c r="TNT129" s="37"/>
      <c r="TNU129" s="37"/>
      <c r="TNV129" s="37"/>
      <c r="TNW129" s="37"/>
      <c r="TNX129" s="37"/>
      <c r="TNY129" s="37"/>
      <c r="TNZ129" s="37"/>
      <c r="TOA129" s="37"/>
      <c r="TOB129" s="37"/>
      <c r="TOC129" s="37"/>
      <c r="TOD129" s="37"/>
      <c r="TOE129" s="37"/>
      <c r="TOF129" s="37"/>
      <c r="TOG129" s="37"/>
      <c r="TOH129" s="37"/>
      <c r="TOI129" s="37"/>
      <c r="TOJ129" s="37"/>
      <c r="TOK129" s="37"/>
      <c r="TOL129" s="37"/>
      <c r="TOM129" s="37"/>
      <c r="TON129" s="37"/>
      <c r="TOO129" s="37"/>
      <c r="TOP129" s="37"/>
      <c r="TOQ129" s="37"/>
      <c r="TOR129" s="37"/>
      <c r="TOS129" s="37"/>
      <c r="TOT129" s="37"/>
      <c r="TOU129" s="37"/>
      <c r="TOV129" s="37"/>
      <c r="TOW129" s="37"/>
      <c r="TOX129" s="37"/>
      <c r="TOY129" s="37"/>
      <c r="TOZ129" s="37"/>
      <c r="TPA129" s="37"/>
      <c r="TPB129" s="37"/>
      <c r="TPC129" s="37"/>
      <c r="TPD129" s="37"/>
      <c r="TPE129" s="37"/>
      <c r="TPF129" s="37"/>
      <c r="TPG129" s="37"/>
      <c r="TPH129" s="37"/>
      <c r="TPI129" s="37"/>
      <c r="TPJ129" s="37"/>
      <c r="TPK129" s="37"/>
      <c r="TPL129" s="37"/>
      <c r="TPM129" s="37"/>
      <c r="TPN129" s="37"/>
      <c r="TPO129" s="37"/>
      <c r="TPP129" s="37"/>
      <c r="TPQ129" s="37"/>
      <c r="TPR129" s="37"/>
      <c r="TPS129" s="37"/>
      <c r="TPT129" s="37"/>
      <c r="TPU129" s="37"/>
      <c r="TPV129" s="37"/>
      <c r="TPW129" s="37"/>
      <c r="TPX129" s="37"/>
      <c r="TPY129" s="37"/>
      <c r="TPZ129" s="37"/>
      <c r="TQA129" s="37"/>
      <c r="TQB129" s="37"/>
      <c r="TQC129" s="37"/>
      <c r="TQD129" s="37"/>
      <c r="TQE129" s="37"/>
      <c r="TQF129" s="37"/>
      <c r="TQG129" s="37"/>
      <c r="TQH129" s="37"/>
      <c r="TQI129" s="37"/>
      <c r="TQJ129" s="37"/>
      <c r="TQK129" s="37"/>
      <c r="TQL129" s="37"/>
      <c r="TQM129" s="37"/>
      <c r="TQN129" s="37"/>
      <c r="TQO129" s="37"/>
      <c r="TQP129" s="37"/>
      <c r="TQQ129" s="37"/>
      <c r="TQR129" s="37"/>
      <c r="TQS129" s="37"/>
      <c r="TQT129" s="37"/>
      <c r="TQU129" s="37"/>
      <c r="TQV129" s="37"/>
      <c r="TQW129" s="37"/>
      <c r="TQX129" s="37"/>
      <c r="TQY129" s="37"/>
      <c r="TQZ129" s="37"/>
      <c r="TRA129" s="37"/>
      <c r="TRB129" s="37"/>
      <c r="TRC129" s="37"/>
      <c r="TRD129" s="37"/>
      <c r="TRE129" s="37"/>
      <c r="TRF129" s="37"/>
      <c r="TRG129" s="37"/>
      <c r="TRH129" s="37"/>
      <c r="TRI129" s="37"/>
      <c r="TRJ129" s="37"/>
      <c r="TRK129" s="37"/>
      <c r="TRL129" s="37"/>
      <c r="TRM129" s="37"/>
      <c r="TRN129" s="37"/>
      <c r="TRO129" s="37"/>
      <c r="TRP129" s="37"/>
      <c r="TRQ129" s="37"/>
      <c r="TRR129" s="37"/>
      <c r="TRS129" s="37"/>
      <c r="TRT129" s="37"/>
      <c r="TRU129" s="37"/>
      <c r="TRV129" s="37"/>
      <c r="TRW129" s="37"/>
      <c r="TRX129" s="37"/>
      <c r="TRY129" s="37"/>
      <c r="TRZ129" s="37"/>
      <c r="TSA129" s="37"/>
      <c r="TSB129" s="37"/>
      <c r="TSC129" s="37"/>
      <c r="TSD129" s="37"/>
      <c r="TSE129" s="37"/>
      <c r="TSF129" s="37"/>
      <c r="TSG129" s="37"/>
      <c r="TSH129" s="37"/>
      <c r="TSI129" s="37"/>
      <c r="TSJ129" s="37"/>
      <c r="TSK129" s="37"/>
      <c r="TSL129" s="37"/>
      <c r="TSM129" s="37"/>
      <c r="TSN129" s="37"/>
      <c r="TSO129" s="37"/>
      <c r="TSP129" s="37"/>
      <c r="TSQ129" s="37"/>
      <c r="TSR129" s="37"/>
      <c r="TSS129" s="37"/>
      <c r="TST129" s="37"/>
      <c r="TSU129" s="37"/>
      <c r="TSV129" s="37"/>
      <c r="TSW129" s="37"/>
      <c r="TSX129" s="37"/>
      <c r="TSY129" s="37"/>
      <c r="TSZ129" s="37"/>
      <c r="TTA129" s="37"/>
      <c r="TTB129" s="37"/>
      <c r="TTC129" s="37"/>
      <c r="TTD129" s="37"/>
      <c r="TTE129" s="37"/>
      <c r="TTF129" s="37"/>
      <c r="TTG129" s="37"/>
      <c r="TTH129" s="37"/>
      <c r="TTI129" s="37"/>
      <c r="TTJ129" s="37"/>
      <c r="TTK129" s="37"/>
      <c r="TTL129" s="37"/>
      <c r="TTM129" s="37"/>
      <c r="TTN129" s="37"/>
      <c r="TTO129" s="37"/>
      <c r="TTP129" s="37"/>
      <c r="TTQ129" s="37"/>
      <c r="TTR129" s="37"/>
      <c r="TTS129" s="37"/>
      <c r="TTT129" s="37"/>
      <c r="TTU129" s="37"/>
      <c r="TTV129" s="37"/>
      <c r="TTW129" s="37"/>
      <c r="TTX129" s="37"/>
      <c r="TTY129" s="37"/>
      <c r="TTZ129" s="37"/>
      <c r="TUA129" s="37"/>
      <c r="TUB129" s="37"/>
      <c r="TUC129" s="37"/>
      <c r="TUD129" s="37"/>
      <c r="TUE129" s="37"/>
      <c r="TUF129" s="37"/>
      <c r="TUG129" s="37"/>
      <c r="TUH129" s="37"/>
      <c r="TUI129" s="37"/>
      <c r="TUJ129" s="37"/>
      <c r="TUK129" s="37"/>
      <c r="TUL129" s="37"/>
      <c r="TUM129" s="37"/>
      <c r="TUN129" s="37"/>
      <c r="TUO129" s="37"/>
      <c r="TUP129" s="37"/>
      <c r="TUQ129" s="37"/>
      <c r="TUR129" s="37"/>
      <c r="TUS129" s="37"/>
      <c r="TUT129" s="37"/>
      <c r="TUU129" s="37"/>
      <c r="TUV129" s="37"/>
      <c r="TUW129" s="37"/>
      <c r="TUX129" s="37"/>
      <c r="TUY129" s="37"/>
      <c r="TUZ129" s="37"/>
      <c r="TVA129" s="37"/>
      <c r="TVB129" s="37"/>
      <c r="TVC129" s="37"/>
      <c r="TVD129" s="37"/>
      <c r="TVE129" s="37"/>
      <c r="TVF129" s="37"/>
      <c r="TVG129" s="37"/>
      <c r="TVH129" s="37"/>
      <c r="TVI129" s="37"/>
      <c r="TVJ129" s="37"/>
      <c r="TVK129" s="37"/>
      <c r="TVL129" s="37"/>
      <c r="TVM129" s="37"/>
      <c r="TVN129" s="37"/>
      <c r="TVO129" s="37"/>
      <c r="TVP129" s="37"/>
      <c r="TVQ129" s="37"/>
      <c r="TVR129" s="37"/>
      <c r="TVS129" s="37"/>
      <c r="TVT129" s="37"/>
      <c r="TVU129" s="37"/>
      <c r="TVV129" s="37"/>
      <c r="TVW129" s="37"/>
      <c r="TVX129" s="37"/>
      <c r="TVY129" s="37"/>
      <c r="TVZ129" s="37"/>
      <c r="TWA129" s="37"/>
      <c r="TWB129" s="37"/>
      <c r="TWC129" s="37"/>
      <c r="TWD129" s="37"/>
      <c r="TWE129" s="37"/>
      <c r="TWF129" s="37"/>
      <c r="TWG129" s="37"/>
      <c r="TWH129" s="37"/>
      <c r="TWI129" s="37"/>
      <c r="TWJ129" s="37"/>
      <c r="TWK129" s="37"/>
      <c r="TWL129" s="37"/>
      <c r="TWM129" s="37"/>
      <c r="TWN129" s="37"/>
      <c r="TWO129" s="37"/>
      <c r="TWP129" s="37"/>
      <c r="TWQ129" s="37"/>
      <c r="TWR129" s="37"/>
      <c r="TWS129" s="37"/>
      <c r="TWT129" s="37"/>
      <c r="TWU129" s="37"/>
      <c r="TWV129" s="37"/>
      <c r="TWW129" s="37"/>
      <c r="TWX129" s="37"/>
      <c r="TWY129" s="37"/>
      <c r="TWZ129" s="37"/>
      <c r="TXA129" s="37"/>
      <c r="TXB129" s="37"/>
      <c r="TXC129" s="37"/>
      <c r="TXD129" s="37"/>
      <c r="TXE129" s="37"/>
      <c r="TXF129" s="37"/>
      <c r="TXG129" s="37"/>
      <c r="TXH129" s="37"/>
      <c r="TXI129" s="37"/>
      <c r="TXJ129" s="37"/>
      <c r="TXK129" s="37"/>
      <c r="TXL129" s="37"/>
      <c r="TXM129" s="37"/>
      <c r="TXN129" s="37"/>
      <c r="TXO129" s="37"/>
      <c r="TXP129" s="37"/>
      <c r="TXQ129" s="37"/>
      <c r="TXR129" s="37"/>
      <c r="TXS129" s="37"/>
      <c r="TXT129" s="37"/>
      <c r="TXU129" s="37"/>
      <c r="TXV129" s="37"/>
      <c r="TXW129" s="37"/>
      <c r="TXX129" s="37"/>
      <c r="TXY129" s="37"/>
      <c r="TXZ129" s="37"/>
      <c r="TYA129" s="37"/>
      <c r="TYB129" s="37"/>
      <c r="TYC129" s="37"/>
      <c r="TYD129" s="37"/>
      <c r="TYE129" s="37"/>
      <c r="TYF129" s="37"/>
      <c r="TYG129" s="37"/>
      <c r="TYH129" s="37"/>
      <c r="TYI129" s="37"/>
      <c r="TYJ129" s="37"/>
      <c r="TYK129" s="37"/>
      <c r="TYL129" s="37"/>
      <c r="TYM129" s="37"/>
      <c r="TYN129" s="37"/>
      <c r="TYO129" s="37"/>
      <c r="TYP129" s="37"/>
      <c r="TYQ129" s="37"/>
      <c r="TYR129" s="37"/>
      <c r="TYS129" s="37"/>
      <c r="TYT129" s="37"/>
      <c r="TYU129" s="37"/>
      <c r="TYV129" s="37"/>
      <c r="TYW129" s="37"/>
      <c r="TYX129" s="37"/>
      <c r="TYY129" s="37"/>
      <c r="TYZ129" s="37"/>
      <c r="TZA129" s="37"/>
      <c r="TZB129" s="37"/>
      <c r="TZC129" s="37"/>
      <c r="TZD129" s="37"/>
      <c r="TZE129" s="37"/>
      <c r="TZF129" s="37"/>
      <c r="TZG129" s="37"/>
      <c r="TZH129" s="37"/>
      <c r="TZI129" s="37"/>
      <c r="TZJ129" s="37"/>
      <c r="TZK129" s="37"/>
      <c r="TZL129" s="37"/>
      <c r="TZM129" s="37"/>
      <c r="TZN129" s="37"/>
      <c r="TZO129" s="37"/>
      <c r="TZP129" s="37"/>
      <c r="TZQ129" s="37"/>
      <c r="TZR129" s="37"/>
      <c r="TZS129" s="37"/>
      <c r="TZT129" s="37"/>
      <c r="TZU129" s="37"/>
      <c r="TZV129" s="37"/>
      <c r="TZW129" s="37"/>
      <c r="TZX129" s="37"/>
      <c r="TZY129" s="37"/>
      <c r="TZZ129" s="37"/>
      <c r="UAA129" s="37"/>
      <c r="UAB129" s="37"/>
      <c r="UAC129" s="37"/>
      <c r="UAD129" s="37"/>
      <c r="UAE129" s="37"/>
      <c r="UAF129" s="37"/>
      <c r="UAG129" s="37"/>
      <c r="UAH129" s="37"/>
      <c r="UAI129" s="37"/>
      <c r="UAJ129" s="37"/>
      <c r="UAK129" s="37"/>
      <c r="UAL129" s="37"/>
      <c r="UAM129" s="37"/>
      <c r="UAN129" s="37"/>
      <c r="UAO129" s="37"/>
      <c r="UAP129" s="37"/>
      <c r="UAQ129" s="37"/>
      <c r="UAR129" s="37"/>
      <c r="UAS129" s="37"/>
      <c r="UAT129" s="37"/>
      <c r="UAU129" s="37"/>
      <c r="UAV129" s="37"/>
      <c r="UAW129" s="37"/>
      <c r="UAX129" s="37"/>
      <c r="UAY129" s="37"/>
      <c r="UAZ129" s="37"/>
      <c r="UBA129" s="37"/>
      <c r="UBB129" s="37"/>
      <c r="UBC129" s="37"/>
      <c r="UBD129" s="37"/>
      <c r="UBE129" s="37"/>
      <c r="UBF129" s="37"/>
      <c r="UBG129" s="37"/>
      <c r="UBH129" s="37"/>
      <c r="UBI129" s="37"/>
      <c r="UBJ129" s="37"/>
      <c r="UBK129" s="37"/>
      <c r="UBL129" s="37"/>
      <c r="UBM129" s="37"/>
      <c r="UBN129" s="37"/>
      <c r="UBO129" s="37"/>
      <c r="UBP129" s="37"/>
      <c r="UBQ129" s="37"/>
      <c r="UBR129" s="37"/>
      <c r="UBS129" s="37"/>
      <c r="UBT129" s="37"/>
      <c r="UBU129" s="37"/>
      <c r="UBV129" s="37"/>
      <c r="UBW129" s="37"/>
      <c r="UBX129" s="37"/>
      <c r="UBY129" s="37"/>
      <c r="UBZ129" s="37"/>
      <c r="UCA129" s="37"/>
      <c r="UCB129" s="37"/>
      <c r="UCC129" s="37"/>
      <c r="UCD129" s="37"/>
      <c r="UCE129" s="37"/>
      <c r="UCF129" s="37"/>
      <c r="UCG129" s="37"/>
      <c r="UCH129" s="37"/>
      <c r="UCI129" s="37"/>
      <c r="UCJ129" s="37"/>
      <c r="UCK129" s="37"/>
      <c r="UCL129" s="37"/>
      <c r="UCM129" s="37"/>
      <c r="UCN129" s="37"/>
      <c r="UCO129" s="37"/>
      <c r="UCP129" s="37"/>
      <c r="UCQ129" s="37"/>
      <c r="UCR129" s="37"/>
      <c r="UCS129" s="37"/>
      <c r="UCT129" s="37"/>
      <c r="UCU129" s="37"/>
      <c r="UCV129" s="37"/>
      <c r="UCW129" s="37"/>
      <c r="UCX129" s="37"/>
      <c r="UCY129" s="37"/>
      <c r="UCZ129" s="37"/>
      <c r="UDA129" s="37"/>
      <c r="UDB129" s="37"/>
      <c r="UDC129" s="37"/>
      <c r="UDD129" s="37"/>
      <c r="UDE129" s="37"/>
      <c r="UDF129" s="37"/>
      <c r="UDG129" s="37"/>
      <c r="UDH129" s="37"/>
      <c r="UDI129" s="37"/>
      <c r="UDJ129" s="37"/>
      <c r="UDK129" s="37"/>
      <c r="UDL129" s="37"/>
      <c r="UDM129" s="37"/>
      <c r="UDN129" s="37"/>
      <c r="UDO129" s="37"/>
      <c r="UDP129" s="37"/>
      <c r="UDQ129" s="37"/>
      <c r="UDR129" s="37"/>
      <c r="UDS129" s="37"/>
      <c r="UDT129" s="37"/>
      <c r="UDU129" s="37"/>
      <c r="UDV129" s="37"/>
      <c r="UDW129" s="37"/>
      <c r="UDX129" s="37"/>
      <c r="UDY129" s="37"/>
      <c r="UDZ129" s="37"/>
      <c r="UEA129" s="37"/>
      <c r="UEB129" s="37"/>
      <c r="UEC129" s="37"/>
      <c r="UED129" s="37"/>
      <c r="UEE129" s="37"/>
      <c r="UEF129" s="37"/>
      <c r="UEG129" s="37"/>
      <c r="UEH129" s="37"/>
      <c r="UEI129" s="37"/>
      <c r="UEJ129" s="37"/>
      <c r="UEK129" s="37"/>
      <c r="UEL129" s="37"/>
      <c r="UEM129" s="37"/>
      <c r="UEN129" s="37"/>
      <c r="UEO129" s="37"/>
      <c r="UEP129" s="37"/>
      <c r="UEQ129" s="37"/>
      <c r="UER129" s="37"/>
      <c r="UES129" s="37"/>
      <c r="UET129" s="37"/>
      <c r="UEU129" s="37"/>
      <c r="UEV129" s="37"/>
      <c r="UEW129" s="37"/>
      <c r="UEX129" s="37"/>
      <c r="UEY129" s="37"/>
      <c r="UEZ129" s="37"/>
      <c r="UFA129" s="37"/>
      <c r="UFB129" s="37"/>
      <c r="UFC129" s="37"/>
      <c r="UFD129" s="37"/>
      <c r="UFE129" s="37"/>
      <c r="UFF129" s="37"/>
      <c r="UFG129" s="37"/>
      <c r="UFH129" s="37"/>
      <c r="UFI129" s="37"/>
      <c r="UFJ129" s="37"/>
      <c r="UFK129" s="37"/>
      <c r="UFL129" s="37"/>
      <c r="UFM129" s="37"/>
      <c r="UFN129" s="37"/>
      <c r="UFO129" s="37"/>
      <c r="UFP129" s="37"/>
      <c r="UFQ129" s="37"/>
      <c r="UFR129" s="37"/>
      <c r="UFS129" s="37"/>
      <c r="UFT129" s="37"/>
      <c r="UFU129" s="37"/>
      <c r="UFV129" s="37"/>
      <c r="UFW129" s="37"/>
      <c r="UFX129" s="37"/>
      <c r="UFY129" s="37"/>
      <c r="UFZ129" s="37"/>
      <c r="UGA129" s="37"/>
      <c r="UGB129" s="37"/>
      <c r="UGC129" s="37"/>
      <c r="UGD129" s="37"/>
      <c r="UGE129" s="37"/>
      <c r="UGF129" s="37"/>
      <c r="UGG129" s="37"/>
      <c r="UGH129" s="37"/>
      <c r="UGI129" s="37"/>
      <c r="UGJ129" s="37"/>
      <c r="UGK129" s="37"/>
      <c r="UGL129" s="37"/>
      <c r="UGM129" s="37"/>
      <c r="UGN129" s="37"/>
      <c r="UGO129" s="37"/>
      <c r="UGP129" s="37"/>
      <c r="UGQ129" s="37"/>
      <c r="UGR129" s="37"/>
      <c r="UGS129" s="37"/>
      <c r="UGT129" s="37"/>
      <c r="UGU129" s="37"/>
      <c r="UGV129" s="37"/>
      <c r="UGW129" s="37"/>
      <c r="UGX129" s="37"/>
      <c r="UGY129" s="37"/>
      <c r="UGZ129" s="37"/>
      <c r="UHA129" s="37"/>
      <c r="UHB129" s="37"/>
      <c r="UHC129" s="37"/>
      <c r="UHD129" s="37"/>
      <c r="UHE129" s="37"/>
      <c r="UHF129" s="37"/>
      <c r="UHG129" s="37"/>
      <c r="UHH129" s="37"/>
      <c r="UHI129" s="37"/>
      <c r="UHJ129" s="37"/>
      <c r="UHK129" s="37"/>
      <c r="UHL129" s="37"/>
      <c r="UHM129" s="37"/>
      <c r="UHN129" s="37"/>
      <c r="UHO129" s="37"/>
      <c r="UHP129" s="37"/>
      <c r="UHQ129" s="37"/>
      <c r="UHR129" s="37"/>
      <c r="UHS129" s="37"/>
      <c r="UHT129" s="37"/>
      <c r="UHU129" s="37"/>
      <c r="UHV129" s="37"/>
      <c r="UHW129" s="37"/>
      <c r="UHX129" s="37"/>
      <c r="UHY129" s="37"/>
      <c r="UHZ129" s="37"/>
      <c r="UIA129" s="37"/>
      <c r="UIB129" s="37"/>
      <c r="UIC129" s="37"/>
      <c r="UID129" s="37"/>
      <c r="UIE129" s="37"/>
      <c r="UIF129" s="37"/>
      <c r="UIG129" s="37"/>
      <c r="UIH129" s="37"/>
      <c r="UII129" s="37"/>
      <c r="UIJ129" s="37"/>
      <c r="UIK129" s="37"/>
      <c r="UIL129" s="37"/>
      <c r="UIM129" s="37"/>
      <c r="UIN129" s="37"/>
      <c r="UIO129" s="37"/>
      <c r="UIP129" s="37"/>
      <c r="UIQ129" s="37"/>
      <c r="UIR129" s="37"/>
      <c r="UIS129" s="37"/>
      <c r="UIT129" s="37"/>
      <c r="UIU129" s="37"/>
      <c r="UIV129" s="37"/>
      <c r="UIW129" s="37"/>
      <c r="UIX129" s="37"/>
      <c r="UIY129" s="37"/>
      <c r="UIZ129" s="37"/>
      <c r="UJA129" s="37"/>
      <c r="UJB129" s="37"/>
      <c r="UJC129" s="37"/>
      <c r="UJD129" s="37"/>
      <c r="UJE129" s="37"/>
      <c r="UJF129" s="37"/>
      <c r="UJG129" s="37"/>
      <c r="UJH129" s="37"/>
      <c r="UJI129" s="37"/>
      <c r="UJJ129" s="37"/>
      <c r="UJK129" s="37"/>
      <c r="UJL129" s="37"/>
      <c r="UJM129" s="37"/>
      <c r="UJN129" s="37"/>
      <c r="UJO129" s="37"/>
      <c r="UJP129" s="37"/>
      <c r="UJQ129" s="37"/>
      <c r="UJR129" s="37"/>
      <c r="UJS129" s="37"/>
      <c r="UJT129" s="37"/>
      <c r="UJU129" s="37"/>
      <c r="UJV129" s="37"/>
      <c r="UJW129" s="37"/>
      <c r="UJX129" s="37"/>
      <c r="UJY129" s="37"/>
      <c r="UJZ129" s="37"/>
      <c r="UKA129" s="37"/>
      <c r="UKB129" s="37"/>
      <c r="UKC129" s="37"/>
      <c r="UKD129" s="37"/>
      <c r="UKE129" s="37"/>
      <c r="UKF129" s="37"/>
      <c r="UKG129" s="37"/>
      <c r="UKH129" s="37"/>
      <c r="UKI129" s="37"/>
      <c r="UKJ129" s="37"/>
      <c r="UKK129" s="37"/>
      <c r="UKL129" s="37"/>
      <c r="UKM129" s="37"/>
      <c r="UKN129" s="37"/>
      <c r="UKO129" s="37"/>
      <c r="UKP129" s="37"/>
      <c r="UKQ129" s="37"/>
      <c r="UKR129" s="37"/>
      <c r="UKS129" s="37"/>
      <c r="UKT129" s="37"/>
      <c r="UKU129" s="37"/>
      <c r="UKV129" s="37"/>
      <c r="UKW129" s="37"/>
      <c r="UKX129" s="37"/>
      <c r="UKY129" s="37"/>
      <c r="UKZ129" s="37"/>
      <c r="ULA129" s="37"/>
      <c r="ULB129" s="37"/>
      <c r="ULC129" s="37"/>
      <c r="ULD129" s="37"/>
      <c r="ULE129" s="37"/>
      <c r="ULF129" s="37"/>
      <c r="ULG129" s="37"/>
      <c r="ULH129" s="37"/>
      <c r="ULI129" s="37"/>
      <c r="ULJ129" s="37"/>
      <c r="ULK129" s="37"/>
      <c r="ULL129" s="37"/>
      <c r="ULM129" s="37"/>
      <c r="ULN129" s="37"/>
      <c r="ULO129" s="37"/>
      <c r="ULP129" s="37"/>
      <c r="ULQ129" s="37"/>
      <c r="ULR129" s="37"/>
      <c r="ULS129" s="37"/>
      <c r="ULT129" s="37"/>
      <c r="ULU129" s="37"/>
      <c r="ULV129" s="37"/>
      <c r="ULW129" s="37"/>
      <c r="ULX129" s="37"/>
      <c r="ULY129" s="37"/>
      <c r="ULZ129" s="37"/>
      <c r="UMA129" s="37"/>
      <c r="UMB129" s="37"/>
      <c r="UMC129" s="37"/>
      <c r="UMD129" s="37"/>
      <c r="UME129" s="37"/>
      <c r="UMF129" s="37"/>
      <c r="UMG129" s="37"/>
      <c r="UMH129" s="37"/>
      <c r="UMI129" s="37"/>
      <c r="UMJ129" s="37"/>
      <c r="UMK129" s="37"/>
      <c r="UML129" s="37"/>
      <c r="UMM129" s="37"/>
      <c r="UMN129" s="37"/>
      <c r="UMO129" s="37"/>
      <c r="UMP129" s="37"/>
      <c r="UMQ129" s="37"/>
      <c r="UMR129" s="37"/>
      <c r="UMS129" s="37"/>
      <c r="UMT129" s="37"/>
      <c r="UMU129" s="37"/>
      <c r="UMV129" s="37"/>
      <c r="UMW129" s="37"/>
      <c r="UMX129" s="37"/>
      <c r="UMY129" s="37"/>
      <c r="UMZ129" s="37"/>
      <c r="UNA129" s="37"/>
      <c r="UNB129" s="37"/>
      <c r="UNC129" s="37"/>
      <c r="UND129" s="37"/>
      <c r="UNE129" s="37"/>
      <c r="UNF129" s="37"/>
      <c r="UNG129" s="37"/>
      <c r="UNH129" s="37"/>
      <c r="UNI129" s="37"/>
      <c r="UNJ129" s="37"/>
      <c r="UNK129" s="37"/>
      <c r="UNL129" s="37"/>
      <c r="UNM129" s="37"/>
      <c r="UNN129" s="37"/>
      <c r="UNO129" s="37"/>
      <c r="UNP129" s="37"/>
      <c r="UNQ129" s="37"/>
      <c r="UNR129" s="37"/>
      <c r="UNS129" s="37"/>
      <c r="UNT129" s="37"/>
      <c r="UNU129" s="37"/>
      <c r="UNV129" s="37"/>
      <c r="UNW129" s="37"/>
      <c r="UNX129" s="37"/>
      <c r="UNY129" s="37"/>
      <c r="UNZ129" s="37"/>
      <c r="UOA129" s="37"/>
      <c r="UOB129" s="37"/>
      <c r="UOC129" s="37"/>
      <c r="UOD129" s="37"/>
      <c r="UOE129" s="37"/>
      <c r="UOF129" s="37"/>
      <c r="UOG129" s="37"/>
      <c r="UOH129" s="37"/>
      <c r="UOI129" s="37"/>
      <c r="UOJ129" s="37"/>
      <c r="UOK129" s="37"/>
      <c r="UOL129" s="37"/>
      <c r="UOM129" s="37"/>
      <c r="UON129" s="37"/>
      <c r="UOO129" s="37"/>
      <c r="UOP129" s="37"/>
      <c r="UOQ129" s="37"/>
      <c r="UOR129" s="37"/>
      <c r="UOS129" s="37"/>
      <c r="UOT129" s="37"/>
      <c r="UOU129" s="37"/>
      <c r="UOV129" s="37"/>
      <c r="UOW129" s="37"/>
      <c r="UOX129" s="37"/>
      <c r="UOY129" s="37"/>
      <c r="UOZ129" s="37"/>
      <c r="UPA129" s="37"/>
      <c r="UPB129" s="37"/>
      <c r="UPC129" s="37"/>
      <c r="UPD129" s="37"/>
      <c r="UPE129" s="37"/>
      <c r="UPF129" s="37"/>
      <c r="UPG129" s="37"/>
      <c r="UPH129" s="37"/>
      <c r="UPI129" s="37"/>
      <c r="UPJ129" s="37"/>
      <c r="UPK129" s="37"/>
      <c r="UPL129" s="37"/>
      <c r="UPM129" s="37"/>
      <c r="UPN129" s="37"/>
      <c r="UPO129" s="37"/>
      <c r="UPP129" s="37"/>
      <c r="UPQ129" s="37"/>
      <c r="UPR129" s="37"/>
      <c r="UPS129" s="37"/>
      <c r="UPT129" s="37"/>
      <c r="UPU129" s="37"/>
      <c r="UPV129" s="37"/>
      <c r="UPW129" s="37"/>
      <c r="UPX129" s="37"/>
      <c r="UPY129" s="37"/>
      <c r="UPZ129" s="37"/>
      <c r="UQA129" s="37"/>
      <c r="UQB129" s="37"/>
      <c r="UQC129" s="37"/>
      <c r="UQD129" s="37"/>
      <c r="UQE129" s="37"/>
      <c r="UQF129" s="37"/>
      <c r="UQG129" s="37"/>
      <c r="UQH129" s="37"/>
      <c r="UQI129" s="37"/>
      <c r="UQJ129" s="37"/>
      <c r="UQK129" s="37"/>
      <c r="UQL129" s="37"/>
      <c r="UQM129" s="37"/>
      <c r="UQN129" s="37"/>
      <c r="UQO129" s="37"/>
      <c r="UQP129" s="37"/>
      <c r="UQQ129" s="37"/>
      <c r="UQR129" s="37"/>
      <c r="UQS129" s="37"/>
      <c r="UQT129" s="37"/>
      <c r="UQU129" s="37"/>
      <c r="UQV129" s="37"/>
      <c r="UQW129" s="37"/>
      <c r="UQX129" s="37"/>
      <c r="UQY129" s="37"/>
      <c r="UQZ129" s="37"/>
      <c r="URA129" s="37"/>
      <c r="URB129" s="37"/>
      <c r="URC129" s="37"/>
      <c r="URD129" s="37"/>
      <c r="URE129" s="37"/>
      <c r="URF129" s="37"/>
      <c r="URG129" s="37"/>
      <c r="URH129" s="37"/>
      <c r="URI129" s="37"/>
      <c r="URJ129" s="37"/>
      <c r="URK129" s="37"/>
      <c r="URL129" s="37"/>
      <c r="URM129" s="37"/>
      <c r="URN129" s="37"/>
      <c r="URO129" s="37"/>
      <c r="URP129" s="37"/>
      <c r="URQ129" s="37"/>
      <c r="URR129" s="37"/>
      <c r="URS129" s="37"/>
      <c r="URT129" s="37"/>
      <c r="URU129" s="37"/>
      <c r="URV129" s="37"/>
      <c r="URW129" s="37"/>
      <c r="URX129" s="37"/>
      <c r="URY129" s="37"/>
      <c r="URZ129" s="37"/>
      <c r="USA129" s="37"/>
      <c r="USB129" s="37"/>
      <c r="USC129" s="37"/>
      <c r="USD129" s="37"/>
      <c r="USE129" s="37"/>
      <c r="USF129" s="37"/>
      <c r="USG129" s="37"/>
      <c r="USH129" s="37"/>
      <c r="USI129" s="37"/>
      <c r="USJ129" s="37"/>
      <c r="USK129" s="37"/>
      <c r="USL129" s="37"/>
      <c r="USM129" s="37"/>
      <c r="USN129" s="37"/>
      <c r="USO129" s="37"/>
      <c r="USP129" s="37"/>
      <c r="USQ129" s="37"/>
      <c r="USR129" s="37"/>
      <c r="USS129" s="37"/>
      <c r="UST129" s="37"/>
      <c r="USU129" s="37"/>
      <c r="USV129" s="37"/>
      <c r="USW129" s="37"/>
      <c r="USX129" s="37"/>
      <c r="USY129" s="37"/>
      <c r="USZ129" s="37"/>
      <c r="UTA129" s="37"/>
      <c r="UTB129" s="37"/>
      <c r="UTC129" s="37"/>
      <c r="UTD129" s="37"/>
      <c r="UTE129" s="37"/>
      <c r="UTF129" s="37"/>
      <c r="UTG129" s="37"/>
      <c r="UTH129" s="37"/>
      <c r="UTI129" s="37"/>
      <c r="UTJ129" s="37"/>
      <c r="UTK129" s="37"/>
      <c r="UTL129" s="37"/>
      <c r="UTM129" s="37"/>
      <c r="UTN129" s="37"/>
      <c r="UTO129" s="37"/>
      <c r="UTP129" s="37"/>
      <c r="UTQ129" s="37"/>
      <c r="UTR129" s="37"/>
      <c r="UTS129" s="37"/>
      <c r="UTT129" s="37"/>
      <c r="UTU129" s="37"/>
      <c r="UTV129" s="37"/>
      <c r="UTW129" s="37"/>
      <c r="UTX129" s="37"/>
      <c r="UTY129" s="37"/>
      <c r="UTZ129" s="37"/>
      <c r="UUA129" s="37"/>
      <c r="UUB129" s="37"/>
      <c r="UUC129" s="37"/>
      <c r="UUD129" s="37"/>
      <c r="UUE129" s="37"/>
      <c r="UUF129" s="37"/>
      <c r="UUG129" s="37"/>
      <c r="UUH129" s="37"/>
      <c r="UUI129" s="37"/>
      <c r="UUJ129" s="37"/>
      <c r="UUK129" s="37"/>
      <c r="UUL129" s="37"/>
      <c r="UUM129" s="37"/>
      <c r="UUN129" s="37"/>
      <c r="UUO129" s="37"/>
      <c r="UUP129" s="37"/>
      <c r="UUQ129" s="37"/>
      <c r="UUR129" s="37"/>
      <c r="UUS129" s="37"/>
      <c r="UUT129" s="37"/>
      <c r="UUU129" s="37"/>
      <c r="UUV129" s="37"/>
      <c r="UUW129" s="37"/>
      <c r="UUX129" s="37"/>
      <c r="UUY129" s="37"/>
      <c r="UUZ129" s="37"/>
      <c r="UVA129" s="37"/>
      <c r="UVB129" s="37"/>
      <c r="UVC129" s="37"/>
      <c r="UVD129" s="37"/>
      <c r="UVE129" s="37"/>
      <c r="UVF129" s="37"/>
      <c r="UVG129" s="37"/>
      <c r="UVH129" s="37"/>
      <c r="UVI129" s="37"/>
      <c r="UVJ129" s="37"/>
      <c r="UVK129" s="37"/>
      <c r="UVL129" s="37"/>
      <c r="UVM129" s="37"/>
      <c r="UVN129" s="37"/>
      <c r="UVO129" s="37"/>
      <c r="UVP129" s="37"/>
      <c r="UVQ129" s="37"/>
      <c r="UVR129" s="37"/>
      <c r="UVS129" s="37"/>
      <c r="UVT129" s="37"/>
      <c r="UVU129" s="37"/>
      <c r="UVV129" s="37"/>
      <c r="UVW129" s="37"/>
      <c r="UVX129" s="37"/>
      <c r="UVY129" s="37"/>
      <c r="UVZ129" s="37"/>
      <c r="UWA129" s="37"/>
      <c r="UWB129" s="37"/>
      <c r="UWC129" s="37"/>
      <c r="UWD129" s="37"/>
      <c r="UWE129" s="37"/>
      <c r="UWF129" s="37"/>
      <c r="UWG129" s="37"/>
      <c r="UWH129" s="37"/>
      <c r="UWI129" s="37"/>
      <c r="UWJ129" s="37"/>
      <c r="UWK129" s="37"/>
      <c r="UWL129" s="37"/>
      <c r="UWM129" s="37"/>
      <c r="UWN129" s="37"/>
      <c r="UWO129" s="37"/>
      <c r="UWP129" s="37"/>
      <c r="UWQ129" s="37"/>
      <c r="UWR129" s="37"/>
      <c r="UWS129" s="37"/>
      <c r="UWT129" s="37"/>
      <c r="UWU129" s="37"/>
      <c r="UWV129" s="37"/>
      <c r="UWW129" s="37"/>
      <c r="UWX129" s="37"/>
      <c r="UWY129" s="37"/>
      <c r="UWZ129" s="37"/>
      <c r="UXA129" s="37"/>
      <c r="UXB129" s="37"/>
      <c r="UXC129" s="37"/>
      <c r="UXD129" s="37"/>
      <c r="UXE129" s="37"/>
      <c r="UXF129" s="37"/>
      <c r="UXG129" s="37"/>
      <c r="UXH129" s="37"/>
      <c r="UXI129" s="37"/>
      <c r="UXJ129" s="37"/>
      <c r="UXK129" s="37"/>
      <c r="UXL129" s="37"/>
      <c r="UXM129" s="37"/>
      <c r="UXN129" s="37"/>
      <c r="UXO129" s="37"/>
      <c r="UXP129" s="37"/>
      <c r="UXQ129" s="37"/>
      <c r="UXR129" s="37"/>
      <c r="UXS129" s="37"/>
      <c r="UXT129" s="37"/>
      <c r="UXU129" s="37"/>
      <c r="UXV129" s="37"/>
      <c r="UXW129" s="37"/>
      <c r="UXX129" s="37"/>
      <c r="UXY129" s="37"/>
      <c r="UXZ129" s="37"/>
      <c r="UYA129" s="37"/>
      <c r="UYB129" s="37"/>
      <c r="UYC129" s="37"/>
      <c r="UYD129" s="37"/>
      <c r="UYE129" s="37"/>
      <c r="UYF129" s="37"/>
      <c r="UYG129" s="37"/>
      <c r="UYH129" s="37"/>
      <c r="UYI129" s="37"/>
      <c r="UYJ129" s="37"/>
      <c r="UYK129" s="37"/>
      <c r="UYL129" s="37"/>
      <c r="UYM129" s="37"/>
      <c r="UYN129" s="37"/>
      <c r="UYO129" s="37"/>
      <c r="UYP129" s="37"/>
      <c r="UYQ129" s="37"/>
      <c r="UYR129" s="37"/>
      <c r="UYS129" s="37"/>
      <c r="UYT129" s="37"/>
      <c r="UYU129" s="37"/>
      <c r="UYV129" s="37"/>
      <c r="UYW129" s="37"/>
      <c r="UYX129" s="37"/>
      <c r="UYY129" s="37"/>
      <c r="UYZ129" s="37"/>
      <c r="UZA129" s="37"/>
      <c r="UZB129" s="37"/>
      <c r="UZC129" s="37"/>
      <c r="UZD129" s="37"/>
      <c r="UZE129" s="37"/>
      <c r="UZF129" s="37"/>
      <c r="UZG129" s="37"/>
      <c r="UZH129" s="37"/>
      <c r="UZI129" s="37"/>
      <c r="UZJ129" s="37"/>
      <c r="UZK129" s="37"/>
      <c r="UZL129" s="37"/>
      <c r="UZM129" s="37"/>
      <c r="UZN129" s="37"/>
      <c r="UZO129" s="37"/>
      <c r="UZP129" s="37"/>
      <c r="UZQ129" s="37"/>
      <c r="UZR129" s="37"/>
      <c r="UZS129" s="37"/>
      <c r="UZT129" s="37"/>
      <c r="UZU129" s="37"/>
      <c r="UZV129" s="37"/>
      <c r="UZW129" s="37"/>
      <c r="UZX129" s="37"/>
      <c r="UZY129" s="37"/>
      <c r="UZZ129" s="37"/>
      <c r="VAA129" s="37"/>
      <c r="VAB129" s="37"/>
      <c r="VAC129" s="37"/>
      <c r="VAD129" s="37"/>
      <c r="VAE129" s="37"/>
      <c r="VAF129" s="37"/>
      <c r="VAG129" s="37"/>
      <c r="VAH129" s="37"/>
      <c r="VAI129" s="37"/>
      <c r="VAJ129" s="37"/>
      <c r="VAK129" s="37"/>
      <c r="VAL129" s="37"/>
      <c r="VAM129" s="37"/>
      <c r="VAN129" s="37"/>
      <c r="VAO129" s="37"/>
      <c r="VAP129" s="37"/>
      <c r="VAQ129" s="37"/>
      <c r="VAR129" s="37"/>
      <c r="VAS129" s="37"/>
      <c r="VAT129" s="37"/>
      <c r="VAU129" s="37"/>
      <c r="VAV129" s="37"/>
      <c r="VAW129" s="37"/>
      <c r="VAX129" s="37"/>
      <c r="VAY129" s="37"/>
      <c r="VAZ129" s="37"/>
      <c r="VBA129" s="37"/>
      <c r="VBB129" s="37"/>
      <c r="VBC129" s="37"/>
      <c r="VBD129" s="37"/>
      <c r="VBE129" s="37"/>
      <c r="VBF129" s="37"/>
      <c r="VBG129" s="37"/>
      <c r="VBH129" s="37"/>
      <c r="VBI129" s="37"/>
      <c r="VBJ129" s="37"/>
      <c r="VBK129" s="37"/>
      <c r="VBL129" s="37"/>
      <c r="VBM129" s="37"/>
      <c r="VBN129" s="37"/>
      <c r="VBO129" s="37"/>
      <c r="VBP129" s="37"/>
      <c r="VBQ129" s="37"/>
      <c r="VBR129" s="37"/>
      <c r="VBS129" s="37"/>
      <c r="VBT129" s="37"/>
      <c r="VBU129" s="37"/>
      <c r="VBV129" s="37"/>
      <c r="VBW129" s="37"/>
      <c r="VBX129" s="37"/>
      <c r="VBY129" s="37"/>
      <c r="VBZ129" s="37"/>
      <c r="VCA129" s="37"/>
      <c r="VCB129" s="37"/>
      <c r="VCC129" s="37"/>
      <c r="VCD129" s="37"/>
      <c r="VCE129" s="37"/>
      <c r="VCF129" s="37"/>
      <c r="VCG129" s="37"/>
      <c r="VCH129" s="37"/>
      <c r="VCI129" s="37"/>
      <c r="VCJ129" s="37"/>
      <c r="VCK129" s="37"/>
      <c r="VCL129" s="37"/>
      <c r="VCM129" s="37"/>
      <c r="VCN129" s="37"/>
      <c r="VCO129" s="37"/>
      <c r="VCP129" s="37"/>
      <c r="VCQ129" s="37"/>
      <c r="VCR129" s="37"/>
      <c r="VCS129" s="37"/>
      <c r="VCT129" s="37"/>
      <c r="VCU129" s="37"/>
      <c r="VCV129" s="37"/>
      <c r="VCW129" s="37"/>
      <c r="VCX129" s="37"/>
      <c r="VCY129" s="37"/>
      <c r="VCZ129" s="37"/>
      <c r="VDA129" s="37"/>
      <c r="VDB129" s="37"/>
      <c r="VDC129" s="37"/>
      <c r="VDD129" s="37"/>
      <c r="VDE129" s="37"/>
      <c r="VDF129" s="37"/>
      <c r="VDG129" s="37"/>
      <c r="VDH129" s="37"/>
      <c r="VDI129" s="37"/>
      <c r="VDJ129" s="37"/>
      <c r="VDK129" s="37"/>
      <c r="VDL129" s="37"/>
      <c r="VDM129" s="37"/>
      <c r="VDN129" s="37"/>
      <c r="VDO129" s="37"/>
      <c r="VDP129" s="37"/>
      <c r="VDQ129" s="37"/>
      <c r="VDR129" s="37"/>
      <c r="VDS129" s="37"/>
      <c r="VDT129" s="37"/>
      <c r="VDU129" s="37"/>
      <c r="VDV129" s="37"/>
      <c r="VDW129" s="37"/>
      <c r="VDX129" s="37"/>
      <c r="VDY129" s="37"/>
      <c r="VDZ129" s="37"/>
      <c r="VEA129" s="37"/>
      <c r="VEB129" s="37"/>
      <c r="VEC129" s="37"/>
      <c r="VED129" s="37"/>
      <c r="VEE129" s="37"/>
      <c r="VEF129" s="37"/>
      <c r="VEG129" s="37"/>
      <c r="VEH129" s="37"/>
      <c r="VEI129" s="37"/>
      <c r="VEJ129" s="37"/>
      <c r="VEK129" s="37"/>
      <c r="VEL129" s="37"/>
      <c r="VEM129" s="37"/>
      <c r="VEN129" s="37"/>
      <c r="VEO129" s="37"/>
      <c r="VEP129" s="37"/>
      <c r="VEQ129" s="37"/>
      <c r="VER129" s="37"/>
      <c r="VES129" s="37"/>
      <c r="VET129" s="37"/>
      <c r="VEU129" s="37"/>
      <c r="VEV129" s="37"/>
      <c r="VEW129" s="37"/>
      <c r="VEX129" s="37"/>
      <c r="VEY129" s="37"/>
      <c r="VEZ129" s="37"/>
      <c r="VFA129" s="37"/>
      <c r="VFB129" s="37"/>
      <c r="VFC129" s="37"/>
      <c r="VFD129" s="37"/>
      <c r="VFE129" s="37"/>
      <c r="VFF129" s="37"/>
      <c r="VFG129" s="37"/>
      <c r="VFH129" s="37"/>
      <c r="VFI129" s="37"/>
      <c r="VFJ129" s="37"/>
      <c r="VFK129" s="37"/>
      <c r="VFL129" s="37"/>
      <c r="VFM129" s="37"/>
      <c r="VFN129" s="37"/>
      <c r="VFO129" s="37"/>
      <c r="VFP129" s="37"/>
      <c r="VFQ129" s="37"/>
      <c r="VFR129" s="37"/>
      <c r="VFS129" s="37"/>
      <c r="VFT129" s="37"/>
      <c r="VFU129" s="37"/>
      <c r="VFV129" s="37"/>
      <c r="VFW129" s="37"/>
      <c r="VFX129" s="37"/>
      <c r="VFY129" s="37"/>
      <c r="VFZ129" s="37"/>
      <c r="VGA129" s="37"/>
      <c r="VGB129" s="37"/>
      <c r="VGC129" s="37"/>
      <c r="VGD129" s="37"/>
      <c r="VGE129" s="37"/>
      <c r="VGF129" s="37"/>
      <c r="VGG129" s="37"/>
      <c r="VGH129" s="37"/>
      <c r="VGI129" s="37"/>
      <c r="VGJ129" s="37"/>
      <c r="VGK129" s="37"/>
      <c r="VGL129" s="37"/>
      <c r="VGM129" s="37"/>
      <c r="VGN129" s="37"/>
      <c r="VGO129" s="37"/>
      <c r="VGP129" s="37"/>
      <c r="VGQ129" s="37"/>
      <c r="VGR129" s="37"/>
      <c r="VGS129" s="37"/>
      <c r="VGT129" s="37"/>
      <c r="VGU129" s="37"/>
      <c r="VGV129" s="37"/>
      <c r="VGW129" s="37"/>
      <c r="VGX129" s="37"/>
      <c r="VGY129" s="37"/>
      <c r="VGZ129" s="37"/>
      <c r="VHA129" s="37"/>
      <c r="VHB129" s="37"/>
      <c r="VHC129" s="37"/>
      <c r="VHD129" s="37"/>
      <c r="VHE129" s="37"/>
      <c r="VHF129" s="37"/>
      <c r="VHG129" s="37"/>
      <c r="VHH129" s="37"/>
      <c r="VHI129" s="37"/>
      <c r="VHJ129" s="37"/>
      <c r="VHK129" s="37"/>
      <c r="VHL129" s="37"/>
      <c r="VHM129" s="37"/>
      <c r="VHN129" s="37"/>
      <c r="VHO129" s="37"/>
      <c r="VHP129" s="37"/>
      <c r="VHQ129" s="37"/>
      <c r="VHR129" s="37"/>
      <c r="VHS129" s="37"/>
      <c r="VHT129" s="37"/>
      <c r="VHU129" s="37"/>
      <c r="VHV129" s="37"/>
      <c r="VHW129" s="37"/>
      <c r="VHX129" s="37"/>
      <c r="VHY129" s="37"/>
      <c r="VHZ129" s="37"/>
      <c r="VIA129" s="37"/>
      <c r="VIB129" s="37"/>
      <c r="VIC129" s="37"/>
      <c r="VID129" s="37"/>
      <c r="VIE129" s="37"/>
      <c r="VIF129" s="37"/>
      <c r="VIG129" s="37"/>
      <c r="VIH129" s="37"/>
      <c r="VII129" s="37"/>
      <c r="VIJ129" s="37"/>
      <c r="VIK129" s="37"/>
      <c r="VIL129" s="37"/>
      <c r="VIM129" s="37"/>
      <c r="VIN129" s="37"/>
      <c r="VIO129" s="37"/>
      <c r="VIP129" s="37"/>
      <c r="VIQ129" s="37"/>
      <c r="VIR129" s="37"/>
      <c r="VIS129" s="37"/>
      <c r="VIT129" s="37"/>
      <c r="VIU129" s="37"/>
      <c r="VIV129" s="37"/>
      <c r="VIW129" s="37"/>
      <c r="VIX129" s="37"/>
      <c r="VIY129" s="37"/>
      <c r="VIZ129" s="37"/>
      <c r="VJA129" s="37"/>
      <c r="VJB129" s="37"/>
      <c r="VJC129" s="37"/>
      <c r="VJD129" s="37"/>
      <c r="VJE129" s="37"/>
      <c r="VJF129" s="37"/>
      <c r="VJG129" s="37"/>
      <c r="VJH129" s="37"/>
      <c r="VJI129" s="37"/>
      <c r="VJJ129" s="37"/>
      <c r="VJK129" s="37"/>
      <c r="VJL129" s="37"/>
      <c r="VJM129" s="37"/>
      <c r="VJN129" s="37"/>
      <c r="VJO129" s="37"/>
      <c r="VJP129" s="37"/>
      <c r="VJQ129" s="37"/>
      <c r="VJR129" s="37"/>
      <c r="VJS129" s="37"/>
      <c r="VJT129" s="37"/>
      <c r="VJU129" s="37"/>
      <c r="VJV129" s="37"/>
      <c r="VJW129" s="37"/>
      <c r="VJX129" s="37"/>
      <c r="VJY129" s="37"/>
      <c r="VJZ129" s="37"/>
      <c r="VKA129" s="37"/>
      <c r="VKB129" s="37"/>
      <c r="VKC129" s="37"/>
      <c r="VKD129" s="37"/>
      <c r="VKE129" s="37"/>
      <c r="VKF129" s="37"/>
      <c r="VKG129" s="37"/>
      <c r="VKH129" s="37"/>
      <c r="VKI129" s="37"/>
      <c r="VKJ129" s="37"/>
      <c r="VKK129" s="37"/>
      <c r="VKL129" s="37"/>
      <c r="VKM129" s="37"/>
      <c r="VKN129" s="37"/>
      <c r="VKO129" s="37"/>
      <c r="VKP129" s="37"/>
      <c r="VKQ129" s="37"/>
      <c r="VKR129" s="37"/>
      <c r="VKS129" s="37"/>
      <c r="VKT129" s="37"/>
      <c r="VKU129" s="37"/>
      <c r="VKV129" s="37"/>
      <c r="VKW129" s="37"/>
      <c r="VKX129" s="37"/>
      <c r="VKY129" s="37"/>
      <c r="VKZ129" s="37"/>
      <c r="VLA129" s="37"/>
      <c r="VLB129" s="37"/>
      <c r="VLC129" s="37"/>
      <c r="VLD129" s="37"/>
      <c r="VLE129" s="37"/>
      <c r="VLF129" s="37"/>
      <c r="VLG129" s="37"/>
      <c r="VLH129" s="37"/>
      <c r="VLI129" s="37"/>
      <c r="VLJ129" s="37"/>
      <c r="VLK129" s="37"/>
      <c r="VLL129" s="37"/>
      <c r="VLM129" s="37"/>
      <c r="VLN129" s="37"/>
      <c r="VLO129" s="37"/>
      <c r="VLP129" s="37"/>
      <c r="VLQ129" s="37"/>
      <c r="VLR129" s="37"/>
      <c r="VLS129" s="37"/>
      <c r="VLT129" s="37"/>
      <c r="VLU129" s="37"/>
      <c r="VLV129" s="37"/>
      <c r="VLW129" s="37"/>
      <c r="VLX129" s="37"/>
      <c r="VLY129" s="37"/>
      <c r="VLZ129" s="37"/>
      <c r="VMA129" s="37"/>
      <c r="VMB129" s="37"/>
      <c r="VMC129" s="37"/>
      <c r="VMD129" s="37"/>
      <c r="VME129" s="37"/>
      <c r="VMF129" s="37"/>
      <c r="VMG129" s="37"/>
      <c r="VMH129" s="37"/>
      <c r="VMI129" s="37"/>
      <c r="VMJ129" s="37"/>
      <c r="VMK129" s="37"/>
      <c r="VML129" s="37"/>
      <c r="VMM129" s="37"/>
      <c r="VMN129" s="37"/>
      <c r="VMO129" s="37"/>
      <c r="VMP129" s="37"/>
      <c r="VMQ129" s="37"/>
      <c r="VMR129" s="37"/>
      <c r="VMS129" s="37"/>
      <c r="VMT129" s="37"/>
      <c r="VMU129" s="37"/>
      <c r="VMV129" s="37"/>
      <c r="VMW129" s="37"/>
      <c r="VMX129" s="37"/>
      <c r="VMY129" s="37"/>
      <c r="VMZ129" s="37"/>
      <c r="VNA129" s="37"/>
      <c r="VNB129" s="37"/>
      <c r="VNC129" s="37"/>
      <c r="VND129" s="37"/>
      <c r="VNE129" s="37"/>
      <c r="VNF129" s="37"/>
      <c r="VNG129" s="37"/>
      <c r="VNH129" s="37"/>
      <c r="VNI129" s="37"/>
      <c r="VNJ129" s="37"/>
      <c r="VNK129" s="37"/>
      <c r="VNL129" s="37"/>
      <c r="VNM129" s="37"/>
      <c r="VNN129" s="37"/>
      <c r="VNO129" s="37"/>
      <c r="VNP129" s="37"/>
      <c r="VNQ129" s="37"/>
      <c r="VNR129" s="37"/>
      <c r="VNS129" s="37"/>
      <c r="VNT129" s="37"/>
      <c r="VNU129" s="37"/>
      <c r="VNV129" s="37"/>
      <c r="VNW129" s="37"/>
      <c r="VNX129" s="37"/>
      <c r="VNY129" s="37"/>
      <c r="VNZ129" s="37"/>
      <c r="VOA129" s="37"/>
      <c r="VOB129" s="37"/>
      <c r="VOC129" s="37"/>
      <c r="VOD129" s="37"/>
      <c r="VOE129" s="37"/>
      <c r="VOF129" s="37"/>
      <c r="VOG129" s="37"/>
      <c r="VOH129" s="37"/>
      <c r="VOI129" s="37"/>
      <c r="VOJ129" s="37"/>
      <c r="VOK129" s="37"/>
      <c r="VOL129" s="37"/>
      <c r="VOM129" s="37"/>
      <c r="VON129" s="37"/>
      <c r="VOO129" s="37"/>
      <c r="VOP129" s="37"/>
      <c r="VOQ129" s="37"/>
      <c r="VOR129" s="37"/>
      <c r="VOS129" s="37"/>
      <c r="VOT129" s="37"/>
      <c r="VOU129" s="37"/>
      <c r="VOV129" s="37"/>
      <c r="VOW129" s="37"/>
      <c r="VOX129" s="37"/>
      <c r="VOY129" s="37"/>
      <c r="VOZ129" s="37"/>
      <c r="VPA129" s="37"/>
      <c r="VPB129" s="37"/>
      <c r="VPC129" s="37"/>
      <c r="VPD129" s="37"/>
      <c r="VPE129" s="37"/>
      <c r="VPF129" s="37"/>
      <c r="VPG129" s="37"/>
      <c r="VPH129" s="37"/>
      <c r="VPI129" s="37"/>
      <c r="VPJ129" s="37"/>
      <c r="VPK129" s="37"/>
      <c r="VPL129" s="37"/>
      <c r="VPM129" s="37"/>
      <c r="VPN129" s="37"/>
      <c r="VPO129" s="37"/>
      <c r="VPP129" s="37"/>
      <c r="VPQ129" s="37"/>
      <c r="VPR129" s="37"/>
      <c r="VPS129" s="37"/>
      <c r="VPT129" s="37"/>
      <c r="VPU129" s="37"/>
      <c r="VPV129" s="37"/>
      <c r="VPW129" s="37"/>
      <c r="VPX129" s="37"/>
      <c r="VPY129" s="37"/>
      <c r="VPZ129" s="37"/>
      <c r="VQA129" s="37"/>
      <c r="VQB129" s="37"/>
      <c r="VQC129" s="37"/>
      <c r="VQD129" s="37"/>
      <c r="VQE129" s="37"/>
      <c r="VQF129" s="37"/>
      <c r="VQG129" s="37"/>
      <c r="VQH129" s="37"/>
      <c r="VQI129" s="37"/>
      <c r="VQJ129" s="37"/>
      <c r="VQK129" s="37"/>
      <c r="VQL129" s="37"/>
      <c r="VQM129" s="37"/>
      <c r="VQN129" s="37"/>
      <c r="VQO129" s="37"/>
      <c r="VQP129" s="37"/>
      <c r="VQQ129" s="37"/>
      <c r="VQR129" s="37"/>
      <c r="VQS129" s="37"/>
      <c r="VQT129" s="37"/>
      <c r="VQU129" s="37"/>
      <c r="VQV129" s="37"/>
      <c r="VQW129" s="37"/>
      <c r="VQX129" s="37"/>
      <c r="VQY129" s="37"/>
      <c r="VQZ129" s="37"/>
      <c r="VRA129" s="37"/>
      <c r="VRB129" s="37"/>
      <c r="VRC129" s="37"/>
      <c r="VRD129" s="37"/>
      <c r="VRE129" s="37"/>
      <c r="VRF129" s="37"/>
      <c r="VRG129" s="37"/>
      <c r="VRH129" s="37"/>
      <c r="VRI129" s="37"/>
      <c r="VRJ129" s="37"/>
      <c r="VRK129" s="37"/>
      <c r="VRL129" s="37"/>
      <c r="VRM129" s="37"/>
      <c r="VRN129" s="37"/>
      <c r="VRO129" s="37"/>
      <c r="VRP129" s="37"/>
      <c r="VRQ129" s="37"/>
      <c r="VRR129" s="37"/>
      <c r="VRS129" s="37"/>
      <c r="VRT129" s="37"/>
      <c r="VRU129" s="37"/>
      <c r="VRV129" s="37"/>
      <c r="VRW129" s="37"/>
      <c r="VRX129" s="37"/>
      <c r="VRY129" s="37"/>
      <c r="VRZ129" s="37"/>
      <c r="VSA129" s="37"/>
      <c r="VSB129" s="37"/>
      <c r="VSC129" s="37"/>
      <c r="VSD129" s="37"/>
      <c r="VSE129" s="37"/>
      <c r="VSF129" s="37"/>
      <c r="VSG129" s="37"/>
      <c r="VSH129" s="37"/>
      <c r="VSI129" s="37"/>
      <c r="VSJ129" s="37"/>
      <c r="VSK129" s="37"/>
      <c r="VSL129" s="37"/>
      <c r="VSM129" s="37"/>
      <c r="VSN129" s="37"/>
      <c r="VSO129" s="37"/>
      <c r="VSP129" s="37"/>
      <c r="VSQ129" s="37"/>
      <c r="VSR129" s="37"/>
      <c r="VSS129" s="37"/>
      <c r="VST129" s="37"/>
      <c r="VSU129" s="37"/>
      <c r="VSV129" s="37"/>
      <c r="VSW129" s="37"/>
      <c r="VSX129" s="37"/>
      <c r="VSY129" s="37"/>
      <c r="VSZ129" s="37"/>
      <c r="VTA129" s="37"/>
      <c r="VTB129" s="37"/>
      <c r="VTC129" s="37"/>
      <c r="VTD129" s="37"/>
      <c r="VTE129" s="37"/>
      <c r="VTF129" s="37"/>
      <c r="VTG129" s="37"/>
      <c r="VTH129" s="37"/>
      <c r="VTI129" s="37"/>
      <c r="VTJ129" s="37"/>
      <c r="VTK129" s="37"/>
      <c r="VTL129" s="37"/>
      <c r="VTM129" s="37"/>
      <c r="VTN129" s="37"/>
      <c r="VTO129" s="37"/>
      <c r="VTP129" s="37"/>
      <c r="VTQ129" s="37"/>
      <c r="VTR129" s="37"/>
      <c r="VTS129" s="37"/>
      <c r="VTT129" s="37"/>
      <c r="VTU129" s="37"/>
      <c r="VTV129" s="37"/>
      <c r="VTW129" s="37"/>
      <c r="VTX129" s="37"/>
      <c r="VTY129" s="37"/>
      <c r="VTZ129" s="37"/>
      <c r="VUA129" s="37"/>
      <c r="VUB129" s="37"/>
      <c r="VUC129" s="37"/>
      <c r="VUD129" s="37"/>
      <c r="VUE129" s="37"/>
      <c r="VUF129" s="37"/>
      <c r="VUG129" s="37"/>
      <c r="VUH129" s="37"/>
      <c r="VUI129" s="37"/>
      <c r="VUJ129" s="37"/>
      <c r="VUK129" s="37"/>
      <c r="VUL129" s="37"/>
      <c r="VUM129" s="37"/>
      <c r="VUN129" s="37"/>
      <c r="VUO129" s="37"/>
      <c r="VUP129" s="37"/>
      <c r="VUQ129" s="37"/>
      <c r="VUR129" s="37"/>
      <c r="VUS129" s="37"/>
      <c r="VUT129" s="37"/>
      <c r="VUU129" s="37"/>
      <c r="VUV129" s="37"/>
      <c r="VUW129" s="37"/>
      <c r="VUX129" s="37"/>
      <c r="VUY129" s="37"/>
      <c r="VUZ129" s="37"/>
      <c r="VVA129" s="37"/>
      <c r="VVB129" s="37"/>
      <c r="VVC129" s="37"/>
      <c r="VVD129" s="37"/>
      <c r="VVE129" s="37"/>
      <c r="VVF129" s="37"/>
      <c r="VVG129" s="37"/>
      <c r="VVH129" s="37"/>
      <c r="VVI129" s="37"/>
      <c r="VVJ129" s="37"/>
      <c r="VVK129" s="37"/>
      <c r="VVL129" s="37"/>
      <c r="VVM129" s="37"/>
      <c r="VVN129" s="37"/>
      <c r="VVO129" s="37"/>
      <c r="VVP129" s="37"/>
      <c r="VVQ129" s="37"/>
      <c r="VVR129" s="37"/>
      <c r="VVS129" s="37"/>
      <c r="VVT129" s="37"/>
      <c r="VVU129" s="37"/>
      <c r="VVV129" s="37"/>
      <c r="VVW129" s="37"/>
      <c r="VVX129" s="37"/>
      <c r="VVY129" s="37"/>
      <c r="VVZ129" s="37"/>
      <c r="VWA129" s="37"/>
      <c r="VWB129" s="37"/>
      <c r="VWC129" s="37"/>
      <c r="VWD129" s="37"/>
      <c r="VWE129" s="37"/>
      <c r="VWF129" s="37"/>
      <c r="VWG129" s="37"/>
      <c r="VWH129" s="37"/>
      <c r="VWI129" s="37"/>
      <c r="VWJ129" s="37"/>
      <c r="VWK129" s="37"/>
      <c r="VWL129" s="37"/>
      <c r="VWM129" s="37"/>
      <c r="VWN129" s="37"/>
      <c r="VWO129" s="37"/>
      <c r="VWP129" s="37"/>
      <c r="VWQ129" s="37"/>
      <c r="VWR129" s="37"/>
      <c r="VWS129" s="37"/>
      <c r="VWT129" s="37"/>
      <c r="VWU129" s="37"/>
      <c r="VWV129" s="37"/>
      <c r="VWW129" s="37"/>
      <c r="VWX129" s="37"/>
      <c r="VWY129" s="37"/>
      <c r="VWZ129" s="37"/>
      <c r="VXA129" s="37"/>
      <c r="VXB129" s="37"/>
      <c r="VXC129" s="37"/>
      <c r="VXD129" s="37"/>
      <c r="VXE129" s="37"/>
      <c r="VXF129" s="37"/>
      <c r="VXG129" s="37"/>
      <c r="VXH129" s="37"/>
      <c r="VXI129" s="37"/>
      <c r="VXJ129" s="37"/>
      <c r="VXK129" s="37"/>
      <c r="VXL129" s="37"/>
      <c r="VXM129" s="37"/>
      <c r="VXN129" s="37"/>
      <c r="VXO129" s="37"/>
      <c r="VXP129" s="37"/>
      <c r="VXQ129" s="37"/>
      <c r="VXR129" s="37"/>
      <c r="VXS129" s="37"/>
      <c r="VXT129" s="37"/>
      <c r="VXU129" s="37"/>
      <c r="VXV129" s="37"/>
      <c r="VXW129" s="37"/>
      <c r="VXX129" s="37"/>
      <c r="VXY129" s="37"/>
      <c r="VXZ129" s="37"/>
      <c r="VYA129" s="37"/>
      <c r="VYB129" s="37"/>
      <c r="VYC129" s="37"/>
      <c r="VYD129" s="37"/>
      <c r="VYE129" s="37"/>
      <c r="VYF129" s="37"/>
      <c r="VYG129" s="37"/>
      <c r="VYH129" s="37"/>
      <c r="VYI129" s="37"/>
      <c r="VYJ129" s="37"/>
      <c r="VYK129" s="37"/>
      <c r="VYL129" s="37"/>
      <c r="VYM129" s="37"/>
      <c r="VYN129" s="37"/>
      <c r="VYO129" s="37"/>
      <c r="VYP129" s="37"/>
      <c r="VYQ129" s="37"/>
      <c r="VYR129" s="37"/>
      <c r="VYS129" s="37"/>
      <c r="VYT129" s="37"/>
      <c r="VYU129" s="37"/>
      <c r="VYV129" s="37"/>
      <c r="VYW129" s="37"/>
      <c r="VYX129" s="37"/>
      <c r="VYY129" s="37"/>
      <c r="VYZ129" s="37"/>
      <c r="VZA129" s="37"/>
      <c r="VZB129" s="37"/>
      <c r="VZC129" s="37"/>
      <c r="VZD129" s="37"/>
      <c r="VZE129" s="37"/>
      <c r="VZF129" s="37"/>
      <c r="VZG129" s="37"/>
      <c r="VZH129" s="37"/>
      <c r="VZI129" s="37"/>
      <c r="VZJ129" s="37"/>
      <c r="VZK129" s="37"/>
      <c r="VZL129" s="37"/>
      <c r="VZM129" s="37"/>
      <c r="VZN129" s="37"/>
      <c r="VZO129" s="37"/>
      <c r="VZP129" s="37"/>
      <c r="VZQ129" s="37"/>
      <c r="VZR129" s="37"/>
      <c r="VZS129" s="37"/>
      <c r="VZT129" s="37"/>
      <c r="VZU129" s="37"/>
      <c r="VZV129" s="37"/>
      <c r="VZW129" s="37"/>
      <c r="VZX129" s="37"/>
      <c r="VZY129" s="37"/>
      <c r="VZZ129" s="37"/>
      <c r="WAA129" s="37"/>
      <c r="WAB129" s="37"/>
      <c r="WAC129" s="37"/>
      <c r="WAD129" s="37"/>
      <c r="WAE129" s="37"/>
      <c r="WAF129" s="37"/>
      <c r="WAG129" s="37"/>
      <c r="WAH129" s="37"/>
      <c r="WAI129" s="37"/>
      <c r="WAJ129" s="37"/>
      <c r="WAK129" s="37"/>
      <c r="WAL129" s="37"/>
      <c r="WAM129" s="37"/>
      <c r="WAN129" s="37"/>
      <c r="WAO129" s="37"/>
      <c r="WAP129" s="37"/>
      <c r="WAQ129" s="37"/>
      <c r="WAR129" s="37"/>
      <c r="WAS129" s="37"/>
      <c r="WAT129" s="37"/>
      <c r="WAU129" s="37"/>
      <c r="WAV129" s="37"/>
      <c r="WAW129" s="37"/>
      <c r="WAX129" s="37"/>
      <c r="WAY129" s="37"/>
      <c r="WAZ129" s="37"/>
      <c r="WBA129" s="37"/>
      <c r="WBB129" s="37"/>
      <c r="WBC129" s="37"/>
      <c r="WBD129" s="37"/>
      <c r="WBE129" s="37"/>
      <c r="WBF129" s="37"/>
      <c r="WBG129" s="37"/>
      <c r="WBH129" s="37"/>
      <c r="WBI129" s="37"/>
      <c r="WBJ129" s="37"/>
      <c r="WBK129" s="37"/>
      <c r="WBL129" s="37"/>
      <c r="WBM129" s="37"/>
      <c r="WBN129" s="37"/>
      <c r="WBO129" s="37"/>
      <c r="WBP129" s="37"/>
      <c r="WBQ129" s="37"/>
      <c r="WBR129" s="37"/>
      <c r="WBS129" s="37"/>
      <c r="WBT129" s="37"/>
      <c r="WBU129" s="37"/>
      <c r="WBV129" s="37"/>
      <c r="WBW129" s="37"/>
      <c r="WBX129" s="37"/>
      <c r="WBY129" s="37"/>
      <c r="WBZ129" s="37"/>
      <c r="WCA129" s="37"/>
      <c r="WCB129" s="37"/>
      <c r="WCC129" s="37"/>
      <c r="WCD129" s="37"/>
      <c r="WCE129" s="37"/>
      <c r="WCF129" s="37"/>
      <c r="WCG129" s="37"/>
      <c r="WCH129" s="37"/>
      <c r="WCI129" s="37"/>
      <c r="WCJ129" s="37"/>
      <c r="WCK129" s="37"/>
      <c r="WCL129" s="37"/>
      <c r="WCM129" s="37"/>
      <c r="WCN129" s="37"/>
      <c r="WCO129" s="37"/>
      <c r="WCP129" s="37"/>
      <c r="WCQ129" s="37"/>
      <c r="WCR129" s="37"/>
      <c r="WCS129" s="37"/>
      <c r="WCT129" s="37"/>
      <c r="WCU129" s="37"/>
      <c r="WCV129" s="37"/>
      <c r="WCW129" s="37"/>
      <c r="WCX129" s="37"/>
      <c r="WCY129" s="37"/>
      <c r="WCZ129" s="37"/>
      <c r="WDA129" s="37"/>
      <c r="WDB129" s="37"/>
      <c r="WDC129" s="37"/>
      <c r="WDD129" s="37"/>
      <c r="WDE129" s="37"/>
      <c r="WDF129" s="37"/>
      <c r="WDG129" s="37"/>
      <c r="WDH129" s="37"/>
      <c r="WDI129" s="37"/>
      <c r="WDJ129" s="37"/>
      <c r="WDK129" s="37"/>
      <c r="WDL129" s="37"/>
      <c r="WDM129" s="37"/>
      <c r="WDN129" s="37"/>
      <c r="WDO129" s="37"/>
      <c r="WDP129" s="37"/>
      <c r="WDQ129" s="37"/>
      <c r="WDR129" s="37"/>
      <c r="WDS129" s="37"/>
      <c r="WDT129" s="37"/>
      <c r="WDU129" s="37"/>
      <c r="WDV129" s="37"/>
      <c r="WDW129" s="37"/>
      <c r="WDX129" s="37"/>
      <c r="WDY129" s="37"/>
      <c r="WDZ129" s="37"/>
      <c r="WEA129" s="37"/>
      <c r="WEB129" s="37"/>
      <c r="WEC129" s="37"/>
      <c r="WED129" s="37"/>
      <c r="WEE129" s="37"/>
      <c r="WEF129" s="37"/>
      <c r="WEG129" s="37"/>
      <c r="WEH129" s="37"/>
      <c r="WEI129" s="37"/>
      <c r="WEJ129" s="37"/>
      <c r="WEK129" s="37"/>
      <c r="WEL129" s="37"/>
      <c r="WEM129" s="37"/>
      <c r="WEN129" s="37"/>
      <c r="WEO129" s="37"/>
      <c r="WEP129" s="37"/>
      <c r="WEQ129" s="37"/>
      <c r="WER129" s="37"/>
      <c r="WES129" s="37"/>
      <c r="WET129" s="37"/>
      <c r="WEU129" s="37"/>
      <c r="WEV129" s="37"/>
      <c r="WEW129" s="37"/>
      <c r="WEX129" s="37"/>
      <c r="WEY129" s="37"/>
      <c r="WEZ129" s="37"/>
      <c r="WFA129" s="37"/>
      <c r="WFB129" s="37"/>
      <c r="WFC129" s="37"/>
      <c r="WFD129" s="37"/>
      <c r="WFE129" s="37"/>
      <c r="WFF129" s="37"/>
      <c r="WFG129" s="37"/>
      <c r="WFH129" s="37"/>
      <c r="WFI129" s="37"/>
      <c r="WFJ129" s="37"/>
      <c r="WFK129" s="37"/>
      <c r="WFL129" s="37"/>
      <c r="WFM129" s="37"/>
      <c r="WFN129" s="37"/>
      <c r="WFO129" s="37"/>
      <c r="WFP129" s="37"/>
      <c r="WFQ129" s="37"/>
      <c r="WFR129" s="37"/>
      <c r="WFS129" s="37"/>
      <c r="WFT129" s="37"/>
      <c r="WFU129" s="37"/>
      <c r="WFV129" s="37"/>
      <c r="WFW129" s="37"/>
      <c r="WFX129" s="37"/>
      <c r="WFY129" s="37"/>
      <c r="WFZ129" s="37"/>
      <c r="WGA129" s="37"/>
      <c r="WGB129" s="37"/>
      <c r="WGC129" s="37"/>
      <c r="WGD129" s="37"/>
      <c r="WGE129" s="37"/>
      <c r="WGF129" s="37"/>
      <c r="WGG129" s="37"/>
      <c r="WGH129" s="37"/>
      <c r="WGI129" s="37"/>
      <c r="WGJ129" s="37"/>
      <c r="WGK129" s="37"/>
      <c r="WGL129" s="37"/>
      <c r="WGM129" s="37"/>
      <c r="WGN129" s="37"/>
      <c r="WGO129" s="37"/>
      <c r="WGP129" s="37"/>
      <c r="WGQ129" s="37"/>
      <c r="WGR129" s="37"/>
      <c r="WGS129" s="37"/>
      <c r="WGT129" s="37"/>
      <c r="WGU129" s="37"/>
      <c r="WGV129" s="37"/>
      <c r="WGW129" s="37"/>
      <c r="WGX129" s="37"/>
      <c r="WGY129" s="37"/>
      <c r="WGZ129" s="37"/>
      <c r="WHA129" s="37"/>
      <c r="WHB129" s="37"/>
      <c r="WHC129" s="37"/>
      <c r="WHD129" s="37"/>
      <c r="WHE129" s="37"/>
      <c r="WHF129" s="37"/>
      <c r="WHG129" s="37"/>
      <c r="WHH129" s="37"/>
      <c r="WHI129" s="37"/>
      <c r="WHJ129" s="37"/>
      <c r="WHK129" s="37"/>
      <c r="WHL129" s="37"/>
      <c r="WHM129" s="37"/>
      <c r="WHN129" s="37"/>
      <c r="WHO129" s="37"/>
      <c r="WHP129" s="37"/>
      <c r="WHQ129" s="37"/>
      <c r="WHR129" s="37"/>
      <c r="WHS129" s="37"/>
      <c r="WHT129" s="37"/>
      <c r="WHU129" s="37"/>
      <c r="WHV129" s="37"/>
      <c r="WHW129" s="37"/>
      <c r="WHX129" s="37"/>
      <c r="WHY129" s="37"/>
      <c r="WHZ129" s="37"/>
      <c r="WIA129" s="37"/>
      <c r="WIB129" s="37"/>
      <c r="WIC129" s="37"/>
      <c r="WID129" s="37"/>
      <c r="WIE129" s="37"/>
      <c r="WIF129" s="37"/>
      <c r="WIG129" s="37"/>
      <c r="WIH129" s="37"/>
      <c r="WII129" s="37"/>
      <c r="WIJ129" s="37"/>
      <c r="WIK129" s="37"/>
      <c r="WIL129" s="37"/>
      <c r="WIM129" s="37"/>
      <c r="WIN129" s="37"/>
      <c r="WIO129" s="37"/>
      <c r="WIP129" s="37"/>
      <c r="WIQ129" s="37"/>
      <c r="WIR129" s="37"/>
      <c r="WIS129" s="37"/>
      <c r="WIT129" s="37"/>
      <c r="WIU129" s="37"/>
      <c r="WIV129" s="37"/>
      <c r="WIW129" s="37"/>
      <c r="WIX129" s="37"/>
      <c r="WIY129" s="37"/>
      <c r="WIZ129" s="37"/>
      <c r="WJA129" s="37"/>
      <c r="WJB129" s="37"/>
      <c r="WJC129" s="37"/>
      <c r="WJD129" s="37"/>
      <c r="WJE129" s="37"/>
      <c r="WJF129" s="37"/>
      <c r="WJG129" s="37"/>
      <c r="WJH129" s="37"/>
      <c r="WJI129" s="37"/>
      <c r="WJJ129" s="37"/>
      <c r="WJK129" s="37"/>
      <c r="WJL129" s="37"/>
      <c r="WJM129" s="37"/>
      <c r="WJN129" s="37"/>
      <c r="WJO129" s="37"/>
      <c r="WJP129" s="37"/>
      <c r="WJQ129" s="37"/>
      <c r="WJR129" s="37"/>
      <c r="WJS129" s="37"/>
      <c r="WJT129" s="37"/>
      <c r="WJU129" s="37"/>
      <c r="WJV129" s="37"/>
      <c r="WJW129" s="37"/>
      <c r="WJX129" s="37"/>
      <c r="WJY129" s="37"/>
      <c r="WJZ129" s="37"/>
      <c r="WKA129" s="37"/>
      <c r="WKB129" s="37"/>
      <c r="WKC129" s="37"/>
      <c r="WKD129" s="37"/>
      <c r="WKE129" s="37"/>
      <c r="WKF129" s="37"/>
      <c r="WKG129" s="37"/>
      <c r="WKH129" s="37"/>
      <c r="WKI129" s="37"/>
      <c r="WKJ129" s="37"/>
      <c r="WKK129" s="37"/>
      <c r="WKL129" s="37"/>
      <c r="WKM129" s="37"/>
      <c r="WKN129" s="37"/>
      <c r="WKO129" s="37"/>
      <c r="WKP129" s="37"/>
      <c r="WKQ129" s="37"/>
      <c r="WKR129" s="37"/>
      <c r="WKS129" s="37"/>
      <c r="WKT129" s="37"/>
      <c r="WKU129" s="37"/>
      <c r="WKV129" s="37"/>
      <c r="WKW129" s="37"/>
      <c r="WKX129" s="37"/>
      <c r="WKY129" s="37"/>
      <c r="WKZ129" s="37"/>
      <c r="WLA129" s="37"/>
      <c r="WLB129" s="37"/>
      <c r="WLC129" s="37"/>
      <c r="WLD129" s="37"/>
      <c r="WLE129" s="37"/>
      <c r="WLF129" s="37"/>
      <c r="WLG129" s="37"/>
      <c r="WLH129" s="37"/>
      <c r="WLI129" s="37"/>
      <c r="WLJ129" s="37"/>
      <c r="WLK129" s="37"/>
      <c r="WLL129" s="37"/>
      <c r="WLM129" s="37"/>
      <c r="WLN129" s="37"/>
      <c r="WLO129" s="37"/>
      <c r="WLP129" s="37"/>
      <c r="WLQ129" s="37"/>
      <c r="WLR129" s="37"/>
      <c r="WLS129" s="37"/>
      <c r="WLT129" s="37"/>
      <c r="WLU129" s="37"/>
      <c r="WLV129" s="37"/>
      <c r="WLW129" s="37"/>
      <c r="WLX129" s="37"/>
      <c r="WLY129" s="37"/>
      <c r="WLZ129" s="37"/>
      <c r="WMA129" s="37"/>
      <c r="WMB129" s="37"/>
      <c r="WMC129" s="37"/>
      <c r="WMD129" s="37"/>
      <c r="WME129" s="37"/>
      <c r="WMF129" s="37"/>
      <c r="WMG129" s="37"/>
      <c r="WMH129" s="37"/>
      <c r="WMI129" s="37"/>
      <c r="WMJ129" s="37"/>
      <c r="WMK129" s="37"/>
      <c r="WML129" s="37"/>
      <c r="WMM129" s="37"/>
      <c r="WMN129" s="37"/>
      <c r="WMO129" s="37"/>
      <c r="WMP129" s="37"/>
      <c r="WMQ129" s="37"/>
      <c r="WMR129" s="37"/>
      <c r="WMS129" s="37"/>
      <c r="WMT129" s="37"/>
      <c r="WMU129" s="37"/>
      <c r="WMV129" s="37"/>
      <c r="WMW129" s="37"/>
      <c r="WMX129" s="37"/>
      <c r="WMY129" s="37"/>
      <c r="WMZ129" s="37"/>
      <c r="WNA129" s="37"/>
      <c r="WNB129" s="37"/>
      <c r="WNC129" s="37"/>
      <c r="WND129" s="37"/>
      <c r="WNE129" s="37"/>
      <c r="WNF129" s="37"/>
      <c r="WNG129" s="37"/>
      <c r="WNH129" s="37"/>
      <c r="WNI129" s="37"/>
      <c r="WNJ129" s="37"/>
      <c r="WNK129" s="37"/>
      <c r="WNL129" s="37"/>
      <c r="WNM129" s="37"/>
      <c r="WNN129" s="37"/>
      <c r="WNO129" s="37"/>
      <c r="WNP129" s="37"/>
      <c r="WNQ129" s="37"/>
      <c r="WNR129" s="37"/>
      <c r="WNS129" s="37"/>
      <c r="WNT129" s="37"/>
      <c r="WNU129" s="37"/>
      <c r="WNV129" s="37"/>
      <c r="WNW129" s="37"/>
      <c r="WNX129" s="37"/>
      <c r="WNY129" s="37"/>
      <c r="WNZ129" s="37"/>
      <c r="WOA129" s="37"/>
      <c r="WOB129" s="37"/>
      <c r="WOC129" s="37"/>
      <c r="WOD129" s="37"/>
      <c r="WOE129" s="37"/>
      <c r="WOF129" s="37"/>
      <c r="WOG129" s="37"/>
      <c r="WOH129" s="37"/>
      <c r="WOI129" s="37"/>
      <c r="WOJ129" s="37"/>
      <c r="WOK129" s="37"/>
      <c r="WOL129" s="37"/>
      <c r="WOM129" s="37"/>
      <c r="WON129" s="37"/>
      <c r="WOO129" s="37"/>
      <c r="WOP129" s="37"/>
      <c r="WOQ129" s="37"/>
      <c r="WOR129" s="37"/>
      <c r="WOS129" s="37"/>
      <c r="WOT129" s="37"/>
      <c r="WOU129" s="37"/>
      <c r="WOV129" s="37"/>
      <c r="WOW129" s="37"/>
      <c r="WOX129" s="37"/>
      <c r="WOY129" s="37"/>
      <c r="WOZ129" s="37"/>
      <c r="WPA129" s="37"/>
      <c r="WPB129" s="37"/>
      <c r="WPC129" s="37"/>
      <c r="WPD129" s="37"/>
      <c r="WPE129" s="37"/>
      <c r="WPF129" s="37"/>
      <c r="WPG129" s="37"/>
      <c r="WPH129" s="37"/>
      <c r="WPI129" s="37"/>
      <c r="WPJ129" s="37"/>
      <c r="WPK129" s="37"/>
      <c r="WPL129" s="37"/>
      <c r="WPM129" s="37"/>
      <c r="WPN129" s="37"/>
      <c r="WPO129" s="37"/>
      <c r="WPP129" s="37"/>
      <c r="WPQ129" s="37"/>
      <c r="WPR129" s="37"/>
      <c r="WPS129" s="37"/>
      <c r="WPT129" s="37"/>
      <c r="WPU129" s="37"/>
      <c r="WPV129" s="37"/>
      <c r="WPW129" s="37"/>
      <c r="WPX129" s="37"/>
      <c r="WPY129" s="37"/>
      <c r="WPZ129" s="37"/>
      <c r="WQA129" s="37"/>
      <c r="WQB129" s="37"/>
      <c r="WQC129" s="37"/>
      <c r="WQD129" s="37"/>
      <c r="WQE129" s="37"/>
      <c r="WQF129" s="37"/>
      <c r="WQG129" s="37"/>
      <c r="WQH129" s="37"/>
      <c r="WQI129" s="37"/>
      <c r="WQJ129" s="37"/>
      <c r="WQK129" s="37"/>
      <c r="WQL129" s="37"/>
      <c r="WQM129" s="37"/>
      <c r="WQN129" s="37"/>
      <c r="WQO129" s="37"/>
      <c r="WQP129" s="37"/>
      <c r="WQQ129" s="37"/>
      <c r="WQR129" s="37"/>
      <c r="WQS129" s="37"/>
      <c r="WQT129" s="37"/>
      <c r="WQU129" s="37"/>
      <c r="WQV129" s="37"/>
      <c r="WQW129" s="37"/>
      <c r="WQX129" s="37"/>
      <c r="WQY129" s="37"/>
      <c r="WQZ129" s="37"/>
      <c r="WRA129" s="37"/>
      <c r="WRB129" s="37"/>
      <c r="WRC129" s="37"/>
      <c r="WRD129" s="37"/>
      <c r="WRE129" s="37"/>
      <c r="WRF129" s="37"/>
      <c r="WRG129" s="37"/>
      <c r="WRH129" s="37"/>
      <c r="WRI129" s="37"/>
      <c r="WRJ129" s="37"/>
      <c r="WRK129" s="37"/>
      <c r="WRL129" s="37"/>
      <c r="WRM129" s="37"/>
      <c r="WRN129" s="37"/>
      <c r="WRO129" s="37"/>
      <c r="WRP129" s="37"/>
      <c r="WRQ129" s="37"/>
      <c r="WRR129" s="37"/>
      <c r="WRS129" s="37"/>
      <c r="WRT129" s="37"/>
      <c r="WRU129" s="37"/>
      <c r="WRV129" s="37"/>
      <c r="WRW129" s="37"/>
      <c r="WRX129" s="37"/>
      <c r="WRY129" s="37"/>
      <c r="WRZ129" s="37"/>
      <c r="WSA129" s="37"/>
      <c r="WSB129" s="37"/>
      <c r="WSC129" s="37"/>
      <c r="WSD129" s="37"/>
      <c r="WSE129" s="37"/>
      <c r="WSF129" s="37"/>
      <c r="WSG129" s="37"/>
      <c r="WSH129" s="37"/>
      <c r="WSI129" s="37"/>
      <c r="WSJ129" s="37"/>
      <c r="WSK129" s="37"/>
      <c r="WSL129" s="37"/>
      <c r="WSM129" s="37"/>
      <c r="WSN129" s="37"/>
      <c r="WSO129" s="37"/>
      <c r="WSP129" s="37"/>
      <c r="WSQ129" s="37"/>
      <c r="WSR129" s="37"/>
      <c r="WSS129" s="37"/>
      <c r="WST129" s="37"/>
      <c r="WSU129" s="37"/>
      <c r="WSV129" s="37"/>
      <c r="WSW129" s="37"/>
      <c r="WSX129" s="37"/>
      <c r="WSY129" s="37"/>
      <c r="WSZ129" s="37"/>
      <c r="WTA129" s="37"/>
      <c r="WTB129" s="37"/>
      <c r="WTC129" s="37"/>
      <c r="WTD129" s="37"/>
      <c r="WTE129" s="37"/>
      <c r="WTF129" s="37"/>
      <c r="WTG129" s="37"/>
      <c r="WTH129" s="37"/>
      <c r="WTI129" s="37"/>
      <c r="WTJ129" s="37"/>
      <c r="WTK129" s="37"/>
      <c r="WTL129" s="37"/>
      <c r="WTM129" s="37"/>
      <c r="WTN129" s="37"/>
      <c r="WTO129" s="37"/>
      <c r="WTP129" s="37"/>
      <c r="WTQ129" s="37"/>
      <c r="WTR129" s="37"/>
      <c r="WTS129" s="37"/>
      <c r="WTT129" s="37"/>
      <c r="WTU129" s="37"/>
      <c r="WTV129" s="37"/>
      <c r="WTW129" s="37"/>
      <c r="WTX129" s="37"/>
      <c r="WTY129" s="37"/>
      <c r="WTZ129" s="37"/>
      <c r="WUA129" s="37"/>
      <c r="WUB129" s="37"/>
      <c r="WUC129" s="37"/>
      <c r="WUD129" s="37"/>
      <c r="WUE129" s="37"/>
      <c r="WUF129" s="37"/>
      <c r="WUG129" s="37"/>
      <c r="WUH129" s="37"/>
      <c r="WUI129" s="37"/>
      <c r="WUJ129" s="37"/>
      <c r="WUK129" s="37"/>
      <c r="WUL129" s="37"/>
      <c r="WUM129" s="37"/>
      <c r="WUN129" s="37"/>
      <c r="WUO129" s="37"/>
      <c r="WUP129" s="37"/>
      <c r="WUQ129" s="37"/>
      <c r="WUR129" s="37"/>
      <c r="WUS129" s="37"/>
      <c r="WUT129" s="37"/>
      <c r="WUU129" s="37"/>
      <c r="WUV129" s="37"/>
      <c r="WUW129" s="37"/>
      <c r="WUX129" s="37"/>
      <c r="WUY129" s="37"/>
      <c r="WUZ129" s="37"/>
      <c r="WVA129" s="37"/>
      <c r="WVB129" s="37"/>
      <c r="WVC129" s="37"/>
      <c r="WVD129" s="37"/>
      <c r="WVE129" s="37"/>
      <c r="WVF129" s="37"/>
      <c r="WVG129" s="37"/>
      <c r="WVH129" s="37"/>
      <c r="WVI129" s="37"/>
      <c r="WVJ129" s="37"/>
      <c r="WVK129" s="37"/>
      <c r="WVL129" s="37"/>
      <c r="WVM129" s="37"/>
      <c r="WVN129" s="37"/>
      <c r="WVO129" s="37"/>
      <c r="WVP129" s="37"/>
      <c r="WVQ129" s="37"/>
      <c r="WVR129" s="37"/>
      <c r="WVS129" s="37"/>
      <c r="WVT129" s="37"/>
      <c r="WVU129" s="37"/>
      <c r="WVV129" s="37"/>
      <c r="WVW129" s="37"/>
      <c r="WVX129" s="37"/>
      <c r="WVY129" s="37"/>
      <c r="WVZ129" s="37"/>
      <c r="WWA129" s="37"/>
      <c r="WWB129" s="37"/>
      <c r="WWC129" s="37"/>
      <c r="WWD129" s="37"/>
      <c r="WWE129" s="37"/>
      <c r="WWF129" s="37"/>
      <c r="WWG129" s="37"/>
      <c r="WWH129" s="37"/>
      <c r="WWI129" s="37"/>
      <c r="WWJ129" s="37"/>
      <c r="WWK129" s="37"/>
      <c r="WWL129" s="37"/>
      <c r="WWM129" s="37"/>
      <c r="WWN129" s="37"/>
      <c r="WWO129" s="37"/>
      <c r="WWP129" s="37"/>
      <c r="WWQ129" s="37"/>
      <c r="WWR129" s="37"/>
      <c r="WWS129" s="37"/>
      <c r="WWT129" s="37"/>
      <c r="WWU129" s="37"/>
      <c r="WWV129" s="37"/>
      <c r="WWW129" s="37"/>
      <c r="WWX129" s="37"/>
      <c r="WWY129" s="37"/>
      <c r="WWZ129" s="37"/>
      <c r="WXA129" s="37"/>
      <c r="WXB129" s="37"/>
      <c r="WXC129" s="37"/>
      <c r="WXD129" s="37"/>
      <c r="WXE129" s="37"/>
      <c r="WXF129" s="37"/>
      <c r="WXG129" s="37"/>
      <c r="WXH129" s="37"/>
      <c r="WXI129" s="37"/>
      <c r="WXJ129" s="37"/>
      <c r="WXK129" s="37"/>
      <c r="WXL129" s="37"/>
      <c r="WXM129" s="37"/>
      <c r="WXN129" s="37"/>
      <c r="WXO129" s="37"/>
      <c r="WXP129" s="37"/>
      <c r="WXQ129" s="37"/>
      <c r="WXR129" s="37"/>
      <c r="WXS129" s="37"/>
      <c r="WXT129" s="37"/>
      <c r="WXU129" s="37"/>
      <c r="WXV129" s="37"/>
      <c r="WXW129" s="37"/>
      <c r="WXX129" s="37"/>
      <c r="WXY129" s="37"/>
      <c r="WXZ129" s="37"/>
      <c r="WYA129" s="37"/>
      <c r="WYB129" s="37"/>
      <c r="WYC129" s="37"/>
      <c r="WYD129" s="37"/>
      <c r="WYE129" s="37"/>
      <c r="WYF129" s="37"/>
      <c r="WYG129" s="37"/>
      <c r="WYH129" s="37"/>
      <c r="WYI129" s="37"/>
      <c r="WYJ129" s="37"/>
      <c r="WYK129" s="37"/>
      <c r="WYL129" s="37"/>
      <c r="WYM129" s="37"/>
      <c r="WYN129" s="37"/>
      <c r="WYO129" s="37"/>
      <c r="WYP129" s="37"/>
      <c r="WYQ129" s="37"/>
      <c r="WYR129" s="37"/>
      <c r="WYS129" s="37"/>
      <c r="WYT129" s="37"/>
      <c r="WYU129" s="37"/>
      <c r="WYV129" s="37"/>
      <c r="WYW129" s="37"/>
      <c r="WYX129" s="37"/>
      <c r="WYY129" s="37"/>
      <c r="WYZ129" s="37"/>
      <c r="WZA129" s="37"/>
      <c r="WZB129" s="37"/>
      <c r="WZC129" s="37"/>
      <c r="WZD129" s="37"/>
      <c r="WZE129" s="37"/>
      <c r="WZF129" s="37"/>
      <c r="WZG129" s="37"/>
      <c r="WZH129" s="37"/>
      <c r="WZI129" s="37"/>
      <c r="WZJ129" s="37"/>
      <c r="WZK129" s="37"/>
      <c r="WZL129" s="37"/>
      <c r="WZM129" s="37"/>
      <c r="WZN129" s="37"/>
      <c r="WZO129" s="37"/>
      <c r="WZP129" s="37"/>
      <c r="WZQ129" s="37"/>
      <c r="WZR129" s="37"/>
      <c r="WZS129" s="37"/>
      <c r="WZT129" s="37"/>
      <c r="WZU129" s="37"/>
      <c r="WZV129" s="37"/>
      <c r="WZW129" s="37"/>
      <c r="WZX129" s="37"/>
      <c r="WZY129" s="37"/>
      <c r="WZZ129" s="37"/>
      <c r="XAA129" s="37"/>
      <c r="XAB129" s="37"/>
      <c r="XAC129" s="37"/>
      <c r="XAD129" s="37"/>
      <c r="XAE129" s="37"/>
      <c r="XAF129" s="37"/>
      <c r="XAG129" s="37"/>
      <c r="XAH129" s="37"/>
      <c r="XAI129" s="37"/>
      <c r="XAJ129" s="37"/>
      <c r="XAK129" s="37"/>
      <c r="XAL129" s="37"/>
      <c r="XAM129" s="37"/>
      <c r="XAN129" s="37"/>
      <c r="XAO129" s="37"/>
      <c r="XAP129" s="37"/>
      <c r="XAQ129" s="37"/>
      <c r="XAR129" s="37"/>
      <c r="XAS129" s="37"/>
      <c r="XAT129" s="37"/>
      <c r="XAU129" s="37"/>
      <c r="XAV129" s="37"/>
      <c r="XAW129" s="37"/>
      <c r="XAX129" s="37"/>
      <c r="XAY129" s="37"/>
      <c r="XAZ129" s="37"/>
      <c r="XBA129" s="37"/>
      <c r="XBB129" s="37"/>
      <c r="XBC129" s="37"/>
      <c r="XBD129" s="37"/>
      <c r="XBE129" s="37"/>
      <c r="XBF129" s="37"/>
      <c r="XBG129" s="37"/>
      <c r="XBH129" s="37"/>
      <c r="XBI129" s="37"/>
      <c r="XBJ129" s="37"/>
      <c r="XBK129" s="37"/>
      <c r="XBL129" s="37"/>
      <c r="XBM129" s="37"/>
      <c r="XBN129" s="37"/>
      <c r="XBO129" s="37"/>
      <c r="XBP129" s="37"/>
      <c r="XBQ129" s="37"/>
      <c r="XBR129" s="37"/>
      <c r="XBS129" s="37"/>
      <c r="XBT129" s="37"/>
      <c r="XBU129" s="37"/>
      <c r="XBV129" s="37"/>
      <c r="XBW129" s="37"/>
      <c r="XBX129" s="37"/>
      <c r="XBY129" s="37"/>
      <c r="XBZ129" s="37"/>
      <c r="XCA129" s="37"/>
      <c r="XCB129" s="37"/>
      <c r="XCC129" s="37"/>
      <c r="XCD129" s="37"/>
      <c r="XCE129" s="37"/>
      <c r="XCF129" s="37"/>
      <c r="XCG129" s="37"/>
      <c r="XCH129" s="37"/>
      <c r="XCI129" s="37"/>
      <c r="XCJ129" s="37"/>
      <c r="XCK129" s="37"/>
      <c r="XCL129" s="37"/>
      <c r="XCM129" s="37"/>
      <c r="XCN129" s="37"/>
      <c r="XCO129" s="37"/>
      <c r="XCP129" s="37"/>
      <c r="XCQ129" s="37"/>
      <c r="XCR129" s="37"/>
      <c r="XCS129" s="37"/>
      <c r="XCT129" s="37"/>
      <c r="XCU129" s="37"/>
      <c r="XCV129" s="37"/>
      <c r="XCW129" s="37"/>
      <c r="XCX129" s="37"/>
      <c r="XCY129" s="37"/>
      <c r="XCZ129" s="37"/>
      <c r="XDA129" s="37"/>
      <c r="XDB129" s="37"/>
      <c r="XDC129" s="37"/>
      <c r="XDD129" s="37"/>
      <c r="XDE129" s="37"/>
      <c r="XDF129" s="37"/>
      <c r="XDG129" s="37"/>
      <c r="XDH129" s="37"/>
      <c r="XDI129" s="37"/>
      <c r="XDJ129" s="37"/>
      <c r="XDK129" s="37"/>
      <c r="XDL129" s="37"/>
      <c r="XDM129" s="37"/>
      <c r="XDN129" s="37"/>
      <c r="XDO129" s="37"/>
      <c r="XDP129" s="37"/>
      <c r="XDQ129" s="37"/>
      <c r="XDR129" s="37"/>
      <c r="XDS129" s="37"/>
      <c r="XDT129" s="37"/>
      <c r="XDU129" s="37"/>
      <c r="XDV129" s="37"/>
      <c r="XDW129" s="37"/>
      <c r="XDX129" s="37"/>
      <c r="XDY129" s="37"/>
      <c r="XDZ129" s="37"/>
      <c r="XEA129" s="37"/>
      <c r="XEB129" s="37"/>
      <c r="XEC129" s="37"/>
      <c r="XED129" s="37"/>
      <c r="XEE129" s="37"/>
      <c r="XEF129" s="37"/>
      <c r="XEG129" s="37"/>
      <c r="XEH129" s="37"/>
      <c r="XEI129" s="37"/>
      <c r="XEJ129" s="37"/>
      <c r="XEK129" s="37"/>
      <c r="XEL129" s="37"/>
      <c r="XEM129" s="37"/>
      <c r="XEN129" s="37"/>
      <c r="XEO129" s="37"/>
      <c r="XEP129" s="37"/>
      <c r="XEQ129" s="37"/>
      <c r="XER129" s="37"/>
      <c r="XES129" s="37"/>
      <c r="XET129" s="37"/>
      <c r="XEU129" s="37"/>
      <c r="XEV129" s="37"/>
      <c r="XEW129" s="37"/>
      <c r="XEX129" s="37"/>
      <c r="XEY129" s="37"/>
      <c r="XEZ129" s="37"/>
      <c r="XFA129" s="37"/>
      <c r="XFB129" s="37"/>
      <c r="XFC129" s="37"/>
      <c r="XFD129" s="37"/>
    </row>
    <row r="130" spans="1:16384">
      <c r="D130" s="10"/>
      <c r="H130" s="20"/>
      <c r="I130" s="20"/>
      <c r="J130" s="20"/>
      <c r="K130" s="20"/>
      <c r="L130" s="20"/>
    </row>
    <row r="131" spans="1:16384">
      <c r="H131" s="20"/>
      <c r="I131" s="20"/>
      <c r="J131" s="20"/>
      <c r="K131" s="20"/>
      <c r="L131" s="20"/>
    </row>
    <row r="132" spans="1:16384">
      <c r="D132" s="10"/>
      <c r="H132" s="20"/>
      <c r="I132" s="20"/>
      <c r="J132" s="20"/>
      <c r="K132" s="20"/>
      <c r="L132" s="20"/>
    </row>
    <row r="133" spans="1:16384">
      <c r="H133" s="20"/>
      <c r="I133" s="20"/>
      <c r="J133" s="20"/>
      <c r="K133" s="20"/>
      <c r="L133" s="20"/>
    </row>
    <row r="134" spans="1:16384">
      <c r="D134" s="10"/>
      <c r="H134" s="20"/>
      <c r="I134" s="20"/>
      <c r="J134" s="20"/>
      <c r="K134" s="20"/>
      <c r="L134" s="20"/>
    </row>
    <row r="135" spans="1:16384">
      <c r="H135" s="20"/>
      <c r="I135" s="20"/>
      <c r="J135" s="20"/>
      <c r="K135" s="20"/>
      <c r="L135" s="20"/>
    </row>
    <row r="136" spans="1:16384">
      <c r="D136" s="10"/>
      <c r="H136" s="20"/>
      <c r="I136" s="20"/>
      <c r="J136" s="20"/>
      <c r="K136" s="20"/>
      <c r="L136" s="20"/>
    </row>
    <row r="137" spans="1:16384">
      <c r="H137" s="20"/>
      <c r="I137" s="20"/>
      <c r="J137" s="20"/>
      <c r="K137" s="20"/>
      <c r="L137" s="20"/>
    </row>
    <row r="138" spans="1:16384">
      <c r="D138" s="10"/>
      <c r="H138" s="20"/>
      <c r="I138" s="20"/>
      <c r="J138" s="20"/>
      <c r="K138" s="20"/>
      <c r="L138" s="20"/>
    </row>
    <row r="139" spans="1:16384">
      <c r="H139" s="20"/>
      <c r="I139" s="20"/>
      <c r="J139" s="20"/>
      <c r="K139" s="20"/>
      <c r="L139" s="20"/>
    </row>
    <row r="140" spans="1:16384">
      <c r="D140" s="10"/>
      <c r="H140" s="20"/>
      <c r="I140" s="20"/>
      <c r="J140" s="20"/>
      <c r="K140" s="20"/>
      <c r="L140" s="20"/>
    </row>
    <row r="141" spans="1:16384">
      <c r="H141" s="20"/>
      <c r="I141" s="20"/>
      <c r="J141" s="20"/>
      <c r="K141" s="20"/>
      <c r="L141" s="20"/>
    </row>
    <row r="142" spans="1:16384">
      <c r="D142" s="10"/>
      <c r="H142" s="20"/>
      <c r="I142" s="20"/>
      <c r="J142" s="20"/>
      <c r="K142" s="20"/>
      <c r="L142" s="20"/>
    </row>
    <row r="143" spans="1:16384">
      <c r="H143" s="20"/>
      <c r="I143" s="20"/>
      <c r="J143" s="20"/>
      <c r="K143" s="20"/>
      <c r="L143" s="20"/>
    </row>
    <row r="144" spans="1:16384">
      <c r="D144" s="10"/>
      <c r="H144" s="20"/>
      <c r="I144" s="20"/>
      <c r="J144" s="20"/>
      <c r="K144" s="20"/>
      <c r="L144" s="20"/>
    </row>
    <row r="145" spans="1:16384">
      <c r="H145" s="20"/>
      <c r="I145" s="20"/>
      <c r="J145" s="20"/>
      <c r="K145" s="20"/>
      <c r="L145" s="20"/>
    </row>
    <row r="146" spans="1:16384">
      <c r="D146" s="10"/>
      <c r="H146" s="20"/>
      <c r="I146" s="20"/>
      <c r="J146" s="20"/>
      <c r="K146" s="20"/>
      <c r="L146" s="20"/>
    </row>
    <row r="147" spans="1:16384">
      <c r="H147" s="20"/>
      <c r="I147" s="20"/>
      <c r="J147" s="20"/>
      <c r="K147" s="20"/>
      <c r="L147" s="20"/>
    </row>
    <row r="148" spans="1:16384">
      <c r="D148" s="10"/>
      <c r="H148" s="20"/>
      <c r="I148" s="20"/>
      <c r="J148" s="20"/>
      <c r="K148" s="20"/>
      <c r="L148" s="20"/>
    </row>
    <row r="149" spans="1:16384" s="70" customFormat="1">
      <c r="A149" s="37"/>
      <c r="B149" s="37"/>
      <c r="C149" s="37"/>
      <c r="D149" s="37"/>
      <c r="E149" s="37"/>
      <c r="F149" s="37"/>
      <c r="G149" s="37"/>
      <c r="H149" s="20"/>
      <c r="I149" s="20"/>
      <c r="J149" s="20"/>
      <c r="K149" s="20"/>
      <c r="L149" s="20"/>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37"/>
      <c r="AJ149" s="37"/>
      <c r="AK149" s="37"/>
      <c r="AL149" s="37"/>
      <c r="AM149" s="37"/>
      <c r="AN149" s="37"/>
      <c r="AO149" s="37"/>
      <c r="AP149" s="37"/>
      <c r="AQ149" s="37"/>
      <c r="AR149" s="37"/>
      <c r="AS149" s="37"/>
      <c r="AT149" s="37"/>
      <c r="AU149" s="37"/>
      <c r="AV149" s="37"/>
      <c r="AW149" s="37"/>
      <c r="AX149" s="37"/>
      <c r="AY149" s="37"/>
      <c r="AZ149" s="37"/>
      <c r="BA149" s="37"/>
      <c r="BB149" s="37"/>
      <c r="BC149" s="37"/>
      <c r="BD149" s="37"/>
      <c r="BE149" s="37"/>
      <c r="BF149" s="37"/>
      <c r="BG149" s="37"/>
      <c r="BH149" s="37"/>
      <c r="BI149" s="37"/>
      <c r="BJ149" s="37"/>
      <c r="BK149" s="37"/>
      <c r="BL149" s="37"/>
      <c r="BM149" s="37"/>
      <c r="BN149" s="37"/>
      <c r="BO149" s="37"/>
      <c r="BP149" s="37"/>
      <c r="BQ149" s="37"/>
      <c r="BR149" s="37"/>
      <c r="BS149" s="37"/>
      <c r="BT149" s="37"/>
      <c r="BU149" s="37"/>
      <c r="BV149" s="37"/>
      <c r="BW149" s="37"/>
      <c r="BX149" s="37"/>
      <c r="BY149" s="37"/>
      <c r="BZ149" s="37"/>
      <c r="CA149" s="37"/>
      <c r="CB149" s="37"/>
      <c r="CC149" s="37"/>
      <c r="CD149" s="37"/>
      <c r="CE149" s="37"/>
      <c r="CF149" s="37"/>
      <c r="CG149" s="37"/>
      <c r="CH149" s="37"/>
      <c r="CI149" s="37"/>
      <c r="CJ149" s="37"/>
      <c r="CK149" s="37"/>
      <c r="CL149" s="37"/>
      <c r="CM149" s="37"/>
      <c r="CN149" s="37"/>
      <c r="CO149" s="37"/>
      <c r="CP149" s="37"/>
      <c r="CQ149" s="37"/>
      <c r="CR149" s="37"/>
      <c r="CS149" s="37"/>
      <c r="CT149" s="37"/>
      <c r="CU149" s="37"/>
      <c r="CV149" s="37"/>
      <c r="CW149" s="37"/>
      <c r="CX149" s="37"/>
      <c r="CY149" s="37"/>
      <c r="CZ149" s="37"/>
      <c r="DA149" s="37"/>
      <c r="DB149" s="37"/>
      <c r="DC149" s="37"/>
      <c r="DD149" s="37"/>
      <c r="DE149" s="37"/>
      <c r="DF149" s="37"/>
      <c r="DG149" s="37"/>
      <c r="DH149" s="37"/>
      <c r="DI149" s="37"/>
      <c r="DJ149" s="37"/>
      <c r="DK149" s="37"/>
      <c r="DL149" s="37"/>
      <c r="DM149" s="37"/>
      <c r="DN149" s="37"/>
      <c r="DO149" s="37"/>
      <c r="DP149" s="37"/>
      <c r="DQ149" s="37"/>
      <c r="DR149" s="37"/>
      <c r="DS149" s="37"/>
      <c r="DT149" s="37"/>
      <c r="DU149" s="37"/>
      <c r="DV149" s="37"/>
      <c r="DW149" s="37"/>
      <c r="DX149" s="37"/>
      <c r="DY149" s="37"/>
      <c r="DZ149" s="37"/>
      <c r="EA149" s="37"/>
      <c r="EB149" s="37"/>
      <c r="EC149" s="37"/>
      <c r="ED149" s="37"/>
      <c r="EE149" s="37"/>
      <c r="EF149" s="37"/>
      <c r="EG149" s="37"/>
      <c r="EH149" s="37"/>
      <c r="EI149" s="37"/>
      <c r="EJ149" s="37"/>
      <c r="EK149" s="37"/>
      <c r="EL149" s="37"/>
      <c r="EM149" s="37"/>
      <c r="EN149" s="37"/>
      <c r="EO149" s="37"/>
      <c r="EP149" s="37"/>
      <c r="EQ149" s="37"/>
      <c r="ER149" s="37"/>
      <c r="ES149" s="37"/>
      <c r="ET149" s="37"/>
      <c r="EU149" s="37"/>
      <c r="EV149" s="37"/>
      <c r="EW149" s="37"/>
      <c r="EX149" s="37"/>
      <c r="EY149" s="37"/>
      <c r="EZ149" s="37"/>
      <c r="FA149" s="37"/>
      <c r="FB149" s="37"/>
      <c r="FC149" s="37"/>
      <c r="FD149" s="37"/>
      <c r="FE149" s="37"/>
      <c r="FF149" s="37"/>
      <c r="FG149" s="37"/>
      <c r="FH149" s="37"/>
      <c r="FI149" s="37"/>
      <c r="FJ149" s="37"/>
      <c r="FK149" s="37"/>
      <c r="FL149" s="37"/>
      <c r="FM149" s="37"/>
      <c r="FN149" s="37"/>
      <c r="FO149" s="37"/>
      <c r="FP149" s="37"/>
      <c r="FQ149" s="37"/>
      <c r="FR149" s="37"/>
      <c r="FS149" s="37"/>
      <c r="FT149" s="37"/>
      <c r="FU149" s="37"/>
      <c r="FV149" s="37"/>
      <c r="FW149" s="37"/>
      <c r="FX149" s="37"/>
      <c r="FY149" s="37"/>
      <c r="FZ149" s="37"/>
      <c r="GA149" s="37"/>
      <c r="GB149" s="37"/>
      <c r="GC149" s="37"/>
      <c r="GD149" s="37"/>
      <c r="GE149" s="37"/>
      <c r="GF149" s="37"/>
      <c r="GG149" s="37"/>
      <c r="GH149" s="37"/>
      <c r="GI149" s="37"/>
      <c r="GJ149" s="37"/>
      <c r="GK149" s="37"/>
      <c r="GL149" s="37"/>
      <c r="GM149" s="37"/>
      <c r="GN149" s="37"/>
      <c r="GO149" s="37"/>
      <c r="GP149" s="37"/>
      <c r="GQ149" s="37"/>
      <c r="GR149" s="37"/>
      <c r="GS149" s="37"/>
      <c r="GT149" s="37"/>
      <c r="GU149" s="37"/>
      <c r="GV149" s="37"/>
      <c r="GW149" s="37"/>
      <c r="GX149" s="37"/>
      <c r="GY149" s="37"/>
      <c r="GZ149" s="37"/>
      <c r="HA149" s="37"/>
      <c r="HB149" s="37"/>
      <c r="HC149" s="37"/>
      <c r="HD149" s="37"/>
      <c r="HE149" s="37"/>
      <c r="HF149" s="37"/>
      <c r="HG149" s="37"/>
      <c r="HH149" s="37"/>
      <c r="HI149" s="37"/>
      <c r="HJ149" s="37"/>
      <c r="HK149" s="37"/>
      <c r="HL149" s="37"/>
      <c r="HM149" s="37"/>
      <c r="HN149" s="37"/>
      <c r="HO149" s="37"/>
      <c r="HP149" s="37"/>
      <c r="HQ149" s="37"/>
      <c r="HR149" s="37"/>
      <c r="HS149" s="37"/>
      <c r="HT149" s="37"/>
      <c r="HU149" s="37"/>
      <c r="HV149" s="37"/>
      <c r="HW149" s="37"/>
      <c r="HX149" s="37"/>
      <c r="HY149" s="37"/>
      <c r="HZ149" s="37"/>
      <c r="IA149" s="37"/>
      <c r="IB149" s="37"/>
      <c r="IC149" s="37"/>
      <c r="ID149" s="37"/>
      <c r="IE149" s="37"/>
      <c r="IF149" s="37"/>
      <c r="IG149" s="37"/>
      <c r="IH149" s="37"/>
      <c r="II149" s="37"/>
      <c r="IJ149" s="37"/>
      <c r="IK149" s="37"/>
      <c r="IL149" s="37"/>
      <c r="IM149" s="37"/>
      <c r="IN149" s="37"/>
      <c r="IO149" s="37"/>
      <c r="IP149" s="37"/>
      <c r="IQ149" s="37"/>
      <c r="IR149" s="37"/>
      <c r="IS149" s="37"/>
      <c r="IT149" s="37"/>
      <c r="IU149" s="37"/>
      <c r="IV149" s="37"/>
      <c r="IW149" s="37"/>
      <c r="IX149" s="37"/>
      <c r="IY149" s="37"/>
      <c r="IZ149" s="37"/>
      <c r="JA149" s="37"/>
      <c r="JB149" s="37"/>
      <c r="JC149" s="37"/>
      <c r="JD149" s="37"/>
      <c r="JE149" s="37"/>
      <c r="JF149" s="37"/>
      <c r="JG149" s="37"/>
      <c r="JH149" s="37"/>
      <c r="JI149" s="37"/>
      <c r="JJ149" s="37"/>
      <c r="JK149" s="37"/>
      <c r="JL149" s="37"/>
      <c r="JM149" s="37"/>
      <c r="JN149" s="37"/>
      <c r="JO149" s="37"/>
      <c r="JP149" s="37"/>
      <c r="JQ149" s="37"/>
      <c r="JR149" s="37"/>
      <c r="JS149" s="37"/>
      <c r="JT149" s="37"/>
      <c r="JU149" s="37"/>
      <c r="JV149" s="37"/>
      <c r="JW149" s="37"/>
      <c r="JX149" s="37"/>
      <c r="JY149" s="37"/>
      <c r="JZ149" s="37"/>
      <c r="KA149" s="37"/>
      <c r="KB149" s="37"/>
      <c r="KC149" s="37"/>
      <c r="KD149" s="37"/>
      <c r="KE149" s="37"/>
      <c r="KF149" s="37"/>
      <c r="KG149" s="37"/>
      <c r="KH149" s="37"/>
      <c r="KI149" s="37"/>
      <c r="KJ149" s="37"/>
      <c r="KK149" s="37"/>
      <c r="KL149" s="37"/>
      <c r="KM149" s="37"/>
      <c r="KN149" s="37"/>
      <c r="KO149" s="37"/>
      <c r="KP149" s="37"/>
      <c r="KQ149" s="37"/>
      <c r="KR149" s="37"/>
      <c r="KS149" s="37"/>
      <c r="KT149" s="37"/>
      <c r="KU149" s="37"/>
      <c r="KV149" s="37"/>
      <c r="KW149" s="37"/>
      <c r="KX149" s="37"/>
      <c r="KY149" s="37"/>
      <c r="KZ149" s="37"/>
      <c r="LA149" s="37"/>
      <c r="LB149" s="37"/>
      <c r="LC149" s="37"/>
      <c r="LD149" s="37"/>
      <c r="LE149" s="37"/>
      <c r="LF149" s="37"/>
      <c r="LG149" s="37"/>
      <c r="LH149" s="37"/>
      <c r="LI149" s="37"/>
      <c r="LJ149" s="37"/>
      <c r="LK149" s="37"/>
      <c r="LL149" s="37"/>
      <c r="LM149" s="37"/>
      <c r="LN149" s="37"/>
      <c r="LO149" s="37"/>
      <c r="LP149" s="37"/>
      <c r="LQ149" s="37"/>
      <c r="LR149" s="37"/>
      <c r="LS149" s="37"/>
      <c r="LT149" s="37"/>
      <c r="LU149" s="37"/>
      <c r="LV149" s="37"/>
      <c r="LW149" s="37"/>
      <c r="LX149" s="37"/>
      <c r="LY149" s="37"/>
      <c r="LZ149" s="37"/>
      <c r="MA149" s="37"/>
      <c r="MB149" s="37"/>
      <c r="MC149" s="37"/>
      <c r="MD149" s="37"/>
      <c r="ME149" s="37"/>
      <c r="MF149" s="37"/>
      <c r="MG149" s="37"/>
      <c r="MH149" s="37"/>
      <c r="MI149" s="37"/>
      <c r="MJ149" s="37"/>
      <c r="MK149" s="37"/>
      <c r="ML149" s="37"/>
      <c r="MM149" s="37"/>
      <c r="MN149" s="37"/>
      <c r="MO149" s="37"/>
      <c r="MP149" s="37"/>
      <c r="MQ149" s="37"/>
      <c r="MR149" s="37"/>
      <c r="MS149" s="37"/>
      <c r="MT149" s="37"/>
      <c r="MU149" s="37"/>
      <c r="MV149" s="37"/>
      <c r="MW149" s="37"/>
      <c r="MX149" s="37"/>
      <c r="MY149" s="37"/>
      <c r="MZ149" s="37"/>
      <c r="NA149" s="37"/>
      <c r="NB149" s="37"/>
      <c r="NC149" s="37"/>
      <c r="ND149" s="37"/>
      <c r="NE149" s="37"/>
      <c r="NF149" s="37"/>
      <c r="NG149" s="37"/>
      <c r="NH149" s="37"/>
      <c r="NI149" s="37"/>
      <c r="NJ149" s="37"/>
      <c r="NK149" s="37"/>
      <c r="NL149" s="37"/>
      <c r="NM149" s="37"/>
      <c r="NN149" s="37"/>
      <c r="NO149" s="37"/>
      <c r="NP149" s="37"/>
      <c r="NQ149" s="37"/>
      <c r="NR149" s="37"/>
      <c r="NS149" s="37"/>
      <c r="NT149" s="37"/>
      <c r="NU149" s="37"/>
      <c r="NV149" s="37"/>
      <c r="NW149" s="37"/>
      <c r="NX149" s="37"/>
      <c r="NY149" s="37"/>
      <c r="NZ149" s="37"/>
      <c r="OA149" s="37"/>
      <c r="OB149" s="37"/>
      <c r="OC149" s="37"/>
      <c r="OD149" s="37"/>
      <c r="OE149" s="37"/>
      <c r="OF149" s="37"/>
      <c r="OG149" s="37"/>
      <c r="OH149" s="37"/>
      <c r="OI149" s="37"/>
      <c r="OJ149" s="37"/>
      <c r="OK149" s="37"/>
      <c r="OL149" s="37"/>
      <c r="OM149" s="37"/>
      <c r="ON149" s="37"/>
      <c r="OO149" s="37"/>
      <c r="OP149" s="37"/>
      <c r="OQ149" s="37"/>
      <c r="OR149" s="37"/>
      <c r="OS149" s="37"/>
      <c r="OT149" s="37"/>
      <c r="OU149" s="37"/>
      <c r="OV149" s="37"/>
      <c r="OW149" s="37"/>
      <c r="OX149" s="37"/>
      <c r="OY149" s="37"/>
      <c r="OZ149" s="37"/>
      <c r="PA149" s="37"/>
      <c r="PB149" s="37"/>
      <c r="PC149" s="37"/>
      <c r="PD149" s="37"/>
      <c r="PE149" s="37"/>
      <c r="PF149" s="37"/>
      <c r="PG149" s="37"/>
      <c r="PH149" s="37"/>
      <c r="PI149" s="37"/>
      <c r="PJ149" s="37"/>
      <c r="PK149" s="37"/>
      <c r="PL149" s="37"/>
      <c r="PM149" s="37"/>
      <c r="PN149" s="37"/>
      <c r="PO149" s="37"/>
      <c r="PP149" s="37"/>
      <c r="PQ149" s="37"/>
      <c r="PR149" s="37"/>
      <c r="PS149" s="37"/>
      <c r="PT149" s="37"/>
      <c r="PU149" s="37"/>
      <c r="PV149" s="37"/>
      <c r="PW149" s="37"/>
      <c r="PX149" s="37"/>
      <c r="PY149" s="37"/>
      <c r="PZ149" s="37"/>
      <c r="QA149" s="37"/>
      <c r="QB149" s="37"/>
      <c r="QC149" s="37"/>
      <c r="QD149" s="37"/>
      <c r="QE149" s="37"/>
      <c r="QF149" s="37"/>
      <c r="QG149" s="37"/>
      <c r="QH149" s="37"/>
      <c r="QI149" s="37"/>
      <c r="QJ149" s="37"/>
      <c r="QK149" s="37"/>
      <c r="QL149" s="37"/>
      <c r="QM149" s="37"/>
      <c r="QN149" s="37"/>
      <c r="QO149" s="37"/>
      <c r="QP149" s="37"/>
      <c r="QQ149" s="37"/>
      <c r="QR149" s="37"/>
      <c r="QS149" s="37"/>
      <c r="QT149" s="37"/>
      <c r="QU149" s="37"/>
      <c r="QV149" s="37"/>
      <c r="QW149" s="37"/>
      <c r="QX149" s="37"/>
      <c r="QY149" s="37"/>
      <c r="QZ149" s="37"/>
      <c r="RA149" s="37"/>
      <c r="RB149" s="37"/>
      <c r="RC149" s="37"/>
      <c r="RD149" s="37"/>
      <c r="RE149" s="37"/>
      <c r="RF149" s="37"/>
      <c r="RG149" s="37"/>
      <c r="RH149" s="37"/>
      <c r="RI149" s="37"/>
      <c r="RJ149" s="37"/>
      <c r="RK149" s="37"/>
      <c r="RL149" s="37"/>
      <c r="RM149" s="37"/>
      <c r="RN149" s="37"/>
      <c r="RO149" s="37"/>
      <c r="RP149" s="37"/>
      <c r="RQ149" s="37"/>
      <c r="RR149" s="37"/>
      <c r="RS149" s="37"/>
      <c r="RT149" s="37"/>
      <c r="RU149" s="37"/>
      <c r="RV149" s="37"/>
      <c r="RW149" s="37"/>
      <c r="RX149" s="37"/>
      <c r="RY149" s="37"/>
      <c r="RZ149" s="37"/>
      <c r="SA149" s="37"/>
      <c r="SB149" s="37"/>
      <c r="SC149" s="37"/>
      <c r="SD149" s="37"/>
      <c r="SE149" s="37"/>
      <c r="SF149" s="37"/>
      <c r="SG149" s="37"/>
      <c r="SH149" s="37"/>
      <c r="SI149" s="37"/>
      <c r="SJ149" s="37"/>
      <c r="SK149" s="37"/>
      <c r="SL149" s="37"/>
      <c r="SM149" s="37"/>
      <c r="SN149" s="37"/>
      <c r="SO149" s="37"/>
      <c r="SP149" s="37"/>
      <c r="SQ149" s="37"/>
      <c r="SR149" s="37"/>
      <c r="SS149" s="37"/>
      <c r="ST149" s="37"/>
      <c r="SU149" s="37"/>
      <c r="SV149" s="37"/>
      <c r="SW149" s="37"/>
      <c r="SX149" s="37"/>
      <c r="SY149" s="37"/>
      <c r="SZ149" s="37"/>
      <c r="TA149" s="37"/>
      <c r="TB149" s="37"/>
      <c r="TC149" s="37"/>
      <c r="TD149" s="37"/>
      <c r="TE149" s="37"/>
      <c r="TF149" s="37"/>
      <c r="TG149" s="37"/>
      <c r="TH149" s="37"/>
      <c r="TI149" s="37"/>
      <c r="TJ149" s="37"/>
      <c r="TK149" s="37"/>
      <c r="TL149" s="37"/>
      <c r="TM149" s="37"/>
      <c r="TN149" s="37"/>
      <c r="TO149" s="37"/>
      <c r="TP149" s="37"/>
      <c r="TQ149" s="37"/>
      <c r="TR149" s="37"/>
      <c r="TS149" s="37"/>
      <c r="TT149" s="37"/>
      <c r="TU149" s="37"/>
      <c r="TV149" s="37"/>
      <c r="TW149" s="37"/>
      <c r="TX149" s="37"/>
      <c r="TY149" s="37"/>
      <c r="TZ149" s="37"/>
      <c r="UA149" s="37"/>
      <c r="UB149" s="37"/>
      <c r="UC149" s="37"/>
      <c r="UD149" s="37"/>
      <c r="UE149" s="37"/>
      <c r="UF149" s="37"/>
      <c r="UG149" s="37"/>
      <c r="UH149" s="37"/>
      <c r="UI149" s="37"/>
      <c r="UJ149" s="37"/>
      <c r="UK149" s="37"/>
      <c r="UL149" s="37"/>
      <c r="UM149" s="37"/>
      <c r="UN149" s="37"/>
      <c r="UO149" s="37"/>
      <c r="UP149" s="37"/>
      <c r="UQ149" s="37"/>
      <c r="UR149" s="37"/>
      <c r="US149" s="37"/>
      <c r="UT149" s="37"/>
      <c r="UU149" s="37"/>
      <c r="UV149" s="37"/>
      <c r="UW149" s="37"/>
      <c r="UX149" s="37"/>
      <c r="UY149" s="37"/>
      <c r="UZ149" s="37"/>
      <c r="VA149" s="37"/>
      <c r="VB149" s="37"/>
      <c r="VC149" s="37"/>
      <c r="VD149" s="37"/>
      <c r="VE149" s="37"/>
      <c r="VF149" s="37"/>
      <c r="VG149" s="37"/>
      <c r="VH149" s="37"/>
      <c r="VI149" s="37"/>
      <c r="VJ149" s="37"/>
      <c r="VK149" s="37"/>
      <c r="VL149" s="37"/>
      <c r="VM149" s="37"/>
      <c r="VN149" s="37"/>
      <c r="VO149" s="37"/>
      <c r="VP149" s="37"/>
      <c r="VQ149" s="37"/>
      <c r="VR149" s="37"/>
      <c r="VS149" s="37"/>
      <c r="VT149" s="37"/>
      <c r="VU149" s="37"/>
      <c r="VV149" s="37"/>
      <c r="VW149" s="37"/>
      <c r="VX149" s="37"/>
      <c r="VY149" s="37"/>
      <c r="VZ149" s="37"/>
      <c r="WA149" s="37"/>
      <c r="WB149" s="37"/>
      <c r="WC149" s="37"/>
      <c r="WD149" s="37"/>
      <c r="WE149" s="37"/>
      <c r="WF149" s="37"/>
      <c r="WG149" s="37"/>
      <c r="WH149" s="37"/>
      <c r="WI149" s="37"/>
      <c r="WJ149" s="37"/>
      <c r="WK149" s="37"/>
      <c r="WL149" s="37"/>
      <c r="WM149" s="37"/>
      <c r="WN149" s="37"/>
      <c r="WO149" s="37"/>
      <c r="WP149" s="37"/>
      <c r="WQ149" s="37"/>
      <c r="WR149" s="37"/>
      <c r="WS149" s="37"/>
      <c r="WT149" s="37"/>
      <c r="WU149" s="37"/>
      <c r="WV149" s="37"/>
      <c r="WW149" s="37"/>
      <c r="WX149" s="37"/>
      <c r="WY149" s="37"/>
      <c r="WZ149" s="37"/>
      <c r="XA149" s="37"/>
      <c r="XB149" s="37"/>
      <c r="XC149" s="37"/>
      <c r="XD149" s="37"/>
      <c r="XE149" s="37"/>
      <c r="XF149" s="37"/>
      <c r="XG149" s="37"/>
      <c r="XH149" s="37"/>
      <c r="XI149" s="37"/>
      <c r="XJ149" s="37"/>
      <c r="XK149" s="37"/>
      <c r="XL149" s="37"/>
      <c r="XM149" s="37"/>
      <c r="XN149" s="37"/>
      <c r="XO149" s="37"/>
      <c r="XP149" s="37"/>
      <c r="XQ149" s="37"/>
      <c r="XR149" s="37"/>
      <c r="XS149" s="37"/>
      <c r="XT149" s="37"/>
      <c r="XU149" s="37"/>
      <c r="XV149" s="37"/>
      <c r="XW149" s="37"/>
      <c r="XX149" s="37"/>
      <c r="XY149" s="37"/>
      <c r="XZ149" s="37"/>
      <c r="YA149" s="37"/>
      <c r="YB149" s="37"/>
      <c r="YC149" s="37"/>
      <c r="YD149" s="37"/>
      <c r="YE149" s="37"/>
      <c r="YF149" s="37"/>
      <c r="YG149" s="37"/>
      <c r="YH149" s="37"/>
      <c r="YI149" s="37"/>
      <c r="YJ149" s="37"/>
      <c r="YK149" s="37"/>
      <c r="YL149" s="37"/>
      <c r="YM149" s="37"/>
      <c r="YN149" s="37"/>
      <c r="YO149" s="37"/>
      <c r="YP149" s="37"/>
      <c r="YQ149" s="37"/>
      <c r="YR149" s="37"/>
      <c r="YS149" s="37"/>
      <c r="YT149" s="37"/>
      <c r="YU149" s="37"/>
      <c r="YV149" s="37"/>
      <c r="YW149" s="37"/>
      <c r="YX149" s="37"/>
      <c r="YY149" s="37"/>
      <c r="YZ149" s="37"/>
      <c r="ZA149" s="37"/>
      <c r="ZB149" s="37"/>
      <c r="ZC149" s="37"/>
      <c r="ZD149" s="37"/>
      <c r="ZE149" s="37"/>
      <c r="ZF149" s="37"/>
      <c r="ZG149" s="37"/>
      <c r="ZH149" s="37"/>
      <c r="ZI149" s="37"/>
      <c r="ZJ149" s="37"/>
      <c r="ZK149" s="37"/>
      <c r="ZL149" s="37"/>
      <c r="ZM149" s="37"/>
      <c r="ZN149" s="37"/>
      <c r="ZO149" s="37"/>
      <c r="ZP149" s="37"/>
      <c r="ZQ149" s="37"/>
      <c r="ZR149" s="37"/>
      <c r="ZS149" s="37"/>
      <c r="ZT149" s="37"/>
      <c r="ZU149" s="37"/>
      <c r="ZV149" s="37"/>
      <c r="ZW149" s="37"/>
      <c r="ZX149" s="37"/>
      <c r="ZY149" s="37"/>
      <c r="ZZ149" s="37"/>
      <c r="AAA149" s="37"/>
      <c r="AAB149" s="37"/>
      <c r="AAC149" s="37"/>
      <c r="AAD149" s="37"/>
      <c r="AAE149" s="37"/>
      <c r="AAF149" s="37"/>
      <c r="AAG149" s="37"/>
      <c r="AAH149" s="37"/>
      <c r="AAI149" s="37"/>
      <c r="AAJ149" s="37"/>
      <c r="AAK149" s="37"/>
      <c r="AAL149" s="37"/>
      <c r="AAM149" s="37"/>
      <c r="AAN149" s="37"/>
      <c r="AAO149" s="37"/>
      <c r="AAP149" s="37"/>
      <c r="AAQ149" s="37"/>
      <c r="AAR149" s="37"/>
      <c r="AAS149" s="37"/>
      <c r="AAT149" s="37"/>
      <c r="AAU149" s="37"/>
      <c r="AAV149" s="37"/>
      <c r="AAW149" s="37"/>
      <c r="AAX149" s="37"/>
      <c r="AAY149" s="37"/>
      <c r="AAZ149" s="37"/>
      <c r="ABA149" s="37"/>
      <c r="ABB149" s="37"/>
      <c r="ABC149" s="37"/>
      <c r="ABD149" s="37"/>
      <c r="ABE149" s="37"/>
      <c r="ABF149" s="37"/>
      <c r="ABG149" s="37"/>
      <c r="ABH149" s="37"/>
      <c r="ABI149" s="37"/>
      <c r="ABJ149" s="37"/>
      <c r="ABK149" s="37"/>
      <c r="ABL149" s="37"/>
      <c r="ABM149" s="37"/>
      <c r="ABN149" s="37"/>
      <c r="ABO149" s="37"/>
      <c r="ABP149" s="37"/>
      <c r="ABQ149" s="37"/>
      <c r="ABR149" s="37"/>
      <c r="ABS149" s="37"/>
      <c r="ABT149" s="37"/>
      <c r="ABU149" s="37"/>
      <c r="ABV149" s="37"/>
      <c r="ABW149" s="37"/>
      <c r="ABX149" s="37"/>
      <c r="ABY149" s="37"/>
      <c r="ABZ149" s="37"/>
      <c r="ACA149" s="37"/>
      <c r="ACB149" s="37"/>
      <c r="ACC149" s="37"/>
      <c r="ACD149" s="37"/>
      <c r="ACE149" s="37"/>
      <c r="ACF149" s="37"/>
      <c r="ACG149" s="37"/>
      <c r="ACH149" s="37"/>
      <c r="ACI149" s="37"/>
      <c r="ACJ149" s="37"/>
      <c r="ACK149" s="37"/>
      <c r="ACL149" s="37"/>
      <c r="ACM149" s="37"/>
      <c r="ACN149" s="37"/>
      <c r="ACO149" s="37"/>
      <c r="ACP149" s="37"/>
      <c r="ACQ149" s="37"/>
      <c r="ACR149" s="37"/>
      <c r="ACS149" s="37"/>
      <c r="ACT149" s="37"/>
      <c r="ACU149" s="37"/>
      <c r="ACV149" s="37"/>
      <c r="ACW149" s="37"/>
      <c r="ACX149" s="37"/>
      <c r="ACY149" s="37"/>
      <c r="ACZ149" s="37"/>
      <c r="ADA149" s="37"/>
      <c r="ADB149" s="37"/>
      <c r="ADC149" s="37"/>
      <c r="ADD149" s="37"/>
      <c r="ADE149" s="37"/>
      <c r="ADF149" s="37"/>
      <c r="ADG149" s="37"/>
      <c r="ADH149" s="37"/>
      <c r="ADI149" s="37"/>
      <c r="ADJ149" s="37"/>
      <c r="ADK149" s="37"/>
      <c r="ADL149" s="37"/>
      <c r="ADM149" s="37"/>
      <c r="ADN149" s="37"/>
      <c r="ADO149" s="37"/>
      <c r="ADP149" s="37"/>
      <c r="ADQ149" s="37"/>
      <c r="ADR149" s="37"/>
      <c r="ADS149" s="37"/>
      <c r="ADT149" s="37"/>
      <c r="ADU149" s="37"/>
      <c r="ADV149" s="37"/>
      <c r="ADW149" s="37"/>
      <c r="ADX149" s="37"/>
      <c r="ADY149" s="37"/>
      <c r="ADZ149" s="37"/>
      <c r="AEA149" s="37"/>
      <c r="AEB149" s="37"/>
      <c r="AEC149" s="37"/>
      <c r="AED149" s="37"/>
      <c r="AEE149" s="37"/>
      <c r="AEF149" s="37"/>
      <c r="AEG149" s="37"/>
      <c r="AEH149" s="37"/>
      <c r="AEI149" s="37"/>
      <c r="AEJ149" s="37"/>
      <c r="AEK149" s="37"/>
      <c r="AEL149" s="37"/>
      <c r="AEM149" s="37"/>
      <c r="AEN149" s="37"/>
      <c r="AEO149" s="37"/>
      <c r="AEP149" s="37"/>
      <c r="AEQ149" s="37"/>
      <c r="AER149" s="37"/>
      <c r="AES149" s="37"/>
      <c r="AET149" s="37"/>
      <c r="AEU149" s="37"/>
      <c r="AEV149" s="37"/>
      <c r="AEW149" s="37"/>
      <c r="AEX149" s="37"/>
      <c r="AEY149" s="37"/>
      <c r="AEZ149" s="37"/>
      <c r="AFA149" s="37"/>
      <c r="AFB149" s="37"/>
      <c r="AFC149" s="37"/>
      <c r="AFD149" s="37"/>
      <c r="AFE149" s="37"/>
      <c r="AFF149" s="37"/>
      <c r="AFG149" s="37"/>
      <c r="AFH149" s="37"/>
      <c r="AFI149" s="37"/>
      <c r="AFJ149" s="37"/>
      <c r="AFK149" s="37"/>
      <c r="AFL149" s="37"/>
      <c r="AFM149" s="37"/>
      <c r="AFN149" s="37"/>
      <c r="AFO149" s="37"/>
      <c r="AFP149" s="37"/>
      <c r="AFQ149" s="37"/>
      <c r="AFR149" s="37"/>
      <c r="AFS149" s="37"/>
      <c r="AFT149" s="37"/>
      <c r="AFU149" s="37"/>
      <c r="AFV149" s="37"/>
      <c r="AFW149" s="37"/>
      <c r="AFX149" s="37"/>
      <c r="AFY149" s="37"/>
      <c r="AFZ149" s="37"/>
      <c r="AGA149" s="37"/>
      <c r="AGB149" s="37"/>
      <c r="AGC149" s="37"/>
      <c r="AGD149" s="37"/>
      <c r="AGE149" s="37"/>
      <c r="AGF149" s="37"/>
      <c r="AGG149" s="37"/>
      <c r="AGH149" s="37"/>
      <c r="AGI149" s="37"/>
      <c r="AGJ149" s="37"/>
      <c r="AGK149" s="37"/>
      <c r="AGL149" s="37"/>
      <c r="AGM149" s="37"/>
      <c r="AGN149" s="37"/>
      <c r="AGO149" s="37"/>
      <c r="AGP149" s="37"/>
      <c r="AGQ149" s="37"/>
      <c r="AGR149" s="37"/>
      <c r="AGS149" s="37"/>
      <c r="AGT149" s="37"/>
      <c r="AGU149" s="37"/>
      <c r="AGV149" s="37"/>
      <c r="AGW149" s="37"/>
      <c r="AGX149" s="37"/>
      <c r="AGY149" s="37"/>
      <c r="AGZ149" s="37"/>
      <c r="AHA149" s="37"/>
      <c r="AHB149" s="37"/>
      <c r="AHC149" s="37"/>
      <c r="AHD149" s="37"/>
      <c r="AHE149" s="37"/>
      <c r="AHF149" s="37"/>
      <c r="AHG149" s="37"/>
      <c r="AHH149" s="37"/>
      <c r="AHI149" s="37"/>
      <c r="AHJ149" s="37"/>
      <c r="AHK149" s="37"/>
      <c r="AHL149" s="37"/>
      <c r="AHM149" s="37"/>
      <c r="AHN149" s="37"/>
      <c r="AHO149" s="37"/>
      <c r="AHP149" s="37"/>
      <c r="AHQ149" s="37"/>
      <c r="AHR149" s="37"/>
      <c r="AHS149" s="37"/>
      <c r="AHT149" s="37"/>
      <c r="AHU149" s="37"/>
      <c r="AHV149" s="37"/>
      <c r="AHW149" s="37"/>
      <c r="AHX149" s="37"/>
      <c r="AHY149" s="37"/>
      <c r="AHZ149" s="37"/>
      <c r="AIA149" s="37"/>
      <c r="AIB149" s="37"/>
      <c r="AIC149" s="37"/>
      <c r="AID149" s="37"/>
      <c r="AIE149" s="37"/>
      <c r="AIF149" s="37"/>
      <c r="AIG149" s="37"/>
      <c r="AIH149" s="37"/>
      <c r="AII149" s="37"/>
      <c r="AIJ149" s="37"/>
      <c r="AIK149" s="37"/>
      <c r="AIL149" s="37"/>
      <c r="AIM149" s="37"/>
      <c r="AIN149" s="37"/>
      <c r="AIO149" s="37"/>
      <c r="AIP149" s="37"/>
      <c r="AIQ149" s="37"/>
      <c r="AIR149" s="37"/>
      <c r="AIS149" s="37"/>
      <c r="AIT149" s="37"/>
      <c r="AIU149" s="37"/>
      <c r="AIV149" s="37"/>
      <c r="AIW149" s="37"/>
      <c r="AIX149" s="37"/>
      <c r="AIY149" s="37"/>
      <c r="AIZ149" s="37"/>
      <c r="AJA149" s="37"/>
      <c r="AJB149" s="37"/>
      <c r="AJC149" s="37"/>
      <c r="AJD149" s="37"/>
      <c r="AJE149" s="37"/>
      <c r="AJF149" s="37"/>
      <c r="AJG149" s="37"/>
      <c r="AJH149" s="37"/>
      <c r="AJI149" s="37"/>
      <c r="AJJ149" s="37"/>
      <c r="AJK149" s="37"/>
      <c r="AJL149" s="37"/>
      <c r="AJM149" s="37"/>
      <c r="AJN149" s="37"/>
      <c r="AJO149" s="37"/>
      <c r="AJP149" s="37"/>
      <c r="AJQ149" s="37"/>
      <c r="AJR149" s="37"/>
      <c r="AJS149" s="37"/>
      <c r="AJT149" s="37"/>
      <c r="AJU149" s="37"/>
      <c r="AJV149" s="37"/>
      <c r="AJW149" s="37"/>
      <c r="AJX149" s="37"/>
      <c r="AJY149" s="37"/>
      <c r="AJZ149" s="37"/>
      <c r="AKA149" s="37"/>
      <c r="AKB149" s="37"/>
      <c r="AKC149" s="37"/>
      <c r="AKD149" s="37"/>
      <c r="AKE149" s="37"/>
      <c r="AKF149" s="37"/>
      <c r="AKG149" s="37"/>
      <c r="AKH149" s="37"/>
      <c r="AKI149" s="37"/>
      <c r="AKJ149" s="37"/>
      <c r="AKK149" s="37"/>
      <c r="AKL149" s="37"/>
      <c r="AKM149" s="37"/>
      <c r="AKN149" s="37"/>
      <c r="AKO149" s="37"/>
      <c r="AKP149" s="37"/>
      <c r="AKQ149" s="37"/>
      <c r="AKR149" s="37"/>
      <c r="AKS149" s="37"/>
      <c r="AKT149" s="37"/>
      <c r="AKU149" s="37"/>
      <c r="AKV149" s="37"/>
      <c r="AKW149" s="37"/>
      <c r="AKX149" s="37"/>
      <c r="AKY149" s="37"/>
      <c r="AKZ149" s="37"/>
      <c r="ALA149" s="37"/>
      <c r="ALB149" s="37"/>
      <c r="ALC149" s="37"/>
      <c r="ALD149" s="37"/>
      <c r="ALE149" s="37"/>
      <c r="ALF149" s="37"/>
      <c r="ALG149" s="37"/>
      <c r="ALH149" s="37"/>
      <c r="ALI149" s="37"/>
      <c r="ALJ149" s="37"/>
      <c r="ALK149" s="37"/>
      <c r="ALL149" s="37"/>
      <c r="ALM149" s="37"/>
      <c r="ALN149" s="37"/>
      <c r="ALO149" s="37"/>
      <c r="ALP149" s="37"/>
      <c r="ALQ149" s="37"/>
      <c r="ALR149" s="37"/>
      <c r="ALS149" s="37"/>
      <c r="ALT149" s="37"/>
      <c r="ALU149" s="37"/>
      <c r="ALV149" s="37"/>
      <c r="ALW149" s="37"/>
      <c r="ALX149" s="37"/>
      <c r="ALY149" s="37"/>
      <c r="ALZ149" s="37"/>
      <c r="AMA149" s="37"/>
      <c r="AMB149" s="37"/>
      <c r="AMC149" s="37"/>
      <c r="AMD149" s="37"/>
      <c r="AME149" s="37"/>
      <c r="AMF149" s="37"/>
      <c r="AMG149" s="37"/>
      <c r="AMH149" s="37"/>
      <c r="AMI149" s="37"/>
      <c r="AMJ149" s="37"/>
      <c r="AMK149" s="37"/>
      <c r="AML149" s="37"/>
      <c r="AMM149" s="37"/>
      <c r="AMN149" s="37"/>
      <c r="AMO149" s="37"/>
      <c r="AMP149" s="37"/>
      <c r="AMQ149" s="37"/>
      <c r="AMR149" s="37"/>
      <c r="AMS149" s="37"/>
      <c r="AMT149" s="37"/>
      <c r="AMU149" s="37"/>
      <c r="AMV149" s="37"/>
      <c r="AMW149" s="37"/>
      <c r="AMX149" s="37"/>
      <c r="AMY149" s="37"/>
      <c r="AMZ149" s="37"/>
      <c r="ANA149" s="37"/>
      <c r="ANB149" s="37"/>
      <c r="ANC149" s="37"/>
      <c r="AND149" s="37"/>
      <c r="ANE149" s="37"/>
      <c r="ANF149" s="37"/>
      <c r="ANG149" s="37"/>
      <c r="ANH149" s="37"/>
      <c r="ANI149" s="37"/>
      <c r="ANJ149" s="37"/>
      <c r="ANK149" s="37"/>
      <c r="ANL149" s="37"/>
      <c r="ANM149" s="37"/>
      <c r="ANN149" s="37"/>
      <c r="ANO149" s="37"/>
      <c r="ANP149" s="37"/>
      <c r="ANQ149" s="37"/>
      <c r="ANR149" s="37"/>
      <c r="ANS149" s="37"/>
      <c r="ANT149" s="37"/>
      <c r="ANU149" s="37"/>
      <c r="ANV149" s="37"/>
      <c r="ANW149" s="37"/>
      <c r="ANX149" s="37"/>
      <c r="ANY149" s="37"/>
      <c r="ANZ149" s="37"/>
      <c r="AOA149" s="37"/>
      <c r="AOB149" s="37"/>
      <c r="AOC149" s="37"/>
      <c r="AOD149" s="37"/>
      <c r="AOE149" s="37"/>
      <c r="AOF149" s="37"/>
      <c r="AOG149" s="37"/>
      <c r="AOH149" s="37"/>
      <c r="AOI149" s="37"/>
      <c r="AOJ149" s="37"/>
      <c r="AOK149" s="37"/>
      <c r="AOL149" s="37"/>
      <c r="AOM149" s="37"/>
      <c r="AON149" s="37"/>
      <c r="AOO149" s="37"/>
      <c r="AOP149" s="37"/>
      <c r="AOQ149" s="37"/>
      <c r="AOR149" s="37"/>
      <c r="AOS149" s="37"/>
      <c r="AOT149" s="37"/>
      <c r="AOU149" s="37"/>
      <c r="AOV149" s="37"/>
      <c r="AOW149" s="37"/>
      <c r="AOX149" s="37"/>
      <c r="AOY149" s="37"/>
      <c r="AOZ149" s="37"/>
      <c r="APA149" s="37"/>
      <c r="APB149" s="37"/>
      <c r="APC149" s="37"/>
      <c r="APD149" s="37"/>
      <c r="APE149" s="37"/>
      <c r="APF149" s="37"/>
      <c r="APG149" s="37"/>
      <c r="APH149" s="37"/>
      <c r="API149" s="37"/>
      <c r="APJ149" s="37"/>
      <c r="APK149" s="37"/>
      <c r="APL149" s="37"/>
      <c r="APM149" s="37"/>
      <c r="APN149" s="37"/>
      <c r="APO149" s="37"/>
      <c r="APP149" s="37"/>
      <c r="APQ149" s="37"/>
      <c r="APR149" s="37"/>
      <c r="APS149" s="37"/>
      <c r="APT149" s="37"/>
      <c r="APU149" s="37"/>
      <c r="APV149" s="37"/>
      <c r="APW149" s="37"/>
      <c r="APX149" s="37"/>
      <c r="APY149" s="37"/>
      <c r="APZ149" s="37"/>
      <c r="AQA149" s="37"/>
      <c r="AQB149" s="37"/>
      <c r="AQC149" s="37"/>
      <c r="AQD149" s="37"/>
      <c r="AQE149" s="37"/>
      <c r="AQF149" s="37"/>
      <c r="AQG149" s="37"/>
      <c r="AQH149" s="37"/>
      <c r="AQI149" s="37"/>
      <c r="AQJ149" s="37"/>
      <c r="AQK149" s="37"/>
      <c r="AQL149" s="37"/>
      <c r="AQM149" s="37"/>
      <c r="AQN149" s="37"/>
      <c r="AQO149" s="37"/>
      <c r="AQP149" s="37"/>
      <c r="AQQ149" s="37"/>
      <c r="AQR149" s="37"/>
      <c r="AQS149" s="37"/>
      <c r="AQT149" s="37"/>
      <c r="AQU149" s="37"/>
      <c r="AQV149" s="37"/>
      <c r="AQW149" s="37"/>
      <c r="AQX149" s="37"/>
      <c r="AQY149" s="37"/>
      <c r="AQZ149" s="37"/>
      <c r="ARA149" s="37"/>
      <c r="ARB149" s="37"/>
      <c r="ARC149" s="37"/>
      <c r="ARD149" s="37"/>
      <c r="ARE149" s="37"/>
      <c r="ARF149" s="37"/>
      <c r="ARG149" s="37"/>
      <c r="ARH149" s="37"/>
      <c r="ARI149" s="37"/>
      <c r="ARJ149" s="37"/>
      <c r="ARK149" s="37"/>
      <c r="ARL149" s="37"/>
      <c r="ARM149" s="37"/>
      <c r="ARN149" s="37"/>
      <c r="ARO149" s="37"/>
      <c r="ARP149" s="37"/>
      <c r="ARQ149" s="37"/>
      <c r="ARR149" s="37"/>
      <c r="ARS149" s="37"/>
      <c r="ART149" s="37"/>
      <c r="ARU149" s="37"/>
      <c r="ARV149" s="37"/>
      <c r="ARW149" s="37"/>
      <c r="ARX149" s="37"/>
      <c r="ARY149" s="37"/>
      <c r="ARZ149" s="37"/>
      <c r="ASA149" s="37"/>
      <c r="ASB149" s="37"/>
      <c r="ASC149" s="37"/>
      <c r="ASD149" s="37"/>
      <c r="ASE149" s="37"/>
      <c r="ASF149" s="37"/>
      <c r="ASG149" s="37"/>
      <c r="ASH149" s="37"/>
      <c r="ASI149" s="37"/>
      <c r="ASJ149" s="37"/>
      <c r="ASK149" s="37"/>
      <c r="ASL149" s="37"/>
      <c r="ASM149" s="37"/>
      <c r="ASN149" s="37"/>
      <c r="ASO149" s="37"/>
      <c r="ASP149" s="37"/>
      <c r="ASQ149" s="37"/>
      <c r="ASR149" s="37"/>
      <c r="ASS149" s="37"/>
      <c r="AST149" s="37"/>
      <c r="ASU149" s="37"/>
      <c r="ASV149" s="37"/>
      <c r="ASW149" s="37"/>
      <c r="ASX149" s="37"/>
      <c r="ASY149" s="37"/>
      <c r="ASZ149" s="37"/>
      <c r="ATA149" s="37"/>
      <c r="ATB149" s="37"/>
      <c r="ATC149" s="37"/>
      <c r="ATD149" s="37"/>
      <c r="ATE149" s="37"/>
      <c r="ATF149" s="37"/>
      <c r="ATG149" s="37"/>
      <c r="ATH149" s="37"/>
      <c r="ATI149" s="37"/>
      <c r="ATJ149" s="37"/>
      <c r="ATK149" s="37"/>
      <c r="ATL149" s="37"/>
      <c r="ATM149" s="37"/>
      <c r="ATN149" s="37"/>
      <c r="ATO149" s="37"/>
      <c r="ATP149" s="37"/>
      <c r="ATQ149" s="37"/>
      <c r="ATR149" s="37"/>
      <c r="ATS149" s="37"/>
      <c r="ATT149" s="37"/>
      <c r="ATU149" s="37"/>
      <c r="ATV149" s="37"/>
      <c r="ATW149" s="37"/>
      <c r="ATX149" s="37"/>
      <c r="ATY149" s="37"/>
      <c r="ATZ149" s="37"/>
      <c r="AUA149" s="37"/>
      <c r="AUB149" s="37"/>
      <c r="AUC149" s="37"/>
      <c r="AUD149" s="37"/>
      <c r="AUE149" s="37"/>
      <c r="AUF149" s="37"/>
      <c r="AUG149" s="37"/>
      <c r="AUH149" s="37"/>
      <c r="AUI149" s="37"/>
      <c r="AUJ149" s="37"/>
      <c r="AUK149" s="37"/>
      <c r="AUL149" s="37"/>
      <c r="AUM149" s="37"/>
      <c r="AUN149" s="37"/>
      <c r="AUO149" s="37"/>
      <c r="AUP149" s="37"/>
      <c r="AUQ149" s="37"/>
      <c r="AUR149" s="37"/>
      <c r="AUS149" s="37"/>
      <c r="AUT149" s="37"/>
      <c r="AUU149" s="37"/>
      <c r="AUV149" s="37"/>
      <c r="AUW149" s="37"/>
      <c r="AUX149" s="37"/>
      <c r="AUY149" s="37"/>
      <c r="AUZ149" s="37"/>
      <c r="AVA149" s="37"/>
      <c r="AVB149" s="37"/>
      <c r="AVC149" s="37"/>
      <c r="AVD149" s="37"/>
      <c r="AVE149" s="37"/>
      <c r="AVF149" s="37"/>
      <c r="AVG149" s="37"/>
      <c r="AVH149" s="37"/>
      <c r="AVI149" s="37"/>
      <c r="AVJ149" s="37"/>
      <c r="AVK149" s="37"/>
      <c r="AVL149" s="37"/>
      <c r="AVM149" s="37"/>
      <c r="AVN149" s="37"/>
      <c r="AVO149" s="37"/>
      <c r="AVP149" s="37"/>
      <c r="AVQ149" s="37"/>
      <c r="AVR149" s="37"/>
      <c r="AVS149" s="37"/>
      <c r="AVT149" s="37"/>
      <c r="AVU149" s="37"/>
      <c r="AVV149" s="37"/>
      <c r="AVW149" s="37"/>
      <c r="AVX149" s="37"/>
      <c r="AVY149" s="37"/>
      <c r="AVZ149" s="37"/>
      <c r="AWA149" s="37"/>
      <c r="AWB149" s="37"/>
      <c r="AWC149" s="37"/>
      <c r="AWD149" s="37"/>
      <c r="AWE149" s="37"/>
      <c r="AWF149" s="37"/>
      <c r="AWG149" s="37"/>
      <c r="AWH149" s="37"/>
      <c r="AWI149" s="37"/>
      <c r="AWJ149" s="37"/>
      <c r="AWK149" s="37"/>
      <c r="AWL149" s="37"/>
      <c r="AWM149" s="37"/>
      <c r="AWN149" s="37"/>
      <c r="AWO149" s="37"/>
      <c r="AWP149" s="37"/>
      <c r="AWQ149" s="37"/>
      <c r="AWR149" s="37"/>
      <c r="AWS149" s="37"/>
      <c r="AWT149" s="37"/>
      <c r="AWU149" s="37"/>
      <c r="AWV149" s="37"/>
      <c r="AWW149" s="37"/>
      <c r="AWX149" s="37"/>
      <c r="AWY149" s="37"/>
      <c r="AWZ149" s="37"/>
      <c r="AXA149" s="37"/>
      <c r="AXB149" s="37"/>
      <c r="AXC149" s="37"/>
      <c r="AXD149" s="37"/>
      <c r="AXE149" s="37"/>
      <c r="AXF149" s="37"/>
      <c r="AXG149" s="37"/>
      <c r="AXH149" s="37"/>
      <c r="AXI149" s="37"/>
      <c r="AXJ149" s="37"/>
      <c r="AXK149" s="37"/>
      <c r="AXL149" s="37"/>
      <c r="AXM149" s="37"/>
      <c r="AXN149" s="37"/>
      <c r="AXO149" s="37"/>
      <c r="AXP149" s="37"/>
      <c r="AXQ149" s="37"/>
      <c r="AXR149" s="37"/>
      <c r="AXS149" s="37"/>
      <c r="AXT149" s="37"/>
      <c r="AXU149" s="37"/>
      <c r="AXV149" s="37"/>
      <c r="AXW149" s="37"/>
      <c r="AXX149" s="37"/>
      <c r="AXY149" s="37"/>
      <c r="AXZ149" s="37"/>
      <c r="AYA149" s="37"/>
      <c r="AYB149" s="37"/>
      <c r="AYC149" s="37"/>
      <c r="AYD149" s="37"/>
      <c r="AYE149" s="37"/>
      <c r="AYF149" s="37"/>
      <c r="AYG149" s="37"/>
      <c r="AYH149" s="37"/>
      <c r="AYI149" s="37"/>
      <c r="AYJ149" s="37"/>
      <c r="AYK149" s="37"/>
      <c r="AYL149" s="37"/>
      <c r="AYM149" s="37"/>
      <c r="AYN149" s="37"/>
      <c r="AYO149" s="37"/>
      <c r="AYP149" s="37"/>
      <c r="AYQ149" s="37"/>
      <c r="AYR149" s="37"/>
      <c r="AYS149" s="37"/>
      <c r="AYT149" s="37"/>
      <c r="AYU149" s="37"/>
      <c r="AYV149" s="37"/>
      <c r="AYW149" s="37"/>
      <c r="AYX149" s="37"/>
      <c r="AYY149" s="37"/>
      <c r="AYZ149" s="37"/>
      <c r="AZA149" s="37"/>
      <c r="AZB149" s="37"/>
      <c r="AZC149" s="37"/>
      <c r="AZD149" s="37"/>
      <c r="AZE149" s="37"/>
      <c r="AZF149" s="37"/>
      <c r="AZG149" s="37"/>
      <c r="AZH149" s="37"/>
      <c r="AZI149" s="37"/>
      <c r="AZJ149" s="37"/>
      <c r="AZK149" s="37"/>
      <c r="AZL149" s="37"/>
      <c r="AZM149" s="37"/>
      <c r="AZN149" s="37"/>
      <c r="AZO149" s="37"/>
      <c r="AZP149" s="37"/>
      <c r="AZQ149" s="37"/>
      <c r="AZR149" s="37"/>
      <c r="AZS149" s="37"/>
      <c r="AZT149" s="37"/>
      <c r="AZU149" s="37"/>
      <c r="AZV149" s="37"/>
      <c r="AZW149" s="37"/>
      <c r="AZX149" s="37"/>
      <c r="AZY149" s="37"/>
      <c r="AZZ149" s="37"/>
      <c r="BAA149" s="37"/>
      <c r="BAB149" s="37"/>
      <c r="BAC149" s="37"/>
      <c r="BAD149" s="37"/>
      <c r="BAE149" s="37"/>
      <c r="BAF149" s="37"/>
      <c r="BAG149" s="37"/>
      <c r="BAH149" s="37"/>
      <c r="BAI149" s="37"/>
      <c r="BAJ149" s="37"/>
      <c r="BAK149" s="37"/>
      <c r="BAL149" s="37"/>
      <c r="BAM149" s="37"/>
      <c r="BAN149" s="37"/>
      <c r="BAO149" s="37"/>
      <c r="BAP149" s="37"/>
      <c r="BAQ149" s="37"/>
      <c r="BAR149" s="37"/>
      <c r="BAS149" s="37"/>
      <c r="BAT149" s="37"/>
      <c r="BAU149" s="37"/>
      <c r="BAV149" s="37"/>
      <c r="BAW149" s="37"/>
      <c r="BAX149" s="37"/>
      <c r="BAY149" s="37"/>
      <c r="BAZ149" s="37"/>
      <c r="BBA149" s="37"/>
      <c r="BBB149" s="37"/>
      <c r="BBC149" s="37"/>
      <c r="BBD149" s="37"/>
      <c r="BBE149" s="37"/>
      <c r="BBF149" s="37"/>
      <c r="BBG149" s="37"/>
      <c r="BBH149" s="37"/>
      <c r="BBI149" s="37"/>
      <c r="BBJ149" s="37"/>
      <c r="BBK149" s="37"/>
      <c r="BBL149" s="37"/>
      <c r="BBM149" s="37"/>
      <c r="BBN149" s="37"/>
      <c r="BBO149" s="37"/>
      <c r="BBP149" s="37"/>
      <c r="BBQ149" s="37"/>
      <c r="BBR149" s="37"/>
      <c r="BBS149" s="37"/>
      <c r="BBT149" s="37"/>
      <c r="BBU149" s="37"/>
      <c r="BBV149" s="37"/>
      <c r="BBW149" s="37"/>
      <c r="BBX149" s="37"/>
      <c r="BBY149" s="37"/>
      <c r="BBZ149" s="37"/>
      <c r="BCA149" s="37"/>
      <c r="BCB149" s="37"/>
      <c r="BCC149" s="37"/>
      <c r="BCD149" s="37"/>
      <c r="BCE149" s="37"/>
      <c r="BCF149" s="37"/>
      <c r="BCG149" s="37"/>
      <c r="BCH149" s="37"/>
      <c r="BCI149" s="37"/>
      <c r="BCJ149" s="37"/>
      <c r="BCK149" s="37"/>
      <c r="BCL149" s="37"/>
      <c r="BCM149" s="37"/>
      <c r="BCN149" s="37"/>
      <c r="BCO149" s="37"/>
      <c r="BCP149" s="37"/>
      <c r="BCQ149" s="37"/>
      <c r="BCR149" s="37"/>
      <c r="BCS149" s="37"/>
      <c r="BCT149" s="37"/>
      <c r="BCU149" s="37"/>
      <c r="BCV149" s="37"/>
      <c r="BCW149" s="37"/>
      <c r="BCX149" s="37"/>
      <c r="BCY149" s="37"/>
      <c r="BCZ149" s="37"/>
      <c r="BDA149" s="37"/>
      <c r="BDB149" s="37"/>
      <c r="BDC149" s="37"/>
      <c r="BDD149" s="37"/>
      <c r="BDE149" s="37"/>
      <c r="BDF149" s="37"/>
      <c r="BDG149" s="37"/>
      <c r="BDH149" s="37"/>
      <c r="BDI149" s="37"/>
      <c r="BDJ149" s="37"/>
      <c r="BDK149" s="37"/>
      <c r="BDL149" s="37"/>
      <c r="BDM149" s="37"/>
      <c r="BDN149" s="37"/>
      <c r="BDO149" s="37"/>
      <c r="BDP149" s="37"/>
      <c r="BDQ149" s="37"/>
      <c r="BDR149" s="37"/>
      <c r="BDS149" s="37"/>
      <c r="BDT149" s="37"/>
      <c r="BDU149" s="37"/>
      <c r="BDV149" s="37"/>
      <c r="BDW149" s="37"/>
      <c r="BDX149" s="37"/>
      <c r="BDY149" s="37"/>
      <c r="BDZ149" s="37"/>
      <c r="BEA149" s="37"/>
      <c r="BEB149" s="37"/>
      <c r="BEC149" s="37"/>
      <c r="BED149" s="37"/>
      <c r="BEE149" s="37"/>
      <c r="BEF149" s="37"/>
      <c r="BEG149" s="37"/>
      <c r="BEH149" s="37"/>
      <c r="BEI149" s="37"/>
      <c r="BEJ149" s="37"/>
      <c r="BEK149" s="37"/>
      <c r="BEL149" s="37"/>
      <c r="BEM149" s="37"/>
      <c r="BEN149" s="37"/>
      <c r="BEO149" s="37"/>
      <c r="BEP149" s="37"/>
      <c r="BEQ149" s="37"/>
      <c r="BER149" s="37"/>
      <c r="BES149" s="37"/>
      <c r="BET149" s="37"/>
      <c r="BEU149" s="37"/>
      <c r="BEV149" s="37"/>
      <c r="BEW149" s="37"/>
      <c r="BEX149" s="37"/>
      <c r="BEY149" s="37"/>
      <c r="BEZ149" s="37"/>
      <c r="BFA149" s="37"/>
      <c r="BFB149" s="37"/>
      <c r="BFC149" s="37"/>
      <c r="BFD149" s="37"/>
      <c r="BFE149" s="37"/>
      <c r="BFF149" s="37"/>
      <c r="BFG149" s="37"/>
      <c r="BFH149" s="37"/>
      <c r="BFI149" s="37"/>
      <c r="BFJ149" s="37"/>
      <c r="BFK149" s="37"/>
      <c r="BFL149" s="37"/>
      <c r="BFM149" s="37"/>
      <c r="BFN149" s="37"/>
      <c r="BFO149" s="37"/>
      <c r="BFP149" s="37"/>
      <c r="BFQ149" s="37"/>
      <c r="BFR149" s="37"/>
      <c r="BFS149" s="37"/>
      <c r="BFT149" s="37"/>
      <c r="BFU149" s="37"/>
      <c r="BFV149" s="37"/>
      <c r="BFW149" s="37"/>
      <c r="BFX149" s="37"/>
      <c r="BFY149" s="37"/>
      <c r="BFZ149" s="37"/>
      <c r="BGA149" s="37"/>
      <c r="BGB149" s="37"/>
      <c r="BGC149" s="37"/>
      <c r="BGD149" s="37"/>
      <c r="BGE149" s="37"/>
      <c r="BGF149" s="37"/>
      <c r="BGG149" s="37"/>
      <c r="BGH149" s="37"/>
      <c r="BGI149" s="37"/>
      <c r="BGJ149" s="37"/>
      <c r="BGK149" s="37"/>
      <c r="BGL149" s="37"/>
      <c r="BGM149" s="37"/>
      <c r="BGN149" s="37"/>
      <c r="BGO149" s="37"/>
      <c r="BGP149" s="37"/>
      <c r="BGQ149" s="37"/>
      <c r="BGR149" s="37"/>
      <c r="BGS149" s="37"/>
      <c r="BGT149" s="37"/>
      <c r="BGU149" s="37"/>
      <c r="BGV149" s="37"/>
      <c r="BGW149" s="37"/>
      <c r="BGX149" s="37"/>
      <c r="BGY149" s="37"/>
      <c r="BGZ149" s="37"/>
      <c r="BHA149" s="37"/>
      <c r="BHB149" s="37"/>
      <c r="BHC149" s="37"/>
      <c r="BHD149" s="37"/>
      <c r="BHE149" s="37"/>
      <c r="BHF149" s="37"/>
      <c r="BHG149" s="37"/>
      <c r="BHH149" s="37"/>
      <c r="BHI149" s="37"/>
      <c r="BHJ149" s="37"/>
      <c r="BHK149" s="37"/>
      <c r="BHL149" s="37"/>
      <c r="BHM149" s="37"/>
      <c r="BHN149" s="37"/>
      <c r="BHO149" s="37"/>
      <c r="BHP149" s="37"/>
      <c r="BHQ149" s="37"/>
      <c r="BHR149" s="37"/>
      <c r="BHS149" s="37"/>
      <c r="BHT149" s="37"/>
      <c r="BHU149" s="37"/>
      <c r="BHV149" s="37"/>
      <c r="BHW149" s="37"/>
      <c r="BHX149" s="37"/>
      <c r="BHY149" s="37"/>
      <c r="BHZ149" s="37"/>
      <c r="BIA149" s="37"/>
      <c r="BIB149" s="37"/>
      <c r="BIC149" s="37"/>
      <c r="BID149" s="37"/>
      <c r="BIE149" s="37"/>
      <c r="BIF149" s="37"/>
      <c r="BIG149" s="37"/>
      <c r="BIH149" s="37"/>
      <c r="BII149" s="37"/>
      <c r="BIJ149" s="37"/>
      <c r="BIK149" s="37"/>
      <c r="BIL149" s="37"/>
      <c r="BIM149" s="37"/>
      <c r="BIN149" s="37"/>
      <c r="BIO149" s="37"/>
      <c r="BIP149" s="37"/>
      <c r="BIQ149" s="37"/>
      <c r="BIR149" s="37"/>
      <c r="BIS149" s="37"/>
      <c r="BIT149" s="37"/>
      <c r="BIU149" s="37"/>
      <c r="BIV149" s="37"/>
      <c r="BIW149" s="37"/>
      <c r="BIX149" s="37"/>
      <c r="BIY149" s="37"/>
      <c r="BIZ149" s="37"/>
      <c r="BJA149" s="37"/>
      <c r="BJB149" s="37"/>
      <c r="BJC149" s="37"/>
      <c r="BJD149" s="37"/>
      <c r="BJE149" s="37"/>
      <c r="BJF149" s="37"/>
      <c r="BJG149" s="37"/>
      <c r="BJH149" s="37"/>
      <c r="BJI149" s="37"/>
      <c r="BJJ149" s="37"/>
      <c r="BJK149" s="37"/>
      <c r="BJL149" s="37"/>
      <c r="BJM149" s="37"/>
      <c r="BJN149" s="37"/>
      <c r="BJO149" s="37"/>
      <c r="BJP149" s="37"/>
      <c r="BJQ149" s="37"/>
      <c r="BJR149" s="37"/>
      <c r="BJS149" s="37"/>
      <c r="BJT149" s="37"/>
      <c r="BJU149" s="37"/>
      <c r="BJV149" s="37"/>
      <c r="BJW149" s="37"/>
      <c r="BJX149" s="37"/>
      <c r="BJY149" s="37"/>
      <c r="BJZ149" s="37"/>
      <c r="BKA149" s="37"/>
      <c r="BKB149" s="37"/>
      <c r="BKC149" s="37"/>
      <c r="BKD149" s="37"/>
      <c r="BKE149" s="37"/>
      <c r="BKF149" s="37"/>
      <c r="BKG149" s="37"/>
      <c r="BKH149" s="37"/>
      <c r="BKI149" s="37"/>
      <c r="BKJ149" s="37"/>
      <c r="BKK149" s="37"/>
      <c r="BKL149" s="37"/>
      <c r="BKM149" s="37"/>
      <c r="BKN149" s="37"/>
      <c r="BKO149" s="37"/>
      <c r="BKP149" s="37"/>
      <c r="BKQ149" s="37"/>
      <c r="BKR149" s="37"/>
      <c r="BKS149" s="37"/>
      <c r="BKT149" s="37"/>
      <c r="BKU149" s="37"/>
      <c r="BKV149" s="37"/>
      <c r="BKW149" s="37"/>
      <c r="BKX149" s="37"/>
      <c r="BKY149" s="37"/>
      <c r="BKZ149" s="37"/>
      <c r="BLA149" s="37"/>
      <c r="BLB149" s="37"/>
      <c r="BLC149" s="37"/>
      <c r="BLD149" s="37"/>
      <c r="BLE149" s="37"/>
      <c r="BLF149" s="37"/>
      <c r="BLG149" s="37"/>
      <c r="BLH149" s="37"/>
      <c r="BLI149" s="37"/>
      <c r="BLJ149" s="37"/>
      <c r="BLK149" s="37"/>
      <c r="BLL149" s="37"/>
      <c r="BLM149" s="37"/>
      <c r="BLN149" s="37"/>
      <c r="BLO149" s="37"/>
      <c r="BLP149" s="37"/>
      <c r="BLQ149" s="37"/>
      <c r="BLR149" s="37"/>
      <c r="BLS149" s="37"/>
      <c r="BLT149" s="37"/>
      <c r="BLU149" s="37"/>
      <c r="BLV149" s="37"/>
      <c r="BLW149" s="37"/>
      <c r="BLX149" s="37"/>
      <c r="BLY149" s="37"/>
      <c r="BLZ149" s="37"/>
      <c r="BMA149" s="37"/>
      <c r="BMB149" s="37"/>
      <c r="BMC149" s="37"/>
      <c r="BMD149" s="37"/>
      <c r="BME149" s="37"/>
      <c r="BMF149" s="37"/>
      <c r="BMG149" s="37"/>
      <c r="BMH149" s="37"/>
      <c r="BMI149" s="37"/>
      <c r="BMJ149" s="37"/>
      <c r="BMK149" s="37"/>
      <c r="BML149" s="37"/>
      <c r="BMM149" s="37"/>
      <c r="BMN149" s="37"/>
      <c r="BMO149" s="37"/>
      <c r="BMP149" s="37"/>
      <c r="BMQ149" s="37"/>
      <c r="BMR149" s="37"/>
      <c r="BMS149" s="37"/>
      <c r="BMT149" s="37"/>
      <c r="BMU149" s="37"/>
      <c r="BMV149" s="37"/>
      <c r="BMW149" s="37"/>
      <c r="BMX149" s="37"/>
      <c r="BMY149" s="37"/>
      <c r="BMZ149" s="37"/>
      <c r="BNA149" s="37"/>
      <c r="BNB149" s="37"/>
      <c r="BNC149" s="37"/>
      <c r="BND149" s="37"/>
      <c r="BNE149" s="37"/>
      <c r="BNF149" s="37"/>
      <c r="BNG149" s="37"/>
      <c r="BNH149" s="37"/>
      <c r="BNI149" s="37"/>
      <c r="BNJ149" s="37"/>
      <c r="BNK149" s="37"/>
      <c r="BNL149" s="37"/>
      <c r="BNM149" s="37"/>
      <c r="BNN149" s="37"/>
      <c r="BNO149" s="37"/>
      <c r="BNP149" s="37"/>
      <c r="BNQ149" s="37"/>
      <c r="BNR149" s="37"/>
      <c r="BNS149" s="37"/>
      <c r="BNT149" s="37"/>
      <c r="BNU149" s="37"/>
      <c r="BNV149" s="37"/>
      <c r="BNW149" s="37"/>
      <c r="BNX149" s="37"/>
      <c r="BNY149" s="37"/>
      <c r="BNZ149" s="37"/>
      <c r="BOA149" s="37"/>
      <c r="BOB149" s="37"/>
      <c r="BOC149" s="37"/>
      <c r="BOD149" s="37"/>
      <c r="BOE149" s="37"/>
      <c r="BOF149" s="37"/>
      <c r="BOG149" s="37"/>
      <c r="BOH149" s="37"/>
      <c r="BOI149" s="37"/>
      <c r="BOJ149" s="37"/>
      <c r="BOK149" s="37"/>
      <c r="BOL149" s="37"/>
      <c r="BOM149" s="37"/>
      <c r="BON149" s="37"/>
      <c r="BOO149" s="37"/>
      <c r="BOP149" s="37"/>
      <c r="BOQ149" s="37"/>
      <c r="BOR149" s="37"/>
      <c r="BOS149" s="37"/>
      <c r="BOT149" s="37"/>
      <c r="BOU149" s="37"/>
      <c r="BOV149" s="37"/>
      <c r="BOW149" s="37"/>
      <c r="BOX149" s="37"/>
      <c r="BOY149" s="37"/>
      <c r="BOZ149" s="37"/>
      <c r="BPA149" s="37"/>
      <c r="BPB149" s="37"/>
      <c r="BPC149" s="37"/>
      <c r="BPD149" s="37"/>
      <c r="BPE149" s="37"/>
      <c r="BPF149" s="37"/>
      <c r="BPG149" s="37"/>
      <c r="BPH149" s="37"/>
      <c r="BPI149" s="37"/>
      <c r="BPJ149" s="37"/>
      <c r="BPK149" s="37"/>
      <c r="BPL149" s="37"/>
      <c r="BPM149" s="37"/>
      <c r="BPN149" s="37"/>
      <c r="BPO149" s="37"/>
      <c r="BPP149" s="37"/>
      <c r="BPQ149" s="37"/>
      <c r="BPR149" s="37"/>
      <c r="BPS149" s="37"/>
      <c r="BPT149" s="37"/>
      <c r="BPU149" s="37"/>
      <c r="BPV149" s="37"/>
      <c r="BPW149" s="37"/>
      <c r="BPX149" s="37"/>
      <c r="BPY149" s="37"/>
      <c r="BPZ149" s="37"/>
      <c r="BQA149" s="37"/>
      <c r="BQB149" s="37"/>
      <c r="BQC149" s="37"/>
      <c r="BQD149" s="37"/>
      <c r="BQE149" s="37"/>
      <c r="BQF149" s="37"/>
      <c r="BQG149" s="37"/>
      <c r="BQH149" s="37"/>
      <c r="BQI149" s="37"/>
      <c r="BQJ149" s="37"/>
      <c r="BQK149" s="37"/>
      <c r="BQL149" s="37"/>
      <c r="BQM149" s="37"/>
      <c r="BQN149" s="37"/>
      <c r="BQO149" s="37"/>
      <c r="BQP149" s="37"/>
      <c r="BQQ149" s="37"/>
      <c r="BQR149" s="37"/>
      <c r="BQS149" s="37"/>
      <c r="BQT149" s="37"/>
      <c r="BQU149" s="37"/>
      <c r="BQV149" s="37"/>
      <c r="BQW149" s="37"/>
      <c r="BQX149" s="37"/>
      <c r="BQY149" s="37"/>
      <c r="BQZ149" s="37"/>
      <c r="BRA149" s="37"/>
      <c r="BRB149" s="37"/>
      <c r="BRC149" s="37"/>
      <c r="BRD149" s="37"/>
      <c r="BRE149" s="37"/>
      <c r="BRF149" s="37"/>
      <c r="BRG149" s="37"/>
      <c r="BRH149" s="37"/>
      <c r="BRI149" s="37"/>
      <c r="BRJ149" s="37"/>
      <c r="BRK149" s="37"/>
      <c r="BRL149" s="37"/>
      <c r="BRM149" s="37"/>
      <c r="BRN149" s="37"/>
      <c r="BRO149" s="37"/>
      <c r="BRP149" s="37"/>
      <c r="BRQ149" s="37"/>
      <c r="BRR149" s="37"/>
      <c r="BRS149" s="37"/>
      <c r="BRT149" s="37"/>
      <c r="BRU149" s="37"/>
      <c r="BRV149" s="37"/>
      <c r="BRW149" s="37"/>
      <c r="BRX149" s="37"/>
      <c r="BRY149" s="37"/>
      <c r="BRZ149" s="37"/>
      <c r="BSA149" s="37"/>
      <c r="BSB149" s="37"/>
      <c r="BSC149" s="37"/>
      <c r="BSD149" s="37"/>
      <c r="BSE149" s="37"/>
      <c r="BSF149" s="37"/>
      <c r="BSG149" s="37"/>
      <c r="BSH149" s="37"/>
      <c r="BSI149" s="37"/>
      <c r="BSJ149" s="37"/>
      <c r="BSK149" s="37"/>
      <c r="BSL149" s="37"/>
      <c r="BSM149" s="37"/>
      <c r="BSN149" s="37"/>
      <c r="BSO149" s="37"/>
      <c r="BSP149" s="37"/>
      <c r="BSQ149" s="37"/>
      <c r="BSR149" s="37"/>
      <c r="BSS149" s="37"/>
      <c r="BST149" s="37"/>
      <c r="BSU149" s="37"/>
      <c r="BSV149" s="37"/>
      <c r="BSW149" s="37"/>
      <c r="BSX149" s="37"/>
      <c r="BSY149" s="37"/>
      <c r="BSZ149" s="37"/>
      <c r="BTA149" s="37"/>
      <c r="BTB149" s="37"/>
      <c r="BTC149" s="37"/>
      <c r="BTD149" s="37"/>
      <c r="BTE149" s="37"/>
      <c r="BTF149" s="37"/>
      <c r="BTG149" s="37"/>
      <c r="BTH149" s="37"/>
      <c r="BTI149" s="37"/>
      <c r="BTJ149" s="37"/>
      <c r="BTK149" s="37"/>
      <c r="BTL149" s="37"/>
      <c r="BTM149" s="37"/>
      <c r="BTN149" s="37"/>
      <c r="BTO149" s="37"/>
      <c r="BTP149" s="37"/>
      <c r="BTQ149" s="37"/>
      <c r="BTR149" s="37"/>
      <c r="BTS149" s="37"/>
      <c r="BTT149" s="37"/>
      <c r="BTU149" s="37"/>
      <c r="BTV149" s="37"/>
      <c r="BTW149" s="37"/>
      <c r="BTX149" s="37"/>
      <c r="BTY149" s="37"/>
      <c r="BTZ149" s="37"/>
      <c r="BUA149" s="37"/>
      <c r="BUB149" s="37"/>
      <c r="BUC149" s="37"/>
      <c r="BUD149" s="37"/>
      <c r="BUE149" s="37"/>
      <c r="BUF149" s="37"/>
      <c r="BUG149" s="37"/>
      <c r="BUH149" s="37"/>
      <c r="BUI149" s="37"/>
      <c r="BUJ149" s="37"/>
      <c r="BUK149" s="37"/>
      <c r="BUL149" s="37"/>
      <c r="BUM149" s="37"/>
      <c r="BUN149" s="37"/>
      <c r="BUO149" s="37"/>
      <c r="BUP149" s="37"/>
      <c r="BUQ149" s="37"/>
      <c r="BUR149" s="37"/>
      <c r="BUS149" s="37"/>
      <c r="BUT149" s="37"/>
      <c r="BUU149" s="37"/>
      <c r="BUV149" s="37"/>
      <c r="BUW149" s="37"/>
      <c r="BUX149" s="37"/>
      <c r="BUY149" s="37"/>
      <c r="BUZ149" s="37"/>
      <c r="BVA149" s="37"/>
      <c r="BVB149" s="37"/>
      <c r="BVC149" s="37"/>
      <c r="BVD149" s="37"/>
      <c r="BVE149" s="37"/>
      <c r="BVF149" s="37"/>
      <c r="BVG149" s="37"/>
      <c r="BVH149" s="37"/>
      <c r="BVI149" s="37"/>
      <c r="BVJ149" s="37"/>
      <c r="BVK149" s="37"/>
      <c r="BVL149" s="37"/>
      <c r="BVM149" s="37"/>
      <c r="BVN149" s="37"/>
      <c r="BVO149" s="37"/>
      <c r="BVP149" s="37"/>
      <c r="BVQ149" s="37"/>
      <c r="BVR149" s="37"/>
      <c r="BVS149" s="37"/>
      <c r="BVT149" s="37"/>
      <c r="BVU149" s="37"/>
      <c r="BVV149" s="37"/>
      <c r="BVW149" s="37"/>
      <c r="BVX149" s="37"/>
      <c r="BVY149" s="37"/>
      <c r="BVZ149" s="37"/>
      <c r="BWA149" s="37"/>
      <c r="BWB149" s="37"/>
      <c r="BWC149" s="37"/>
      <c r="BWD149" s="37"/>
      <c r="BWE149" s="37"/>
      <c r="BWF149" s="37"/>
      <c r="BWG149" s="37"/>
      <c r="BWH149" s="37"/>
      <c r="BWI149" s="37"/>
      <c r="BWJ149" s="37"/>
      <c r="BWK149" s="37"/>
      <c r="BWL149" s="37"/>
      <c r="BWM149" s="37"/>
      <c r="BWN149" s="37"/>
      <c r="BWO149" s="37"/>
      <c r="BWP149" s="37"/>
      <c r="BWQ149" s="37"/>
      <c r="BWR149" s="37"/>
      <c r="BWS149" s="37"/>
      <c r="BWT149" s="37"/>
      <c r="BWU149" s="37"/>
      <c r="BWV149" s="37"/>
      <c r="BWW149" s="37"/>
      <c r="BWX149" s="37"/>
      <c r="BWY149" s="37"/>
      <c r="BWZ149" s="37"/>
      <c r="BXA149" s="37"/>
      <c r="BXB149" s="37"/>
      <c r="BXC149" s="37"/>
      <c r="BXD149" s="37"/>
      <c r="BXE149" s="37"/>
      <c r="BXF149" s="37"/>
      <c r="BXG149" s="37"/>
      <c r="BXH149" s="37"/>
      <c r="BXI149" s="37"/>
      <c r="BXJ149" s="37"/>
      <c r="BXK149" s="37"/>
      <c r="BXL149" s="37"/>
      <c r="BXM149" s="37"/>
      <c r="BXN149" s="37"/>
      <c r="BXO149" s="37"/>
      <c r="BXP149" s="37"/>
      <c r="BXQ149" s="37"/>
      <c r="BXR149" s="37"/>
      <c r="BXS149" s="37"/>
      <c r="BXT149" s="37"/>
      <c r="BXU149" s="37"/>
      <c r="BXV149" s="37"/>
      <c r="BXW149" s="37"/>
      <c r="BXX149" s="37"/>
      <c r="BXY149" s="37"/>
      <c r="BXZ149" s="37"/>
      <c r="BYA149" s="37"/>
      <c r="BYB149" s="37"/>
      <c r="BYC149" s="37"/>
      <c r="BYD149" s="37"/>
      <c r="BYE149" s="37"/>
      <c r="BYF149" s="37"/>
      <c r="BYG149" s="37"/>
      <c r="BYH149" s="37"/>
      <c r="BYI149" s="37"/>
      <c r="BYJ149" s="37"/>
      <c r="BYK149" s="37"/>
      <c r="BYL149" s="37"/>
      <c r="BYM149" s="37"/>
      <c r="BYN149" s="37"/>
      <c r="BYO149" s="37"/>
      <c r="BYP149" s="37"/>
      <c r="BYQ149" s="37"/>
      <c r="BYR149" s="37"/>
      <c r="BYS149" s="37"/>
      <c r="BYT149" s="37"/>
      <c r="BYU149" s="37"/>
      <c r="BYV149" s="37"/>
      <c r="BYW149" s="37"/>
      <c r="BYX149" s="37"/>
      <c r="BYY149" s="37"/>
      <c r="BYZ149" s="37"/>
      <c r="BZA149" s="37"/>
      <c r="BZB149" s="37"/>
      <c r="BZC149" s="37"/>
      <c r="BZD149" s="37"/>
      <c r="BZE149" s="37"/>
      <c r="BZF149" s="37"/>
      <c r="BZG149" s="37"/>
      <c r="BZH149" s="37"/>
      <c r="BZI149" s="37"/>
      <c r="BZJ149" s="37"/>
      <c r="BZK149" s="37"/>
      <c r="BZL149" s="37"/>
      <c r="BZM149" s="37"/>
      <c r="BZN149" s="37"/>
      <c r="BZO149" s="37"/>
      <c r="BZP149" s="37"/>
      <c r="BZQ149" s="37"/>
      <c r="BZR149" s="37"/>
      <c r="BZS149" s="37"/>
      <c r="BZT149" s="37"/>
      <c r="BZU149" s="37"/>
      <c r="BZV149" s="37"/>
      <c r="BZW149" s="37"/>
      <c r="BZX149" s="37"/>
      <c r="BZY149" s="37"/>
      <c r="BZZ149" s="37"/>
      <c r="CAA149" s="37"/>
      <c r="CAB149" s="37"/>
      <c r="CAC149" s="37"/>
      <c r="CAD149" s="37"/>
      <c r="CAE149" s="37"/>
      <c r="CAF149" s="37"/>
      <c r="CAG149" s="37"/>
      <c r="CAH149" s="37"/>
      <c r="CAI149" s="37"/>
      <c r="CAJ149" s="37"/>
      <c r="CAK149" s="37"/>
      <c r="CAL149" s="37"/>
      <c r="CAM149" s="37"/>
      <c r="CAN149" s="37"/>
      <c r="CAO149" s="37"/>
      <c r="CAP149" s="37"/>
      <c r="CAQ149" s="37"/>
      <c r="CAR149" s="37"/>
      <c r="CAS149" s="37"/>
      <c r="CAT149" s="37"/>
      <c r="CAU149" s="37"/>
      <c r="CAV149" s="37"/>
      <c r="CAW149" s="37"/>
      <c r="CAX149" s="37"/>
      <c r="CAY149" s="37"/>
      <c r="CAZ149" s="37"/>
      <c r="CBA149" s="37"/>
      <c r="CBB149" s="37"/>
      <c r="CBC149" s="37"/>
      <c r="CBD149" s="37"/>
      <c r="CBE149" s="37"/>
      <c r="CBF149" s="37"/>
      <c r="CBG149" s="37"/>
      <c r="CBH149" s="37"/>
      <c r="CBI149" s="37"/>
      <c r="CBJ149" s="37"/>
      <c r="CBK149" s="37"/>
      <c r="CBL149" s="37"/>
      <c r="CBM149" s="37"/>
      <c r="CBN149" s="37"/>
      <c r="CBO149" s="37"/>
      <c r="CBP149" s="37"/>
      <c r="CBQ149" s="37"/>
      <c r="CBR149" s="37"/>
      <c r="CBS149" s="37"/>
      <c r="CBT149" s="37"/>
      <c r="CBU149" s="37"/>
      <c r="CBV149" s="37"/>
      <c r="CBW149" s="37"/>
      <c r="CBX149" s="37"/>
      <c r="CBY149" s="37"/>
      <c r="CBZ149" s="37"/>
      <c r="CCA149" s="37"/>
      <c r="CCB149" s="37"/>
      <c r="CCC149" s="37"/>
      <c r="CCD149" s="37"/>
      <c r="CCE149" s="37"/>
      <c r="CCF149" s="37"/>
      <c r="CCG149" s="37"/>
      <c r="CCH149" s="37"/>
      <c r="CCI149" s="37"/>
      <c r="CCJ149" s="37"/>
      <c r="CCK149" s="37"/>
      <c r="CCL149" s="37"/>
      <c r="CCM149" s="37"/>
      <c r="CCN149" s="37"/>
      <c r="CCO149" s="37"/>
      <c r="CCP149" s="37"/>
      <c r="CCQ149" s="37"/>
      <c r="CCR149" s="37"/>
      <c r="CCS149" s="37"/>
      <c r="CCT149" s="37"/>
      <c r="CCU149" s="37"/>
      <c r="CCV149" s="37"/>
      <c r="CCW149" s="37"/>
      <c r="CCX149" s="37"/>
      <c r="CCY149" s="37"/>
      <c r="CCZ149" s="37"/>
      <c r="CDA149" s="37"/>
      <c r="CDB149" s="37"/>
      <c r="CDC149" s="37"/>
      <c r="CDD149" s="37"/>
      <c r="CDE149" s="37"/>
      <c r="CDF149" s="37"/>
      <c r="CDG149" s="37"/>
      <c r="CDH149" s="37"/>
      <c r="CDI149" s="37"/>
      <c r="CDJ149" s="37"/>
      <c r="CDK149" s="37"/>
      <c r="CDL149" s="37"/>
      <c r="CDM149" s="37"/>
      <c r="CDN149" s="37"/>
      <c r="CDO149" s="37"/>
      <c r="CDP149" s="37"/>
      <c r="CDQ149" s="37"/>
      <c r="CDR149" s="37"/>
      <c r="CDS149" s="37"/>
      <c r="CDT149" s="37"/>
      <c r="CDU149" s="37"/>
      <c r="CDV149" s="37"/>
      <c r="CDW149" s="37"/>
      <c r="CDX149" s="37"/>
      <c r="CDY149" s="37"/>
      <c r="CDZ149" s="37"/>
      <c r="CEA149" s="37"/>
      <c r="CEB149" s="37"/>
      <c r="CEC149" s="37"/>
      <c r="CED149" s="37"/>
      <c r="CEE149" s="37"/>
      <c r="CEF149" s="37"/>
      <c r="CEG149" s="37"/>
      <c r="CEH149" s="37"/>
      <c r="CEI149" s="37"/>
      <c r="CEJ149" s="37"/>
      <c r="CEK149" s="37"/>
      <c r="CEL149" s="37"/>
      <c r="CEM149" s="37"/>
      <c r="CEN149" s="37"/>
      <c r="CEO149" s="37"/>
      <c r="CEP149" s="37"/>
      <c r="CEQ149" s="37"/>
      <c r="CER149" s="37"/>
      <c r="CES149" s="37"/>
      <c r="CET149" s="37"/>
      <c r="CEU149" s="37"/>
      <c r="CEV149" s="37"/>
      <c r="CEW149" s="37"/>
      <c r="CEX149" s="37"/>
      <c r="CEY149" s="37"/>
      <c r="CEZ149" s="37"/>
      <c r="CFA149" s="37"/>
      <c r="CFB149" s="37"/>
      <c r="CFC149" s="37"/>
      <c r="CFD149" s="37"/>
      <c r="CFE149" s="37"/>
      <c r="CFF149" s="37"/>
      <c r="CFG149" s="37"/>
      <c r="CFH149" s="37"/>
      <c r="CFI149" s="37"/>
      <c r="CFJ149" s="37"/>
      <c r="CFK149" s="37"/>
      <c r="CFL149" s="37"/>
      <c r="CFM149" s="37"/>
      <c r="CFN149" s="37"/>
      <c r="CFO149" s="37"/>
      <c r="CFP149" s="37"/>
      <c r="CFQ149" s="37"/>
      <c r="CFR149" s="37"/>
      <c r="CFS149" s="37"/>
      <c r="CFT149" s="37"/>
      <c r="CFU149" s="37"/>
      <c r="CFV149" s="37"/>
      <c r="CFW149" s="37"/>
      <c r="CFX149" s="37"/>
      <c r="CFY149" s="37"/>
      <c r="CFZ149" s="37"/>
      <c r="CGA149" s="37"/>
      <c r="CGB149" s="37"/>
      <c r="CGC149" s="37"/>
      <c r="CGD149" s="37"/>
      <c r="CGE149" s="37"/>
      <c r="CGF149" s="37"/>
      <c r="CGG149" s="37"/>
      <c r="CGH149" s="37"/>
      <c r="CGI149" s="37"/>
      <c r="CGJ149" s="37"/>
      <c r="CGK149" s="37"/>
      <c r="CGL149" s="37"/>
      <c r="CGM149" s="37"/>
      <c r="CGN149" s="37"/>
      <c r="CGO149" s="37"/>
      <c r="CGP149" s="37"/>
      <c r="CGQ149" s="37"/>
      <c r="CGR149" s="37"/>
      <c r="CGS149" s="37"/>
      <c r="CGT149" s="37"/>
      <c r="CGU149" s="37"/>
      <c r="CGV149" s="37"/>
      <c r="CGW149" s="37"/>
      <c r="CGX149" s="37"/>
      <c r="CGY149" s="37"/>
      <c r="CGZ149" s="37"/>
      <c r="CHA149" s="37"/>
      <c r="CHB149" s="37"/>
      <c r="CHC149" s="37"/>
      <c r="CHD149" s="37"/>
      <c r="CHE149" s="37"/>
      <c r="CHF149" s="37"/>
      <c r="CHG149" s="37"/>
      <c r="CHH149" s="37"/>
      <c r="CHI149" s="37"/>
      <c r="CHJ149" s="37"/>
      <c r="CHK149" s="37"/>
      <c r="CHL149" s="37"/>
      <c r="CHM149" s="37"/>
      <c r="CHN149" s="37"/>
      <c r="CHO149" s="37"/>
      <c r="CHP149" s="37"/>
      <c r="CHQ149" s="37"/>
      <c r="CHR149" s="37"/>
      <c r="CHS149" s="37"/>
      <c r="CHT149" s="37"/>
      <c r="CHU149" s="37"/>
      <c r="CHV149" s="37"/>
      <c r="CHW149" s="37"/>
      <c r="CHX149" s="37"/>
      <c r="CHY149" s="37"/>
      <c r="CHZ149" s="37"/>
      <c r="CIA149" s="37"/>
      <c r="CIB149" s="37"/>
      <c r="CIC149" s="37"/>
      <c r="CID149" s="37"/>
      <c r="CIE149" s="37"/>
      <c r="CIF149" s="37"/>
      <c r="CIG149" s="37"/>
      <c r="CIH149" s="37"/>
      <c r="CII149" s="37"/>
      <c r="CIJ149" s="37"/>
      <c r="CIK149" s="37"/>
      <c r="CIL149" s="37"/>
      <c r="CIM149" s="37"/>
      <c r="CIN149" s="37"/>
      <c r="CIO149" s="37"/>
      <c r="CIP149" s="37"/>
      <c r="CIQ149" s="37"/>
      <c r="CIR149" s="37"/>
      <c r="CIS149" s="37"/>
      <c r="CIT149" s="37"/>
      <c r="CIU149" s="37"/>
      <c r="CIV149" s="37"/>
      <c r="CIW149" s="37"/>
      <c r="CIX149" s="37"/>
      <c r="CIY149" s="37"/>
      <c r="CIZ149" s="37"/>
      <c r="CJA149" s="37"/>
      <c r="CJB149" s="37"/>
      <c r="CJC149" s="37"/>
      <c r="CJD149" s="37"/>
      <c r="CJE149" s="37"/>
      <c r="CJF149" s="37"/>
      <c r="CJG149" s="37"/>
      <c r="CJH149" s="37"/>
      <c r="CJI149" s="37"/>
      <c r="CJJ149" s="37"/>
      <c r="CJK149" s="37"/>
      <c r="CJL149" s="37"/>
      <c r="CJM149" s="37"/>
      <c r="CJN149" s="37"/>
      <c r="CJO149" s="37"/>
      <c r="CJP149" s="37"/>
      <c r="CJQ149" s="37"/>
      <c r="CJR149" s="37"/>
      <c r="CJS149" s="37"/>
      <c r="CJT149" s="37"/>
      <c r="CJU149" s="37"/>
      <c r="CJV149" s="37"/>
      <c r="CJW149" s="37"/>
      <c r="CJX149" s="37"/>
      <c r="CJY149" s="37"/>
      <c r="CJZ149" s="37"/>
      <c r="CKA149" s="37"/>
      <c r="CKB149" s="37"/>
      <c r="CKC149" s="37"/>
      <c r="CKD149" s="37"/>
      <c r="CKE149" s="37"/>
      <c r="CKF149" s="37"/>
      <c r="CKG149" s="37"/>
      <c r="CKH149" s="37"/>
      <c r="CKI149" s="37"/>
      <c r="CKJ149" s="37"/>
      <c r="CKK149" s="37"/>
      <c r="CKL149" s="37"/>
      <c r="CKM149" s="37"/>
      <c r="CKN149" s="37"/>
      <c r="CKO149" s="37"/>
      <c r="CKP149" s="37"/>
      <c r="CKQ149" s="37"/>
      <c r="CKR149" s="37"/>
      <c r="CKS149" s="37"/>
      <c r="CKT149" s="37"/>
      <c r="CKU149" s="37"/>
      <c r="CKV149" s="37"/>
      <c r="CKW149" s="37"/>
      <c r="CKX149" s="37"/>
      <c r="CKY149" s="37"/>
      <c r="CKZ149" s="37"/>
      <c r="CLA149" s="37"/>
      <c r="CLB149" s="37"/>
      <c r="CLC149" s="37"/>
      <c r="CLD149" s="37"/>
      <c r="CLE149" s="37"/>
      <c r="CLF149" s="37"/>
      <c r="CLG149" s="37"/>
      <c r="CLH149" s="37"/>
      <c r="CLI149" s="37"/>
      <c r="CLJ149" s="37"/>
      <c r="CLK149" s="37"/>
      <c r="CLL149" s="37"/>
      <c r="CLM149" s="37"/>
      <c r="CLN149" s="37"/>
      <c r="CLO149" s="37"/>
      <c r="CLP149" s="37"/>
      <c r="CLQ149" s="37"/>
      <c r="CLR149" s="37"/>
      <c r="CLS149" s="37"/>
      <c r="CLT149" s="37"/>
      <c r="CLU149" s="37"/>
      <c r="CLV149" s="37"/>
      <c r="CLW149" s="37"/>
      <c r="CLX149" s="37"/>
      <c r="CLY149" s="37"/>
      <c r="CLZ149" s="37"/>
      <c r="CMA149" s="37"/>
      <c r="CMB149" s="37"/>
      <c r="CMC149" s="37"/>
      <c r="CMD149" s="37"/>
      <c r="CME149" s="37"/>
      <c r="CMF149" s="37"/>
      <c r="CMG149" s="37"/>
      <c r="CMH149" s="37"/>
      <c r="CMI149" s="37"/>
      <c r="CMJ149" s="37"/>
      <c r="CMK149" s="37"/>
      <c r="CML149" s="37"/>
      <c r="CMM149" s="37"/>
      <c r="CMN149" s="37"/>
      <c r="CMO149" s="37"/>
      <c r="CMP149" s="37"/>
      <c r="CMQ149" s="37"/>
      <c r="CMR149" s="37"/>
      <c r="CMS149" s="37"/>
      <c r="CMT149" s="37"/>
      <c r="CMU149" s="37"/>
      <c r="CMV149" s="37"/>
      <c r="CMW149" s="37"/>
      <c r="CMX149" s="37"/>
      <c r="CMY149" s="37"/>
      <c r="CMZ149" s="37"/>
      <c r="CNA149" s="37"/>
      <c r="CNB149" s="37"/>
      <c r="CNC149" s="37"/>
      <c r="CND149" s="37"/>
      <c r="CNE149" s="37"/>
      <c r="CNF149" s="37"/>
      <c r="CNG149" s="37"/>
      <c r="CNH149" s="37"/>
      <c r="CNI149" s="37"/>
      <c r="CNJ149" s="37"/>
      <c r="CNK149" s="37"/>
      <c r="CNL149" s="37"/>
      <c r="CNM149" s="37"/>
      <c r="CNN149" s="37"/>
      <c r="CNO149" s="37"/>
      <c r="CNP149" s="37"/>
      <c r="CNQ149" s="37"/>
      <c r="CNR149" s="37"/>
      <c r="CNS149" s="37"/>
      <c r="CNT149" s="37"/>
      <c r="CNU149" s="37"/>
      <c r="CNV149" s="37"/>
      <c r="CNW149" s="37"/>
      <c r="CNX149" s="37"/>
      <c r="CNY149" s="37"/>
      <c r="CNZ149" s="37"/>
      <c r="COA149" s="37"/>
      <c r="COB149" s="37"/>
      <c r="COC149" s="37"/>
      <c r="COD149" s="37"/>
      <c r="COE149" s="37"/>
      <c r="COF149" s="37"/>
      <c r="COG149" s="37"/>
      <c r="COH149" s="37"/>
      <c r="COI149" s="37"/>
      <c r="COJ149" s="37"/>
      <c r="COK149" s="37"/>
      <c r="COL149" s="37"/>
      <c r="COM149" s="37"/>
      <c r="CON149" s="37"/>
      <c r="COO149" s="37"/>
      <c r="COP149" s="37"/>
      <c r="COQ149" s="37"/>
      <c r="COR149" s="37"/>
      <c r="COS149" s="37"/>
      <c r="COT149" s="37"/>
      <c r="COU149" s="37"/>
      <c r="COV149" s="37"/>
      <c r="COW149" s="37"/>
      <c r="COX149" s="37"/>
      <c r="COY149" s="37"/>
      <c r="COZ149" s="37"/>
      <c r="CPA149" s="37"/>
      <c r="CPB149" s="37"/>
      <c r="CPC149" s="37"/>
      <c r="CPD149" s="37"/>
      <c r="CPE149" s="37"/>
      <c r="CPF149" s="37"/>
      <c r="CPG149" s="37"/>
      <c r="CPH149" s="37"/>
      <c r="CPI149" s="37"/>
      <c r="CPJ149" s="37"/>
      <c r="CPK149" s="37"/>
      <c r="CPL149" s="37"/>
      <c r="CPM149" s="37"/>
      <c r="CPN149" s="37"/>
      <c r="CPO149" s="37"/>
      <c r="CPP149" s="37"/>
      <c r="CPQ149" s="37"/>
      <c r="CPR149" s="37"/>
      <c r="CPS149" s="37"/>
      <c r="CPT149" s="37"/>
      <c r="CPU149" s="37"/>
      <c r="CPV149" s="37"/>
      <c r="CPW149" s="37"/>
      <c r="CPX149" s="37"/>
      <c r="CPY149" s="37"/>
      <c r="CPZ149" s="37"/>
      <c r="CQA149" s="37"/>
      <c r="CQB149" s="37"/>
      <c r="CQC149" s="37"/>
      <c r="CQD149" s="37"/>
      <c r="CQE149" s="37"/>
      <c r="CQF149" s="37"/>
      <c r="CQG149" s="37"/>
      <c r="CQH149" s="37"/>
      <c r="CQI149" s="37"/>
      <c r="CQJ149" s="37"/>
      <c r="CQK149" s="37"/>
      <c r="CQL149" s="37"/>
      <c r="CQM149" s="37"/>
      <c r="CQN149" s="37"/>
      <c r="CQO149" s="37"/>
      <c r="CQP149" s="37"/>
      <c r="CQQ149" s="37"/>
      <c r="CQR149" s="37"/>
      <c r="CQS149" s="37"/>
      <c r="CQT149" s="37"/>
      <c r="CQU149" s="37"/>
      <c r="CQV149" s="37"/>
      <c r="CQW149" s="37"/>
      <c r="CQX149" s="37"/>
      <c r="CQY149" s="37"/>
      <c r="CQZ149" s="37"/>
      <c r="CRA149" s="37"/>
      <c r="CRB149" s="37"/>
      <c r="CRC149" s="37"/>
      <c r="CRD149" s="37"/>
      <c r="CRE149" s="37"/>
      <c r="CRF149" s="37"/>
      <c r="CRG149" s="37"/>
      <c r="CRH149" s="37"/>
      <c r="CRI149" s="37"/>
      <c r="CRJ149" s="37"/>
      <c r="CRK149" s="37"/>
      <c r="CRL149" s="37"/>
      <c r="CRM149" s="37"/>
      <c r="CRN149" s="37"/>
      <c r="CRO149" s="37"/>
      <c r="CRP149" s="37"/>
      <c r="CRQ149" s="37"/>
      <c r="CRR149" s="37"/>
      <c r="CRS149" s="37"/>
      <c r="CRT149" s="37"/>
      <c r="CRU149" s="37"/>
      <c r="CRV149" s="37"/>
      <c r="CRW149" s="37"/>
      <c r="CRX149" s="37"/>
      <c r="CRY149" s="37"/>
      <c r="CRZ149" s="37"/>
      <c r="CSA149" s="37"/>
      <c r="CSB149" s="37"/>
      <c r="CSC149" s="37"/>
      <c r="CSD149" s="37"/>
      <c r="CSE149" s="37"/>
      <c r="CSF149" s="37"/>
      <c r="CSG149" s="37"/>
      <c r="CSH149" s="37"/>
      <c r="CSI149" s="37"/>
      <c r="CSJ149" s="37"/>
      <c r="CSK149" s="37"/>
      <c r="CSL149" s="37"/>
      <c r="CSM149" s="37"/>
      <c r="CSN149" s="37"/>
      <c r="CSO149" s="37"/>
      <c r="CSP149" s="37"/>
      <c r="CSQ149" s="37"/>
      <c r="CSR149" s="37"/>
      <c r="CSS149" s="37"/>
      <c r="CST149" s="37"/>
      <c r="CSU149" s="37"/>
      <c r="CSV149" s="37"/>
      <c r="CSW149" s="37"/>
      <c r="CSX149" s="37"/>
      <c r="CSY149" s="37"/>
      <c r="CSZ149" s="37"/>
      <c r="CTA149" s="37"/>
      <c r="CTB149" s="37"/>
      <c r="CTC149" s="37"/>
      <c r="CTD149" s="37"/>
      <c r="CTE149" s="37"/>
      <c r="CTF149" s="37"/>
      <c r="CTG149" s="37"/>
      <c r="CTH149" s="37"/>
      <c r="CTI149" s="37"/>
      <c r="CTJ149" s="37"/>
      <c r="CTK149" s="37"/>
      <c r="CTL149" s="37"/>
      <c r="CTM149" s="37"/>
      <c r="CTN149" s="37"/>
      <c r="CTO149" s="37"/>
      <c r="CTP149" s="37"/>
      <c r="CTQ149" s="37"/>
      <c r="CTR149" s="37"/>
      <c r="CTS149" s="37"/>
      <c r="CTT149" s="37"/>
      <c r="CTU149" s="37"/>
      <c r="CTV149" s="37"/>
      <c r="CTW149" s="37"/>
      <c r="CTX149" s="37"/>
      <c r="CTY149" s="37"/>
      <c r="CTZ149" s="37"/>
      <c r="CUA149" s="37"/>
      <c r="CUB149" s="37"/>
      <c r="CUC149" s="37"/>
      <c r="CUD149" s="37"/>
      <c r="CUE149" s="37"/>
      <c r="CUF149" s="37"/>
      <c r="CUG149" s="37"/>
      <c r="CUH149" s="37"/>
      <c r="CUI149" s="37"/>
      <c r="CUJ149" s="37"/>
      <c r="CUK149" s="37"/>
      <c r="CUL149" s="37"/>
      <c r="CUM149" s="37"/>
      <c r="CUN149" s="37"/>
      <c r="CUO149" s="37"/>
      <c r="CUP149" s="37"/>
      <c r="CUQ149" s="37"/>
      <c r="CUR149" s="37"/>
      <c r="CUS149" s="37"/>
      <c r="CUT149" s="37"/>
      <c r="CUU149" s="37"/>
      <c r="CUV149" s="37"/>
      <c r="CUW149" s="37"/>
      <c r="CUX149" s="37"/>
      <c r="CUY149" s="37"/>
      <c r="CUZ149" s="37"/>
      <c r="CVA149" s="37"/>
      <c r="CVB149" s="37"/>
      <c r="CVC149" s="37"/>
      <c r="CVD149" s="37"/>
      <c r="CVE149" s="37"/>
      <c r="CVF149" s="37"/>
      <c r="CVG149" s="37"/>
      <c r="CVH149" s="37"/>
      <c r="CVI149" s="37"/>
      <c r="CVJ149" s="37"/>
      <c r="CVK149" s="37"/>
      <c r="CVL149" s="37"/>
      <c r="CVM149" s="37"/>
      <c r="CVN149" s="37"/>
      <c r="CVO149" s="37"/>
      <c r="CVP149" s="37"/>
      <c r="CVQ149" s="37"/>
      <c r="CVR149" s="37"/>
      <c r="CVS149" s="37"/>
      <c r="CVT149" s="37"/>
      <c r="CVU149" s="37"/>
      <c r="CVV149" s="37"/>
      <c r="CVW149" s="37"/>
      <c r="CVX149" s="37"/>
      <c r="CVY149" s="37"/>
      <c r="CVZ149" s="37"/>
      <c r="CWA149" s="37"/>
      <c r="CWB149" s="37"/>
      <c r="CWC149" s="37"/>
      <c r="CWD149" s="37"/>
      <c r="CWE149" s="37"/>
      <c r="CWF149" s="37"/>
      <c r="CWG149" s="37"/>
      <c r="CWH149" s="37"/>
      <c r="CWI149" s="37"/>
      <c r="CWJ149" s="37"/>
      <c r="CWK149" s="37"/>
      <c r="CWL149" s="37"/>
      <c r="CWM149" s="37"/>
      <c r="CWN149" s="37"/>
      <c r="CWO149" s="37"/>
      <c r="CWP149" s="37"/>
      <c r="CWQ149" s="37"/>
      <c r="CWR149" s="37"/>
      <c r="CWS149" s="37"/>
      <c r="CWT149" s="37"/>
      <c r="CWU149" s="37"/>
      <c r="CWV149" s="37"/>
      <c r="CWW149" s="37"/>
      <c r="CWX149" s="37"/>
      <c r="CWY149" s="37"/>
      <c r="CWZ149" s="37"/>
      <c r="CXA149" s="37"/>
      <c r="CXB149" s="37"/>
      <c r="CXC149" s="37"/>
      <c r="CXD149" s="37"/>
      <c r="CXE149" s="37"/>
      <c r="CXF149" s="37"/>
      <c r="CXG149" s="37"/>
      <c r="CXH149" s="37"/>
      <c r="CXI149" s="37"/>
      <c r="CXJ149" s="37"/>
      <c r="CXK149" s="37"/>
      <c r="CXL149" s="37"/>
      <c r="CXM149" s="37"/>
      <c r="CXN149" s="37"/>
      <c r="CXO149" s="37"/>
      <c r="CXP149" s="37"/>
      <c r="CXQ149" s="37"/>
      <c r="CXR149" s="37"/>
      <c r="CXS149" s="37"/>
      <c r="CXT149" s="37"/>
      <c r="CXU149" s="37"/>
      <c r="CXV149" s="37"/>
      <c r="CXW149" s="37"/>
      <c r="CXX149" s="37"/>
      <c r="CXY149" s="37"/>
      <c r="CXZ149" s="37"/>
      <c r="CYA149" s="37"/>
      <c r="CYB149" s="37"/>
      <c r="CYC149" s="37"/>
      <c r="CYD149" s="37"/>
      <c r="CYE149" s="37"/>
      <c r="CYF149" s="37"/>
      <c r="CYG149" s="37"/>
      <c r="CYH149" s="37"/>
      <c r="CYI149" s="37"/>
      <c r="CYJ149" s="37"/>
      <c r="CYK149" s="37"/>
      <c r="CYL149" s="37"/>
      <c r="CYM149" s="37"/>
      <c r="CYN149" s="37"/>
      <c r="CYO149" s="37"/>
      <c r="CYP149" s="37"/>
      <c r="CYQ149" s="37"/>
      <c r="CYR149" s="37"/>
      <c r="CYS149" s="37"/>
      <c r="CYT149" s="37"/>
      <c r="CYU149" s="37"/>
      <c r="CYV149" s="37"/>
      <c r="CYW149" s="37"/>
      <c r="CYX149" s="37"/>
      <c r="CYY149" s="37"/>
      <c r="CYZ149" s="37"/>
      <c r="CZA149" s="37"/>
      <c r="CZB149" s="37"/>
      <c r="CZC149" s="37"/>
      <c r="CZD149" s="37"/>
      <c r="CZE149" s="37"/>
      <c r="CZF149" s="37"/>
      <c r="CZG149" s="37"/>
      <c r="CZH149" s="37"/>
      <c r="CZI149" s="37"/>
      <c r="CZJ149" s="37"/>
      <c r="CZK149" s="37"/>
      <c r="CZL149" s="37"/>
      <c r="CZM149" s="37"/>
      <c r="CZN149" s="37"/>
      <c r="CZO149" s="37"/>
      <c r="CZP149" s="37"/>
      <c r="CZQ149" s="37"/>
      <c r="CZR149" s="37"/>
      <c r="CZS149" s="37"/>
      <c r="CZT149" s="37"/>
      <c r="CZU149" s="37"/>
      <c r="CZV149" s="37"/>
      <c r="CZW149" s="37"/>
      <c r="CZX149" s="37"/>
      <c r="CZY149" s="37"/>
      <c r="CZZ149" s="37"/>
      <c r="DAA149" s="37"/>
      <c r="DAB149" s="37"/>
      <c r="DAC149" s="37"/>
      <c r="DAD149" s="37"/>
      <c r="DAE149" s="37"/>
      <c r="DAF149" s="37"/>
      <c r="DAG149" s="37"/>
      <c r="DAH149" s="37"/>
      <c r="DAI149" s="37"/>
      <c r="DAJ149" s="37"/>
      <c r="DAK149" s="37"/>
      <c r="DAL149" s="37"/>
      <c r="DAM149" s="37"/>
      <c r="DAN149" s="37"/>
      <c r="DAO149" s="37"/>
      <c r="DAP149" s="37"/>
      <c r="DAQ149" s="37"/>
      <c r="DAR149" s="37"/>
      <c r="DAS149" s="37"/>
      <c r="DAT149" s="37"/>
      <c r="DAU149" s="37"/>
      <c r="DAV149" s="37"/>
      <c r="DAW149" s="37"/>
      <c r="DAX149" s="37"/>
      <c r="DAY149" s="37"/>
      <c r="DAZ149" s="37"/>
      <c r="DBA149" s="37"/>
      <c r="DBB149" s="37"/>
      <c r="DBC149" s="37"/>
      <c r="DBD149" s="37"/>
      <c r="DBE149" s="37"/>
      <c r="DBF149" s="37"/>
      <c r="DBG149" s="37"/>
      <c r="DBH149" s="37"/>
      <c r="DBI149" s="37"/>
      <c r="DBJ149" s="37"/>
      <c r="DBK149" s="37"/>
      <c r="DBL149" s="37"/>
      <c r="DBM149" s="37"/>
      <c r="DBN149" s="37"/>
      <c r="DBO149" s="37"/>
      <c r="DBP149" s="37"/>
      <c r="DBQ149" s="37"/>
      <c r="DBR149" s="37"/>
      <c r="DBS149" s="37"/>
      <c r="DBT149" s="37"/>
      <c r="DBU149" s="37"/>
      <c r="DBV149" s="37"/>
      <c r="DBW149" s="37"/>
      <c r="DBX149" s="37"/>
      <c r="DBY149" s="37"/>
      <c r="DBZ149" s="37"/>
      <c r="DCA149" s="37"/>
      <c r="DCB149" s="37"/>
      <c r="DCC149" s="37"/>
      <c r="DCD149" s="37"/>
      <c r="DCE149" s="37"/>
      <c r="DCF149" s="37"/>
      <c r="DCG149" s="37"/>
      <c r="DCH149" s="37"/>
      <c r="DCI149" s="37"/>
      <c r="DCJ149" s="37"/>
      <c r="DCK149" s="37"/>
      <c r="DCL149" s="37"/>
      <c r="DCM149" s="37"/>
      <c r="DCN149" s="37"/>
      <c r="DCO149" s="37"/>
      <c r="DCP149" s="37"/>
      <c r="DCQ149" s="37"/>
      <c r="DCR149" s="37"/>
      <c r="DCS149" s="37"/>
      <c r="DCT149" s="37"/>
      <c r="DCU149" s="37"/>
      <c r="DCV149" s="37"/>
      <c r="DCW149" s="37"/>
      <c r="DCX149" s="37"/>
      <c r="DCY149" s="37"/>
      <c r="DCZ149" s="37"/>
      <c r="DDA149" s="37"/>
      <c r="DDB149" s="37"/>
      <c r="DDC149" s="37"/>
      <c r="DDD149" s="37"/>
      <c r="DDE149" s="37"/>
      <c r="DDF149" s="37"/>
      <c r="DDG149" s="37"/>
      <c r="DDH149" s="37"/>
      <c r="DDI149" s="37"/>
      <c r="DDJ149" s="37"/>
      <c r="DDK149" s="37"/>
      <c r="DDL149" s="37"/>
      <c r="DDM149" s="37"/>
      <c r="DDN149" s="37"/>
      <c r="DDO149" s="37"/>
      <c r="DDP149" s="37"/>
      <c r="DDQ149" s="37"/>
      <c r="DDR149" s="37"/>
      <c r="DDS149" s="37"/>
      <c r="DDT149" s="37"/>
      <c r="DDU149" s="37"/>
      <c r="DDV149" s="37"/>
      <c r="DDW149" s="37"/>
      <c r="DDX149" s="37"/>
      <c r="DDY149" s="37"/>
      <c r="DDZ149" s="37"/>
      <c r="DEA149" s="37"/>
      <c r="DEB149" s="37"/>
      <c r="DEC149" s="37"/>
      <c r="DED149" s="37"/>
      <c r="DEE149" s="37"/>
      <c r="DEF149" s="37"/>
      <c r="DEG149" s="37"/>
      <c r="DEH149" s="37"/>
      <c r="DEI149" s="37"/>
      <c r="DEJ149" s="37"/>
      <c r="DEK149" s="37"/>
      <c r="DEL149" s="37"/>
      <c r="DEM149" s="37"/>
      <c r="DEN149" s="37"/>
      <c r="DEO149" s="37"/>
      <c r="DEP149" s="37"/>
      <c r="DEQ149" s="37"/>
      <c r="DER149" s="37"/>
      <c r="DES149" s="37"/>
      <c r="DET149" s="37"/>
      <c r="DEU149" s="37"/>
      <c r="DEV149" s="37"/>
      <c r="DEW149" s="37"/>
      <c r="DEX149" s="37"/>
      <c r="DEY149" s="37"/>
      <c r="DEZ149" s="37"/>
      <c r="DFA149" s="37"/>
      <c r="DFB149" s="37"/>
      <c r="DFC149" s="37"/>
      <c r="DFD149" s="37"/>
      <c r="DFE149" s="37"/>
      <c r="DFF149" s="37"/>
      <c r="DFG149" s="37"/>
      <c r="DFH149" s="37"/>
      <c r="DFI149" s="37"/>
      <c r="DFJ149" s="37"/>
      <c r="DFK149" s="37"/>
      <c r="DFL149" s="37"/>
      <c r="DFM149" s="37"/>
      <c r="DFN149" s="37"/>
      <c r="DFO149" s="37"/>
      <c r="DFP149" s="37"/>
      <c r="DFQ149" s="37"/>
      <c r="DFR149" s="37"/>
      <c r="DFS149" s="37"/>
      <c r="DFT149" s="37"/>
      <c r="DFU149" s="37"/>
      <c r="DFV149" s="37"/>
      <c r="DFW149" s="37"/>
      <c r="DFX149" s="37"/>
      <c r="DFY149" s="37"/>
      <c r="DFZ149" s="37"/>
      <c r="DGA149" s="37"/>
      <c r="DGB149" s="37"/>
      <c r="DGC149" s="37"/>
      <c r="DGD149" s="37"/>
      <c r="DGE149" s="37"/>
      <c r="DGF149" s="37"/>
      <c r="DGG149" s="37"/>
      <c r="DGH149" s="37"/>
      <c r="DGI149" s="37"/>
      <c r="DGJ149" s="37"/>
      <c r="DGK149" s="37"/>
      <c r="DGL149" s="37"/>
      <c r="DGM149" s="37"/>
      <c r="DGN149" s="37"/>
      <c r="DGO149" s="37"/>
      <c r="DGP149" s="37"/>
      <c r="DGQ149" s="37"/>
      <c r="DGR149" s="37"/>
      <c r="DGS149" s="37"/>
      <c r="DGT149" s="37"/>
      <c r="DGU149" s="37"/>
      <c r="DGV149" s="37"/>
      <c r="DGW149" s="37"/>
      <c r="DGX149" s="37"/>
      <c r="DGY149" s="37"/>
      <c r="DGZ149" s="37"/>
      <c r="DHA149" s="37"/>
      <c r="DHB149" s="37"/>
      <c r="DHC149" s="37"/>
      <c r="DHD149" s="37"/>
      <c r="DHE149" s="37"/>
      <c r="DHF149" s="37"/>
      <c r="DHG149" s="37"/>
      <c r="DHH149" s="37"/>
      <c r="DHI149" s="37"/>
      <c r="DHJ149" s="37"/>
      <c r="DHK149" s="37"/>
      <c r="DHL149" s="37"/>
      <c r="DHM149" s="37"/>
      <c r="DHN149" s="37"/>
      <c r="DHO149" s="37"/>
      <c r="DHP149" s="37"/>
      <c r="DHQ149" s="37"/>
      <c r="DHR149" s="37"/>
      <c r="DHS149" s="37"/>
      <c r="DHT149" s="37"/>
      <c r="DHU149" s="37"/>
      <c r="DHV149" s="37"/>
      <c r="DHW149" s="37"/>
      <c r="DHX149" s="37"/>
      <c r="DHY149" s="37"/>
      <c r="DHZ149" s="37"/>
      <c r="DIA149" s="37"/>
      <c r="DIB149" s="37"/>
      <c r="DIC149" s="37"/>
      <c r="DID149" s="37"/>
      <c r="DIE149" s="37"/>
      <c r="DIF149" s="37"/>
      <c r="DIG149" s="37"/>
      <c r="DIH149" s="37"/>
      <c r="DII149" s="37"/>
      <c r="DIJ149" s="37"/>
      <c r="DIK149" s="37"/>
      <c r="DIL149" s="37"/>
      <c r="DIM149" s="37"/>
      <c r="DIN149" s="37"/>
      <c r="DIO149" s="37"/>
      <c r="DIP149" s="37"/>
      <c r="DIQ149" s="37"/>
      <c r="DIR149" s="37"/>
      <c r="DIS149" s="37"/>
      <c r="DIT149" s="37"/>
      <c r="DIU149" s="37"/>
      <c r="DIV149" s="37"/>
      <c r="DIW149" s="37"/>
      <c r="DIX149" s="37"/>
      <c r="DIY149" s="37"/>
      <c r="DIZ149" s="37"/>
      <c r="DJA149" s="37"/>
      <c r="DJB149" s="37"/>
      <c r="DJC149" s="37"/>
      <c r="DJD149" s="37"/>
      <c r="DJE149" s="37"/>
      <c r="DJF149" s="37"/>
      <c r="DJG149" s="37"/>
      <c r="DJH149" s="37"/>
      <c r="DJI149" s="37"/>
      <c r="DJJ149" s="37"/>
      <c r="DJK149" s="37"/>
      <c r="DJL149" s="37"/>
      <c r="DJM149" s="37"/>
      <c r="DJN149" s="37"/>
      <c r="DJO149" s="37"/>
      <c r="DJP149" s="37"/>
      <c r="DJQ149" s="37"/>
      <c r="DJR149" s="37"/>
      <c r="DJS149" s="37"/>
      <c r="DJT149" s="37"/>
      <c r="DJU149" s="37"/>
      <c r="DJV149" s="37"/>
      <c r="DJW149" s="37"/>
      <c r="DJX149" s="37"/>
      <c r="DJY149" s="37"/>
      <c r="DJZ149" s="37"/>
      <c r="DKA149" s="37"/>
      <c r="DKB149" s="37"/>
      <c r="DKC149" s="37"/>
      <c r="DKD149" s="37"/>
      <c r="DKE149" s="37"/>
      <c r="DKF149" s="37"/>
      <c r="DKG149" s="37"/>
      <c r="DKH149" s="37"/>
      <c r="DKI149" s="37"/>
      <c r="DKJ149" s="37"/>
      <c r="DKK149" s="37"/>
      <c r="DKL149" s="37"/>
      <c r="DKM149" s="37"/>
      <c r="DKN149" s="37"/>
      <c r="DKO149" s="37"/>
      <c r="DKP149" s="37"/>
      <c r="DKQ149" s="37"/>
      <c r="DKR149" s="37"/>
      <c r="DKS149" s="37"/>
      <c r="DKT149" s="37"/>
      <c r="DKU149" s="37"/>
      <c r="DKV149" s="37"/>
      <c r="DKW149" s="37"/>
      <c r="DKX149" s="37"/>
      <c r="DKY149" s="37"/>
      <c r="DKZ149" s="37"/>
      <c r="DLA149" s="37"/>
      <c r="DLB149" s="37"/>
      <c r="DLC149" s="37"/>
      <c r="DLD149" s="37"/>
      <c r="DLE149" s="37"/>
      <c r="DLF149" s="37"/>
      <c r="DLG149" s="37"/>
      <c r="DLH149" s="37"/>
      <c r="DLI149" s="37"/>
      <c r="DLJ149" s="37"/>
      <c r="DLK149" s="37"/>
      <c r="DLL149" s="37"/>
      <c r="DLM149" s="37"/>
      <c r="DLN149" s="37"/>
      <c r="DLO149" s="37"/>
      <c r="DLP149" s="37"/>
      <c r="DLQ149" s="37"/>
      <c r="DLR149" s="37"/>
      <c r="DLS149" s="37"/>
      <c r="DLT149" s="37"/>
      <c r="DLU149" s="37"/>
      <c r="DLV149" s="37"/>
      <c r="DLW149" s="37"/>
      <c r="DLX149" s="37"/>
      <c r="DLY149" s="37"/>
      <c r="DLZ149" s="37"/>
      <c r="DMA149" s="37"/>
      <c r="DMB149" s="37"/>
      <c r="DMC149" s="37"/>
      <c r="DMD149" s="37"/>
      <c r="DME149" s="37"/>
      <c r="DMF149" s="37"/>
      <c r="DMG149" s="37"/>
      <c r="DMH149" s="37"/>
      <c r="DMI149" s="37"/>
      <c r="DMJ149" s="37"/>
      <c r="DMK149" s="37"/>
      <c r="DML149" s="37"/>
      <c r="DMM149" s="37"/>
      <c r="DMN149" s="37"/>
      <c r="DMO149" s="37"/>
      <c r="DMP149" s="37"/>
      <c r="DMQ149" s="37"/>
      <c r="DMR149" s="37"/>
      <c r="DMS149" s="37"/>
      <c r="DMT149" s="37"/>
      <c r="DMU149" s="37"/>
      <c r="DMV149" s="37"/>
      <c r="DMW149" s="37"/>
      <c r="DMX149" s="37"/>
      <c r="DMY149" s="37"/>
      <c r="DMZ149" s="37"/>
      <c r="DNA149" s="37"/>
      <c r="DNB149" s="37"/>
      <c r="DNC149" s="37"/>
      <c r="DND149" s="37"/>
      <c r="DNE149" s="37"/>
      <c r="DNF149" s="37"/>
      <c r="DNG149" s="37"/>
      <c r="DNH149" s="37"/>
      <c r="DNI149" s="37"/>
      <c r="DNJ149" s="37"/>
      <c r="DNK149" s="37"/>
      <c r="DNL149" s="37"/>
      <c r="DNM149" s="37"/>
      <c r="DNN149" s="37"/>
      <c r="DNO149" s="37"/>
      <c r="DNP149" s="37"/>
      <c r="DNQ149" s="37"/>
      <c r="DNR149" s="37"/>
      <c r="DNS149" s="37"/>
      <c r="DNT149" s="37"/>
      <c r="DNU149" s="37"/>
      <c r="DNV149" s="37"/>
      <c r="DNW149" s="37"/>
      <c r="DNX149" s="37"/>
      <c r="DNY149" s="37"/>
      <c r="DNZ149" s="37"/>
      <c r="DOA149" s="37"/>
      <c r="DOB149" s="37"/>
      <c r="DOC149" s="37"/>
      <c r="DOD149" s="37"/>
      <c r="DOE149" s="37"/>
      <c r="DOF149" s="37"/>
      <c r="DOG149" s="37"/>
      <c r="DOH149" s="37"/>
      <c r="DOI149" s="37"/>
      <c r="DOJ149" s="37"/>
      <c r="DOK149" s="37"/>
      <c r="DOL149" s="37"/>
      <c r="DOM149" s="37"/>
      <c r="DON149" s="37"/>
      <c r="DOO149" s="37"/>
      <c r="DOP149" s="37"/>
      <c r="DOQ149" s="37"/>
      <c r="DOR149" s="37"/>
      <c r="DOS149" s="37"/>
      <c r="DOT149" s="37"/>
      <c r="DOU149" s="37"/>
      <c r="DOV149" s="37"/>
      <c r="DOW149" s="37"/>
      <c r="DOX149" s="37"/>
      <c r="DOY149" s="37"/>
      <c r="DOZ149" s="37"/>
      <c r="DPA149" s="37"/>
      <c r="DPB149" s="37"/>
      <c r="DPC149" s="37"/>
      <c r="DPD149" s="37"/>
      <c r="DPE149" s="37"/>
      <c r="DPF149" s="37"/>
      <c r="DPG149" s="37"/>
      <c r="DPH149" s="37"/>
      <c r="DPI149" s="37"/>
      <c r="DPJ149" s="37"/>
      <c r="DPK149" s="37"/>
      <c r="DPL149" s="37"/>
      <c r="DPM149" s="37"/>
      <c r="DPN149" s="37"/>
      <c r="DPO149" s="37"/>
      <c r="DPP149" s="37"/>
      <c r="DPQ149" s="37"/>
      <c r="DPR149" s="37"/>
      <c r="DPS149" s="37"/>
      <c r="DPT149" s="37"/>
      <c r="DPU149" s="37"/>
      <c r="DPV149" s="37"/>
      <c r="DPW149" s="37"/>
      <c r="DPX149" s="37"/>
      <c r="DPY149" s="37"/>
      <c r="DPZ149" s="37"/>
      <c r="DQA149" s="37"/>
      <c r="DQB149" s="37"/>
      <c r="DQC149" s="37"/>
      <c r="DQD149" s="37"/>
      <c r="DQE149" s="37"/>
      <c r="DQF149" s="37"/>
      <c r="DQG149" s="37"/>
      <c r="DQH149" s="37"/>
      <c r="DQI149" s="37"/>
      <c r="DQJ149" s="37"/>
      <c r="DQK149" s="37"/>
      <c r="DQL149" s="37"/>
      <c r="DQM149" s="37"/>
      <c r="DQN149" s="37"/>
      <c r="DQO149" s="37"/>
      <c r="DQP149" s="37"/>
      <c r="DQQ149" s="37"/>
      <c r="DQR149" s="37"/>
      <c r="DQS149" s="37"/>
      <c r="DQT149" s="37"/>
      <c r="DQU149" s="37"/>
      <c r="DQV149" s="37"/>
      <c r="DQW149" s="37"/>
      <c r="DQX149" s="37"/>
      <c r="DQY149" s="37"/>
      <c r="DQZ149" s="37"/>
      <c r="DRA149" s="37"/>
      <c r="DRB149" s="37"/>
      <c r="DRC149" s="37"/>
      <c r="DRD149" s="37"/>
      <c r="DRE149" s="37"/>
      <c r="DRF149" s="37"/>
      <c r="DRG149" s="37"/>
      <c r="DRH149" s="37"/>
      <c r="DRI149" s="37"/>
      <c r="DRJ149" s="37"/>
      <c r="DRK149" s="37"/>
      <c r="DRL149" s="37"/>
      <c r="DRM149" s="37"/>
      <c r="DRN149" s="37"/>
      <c r="DRO149" s="37"/>
      <c r="DRP149" s="37"/>
      <c r="DRQ149" s="37"/>
      <c r="DRR149" s="37"/>
      <c r="DRS149" s="37"/>
      <c r="DRT149" s="37"/>
      <c r="DRU149" s="37"/>
      <c r="DRV149" s="37"/>
      <c r="DRW149" s="37"/>
      <c r="DRX149" s="37"/>
      <c r="DRY149" s="37"/>
      <c r="DRZ149" s="37"/>
      <c r="DSA149" s="37"/>
      <c r="DSB149" s="37"/>
      <c r="DSC149" s="37"/>
      <c r="DSD149" s="37"/>
      <c r="DSE149" s="37"/>
      <c r="DSF149" s="37"/>
      <c r="DSG149" s="37"/>
      <c r="DSH149" s="37"/>
      <c r="DSI149" s="37"/>
      <c r="DSJ149" s="37"/>
      <c r="DSK149" s="37"/>
      <c r="DSL149" s="37"/>
      <c r="DSM149" s="37"/>
      <c r="DSN149" s="37"/>
      <c r="DSO149" s="37"/>
      <c r="DSP149" s="37"/>
      <c r="DSQ149" s="37"/>
      <c r="DSR149" s="37"/>
      <c r="DSS149" s="37"/>
      <c r="DST149" s="37"/>
      <c r="DSU149" s="37"/>
      <c r="DSV149" s="37"/>
      <c r="DSW149" s="37"/>
      <c r="DSX149" s="37"/>
      <c r="DSY149" s="37"/>
      <c r="DSZ149" s="37"/>
      <c r="DTA149" s="37"/>
      <c r="DTB149" s="37"/>
      <c r="DTC149" s="37"/>
      <c r="DTD149" s="37"/>
      <c r="DTE149" s="37"/>
      <c r="DTF149" s="37"/>
      <c r="DTG149" s="37"/>
      <c r="DTH149" s="37"/>
      <c r="DTI149" s="37"/>
      <c r="DTJ149" s="37"/>
      <c r="DTK149" s="37"/>
      <c r="DTL149" s="37"/>
      <c r="DTM149" s="37"/>
      <c r="DTN149" s="37"/>
      <c r="DTO149" s="37"/>
      <c r="DTP149" s="37"/>
      <c r="DTQ149" s="37"/>
      <c r="DTR149" s="37"/>
      <c r="DTS149" s="37"/>
      <c r="DTT149" s="37"/>
      <c r="DTU149" s="37"/>
      <c r="DTV149" s="37"/>
      <c r="DTW149" s="37"/>
      <c r="DTX149" s="37"/>
      <c r="DTY149" s="37"/>
      <c r="DTZ149" s="37"/>
      <c r="DUA149" s="37"/>
      <c r="DUB149" s="37"/>
      <c r="DUC149" s="37"/>
      <c r="DUD149" s="37"/>
      <c r="DUE149" s="37"/>
      <c r="DUF149" s="37"/>
      <c r="DUG149" s="37"/>
      <c r="DUH149" s="37"/>
      <c r="DUI149" s="37"/>
      <c r="DUJ149" s="37"/>
      <c r="DUK149" s="37"/>
      <c r="DUL149" s="37"/>
      <c r="DUM149" s="37"/>
      <c r="DUN149" s="37"/>
      <c r="DUO149" s="37"/>
      <c r="DUP149" s="37"/>
      <c r="DUQ149" s="37"/>
      <c r="DUR149" s="37"/>
      <c r="DUS149" s="37"/>
      <c r="DUT149" s="37"/>
      <c r="DUU149" s="37"/>
      <c r="DUV149" s="37"/>
      <c r="DUW149" s="37"/>
      <c r="DUX149" s="37"/>
      <c r="DUY149" s="37"/>
      <c r="DUZ149" s="37"/>
      <c r="DVA149" s="37"/>
      <c r="DVB149" s="37"/>
      <c r="DVC149" s="37"/>
      <c r="DVD149" s="37"/>
      <c r="DVE149" s="37"/>
      <c r="DVF149" s="37"/>
      <c r="DVG149" s="37"/>
      <c r="DVH149" s="37"/>
      <c r="DVI149" s="37"/>
      <c r="DVJ149" s="37"/>
      <c r="DVK149" s="37"/>
      <c r="DVL149" s="37"/>
      <c r="DVM149" s="37"/>
      <c r="DVN149" s="37"/>
      <c r="DVO149" s="37"/>
      <c r="DVP149" s="37"/>
      <c r="DVQ149" s="37"/>
      <c r="DVR149" s="37"/>
      <c r="DVS149" s="37"/>
      <c r="DVT149" s="37"/>
      <c r="DVU149" s="37"/>
      <c r="DVV149" s="37"/>
      <c r="DVW149" s="37"/>
      <c r="DVX149" s="37"/>
      <c r="DVY149" s="37"/>
      <c r="DVZ149" s="37"/>
      <c r="DWA149" s="37"/>
      <c r="DWB149" s="37"/>
      <c r="DWC149" s="37"/>
      <c r="DWD149" s="37"/>
      <c r="DWE149" s="37"/>
      <c r="DWF149" s="37"/>
      <c r="DWG149" s="37"/>
      <c r="DWH149" s="37"/>
      <c r="DWI149" s="37"/>
      <c r="DWJ149" s="37"/>
      <c r="DWK149" s="37"/>
      <c r="DWL149" s="37"/>
      <c r="DWM149" s="37"/>
      <c r="DWN149" s="37"/>
      <c r="DWO149" s="37"/>
      <c r="DWP149" s="37"/>
      <c r="DWQ149" s="37"/>
      <c r="DWR149" s="37"/>
      <c r="DWS149" s="37"/>
      <c r="DWT149" s="37"/>
      <c r="DWU149" s="37"/>
      <c r="DWV149" s="37"/>
      <c r="DWW149" s="37"/>
      <c r="DWX149" s="37"/>
      <c r="DWY149" s="37"/>
      <c r="DWZ149" s="37"/>
      <c r="DXA149" s="37"/>
      <c r="DXB149" s="37"/>
      <c r="DXC149" s="37"/>
      <c r="DXD149" s="37"/>
      <c r="DXE149" s="37"/>
      <c r="DXF149" s="37"/>
      <c r="DXG149" s="37"/>
      <c r="DXH149" s="37"/>
      <c r="DXI149" s="37"/>
      <c r="DXJ149" s="37"/>
      <c r="DXK149" s="37"/>
      <c r="DXL149" s="37"/>
      <c r="DXM149" s="37"/>
      <c r="DXN149" s="37"/>
      <c r="DXO149" s="37"/>
      <c r="DXP149" s="37"/>
      <c r="DXQ149" s="37"/>
      <c r="DXR149" s="37"/>
      <c r="DXS149" s="37"/>
      <c r="DXT149" s="37"/>
      <c r="DXU149" s="37"/>
      <c r="DXV149" s="37"/>
      <c r="DXW149" s="37"/>
      <c r="DXX149" s="37"/>
      <c r="DXY149" s="37"/>
      <c r="DXZ149" s="37"/>
      <c r="DYA149" s="37"/>
      <c r="DYB149" s="37"/>
      <c r="DYC149" s="37"/>
      <c r="DYD149" s="37"/>
      <c r="DYE149" s="37"/>
      <c r="DYF149" s="37"/>
      <c r="DYG149" s="37"/>
      <c r="DYH149" s="37"/>
      <c r="DYI149" s="37"/>
      <c r="DYJ149" s="37"/>
      <c r="DYK149" s="37"/>
      <c r="DYL149" s="37"/>
      <c r="DYM149" s="37"/>
      <c r="DYN149" s="37"/>
      <c r="DYO149" s="37"/>
      <c r="DYP149" s="37"/>
      <c r="DYQ149" s="37"/>
      <c r="DYR149" s="37"/>
      <c r="DYS149" s="37"/>
      <c r="DYT149" s="37"/>
      <c r="DYU149" s="37"/>
      <c r="DYV149" s="37"/>
      <c r="DYW149" s="37"/>
      <c r="DYX149" s="37"/>
      <c r="DYY149" s="37"/>
      <c r="DYZ149" s="37"/>
      <c r="DZA149" s="37"/>
      <c r="DZB149" s="37"/>
      <c r="DZC149" s="37"/>
      <c r="DZD149" s="37"/>
      <c r="DZE149" s="37"/>
      <c r="DZF149" s="37"/>
      <c r="DZG149" s="37"/>
      <c r="DZH149" s="37"/>
      <c r="DZI149" s="37"/>
      <c r="DZJ149" s="37"/>
      <c r="DZK149" s="37"/>
      <c r="DZL149" s="37"/>
      <c r="DZM149" s="37"/>
      <c r="DZN149" s="37"/>
      <c r="DZO149" s="37"/>
      <c r="DZP149" s="37"/>
      <c r="DZQ149" s="37"/>
      <c r="DZR149" s="37"/>
      <c r="DZS149" s="37"/>
      <c r="DZT149" s="37"/>
      <c r="DZU149" s="37"/>
      <c r="DZV149" s="37"/>
      <c r="DZW149" s="37"/>
      <c r="DZX149" s="37"/>
      <c r="DZY149" s="37"/>
      <c r="DZZ149" s="37"/>
      <c r="EAA149" s="37"/>
      <c r="EAB149" s="37"/>
      <c r="EAC149" s="37"/>
      <c r="EAD149" s="37"/>
      <c r="EAE149" s="37"/>
      <c r="EAF149" s="37"/>
      <c r="EAG149" s="37"/>
      <c r="EAH149" s="37"/>
      <c r="EAI149" s="37"/>
      <c r="EAJ149" s="37"/>
      <c r="EAK149" s="37"/>
      <c r="EAL149" s="37"/>
      <c r="EAM149" s="37"/>
      <c r="EAN149" s="37"/>
      <c r="EAO149" s="37"/>
      <c r="EAP149" s="37"/>
      <c r="EAQ149" s="37"/>
      <c r="EAR149" s="37"/>
      <c r="EAS149" s="37"/>
      <c r="EAT149" s="37"/>
      <c r="EAU149" s="37"/>
      <c r="EAV149" s="37"/>
      <c r="EAW149" s="37"/>
      <c r="EAX149" s="37"/>
      <c r="EAY149" s="37"/>
      <c r="EAZ149" s="37"/>
      <c r="EBA149" s="37"/>
      <c r="EBB149" s="37"/>
      <c r="EBC149" s="37"/>
      <c r="EBD149" s="37"/>
      <c r="EBE149" s="37"/>
      <c r="EBF149" s="37"/>
      <c r="EBG149" s="37"/>
      <c r="EBH149" s="37"/>
      <c r="EBI149" s="37"/>
      <c r="EBJ149" s="37"/>
      <c r="EBK149" s="37"/>
      <c r="EBL149" s="37"/>
      <c r="EBM149" s="37"/>
      <c r="EBN149" s="37"/>
      <c r="EBO149" s="37"/>
      <c r="EBP149" s="37"/>
      <c r="EBQ149" s="37"/>
      <c r="EBR149" s="37"/>
      <c r="EBS149" s="37"/>
      <c r="EBT149" s="37"/>
      <c r="EBU149" s="37"/>
      <c r="EBV149" s="37"/>
      <c r="EBW149" s="37"/>
      <c r="EBX149" s="37"/>
      <c r="EBY149" s="37"/>
      <c r="EBZ149" s="37"/>
      <c r="ECA149" s="37"/>
      <c r="ECB149" s="37"/>
      <c r="ECC149" s="37"/>
      <c r="ECD149" s="37"/>
      <c r="ECE149" s="37"/>
      <c r="ECF149" s="37"/>
      <c r="ECG149" s="37"/>
      <c r="ECH149" s="37"/>
      <c r="ECI149" s="37"/>
      <c r="ECJ149" s="37"/>
      <c r="ECK149" s="37"/>
      <c r="ECL149" s="37"/>
      <c r="ECM149" s="37"/>
      <c r="ECN149" s="37"/>
      <c r="ECO149" s="37"/>
      <c r="ECP149" s="37"/>
      <c r="ECQ149" s="37"/>
      <c r="ECR149" s="37"/>
      <c r="ECS149" s="37"/>
      <c r="ECT149" s="37"/>
      <c r="ECU149" s="37"/>
      <c r="ECV149" s="37"/>
      <c r="ECW149" s="37"/>
      <c r="ECX149" s="37"/>
      <c r="ECY149" s="37"/>
      <c r="ECZ149" s="37"/>
      <c r="EDA149" s="37"/>
      <c r="EDB149" s="37"/>
      <c r="EDC149" s="37"/>
      <c r="EDD149" s="37"/>
      <c r="EDE149" s="37"/>
      <c r="EDF149" s="37"/>
      <c r="EDG149" s="37"/>
      <c r="EDH149" s="37"/>
      <c r="EDI149" s="37"/>
      <c r="EDJ149" s="37"/>
      <c r="EDK149" s="37"/>
      <c r="EDL149" s="37"/>
      <c r="EDM149" s="37"/>
      <c r="EDN149" s="37"/>
      <c r="EDO149" s="37"/>
      <c r="EDP149" s="37"/>
      <c r="EDQ149" s="37"/>
      <c r="EDR149" s="37"/>
      <c r="EDS149" s="37"/>
      <c r="EDT149" s="37"/>
      <c r="EDU149" s="37"/>
      <c r="EDV149" s="37"/>
      <c r="EDW149" s="37"/>
      <c r="EDX149" s="37"/>
      <c r="EDY149" s="37"/>
      <c r="EDZ149" s="37"/>
      <c r="EEA149" s="37"/>
      <c r="EEB149" s="37"/>
      <c r="EEC149" s="37"/>
      <c r="EED149" s="37"/>
      <c r="EEE149" s="37"/>
      <c r="EEF149" s="37"/>
      <c r="EEG149" s="37"/>
      <c r="EEH149" s="37"/>
      <c r="EEI149" s="37"/>
      <c r="EEJ149" s="37"/>
      <c r="EEK149" s="37"/>
      <c r="EEL149" s="37"/>
      <c r="EEM149" s="37"/>
      <c r="EEN149" s="37"/>
      <c r="EEO149" s="37"/>
      <c r="EEP149" s="37"/>
      <c r="EEQ149" s="37"/>
      <c r="EER149" s="37"/>
      <c r="EES149" s="37"/>
      <c r="EET149" s="37"/>
      <c r="EEU149" s="37"/>
      <c r="EEV149" s="37"/>
      <c r="EEW149" s="37"/>
      <c r="EEX149" s="37"/>
      <c r="EEY149" s="37"/>
      <c r="EEZ149" s="37"/>
      <c r="EFA149" s="37"/>
      <c r="EFB149" s="37"/>
      <c r="EFC149" s="37"/>
      <c r="EFD149" s="37"/>
      <c r="EFE149" s="37"/>
      <c r="EFF149" s="37"/>
      <c r="EFG149" s="37"/>
      <c r="EFH149" s="37"/>
      <c r="EFI149" s="37"/>
      <c r="EFJ149" s="37"/>
      <c r="EFK149" s="37"/>
      <c r="EFL149" s="37"/>
      <c r="EFM149" s="37"/>
      <c r="EFN149" s="37"/>
      <c r="EFO149" s="37"/>
      <c r="EFP149" s="37"/>
      <c r="EFQ149" s="37"/>
      <c r="EFR149" s="37"/>
      <c r="EFS149" s="37"/>
      <c r="EFT149" s="37"/>
      <c r="EFU149" s="37"/>
      <c r="EFV149" s="37"/>
      <c r="EFW149" s="37"/>
      <c r="EFX149" s="37"/>
      <c r="EFY149" s="37"/>
      <c r="EFZ149" s="37"/>
      <c r="EGA149" s="37"/>
      <c r="EGB149" s="37"/>
      <c r="EGC149" s="37"/>
      <c r="EGD149" s="37"/>
      <c r="EGE149" s="37"/>
      <c r="EGF149" s="37"/>
      <c r="EGG149" s="37"/>
      <c r="EGH149" s="37"/>
      <c r="EGI149" s="37"/>
      <c r="EGJ149" s="37"/>
      <c r="EGK149" s="37"/>
      <c r="EGL149" s="37"/>
      <c r="EGM149" s="37"/>
      <c r="EGN149" s="37"/>
      <c r="EGO149" s="37"/>
      <c r="EGP149" s="37"/>
      <c r="EGQ149" s="37"/>
      <c r="EGR149" s="37"/>
      <c r="EGS149" s="37"/>
      <c r="EGT149" s="37"/>
      <c r="EGU149" s="37"/>
      <c r="EGV149" s="37"/>
      <c r="EGW149" s="37"/>
      <c r="EGX149" s="37"/>
      <c r="EGY149" s="37"/>
      <c r="EGZ149" s="37"/>
      <c r="EHA149" s="37"/>
      <c r="EHB149" s="37"/>
      <c r="EHC149" s="37"/>
      <c r="EHD149" s="37"/>
      <c r="EHE149" s="37"/>
      <c r="EHF149" s="37"/>
      <c r="EHG149" s="37"/>
      <c r="EHH149" s="37"/>
      <c r="EHI149" s="37"/>
      <c r="EHJ149" s="37"/>
      <c r="EHK149" s="37"/>
      <c r="EHL149" s="37"/>
      <c r="EHM149" s="37"/>
      <c r="EHN149" s="37"/>
      <c r="EHO149" s="37"/>
      <c r="EHP149" s="37"/>
      <c r="EHQ149" s="37"/>
      <c r="EHR149" s="37"/>
      <c r="EHS149" s="37"/>
      <c r="EHT149" s="37"/>
      <c r="EHU149" s="37"/>
      <c r="EHV149" s="37"/>
      <c r="EHW149" s="37"/>
      <c r="EHX149" s="37"/>
      <c r="EHY149" s="37"/>
      <c r="EHZ149" s="37"/>
      <c r="EIA149" s="37"/>
      <c r="EIB149" s="37"/>
      <c r="EIC149" s="37"/>
      <c r="EID149" s="37"/>
      <c r="EIE149" s="37"/>
      <c r="EIF149" s="37"/>
      <c r="EIG149" s="37"/>
      <c r="EIH149" s="37"/>
      <c r="EII149" s="37"/>
      <c r="EIJ149" s="37"/>
      <c r="EIK149" s="37"/>
      <c r="EIL149" s="37"/>
      <c r="EIM149" s="37"/>
      <c r="EIN149" s="37"/>
      <c r="EIO149" s="37"/>
      <c r="EIP149" s="37"/>
      <c r="EIQ149" s="37"/>
      <c r="EIR149" s="37"/>
      <c r="EIS149" s="37"/>
      <c r="EIT149" s="37"/>
      <c r="EIU149" s="37"/>
      <c r="EIV149" s="37"/>
      <c r="EIW149" s="37"/>
      <c r="EIX149" s="37"/>
      <c r="EIY149" s="37"/>
      <c r="EIZ149" s="37"/>
      <c r="EJA149" s="37"/>
      <c r="EJB149" s="37"/>
      <c r="EJC149" s="37"/>
      <c r="EJD149" s="37"/>
      <c r="EJE149" s="37"/>
      <c r="EJF149" s="37"/>
      <c r="EJG149" s="37"/>
      <c r="EJH149" s="37"/>
      <c r="EJI149" s="37"/>
      <c r="EJJ149" s="37"/>
      <c r="EJK149" s="37"/>
      <c r="EJL149" s="37"/>
      <c r="EJM149" s="37"/>
      <c r="EJN149" s="37"/>
      <c r="EJO149" s="37"/>
      <c r="EJP149" s="37"/>
      <c r="EJQ149" s="37"/>
      <c r="EJR149" s="37"/>
      <c r="EJS149" s="37"/>
      <c r="EJT149" s="37"/>
      <c r="EJU149" s="37"/>
      <c r="EJV149" s="37"/>
      <c r="EJW149" s="37"/>
      <c r="EJX149" s="37"/>
      <c r="EJY149" s="37"/>
      <c r="EJZ149" s="37"/>
      <c r="EKA149" s="37"/>
      <c r="EKB149" s="37"/>
      <c r="EKC149" s="37"/>
      <c r="EKD149" s="37"/>
      <c r="EKE149" s="37"/>
      <c r="EKF149" s="37"/>
      <c r="EKG149" s="37"/>
      <c r="EKH149" s="37"/>
      <c r="EKI149" s="37"/>
      <c r="EKJ149" s="37"/>
      <c r="EKK149" s="37"/>
      <c r="EKL149" s="37"/>
      <c r="EKM149" s="37"/>
      <c r="EKN149" s="37"/>
      <c r="EKO149" s="37"/>
      <c r="EKP149" s="37"/>
      <c r="EKQ149" s="37"/>
      <c r="EKR149" s="37"/>
      <c r="EKS149" s="37"/>
      <c r="EKT149" s="37"/>
      <c r="EKU149" s="37"/>
      <c r="EKV149" s="37"/>
      <c r="EKW149" s="37"/>
      <c r="EKX149" s="37"/>
      <c r="EKY149" s="37"/>
      <c r="EKZ149" s="37"/>
      <c r="ELA149" s="37"/>
      <c r="ELB149" s="37"/>
      <c r="ELC149" s="37"/>
      <c r="ELD149" s="37"/>
      <c r="ELE149" s="37"/>
      <c r="ELF149" s="37"/>
      <c r="ELG149" s="37"/>
      <c r="ELH149" s="37"/>
      <c r="ELI149" s="37"/>
      <c r="ELJ149" s="37"/>
      <c r="ELK149" s="37"/>
      <c r="ELL149" s="37"/>
      <c r="ELM149" s="37"/>
      <c r="ELN149" s="37"/>
      <c r="ELO149" s="37"/>
      <c r="ELP149" s="37"/>
      <c r="ELQ149" s="37"/>
      <c r="ELR149" s="37"/>
      <c r="ELS149" s="37"/>
      <c r="ELT149" s="37"/>
      <c r="ELU149" s="37"/>
      <c r="ELV149" s="37"/>
      <c r="ELW149" s="37"/>
      <c r="ELX149" s="37"/>
      <c r="ELY149" s="37"/>
      <c r="ELZ149" s="37"/>
      <c r="EMA149" s="37"/>
      <c r="EMB149" s="37"/>
      <c r="EMC149" s="37"/>
      <c r="EMD149" s="37"/>
      <c r="EME149" s="37"/>
      <c r="EMF149" s="37"/>
      <c r="EMG149" s="37"/>
      <c r="EMH149" s="37"/>
      <c r="EMI149" s="37"/>
      <c r="EMJ149" s="37"/>
      <c r="EMK149" s="37"/>
      <c r="EML149" s="37"/>
      <c r="EMM149" s="37"/>
      <c r="EMN149" s="37"/>
      <c r="EMO149" s="37"/>
      <c r="EMP149" s="37"/>
      <c r="EMQ149" s="37"/>
      <c r="EMR149" s="37"/>
      <c r="EMS149" s="37"/>
      <c r="EMT149" s="37"/>
      <c r="EMU149" s="37"/>
      <c r="EMV149" s="37"/>
      <c r="EMW149" s="37"/>
      <c r="EMX149" s="37"/>
      <c r="EMY149" s="37"/>
      <c r="EMZ149" s="37"/>
      <c r="ENA149" s="37"/>
      <c r="ENB149" s="37"/>
      <c r="ENC149" s="37"/>
      <c r="END149" s="37"/>
      <c r="ENE149" s="37"/>
      <c r="ENF149" s="37"/>
      <c r="ENG149" s="37"/>
      <c r="ENH149" s="37"/>
      <c r="ENI149" s="37"/>
      <c r="ENJ149" s="37"/>
      <c r="ENK149" s="37"/>
      <c r="ENL149" s="37"/>
      <c r="ENM149" s="37"/>
      <c r="ENN149" s="37"/>
      <c r="ENO149" s="37"/>
      <c r="ENP149" s="37"/>
      <c r="ENQ149" s="37"/>
      <c r="ENR149" s="37"/>
      <c r="ENS149" s="37"/>
      <c r="ENT149" s="37"/>
      <c r="ENU149" s="37"/>
      <c r="ENV149" s="37"/>
      <c r="ENW149" s="37"/>
      <c r="ENX149" s="37"/>
      <c r="ENY149" s="37"/>
      <c r="ENZ149" s="37"/>
      <c r="EOA149" s="37"/>
      <c r="EOB149" s="37"/>
      <c r="EOC149" s="37"/>
      <c r="EOD149" s="37"/>
      <c r="EOE149" s="37"/>
      <c r="EOF149" s="37"/>
      <c r="EOG149" s="37"/>
      <c r="EOH149" s="37"/>
      <c r="EOI149" s="37"/>
      <c r="EOJ149" s="37"/>
      <c r="EOK149" s="37"/>
      <c r="EOL149" s="37"/>
      <c r="EOM149" s="37"/>
      <c r="EON149" s="37"/>
      <c r="EOO149" s="37"/>
      <c r="EOP149" s="37"/>
      <c r="EOQ149" s="37"/>
      <c r="EOR149" s="37"/>
      <c r="EOS149" s="37"/>
      <c r="EOT149" s="37"/>
      <c r="EOU149" s="37"/>
      <c r="EOV149" s="37"/>
      <c r="EOW149" s="37"/>
      <c r="EOX149" s="37"/>
      <c r="EOY149" s="37"/>
      <c r="EOZ149" s="37"/>
      <c r="EPA149" s="37"/>
      <c r="EPB149" s="37"/>
      <c r="EPC149" s="37"/>
      <c r="EPD149" s="37"/>
      <c r="EPE149" s="37"/>
      <c r="EPF149" s="37"/>
      <c r="EPG149" s="37"/>
      <c r="EPH149" s="37"/>
      <c r="EPI149" s="37"/>
      <c r="EPJ149" s="37"/>
      <c r="EPK149" s="37"/>
      <c r="EPL149" s="37"/>
      <c r="EPM149" s="37"/>
      <c r="EPN149" s="37"/>
      <c r="EPO149" s="37"/>
      <c r="EPP149" s="37"/>
      <c r="EPQ149" s="37"/>
      <c r="EPR149" s="37"/>
      <c r="EPS149" s="37"/>
      <c r="EPT149" s="37"/>
      <c r="EPU149" s="37"/>
      <c r="EPV149" s="37"/>
      <c r="EPW149" s="37"/>
      <c r="EPX149" s="37"/>
      <c r="EPY149" s="37"/>
      <c r="EPZ149" s="37"/>
      <c r="EQA149" s="37"/>
      <c r="EQB149" s="37"/>
      <c r="EQC149" s="37"/>
      <c r="EQD149" s="37"/>
      <c r="EQE149" s="37"/>
      <c r="EQF149" s="37"/>
      <c r="EQG149" s="37"/>
      <c r="EQH149" s="37"/>
      <c r="EQI149" s="37"/>
      <c r="EQJ149" s="37"/>
      <c r="EQK149" s="37"/>
      <c r="EQL149" s="37"/>
      <c r="EQM149" s="37"/>
      <c r="EQN149" s="37"/>
      <c r="EQO149" s="37"/>
      <c r="EQP149" s="37"/>
      <c r="EQQ149" s="37"/>
      <c r="EQR149" s="37"/>
      <c r="EQS149" s="37"/>
      <c r="EQT149" s="37"/>
      <c r="EQU149" s="37"/>
      <c r="EQV149" s="37"/>
      <c r="EQW149" s="37"/>
      <c r="EQX149" s="37"/>
      <c r="EQY149" s="37"/>
      <c r="EQZ149" s="37"/>
      <c r="ERA149" s="37"/>
      <c r="ERB149" s="37"/>
      <c r="ERC149" s="37"/>
      <c r="ERD149" s="37"/>
      <c r="ERE149" s="37"/>
      <c r="ERF149" s="37"/>
      <c r="ERG149" s="37"/>
      <c r="ERH149" s="37"/>
      <c r="ERI149" s="37"/>
      <c r="ERJ149" s="37"/>
      <c r="ERK149" s="37"/>
      <c r="ERL149" s="37"/>
      <c r="ERM149" s="37"/>
      <c r="ERN149" s="37"/>
      <c r="ERO149" s="37"/>
      <c r="ERP149" s="37"/>
      <c r="ERQ149" s="37"/>
      <c r="ERR149" s="37"/>
      <c r="ERS149" s="37"/>
      <c r="ERT149" s="37"/>
      <c r="ERU149" s="37"/>
      <c r="ERV149" s="37"/>
      <c r="ERW149" s="37"/>
      <c r="ERX149" s="37"/>
      <c r="ERY149" s="37"/>
      <c r="ERZ149" s="37"/>
      <c r="ESA149" s="37"/>
      <c r="ESB149" s="37"/>
      <c r="ESC149" s="37"/>
      <c r="ESD149" s="37"/>
      <c r="ESE149" s="37"/>
      <c r="ESF149" s="37"/>
      <c r="ESG149" s="37"/>
      <c r="ESH149" s="37"/>
      <c r="ESI149" s="37"/>
      <c r="ESJ149" s="37"/>
      <c r="ESK149" s="37"/>
      <c r="ESL149" s="37"/>
      <c r="ESM149" s="37"/>
      <c r="ESN149" s="37"/>
      <c r="ESO149" s="37"/>
      <c r="ESP149" s="37"/>
      <c r="ESQ149" s="37"/>
      <c r="ESR149" s="37"/>
      <c r="ESS149" s="37"/>
      <c r="EST149" s="37"/>
      <c r="ESU149" s="37"/>
      <c r="ESV149" s="37"/>
      <c r="ESW149" s="37"/>
      <c r="ESX149" s="37"/>
      <c r="ESY149" s="37"/>
      <c r="ESZ149" s="37"/>
      <c r="ETA149" s="37"/>
      <c r="ETB149" s="37"/>
      <c r="ETC149" s="37"/>
      <c r="ETD149" s="37"/>
      <c r="ETE149" s="37"/>
      <c r="ETF149" s="37"/>
      <c r="ETG149" s="37"/>
      <c r="ETH149" s="37"/>
      <c r="ETI149" s="37"/>
      <c r="ETJ149" s="37"/>
      <c r="ETK149" s="37"/>
      <c r="ETL149" s="37"/>
      <c r="ETM149" s="37"/>
      <c r="ETN149" s="37"/>
      <c r="ETO149" s="37"/>
      <c r="ETP149" s="37"/>
      <c r="ETQ149" s="37"/>
      <c r="ETR149" s="37"/>
      <c r="ETS149" s="37"/>
      <c r="ETT149" s="37"/>
      <c r="ETU149" s="37"/>
      <c r="ETV149" s="37"/>
      <c r="ETW149" s="37"/>
      <c r="ETX149" s="37"/>
      <c r="ETY149" s="37"/>
      <c r="ETZ149" s="37"/>
      <c r="EUA149" s="37"/>
      <c r="EUB149" s="37"/>
      <c r="EUC149" s="37"/>
      <c r="EUD149" s="37"/>
      <c r="EUE149" s="37"/>
      <c r="EUF149" s="37"/>
      <c r="EUG149" s="37"/>
      <c r="EUH149" s="37"/>
      <c r="EUI149" s="37"/>
      <c r="EUJ149" s="37"/>
      <c r="EUK149" s="37"/>
      <c r="EUL149" s="37"/>
      <c r="EUM149" s="37"/>
      <c r="EUN149" s="37"/>
      <c r="EUO149" s="37"/>
      <c r="EUP149" s="37"/>
      <c r="EUQ149" s="37"/>
      <c r="EUR149" s="37"/>
      <c r="EUS149" s="37"/>
      <c r="EUT149" s="37"/>
      <c r="EUU149" s="37"/>
      <c r="EUV149" s="37"/>
      <c r="EUW149" s="37"/>
      <c r="EUX149" s="37"/>
      <c r="EUY149" s="37"/>
      <c r="EUZ149" s="37"/>
      <c r="EVA149" s="37"/>
      <c r="EVB149" s="37"/>
      <c r="EVC149" s="37"/>
      <c r="EVD149" s="37"/>
      <c r="EVE149" s="37"/>
      <c r="EVF149" s="37"/>
      <c r="EVG149" s="37"/>
      <c r="EVH149" s="37"/>
      <c r="EVI149" s="37"/>
      <c r="EVJ149" s="37"/>
      <c r="EVK149" s="37"/>
      <c r="EVL149" s="37"/>
      <c r="EVM149" s="37"/>
      <c r="EVN149" s="37"/>
      <c r="EVO149" s="37"/>
      <c r="EVP149" s="37"/>
      <c r="EVQ149" s="37"/>
      <c r="EVR149" s="37"/>
      <c r="EVS149" s="37"/>
      <c r="EVT149" s="37"/>
      <c r="EVU149" s="37"/>
      <c r="EVV149" s="37"/>
      <c r="EVW149" s="37"/>
      <c r="EVX149" s="37"/>
      <c r="EVY149" s="37"/>
      <c r="EVZ149" s="37"/>
      <c r="EWA149" s="37"/>
      <c r="EWB149" s="37"/>
      <c r="EWC149" s="37"/>
      <c r="EWD149" s="37"/>
      <c r="EWE149" s="37"/>
      <c r="EWF149" s="37"/>
      <c r="EWG149" s="37"/>
      <c r="EWH149" s="37"/>
      <c r="EWI149" s="37"/>
      <c r="EWJ149" s="37"/>
      <c r="EWK149" s="37"/>
      <c r="EWL149" s="37"/>
      <c r="EWM149" s="37"/>
      <c r="EWN149" s="37"/>
      <c r="EWO149" s="37"/>
      <c r="EWP149" s="37"/>
      <c r="EWQ149" s="37"/>
      <c r="EWR149" s="37"/>
      <c r="EWS149" s="37"/>
      <c r="EWT149" s="37"/>
      <c r="EWU149" s="37"/>
      <c r="EWV149" s="37"/>
      <c r="EWW149" s="37"/>
      <c r="EWX149" s="37"/>
      <c r="EWY149" s="37"/>
      <c r="EWZ149" s="37"/>
      <c r="EXA149" s="37"/>
      <c r="EXB149" s="37"/>
      <c r="EXC149" s="37"/>
      <c r="EXD149" s="37"/>
      <c r="EXE149" s="37"/>
      <c r="EXF149" s="37"/>
      <c r="EXG149" s="37"/>
      <c r="EXH149" s="37"/>
      <c r="EXI149" s="37"/>
      <c r="EXJ149" s="37"/>
      <c r="EXK149" s="37"/>
      <c r="EXL149" s="37"/>
      <c r="EXM149" s="37"/>
      <c r="EXN149" s="37"/>
      <c r="EXO149" s="37"/>
      <c r="EXP149" s="37"/>
      <c r="EXQ149" s="37"/>
      <c r="EXR149" s="37"/>
      <c r="EXS149" s="37"/>
      <c r="EXT149" s="37"/>
      <c r="EXU149" s="37"/>
      <c r="EXV149" s="37"/>
      <c r="EXW149" s="37"/>
      <c r="EXX149" s="37"/>
      <c r="EXY149" s="37"/>
      <c r="EXZ149" s="37"/>
      <c r="EYA149" s="37"/>
      <c r="EYB149" s="37"/>
      <c r="EYC149" s="37"/>
      <c r="EYD149" s="37"/>
      <c r="EYE149" s="37"/>
      <c r="EYF149" s="37"/>
      <c r="EYG149" s="37"/>
      <c r="EYH149" s="37"/>
      <c r="EYI149" s="37"/>
      <c r="EYJ149" s="37"/>
      <c r="EYK149" s="37"/>
      <c r="EYL149" s="37"/>
      <c r="EYM149" s="37"/>
      <c r="EYN149" s="37"/>
      <c r="EYO149" s="37"/>
      <c r="EYP149" s="37"/>
      <c r="EYQ149" s="37"/>
      <c r="EYR149" s="37"/>
      <c r="EYS149" s="37"/>
      <c r="EYT149" s="37"/>
      <c r="EYU149" s="37"/>
      <c r="EYV149" s="37"/>
      <c r="EYW149" s="37"/>
      <c r="EYX149" s="37"/>
      <c r="EYY149" s="37"/>
      <c r="EYZ149" s="37"/>
      <c r="EZA149" s="37"/>
      <c r="EZB149" s="37"/>
      <c r="EZC149" s="37"/>
      <c r="EZD149" s="37"/>
      <c r="EZE149" s="37"/>
      <c r="EZF149" s="37"/>
      <c r="EZG149" s="37"/>
      <c r="EZH149" s="37"/>
      <c r="EZI149" s="37"/>
      <c r="EZJ149" s="37"/>
      <c r="EZK149" s="37"/>
      <c r="EZL149" s="37"/>
      <c r="EZM149" s="37"/>
      <c r="EZN149" s="37"/>
      <c r="EZO149" s="37"/>
      <c r="EZP149" s="37"/>
      <c r="EZQ149" s="37"/>
      <c r="EZR149" s="37"/>
      <c r="EZS149" s="37"/>
      <c r="EZT149" s="37"/>
      <c r="EZU149" s="37"/>
      <c r="EZV149" s="37"/>
      <c r="EZW149" s="37"/>
      <c r="EZX149" s="37"/>
      <c r="EZY149" s="37"/>
      <c r="EZZ149" s="37"/>
      <c r="FAA149" s="37"/>
      <c r="FAB149" s="37"/>
      <c r="FAC149" s="37"/>
      <c r="FAD149" s="37"/>
      <c r="FAE149" s="37"/>
      <c r="FAF149" s="37"/>
      <c r="FAG149" s="37"/>
      <c r="FAH149" s="37"/>
      <c r="FAI149" s="37"/>
      <c r="FAJ149" s="37"/>
      <c r="FAK149" s="37"/>
      <c r="FAL149" s="37"/>
      <c r="FAM149" s="37"/>
      <c r="FAN149" s="37"/>
      <c r="FAO149" s="37"/>
      <c r="FAP149" s="37"/>
      <c r="FAQ149" s="37"/>
      <c r="FAR149" s="37"/>
      <c r="FAS149" s="37"/>
      <c r="FAT149" s="37"/>
      <c r="FAU149" s="37"/>
      <c r="FAV149" s="37"/>
      <c r="FAW149" s="37"/>
      <c r="FAX149" s="37"/>
      <c r="FAY149" s="37"/>
      <c r="FAZ149" s="37"/>
      <c r="FBA149" s="37"/>
      <c r="FBB149" s="37"/>
      <c r="FBC149" s="37"/>
      <c r="FBD149" s="37"/>
      <c r="FBE149" s="37"/>
      <c r="FBF149" s="37"/>
      <c r="FBG149" s="37"/>
      <c r="FBH149" s="37"/>
      <c r="FBI149" s="37"/>
      <c r="FBJ149" s="37"/>
      <c r="FBK149" s="37"/>
      <c r="FBL149" s="37"/>
      <c r="FBM149" s="37"/>
      <c r="FBN149" s="37"/>
      <c r="FBO149" s="37"/>
      <c r="FBP149" s="37"/>
      <c r="FBQ149" s="37"/>
      <c r="FBR149" s="37"/>
      <c r="FBS149" s="37"/>
      <c r="FBT149" s="37"/>
      <c r="FBU149" s="37"/>
      <c r="FBV149" s="37"/>
      <c r="FBW149" s="37"/>
      <c r="FBX149" s="37"/>
      <c r="FBY149" s="37"/>
      <c r="FBZ149" s="37"/>
      <c r="FCA149" s="37"/>
      <c r="FCB149" s="37"/>
      <c r="FCC149" s="37"/>
      <c r="FCD149" s="37"/>
      <c r="FCE149" s="37"/>
      <c r="FCF149" s="37"/>
      <c r="FCG149" s="37"/>
      <c r="FCH149" s="37"/>
      <c r="FCI149" s="37"/>
      <c r="FCJ149" s="37"/>
      <c r="FCK149" s="37"/>
      <c r="FCL149" s="37"/>
      <c r="FCM149" s="37"/>
      <c r="FCN149" s="37"/>
      <c r="FCO149" s="37"/>
      <c r="FCP149" s="37"/>
      <c r="FCQ149" s="37"/>
      <c r="FCR149" s="37"/>
      <c r="FCS149" s="37"/>
      <c r="FCT149" s="37"/>
      <c r="FCU149" s="37"/>
      <c r="FCV149" s="37"/>
      <c r="FCW149" s="37"/>
      <c r="FCX149" s="37"/>
      <c r="FCY149" s="37"/>
      <c r="FCZ149" s="37"/>
      <c r="FDA149" s="37"/>
      <c r="FDB149" s="37"/>
      <c r="FDC149" s="37"/>
      <c r="FDD149" s="37"/>
      <c r="FDE149" s="37"/>
      <c r="FDF149" s="37"/>
      <c r="FDG149" s="37"/>
      <c r="FDH149" s="37"/>
      <c r="FDI149" s="37"/>
      <c r="FDJ149" s="37"/>
      <c r="FDK149" s="37"/>
      <c r="FDL149" s="37"/>
      <c r="FDM149" s="37"/>
      <c r="FDN149" s="37"/>
      <c r="FDO149" s="37"/>
      <c r="FDP149" s="37"/>
      <c r="FDQ149" s="37"/>
      <c r="FDR149" s="37"/>
      <c r="FDS149" s="37"/>
      <c r="FDT149" s="37"/>
      <c r="FDU149" s="37"/>
      <c r="FDV149" s="37"/>
      <c r="FDW149" s="37"/>
      <c r="FDX149" s="37"/>
      <c r="FDY149" s="37"/>
      <c r="FDZ149" s="37"/>
      <c r="FEA149" s="37"/>
      <c r="FEB149" s="37"/>
      <c r="FEC149" s="37"/>
      <c r="FED149" s="37"/>
      <c r="FEE149" s="37"/>
      <c r="FEF149" s="37"/>
      <c r="FEG149" s="37"/>
      <c r="FEH149" s="37"/>
      <c r="FEI149" s="37"/>
      <c r="FEJ149" s="37"/>
      <c r="FEK149" s="37"/>
      <c r="FEL149" s="37"/>
      <c r="FEM149" s="37"/>
      <c r="FEN149" s="37"/>
      <c r="FEO149" s="37"/>
      <c r="FEP149" s="37"/>
      <c r="FEQ149" s="37"/>
      <c r="FER149" s="37"/>
      <c r="FES149" s="37"/>
      <c r="FET149" s="37"/>
      <c r="FEU149" s="37"/>
      <c r="FEV149" s="37"/>
      <c r="FEW149" s="37"/>
      <c r="FEX149" s="37"/>
      <c r="FEY149" s="37"/>
      <c r="FEZ149" s="37"/>
      <c r="FFA149" s="37"/>
      <c r="FFB149" s="37"/>
      <c r="FFC149" s="37"/>
      <c r="FFD149" s="37"/>
      <c r="FFE149" s="37"/>
      <c r="FFF149" s="37"/>
      <c r="FFG149" s="37"/>
      <c r="FFH149" s="37"/>
      <c r="FFI149" s="37"/>
      <c r="FFJ149" s="37"/>
      <c r="FFK149" s="37"/>
      <c r="FFL149" s="37"/>
      <c r="FFM149" s="37"/>
      <c r="FFN149" s="37"/>
      <c r="FFO149" s="37"/>
      <c r="FFP149" s="37"/>
      <c r="FFQ149" s="37"/>
      <c r="FFR149" s="37"/>
      <c r="FFS149" s="37"/>
      <c r="FFT149" s="37"/>
      <c r="FFU149" s="37"/>
      <c r="FFV149" s="37"/>
      <c r="FFW149" s="37"/>
      <c r="FFX149" s="37"/>
      <c r="FFY149" s="37"/>
      <c r="FFZ149" s="37"/>
      <c r="FGA149" s="37"/>
      <c r="FGB149" s="37"/>
      <c r="FGC149" s="37"/>
      <c r="FGD149" s="37"/>
      <c r="FGE149" s="37"/>
      <c r="FGF149" s="37"/>
      <c r="FGG149" s="37"/>
      <c r="FGH149" s="37"/>
      <c r="FGI149" s="37"/>
      <c r="FGJ149" s="37"/>
      <c r="FGK149" s="37"/>
      <c r="FGL149" s="37"/>
      <c r="FGM149" s="37"/>
      <c r="FGN149" s="37"/>
      <c r="FGO149" s="37"/>
      <c r="FGP149" s="37"/>
      <c r="FGQ149" s="37"/>
      <c r="FGR149" s="37"/>
      <c r="FGS149" s="37"/>
      <c r="FGT149" s="37"/>
      <c r="FGU149" s="37"/>
      <c r="FGV149" s="37"/>
      <c r="FGW149" s="37"/>
      <c r="FGX149" s="37"/>
      <c r="FGY149" s="37"/>
      <c r="FGZ149" s="37"/>
      <c r="FHA149" s="37"/>
      <c r="FHB149" s="37"/>
      <c r="FHC149" s="37"/>
      <c r="FHD149" s="37"/>
      <c r="FHE149" s="37"/>
      <c r="FHF149" s="37"/>
      <c r="FHG149" s="37"/>
      <c r="FHH149" s="37"/>
      <c r="FHI149" s="37"/>
      <c r="FHJ149" s="37"/>
      <c r="FHK149" s="37"/>
      <c r="FHL149" s="37"/>
      <c r="FHM149" s="37"/>
      <c r="FHN149" s="37"/>
      <c r="FHO149" s="37"/>
      <c r="FHP149" s="37"/>
      <c r="FHQ149" s="37"/>
      <c r="FHR149" s="37"/>
      <c r="FHS149" s="37"/>
      <c r="FHT149" s="37"/>
      <c r="FHU149" s="37"/>
      <c r="FHV149" s="37"/>
      <c r="FHW149" s="37"/>
      <c r="FHX149" s="37"/>
      <c r="FHY149" s="37"/>
      <c r="FHZ149" s="37"/>
      <c r="FIA149" s="37"/>
      <c r="FIB149" s="37"/>
      <c r="FIC149" s="37"/>
      <c r="FID149" s="37"/>
      <c r="FIE149" s="37"/>
      <c r="FIF149" s="37"/>
      <c r="FIG149" s="37"/>
      <c r="FIH149" s="37"/>
      <c r="FII149" s="37"/>
      <c r="FIJ149" s="37"/>
      <c r="FIK149" s="37"/>
      <c r="FIL149" s="37"/>
      <c r="FIM149" s="37"/>
      <c r="FIN149" s="37"/>
      <c r="FIO149" s="37"/>
      <c r="FIP149" s="37"/>
      <c r="FIQ149" s="37"/>
      <c r="FIR149" s="37"/>
      <c r="FIS149" s="37"/>
      <c r="FIT149" s="37"/>
      <c r="FIU149" s="37"/>
      <c r="FIV149" s="37"/>
      <c r="FIW149" s="37"/>
      <c r="FIX149" s="37"/>
      <c r="FIY149" s="37"/>
      <c r="FIZ149" s="37"/>
      <c r="FJA149" s="37"/>
      <c r="FJB149" s="37"/>
      <c r="FJC149" s="37"/>
      <c r="FJD149" s="37"/>
      <c r="FJE149" s="37"/>
      <c r="FJF149" s="37"/>
      <c r="FJG149" s="37"/>
      <c r="FJH149" s="37"/>
      <c r="FJI149" s="37"/>
      <c r="FJJ149" s="37"/>
      <c r="FJK149" s="37"/>
      <c r="FJL149" s="37"/>
      <c r="FJM149" s="37"/>
      <c r="FJN149" s="37"/>
      <c r="FJO149" s="37"/>
      <c r="FJP149" s="37"/>
      <c r="FJQ149" s="37"/>
      <c r="FJR149" s="37"/>
      <c r="FJS149" s="37"/>
      <c r="FJT149" s="37"/>
      <c r="FJU149" s="37"/>
      <c r="FJV149" s="37"/>
      <c r="FJW149" s="37"/>
      <c r="FJX149" s="37"/>
      <c r="FJY149" s="37"/>
      <c r="FJZ149" s="37"/>
      <c r="FKA149" s="37"/>
      <c r="FKB149" s="37"/>
      <c r="FKC149" s="37"/>
      <c r="FKD149" s="37"/>
      <c r="FKE149" s="37"/>
      <c r="FKF149" s="37"/>
      <c r="FKG149" s="37"/>
      <c r="FKH149" s="37"/>
      <c r="FKI149" s="37"/>
      <c r="FKJ149" s="37"/>
      <c r="FKK149" s="37"/>
      <c r="FKL149" s="37"/>
      <c r="FKM149" s="37"/>
      <c r="FKN149" s="37"/>
      <c r="FKO149" s="37"/>
      <c r="FKP149" s="37"/>
      <c r="FKQ149" s="37"/>
      <c r="FKR149" s="37"/>
      <c r="FKS149" s="37"/>
      <c r="FKT149" s="37"/>
      <c r="FKU149" s="37"/>
      <c r="FKV149" s="37"/>
      <c r="FKW149" s="37"/>
      <c r="FKX149" s="37"/>
      <c r="FKY149" s="37"/>
      <c r="FKZ149" s="37"/>
      <c r="FLA149" s="37"/>
      <c r="FLB149" s="37"/>
      <c r="FLC149" s="37"/>
      <c r="FLD149" s="37"/>
      <c r="FLE149" s="37"/>
      <c r="FLF149" s="37"/>
      <c r="FLG149" s="37"/>
      <c r="FLH149" s="37"/>
      <c r="FLI149" s="37"/>
      <c r="FLJ149" s="37"/>
      <c r="FLK149" s="37"/>
      <c r="FLL149" s="37"/>
      <c r="FLM149" s="37"/>
      <c r="FLN149" s="37"/>
      <c r="FLO149" s="37"/>
      <c r="FLP149" s="37"/>
      <c r="FLQ149" s="37"/>
      <c r="FLR149" s="37"/>
      <c r="FLS149" s="37"/>
      <c r="FLT149" s="37"/>
      <c r="FLU149" s="37"/>
      <c r="FLV149" s="37"/>
      <c r="FLW149" s="37"/>
      <c r="FLX149" s="37"/>
      <c r="FLY149" s="37"/>
      <c r="FLZ149" s="37"/>
      <c r="FMA149" s="37"/>
      <c r="FMB149" s="37"/>
      <c r="FMC149" s="37"/>
      <c r="FMD149" s="37"/>
      <c r="FME149" s="37"/>
      <c r="FMF149" s="37"/>
      <c r="FMG149" s="37"/>
      <c r="FMH149" s="37"/>
      <c r="FMI149" s="37"/>
      <c r="FMJ149" s="37"/>
      <c r="FMK149" s="37"/>
      <c r="FML149" s="37"/>
      <c r="FMM149" s="37"/>
      <c r="FMN149" s="37"/>
      <c r="FMO149" s="37"/>
      <c r="FMP149" s="37"/>
      <c r="FMQ149" s="37"/>
      <c r="FMR149" s="37"/>
      <c r="FMS149" s="37"/>
      <c r="FMT149" s="37"/>
      <c r="FMU149" s="37"/>
      <c r="FMV149" s="37"/>
      <c r="FMW149" s="37"/>
      <c r="FMX149" s="37"/>
      <c r="FMY149" s="37"/>
      <c r="FMZ149" s="37"/>
      <c r="FNA149" s="37"/>
      <c r="FNB149" s="37"/>
      <c r="FNC149" s="37"/>
      <c r="FND149" s="37"/>
      <c r="FNE149" s="37"/>
      <c r="FNF149" s="37"/>
      <c r="FNG149" s="37"/>
      <c r="FNH149" s="37"/>
      <c r="FNI149" s="37"/>
      <c r="FNJ149" s="37"/>
      <c r="FNK149" s="37"/>
      <c r="FNL149" s="37"/>
      <c r="FNM149" s="37"/>
      <c r="FNN149" s="37"/>
      <c r="FNO149" s="37"/>
      <c r="FNP149" s="37"/>
      <c r="FNQ149" s="37"/>
      <c r="FNR149" s="37"/>
      <c r="FNS149" s="37"/>
      <c r="FNT149" s="37"/>
      <c r="FNU149" s="37"/>
      <c r="FNV149" s="37"/>
      <c r="FNW149" s="37"/>
      <c r="FNX149" s="37"/>
      <c r="FNY149" s="37"/>
      <c r="FNZ149" s="37"/>
      <c r="FOA149" s="37"/>
      <c r="FOB149" s="37"/>
      <c r="FOC149" s="37"/>
      <c r="FOD149" s="37"/>
      <c r="FOE149" s="37"/>
      <c r="FOF149" s="37"/>
      <c r="FOG149" s="37"/>
      <c r="FOH149" s="37"/>
      <c r="FOI149" s="37"/>
      <c r="FOJ149" s="37"/>
      <c r="FOK149" s="37"/>
      <c r="FOL149" s="37"/>
      <c r="FOM149" s="37"/>
      <c r="FON149" s="37"/>
      <c r="FOO149" s="37"/>
      <c r="FOP149" s="37"/>
      <c r="FOQ149" s="37"/>
      <c r="FOR149" s="37"/>
      <c r="FOS149" s="37"/>
      <c r="FOT149" s="37"/>
      <c r="FOU149" s="37"/>
      <c r="FOV149" s="37"/>
      <c r="FOW149" s="37"/>
      <c r="FOX149" s="37"/>
      <c r="FOY149" s="37"/>
      <c r="FOZ149" s="37"/>
      <c r="FPA149" s="37"/>
      <c r="FPB149" s="37"/>
      <c r="FPC149" s="37"/>
      <c r="FPD149" s="37"/>
      <c r="FPE149" s="37"/>
      <c r="FPF149" s="37"/>
      <c r="FPG149" s="37"/>
      <c r="FPH149" s="37"/>
      <c r="FPI149" s="37"/>
      <c r="FPJ149" s="37"/>
      <c r="FPK149" s="37"/>
      <c r="FPL149" s="37"/>
      <c r="FPM149" s="37"/>
      <c r="FPN149" s="37"/>
      <c r="FPO149" s="37"/>
      <c r="FPP149" s="37"/>
      <c r="FPQ149" s="37"/>
      <c r="FPR149" s="37"/>
      <c r="FPS149" s="37"/>
      <c r="FPT149" s="37"/>
      <c r="FPU149" s="37"/>
      <c r="FPV149" s="37"/>
      <c r="FPW149" s="37"/>
      <c r="FPX149" s="37"/>
      <c r="FPY149" s="37"/>
      <c r="FPZ149" s="37"/>
      <c r="FQA149" s="37"/>
      <c r="FQB149" s="37"/>
      <c r="FQC149" s="37"/>
      <c r="FQD149" s="37"/>
      <c r="FQE149" s="37"/>
      <c r="FQF149" s="37"/>
      <c r="FQG149" s="37"/>
      <c r="FQH149" s="37"/>
      <c r="FQI149" s="37"/>
      <c r="FQJ149" s="37"/>
      <c r="FQK149" s="37"/>
      <c r="FQL149" s="37"/>
      <c r="FQM149" s="37"/>
      <c r="FQN149" s="37"/>
      <c r="FQO149" s="37"/>
      <c r="FQP149" s="37"/>
      <c r="FQQ149" s="37"/>
      <c r="FQR149" s="37"/>
      <c r="FQS149" s="37"/>
      <c r="FQT149" s="37"/>
      <c r="FQU149" s="37"/>
      <c r="FQV149" s="37"/>
      <c r="FQW149" s="37"/>
      <c r="FQX149" s="37"/>
      <c r="FQY149" s="37"/>
      <c r="FQZ149" s="37"/>
      <c r="FRA149" s="37"/>
      <c r="FRB149" s="37"/>
      <c r="FRC149" s="37"/>
      <c r="FRD149" s="37"/>
      <c r="FRE149" s="37"/>
      <c r="FRF149" s="37"/>
      <c r="FRG149" s="37"/>
      <c r="FRH149" s="37"/>
      <c r="FRI149" s="37"/>
      <c r="FRJ149" s="37"/>
      <c r="FRK149" s="37"/>
      <c r="FRL149" s="37"/>
      <c r="FRM149" s="37"/>
      <c r="FRN149" s="37"/>
      <c r="FRO149" s="37"/>
      <c r="FRP149" s="37"/>
      <c r="FRQ149" s="37"/>
      <c r="FRR149" s="37"/>
      <c r="FRS149" s="37"/>
      <c r="FRT149" s="37"/>
      <c r="FRU149" s="37"/>
      <c r="FRV149" s="37"/>
      <c r="FRW149" s="37"/>
      <c r="FRX149" s="37"/>
      <c r="FRY149" s="37"/>
      <c r="FRZ149" s="37"/>
      <c r="FSA149" s="37"/>
      <c r="FSB149" s="37"/>
      <c r="FSC149" s="37"/>
      <c r="FSD149" s="37"/>
      <c r="FSE149" s="37"/>
      <c r="FSF149" s="37"/>
      <c r="FSG149" s="37"/>
      <c r="FSH149" s="37"/>
      <c r="FSI149" s="37"/>
      <c r="FSJ149" s="37"/>
      <c r="FSK149" s="37"/>
      <c r="FSL149" s="37"/>
      <c r="FSM149" s="37"/>
      <c r="FSN149" s="37"/>
      <c r="FSO149" s="37"/>
      <c r="FSP149" s="37"/>
      <c r="FSQ149" s="37"/>
      <c r="FSR149" s="37"/>
      <c r="FSS149" s="37"/>
      <c r="FST149" s="37"/>
      <c r="FSU149" s="37"/>
      <c r="FSV149" s="37"/>
      <c r="FSW149" s="37"/>
      <c r="FSX149" s="37"/>
      <c r="FSY149" s="37"/>
      <c r="FSZ149" s="37"/>
      <c r="FTA149" s="37"/>
      <c r="FTB149" s="37"/>
      <c r="FTC149" s="37"/>
      <c r="FTD149" s="37"/>
      <c r="FTE149" s="37"/>
      <c r="FTF149" s="37"/>
      <c r="FTG149" s="37"/>
      <c r="FTH149" s="37"/>
      <c r="FTI149" s="37"/>
      <c r="FTJ149" s="37"/>
      <c r="FTK149" s="37"/>
      <c r="FTL149" s="37"/>
      <c r="FTM149" s="37"/>
      <c r="FTN149" s="37"/>
      <c r="FTO149" s="37"/>
      <c r="FTP149" s="37"/>
      <c r="FTQ149" s="37"/>
      <c r="FTR149" s="37"/>
      <c r="FTS149" s="37"/>
      <c r="FTT149" s="37"/>
      <c r="FTU149" s="37"/>
      <c r="FTV149" s="37"/>
      <c r="FTW149" s="37"/>
      <c r="FTX149" s="37"/>
      <c r="FTY149" s="37"/>
      <c r="FTZ149" s="37"/>
      <c r="FUA149" s="37"/>
      <c r="FUB149" s="37"/>
      <c r="FUC149" s="37"/>
      <c r="FUD149" s="37"/>
      <c r="FUE149" s="37"/>
      <c r="FUF149" s="37"/>
      <c r="FUG149" s="37"/>
      <c r="FUH149" s="37"/>
      <c r="FUI149" s="37"/>
      <c r="FUJ149" s="37"/>
      <c r="FUK149" s="37"/>
      <c r="FUL149" s="37"/>
      <c r="FUM149" s="37"/>
      <c r="FUN149" s="37"/>
      <c r="FUO149" s="37"/>
      <c r="FUP149" s="37"/>
      <c r="FUQ149" s="37"/>
      <c r="FUR149" s="37"/>
      <c r="FUS149" s="37"/>
      <c r="FUT149" s="37"/>
      <c r="FUU149" s="37"/>
      <c r="FUV149" s="37"/>
      <c r="FUW149" s="37"/>
      <c r="FUX149" s="37"/>
      <c r="FUY149" s="37"/>
      <c r="FUZ149" s="37"/>
      <c r="FVA149" s="37"/>
      <c r="FVB149" s="37"/>
      <c r="FVC149" s="37"/>
      <c r="FVD149" s="37"/>
      <c r="FVE149" s="37"/>
      <c r="FVF149" s="37"/>
      <c r="FVG149" s="37"/>
      <c r="FVH149" s="37"/>
      <c r="FVI149" s="37"/>
      <c r="FVJ149" s="37"/>
      <c r="FVK149" s="37"/>
      <c r="FVL149" s="37"/>
      <c r="FVM149" s="37"/>
      <c r="FVN149" s="37"/>
      <c r="FVO149" s="37"/>
      <c r="FVP149" s="37"/>
      <c r="FVQ149" s="37"/>
      <c r="FVR149" s="37"/>
      <c r="FVS149" s="37"/>
      <c r="FVT149" s="37"/>
      <c r="FVU149" s="37"/>
      <c r="FVV149" s="37"/>
      <c r="FVW149" s="37"/>
      <c r="FVX149" s="37"/>
      <c r="FVY149" s="37"/>
      <c r="FVZ149" s="37"/>
      <c r="FWA149" s="37"/>
      <c r="FWB149" s="37"/>
      <c r="FWC149" s="37"/>
      <c r="FWD149" s="37"/>
      <c r="FWE149" s="37"/>
      <c r="FWF149" s="37"/>
      <c r="FWG149" s="37"/>
      <c r="FWH149" s="37"/>
      <c r="FWI149" s="37"/>
      <c r="FWJ149" s="37"/>
      <c r="FWK149" s="37"/>
      <c r="FWL149" s="37"/>
      <c r="FWM149" s="37"/>
      <c r="FWN149" s="37"/>
      <c r="FWO149" s="37"/>
      <c r="FWP149" s="37"/>
      <c r="FWQ149" s="37"/>
      <c r="FWR149" s="37"/>
      <c r="FWS149" s="37"/>
      <c r="FWT149" s="37"/>
      <c r="FWU149" s="37"/>
      <c r="FWV149" s="37"/>
      <c r="FWW149" s="37"/>
      <c r="FWX149" s="37"/>
      <c r="FWY149" s="37"/>
      <c r="FWZ149" s="37"/>
      <c r="FXA149" s="37"/>
      <c r="FXB149" s="37"/>
      <c r="FXC149" s="37"/>
      <c r="FXD149" s="37"/>
      <c r="FXE149" s="37"/>
      <c r="FXF149" s="37"/>
      <c r="FXG149" s="37"/>
      <c r="FXH149" s="37"/>
      <c r="FXI149" s="37"/>
      <c r="FXJ149" s="37"/>
      <c r="FXK149" s="37"/>
      <c r="FXL149" s="37"/>
      <c r="FXM149" s="37"/>
      <c r="FXN149" s="37"/>
      <c r="FXO149" s="37"/>
      <c r="FXP149" s="37"/>
      <c r="FXQ149" s="37"/>
      <c r="FXR149" s="37"/>
      <c r="FXS149" s="37"/>
      <c r="FXT149" s="37"/>
      <c r="FXU149" s="37"/>
      <c r="FXV149" s="37"/>
      <c r="FXW149" s="37"/>
      <c r="FXX149" s="37"/>
      <c r="FXY149" s="37"/>
      <c r="FXZ149" s="37"/>
      <c r="FYA149" s="37"/>
      <c r="FYB149" s="37"/>
      <c r="FYC149" s="37"/>
      <c r="FYD149" s="37"/>
      <c r="FYE149" s="37"/>
      <c r="FYF149" s="37"/>
      <c r="FYG149" s="37"/>
      <c r="FYH149" s="37"/>
      <c r="FYI149" s="37"/>
      <c r="FYJ149" s="37"/>
      <c r="FYK149" s="37"/>
      <c r="FYL149" s="37"/>
      <c r="FYM149" s="37"/>
      <c r="FYN149" s="37"/>
      <c r="FYO149" s="37"/>
      <c r="FYP149" s="37"/>
      <c r="FYQ149" s="37"/>
      <c r="FYR149" s="37"/>
      <c r="FYS149" s="37"/>
      <c r="FYT149" s="37"/>
      <c r="FYU149" s="37"/>
      <c r="FYV149" s="37"/>
      <c r="FYW149" s="37"/>
      <c r="FYX149" s="37"/>
      <c r="FYY149" s="37"/>
      <c r="FYZ149" s="37"/>
      <c r="FZA149" s="37"/>
      <c r="FZB149" s="37"/>
      <c r="FZC149" s="37"/>
      <c r="FZD149" s="37"/>
      <c r="FZE149" s="37"/>
      <c r="FZF149" s="37"/>
      <c r="FZG149" s="37"/>
      <c r="FZH149" s="37"/>
      <c r="FZI149" s="37"/>
      <c r="FZJ149" s="37"/>
      <c r="FZK149" s="37"/>
      <c r="FZL149" s="37"/>
      <c r="FZM149" s="37"/>
      <c r="FZN149" s="37"/>
      <c r="FZO149" s="37"/>
      <c r="FZP149" s="37"/>
      <c r="FZQ149" s="37"/>
      <c r="FZR149" s="37"/>
      <c r="FZS149" s="37"/>
      <c r="FZT149" s="37"/>
      <c r="FZU149" s="37"/>
      <c r="FZV149" s="37"/>
      <c r="FZW149" s="37"/>
      <c r="FZX149" s="37"/>
      <c r="FZY149" s="37"/>
      <c r="FZZ149" s="37"/>
      <c r="GAA149" s="37"/>
      <c r="GAB149" s="37"/>
      <c r="GAC149" s="37"/>
      <c r="GAD149" s="37"/>
      <c r="GAE149" s="37"/>
      <c r="GAF149" s="37"/>
      <c r="GAG149" s="37"/>
      <c r="GAH149" s="37"/>
      <c r="GAI149" s="37"/>
      <c r="GAJ149" s="37"/>
      <c r="GAK149" s="37"/>
      <c r="GAL149" s="37"/>
      <c r="GAM149" s="37"/>
      <c r="GAN149" s="37"/>
      <c r="GAO149" s="37"/>
      <c r="GAP149" s="37"/>
      <c r="GAQ149" s="37"/>
      <c r="GAR149" s="37"/>
      <c r="GAS149" s="37"/>
      <c r="GAT149" s="37"/>
      <c r="GAU149" s="37"/>
      <c r="GAV149" s="37"/>
      <c r="GAW149" s="37"/>
      <c r="GAX149" s="37"/>
      <c r="GAY149" s="37"/>
      <c r="GAZ149" s="37"/>
      <c r="GBA149" s="37"/>
      <c r="GBB149" s="37"/>
      <c r="GBC149" s="37"/>
      <c r="GBD149" s="37"/>
      <c r="GBE149" s="37"/>
      <c r="GBF149" s="37"/>
      <c r="GBG149" s="37"/>
      <c r="GBH149" s="37"/>
      <c r="GBI149" s="37"/>
      <c r="GBJ149" s="37"/>
      <c r="GBK149" s="37"/>
      <c r="GBL149" s="37"/>
      <c r="GBM149" s="37"/>
      <c r="GBN149" s="37"/>
      <c r="GBO149" s="37"/>
      <c r="GBP149" s="37"/>
      <c r="GBQ149" s="37"/>
      <c r="GBR149" s="37"/>
      <c r="GBS149" s="37"/>
      <c r="GBT149" s="37"/>
      <c r="GBU149" s="37"/>
      <c r="GBV149" s="37"/>
      <c r="GBW149" s="37"/>
      <c r="GBX149" s="37"/>
      <c r="GBY149" s="37"/>
      <c r="GBZ149" s="37"/>
      <c r="GCA149" s="37"/>
      <c r="GCB149" s="37"/>
      <c r="GCC149" s="37"/>
      <c r="GCD149" s="37"/>
      <c r="GCE149" s="37"/>
      <c r="GCF149" s="37"/>
      <c r="GCG149" s="37"/>
      <c r="GCH149" s="37"/>
      <c r="GCI149" s="37"/>
      <c r="GCJ149" s="37"/>
      <c r="GCK149" s="37"/>
      <c r="GCL149" s="37"/>
      <c r="GCM149" s="37"/>
      <c r="GCN149" s="37"/>
      <c r="GCO149" s="37"/>
      <c r="GCP149" s="37"/>
      <c r="GCQ149" s="37"/>
      <c r="GCR149" s="37"/>
      <c r="GCS149" s="37"/>
      <c r="GCT149" s="37"/>
      <c r="GCU149" s="37"/>
      <c r="GCV149" s="37"/>
      <c r="GCW149" s="37"/>
      <c r="GCX149" s="37"/>
      <c r="GCY149" s="37"/>
      <c r="GCZ149" s="37"/>
      <c r="GDA149" s="37"/>
      <c r="GDB149" s="37"/>
      <c r="GDC149" s="37"/>
      <c r="GDD149" s="37"/>
      <c r="GDE149" s="37"/>
      <c r="GDF149" s="37"/>
      <c r="GDG149" s="37"/>
      <c r="GDH149" s="37"/>
      <c r="GDI149" s="37"/>
      <c r="GDJ149" s="37"/>
      <c r="GDK149" s="37"/>
      <c r="GDL149" s="37"/>
      <c r="GDM149" s="37"/>
      <c r="GDN149" s="37"/>
      <c r="GDO149" s="37"/>
      <c r="GDP149" s="37"/>
      <c r="GDQ149" s="37"/>
      <c r="GDR149" s="37"/>
      <c r="GDS149" s="37"/>
      <c r="GDT149" s="37"/>
      <c r="GDU149" s="37"/>
      <c r="GDV149" s="37"/>
      <c r="GDW149" s="37"/>
      <c r="GDX149" s="37"/>
      <c r="GDY149" s="37"/>
      <c r="GDZ149" s="37"/>
      <c r="GEA149" s="37"/>
      <c r="GEB149" s="37"/>
      <c r="GEC149" s="37"/>
      <c r="GED149" s="37"/>
      <c r="GEE149" s="37"/>
      <c r="GEF149" s="37"/>
      <c r="GEG149" s="37"/>
      <c r="GEH149" s="37"/>
      <c r="GEI149" s="37"/>
      <c r="GEJ149" s="37"/>
      <c r="GEK149" s="37"/>
      <c r="GEL149" s="37"/>
      <c r="GEM149" s="37"/>
      <c r="GEN149" s="37"/>
      <c r="GEO149" s="37"/>
      <c r="GEP149" s="37"/>
      <c r="GEQ149" s="37"/>
      <c r="GER149" s="37"/>
      <c r="GES149" s="37"/>
      <c r="GET149" s="37"/>
      <c r="GEU149" s="37"/>
      <c r="GEV149" s="37"/>
      <c r="GEW149" s="37"/>
      <c r="GEX149" s="37"/>
      <c r="GEY149" s="37"/>
      <c r="GEZ149" s="37"/>
      <c r="GFA149" s="37"/>
      <c r="GFB149" s="37"/>
      <c r="GFC149" s="37"/>
      <c r="GFD149" s="37"/>
      <c r="GFE149" s="37"/>
      <c r="GFF149" s="37"/>
      <c r="GFG149" s="37"/>
      <c r="GFH149" s="37"/>
      <c r="GFI149" s="37"/>
      <c r="GFJ149" s="37"/>
      <c r="GFK149" s="37"/>
      <c r="GFL149" s="37"/>
      <c r="GFM149" s="37"/>
      <c r="GFN149" s="37"/>
      <c r="GFO149" s="37"/>
      <c r="GFP149" s="37"/>
      <c r="GFQ149" s="37"/>
      <c r="GFR149" s="37"/>
      <c r="GFS149" s="37"/>
      <c r="GFT149" s="37"/>
      <c r="GFU149" s="37"/>
      <c r="GFV149" s="37"/>
      <c r="GFW149" s="37"/>
      <c r="GFX149" s="37"/>
      <c r="GFY149" s="37"/>
      <c r="GFZ149" s="37"/>
      <c r="GGA149" s="37"/>
      <c r="GGB149" s="37"/>
      <c r="GGC149" s="37"/>
      <c r="GGD149" s="37"/>
      <c r="GGE149" s="37"/>
      <c r="GGF149" s="37"/>
      <c r="GGG149" s="37"/>
      <c r="GGH149" s="37"/>
      <c r="GGI149" s="37"/>
      <c r="GGJ149" s="37"/>
      <c r="GGK149" s="37"/>
      <c r="GGL149" s="37"/>
      <c r="GGM149" s="37"/>
      <c r="GGN149" s="37"/>
      <c r="GGO149" s="37"/>
      <c r="GGP149" s="37"/>
      <c r="GGQ149" s="37"/>
      <c r="GGR149" s="37"/>
      <c r="GGS149" s="37"/>
      <c r="GGT149" s="37"/>
      <c r="GGU149" s="37"/>
      <c r="GGV149" s="37"/>
      <c r="GGW149" s="37"/>
      <c r="GGX149" s="37"/>
      <c r="GGY149" s="37"/>
      <c r="GGZ149" s="37"/>
      <c r="GHA149" s="37"/>
      <c r="GHB149" s="37"/>
      <c r="GHC149" s="37"/>
      <c r="GHD149" s="37"/>
      <c r="GHE149" s="37"/>
      <c r="GHF149" s="37"/>
      <c r="GHG149" s="37"/>
      <c r="GHH149" s="37"/>
      <c r="GHI149" s="37"/>
      <c r="GHJ149" s="37"/>
      <c r="GHK149" s="37"/>
      <c r="GHL149" s="37"/>
      <c r="GHM149" s="37"/>
      <c r="GHN149" s="37"/>
      <c r="GHO149" s="37"/>
      <c r="GHP149" s="37"/>
      <c r="GHQ149" s="37"/>
      <c r="GHR149" s="37"/>
      <c r="GHS149" s="37"/>
      <c r="GHT149" s="37"/>
      <c r="GHU149" s="37"/>
      <c r="GHV149" s="37"/>
      <c r="GHW149" s="37"/>
      <c r="GHX149" s="37"/>
      <c r="GHY149" s="37"/>
      <c r="GHZ149" s="37"/>
      <c r="GIA149" s="37"/>
      <c r="GIB149" s="37"/>
      <c r="GIC149" s="37"/>
      <c r="GID149" s="37"/>
      <c r="GIE149" s="37"/>
      <c r="GIF149" s="37"/>
      <c r="GIG149" s="37"/>
      <c r="GIH149" s="37"/>
      <c r="GII149" s="37"/>
      <c r="GIJ149" s="37"/>
      <c r="GIK149" s="37"/>
      <c r="GIL149" s="37"/>
      <c r="GIM149" s="37"/>
      <c r="GIN149" s="37"/>
      <c r="GIO149" s="37"/>
      <c r="GIP149" s="37"/>
      <c r="GIQ149" s="37"/>
      <c r="GIR149" s="37"/>
      <c r="GIS149" s="37"/>
      <c r="GIT149" s="37"/>
      <c r="GIU149" s="37"/>
      <c r="GIV149" s="37"/>
      <c r="GIW149" s="37"/>
      <c r="GIX149" s="37"/>
      <c r="GIY149" s="37"/>
      <c r="GIZ149" s="37"/>
      <c r="GJA149" s="37"/>
      <c r="GJB149" s="37"/>
      <c r="GJC149" s="37"/>
      <c r="GJD149" s="37"/>
      <c r="GJE149" s="37"/>
      <c r="GJF149" s="37"/>
      <c r="GJG149" s="37"/>
      <c r="GJH149" s="37"/>
      <c r="GJI149" s="37"/>
      <c r="GJJ149" s="37"/>
      <c r="GJK149" s="37"/>
      <c r="GJL149" s="37"/>
      <c r="GJM149" s="37"/>
      <c r="GJN149" s="37"/>
      <c r="GJO149" s="37"/>
      <c r="GJP149" s="37"/>
      <c r="GJQ149" s="37"/>
      <c r="GJR149" s="37"/>
      <c r="GJS149" s="37"/>
      <c r="GJT149" s="37"/>
      <c r="GJU149" s="37"/>
      <c r="GJV149" s="37"/>
      <c r="GJW149" s="37"/>
      <c r="GJX149" s="37"/>
      <c r="GJY149" s="37"/>
      <c r="GJZ149" s="37"/>
      <c r="GKA149" s="37"/>
      <c r="GKB149" s="37"/>
      <c r="GKC149" s="37"/>
      <c r="GKD149" s="37"/>
      <c r="GKE149" s="37"/>
      <c r="GKF149" s="37"/>
      <c r="GKG149" s="37"/>
      <c r="GKH149" s="37"/>
      <c r="GKI149" s="37"/>
      <c r="GKJ149" s="37"/>
      <c r="GKK149" s="37"/>
      <c r="GKL149" s="37"/>
      <c r="GKM149" s="37"/>
      <c r="GKN149" s="37"/>
      <c r="GKO149" s="37"/>
      <c r="GKP149" s="37"/>
      <c r="GKQ149" s="37"/>
      <c r="GKR149" s="37"/>
      <c r="GKS149" s="37"/>
      <c r="GKT149" s="37"/>
      <c r="GKU149" s="37"/>
      <c r="GKV149" s="37"/>
      <c r="GKW149" s="37"/>
      <c r="GKX149" s="37"/>
      <c r="GKY149" s="37"/>
      <c r="GKZ149" s="37"/>
      <c r="GLA149" s="37"/>
      <c r="GLB149" s="37"/>
      <c r="GLC149" s="37"/>
      <c r="GLD149" s="37"/>
      <c r="GLE149" s="37"/>
      <c r="GLF149" s="37"/>
      <c r="GLG149" s="37"/>
      <c r="GLH149" s="37"/>
      <c r="GLI149" s="37"/>
      <c r="GLJ149" s="37"/>
      <c r="GLK149" s="37"/>
      <c r="GLL149" s="37"/>
      <c r="GLM149" s="37"/>
      <c r="GLN149" s="37"/>
      <c r="GLO149" s="37"/>
      <c r="GLP149" s="37"/>
      <c r="GLQ149" s="37"/>
      <c r="GLR149" s="37"/>
      <c r="GLS149" s="37"/>
      <c r="GLT149" s="37"/>
      <c r="GLU149" s="37"/>
      <c r="GLV149" s="37"/>
      <c r="GLW149" s="37"/>
      <c r="GLX149" s="37"/>
      <c r="GLY149" s="37"/>
      <c r="GLZ149" s="37"/>
      <c r="GMA149" s="37"/>
      <c r="GMB149" s="37"/>
      <c r="GMC149" s="37"/>
      <c r="GMD149" s="37"/>
      <c r="GME149" s="37"/>
      <c r="GMF149" s="37"/>
      <c r="GMG149" s="37"/>
      <c r="GMH149" s="37"/>
      <c r="GMI149" s="37"/>
      <c r="GMJ149" s="37"/>
      <c r="GMK149" s="37"/>
      <c r="GML149" s="37"/>
      <c r="GMM149" s="37"/>
      <c r="GMN149" s="37"/>
      <c r="GMO149" s="37"/>
      <c r="GMP149" s="37"/>
      <c r="GMQ149" s="37"/>
      <c r="GMR149" s="37"/>
      <c r="GMS149" s="37"/>
      <c r="GMT149" s="37"/>
      <c r="GMU149" s="37"/>
      <c r="GMV149" s="37"/>
      <c r="GMW149" s="37"/>
      <c r="GMX149" s="37"/>
      <c r="GMY149" s="37"/>
      <c r="GMZ149" s="37"/>
      <c r="GNA149" s="37"/>
      <c r="GNB149" s="37"/>
      <c r="GNC149" s="37"/>
      <c r="GND149" s="37"/>
      <c r="GNE149" s="37"/>
      <c r="GNF149" s="37"/>
      <c r="GNG149" s="37"/>
      <c r="GNH149" s="37"/>
      <c r="GNI149" s="37"/>
      <c r="GNJ149" s="37"/>
      <c r="GNK149" s="37"/>
      <c r="GNL149" s="37"/>
      <c r="GNM149" s="37"/>
      <c r="GNN149" s="37"/>
      <c r="GNO149" s="37"/>
      <c r="GNP149" s="37"/>
      <c r="GNQ149" s="37"/>
      <c r="GNR149" s="37"/>
      <c r="GNS149" s="37"/>
      <c r="GNT149" s="37"/>
      <c r="GNU149" s="37"/>
      <c r="GNV149" s="37"/>
      <c r="GNW149" s="37"/>
      <c r="GNX149" s="37"/>
      <c r="GNY149" s="37"/>
      <c r="GNZ149" s="37"/>
      <c r="GOA149" s="37"/>
      <c r="GOB149" s="37"/>
      <c r="GOC149" s="37"/>
      <c r="GOD149" s="37"/>
      <c r="GOE149" s="37"/>
      <c r="GOF149" s="37"/>
      <c r="GOG149" s="37"/>
      <c r="GOH149" s="37"/>
      <c r="GOI149" s="37"/>
      <c r="GOJ149" s="37"/>
      <c r="GOK149" s="37"/>
      <c r="GOL149" s="37"/>
      <c r="GOM149" s="37"/>
      <c r="GON149" s="37"/>
      <c r="GOO149" s="37"/>
      <c r="GOP149" s="37"/>
      <c r="GOQ149" s="37"/>
      <c r="GOR149" s="37"/>
      <c r="GOS149" s="37"/>
      <c r="GOT149" s="37"/>
      <c r="GOU149" s="37"/>
      <c r="GOV149" s="37"/>
      <c r="GOW149" s="37"/>
      <c r="GOX149" s="37"/>
      <c r="GOY149" s="37"/>
      <c r="GOZ149" s="37"/>
      <c r="GPA149" s="37"/>
      <c r="GPB149" s="37"/>
      <c r="GPC149" s="37"/>
      <c r="GPD149" s="37"/>
      <c r="GPE149" s="37"/>
      <c r="GPF149" s="37"/>
      <c r="GPG149" s="37"/>
      <c r="GPH149" s="37"/>
      <c r="GPI149" s="37"/>
      <c r="GPJ149" s="37"/>
      <c r="GPK149" s="37"/>
      <c r="GPL149" s="37"/>
      <c r="GPM149" s="37"/>
      <c r="GPN149" s="37"/>
      <c r="GPO149" s="37"/>
      <c r="GPP149" s="37"/>
      <c r="GPQ149" s="37"/>
      <c r="GPR149" s="37"/>
      <c r="GPS149" s="37"/>
      <c r="GPT149" s="37"/>
      <c r="GPU149" s="37"/>
      <c r="GPV149" s="37"/>
      <c r="GPW149" s="37"/>
      <c r="GPX149" s="37"/>
      <c r="GPY149" s="37"/>
      <c r="GPZ149" s="37"/>
      <c r="GQA149" s="37"/>
      <c r="GQB149" s="37"/>
      <c r="GQC149" s="37"/>
      <c r="GQD149" s="37"/>
      <c r="GQE149" s="37"/>
      <c r="GQF149" s="37"/>
      <c r="GQG149" s="37"/>
      <c r="GQH149" s="37"/>
      <c r="GQI149" s="37"/>
      <c r="GQJ149" s="37"/>
      <c r="GQK149" s="37"/>
      <c r="GQL149" s="37"/>
      <c r="GQM149" s="37"/>
      <c r="GQN149" s="37"/>
      <c r="GQO149" s="37"/>
      <c r="GQP149" s="37"/>
      <c r="GQQ149" s="37"/>
      <c r="GQR149" s="37"/>
      <c r="GQS149" s="37"/>
      <c r="GQT149" s="37"/>
      <c r="GQU149" s="37"/>
      <c r="GQV149" s="37"/>
      <c r="GQW149" s="37"/>
      <c r="GQX149" s="37"/>
      <c r="GQY149" s="37"/>
      <c r="GQZ149" s="37"/>
      <c r="GRA149" s="37"/>
      <c r="GRB149" s="37"/>
      <c r="GRC149" s="37"/>
      <c r="GRD149" s="37"/>
      <c r="GRE149" s="37"/>
      <c r="GRF149" s="37"/>
      <c r="GRG149" s="37"/>
      <c r="GRH149" s="37"/>
      <c r="GRI149" s="37"/>
      <c r="GRJ149" s="37"/>
      <c r="GRK149" s="37"/>
      <c r="GRL149" s="37"/>
      <c r="GRM149" s="37"/>
      <c r="GRN149" s="37"/>
      <c r="GRO149" s="37"/>
      <c r="GRP149" s="37"/>
      <c r="GRQ149" s="37"/>
      <c r="GRR149" s="37"/>
      <c r="GRS149" s="37"/>
      <c r="GRT149" s="37"/>
      <c r="GRU149" s="37"/>
      <c r="GRV149" s="37"/>
      <c r="GRW149" s="37"/>
      <c r="GRX149" s="37"/>
      <c r="GRY149" s="37"/>
      <c r="GRZ149" s="37"/>
      <c r="GSA149" s="37"/>
      <c r="GSB149" s="37"/>
      <c r="GSC149" s="37"/>
      <c r="GSD149" s="37"/>
      <c r="GSE149" s="37"/>
      <c r="GSF149" s="37"/>
      <c r="GSG149" s="37"/>
      <c r="GSH149" s="37"/>
      <c r="GSI149" s="37"/>
      <c r="GSJ149" s="37"/>
      <c r="GSK149" s="37"/>
      <c r="GSL149" s="37"/>
      <c r="GSM149" s="37"/>
      <c r="GSN149" s="37"/>
      <c r="GSO149" s="37"/>
      <c r="GSP149" s="37"/>
      <c r="GSQ149" s="37"/>
      <c r="GSR149" s="37"/>
      <c r="GSS149" s="37"/>
      <c r="GST149" s="37"/>
      <c r="GSU149" s="37"/>
      <c r="GSV149" s="37"/>
      <c r="GSW149" s="37"/>
      <c r="GSX149" s="37"/>
      <c r="GSY149" s="37"/>
      <c r="GSZ149" s="37"/>
      <c r="GTA149" s="37"/>
      <c r="GTB149" s="37"/>
      <c r="GTC149" s="37"/>
      <c r="GTD149" s="37"/>
      <c r="GTE149" s="37"/>
      <c r="GTF149" s="37"/>
      <c r="GTG149" s="37"/>
      <c r="GTH149" s="37"/>
      <c r="GTI149" s="37"/>
      <c r="GTJ149" s="37"/>
      <c r="GTK149" s="37"/>
      <c r="GTL149" s="37"/>
      <c r="GTM149" s="37"/>
      <c r="GTN149" s="37"/>
      <c r="GTO149" s="37"/>
      <c r="GTP149" s="37"/>
      <c r="GTQ149" s="37"/>
      <c r="GTR149" s="37"/>
      <c r="GTS149" s="37"/>
      <c r="GTT149" s="37"/>
      <c r="GTU149" s="37"/>
      <c r="GTV149" s="37"/>
      <c r="GTW149" s="37"/>
      <c r="GTX149" s="37"/>
      <c r="GTY149" s="37"/>
      <c r="GTZ149" s="37"/>
      <c r="GUA149" s="37"/>
      <c r="GUB149" s="37"/>
      <c r="GUC149" s="37"/>
      <c r="GUD149" s="37"/>
      <c r="GUE149" s="37"/>
      <c r="GUF149" s="37"/>
      <c r="GUG149" s="37"/>
      <c r="GUH149" s="37"/>
      <c r="GUI149" s="37"/>
      <c r="GUJ149" s="37"/>
      <c r="GUK149" s="37"/>
      <c r="GUL149" s="37"/>
      <c r="GUM149" s="37"/>
      <c r="GUN149" s="37"/>
      <c r="GUO149" s="37"/>
      <c r="GUP149" s="37"/>
      <c r="GUQ149" s="37"/>
      <c r="GUR149" s="37"/>
      <c r="GUS149" s="37"/>
      <c r="GUT149" s="37"/>
      <c r="GUU149" s="37"/>
      <c r="GUV149" s="37"/>
      <c r="GUW149" s="37"/>
      <c r="GUX149" s="37"/>
      <c r="GUY149" s="37"/>
      <c r="GUZ149" s="37"/>
      <c r="GVA149" s="37"/>
      <c r="GVB149" s="37"/>
      <c r="GVC149" s="37"/>
      <c r="GVD149" s="37"/>
      <c r="GVE149" s="37"/>
      <c r="GVF149" s="37"/>
      <c r="GVG149" s="37"/>
      <c r="GVH149" s="37"/>
      <c r="GVI149" s="37"/>
      <c r="GVJ149" s="37"/>
      <c r="GVK149" s="37"/>
      <c r="GVL149" s="37"/>
      <c r="GVM149" s="37"/>
      <c r="GVN149" s="37"/>
      <c r="GVO149" s="37"/>
      <c r="GVP149" s="37"/>
      <c r="GVQ149" s="37"/>
      <c r="GVR149" s="37"/>
      <c r="GVS149" s="37"/>
      <c r="GVT149" s="37"/>
      <c r="GVU149" s="37"/>
      <c r="GVV149" s="37"/>
      <c r="GVW149" s="37"/>
      <c r="GVX149" s="37"/>
      <c r="GVY149" s="37"/>
      <c r="GVZ149" s="37"/>
      <c r="GWA149" s="37"/>
      <c r="GWB149" s="37"/>
      <c r="GWC149" s="37"/>
      <c r="GWD149" s="37"/>
      <c r="GWE149" s="37"/>
      <c r="GWF149" s="37"/>
      <c r="GWG149" s="37"/>
      <c r="GWH149" s="37"/>
      <c r="GWI149" s="37"/>
      <c r="GWJ149" s="37"/>
      <c r="GWK149" s="37"/>
      <c r="GWL149" s="37"/>
      <c r="GWM149" s="37"/>
      <c r="GWN149" s="37"/>
      <c r="GWO149" s="37"/>
      <c r="GWP149" s="37"/>
      <c r="GWQ149" s="37"/>
      <c r="GWR149" s="37"/>
      <c r="GWS149" s="37"/>
      <c r="GWT149" s="37"/>
      <c r="GWU149" s="37"/>
      <c r="GWV149" s="37"/>
      <c r="GWW149" s="37"/>
      <c r="GWX149" s="37"/>
      <c r="GWY149" s="37"/>
      <c r="GWZ149" s="37"/>
      <c r="GXA149" s="37"/>
      <c r="GXB149" s="37"/>
      <c r="GXC149" s="37"/>
      <c r="GXD149" s="37"/>
      <c r="GXE149" s="37"/>
      <c r="GXF149" s="37"/>
      <c r="GXG149" s="37"/>
      <c r="GXH149" s="37"/>
      <c r="GXI149" s="37"/>
      <c r="GXJ149" s="37"/>
      <c r="GXK149" s="37"/>
      <c r="GXL149" s="37"/>
      <c r="GXM149" s="37"/>
      <c r="GXN149" s="37"/>
      <c r="GXO149" s="37"/>
      <c r="GXP149" s="37"/>
      <c r="GXQ149" s="37"/>
      <c r="GXR149" s="37"/>
      <c r="GXS149" s="37"/>
      <c r="GXT149" s="37"/>
      <c r="GXU149" s="37"/>
      <c r="GXV149" s="37"/>
      <c r="GXW149" s="37"/>
      <c r="GXX149" s="37"/>
      <c r="GXY149" s="37"/>
      <c r="GXZ149" s="37"/>
      <c r="GYA149" s="37"/>
      <c r="GYB149" s="37"/>
      <c r="GYC149" s="37"/>
      <c r="GYD149" s="37"/>
      <c r="GYE149" s="37"/>
      <c r="GYF149" s="37"/>
      <c r="GYG149" s="37"/>
      <c r="GYH149" s="37"/>
      <c r="GYI149" s="37"/>
      <c r="GYJ149" s="37"/>
      <c r="GYK149" s="37"/>
      <c r="GYL149" s="37"/>
      <c r="GYM149" s="37"/>
      <c r="GYN149" s="37"/>
      <c r="GYO149" s="37"/>
      <c r="GYP149" s="37"/>
      <c r="GYQ149" s="37"/>
      <c r="GYR149" s="37"/>
      <c r="GYS149" s="37"/>
      <c r="GYT149" s="37"/>
      <c r="GYU149" s="37"/>
      <c r="GYV149" s="37"/>
      <c r="GYW149" s="37"/>
      <c r="GYX149" s="37"/>
      <c r="GYY149" s="37"/>
      <c r="GYZ149" s="37"/>
      <c r="GZA149" s="37"/>
      <c r="GZB149" s="37"/>
      <c r="GZC149" s="37"/>
      <c r="GZD149" s="37"/>
      <c r="GZE149" s="37"/>
      <c r="GZF149" s="37"/>
      <c r="GZG149" s="37"/>
      <c r="GZH149" s="37"/>
      <c r="GZI149" s="37"/>
      <c r="GZJ149" s="37"/>
      <c r="GZK149" s="37"/>
      <c r="GZL149" s="37"/>
      <c r="GZM149" s="37"/>
      <c r="GZN149" s="37"/>
      <c r="GZO149" s="37"/>
      <c r="GZP149" s="37"/>
      <c r="GZQ149" s="37"/>
      <c r="GZR149" s="37"/>
      <c r="GZS149" s="37"/>
      <c r="GZT149" s="37"/>
      <c r="GZU149" s="37"/>
      <c r="GZV149" s="37"/>
      <c r="GZW149" s="37"/>
      <c r="GZX149" s="37"/>
      <c r="GZY149" s="37"/>
      <c r="GZZ149" s="37"/>
      <c r="HAA149" s="37"/>
      <c r="HAB149" s="37"/>
      <c r="HAC149" s="37"/>
      <c r="HAD149" s="37"/>
      <c r="HAE149" s="37"/>
      <c r="HAF149" s="37"/>
      <c r="HAG149" s="37"/>
      <c r="HAH149" s="37"/>
      <c r="HAI149" s="37"/>
      <c r="HAJ149" s="37"/>
      <c r="HAK149" s="37"/>
      <c r="HAL149" s="37"/>
      <c r="HAM149" s="37"/>
      <c r="HAN149" s="37"/>
      <c r="HAO149" s="37"/>
      <c r="HAP149" s="37"/>
      <c r="HAQ149" s="37"/>
      <c r="HAR149" s="37"/>
      <c r="HAS149" s="37"/>
      <c r="HAT149" s="37"/>
      <c r="HAU149" s="37"/>
      <c r="HAV149" s="37"/>
      <c r="HAW149" s="37"/>
      <c r="HAX149" s="37"/>
      <c r="HAY149" s="37"/>
      <c r="HAZ149" s="37"/>
      <c r="HBA149" s="37"/>
      <c r="HBB149" s="37"/>
      <c r="HBC149" s="37"/>
      <c r="HBD149" s="37"/>
      <c r="HBE149" s="37"/>
      <c r="HBF149" s="37"/>
      <c r="HBG149" s="37"/>
      <c r="HBH149" s="37"/>
      <c r="HBI149" s="37"/>
      <c r="HBJ149" s="37"/>
      <c r="HBK149" s="37"/>
      <c r="HBL149" s="37"/>
      <c r="HBM149" s="37"/>
      <c r="HBN149" s="37"/>
      <c r="HBO149" s="37"/>
      <c r="HBP149" s="37"/>
      <c r="HBQ149" s="37"/>
      <c r="HBR149" s="37"/>
      <c r="HBS149" s="37"/>
      <c r="HBT149" s="37"/>
      <c r="HBU149" s="37"/>
      <c r="HBV149" s="37"/>
      <c r="HBW149" s="37"/>
      <c r="HBX149" s="37"/>
      <c r="HBY149" s="37"/>
      <c r="HBZ149" s="37"/>
      <c r="HCA149" s="37"/>
      <c r="HCB149" s="37"/>
      <c r="HCC149" s="37"/>
      <c r="HCD149" s="37"/>
      <c r="HCE149" s="37"/>
      <c r="HCF149" s="37"/>
      <c r="HCG149" s="37"/>
      <c r="HCH149" s="37"/>
      <c r="HCI149" s="37"/>
      <c r="HCJ149" s="37"/>
      <c r="HCK149" s="37"/>
      <c r="HCL149" s="37"/>
      <c r="HCM149" s="37"/>
      <c r="HCN149" s="37"/>
      <c r="HCO149" s="37"/>
      <c r="HCP149" s="37"/>
      <c r="HCQ149" s="37"/>
      <c r="HCR149" s="37"/>
      <c r="HCS149" s="37"/>
      <c r="HCT149" s="37"/>
      <c r="HCU149" s="37"/>
      <c r="HCV149" s="37"/>
      <c r="HCW149" s="37"/>
      <c r="HCX149" s="37"/>
      <c r="HCY149" s="37"/>
      <c r="HCZ149" s="37"/>
      <c r="HDA149" s="37"/>
      <c r="HDB149" s="37"/>
      <c r="HDC149" s="37"/>
      <c r="HDD149" s="37"/>
      <c r="HDE149" s="37"/>
      <c r="HDF149" s="37"/>
      <c r="HDG149" s="37"/>
      <c r="HDH149" s="37"/>
      <c r="HDI149" s="37"/>
      <c r="HDJ149" s="37"/>
      <c r="HDK149" s="37"/>
      <c r="HDL149" s="37"/>
      <c r="HDM149" s="37"/>
      <c r="HDN149" s="37"/>
      <c r="HDO149" s="37"/>
      <c r="HDP149" s="37"/>
      <c r="HDQ149" s="37"/>
      <c r="HDR149" s="37"/>
      <c r="HDS149" s="37"/>
      <c r="HDT149" s="37"/>
      <c r="HDU149" s="37"/>
      <c r="HDV149" s="37"/>
      <c r="HDW149" s="37"/>
      <c r="HDX149" s="37"/>
      <c r="HDY149" s="37"/>
      <c r="HDZ149" s="37"/>
      <c r="HEA149" s="37"/>
      <c r="HEB149" s="37"/>
      <c r="HEC149" s="37"/>
      <c r="HED149" s="37"/>
      <c r="HEE149" s="37"/>
      <c r="HEF149" s="37"/>
      <c r="HEG149" s="37"/>
      <c r="HEH149" s="37"/>
      <c r="HEI149" s="37"/>
      <c r="HEJ149" s="37"/>
      <c r="HEK149" s="37"/>
      <c r="HEL149" s="37"/>
      <c r="HEM149" s="37"/>
      <c r="HEN149" s="37"/>
      <c r="HEO149" s="37"/>
      <c r="HEP149" s="37"/>
      <c r="HEQ149" s="37"/>
      <c r="HER149" s="37"/>
      <c r="HES149" s="37"/>
      <c r="HET149" s="37"/>
      <c r="HEU149" s="37"/>
      <c r="HEV149" s="37"/>
      <c r="HEW149" s="37"/>
      <c r="HEX149" s="37"/>
      <c r="HEY149" s="37"/>
      <c r="HEZ149" s="37"/>
      <c r="HFA149" s="37"/>
      <c r="HFB149" s="37"/>
      <c r="HFC149" s="37"/>
      <c r="HFD149" s="37"/>
      <c r="HFE149" s="37"/>
      <c r="HFF149" s="37"/>
      <c r="HFG149" s="37"/>
      <c r="HFH149" s="37"/>
      <c r="HFI149" s="37"/>
      <c r="HFJ149" s="37"/>
      <c r="HFK149" s="37"/>
      <c r="HFL149" s="37"/>
      <c r="HFM149" s="37"/>
      <c r="HFN149" s="37"/>
      <c r="HFO149" s="37"/>
      <c r="HFP149" s="37"/>
      <c r="HFQ149" s="37"/>
      <c r="HFR149" s="37"/>
      <c r="HFS149" s="37"/>
      <c r="HFT149" s="37"/>
      <c r="HFU149" s="37"/>
      <c r="HFV149" s="37"/>
      <c r="HFW149" s="37"/>
      <c r="HFX149" s="37"/>
      <c r="HFY149" s="37"/>
      <c r="HFZ149" s="37"/>
      <c r="HGA149" s="37"/>
      <c r="HGB149" s="37"/>
      <c r="HGC149" s="37"/>
      <c r="HGD149" s="37"/>
      <c r="HGE149" s="37"/>
      <c r="HGF149" s="37"/>
      <c r="HGG149" s="37"/>
      <c r="HGH149" s="37"/>
      <c r="HGI149" s="37"/>
      <c r="HGJ149" s="37"/>
      <c r="HGK149" s="37"/>
      <c r="HGL149" s="37"/>
      <c r="HGM149" s="37"/>
      <c r="HGN149" s="37"/>
      <c r="HGO149" s="37"/>
      <c r="HGP149" s="37"/>
      <c r="HGQ149" s="37"/>
      <c r="HGR149" s="37"/>
      <c r="HGS149" s="37"/>
      <c r="HGT149" s="37"/>
      <c r="HGU149" s="37"/>
      <c r="HGV149" s="37"/>
      <c r="HGW149" s="37"/>
      <c r="HGX149" s="37"/>
      <c r="HGY149" s="37"/>
      <c r="HGZ149" s="37"/>
      <c r="HHA149" s="37"/>
      <c r="HHB149" s="37"/>
      <c r="HHC149" s="37"/>
      <c r="HHD149" s="37"/>
      <c r="HHE149" s="37"/>
      <c r="HHF149" s="37"/>
      <c r="HHG149" s="37"/>
      <c r="HHH149" s="37"/>
      <c r="HHI149" s="37"/>
      <c r="HHJ149" s="37"/>
      <c r="HHK149" s="37"/>
      <c r="HHL149" s="37"/>
      <c r="HHM149" s="37"/>
      <c r="HHN149" s="37"/>
      <c r="HHO149" s="37"/>
      <c r="HHP149" s="37"/>
      <c r="HHQ149" s="37"/>
      <c r="HHR149" s="37"/>
      <c r="HHS149" s="37"/>
      <c r="HHT149" s="37"/>
      <c r="HHU149" s="37"/>
      <c r="HHV149" s="37"/>
      <c r="HHW149" s="37"/>
      <c r="HHX149" s="37"/>
      <c r="HHY149" s="37"/>
      <c r="HHZ149" s="37"/>
      <c r="HIA149" s="37"/>
      <c r="HIB149" s="37"/>
      <c r="HIC149" s="37"/>
      <c r="HID149" s="37"/>
      <c r="HIE149" s="37"/>
      <c r="HIF149" s="37"/>
      <c r="HIG149" s="37"/>
      <c r="HIH149" s="37"/>
      <c r="HII149" s="37"/>
      <c r="HIJ149" s="37"/>
      <c r="HIK149" s="37"/>
      <c r="HIL149" s="37"/>
      <c r="HIM149" s="37"/>
      <c r="HIN149" s="37"/>
      <c r="HIO149" s="37"/>
      <c r="HIP149" s="37"/>
      <c r="HIQ149" s="37"/>
      <c r="HIR149" s="37"/>
      <c r="HIS149" s="37"/>
      <c r="HIT149" s="37"/>
      <c r="HIU149" s="37"/>
      <c r="HIV149" s="37"/>
      <c r="HIW149" s="37"/>
      <c r="HIX149" s="37"/>
      <c r="HIY149" s="37"/>
      <c r="HIZ149" s="37"/>
      <c r="HJA149" s="37"/>
      <c r="HJB149" s="37"/>
      <c r="HJC149" s="37"/>
      <c r="HJD149" s="37"/>
      <c r="HJE149" s="37"/>
      <c r="HJF149" s="37"/>
      <c r="HJG149" s="37"/>
      <c r="HJH149" s="37"/>
      <c r="HJI149" s="37"/>
      <c r="HJJ149" s="37"/>
      <c r="HJK149" s="37"/>
      <c r="HJL149" s="37"/>
      <c r="HJM149" s="37"/>
      <c r="HJN149" s="37"/>
      <c r="HJO149" s="37"/>
      <c r="HJP149" s="37"/>
      <c r="HJQ149" s="37"/>
      <c r="HJR149" s="37"/>
      <c r="HJS149" s="37"/>
      <c r="HJT149" s="37"/>
      <c r="HJU149" s="37"/>
      <c r="HJV149" s="37"/>
      <c r="HJW149" s="37"/>
      <c r="HJX149" s="37"/>
      <c r="HJY149" s="37"/>
      <c r="HJZ149" s="37"/>
      <c r="HKA149" s="37"/>
      <c r="HKB149" s="37"/>
      <c r="HKC149" s="37"/>
      <c r="HKD149" s="37"/>
      <c r="HKE149" s="37"/>
      <c r="HKF149" s="37"/>
      <c r="HKG149" s="37"/>
      <c r="HKH149" s="37"/>
      <c r="HKI149" s="37"/>
      <c r="HKJ149" s="37"/>
      <c r="HKK149" s="37"/>
      <c r="HKL149" s="37"/>
      <c r="HKM149" s="37"/>
      <c r="HKN149" s="37"/>
      <c r="HKO149" s="37"/>
      <c r="HKP149" s="37"/>
      <c r="HKQ149" s="37"/>
      <c r="HKR149" s="37"/>
      <c r="HKS149" s="37"/>
      <c r="HKT149" s="37"/>
      <c r="HKU149" s="37"/>
      <c r="HKV149" s="37"/>
      <c r="HKW149" s="37"/>
      <c r="HKX149" s="37"/>
      <c r="HKY149" s="37"/>
      <c r="HKZ149" s="37"/>
      <c r="HLA149" s="37"/>
      <c r="HLB149" s="37"/>
      <c r="HLC149" s="37"/>
      <c r="HLD149" s="37"/>
      <c r="HLE149" s="37"/>
      <c r="HLF149" s="37"/>
      <c r="HLG149" s="37"/>
      <c r="HLH149" s="37"/>
      <c r="HLI149" s="37"/>
      <c r="HLJ149" s="37"/>
      <c r="HLK149" s="37"/>
      <c r="HLL149" s="37"/>
      <c r="HLM149" s="37"/>
      <c r="HLN149" s="37"/>
      <c r="HLO149" s="37"/>
      <c r="HLP149" s="37"/>
      <c r="HLQ149" s="37"/>
      <c r="HLR149" s="37"/>
      <c r="HLS149" s="37"/>
      <c r="HLT149" s="37"/>
      <c r="HLU149" s="37"/>
      <c r="HLV149" s="37"/>
      <c r="HLW149" s="37"/>
      <c r="HLX149" s="37"/>
      <c r="HLY149" s="37"/>
      <c r="HLZ149" s="37"/>
      <c r="HMA149" s="37"/>
      <c r="HMB149" s="37"/>
      <c r="HMC149" s="37"/>
      <c r="HMD149" s="37"/>
      <c r="HME149" s="37"/>
      <c r="HMF149" s="37"/>
      <c r="HMG149" s="37"/>
      <c r="HMH149" s="37"/>
      <c r="HMI149" s="37"/>
      <c r="HMJ149" s="37"/>
      <c r="HMK149" s="37"/>
      <c r="HML149" s="37"/>
      <c r="HMM149" s="37"/>
      <c r="HMN149" s="37"/>
      <c r="HMO149" s="37"/>
      <c r="HMP149" s="37"/>
      <c r="HMQ149" s="37"/>
      <c r="HMR149" s="37"/>
      <c r="HMS149" s="37"/>
      <c r="HMT149" s="37"/>
      <c r="HMU149" s="37"/>
      <c r="HMV149" s="37"/>
      <c r="HMW149" s="37"/>
      <c r="HMX149" s="37"/>
      <c r="HMY149" s="37"/>
      <c r="HMZ149" s="37"/>
      <c r="HNA149" s="37"/>
      <c r="HNB149" s="37"/>
      <c r="HNC149" s="37"/>
      <c r="HND149" s="37"/>
      <c r="HNE149" s="37"/>
      <c r="HNF149" s="37"/>
      <c r="HNG149" s="37"/>
      <c r="HNH149" s="37"/>
      <c r="HNI149" s="37"/>
      <c r="HNJ149" s="37"/>
      <c r="HNK149" s="37"/>
      <c r="HNL149" s="37"/>
      <c r="HNM149" s="37"/>
      <c r="HNN149" s="37"/>
      <c r="HNO149" s="37"/>
      <c r="HNP149" s="37"/>
      <c r="HNQ149" s="37"/>
      <c r="HNR149" s="37"/>
      <c r="HNS149" s="37"/>
      <c r="HNT149" s="37"/>
      <c r="HNU149" s="37"/>
      <c r="HNV149" s="37"/>
      <c r="HNW149" s="37"/>
      <c r="HNX149" s="37"/>
      <c r="HNY149" s="37"/>
      <c r="HNZ149" s="37"/>
      <c r="HOA149" s="37"/>
      <c r="HOB149" s="37"/>
      <c r="HOC149" s="37"/>
      <c r="HOD149" s="37"/>
      <c r="HOE149" s="37"/>
      <c r="HOF149" s="37"/>
      <c r="HOG149" s="37"/>
      <c r="HOH149" s="37"/>
      <c r="HOI149" s="37"/>
      <c r="HOJ149" s="37"/>
      <c r="HOK149" s="37"/>
      <c r="HOL149" s="37"/>
      <c r="HOM149" s="37"/>
      <c r="HON149" s="37"/>
      <c r="HOO149" s="37"/>
      <c r="HOP149" s="37"/>
      <c r="HOQ149" s="37"/>
      <c r="HOR149" s="37"/>
      <c r="HOS149" s="37"/>
      <c r="HOT149" s="37"/>
      <c r="HOU149" s="37"/>
      <c r="HOV149" s="37"/>
      <c r="HOW149" s="37"/>
      <c r="HOX149" s="37"/>
      <c r="HOY149" s="37"/>
      <c r="HOZ149" s="37"/>
      <c r="HPA149" s="37"/>
      <c r="HPB149" s="37"/>
      <c r="HPC149" s="37"/>
      <c r="HPD149" s="37"/>
      <c r="HPE149" s="37"/>
      <c r="HPF149" s="37"/>
      <c r="HPG149" s="37"/>
      <c r="HPH149" s="37"/>
      <c r="HPI149" s="37"/>
      <c r="HPJ149" s="37"/>
      <c r="HPK149" s="37"/>
      <c r="HPL149" s="37"/>
      <c r="HPM149" s="37"/>
      <c r="HPN149" s="37"/>
      <c r="HPO149" s="37"/>
      <c r="HPP149" s="37"/>
      <c r="HPQ149" s="37"/>
      <c r="HPR149" s="37"/>
      <c r="HPS149" s="37"/>
      <c r="HPT149" s="37"/>
      <c r="HPU149" s="37"/>
      <c r="HPV149" s="37"/>
      <c r="HPW149" s="37"/>
      <c r="HPX149" s="37"/>
      <c r="HPY149" s="37"/>
      <c r="HPZ149" s="37"/>
      <c r="HQA149" s="37"/>
      <c r="HQB149" s="37"/>
      <c r="HQC149" s="37"/>
      <c r="HQD149" s="37"/>
      <c r="HQE149" s="37"/>
      <c r="HQF149" s="37"/>
      <c r="HQG149" s="37"/>
      <c r="HQH149" s="37"/>
      <c r="HQI149" s="37"/>
      <c r="HQJ149" s="37"/>
      <c r="HQK149" s="37"/>
      <c r="HQL149" s="37"/>
      <c r="HQM149" s="37"/>
      <c r="HQN149" s="37"/>
      <c r="HQO149" s="37"/>
      <c r="HQP149" s="37"/>
      <c r="HQQ149" s="37"/>
      <c r="HQR149" s="37"/>
      <c r="HQS149" s="37"/>
      <c r="HQT149" s="37"/>
      <c r="HQU149" s="37"/>
      <c r="HQV149" s="37"/>
      <c r="HQW149" s="37"/>
      <c r="HQX149" s="37"/>
      <c r="HQY149" s="37"/>
      <c r="HQZ149" s="37"/>
      <c r="HRA149" s="37"/>
      <c r="HRB149" s="37"/>
      <c r="HRC149" s="37"/>
      <c r="HRD149" s="37"/>
      <c r="HRE149" s="37"/>
      <c r="HRF149" s="37"/>
      <c r="HRG149" s="37"/>
      <c r="HRH149" s="37"/>
      <c r="HRI149" s="37"/>
      <c r="HRJ149" s="37"/>
      <c r="HRK149" s="37"/>
      <c r="HRL149" s="37"/>
      <c r="HRM149" s="37"/>
      <c r="HRN149" s="37"/>
      <c r="HRO149" s="37"/>
      <c r="HRP149" s="37"/>
      <c r="HRQ149" s="37"/>
      <c r="HRR149" s="37"/>
      <c r="HRS149" s="37"/>
      <c r="HRT149" s="37"/>
      <c r="HRU149" s="37"/>
      <c r="HRV149" s="37"/>
      <c r="HRW149" s="37"/>
      <c r="HRX149" s="37"/>
      <c r="HRY149" s="37"/>
      <c r="HRZ149" s="37"/>
      <c r="HSA149" s="37"/>
      <c r="HSB149" s="37"/>
      <c r="HSC149" s="37"/>
      <c r="HSD149" s="37"/>
      <c r="HSE149" s="37"/>
      <c r="HSF149" s="37"/>
      <c r="HSG149" s="37"/>
      <c r="HSH149" s="37"/>
      <c r="HSI149" s="37"/>
      <c r="HSJ149" s="37"/>
      <c r="HSK149" s="37"/>
      <c r="HSL149" s="37"/>
      <c r="HSM149" s="37"/>
      <c r="HSN149" s="37"/>
      <c r="HSO149" s="37"/>
      <c r="HSP149" s="37"/>
      <c r="HSQ149" s="37"/>
      <c r="HSR149" s="37"/>
      <c r="HSS149" s="37"/>
      <c r="HST149" s="37"/>
      <c r="HSU149" s="37"/>
      <c r="HSV149" s="37"/>
      <c r="HSW149" s="37"/>
      <c r="HSX149" s="37"/>
      <c r="HSY149" s="37"/>
      <c r="HSZ149" s="37"/>
      <c r="HTA149" s="37"/>
      <c r="HTB149" s="37"/>
      <c r="HTC149" s="37"/>
      <c r="HTD149" s="37"/>
      <c r="HTE149" s="37"/>
      <c r="HTF149" s="37"/>
      <c r="HTG149" s="37"/>
      <c r="HTH149" s="37"/>
      <c r="HTI149" s="37"/>
      <c r="HTJ149" s="37"/>
      <c r="HTK149" s="37"/>
      <c r="HTL149" s="37"/>
      <c r="HTM149" s="37"/>
      <c r="HTN149" s="37"/>
      <c r="HTO149" s="37"/>
      <c r="HTP149" s="37"/>
      <c r="HTQ149" s="37"/>
      <c r="HTR149" s="37"/>
      <c r="HTS149" s="37"/>
      <c r="HTT149" s="37"/>
      <c r="HTU149" s="37"/>
      <c r="HTV149" s="37"/>
      <c r="HTW149" s="37"/>
      <c r="HTX149" s="37"/>
      <c r="HTY149" s="37"/>
      <c r="HTZ149" s="37"/>
      <c r="HUA149" s="37"/>
      <c r="HUB149" s="37"/>
      <c r="HUC149" s="37"/>
      <c r="HUD149" s="37"/>
      <c r="HUE149" s="37"/>
      <c r="HUF149" s="37"/>
      <c r="HUG149" s="37"/>
      <c r="HUH149" s="37"/>
      <c r="HUI149" s="37"/>
      <c r="HUJ149" s="37"/>
      <c r="HUK149" s="37"/>
      <c r="HUL149" s="37"/>
      <c r="HUM149" s="37"/>
      <c r="HUN149" s="37"/>
      <c r="HUO149" s="37"/>
      <c r="HUP149" s="37"/>
      <c r="HUQ149" s="37"/>
      <c r="HUR149" s="37"/>
      <c r="HUS149" s="37"/>
      <c r="HUT149" s="37"/>
      <c r="HUU149" s="37"/>
      <c r="HUV149" s="37"/>
      <c r="HUW149" s="37"/>
      <c r="HUX149" s="37"/>
      <c r="HUY149" s="37"/>
      <c r="HUZ149" s="37"/>
      <c r="HVA149" s="37"/>
      <c r="HVB149" s="37"/>
      <c r="HVC149" s="37"/>
      <c r="HVD149" s="37"/>
      <c r="HVE149" s="37"/>
      <c r="HVF149" s="37"/>
      <c r="HVG149" s="37"/>
      <c r="HVH149" s="37"/>
      <c r="HVI149" s="37"/>
      <c r="HVJ149" s="37"/>
      <c r="HVK149" s="37"/>
      <c r="HVL149" s="37"/>
      <c r="HVM149" s="37"/>
      <c r="HVN149" s="37"/>
      <c r="HVO149" s="37"/>
      <c r="HVP149" s="37"/>
      <c r="HVQ149" s="37"/>
      <c r="HVR149" s="37"/>
      <c r="HVS149" s="37"/>
      <c r="HVT149" s="37"/>
      <c r="HVU149" s="37"/>
      <c r="HVV149" s="37"/>
      <c r="HVW149" s="37"/>
      <c r="HVX149" s="37"/>
      <c r="HVY149" s="37"/>
      <c r="HVZ149" s="37"/>
      <c r="HWA149" s="37"/>
      <c r="HWB149" s="37"/>
      <c r="HWC149" s="37"/>
      <c r="HWD149" s="37"/>
      <c r="HWE149" s="37"/>
      <c r="HWF149" s="37"/>
      <c r="HWG149" s="37"/>
      <c r="HWH149" s="37"/>
      <c r="HWI149" s="37"/>
      <c r="HWJ149" s="37"/>
      <c r="HWK149" s="37"/>
      <c r="HWL149" s="37"/>
      <c r="HWM149" s="37"/>
      <c r="HWN149" s="37"/>
      <c r="HWO149" s="37"/>
      <c r="HWP149" s="37"/>
      <c r="HWQ149" s="37"/>
      <c r="HWR149" s="37"/>
      <c r="HWS149" s="37"/>
      <c r="HWT149" s="37"/>
      <c r="HWU149" s="37"/>
      <c r="HWV149" s="37"/>
      <c r="HWW149" s="37"/>
      <c r="HWX149" s="37"/>
      <c r="HWY149" s="37"/>
      <c r="HWZ149" s="37"/>
      <c r="HXA149" s="37"/>
      <c r="HXB149" s="37"/>
      <c r="HXC149" s="37"/>
      <c r="HXD149" s="37"/>
      <c r="HXE149" s="37"/>
      <c r="HXF149" s="37"/>
      <c r="HXG149" s="37"/>
      <c r="HXH149" s="37"/>
      <c r="HXI149" s="37"/>
      <c r="HXJ149" s="37"/>
      <c r="HXK149" s="37"/>
      <c r="HXL149" s="37"/>
      <c r="HXM149" s="37"/>
      <c r="HXN149" s="37"/>
      <c r="HXO149" s="37"/>
      <c r="HXP149" s="37"/>
      <c r="HXQ149" s="37"/>
      <c r="HXR149" s="37"/>
      <c r="HXS149" s="37"/>
      <c r="HXT149" s="37"/>
      <c r="HXU149" s="37"/>
      <c r="HXV149" s="37"/>
      <c r="HXW149" s="37"/>
      <c r="HXX149" s="37"/>
      <c r="HXY149" s="37"/>
      <c r="HXZ149" s="37"/>
      <c r="HYA149" s="37"/>
      <c r="HYB149" s="37"/>
      <c r="HYC149" s="37"/>
      <c r="HYD149" s="37"/>
      <c r="HYE149" s="37"/>
      <c r="HYF149" s="37"/>
      <c r="HYG149" s="37"/>
      <c r="HYH149" s="37"/>
      <c r="HYI149" s="37"/>
      <c r="HYJ149" s="37"/>
      <c r="HYK149" s="37"/>
      <c r="HYL149" s="37"/>
      <c r="HYM149" s="37"/>
      <c r="HYN149" s="37"/>
      <c r="HYO149" s="37"/>
      <c r="HYP149" s="37"/>
      <c r="HYQ149" s="37"/>
      <c r="HYR149" s="37"/>
      <c r="HYS149" s="37"/>
      <c r="HYT149" s="37"/>
      <c r="HYU149" s="37"/>
      <c r="HYV149" s="37"/>
      <c r="HYW149" s="37"/>
      <c r="HYX149" s="37"/>
      <c r="HYY149" s="37"/>
      <c r="HYZ149" s="37"/>
      <c r="HZA149" s="37"/>
      <c r="HZB149" s="37"/>
      <c r="HZC149" s="37"/>
      <c r="HZD149" s="37"/>
      <c r="HZE149" s="37"/>
      <c r="HZF149" s="37"/>
      <c r="HZG149" s="37"/>
      <c r="HZH149" s="37"/>
      <c r="HZI149" s="37"/>
      <c r="HZJ149" s="37"/>
      <c r="HZK149" s="37"/>
      <c r="HZL149" s="37"/>
      <c r="HZM149" s="37"/>
      <c r="HZN149" s="37"/>
      <c r="HZO149" s="37"/>
      <c r="HZP149" s="37"/>
      <c r="HZQ149" s="37"/>
      <c r="HZR149" s="37"/>
      <c r="HZS149" s="37"/>
      <c r="HZT149" s="37"/>
      <c r="HZU149" s="37"/>
      <c r="HZV149" s="37"/>
      <c r="HZW149" s="37"/>
      <c r="HZX149" s="37"/>
      <c r="HZY149" s="37"/>
      <c r="HZZ149" s="37"/>
      <c r="IAA149" s="37"/>
      <c r="IAB149" s="37"/>
      <c r="IAC149" s="37"/>
      <c r="IAD149" s="37"/>
      <c r="IAE149" s="37"/>
      <c r="IAF149" s="37"/>
      <c r="IAG149" s="37"/>
      <c r="IAH149" s="37"/>
      <c r="IAI149" s="37"/>
      <c r="IAJ149" s="37"/>
      <c r="IAK149" s="37"/>
      <c r="IAL149" s="37"/>
      <c r="IAM149" s="37"/>
      <c r="IAN149" s="37"/>
      <c r="IAO149" s="37"/>
      <c r="IAP149" s="37"/>
      <c r="IAQ149" s="37"/>
      <c r="IAR149" s="37"/>
      <c r="IAS149" s="37"/>
      <c r="IAT149" s="37"/>
      <c r="IAU149" s="37"/>
      <c r="IAV149" s="37"/>
      <c r="IAW149" s="37"/>
      <c r="IAX149" s="37"/>
      <c r="IAY149" s="37"/>
      <c r="IAZ149" s="37"/>
      <c r="IBA149" s="37"/>
      <c r="IBB149" s="37"/>
      <c r="IBC149" s="37"/>
      <c r="IBD149" s="37"/>
      <c r="IBE149" s="37"/>
      <c r="IBF149" s="37"/>
      <c r="IBG149" s="37"/>
      <c r="IBH149" s="37"/>
      <c r="IBI149" s="37"/>
      <c r="IBJ149" s="37"/>
      <c r="IBK149" s="37"/>
      <c r="IBL149" s="37"/>
      <c r="IBM149" s="37"/>
      <c r="IBN149" s="37"/>
      <c r="IBO149" s="37"/>
      <c r="IBP149" s="37"/>
      <c r="IBQ149" s="37"/>
      <c r="IBR149" s="37"/>
      <c r="IBS149" s="37"/>
      <c r="IBT149" s="37"/>
      <c r="IBU149" s="37"/>
      <c r="IBV149" s="37"/>
      <c r="IBW149" s="37"/>
      <c r="IBX149" s="37"/>
      <c r="IBY149" s="37"/>
      <c r="IBZ149" s="37"/>
      <c r="ICA149" s="37"/>
      <c r="ICB149" s="37"/>
      <c r="ICC149" s="37"/>
      <c r="ICD149" s="37"/>
      <c r="ICE149" s="37"/>
      <c r="ICF149" s="37"/>
      <c r="ICG149" s="37"/>
      <c r="ICH149" s="37"/>
      <c r="ICI149" s="37"/>
      <c r="ICJ149" s="37"/>
      <c r="ICK149" s="37"/>
      <c r="ICL149" s="37"/>
      <c r="ICM149" s="37"/>
      <c r="ICN149" s="37"/>
      <c r="ICO149" s="37"/>
      <c r="ICP149" s="37"/>
      <c r="ICQ149" s="37"/>
      <c r="ICR149" s="37"/>
      <c r="ICS149" s="37"/>
      <c r="ICT149" s="37"/>
      <c r="ICU149" s="37"/>
      <c r="ICV149" s="37"/>
      <c r="ICW149" s="37"/>
      <c r="ICX149" s="37"/>
      <c r="ICY149" s="37"/>
      <c r="ICZ149" s="37"/>
      <c r="IDA149" s="37"/>
      <c r="IDB149" s="37"/>
      <c r="IDC149" s="37"/>
      <c r="IDD149" s="37"/>
      <c r="IDE149" s="37"/>
      <c r="IDF149" s="37"/>
      <c r="IDG149" s="37"/>
      <c r="IDH149" s="37"/>
      <c r="IDI149" s="37"/>
      <c r="IDJ149" s="37"/>
      <c r="IDK149" s="37"/>
      <c r="IDL149" s="37"/>
      <c r="IDM149" s="37"/>
      <c r="IDN149" s="37"/>
      <c r="IDO149" s="37"/>
      <c r="IDP149" s="37"/>
      <c r="IDQ149" s="37"/>
      <c r="IDR149" s="37"/>
      <c r="IDS149" s="37"/>
      <c r="IDT149" s="37"/>
      <c r="IDU149" s="37"/>
      <c r="IDV149" s="37"/>
      <c r="IDW149" s="37"/>
      <c r="IDX149" s="37"/>
      <c r="IDY149" s="37"/>
      <c r="IDZ149" s="37"/>
      <c r="IEA149" s="37"/>
      <c r="IEB149" s="37"/>
      <c r="IEC149" s="37"/>
      <c r="IED149" s="37"/>
      <c r="IEE149" s="37"/>
      <c r="IEF149" s="37"/>
      <c r="IEG149" s="37"/>
      <c r="IEH149" s="37"/>
      <c r="IEI149" s="37"/>
      <c r="IEJ149" s="37"/>
      <c r="IEK149" s="37"/>
      <c r="IEL149" s="37"/>
      <c r="IEM149" s="37"/>
      <c r="IEN149" s="37"/>
      <c r="IEO149" s="37"/>
      <c r="IEP149" s="37"/>
      <c r="IEQ149" s="37"/>
      <c r="IER149" s="37"/>
      <c r="IES149" s="37"/>
      <c r="IET149" s="37"/>
      <c r="IEU149" s="37"/>
      <c r="IEV149" s="37"/>
      <c r="IEW149" s="37"/>
      <c r="IEX149" s="37"/>
      <c r="IEY149" s="37"/>
      <c r="IEZ149" s="37"/>
      <c r="IFA149" s="37"/>
      <c r="IFB149" s="37"/>
      <c r="IFC149" s="37"/>
      <c r="IFD149" s="37"/>
      <c r="IFE149" s="37"/>
      <c r="IFF149" s="37"/>
      <c r="IFG149" s="37"/>
      <c r="IFH149" s="37"/>
      <c r="IFI149" s="37"/>
      <c r="IFJ149" s="37"/>
      <c r="IFK149" s="37"/>
      <c r="IFL149" s="37"/>
      <c r="IFM149" s="37"/>
      <c r="IFN149" s="37"/>
      <c r="IFO149" s="37"/>
      <c r="IFP149" s="37"/>
      <c r="IFQ149" s="37"/>
      <c r="IFR149" s="37"/>
      <c r="IFS149" s="37"/>
      <c r="IFT149" s="37"/>
      <c r="IFU149" s="37"/>
      <c r="IFV149" s="37"/>
      <c r="IFW149" s="37"/>
      <c r="IFX149" s="37"/>
      <c r="IFY149" s="37"/>
      <c r="IFZ149" s="37"/>
      <c r="IGA149" s="37"/>
      <c r="IGB149" s="37"/>
      <c r="IGC149" s="37"/>
      <c r="IGD149" s="37"/>
      <c r="IGE149" s="37"/>
      <c r="IGF149" s="37"/>
      <c r="IGG149" s="37"/>
      <c r="IGH149" s="37"/>
      <c r="IGI149" s="37"/>
      <c r="IGJ149" s="37"/>
      <c r="IGK149" s="37"/>
      <c r="IGL149" s="37"/>
      <c r="IGM149" s="37"/>
      <c r="IGN149" s="37"/>
      <c r="IGO149" s="37"/>
      <c r="IGP149" s="37"/>
      <c r="IGQ149" s="37"/>
      <c r="IGR149" s="37"/>
      <c r="IGS149" s="37"/>
      <c r="IGT149" s="37"/>
      <c r="IGU149" s="37"/>
      <c r="IGV149" s="37"/>
      <c r="IGW149" s="37"/>
      <c r="IGX149" s="37"/>
      <c r="IGY149" s="37"/>
      <c r="IGZ149" s="37"/>
      <c r="IHA149" s="37"/>
      <c r="IHB149" s="37"/>
      <c r="IHC149" s="37"/>
      <c r="IHD149" s="37"/>
      <c r="IHE149" s="37"/>
      <c r="IHF149" s="37"/>
      <c r="IHG149" s="37"/>
      <c r="IHH149" s="37"/>
      <c r="IHI149" s="37"/>
      <c r="IHJ149" s="37"/>
      <c r="IHK149" s="37"/>
      <c r="IHL149" s="37"/>
      <c r="IHM149" s="37"/>
      <c r="IHN149" s="37"/>
      <c r="IHO149" s="37"/>
      <c r="IHP149" s="37"/>
      <c r="IHQ149" s="37"/>
      <c r="IHR149" s="37"/>
      <c r="IHS149" s="37"/>
      <c r="IHT149" s="37"/>
      <c r="IHU149" s="37"/>
      <c r="IHV149" s="37"/>
      <c r="IHW149" s="37"/>
      <c r="IHX149" s="37"/>
      <c r="IHY149" s="37"/>
      <c r="IHZ149" s="37"/>
      <c r="IIA149" s="37"/>
      <c r="IIB149" s="37"/>
      <c r="IIC149" s="37"/>
      <c r="IID149" s="37"/>
      <c r="IIE149" s="37"/>
      <c r="IIF149" s="37"/>
      <c r="IIG149" s="37"/>
      <c r="IIH149" s="37"/>
      <c r="III149" s="37"/>
      <c r="IIJ149" s="37"/>
      <c r="IIK149" s="37"/>
      <c r="IIL149" s="37"/>
      <c r="IIM149" s="37"/>
      <c r="IIN149" s="37"/>
      <c r="IIO149" s="37"/>
      <c r="IIP149" s="37"/>
      <c r="IIQ149" s="37"/>
      <c r="IIR149" s="37"/>
      <c r="IIS149" s="37"/>
      <c r="IIT149" s="37"/>
      <c r="IIU149" s="37"/>
      <c r="IIV149" s="37"/>
      <c r="IIW149" s="37"/>
      <c r="IIX149" s="37"/>
      <c r="IIY149" s="37"/>
      <c r="IIZ149" s="37"/>
      <c r="IJA149" s="37"/>
      <c r="IJB149" s="37"/>
      <c r="IJC149" s="37"/>
      <c r="IJD149" s="37"/>
      <c r="IJE149" s="37"/>
      <c r="IJF149" s="37"/>
      <c r="IJG149" s="37"/>
      <c r="IJH149" s="37"/>
      <c r="IJI149" s="37"/>
      <c r="IJJ149" s="37"/>
      <c r="IJK149" s="37"/>
      <c r="IJL149" s="37"/>
      <c r="IJM149" s="37"/>
      <c r="IJN149" s="37"/>
      <c r="IJO149" s="37"/>
      <c r="IJP149" s="37"/>
      <c r="IJQ149" s="37"/>
      <c r="IJR149" s="37"/>
      <c r="IJS149" s="37"/>
      <c r="IJT149" s="37"/>
      <c r="IJU149" s="37"/>
      <c r="IJV149" s="37"/>
      <c r="IJW149" s="37"/>
      <c r="IJX149" s="37"/>
      <c r="IJY149" s="37"/>
      <c r="IJZ149" s="37"/>
      <c r="IKA149" s="37"/>
      <c r="IKB149" s="37"/>
      <c r="IKC149" s="37"/>
      <c r="IKD149" s="37"/>
      <c r="IKE149" s="37"/>
      <c r="IKF149" s="37"/>
      <c r="IKG149" s="37"/>
      <c r="IKH149" s="37"/>
      <c r="IKI149" s="37"/>
      <c r="IKJ149" s="37"/>
      <c r="IKK149" s="37"/>
      <c r="IKL149" s="37"/>
      <c r="IKM149" s="37"/>
      <c r="IKN149" s="37"/>
      <c r="IKO149" s="37"/>
      <c r="IKP149" s="37"/>
      <c r="IKQ149" s="37"/>
      <c r="IKR149" s="37"/>
      <c r="IKS149" s="37"/>
      <c r="IKT149" s="37"/>
      <c r="IKU149" s="37"/>
      <c r="IKV149" s="37"/>
      <c r="IKW149" s="37"/>
      <c r="IKX149" s="37"/>
      <c r="IKY149" s="37"/>
      <c r="IKZ149" s="37"/>
      <c r="ILA149" s="37"/>
      <c r="ILB149" s="37"/>
      <c r="ILC149" s="37"/>
      <c r="ILD149" s="37"/>
      <c r="ILE149" s="37"/>
      <c r="ILF149" s="37"/>
      <c r="ILG149" s="37"/>
      <c r="ILH149" s="37"/>
      <c r="ILI149" s="37"/>
      <c r="ILJ149" s="37"/>
      <c r="ILK149" s="37"/>
      <c r="ILL149" s="37"/>
      <c r="ILM149" s="37"/>
      <c r="ILN149" s="37"/>
      <c r="ILO149" s="37"/>
      <c r="ILP149" s="37"/>
      <c r="ILQ149" s="37"/>
      <c r="ILR149" s="37"/>
      <c r="ILS149" s="37"/>
      <c r="ILT149" s="37"/>
      <c r="ILU149" s="37"/>
      <c r="ILV149" s="37"/>
      <c r="ILW149" s="37"/>
      <c r="ILX149" s="37"/>
      <c r="ILY149" s="37"/>
      <c r="ILZ149" s="37"/>
      <c r="IMA149" s="37"/>
      <c r="IMB149" s="37"/>
      <c r="IMC149" s="37"/>
      <c r="IMD149" s="37"/>
      <c r="IME149" s="37"/>
      <c r="IMF149" s="37"/>
      <c r="IMG149" s="37"/>
      <c r="IMH149" s="37"/>
      <c r="IMI149" s="37"/>
      <c r="IMJ149" s="37"/>
      <c r="IMK149" s="37"/>
      <c r="IML149" s="37"/>
      <c r="IMM149" s="37"/>
      <c r="IMN149" s="37"/>
      <c r="IMO149" s="37"/>
      <c r="IMP149" s="37"/>
      <c r="IMQ149" s="37"/>
      <c r="IMR149" s="37"/>
      <c r="IMS149" s="37"/>
      <c r="IMT149" s="37"/>
      <c r="IMU149" s="37"/>
      <c r="IMV149" s="37"/>
      <c r="IMW149" s="37"/>
      <c r="IMX149" s="37"/>
      <c r="IMY149" s="37"/>
      <c r="IMZ149" s="37"/>
      <c r="INA149" s="37"/>
      <c r="INB149" s="37"/>
      <c r="INC149" s="37"/>
      <c r="IND149" s="37"/>
      <c r="INE149" s="37"/>
      <c r="INF149" s="37"/>
      <c r="ING149" s="37"/>
      <c r="INH149" s="37"/>
      <c r="INI149" s="37"/>
      <c r="INJ149" s="37"/>
      <c r="INK149" s="37"/>
      <c r="INL149" s="37"/>
      <c r="INM149" s="37"/>
      <c r="INN149" s="37"/>
      <c r="INO149" s="37"/>
      <c r="INP149" s="37"/>
      <c r="INQ149" s="37"/>
      <c r="INR149" s="37"/>
      <c r="INS149" s="37"/>
      <c r="INT149" s="37"/>
      <c r="INU149" s="37"/>
      <c r="INV149" s="37"/>
      <c r="INW149" s="37"/>
      <c r="INX149" s="37"/>
      <c r="INY149" s="37"/>
      <c r="INZ149" s="37"/>
      <c r="IOA149" s="37"/>
      <c r="IOB149" s="37"/>
      <c r="IOC149" s="37"/>
      <c r="IOD149" s="37"/>
      <c r="IOE149" s="37"/>
      <c r="IOF149" s="37"/>
      <c r="IOG149" s="37"/>
      <c r="IOH149" s="37"/>
      <c r="IOI149" s="37"/>
      <c r="IOJ149" s="37"/>
      <c r="IOK149" s="37"/>
      <c r="IOL149" s="37"/>
      <c r="IOM149" s="37"/>
      <c r="ION149" s="37"/>
      <c r="IOO149" s="37"/>
      <c r="IOP149" s="37"/>
      <c r="IOQ149" s="37"/>
      <c r="IOR149" s="37"/>
      <c r="IOS149" s="37"/>
      <c r="IOT149" s="37"/>
      <c r="IOU149" s="37"/>
      <c r="IOV149" s="37"/>
      <c r="IOW149" s="37"/>
      <c r="IOX149" s="37"/>
      <c r="IOY149" s="37"/>
      <c r="IOZ149" s="37"/>
      <c r="IPA149" s="37"/>
      <c r="IPB149" s="37"/>
      <c r="IPC149" s="37"/>
      <c r="IPD149" s="37"/>
      <c r="IPE149" s="37"/>
      <c r="IPF149" s="37"/>
      <c r="IPG149" s="37"/>
      <c r="IPH149" s="37"/>
      <c r="IPI149" s="37"/>
      <c r="IPJ149" s="37"/>
      <c r="IPK149" s="37"/>
      <c r="IPL149" s="37"/>
      <c r="IPM149" s="37"/>
      <c r="IPN149" s="37"/>
      <c r="IPO149" s="37"/>
      <c r="IPP149" s="37"/>
      <c r="IPQ149" s="37"/>
      <c r="IPR149" s="37"/>
      <c r="IPS149" s="37"/>
      <c r="IPT149" s="37"/>
      <c r="IPU149" s="37"/>
      <c r="IPV149" s="37"/>
      <c r="IPW149" s="37"/>
      <c r="IPX149" s="37"/>
      <c r="IPY149" s="37"/>
      <c r="IPZ149" s="37"/>
      <c r="IQA149" s="37"/>
      <c r="IQB149" s="37"/>
      <c r="IQC149" s="37"/>
      <c r="IQD149" s="37"/>
      <c r="IQE149" s="37"/>
      <c r="IQF149" s="37"/>
      <c r="IQG149" s="37"/>
      <c r="IQH149" s="37"/>
      <c r="IQI149" s="37"/>
      <c r="IQJ149" s="37"/>
      <c r="IQK149" s="37"/>
      <c r="IQL149" s="37"/>
      <c r="IQM149" s="37"/>
      <c r="IQN149" s="37"/>
      <c r="IQO149" s="37"/>
      <c r="IQP149" s="37"/>
      <c r="IQQ149" s="37"/>
      <c r="IQR149" s="37"/>
      <c r="IQS149" s="37"/>
      <c r="IQT149" s="37"/>
      <c r="IQU149" s="37"/>
      <c r="IQV149" s="37"/>
      <c r="IQW149" s="37"/>
      <c r="IQX149" s="37"/>
      <c r="IQY149" s="37"/>
      <c r="IQZ149" s="37"/>
      <c r="IRA149" s="37"/>
      <c r="IRB149" s="37"/>
      <c r="IRC149" s="37"/>
      <c r="IRD149" s="37"/>
      <c r="IRE149" s="37"/>
      <c r="IRF149" s="37"/>
      <c r="IRG149" s="37"/>
      <c r="IRH149" s="37"/>
      <c r="IRI149" s="37"/>
      <c r="IRJ149" s="37"/>
      <c r="IRK149" s="37"/>
      <c r="IRL149" s="37"/>
      <c r="IRM149" s="37"/>
      <c r="IRN149" s="37"/>
      <c r="IRO149" s="37"/>
      <c r="IRP149" s="37"/>
      <c r="IRQ149" s="37"/>
      <c r="IRR149" s="37"/>
      <c r="IRS149" s="37"/>
      <c r="IRT149" s="37"/>
      <c r="IRU149" s="37"/>
      <c r="IRV149" s="37"/>
      <c r="IRW149" s="37"/>
      <c r="IRX149" s="37"/>
      <c r="IRY149" s="37"/>
      <c r="IRZ149" s="37"/>
      <c r="ISA149" s="37"/>
      <c r="ISB149" s="37"/>
      <c r="ISC149" s="37"/>
      <c r="ISD149" s="37"/>
      <c r="ISE149" s="37"/>
      <c r="ISF149" s="37"/>
      <c r="ISG149" s="37"/>
      <c r="ISH149" s="37"/>
      <c r="ISI149" s="37"/>
      <c r="ISJ149" s="37"/>
      <c r="ISK149" s="37"/>
      <c r="ISL149" s="37"/>
      <c r="ISM149" s="37"/>
      <c r="ISN149" s="37"/>
      <c r="ISO149" s="37"/>
      <c r="ISP149" s="37"/>
      <c r="ISQ149" s="37"/>
      <c r="ISR149" s="37"/>
      <c r="ISS149" s="37"/>
      <c r="IST149" s="37"/>
      <c r="ISU149" s="37"/>
      <c r="ISV149" s="37"/>
      <c r="ISW149" s="37"/>
      <c r="ISX149" s="37"/>
      <c r="ISY149" s="37"/>
      <c r="ISZ149" s="37"/>
      <c r="ITA149" s="37"/>
      <c r="ITB149" s="37"/>
      <c r="ITC149" s="37"/>
      <c r="ITD149" s="37"/>
      <c r="ITE149" s="37"/>
      <c r="ITF149" s="37"/>
      <c r="ITG149" s="37"/>
      <c r="ITH149" s="37"/>
      <c r="ITI149" s="37"/>
      <c r="ITJ149" s="37"/>
      <c r="ITK149" s="37"/>
      <c r="ITL149" s="37"/>
      <c r="ITM149" s="37"/>
      <c r="ITN149" s="37"/>
      <c r="ITO149" s="37"/>
      <c r="ITP149" s="37"/>
      <c r="ITQ149" s="37"/>
      <c r="ITR149" s="37"/>
      <c r="ITS149" s="37"/>
      <c r="ITT149" s="37"/>
      <c r="ITU149" s="37"/>
      <c r="ITV149" s="37"/>
      <c r="ITW149" s="37"/>
      <c r="ITX149" s="37"/>
      <c r="ITY149" s="37"/>
      <c r="ITZ149" s="37"/>
      <c r="IUA149" s="37"/>
      <c r="IUB149" s="37"/>
      <c r="IUC149" s="37"/>
      <c r="IUD149" s="37"/>
      <c r="IUE149" s="37"/>
      <c r="IUF149" s="37"/>
      <c r="IUG149" s="37"/>
      <c r="IUH149" s="37"/>
      <c r="IUI149" s="37"/>
      <c r="IUJ149" s="37"/>
      <c r="IUK149" s="37"/>
      <c r="IUL149" s="37"/>
      <c r="IUM149" s="37"/>
      <c r="IUN149" s="37"/>
      <c r="IUO149" s="37"/>
      <c r="IUP149" s="37"/>
      <c r="IUQ149" s="37"/>
      <c r="IUR149" s="37"/>
      <c r="IUS149" s="37"/>
      <c r="IUT149" s="37"/>
      <c r="IUU149" s="37"/>
      <c r="IUV149" s="37"/>
      <c r="IUW149" s="37"/>
      <c r="IUX149" s="37"/>
      <c r="IUY149" s="37"/>
      <c r="IUZ149" s="37"/>
      <c r="IVA149" s="37"/>
      <c r="IVB149" s="37"/>
      <c r="IVC149" s="37"/>
      <c r="IVD149" s="37"/>
      <c r="IVE149" s="37"/>
      <c r="IVF149" s="37"/>
      <c r="IVG149" s="37"/>
      <c r="IVH149" s="37"/>
      <c r="IVI149" s="37"/>
      <c r="IVJ149" s="37"/>
      <c r="IVK149" s="37"/>
      <c r="IVL149" s="37"/>
      <c r="IVM149" s="37"/>
      <c r="IVN149" s="37"/>
      <c r="IVO149" s="37"/>
      <c r="IVP149" s="37"/>
      <c r="IVQ149" s="37"/>
      <c r="IVR149" s="37"/>
      <c r="IVS149" s="37"/>
      <c r="IVT149" s="37"/>
      <c r="IVU149" s="37"/>
      <c r="IVV149" s="37"/>
      <c r="IVW149" s="37"/>
      <c r="IVX149" s="37"/>
      <c r="IVY149" s="37"/>
      <c r="IVZ149" s="37"/>
      <c r="IWA149" s="37"/>
      <c r="IWB149" s="37"/>
      <c r="IWC149" s="37"/>
      <c r="IWD149" s="37"/>
      <c r="IWE149" s="37"/>
      <c r="IWF149" s="37"/>
      <c r="IWG149" s="37"/>
      <c r="IWH149" s="37"/>
      <c r="IWI149" s="37"/>
      <c r="IWJ149" s="37"/>
      <c r="IWK149" s="37"/>
      <c r="IWL149" s="37"/>
      <c r="IWM149" s="37"/>
      <c r="IWN149" s="37"/>
      <c r="IWO149" s="37"/>
      <c r="IWP149" s="37"/>
      <c r="IWQ149" s="37"/>
      <c r="IWR149" s="37"/>
      <c r="IWS149" s="37"/>
      <c r="IWT149" s="37"/>
      <c r="IWU149" s="37"/>
      <c r="IWV149" s="37"/>
      <c r="IWW149" s="37"/>
      <c r="IWX149" s="37"/>
      <c r="IWY149" s="37"/>
      <c r="IWZ149" s="37"/>
      <c r="IXA149" s="37"/>
      <c r="IXB149" s="37"/>
      <c r="IXC149" s="37"/>
      <c r="IXD149" s="37"/>
      <c r="IXE149" s="37"/>
      <c r="IXF149" s="37"/>
      <c r="IXG149" s="37"/>
      <c r="IXH149" s="37"/>
      <c r="IXI149" s="37"/>
      <c r="IXJ149" s="37"/>
      <c r="IXK149" s="37"/>
      <c r="IXL149" s="37"/>
      <c r="IXM149" s="37"/>
      <c r="IXN149" s="37"/>
      <c r="IXO149" s="37"/>
      <c r="IXP149" s="37"/>
      <c r="IXQ149" s="37"/>
      <c r="IXR149" s="37"/>
      <c r="IXS149" s="37"/>
      <c r="IXT149" s="37"/>
      <c r="IXU149" s="37"/>
      <c r="IXV149" s="37"/>
      <c r="IXW149" s="37"/>
      <c r="IXX149" s="37"/>
      <c r="IXY149" s="37"/>
      <c r="IXZ149" s="37"/>
      <c r="IYA149" s="37"/>
      <c r="IYB149" s="37"/>
      <c r="IYC149" s="37"/>
      <c r="IYD149" s="37"/>
      <c r="IYE149" s="37"/>
      <c r="IYF149" s="37"/>
      <c r="IYG149" s="37"/>
      <c r="IYH149" s="37"/>
      <c r="IYI149" s="37"/>
      <c r="IYJ149" s="37"/>
      <c r="IYK149" s="37"/>
      <c r="IYL149" s="37"/>
      <c r="IYM149" s="37"/>
      <c r="IYN149" s="37"/>
      <c r="IYO149" s="37"/>
      <c r="IYP149" s="37"/>
      <c r="IYQ149" s="37"/>
      <c r="IYR149" s="37"/>
      <c r="IYS149" s="37"/>
      <c r="IYT149" s="37"/>
      <c r="IYU149" s="37"/>
      <c r="IYV149" s="37"/>
      <c r="IYW149" s="37"/>
      <c r="IYX149" s="37"/>
      <c r="IYY149" s="37"/>
      <c r="IYZ149" s="37"/>
      <c r="IZA149" s="37"/>
      <c r="IZB149" s="37"/>
      <c r="IZC149" s="37"/>
      <c r="IZD149" s="37"/>
      <c r="IZE149" s="37"/>
      <c r="IZF149" s="37"/>
      <c r="IZG149" s="37"/>
      <c r="IZH149" s="37"/>
      <c r="IZI149" s="37"/>
      <c r="IZJ149" s="37"/>
      <c r="IZK149" s="37"/>
      <c r="IZL149" s="37"/>
      <c r="IZM149" s="37"/>
      <c r="IZN149" s="37"/>
      <c r="IZO149" s="37"/>
      <c r="IZP149" s="37"/>
      <c r="IZQ149" s="37"/>
      <c r="IZR149" s="37"/>
      <c r="IZS149" s="37"/>
      <c r="IZT149" s="37"/>
      <c r="IZU149" s="37"/>
      <c r="IZV149" s="37"/>
      <c r="IZW149" s="37"/>
      <c r="IZX149" s="37"/>
      <c r="IZY149" s="37"/>
      <c r="IZZ149" s="37"/>
      <c r="JAA149" s="37"/>
      <c r="JAB149" s="37"/>
      <c r="JAC149" s="37"/>
      <c r="JAD149" s="37"/>
      <c r="JAE149" s="37"/>
      <c r="JAF149" s="37"/>
      <c r="JAG149" s="37"/>
      <c r="JAH149" s="37"/>
      <c r="JAI149" s="37"/>
      <c r="JAJ149" s="37"/>
      <c r="JAK149" s="37"/>
      <c r="JAL149" s="37"/>
      <c r="JAM149" s="37"/>
      <c r="JAN149" s="37"/>
      <c r="JAO149" s="37"/>
      <c r="JAP149" s="37"/>
      <c r="JAQ149" s="37"/>
      <c r="JAR149" s="37"/>
      <c r="JAS149" s="37"/>
      <c r="JAT149" s="37"/>
      <c r="JAU149" s="37"/>
      <c r="JAV149" s="37"/>
      <c r="JAW149" s="37"/>
      <c r="JAX149" s="37"/>
      <c r="JAY149" s="37"/>
      <c r="JAZ149" s="37"/>
      <c r="JBA149" s="37"/>
      <c r="JBB149" s="37"/>
      <c r="JBC149" s="37"/>
      <c r="JBD149" s="37"/>
      <c r="JBE149" s="37"/>
      <c r="JBF149" s="37"/>
      <c r="JBG149" s="37"/>
      <c r="JBH149" s="37"/>
      <c r="JBI149" s="37"/>
      <c r="JBJ149" s="37"/>
      <c r="JBK149" s="37"/>
      <c r="JBL149" s="37"/>
      <c r="JBM149" s="37"/>
      <c r="JBN149" s="37"/>
      <c r="JBO149" s="37"/>
      <c r="JBP149" s="37"/>
      <c r="JBQ149" s="37"/>
      <c r="JBR149" s="37"/>
      <c r="JBS149" s="37"/>
      <c r="JBT149" s="37"/>
      <c r="JBU149" s="37"/>
      <c r="JBV149" s="37"/>
      <c r="JBW149" s="37"/>
      <c r="JBX149" s="37"/>
      <c r="JBY149" s="37"/>
      <c r="JBZ149" s="37"/>
      <c r="JCA149" s="37"/>
      <c r="JCB149" s="37"/>
      <c r="JCC149" s="37"/>
      <c r="JCD149" s="37"/>
      <c r="JCE149" s="37"/>
      <c r="JCF149" s="37"/>
      <c r="JCG149" s="37"/>
      <c r="JCH149" s="37"/>
      <c r="JCI149" s="37"/>
      <c r="JCJ149" s="37"/>
      <c r="JCK149" s="37"/>
      <c r="JCL149" s="37"/>
      <c r="JCM149" s="37"/>
      <c r="JCN149" s="37"/>
      <c r="JCO149" s="37"/>
      <c r="JCP149" s="37"/>
      <c r="JCQ149" s="37"/>
      <c r="JCR149" s="37"/>
      <c r="JCS149" s="37"/>
      <c r="JCT149" s="37"/>
      <c r="JCU149" s="37"/>
      <c r="JCV149" s="37"/>
      <c r="JCW149" s="37"/>
      <c r="JCX149" s="37"/>
      <c r="JCY149" s="37"/>
      <c r="JCZ149" s="37"/>
      <c r="JDA149" s="37"/>
      <c r="JDB149" s="37"/>
      <c r="JDC149" s="37"/>
      <c r="JDD149" s="37"/>
      <c r="JDE149" s="37"/>
      <c r="JDF149" s="37"/>
      <c r="JDG149" s="37"/>
      <c r="JDH149" s="37"/>
      <c r="JDI149" s="37"/>
      <c r="JDJ149" s="37"/>
      <c r="JDK149" s="37"/>
      <c r="JDL149" s="37"/>
      <c r="JDM149" s="37"/>
      <c r="JDN149" s="37"/>
      <c r="JDO149" s="37"/>
      <c r="JDP149" s="37"/>
      <c r="JDQ149" s="37"/>
      <c r="JDR149" s="37"/>
      <c r="JDS149" s="37"/>
      <c r="JDT149" s="37"/>
      <c r="JDU149" s="37"/>
      <c r="JDV149" s="37"/>
      <c r="JDW149" s="37"/>
      <c r="JDX149" s="37"/>
      <c r="JDY149" s="37"/>
      <c r="JDZ149" s="37"/>
      <c r="JEA149" s="37"/>
      <c r="JEB149" s="37"/>
      <c r="JEC149" s="37"/>
      <c r="JED149" s="37"/>
      <c r="JEE149" s="37"/>
      <c r="JEF149" s="37"/>
      <c r="JEG149" s="37"/>
      <c r="JEH149" s="37"/>
      <c r="JEI149" s="37"/>
      <c r="JEJ149" s="37"/>
      <c r="JEK149" s="37"/>
      <c r="JEL149" s="37"/>
      <c r="JEM149" s="37"/>
      <c r="JEN149" s="37"/>
      <c r="JEO149" s="37"/>
      <c r="JEP149" s="37"/>
      <c r="JEQ149" s="37"/>
      <c r="JER149" s="37"/>
      <c r="JES149" s="37"/>
      <c r="JET149" s="37"/>
      <c r="JEU149" s="37"/>
      <c r="JEV149" s="37"/>
      <c r="JEW149" s="37"/>
      <c r="JEX149" s="37"/>
      <c r="JEY149" s="37"/>
      <c r="JEZ149" s="37"/>
      <c r="JFA149" s="37"/>
      <c r="JFB149" s="37"/>
      <c r="JFC149" s="37"/>
      <c r="JFD149" s="37"/>
      <c r="JFE149" s="37"/>
      <c r="JFF149" s="37"/>
      <c r="JFG149" s="37"/>
      <c r="JFH149" s="37"/>
      <c r="JFI149" s="37"/>
      <c r="JFJ149" s="37"/>
      <c r="JFK149" s="37"/>
      <c r="JFL149" s="37"/>
      <c r="JFM149" s="37"/>
      <c r="JFN149" s="37"/>
      <c r="JFO149" s="37"/>
      <c r="JFP149" s="37"/>
      <c r="JFQ149" s="37"/>
      <c r="JFR149" s="37"/>
      <c r="JFS149" s="37"/>
      <c r="JFT149" s="37"/>
      <c r="JFU149" s="37"/>
      <c r="JFV149" s="37"/>
      <c r="JFW149" s="37"/>
      <c r="JFX149" s="37"/>
      <c r="JFY149" s="37"/>
      <c r="JFZ149" s="37"/>
      <c r="JGA149" s="37"/>
      <c r="JGB149" s="37"/>
      <c r="JGC149" s="37"/>
      <c r="JGD149" s="37"/>
      <c r="JGE149" s="37"/>
      <c r="JGF149" s="37"/>
      <c r="JGG149" s="37"/>
      <c r="JGH149" s="37"/>
      <c r="JGI149" s="37"/>
      <c r="JGJ149" s="37"/>
      <c r="JGK149" s="37"/>
      <c r="JGL149" s="37"/>
      <c r="JGM149" s="37"/>
      <c r="JGN149" s="37"/>
      <c r="JGO149" s="37"/>
      <c r="JGP149" s="37"/>
      <c r="JGQ149" s="37"/>
      <c r="JGR149" s="37"/>
      <c r="JGS149" s="37"/>
      <c r="JGT149" s="37"/>
      <c r="JGU149" s="37"/>
      <c r="JGV149" s="37"/>
      <c r="JGW149" s="37"/>
      <c r="JGX149" s="37"/>
      <c r="JGY149" s="37"/>
      <c r="JGZ149" s="37"/>
      <c r="JHA149" s="37"/>
      <c r="JHB149" s="37"/>
      <c r="JHC149" s="37"/>
      <c r="JHD149" s="37"/>
      <c r="JHE149" s="37"/>
      <c r="JHF149" s="37"/>
      <c r="JHG149" s="37"/>
      <c r="JHH149" s="37"/>
      <c r="JHI149" s="37"/>
      <c r="JHJ149" s="37"/>
      <c r="JHK149" s="37"/>
      <c r="JHL149" s="37"/>
      <c r="JHM149" s="37"/>
      <c r="JHN149" s="37"/>
      <c r="JHO149" s="37"/>
      <c r="JHP149" s="37"/>
      <c r="JHQ149" s="37"/>
      <c r="JHR149" s="37"/>
      <c r="JHS149" s="37"/>
      <c r="JHT149" s="37"/>
      <c r="JHU149" s="37"/>
      <c r="JHV149" s="37"/>
      <c r="JHW149" s="37"/>
      <c r="JHX149" s="37"/>
      <c r="JHY149" s="37"/>
      <c r="JHZ149" s="37"/>
      <c r="JIA149" s="37"/>
      <c r="JIB149" s="37"/>
      <c r="JIC149" s="37"/>
      <c r="JID149" s="37"/>
      <c r="JIE149" s="37"/>
      <c r="JIF149" s="37"/>
      <c r="JIG149" s="37"/>
      <c r="JIH149" s="37"/>
      <c r="JII149" s="37"/>
      <c r="JIJ149" s="37"/>
      <c r="JIK149" s="37"/>
      <c r="JIL149" s="37"/>
      <c r="JIM149" s="37"/>
      <c r="JIN149" s="37"/>
      <c r="JIO149" s="37"/>
      <c r="JIP149" s="37"/>
      <c r="JIQ149" s="37"/>
      <c r="JIR149" s="37"/>
      <c r="JIS149" s="37"/>
      <c r="JIT149" s="37"/>
      <c r="JIU149" s="37"/>
      <c r="JIV149" s="37"/>
      <c r="JIW149" s="37"/>
      <c r="JIX149" s="37"/>
      <c r="JIY149" s="37"/>
      <c r="JIZ149" s="37"/>
      <c r="JJA149" s="37"/>
      <c r="JJB149" s="37"/>
      <c r="JJC149" s="37"/>
      <c r="JJD149" s="37"/>
      <c r="JJE149" s="37"/>
      <c r="JJF149" s="37"/>
      <c r="JJG149" s="37"/>
      <c r="JJH149" s="37"/>
      <c r="JJI149" s="37"/>
      <c r="JJJ149" s="37"/>
      <c r="JJK149" s="37"/>
      <c r="JJL149" s="37"/>
      <c r="JJM149" s="37"/>
      <c r="JJN149" s="37"/>
      <c r="JJO149" s="37"/>
      <c r="JJP149" s="37"/>
      <c r="JJQ149" s="37"/>
      <c r="JJR149" s="37"/>
      <c r="JJS149" s="37"/>
      <c r="JJT149" s="37"/>
      <c r="JJU149" s="37"/>
      <c r="JJV149" s="37"/>
      <c r="JJW149" s="37"/>
      <c r="JJX149" s="37"/>
      <c r="JJY149" s="37"/>
      <c r="JJZ149" s="37"/>
      <c r="JKA149" s="37"/>
      <c r="JKB149" s="37"/>
      <c r="JKC149" s="37"/>
      <c r="JKD149" s="37"/>
      <c r="JKE149" s="37"/>
      <c r="JKF149" s="37"/>
      <c r="JKG149" s="37"/>
      <c r="JKH149" s="37"/>
      <c r="JKI149" s="37"/>
      <c r="JKJ149" s="37"/>
      <c r="JKK149" s="37"/>
      <c r="JKL149" s="37"/>
      <c r="JKM149" s="37"/>
      <c r="JKN149" s="37"/>
      <c r="JKO149" s="37"/>
      <c r="JKP149" s="37"/>
      <c r="JKQ149" s="37"/>
      <c r="JKR149" s="37"/>
      <c r="JKS149" s="37"/>
      <c r="JKT149" s="37"/>
      <c r="JKU149" s="37"/>
      <c r="JKV149" s="37"/>
      <c r="JKW149" s="37"/>
      <c r="JKX149" s="37"/>
      <c r="JKY149" s="37"/>
      <c r="JKZ149" s="37"/>
      <c r="JLA149" s="37"/>
      <c r="JLB149" s="37"/>
      <c r="JLC149" s="37"/>
      <c r="JLD149" s="37"/>
      <c r="JLE149" s="37"/>
      <c r="JLF149" s="37"/>
      <c r="JLG149" s="37"/>
      <c r="JLH149" s="37"/>
      <c r="JLI149" s="37"/>
      <c r="JLJ149" s="37"/>
      <c r="JLK149" s="37"/>
      <c r="JLL149" s="37"/>
      <c r="JLM149" s="37"/>
      <c r="JLN149" s="37"/>
      <c r="JLO149" s="37"/>
      <c r="JLP149" s="37"/>
      <c r="JLQ149" s="37"/>
      <c r="JLR149" s="37"/>
      <c r="JLS149" s="37"/>
      <c r="JLT149" s="37"/>
      <c r="JLU149" s="37"/>
      <c r="JLV149" s="37"/>
      <c r="JLW149" s="37"/>
      <c r="JLX149" s="37"/>
      <c r="JLY149" s="37"/>
      <c r="JLZ149" s="37"/>
      <c r="JMA149" s="37"/>
      <c r="JMB149" s="37"/>
      <c r="JMC149" s="37"/>
      <c r="JMD149" s="37"/>
      <c r="JME149" s="37"/>
      <c r="JMF149" s="37"/>
      <c r="JMG149" s="37"/>
      <c r="JMH149" s="37"/>
      <c r="JMI149" s="37"/>
      <c r="JMJ149" s="37"/>
      <c r="JMK149" s="37"/>
      <c r="JML149" s="37"/>
      <c r="JMM149" s="37"/>
      <c r="JMN149" s="37"/>
      <c r="JMO149" s="37"/>
      <c r="JMP149" s="37"/>
      <c r="JMQ149" s="37"/>
      <c r="JMR149" s="37"/>
      <c r="JMS149" s="37"/>
      <c r="JMT149" s="37"/>
      <c r="JMU149" s="37"/>
      <c r="JMV149" s="37"/>
      <c r="JMW149" s="37"/>
      <c r="JMX149" s="37"/>
      <c r="JMY149" s="37"/>
      <c r="JMZ149" s="37"/>
      <c r="JNA149" s="37"/>
      <c r="JNB149" s="37"/>
      <c r="JNC149" s="37"/>
      <c r="JND149" s="37"/>
      <c r="JNE149" s="37"/>
      <c r="JNF149" s="37"/>
      <c r="JNG149" s="37"/>
      <c r="JNH149" s="37"/>
      <c r="JNI149" s="37"/>
      <c r="JNJ149" s="37"/>
      <c r="JNK149" s="37"/>
      <c r="JNL149" s="37"/>
      <c r="JNM149" s="37"/>
      <c r="JNN149" s="37"/>
      <c r="JNO149" s="37"/>
      <c r="JNP149" s="37"/>
      <c r="JNQ149" s="37"/>
      <c r="JNR149" s="37"/>
      <c r="JNS149" s="37"/>
      <c r="JNT149" s="37"/>
      <c r="JNU149" s="37"/>
      <c r="JNV149" s="37"/>
      <c r="JNW149" s="37"/>
      <c r="JNX149" s="37"/>
      <c r="JNY149" s="37"/>
      <c r="JNZ149" s="37"/>
      <c r="JOA149" s="37"/>
      <c r="JOB149" s="37"/>
      <c r="JOC149" s="37"/>
      <c r="JOD149" s="37"/>
      <c r="JOE149" s="37"/>
      <c r="JOF149" s="37"/>
      <c r="JOG149" s="37"/>
      <c r="JOH149" s="37"/>
      <c r="JOI149" s="37"/>
      <c r="JOJ149" s="37"/>
      <c r="JOK149" s="37"/>
      <c r="JOL149" s="37"/>
      <c r="JOM149" s="37"/>
      <c r="JON149" s="37"/>
      <c r="JOO149" s="37"/>
      <c r="JOP149" s="37"/>
      <c r="JOQ149" s="37"/>
      <c r="JOR149" s="37"/>
      <c r="JOS149" s="37"/>
      <c r="JOT149" s="37"/>
      <c r="JOU149" s="37"/>
      <c r="JOV149" s="37"/>
      <c r="JOW149" s="37"/>
      <c r="JOX149" s="37"/>
      <c r="JOY149" s="37"/>
      <c r="JOZ149" s="37"/>
      <c r="JPA149" s="37"/>
      <c r="JPB149" s="37"/>
      <c r="JPC149" s="37"/>
      <c r="JPD149" s="37"/>
      <c r="JPE149" s="37"/>
      <c r="JPF149" s="37"/>
      <c r="JPG149" s="37"/>
      <c r="JPH149" s="37"/>
      <c r="JPI149" s="37"/>
      <c r="JPJ149" s="37"/>
      <c r="JPK149" s="37"/>
      <c r="JPL149" s="37"/>
      <c r="JPM149" s="37"/>
      <c r="JPN149" s="37"/>
      <c r="JPO149" s="37"/>
      <c r="JPP149" s="37"/>
      <c r="JPQ149" s="37"/>
      <c r="JPR149" s="37"/>
      <c r="JPS149" s="37"/>
      <c r="JPT149" s="37"/>
      <c r="JPU149" s="37"/>
      <c r="JPV149" s="37"/>
      <c r="JPW149" s="37"/>
      <c r="JPX149" s="37"/>
      <c r="JPY149" s="37"/>
      <c r="JPZ149" s="37"/>
      <c r="JQA149" s="37"/>
      <c r="JQB149" s="37"/>
      <c r="JQC149" s="37"/>
      <c r="JQD149" s="37"/>
      <c r="JQE149" s="37"/>
      <c r="JQF149" s="37"/>
      <c r="JQG149" s="37"/>
      <c r="JQH149" s="37"/>
      <c r="JQI149" s="37"/>
      <c r="JQJ149" s="37"/>
      <c r="JQK149" s="37"/>
      <c r="JQL149" s="37"/>
      <c r="JQM149" s="37"/>
      <c r="JQN149" s="37"/>
      <c r="JQO149" s="37"/>
      <c r="JQP149" s="37"/>
      <c r="JQQ149" s="37"/>
      <c r="JQR149" s="37"/>
      <c r="JQS149" s="37"/>
      <c r="JQT149" s="37"/>
      <c r="JQU149" s="37"/>
      <c r="JQV149" s="37"/>
      <c r="JQW149" s="37"/>
      <c r="JQX149" s="37"/>
      <c r="JQY149" s="37"/>
      <c r="JQZ149" s="37"/>
      <c r="JRA149" s="37"/>
      <c r="JRB149" s="37"/>
      <c r="JRC149" s="37"/>
      <c r="JRD149" s="37"/>
      <c r="JRE149" s="37"/>
      <c r="JRF149" s="37"/>
      <c r="JRG149" s="37"/>
      <c r="JRH149" s="37"/>
      <c r="JRI149" s="37"/>
      <c r="JRJ149" s="37"/>
      <c r="JRK149" s="37"/>
      <c r="JRL149" s="37"/>
      <c r="JRM149" s="37"/>
      <c r="JRN149" s="37"/>
      <c r="JRO149" s="37"/>
      <c r="JRP149" s="37"/>
      <c r="JRQ149" s="37"/>
      <c r="JRR149" s="37"/>
      <c r="JRS149" s="37"/>
      <c r="JRT149" s="37"/>
      <c r="JRU149" s="37"/>
      <c r="JRV149" s="37"/>
      <c r="JRW149" s="37"/>
      <c r="JRX149" s="37"/>
      <c r="JRY149" s="37"/>
      <c r="JRZ149" s="37"/>
      <c r="JSA149" s="37"/>
      <c r="JSB149" s="37"/>
      <c r="JSC149" s="37"/>
      <c r="JSD149" s="37"/>
      <c r="JSE149" s="37"/>
      <c r="JSF149" s="37"/>
      <c r="JSG149" s="37"/>
      <c r="JSH149" s="37"/>
      <c r="JSI149" s="37"/>
      <c r="JSJ149" s="37"/>
      <c r="JSK149" s="37"/>
      <c r="JSL149" s="37"/>
      <c r="JSM149" s="37"/>
      <c r="JSN149" s="37"/>
      <c r="JSO149" s="37"/>
      <c r="JSP149" s="37"/>
      <c r="JSQ149" s="37"/>
      <c r="JSR149" s="37"/>
      <c r="JSS149" s="37"/>
      <c r="JST149" s="37"/>
      <c r="JSU149" s="37"/>
      <c r="JSV149" s="37"/>
      <c r="JSW149" s="37"/>
      <c r="JSX149" s="37"/>
      <c r="JSY149" s="37"/>
      <c r="JSZ149" s="37"/>
      <c r="JTA149" s="37"/>
      <c r="JTB149" s="37"/>
      <c r="JTC149" s="37"/>
      <c r="JTD149" s="37"/>
      <c r="JTE149" s="37"/>
      <c r="JTF149" s="37"/>
      <c r="JTG149" s="37"/>
      <c r="JTH149" s="37"/>
      <c r="JTI149" s="37"/>
      <c r="JTJ149" s="37"/>
      <c r="JTK149" s="37"/>
      <c r="JTL149" s="37"/>
      <c r="JTM149" s="37"/>
      <c r="JTN149" s="37"/>
      <c r="JTO149" s="37"/>
      <c r="JTP149" s="37"/>
      <c r="JTQ149" s="37"/>
      <c r="JTR149" s="37"/>
      <c r="JTS149" s="37"/>
      <c r="JTT149" s="37"/>
      <c r="JTU149" s="37"/>
      <c r="JTV149" s="37"/>
      <c r="JTW149" s="37"/>
      <c r="JTX149" s="37"/>
      <c r="JTY149" s="37"/>
      <c r="JTZ149" s="37"/>
      <c r="JUA149" s="37"/>
      <c r="JUB149" s="37"/>
      <c r="JUC149" s="37"/>
      <c r="JUD149" s="37"/>
      <c r="JUE149" s="37"/>
      <c r="JUF149" s="37"/>
      <c r="JUG149" s="37"/>
      <c r="JUH149" s="37"/>
      <c r="JUI149" s="37"/>
      <c r="JUJ149" s="37"/>
      <c r="JUK149" s="37"/>
      <c r="JUL149" s="37"/>
      <c r="JUM149" s="37"/>
      <c r="JUN149" s="37"/>
      <c r="JUO149" s="37"/>
      <c r="JUP149" s="37"/>
      <c r="JUQ149" s="37"/>
      <c r="JUR149" s="37"/>
      <c r="JUS149" s="37"/>
      <c r="JUT149" s="37"/>
      <c r="JUU149" s="37"/>
      <c r="JUV149" s="37"/>
      <c r="JUW149" s="37"/>
      <c r="JUX149" s="37"/>
      <c r="JUY149" s="37"/>
      <c r="JUZ149" s="37"/>
      <c r="JVA149" s="37"/>
      <c r="JVB149" s="37"/>
      <c r="JVC149" s="37"/>
      <c r="JVD149" s="37"/>
      <c r="JVE149" s="37"/>
      <c r="JVF149" s="37"/>
      <c r="JVG149" s="37"/>
      <c r="JVH149" s="37"/>
      <c r="JVI149" s="37"/>
      <c r="JVJ149" s="37"/>
      <c r="JVK149" s="37"/>
      <c r="JVL149" s="37"/>
      <c r="JVM149" s="37"/>
      <c r="JVN149" s="37"/>
      <c r="JVO149" s="37"/>
      <c r="JVP149" s="37"/>
      <c r="JVQ149" s="37"/>
      <c r="JVR149" s="37"/>
      <c r="JVS149" s="37"/>
      <c r="JVT149" s="37"/>
      <c r="JVU149" s="37"/>
      <c r="JVV149" s="37"/>
      <c r="JVW149" s="37"/>
      <c r="JVX149" s="37"/>
      <c r="JVY149" s="37"/>
      <c r="JVZ149" s="37"/>
      <c r="JWA149" s="37"/>
      <c r="JWB149" s="37"/>
      <c r="JWC149" s="37"/>
      <c r="JWD149" s="37"/>
      <c r="JWE149" s="37"/>
      <c r="JWF149" s="37"/>
      <c r="JWG149" s="37"/>
      <c r="JWH149" s="37"/>
      <c r="JWI149" s="37"/>
      <c r="JWJ149" s="37"/>
      <c r="JWK149" s="37"/>
      <c r="JWL149" s="37"/>
      <c r="JWM149" s="37"/>
      <c r="JWN149" s="37"/>
      <c r="JWO149" s="37"/>
      <c r="JWP149" s="37"/>
      <c r="JWQ149" s="37"/>
      <c r="JWR149" s="37"/>
      <c r="JWS149" s="37"/>
      <c r="JWT149" s="37"/>
      <c r="JWU149" s="37"/>
      <c r="JWV149" s="37"/>
      <c r="JWW149" s="37"/>
      <c r="JWX149" s="37"/>
      <c r="JWY149" s="37"/>
      <c r="JWZ149" s="37"/>
      <c r="JXA149" s="37"/>
      <c r="JXB149" s="37"/>
      <c r="JXC149" s="37"/>
      <c r="JXD149" s="37"/>
      <c r="JXE149" s="37"/>
      <c r="JXF149" s="37"/>
      <c r="JXG149" s="37"/>
      <c r="JXH149" s="37"/>
      <c r="JXI149" s="37"/>
      <c r="JXJ149" s="37"/>
      <c r="JXK149" s="37"/>
      <c r="JXL149" s="37"/>
      <c r="JXM149" s="37"/>
      <c r="JXN149" s="37"/>
      <c r="JXO149" s="37"/>
      <c r="JXP149" s="37"/>
      <c r="JXQ149" s="37"/>
      <c r="JXR149" s="37"/>
      <c r="JXS149" s="37"/>
      <c r="JXT149" s="37"/>
      <c r="JXU149" s="37"/>
      <c r="JXV149" s="37"/>
      <c r="JXW149" s="37"/>
      <c r="JXX149" s="37"/>
      <c r="JXY149" s="37"/>
      <c r="JXZ149" s="37"/>
      <c r="JYA149" s="37"/>
      <c r="JYB149" s="37"/>
      <c r="JYC149" s="37"/>
      <c r="JYD149" s="37"/>
      <c r="JYE149" s="37"/>
      <c r="JYF149" s="37"/>
      <c r="JYG149" s="37"/>
      <c r="JYH149" s="37"/>
      <c r="JYI149" s="37"/>
      <c r="JYJ149" s="37"/>
      <c r="JYK149" s="37"/>
      <c r="JYL149" s="37"/>
      <c r="JYM149" s="37"/>
      <c r="JYN149" s="37"/>
      <c r="JYO149" s="37"/>
      <c r="JYP149" s="37"/>
      <c r="JYQ149" s="37"/>
      <c r="JYR149" s="37"/>
      <c r="JYS149" s="37"/>
      <c r="JYT149" s="37"/>
      <c r="JYU149" s="37"/>
      <c r="JYV149" s="37"/>
      <c r="JYW149" s="37"/>
      <c r="JYX149" s="37"/>
      <c r="JYY149" s="37"/>
      <c r="JYZ149" s="37"/>
      <c r="JZA149" s="37"/>
      <c r="JZB149" s="37"/>
      <c r="JZC149" s="37"/>
      <c r="JZD149" s="37"/>
      <c r="JZE149" s="37"/>
      <c r="JZF149" s="37"/>
      <c r="JZG149" s="37"/>
      <c r="JZH149" s="37"/>
      <c r="JZI149" s="37"/>
      <c r="JZJ149" s="37"/>
      <c r="JZK149" s="37"/>
      <c r="JZL149" s="37"/>
      <c r="JZM149" s="37"/>
      <c r="JZN149" s="37"/>
      <c r="JZO149" s="37"/>
      <c r="JZP149" s="37"/>
      <c r="JZQ149" s="37"/>
      <c r="JZR149" s="37"/>
      <c r="JZS149" s="37"/>
      <c r="JZT149" s="37"/>
      <c r="JZU149" s="37"/>
      <c r="JZV149" s="37"/>
      <c r="JZW149" s="37"/>
      <c r="JZX149" s="37"/>
      <c r="JZY149" s="37"/>
      <c r="JZZ149" s="37"/>
      <c r="KAA149" s="37"/>
      <c r="KAB149" s="37"/>
      <c r="KAC149" s="37"/>
      <c r="KAD149" s="37"/>
      <c r="KAE149" s="37"/>
      <c r="KAF149" s="37"/>
      <c r="KAG149" s="37"/>
      <c r="KAH149" s="37"/>
      <c r="KAI149" s="37"/>
      <c r="KAJ149" s="37"/>
      <c r="KAK149" s="37"/>
      <c r="KAL149" s="37"/>
      <c r="KAM149" s="37"/>
      <c r="KAN149" s="37"/>
      <c r="KAO149" s="37"/>
      <c r="KAP149" s="37"/>
      <c r="KAQ149" s="37"/>
      <c r="KAR149" s="37"/>
      <c r="KAS149" s="37"/>
      <c r="KAT149" s="37"/>
      <c r="KAU149" s="37"/>
      <c r="KAV149" s="37"/>
      <c r="KAW149" s="37"/>
      <c r="KAX149" s="37"/>
      <c r="KAY149" s="37"/>
      <c r="KAZ149" s="37"/>
      <c r="KBA149" s="37"/>
      <c r="KBB149" s="37"/>
      <c r="KBC149" s="37"/>
      <c r="KBD149" s="37"/>
      <c r="KBE149" s="37"/>
      <c r="KBF149" s="37"/>
      <c r="KBG149" s="37"/>
      <c r="KBH149" s="37"/>
      <c r="KBI149" s="37"/>
      <c r="KBJ149" s="37"/>
      <c r="KBK149" s="37"/>
      <c r="KBL149" s="37"/>
      <c r="KBM149" s="37"/>
      <c r="KBN149" s="37"/>
      <c r="KBO149" s="37"/>
      <c r="KBP149" s="37"/>
      <c r="KBQ149" s="37"/>
      <c r="KBR149" s="37"/>
      <c r="KBS149" s="37"/>
      <c r="KBT149" s="37"/>
      <c r="KBU149" s="37"/>
      <c r="KBV149" s="37"/>
      <c r="KBW149" s="37"/>
      <c r="KBX149" s="37"/>
      <c r="KBY149" s="37"/>
      <c r="KBZ149" s="37"/>
      <c r="KCA149" s="37"/>
      <c r="KCB149" s="37"/>
      <c r="KCC149" s="37"/>
      <c r="KCD149" s="37"/>
      <c r="KCE149" s="37"/>
      <c r="KCF149" s="37"/>
      <c r="KCG149" s="37"/>
      <c r="KCH149" s="37"/>
      <c r="KCI149" s="37"/>
      <c r="KCJ149" s="37"/>
      <c r="KCK149" s="37"/>
      <c r="KCL149" s="37"/>
      <c r="KCM149" s="37"/>
      <c r="KCN149" s="37"/>
      <c r="KCO149" s="37"/>
      <c r="KCP149" s="37"/>
      <c r="KCQ149" s="37"/>
      <c r="KCR149" s="37"/>
      <c r="KCS149" s="37"/>
      <c r="KCT149" s="37"/>
      <c r="KCU149" s="37"/>
      <c r="KCV149" s="37"/>
      <c r="KCW149" s="37"/>
      <c r="KCX149" s="37"/>
      <c r="KCY149" s="37"/>
      <c r="KCZ149" s="37"/>
      <c r="KDA149" s="37"/>
      <c r="KDB149" s="37"/>
      <c r="KDC149" s="37"/>
      <c r="KDD149" s="37"/>
      <c r="KDE149" s="37"/>
      <c r="KDF149" s="37"/>
      <c r="KDG149" s="37"/>
      <c r="KDH149" s="37"/>
      <c r="KDI149" s="37"/>
      <c r="KDJ149" s="37"/>
      <c r="KDK149" s="37"/>
      <c r="KDL149" s="37"/>
      <c r="KDM149" s="37"/>
      <c r="KDN149" s="37"/>
      <c r="KDO149" s="37"/>
      <c r="KDP149" s="37"/>
      <c r="KDQ149" s="37"/>
      <c r="KDR149" s="37"/>
      <c r="KDS149" s="37"/>
      <c r="KDT149" s="37"/>
      <c r="KDU149" s="37"/>
      <c r="KDV149" s="37"/>
      <c r="KDW149" s="37"/>
      <c r="KDX149" s="37"/>
      <c r="KDY149" s="37"/>
      <c r="KDZ149" s="37"/>
      <c r="KEA149" s="37"/>
      <c r="KEB149" s="37"/>
      <c r="KEC149" s="37"/>
      <c r="KED149" s="37"/>
      <c r="KEE149" s="37"/>
      <c r="KEF149" s="37"/>
      <c r="KEG149" s="37"/>
      <c r="KEH149" s="37"/>
      <c r="KEI149" s="37"/>
      <c r="KEJ149" s="37"/>
      <c r="KEK149" s="37"/>
      <c r="KEL149" s="37"/>
      <c r="KEM149" s="37"/>
      <c r="KEN149" s="37"/>
      <c r="KEO149" s="37"/>
      <c r="KEP149" s="37"/>
      <c r="KEQ149" s="37"/>
      <c r="KER149" s="37"/>
      <c r="KES149" s="37"/>
      <c r="KET149" s="37"/>
      <c r="KEU149" s="37"/>
      <c r="KEV149" s="37"/>
      <c r="KEW149" s="37"/>
      <c r="KEX149" s="37"/>
      <c r="KEY149" s="37"/>
      <c r="KEZ149" s="37"/>
      <c r="KFA149" s="37"/>
      <c r="KFB149" s="37"/>
      <c r="KFC149" s="37"/>
      <c r="KFD149" s="37"/>
      <c r="KFE149" s="37"/>
      <c r="KFF149" s="37"/>
      <c r="KFG149" s="37"/>
      <c r="KFH149" s="37"/>
      <c r="KFI149" s="37"/>
      <c r="KFJ149" s="37"/>
      <c r="KFK149" s="37"/>
      <c r="KFL149" s="37"/>
      <c r="KFM149" s="37"/>
      <c r="KFN149" s="37"/>
      <c r="KFO149" s="37"/>
      <c r="KFP149" s="37"/>
      <c r="KFQ149" s="37"/>
      <c r="KFR149" s="37"/>
      <c r="KFS149" s="37"/>
      <c r="KFT149" s="37"/>
      <c r="KFU149" s="37"/>
      <c r="KFV149" s="37"/>
      <c r="KFW149" s="37"/>
      <c r="KFX149" s="37"/>
      <c r="KFY149" s="37"/>
      <c r="KFZ149" s="37"/>
      <c r="KGA149" s="37"/>
      <c r="KGB149" s="37"/>
      <c r="KGC149" s="37"/>
      <c r="KGD149" s="37"/>
      <c r="KGE149" s="37"/>
      <c r="KGF149" s="37"/>
      <c r="KGG149" s="37"/>
      <c r="KGH149" s="37"/>
      <c r="KGI149" s="37"/>
      <c r="KGJ149" s="37"/>
      <c r="KGK149" s="37"/>
      <c r="KGL149" s="37"/>
      <c r="KGM149" s="37"/>
      <c r="KGN149" s="37"/>
      <c r="KGO149" s="37"/>
      <c r="KGP149" s="37"/>
      <c r="KGQ149" s="37"/>
      <c r="KGR149" s="37"/>
      <c r="KGS149" s="37"/>
      <c r="KGT149" s="37"/>
      <c r="KGU149" s="37"/>
      <c r="KGV149" s="37"/>
      <c r="KGW149" s="37"/>
      <c r="KGX149" s="37"/>
      <c r="KGY149" s="37"/>
      <c r="KGZ149" s="37"/>
      <c r="KHA149" s="37"/>
      <c r="KHB149" s="37"/>
      <c r="KHC149" s="37"/>
      <c r="KHD149" s="37"/>
      <c r="KHE149" s="37"/>
      <c r="KHF149" s="37"/>
      <c r="KHG149" s="37"/>
      <c r="KHH149" s="37"/>
      <c r="KHI149" s="37"/>
      <c r="KHJ149" s="37"/>
      <c r="KHK149" s="37"/>
      <c r="KHL149" s="37"/>
      <c r="KHM149" s="37"/>
      <c r="KHN149" s="37"/>
      <c r="KHO149" s="37"/>
      <c r="KHP149" s="37"/>
      <c r="KHQ149" s="37"/>
      <c r="KHR149" s="37"/>
      <c r="KHS149" s="37"/>
      <c r="KHT149" s="37"/>
      <c r="KHU149" s="37"/>
      <c r="KHV149" s="37"/>
      <c r="KHW149" s="37"/>
      <c r="KHX149" s="37"/>
      <c r="KHY149" s="37"/>
      <c r="KHZ149" s="37"/>
      <c r="KIA149" s="37"/>
      <c r="KIB149" s="37"/>
      <c r="KIC149" s="37"/>
      <c r="KID149" s="37"/>
      <c r="KIE149" s="37"/>
      <c r="KIF149" s="37"/>
      <c r="KIG149" s="37"/>
      <c r="KIH149" s="37"/>
      <c r="KII149" s="37"/>
      <c r="KIJ149" s="37"/>
      <c r="KIK149" s="37"/>
      <c r="KIL149" s="37"/>
      <c r="KIM149" s="37"/>
      <c r="KIN149" s="37"/>
      <c r="KIO149" s="37"/>
      <c r="KIP149" s="37"/>
      <c r="KIQ149" s="37"/>
      <c r="KIR149" s="37"/>
      <c r="KIS149" s="37"/>
      <c r="KIT149" s="37"/>
      <c r="KIU149" s="37"/>
      <c r="KIV149" s="37"/>
      <c r="KIW149" s="37"/>
      <c r="KIX149" s="37"/>
      <c r="KIY149" s="37"/>
      <c r="KIZ149" s="37"/>
      <c r="KJA149" s="37"/>
      <c r="KJB149" s="37"/>
      <c r="KJC149" s="37"/>
      <c r="KJD149" s="37"/>
      <c r="KJE149" s="37"/>
      <c r="KJF149" s="37"/>
      <c r="KJG149" s="37"/>
      <c r="KJH149" s="37"/>
      <c r="KJI149" s="37"/>
      <c r="KJJ149" s="37"/>
      <c r="KJK149" s="37"/>
      <c r="KJL149" s="37"/>
      <c r="KJM149" s="37"/>
      <c r="KJN149" s="37"/>
      <c r="KJO149" s="37"/>
      <c r="KJP149" s="37"/>
      <c r="KJQ149" s="37"/>
      <c r="KJR149" s="37"/>
      <c r="KJS149" s="37"/>
      <c r="KJT149" s="37"/>
      <c r="KJU149" s="37"/>
      <c r="KJV149" s="37"/>
      <c r="KJW149" s="37"/>
      <c r="KJX149" s="37"/>
      <c r="KJY149" s="37"/>
      <c r="KJZ149" s="37"/>
      <c r="KKA149" s="37"/>
      <c r="KKB149" s="37"/>
      <c r="KKC149" s="37"/>
      <c r="KKD149" s="37"/>
      <c r="KKE149" s="37"/>
      <c r="KKF149" s="37"/>
      <c r="KKG149" s="37"/>
      <c r="KKH149" s="37"/>
      <c r="KKI149" s="37"/>
      <c r="KKJ149" s="37"/>
      <c r="KKK149" s="37"/>
      <c r="KKL149" s="37"/>
      <c r="KKM149" s="37"/>
      <c r="KKN149" s="37"/>
      <c r="KKO149" s="37"/>
      <c r="KKP149" s="37"/>
      <c r="KKQ149" s="37"/>
      <c r="KKR149" s="37"/>
      <c r="KKS149" s="37"/>
      <c r="KKT149" s="37"/>
      <c r="KKU149" s="37"/>
      <c r="KKV149" s="37"/>
      <c r="KKW149" s="37"/>
      <c r="KKX149" s="37"/>
      <c r="KKY149" s="37"/>
      <c r="KKZ149" s="37"/>
      <c r="KLA149" s="37"/>
      <c r="KLB149" s="37"/>
      <c r="KLC149" s="37"/>
      <c r="KLD149" s="37"/>
      <c r="KLE149" s="37"/>
      <c r="KLF149" s="37"/>
      <c r="KLG149" s="37"/>
      <c r="KLH149" s="37"/>
      <c r="KLI149" s="37"/>
      <c r="KLJ149" s="37"/>
      <c r="KLK149" s="37"/>
      <c r="KLL149" s="37"/>
      <c r="KLM149" s="37"/>
      <c r="KLN149" s="37"/>
      <c r="KLO149" s="37"/>
      <c r="KLP149" s="37"/>
      <c r="KLQ149" s="37"/>
      <c r="KLR149" s="37"/>
      <c r="KLS149" s="37"/>
      <c r="KLT149" s="37"/>
      <c r="KLU149" s="37"/>
      <c r="KLV149" s="37"/>
      <c r="KLW149" s="37"/>
      <c r="KLX149" s="37"/>
      <c r="KLY149" s="37"/>
      <c r="KLZ149" s="37"/>
      <c r="KMA149" s="37"/>
      <c r="KMB149" s="37"/>
      <c r="KMC149" s="37"/>
      <c r="KMD149" s="37"/>
      <c r="KME149" s="37"/>
      <c r="KMF149" s="37"/>
      <c r="KMG149" s="37"/>
      <c r="KMH149" s="37"/>
      <c r="KMI149" s="37"/>
      <c r="KMJ149" s="37"/>
      <c r="KMK149" s="37"/>
      <c r="KML149" s="37"/>
      <c r="KMM149" s="37"/>
      <c r="KMN149" s="37"/>
      <c r="KMO149" s="37"/>
      <c r="KMP149" s="37"/>
      <c r="KMQ149" s="37"/>
      <c r="KMR149" s="37"/>
      <c r="KMS149" s="37"/>
      <c r="KMT149" s="37"/>
      <c r="KMU149" s="37"/>
      <c r="KMV149" s="37"/>
      <c r="KMW149" s="37"/>
      <c r="KMX149" s="37"/>
      <c r="KMY149" s="37"/>
      <c r="KMZ149" s="37"/>
      <c r="KNA149" s="37"/>
      <c r="KNB149" s="37"/>
      <c r="KNC149" s="37"/>
      <c r="KND149" s="37"/>
      <c r="KNE149" s="37"/>
      <c r="KNF149" s="37"/>
      <c r="KNG149" s="37"/>
      <c r="KNH149" s="37"/>
      <c r="KNI149" s="37"/>
      <c r="KNJ149" s="37"/>
      <c r="KNK149" s="37"/>
      <c r="KNL149" s="37"/>
      <c r="KNM149" s="37"/>
      <c r="KNN149" s="37"/>
      <c r="KNO149" s="37"/>
      <c r="KNP149" s="37"/>
      <c r="KNQ149" s="37"/>
      <c r="KNR149" s="37"/>
      <c r="KNS149" s="37"/>
      <c r="KNT149" s="37"/>
      <c r="KNU149" s="37"/>
      <c r="KNV149" s="37"/>
      <c r="KNW149" s="37"/>
      <c r="KNX149" s="37"/>
      <c r="KNY149" s="37"/>
      <c r="KNZ149" s="37"/>
      <c r="KOA149" s="37"/>
      <c r="KOB149" s="37"/>
      <c r="KOC149" s="37"/>
      <c r="KOD149" s="37"/>
      <c r="KOE149" s="37"/>
      <c r="KOF149" s="37"/>
      <c r="KOG149" s="37"/>
      <c r="KOH149" s="37"/>
      <c r="KOI149" s="37"/>
      <c r="KOJ149" s="37"/>
      <c r="KOK149" s="37"/>
      <c r="KOL149" s="37"/>
      <c r="KOM149" s="37"/>
      <c r="KON149" s="37"/>
      <c r="KOO149" s="37"/>
      <c r="KOP149" s="37"/>
      <c r="KOQ149" s="37"/>
      <c r="KOR149" s="37"/>
      <c r="KOS149" s="37"/>
      <c r="KOT149" s="37"/>
      <c r="KOU149" s="37"/>
      <c r="KOV149" s="37"/>
      <c r="KOW149" s="37"/>
      <c r="KOX149" s="37"/>
      <c r="KOY149" s="37"/>
      <c r="KOZ149" s="37"/>
      <c r="KPA149" s="37"/>
      <c r="KPB149" s="37"/>
      <c r="KPC149" s="37"/>
      <c r="KPD149" s="37"/>
      <c r="KPE149" s="37"/>
      <c r="KPF149" s="37"/>
      <c r="KPG149" s="37"/>
      <c r="KPH149" s="37"/>
      <c r="KPI149" s="37"/>
      <c r="KPJ149" s="37"/>
      <c r="KPK149" s="37"/>
      <c r="KPL149" s="37"/>
      <c r="KPM149" s="37"/>
      <c r="KPN149" s="37"/>
      <c r="KPO149" s="37"/>
      <c r="KPP149" s="37"/>
      <c r="KPQ149" s="37"/>
      <c r="KPR149" s="37"/>
      <c r="KPS149" s="37"/>
      <c r="KPT149" s="37"/>
      <c r="KPU149" s="37"/>
      <c r="KPV149" s="37"/>
      <c r="KPW149" s="37"/>
      <c r="KPX149" s="37"/>
      <c r="KPY149" s="37"/>
      <c r="KPZ149" s="37"/>
      <c r="KQA149" s="37"/>
      <c r="KQB149" s="37"/>
      <c r="KQC149" s="37"/>
      <c r="KQD149" s="37"/>
      <c r="KQE149" s="37"/>
      <c r="KQF149" s="37"/>
      <c r="KQG149" s="37"/>
      <c r="KQH149" s="37"/>
      <c r="KQI149" s="37"/>
      <c r="KQJ149" s="37"/>
      <c r="KQK149" s="37"/>
      <c r="KQL149" s="37"/>
      <c r="KQM149" s="37"/>
      <c r="KQN149" s="37"/>
      <c r="KQO149" s="37"/>
      <c r="KQP149" s="37"/>
      <c r="KQQ149" s="37"/>
      <c r="KQR149" s="37"/>
      <c r="KQS149" s="37"/>
      <c r="KQT149" s="37"/>
      <c r="KQU149" s="37"/>
      <c r="KQV149" s="37"/>
      <c r="KQW149" s="37"/>
      <c r="KQX149" s="37"/>
      <c r="KQY149" s="37"/>
      <c r="KQZ149" s="37"/>
      <c r="KRA149" s="37"/>
      <c r="KRB149" s="37"/>
      <c r="KRC149" s="37"/>
      <c r="KRD149" s="37"/>
      <c r="KRE149" s="37"/>
      <c r="KRF149" s="37"/>
      <c r="KRG149" s="37"/>
      <c r="KRH149" s="37"/>
      <c r="KRI149" s="37"/>
      <c r="KRJ149" s="37"/>
      <c r="KRK149" s="37"/>
      <c r="KRL149" s="37"/>
      <c r="KRM149" s="37"/>
      <c r="KRN149" s="37"/>
      <c r="KRO149" s="37"/>
      <c r="KRP149" s="37"/>
      <c r="KRQ149" s="37"/>
      <c r="KRR149" s="37"/>
      <c r="KRS149" s="37"/>
      <c r="KRT149" s="37"/>
      <c r="KRU149" s="37"/>
      <c r="KRV149" s="37"/>
      <c r="KRW149" s="37"/>
      <c r="KRX149" s="37"/>
      <c r="KRY149" s="37"/>
      <c r="KRZ149" s="37"/>
      <c r="KSA149" s="37"/>
      <c r="KSB149" s="37"/>
      <c r="KSC149" s="37"/>
      <c r="KSD149" s="37"/>
      <c r="KSE149" s="37"/>
      <c r="KSF149" s="37"/>
      <c r="KSG149" s="37"/>
      <c r="KSH149" s="37"/>
      <c r="KSI149" s="37"/>
      <c r="KSJ149" s="37"/>
      <c r="KSK149" s="37"/>
      <c r="KSL149" s="37"/>
      <c r="KSM149" s="37"/>
      <c r="KSN149" s="37"/>
      <c r="KSO149" s="37"/>
      <c r="KSP149" s="37"/>
      <c r="KSQ149" s="37"/>
      <c r="KSR149" s="37"/>
      <c r="KSS149" s="37"/>
      <c r="KST149" s="37"/>
      <c r="KSU149" s="37"/>
      <c r="KSV149" s="37"/>
      <c r="KSW149" s="37"/>
      <c r="KSX149" s="37"/>
      <c r="KSY149" s="37"/>
      <c r="KSZ149" s="37"/>
      <c r="KTA149" s="37"/>
      <c r="KTB149" s="37"/>
      <c r="KTC149" s="37"/>
      <c r="KTD149" s="37"/>
      <c r="KTE149" s="37"/>
      <c r="KTF149" s="37"/>
      <c r="KTG149" s="37"/>
      <c r="KTH149" s="37"/>
      <c r="KTI149" s="37"/>
      <c r="KTJ149" s="37"/>
      <c r="KTK149" s="37"/>
      <c r="KTL149" s="37"/>
      <c r="KTM149" s="37"/>
      <c r="KTN149" s="37"/>
      <c r="KTO149" s="37"/>
      <c r="KTP149" s="37"/>
      <c r="KTQ149" s="37"/>
      <c r="KTR149" s="37"/>
      <c r="KTS149" s="37"/>
      <c r="KTT149" s="37"/>
      <c r="KTU149" s="37"/>
      <c r="KTV149" s="37"/>
      <c r="KTW149" s="37"/>
      <c r="KTX149" s="37"/>
      <c r="KTY149" s="37"/>
      <c r="KTZ149" s="37"/>
      <c r="KUA149" s="37"/>
      <c r="KUB149" s="37"/>
      <c r="KUC149" s="37"/>
      <c r="KUD149" s="37"/>
      <c r="KUE149" s="37"/>
      <c r="KUF149" s="37"/>
      <c r="KUG149" s="37"/>
      <c r="KUH149" s="37"/>
      <c r="KUI149" s="37"/>
      <c r="KUJ149" s="37"/>
      <c r="KUK149" s="37"/>
      <c r="KUL149" s="37"/>
      <c r="KUM149" s="37"/>
      <c r="KUN149" s="37"/>
      <c r="KUO149" s="37"/>
      <c r="KUP149" s="37"/>
      <c r="KUQ149" s="37"/>
      <c r="KUR149" s="37"/>
      <c r="KUS149" s="37"/>
      <c r="KUT149" s="37"/>
      <c r="KUU149" s="37"/>
      <c r="KUV149" s="37"/>
      <c r="KUW149" s="37"/>
      <c r="KUX149" s="37"/>
      <c r="KUY149" s="37"/>
      <c r="KUZ149" s="37"/>
      <c r="KVA149" s="37"/>
      <c r="KVB149" s="37"/>
      <c r="KVC149" s="37"/>
      <c r="KVD149" s="37"/>
      <c r="KVE149" s="37"/>
      <c r="KVF149" s="37"/>
      <c r="KVG149" s="37"/>
      <c r="KVH149" s="37"/>
      <c r="KVI149" s="37"/>
      <c r="KVJ149" s="37"/>
      <c r="KVK149" s="37"/>
      <c r="KVL149" s="37"/>
      <c r="KVM149" s="37"/>
      <c r="KVN149" s="37"/>
      <c r="KVO149" s="37"/>
      <c r="KVP149" s="37"/>
      <c r="KVQ149" s="37"/>
      <c r="KVR149" s="37"/>
      <c r="KVS149" s="37"/>
      <c r="KVT149" s="37"/>
      <c r="KVU149" s="37"/>
      <c r="KVV149" s="37"/>
      <c r="KVW149" s="37"/>
      <c r="KVX149" s="37"/>
      <c r="KVY149" s="37"/>
      <c r="KVZ149" s="37"/>
      <c r="KWA149" s="37"/>
      <c r="KWB149" s="37"/>
      <c r="KWC149" s="37"/>
      <c r="KWD149" s="37"/>
      <c r="KWE149" s="37"/>
      <c r="KWF149" s="37"/>
      <c r="KWG149" s="37"/>
      <c r="KWH149" s="37"/>
      <c r="KWI149" s="37"/>
      <c r="KWJ149" s="37"/>
      <c r="KWK149" s="37"/>
      <c r="KWL149" s="37"/>
      <c r="KWM149" s="37"/>
      <c r="KWN149" s="37"/>
      <c r="KWO149" s="37"/>
      <c r="KWP149" s="37"/>
      <c r="KWQ149" s="37"/>
      <c r="KWR149" s="37"/>
      <c r="KWS149" s="37"/>
      <c r="KWT149" s="37"/>
      <c r="KWU149" s="37"/>
      <c r="KWV149" s="37"/>
      <c r="KWW149" s="37"/>
      <c r="KWX149" s="37"/>
      <c r="KWY149" s="37"/>
      <c r="KWZ149" s="37"/>
      <c r="KXA149" s="37"/>
      <c r="KXB149" s="37"/>
      <c r="KXC149" s="37"/>
      <c r="KXD149" s="37"/>
      <c r="KXE149" s="37"/>
      <c r="KXF149" s="37"/>
      <c r="KXG149" s="37"/>
      <c r="KXH149" s="37"/>
      <c r="KXI149" s="37"/>
      <c r="KXJ149" s="37"/>
      <c r="KXK149" s="37"/>
      <c r="KXL149" s="37"/>
      <c r="KXM149" s="37"/>
      <c r="KXN149" s="37"/>
      <c r="KXO149" s="37"/>
      <c r="KXP149" s="37"/>
      <c r="KXQ149" s="37"/>
      <c r="KXR149" s="37"/>
      <c r="KXS149" s="37"/>
      <c r="KXT149" s="37"/>
      <c r="KXU149" s="37"/>
      <c r="KXV149" s="37"/>
      <c r="KXW149" s="37"/>
      <c r="KXX149" s="37"/>
      <c r="KXY149" s="37"/>
      <c r="KXZ149" s="37"/>
      <c r="KYA149" s="37"/>
      <c r="KYB149" s="37"/>
      <c r="KYC149" s="37"/>
      <c r="KYD149" s="37"/>
      <c r="KYE149" s="37"/>
      <c r="KYF149" s="37"/>
      <c r="KYG149" s="37"/>
      <c r="KYH149" s="37"/>
      <c r="KYI149" s="37"/>
      <c r="KYJ149" s="37"/>
      <c r="KYK149" s="37"/>
      <c r="KYL149" s="37"/>
      <c r="KYM149" s="37"/>
      <c r="KYN149" s="37"/>
      <c r="KYO149" s="37"/>
      <c r="KYP149" s="37"/>
      <c r="KYQ149" s="37"/>
      <c r="KYR149" s="37"/>
      <c r="KYS149" s="37"/>
      <c r="KYT149" s="37"/>
      <c r="KYU149" s="37"/>
      <c r="KYV149" s="37"/>
      <c r="KYW149" s="37"/>
      <c r="KYX149" s="37"/>
      <c r="KYY149" s="37"/>
      <c r="KYZ149" s="37"/>
      <c r="KZA149" s="37"/>
      <c r="KZB149" s="37"/>
      <c r="KZC149" s="37"/>
      <c r="KZD149" s="37"/>
      <c r="KZE149" s="37"/>
      <c r="KZF149" s="37"/>
      <c r="KZG149" s="37"/>
      <c r="KZH149" s="37"/>
      <c r="KZI149" s="37"/>
      <c r="KZJ149" s="37"/>
      <c r="KZK149" s="37"/>
      <c r="KZL149" s="37"/>
      <c r="KZM149" s="37"/>
      <c r="KZN149" s="37"/>
      <c r="KZO149" s="37"/>
      <c r="KZP149" s="37"/>
      <c r="KZQ149" s="37"/>
      <c r="KZR149" s="37"/>
      <c r="KZS149" s="37"/>
      <c r="KZT149" s="37"/>
      <c r="KZU149" s="37"/>
      <c r="KZV149" s="37"/>
      <c r="KZW149" s="37"/>
      <c r="KZX149" s="37"/>
      <c r="KZY149" s="37"/>
      <c r="KZZ149" s="37"/>
      <c r="LAA149" s="37"/>
      <c r="LAB149" s="37"/>
      <c r="LAC149" s="37"/>
      <c r="LAD149" s="37"/>
      <c r="LAE149" s="37"/>
      <c r="LAF149" s="37"/>
      <c r="LAG149" s="37"/>
      <c r="LAH149" s="37"/>
      <c r="LAI149" s="37"/>
      <c r="LAJ149" s="37"/>
      <c r="LAK149" s="37"/>
      <c r="LAL149" s="37"/>
      <c r="LAM149" s="37"/>
      <c r="LAN149" s="37"/>
      <c r="LAO149" s="37"/>
      <c r="LAP149" s="37"/>
      <c r="LAQ149" s="37"/>
      <c r="LAR149" s="37"/>
      <c r="LAS149" s="37"/>
      <c r="LAT149" s="37"/>
      <c r="LAU149" s="37"/>
      <c r="LAV149" s="37"/>
      <c r="LAW149" s="37"/>
      <c r="LAX149" s="37"/>
      <c r="LAY149" s="37"/>
      <c r="LAZ149" s="37"/>
      <c r="LBA149" s="37"/>
      <c r="LBB149" s="37"/>
      <c r="LBC149" s="37"/>
      <c r="LBD149" s="37"/>
      <c r="LBE149" s="37"/>
      <c r="LBF149" s="37"/>
      <c r="LBG149" s="37"/>
      <c r="LBH149" s="37"/>
      <c r="LBI149" s="37"/>
      <c r="LBJ149" s="37"/>
      <c r="LBK149" s="37"/>
      <c r="LBL149" s="37"/>
      <c r="LBM149" s="37"/>
      <c r="LBN149" s="37"/>
      <c r="LBO149" s="37"/>
      <c r="LBP149" s="37"/>
      <c r="LBQ149" s="37"/>
      <c r="LBR149" s="37"/>
      <c r="LBS149" s="37"/>
      <c r="LBT149" s="37"/>
      <c r="LBU149" s="37"/>
      <c r="LBV149" s="37"/>
      <c r="LBW149" s="37"/>
      <c r="LBX149" s="37"/>
      <c r="LBY149" s="37"/>
      <c r="LBZ149" s="37"/>
      <c r="LCA149" s="37"/>
      <c r="LCB149" s="37"/>
      <c r="LCC149" s="37"/>
      <c r="LCD149" s="37"/>
      <c r="LCE149" s="37"/>
      <c r="LCF149" s="37"/>
      <c r="LCG149" s="37"/>
      <c r="LCH149" s="37"/>
      <c r="LCI149" s="37"/>
      <c r="LCJ149" s="37"/>
      <c r="LCK149" s="37"/>
      <c r="LCL149" s="37"/>
      <c r="LCM149" s="37"/>
      <c r="LCN149" s="37"/>
      <c r="LCO149" s="37"/>
      <c r="LCP149" s="37"/>
      <c r="LCQ149" s="37"/>
      <c r="LCR149" s="37"/>
      <c r="LCS149" s="37"/>
      <c r="LCT149" s="37"/>
      <c r="LCU149" s="37"/>
      <c r="LCV149" s="37"/>
      <c r="LCW149" s="37"/>
      <c r="LCX149" s="37"/>
      <c r="LCY149" s="37"/>
      <c r="LCZ149" s="37"/>
      <c r="LDA149" s="37"/>
      <c r="LDB149" s="37"/>
      <c r="LDC149" s="37"/>
      <c r="LDD149" s="37"/>
      <c r="LDE149" s="37"/>
      <c r="LDF149" s="37"/>
      <c r="LDG149" s="37"/>
      <c r="LDH149" s="37"/>
      <c r="LDI149" s="37"/>
      <c r="LDJ149" s="37"/>
      <c r="LDK149" s="37"/>
      <c r="LDL149" s="37"/>
      <c r="LDM149" s="37"/>
      <c r="LDN149" s="37"/>
      <c r="LDO149" s="37"/>
      <c r="LDP149" s="37"/>
      <c r="LDQ149" s="37"/>
      <c r="LDR149" s="37"/>
      <c r="LDS149" s="37"/>
      <c r="LDT149" s="37"/>
      <c r="LDU149" s="37"/>
      <c r="LDV149" s="37"/>
      <c r="LDW149" s="37"/>
      <c r="LDX149" s="37"/>
      <c r="LDY149" s="37"/>
      <c r="LDZ149" s="37"/>
      <c r="LEA149" s="37"/>
      <c r="LEB149" s="37"/>
      <c r="LEC149" s="37"/>
      <c r="LED149" s="37"/>
      <c r="LEE149" s="37"/>
      <c r="LEF149" s="37"/>
      <c r="LEG149" s="37"/>
      <c r="LEH149" s="37"/>
      <c r="LEI149" s="37"/>
      <c r="LEJ149" s="37"/>
      <c r="LEK149" s="37"/>
      <c r="LEL149" s="37"/>
      <c r="LEM149" s="37"/>
      <c r="LEN149" s="37"/>
      <c r="LEO149" s="37"/>
      <c r="LEP149" s="37"/>
      <c r="LEQ149" s="37"/>
      <c r="LER149" s="37"/>
      <c r="LES149" s="37"/>
      <c r="LET149" s="37"/>
      <c r="LEU149" s="37"/>
      <c r="LEV149" s="37"/>
      <c r="LEW149" s="37"/>
      <c r="LEX149" s="37"/>
      <c r="LEY149" s="37"/>
      <c r="LEZ149" s="37"/>
      <c r="LFA149" s="37"/>
      <c r="LFB149" s="37"/>
      <c r="LFC149" s="37"/>
      <c r="LFD149" s="37"/>
      <c r="LFE149" s="37"/>
      <c r="LFF149" s="37"/>
      <c r="LFG149" s="37"/>
      <c r="LFH149" s="37"/>
      <c r="LFI149" s="37"/>
      <c r="LFJ149" s="37"/>
      <c r="LFK149" s="37"/>
      <c r="LFL149" s="37"/>
      <c r="LFM149" s="37"/>
      <c r="LFN149" s="37"/>
      <c r="LFO149" s="37"/>
      <c r="LFP149" s="37"/>
      <c r="LFQ149" s="37"/>
      <c r="LFR149" s="37"/>
      <c r="LFS149" s="37"/>
      <c r="LFT149" s="37"/>
      <c r="LFU149" s="37"/>
      <c r="LFV149" s="37"/>
      <c r="LFW149" s="37"/>
      <c r="LFX149" s="37"/>
      <c r="LFY149" s="37"/>
      <c r="LFZ149" s="37"/>
      <c r="LGA149" s="37"/>
      <c r="LGB149" s="37"/>
      <c r="LGC149" s="37"/>
      <c r="LGD149" s="37"/>
      <c r="LGE149" s="37"/>
      <c r="LGF149" s="37"/>
      <c r="LGG149" s="37"/>
      <c r="LGH149" s="37"/>
      <c r="LGI149" s="37"/>
      <c r="LGJ149" s="37"/>
      <c r="LGK149" s="37"/>
      <c r="LGL149" s="37"/>
      <c r="LGM149" s="37"/>
      <c r="LGN149" s="37"/>
      <c r="LGO149" s="37"/>
      <c r="LGP149" s="37"/>
      <c r="LGQ149" s="37"/>
      <c r="LGR149" s="37"/>
      <c r="LGS149" s="37"/>
      <c r="LGT149" s="37"/>
      <c r="LGU149" s="37"/>
      <c r="LGV149" s="37"/>
      <c r="LGW149" s="37"/>
      <c r="LGX149" s="37"/>
      <c r="LGY149" s="37"/>
      <c r="LGZ149" s="37"/>
      <c r="LHA149" s="37"/>
      <c r="LHB149" s="37"/>
      <c r="LHC149" s="37"/>
      <c r="LHD149" s="37"/>
      <c r="LHE149" s="37"/>
      <c r="LHF149" s="37"/>
      <c r="LHG149" s="37"/>
      <c r="LHH149" s="37"/>
      <c r="LHI149" s="37"/>
      <c r="LHJ149" s="37"/>
      <c r="LHK149" s="37"/>
      <c r="LHL149" s="37"/>
      <c r="LHM149" s="37"/>
      <c r="LHN149" s="37"/>
      <c r="LHO149" s="37"/>
      <c r="LHP149" s="37"/>
      <c r="LHQ149" s="37"/>
      <c r="LHR149" s="37"/>
      <c r="LHS149" s="37"/>
      <c r="LHT149" s="37"/>
      <c r="LHU149" s="37"/>
      <c r="LHV149" s="37"/>
      <c r="LHW149" s="37"/>
      <c r="LHX149" s="37"/>
      <c r="LHY149" s="37"/>
      <c r="LHZ149" s="37"/>
      <c r="LIA149" s="37"/>
      <c r="LIB149" s="37"/>
      <c r="LIC149" s="37"/>
      <c r="LID149" s="37"/>
      <c r="LIE149" s="37"/>
      <c r="LIF149" s="37"/>
      <c r="LIG149" s="37"/>
      <c r="LIH149" s="37"/>
      <c r="LII149" s="37"/>
      <c r="LIJ149" s="37"/>
      <c r="LIK149" s="37"/>
      <c r="LIL149" s="37"/>
      <c r="LIM149" s="37"/>
      <c r="LIN149" s="37"/>
      <c r="LIO149" s="37"/>
      <c r="LIP149" s="37"/>
      <c r="LIQ149" s="37"/>
      <c r="LIR149" s="37"/>
      <c r="LIS149" s="37"/>
      <c r="LIT149" s="37"/>
      <c r="LIU149" s="37"/>
      <c r="LIV149" s="37"/>
      <c r="LIW149" s="37"/>
      <c r="LIX149" s="37"/>
      <c r="LIY149" s="37"/>
      <c r="LIZ149" s="37"/>
      <c r="LJA149" s="37"/>
      <c r="LJB149" s="37"/>
      <c r="LJC149" s="37"/>
      <c r="LJD149" s="37"/>
      <c r="LJE149" s="37"/>
      <c r="LJF149" s="37"/>
      <c r="LJG149" s="37"/>
      <c r="LJH149" s="37"/>
      <c r="LJI149" s="37"/>
      <c r="LJJ149" s="37"/>
      <c r="LJK149" s="37"/>
      <c r="LJL149" s="37"/>
      <c r="LJM149" s="37"/>
      <c r="LJN149" s="37"/>
      <c r="LJO149" s="37"/>
      <c r="LJP149" s="37"/>
      <c r="LJQ149" s="37"/>
      <c r="LJR149" s="37"/>
      <c r="LJS149" s="37"/>
      <c r="LJT149" s="37"/>
      <c r="LJU149" s="37"/>
      <c r="LJV149" s="37"/>
      <c r="LJW149" s="37"/>
      <c r="LJX149" s="37"/>
      <c r="LJY149" s="37"/>
      <c r="LJZ149" s="37"/>
      <c r="LKA149" s="37"/>
      <c r="LKB149" s="37"/>
      <c r="LKC149" s="37"/>
      <c r="LKD149" s="37"/>
      <c r="LKE149" s="37"/>
      <c r="LKF149" s="37"/>
      <c r="LKG149" s="37"/>
      <c r="LKH149" s="37"/>
      <c r="LKI149" s="37"/>
      <c r="LKJ149" s="37"/>
      <c r="LKK149" s="37"/>
      <c r="LKL149" s="37"/>
      <c r="LKM149" s="37"/>
      <c r="LKN149" s="37"/>
      <c r="LKO149" s="37"/>
      <c r="LKP149" s="37"/>
      <c r="LKQ149" s="37"/>
      <c r="LKR149" s="37"/>
      <c r="LKS149" s="37"/>
      <c r="LKT149" s="37"/>
      <c r="LKU149" s="37"/>
      <c r="LKV149" s="37"/>
      <c r="LKW149" s="37"/>
      <c r="LKX149" s="37"/>
      <c r="LKY149" s="37"/>
      <c r="LKZ149" s="37"/>
      <c r="LLA149" s="37"/>
      <c r="LLB149" s="37"/>
      <c r="LLC149" s="37"/>
      <c r="LLD149" s="37"/>
      <c r="LLE149" s="37"/>
      <c r="LLF149" s="37"/>
      <c r="LLG149" s="37"/>
      <c r="LLH149" s="37"/>
      <c r="LLI149" s="37"/>
      <c r="LLJ149" s="37"/>
      <c r="LLK149" s="37"/>
      <c r="LLL149" s="37"/>
      <c r="LLM149" s="37"/>
      <c r="LLN149" s="37"/>
      <c r="LLO149" s="37"/>
      <c r="LLP149" s="37"/>
      <c r="LLQ149" s="37"/>
      <c r="LLR149" s="37"/>
      <c r="LLS149" s="37"/>
      <c r="LLT149" s="37"/>
      <c r="LLU149" s="37"/>
      <c r="LLV149" s="37"/>
      <c r="LLW149" s="37"/>
      <c r="LLX149" s="37"/>
      <c r="LLY149" s="37"/>
      <c r="LLZ149" s="37"/>
      <c r="LMA149" s="37"/>
      <c r="LMB149" s="37"/>
      <c r="LMC149" s="37"/>
      <c r="LMD149" s="37"/>
      <c r="LME149" s="37"/>
      <c r="LMF149" s="37"/>
      <c r="LMG149" s="37"/>
      <c r="LMH149" s="37"/>
      <c r="LMI149" s="37"/>
      <c r="LMJ149" s="37"/>
      <c r="LMK149" s="37"/>
      <c r="LML149" s="37"/>
      <c r="LMM149" s="37"/>
      <c r="LMN149" s="37"/>
      <c r="LMO149" s="37"/>
      <c r="LMP149" s="37"/>
      <c r="LMQ149" s="37"/>
      <c r="LMR149" s="37"/>
      <c r="LMS149" s="37"/>
      <c r="LMT149" s="37"/>
      <c r="LMU149" s="37"/>
      <c r="LMV149" s="37"/>
      <c r="LMW149" s="37"/>
      <c r="LMX149" s="37"/>
      <c r="LMY149" s="37"/>
      <c r="LMZ149" s="37"/>
      <c r="LNA149" s="37"/>
      <c r="LNB149" s="37"/>
      <c r="LNC149" s="37"/>
      <c r="LND149" s="37"/>
      <c r="LNE149" s="37"/>
      <c r="LNF149" s="37"/>
      <c r="LNG149" s="37"/>
      <c r="LNH149" s="37"/>
      <c r="LNI149" s="37"/>
      <c r="LNJ149" s="37"/>
      <c r="LNK149" s="37"/>
      <c r="LNL149" s="37"/>
      <c r="LNM149" s="37"/>
      <c r="LNN149" s="37"/>
      <c r="LNO149" s="37"/>
      <c r="LNP149" s="37"/>
      <c r="LNQ149" s="37"/>
      <c r="LNR149" s="37"/>
      <c r="LNS149" s="37"/>
      <c r="LNT149" s="37"/>
      <c r="LNU149" s="37"/>
      <c r="LNV149" s="37"/>
      <c r="LNW149" s="37"/>
      <c r="LNX149" s="37"/>
      <c r="LNY149" s="37"/>
      <c r="LNZ149" s="37"/>
      <c r="LOA149" s="37"/>
      <c r="LOB149" s="37"/>
      <c r="LOC149" s="37"/>
      <c r="LOD149" s="37"/>
      <c r="LOE149" s="37"/>
      <c r="LOF149" s="37"/>
      <c r="LOG149" s="37"/>
      <c r="LOH149" s="37"/>
      <c r="LOI149" s="37"/>
      <c r="LOJ149" s="37"/>
      <c r="LOK149" s="37"/>
      <c r="LOL149" s="37"/>
      <c r="LOM149" s="37"/>
      <c r="LON149" s="37"/>
      <c r="LOO149" s="37"/>
      <c r="LOP149" s="37"/>
      <c r="LOQ149" s="37"/>
      <c r="LOR149" s="37"/>
      <c r="LOS149" s="37"/>
      <c r="LOT149" s="37"/>
      <c r="LOU149" s="37"/>
      <c r="LOV149" s="37"/>
      <c r="LOW149" s="37"/>
      <c r="LOX149" s="37"/>
      <c r="LOY149" s="37"/>
      <c r="LOZ149" s="37"/>
      <c r="LPA149" s="37"/>
      <c r="LPB149" s="37"/>
      <c r="LPC149" s="37"/>
      <c r="LPD149" s="37"/>
      <c r="LPE149" s="37"/>
      <c r="LPF149" s="37"/>
      <c r="LPG149" s="37"/>
      <c r="LPH149" s="37"/>
      <c r="LPI149" s="37"/>
      <c r="LPJ149" s="37"/>
      <c r="LPK149" s="37"/>
      <c r="LPL149" s="37"/>
      <c r="LPM149" s="37"/>
      <c r="LPN149" s="37"/>
      <c r="LPO149" s="37"/>
      <c r="LPP149" s="37"/>
      <c r="LPQ149" s="37"/>
      <c r="LPR149" s="37"/>
      <c r="LPS149" s="37"/>
      <c r="LPT149" s="37"/>
      <c r="LPU149" s="37"/>
      <c r="LPV149" s="37"/>
      <c r="LPW149" s="37"/>
      <c r="LPX149" s="37"/>
      <c r="LPY149" s="37"/>
      <c r="LPZ149" s="37"/>
      <c r="LQA149" s="37"/>
      <c r="LQB149" s="37"/>
      <c r="LQC149" s="37"/>
      <c r="LQD149" s="37"/>
      <c r="LQE149" s="37"/>
      <c r="LQF149" s="37"/>
      <c r="LQG149" s="37"/>
      <c r="LQH149" s="37"/>
      <c r="LQI149" s="37"/>
      <c r="LQJ149" s="37"/>
      <c r="LQK149" s="37"/>
      <c r="LQL149" s="37"/>
      <c r="LQM149" s="37"/>
      <c r="LQN149" s="37"/>
      <c r="LQO149" s="37"/>
      <c r="LQP149" s="37"/>
      <c r="LQQ149" s="37"/>
      <c r="LQR149" s="37"/>
      <c r="LQS149" s="37"/>
      <c r="LQT149" s="37"/>
      <c r="LQU149" s="37"/>
      <c r="LQV149" s="37"/>
      <c r="LQW149" s="37"/>
      <c r="LQX149" s="37"/>
      <c r="LQY149" s="37"/>
      <c r="LQZ149" s="37"/>
      <c r="LRA149" s="37"/>
      <c r="LRB149" s="37"/>
      <c r="LRC149" s="37"/>
      <c r="LRD149" s="37"/>
      <c r="LRE149" s="37"/>
      <c r="LRF149" s="37"/>
      <c r="LRG149" s="37"/>
      <c r="LRH149" s="37"/>
      <c r="LRI149" s="37"/>
      <c r="LRJ149" s="37"/>
      <c r="LRK149" s="37"/>
      <c r="LRL149" s="37"/>
      <c r="LRM149" s="37"/>
      <c r="LRN149" s="37"/>
      <c r="LRO149" s="37"/>
      <c r="LRP149" s="37"/>
      <c r="LRQ149" s="37"/>
      <c r="LRR149" s="37"/>
      <c r="LRS149" s="37"/>
      <c r="LRT149" s="37"/>
      <c r="LRU149" s="37"/>
      <c r="LRV149" s="37"/>
      <c r="LRW149" s="37"/>
      <c r="LRX149" s="37"/>
      <c r="LRY149" s="37"/>
      <c r="LRZ149" s="37"/>
      <c r="LSA149" s="37"/>
      <c r="LSB149" s="37"/>
      <c r="LSC149" s="37"/>
      <c r="LSD149" s="37"/>
      <c r="LSE149" s="37"/>
      <c r="LSF149" s="37"/>
      <c r="LSG149" s="37"/>
      <c r="LSH149" s="37"/>
      <c r="LSI149" s="37"/>
      <c r="LSJ149" s="37"/>
      <c r="LSK149" s="37"/>
      <c r="LSL149" s="37"/>
      <c r="LSM149" s="37"/>
      <c r="LSN149" s="37"/>
      <c r="LSO149" s="37"/>
      <c r="LSP149" s="37"/>
      <c r="LSQ149" s="37"/>
      <c r="LSR149" s="37"/>
      <c r="LSS149" s="37"/>
      <c r="LST149" s="37"/>
      <c r="LSU149" s="37"/>
      <c r="LSV149" s="37"/>
      <c r="LSW149" s="37"/>
      <c r="LSX149" s="37"/>
      <c r="LSY149" s="37"/>
      <c r="LSZ149" s="37"/>
      <c r="LTA149" s="37"/>
      <c r="LTB149" s="37"/>
      <c r="LTC149" s="37"/>
      <c r="LTD149" s="37"/>
      <c r="LTE149" s="37"/>
      <c r="LTF149" s="37"/>
      <c r="LTG149" s="37"/>
      <c r="LTH149" s="37"/>
      <c r="LTI149" s="37"/>
      <c r="LTJ149" s="37"/>
      <c r="LTK149" s="37"/>
      <c r="LTL149" s="37"/>
      <c r="LTM149" s="37"/>
      <c r="LTN149" s="37"/>
      <c r="LTO149" s="37"/>
      <c r="LTP149" s="37"/>
      <c r="LTQ149" s="37"/>
      <c r="LTR149" s="37"/>
      <c r="LTS149" s="37"/>
      <c r="LTT149" s="37"/>
      <c r="LTU149" s="37"/>
      <c r="LTV149" s="37"/>
      <c r="LTW149" s="37"/>
      <c r="LTX149" s="37"/>
      <c r="LTY149" s="37"/>
      <c r="LTZ149" s="37"/>
      <c r="LUA149" s="37"/>
      <c r="LUB149" s="37"/>
      <c r="LUC149" s="37"/>
      <c r="LUD149" s="37"/>
      <c r="LUE149" s="37"/>
      <c r="LUF149" s="37"/>
      <c r="LUG149" s="37"/>
      <c r="LUH149" s="37"/>
      <c r="LUI149" s="37"/>
      <c r="LUJ149" s="37"/>
      <c r="LUK149" s="37"/>
      <c r="LUL149" s="37"/>
      <c r="LUM149" s="37"/>
      <c r="LUN149" s="37"/>
      <c r="LUO149" s="37"/>
      <c r="LUP149" s="37"/>
      <c r="LUQ149" s="37"/>
      <c r="LUR149" s="37"/>
      <c r="LUS149" s="37"/>
      <c r="LUT149" s="37"/>
      <c r="LUU149" s="37"/>
      <c r="LUV149" s="37"/>
      <c r="LUW149" s="37"/>
      <c r="LUX149" s="37"/>
      <c r="LUY149" s="37"/>
      <c r="LUZ149" s="37"/>
      <c r="LVA149" s="37"/>
      <c r="LVB149" s="37"/>
      <c r="LVC149" s="37"/>
      <c r="LVD149" s="37"/>
      <c r="LVE149" s="37"/>
      <c r="LVF149" s="37"/>
      <c r="LVG149" s="37"/>
      <c r="LVH149" s="37"/>
      <c r="LVI149" s="37"/>
      <c r="LVJ149" s="37"/>
      <c r="LVK149" s="37"/>
      <c r="LVL149" s="37"/>
      <c r="LVM149" s="37"/>
      <c r="LVN149" s="37"/>
      <c r="LVO149" s="37"/>
      <c r="LVP149" s="37"/>
      <c r="LVQ149" s="37"/>
      <c r="LVR149" s="37"/>
      <c r="LVS149" s="37"/>
      <c r="LVT149" s="37"/>
      <c r="LVU149" s="37"/>
      <c r="LVV149" s="37"/>
      <c r="LVW149" s="37"/>
      <c r="LVX149" s="37"/>
      <c r="LVY149" s="37"/>
      <c r="LVZ149" s="37"/>
      <c r="LWA149" s="37"/>
      <c r="LWB149" s="37"/>
      <c r="LWC149" s="37"/>
      <c r="LWD149" s="37"/>
      <c r="LWE149" s="37"/>
      <c r="LWF149" s="37"/>
      <c r="LWG149" s="37"/>
      <c r="LWH149" s="37"/>
      <c r="LWI149" s="37"/>
      <c r="LWJ149" s="37"/>
      <c r="LWK149" s="37"/>
      <c r="LWL149" s="37"/>
      <c r="LWM149" s="37"/>
      <c r="LWN149" s="37"/>
      <c r="LWO149" s="37"/>
      <c r="LWP149" s="37"/>
      <c r="LWQ149" s="37"/>
      <c r="LWR149" s="37"/>
      <c r="LWS149" s="37"/>
      <c r="LWT149" s="37"/>
      <c r="LWU149" s="37"/>
      <c r="LWV149" s="37"/>
      <c r="LWW149" s="37"/>
      <c r="LWX149" s="37"/>
      <c r="LWY149" s="37"/>
      <c r="LWZ149" s="37"/>
      <c r="LXA149" s="37"/>
      <c r="LXB149" s="37"/>
      <c r="LXC149" s="37"/>
      <c r="LXD149" s="37"/>
      <c r="LXE149" s="37"/>
      <c r="LXF149" s="37"/>
      <c r="LXG149" s="37"/>
      <c r="LXH149" s="37"/>
      <c r="LXI149" s="37"/>
      <c r="LXJ149" s="37"/>
      <c r="LXK149" s="37"/>
      <c r="LXL149" s="37"/>
      <c r="LXM149" s="37"/>
      <c r="LXN149" s="37"/>
      <c r="LXO149" s="37"/>
      <c r="LXP149" s="37"/>
      <c r="LXQ149" s="37"/>
      <c r="LXR149" s="37"/>
      <c r="LXS149" s="37"/>
      <c r="LXT149" s="37"/>
      <c r="LXU149" s="37"/>
      <c r="LXV149" s="37"/>
      <c r="LXW149" s="37"/>
      <c r="LXX149" s="37"/>
      <c r="LXY149" s="37"/>
      <c r="LXZ149" s="37"/>
      <c r="LYA149" s="37"/>
      <c r="LYB149" s="37"/>
      <c r="LYC149" s="37"/>
      <c r="LYD149" s="37"/>
      <c r="LYE149" s="37"/>
      <c r="LYF149" s="37"/>
      <c r="LYG149" s="37"/>
      <c r="LYH149" s="37"/>
      <c r="LYI149" s="37"/>
      <c r="LYJ149" s="37"/>
      <c r="LYK149" s="37"/>
      <c r="LYL149" s="37"/>
      <c r="LYM149" s="37"/>
      <c r="LYN149" s="37"/>
      <c r="LYO149" s="37"/>
      <c r="LYP149" s="37"/>
      <c r="LYQ149" s="37"/>
      <c r="LYR149" s="37"/>
      <c r="LYS149" s="37"/>
      <c r="LYT149" s="37"/>
      <c r="LYU149" s="37"/>
      <c r="LYV149" s="37"/>
      <c r="LYW149" s="37"/>
      <c r="LYX149" s="37"/>
      <c r="LYY149" s="37"/>
      <c r="LYZ149" s="37"/>
      <c r="LZA149" s="37"/>
      <c r="LZB149" s="37"/>
      <c r="LZC149" s="37"/>
      <c r="LZD149" s="37"/>
      <c r="LZE149" s="37"/>
      <c r="LZF149" s="37"/>
      <c r="LZG149" s="37"/>
      <c r="LZH149" s="37"/>
      <c r="LZI149" s="37"/>
      <c r="LZJ149" s="37"/>
      <c r="LZK149" s="37"/>
      <c r="LZL149" s="37"/>
      <c r="LZM149" s="37"/>
      <c r="LZN149" s="37"/>
      <c r="LZO149" s="37"/>
      <c r="LZP149" s="37"/>
      <c r="LZQ149" s="37"/>
      <c r="LZR149" s="37"/>
      <c r="LZS149" s="37"/>
      <c r="LZT149" s="37"/>
      <c r="LZU149" s="37"/>
      <c r="LZV149" s="37"/>
      <c r="LZW149" s="37"/>
      <c r="LZX149" s="37"/>
      <c r="LZY149" s="37"/>
      <c r="LZZ149" s="37"/>
      <c r="MAA149" s="37"/>
      <c r="MAB149" s="37"/>
      <c r="MAC149" s="37"/>
      <c r="MAD149" s="37"/>
      <c r="MAE149" s="37"/>
      <c r="MAF149" s="37"/>
      <c r="MAG149" s="37"/>
      <c r="MAH149" s="37"/>
      <c r="MAI149" s="37"/>
      <c r="MAJ149" s="37"/>
      <c r="MAK149" s="37"/>
      <c r="MAL149" s="37"/>
      <c r="MAM149" s="37"/>
      <c r="MAN149" s="37"/>
      <c r="MAO149" s="37"/>
      <c r="MAP149" s="37"/>
      <c r="MAQ149" s="37"/>
      <c r="MAR149" s="37"/>
      <c r="MAS149" s="37"/>
      <c r="MAT149" s="37"/>
      <c r="MAU149" s="37"/>
      <c r="MAV149" s="37"/>
      <c r="MAW149" s="37"/>
      <c r="MAX149" s="37"/>
      <c r="MAY149" s="37"/>
      <c r="MAZ149" s="37"/>
      <c r="MBA149" s="37"/>
      <c r="MBB149" s="37"/>
      <c r="MBC149" s="37"/>
      <c r="MBD149" s="37"/>
      <c r="MBE149" s="37"/>
      <c r="MBF149" s="37"/>
      <c r="MBG149" s="37"/>
      <c r="MBH149" s="37"/>
      <c r="MBI149" s="37"/>
      <c r="MBJ149" s="37"/>
      <c r="MBK149" s="37"/>
      <c r="MBL149" s="37"/>
      <c r="MBM149" s="37"/>
      <c r="MBN149" s="37"/>
      <c r="MBO149" s="37"/>
      <c r="MBP149" s="37"/>
      <c r="MBQ149" s="37"/>
      <c r="MBR149" s="37"/>
      <c r="MBS149" s="37"/>
      <c r="MBT149" s="37"/>
      <c r="MBU149" s="37"/>
      <c r="MBV149" s="37"/>
      <c r="MBW149" s="37"/>
      <c r="MBX149" s="37"/>
      <c r="MBY149" s="37"/>
      <c r="MBZ149" s="37"/>
      <c r="MCA149" s="37"/>
      <c r="MCB149" s="37"/>
      <c r="MCC149" s="37"/>
      <c r="MCD149" s="37"/>
      <c r="MCE149" s="37"/>
      <c r="MCF149" s="37"/>
      <c r="MCG149" s="37"/>
      <c r="MCH149" s="37"/>
      <c r="MCI149" s="37"/>
      <c r="MCJ149" s="37"/>
      <c r="MCK149" s="37"/>
      <c r="MCL149" s="37"/>
      <c r="MCM149" s="37"/>
      <c r="MCN149" s="37"/>
      <c r="MCO149" s="37"/>
      <c r="MCP149" s="37"/>
      <c r="MCQ149" s="37"/>
      <c r="MCR149" s="37"/>
      <c r="MCS149" s="37"/>
      <c r="MCT149" s="37"/>
      <c r="MCU149" s="37"/>
      <c r="MCV149" s="37"/>
      <c r="MCW149" s="37"/>
      <c r="MCX149" s="37"/>
      <c r="MCY149" s="37"/>
      <c r="MCZ149" s="37"/>
      <c r="MDA149" s="37"/>
      <c r="MDB149" s="37"/>
      <c r="MDC149" s="37"/>
      <c r="MDD149" s="37"/>
      <c r="MDE149" s="37"/>
      <c r="MDF149" s="37"/>
      <c r="MDG149" s="37"/>
      <c r="MDH149" s="37"/>
      <c r="MDI149" s="37"/>
      <c r="MDJ149" s="37"/>
      <c r="MDK149" s="37"/>
      <c r="MDL149" s="37"/>
      <c r="MDM149" s="37"/>
      <c r="MDN149" s="37"/>
      <c r="MDO149" s="37"/>
      <c r="MDP149" s="37"/>
      <c r="MDQ149" s="37"/>
      <c r="MDR149" s="37"/>
      <c r="MDS149" s="37"/>
      <c r="MDT149" s="37"/>
      <c r="MDU149" s="37"/>
      <c r="MDV149" s="37"/>
      <c r="MDW149" s="37"/>
      <c r="MDX149" s="37"/>
      <c r="MDY149" s="37"/>
      <c r="MDZ149" s="37"/>
      <c r="MEA149" s="37"/>
      <c r="MEB149" s="37"/>
      <c r="MEC149" s="37"/>
      <c r="MED149" s="37"/>
      <c r="MEE149" s="37"/>
      <c r="MEF149" s="37"/>
      <c r="MEG149" s="37"/>
      <c r="MEH149" s="37"/>
      <c r="MEI149" s="37"/>
      <c r="MEJ149" s="37"/>
      <c r="MEK149" s="37"/>
      <c r="MEL149" s="37"/>
      <c r="MEM149" s="37"/>
      <c r="MEN149" s="37"/>
      <c r="MEO149" s="37"/>
      <c r="MEP149" s="37"/>
      <c r="MEQ149" s="37"/>
      <c r="MER149" s="37"/>
      <c r="MES149" s="37"/>
      <c r="MET149" s="37"/>
      <c r="MEU149" s="37"/>
      <c r="MEV149" s="37"/>
      <c r="MEW149" s="37"/>
      <c r="MEX149" s="37"/>
      <c r="MEY149" s="37"/>
      <c r="MEZ149" s="37"/>
      <c r="MFA149" s="37"/>
      <c r="MFB149" s="37"/>
      <c r="MFC149" s="37"/>
      <c r="MFD149" s="37"/>
      <c r="MFE149" s="37"/>
      <c r="MFF149" s="37"/>
      <c r="MFG149" s="37"/>
      <c r="MFH149" s="37"/>
      <c r="MFI149" s="37"/>
      <c r="MFJ149" s="37"/>
      <c r="MFK149" s="37"/>
      <c r="MFL149" s="37"/>
      <c r="MFM149" s="37"/>
      <c r="MFN149" s="37"/>
      <c r="MFO149" s="37"/>
      <c r="MFP149" s="37"/>
      <c r="MFQ149" s="37"/>
      <c r="MFR149" s="37"/>
      <c r="MFS149" s="37"/>
      <c r="MFT149" s="37"/>
      <c r="MFU149" s="37"/>
      <c r="MFV149" s="37"/>
      <c r="MFW149" s="37"/>
      <c r="MFX149" s="37"/>
      <c r="MFY149" s="37"/>
      <c r="MFZ149" s="37"/>
      <c r="MGA149" s="37"/>
      <c r="MGB149" s="37"/>
      <c r="MGC149" s="37"/>
      <c r="MGD149" s="37"/>
      <c r="MGE149" s="37"/>
      <c r="MGF149" s="37"/>
      <c r="MGG149" s="37"/>
      <c r="MGH149" s="37"/>
      <c r="MGI149" s="37"/>
      <c r="MGJ149" s="37"/>
      <c r="MGK149" s="37"/>
      <c r="MGL149" s="37"/>
      <c r="MGM149" s="37"/>
      <c r="MGN149" s="37"/>
      <c r="MGO149" s="37"/>
      <c r="MGP149" s="37"/>
      <c r="MGQ149" s="37"/>
      <c r="MGR149" s="37"/>
      <c r="MGS149" s="37"/>
      <c r="MGT149" s="37"/>
      <c r="MGU149" s="37"/>
      <c r="MGV149" s="37"/>
      <c r="MGW149" s="37"/>
      <c r="MGX149" s="37"/>
      <c r="MGY149" s="37"/>
      <c r="MGZ149" s="37"/>
      <c r="MHA149" s="37"/>
      <c r="MHB149" s="37"/>
      <c r="MHC149" s="37"/>
      <c r="MHD149" s="37"/>
      <c r="MHE149" s="37"/>
      <c r="MHF149" s="37"/>
      <c r="MHG149" s="37"/>
      <c r="MHH149" s="37"/>
      <c r="MHI149" s="37"/>
      <c r="MHJ149" s="37"/>
      <c r="MHK149" s="37"/>
      <c r="MHL149" s="37"/>
      <c r="MHM149" s="37"/>
      <c r="MHN149" s="37"/>
      <c r="MHO149" s="37"/>
      <c r="MHP149" s="37"/>
      <c r="MHQ149" s="37"/>
      <c r="MHR149" s="37"/>
      <c r="MHS149" s="37"/>
      <c r="MHT149" s="37"/>
      <c r="MHU149" s="37"/>
      <c r="MHV149" s="37"/>
      <c r="MHW149" s="37"/>
      <c r="MHX149" s="37"/>
      <c r="MHY149" s="37"/>
      <c r="MHZ149" s="37"/>
      <c r="MIA149" s="37"/>
      <c r="MIB149" s="37"/>
      <c r="MIC149" s="37"/>
      <c r="MID149" s="37"/>
      <c r="MIE149" s="37"/>
      <c r="MIF149" s="37"/>
      <c r="MIG149" s="37"/>
      <c r="MIH149" s="37"/>
      <c r="MII149" s="37"/>
      <c r="MIJ149" s="37"/>
      <c r="MIK149" s="37"/>
      <c r="MIL149" s="37"/>
      <c r="MIM149" s="37"/>
      <c r="MIN149" s="37"/>
      <c r="MIO149" s="37"/>
      <c r="MIP149" s="37"/>
      <c r="MIQ149" s="37"/>
      <c r="MIR149" s="37"/>
      <c r="MIS149" s="37"/>
      <c r="MIT149" s="37"/>
      <c r="MIU149" s="37"/>
      <c r="MIV149" s="37"/>
      <c r="MIW149" s="37"/>
      <c r="MIX149" s="37"/>
      <c r="MIY149" s="37"/>
      <c r="MIZ149" s="37"/>
      <c r="MJA149" s="37"/>
      <c r="MJB149" s="37"/>
      <c r="MJC149" s="37"/>
      <c r="MJD149" s="37"/>
      <c r="MJE149" s="37"/>
      <c r="MJF149" s="37"/>
      <c r="MJG149" s="37"/>
      <c r="MJH149" s="37"/>
      <c r="MJI149" s="37"/>
      <c r="MJJ149" s="37"/>
      <c r="MJK149" s="37"/>
      <c r="MJL149" s="37"/>
      <c r="MJM149" s="37"/>
      <c r="MJN149" s="37"/>
      <c r="MJO149" s="37"/>
      <c r="MJP149" s="37"/>
      <c r="MJQ149" s="37"/>
      <c r="MJR149" s="37"/>
      <c r="MJS149" s="37"/>
      <c r="MJT149" s="37"/>
      <c r="MJU149" s="37"/>
      <c r="MJV149" s="37"/>
      <c r="MJW149" s="37"/>
      <c r="MJX149" s="37"/>
      <c r="MJY149" s="37"/>
      <c r="MJZ149" s="37"/>
      <c r="MKA149" s="37"/>
      <c r="MKB149" s="37"/>
      <c r="MKC149" s="37"/>
      <c r="MKD149" s="37"/>
      <c r="MKE149" s="37"/>
      <c r="MKF149" s="37"/>
      <c r="MKG149" s="37"/>
      <c r="MKH149" s="37"/>
      <c r="MKI149" s="37"/>
      <c r="MKJ149" s="37"/>
      <c r="MKK149" s="37"/>
      <c r="MKL149" s="37"/>
      <c r="MKM149" s="37"/>
      <c r="MKN149" s="37"/>
      <c r="MKO149" s="37"/>
      <c r="MKP149" s="37"/>
      <c r="MKQ149" s="37"/>
      <c r="MKR149" s="37"/>
      <c r="MKS149" s="37"/>
      <c r="MKT149" s="37"/>
      <c r="MKU149" s="37"/>
      <c r="MKV149" s="37"/>
      <c r="MKW149" s="37"/>
      <c r="MKX149" s="37"/>
      <c r="MKY149" s="37"/>
      <c r="MKZ149" s="37"/>
      <c r="MLA149" s="37"/>
      <c r="MLB149" s="37"/>
      <c r="MLC149" s="37"/>
      <c r="MLD149" s="37"/>
      <c r="MLE149" s="37"/>
      <c r="MLF149" s="37"/>
      <c r="MLG149" s="37"/>
      <c r="MLH149" s="37"/>
      <c r="MLI149" s="37"/>
      <c r="MLJ149" s="37"/>
      <c r="MLK149" s="37"/>
      <c r="MLL149" s="37"/>
      <c r="MLM149" s="37"/>
      <c r="MLN149" s="37"/>
      <c r="MLO149" s="37"/>
      <c r="MLP149" s="37"/>
      <c r="MLQ149" s="37"/>
      <c r="MLR149" s="37"/>
      <c r="MLS149" s="37"/>
      <c r="MLT149" s="37"/>
      <c r="MLU149" s="37"/>
      <c r="MLV149" s="37"/>
      <c r="MLW149" s="37"/>
      <c r="MLX149" s="37"/>
      <c r="MLY149" s="37"/>
      <c r="MLZ149" s="37"/>
      <c r="MMA149" s="37"/>
      <c r="MMB149" s="37"/>
      <c r="MMC149" s="37"/>
      <c r="MMD149" s="37"/>
      <c r="MME149" s="37"/>
      <c r="MMF149" s="37"/>
      <c r="MMG149" s="37"/>
      <c r="MMH149" s="37"/>
      <c r="MMI149" s="37"/>
      <c r="MMJ149" s="37"/>
      <c r="MMK149" s="37"/>
      <c r="MML149" s="37"/>
      <c r="MMM149" s="37"/>
      <c r="MMN149" s="37"/>
      <c r="MMO149" s="37"/>
      <c r="MMP149" s="37"/>
      <c r="MMQ149" s="37"/>
      <c r="MMR149" s="37"/>
      <c r="MMS149" s="37"/>
      <c r="MMT149" s="37"/>
      <c r="MMU149" s="37"/>
      <c r="MMV149" s="37"/>
      <c r="MMW149" s="37"/>
      <c r="MMX149" s="37"/>
      <c r="MMY149" s="37"/>
      <c r="MMZ149" s="37"/>
      <c r="MNA149" s="37"/>
      <c r="MNB149" s="37"/>
      <c r="MNC149" s="37"/>
      <c r="MND149" s="37"/>
      <c r="MNE149" s="37"/>
      <c r="MNF149" s="37"/>
      <c r="MNG149" s="37"/>
      <c r="MNH149" s="37"/>
      <c r="MNI149" s="37"/>
      <c r="MNJ149" s="37"/>
      <c r="MNK149" s="37"/>
      <c r="MNL149" s="37"/>
      <c r="MNM149" s="37"/>
      <c r="MNN149" s="37"/>
      <c r="MNO149" s="37"/>
      <c r="MNP149" s="37"/>
      <c r="MNQ149" s="37"/>
      <c r="MNR149" s="37"/>
      <c r="MNS149" s="37"/>
      <c r="MNT149" s="37"/>
      <c r="MNU149" s="37"/>
      <c r="MNV149" s="37"/>
      <c r="MNW149" s="37"/>
      <c r="MNX149" s="37"/>
      <c r="MNY149" s="37"/>
      <c r="MNZ149" s="37"/>
      <c r="MOA149" s="37"/>
      <c r="MOB149" s="37"/>
      <c r="MOC149" s="37"/>
      <c r="MOD149" s="37"/>
      <c r="MOE149" s="37"/>
      <c r="MOF149" s="37"/>
      <c r="MOG149" s="37"/>
      <c r="MOH149" s="37"/>
      <c r="MOI149" s="37"/>
      <c r="MOJ149" s="37"/>
      <c r="MOK149" s="37"/>
      <c r="MOL149" s="37"/>
      <c r="MOM149" s="37"/>
      <c r="MON149" s="37"/>
      <c r="MOO149" s="37"/>
      <c r="MOP149" s="37"/>
      <c r="MOQ149" s="37"/>
      <c r="MOR149" s="37"/>
      <c r="MOS149" s="37"/>
      <c r="MOT149" s="37"/>
      <c r="MOU149" s="37"/>
      <c r="MOV149" s="37"/>
      <c r="MOW149" s="37"/>
      <c r="MOX149" s="37"/>
      <c r="MOY149" s="37"/>
      <c r="MOZ149" s="37"/>
      <c r="MPA149" s="37"/>
      <c r="MPB149" s="37"/>
      <c r="MPC149" s="37"/>
      <c r="MPD149" s="37"/>
      <c r="MPE149" s="37"/>
      <c r="MPF149" s="37"/>
      <c r="MPG149" s="37"/>
      <c r="MPH149" s="37"/>
      <c r="MPI149" s="37"/>
      <c r="MPJ149" s="37"/>
      <c r="MPK149" s="37"/>
      <c r="MPL149" s="37"/>
      <c r="MPM149" s="37"/>
      <c r="MPN149" s="37"/>
      <c r="MPO149" s="37"/>
      <c r="MPP149" s="37"/>
      <c r="MPQ149" s="37"/>
      <c r="MPR149" s="37"/>
      <c r="MPS149" s="37"/>
      <c r="MPT149" s="37"/>
      <c r="MPU149" s="37"/>
      <c r="MPV149" s="37"/>
      <c r="MPW149" s="37"/>
      <c r="MPX149" s="37"/>
      <c r="MPY149" s="37"/>
      <c r="MPZ149" s="37"/>
      <c r="MQA149" s="37"/>
      <c r="MQB149" s="37"/>
      <c r="MQC149" s="37"/>
      <c r="MQD149" s="37"/>
      <c r="MQE149" s="37"/>
      <c r="MQF149" s="37"/>
      <c r="MQG149" s="37"/>
      <c r="MQH149" s="37"/>
      <c r="MQI149" s="37"/>
      <c r="MQJ149" s="37"/>
      <c r="MQK149" s="37"/>
      <c r="MQL149" s="37"/>
      <c r="MQM149" s="37"/>
      <c r="MQN149" s="37"/>
      <c r="MQO149" s="37"/>
      <c r="MQP149" s="37"/>
      <c r="MQQ149" s="37"/>
      <c r="MQR149" s="37"/>
      <c r="MQS149" s="37"/>
      <c r="MQT149" s="37"/>
      <c r="MQU149" s="37"/>
      <c r="MQV149" s="37"/>
      <c r="MQW149" s="37"/>
      <c r="MQX149" s="37"/>
      <c r="MQY149" s="37"/>
      <c r="MQZ149" s="37"/>
      <c r="MRA149" s="37"/>
      <c r="MRB149" s="37"/>
      <c r="MRC149" s="37"/>
      <c r="MRD149" s="37"/>
      <c r="MRE149" s="37"/>
      <c r="MRF149" s="37"/>
      <c r="MRG149" s="37"/>
      <c r="MRH149" s="37"/>
      <c r="MRI149" s="37"/>
      <c r="MRJ149" s="37"/>
      <c r="MRK149" s="37"/>
      <c r="MRL149" s="37"/>
      <c r="MRM149" s="37"/>
      <c r="MRN149" s="37"/>
      <c r="MRO149" s="37"/>
      <c r="MRP149" s="37"/>
      <c r="MRQ149" s="37"/>
      <c r="MRR149" s="37"/>
      <c r="MRS149" s="37"/>
      <c r="MRT149" s="37"/>
      <c r="MRU149" s="37"/>
      <c r="MRV149" s="37"/>
      <c r="MRW149" s="37"/>
      <c r="MRX149" s="37"/>
      <c r="MRY149" s="37"/>
      <c r="MRZ149" s="37"/>
      <c r="MSA149" s="37"/>
      <c r="MSB149" s="37"/>
      <c r="MSC149" s="37"/>
      <c r="MSD149" s="37"/>
      <c r="MSE149" s="37"/>
      <c r="MSF149" s="37"/>
      <c r="MSG149" s="37"/>
      <c r="MSH149" s="37"/>
      <c r="MSI149" s="37"/>
      <c r="MSJ149" s="37"/>
      <c r="MSK149" s="37"/>
      <c r="MSL149" s="37"/>
      <c r="MSM149" s="37"/>
      <c r="MSN149" s="37"/>
      <c r="MSO149" s="37"/>
      <c r="MSP149" s="37"/>
      <c r="MSQ149" s="37"/>
      <c r="MSR149" s="37"/>
      <c r="MSS149" s="37"/>
      <c r="MST149" s="37"/>
      <c r="MSU149" s="37"/>
      <c r="MSV149" s="37"/>
      <c r="MSW149" s="37"/>
      <c r="MSX149" s="37"/>
      <c r="MSY149" s="37"/>
      <c r="MSZ149" s="37"/>
      <c r="MTA149" s="37"/>
      <c r="MTB149" s="37"/>
      <c r="MTC149" s="37"/>
      <c r="MTD149" s="37"/>
      <c r="MTE149" s="37"/>
      <c r="MTF149" s="37"/>
      <c r="MTG149" s="37"/>
      <c r="MTH149" s="37"/>
      <c r="MTI149" s="37"/>
      <c r="MTJ149" s="37"/>
      <c r="MTK149" s="37"/>
      <c r="MTL149" s="37"/>
      <c r="MTM149" s="37"/>
      <c r="MTN149" s="37"/>
      <c r="MTO149" s="37"/>
      <c r="MTP149" s="37"/>
      <c r="MTQ149" s="37"/>
      <c r="MTR149" s="37"/>
      <c r="MTS149" s="37"/>
      <c r="MTT149" s="37"/>
      <c r="MTU149" s="37"/>
      <c r="MTV149" s="37"/>
      <c r="MTW149" s="37"/>
      <c r="MTX149" s="37"/>
      <c r="MTY149" s="37"/>
      <c r="MTZ149" s="37"/>
      <c r="MUA149" s="37"/>
      <c r="MUB149" s="37"/>
      <c r="MUC149" s="37"/>
      <c r="MUD149" s="37"/>
      <c r="MUE149" s="37"/>
      <c r="MUF149" s="37"/>
      <c r="MUG149" s="37"/>
      <c r="MUH149" s="37"/>
      <c r="MUI149" s="37"/>
      <c r="MUJ149" s="37"/>
      <c r="MUK149" s="37"/>
      <c r="MUL149" s="37"/>
      <c r="MUM149" s="37"/>
      <c r="MUN149" s="37"/>
      <c r="MUO149" s="37"/>
      <c r="MUP149" s="37"/>
      <c r="MUQ149" s="37"/>
      <c r="MUR149" s="37"/>
      <c r="MUS149" s="37"/>
      <c r="MUT149" s="37"/>
      <c r="MUU149" s="37"/>
      <c r="MUV149" s="37"/>
      <c r="MUW149" s="37"/>
      <c r="MUX149" s="37"/>
      <c r="MUY149" s="37"/>
      <c r="MUZ149" s="37"/>
      <c r="MVA149" s="37"/>
      <c r="MVB149" s="37"/>
      <c r="MVC149" s="37"/>
      <c r="MVD149" s="37"/>
      <c r="MVE149" s="37"/>
      <c r="MVF149" s="37"/>
      <c r="MVG149" s="37"/>
      <c r="MVH149" s="37"/>
      <c r="MVI149" s="37"/>
      <c r="MVJ149" s="37"/>
      <c r="MVK149" s="37"/>
      <c r="MVL149" s="37"/>
      <c r="MVM149" s="37"/>
      <c r="MVN149" s="37"/>
      <c r="MVO149" s="37"/>
      <c r="MVP149" s="37"/>
      <c r="MVQ149" s="37"/>
      <c r="MVR149" s="37"/>
      <c r="MVS149" s="37"/>
      <c r="MVT149" s="37"/>
      <c r="MVU149" s="37"/>
      <c r="MVV149" s="37"/>
      <c r="MVW149" s="37"/>
      <c r="MVX149" s="37"/>
      <c r="MVY149" s="37"/>
      <c r="MVZ149" s="37"/>
      <c r="MWA149" s="37"/>
      <c r="MWB149" s="37"/>
      <c r="MWC149" s="37"/>
      <c r="MWD149" s="37"/>
      <c r="MWE149" s="37"/>
      <c r="MWF149" s="37"/>
      <c r="MWG149" s="37"/>
      <c r="MWH149" s="37"/>
      <c r="MWI149" s="37"/>
      <c r="MWJ149" s="37"/>
      <c r="MWK149" s="37"/>
      <c r="MWL149" s="37"/>
      <c r="MWM149" s="37"/>
      <c r="MWN149" s="37"/>
      <c r="MWO149" s="37"/>
      <c r="MWP149" s="37"/>
      <c r="MWQ149" s="37"/>
      <c r="MWR149" s="37"/>
      <c r="MWS149" s="37"/>
      <c r="MWT149" s="37"/>
      <c r="MWU149" s="37"/>
      <c r="MWV149" s="37"/>
      <c r="MWW149" s="37"/>
      <c r="MWX149" s="37"/>
      <c r="MWY149" s="37"/>
      <c r="MWZ149" s="37"/>
      <c r="MXA149" s="37"/>
      <c r="MXB149" s="37"/>
      <c r="MXC149" s="37"/>
      <c r="MXD149" s="37"/>
      <c r="MXE149" s="37"/>
      <c r="MXF149" s="37"/>
      <c r="MXG149" s="37"/>
      <c r="MXH149" s="37"/>
      <c r="MXI149" s="37"/>
      <c r="MXJ149" s="37"/>
      <c r="MXK149" s="37"/>
      <c r="MXL149" s="37"/>
      <c r="MXM149" s="37"/>
      <c r="MXN149" s="37"/>
      <c r="MXO149" s="37"/>
      <c r="MXP149" s="37"/>
      <c r="MXQ149" s="37"/>
      <c r="MXR149" s="37"/>
      <c r="MXS149" s="37"/>
      <c r="MXT149" s="37"/>
      <c r="MXU149" s="37"/>
      <c r="MXV149" s="37"/>
      <c r="MXW149" s="37"/>
      <c r="MXX149" s="37"/>
      <c r="MXY149" s="37"/>
      <c r="MXZ149" s="37"/>
      <c r="MYA149" s="37"/>
      <c r="MYB149" s="37"/>
      <c r="MYC149" s="37"/>
      <c r="MYD149" s="37"/>
      <c r="MYE149" s="37"/>
      <c r="MYF149" s="37"/>
      <c r="MYG149" s="37"/>
      <c r="MYH149" s="37"/>
      <c r="MYI149" s="37"/>
      <c r="MYJ149" s="37"/>
      <c r="MYK149" s="37"/>
      <c r="MYL149" s="37"/>
      <c r="MYM149" s="37"/>
      <c r="MYN149" s="37"/>
      <c r="MYO149" s="37"/>
      <c r="MYP149" s="37"/>
      <c r="MYQ149" s="37"/>
      <c r="MYR149" s="37"/>
      <c r="MYS149" s="37"/>
      <c r="MYT149" s="37"/>
      <c r="MYU149" s="37"/>
      <c r="MYV149" s="37"/>
      <c r="MYW149" s="37"/>
      <c r="MYX149" s="37"/>
      <c r="MYY149" s="37"/>
      <c r="MYZ149" s="37"/>
      <c r="MZA149" s="37"/>
      <c r="MZB149" s="37"/>
      <c r="MZC149" s="37"/>
      <c r="MZD149" s="37"/>
      <c r="MZE149" s="37"/>
      <c r="MZF149" s="37"/>
      <c r="MZG149" s="37"/>
      <c r="MZH149" s="37"/>
      <c r="MZI149" s="37"/>
      <c r="MZJ149" s="37"/>
      <c r="MZK149" s="37"/>
      <c r="MZL149" s="37"/>
      <c r="MZM149" s="37"/>
      <c r="MZN149" s="37"/>
      <c r="MZO149" s="37"/>
      <c r="MZP149" s="37"/>
      <c r="MZQ149" s="37"/>
      <c r="MZR149" s="37"/>
      <c r="MZS149" s="37"/>
      <c r="MZT149" s="37"/>
      <c r="MZU149" s="37"/>
      <c r="MZV149" s="37"/>
      <c r="MZW149" s="37"/>
      <c r="MZX149" s="37"/>
      <c r="MZY149" s="37"/>
      <c r="MZZ149" s="37"/>
      <c r="NAA149" s="37"/>
      <c r="NAB149" s="37"/>
      <c r="NAC149" s="37"/>
      <c r="NAD149" s="37"/>
      <c r="NAE149" s="37"/>
      <c r="NAF149" s="37"/>
      <c r="NAG149" s="37"/>
      <c r="NAH149" s="37"/>
      <c r="NAI149" s="37"/>
      <c r="NAJ149" s="37"/>
      <c r="NAK149" s="37"/>
      <c r="NAL149" s="37"/>
      <c r="NAM149" s="37"/>
      <c r="NAN149" s="37"/>
      <c r="NAO149" s="37"/>
      <c r="NAP149" s="37"/>
      <c r="NAQ149" s="37"/>
      <c r="NAR149" s="37"/>
      <c r="NAS149" s="37"/>
      <c r="NAT149" s="37"/>
      <c r="NAU149" s="37"/>
      <c r="NAV149" s="37"/>
      <c r="NAW149" s="37"/>
      <c r="NAX149" s="37"/>
      <c r="NAY149" s="37"/>
      <c r="NAZ149" s="37"/>
      <c r="NBA149" s="37"/>
      <c r="NBB149" s="37"/>
      <c r="NBC149" s="37"/>
      <c r="NBD149" s="37"/>
      <c r="NBE149" s="37"/>
      <c r="NBF149" s="37"/>
      <c r="NBG149" s="37"/>
      <c r="NBH149" s="37"/>
      <c r="NBI149" s="37"/>
      <c r="NBJ149" s="37"/>
      <c r="NBK149" s="37"/>
      <c r="NBL149" s="37"/>
      <c r="NBM149" s="37"/>
      <c r="NBN149" s="37"/>
      <c r="NBO149" s="37"/>
      <c r="NBP149" s="37"/>
      <c r="NBQ149" s="37"/>
      <c r="NBR149" s="37"/>
      <c r="NBS149" s="37"/>
      <c r="NBT149" s="37"/>
      <c r="NBU149" s="37"/>
      <c r="NBV149" s="37"/>
      <c r="NBW149" s="37"/>
      <c r="NBX149" s="37"/>
      <c r="NBY149" s="37"/>
      <c r="NBZ149" s="37"/>
      <c r="NCA149" s="37"/>
      <c r="NCB149" s="37"/>
      <c r="NCC149" s="37"/>
      <c r="NCD149" s="37"/>
      <c r="NCE149" s="37"/>
      <c r="NCF149" s="37"/>
      <c r="NCG149" s="37"/>
      <c r="NCH149" s="37"/>
      <c r="NCI149" s="37"/>
      <c r="NCJ149" s="37"/>
      <c r="NCK149" s="37"/>
      <c r="NCL149" s="37"/>
      <c r="NCM149" s="37"/>
      <c r="NCN149" s="37"/>
      <c r="NCO149" s="37"/>
      <c r="NCP149" s="37"/>
      <c r="NCQ149" s="37"/>
      <c r="NCR149" s="37"/>
      <c r="NCS149" s="37"/>
      <c r="NCT149" s="37"/>
      <c r="NCU149" s="37"/>
      <c r="NCV149" s="37"/>
      <c r="NCW149" s="37"/>
      <c r="NCX149" s="37"/>
      <c r="NCY149" s="37"/>
      <c r="NCZ149" s="37"/>
      <c r="NDA149" s="37"/>
      <c r="NDB149" s="37"/>
      <c r="NDC149" s="37"/>
      <c r="NDD149" s="37"/>
      <c r="NDE149" s="37"/>
      <c r="NDF149" s="37"/>
      <c r="NDG149" s="37"/>
      <c r="NDH149" s="37"/>
      <c r="NDI149" s="37"/>
      <c r="NDJ149" s="37"/>
      <c r="NDK149" s="37"/>
      <c r="NDL149" s="37"/>
      <c r="NDM149" s="37"/>
      <c r="NDN149" s="37"/>
      <c r="NDO149" s="37"/>
      <c r="NDP149" s="37"/>
      <c r="NDQ149" s="37"/>
      <c r="NDR149" s="37"/>
      <c r="NDS149" s="37"/>
      <c r="NDT149" s="37"/>
      <c r="NDU149" s="37"/>
      <c r="NDV149" s="37"/>
      <c r="NDW149" s="37"/>
      <c r="NDX149" s="37"/>
      <c r="NDY149" s="37"/>
      <c r="NDZ149" s="37"/>
      <c r="NEA149" s="37"/>
      <c r="NEB149" s="37"/>
      <c r="NEC149" s="37"/>
      <c r="NED149" s="37"/>
      <c r="NEE149" s="37"/>
      <c r="NEF149" s="37"/>
      <c r="NEG149" s="37"/>
      <c r="NEH149" s="37"/>
      <c r="NEI149" s="37"/>
      <c r="NEJ149" s="37"/>
      <c r="NEK149" s="37"/>
      <c r="NEL149" s="37"/>
      <c r="NEM149" s="37"/>
      <c r="NEN149" s="37"/>
      <c r="NEO149" s="37"/>
      <c r="NEP149" s="37"/>
      <c r="NEQ149" s="37"/>
      <c r="NER149" s="37"/>
      <c r="NES149" s="37"/>
      <c r="NET149" s="37"/>
      <c r="NEU149" s="37"/>
      <c r="NEV149" s="37"/>
      <c r="NEW149" s="37"/>
      <c r="NEX149" s="37"/>
      <c r="NEY149" s="37"/>
      <c r="NEZ149" s="37"/>
      <c r="NFA149" s="37"/>
      <c r="NFB149" s="37"/>
      <c r="NFC149" s="37"/>
      <c r="NFD149" s="37"/>
      <c r="NFE149" s="37"/>
      <c r="NFF149" s="37"/>
      <c r="NFG149" s="37"/>
      <c r="NFH149" s="37"/>
      <c r="NFI149" s="37"/>
      <c r="NFJ149" s="37"/>
      <c r="NFK149" s="37"/>
      <c r="NFL149" s="37"/>
      <c r="NFM149" s="37"/>
      <c r="NFN149" s="37"/>
      <c r="NFO149" s="37"/>
      <c r="NFP149" s="37"/>
      <c r="NFQ149" s="37"/>
      <c r="NFR149" s="37"/>
      <c r="NFS149" s="37"/>
      <c r="NFT149" s="37"/>
      <c r="NFU149" s="37"/>
      <c r="NFV149" s="37"/>
      <c r="NFW149" s="37"/>
      <c r="NFX149" s="37"/>
      <c r="NFY149" s="37"/>
      <c r="NFZ149" s="37"/>
      <c r="NGA149" s="37"/>
      <c r="NGB149" s="37"/>
      <c r="NGC149" s="37"/>
      <c r="NGD149" s="37"/>
      <c r="NGE149" s="37"/>
      <c r="NGF149" s="37"/>
      <c r="NGG149" s="37"/>
      <c r="NGH149" s="37"/>
      <c r="NGI149" s="37"/>
      <c r="NGJ149" s="37"/>
      <c r="NGK149" s="37"/>
      <c r="NGL149" s="37"/>
      <c r="NGM149" s="37"/>
      <c r="NGN149" s="37"/>
      <c r="NGO149" s="37"/>
      <c r="NGP149" s="37"/>
      <c r="NGQ149" s="37"/>
      <c r="NGR149" s="37"/>
      <c r="NGS149" s="37"/>
      <c r="NGT149" s="37"/>
      <c r="NGU149" s="37"/>
      <c r="NGV149" s="37"/>
      <c r="NGW149" s="37"/>
      <c r="NGX149" s="37"/>
      <c r="NGY149" s="37"/>
      <c r="NGZ149" s="37"/>
      <c r="NHA149" s="37"/>
      <c r="NHB149" s="37"/>
      <c r="NHC149" s="37"/>
      <c r="NHD149" s="37"/>
      <c r="NHE149" s="37"/>
      <c r="NHF149" s="37"/>
      <c r="NHG149" s="37"/>
      <c r="NHH149" s="37"/>
      <c r="NHI149" s="37"/>
      <c r="NHJ149" s="37"/>
      <c r="NHK149" s="37"/>
      <c r="NHL149" s="37"/>
      <c r="NHM149" s="37"/>
      <c r="NHN149" s="37"/>
      <c r="NHO149" s="37"/>
      <c r="NHP149" s="37"/>
      <c r="NHQ149" s="37"/>
      <c r="NHR149" s="37"/>
      <c r="NHS149" s="37"/>
      <c r="NHT149" s="37"/>
      <c r="NHU149" s="37"/>
      <c r="NHV149" s="37"/>
      <c r="NHW149" s="37"/>
      <c r="NHX149" s="37"/>
      <c r="NHY149" s="37"/>
      <c r="NHZ149" s="37"/>
      <c r="NIA149" s="37"/>
      <c r="NIB149" s="37"/>
      <c r="NIC149" s="37"/>
      <c r="NID149" s="37"/>
      <c r="NIE149" s="37"/>
      <c r="NIF149" s="37"/>
      <c r="NIG149" s="37"/>
      <c r="NIH149" s="37"/>
      <c r="NII149" s="37"/>
      <c r="NIJ149" s="37"/>
      <c r="NIK149" s="37"/>
      <c r="NIL149" s="37"/>
      <c r="NIM149" s="37"/>
      <c r="NIN149" s="37"/>
      <c r="NIO149" s="37"/>
      <c r="NIP149" s="37"/>
      <c r="NIQ149" s="37"/>
      <c r="NIR149" s="37"/>
      <c r="NIS149" s="37"/>
      <c r="NIT149" s="37"/>
      <c r="NIU149" s="37"/>
      <c r="NIV149" s="37"/>
      <c r="NIW149" s="37"/>
      <c r="NIX149" s="37"/>
      <c r="NIY149" s="37"/>
      <c r="NIZ149" s="37"/>
      <c r="NJA149" s="37"/>
      <c r="NJB149" s="37"/>
      <c r="NJC149" s="37"/>
      <c r="NJD149" s="37"/>
      <c r="NJE149" s="37"/>
      <c r="NJF149" s="37"/>
      <c r="NJG149" s="37"/>
      <c r="NJH149" s="37"/>
      <c r="NJI149" s="37"/>
      <c r="NJJ149" s="37"/>
      <c r="NJK149" s="37"/>
      <c r="NJL149" s="37"/>
      <c r="NJM149" s="37"/>
      <c r="NJN149" s="37"/>
      <c r="NJO149" s="37"/>
      <c r="NJP149" s="37"/>
      <c r="NJQ149" s="37"/>
      <c r="NJR149" s="37"/>
      <c r="NJS149" s="37"/>
      <c r="NJT149" s="37"/>
      <c r="NJU149" s="37"/>
      <c r="NJV149" s="37"/>
      <c r="NJW149" s="37"/>
      <c r="NJX149" s="37"/>
      <c r="NJY149" s="37"/>
      <c r="NJZ149" s="37"/>
      <c r="NKA149" s="37"/>
      <c r="NKB149" s="37"/>
      <c r="NKC149" s="37"/>
      <c r="NKD149" s="37"/>
      <c r="NKE149" s="37"/>
      <c r="NKF149" s="37"/>
      <c r="NKG149" s="37"/>
      <c r="NKH149" s="37"/>
      <c r="NKI149" s="37"/>
      <c r="NKJ149" s="37"/>
      <c r="NKK149" s="37"/>
      <c r="NKL149" s="37"/>
      <c r="NKM149" s="37"/>
      <c r="NKN149" s="37"/>
      <c r="NKO149" s="37"/>
      <c r="NKP149" s="37"/>
      <c r="NKQ149" s="37"/>
      <c r="NKR149" s="37"/>
      <c r="NKS149" s="37"/>
      <c r="NKT149" s="37"/>
      <c r="NKU149" s="37"/>
      <c r="NKV149" s="37"/>
      <c r="NKW149" s="37"/>
      <c r="NKX149" s="37"/>
      <c r="NKY149" s="37"/>
      <c r="NKZ149" s="37"/>
      <c r="NLA149" s="37"/>
      <c r="NLB149" s="37"/>
      <c r="NLC149" s="37"/>
      <c r="NLD149" s="37"/>
      <c r="NLE149" s="37"/>
      <c r="NLF149" s="37"/>
      <c r="NLG149" s="37"/>
      <c r="NLH149" s="37"/>
      <c r="NLI149" s="37"/>
      <c r="NLJ149" s="37"/>
      <c r="NLK149" s="37"/>
      <c r="NLL149" s="37"/>
      <c r="NLM149" s="37"/>
      <c r="NLN149" s="37"/>
      <c r="NLO149" s="37"/>
      <c r="NLP149" s="37"/>
      <c r="NLQ149" s="37"/>
      <c r="NLR149" s="37"/>
      <c r="NLS149" s="37"/>
      <c r="NLT149" s="37"/>
      <c r="NLU149" s="37"/>
      <c r="NLV149" s="37"/>
      <c r="NLW149" s="37"/>
      <c r="NLX149" s="37"/>
      <c r="NLY149" s="37"/>
      <c r="NLZ149" s="37"/>
      <c r="NMA149" s="37"/>
      <c r="NMB149" s="37"/>
      <c r="NMC149" s="37"/>
      <c r="NMD149" s="37"/>
      <c r="NME149" s="37"/>
      <c r="NMF149" s="37"/>
      <c r="NMG149" s="37"/>
      <c r="NMH149" s="37"/>
      <c r="NMI149" s="37"/>
      <c r="NMJ149" s="37"/>
      <c r="NMK149" s="37"/>
      <c r="NML149" s="37"/>
      <c r="NMM149" s="37"/>
      <c r="NMN149" s="37"/>
      <c r="NMO149" s="37"/>
      <c r="NMP149" s="37"/>
      <c r="NMQ149" s="37"/>
      <c r="NMR149" s="37"/>
      <c r="NMS149" s="37"/>
      <c r="NMT149" s="37"/>
      <c r="NMU149" s="37"/>
      <c r="NMV149" s="37"/>
      <c r="NMW149" s="37"/>
      <c r="NMX149" s="37"/>
      <c r="NMY149" s="37"/>
      <c r="NMZ149" s="37"/>
      <c r="NNA149" s="37"/>
      <c r="NNB149" s="37"/>
      <c r="NNC149" s="37"/>
      <c r="NND149" s="37"/>
      <c r="NNE149" s="37"/>
      <c r="NNF149" s="37"/>
      <c r="NNG149" s="37"/>
      <c r="NNH149" s="37"/>
      <c r="NNI149" s="37"/>
      <c r="NNJ149" s="37"/>
      <c r="NNK149" s="37"/>
      <c r="NNL149" s="37"/>
      <c r="NNM149" s="37"/>
      <c r="NNN149" s="37"/>
      <c r="NNO149" s="37"/>
      <c r="NNP149" s="37"/>
      <c r="NNQ149" s="37"/>
      <c r="NNR149" s="37"/>
      <c r="NNS149" s="37"/>
      <c r="NNT149" s="37"/>
      <c r="NNU149" s="37"/>
      <c r="NNV149" s="37"/>
      <c r="NNW149" s="37"/>
      <c r="NNX149" s="37"/>
      <c r="NNY149" s="37"/>
      <c r="NNZ149" s="37"/>
      <c r="NOA149" s="37"/>
      <c r="NOB149" s="37"/>
      <c r="NOC149" s="37"/>
      <c r="NOD149" s="37"/>
      <c r="NOE149" s="37"/>
      <c r="NOF149" s="37"/>
      <c r="NOG149" s="37"/>
      <c r="NOH149" s="37"/>
      <c r="NOI149" s="37"/>
      <c r="NOJ149" s="37"/>
      <c r="NOK149" s="37"/>
      <c r="NOL149" s="37"/>
      <c r="NOM149" s="37"/>
      <c r="NON149" s="37"/>
      <c r="NOO149" s="37"/>
      <c r="NOP149" s="37"/>
      <c r="NOQ149" s="37"/>
      <c r="NOR149" s="37"/>
      <c r="NOS149" s="37"/>
      <c r="NOT149" s="37"/>
      <c r="NOU149" s="37"/>
      <c r="NOV149" s="37"/>
      <c r="NOW149" s="37"/>
      <c r="NOX149" s="37"/>
      <c r="NOY149" s="37"/>
      <c r="NOZ149" s="37"/>
      <c r="NPA149" s="37"/>
      <c r="NPB149" s="37"/>
      <c r="NPC149" s="37"/>
      <c r="NPD149" s="37"/>
      <c r="NPE149" s="37"/>
      <c r="NPF149" s="37"/>
      <c r="NPG149" s="37"/>
      <c r="NPH149" s="37"/>
      <c r="NPI149" s="37"/>
      <c r="NPJ149" s="37"/>
      <c r="NPK149" s="37"/>
      <c r="NPL149" s="37"/>
      <c r="NPM149" s="37"/>
      <c r="NPN149" s="37"/>
      <c r="NPO149" s="37"/>
      <c r="NPP149" s="37"/>
      <c r="NPQ149" s="37"/>
      <c r="NPR149" s="37"/>
      <c r="NPS149" s="37"/>
      <c r="NPT149" s="37"/>
      <c r="NPU149" s="37"/>
      <c r="NPV149" s="37"/>
      <c r="NPW149" s="37"/>
      <c r="NPX149" s="37"/>
      <c r="NPY149" s="37"/>
      <c r="NPZ149" s="37"/>
      <c r="NQA149" s="37"/>
      <c r="NQB149" s="37"/>
      <c r="NQC149" s="37"/>
      <c r="NQD149" s="37"/>
      <c r="NQE149" s="37"/>
      <c r="NQF149" s="37"/>
      <c r="NQG149" s="37"/>
      <c r="NQH149" s="37"/>
      <c r="NQI149" s="37"/>
      <c r="NQJ149" s="37"/>
      <c r="NQK149" s="37"/>
      <c r="NQL149" s="37"/>
      <c r="NQM149" s="37"/>
      <c r="NQN149" s="37"/>
      <c r="NQO149" s="37"/>
      <c r="NQP149" s="37"/>
      <c r="NQQ149" s="37"/>
      <c r="NQR149" s="37"/>
      <c r="NQS149" s="37"/>
      <c r="NQT149" s="37"/>
      <c r="NQU149" s="37"/>
      <c r="NQV149" s="37"/>
      <c r="NQW149" s="37"/>
      <c r="NQX149" s="37"/>
      <c r="NQY149" s="37"/>
      <c r="NQZ149" s="37"/>
      <c r="NRA149" s="37"/>
      <c r="NRB149" s="37"/>
      <c r="NRC149" s="37"/>
      <c r="NRD149" s="37"/>
      <c r="NRE149" s="37"/>
      <c r="NRF149" s="37"/>
      <c r="NRG149" s="37"/>
      <c r="NRH149" s="37"/>
      <c r="NRI149" s="37"/>
      <c r="NRJ149" s="37"/>
      <c r="NRK149" s="37"/>
      <c r="NRL149" s="37"/>
      <c r="NRM149" s="37"/>
      <c r="NRN149" s="37"/>
      <c r="NRO149" s="37"/>
      <c r="NRP149" s="37"/>
      <c r="NRQ149" s="37"/>
      <c r="NRR149" s="37"/>
      <c r="NRS149" s="37"/>
      <c r="NRT149" s="37"/>
      <c r="NRU149" s="37"/>
      <c r="NRV149" s="37"/>
      <c r="NRW149" s="37"/>
      <c r="NRX149" s="37"/>
      <c r="NRY149" s="37"/>
      <c r="NRZ149" s="37"/>
      <c r="NSA149" s="37"/>
      <c r="NSB149" s="37"/>
      <c r="NSC149" s="37"/>
      <c r="NSD149" s="37"/>
      <c r="NSE149" s="37"/>
      <c r="NSF149" s="37"/>
      <c r="NSG149" s="37"/>
      <c r="NSH149" s="37"/>
      <c r="NSI149" s="37"/>
      <c r="NSJ149" s="37"/>
      <c r="NSK149" s="37"/>
      <c r="NSL149" s="37"/>
      <c r="NSM149" s="37"/>
      <c r="NSN149" s="37"/>
      <c r="NSO149" s="37"/>
      <c r="NSP149" s="37"/>
      <c r="NSQ149" s="37"/>
      <c r="NSR149" s="37"/>
      <c r="NSS149" s="37"/>
      <c r="NST149" s="37"/>
      <c r="NSU149" s="37"/>
      <c r="NSV149" s="37"/>
      <c r="NSW149" s="37"/>
      <c r="NSX149" s="37"/>
      <c r="NSY149" s="37"/>
      <c r="NSZ149" s="37"/>
      <c r="NTA149" s="37"/>
      <c r="NTB149" s="37"/>
      <c r="NTC149" s="37"/>
      <c r="NTD149" s="37"/>
      <c r="NTE149" s="37"/>
      <c r="NTF149" s="37"/>
      <c r="NTG149" s="37"/>
      <c r="NTH149" s="37"/>
      <c r="NTI149" s="37"/>
      <c r="NTJ149" s="37"/>
      <c r="NTK149" s="37"/>
      <c r="NTL149" s="37"/>
      <c r="NTM149" s="37"/>
      <c r="NTN149" s="37"/>
      <c r="NTO149" s="37"/>
      <c r="NTP149" s="37"/>
      <c r="NTQ149" s="37"/>
      <c r="NTR149" s="37"/>
      <c r="NTS149" s="37"/>
      <c r="NTT149" s="37"/>
      <c r="NTU149" s="37"/>
      <c r="NTV149" s="37"/>
      <c r="NTW149" s="37"/>
      <c r="NTX149" s="37"/>
      <c r="NTY149" s="37"/>
      <c r="NTZ149" s="37"/>
      <c r="NUA149" s="37"/>
      <c r="NUB149" s="37"/>
      <c r="NUC149" s="37"/>
      <c r="NUD149" s="37"/>
      <c r="NUE149" s="37"/>
      <c r="NUF149" s="37"/>
      <c r="NUG149" s="37"/>
      <c r="NUH149" s="37"/>
      <c r="NUI149" s="37"/>
      <c r="NUJ149" s="37"/>
      <c r="NUK149" s="37"/>
      <c r="NUL149" s="37"/>
      <c r="NUM149" s="37"/>
      <c r="NUN149" s="37"/>
      <c r="NUO149" s="37"/>
      <c r="NUP149" s="37"/>
      <c r="NUQ149" s="37"/>
      <c r="NUR149" s="37"/>
      <c r="NUS149" s="37"/>
      <c r="NUT149" s="37"/>
      <c r="NUU149" s="37"/>
      <c r="NUV149" s="37"/>
      <c r="NUW149" s="37"/>
      <c r="NUX149" s="37"/>
      <c r="NUY149" s="37"/>
      <c r="NUZ149" s="37"/>
      <c r="NVA149" s="37"/>
      <c r="NVB149" s="37"/>
      <c r="NVC149" s="37"/>
      <c r="NVD149" s="37"/>
      <c r="NVE149" s="37"/>
      <c r="NVF149" s="37"/>
      <c r="NVG149" s="37"/>
      <c r="NVH149" s="37"/>
      <c r="NVI149" s="37"/>
      <c r="NVJ149" s="37"/>
      <c r="NVK149" s="37"/>
      <c r="NVL149" s="37"/>
      <c r="NVM149" s="37"/>
      <c r="NVN149" s="37"/>
      <c r="NVO149" s="37"/>
      <c r="NVP149" s="37"/>
      <c r="NVQ149" s="37"/>
      <c r="NVR149" s="37"/>
      <c r="NVS149" s="37"/>
      <c r="NVT149" s="37"/>
      <c r="NVU149" s="37"/>
      <c r="NVV149" s="37"/>
      <c r="NVW149" s="37"/>
      <c r="NVX149" s="37"/>
      <c r="NVY149" s="37"/>
      <c r="NVZ149" s="37"/>
      <c r="NWA149" s="37"/>
      <c r="NWB149" s="37"/>
      <c r="NWC149" s="37"/>
      <c r="NWD149" s="37"/>
      <c r="NWE149" s="37"/>
      <c r="NWF149" s="37"/>
      <c r="NWG149" s="37"/>
      <c r="NWH149" s="37"/>
      <c r="NWI149" s="37"/>
      <c r="NWJ149" s="37"/>
      <c r="NWK149" s="37"/>
      <c r="NWL149" s="37"/>
      <c r="NWM149" s="37"/>
      <c r="NWN149" s="37"/>
      <c r="NWO149" s="37"/>
      <c r="NWP149" s="37"/>
      <c r="NWQ149" s="37"/>
      <c r="NWR149" s="37"/>
      <c r="NWS149" s="37"/>
      <c r="NWT149" s="37"/>
      <c r="NWU149" s="37"/>
      <c r="NWV149" s="37"/>
      <c r="NWW149" s="37"/>
      <c r="NWX149" s="37"/>
      <c r="NWY149" s="37"/>
      <c r="NWZ149" s="37"/>
      <c r="NXA149" s="37"/>
      <c r="NXB149" s="37"/>
      <c r="NXC149" s="37"/>
      <c r="NXD149" s="37"/>
      <c r="NXE149" s="37"/>
      <c r="NXF149" s="37"/>
      <c r="NXG149" s="37"/>
      <c r="NXH149" s="37"/>
      <c r="NXI149" s="37"/>
      <c r="NXJ149" s="37"/>
      <c r="NXK149" s="37"/>
      <c r="NXL149" s="37"/>
      <c r="NXM149" s="37"/>
      <c r="NXN149" s="37"/>
      <c r="NXO149" s="37"/>
      <c r="NXP149" s="37"/>
      <c r="NXQ149" s="37"/>
      <c r="NXR149" s="37"/>
      <c r="NXS149" s="37"/>
      <c r="NXT149" s="37"/>
      <c r="NXU149" s="37"/>
      <c r="NXV149" s="37"/>
      <c r="NXW149" s="37"/>
      <c r="NXX149" s="37"/>
      <c r="NXY149" s="37"/>
      <c r="NXZ149" s="37"/>
      <c r="NYA149" s="37"/>
      <c r="NYB149" s="37"/>
      <c r="NYC149" s="37"/>
      <c r="NYD149" s="37"/>
      <c r="NYE149" s="37"/>
      <c r="NYF149" s="37"/>
      <c r="NYG149" s="37"/>
      <c r="NYH149" s="37"/>
      <c r="NYI149" s="37"/>
      <c r="NYJ149" s="37"/>
      <c r="NYK149" s="37"/>
      <c r="NYL149" s="37"/>
      <c r="NYM149" s="37"/>
      <c r="NYN149" s="37"/>
      <c r="NYO149" s="37"/>
      <c r="NYP149" s="37"/>
      <c r="NYQ149" s="37"/>
      <c r="NYR149" s="37"/>
      <c r="NYS149" s="37"/>
      <c r="NYT149" s="37"/>
      <c r="NYU149" s="37"/>
      <c r="NYV149" s="37"/>
      <c r="NYW149" s="37"/>
      <c r="NYX149" s="37"/>
      <c r="NYY149" s="37"/>
      <c r="NYZ149" s="37"/>
      <c r="NZA149" s="37"/>
      <c r="NZB149" s="37"/>
      <c r="NZC149" s="37"/>
      <c r="NZD149" s="37"/>
      <c r="NZE149" s="37"/>
      <c r="NZF149" s="37"/>
      <c r="NZG149" s="37"/>
      <c r="NZH149" s="37"/>
      <c r="NZI149" s="37"/>
      <c r="NZJ149" s="37"/>
      <c r="NZK149" s="37"/>
      <c r="NZL149" s="37"/>
      <c r="NZM149" s="37"/>
      <c r="NZN149" s="37"/>
      <c r="NZO149" s="37"/>
      <c r="NZP149" s="37"/>
      <c r="NZQ149" s="37"/>
      <c r="NZR149" s="37"/>
      <c r="NZS149" s="37"/>
      <c r="NZT149" s="37"/>
      <c r="NZU149" s="37"/>
      <c r="NZV149" s="37"/>
      <c r="NZW149" s="37"/>
      <c r="NZX149" s="37"/>
      <c r="NZY149" s="37"/>
      <c r="NZZ149" s="37"/>
      <c r="OAA149" s="37"/>
      <c r="OAB149" s="37"/>
      <c r="OAC149" s="37"/>
      <c r="OAD149" s="37"/>
      <c r="OAE149" s="37"/>
      <c r="OAF149" s="37"/>
      <c r="OAG149" s="37"/>
      <c r="OAH149" s="37"/>
      <c r="OAI149" s="37"/>
      <c r="OAJ149" s="37"/>
      <c r="OAK149" s="37"/>
      <c r="OAL149" s="37"/>
      <c r="OAM149" s="37"/>
      <c r="OAN149" s="37"/>
      <c r="OAO149" s="37"/>
      <c r="OAP149" s="37"/>
      <c r="OAQ149" s="37"/>
      <c r="OAR149" s="37"/>
      <c r="OAS149" s="37"/>
      <c r="OAT149" s="37"/>
      <c r="OAU149" s="37"/>
      <c r="OAV149" s="37"/>
      <c r="OAW149" s="37"/>
      <c r="OAX149" s="37"/>
      <c r="OAY149" s="37"/>
      <c r="OAZ149" s="37"/>
      <c r="OBA149" s="37"/>
      <c r="OBB149" s="37"/>
      <c r="OBC149" s="37"/>
      <c r="OBD149" s="37"/>
      <c r="OBE149" s="37"/>
      <c r="OBF149" s="37"/>
      <c r="OBG149" s="37"/>
      <c r="OBH149" s="37"/>
      <c r="OBI149" s="37"/>
      <c r="OBJ149" s="37"/>
      <c r="OBK149" s="37"/>
      <c r="OBL149" s="37"/>
      <c r="OBM149" s="37"/>
      <c r="OBN149" s="37"/>
      <c r="OBO149" s="37"/>
      <c r="OBP149" s="37"/>
      <c r="OBQ149" s="37"/>
      <c r="OBR149" s="37"/>
      <c r="OBS149" s="37"/>
      <c r="OBT149" s="37"/>
      <c r="OBU149" s="37"/>
      <c r="OBV149" s="37"/>
      <c r="OBW149" s="37"/>
      <c r="OBX149" s="37"/>
      <c r="OBY149" s="37"/>
      <c r="OBZ149" s="37"/>
      <c r="OCA149" s="37"/>
      <c r="OCB149" s="37"/>
      <c r="OCC149" s="37"/>
      <c r="OCD149" s="37"/>
      <c r="OCE149" s="37"/>
      <c r="OCF149" s="37"/>
      <c r="OCG149" s="37"/>
      <c r="OCH149" s="37"/>
      <c r="OCI149" s="37"/>
      <c r="OCJ149" s="37"/>
      <c r="OCK149" s="37"/>
      <c r="OCL149" s="37"/>
      <c r="OCM149" s="37"/>
      <c r="OCN149" s="37"/>
      <c r="OCO149" s="37"/>
      <c r="OCP149" s="37"/>
      <c r="OCQ149" s="37"/>
      <c r="OCR149" s="37"/>
      <c r="OCS149" s="37"/>
      <c r="OCT149" s="37"/>
      <c r="OCU149" s="37"/>
      <c r="OCV149" s="37"/>
      <c r="OCW149" s="37"/>
      <c r="OCX149" s="37"/>
      <c r="OCY149" s="37"/>
      <c r="OCZ149" s="37"/>
      <c r="ODA149" s="37"/>
      <c r="ODB149" s="37"/>
      <c r="ODC149" s="37"/>
      <c r="ODD149" s="37"/>
      <c r="ODE149" s="37"/>
      <c r="ODF149" s="37"/>
      <c r="ODG149" s="37"/>
      <c r="ODH149" s="37"/>
      <c r="ODI149" s="37"/>
      <c r="ODJ149" s="37"/>
      <c r="ODK149" s="37"/>
      <c r="ODL149" s="37"/>
      <c r="ODM149" s="37"/>
      <c r="ODN149" s="37"/>
      <c r="ODO149" s="37"/>
      <c r="ODP149" s="37"/>
      <c r="ODQ149" s="37"/>
      <c r="ODR149" s="37"/>
      <c r="ODS149" s="37"/>
      <c r="ODT149" s="37"/>
      <c r="ODU149" s="37"/>
      <c r="ODV149" s="37"/>
      <c r="ODW149" s="37"/>
      <c r="ODX149" s="37"/>
      <c r="ODY149" s="37"/>
      <c r="ODZ149" s="37"/>
      <c r="OEA149" s="37"/>
      <c r="OEB149" s="37"/>
      <c r="OEC149" s="37"/>
      <c r="OED149" s="37"/>
      <c r="OEE149" s="37"/>
      <c r="OEF149" s="37"/>
      <c r="OEG149" s="37"/>
      <c r="OEH149" s="37"/>
      <c r="OEI149" s="37"/>
      <c r="OEJ149" s="37"/>
      <c r="OEK149" s="37"/>
      <c r="OEL149" s="37"/>
      <c r="OEM149" s="37"/>
      <c r="OEN149" s="37"/>
      <c r="OEO149" s="37"/>
      <c r="OEP149" s="37"/>
      <c r="OEQ149" s="37"/>
      <c r="OER149" s="37"/>
      <c r="OES149" s="37"/>
      <c r="OET149" s="37"/>
      <c r="OEU149" s="37"/>
      <c r="OEV149" s="37"/>
      <c r="OEW149" s="37"/>
      <c r="OEX149" s="37"/>
      <c r="OEY149" s="37"/>
      <c r="OEZ149" s="37"/>
      <c r="OFA149" s="37"/>
      <c r="OFB149" s="37"/>
      <c r="OFC149" s="37"/>
      <c r="OFD149" s="37"/>
      <c r="OFE149" s="37"/>
      <c r="OFF149" s="37"/>
      <c r="OFG149" s="37"/>
      <c r="OFH149" s="37"/>
      <c r="OFI149" s="37"/>
      <c r="OFJ149" s="37"/>
      <c r="OFK149" s="37"/>
      <c r="OFL149" s="37"/>
      <c r="OFM149" s="37"/>
      <c r="OFN149" s="37"/>
      <c r="OFO149" s="37"/>
      <c r="OFP149" s="37"/>
      <c r="OFQ149" s="37"/>
      <c r="OFR149" s="37"/>
      <c r="OFS149" s="37"/>
      <c r="OFT149" s="37"/>
      <c r="OFU149" s="37"/>
      <c r="OFV149" s="37"/>
      <c r="OFW149" s="37"/>
      <c r="OFX149" s="37"/>
      <c r="OFY149" s="37"/>
      <c r="OFZ149" s="37"/>
      <c r="OGA149" s="37"/>
      <c r="OGB149" s="37"/>
      <c r="OGC149" s="37"/>
      <c r="OGD149" s="37"/>
      <c r="OGE149" s="37"/>
      <c r="OGF149" s="37"/>
      <c r="OGG149" s="37"/>
      <c r="OGH149" s="37"/>
      <c r="OGI149" s="37"/>
      <c r="OGJ149" s="37"/>
      <c r="OGK149" s="37"/>
      <c r="OGL149" s="37"/>
      <c r="OGM149" s="37"/>
      <c r="OGN149" s="37"/>
      <c r="OGO149" s="37"/>
      <c r="OGP149" s="37"/>
      <c r="OGQ149" s="37"/>
      <c r="OGR149" s="37"/>
      <c r="OGS149" s="37"/>
      <c r="OGT149" s="37"/>
      <c r="OGU149" s="37"/>
      <c r="OGV149" s="37"/>
      <c r="OGW149" s="37"/>
      <c r="OGX149" s="37"/>
      <c r="OGY149" s="37"/>
      <c r="OGZ149" s="37"/>
      <c r="OHA149" s="37"/>
      <c r="OHB149" s="37"/>
      <c r="OHC149" s="37"/>
      <c r="OHD149" s="37"/>
      <c r="OHE149" s="37"/>
      <c r="OHF149" s="37"/>
      <c r="OHG149" s="37"/>
      <c r="OHH149" s="37"/>
      <c r="OHI149" s="37"/>
      <c r="OHJ149" s="37"/>
      <c r="OHK149" s="37"/>
      <c r="OHL149" s="37"/>
      <c r="OHM149" s="37"/>
      <c r="OHN149" s="37"/>
      <c r="OHO149" s="37"/>
      <c r="OHP149" s="37"/>
      <c r="OHQ149" s="37"/>
      <c r="OHR149" s="37"/>
      <c r="OHS149" s="37"/>
      <c r="OHT149" s="37"/>
      <c r="OHU149" s="37"/>
      <c r="OHV149" s="37"/>
      <c r="OHW149" s="37"/>
      <c r="OHX149" s="37"/>
      <c r="OHY149" s="37"/>
      <c r="OHZ149" s="37"/>
      <c r="OIA149" s="37"/>
      <c r="OIB149" s="37"/>
      <c r="OIC149" s="37"/>
      <c r="OID149" s="37"/>
      <c r="OIE149" s="37"/>
      <c r="OIF149" s="37"/>
      <c r="OIG149" s="37"/>
      <c r="OIH149" s="37"/>
      <c r="OII149" s="37"/>
      <c r="OIJ149" s="37"/>
      <c r="OIK149" s="37"/>
      <c r="OIL149" s="37"/>
      <c r="OIM149" s="37"/>
      <c r="OIN149" s="37"/>
      <c r="OIO149" s="37"/>
      <c r="OIP149" s="37"/>
      <c r="OIQ149" s="37"/>
      <c r="OIR149" s="37"/>
      <c r="OIS149" s="37"/>
      <c r="OIT149" s="37"/>
      <c r="OIU149" s="37"/>
      <c r="OIV149" s="37"/>
      <c r="OIW149" s="37"/>
      <c r="OIX149" s="37"/>
      <c r="OIY149" s="37"/>
      <c r="OIZ149" s="37"/>
      <c r="OJA149" s="37"/>
      <c r="OJB149" s="37"/>
      <c r="OJC149" s="37"/>
      <c r="OJD149" s="37"/>
      <c r="OJE149" s="37"/>
      <c r="OJF149" s="37"/>
      <c r="OJG149" s="37"/>
      <c r="OJH149" s="37"/>
      <c r="OJI149" s="37"/>
      <c r="OJJ149" s="37"/>
      <c r="OJK149" s="37"/>
      <c r="OJL149" s="37"/>
      <c r="OJM149" s="37"/>
      <c r="OJN149" s="37"/>
      <c r="OJO149" s="37"/>
      <c r="OJP149" s="37"/>
      <c r="OJQ149" s="37"/>
      <c r="OJR149" s="37"/>
      <c r="OJS149" s="37"/>
      <c r="OJT149" s="37"/>
      <c r="OJU149" s="37"/>
      <c r="OJV149" s="37"/>
      <c r="OJW149" s="37"/>
      <c r="OJX149" s="37"/>
      <c r="OJY149" s="37"/>
      <c r="OJZ149" s="37"/>
      <c r="OKA149" s="37"/>
      <c r="OKB149" s="37"/>
      <c r="OKC149" s="37"/>
      <c r="OKD149" s="37"/>
      <c r="OKE149" s="37"/>
      <c r="OKF149" s="37"/>
      <c r="OKG149" s="37"/>
      <c r="OKH149" s="37"/>
      <c r="OKI149" s="37"/>
      <c r="OKJ149" s="37"/>
      <c r="OKK149" s="37"/>
      <c r="OKL149" s="37"/>
      <c r="OKM149" s="37"/>
      <c r="OKN149" s="37"/>
      <c r="OKO149" s="37"/>
      <c r="OKP149" s="37"/>
      <c r="OKQ149" s="37"/>
      <c r="OKR149" s="37"/>
      <c r="OKS149" s="37"/>
      <c r="OKT149" s="37"/>
      <c r="OKU149" s="37"/>
      <c r="OKV149" s="37"/>
      <c r="OKW149" s="37"/>
      <c r="OKX149" s="37"/>
      <c r="OKY149" s="37"/>
      <c r="OKZ149" s="37"/>
      <c r="OLA149" s="37"/>
      <c r="OLB149" s="37"/>
      <c r="OLC149" s="37"/>
      <c r="OLD149" s="37"/>
      <c r="OLE149" s="37"/>
      <c r="OLF149" s="37"/>
      <c r="OLG149" s="37"/>
      <c r="OLH149" s="37"/>
      <c r="OLI149" s="37"/>
      <c r="OLJ149" s="37"/>
      <c r="OLK149" s="37"/>
      <c r="OLL149" s="37"/>
      <c r="OLM149" s="37"/>
      <c r="OLN149" s="37"/>
      <c r="OLO149" s="37"/>
      <c r="OLP149" s="37"/>
      <c r="OLQ149" s="37"/>
      <c r="OLR149" s="37"/>
      <c r="OLS149" s="37"/>
      <c r="OLT149" s="37"/>
      <c r="OLU149" s="37"/>
      <c r="OLV149" s="37"/>
      <c r="OLW149" s="37"/>
      <c r="OLX149" s="37"/>
      <c r="OLY149" s="37"/>
      <c r="OLZ149" s="37"/>
      <c r="OMA149" s="37"/>
      <c r="OMB149" s="37"/>
      <c r="OMC149" s="37"/>
      <c r="OMD149" s="37"/>
      <c r="OME149" s="37"/>
      <c r="OMF149" s="37"/>
      <c r="OMG149" s="37"/>
      <c r="OMH149" s="37"/>
      <c r="OMI149" s="37"/>
      <c r="OMJ149" s="37"/>
      <c r="OMK149" s="37"/>
      <c r="OML149" s="37"/>
      <c r="OMM149" s="37"/>
      <c r="OMN149" s="37"/>
      <c r="OMO149" s="37"/>
      <c r="OMP149" s="37"/>
      <c r="OMQ149" s="37"/>
      <c r="OMR149" s="37"/>
      <c r="OMS149" s="37"/>
      <c r="OMT149" s="37"/>
      <c r="OMU149" s="37"/>
      <c r="OMV149" s="37"/>
      <c r="OMW149" s="37"/>
      <c r="OMX149" s="37"/>
      <c r="OMY149" s="37"/>
      <c r="OMZ149" s="37"/>
      <c r="ONA149" s="37"/>
      <c r="ONB149" s="37"/>
      <c r="ONC149" s="37"/>
      <c r="OND149" s="37"/>
      <c r="ONE149" s="37"/>
      <c r="ONF149" s="37"/>
      <c r="ONG149" s="37"/>
      <c r="ONH149" s="37"/>
      <c r="ONI149" s="37"/>
      <c r="ONJ149" s="37"/>
      <c r="ONK149" s="37"/>
      <c r="ONL149" s="37"/>
      <c r="ONM149" s="37"/>
      <c r="ONN149" s="37"/>
      <c r="ONO149" s="37"/>
      <c r="ONP149" s="37"/>
      <c r="ONQ149" s="37"/>
      <c r="ONR149" s="37"/>
      <c r="ONS149" s="37"/>
      <c r="ONT149" s="37"/>
      <c r="ONU149" s="37"/>
      <c r="ONV149" s="37"/>
      <c r="ONW149" s="37"/>
      <c r="ONX149" s="37"/>
      <c r="ONY149" s="37"/>
      <c r="ONZ149" s="37"/>
      <c r="OOA149" s="37"/>
      <c r="OOB149" s="37"/>
      <c r="OOC149" s="37"/>
      <c r="OOD149" s="37"/>
      <c r="OOE149" s="37"/>
      <c r="OOF149" s="37"/>
      <c r="OOG149" s="37"/>
      <c r="OOH149" s="37"/>
      <c r="OOI149" s="37"/>
      <c r="OOJ149" s="37"/>
      <c r="OOK149" s="37"/>
      <c r="OOL149" s="37"/>
      <c r="OOM149" s="37"/>
      <c r="OON149" s="37"/>
      <c r="OOO149" s="37"/>
      <c r="OOP149" s="37"/>
      <c r="OOQ149" s="37"/>
      <c r="OOR149" s="37"/>
      <c r="OOS149" s="37"/>
      <c r="OOT149" s="37"/>
      <c r="OOU149" s="37"/>
      <c r="OOV149" s="37"/>
      <c r="OOW149" s="37"/>
      <c r="OOX149" s="37"/>
      <c r="OOY149" s="37"/>
      <c r="OOZ149" s="37"/>
      <c r="OPA149" s="37"/>
      <c r="OPB149" s="37"/>
      <c r="OPC149" s="37"/>
      <c r="OPD149" s="37"/>
      <c r="OPE149" s="37"/>
      <c r="OPF149" s="37"/>
      <c r="OPG149" s="37"/>
      <c r="OPH149" s="37"/>
      <c r="OPI149" s="37"/>
      <c r="OPJ149" s="37"/>
      <c r="OPK149" s="37"/>
      <c r="OPL149" s="37"/>
      <c r="OPM149" s="37"/>
      <c r="OPN149" s="37"/>
      <c r="OPO149" s="37"/>
      <c r="OPP149" s="37"/>
      <c r="OPQ149" s="37"/>
      <c r="OPR149" s="37"/>
      <c r="OPS149" s="37"/>
      <c r="OPT149" s="37"/>
      <c r="OPU149" s="37"/>
      <c r="OPV149" s="37"/>
      <c r="OPW149" s="37"/>
      <c r="OPX149" s="37"/>
      <c r="OPY149" s="37"/>
      <c r="OPZ149" s="37"/>
      <c r="OQA149" s="37"/>
      <c r="OQB149" s="37"/>
      <c r="OQC149" s="37"/>
      <c r="OQD149" s="37"/>
      <c r="OQE149" s="37"/>
      <c r="OQF149" s="37"/>
      <c r="OQG149" s="37"/>
      <c r="OQH149" s="37"/>
      <c r="OQI149" s="37"/>
      <c r="OQJ149" s="37"/>
      <c r="OQK149" s="37"/>
      <c r="OQL149" s="37"/>
      <c r="OQM149" s="37"/>
      <c r="OQN149" s="37"/>
      <c r="OQO149" s="37"/>
      <c r="OQP149" s="37"/>
      <c r="OQQ149" s="37"/>
      <c r="OQR149" s="37"/>
      <c r="OQS149" s="37"/>
      <c r="OQT149" s="37"/>
      <c r="OQU149" s="37"/>
      <c r="OQV149" s="37"/>
      <c r="OQW149" s="37"/>
      <c r="OQX149" s="37"/>
      <c r="OQY149" s="37"/>
      <c r="OQZ149" s="37"/>
      <c r="ORA149" s="37"/>
      <c r="ORB149" s="37"/>
      <c r="ORC149" s="37"/>
      <c r="ORD149" s="37"/>
      <c r="ORE149" s="37"/>
      <c r="ORF149" s="37"/>
      <c r="ORG149" s="37"/>
      <c r="ORH149" s="37"/>
      <c r="ORI149" s="37"/>
      <c r="ORJ149" s="37"/>
      <c r="ORK149" s="37"/>
      <c r="ORL149" s="37"/>
      <c r="ORM149" s="37"/>
      <c r="ORN149" s="37"/>
      <c r="ORO149" s="37"/>
      <c r="ORP149" s="37"/>
      <c r="ORQ149" s="37"/>
      <c r="ORR149" s="37"/>
      <c r="ORS149" s="37"/>
      <c r="ORT149" s="37"/>
      <c r="ORU149" s="37"/>
      <c r="ORV149" s="37"/>
      <c r="ORW149" s="37"/>
      <c r="ORX149" s="37"/>
      <c r="ORY149" s="37"/>
      <c r="ORZ149" s="37"/>
      <c r="OSA149" s="37"/>
      <c r="OSB149" s="37"/>
      <c r="OSC149" s="37"/>
      <c r="OSD149" s="37"/>
      <c r="OSE149" s="37"/>
      <c r="OSF149" s="37"/>
      <c r="OSG149" s="37"/>
      <c r="OSH149" s="37"/>
      <c r="OSI149" s="37"/>
      <c r="OSJ149" s="37"/>
      <c r="OSK149" s="37"/>
      <c r="OSL149" s="37"/>
      <c r="OSM149" s="37"/>
      <c r="OSN149" s="37"/>
      <c r="OSO149" s="37"/>
      <c r="OSP149" s="37"/>
      <c r="OSQ149" s="37"/>
      <c r="OSR149" s="37"/>
      <c r="OSS149" s="37"/>
      <c r="OST149" s="37"/>
      <c r="OSU149" s="37"/>
      <c r="OSV149" s="37"/>
      <c r="OSW149" s="37"/>
      <c r="OSX149" s="37"/>
      <c r="OSY149" s="37"/>
      <c r="OSZ149" s="37"/>
      <c r="OTA149" s="37"/>
      <c r="OTB149" s="37"/>
      <c r="OTC149" s="37"/>
      <c r="OTD149" s="37"/>
      <c r="OTE149" s="37"/>
      <c r="OTF149" s="37"/>
      <c r="OTG149" s="37"/>
      <c r="OTH149" s="37"/>
      <c r="OTI149" s="37"/>
      <c r="OTJ149" s="37"/>
      <c r="OTK149" s="37"/>
      <c r="OTL149" s="37"/>
      <c r="OTM149" s="37"/>
      <c r="OTN149" s="37"/>
      <c r="OTO149" s="37"/>
      <c r="OTP149" s="37"/>
      <c r="OTQ149" s="37"/>
      <c r="OTR149" s="37"/>
      <c r="OTS149" s="37"/>
      <c r="OTT149" s="37"/>
      <c r="OTU149" s="37"/>
      <c r="OTV149" s="37"/>
      <c r="OTW149" s="37"/>
      <c r="OTX149" s="37"/>
      <c r="OTY149" s="37"/>
      <c r="OTZ149" s="37"/>
      <c r="OUA149" s="37"/>
      <c r="OUB149" s="37"/>
      <c r="OUC149" s="37"/>
      <c r="OUD149" s="37"/>
      <c r="OUE149" s="37"/>
      <c r="OUF149" s="37"/>
      <c r="OUG149" s="37"/>
      <c r="OUH149" s="37"/>
      <c r="OUI149" s="37"/>
      <c r="OUJ149" s="37"/>
      <c r="OUK149" s="37"/>
      <c r="OUL149" s="37"/>
      <c r="OUM149" s="37"/>
      <c r="OUN149" s="37"/>
      <c r="OUO149" s="37"/>
      <c r="OUP149" s="37"/>
      <c r="OUQ149" s="37"/>
      <c r="OUR149" s="37"/>
      <c r="OUS149" s="37"/>
      <c r="OUT149" s="37"/>
      <c r="OUU149" s="37"/>
      <c r="OUV149" s="37"/>
      <c r="OUW149" s="37"/>
      <c r="OUX149" s="37"/>
      <c r="OUY149" s="37"/>
      <c r="OUZ149" s="37"/>
      <c r="OVA149" s="37"/>
      <c r="OVB149" s="37"/>
      <c r="OVC149" s="37"/>
      <c r="OVD149" s="37"/>
      <c r="OVE149" s="37"/>
      <c r="OVF149" s="37"/>
      <c r="OVG149" s="37"/>
      <c r="OVH149" s="37"/>
      <c r="OVI149" s="37"/>
      <c r="OVJ149" s="37"/>
      <c r="OVK149" s="37"/>
      <c r="OVL149" s="37"/>
      <c r="OVM149" s="37"/>
      <c r="OVN149" s="37"/>
      <c r="OVO149" s="37"/>
      <c r="OVP149" s="37"/>
      <c r="OVQ149" s="37"/>
      <c r="OVR149" s="37"/>
      <c r="OVS149" s="37"/>
      <c r="OVT149" s="37"/>
      <c r="OVU149" s="37"/>
      <c r="OVV149" s="37"/>
      <c r="OVW149" s="37"/>
      <c r="OVX149" s="37"/>
      <c r="OVY149" s="37"/>
      <c r="OVZ149" s="37"/>
      <c r="OWA149" s="37"/>
      <c r="OWB149" s="37"/>
      <c r="OWC149" s="37"/>
      <c r="OWD149" s="37"/>
      <c r="OWE149" s="37"/>
      <c r="OWF149" s="37"/>
      <c r="OWG149" s="37"/>
      <c r="OWH149" s="37"/>
      <c r="OWI149" s="37"/>
      <c r="OWJ149" s="37"/>
      <c r="OWK149" s="37"/>
      <c r="OWL149" s="37"/>
      <c r="OWM149" s="37"/>
      <c r="OWN149" s="37"/>
      <c r="OWO149" s="37"/>
      <c r="OWP149" s="37"/>
      <c r="OWQ149" s="37"/>
      <c r="OWR149" s="37"/>
      <c r="OWS149" s="37"/>
      <c r="OWT149" s="37"/>
      <c r="OWU149" s="37"/>
      <c r="OWV149" s="37"/>
      <c r="OWW149" s="37"/>
      <c r="OWX149" s="37"/>
      <c r="OWY149" s="37"/>
      <c r="OWZ149" s="37"/>
      <c r="OXA149" s="37"/>
      <c r="OXB149" s="37"/>
      <c r="OXC149" s="37"/>
      <c r="OXD149" s="37"/>
      <c r="OXE149" s="37"/>
      <c r="OXF149" s="37"/>
      <c r="OXG149" s="37"/>
      <c r="OXH149" s="37"/>
      <c r="OXI149" s="37"/>
      <c r="OXJ149" s="37"/>
      <c r="OXK149" s="37"/>
      <c r="OXL149" s="37"/>
      <c r="OXM149" s="37"/>
      <c r="OXN149" s="37"/>
      <c r="OXO149" s="37"/>
      <c r="OXP149" s="37"/>
      <c r="OXQ149" s="37"/>
      <c r="OXR149" s="37"/>
      <c r="OXS149" s="37"/>
      <c r="OXT149" s="37"/>
      <c r="OXU149" s="37"/>
      <c r="OXV149" s="37"/>
      <c r="OXW149" s="37"/>
      <c r="OXX149" s="37"/>
      <c r="OXY149" s="37"/>
      <c r="OXZ149" s="37"/>
      <c r="OYA149" s="37"/>
      <c r="OYB149" s="37"/>
      <c r="OYC149" s="37"/>
      <c r="OYD149" s="37"/>
      <c r="OYE149" s="37"/>
      <c r="OYF149" s="37"/>
      <c r="OYG149" s="37"/>
      <c r="OYH149" s="37"/>
      <c r="OYI149" s="37"/>
      <c r="OYJ149" s="37"/>
      <c r="OYK149" s="37"/>
      <c r="OYL149" s="37"/>
      <c r="OYM149" s="37"/>
      <c r="OYN149" s="37"/>
      <c r="OYO149" s="37"/>
      <c r="OYP149" s="37"/>
      <c r="OYQ149" s="37"/>
      <c r="OYR149" s="37"/>
      <c r="OYS149" s="37"/>
      <c r="OYT149" s="37"/>
      <c r="OYU149" s="37"/>
      <c r="OYV149" s="37"/>
      <c r="OYW149" s="37"/>
      <c r="OYX149" s="37"/>
      <c r="OYY149" s="37"/>
      <c r="OYZ149" s="37"/>
      <c r="OZA149" s="37"/>
      <c r="OZB149" s="37"/>
      <c r="OZC149" s="37"/>
      <c r="OZD149" s="37"/>
      <c r="OZE149" s="37"/>
      <c r="OZF149" s="37"/>
      <c r="OZG149" s="37"/>
      <c r="OZH149" s="37"/>
      <c r="OZI149" s="37"/>
      <c r="OZJ149" s="37"/>
      <c r="OZK149" s="37"/>
      <c r="OZL149" s="37"/>
      <c r="OZM149" s="37"/>
      <c r="OZN149" s="37"/>
      <c r="OZO149" s="37"/>
      <c r="OZP149" s="37"/>
      <c r="OZQ149" s="37"/>
      <c r="OZR149" s="37"/>
      <c r="OZS149" s="37"/>
      <c r="OZT149" s="37"/>
      <c r="OZU149" s="37"/>
      <c r="OZV149" s="37"/>
      <c r="OZW149" s="37"/>
      <c r="OZX149" s="37"/>
      <c r="OZY149" s="37"/>
      <c r="OZZ149" s="37"/>
      <c r="PAA149" s="37"/>
      <c r="PAB149" s="37"/>
      <c r="PAC149" s="37"/>
      <c r="PAD149" s="37"/>
      <c r="PAE149" s="37"/>
      <c r="PAF149" s="37"/>
      <c r="PAG149" s="37"/>
      <c r="PAH149" s="37"/>
      <c r="PAI149" s="37"/>
      <c r="PAJ149" s="37"/>
      <c r="PAK149" s="37"/>
      <c r="PAL149" s="37"/>
      <c r="PAM149" s="37"/>
      <c r="PAN149" s="37"/>
      <c r="PAO149" s="37"/>
      <c r="PAP149" s="37"/>
      <c r="PAQ149" s="37"/>
      <c r="PAR149" s="37"/>
      <c r="PAS149" s="37"/>
      <c r="PAT149" s="37"/>
      <c r="PAU149" s="37"/>
      <c r="PAV149" s="37"/>
      <c r="PAW149" s="37"/>
      <c r="PAX149" s="37"/>
      <c r="PAY149" s="37"/>
      <c r="PAZ149" s="37"/>
      <c r="PBA149" s="37"/>
      <c r="PBB149" s="37"/>
      <c r="PBC149" s="37"/>
      <c r="PBD149" s="37"/>
      <c r="PBE149" s="37"/>
      <c r="PBF149" s="37"/>
      <c r="PBG149" s="37"/>
      <c r="PBH149" s="37"/>
      <c r="PBI149" s="37"/>
      <c r="PBJ149" s="37"/>
      <c r="PBK149" s="37"/>
      <c r="PBL149" s="37"/>
      <c r="PBM149" s="37"/>
      <c r="PBN149" s="37"/>
      <c r="PBO149" s="37"/>
      <c r="PBP149" s="37"/>
      <c r="PBQ149" s="37"/>
      <c r="PBR149" s="37"/>
      <c r="PBS149" s="37"/>
      <c r="PBT149" s="37"/>
      <c r="PBU149" s="37"/>
      <c r="PBV149" s="37"/>
      <c r="PBW149" s="37"/>
      <c r="PBX149" s="37"/>
      <c r="PBY149" s="37"/>
      <c r="PBZ149" s="37"/>
      <c r="PCA149" s="37"/>
      <c r="PCB149" s="37"/>
      <c r="PCC149" s="37"/>
      <c r="PCD149" s="37"/>
      <c r="PCE149" s="37"/>
      <c r="PCF149" s="37"/>
      <c r="PCG149" s="37"/>
      <c r="PCH149" s="37"/>
      <c r="PCI149" s="37"/>
      <c r="PCJ149" s="37"/>
      <c r="PCK149" s="37"/>
      <c r="PCL149" s="37"/>
      <c r="PCM149" s="37"/>
      <c r="PCN149" s="37"/>
      <c r="PCO149" s="37"/>
      <c r="PCP149" s="37"/>
      <c r="PCQ149" s="37"/>
      <c r="PCR149" s="37"/>
      <c r="PCS149" s="37"/>
      <c r="PCT149" s="37"/>
      <c r="PCU149" s="37"/>
      <c r="PCV149" s="37"/>
      <c r="PCW149" s="37"/>
      <c r="PCX149" s="37"/>
      <c r="PCY149" s="37"/>
      <c r="PCZ149" s="37"/>
      <c r="PDA149" s="37"/>
      <c r="PDB149" s="37"/>
      <c r="PDC149" s="37"/>
      <c r="PDD149" s="37"/>
      <c r="PDE149" s="37"/>
      <c r="PDF149" s="37"/>
      <c r="PDG149" s="37"/>
      <c r="PDH149" s="37"/>
      <c r="PDI149" s="37"/>
      <c r="PDJ149" s="37"/>
      <c r="PDK149" s="37"/>
      <c r="PDL149" s="37"/>
      <c r="PDM149" s="37"/>
      <c r="PDN149" s="37"/>
      <c r="PDO149" s="37"/>
      <c r="PDP149" s="37"/>
      <c r="PDQ149" s="37"/>
      <c r="PDR149" s="37"/>
      <c r="PDS149" s="37"/>
      <c r="PDT149" s="37"/>
      <c r="PDU149" s="37"/>
      <c r="PDV149" s="37"/>
      <c r="PDW149" s="37"/>
      <c r="PDX149" s="37"/>
      <c r="PDY149" s="37"/>
      <c r="PDZ149" s="37"/>
      <c r="PEA149" s="37"/>
      <c r="PEB149" s="37"/>
      <c r="PEC149" s="37"/>
      <c r="PED149" s="37"/>
      <c r="PEE149" s="37"/>
      <c r="PEF149" s="37"/>
      <c r="PEG149" s="37"/>
      <c r="PEH149" s="37"/>
      <c r="PEI149" s="37"/>
      <c r="PEJ149" s="37"/>
      <c r="PEK149" s="37"/>
      <c r="PEL149" s="37"/>
      <c r="PEM149" s="37"/>
      <c r="PEN149" s="37"/>
      <c r="PEO149" s="37"/>
      <c r="PEP149" s="37"/>
      <c r="PEQ149" s="37"/>
      <c r="PER149" s="37"/>
      <c r="PES149" s="37"/>
      <c r="PET149" s="37"/>
      <c r="PEU149" s="37"/>
      <c r="PEV149" s="37"/>
      <c r="PEW149" s="37"/>
      <c r="PEX149" s="37"/>
      <c r="PEY149" s="37"/>
      <c r="PEZ149" s="37"/>
      <c r="PFA149" s="37"/>
      <c r="PFB149" s="37"/>
      <c r="PFC149" s="37"/>
      <c r="PFD149" s="37"/>
      <c r="PFE149" s="37"/>
      <c r="PFF149" s="37"/>
      <c r="PFG149" s="37"/>
      <c r="PFH149" s="37"/>
      <c r="PFI149" s="37"/>
      <c r="PFJ149" s="37"/>
      <c r="PFK149" s="37"/>
      <c r="PFL149" s="37"/>
      <c r="PFM149" s="37"/>
      <c r="PFN149" s="37"/>
      <c r="PFO149" s="37"/>
      <c r="PFP149" s="37"/>
      <c r="PFQ149" s="37"/>
      <c r="PFR149" s="37"/>
      <c r="PFS149" s="37"/>
      <c r="PFT149" s="37"/>
      <c r="PFU149" s="37"/>
      <c r="PFV149" s="37"/>
      <c r="PFW149" s="37"/>
      <c r="PFX149" s="37"/>
      <c r="PFY149" s="37"/>
      <c r="PFZ149" s="37"/>
      <c r="PGA149" s="37"/>
      <c r="PGB149" s="37"/>
      <c r="PGC149" s="37"/>
      <c r="PGD149" s="37"/>
      <c r="PGE149" s="37"/>
      <c r="PGF149" s="37"/>
      <c r="PGG149" s="37"/>
      <c r="PGH149" s="37"/>
      <c r="PGI149" s="37"/>
      <c r="PGJ149" s="37"/>
      <c r="PGK149" s="37"/>
      <c r="PGL149" s="37"/>
      <c r="PGM149" s="37"/>
      <c r="PGN149" s="37"/>
      <c r="PGO149" s="37"/>
      <c r="PGP149" s="37"/>
      <c r="PGQ149" s="37"/>
      <c r="PGR149" s="37"/>
      <c r="PGS149" s="37"/>
      <c r="PGT149" s="37"/>
      <c r="PGU149" s="37"/>
      <c r="PGV149" s="37"/>
      <c r="PGW149" s="37"/>
      <c r="PGX149" s="37"/>
      <c r="PGY149" s="37"/>
      <c r="PGZ149" s="37"/>
      <c r="PHA149" s="37"/>
      <c r="PHB149" s="37"/>
      <c r="PHC149" s="37"/>
      <c r="PHD149" s="37"/>
      <c r="PHE149" s="37"/>
      <c r="PHF149" s="37"/>
      <c r="PHG149" s="37"/>
      <c r="PHH149" s="37"/>
      <c r="PHI149" s="37"/>
      <c r="PHJ149" s="37"/>
      <c r="PHK149" s="37"/>
      <c r="PHL149" s="37"/>
      <c r="PHM149" s="37"/>
      <c r="PHN149" s="37"/>
      <c r="PHO149" s="37"/>
      <c r="PHP149" s="37"/>
      <c r="PHQ149" s="37"/>
      <c r="PHR149" s="37"/>
      <c r="PHS149" s="37"/>
      <c r="PHT149" s="37"/>
      <c r="PHU149" s="37"/>
      <c r="PHV149" s="37"/>
      <c r="PHW149" s="37"/>
      <c r="PHX149" s="37"/>
      <c r="PHY149" s="37"/>
      <c r="PHZ149" s="37"/>
      <c r="PIA149" s="37"/>
      <c r="PIB149" s="37"/>
      <c r="PIC149" s="37"/>
      <c r="PID149" s="37"/>
      <c r="PIE149" s="37"/>
      <c r="PIF149" s="37"/>
      <c r="PIG149" s="37"/>
      <c r="PIH149" s="37"/>
      <c r="PII149" s="37"/>
      <c r="PIJ149" s="37"/>
      <c r="PIK149" s="37"/>
      <c r="PIL149" s="37"/>
      <c r="PIM149" s="37"/>
      <c r="PIN149" s="37"/>
      <c r="PIO149" s="37"/>
      <c r="PIP149" s="37"/>
      <c r="PIQ149" s="37"/>
      <c r="PIR149" s="37"/>
      <c r="PIS149" s="37"/>
      <c r="PIT149" s="37"/>
      <c r="PIU149" s="37"/>
      <c r="PIV149" s="37"/>
      <c r="PIW149" s="37"/>
      <c r="PIX149" s="37"/>
      <c r="PIY149" s="37"/>
      <c r="PIZ149" s="37"/>
      <c r="PJA149" s="37"/>
      <c r="PJB149" s="37"/>
      <c r="PJC149" s="37"/>
      <c r="PJD149" s="37"/>
      <c r="PJE149" s="37"/>
      <c r="PJF149" s="37"/>
      <c r="PJG149" s="37"/>
      <c r="PJH149" s="37"/>
      <c r="PJI149" s="37"/>
      <c r="PJJ149" s="37"/>
      <c r="PJK149" s="37"/>
      <c r="PJL149" s="37"/>
      <c r="PJM149" s="37"/>
      <c r="PJN149" s="37"/>
      <c r="PJO149" s="37"/>
      <c r="PJP149" s="37"/>
      <c r="PJQ149" s="37"/>
      <c r="PJR149" s="37"/>
      <c r="PJS149" s="37"/>
      <c r="PJT149" s="37"/>
      <c r="PJU149" s="37"/>
      <c r="PJV149" s="37"/>
      <c r="PJW149" s="37"/>
      <c r="PJX149" s="37"/>
      <c r="PJY149" s="37"/>
      <c r="PJZ149" s="37"/>
      <c r="PKA149" s="37"/>
      <c r="PKB149" s="37"/>
      <c r="PKC149" s="37"/>
      <c r="PKD149" s="37"/>
      <c r="PKE149" s="37"/>
      <c r="PKF149" s="37"/>
      <c r="PKG149" s="37"/>
      <c r="PKH149" s="37"/>
      <c r="PKI149" s="37"/>
      <c r="PKJ149" s="37"/>
      <c r="PKK149" s="37"/>
      <c r="PKL149" s="37"/>
      <c r="PKM149" s="37"/>
      <c r="PKN149" s="37"/>
      <c r="PKO149" s="37"/>
      <c r="PKP149" s="37"/>
      <c r="PKQ149" s="37"/>
      <c r="PKR149" s="37"/>
      <c r="PKS149" s="37"/>
      <c r="PKT149" s="37"/>
      <c r="PKU149" s="37"/>
      <c r="PKV149" s="37"/>
      <c r="PKW149" s="37"/>
      <c r="PKX149" s="37"/>
      <c r="PKY149" s="37"/>
      <c r="PKZ149" s="37"/>
      <c r="PLA149" s="37"/>
      <c r="PLB149" s="37"/>
      <c r="PLC149" s="37"/>
      <c r="PLD149" s="37"/>
      <c r="PLE149" s="37"/>
      <c r="PLF149" s="37"/>
      <c r="PLG149" s="37"/>
      <c r="PLH149" s="37"/>
      <c r="PLI149" s="37"/>
      <c r="PLJ149" s="37"/>
      <c r="PLK149" s="37"/>
      <c r="PLL149" s="37"/>
      <c r="PLM149" s="37"/>
      <c r="PLN149" s="37"/>
      <c r="PLO149" s="37"/>
      <c r="PLP149" s="37"/>
      <c r="PLQ149" s="37"/>
      <c r="PLR149" s="37"/>
      <c r="PLS149" s="37"/>
      <c r="PLT149" s="37"/>
      <c r="PLU149" s="37"/>
      <c r="PLV149" s="37"/>
      <c r="PLW149" s="37"/>
      <c r="PLX149" s="37"/>
      <c r="PLY149" s="37"/>
      <c r="PLZ149" s="37"/>
      <c r="PMA149" s="37"/>
      <c r="PMB149" s="37"/>
      <c r="PMC149" s="37"/>
      <c r="PMD149" s="37"/>
      <c r="PME149" s="37"/>
      <c r="PMF149" s="37"/>
      <c r="PMG149" s="37"/>
      <c r="PMH149" s="37"/>
      <c r="PMI149" s="37"/>
      <c r="PMJ149" s="37"/>
      <c r="PMK149" s="37"/>
      <c r="PML149" s="37"/>
      <c r="PMM149" s="37"/>
      <c r="PMN149" s="37"/>
      <c r="PMO149" s="37"/>
      <c r="PMP149" s="37"/>
      <c r="PMQ149" s="37"/>
      <c r="PMR149" s="37"/>
      <c r="PMS149" s="37"/>
      <c r="PMT149" s="37"/>
      <c r="PMU149" s="37"/>
      <c r="PMV149" s="37"/>
      <c r="PMW149" s="37"/>
      <c r="PMX149" s="37"/>
      <c r="PMY149" s="37"/>
      <c r="PMZ149" s="37"/>
      <c r="PNA149" s="37"/>
      <c r="PNB149" s="37"/>
      <c r="PNC149" s="37"/>
      <c r="PND149" s="37"/>
      <c r="PNE149" s="37"/>
      <c r="PNF149" s="37"/>
      <c r="PNG149" s="37"/>
      <c r="PNH149" s="37"/>
      <c r="PNI149" s="37"/>
      <c r="PNJ149" s="37"/>
      <c r="PNK149" s="37"/>
      <c r="PNL149" s="37"/>
      <c r="PNM149" s="37"/>
      <c r="PNN149" s="37"/>
      <c r="PNO149" s="37"/>
      <c r="PNP149" s="37"/>
      <c r="PNQ149" s="37"/>
      <c r="PNR149" s="37"/>
      <c r="PNS149" s="37"/>
      <c r="PNT149" s="37"/>
      <c r="PNU149" s="37"/>
      <c r="PNV149" s="37"/>
      <c r="PNW149" s="37"/>
      <c r="PNX149" s="37"/>
      <c r="PNY149" s="37"/>
      <c r="PNZ149" s="37"/>
      <c r="POA149" s="37"/>
      <c r="POB149" s="37"/>
      <c r="POC149" s="37"/>
      <c r="POD149" s="37"/>
      <c r="POE149" s="37"/>
      <c r="POF149" s="37"/>
      <c r="POG149" s="37"/>
      <c r="POH149" s="37"/>
      <c r="POI149" s="37"/>
      <c r="POJ149" s="37"/>
      <c r="POK149" s="37"/>
      <c r="POL149" s="37"/>
      <c r="POM149" s="37"/>
      <c r="PON149" s="37"/>
      <c r="POO149" s="37"/>
      <c r="POP149" s="37"/>
      <c r="POQ149" s="37"/>
      <c r="POR149" s="37"/>
      <c r="POS149" s="37"/>
      <c r="POT149" s="37"/>
      <c r="POU149" s="37"/>
      <c r="POV149" s="37"/>
      <c r="POW149" s="37"/>
      <c r="POX149" s="37"/>
      <c r="POY149" s="37"/>
      <c r="POZ149" s="37"/>
      <c r="PPA149" s="37"/>
      <c r="PPB149" s="37"/>
      <c r="PPC149" s="37"/>
      <c r="PPD149" s="37"/>
      <c r="PPE149" s="37"/>
      <c r="PPF149" s="37"/>
      <c r="PPG149" s="37"/>
      <c r="PPH149" s="37"/>
      <c r="PPI149" s="37"/>
      <c r="PPJ149" s="37"/>
      <c r="PPK149" s="37"/>
      <c r="PPL149" s="37"/>
      <c r="PPM149" s="37"/>
      <c r="PPN149" s="37"/>
      <c r="PPO149" s="37"/>
      <c r="PPP149" s="37"/>
      <c r="PPQ149" s="37"/>
      <c r="PPR149" s="37"/>
      <c r="PPS149" s="37"/>
      <c r="PPT149" s="37"/>
      <c r="PPU149" s="37"/>
      <c r="PPV149" s="37"/>
      <c r="PPW149" s="37"/>
      <c r="PPX149" s="37"/>
      <c r="PPY149" s="37"/>
      <c r="PPZ149" s="37"/>
      <c r="PQA149" s="37"/>
      <c r="PQB149" s="37"/>
      <c r="PQC149" s="37"/>
      <c r="PQD149" s="37"/>
      <c r="PQE149" s="37"/>
      <c r="PQF149" s="37"/>
      <c r="PQG149" s="37"/>
      <c r="PQH149" s="37"/>
      <c r="PQI149" s="37"/>
      <c r="PQJ149" s="37"/>
      <c r="PQK149" s="37"/>
      <c r="PQL149" s="37"/>
      <c r="PQM149" s="37"/>
      <c r="PQN149" s="37"/>
      <c r="PQO149" s="37"/>
      <c r="PQP149" s="37"/>
      <c r="PQQ149" s="37"/>
      <c r="PQR149" s="37"/>
      <c r="PQS149" s="37"/>
      <c r="PQT149" s="37"/>
      <c r="PQU149" s="37"/>
      <c r="PQV149" s="37"/>
      <c r="PQW149" s="37"/>
      <c r="PQX149" s="37"/>
      <c r="PQY149" s="37"/>
      <c r="PQZ149" s="37"/>
      <c r="PRA149" s="37"/>
      <c r="PRB149" s="37"/>
      <c r="PRC149" s="37"/>
      <c r="PRD149" s="37"/>
      <c r="PRE149" s="37"/>
      <c r="PRF149" s="37"/>
      <c r="PRG149" s="37"/>
      <c r="PRH149" s="37"/>
      <c r="PRI149" s="37"/>
      <c r="PRJ149" s="37"/>
      <c r="PRK149" s="37"/>
      <c r="PRL149" s="37"/>
      <c r="PRM149" s="37"/>
      <c r="PRN149" s="37"/>
      <c r="PRO149" s="37"/>
      <c r="PRP149" s="37"/>
      <c r="PRQ149" s="37"/>
      <c r="PRR149" s="37"/>
      <c r="PRS149" s="37"/>
      <c r="PRT149" s="37"/>
      <c r="PRU149" s="37"/>
      <c r="PRV149" s="37"/>
      <c r="PRW149" s="37"/>
      <c r="PRX149" s="37"/>
      <c r="PRY149" s="37"/>
      <c r="PRZ149" s="37"/>
      <c r="PSA149" s="37"/>
      <c r="PSB149" s="37"/>
      <c r="PSC149" s="37"/>
      <c r="PSD149" s="37"/>
      <c r="PSE149" s="37"/>
      <c r="PSF149" s="37"/>
      <c r="PSG149" s="37"/>
      <c r="PSH149" s="37"/>
      <c r="PSI149" s="37"/>
      <c r="PSJ149" s="37"/>
      <c r="PSK149" s="37"/>
      <c r="PSL149" s="37"/>
      <c r="PSM149" s="37"/>
      <c r="PSN149" s="37"/>
      <c r="PSO149" s="37"/>
      <c r="PSP149" s="37"/>
      <c r="PSQ149" s="37"/>
      <c r="PSR149" s="37"/>
      <c r="PSS149" s="37"/>
      <c r="PST149" s="37"/>
      <c r="PSU149" s="37"/>
      <c r="PSV149" s="37"/>
      <c r="PSW149" s="37"/>
      <c r="PSX149" s="37"/>
      <c r="PSY149" s="37"/>
      <c r="PSZ149" s="37"/>
      <c r="PTA149" s="37"/>
      <c r="PTB149" s="37"/>
      <c r="PTC149" s="37"/>
      <c r="PTD149" s="37"/>
      <c r="PTE149" s="37"/>
      <c r="PTF149" s="37"/>
      <c r="PTG149" s="37"/>
      <c r="PTH149" s="37"/>
      <c r="PTI149" s="37"/>
      <c r="PTJ149" s="37"/>
      <c r="PTK149" s="37"/>
      <c r="PTL149" s="37"/>
      <c r="PTM149" s="37"/>
      <c r="PTN149" s="37"/>
      <c r="PTO149" s="37"/>
      <c r="PTP149" s="37"/>
      <c r="PTQ149" s="37"/>
      <c r="PTR149" s="37"/>
      <c r="PTS149" s="37"/>
      <c r="PTT149" s="37"/>
      <c r="PTU149" s="37"/>
      <c r="PTV149" s="37"/>
      <c r="PTW149" s="37"/>
      <c r="PTX149" s="37"/>
      <c r="PTY149" s="37"/>
      <c r="PTZ149" s="37"/>
      <c r="PUA149" s="37"/>
      <c r="PUB149" s="37"/>
      <c r="PUC149" s="37"/>
      <c r="PUD149" s="37"/>
      <c r="PUE149" s="37"/>
      <c r="PUF149" s="37"/>
      <c r="PUG149" s="37"/>
      <c r="PUH149" s="37"/>
      <c r="PUI149" s="37"/>
      <c r="PUJ149" s="37"/>
      <c r="PUK149" s="37"/>
      <c r="PUL149" s="37"/>
      <c r="PUM149" s="37"/>
      <c r="PUN149" s="37"/>
      <c r="PUO149" s="37"/>
      <c r="PUP149" s="37"/>
      <c r="PUQ149" s="37"/>
      <c r="PUR149" s="37"/>
      <c r="PUS149" s="37"/>
      <c r="PUT149" s="37"/>
      <c r="PUU149" s="37"/>
      <c r="PUV149" s="37"/>
      <c r="PUW149" s="37"/>
      <c r="PUX149" s="37"/>
      <c r="PUY149" s="37"/>
      <c r="PUZ149" s="37"/>
      <c r="PVA149" s="37"/>
      <c r="PVB149" s="37"/>
      <c r="PVC149" s="37"/>
      <c r="PVD149" s="37"/>
      <c r="PVE149" s="37"/>
      <c r="PVF149" s="37"/>
      <c r="PVG149" s="37"/>
      <c r="PVH149" s="37"/>
      <c r="PVI149" s="37"/>
      <c r="PVJ149" s="37"/>
      <c r="PVK149" s="37"/>
      <c r="PVL149" s="37"/>
      <c r="PVM149" s="37"/>
      <c r="PVN149" s="37"/>
      <c r="PVO149" s="37"/>
      <c r="PVP149" s="37"/>
      <c r="PVQ149" s="37"/>
      <c r="PVR149" s="37"/>
      <c r="PVS149" s="37"/>
      <c r="PVT149" s="37"/>
      <c r="PVU149" s="37"/>
      <c r="PVV149" s="37"/>
      <c r="PVW149" s="37"/>
      <c r="PVX149" s="37"/>
      <c r="PVY149" s="37"/>
      <c r="PVZ149" s="37"/>
      <c r="PWA149" s="37"/>
      <c r="PWB149" s="37"/>
      <c r="PWC149" s="37"/>
      <c r="PWD149" s="37"/>
      <c r="PWE149" s="37"/>
      <c r="PWF149" s="37"/>
      <c r="PWG149" s="37"/>
      <c r="PWH149" s="37"/>
      <c r="PWI149" s="37"/>
      <c r="PWJ149" s="37"/>
      <c r="PWK149" s="37"/>
      <c r="PWL149" s="37"/>
      <c r="PWM149" s="37"/>
      <c r="PWN149" s="37"/>
      <c r="PWO149" s="37"/>
      <c r="PWP149" s="37"/>
      <c r="PWQ149" s="37"/>
      <c r="PWR149" s="37"/>
      <c r="PWS149" s="37"/>
      <c r="PWT149" s="37"/>
      <c r="PWU149" s="37"/>
      <c r="PWV149" s="37"/>
      <c r="PWW149" s="37"/>
      <c r="PWX149" s="37"/>
      <c r="PWY149" s="37"/>
      <c r="PWZ149" s="37"/>
      <c r="PXA149" s="37"/>
      <c r="PXB149" s="37"/>
      <c r="PXC149" s="37"/>
      <c r="PXD149" s="37"/>
      <c r="PXE149" s="37"/>
      <c r="PXF149" s="37"/>
      <c r="PXG149" s="37"/>
      <c r="PXH149" s="37"/>
      <c r="PXI149" s="37"/>
      <c r="PXJ149" s="37"/>
      <c r="PXK149" s="37"/>
      <c r="PXL149" s="37"/>
      <c r="PXM149" s="37"/>
      <c r="PXN149" s="37"/>
      <c r="PXO149" s="37"/>
      <c r="PXP149" s="37"/>
      <c r="PXQ149" s="37"/>
      <c r="PXR149" s="37"/>
      <c r="PXS149" s="37"/>
      <c r="PXT149" s="37"/>
      <c r="PXU149" s="37"/>
      <c r="PXV149" s="37"/>
      <c r="PXW149" s="37"/>
      <c r="PXX149" s="37"/>
      <c r="PXY149" s="37"/>
      <c r="PXZ149" s="37"/>
      <c r="PYA149" s="37"/>
      <c r="PYB149" s="37"/>
      <c r="PYC149" s="37"/>
      <c r="PYD149" s="37"/>
      <c r="PYE149" s="37"/>
      <c r="PYF149" s="37"/>
      <c r="PYG149" s="37"/>
      <c r="PYH149" s="37"/>
      <c r="PYI149" s="37"/>
      <c r="PYJ149" s="37"/>
      <c r="PYK149" s="37"/>
      <c r="PYL149" s="37"/>
      <c r="PYM149" s="37"/>
      <c r="PYN149" s="37"/>
      <c r="PYO149" s="37"/>
      <c r="PYP149" s="37"/>
      <c r="PYQ149" s="37"/>
      <c r="PYR149" s="37"/>
      <c r="PYS149" s="37"/>
      <c r="PYT149" s="37"/>
      <c r="PYU149" s="37"/>
      <c r="PYV149" s="37"/>
      <c r="PYW149" s="37"/>
      <c r="PYX149" s="37"/>
      <c r="PYY149" s="37"/>
      <c r="PYZ149" s="37"/>
      <c r="PZA149" s="37"/>
      <c r="PZB149" s="37"/>
      <c r="PZC149" s="37"/>
      <c r="PZD149" s="37"/>
      <c r="PZE149" s="37"/>
      <c r="PZF149" s="37"/>
      <c r="PZG149" s="37"/>
      <c r="PZH149" s="37"/>
      <c r="PZI149" s="37"/>
      <c r="PZJ149" s="37"/>
      <c r="PZK149" s="37"/>
      <c r="PZL149" s="37"/>
      <c r="PZM149" s="37"/>
      <c r="PZN149" s="37"/>
      <c r="PZO149" s="37"/>
      <c r="PZP149" s="37"/>
      <c r="PZQ149" s="37"/>
      <c r="PZR149" s="37"/>
      <c r="PZS149" s="37"/>
      <c r="PZT149" s="37"/>
      <c r="PZU149" s="37"/>
      <c r="PZV149" s="37"/>
      <c r="PZW149" s="37"/>
      <c r="PZX149" s="37"/>
      <c r="PZY149" s="37"/>
      <c r="PZZ149" s="37"/>
      <c r="QAA149" s="37"/>
      <c r="QAB149" s="37"/>
      <c r="QAC149" s="37"/>
      <c r="QAD149" s="37"/>
      <c r="QAE149" s="37"/>
      <c r="QAF149" s="37"/>
      <c r="QAG149" s="37"/>
      <c r="QAH149" s="37"/>
      <c r="QAI149" s="37"/>
      <c r="QAJ149" s="37"/>
      <c r="QAK149" s="37"/>
      <c r="QAL149" s="37"/>
      <c r="QAM149" s="37"/>
      <c r="QAN149" s="37"/>
      <c r="QAO149" s="37"/>
      <c r="QAP149" s="37"/>
      <c r="QAQ149" s="37"/>
      <c r="QAR149" s="37"/>
      <c r="QAS149" s="37"/>
      <c r="QAT149" s="37"/>
      <c r="QAU149" s="37"/>
      <c r="QAV149" s="37"/>
      <c r="QAW149" s="37"/>
      <c r="QAX149" s="37"/>
      <c r="QAY149" s="37"/>
      <c r="QAZ149" s="37"/>
      <c r="QBA149" s="37"/>
      <c r="QBB149" s="37"/>
      <c r="QBC149" s="37"/>
      <c r="QBD149" s="37"/>
      <c r="QBE149" s="37"/>
      <c r="QBF149" s="37"/>
      <c r="QBG149" s="37"/>
      <c r="QBH149" s="37"/>
      <c r="QBI149" s="37"/>
      <c r="QBJ149" s="37"/>
      <c r="QBK149" s="37"/>
      <c r="QBL149" s="37"/>
      <c r="QBM149" s="37"/>
      <c r="QBN149" s="37"/>
      <c r="QBO149" s="37"/>
      <c r="QBP149" s="37"/>
      <c r="QBQ149" s="37"/>
      <c r="QBR149" s="37"/>
      <c r="QBS149" s="37"/>
      <c r="QBT149" s="37"/>
      <c r="QBU149" s="37"/>
      <c r="QBV149" s="37"/>
      <c r="QBW149" s="37"/>
      <c r="QBX149" s="37"/>
      <c r="QBY149" s="37"/>
      <c r="QBZ149" s="37"/>
      <c r="QCA149" s="37"/>
      <c r="QCB149" s="37"/>
      <c r="QCC149" s="37"/>
      <c r="QCD149" s="37"/>
      <c r="QCE149" s="37"/>
      <c r="QCF149" s="37"/>
      <c r="QCG149" s="37"/>
      <c r="QCH149" s="37"/>
      <c r="QCI149" s="37"/>
      <c r="QCJ149" s="37"/>
      <c r="QCK149" s="37"/>
      <c r="QCL149" s="37"/>
      <c r="QCM149" s="37"/>
      <c r="QCN149" s="37"/>
      <c r="QCO149" s="37"/>
      <c r="QCP149" s="37"/>
      <c r="QCQ149" s="37"/>
      <c r="QCR149" s="37"/>
      <c r="QCS149" s="37"/>
      <c r="QCT149" s="37"/>
      <c r="QCU149" s="37"/>
      <c r="QCV149" s="37"/>
      <c r="QCW149" s="37"/>
      <c r="QCX149" s="37"/>
      <c r="QCY149" s="37"/>
      <c r="QCZ149" s="37"/>
      <c r="QDA149" s="37"/>
      <c r="QDB149" s="37"/>
      <c r="QDC149" s="37"/>
      <c r="QDD149" s="37"/>
      <c r="QDE149" s="37"/>
      <c r="QDF149" s="37"/>
      <c r="QDG149" s="37"/>
      <c r="QDH149" s="37"/>
      <c r="QDI149" s="37"/>
      <c r="QDJ149" s="37"/>
      <c r="QDK149" s="37"/>
      <c r="QDL149" s="37"/>
      <c r="QDM149" s="37"/>
      <c r="QDN149" s="37"/>
      <c r="QDO149" s="37"/>
      <c r="QDP149" s="37"/>
      <c r="QDQ149" s="37"/>
      <c r="QDR149" s="37"/>
      <c r="QDS149" s="37"/>
      <c r="QDT149" s="37"/>
      <c r="QDU149" s="37"/>
      <c r="QDV149" s="37"/>
      <c r="QDW149" s="37"/>
      <c r="QDX149" s="37"/>
      <c r="QDY149" s="37"/>
      <c r="QDZ149" s="37"/>
      <c r="QEA149" s="37"/>
      <c r="QEB149" s="37"/>
      <c r="QEC149" s="37"/>
      <c r="QED149" s="37"/>
      <c r="QEE149" s="37"/>
      <c r="QEF149" s="37"/>
      <c r="QEG149" s="37"/>
      <c r="QEH149" s="37"/>
      <c r="QEI149" s="37"/>
      <c r="QEJ149" s="37"/>
      <c r="QEK149" s="37"/>
      <c r="QEL149" s="37"/>
      <c r="QEM149" s="37"/>
      <c r="QEN149" s="37"/>
      <c r="QEO149" s="37"/>
      <c r="QEP149" s="37"/>
      <c r="QEQ149" s="37"/>
      <c r="QER149" s="37"/>
      <c r="QES149" s="37"/>
      <c r="QET149" s="37"/>
      <c r="QEU149" s="37"/>
      <c r="QEV149" s="37"/>
      <c r="QEW149" s="37"/>
      <c r="QEX149" s="37"/>
      <c r="QEY149" s="37"/>
      <c r="QEZ149" s="37"/>
      <c r="QFA149" s="37"/>
      <c r="QFB149" s="37"/>
      <c r="QFC149" s="37"/>
      <c r="QFD149" s="37"/>
      <c r="QFE149" s="37"/>
      <c r="QFF149" s="37"/>
      <c r="QFG149" s="37"/>
      <c r="QFH149" s="37"/>
      <c r="QFI149" s="37"/>
      <c r="QFJ149" s="37"/>
      <c r="QFK149" s="37"/>
      <c r="QFL149" s="37"/>
      <c r="QFM149" s="37"/>
      <c r="QFN149" s="37"/>
      <c r="QFO149" s="37"/>
      <c r="QFP149" s="37"/>
      <c r="QFQ149" s="37"/>
      <c r="QFR149" s="37"/>
      <c r="QFS149" s="37"/>
      <c r="QFT149" s="37"/>
      <c r="QFU149" s="37"/>
      <c r="QFV149" s="37"/>
      <c r="QFW149" s="37"/>
      <c r="QFX149" s="37"/>
      <c r="QFY149" s="37"/>
      <c r="QFZ149" s="37"/>
      <c r="QGA149" s="37"/>
      <c r="QGB149" s="37"/>
      <c r="QGC149" s="37"/>
      <c r="QGD149" s="37"/>
      <c r="QGE149" s="37"/>
      <c r="QGF149" s="37"/>
      <c r="QGG149" s="37"/>
      <c r="QGH149" s="37"/>
      <c r="QGI149" s="37"/>
      <c r="QGJ149" s="37"/>
      <c r="QGK149" s="37"/>
      <c r="QGL149" s="37"/>
      <c r="QGM149" s="37"/>
      <c r="QGN149" s="37"/>
      <c r="QGO149" s="37"/>
      <c r="QGP149" s="37"/>
      <c r="QGQ149" s="37"/>
      <c r="QGR149" s="37"/>
      <c r="QGS149" s="37"/>
      <c r="QGT149" s="37"/>
      <c r="QGU149" s="37"/>
      <c r="QGV149" s="37"/>
      <c r="QGW149" s="37"/>
      <c r="QGX149" s="37"/>
      <c r="QGY149" s="37"/>
      <c r="QGZ149" s="37"/>
      <c r="QHA149" s="37"/>
      <c r="QHB149" s="37"/>
      <c r="QHC149" s="37"/>
      <c r="QHD149" s="37"/>
      <c r="QHE149" s="37"/>
      <c r="QHF149" s="37"/>
      <c r="QHG149" s="37"/>
      <c r="QHH149" s="37"/>
      <c r="QHI149" s="37"/>
      <c r="QHJ149" s="37"/>
      <c r="QHK149" s="37"/>
      <c r="QHL149" s="37"/>
      <c r="QHM149" s="37"/>
      <c r="QHN149" s="37"/>
      <c r="QHO149" s="37"/>
      <c r="QHP149" s="37"/>
      <c r="QHQ149" s="37"/>
      <c r="QHR149" s="37"/>
      <c r="QHS149" s="37"/>
      <c r="QHT149" s="37"/>
      <c r="QHU149" s="37"/>
      <c r="QHV149" s="37"/>
      <c r="QHW149" s="37"/>
      <c r="QHX149" s="37"/>
      <c r="QHY149" s="37"/>
      <c r="QHZ149" s="37"/>
      <c r="QIA149" s="37"/>
      <c r="QIB149" s="37"/>
      <c r="QIC149" s="37"/>
      <c r="QID149" s="37"/>
      <c r="QIE149" s="37"/>
      <c r="QIF149" s="37"/>
      <c r="QIG149" s="37"/>
      <c r="QIH149" s="37"/>
      <c r="QII149" s="37"/>
      <c r="QIJ149" s="37"/>
      <c r="QIK149" s="37"/>
      <c r="QIL149" s="37"/>
      <c r="QIM149" s="37"/>
      <c r="QIN149" s="37"/>
      <c r="QIO149" s="37"/>
      <c r="QIP149" s="37"/>
      <c r="QIQ149" s="37"/>
      <c r="QIR149" s="37"/>
      <c r="QIS149" s="37"/>
      <c r="QIT149" s="37"/>
      <c r="QIU149" s="37"/>
      <c r="QIV149" s="37"/>
      <c r="QIW149" s="37"/>
      <c r="QIX149" s="37"/>
      <c r="QIY149" s="37"/>
      <c r="QIZ149" s="37"/>
      <c r="QJA149" s="37"/>
      <c r="QJB149" s="37"/>
      <c r="QJC149" s="37"/>
      <c r="QJD149" s="37"/>
      <c r="QJE149" s="37"/>
      <c r="QJF149" s="37"/>
      <c r="QJG149" s="37"/>
      <c r="QJH149" s="37"/>
      <c r="QJI149" s="37"/>
      <c r="QJJ149" s="37"/>
      <c r="QJK149" s="37"/>
      <c r="QJL149" s="37"/>
      <c r="QJM149" s="37"/>
      <c r="QJN149" s="37"/>
      <c r="QJO149" s="37"/>
      <c r="QJP149" s="37"/>
      <c r="QJQ149" s="37"/>
      <c r="QJR149" s="37"/>
      <c r="QJS149" s="37"/>
      <c r="QJT149" s="37"/>
      <c r="QJU149" s="37"/>
      <c r="QJV149" s="37"/>
      <c r="QJW149" s="37"/>
      <c r="QJX149" s="37"/>
      <c r="QJY149" s="37"/>
      <c r="QJZ149" s="37"/>
      <c r="QKA149" s="37"/>
      <c r="QKB149" s="37"/>
      <c r="QKC149" s="37"/>
      <c r="QKD149" s="37"/>
      <c r="QKE149" s="37"/>
      <c r="QKF149" s="37"/>
      <c r="QKG149" s="37"/>
      <c r="QKH149" s="37"/>
      <c r="QKI149" s="37"/>
      <c r="QKJ149" s="37"/>
      <c r="QKK149" s="37"/>
      <c r="QKL149" s="37"/>
      <c r="QKM149" s="37"/>
      <c r="QKN149" s="37"/>
      <c r="QKO149" s="37"/>
      <c r="QKP149" s="37"/>
      <c r="QKQ149" s="37"/>
      <c r="QKR149" s="37"/>
      <c r="QKS149" s="37"/>
      <c r="QKT149" s="37"/>
      <c r="QKU149" s="37"/>
      <c r="QKV149" s="37"/>
      <c r="QKW149" s="37"/>
      <c r="QKX149" s="37"/>
      <c r="QKY149" s="37"/>
      <c r="QKZ149" s="37"/>
      <c r="QLA149" s="37"/>
      <c r="QLB149" s="37"/>
      <c r="QLC149" s="37"/>
      <c r="QLD149" s="37"/>
      <c r="QLE149" s="37"/>
      <c r="QLF149" s="37"/>
      <c r="QLG149" s="37"/>
      <c r="QLH149" s="37"/>
      <c r="QLI149" s="37"/>
      <c r="QLJ149" s="37"/>
      <c r="QLK149" s="37"/>
      <c r="QLL149" s="37"/>
      <c r="QLM149" s="37"/>
      <c r="QLN149" s="37"/>
      <c r="QLO149" s="37"/>
      <c r="QLP149" s="37"/>
      <c r="QLQ149" s="37"/>
      <c r="QLR149" s="37"/>
      <c r="QLS149" s="37"/>
      <c r="QLT149" s="37"/>
      <c r="QLU149" s="37"/>
      <c r="QLV149" s="37"/>
      <c r="QLW149" s="37"/>
      <c r="QLX149" s="37"/>
      <c r="QLY149" s="37"/>
      <c r="QLZ149" s="37"/>
      <c r="QMA149" s="37"/>
      <c r="QMB149" s="37"/>
      <c r="QMC149" s="37"/>
      <c r="QMD149" s="37"/>
      <c r="QME149" s="37"/>
      <c r="QMF149" s="37"/>
      <c r="QMG149" s="37"/>
      <c r="QMH149" s="37"/>
      <c r="QMI149" s="37"/>
      <c r="QMJ149" s="37"/>
      <c r="QMK149" s="37"/>
      <c r="QML149" s="37"/>
      <c r="QMM149" s="37"/>
      <c r="QMN149" s="37"/>
      <c r="QMO149" s="37"/>
      <c r="QMP149" s="37"/>
      <c r="QMQ149" s="37"/>
      <c r="QMR149" s="37"/>
      <c r="QMS149" s="37"/>
      <c r="QMT149" s="37"/>
      <c r="QMU149" s="37"/>
      <c r="QMV149" s="37"/>
      <c r="QMW149" s="37"/>
      <c r="QMX149" s="37"/>
      <c r="QMY149" s="37"/>
      <c r="QMZ149" s="37"/>
      <c r="QNA149" s="37"/>
      <c r="QNB149" s="37"/>
      <c r="QNC149" s="37"/>
      <c r="QND149" s="37"/>
      <c r="QNE149" s="37"/>
      <c r="QNF149" s="37"/>
      <c r="QNG149" s="37"/>
      <c r="QNH149" s="37"/>
      <c r="QNI149" s="37"/>
      <c r="QNJ149" s="37"/>
      <c r="QNK149" s="37"/>
      <c r="QNL149" s="37"/>
      <c r="QNM149" s="37"/>
      <c r="QNN149" s="37"/>
      <c r="QNO149" s="37"/>
      <c r="QNP149" s="37"/>
      <c r="QNQ149" s="37"/>
      <c r="QNR149" s="37"/>
      <c r="QNS149" s="37"/>
      <c r="QNT149" s="37"/>
      <c r="QNU149" s="37"/>
      <c r="QNV149" s="37"/>
      <c r="QNW149" s="37"/>
      <c r="QNX149" s="37"/>
      <c r="QNY149" s="37"/>
      <c r="QNZ149" s="37"/>
      <c r="QOA149" s="37"/>
      <c r="QOB149" s="37"/>
      <c r="QOC149" s="37"/>
      <c r="QOD149" s="37"/>
      <c r="QOE149" s="37"/>
      <c r="QOF149" s="37"/>
      <c r="QOG149" s="37"/>
      <c r="QOH149" s="37"/>
      <c r="QOI149" s="37"/>
      <c r="QOJ149" s="37"/>
      <c r="QOK149" s="37"/>
      <c r="QOL149" s="37"/>
      <c r="QOM149" s="37"/>
      <c r="QON149" s="37"/>
      <c r="QOO149" s="37"/>
      <c r="QOP149" s="37"/>
      <c r="QOQ149" s="37"/>
      <c r="QOR149" s="37"/>
      <c r="QOS149" s="37"/>
      <c r="QOT149" s="37"/>
      <c r="QOU149" s="37"/>
      <c r="QOV149" s="37"/>
      <c r="QOW149" s="37"/>
      <c r="QOX149" s="37"/>
      <c r="QOY149" s="37"/>
      <c r="QOZ149" s="37"/>
      <c r="QPA149" s="37"/>
      <c r="QPB149" s="37"/>
      <c r="QPC149" s="37"/>
      <c r="QPD149" s="37"/>
      <c r="QPE149" s="37"/>
      <c r="QPF149" s="37"/>
      <c r="QPG149" s="37"/>
      <c r="QPH149" s="37"/>
      <c r="QPI149" s="37"/>
      <c r="QPJ149" s="37"/>
      <c r="QPK149" s="37"/>
      <c r="QPL149" s="37"/>
      <c r="QPM149" s="37"/>
      <c r="QPN149" s="37"/>
      <c r="QPO149" s="37"/>
      <c r="QPP149" s="37"/>
      <c r="QPQ149" s="37"/>
      <c r="QPR149" s="37"/>
      <c r="QPS149" s="37"/>
      <c r="QPT149" s="37"/>
      <c r="QPU149" s="37"/>
      <c r="QPV149" s="37"/>
      <c r="QPW149" s="37"/>
      <c r="QPX149" s="37"/>
      <c r="QPY149" s="37"/>
      <c r="QPZ149" s="37"/>
      <c r="QQA149" s="37"/>
      <c r="QQB149" s="37"/>
      <c r="QQC149" s="37"/>
      <c r="QQD149" s="37"/>
      <c r="QQE149" s="37"/>
      <c r="QQF149" s="37"/>
      <c r="QQG149" s="37"/>
      <c r="QQH149" s="37"/>
      <c r="QQI149" s="37"/>
      <c r="QQJ149" s="37"/>
      <c r="QQK149" s="37"/>
      <c r="QQL149" s="37"/>
      <c r="QQM149" s="37"/>
      <c r="QQN149" s="37"/>
      <c r="QQO149" s="37"/>
      <c r="QQP149" s="37"/>
      <c r="QQQ149" s="37"/>
      <c r="QQR149" s="37"/>
      <c r="QQS149" s="37"/>
      <c r="QQT149" s="37"/>
      <c r="QQU149" s="37"/>
      <c r="QQV149" s="37"/>
      <c r="QQW149" s="37"/>
      <c r="QQX149" s="37"/>
      <c r="QQY149" s="37"/>
      <c r="QQZ149" s="37"/>
      <c r="QRA149" s="37"/>
      <c r="QRB149" s="37"/>
      <c r="QRC149" s="37"/>
      <c r="QRD149" s="37"/>
      <c r="QRE149" s="37"/>
      <c r="QRF149" s="37"/>
      <c r="QRG149" s="37"/>
      <c r="QRH149" s="37"/>
      <c r="QRI149" s="37"/>
      <c r="QRJ149" s="37"/>
      <c r="QRK149" s="37"/>
      <c r="QRL149" s="37"/>
      <c r="QRM149" s="37"/>
      <c r="QRN149" s="37"/>
      <c r="QRO149" s="37"/>
      <c r="QRP149" s="37"/>
      <c r="QRQ149" s="37"/>
      <c r="QRR149" s="37"/>
      <c r="QRS149" s="37"/>
      <c r="QRT149" s="37"/>
      <c r="QRU149" s="37"/>
      <c r="QRV149" s="37"/>
      <c r="QRW149" s="37"/>
      <c r="QRX149" s="37"/>
      <c r="QRY149" s="37"/>
      <c r="QRZ149" s="37"/>
      <c r="QSA149" s="37"/>
      <c r="QSB149" s="37"/>
      <c r="QSC149" s="37"/>
      <c r="QSD149" s="37"/>
      <c r="QSE149" s="37"/>
      <c r="QSF149" s="37"/>
      <c r="QSG149" s="37"/>
      <c r="QSH149" s="37"/>
      <c r="QSI149" s="37"/>
      <c r="QSJ149" s="37"/>
      <c r="QSK149" s="37"/>
      <c r="QSL149" s="37"/>
      <c r="QSM149" s="37"/>
      <c r="QSN149" s="37"/>
      <c r="QSO149" s="37"/>
      <c r="QSP149" s="37"/>
      <c r="QSQ149" s="37"/>
      <c r="QSR149" s="37"/>
      <c r="QSS149" s="37"/>
      <c r="QST149" s="37"/>
      <c r="QSU149" s="37"/>
      <c r="QSV149" s="37"/>
      <c r="QSW149" s="37"/>
      <c r="QSX149" s="37"/>
      <c r="QSY149" s="37"/>
      <c r="QSZ149" s="37"/>
      <c r="QTA149" s="37"/>
      <c r="QTB149" s="37"/>
      <c r="QTC149" s="37"/>
      <c r="QTD149" s="37"/>
      <c r="QTE149" s="37"/>
      <c r="QTF149" s="37"/>
      <c r="QTG149" s="37"/>
      <c r="QTH149" s="37"/>
      <c r="QTI149" s="37"/>
      <c r="QTJ149" s="37"/>
      <c r="QTK149" s="37"/>
      <c r="QTL149" s="37"/>
      <c r="QTM149" s="37"/>
      <c r="QTN149" s="37"/>
      <c r="QTO149" s="37"/>
      <c r="QTP149" s="37"/>
      <c r="QTQ149" s="37"/>
      <c r="QTR149" s="37"/>
      <c r="QTS149" s="37"/>
      <c r="QTT149" s="37"/>
      <c r="QTU149" s="37"/>
      <c r="QTV149" s="37"/>
      <c r="QTW149" s="37"/>
      <c r="QTX149" s="37"/>
      <c r="QTY149" s="37"/>
      <c r="QTZ149" s="37"/>
      <c r="QUA149" s="37"/>
      <c r="QUB149" s="37"/>
      <c r="QUC149" s="37"/>
      <c r="QUD149" s="37"/>
      <c r="QUE149" s="37"/>
      <c r="QUF149" s="37"/>
      <c r="QUG149" s="37"/>
      <c r="QUH149" s="37"/>
      <c r="QUI149" s="37"/>
      <c r="QUJ149" s="37"/>
      <c r="QUK149" s="37"/>
      <c r="QUL149" s="37"/>
      <c r="QUM149" s="37"/>
      <c r="QUN149" s="37"/>
      <c r="QUO149" s="37"/>
      <c r="QUP149" s="37"/>
      <c r="QUQ149" s="37"/>
      <c r="QUR149" s="37"/>
      <c r="QUS149" s="37"/>
      <c r="QUT149" s="37"/>
      <c r="QUU149" s="37"/>
      <c r="QUV149" s="37"/>
      <c r="QUW149" s="37"/>
      <c r="QUX149" s="37"/>
      <c r="QUY149" s="37"/>
      <c r="QUZ149" s="37"/>
      <c r="QVA149" s="37"/>
      <c r="QVB149" s="37"/>
      <c r="QVC149" s="37"/>
      <c r="QVD149" s="37"/>
      <c r="QVE149" s="37"/>
      <c r="QVF149" s="37"/>
      <c r="QVG149" s="37"/>
      <c r="QVH149" s="37"/>
      <c r="QVI149" s="37"/>
      <c r="QVJ149" s="37"/>
      <c r="QVK149" s="37"/>
      <c r="QVL149" s="37"/>
      <c r="QVM149" s="37"/>
      <c r="QVN149" s="37"/>
      <c r="QVO149" s="37"/>
      <c r="QVP149" s="37"/>
      <c r="QVQ149" s="37"/>
      <c r="QVR149" s="37"/>
      <c r="QVS149" s="37"/>
      <c r="QVT149" s="37"/>
      <c r="QVU149" s="37"/>
      <c r="QVV149" s="37"/>
      <c r="QVW149" s="37"/>
      <c r="QVX149" s="37"/>
      <c r="QVY149" s="37"/>
      <c r="QVZ149" s="37"/>
      <c r="QWA149" s="37"/>
      <c r="QWB149" s="37"/>
      <c r="QWC149" s="37"/>
      <c r="QWD149" s="37"/>
      <c r="QWE149" s="37"/>
      <c r="QWF149" s="37"/>
      <c r="QWG149" s="37"/>
      <c r="QWH149" s="37"/>
      <c r="QWI149" s="37"/>
      <c r="QWJ149" s="37"/>
      <c r="QWK149" s="37"/>
      <c r="QWL149" s="37"/>
      <c r="QWM149" s="37"/>
      <c r="QWN149" s="37"/>
      <c r="QWO149" s="37"/>
      <c r="QWP149" s="37"/>
      <c r="QWQ149" s="37"/>
      <c r="QWR149" s="37"/>
      <c r="QWS149" s="37"/>
      <c r="QWT149" s="37"/>
      <c r="QWU149" s="37"/>
      <c r="QWV149" s="37"/>
      <c r="QWW149" s="37"/>
      <c r="QWX149" s="37"/>
      <c r="QWY149" s="37"/>
      <c r="QWZ149" s="37"/>
      <c r="QXA149" s="37"/>
      <c r="QXB149" s="37"/>
      <c r="QXC149" s="37"/>
      <c r="QXD149" s="37"/>
      <c r="QXE149" s="37"/>
      <c r="QXF149" s="37"/>
      <c r="QXG149" s="37"/>
      <c r="QXH149" s="37"/>
      <c r="QXI149" s="37"/>
      <c r="QXJ149" s="37"/>
      <c r="QXK149" s="37"/>
      <c r="QXL149" s="37"/>
      <c r="QXM149" s="37"/>
      <c r="QXN149" s="37"/>
      <c r="QXO149" s="37"/>
      <c r="QXP149" s="37"/>
      <c r="QXQ149" s="37"/>
      <c r="QXR149" s="37"/>
      <c r="QXS149" s="37"/>
      <c r="QXT149" s="37"/>
      <c r="QXU149" s="37"/>
      <c r="QXV149" s="37"/>
      <c r="QXW149" s="37"/>
      <c r="QXX149" s="37"/>
      <c r="QXY149" s="37"/>
      <c r="QXZ149" s="37"/>
      <c r="QYA149" s="37"/>
      <c r="QYB149" s="37"/>
      <c r="QYC149" s="37"/>
      <c r="QYD149" s="37"/>
      <c r="QYE149" s="37"/>
      <c r="QYF149" s="37"/>
      <c r="QYG149" s="37"/>
      <c r="QYH149" s="37"/>
      <c r="QYI149" s="37"/>
      <c r="QYJ149" s="37"/>
      <c r="QYK149" s="37"/>
      <c r="QYL149" s="37"/>
      <c r="QYM149" s="37"/>
      <c r="QYN149" s="37"/>
      <c r="QYO149" s="37"/>
      <c r="QYP149" s="37"/>
      <c r="QYQ149" s="37"/>
      <c r="QYR149" s="37"/>
      <c r="QYS149" s="37"/>
      <c r="QYT149" s="37"/>
      <c r="QYU149" s="37"/>
      <c r="QYV149" s="37"/>
      <c r="QYW149" s="37"/>
      <c r="QYX149" s="37"/>
      <c r="QYY149" s="37"/>
      <c r="QYZ149" s="37"/>
      <c r="QZA149" s="37"/>
      <c r="QZB149" s="37"/>
      <c r="QZC149" s="37"/>
      <c r="QZD149" s="37"/>
      <c r="QZE149" s="37"/>
      <c r="QZF149" s="37"/>
      <c r="QZG149" s="37"/>
      <c r="QZH149" s="37"/>
      <c r="QZI149" s="37"/>
      <c r="QZJ149" s="37"/>
      <c r="QZK149" s="37"/>
      <c r="QZL149" s="37"/>
      <c r="QZM149" s="37"/>
      <c r="QZN149" s="37"/>
      <c r="QZO149" s="37"/>
      <c r="QZP149" s="37"/>
      <c r="QZQ149" s="37"/>
      <c r="QZR149" s="37"/>
      <c r="QZS149" s="37"/>
      <c r="QZT149" s="37"/>
      <c r="QZU149" s="37"/>
      <c r="QZV149" s="37"/>
      <c r="QZW149" s="37"/>
      <c r="QZX149" s="37"/>
      <c r="QZY149" s="37"/>
      <c r="QZZ149" s="37"/>
      <c r="RAA149" s="37"/>
      <c r="RAB149" s="37"/>
      <c r="RAC149" s="37"/>
      <c r="RAD149" s="37"/>
      <c r="RAE149" s="37"/>
      <c r="RAF149" s="37"/>
      <c r="RAG149" s="37"/>
      <c r="RAH149" s="37"/>
      <c r="RAI149" s="37"/>
      <c r="RAJ149" s="37"/>
      <c r="RAK149" s="37"/>
      <c r="RAL149" s="37"/>
      <c r="RAM149" s="37"/>
      <c r="RAN149" s="37"/>
      <c r="RAO149" s="37"/>
      <c r="RAP149" s="37"/>
      <c r="RAQ149" s="37"/>
      <c r="RAR149" s="37"/>
      <c r="RAS149" s="37"/>
      <c r="RAT149" s="37"/>
      <c r="RAU149" s="37"/>
      <c r="RAV149" s="37"/>
      <c r="RAW149" s="37"/>
      <c r="RAX149" s="37"/>
      <c r="RAY149" s="37"/>
      <c r="RAZ149" s="37"/>
      <c r="RBA149" s="37"/>
      <c r="RBB149" s="37"/>
      <c r="RBC149" s="37"/>
      <c r="RBD149" s="37"/>
      <c r="RBE149" s="37"/>
      <c r="RBF149" s="37"/>
      <c r="RBG149" s="37"/>
      <c r="RBH149" s="37"/>
      <c r="RBI149" s="37"/>
      <c r="RBJ149" s="37"/>
      <c r="RBK149" s="37"/>
      <c r="RBL149" s="37"/>
      <c r="RBM149" s="37"/>
      <c r="RBN149" s="37"/>
      <c r="RBO149" s="37"/>
      <c r="RBP149" s="37"/>
      <c r="RBQ149" s="37"/>
      <c r="RBR149" s="37"/>
      <c r="RBS149" s="37"/>
      <c r="RBT149" s="37"/>
      <c r="RBU149" s="37"/>
      <c r="RBV149" s="37"/>
      <c r="RBW149" s="37"/>
      <c r="RBX149" s="37"/>
      <c r="RBY149" s="37"/>
      <c r="RBZ149" s="37"/>
      <c r="RCA149" s="37"/>
      <c r="RCB149" s="37"/>
      <c r="RCC149" s="37"/>
      <c r="RCD149" s="37"/>
      <c r="RCE149" s="37"/>
      <c r="RCF149" s="37"/>
      <c r="RCG149" s="37"/>
      <c r="RCH149" s="37"/>
      <c r="RCI149" s="37"/>
      <c r="RCJ149" s="37"/>
      <c r="RCK149" s="37"/>
      <c r="RCL149" s="37"/>
      <c r="RCM149" s="37"/>
      <c r="RCN149" s="37"/>
      <c r="RCO149" s="37"/>
      <c r="RCP149" s="37"/>
      <c r="RCQ149" s="37"/>
      <c r="RCR149" s="37"/>
      <c r="RCS149" s="37"/>
      <c r="RCT149" s="37"/>
      <c r="RCU149" s="37"/>
      <c r="RCV149" s="37"/>
      <c r="RCW149" s="37"/>
      <c r="RCX149" s="37"/>
      <c r="RCY149" s="37"/>
      <c r="RCZ149" s="37"/>
      <c r="RDA149" s="37"/>
      <c r="RDB149" s="37"/>
      <c r="RDC149" s="37"/>
      <c r="RDD149" s="37"/>
      <c r="RDE149" s="37"/>
      <c r="RDF149" s="37"/>
      <c r="RDG149" s="37"/>
      <c r="RDH149" s="37"/>
      <c r="RDI149" s="37"/>
      <c r="RDJ149" s="37"/>
      <c r="RDK149" s="37"/>
      <c r="RDL149" s="37"/>
      <c r="RDM149" s="37"/>
      <c r="RDN149" s="37"/>
      <c r="RDO149" s="37"/>
      <c r="RDP149" s="37"/>
      <c r="RDQ149" s="37"/>
      <c r="RDR149" s="37"/>
      <c r="RDS149" s="37"/>
      <c r="RDT149" s="37"/>
      <c r="RDU149" s="37"/>
      <c r="RDV149" s="37"/>
      <c r="RDW149" s="37"/>
      <c r="RDX149" s="37"/>
      <c r="RDY149" s="37"/>
      <c r="RDZ149" s="37"/>
      <c r="REA149" s="37"/>
      <c r="REB149" s="37"/>
      <c r="REC149" s="37"/>
      <c r="RED149" s="37"/>
      <c r="REE149" s="37"/>
      <c r="REF149" s="37"/>
      <c r="REG149" s="37"/>
      <c r="REH149" s="37"/>
      <c r="REI149" s="37"/>
      <c r="REJ149" s="37"/>
      <c r="REK149" s="37"/>
      <c r="REL149" s="37"/>
      <c r="REM149" s="37"/>
      <c r="REN149" s="37"/>
      <c r="REO149" s="37"/>
      <c r="REP149" s="37"/>
      <c r="REQ149" s="37"/>
      <c r="RER149" s="37"/>
      <c r="RES149" s="37"/>
      <c r="RET149" s="37"/>
      <c r="REU149" s="37"/>
      <c r="REV149" s="37"/>
      <c r="REW149" s="37"/>
      <c r="REX149" s="37"/>
      <c r="REY149" s="37"/>
      <c r="REZ149" s="37"/>
      <c r="RFA149" s="37"/>
      <c r="RFB149" s="37"/>
      <c r="RFC149" s="37"/>
      <c r="RFD149" s="37"/>
      <c r="RFE149" s="37"/>
      <c r="RFF149" s="37"/>
      <c r="RFG149" s="37"/>
      <c r="RFH149" s="37"/>
      <c r="RFI149" s="37"/>
      <c r="RFJ149" s="37"/>
      <c r="RFK149" s="37"/>
      <c r="RFL149" s="37"/>
      <c r="RFM149" s="37"/>
      <c r="RFN149" s="37"/>
      <c r="RFO149" s="37"/>
      <c r="RFP149" s="37"/>
      <c r="RFQ149" s="37"/>
      <c r="RFR149" s="37"/>
      <c r="RFS149" s="37"/>
      <c r="RFT149" s="37"/>
      <c r="RFU149" s="37"/>
      <c r="RFV149" s="37"/>
      <c r="RFW149" s="37"/>
      <c r="RFX149" s="37"/>
      <c r="RFY149" s="37"/>
      <c r="RFZ149" s="37"/>
      <c r="RGA149" s="37"/>
      <c r="RGB149" s="37"/>
      <c r="RGC149" s="37"/>
      <c r="RGD149" s="37"/>
      <c r="RGE149" s="37"/>
      <c r="RGF149" s="37"/>
      <c r="RGG149" s="37"/>
      <c r="RGH149" s="37"/>
      <c r="RGI149" s="37"/>
      <c r="RGJ149" s="37"/>
      <c r="RGK149" s="37"/>
      <c r="RGL149" s="37"/>
      <c r="RGM149" s="37"/>
      <c r="RGN149" s="37"/>
      <c r="RGO149" s="37"/>
      <c r="RGP149" s="37"/>
      <c r="RGQ149" s="37"/>
      <c r="RGR149" s="37"/>
      <c r="RGS149" s="37"/>
      <c r="RGT149" s="37"/>
      <c r="RGU149" s="37"/>
      <c r="RGV149" s="37"/>
      <c r="RGW149" s="37"/>
      <c r="RGX149" s="37"/>
      <c r="RGY149" s="37"/>
      <c r="RGZ149" s="37"/>
      <c r="RHA149" s="37"/>
      <c r="RHB149" s="37"/>
      <c r="RHC149" s="37"/>
      <c r="RHD149" s="37"/>
      <c r="RHE149" s="37"/>
      <c r="RHF149" s="37"/>
      <c r="RHG149" s="37"/>
      <c r="RHH149" s="37"/>
      <c r="RHI149" s="37"/>
      <c r="RHJ149" s="37"/>
      <c r="RHK149" s="37"/>
      <c r="RHL149" s="37"/>
      <c r="RHM149" s="37"/>
      <c r="RHN149" s="37"/>
      <c r="RHO149" s="37"/>
      <c r="RHP149" s="37"/>
      <c r="RHQ149" s="37"/>
      <c r="RHR149" s="37"/>
      <c r="RHS149" s="37"/>
      <c r="RHT149" s="37"/>
      <c r="RHU149" s="37"/>
      <c r="RHV149" s="37"/>
      <c r="RHW149" s="37"/>
      <c r="RHX149" s="37"/>
      <c r="RHY149" s="37"/>
      <c r="RHZ149" s="37"/>
      <c r="RIA149" s="37"/>
      <c r="RIB149" s="37"/>
      <c r="RIC149" s="37"/>
      <c r="RID149" s="37"/>
      <c r="RIE149" s="37"/>
      <c r="RIF149" s="37"/>
      <c r="RIG149" s="37"/>
      <c r="RIH149" s="37"/>
      <c r="RII149" s="37"/>
      <c r="RIJ149" s="37"/>
      <c r="RIK149" s="37"/>
      <c r="RIL149" s="37"/>
      <c r="RIM149" s="37"/>
      <c r="RIN149" s="37"/>
      <c r="RIO149" s="37"/>
      <c r="RIP149" s="37"/>
      <c r="RIQ149" s="37"/>
      <c r="RIR149" s="37"/>
      <c r="RIS149" s="37"/>
      <c r="RIT149" s="37"/>
      <c r="RIU149" s="37"/>
      <c r="RIV149" s="37"/>
      <c r="RIW149" s="37"/>
      <c r="RIX149" s="37"/>
      <c r="RIY149" s="37"/>
      <c r="RIZ149" s="37"/>
      <c r="RJA149" s="37"/>
      <c r="RJB149" s="37"/>
      <c r="RJC149" s="37"/>
      <c r="RJD149" s="37"/>
      <c r="RJE149" s="37"/>
      <c r="RJF149" s="37"/>
      <c r="RJG149" s="37"/>
      <c r="RJH149" s="37"/>
      <c r="RJI149" s="37"/>
      <c r="RJJ149" s="37"/>
      <c r="RJK149" s="37"/>
      <c r="RJL149" s="37"/>
      <c r="RJM149" s="37"/>
      <c r="RJN149" s="37"/>
      <c r="RJO149" s="37"/>
      <c r="RJP149" s="37"/>
      <c r="RJQ149" s="37"/>
      <c r="RJR149" s="37"/>
      <c r="RJS149" s="37"/>
      <c r="RJT149" s="37"/>
      <c r="RJU149" s="37"/>
      <c r="RJV149" s="37"/>
      <c r="RJW149" s="37"/>
      <c r="RJX149" s="37"/>
      <c r="RJY149" s="37"/>
      <c r="RJZ149" s="37"/>
      <c r="RKA149" s="37"/>
      <c r="RKB149" s="37"/>
      <c r="RKC149" s="37"/>
      <c r="RKD149" s="37"/>
      <c r="RKE149" s="37"/>
      <c r="RKF149" s="37"/>
      <c r="RKG149" s="37"/>
      <c r="RKH149" s="37"/>
      <c r="RKI149" s="37"/>
      <c r="RKJ149" s="37"/>
      <c r="RKK149" s="37"/>
      <c r="RKL149" s="37"/>
      <c r="RKM149" s="37"/>
      <c r="RKN149" s="37"/>
      <c r="RKO149" s="37"/>
      <c r="RKP149" s="37"/>
      <c r="RKQ149" s="37"/>
      <c r="RKR149" s="37"/>
      <c r="RKS149" s="37"/>
      <c r="RKT149" s="37"/>
      <c r="RKU149" s="37"/>
      <c r="RKV149" s="37"/>
      <c r="RKW149" s="37"/>
      <c r="RKX149" s="37"/>
      <c r="RKY149" s="37"/>
      <c r="RKZ149" s="37"/>
      <c r="RLA149" s="37"/>
      <c r="RLB149" s="37"/>
      <c r="RLC149" s="37"/>
      <c r="RLD149" s="37"/>
      <c r="RLE149" s="37"/>
      <c r="RLF149" s="37"/>
      <c r="RLG149" s="37"/>
      <c r="RLH149" s="37"/>
      <c r="RLI149" s="37"/>
      <c r="RLJ149" s="37"/>
      <c r="RLK149" s="37"/>
      <c r="RLL149" s="37"/>
      <c r="RLM149" s="37"/>
      <c r="RLN149" s="37"/>
      <c r="RLO149" s="37"/>
      <c r="RLP149" s="37"/>
      <c r="RLQ149" s="37"/>
      <c r="RLR149" s="37"/>
      <c r="RLS149" s="37"/>
      <c r="RLT149" s="37"/>
      <c r="RLU149" s="37"/>
      <c r="RLV149" s="37"/>
      <c r="RLW149" s="37"/>
      <c r="RLX149" s="37"/>
      <c r="RLY149" s="37"/>
      <c r="RLZ149" s="37"/>
      <c r="RMA149" s="37"/>
      <c r="RMB149" s="37"/>
      <c r="RMC149" s="37"/>
      <c r="RMD149" s="37"/>
      <c r="RME149" s="37"/>
      <c r="RMF149" s="37"/>
      <c r="RMG149" s="37"/>
      <c r="RMH149" s="37"/>
      <c r="RMI149" s="37"/>
      <c r="RMJ149" s="37"/>
      <c r="RMK149" s="37"/>
      <c r="RML149" s="37"/>
      <c r="RMM149" s="37"/>
      <c r="RMN149" s="37"/>
      <c r="RMO149" s="37"/>
      <c r="RMP149" s="37"/>
      <c r="RMQ149" s="37"/>
      <c r="RMR149" s="37"/>
      <c r="RMS149" s="37"/>
      <c r="RMT149" s="37"/>
      <c r="RMU149" s="37"/>
      <c r="RMV149" s="37"/>
      <c r="RMW149" s="37"/>
      <c r="RMX149" s="37"/>
      <c r="RMY149" s="37"/>
      <c r="RMZ149" s="37"/>
      <c r="RNA149" s="37"/>
      <c r="RNB149" s="37"/>
      <c r="RNC149" s="37"/>
      <c r="RND149" s="37"/>
      <c r="RNE149" s="37"/>
      <c r="RNF149" s="37"/>
      <c r="RNG149" s="37"/>
      <c r="RNH149" s="37"/>
      <c r="RNI149" s="37"/>
      <c r="RNJ149" s="37"/>
      <c r="RNK149" s="37"/>
      <c r="RNL149" s="37"/>
      <c r="RNM149" s="37"/>
      <c r="RNN149" s="37"/>
      <c r="RNO149" s="37"/>
      <c r="RNP149" s="37"/>
      <c r="RNQ149" s="37"/>
      <c r="RNR149" s="37"/>
      <c r="RNS149" s="37"/>
      <c r="RNT149" s="37"/>
      <c r="RNU149" s="37"/>
      <c r="RNV149" s="37"/>
      <c r="RNW149" s="37"/>
      <c r="RNX149" s="37"/>
      <c r="RNY149" s="37"/>
      <c r="RNZ149" s="37"/>
      <c r="ROA149" s="37"/>
      <c r="ROB149" s="37"/>
      <c r="ROC149" s="37"/>
      <c r="ROD149" s="37"/>
      <c r="ROE149" s="37"/>
      <c r="ROF149" s="37"/>
      <c r="ROG149" s="37"/>
      <c r="ROH149" s="37"/>
      <c r="ROI149" s="37"/>
      <c r="ROJ149" s="37"/>
      <c r="ROK149" s="37"/>
      <c r="ROL149" s="37"/>
      <c r="ROM149" s="37"/>
      <c r="RON149" s="37"/>
      <c r="ROO149" s="37"/>
      <c r="ROP149" s="37"/>
      <c r="ROQ149" s="37"/>
      <c r="ROR149" s="37"/>
      <c r="ROS149" s="37"/>
      <c r="ROT149" s="37"/>
      <c r="ROU149" s="37"/>
      <c r="ROV149" s="37"/>
      <c r="ROW149" s="37"/>
      <c r="ROX149" s="37"/>
      <c r="ROY149" s="37"/>
      <c r="ROZ149" s="37"/>
      <c r="RPA149" s="37"/>
      <c r="RPB149" s="37"/>
      <c r="RPC149" s="37"/>
      <c r="RPD149" s="37"/>
      <c r="RPE149" s="37"/>
      <c r="RPF149" s="37"/>
      <c r="RPG149" s="37"/>
      <c r="RPH149" s="37"/>
      <c r="RPI149" s="37"/>
      <c r="RPJ149" s="37"/>
      <c r="RPK149" s="37"/>
      <c r="RPL149" s="37"/>
      <c r="RPM149" s="37"/>
      <c r="RPN149" s="37"/>
      <c r="RPO149" s="37"/>
      <c r="RPP149" s="37"/>
      <c r="RPQ149" s="37"/>
      <c r="RPR149" s="37"/>
      <c r="RPS149" s="37"/>
      <c r="RPT149" s="37"/>
      <c r="RPU149" s="37"/>
      <c r="RPV149" s="37"/>
      <c r="RPW149" s="37"/>
      <c r="RPX149" s="37"/>
      <c r="RPY149" s="37"/>
      <c r="RPZ149" s="37"/>
      <c r="RQA149" s="37"/>
      <c r="RQB149" s="37"/>
      <c r="RQC149" s="37"/>
      <c r="RQD149" s="37"/>
      <c r="RQE149" s="37"/>
      <c r="RQF149" s="37"/>
      <c r="RQG149" s="37"/>
      <c r="RQH149" s="37"/>
      <c r="RQI149" s="37"/>
      <c r="RQJ149" s="37"/>
      <c r="RQK149" s="37"/>
      <c r="RQL149" s="37"/>
      <c r="RQM149" s="37"/>
      <c r="RQN149" s="37"/>
      <c r="RQO149" s="37"/>
      <c r="RQP149" s="37"/>
      <c r="RQQ149" s="37"/>
      <c r="RQR149" s="37"/>
      <c r="RQS149" s="37"/>
      <c r="RQT149" s="37"/>
      <c r="RQU149" s="37"/>
      <c r="RQV149" s="37"/>
      <c r="RQW149" s="37"/>
      <c r="RQX149" s="37"/>
      <c r="RQY149" s="37"/>
      <c r="RQZ149" s="37"/>
      <c r="RRA149" s="37"/>
      <c r="RRB149" s="37"/>
      <c r="RRC149" s="37"/>
      <c r="RRD149" s="37"/>
      <c r="RRE149" s="37"/>
      <c r="RRF149" s="37"/>
      <c r="RRG149" s="37"/>
      <c r="RRH149" s="37"/>
      <c r="RRI149" s="37"/>
      <c r="RRJ149" s="37"/>
      <c r="RRK149" s="37"/>
      <c r="RRL149" s="37"/>
      <c r="RRM149" s="37"/>
      <c r="RRN149" s="37"/>
      <c r="RRO149" s="37"/>
      <c r="RRP149" s="37"/>
      <c r="RRQ149" s="37"/>
      <c r="RRR149" s="37"/>
      <c r="RRS149" s="37"/>
      <c r="RRT149" s="37"/>
      <c r="RRU149" s="37"/>
      <c r="RRV149" s="37"/>
      <c r="RRW149" s="37"/>
      <c r="RRX149" s="37"/>
      <c r="RRY149" s="37"/>
      <c r="RRZ149" s="37"/>
      <c r="RSA149" s="37"/>
      <c r="RSB149" s="37"/>
      <c r="RSC149" s="37"/>
      <c r="RSD149" s="37"/>
      <c r="RSE149" s="37"/>
      <c r="RSF149" s="37"/>
      <c r="RSG149" s="37"/>
      <c r="RSH149" s="37"/>
      <c r="RSI149" s="37"/>
      <c r="RSJ149" s="37"/>
      <c r="RSK149" s="37"/>
      <c r="RSL149" s="37"/>
      <c r="RSM149" s="37"/>
      <c r="RSN149" s="37"/>
      <c r="RSO149" s="37"/>
      <c r="RSP149" s="37"/>
      <c r="RSQ149" s="37"/>
      <c r="RSR149" s="37"/>
      <c r="RSS149" s="37"/>
      <c r="RST149" s="37"/>
      <c r="RSU149" s="37"/>
      <c r="RSV149" s="37"/>
      <c r="RSW149" s="37"/>
      <c r="RSX149" s="37"/>
      <c r="RSY149" s="37"/>
      <c r="RSZ149" s="37"/>
      <c r="RTA149" s="37"/>
      <c r="RTB149" s="37"/>
      <c r="RTC149" s="37"/>
      <c r="RTD149" s="37"/>
      <c r="RTE149" s="37"/>
      <c r="RTF149" s="37"/>
      <c r="RTG149" s="37"/>
      <c r="RTH149" s="37"/>
      <c r="RTI149" s="37"/>
      <c r="RTJ149" s="37"/>
      <c r="RTK149" s="37"/>
      <c r="RTL149" s="37"/>
      <c r="RTM149" s="37"/>
      <c r="RTN149" s="37"/>
      <c r="RTO149" s="37"/>
      <c r="RTP149" s="37"/>
      <c r="RTQ149" s="37"/>
      <c r="RTR149" s="37"/>
      <c r="RTS149" s="37"/>
      <c r="RTT149" s="37"/>
      <c r="RTU149" s="37"/>
      <c r="RTV149" s="37"/>
      <c r="RTW149" s="37"/>
      <c r="RTX149" s="37"/>
      <c r="RTY149" s="37"/>
      <c r="RTZ149" s="37"/>
      <c r="RUA149" s="37"/>
      <c r="RUB149" s="37"/>
      <c r="RUC149" s="37"/>
      <c r="RUD149" s="37"/>
      <c r="RUE149" s="37"/>
      <c r="RUF149" s="37"/>
      <c r="RUG149" s="37"/>
      <c r="RUH149" s="37"/>
      <c r="RUI149" s="37"/>
      <c r="RUJ149" s="37"/>
      <c r="RUK149" s="37"/>
      <c r="RUL149" s="37"/>
      <c r="RUM149" s="37"/>
      <c r="RUN149" s="37"/>
      <c r="RUO149" s="37"/>
      <c r="RUP149" s="37"/>
      <c r="RUQ149" s="37"/>
      <c r="RUR149" s="37"/>
      <c r="RUS149" s="37"/>
      <c r="RUT149" s="37"/>
      <c r="RUU149" s="37"/>
      <c r="RUV149" s="37"/>
      <c r="RUW149" s="37"/>
      <c r="RUX149" s="37"/>
      <c r="RUY149" s="37"/>
      <c r="RUZ149" s="37"/>
      <c r="RVA149" s="37"/>
      <c r="RVB149" s="37"/>
      <c r="RVC149" s="37"/>
      <c r="RVD149" s="37"/>
      <c r="RVE149" s="37"/>
      <c r="RVF149" s="37"/>
      <c r="RVG149" s="37"/>
      <c r="RVH149" s="37"/>
      <c r="RVI149" s="37"/>
      <c r="RVJ149" s="37"/>
      <c r="RVK149" s="37"/>
      <c r="RVL149" s="37"/>
      <c r="RVM149" s="37"/>
      <c r="RVN149" s="37"/>
      <c r="RVO149" s="37"/>
      <c r="RVP149" s="37"/>
      <c r="RVQ149" s="37"/>
      <c r="RVR149" s="37"/>
      <c r="RVS149" s="37"/>
      <c r="RVT149" s="37"/>
      <c r="RVU149" s="37"/>
      <c r="RVV149" s="37"/>
      <c r="RVW149" s="37"/>
      <c r="RVX149" s="37"/>
      <c r="RVY149" s="37"/>
      <c r="RVZ149" s="37"/>
      <c r="RWA149" s="37"/>
      <c r="RWB149" s="37"/>
      <c r="RWC149" s="37"/>
      <c r="RWD149" s="37"/>
      <c r="RWE149" s="37"/>
      <c r="RWF149" s="37"/>
      <c r="RWG149" s="37"/>
      <c r="RWH149" s="37"/>
      <c r="RWI149" s="37"/>
      <c r="RWJ149" s="37"/>
      <c r="RWK149" s="37"/>
      <c r="RWL149" s="37"/>
      <c r="RWM149" s="37"/>
      <c r="RWN149" s="37"/>
      <c r="RWO149" s="37"/>
      <c r="RWP149" s="37"/>
      <c r="RWQ149" s="37"/>
      <c r="RWR149" s="37"/>
      <c r="RWS149" s="37"/>
      <c r="RWT149" s="37"/>
      <c r="RWU149" s="37"/>
      <c r="RWV149" s="37"/>
      <c r="RWW149" s="37"/>
      <c r="RWX149" s="37"/>
      <c r="RWY149" s="37"/>
      <c r="RWZ149" s="37"/>
      <c r="RXA149" s="37"/>
      <c r="RXB149" s="37"/>
      <c r="RXC149" s="37"/>
      <c r="RXD149" s="37"/>
      <c r="RXE149" s="37"/>
      <c r="RXF149" s="37"/>
      <c r="RXG149" s="37"/>
      <c r="RXH149" s="37"/>
      <c r="RXI149" s="37"/>
      <c r="RXJ149" s="37"/>
      <c r="RXK149" s="37"/>
      <c r="RXL149" s="37"/>
      <c r="RXM149" s="37"/>
      <c r="RXN149" s="37"/>
      <c r="RXO149" s="37"/>
      <c r="RXP149" s="37"/>
      <c r="RXQ149" s="37"/>
      <c r="RXR149" s="37"/>
      <c r="RXS149" s="37"/>
      <c r="RXT149" s="37"/>
      <c r="RXU149" s="37"/>
      <c r="RXV149" s="37"/>
      <c r="RXW149" s="37"/>
      <c r="RXX149" s="37"/>
      <c r="RXY149" s="37"/>
      <c r="RXZ149" s="37"/>
      <c r="RYA149" s="37"/>
      <c r="RYB149" s="37"/>
      <c r="RYC149" s="37"/>
      <c r="RYD149" s="37"/>
      <c r="RYE149" s="37"/>
      <c r="RYF149" s="37"/>
      <c r="RYG149" s="37"/>
      <c r="RYH149" s="37"/>
      <c r="RYI149" s="37"/>
      <c r="RYJ149" s="37"/>
      <c r="RYK149" s="37"/>
      <c r="RYL149" s="37"/>
      <c r="RYM149" s="37"/>
      <c r="RYN149" s="37"/>
      <c r="RYO149" s="37"/>
      <c r="RYP149" s="37"/>
      <c r="RYQ149" s="37"/>
      <c r="RYR149" s="37"/>
      <c r="RYS149" s="37"/>
      <c r="RYT149" s="37"/>
      <c r="RYU149" s="37"/>
      <c r="RYV149" s="37"/>
      <c r="RYW149" s="37"/>
      <c r="RYX149" s="37"/>
      <c r="RYY149" s="37"/>
      <c r="RYZ149" s="37"/>
      <c r="RZA149" s="37"/>
      <c r="RZB149" s="37"/>
      <c r="RZC149" s="37"/>
      <c r="RZD149" s="37"/>
      <c r="RZE149" s="37"/>
      <c r="RZF149" s="37"/>
      <c r="RZG149" s="37"/>
      <c r="RZH149" s="37"/>
      <c r="RZI149" s="37"/>
      <c r="RZJ149" s="37"/>
      <c r="RZK149" s="37"/>
      <c r="RZL149" s="37"/>
      <c r="RZM149" s="37"/>
      <c r="RZN149" s="37"/>
      <c r="RZO149" s="37"/>
      <c r="RZP149" s="37"/>
      <c r="RZQ149" s="37"/>
      <c r="RZR149" s="37"/>
      <c r="RZS149" s="37"/>
      <c r="RZT149" s="37"/>
      <c r="RZU149" s="37"/>
      <c r="RZV149" s="37"/>
      <c r="RZW149" s="37"/>
      <c r="RZX149" s="37"/>
      <c r="RZY149" s="37"/>
      <c r="RZZ149" s="37"/>
      <c r="SAA149" s="37"/>
      <c r="SAB149" s="37"/>
      <c r="SAC149" s="37"/>
      <c r="SAD149" s="37"/>
      <c r="SAE149" s="37"/>
      <c r="SAF149" s="37"/>
      <c r="SAG149" s="37"/>
      <c r="SAH149" s="37"/>
      <c r="SAI149" s="37"/>
      <c r="SAJ149" s="37"/>
      <c r="SAK149" s="37"/>
      <c r="SAL149" s="37"/>
      <c r="SAM149" s="37"/>
      <c r="SAN149" s="37"/>
      <c r="SAO149" s="37"/>
      <c r="SAP149" s="37"/>
      <c r="SAQ149" s="37"/>
      <c r="SAR149" s="37"/>
      <c r="SAS149" s="37"/>
      <c r="SAT149" s="37"/>
      <c r="SAU149" s="37"/>
      <c r="SAV149" s="37"/>
      <c r="SAW149" s="37"/>
      <c r="SAX149" s="37"/>
      <c r="SAY149" s="37"/>
      <c r="SAZ149" s="37"/>
      <c r="SBA149" s="37"/>
      <c r="SBB149" s="37"/>
      <c r="SBC149" s="37"/>
      <c r="SBD149" s="37"/>
      <c r="SBE149" s="37"/>
      <c r="SBF149" s="37"/>
      <c r="SBG149" s="37"/>
      <c r="SBH149" s="37"/>
      <c r="SBI149" s="37"/>
      <c r="SBJ149" s="37"/>
      <c r="SBK149" s="37"/>
      <c r="SBL149" s="37"/>
      <c r="SBM149" s="37"/>
      <c r="SBN149" s="37"/>
      <c r="SBO149" s="37"/>
      <c r="SBP149" s="37"/>
      <c r="SBQ149" s="37"/>
      <c r="SBR149" s="37"/>
      <c r="SBS149" s="37"/>
      <c r="SBT149" s="37"/>
      <c r="SBU149" s="37"/>
      <c r="SBV149" s="37"/>
      <c r="SBW149" s="37"/>
      <c r="SBX149" s="37"/>
      <c r="SBY149" s="37"/>
      <c r="SBZ149" s="37"/>
      <c r="SCA149" s="37"/>
      <c r="SCB149" s="37"/>
      <c r="SCC149" s="37"/>
      <c r="SCD149" s="37"/>
      <c r="SCE149" s="37"/>
      <c r="SCF149" s="37"/>
      <c r="SCG149" s="37"/>
      <c r="SCH149" s="37"/>
      <c r="SCI149" s="37"/>
      <c r="SCJ149" s="37"/>
      <c r="SCK149" s="37"/>
      <c r="SCL149" s="37"/>
      <c r="SCM149" s="37"/>
      <c r="SCN149" s="37"/>
      <c r="SCO149" s="37"/>
      <c r="SCP149" s="37"/>
      <c r="SCQ149" s="37"/>
      <c r="SCR149" s="37"/>
      <c r="SCS149" s="37"/>
      <c r="SCT149" s="37"/>
      <c r="SCU149" s="37"/>
      <c r="SCV149" s="37"/>
      <c r="SCW149" s="37"/>
      <c r="SCX149" s="37"/>
      <c r="SCY149" s="37"/>
      <c r="SCZ149" s="37"/>
      <c r="SDA149" s="37"/>
      <c r="SDB149" s="37"/>
      <c r="SDC149" s="37"/>
      <c r="SDD149" s="37"/>
      <c r="SDE149" s="37"/>
      <c r="SDF149" s="37"/>
      <c r="SDG149" s="37"/>
      <c r="SDH149" s="37"/>
      <c r="SDI149" s="37"/>
      <c r="SDJ149" s="37"/>
      <c r="SDK149" s="37"/>
      <c r="SDL149" s="37"/>
      <c r="SDM149" s="37"/>
      <c r="SDN149" s="37"/>
      <c r="SDO149" s="37"/>
      <c r="SDP149" s="37"/>
      <c r="SDQ149" s="37"/>
      <c r="SDR149" s="37"/>
      <c r="SDS149" s="37"/>
      <c r="SDT149" s="37"/>
      <c r="SDU149" s="37"/>
      <c r="SDV149" s="37"/>
      <c r="SDW149" s="37"/>
      <c r="SDX149" s="37"/>
      <c r="SDY149" s="37"/>
      <c r="SDZ149" s="37"/>
      <c r="SEA149" s="37"/>
      <c r="SEB149" s="37"/>
      <c r="SEC149" s="37"/>
      <c r="SED149" s="37"/>
      <c r="SEE149" s="37"/>
      <c r="SEF149" s="37"/>
      <c r="SEG149" s="37"/>
      <c r="SEH149" s="37"/>
      <c r="SEI149" s="37"/>
      <c r="SEJ149" s="37"/>
      <c r="SEK149" s="37"/>
      <c r="SEL149" s="37"/>
      <c r="SEM149" s="37"/>
      <c r="SEN149" s="37"/>
      <c r="SEO149" s="37"/>
      <c r="SEP149" s="37"/>
      <c r="SEQ149" s="37"/>
      <c r="SER149" s="37"/>
      <c r="SES149" s="37"/>
      <c r="SET149" s="37"/>
      <c r="SEU149" s="37"/>
      <c r="SEV149" s="37"/>
      <c r="SEW149" s="37"/>
      <c r="SEX149" s="37"/>
      <c r="SEY149" s="37"/>
      <c r="SEZ149" s="37"/>
      <c r="SFA149" s="37"/>
      <c r="SFB149" s="37"/>
      <c r="SFC149" s="37"/>
      <c r="SFD149" s="37"/>
      <c r="SFE149" s="37"/>
      <c r="SFF149" s="37"/>
      <c r="SFG149" s="37"/>
      <c r="SFH149" s="37"/>
      <c r="SFI149" s="37"/>
      <c r="SFJ149" s="37"/>
      <c r="SFK149" s="37"/>
      <c r="SFL149" s="37"/>
      <c r="SFM149" s="37"/>
      <c r="SFN149" s="37"/>
      <c r="SFO149" s="37"/>
      <c r="SFP149" s="37"/>
      <c r="SFQ149" s="37"/>
      <c r="SFR149" s="37"/>
      <c r="SFS149" s="37"/>
      <c r="SFT149" s="37"/>
      <c r="SFU149" s="37"/>
      <c r="SFV149" s="37"/>
      <c r="SFW149" s="37"/>
      <c r="SFX149" s="37"/>
      <c r="SFY149" s="37"/>
      <c r="SFZ149" s="37"/>
      <c r="SGA149" s="37"/>
      <c r="SGB149" s="37"/>
      <c r="SGC149" s="37"/>
      <c r="SGD149" s="37"/>
      <c r="SGE149" s="37"/>
      <c r="SGF149" s="37"/>
      <c r="SGG149" s="37"/>
      <c r="SGH149" s="37"/>
      <c r="SGI149" s="37"/>
      <c r="SGJ149" s="37"/>
      <c r="SGK149" s="37"/>
      <c r="SGL149" s="37"/>
      <c r="SGM149" s="37"/>
      <c r="SGN149" s="37"/>
      <c r="SGO149" s="37"/>
      <c r="SGP149" s="37"/>
      <c r="SGQ149" s="37"/>
      <c r="SGR149" s="37"/>
      <c r="SGS149" s="37"/>
      <c r="SGT149" s="37"/>
      <c r="SGU149" s="37"/>
      <c r="SGV149" s="37"/>
      <c r="SGW149" s="37"/>
      <c r="SGX149" s="37"/>
      <c r="SGY149" s="37"/>
      <c r="SGZ149" s="37"/>
      <c r="SHA149" s="37"/>
      <c r="SHB149" s="37"/>
      <c r="SHC149" s="37"/>
      <c r="SHD149" s="37"/>
      <c r="SHE149" s="37"/>
      <c r="SHF149" s="37"/>
      <c r="SHG149" s="37"/>
      <c r="SHH149" s="37"/>
      <c r="SHI149" s="37"/>
      <c r="SHJ149" s="37"/>
      <c r="SHK149" s="37"/>
      <c r="SHL149" s="37"/>
      <c r="SHM149" s="37"/>
      <c r="SHN149" s="37"/>
      <c r="SHO149" s="37"/>
      <c r="SHP149" s="37"/>
      <c r="SHQ149" s="37"/>
      <c r="SHR149" s="37"/>
      <c r="SHS149" s="37"/>
      <c r="SHT149" s="37"/>
      <c r="SHU149" s="37"/>
      <c r="SHV149" s="37"/>
      <c r="SHW149" s="37"/>
      <c r="SHX149" s="37"/>
      <c r="SHY149" s="37"/>
      <c r="SHZ149" s="37"/>
      <c r="SIA149" s="37"/>
      <c r="SIB149" s="37"/>
      <c r="SIC149" s="37"/>
      <c r="SID149" s="37"/>
      <c r="SIE149" s="37"/>
      <c r="SIF149" s="37"/>
      <c r="SIG149" s="37"/>
      <c r="SIH149" s="37"/>
      <c r="SII149" s="37"/>
      <c r="SIJ149" s="37"/>
      <c r="SIK149" s="37"/>
      <c r="SIL149" s="37"/>
      <c r="SIM149" s="37"/>
      <c r="SIN149" s="37"/>
      <c r="SIO149" s="37"/>
      <c r="SIP149" s="37"/>
      <c r="SIQ149" s="37"/>
      <c r="SIR149" s="37"/>
      <c r="SIS149" s="37"/>
      <c r="SIT149" s="37"/>
      <c r="SIU149" s="37"/>
      <c r="SIV149" s="37"/>
      <c r="SIW149" s="37"/>
      <c r="SIX149" s="37"/>
      <c r="SIY149" s="37"/>
      <c r="SIZ149" s="37"/>
      <c r="SJA149" s="37"/>
      <c r="SJB149" s="37"/>
      <c r="SJC149" s="37"/>
      <c r="SJD149" s="37"/>
      <c r="SJE149" s="37"/>
      <c r="SJF149" s="37"/>
      <c r="SJG149" s="37"/>
      <c r="SJH149" s="37"/>
      <c r="SJI149" s="37"/>
      <c r="SJJ149" s="37"/>
      <c r="SJK149" s="37"/>
      <c r="SJL149" s="37"/>
      <c r="SJM149" s="37"/>
      <c r="SJN149" s="37"/>
      <c r="SJO149" s="37"/>
      <c r="SJP149" s="37"/>
      <c r="SJQ149" s="37"/>
      <c r="SJR149" s="37"/>
      <c r="SJS149" s="37"/>
      <c r="SJT149" s="37"/>
      <c r="SJU149" s="37"/>
      <c r="SJV149" s="37"/>
      <c r="SJW149" s="37"/>
      <c r="SJX149" s="37"/>
      <c r="SJY149" s="37"/>
      <c r="SJZ149" s="37"/>
      <c r="SKA149" s="37"/>
      <c r="SKB149" s="37"/>
      <c r="SKC149" s="37"/>
      <c r="SKD149" s="37"/>
      <c r="SKE149" s="37"/>
      <c r="SKF149" s="37"/>
      <c r="SKG149" s="37"/>
      <c r="SKH149" s="37"/>
      <c r="SKI149" s="37"/>
      <c r="SKJ149" s="37"/>
      <c r="SKK149" s="37"/>
      <c r="SKL149" s="37"/>
      <c r="SKM149" s="37"/>
      <c r="SKN149" s="37"/>
      <c r="SKO149" s="37"/>
      <c r="SKP149" s="37"/>
      <c r="SKQ149" s="37"/>
      <c r="SKR149" s="37"/>
      <c r="SKS149" s="37"/>
      <c r="SKT149" s="37"/>
      <c r="SKU149" s="37"/>
      <c r="SKV149" s="37"/>
      <c r="SKW149" s="37"/>
      <c r="SKX149" s="37"/>
      <c r="SKY149" s="37"/>
      <c r="SKZ149" s="37"/>
      <c r="SLA149" s="37"/>
      <c r="SLB149" s="37"/>
      <c r="SLC149" s="37"/>
      <c r="SLD149" s="37"/>
      <c r="SLE149" s="37"/>
      <c r="SLF149" s="37"/>
      <c r="SLG149" s="37"/>
      <c r="SLH149" s="37"/>
      <c r="SLI149" s="37"/>
      <c r="SLJ149" s="37"/>
      <c r="SLK149" s="37"/>
      <c r="SLL149" s="37"/>
      <c r="SLM149" s="37"/>
      <c r="SLN149" s="37"/>
      <c r="SLO149" s="37"/>
      <c r="SLP149" s="37"/>
      <c r="SLQ149" s="37"/>
      <c r="SLR149" s="37"/>
      <c r="SLS149" s="37"/>
      <c r="SLT149" s="37"/>
      <c r="SLU149" s="37"/>
      <c r="SLV149" s="37"/>
      <c r="SLW149" s="37"/>
      <c r="SLX149" s="37"/>
      <c r="SLY149" s="37"/>
      <c r="SLZ149" s="37"/>
      <c r="SMA149" s="37"/>
      <c r="SMB149" s="37"/>
      <c r="SMC149" s="37"/>
      <c r="SMD149" s="37"/>
      <c r="SME149" s="37"/>
      <c r="SMF149" s="37"/>
      <c r="SMG149" s="37"/>
      <c r="SMH149" s="37"/>
      <c r="SMI149" s="37"/>
      <c r="SMJ149" s="37"/>
      <c r="SMK149" s="37"/>
      <c r="SML149" s="37"/>
      <c r="SMM149" s="37"/>
      <c r="SMN149" s="37"/>
      <c r="SMO149" s="37"/>
      <c r="SMP149" s="37"/>
      <c r="SMQ149" s="37"/>
      <c r="SMR149" s="37"/>
      <c r="SMS149" s="37"/>
      <c r="SMT149" s="37"/>
      <c r="SMU149" s="37"/>
      <c r="SMV149" s="37"/>
      <c r="SMW149" s="37"/>
      <c r="SMX149" s="37"/>
      <c r="SMY149" s="37"/>
      <c r="SMZ149" s="37"/>
      <c r="SNA149" s="37"/>
      <c r="SNB149" s="37"/>
      <c r="SNC149" s="37"/>
      <c r="SND149" s="37"/>
      <c r="SNE149" s="37"/>
      <c r="SNF149" s="37"/>
      <c r="SNG149" s="37"/>
      <c r="SNH149" s="37"/>
      <c r="SNI149" s="37"/>
      <c r="SNJ149" s="37"/>
      <c r="SNK149" s="37"/>
      <c r="SNL149" s="37"/>
      <c r="SNM149" s="37"/>
      <c r="SNN149" s="37"/>
      <c r="SNO149" s="37"/>
      <c r="SNP149" s="37"/>
      <c r="SNQ149" s="37"/>
      <c r="SNR149" s="37"/>
      <c r="SNS149" s="37"/>
      <c r="SNT149" s="37"/>
      <c r="SNU149" s="37"/>
      <c r="SNV149" s="37"/>
      <c r="SNW149" s="37"/>
      <c r="SNX149" s="37"/>
      <c r="SNY149" s="37"/>
      <c r="SNZ149" s="37"/>
      <c r="SOA149" s="37"/>
      <c r="SOB149" s="37"/>
      <c r="SOC149" s="37"/>
      <c r="SOD149" s="37"/>
      <c r="SOE149" s="37"/>
      <c r="SOF149" s="37"/>
      <c r="SOG149" s="37"/>
      <c r="SOH149" s="37"/>
      <c r="SOI149" s="37"/>
      <c r="SOJ149" s="37"/>
      <c r="SOK149" s="37"/>
      <c r="SOL149" s="37"/>
      <c r="SOM149" s="37"/>
      <c r="SON149" s="37"/>
      <c r="SOO149" s="37"/>
      <c r="SOP149" s="37"/>
      <c r="SOQ149" s="37"/>
      <c r="SOR149" s="37"/>
      <c r="SOS149" s="37"/>
      <c r="SOT149" s="37"/>
      <c r="SOU149" s="37"/>
      <c r="SOV149" s="37"/>
      <c r="SOW149" s="37"/>
      <c r="SOX149" s="37"/>
      <c r="SOY149" s="37"/>
      <c r="SOZ149" s="37"/>
      <c r="SPA149" s="37"/>
      <c r="SPB149" s="37"/>
      <c r="SPC149" s="37"/>
      <c r="SPD149" s="37"/>
      <c r="SPE149" s="37"/>
      <c r="SPF149" s="37"/>
      <c r="SPG149" s="37"/>
      <c r="SPH149" s="37"/>
      <c r="SPI149" s="37"/>
      <c r="SPJ149" s="37"/>
      <c r="SPK149" s="37"/>
      <c r="SPL149" s="37"/>
      <c r="SPM149" s="37"/>
      <c r="SPN149" s="37"/>
      <c r="SPO149" s="37"/>
      <c r="SPP149" s="37"/>
      <c r="SPQ149" s="37"/>
      <c r="SPR149" s="37"/>
      <c r="SPS149" s="37"/>
      <c r="SPT149" s="37"/>
      <c r="SPU149" s="37"/>
      <c r="SPV149" s="37"/>
      <c r="SPW149" s="37"/>
      <c r="SPX149" s="37"/>
      <c r="SPY149" s="37"/>
      <c r="SPZ149" s="37"/>
      <c r="SQA149" s="37"/>
      <c r="SQB149" s="37"/>
      <c r="SQC149" s="37"/>
      <c r="SQD149" s="37"/>
      <c r="SQE149" s="37"/>
      <c r="SQF149" s="37"/>
      <c r="SQG149" s="37"/>
      <c r="SQH149" s="37"/>
      <c r="SQI149" s="37"/>
      <c r="SQJ149" s="37"/>
      <c r="SQK149" s="37"/>
      <c r="SQL149" s="37"/>
      <c r="SQM149" s="37"/>
      <c r="SQN149" s="37"/>
      <c r="SQO149" s="37"/>
      <c r="SQP149" s="37"/>
      <c r="SQQ149" s="37"/>
      <c r="SQR149" s="37"/>
      <c r="SQS149" s="37"/>
      <c r="SQT149" s="37"/>
      <c r="SQU149" s="37"/>
      <c r="SQV149" s="37"/>
      <c r="SQW149" s="37"/>
      <c r="SQX149" s="37"/>
      <c r="SQY149" s="37"/>
      <c r="SQZ149" s="37"/>
      <c r="SRA149" s="37"/>
      <c r="SRB149" s="37"/>
      <c r="SRC149" s="37"/>
      <c r="SRD149" s="37"/>
      <c r="SRE149" s="37"/>
      <c r="SRF149" s="37"/>
      <c r="SRG149" s="37"/>
      <c r="SRH149" s="37"/>
      <c r="SRI149" s="37"/>
      <c r="SRJ149" s="37"/>
      <c r="SRK149" s="37"/>
      <c r="SRL149" s="37"/>
      <c r="SRM149" s="37"/>
      <c r="SRN149" s="37"/>
      <c r="SRO149" s="37"/>
      <c r="SRP149" s="37"/>
      <c r="SRQ149" s="37"/>
      <c r="SRR149" s="37"/>
      <c r="SRS149" s="37"/>
      <c r="SRT149" s="37"/>
      <c r="SRU149" s="37"/>
      <c r="SRV149" s="37"/>
      <c r="SRW149" s="37"/>
      <c r="SRX149" s="37"/>
      <c r="SRY149" s="37"/>
      <c r="SRZ149" s="37"/>
      <c r="SSA149" s="37"/>
      <c r="SSB149" s="37"/>
      <c r="SSC149" s="37"/>
      <c r="SSD149" s="37"/>
      <c r="SSE149" s="37"/>
      <c r="SSF149" s="37"/>
      <c r="SSG149" s="37"/>
      <c r="SSH149" s="37"/>
      <c r="SSI149" s="37"/>
      <c r="SSJ149" s="37"/>
      <c r="SSK149" s="37"/>
      <c r="SSL149" s="37"/>
      <c r="SSM149" s="37"/>
      <c r="SSN149" s="37"/>
      <c r="SSO149" s="37"/>
      <c r="SSP149" s="37"/>
      <c r="SSQ149" s="37"/>
      <c r="SSR149" s="37"/>
      <c r="SSS149" s="37"/>
      <c r="SST149" s="37"/>
      <c r="SSU149" s="37"/>
      <c r="SSV149" s="37"/>
      <c r="SSW149" s="37"/>
      <c r="SSX149" s="37"/>
      <c r="SSY149" s="37"/>
      <c r="SSZ149" s="37"/>
      <c r="STA149" s="37"/>
      <c r="STB149" s="37"/>
      <c r="STC149" s="37"/>
      <c r="STD149" s="37"/>
      <c r="STE149" s="37"/>
      <c r="STF149" s="37"/>
      <c r="STG149" s="37"/>
      <c r="STH149" s="37"/>
      <c r="STI149" s="37"/>
      <c r="STJ149" s="37"/>
      <c r="STK149" s="37"/>
      <c r="STL149" s="37"/>
      <c r="STM149" s="37"/>
      <c r="STN149" s="37"/>
      <c r="STO149" s="37"/>
      <c r="STP149" s="37"/>
      <c r="STQ149" s="37"/>
      <c r="STR149" s="37"/>
      <c r="STS149" s="37"/>
      <c r="STT149" s="37"/>
      <c r="STU149" s="37"/>
      <c r="STV149" s="37"/>
      <c r="STW149" s="37"/>
      <c r="STX149" s="37"/>
      <c r="STY149" s="37"/>
      <c r="STZ149" s="37"/>
      <c r="SUA149" s="37"/>
      <c r="SUB149" s="37"/>
      <c r="SUC149" s="37"/>
      <c r="SUD149" s="37"/>
      <c r="SUE149" s="37"/>
      <c r="SUF149" s="37"/>
      <c r="SUG149" s="37"/>
      <c r="SUH149" s="37"/>
      <c r="SUI149" s="37"/>
      <c r="SUJ149" s="37"/>
      <c r="SUK149" s="37"/>
      <c r="SUL149" s="37"/>
      <c r="SUM149" s="37"/>
      <c r="SUN149" s="37"/>
      <c r="SUO149" s="37"/>
      <c r="SUP149" s="37"/>
      <c r="SUQ149" s="37"/>
      <c r="SUR149" s="37"/>
      <c r="SUS149" s="37"/>
      <c r="SUT149" s="37"/>
      <c r="SUU149" s="37"/>
      <c r="SUV149" s="37"/>
      <c r="SUW149" s="37"/>
      <c r="SUX149" s="37"/>
      <c r="SUY149" s="37"/>
      <c r="SUZ149" s="37"/>
      <c r="SVA149" s="37"/>
      <c r="SVB149" s="37"/>
      <c r="SVC149" s="37"/>
      <c r="SVD149" s="37"/>
      <c r="SVE149" s="37"/>
      <c r="SVF149" s="37"/>
      <c r="SVG149" s="37"/>
      <c r="SVH149" s="37"/>
      <c r="SVI149" s="37"/>
      <c r="SVJ149" s="37"/>
      <c r="SVK149" s="37"/>
      <c r="SVL149" s="37"/>
      <c r="SVM149" s="37"/>
      <c r="SVN149" s="37"/>
      <c r="SVO149" s="37"/>
      <c r="SVP149" s="37"/>
      <c r="SVQ149" s="37"/>
      <c r="SVR149" s="37"/>
      <c r="SVS149" s="37"/>
      <c r="SVT149" s="37"/>
      <c r="SVU149" s="37"/>
      <c r="SVV149" s="37"/>
      <c r="SVW149" s="37"/>
      <c r="SVX149" s="37"/>
      <c r="SVY149" s="37"/>
      <c r="SVZ149" s="37"/>
      <c r="SWA149" s="37"/>
      <c r="SWB149" s="37"/>
      <c r="SWC149" s="37"/>
      <c r="SWD149" s="37"/>
      <c r="SWE149" s="37"/>
      <c r="SWF149" s="37"/>
      <c r="SWG149" s="37"/>
      <c r="SWH149" s="37"/>
      <c r="SWI149" s="37"/>
      <c r="SWJ149" s="37"/>
      <c r="SWK149" s="37"/>
      <c r="SWL149" s="37"/>
      <c r="SWM149" s="37"/>
      <c r="SWN149" s="37"/>
      <c r="SWO149" s="37"/>
      <c r="SWP149" s="37"/>
      <c r="SWQ149" s="37"/>
      <c r="SWR149" s="37"/>
      <c r="SWS149" s="37"/>
      <c r="SWT149" s="37"/>
      <c r="SWU149" s="37"/>
      <c r="SWV149" s="37"/>
      <c r="SWW149" s="37"/>
      <c r="SWX149" s="37"/>
      <c r="SWY149" s="37"/>
      <c r="SWZ149" s="37"/>
      <c r="SXA149" s="37"/>
      <c r="SXB149" s="37"/>
      <c r="SXC149" s="37"/>
      <c r="SXD149" s="37"/>
      <c r="SXE149" s="37"/>
      <c r="SXF149" s="37"/>
      <c r="SXG149" s="37"/>
      <c r="SXH149" s="37"/>
      <c r="SXI149" s="37"/>
      <c r="SXJ149" s="37"/>
      <c r="SXK149" s="37"/>
      <c r="SXL149" s="37"/>
      <c r="SXM149" s="37"/>
      <c r="SXN149" s="37"/>
      <c r="SXO149" s="37"/>
      <c r="SXP149" s="37"/>
      <c r="SXQ149" s="37"/>
      <c r="SXR149" s="37"/>
      <c r="SXS149" s="37"/>
      <c r="SXT149" s="37"/>
      <c r="SXU149" s="37"/>
      <c r="SXV149" s="37"/>
      <c r="SXW149" s="37"/>
      <c r="SXX149" s="37"/>
      <c r="SXY149" s="37"/>
      <c r="SXZ149" s="37"/>
      <c r="SYA149" s="37"/>
      <c r="SYB149" s="37"/>
      <c r="SYC149" s="37"/>
      <c r="SYD149" s="37"/>
      <c r="SYE149" s="37"/>
      <c r="SYF149" s="37"/>
      <c r="SYG149" s="37"/>
      <c r="SYH149" s="37"/>
      <c r="SYI149" s="37"/>
      <c r="SYJ149" s="37"/>
      <c r="SYK149" s="37"/>
      <c r="SYL149" s="37"/>
      <c r="SYM149" s="37"/>
      <c r="SYN149" s="37"/>
      <c r="SYO149" s="37"/>
      <c r="SYP149" s="37"/>
      <c r="SYQ149" s="37"/>
      <c r="SYR149" s="37"/>
      <c r="SYS149" s="37"/>
      <c r="SYT149" s="37"/>
      <c r="SYU149" s="37"/>
      <c r="SYV149" s="37"/>
      <c r="SYW149" s="37"/>
      <c r="SYX149" s="37"/>
      <c r="SYY149" s="37"/>
      <c r="SYZ149" s="37"/>
      <c r="SZA149" s="37"/>
      <c r="SZB149" s="37"/>
      <c r="SZC149" s="37"/>
      <c r="SZD149" s="37"/>
      <c r="SZE149" s="37"/>
      <c r="SZF149" s="37"/>
      <c r="SZG149" s="37"/>
      <c r="SZH149" s="37"/>
      <c r="SZI149" s="37"/>
      <c r="SZJ149" s="37"/>
      <c r="SZK149" s="37"/>
      <c r="SZL149" s="37"/>
      <c r="SZM149" s="37"/>
      <c r="SZN149" s="37"/>
      <c r="SZO149" s="37"/>
      <c r="SZP149" s="37"/>
      <c r="SZQ149" s="37"/>
      <c r="SZR149" s="37"/>
      <c r="SZS149" s="37"/>
      <c r="SZT149" s="37"/>
      <c r="SZU149" s="37"/>
      <c r="SZV149" s="37"/>
      <c r="SZW149" s="37"/>
      <c r="SZX149" s="37"/>
      <c r="SZY149" s="37"/>
      <c r="SZZ149" s="37"/>
      <c r="TAA149" s="37"/>
      <c r="TAB149" s="37"/>
      <c r="TAC149" s="37"/>
      <c r="TAD149" s="37"/>
      <c r="TAE149" s="37"/>
      <c r="TAF149" s="37"/>
      <c r="TAG149" s="37"/>
      <c r="TAH149" s="37"/>
      <c r="TAI149" s="37"/>
      <c r="TAJ149" s="37"/>
      <c r="TAK149" s="37"/>
      <c r="TAL149" s="37"/>
      <c r="TAM149" s="37"/>
      <c r="TAN149" s="37"/>
      <c r="TAO149" s="37"/>
      <c r="TAP149" s="37"/>
      <c r="TAQ149" s="37"/>
      <c r="TAR149" s="37"/>
      <c r="TAS149" s="37"/>
      <c r="TAT149" s="37"/>
      <c r="TAU149" s="37"/>
      <c r="TAV149" s="37"/>
      <c r="TAW149" s="37"/>
      <c r="TAX149" s="37"/>
      <c r="TAY149" s="37"/>
      <c r="TAZ149" s="37"/>
      <c r="TBA149" s="37"/>
      <c r="TBB149" s="37"/>
      <c r="TBC149" s="37"/>
      <c r="TBD149" s="37"/>
      <c r="TBE149" s="37"/>
      <c r="TBF149" s="37"/>
      <c r="TBG149" s="37"/>
      <c r="TBH149" s="37"/>
      <c r="TBI149" s="37"/>
      <c r="TBJ149" s="37"/>
      <c r="TBK149" s="37"/>
      <c r="TBL149" s="37"/>
      <c r="TBM149" s="37"/>
      <c r="TBN149" s="37"/>
      <c r="TBO149" s="37"/>
      <c r="TBP149" s="37"/>
      <c r="TBQ149" s="37"/>
      <c r="TBR149" s="37"/>
      <c r="TBS149" s="37"/>
      <c r="TBT149" s="37"/>
      <c r="TBU149" s="37"/>
      <c r="TBV149" s="37"/>
      <c r="TBW149" s="37"/>
      <c r="TBX149" s="37"/>
      <c r="TBY149" s="37"/>
      <c r="TBZ149" s="37"/>
      <c r="TCA149" s="37"/>
      <c r="TCB149" s="37"/>
      <c r="TCC149" s="37"/>
      <c r="TCD149" s="37"/>
      <c r="TCE149" s="37"/>
      <c r="TCF149" s="37"/>
      <c r="TCG149" s="37"/>
      <c r="TCH149" s="37"/>
      <c r="TCI149" s="37"/>
      <c r="TCJ149" s="37"/>
      <c r="TCK149" s="37"/>
      <c r="TCL149" s="37"/>
      <c r="TCM149" s="37"/>
      <c r="TCN149" s="37"/>
      <c r="TCO149" s="37"/>
      <c r="TCP149" s="37"/>
      <c r="TCQ149" s="37"/>
      <c r="TCR149" s="37"/>
      <c r="TCS149" s="37"/>
      <c r="TCT149" s="37"/>
      <c r="TCU149" s="37"/>
      <c r="TCV149" s="37"/>
      <c r="TCW149" s="37"/>
      <c r="TCX149" s="37"/>
      <c r="TCY149" s="37"/>
      <c r="TCZ149" s="37"/>
      <c r="TDA149" s="37"/>
      <c r="TDB149" s="37"/>
      <c r="TDC149" s="37"/>
      <c r="TDD149" s="37"/>
      <c r="TDE149" s="37"/>
      <c r="TDF149" s="37"/>
      <c r="TDG149" s="37"/>
      <c r="TDH149" s="37"/>
      <c r="TDI149" s="37"/>
      <c r="TDJ149" s="37"/>
      <c r="TDK149" s="37"/>
      <c r="TDL149" s="37"/>
      <c r="TDM149" s="37"/>
      <c r="TDN149" s="37"/>
      <c r="TDO149" s="37"/>
      <c r="TDP149" s="37"/>
      <c r="TDQ149" s="37"/>
      <c r="TDR149" s="37"/>
      <c r="TDS149" s="37"/>
      <c r="TDT149" s="37"/>
      <c r="TDU149" s="37"/>
      <c r="TDV149" s="37"/>
      <c r="TDW149" s="37"/>
      <c r="TDX149" s="37"/>
      <c r="TDY149" s="37"/>
      <c r="TDZ149" s="37"/>
      <c r="TEA149" s="37"/>
      <c r="TEB149" s="37"/>
      <c r="TEC149" s="37"/>
      <c r="TED149" s="37"/>
      <c r="TEE149" s="37"/>
      <c r="TEF149" s="37"/>
      <c r="TEG149" s="37"/>
      <c r="TEH149" s="37"/>
      <c r="TEI149" s="37"/>
      <c r="TEJ149" s="37"/>
      <c r="TEK149" s="37"/>
      <c r="TEL149" s="37"/>
      <c r="TEM149" s="37"/>
      <c r="TEN149" s="37"/>
      <c r="TEO149" s="37"/>
      <c r="TEP149" s="37"/>
      <c r="TEQ149" s="37"/>
      <c r="TER149" s="37"/>
      <c r="TES149" s="37"/>
      <c r="TET149" s="37"/>
      <c r="TEU149" s="37"/>
      <c r="TEV149" s="37"/>
      <c r="TEW149" s="37"/>
      <c r="TEX149" s="37"/>
      <c r="TEY149" s="37"/>
      <c r="TEZ149" s="37"/>
      <c r="TFA149" s="37"/>
      <c r="TFB149" s="37"/>
      <c r="TFC149" s="37"/>
      <c r="TFD149" s="37"/>
      <c r="TFE149" s="37"/>
      <c r="TFF149" s="37"/>
      <c r="TFG149" s="37"/>
      <c r="TFH149" s="37"/>
      <c r="TFI149" s="37"/>
      <c r="TFJ149" s="37"/>
      <c r="TFK149" s="37"/>
      <c r="TFL149" s="37"/>
      <c r="TFM149" s="37"/>
      <c r="TFN149" s="37"/>
      <c r="TFO149" s="37"/>
      <c r="TFP149" s="37"/>
      <c r="TFQ149" s="37"/>
      <c r="TFR149" s="37"/>
      <c r="TFS149" s="37"/>
      <c r="TFT149" s="37"/>
      <c r="TFU149" s="37"/>
      <c r="TFV149" s="37"/>
      <c r="TFW149" s="37"/>
      <c r="TFX149" s="37"/>
      <c r="TFY149" s="37"/>
      <c r="TFZ149" s="37"/>
      <c r="TGA149" s="37"/>
      <c r="TGB149" s="37"/>
      <c r="TGC149" s="37"/>
      <c r="TGD149" s="37"/>
      <c r="TGE149" s="37"/>
      <c r="TGF149" s="37"/>
      <c r="TGG149" s="37"/>
      <c r="TGH149" s="37"/>
      <c r="TGI149" s="37"/>
      <c r="TGJ149" s="37"/>
      <c r="TGK149" s="37"/>
      <c r="TGL149" s="37"/>
      <c r="TGM149" s="37"/>
      <c r="TGN149" s="37"/>
      <c r="TGO149" s="37"/>
      <c r="TGP149" s="37"/>
      <c r="TGQ149" s="37"/>
      <c r="TGR149" s="37"/>
      <c r="TGS149" s="37"/>
      <c r="TGT149" s="37"/>
      <c r="TGU149" s="37"/>
      <c r="TGV149" s="37"/>
      <c r="TGW149" s="37"/>
      <c r="TGX149" s="37"/>
      <c r="TGY149" s="37"/>
      <c r="TGZ149" s="37"/>
      <c r="THA149" s="37"/>
      <c r="THB149" s="37"/>
      <c r="THC149" s="37"/>
      <c r="THD149" s="37"/>
      <c r="THE149" s="37"/>
      <c r="THF149" s="37"/>
      <c r="THG149" s="37"/>
      <c r="THH149" s="37"/>
      <c r="THI149" s="37"/>
      <c r="THJ149" s="37"/>
      <c r="THK149" s="37"/>
      <c r="THL149" s="37"/>
      <c r="THM149" s="37"/>
      <c r="THN149" s="37"/>
      <c r="THO149" s="37"/>
      <c r="THP149" s="37"/>
      <c r="THQ149" s="37"/>
      <c r="THR149" s="37"/>
      <c r="THS149" s="37"/>
      <c r="THT149" s="37"/>
      <c r="THU149" s="37"/>
      <c r="THV149" s="37"/>
      <c r="THW149" s="37"/>
      <c r="THX149" s="37"/>
      <c r="THY149" s="37"/>
      <c r="THZ149" s="37"/>
      <c r="TIA149" s="37"/>
      <c r="TIB149" s="37"/>
      <c r="TIC149" s="37"/>
      <c r="TID149" s="37"/>
      <c r="TIE149" s="37"/>
      <c r="TIF149" s="37"/>
      <c r="TIG149" s="37"/>
      <c r="TIH149" s="37"/>
      <c r="TII149" s="37"/>
      <c r="TIJ149" s="37"/>
      <c r="TIK149" s="37"/>
      <c r="TIL149" s="37"/>
      <c r="TIM149" s="37"/>
      <c r="TIN149" s="37"/>
      <c r="TIO149" s="37"/>
      <c r="TIP149" s="37"/>
      <c r="TIQ149" s="37"/>
      <c r="TIR149" s="37"/>
      <c r="TIS149" s="37"/>
      <c r="TIT149" s="37"/>
      <c r="TIU149" s="37"/>
      <c r="TIV149" s="37"/>
      <c r="TIW149" s="37"/>
      <c r="TIX149" s="37"/>
      <c r="TIY149" s="37"/>
      <c r="TIZ149" s="37"/>
      <c r="TJA149" s="37"/>
      <c r="TJB149" s="37"/>
      <c r="TJC149" s="37"/>
      <c r="TJD149" s="37"/>
      <c r="TJE149" s="37"/>
      <c r="TJF149" s="37"/>
      <c r="TJG149" s="37"/>
      <c r="TJH149" s="37"/>
      <c r="TJI149" s="37"/>
      <c r="TJJ149" s="37"/>
      <c r="TJK149" s="37"/>
      <c r="TJL149" s="37"/>
      <c r="TJM149" s="37"/>
      <c r="TJN149" s="37"/>
      <c r="TJO149" s="37"/>
      <c r="TJP149" s="37"/>
      <c r="TJQ149" s="37"/>
      <c r="TJR149" s="37"/>
      <c r="TJS149" s="37"/>
      <c r="TJT149" s="37"/>
      <c r="TJU149" s="37"/>
      <c r="TJV149" s="37"/>
      <c r="TJW149" s="37"/>
      <c r="TJX149" s="37"/>
      <c r="TJY149" s="37"/>
      <c r="TJZ149" s="37"/>
      <c r="TKA149" s="37"/>
      <c r="TKB149" s="37"/>
      <c r="TKC149" s="37"/>
      <c r="TKD149" s="37"/>
      <c r="TKE149" s="37"/>
      <c r="TKF149" s="37"/>
      <c r="TKG149" s="37"/>
      <c r="TKH149" s="37"/>
      <c r="TKI149" s="37"/>
      <c r="TKJ149" s="37"/>
      <c r="TKK149" s="37"/>
      <c r="TKL149" s="37"/>
      <c r="TKM149" s="37"/>
      <c r="TKN149" s="37"/>
      <c r="TKO149" s="37"/>
      <c r="TKP149" s="37"/>
      <c r="TKQ149" s="37"/>
      <c r="TKR149" s="37"/>
      <c r="TKS149" s="37"/>
      <c r="TKT149" s="37"/>
      <c r="TKU149" s="37"/>
      <c r="TKV149" s="37"/>
      <c r="TKW149" s="37"/>
      <c r="TKX149" s="37"/>
      <c r="TKY149" s="37"/>
      <c r="TKZ149" s="37"/>
      <c r="TLA149" s="37"/>
      <c r="TLB149" s="37"/>
      <c r="TLC149" s="37"/>
      <c r="TLD149" s="37"/>
      <c r="TLE149" s="37"/>
      <c r="TLF149" s="37"/>
      <c r="TLG149" s="37"/>
      <c r="TLH149" s="37"/>
      <c r="TLI149" s="37"/>
      <c r="TLJ149" s="37"/>
      <c r="TLK149" s="37"/>
      <c r="TLL149" s="37"/>
      <c r="TLM149" s="37"/>
      <c r="TLN149" s="37"/>
      <c r="TLO149" s="37"/>
      <c r="TLP149" s="37"/>
      <c r="TLQ149" s="37"/>
      <c r="TLR149" s="37"/>
      <c r="TLS149" s="37"/>
      <c r="TLT149" s="37"/>
      <c r="TLU149" s="37"/>
      <c r="TLV149" s="37"/>
      <c r="TLW149" s="37"/>
      <c r="TLX149" s="37"/>
      <c r="TLY149" s="37"/>
      <c r="TLZ149" s="37"/>
      <c r="TMA149" s="37"/>
      <c r="TMB149" s="37"/>
      <c r="TMC149" s="37"/>
      <c r="TMD149" s="37"/>
      <c r="TME149" s="37"/>
      <c r="TMF149" s="37"/>
      <c r="TMG149" s="37"/>
      <c r="TMH149" s="37"/>
      <c r="TMI149" s="37"/>
      <c r="TMJ149" s="37"/>
      <c r="TMK149" s="37"/>
      <c r="TML149" s="37"/>
      <c r="TMM149" s="37"/>
      <c r="TMN149" s="37"/>
      <c r="TMO149" s="37"/>
      <c r="TMP149" s="37"/>
      <c r="TMQ149" s="37"/>
      <c r="TMR149" s="37"/>
      <c r="TMS149" s="37"/>
      <c r="TMT149" s="37"/>
      <c r="TMU149" s="37"/>
      <c r="TMV149" s="37"/>
      <c r="TMW149" s="37"/>
      <c r="TMX149" s="37"/>
      <c r="TMY149" s="37"/>
      <c r="TMZ149" s="37"/>
      <c r="TNA149" s="37"/>
      <c r="TNB149" s="37"/>
      <c r="TNC149" s="37"/>
      <c r="TND149" s="37"/>
      <c r="TNE149" s="37"/>
      <c r="TNF149" s="37"/>
      <c r="TNG149" s="37"/>
      <c r="TNH149" s="37"/>
      <c r="TNI149" s="37"/>
      <c r="TNJ149" s="37"/>
      <c r="TNK149" s="37"/>
      <c r="TNL149" s="37"/>
      <c r="TNM149" s="37"/>
      <c r="TNN149" s="37"/>
      <c r="TNO149" s="37"/>
      <c r="TNP149" s="37"/>
      <c r="TNQ149" s="37"/>
      <c r="TNR149" s="37"/>
      <c r="TNS149" s="37"/>
      <c r="TNT149" s="37"/>
      <c r="TNU149" s="37"/>
      <c r="TNV149" s="37"/>
      <c r="TNW149" s="37"/>
      <c r="TNX149" s="37"/>
      <c r="TNY149" s="37"/>
      <c r="TNZ149" s="37"/>
      <c r="TOA149" s="37"/>
      <c r="TOB149" s="37"/>
      <c r="TOC149" s="37"/>
      <c r="TOD149" s="37"/>
      <c r="TOE149" s="37"/>
      <c r="TOF149" s="37"/>
      <c r="TOG149" s="37"/>
      <c r="TOH149" s="37"/>
      <c r="TOI149" s="37"/>
      <c r="TOJ149" s="37"/>
      <c r="TOK149" s="37"/>
      <c r="TOL149" s="37"/>
      <c r="TOM149" s="37"/>
      <c r="TON149" s="37"/>
      <c r="TOO149" s="37"/>
      <c r="TOP149" s="37"/>
      <c r="TOQ149" s="37"/>
      <c r="TOR149" s="37"/>
      <c r="TOS149" s="37"/>
      <c r="TOT149" s="37"/>
      <c r="TOU149" s="37"/>
      <c r="TOV149" s="37"/>
      <c r="TOW149" s="37"/>
      <c r="TOX149" s="37"/>
      <c r="TOY149" s="37"/>
      <c r="TOZ149" s="37"/>
      <c r="TPA149" s="37"/>
      <c r="TPB149" s="37"/>
      <c r="TPC149" s="37"/>
      <c r="TPD149" s="37"/>
      <c r="TPE149" s="37"/>
      <c r="TPF149" s="37"/>
      <c r="TPG149" s="37"/>
      <c r="TPH149" s="37"/>
      <c r="TPI149" s="37"/>
      <c r="TPJ149" s="37"/>
      <c r="TPK149" s="37"/>
      <c r="TPL149" s="37"/>
      <c r="TPM149" s="37"/>
      <c r="TPN149" s="37"/>
      <c r="TPO149" s="37"/>
      <c r="TPP149" s="37"/>
      <c r="TPQ149" s="37"/>
      <c r="TPR149" s="37"/>
      <c r="TPS149" s="37"/>
      <c r="TPT149" s="37"/>
      <c r="TPU149" s="37"/>
      <c r="TPV149" s="37"/>
      <c r="TPW149" s="37"/>
      <c r="TPX149" s="37"/>
      <c r="TPY149" s="37"/>
      <c r="TPZ149" s="37"/>
      <c r="TQA149" s="37"/>
      <c r="TQB149" s="37"/>
      <c r="TQC149" s="37"/>
      <c r="TQD149" s="37"/>
      <c r="TQE149" s="37"/>
      <c r="TQF149" s="37"/>
      <c r="TQG149" s="37"/>
      <c r="TQH149" s="37"/>
      <c r="TQI149" s="37"/>
      <c r="TQJ149" s="37"/>
      <c r="TQK149" s="37"/>
      <c r="TQL149" s="37"/>
      <c r="TQM149" s="37"/>
      <c r="TQN149" s="37"/>
      <c r="TQO149" s="37"/>
      <c r="TQP149" s="37"/>
      <c r="TQQ149" s="37"/>
      <c r="TQR149" s="37"/>
      <c r="TQS149" s="37"/>
      <c r="TQT149" s="37"/>
      <c r="TQU149" s="37"/>
      <c r="TQV149" s="37"/>
      <c r="TQW149" s="37"/>
      <c r="TQX149" s="37"/>
      <c r="TQY149" s="37"/>
      <c r="TQZ149" s="37"/>
      <c r="TRA149" s="37"/>
      <c r="TRB149" s="37"/>
      <c r="TRC149" s="37"/>
      <c r="TRD149" s="37"/>
      <c r="TRE149" s="37"/>
      <c r="TRF149" s="37"/>
      <c r="TRG149" s="37"/>
      <c r="TRH149" s="37"/>
      <c r="TRI149" s="37"/>
      <c r="TRJ149" s="37"/>
      <c r="TRK149" s="37"/>
      <c r="TRL149" s="37"/>
      <c r="TRM149" s="37"/>
      <c r="TRN149" s="37"/>
      <c r="TRO149" s="37"/>
      <c r="TRP149" s="37"/>
      <c r="TRQ149" s="37"/>
      <c r="TRR149" s="37"/>
      <c r="TRS149" s="37"/>
      <c r="TRT149" s="37"/>
      <c r="TRU149" s="37"/>
      <c r="TRV149" s="37"/>
      <c r="TRW149" s="37"/>
      <c r="TRX149" s="37"/>
      <c r="TRY149" s="37"/>
      <c r="TRZ149" s="37"/>
      <c r="TSA149" s="37"/>
      <c r="TSB149" s="37"/>
      <c r="TSC149" s="37"/>
      <c r="TSD149" s="37"/>
      <c r="TSE149" s="37"/>
      <c r="TSF149" s="37"/>
      <c r="TSG149" s="37"/>
      <c r="TSH149" s="37"/>
      <c r="TSI149" s="37"/>
      <c r="TSJ149" s="37"/>
      <c r="TSK149" s="37"/>
      <c r="TSL149" s="37"/>
      <c r="TSM149" s="37"/>
      <c r="TSN149" s="37"/>
      <c r="TSO149" s="37"/>
      <c r="TSP149" s="37"/>
      <c r="TSQ149" s="37"/>
      <c r="TSR149" s="37"/>
      <c r="TSS149" s="37"/>
      <c r="TST149" s="37"/>
      <c r="TSU149" s="37"/>
      <c r="TSV149" s="37"/>
      <c r="TSW149" s="37"/>
      <c r="TSX149" s="37"/>
      <c r="TSY149" s="37"/>
      <c r="TSZ149" s="37"/>
      <c r="TTA149" s="37"/>
      <c r="TTB149" s="37"/>
      <c r="TTC149" s="37"/>
      <c r="TTD149" s="37"/>
      <c r="TTE149" s="37"/>
      <c r="TTF149" s="37"/>
      <c r="TTG149" s="37"/>
      <c r="TTH149" s="37"/>
      <c r="TTI149" s="37"/>
      <c r="TTJ149" s="37"/>
      <c r="TTK149" s="37"/>
      <c r="TTL149" s="37"/>
      <c r="TTM149" s="37"/>
      <c r="TTN149" s="37"/>
      <c r="TTO149" s="37"/>
      <c r="TTP149" s="37"/>
      <c r="TTQ149" s="37"/>
      <c r="TTR149" s="37"/>
      <c r="TTS149" s="37"/>
      <c r="TTT149" s="37"/>
      <c r="TTU149" s="37"/>
      <c r="TTV149" s="37"/>
      <c r="TTW149" s="37"/>
      <c r="TTX149" s="37"/>
      <c r="TTY149" s="37"/>
      <c r="TTZ149" s="37"/>
      <c r="TUA149" s="37"/>
      <c r="TUB149" s="37"/>
      <c r="TUC149" s="37"/>
      <c r="TUD149" s="37"/>
      <c r="TUE149" s="37"/>
      <c r="TUF149" s="37"/>
      <c r="TUG149" s="37"/>
      <c r="TUH149" s="37"/>
      <c r="TUI149" s="37"/>
      <c r="TUJ149" s="37"/>
      <c r="TUK149" s="37"/>
      <c r="TUL149" s="37"/>
      <c r="TUM149" s="37"/>
      <c r="TUN149" s="37"/>
      <c r="TUO149" s="37"/>
      <c r="TUP149" s="37"/>
      <c r="TUQ149" s="37"/>
      <c r="TUR149" s="37"/>
      <c r="TUS149" s="37"/>
      <c r="TUT149" s="37"/>
      <c r="TUU149" s="37"/>
      <c r="TUV149" s="37"/>
      <c r="TUW149" s="37"/>
      <c r="TUX149" s="37"/>
      <c r="TUY149" s="37"/>
      <c r="TUZ149" s="37"/>
      <c r="TVA149" s="37"/>
      <c r="TVB149" s="37"/>
      <c r="TVC149" s="37"/>
      <c r="TVD149" s="37"/>
      <c r="TVE149" s="37"/>
      <c r="TVF149" s="37"/>
      <c r="TVG149" s="37"/>
      <c r="TVH149" s="37"/>
      <c r="TVI149" s="37"/>
      <c r="TVJ149" s="37"/>
      <c r="TVK149" s="37"/>
      <c r="TVL149" s="37"/>
      <c r="TVM149" s="37"/>
      <c r="TVN149" s="37"/>
      <c r="TVO149" s="37"/>
      <c r="TVP149" s="37"/>
      <c r="TVQ149" s="37"/>
      <c r="TVR149" s="37"/>
      <c r="TVS149" s="37"/>
      <c r="TVT149" s="37"/>
      <c r="TVU149" s="37"/>
      <c r="TVV149" s="37"/>
      <c r="TVW149" s="37"/>
      <c r="TVX149" s="37"/>
      <c r="TVY149" s="37"/>
      <c r="TVZ149" s="37"/>
      <c r="TWA149" s="37"/>
      <c r="TWB149" s="37"/>
      <c r="TWC149" s="37"/>
      <c r="TWD149" s="37"/>
      <c r="TWE149" s="37"/>
      <c r="TWF149" s="37"/>
      <c r="TWG149" s="37"/>
      <c r="TWH149" s="37"/>
      <c r="TWI149" s="37"/>
      <c r="TWJ149" s="37"/>
      <c r="TWK149" s="37"/>
      <c r="TWL149" s="37"/>
      <c r="TWM149" s="37"/>
      <c r="TWN149" s="37"/>
      <c r="TWO149" s="37"/>
      <c r="TWP149" s="37"/>
      <c r="TWQ149" s="37"/>
      <c r="TWR149" s="37"/>
      <c r="TWS149" s="37"/>
      <c r="TWT149" s="37"/>
      <c r="TWU149" s="37"/>
      <c r="TWV149" s="37"/>
      <c r="TWW149" s="37"/>
      <c r="TWX149" s="37"/>
      <c r="TWY149" s="37"/>
      <c r="TWZ149" s="37"/>
      <c r="TXA149" s="37"/>
      <c r="TXB149" s="37"/>
      <c r="TXC149" s="37"/>
      <c r="TXD149" s="37"/>
      <c r="TXE149" s="37"/>
      <c r="TXF149" s="37"/>
      <c r="TXG149" s="37"/>
      <c r="TXH149" s="37"/>
      <c r="TXI149" s="37"/>
      <c r="TXJ149" s="37"/>
      <c r="TXK149" s="37"/>
      <c r="TXL149" s="37"/>
      <c r="TXM149" s="37"/>
      <c r="TXN149" s="37"/>
      <c r="TXO149" s="37"/>
      <c r="TXP149" s="37"/>
      <c r="TXQ149" s="37"/>
      <c r="TXR149" s="37"/>
      <c r="TXS149" s="37"/>
      <c r="TXT149" s="37"/>
      <c r="TXU149" s="37"/>
      <c r="TXV149" s="37"/>
      <c r="TXW149" s="37"/>
      <c r="TXX149" s="37"/>
      <c r="TXY149" s="37"/>
      <c r="TXZ149" s="37"/>
      <c r="TYA149" s="37"/>
      <c r="TYB149" s="37"/>
      <c r="TYC149" s="37"/>
      <c r="TYD149" s="37"/>
      <c r="TYE149" s="37"/>
      <c r="TYF149" s="37"/>
      <c r="TYG149" s="37"/>
      <c r="TYH149" s="37"/>
      <c r="TYI149" s="37"/>
      <c r="TYJ149" s="37"/>
      <c r="TYK149" s="37"/>
      <c r="TYL149" s="37"/>
      <c r="TYM149" s="37"/>
      <c r="TYN149" s="37"/>
      <c r="TYO149" s="37"/>
      <c r="TYP149" s="37"/>
      <c r="TYQ149" s="37"/>
      <c r="TYR149" s="37"/>
      <c r="TYS149" s="37"/>
      <c r="TYT149" s="37"/>
      <c r="TYU149" s="37"/>
      <c r="TYV149" s="37"/>
      <c r="TYW149" s="37"/>
      <c r="TYX149" s="37"/>
      <c r="TYY149" s="37"/>
      <c r="TYZ149" s="37"/>
      <c r="TZA149" s="37"/>
      <c r="TZB149" s="37"/>
      <c r="TZC149" s="37"/>
      <c r="TZD149" s="37"/>
      <c r="TZE149" s="37"/>
      <c r="TZF149" s="37"/>
      <c r="TZG149" s="37"/>
      <c r="TZH149" s="37"/>
      <c r="TZI149" s="37"/>
      <c r="TZJ149" s="37"/>
      <c r="TZK149" s="37"/>
      <c r="TZL149" s="37"/>
      <c r="TZM149" s="37"/>
      <c r="TZN149" s="37"/>
      <c r="TZO149" s="37"/>
      <c r="TZP149" s="37"/>
      <c r="TZQ149" s="37"/>
      <c r="TZR149" s="37"/>
      <c r="TZS149" s="37"/>
      <c r="TZT149" s="37"/>
      <c r="TZU149" s="37"/>
      <c r="TZV149" s="37"/>
      <c r="TZW149" s="37"/>
      <c r="TZX149" s="37"/>
      <c r="TZY149" s="37"/>
      <c r="TZZ149" s="37"/>
      <c r="UAA149" s="37"/>
      <c r="UAB149" s="37"/>
      <c r="UAC149" s="37"/>
      <c r="UAD149" s="37"/>
      <c r="UAE149" s="37"/>
      <c r="UAF149" s="37"/>
      <c r="UAG149" s="37"/>
      <c r="UAH149" s="37"/>
      <c r="UAI149" s="37"/>
      <c r="UAJ149" s="37"/>
      <c r="UAK149" s="37"/>
      <c r="UAL149" s="37"/>
      <c r="UAM149" s="37"/>
      <c r="UAN149" s="37"/>
      <c r="UAO149" s="37"/>
      <c r="UAP149" s="37"/>
      <c r="UAQ149" s="37"/>
      <c r="UAR149" s="37"/>
      <c r="UAS149" s="37"/>
      <c r="UAT149" s="37"/>
      <c r="UAU149" s="37"/>
      <c r="UAV149" s="37"/>
      <c r="UAW149" s="37"/>
      <c r="UAX149" s="37"/>
      <c r="UAY149" s="37"/>
      <c r="UAZ149" s="37"/>
      <c r="UBA149" s="37"/>
      <c r="UBB149" s="37"/>
      <c r="UBC149" s="37"/>
      <c r="UBD149" s="37"/>
      <c r="UBE149" s="37"/>
      <c r="UBF149" s="37"/>
      <c r="UBG149" s="37"/>
      <c r="UBH149" s="37"/>
      <c r="UBI149" s="37"/>
      <c r="UBJ149" s="37"/>
      <c r="UBK149" s="37"/>
      <c r="UBL149" s="37"/>
      <c r="UBM149" s="37"/>
      <c r="UBN149" s="37"/>
      <c r="UBO149" s="37"/>
      <c r="UBP149" s="37"/>
      <c r="UBQ149" s="37"/>
      <c r="UBR149" s="37"/>
      <c r="UBS149" s="37"/>
      <c r="UBT149" s="37"/>
      <c r="UBU149" s="37"/>
      <c r="UBV149" s="37"/>
      <c r="UBW149" s="37"/>
      <c r="UBX149" s="37"/>
      <c r="UBY149" s="37"/>
      <c r="UBZ149" s="37"/>
      <c r="UCA149" s="37"/>
      <c r="UCB149" s="37"/>
      <c r="UCC149" s="37"/>
      <c r="UCD149" s="37"/>
      <c r="UCE149" s="37"/>
      <c r="UCF149" s="37"/>
      <c r="UCG149" s="37"/>
      <c r="UCH149" s="37"/>
      <c r="UCI149" s="37"/>
      <c r="UCJ149" s="37"/>
      <c r="UCK149" s="37"/>
      <c r="UCL149" s="37"/>
      <c r="UCM149" s="37"/>
      <c r="UCN149" s="37"/>
      <c r="UCO149" s="37"/>
      <c r="UCP149" s="37"/>
      <c r="UCQ149" s="37"/>
      <c r="UCR149" s="37"/>
      <c r="UCS149" s="37"/>
      <c r="UCT149" s="37"/>
      <c r="UCU149" s="37"/>
      <c r="UCV149" s="37"/>
      <c r="UCW149" s="37"/>
      <c r="UCX149" s="37"/>
      <c r="UCY149" s="37"/>
      <c r="UCZ149" s="37"/>
      <c r="UDA149" s="37"/>
      <c r="UDB149" s="37"/>
      <c r="UDC149" s="37"/>
      <c r="UDD149" s="37"/>
      <c r="UDE149" s="37"/>
      <c r="UDF149" s="37"/>
      <c r="UDG149" s="37"/>
      <c r="UDH149" s="37"/>
      <c r="UDI149" s="37"/>
      <c r="UDJ149" s="37"/>
      <c r="UDK149" s="37"/>
      <c r="UDL149" s="37"/>
      <c r="UDM149" s="37"/>
      <c r="UDN149" s="37"/>
      <c r="UDO149" s="37"/>
      <c r="UDP149" s="37"/>
      <c r="UDQ149" s="37"/>
      <c r="UDR149" s="37"/>
      <c r="UDS149" s="37"/>
      <c r="UDT149" s="37"/>
      <c r="UDU149" s="37"/>
      <c r="UDV149" s="37"/>
      <c r="UDW149" s="37"/>
      <c r="UDX149" s="37"/>
      <c r="UDY149" s="37"/>
      <c r="UDZ149" s="37"/>
      <c r="UEA149" s="37"/>
      <c r="UEB149" s="37"/>
      <c r="UEC149" s="37"/>
      <c r="UED149" s="37"/>
      <c r="UEE149" s="37"/>
      <c r="UEF149" s="37"/>
      <c r="UEG149" s="37"/>
      <c r="UEH149" s="37"/>
      <c r="UEI149" s="37"/>
      <c r="UEJ149" s="37"/>
      <c r="UEK149" s="37"/>
      <c r="UEL149" s="37"/>
      <c r="UEM149" s="37"/>
      <c r="UEN149" s="37"/>
      <c r="UEO149" s="37"/>
      <c r="UEP149" s="37"/>
      <c r="UEQ149" s="37"/>
      <c r="UER149" s="37"/>
      <c r="UES149" s="37"/>
      <c r="UET149" s="37"/>
      <c r="UEU149" s="37"/>
      <c r="UEV149" s="37"/>
      <c r="UEW149" s="37"/>
      <c r="UEX149" s="37"/>
      <c r="UEY149" s="37"/>
      <c r="UEZ149" s="37"/>
      <c r="UFA149" s="37"/>
      <c r="UFB149" s="37"/>
      <c r="UFC149" s="37"/>
      <c r="UFD149" s="37"/>
      <c r="UFE149" s="37"/>
      <c r="UFF149" s="37"/>
      <c r="UFG149" s="37"/>
      <c r="UFH149" s="37"/>
      <c r="UFI149" s="37"/>
      <c r="UFJ149" s="37"/>
      <c r="UFK149" s="37"/>
      <c r="UFL149" s="37"/>
      <c r="UFM149" s="37"/>
      <c r="UFN149" s="37"/>
      <c r="UFO149" s="37"/>
      <c r="UFP149" s="37"/>
      <c r="UFQ149" s="37"/>
      <c r="UFR149" s="37"/>
      <c r="UFS149" s="37"/>
      <c r="UFT149" s="37"/>
      <c r="UFU149" s="37"/>
      <c r="UFV149" s="37"/>
      <c r="UFW149" s="37"/>
      <c r="UFX149" s="37"/>
      <c r="UFY149" s="37"/>
      <c r="UFZ149" s="37"/>
      <c r="UGA149" s="37"/>
      <c r="UGB149" s="37"/>
      <c r="UGC149" s="37"/>
      <c r="UGD149" s="37"/>
      <c r="UGE149" s="37"/>
      <c r="UGF149" s="37"/>
      <c r="UGG149" s="37"/>
      <c r="UGH149" s="37"/>
      <c r="UGI149" s="37"/>
      <c r="UGJ149" s="37"/>
      <c r="UGK149" s="37"/>
      <c r="UGL149" s="37"/>
      <c r="UGM149" s="37"/>
      <c r="UGN149" s="37"/>
      <c r="UGO149" s="37"/>
      <c r="UGP149" s="37"/>
      <c r="UGQ149" s="37"/>
      <c r="UGR149" s="37"/>
      <c r="UGS149" s="37"/>
      <c r="UGT149" s="37"/>
      <c r="UGU149" s="37"/>
      <c r="UGV149" s="37"/>
      <c r="UGW149" s="37"/>
      <c r="UGX149" s="37"/>
      <c r="UGY149" s="37"/>
      <c r="UGZ149" s="37"/>
      <c r="UHA149" s="37"/>
      <c r="UHB149" s="37"/>
      <c r="UHC149" s="37"/>
      <c r="UHD149" s="37"/>
      <c r="UHE149" s="37"/>
      <c r="UHF149" s="37"/>
      <c r="UHG149" s="37"/>
      <c r="UHH149" s="37"/>
      <c r="UHI149" s="37"/>
      <c r="UHJ149" s="37"/>
      <c r="UHK149" s="37"/>
      <c r="UHL149" s="37"/>
      <c r="UHM149" s="37"/>
      <c r="UHN149" s="37"/>
      <c r="UHO149" s="37"/>
      <c r="UHP149" s="37"/>
      <c r="UHQ149" s="37"/>
      <c r="UHR149" s="37"/>
      <c r="UHS149" s="37"/>
      <c r="UHT149" s="37"/>
      <c r="UHU149" s="37"/>
      <c r="UHV149" s="37"/>
      <c r="UHW149" s="37"/>
      <c r="UHX149" s="37"/>
      <c r="UHY149" s="37"/>
      <c r="UHZ149" s="37"/>
      <c r="UIA149" s="37"/>
      <c r="UIB149" s="37"/>
      <c r="UIC149" s="37"/>
      <c r="UID149" s="37"/>
      <c r="UIE149" s="37"/>
      <c r="UIF149" s="37"/>
      <c r="UIG149" s="37"/>
      <c r="UIH149" s="37"/>
      <c r="UII149" s="37"/>
      <c r="UIJ149" s="37"/>
      <c r="UIK149" s="37"/>
      <c r="UIL149" s="37"/>
      <c r="UIM149" s="37"/>
      <c r="UIN149" s="37"/>
      <c r="UIO149" s="37"/>
      <c r="UIP149" s="37"/>
      <c r="UIQ149" s="37"/>
      <c r="UIR149" s="37"/>
      <c r="UIS149" s="37"/>
      <c r="UIT149" s="37"/>
      <c r="UIU149" s="37"/>
      <c r="UIV149" s="37"/>
      <c r="UIW149" s="37"/>
      <c r="UIX149" s="37"/>
      <c r="UIY149" s="37"/>
      <c r="UIZ149" s="37"/>
      <c r="UJA149" s="37"/>
      <c r="UJB149" s="37"/>
      <c r="UJC149" s="37"/>
      <c r="UJD149" s="37"/>
      <c r="UJE149" s="37"/>
      <c r="UJF149" s="37"/>
      <c r="UJG149" s="37"/>
      <c r="UJH149" s="37"/>
      <c r="UJI149" s="37"/>
      <c r="UJJ149" s="37"/>
      <c r="UJK149" s="37"/>
      <c r="UJL149" s="37"/>
      <c r="UJM149" s="37"/>
      <c r="UJN149" s="37"/>
      <c r="UJO149" s="37"/>
      <c r="UJP149" s="37"/>
      <c r="UJQ149" s="37"/>
      <c r="UJR149" s="37"/>
      <c r="UJS149" s="37"/>
      <c r="UJT149" s="37"/>
      <c r="UJU149" s="37"/>
      <c r="UJV149" s="37"/>
      <c r="UJW149" s="37"/>
      <c r="UJX149" s="37"/>
      <c r="UJY149" s="37"/>
      <c r="UJZ149" s="37"/>
      <c r="UKA149" s="37"/>
      <c r="UKB149" s="37"/>
      <c r="UKC149" s="37"/>
      <c r="UKD149" s="37"/>
      <c r="UKE149" s="37"/>
      <c r="UKF149" s="37"/>
      <c r="UKG149" s="37"/>
      <c r="UKH149" s="37"/>
      <c r="UKI149" s="37"/>
      <c r="UKJ149" s="37"/>
      <c r="UKK149" s="37"/>
      <c r="UKL149" s="37"/>
      <c r="UKM149" s="37"/>
      <c r="UKN149" s="37"/>
      <c r="UKO149" s="37"/>
      <c r="UKP149" s="37"/>
      <c r="UKQ149" s="37"/>
      <c r="UKR149" s="37"/>
      <c r="UKS149" s="37"/>
      <c r="UKT149" s="37"/>
      <c r="UKU149" s="37"/>
      <c r="UKV149" s="37"/>
      <c r="UKW149" s="37"/>
      <c r="UKX149" s="37"/>
      <c r="UKY149" s="37"/>
      <c r="UKZ149" s="37"/>
      <c r="ULA149" s="37"/>
      <c r="ULB149" s="37"/>
      <c r="ULC149" s="37"/>
      <c r="ULD149" s="37"/>
      <c r="ULE149" s="37"/>
      <c r="ULF149" s="37"/>
      <c r="ULG149" s="37"/>
      <c r="ULH149" s="37"/>
      <c r="ULI149" s="37"/>
      <c r="ULJ149" s="37"/>
      <c r="ULK149" s="37"/>
      <c r="ULL149" s="37"/>
      <c r="ULM149" s="37"/>
      <c r="ULN149" s="37"/>
      <c r="ULO149" s="37"/>
      <c r="ULP149" s="37"/>
      <c r="ULQ149" s="37"/>
      <c r="ULR149" s="37"/>
      <c r="ULS149" s="37"/>
      <c r="ULT149" s="37"/>
      <c r="ULU149" s="37"/>
      <c r="ULV149" s="37"/>
      <c r="ULW149" s="37"/>
      <c r="ULX149" s="37"/>
      <c r="ULY149" s="37"/>
      <c r="ULZ149" s="37"/>
      <c r="UMA149" s="37"/>
      <c r="UMB149" s="37"/>
      <c r="UMC149" s="37"/>
      <c r="UMD149" s="37"/>
      <c r="UME149" s="37"/>
      <c r="UMF149" s="37"/>
      <c r="UMG149" s="37"/>
      <c r="UMH149" s="37"/>
      <c r="UMI149" s="37"/>
      <c r="UMJ149" s="37"/>
      <c r="UMK149" s="37"/>
      <c r="UML149" s="37"/>
      <c r="UMM149" s="37"/>
      <c r="UMN149" s="37"/>
      <c r="UMO149" s="37"/>
      <c r="UMP149" s="37"/>
      <c r="UMQ149" s="37"/>
      <c r="UMR149" s="37"/>
      <c r="UMS149" s="37"/>
      <c r="UMT149" s="37"/>
      <c r="UMU149" s="37"/>
      <c r="UMV149" s="37"/>
      <c r="UMW149" s="37"/>
      <c r="UMX149" s="37"/>
      <c r="UMY149" s="37"/>
      <c r="UMZ149" s="37"/>
      <c r="UNA149" s="37"/>
      <c r="UNB149" s="37"/>
      <c r="UNC149" s="37"/>
      <c r="UND149" s="37"/>
      <c r="UNE149" s="37"/>
      <c r="UNF149" s="37"/>
      <c r="UNG149" s="37"/>
      <c r="UNH149" s="37"/>
      <c r="UNI149" s="37"/>
      <c r="UNJ149" s="37"/>
      <c r="UNK149" s="37"/>
      <c r="UNL149" s="37"/>
      <c r="UNM149" s="37"/>
      <c r="UNN149" s="37"/>
      <c r="UNO149" s="37"/>
      <c r="UNP149" s="37"/>
      <c r="UNQ149" s="37"/>
      <c r="UNR149" s="37"/>
      <c r="UNS149" s="37"/>
      <c r="UNT149" s="37"/>
      <c r="UNU149" s="37"/>
      <c r="UNV149" s="37"/>
      <c r="UNW149" s="37"/>
      <c r="UNX149" s="37"/>
      <c r="UNY149" s="37"/>
      <c r="UNZ149" s="37"/>
      <c r="UOA149" s="37"/>
      <c r="UOB149" s="37"/>
      <c r="UOC149" s="37"/>
      <c r="UOD149" s="37"/>
      <c r="UOE149" s="37"/>
      <c r="UOF149" s="37"/>
      <c r="UOG149" s="37"/>
      <c r="UOH149" s="37"/>
      <c r="UOI149" s="37"/>
      <c r="UOJ149" s="37"/>
      <c r="UOK149" s="37"/>
      <c r="UOL149" s="37"/>
      <c r="UOM149" s="37"/>
      <c r="UON149" s="37"/>
      <c r="UOO149" s="37"/>
      <c r="UOP149" s="37"/>
      <c r="UOQ149" s="37"/>
      <c r="UOR149" s="37"/>
      <c r="UOS149" s="37"/>
      <c r="UOT149" s="37"/>
      <c r="UOU149" s="37"/>
      <c r="UOV149" s="37"/>
      <c r="UOW149" s="37"/>
      <c r="UOX149" s="37"/>
      <c r="UOY149" s="37"/>
      <c r="UOZ149" s="37"/>
      <c r="UPA149" s="37"/>
      <c r="UPB149" s="37"/>
      <c r="UPC149" s="37"/>
      <c r="UPD149" s="37"/>
      <c r="UPE149" s="37"/>
      <c r="UPF149" s="37"/>
      <c r="UPG149" s="37"/>
      <c r="UPH149" s="37"/>
      <c r="UPI149" s="37"/>
      <c r="UPJ149" s="37"/>
      <c r="UPK149" s="37"/>
      <c r="UPL149" s="37"/>
      <c r="UPM149" s="37"/>
      <c r="UPN149" s="37"/>
      <c r="UPO149" s="37"/>
      <c r="UPP149" s="37"/>
      <c r="UPQ149" s="37"/>
      <c r="UPR149" s="37"/>
      <c r="UPS149" s="37"/>
      <c r="UPT149" s="37"/>
      <c r="UPU149" s="37"/>
      <c r="UPV149" s="37"/>
      <c r="UPW149" s="37"/>
      <c r="UPX149" s="37"/>
      <c r="UPY149" s="37"/>
      <c r="UPZ149" s="37"/>
      <c r="UQA149" s="37"/>
      <c r="UQB149" s="37"/>
      <c r="UQC149" s="37"/>
      <c r="UQD149" s="37"/>
      <c r="UQE149" s="37"/>
      <c r="UQF149" s="37"/>
      <c r="UQG149" s="37"/>
      <c r="UQH149" s="37"/>
      <c r="UQI149" s="37"/>
      <c r="UQJ149" s="37"/>
      <c r="UQK149" s="37"/>
      <c r="UQL149" s="37"/>
      <c r="UQM149" s="37"/>
      <c r="UQN149" s="37"/>
      <c r="UQO149" s="37"/>
      <c r="UQP149" s="37"/>
      <c r="UQQ149" s="37"/>
      <c r="UQR149" s="37"/>
      <c r="UQS149" s="37"/>
      <c r="UQT149" s="37"/>
      <c r="UQU149" s="37"/>
      <c r="UQV149" s="37"/>
      <c r="UQW149" s="37"/>
      <c r="UQX149" s="37"/>
      <c r="UQY149" s="37"/>
      <c r="UQZ149" s="37"/>
      <c r="URA149" s="37"/>
      <c r="URB149" s="37"/>
      <c r="URC149" s="37"/>
      <c r="URD149" s="37"/>
      <c r="URE149" s="37"/>
      <c r="URF149" s="37"/>
      <c r="URG149" s="37"/>
      <c r="URH149" s="37"/>
      <c r="URI149" s="37"/>
      <c r="URJ149" s="37"/>
      <c r="URK149" s="37"/>
      <c r="URL149" s="37"/>
      <c r="URM149" s="37"/>
      <c r="URN149" s="37"/>
      <c r="URO149" s="37"/>
      <c r="URP149" s="37"/>
      <c r="URQ149" s="37"/>
      <c r="URR149" s="37"/>
      <c r="URS149" s="37"/>
      <c r="URT149" s="37"/>
      <c r="URU149" s="37"/>
      <c r="URV149" s="37"/>
      <c r="URW149" s="37"/>
      <c r="URX149" s="37"/>
      <c r="URY149" s="37"/>
      <c r="URZ149" s="37"/>
      <c r="USA149" s="37"/>
      <c r="USB149" s="37"/>
      <c r="USC149" s="37"/>
      <c r="USD149" s="37"/>
      <c r="USE149" s="37"/>
      <c r="USF149" s="37"/>
      <c r="USG149" s="37"/>
      <c r="USH149" s="37"/>
      <c r="USI149" s="37"/>
      <c r="USJ149" s="37"/>
      <c r="USK149" s="37"/>
      <c r="USL149" s="37"/>
      <c r="USM149" s="37"/>
      <c r="USN149" s="37"/>
      <c r="USO149" s="37"/>
      <c r="USP149" s="37"/>
      <c r="USQ149" s="37"/>
      <c r="USR149" s="37"/>
      <c r="USS149" s="37"/>
      <c r="UST149" s="37"/>
      <c r="USU149" s="37"/>
      <c r="USV149" s="37"/>
      <c r="USW149" s="37"/>
      <c r="USX149" s="37"/>
      <c r="USY149" s="37"/>
      <c r="USZ149" s="37"/>
      <c r="UTA149" s="37"/>
      <c r="UTB149" s="37"/>
      <c r="UTC149" s="37"/>
      <c r="UTD149" s="37"/>
      <c r="UTE149" s="37"/>
      <c r="UTF149" s="37"/>
      <c r="UTG149" s="37"/>
      <c r="UTH149" s="37"/>
      <c r="UTI149" s="37"/>
      <c r="UTJ149" s="37"/>
      <c r="UTK149" s="37"/>
      <c r="UTL149" s="37"/>
      <c r="UTM149" s="37"/>
      <c r="UTN149" s="37"/>
      <c r="UTO149" s="37"/>
      <c r="UTP149" s="37"/>
      <c r="UTQ149" s="37"/>
      <c r="UTR149" s="37"/>
      <c r="UTS149" s="37"/>
      <c r="UTT149" s="37"/>
      <c r="UTU149" s="37"/>
      <c r="UTV149" s="37"/>
      <c r="UTW149" s="37"/>
      <c r="UTX149" s="37"/>
      <c r="UTY149" s="37"/>
      <c r="UTZ149" s="37"/>
      <c r="UUA149" s="37"/>
      <c r="UUB149" s="37"/>
      <c r="UUC149" s="37"/>
      <c r="UUD149" s="37"/>
      <c r="UUE149" s="37"/>
      <c r="UUF149" s="37"/>
      <c r="UUG149" s="37"/>
      <c r="UUH149" s="37"/>
      <c r="UUI149" s="37"/>
      <c r="UUJ149" s="37"/>
      <c r="UUK149" s="37"/>
      <c r="UUL149" s="37"/>
      <c r="UUM149" s="37"/>
      <c r="UUN149" s="37"/>
      <c r="UUO149" s="37"/>
      <c r="UUP149" s="37"/>
      <c r="UUQ149" s="37"/>
      <c r="UUR149" s="37"/>
      <c r="UUS149" s="37"/>
      <c r="UUT149" s="37"/>
      <c r="UUU149" s="37"/>
      <c r="UUV149" s="37"/>
      <c r="UUW149" s="37"/>
      <c r="UUX149" s="37"/>
      <c r="UUY149" s="37"/>
      <c r="UUZ149" s="37"/>
      <c r="UVA149" s="37"/>
      <c r="UVB149" s="37"/>
      <c r="UVC149" s="37"/>
      <c r="UVD149" s="37"/>
      <c r="UVE149" s="37"/>
      <c r="UVF149" s="37"/>
      <c r="UVG149" s="37"/>
      <c r="UVH149" s="37"/>
      <c r="UVI149" s="37"/>
      <c r="UVJ149" s="37"/>
      <c r="UVK149" s="37"/>
      <c r="UVL149" s="37"/>
      <c r="UVM149" s="37"/>
      <c r="UVN149" s="37"/>
      <c r="UVO149" s="37"/>
      <c r="UVP149" s="37"/>
      <c r="UVQ149" s="37"/>
      <c r="UVR149" s="37"/>
      <c r="UVS149" s="37"/>
      <c r="UVT149" s="37"/>
      <c r="UVU149" s="37"/>
      <c r="UVV149" s="37"/>
      <c r="UVW149" s="37"/>
      <c r="UVX149" s="37"/>
      <c r="UVY149" s="37"/>
      <c r="UVZ149" s="37"/>
      <c r="UWA149" s="37"/>
      <c r="UWB149" s="37"/>
      <c r="UWC149" s="37"/>
      <c r="UWD149" s="37"/>
      <c r="UWE149" s="37"/>
      <c r="UWF149" s="37"/>
      <c r="UWG149" s="37"/>
      <c r="UWH149" s="37"/>
      <c r="UWI149" s="37"/>
      <c r="UWJ149" s="37"/>
      <c r="UWK149" s="37"/>
      <c r="UWL149" s="37"/>
      <c r="UWM149" s="37"/>
      <c r="UWN149" s="37"/>
      <c r="UWO149" s="37"/>
      <c r="UWP149" s="37"/>
      <c r="UWQ149" s="37"/>
      <c r="UWR149" s="37"/>
      <c r="UWS149" s="37"/>
      <c r="UWT149" s="37"/>
      <c r="UWU149" s="37"/>
      <c r="UWV149" s="37"/>
      <c r="UWW149" s="37"/>
      <c r="UWX149" s="37"/>
      <c r="UWY149" s="37"/>
      <c r="UWZ149" s="37"/>
      <c r="UXA149" s="37"/>
      <c r="UXB149" s="37"/>
      <c r="UXC149" s="37"/>
      <c r="UXD149" s="37"/>
      <c r="UXE149" s="37"/>
      <c r="UXF149" s="37"/>
      <c r="UXG149" s="37"/>
      <c r="UXH149" s="37"/>
      <c r="UXI149" s="37"/>
      <c r="UXJ149" s="37"/>
      <c r="UXK149" s="37"/>
      <c r="UXL149" s="37"/>
      <c r="UXM149" s="37"/>
      <c r="UXN149" s="37"/>
      <c r="UXO149" s="37"/>
      <c r="UXP149" s="37"/>
      <c r="UXQ149" s="37"/>
      <c r="UXR149" s="37"/>
      <c r="UXS149" s="37"/>
      <c r="UXT149" s="37"/>
      <c r="UXU149" s="37"/>
      <c r="UXV149" s="37"/>
      <c r="UXW149" s="37"/>
      <c r="UXX149" s="37"/>
      <c r="UXY149" s="37"/>
      <c r="UXZ149" s="37"/>
      <c r="UYA149" s="37"/>
      <c r="UYB149" s="37"/>
      <c r="UYC149" s="37"/>
      <c r="UYD149" s="37"/>
      <c r="UYE149" s="37"/>
      <c r="UYF149" s="37"/>
      <c r="UYG149" s="37"/>
      <c r="UYH149" s="37"/>
      <c r="UYI149" s="37"/>
      <c r="UYJ149" s="37"/>
      <c r="UYK149" s="37"/>
      <c r="UYL149" s="37"/>
      <c r="UYM149" s="37"/>
      <c r="UYN149" s="37"/>
      <c r="UYO149" s="37"/>
      <c r="UYP149" s="37"/>
      <c r="UYQ149" s="37"/>
      <c r="UYR149" s="37"/>
      <c r="UYS149" s="37"/>
      <c r="UYT149" s="37"/>
      <c r="UYU149" s="37"/>
      <c r="UYV149" s="37"/>
      <c r="UYW149" s="37"/>
      <c r="UYX149" s="37"/>
      <c r="UYY149" s="37"/>
      <c r="UYZ149" s="37"/>
      <c r="UZA149" s="37"/>
      <c r="UZB149" s="37"/>
      <c r="UZC149" s="37"/>
      <c r="UZD149" s="37"/>
      <c r="UZE149" s="37"/>
      <c r="UZF149" s="37"/>
      <c r="UZG149" s="37"/>
      <c r="UZH149" s="37"/>
      <c r="UZI149" s="37"/>
      <c r="UZJ149" s="37"/>
      <c r="UZK149" s="37"/>
      <c r="UZL149" s="37"/>
      <c r="UZM149" s="37"/>
      <c r="UZN149" s="37"/>
      <c r="UZO149" s="37"/>
      <c r="UZP149" s="37"/>
      <c r="UZQ149" s="37"/>
      <c r="UZR149" s="37"/>
      <c r="UZS149" s="37"/>
      <c r="UZT149" s="37"/>
      <c r="UZU149" s="37"/>
      <c r="UZV149" s="37"/>
      <c r="UZW149" s="37"/>
      <c r="UZX149" s="37"/>
      <c r="UZY149" s="37"/>
      <c r="UZZ149" s="37"/>
      <c r="VAA149" s="37"/>
      <c r="VAB149" s="37"/>
      <c r="VAC149" s="37"/>
      <c r="VAD149" s="37"/>
      <c r="VAE149" s="37"/>
      <c r="VAF149" s="37"/>
      <c r="VAG149" s="37"/>
      <c r="VAH149" s="37"/>
      <c r="VAI149" s="37"/>
      <c r="VAJ149" s="37"/>
      <c r="VAK149" s="37"/>
      <c r="VAL149" s="37"/>
      <c r="VAM149" s="37"/>
      <c r="VAN149" s="37"/>
      <c r="VAO149" s="37"/>
      <c r="VAP149" s="37"/>
      <c r="VAQ149" s="37"/>
      <c r="VAR149" s="37"/>
      <c r="VAS149" s="37"/>
      <c r="VAT149" s="37"/>
      <c r="VAU149" s="37"/>
      <c r="VAV149" s="37"/>
      <c r="VAW149" s="37"/>
      <c r="VAX149" s="37"/>
      <c r="VAY149" s="37"/>
      <c r="VAZ149" s="37"/>
      <c r="VBA149" s="37"/>
      <c r="VBB149" s="37"/>
      <c r="VBC149" s="37"/>
      <c r="VBD149" s="37"/>
      <c r="VBE149" s="37"/>
      <c r="VBF149" s="37"/>
      <c r="VBG149" s="37"/>
      <c r="VBH149" s="37"/>
      <c r="VBI149" s="37"/>
      <c r="VBJ149" s="37"/>
      <c r="VBK149" s="37"/>
      <c r="VBL149" s="37"/>
      <c r="VBM149" s="37"/>
      <c r="VBN149" s="37"/>
      <c r="VBO149" s="37"/>
      <c r="VBP149" s="37"/>
      <c r="VBQ149" s="37"/>
      <c r="VBR149" s="37"/>
      <c r="VBS149" s="37"/>
      <c r="VBT149" s="37"/>
      <c r="VBU149" s="37"/>
      <c r="VBV149" s="37"/>
      <c r="VBW149" s="37"/>
      <c r="VBX149" s="37"/>
      <c r="VBY149" s="37"/>
      <c r="VBZ149" s="37"/>
      <c r="VCA149" s="37"/>
      <c r="VCB149" s="37"/>
      <c r="VCC149" s="37"/>
      <c r="VCD149" s="37"/>
      <c r="VCE149" s="37"/>
      <c r="VCF149" s="37"/>
      <c r="VCG149" s="37"/>
      <c r="VCH149" s="37"/>
      <c r="VCI149" s="37"/>
      <c r="VCJ149" s="37"/>
      <c r="VCK149" s="37"/>
      <c r="VCL149" s="37"/>
      <c r="VCM149" s="37"/>
      <c r="VCN149" s="37"/>
      <c r="VCO149" s="37"/>
      <c r="VCP149" s="37"/>
      <c r="VCQ149" s="37"/>
      <c r="VCR149" s="37"/>
      <c r="VCS149" s="37"/>
      <c r="VCT149" s="37"/>
      <c r="VCU149" s="37"/>
      <c r="VCV149" s="37"/>
      <c r="VCW149" s="37"/>
      <c r="VCX149" s="37"/>
      <c r="VCY149" s="37"/>
      <c r="VCZ149" s="37"/>
      <c r="VDA149" s="37"/>
      <c r="VDB149" s="37"/>
      <c r="VDC149" s="37"/>
      <c r="VDD149" s="37"/>
      <c r="VDE149" s="37"/>
      <c r="VDF149" s="37"/>
      <c r="VDG149" s="37"/>
      <c r="VDH149" s="37"/>
      <c r="VDI149" s="37"/>
      <c r="VDJ149" s="37"/>
      <c r="VDK149" s="37"/>
      <c r="VDL149" s="37"/>
      <c r="VDM149" s="37"/>
      <c r="VDN149" s="37"/>
      <c r="VDO149" s="37"/>
      <c r="VDP149" s="37"/>
      <c r="VDQ149" s="37"/>
      <c r="VDR149" s="37"/>
      <c r="VDS149" s="37"/>
      <c r="VDT149" s="37"/>
      <c r="VDU149" s="37"/>
      <c r="VDV149" s="37"/>
      <c r="VDW149" s="37"/>
      <c r="VDX149" s="37"/>
      <c r="VDY149" s="37"/>
      <c r="VDZ149" s="37"/>
      <c r="VEA149" s="37"/>
      <c r="VEB149" s="37"/>
      <c r="VEC149" s="37"/>
      <c r="VED149" s="37"/>
      <c r="VEE149" s="37"/>
      <c r="VEF149" s="37"/>
      <c r="VEG149" s="37"/>
      <c r="VEH149" s="37"/>
      <c r="VEI149" s="37"/>
      <c r="VEJ149" s="37"/>
      <c r="VEK149" s="37"/>
      <c r="VEL149" s="37"/>
      <c r="VEM149" s="37"/>
      <c r="VEN149" s="37"/>
      <c r="VEO149" s="37"/>
      <c r="VEP149" s="37"/>
      <c r="VEQ149" s="37"/>
      <c r="VER149" s="37"/>
      <c r="VES149" s="37"/>
      <c r="VET149" s="37"/>
      <c r="VEU149" s="37"/>
      <c r="VEV149" s="37"/>
      <c r="VEW149" s="37"/>
      <c r="VEX149" s="37"/>
      <c r="VEY149" s="37"/>
      <c r="VEZ149" s="37"/>
      <c r="VFA149" s="37"/>
      <c r="VFB149" s="37"/>
      <c r="VFC149" s="37"/>
      <c r="VFD149" s="37"/>
      <c r="VFE149" s="37"/>
      <c r="VFF149" s="37"/>
      <c r="VFG149" s="37"/>
      <c r="VFH149" s="37"/>
      <c r="VFI149" s="37"/>
      <c r="VFJ149" s="37"/>
      <c r="VFK149" s="37"/>
      <c r="VFL149" s="37"/>
      <c r="VFM149" s="37"/>
      <c r="VFN149" s="37"/>
      <c r="VFO149" s="37"/>
      <c r="VFP149" s="37"/>
      <c r="VFQ149" s="37"/>
      <c r="VFR149" s="37"/>
      <c r="VFS149" s="37"/>
      <c r="VFT149" s="37"/>
      <c r="VFU149" s="37"/>
      <c r="VFV149" s="37"/>
      <c r="VFW149" s="37"/>
      <c r="VFX149" s="37"/>
      <c r="VFY149" s="37"/>
      <c r="VFZ149" s="37"/>
      <c r="VGA149" s="37"/>
      <c r="VGB149" s="37"/>
      <c r="VGC149" s="37"/>
      <c r="VGD149" s="37"/>
      <c r="VGE149" s="37"/>
      <c r="VGF149" s="37"/>
      <c r="VGG149" s="37"/>
      <c r="VGH149" s="37"/>
      <c r="VGI149" s="37"/>
      <c r="VGJ149" s="37"/>
      <c r="VGK149" s="37"/>
      <c r="VGL149" s="37"/>
      <c r="VGM149" s="37"/>
      <c r="VGN149" s="37"/>
      <c r="VGO149" s="37"/>
      <c r="VGP149" s="37"/>
      <c r="VGQ149" s="37"/>
      <c r="VGR149" s="37"/>
      <c r="VGS149" s="37"/>
      <c r="VGT149" s="37"/>
      <c r="VGU149" s="37"/>
      <c r="VGV149" s="37"/>
      <c r="VGW149" s="37"/>
      <c r="VGX149" s="37"/>
      <c r="VGY149" s="37"/>
      <c r="VGZ149" s="37"/>
      <c r="VHA149" s="37"/>
      <c r="VHB149" s="37"/>
      <c r="VHC149" s="37"/>
      <c r="VHD149" s="37"/>
      <c r="VHE149" s="37"/>
      <c r="VHF149" s="37"/>
      <c r="VHG149" s="37"/>
      <c r="VHH149" s="37"/>
      <c r="VHI149" s="37"/>
      <c r="VHJ149" s="37"/>
      <c r="VHK149" s="37"/>
      <c r="VHL149" s="37"/>
      <c r="VHM149" s="37"/>
      <c r="VHN149" s="37"/>
      <c r="VHO149" s="37"/>
      <c r="VHP149" s="37"/>
      <c r="VHQ149" s="37"/>
      <c r="VHR149" s="37"/>
      <c r="VHS149" s="37"/>
      <c r="VHT149" s="37"/>
      <c r="VHU149" s="37"/>
      <c r="VHV149" s="37"/>
      <c r="VHW149" s="37"/>
      <c r="VHX149" s="37"/>
      <c r="VHY149" s="37"/>
      <c r="VHZ149" s="37"/>
      <c r="VIA149" s="37"/>
      <c r="VIB149" s="37"/>
      <c r="VIC149" s="37"/>
      <c r="VID149" s="37"/>
      <c r="VIE149" s="37"/>
      <c r="VIF149" s="37"/>
      <c r="VIG149" s="37"/>
      <c r="VIH149" s="37"/>
      <c r="VII149" s="37"/>
      <c r="VIJ149" s="37"/>
      <c r="VIK149" s="37"/>
      <c r="VIL149" s="37"/>
      <c r="VIM149" s="37"/>
      <c r="VIN149" s="37"/>
      <c r="VIO149" s="37"/>
      <c r="VIP149" s="37"/>
      <c r="VIQ149" s="37"/>
      <c r="VIR149" s="37"/>
      <c r="VIS149" s="37"/>
      <c r="VIT149" s="37"/>
      <c r="VIU149" s="37"/>
      <c r="VIV149" s="37"/>
      <c r="VIW149" s="37"/>
      <c r="VIX149" s="37"/>
      <c r="VIY149" s="37"/>
      <c r="VIZ149" s="37"/>
      <c r="VJA149" s="37"/>
      <c r="VJB149" s="37"/>
      <c r="VJC149" s="37"/>
      <c r="VJD149" s="37"/>
      <c r="VJE149" s="37"/>
      <c r="VJF149" s="37"/>
      <c r="VJG149" s="37"/>
      <c r="VJH149" s="37"/>
      <c r="VJI149" s="37"/>
      <c r="VJJ149" s="37"/>
      <c r="VJK149" s="37"/>
      <c r="VJL149" s="37"/>
      <c r="VJM149" s="37"/>
      <c r="VJN149" s="37"/>
      <c r="VJO149" s="37"/>
      <c r="VJP149" s="37"/>
      <c r="VJQ149" s="37"/>
      <c r="VJR149" s="37"/>
      <c r="VJS149" s="37"/>
      <c r="VJT149" s="37"/>
      <c r="VJU149" s="37"/>
      <c r="VJV149" s="37"/>
      <c r="VJW149" s="37"/>
      <c r="VJX149" s="37"/>
      <c r="VJY149" s="37"/>
      <c r="VJZ149" s="37"/>
      <c r="VKA149" s="37"/>
      <c r="VKB149" s="37"/>
      <c r="VKC149" s="37"/>
      <c r="VKD149" s="37"/>
      <c r="VKE149" s="37"/>
      <c r="VKF149" s="37"/>
      <c r="VKG149" s="37"/>
      <c r="VKH149" s="37"/>
      <c r="VKI149" s="37"/>
      <c r="VKJ149" s="37"/>
      <c r="VKK149" s="37"/>
      <c r="VKL149" s="37"/>
      <c r="VKM149" s="37"/>
      <c r="VKN149" s="37"/>
      <c r="VKO149" s="37"/>
      <c r="VKP149" s="37"/>
      <c r="VKQ149" s="37"/>
      <c r="VKR149" s="37"/>
      <c r="VKS149" s="37"/>
      <c r="VKT149" s="37"/>
      <c r="VKU149" s="37"/>
      <c r="VKV149" s="37"/>
      <c r="VKW149" s="37"/>
      <c r="VKX149" s="37"/>
      <c r="VKY149" s="37"/>
      <c r="VKZ149" s="37"/>
      <c r="VLA149" s="37"/>
      <c r="VLB149" s="37"/>
      <c r="VLC149" s="37"/>
      <c r="VLD149" s="37"/>
      <c r="VLE149" s="37"/>
      <c r="VLF149" s="37"/>
      <c r="VLG149" s="37"/>
      <c r="VLH149" s="37"/>
      <c r="VLI149" s="37"/>
      <c r="VLJ149" s="37"/>
      <c r="VLK149" s="37"/>
      <c r="VLL149" s="37"/>
      <c r="VLM149" s="37"/>
      <c r="VLN149" s="37"/>
      <c r="VLO149" s="37"/>
      <c r="VLP149" s="37"/>
      <c r="VLQ149" s="37"/>
      <c r="VLR149" s="37"/>
      <c r="VLS149" s="37"/>
      <c r="VLT149" s="37"/>
      <c r="VLU149" s="37"/>
      <c r="VLV149" s="37"/>
      <c r="VLW149" s="37"/>
      <c r="VLX149" s="37"/>
      <c r="VLY149" s="37"/>
      <c r="VLZ149" s="37"/>
      <c r="VMA149" s="37"/>
      <c r="VMB149" s="37"/>
      <c r="VMC149" s="37"/>
      <c r="VMD149" s="37"/>
      <c r="VME149" s="37"/>
      <c r="VMF149" s="37"/>
      <c r="VMG149" s="37"/>
      <c r="VMH149" s="37"/>
      <c r="VMI149" s="37"/>
      <c r="VMJ149" s="37"/>
      <c r="VMK149" s="37"/>
      <c r="VML149" s="37"/>
      <c r="VMM149" s="37"/>
      <c r="VMN149" s="37"/>
      <c r="VMO149" s="37"/>
      <c r="VMP149" s="37"/>
      <c r="VMQ149" s="37"/>
      <c r="VMR149" s="37"/>
      <c r="VMS149" s="37"/>
      <c r="VMT149" s="37"/>
      <c r="VMU149" s="37"/>
      <c r="VMV149" s="37"/>
      <c r="VMW149" s="37"/>
      <c r="VMX149" s="37"/>
      <c r="VMY149" s="37"/>
      <c r="VMZ149" s="37"/>
      <c r="VNA149" s="37"/>
      <c r="VNB149" s="37"/>
      <c r="VNC149" s="37"/>
      <c r="VND149" s="37"/>
      <c r="VNE149" s="37"/>
      <c r="VNF149" s="37"/>
      <c r="VNG149" s="37"/>
      <c r="VNH149" s="37"/>
      <c r="VNI149" s="37"/>
      <c r="VNJ149" s="37"/>
      <c r="VNK149" s="37"/>
      <c r="VNL149" s="37"/>
      <c r="VNM149" s="37"/>
      <c r="VNN149" s="37"/>
      <c r="VNO149" s="37"/>
      <c r="VNP149" s="37"/>
      <c r="VNQ149" s="37"/>
      <c r="VNR149" s="37"/>
      <c r="VNS149" s="37"/>
      <c r="VNT149" s="37"/>
      <c r="VNU149" s="37"/>
      <c r="VNV149" s="37"/>
      <c r="VNW149" s="37"/>
      <c r="VNX149" s="37"/>
      <c r="VNY149" s="37"/>
      <c r="VNZ149" s="37"/>
      <c r="VOA149" s="37"/>
      <c r="VOB149" s="37"/>
      <c r="VOC149" s="37"/>
      <c r="VOD149" s="37"/>
      <c r="VOE149" s="37"/>
      <c r="VOF149" s="37"/>
      <c r="VOG149" s="37"/>
      <c r="VOH149" s="37"/>
      <c r="VOI149" s="37"/>
      <c r="VOJ149" s="37"/>
      <c r="VOK149" s="37"/>
      <c r="VOL149" s="37"/>
      <c r="VOM149" s="37"/>
      <c r="VON149" s="37"/>
      <c r="VOO149" s="37"/>
      <c r="VOP149" s="37"/>
      <c r="VOQ149" s="37"/>
      <c r="VOR149" s="37"/>
      <c r="VOS149" s="37"/>
      <c r="VOT149" s="37"/>
      <c r="VOU149" s="37"/>
      <c r="VOV149" s="37"/>
      <c r="VOW149" s="37"/>
      <c r="VOX149" s="37"/>
      <c r="VOY149" s="37"/>
      <c r="VOZ149" s="37"/>
      <c r="VPA149" s="37"/>
      <c r="VPB149" s="37"/>
      <c r="VPC149" s="37"/>
      <c r="VPD149" s="37"/>
      <c r="VPE149" s="37"/>
      <c r="VPF149" s="37"/>
      <c r="VPG149" s="37"/>
      <c r="VPH149" s="37"/>
      <c r="VPI149" s="37"/>
      <c r="VPJ149" s="37"/>
      <c r="VPK149" s="37"/>
      <c r="VPL149" s="37"/>
      <c r="VPM149" s="37"/>
      <c r="VPN149" s="37"/>
      <c r="VPO149" s="37"/>
      <c r="VPP149" s="37"/>
      <c r="VPQ149" s="37"/>
      <c r="VPR149" s="37"/>
      <c r="VPS149" s="37"/>
      <c r="VPT149" s="37"/>
      <c r="VPU149" s="37"/>
      <c r="VPV149" s="37"/>
      <c r="VPW149" s="37"/>
      <c r="VPX149" s="37"/>
      <c r="VPY149" s="37"/>
      <c r="VPZ149" s="37"/>
      <c r="VQA149" s="37"/>
      <c r="VQB149" s="37"/>
      <c r="VQC149" s="37"/>
      <c r="VQD149" s="37"/>
      <c r="VQE149" s="37"/>
      <c r="VQF149" s="37"/>
      <c r="VQG149" s="37"/>
      <c r="VQH149" s="37"/>
      <c r="VQI149" s="37"/>
      <c r="VQJ149" s="37"/>
      <c r="VQK149" s="37"/>
      <c r="VQL149" s="37"/>
      <c r="VQM149" s="37"/>
      <c r="VQN149" s="37"/>
      <c r="VQO149" s="37"/>
      <c r="VQP149" s="37"/>
      <c r="VQQ149" s="37"/>
      <c r="VQR149" s="37"/>
      <c r="VQS149" s="37"/>
      <c r="VQT149" s="37"/>
      <c r="VQU149" s="37"/>
      <c r="VQV149" s="37"/>
      <c r="VQW149" s="37"/>
      <c r="VQX149" s="37"/>
      <c r="VQY149" s="37"/>
      <c r="VQZ149" s="37"/>
      <c r="VRA149" s="37"/>
      <c r="VRB149" s="37"/>
      <c r="VRC149" s="37"/>
      <c r="VRD149" s="37"/>
      <c r="VRE149" s="37"/>
      <c r="VRF149" s="37"/>
      <c r="VRG149" s="37"/>
      <c r="VRH149" s="37"/>
      <c r="VRI149" s="37"/>
      <c r="VRJ149" s="37"/>
      <c r="VRK149" s="37"/>
      <c r="VRL149" s="37"/>
      <c r="VRM149" s="37"/>
      <c r="VRN149" s="37"/>
      <c r="VRO149" s="37"/>
      <c r="VRP149" s="37"/>
      <c r="VRQ149" s="37"/>
      <c r="VRR149" s="37"/>
      <c r="VRS149" s="37"/>
      <c r="VRT149" s="37"/>
      <c r="VRU149" s="37"/>
      <c r="VRV149" s="37"/>
      <c r="VRW149" s="37"/>
      <c r="VRX149" s="37"/>
      <c r="VRY149" s="37"/>
      <c r="VRZ149" s="37"/>
      <c r="VSA149" s="37"/>
      <c r="VSB149" s="37"/>
      <c r="VSC149" s="37"/>
      <c r="VSD149" s="37"/>
      <c r="VSE149" s="37"/>
      <c r="VSF149" s="37"/>
      <c r="VSG149" s="37"/>
      <c r="VSH149" s="37"/>
      <c r="VSI149" s="37"/>
      <c r="VSJ149" s="37"/>
      <c r="VSK149" s="37"/>
      <c r="VSL149" s="37"/>
      <c r="VSM149" s="37"/>
      <c r="VSN149" s="37"/>
      <c r="VSO149" s="37"/>
      <c r="VSP149" s="37"/>
      <c r="VSQ149" s="37"/>
      <c r="VSR149" s="37"/>
      <c r="VSS149" s="37"/>
      <c r="VST149" s="37"/>
      <c r="VSU149" s="37"/>
      <c r="VSV149" s="37"/>
      <c r="VSW149" s="37"/>
      <c r="VSX149" s="37"/>
      <c r="VSY149" s="37"/>
      <c r="VSZ149" s="37"/>
      <c r="VTA149" s="37"/>
      <c r="VTB149" s="37"/>
      <c r="VTC149" s="37"/>
      <c r="VTD149" s="37"/>
      <c r="VTE149" s="37"/>
      <c r="VTF149" s="37"/>
      <c r="VTG149" s="37"/>
      <c r="VTH149" s="37"/>
      <c r="VTI149" s="37"/>
      <c r="VTJ149" s="37"/>
      <c r="VTK149" s="37"/>
      <c r="VTL149" s="37"/>
      <c r="VTM149" s="37"/>
      <c r="VTN149" s="37"/>
      <c r="VTO149" s="37"/>
      <c r="VTP149" s="37"/>
      <c r="VTQ149" s="37"/>
      <c r="VTR149" s="37"/>
      <c r="VTS149" s="37"/>
      <c r="VTT149" s="37"/>
      <c r="VTU149" s="37"/>
      <c r="VTV149" s="37"/>
      <c r="VTW149" s="37"/>
      <c r="VTX149" s="37"/>
      <c r="VTY149" s="37"/>
      <c r="VTZ149" s="37"/>
      <c r="VUA149" s="37"/>
      <c r="VUB149" s="37"/>
      <c r="VUC149" s="37"/>
      <c r="VUD149" s="37"/>
      <c r="VUE149" s="37"/>
      <c r="VUF149" s="37"/>
      <c r="VUG149" s="37"/>
      <c r="VUH149" s="37"/>
      <c r="VUI149" s="37"/>
      <c r="VUJ149" s="37"/>
      <c r="VUK149" s="37"/>
      <c r="VUL149" s="37"/>
      <c r="VUM149" s="37"/>
      <c r="VUN149" s="37"/>
      <c r="VUO149" s="37"/>
      <c r="VUP149" s="37"/>
      <c r="VUQ149" s="37"/>
      <c r="VUR149" s="37"/>
      <c r="VUS149" s="37"/>
      <c r="VUT149" s="37"/>
      <c r="VUU149" s="37"/>
      <c r="VUV149" s="37"/>
      <c r="VUW149" s="37"/>
      <c r="VUX149" s="37"/>
      <c r="VUY149" s="37"/>
      <c r="VUZ149" s="37"/>
      <c r="VVA149" s="37"/>
      <c r="VVB149" s="37"/>
      <c r="VVC149" s="37"/>
      <c r="VVD149" s="37"/>
      <c r="VVE149" s="37"/>
      <c r="VVF149" s="37"/>
      <c r="VVG149" s="37"/>
      <c r="VVH149" s="37"/>
      <c r="VVI149" s="37"/>
      <c r="VVJ149" s="37"/>
      <c r="VVK149" s="37"/>
      <c r="VVL149" s="37"/>
      <c r="VVM149" s="37"/>
      <c r="VVN149" s="37"/>
      <c r="VVO149" s="37"/>
      <c r="VVP149" s="37"/>
      <c r="VVQ149" s="37"/>
      <c r="VVR149" s="37"/>
      <c r="VVS149" s="37"/>
      <c r="VVT149" s="37"/>
      <c r="VVU149" s="37"/>
      <c r="VVV149" s="37"/>
      <c r="VVW149" s="37"/>
      <c r="VVX149" s="37"/>
      <c r="VVY149" s="37"/>
      <c r="VVZ149" s="37"/>
      <c r="VWA149" s="37"/>
      <c r="VWB149" s="37"/>
      <c r="VWC149" s="37"/>
      <c r="VWD149" s="37"/>
      <c r="VWE149" s="37"/>
      <c r="VWF149" s="37"/>
      <c r="VWG149" s="37"/>
      <c r="VWH149" s="37"/>
      <c r="VWI149" s="37"/>
      <c r="VWJ149" s="37"/>
      <c r="VWK149" s="37"/>
      <c r="VWL149" s="37"/>
      <c r="VWM149" s="37"/>
      <c r="VWN149" s="37"/>
      <c r="VWO149" s="37"/>
      <c r="VWP149" s="37"/>
      <c r="VWQ149" s="37"/>
      <c r="VWR149" s="37"/>
      <c r="VWS149" s="37"/>
      <c r="VWT149" s="37"/>
      <c r="VWU149" s="37"/>
      <c r="VWV149" s="37"/>
      <c r="VWW149" s="37"/>
      <c r="VWX149" s="37"/>
      <c r="VWY149" s="37"/>
      <c r="VWZ149" s="37"/>
      <c r="VXA149" s="37"/>
      <c r="VXB149" s="37"/>
      <c r="VXC149" s="37"/>
      <c r="VXD149" s="37"/>
      <c r="VXE149" s="37"/>
      <c r="VXF149" s="37"/>
      <c r="VXG149" s="37"/>
      <c r="VXH149" s="37"/>
      <c r="VXI149" s="37"/>
      <c r="VXJ149" s="37"/>
      <c r="VXK149" s="37"/>
      <c r="VXL149" s="37"/>
      <c r="VXM149" s="37"/>
      <c r="VXN149" s="37"/>
      <c r="VXO149" s="37"/>
      <c r="VXP149" s="37"/>
      <c r="VXQ149" s="37"/>
      <c r="VXR149" s="37"/>
      <c r="VXS149" s="37"/>
      <c r="VXT149" s="37"/>
      <c r="VXU149" s="37"/>
      <c r="VXV149" s="37"/>
      <c r="VXW149" s="37"/>
      <c r="VXX149" s="37"/>
      <c r="VXY149" s="37"/>
      <c r="VXZ149" s="37"/>
      <c r="VYA149" s="37"/>
      <c r="VYB149" s="37"/>
      <c r="VYC149" s="37"/>
      <c r="VYD149" s="37"/>
      <c r="VYE149" s="37"/>
      <c r="VYF149" s="37"/>
      <c r="VYG149" s="37"/>
      <c r="VYH149" s="37"/>
      <c r="VYI149" s="37"/>
      <c r="VYJ149" s="37"/>
      <c r="VYK149" s="37"/>
      <c r="VYL149" s="37"/>
      <c r="VYM149" s="37"/>
      <c r="VYN149" s="37"/>
      <c r="VYO149" s="37"/>
      <c r="VYP149" s="37"/>
      <c r="VYQ149" s="37"/>
      <c r="VYR149" s="37"/>
      <c r="VYS149" s="37"/>
      <c r="VYT149" s="37"/>
      <c r="VYU149" s="37"/>
      <c r="VYV149" s="37"/>
      <c r="VYW149" s="37"/>
      <c r="VYX149" s="37"/>
      <c r="VYY149" s="37"/>
      <c r="VYZ149" s="37"/>
      <c r="VZA149" s="37"/>
      <c r="VZB149" s="37"/>
      <c r="VZC149" s="37"/>
      <c r="VZD149" s="37"/>
      <c r="VZE149" s="37"/>
      <c r="VZF149" s="37"/>
      <c r="VZG149" s="37"/>
      <c r="VZH149" s="37"/>
      <c r="VZI149" s="37"/>
      <c r="VZJ149" s="37"/>
      <c r="VZK149" s="37"/>
      <c r="VZL149" s="37"/>
      <c r="VZM149" s="37"/>
      <c r="VZN149" s="37"/>
      <c r="VZO149" s="37"/>
      <c r="VZP149" s="37"/>
      <c r="VZQ149" s="37"/>
      <c r="VZR149" s="37"/>
      <c r="VZS149" s="37"/>
      <c r="VZT149" s="37"/>
      <c r="VZU149" s="37"/>
      <c r="VZV149" s="37"/>
      <c r="VZW149" s="37"/>
      <c r="VZX149" s="37"/>
      <c r="VZY149" s="37"/>
      <c r="VZZ149" s="37"/>
      <c r="WAA149" s="37"/>
      <c r="WAB149" s="37"/>
      <c r="WAC149" s="37"/>
      <c r="WAD149" s="37"/>
      <c r="WAE149" s="37"/>
      <c r="WAF149" s="37"/>
      <c r="WAG149" s="37"/>
      <c r="WAH149" s="37"/>
      <c r="WAI149" s="37"/>
      <c r="WAJ149" s="37"/>
      <c r="WAK149" s="37"/>
      <c r="WAL149" s="37"/>
      <c r="WAM149" s="37"/>
      <c r="WAN149" s="37"/>
      <c r="WAO149" s="37"/>
      <c r="WAP149" s="37"/>
      <c r="WAQ149" s="37"/>
      <c r="WAR149" s="37"/>
      <c r="WAS149" s="37"/>
      <c r="WAT149" s="37"/>
      <c r="WAU149" s="37"/>
      <c r="WAV149" s="37"/>
      <c r="WAW149" s="37"/>
      <c r="WAX149" s="37"/>
      <c r="WAY149" s="37"/>
      <c r="WAZ149" s="37"/>
      <c r="WBA149" s="37"/>
      <c r="WBB149" s="37"/>
      <c r="WBC149" s="37"/>
      <c r="WBD149" s="37"/>
      <c r="WBE149" s="37"/>
      <c r="WBF149" s="37"/>
      <c r="WBG149" s="37"/>
      <c r="WBH149" s="37"/>
      <c r="WBI149" s="37"/>
      <c r="WBJ149" s="37"/>
      <c r="WBK149" s="37"/>
      <c r="WBL149" s="37"/>
      <c r="WBM149" s="37"/>
      <c r="WBN149" s="37"/>
      <c r="WBO149" s="37"/>
      <c r="WBP149" s="37"/>
      <c r="WBQ149" s="37"/>
      <c r="WBR149" s="37"/>
      <c r="WBS149" s="37"/>
      <c r="WBT149" s="37"/>
      <c r="WBU149" s="37"/>
      <c r="WBV149" s="37"/>
      <c r="WBW149" s="37"/>
      <c r="WBX149" s="37"/>
      <c r="WBY149" s="37"/>
      <c r="WBZ149" s="37"/>
      <c r="WCA149" s="37"/>
      <c r="WCB149" s="37"/>
      <c r="WCC149" s="37"/>
      <c r="WCD149" s="37"/>
      <c r="WCE149" s="37"/>
      <c r="WCF149" s="37"/>
      <c r="WCG149" s="37"/>
      <c r="WCH149" s="37"/>
      <c r="WCI149" s="37"/>
      <c r="WCJ149" s="37"/>
      <c r="WCK149" s="37"/>
      <c r="WCL149" s="37"/>
      <c r="WCM149" s="37"/>
      <c r="WCN149" s="37"/>
      <c r="WCO149" s="37"/>
      <c r="WCP149" s="37"/>
      <c r="WCQ149" s="37"/>
      <c r="WCR149" s="37"/>
      <c r="WCS149" s="37"/>
      <c r="WCT149" s="37"/>
      <c r="WCU149" s="37"/>
      <c r="WCV149" s="37"/>
      <c r="WCW149" s="37"/>
      <c r="WCX149" s="37"/>
      <c r="WCY149" s="37"/>
      <c r="WCZ149" s="37"/>
      <c r="WDA149" s="37"/>
      <c r="WDB149" s="37"/>
      <c r="WDC149" s="37"/>
      <c r="WDD149" s="37"/>
      <c r="WDE149" s="37"/>
      <c r="WDF149" s="37"/>
      <c r="WDG149" s="37"/>
      <c r="WDH149" s="37"/>
      <c r="WDI149" s="37"/>
      <c r="WDJ149" s="37"/>
      <c r="WDK149" s="37"/>
      <c r="WDL149" s="37"/>
      <c r="WDM149" s="37"/>
      <c r="WDN149" s="37"/>
      <c r="WDO149" s="37"/>
      <c r="WDP149" s="37"/>
      <c r="WDQ149" s="37"/>
      <c r="WDR149" s="37"/>
      <c r="WDS149" s="37"/>
      <c r="WDT149" s="37"/>
      <c r="WDU149" s="37"/>
      <c r="WDV149" s="37"/>
      <c r="WDW149" s="37"/>
      <c r="WDX149" s="37"/>
      <c r="WDY149" s="37"/>
      <c r="WDZ149" s="37"/>
      <c r="WEA149" s="37"/>
      <c r="WEB149" s="37"/>
      <c r="WEC149" s="37"/>
      <c r="WED149" s="37"/>
      <c r="WEE149" s="37"/>
      <c r="WEF149" s="37"/>
      <c r="WEG149" s="37"/>
      <c r="WEH149" s="37"/>
      <c r="WEI149" s="37"/>
      <c r="WEJ149" s="37"/>
      <c r="WEK149" s="37"/>
      <c r="WEL149" s="37"/>
      <c r="WEM149" s="37"/>
      <c r="WEN149" s="37"/>
      <c r="WEO149" s="37"/>
      <c r="WEP149" s="37"/>
      <c r="WEQ149" s="37"/>
      <c r="WER149" s="37"/>
      <c r="WES149" s="37"/>
      <c r="WET149" s="37"/>
      <c r="WEU149" s="37"/>
      <c r="WEV149" s="37"/>
      <c r="WEW149" s="37"/>
      <c r="WEX149" s="37"/>
      <c r="WEY149" s="37"/>
      <c r="WEZ149" s="37"/>
      <c r="WFA149" s="37"/>
      <c r="WFB149" s="37"/>
      <c r="WFC149" s="37"/>
      <c r="WFD149" s="37"/>
      <c r="WFE149" s="37"/>
      <c r="WFF149" s="37"/>
      <c r="WFG149" s="37"/>
      <c r="WFH149" s="37"/>
      <c r="WFI149" s="37"/>
      <c r="WFJ149" s="37"/>
      <c r="WFK149" s="37"/>
      <c r="WFL149" s="37"/>
      <c r="WFM149" s="37"/>
      <c r="WFN149" s="37"/>
      <c r="WFO149" s="37"/>
      <c r="WFP149" s="37"/>
      <c r="WFQ149" s="37"/>
      <c r="WFR149" s="37"/>
      <c r="WFS149" s="37"/>
      <c r="WFT149" s="37"/>
      <c r="WFU149" s="37"/>
      <c r="WFV149" s="37"/>
      <c r="WFW149" s="37"/>
      <c r="WFX149" s="37"/>
      <c r="WFY149" s="37"/>
      <c r="WFZ149" s="37"/>
      <c r="WGA149" s="37"/>
      <c r="WGB149" s="37"/>
      <c r="WGC149" s="37"/>
      <c r="WGD149" s="37"/>
      <c r="WGE149" s="37"/>
      <c r="WGF149" s="37"/>
      <c r="WGG149" s="37"/>
      <c r="WGH149" s="37"/>
      <c r="WGI149" s="37"/>
      <c r="WGJ149" s="37"/>
      <c r="WGK149" s="37"/>
      <c r="WGL149" s="37"/>
      <c r="WGM149" s="37"/>
      <c r="WGN149" s="37"/>
      <c r="WGO149" s="37"/>
      <c r="WGP149" s="37"/>
      <c r="WGQ149" s="37"/>
      <c r="WGR149" s="37"/>
      <c r="WGS149" s="37"/>
      <c r="WGT149" s="37"/>
      <c r="WGU149" s="37"/>
      <c r="WGV149" s="37"/>
      <c r="WGW149" s="37"/>
      <c r="WGX149" s="37"/>
      <c r="WGY149" s="37"/>
      <c r="WGZ149" s="37"/>
      <c r="WHA149" s="37"/>
      <c r="WHB149" s="37"/>
      <c r="WHC149" s="37"/>
      <c r="WHD149" s="37"/>
      <c r="WHE149" s="37"/>
      <c r="WHF149" s="37"/>
      <c r="WHG149" s="37"/>
      <c r="WHH149" s="37"/>
      <c r="WHI149" s="37"/>
      <c r="WHJ149" s="37"/>
      <c r="WHK149" s="37"/>
      <c r="WHL149" s="37"/>
      <c r="WHM149" s="37"/>
      <c r="WHN149" s="37"/>
      <c r="WHO149" s="37"/>
      <c r="WHP149" s="37"/>
      <c r="WHQ149" s="37"/>
      <c r="WHR149" s="37"/>
      <c r="WHS149" s="37"/>
      <c r="WHT149" s="37"/>
      <c r="WHU149" s="37"/>
      <c r="WHV149" s="37"/>
      <c r="WHW149" s="37"/>
      <c r="WHX149" s="37"/>
      <c r="WHY149" s="37"/>
      <c r="WHZ149" s="37"/>
      <c r="WIA149" s="37"/>
      <c r="WIB149" s="37"/>
      <c r="WIC149" s="37"/>
      <c r="WID149" s="37"/>
      <c r="WIE149" s="37"/>
      <c r="WIF149" s="37"/>
      <c r="WIG149" s="37"/>
      <c r="WIH149" s="37"/>
      <c r="WII149" s="37"/>
      <c r="WIJ149" s="37"/>
      <c r="WIK149" s="37"/>
      <c r="WIL149" s="37"/>
      <c r="WIM149" s="37"/>
      <c r="WIN149" s="37"/>
      <c r="WIO149" s="37"/>
      <c r="WIP149" s="37"/>
      <c r="WIQ149" s="37"/>
      <c r="WIR149" s="37"/>
      <c r="WIS149" s="37"/>
      <c r="WIT149" s="37"/>
      <c r="WIU149" s="37"/>
      <c r="WIV149" s="37"/>
      <c r="WIW149" s="37"/>
      <c r="WIX149" s="37"/>
      <c r="WIY149" s="37"/>
      <c r="WIZ149" s="37"/>
      <c r="WJA149" s="37"/>
      <c r="WJB149" s="37"/>
      <c r="WJC149" s="37"/>
      <c r="WJD149" s="37"/>
      <c r="WJE149" s="37"/>
      <c r="WJF149" s="37"/>
      <c r="WJG149" s="37"/>
      <c r="WJH149" s="37"/>
      <c r="WJI149" s="37"/>
      <c r="WJJ149" s="37"/>
      <c r="WJK149" s="37"/>
      <c r="WJL149" s="37"/>
      <c r="WJM149" s="37"/>
      <c r="WJN149" s="37"/>
      <c r="WJO149" s="37"/>
      <c r="WJP149" s="37"/>
      <c r="WJQ149" s="37"/>
      <c r="WJR149" s="37"/>
      <c r="WJS149" s="37"/>
      <c r="WJT149" s="37"/>
      <c r="WJU149" s="37"/>
      <c r="WJV149" s="37"/>
      <c r="WJW149" s="37"/>
      <c r="WJX149" s="37"/>
      <c r="WJY149" s="37"/>
      <c r="WJZ149" s="37"/>
      <c r="WKA149" s="37"/>
      <c r="WKB149" s="37"/>
      <c r="WKC149" s="37"/>
      <c r="WKD149" s="37"/>
      <c r="WKE149" s="37"/>
      <c r="WKF149" s="37"/>
      <c r="WKG149" s="37"/>
      <c r="WKH149" s="37"/>
      <c r="WKI149" s="37"/>
      <c r="WKJ149" s="37"/>
      <c r="WKK149" s="37"/>
      <c r="WKL149" s="37"/>
      <c r="WKM149" s="37"/>
      <c r="WKN149" s="37"/>
      <c r="WKO149" s="37"/>
      <c r="WKP149" s="37"/>
      <c r="WKQ149" s="37"/>
      <c r="WKR149" s="37"/>
      <c r="WKS149" s="37"/>
      <c r="WKT149" s="37"/>
      <c r="WKU149" s="37"/>
      <c r="WKV149" s="37"/>
      <c r="WKW149" s="37"/>
      <c r="WKX149" s="37"/>
      <c r="WKY149" s="37"/>
      <c r="WKZ149" s="37"/>
      <c r="WLA149" s="37"/>
      <c r="WLB149" s="37"/>
      <c r="WLC149" s="37"/>
      <c r="WLD149" s="37"/>
      <c r="WLE149" s="37"/>
      <c r="WLF149" s="37"/>
      <c r="WLG149" s="37"/>
      <c r="WLH149" s="37"/>
      <c r="WLI149" s="37"/>
      <c r="WLJ149" s="37"/>
      <c r="WLK149" s="37"/>
      <c r="WLL149" s="37"/>
      <c r="WLM149" s="37"/>
      <c r="WLN149" s="37"/>
      <c r="WLO149" s="37"/>
      <c r="WLP149" s="37"/>
      <c r="WLQ149" s="37"/>
      <c r="WLR149" s="37"/>
      <c r="WLS149" s="37"/>
      <c r="WLT149" s="37"/>
      <c r="WLU149" s="37"/>
      <c r="WLV149" s="37"/>
      <c r="WLW149" s="37"/>
      <c r="WLX149" s="37"/>
      <c r="WLY149" s="37"/>
      <c r="WLZ149" s="37"/>
      <c r="WMA149" s="37"/>
      <c r="WMB149" s="37"/>
      <c r="WMC149" s="37"/>
      <c r="WMD149" s="37"/>
      <c r="WME149" s="37"/>
      <c r="WMF149" s="37"/>
      <c r="WMG149" s="37"/>
      <c r="WMH149" s="37"/>
      <c r="WMI149" s="37"/>
      <c r="WMJ149" s="37"/>
      <c r="WMK149" s="37"/>
      <c r="WML149" s="37"/>
      <c r="WMM149" s="37"/>
      <c r="WMN149" s="37"/>
      <c r="WMO149" s="37"/>
      <c r="WMP149" s="37"/>
      <c r="WMQ149" s="37"/>
      <c r="WMR149" s="37"/>
      <c r="WMS149" s="37"/>
      <c r="WMT149" s="37"/>
      <c r="WMU149" s="37"/>
      <c r="WMV149" s="37"/>
      <c r="WMW149" s="37"/>
      <c r="WMX149" s="37"/>
      <c r="WMY149" s="37"/>
      <c r="WMZ149" s="37"/>
      <c r="WNA149" s="37"/>
      <c r="WNB149" s="37"/>
      <c r="WNC149" s="37"/>
      <c r="WND149" s="37"/>
      <c r="WNE149" s="37"/>
      <c r="WNF149" s="37"/>
      <c r="WNG149" s="37"/>
      <c r="WNH149" s="37"/>
      <c r="WNI149" s="37"/>
      <c r="WNJ149" s="37"/>
      <c r="WNK149" s="37"/>
      <c r="WNL149" s="37"/>
      <c r="WNM149" s="37"/>
      <c r="WNN149" s="37"/>
      <c r="WNO149" s="37"/>
      <c r="WNP149" s="37"/>
      <c r="WNQ149" s="37"/>
      <c r="WNR149" s="37"/>
      <c r="WNS149" s="37"/>
      <c r="WNT149" s="37"/>
      <c r="WNU149" s="37"/>
      <c r="WNV149" s="37"/>
      <c r="WNW149" s="37"/>
      <c r="WNX149" s="37"/>
      <c r="WNY149" s="37"/>
      <c r="WNZ149" s="37"/>
      <c r="WOA149" s="37"/>
      <c r="WOB149" s="37"/>
      <c r="WOC149" s="37"/>
      <c r="WOD149" s="37"/>
      <c r="WOE149" s="37"/>
      <c r="WOF149" s="37"/>
      <c r="WOG149" s="37"/>
      <c r="WOH149" s="37"/>
      <c r="WOI149" s="37"/>
      <c r="WOJ149" s="37"/>
      <c r="WOK149" s="37"/>
      <c r="WOL149" s="37"/>
      <c r="WOM149" s="37"/>
      <c r="WON149" s="37"/>
      <c r="WOO149" s="37"/>
      <c r="WOP149" s="37"/>
      <c r="WOQ149" s="37"/>
      <c r="WOR149" s="37"/>
      <c r="WOS149" s="37"/>
      <c r="WOT149" s="37"/>
      <c r="WOU149" s="37"/>
      <c r="WOV149" s="37"/>
      <c r="WOW149" s="37"/>
      <c r="WOX149" s="37"/>
      <c r="WOY149" s="37"/>
      <c r="WOZ149" s="37"/>
      <c r="WPA149" s="37"/>
      <c r="WPB149" s="37"/>
      <c r="WPC149" s="37"/>
      <c r="WPD149" s="37"/>
      <c r="WPE149" s="37"/>
      <c r="WPF149" s="37"/>
      <c r="WPG149" s="37"/>
      <c r="WPH149" s="37"/>
      <c r="WPI149" s="37"/>
      <c r="WPJ149" s="37"/>
      <c r="WPK149" s="37"/>
      <c r="WPL149" s="37"/>
      <c r="WPM149" s="37"/>
      <c r="WPN149" s="37"/>
      <c r="WPO149" s="37"/>
      <c r="WPP149" s="37"/>
      <c r="WPQ149" s="37"/>
      <c r="WPR149" s="37"/>
      <c r="WPS149" s="37"/>
      <c r="WPT149" s="37"/>
      <c r="WPU149" s="37"/>
      <c r="WPV149" s="37"/>
      <c r="WPW149" s="37"/>
      <c r="WPX149" s="37"/>
      <c r="WPY149" s="37"/>
      <c r="WPZ149" s="37"/>
      <c r="WQA149" s="37"/>
      <c r="WQB149" s="37"/>
      <c r="WQC149" s="37"/>
      <c r="WQD149" s="37"/>
      <c r="WQE149" s="37"/>
      <c r="WQF149" s="37"/>
      <c r="WQG149" s="37"/>
      <c r="WQH149" s="37"/>
      <c r="WQI149" s="37"/>
      <c r="WQJ149" s="37"/>
      <c r="WQK149" s="37"/>
      <c r="WQL149" s="37"/>
      <c r="WQM149" s="37"/>
      <c r="WQN149" s="37"/>
      <c r="WQO149" s="37"/>
      <c r="WQP149" s="37"/>
      <c r="WQQ149" s="37"/>
      <c r="WQR149" s="37"/>
      <c r="WQS149" s="37"/>
      <c r="WQT149" s="37"/>
      <c r="WQU149" s="37"/>
      <c r="WQV149" s="37"/>
      <c r="WQW149" s="37"/>
      <c r="WQX149" s="37"/>
      <c r="WQY149" s="37"/>
      <c r="WQZ149" s="37"/>
      <c r="WRA149" s="37"/>
      <c r="WRB149" s="37"/>
      <c r="WRC149" s="37"/>
      <c r="WRD149" s="37"/>
      <c r="WRE149" s="37"/>
      <c r="WRF149" s="37"/>
      <c r="WRG149" s="37"/>
      <c r="WRH149" s="37"/>
      <c r="WRI149" s="37"/>
      <c r="WRJ149" s="37"/>
      <c r="WRK149" s="37"/>
      <c r="WRL149" s="37"/>
      <c r="WRM149" s="37"/>
      <c r="WRN149" s="37"/>
      <c r="WRO149" s="37"/>
      <c r="WRP149" s="37"/>
      <c r="WRQ149" s="37"/>
      <c r="WRR149" s="37"/>
      <c r="WRS149" s="37"/>
      <c r="WRT149" s="37"/>
      <c r="WRU149" s="37"/>
      <c r="WRV149" s="37"/>
      <c r="WRW149" s="37"/>
      <c r="WRX149" s="37"/>
      <c r="WRY149" s="37"/>
      <c r="WRZ149" s="37"/>
      <c r="WSA149" s="37"/>
      <c r="WSB149" s="37"/>
      <c r="WSC149" s="37"/>
      <c r="WSD149" s="37"/>
      <c r="WSE149" s="37"/>
      <c r="WSF149" s="37"/>
      <c r="WSG149" s="37"/>
      <c r="WSH149" s="37"/>
      <c r="WSI149" s="37"/>
      <c r="WSJ149" s="37"/>
      <c r="WSK149" s="37"/>
      <c r="WSL149" s="37"/>
      <c r="WSM149" s="37"/>
      <c r="WSN149" s="37"/>
      <c r="WSO149" s="37"/>
      <c r="WSP149" s="37"/>
      <c r="WSQ149" s="37"/>
      <c r="WSR149" s="37"/>
      <c r="WSS149" s="37"/>
      <c r="WST149" s="37"/>
      <c r="WSU149" s="37"/>
      <c r="WSV149" s="37"/>
      <c r="WSW149" s="37"/>
      <c r="WSX149" s="37"/>
      <c r="WSY149" s="37"/>
      <c r="WSZ149" s="37"/>
      <c r="WTA149" s="37"/>
      <c r="WTB149" s="37"/>
      <c r="WTC149" s="37"/>
      <c r="WTD149" s="37"/>
      <c r="WTE149" s="37"/>
      <c r="WTF149" s="37"/>
      <c r="WTG149" s="37"/>
      <c r="WTH149" s="37"/>
      <c r="WTI149" s="37"/>
      <c r="WTJ149" s="37"/>
      <c r="WTK149" s="37"/>
      <c r="WTL149" s="37"/>
      <c r="WTM149" s="37"/>
      <c r="WTN149" s="37"/>
      <c r="WTO149" s="37"/>
      <c r="WTP149" s="37"/>
      <c r="WTQ149" s="37"/>
      <c r="WTR149" s="37"/>
      <c r="WTS149" s="37"/>
      <c r="WTT149" s="37"/>
      <c r="WTU149" s="37"/>
      <c r="WTV149" s="37"/>
      <c r="WTW149" s="37"/>
      <c r="WTX149" s="37"/>
      <c r="WTY149" s="37"/>
      <c r="WTZ149" s="37"/>
      <c r="WUA149" s="37"/>
      <c r="WUB149" s="37"/>
      <c r="WUC149" s="37"/>
      <c r="WUD149" s="37"/>
      <c r="WUE149" s="37"/>
      <c r="WUF149" s="37"/>
      <c r="WUG149" s="37"/>
      <c r="WUH149" s="37"/>
      <c r="WUI149" s="37"/>
      <c r="WUJ149" s="37"/>
      <c r="WUK149" s="37"/>
      <c r="WUL149" s="37"/>
      <c r="WUM149" s="37"/>
      <c r="WUN149" s="37"/>
      <c r="WUO149" s="37"/>
      <c r="WUP149" s="37"/>
      <c r="WUQ149" s="37"/>
      <c r="WUR149" s="37"/>
      <c r="WUS149" s="37"/>
      <c r="WUT149" s="37"/>
      <c r="WUU149" s="37"/>
      <c r="WUV149" s="37"/>
      <c r="WUW149" s="37"/>
      <c r="WUX149" s="37"/>
      <c r="WUY149" s="37"/>
      <c r="WUZ149" s="37"/>
      <c r="WVA149" s="37"/>
      <c r="WVB149" s="37"/>
      <c r="WVC149" s="37"/>
      <c r="WVD149" s="37"/>
      <c r="WVE149" s="37"/>
      <c r="WVF149" s="37"/>
      <c r="WVG149" s="37"/>
      <c r="WVH149" s="37"/>
      <c r="WVI149" s="37"/>
      <c r="WVJ149" s="37"/>
      <c r="WVK149" s="37"/>
      <c r="WVL149" s="37"/>
      <c r="WVM149" s="37"/>
      <c r="WVN149" s="37"/>
      <c r="WVO149" s="37"/>
      <c r="WVP149" s="37"/>
      <c r="WVQ149" s="37"/>
      <c r="WVR149" s="37"/>
      <c r="WVS149" s="37"/>
      <c r="WVT149" s="37"/>
      <c r="WVU149" s="37"/>
      <c r="WVV149" s="37"/>
      <c r="WVW149" s="37"/>
      <c r="WVX149" s="37"/>
      <c r="WVY149" s="37"/>
      <c r="WVZ149" s="37"/>
      <c r="WWA149" s="37"/>
      <c r="WWB149" s="37"/>
      <c r="WWC149" s="37"/>
      <c r="WWD149" s="37"/>
      <c r="WWE149" s="37"/>
      <c r="WWF149" s="37"/>
      <c r="WWG149" s="37"/>
      <c r="WWH149" s="37"/>
      <c r="WWI149" s="37"/>
      <c r="WWJ149" s="37"/>
      <c r="WWK149" s="37"/>
      <c r="WWL149" s="37"/>
      <c r="WWM149" s="37"/>
      <c r="WWN149" s="37"/>
      <c r="WWO149" s="37"/>
      <c r="WWP149" s="37"/>
      <c r="WWQ149" s="37"/>
      <c r="WWR149" s="37"/>
      <c r="WWS149" s="37"/>
      <c r="WWT149" s="37"/>
      <c r="WWU149" s="37"/>
      <c r="WWV149" s="37"/>
      <c r="WWW149" s="37"/>
      <c r="WWX149" s="37"/>
      <c r="WWY149" s="37"/>
      <c r="WWZ149" s="37"/>
      <c r="WXA149" s="37"/>
      <c r="WXB149" s="37"/>
      <c r="WXC149" s="37"/>
      <c r="WXD149" s="37"/>
      <c r="WXE149" s="37"/>
      <c r="WXF149" s="37"/>
      <c r="WXG149" s="37"/>
      <c r="WXH149" s="37"/>
      <c r="WXI149" s="37"/>
      <c r="WXJ149" s="37"/>
      <c r="WXK149" s="37"/>
      <c r="WXL149" s="37"/>
      <c r="WXM149" s="37"/>
      <c r="WXN149" s="37"/>
      <c r="WXO149" s="37"/>
      <c r="WXP149" s="37"/>
      <c r="WXQ149" s="37"/>
      <c r="WXR149" s="37"/>
      <c r="WXS149" s="37"/>
      <c r="WXT149" s="37"/>
      <c r="WXU149" s="37"/>
      <c r="WXV149" s="37"/>
      <c r="WXW149" s="37"/>
      <c r="WXX149" s="37"/>
      <c r="WXY149" s="37"/>
      <c r="WXZ149" s="37"/>
      <c r="WYA149" s="37"/>
      <c r="WYB149" s="37"/>
      <c r="WYC149" s="37"/>
      <c r="WYD149" s="37"/>
      <c r="WYE149" s="37"/>
      <c r="WYF149" s="37"/>
      <c r="WYG149" s="37"/>
      <c r="WYH149" s="37"/>
      <c r="WYI149" s="37"/>
      <c r="WYJ149" s="37"/>
      <c r="WYK149" s="37"/>
      <c r="WYL149" s="37"/>
      <c r="WYM149" s="37"/>
      <c r="WYN149" s="37"/>
      <c r="WYO149" s="37"/>
      <c r="WYP149" s="37"/>
      <c r="WYQ149" s="37"/>
      <c r="WYR149" s="37"/>
      <c r="WYS149" s="37"/>
      <c r="WYT149" s="37"/>
      <c r="WYU149" s="37"/>
      <c r="WYV149" s="37"/>
      <c r="WYW149" s="37"/>
      <c r="WYX149" s="37"/>
      <c r="WYY149" s="37"/>
      <c r="WYZ149" s="37"/>
      <c r="WZA149" s="37"/>
      <c r="WZB149" s="37"/>
      <c r="WZC149" s="37"/>
      <c r="WZD149" s="37"/>
      <c r="WZE149" s="37"/>
      <c r="WZF149" s="37"/>
      <c r="WZG149" s="37"/>
      <c r="WZH149" s="37"/>
      <c r="WZI149" s="37"/>
      <c r="WZJ149" s="37"/>
      <c r="WZK149" s="37"/>
      <c r="WZL149" s="37"/>
      <c r="WZM149" s="37"/>
      <c r="WZN149" s="37"/>
      <c r="WZO149" s="37"/>
      <c r="WZP149" s="37"/>
      <c r="WZQ149" s="37"/>
      <c r="WZR149" s="37"/>
      <c r="WZS149" s="37"/>
      <c r="WZT149" s="37"/>
      <c r="WZU149" s="37"/>
      <c r="WZV149" s="37"/>
      <c r="WZW149" s="37"/>
      <c r="WZX149" s="37"/>
      <c r="WZY149" s="37"/>
      <c r="WZZ149" s="37"/>
      <c r="XAA149" s="37"/>
      <c r="XAB149" s="37"/>
      <c r="XAC149" s="37"/>
      <c r="XAD149" s="37"/>
      <c r="XAE149" s="37"/>
      <c r="XAF149" s="37"/>
      <c r="XAG149" s="37"/>
      <c r="XAH149" s="37"/>
      <c r="XAI149" s="37"/>
      <c r="XAJ149" s="37"/>
      <c r="XAK149" s="37"/>
      <c r="XAL149" s="37"/>
      <c r="XAM149" s="37"/>
      <c r="XAN149" s="37"/>
      <c r="XAO149" s="37"/>
      <c r="XAP149" s="37"/>
      <c r="XAQ149" s="37"/>
      <c r="XAR149" s="37"/>
      <c r="XAS149" s="37"/>
      <c r="XAT149" s="37"/>
      <c r="XAU149" s="37"/>
      <c r="XAV149" s="37"/>
      <c r="XAW149" s="37"/>
      <c r="XAX149" s="37"/>
      <c r="XAY149" s="37"/>
      <c r="XAZ149" s="37"/>
      <c r="XBA149" s="37"/>
      <c r="XBB149" s="37"/>
      <c r="XBC149" s="37"/>
      <c r="XBD149" s="37"/>
      <c r="XBE149" s="37"/>
      <c r="XBF149" s="37"/>
      <c r="XBG149" s="37"/>
      <c r="XBH149" s="37"/>
      <c r="XBI149" s="37"/>
      <c r="XBJ149" s="37"/>
      <c r="XBK149" s="37"/>
      <c r="XBL149" s="37"/>
      <c r="XBM149" s="37"/>
      <c r="XBN149" s="37"/>
      <c r="XBO149" s="37"/>
      <c r="XBP149" s="37"/>
      <c r="XBQ149" s="37"/>
      <c r="XBR149" s="37"/>
      <c r="XBS149" s="37"/>
      <c r="XBT149" s="37"/>
      <c r="XBU149" s="37"/>
      <c r="XBV149" s="37"/>
      <c r="XBW149" s="37"/>
      <c r="XBX149" s="37"/>
      <c r="XBY149" s="37"/>
      <c r="XBZ149" s="37"/>
      <c r="XCA149" s="37"/>
      <c r="XCB149" s="37"/>
      <c r="XCC149" s="37"/>
      <c r="XCD149" s="37"/>
      <c r="XCE149" s="37"/>
      <c r="XCF149" s="37"/>
      <c r="XCG149" s="37"/>
      <c r="XCH149" s="37"/>
      <c r="XCI149" s="37"/>
      <c r="XCJ149" s="37"/>
      <c r="XCK149" s="37"/>
      <c r="XCL149" s="37"/>
      <c r="XCM149" s="37"/>
      <c r="XCN149" s="37"/>
      <c r="XCO149" s="37"/>
      <c r="XCP149" s="37"/>
      <c r="XCQ149" s="37"/>
      <c r="XCR149" s="37"/>
      <c r="XCS149" s="37"/>
      <c r="XCT149" s="37"/>
      <c r="XCU149" s="37"/>
      <c r="XCV149" s="37"/>
      <c r="XCW149" s="37"/>
      <c r="XCX149" s="37"/>
      <c r="XCY149" s="37"/>
      <c r="XCZ149" s="37"/>
      <c r="XDA149" s="37"/>
      <c r="XDB149" s="37"/>
      <c r="XDC149" s="37"/>
      <c r="XDD149" s="37"/>
      <c r="XDE149" s="37"/>
      <c r="XDF149" s="37"/>
      <c r="XDG149" s="37"/>
      <c r="XDH149" s="37"/>
      <c r="XDI149" s="37"/>
      <c r="XDJ149" s="37"/>
      <c r="XDK149" s="37"/>
      <c r="XDL149" s="37"/>
      <c r="XDM149" s="37"/>
      <c r="XDN149" s="37"/>
      <c r="XDO149" s="37"/>
      <c r="XDP149" s="37"/>
      <c r="XDQ149" s="37"/>
      <c r="XDR149" s="37"/>
      <c r="XDS149" s="37"/>
      <c r="XDT149" s="37"/>
      <c r="XDU149" s="37"/>
      <c r="XDV149" s="37"/>
      <c r="XDW149" s="37"/>
      <c r="XDX149" s="37"/>
      <c r="XDY149" s="37"/>
      <c r="XDZ149" s="37"/>
      <c r="XEA149" s="37"/>
      <c r="XEB149" s="37"/>
      <c r="XEC149" s="37"/>
      <c r="XED149" s="37"/>
      <c r="XEE149" s="37"/>
      <c r="XEF149" s="37"/>
      <c r="XEG149" s="37"/>
      <c r="XEH149" s="37"/>
      <c r="XEI149" s="37"/>
      <c r="XEJ149" s="37"/>
      <c r="XEK149" s="37"/>
      <c r="XEL149" s="37"/>
      <c r="XEM149" s="37"/>
      <c r="XEN149" s="37"/>
      <c r="XEO149" s="37"/>
      <c r="XEP149" s="37"/>
      <c r="XEQ149" s="37"/>
      <c r="XER149" s="37"/>
      <c r="XES149" s="37"/>
      <c r="XET149" s="37"/>
      <c r="XEU149" s="37"/>
      <c r="XEV149" s="37"/>
      <c r="XEW149" s="37"/>
      <c r="XEX149" s="37"/>
      <c r="XEY149" s="37"/>
      <c r="XEZ149" s="37"/>
      <c r="XFA149" s="37"/>
      <c r="XFB149" s="37"/>
      <c r="XFC149" s="37"/>
      <c r="XFD149" s="37"/>
    </row>
    <row r="150" spans="1:16384">
      <c r="D150" s="10"/>
      <c r="H150" s="20"/>
      <c r="I150" s="20"/>
      <c r="J150" s="20"/>
      <c r="K150" s="20"/>
      <c r="L150" s="20"/>
    </row>
    <row r="151" spans="1:16384">
      <c r="H151" s="20"/>
      <c r="I151" s="20"/>
      <c r="J151" s="20"/>
      <c r="K151" s="20"/>
      <c r="L151" s="20"/>
    </row>
    <row r="152" spans="1:16384">
      <c r="D152" s="10"/>
      <c r="H152" s="20"/>
      <c r="I152" s="20"/>
      <c r="J152" s="20"/>
      <c r="K152" s="20"/>
      <c r="L152" s="20"/>
    </row>
    <row r="153" spans="1:16384">
      <c r="H153" s="20"/>
      <c r="I153" s="20"/>
      <c r="J153" s="20"/>
      <c r="K153" s="20"/>
      <c r="L153" s="20"/>
    </row>
    <row r="154" spans="1:16384">
      <c r="D154" s="10"/>
      <c r="H154" s="20"/>
      <c r="I154" s="20"/>
      <c r="J154" s="20"/>
      <c r="K154" s="20"/>
      <c r="L154" s="20"/>
    </row>
    <row r="155" spans="1:16384">
      <c r="H155" s="20"/>
      <c r="I155" s="20"/>
      <c r="J155" s="20"/>
      <c r="K155" s="20"/>
      <c r="L155" s="20"/>
    </row>
    <row r="156" spans="1:16384">
      <c r="D156" s="10"/>
      <c r="H156" s="20"/>
      <c r="I156" s="20"/>
      <c r="J156" s="20"/>
      <c r="K156" s="20"/>
      <c r="L156" s="20"/>
    </row>
    <row r="157" spans="1:16384">
      <c r="H157" s="20"/>
      <c r="I157" s="20"/>
      <c r="J157" s="20"/>
      <c r="K157" s="20"/>
      <c r="L157" s="20"/>
    </row>
    <row r="158" spans="1:16384">
      <c r="D158" s="10"/>
      <c r="H158" s="20"/>
      <c r="I158" s="20"/>
      <c r="J158" s="20"/>
      <c r="K158" s="20"/>
      <c r="L158" s="20"/>
    </row>
    <row r="159" spans="1:16384">
      <c r="H159" s="20"/>
      <c r="I159" s="20"/>
      <c r="J159" s="20"/>
      <c r="K159" s="20"/>
      <c r="L159" s="20"/>
    </row>
    <row r="160" spans="1:16384">
      <c r="D160" s="10"/>
      <c r="H160" s="20"/>
      <c r="I160" s="20"/>
      <c r="J160" s="20"/>
      <c r="K160" s="20"/>
      <c r="L160" s="20"/>
    </row>
    <row r="161" spans="1:16384">
      <c r="H161" s="20"/>
      <c r="I161" s="20"/>
      <c r="J161" s="20"/>
      <c r="K161" s="20"/>
      <c r="L161" s="20"/>
    </row>
    <row r="162" spans="1:16384" s="70" customFormat="1">
      <c r="A162" s="37"/>
      <c r="B162" s="37"/>
      <c r="C162" s="37"/>
      <c r="D162" s="10"/>
      <c r="E162" s="37"/>
      <c r="F162" s="37"/>
      <c r="G162" s="37"/>
      <c r="H162" s="20"/>
      <c r="I162" s="20"/>
      <c r="J162" s="20"/>
      <c r="K162" s="20"/>
      <c r="L162" s="20"/>
      <c r="M162" s="37"/>
      <c r="N162" s="37"/>
      <c r="O162" s="37"/>
      <c r="P162" s="37"/>
      <c r="Q162" s="37"/>
      <c r="R162" s="37"/>
      <c r="S162" s="37"/>
      <c r="T162" s="37"/>
      <c r="U162" s="37"/>
      <c r="V162" s="37"/>
      <c r="W162" s="37"/>
      <c r="X162" s="37"/>
      <c r="Y162" s="37"/>
      <c r="Z162" s="37"/>
      <c r="AA162" s="37"/>
      <c r="AB162" s="37"/>
      <c r="AC162" s="37"/>
      <c r="AD162" s="37"/>
      <c r="AE162" s="37"/>
      <c r="AF162" s="37"/>
      <c r="AG162" s="37"/>
      <c r="AH162" s="37"/>
      <c r="AI162" s="37"/>
      <c r="AJ162" s="37"/>
      <c r="AK162" s="37"/>
      <c r="AL162" s="37"/>
      <c r="AM162" s="37"/>
      <c r="AN162" s="37"/>
      <c r="AO162" s="37"/>
      <c r="AP162" s="37"/>
      <c r="AQ162" s="37"/>
      <c r="AR162" s="37"/>
      <c r="AS162" s="37"/>
      <c r="AT162" s="37"/>
      <c r="AU162" s="37"/>
      <c r="AV162" s="37"/>
      <c r="AW162" s="37"/>
      <c r="AX162" s="37"/>
      <c r="AY162" s="37"/>
      <c r="AZ162" s="37"/>
      <c r="BA162" s="37"/>
      <c r="BB162" s="37"/>
      <c r="BC162" s="37"/>
      <c r="BD162" s="37"/>
      <c r="BE162" s="37"/>
      <c r="BF162" s="37"/>
      <c r="BG162" s="37"/>
      <c r="BH162" s="37"/>
      <c r="BI162" s="37"/>
      <c r="BJ162" s="37"/>
      <c r="BK162" s="37"/>
      <c r="BL162" s="37"/>
      <c r="BM162" s="37"/>
      <c r="BN162" s="37"/>
      <c r="BO162" s="37"/>
      <c r="BP162" s="37"/>
      <c r="BQ162" s="37"/>
      <c r="BR162" s="37"/>
      <c r="BS162" s="37"/>
      <c r="BT162" s="37"/>
      <c r="BU162" s="37"/>
      <c r="BV162" s="37"/>
      <c r="BW162" s="37"/>
      <c r="BX162" s="37"/>
      <c r="BY162" s="37"/>
      <c r="BZ162" s="37"/>
      <c r="CA162" s="37"/>
      <c r="CB162" s="37"/>
      <c r="CC162" s="37"/>
      <c r="CD162" s="37"/>
      <c r="CE162" s="37"/>
      <c r="CF162" s="37"/>
      <c r="CG162" s="37"/>
      <c r="CH162" s="37"/>
      <c r="CI162" s="37"/>
      <c r="CJ162" s="37"/>
      <c r="CK162" s="37"/>
      <c r="CL162" s="37"/>
      <c r="CM162" s="37"/>
      <c r="CN162" s="37"/>
      <c r="CO162" s="37"/>
      <c r="CP162" s="37"/>
      <c r="CQ162" s="37"/>
      <c r="CR162" s="37"/>
      <c r="CS162" s="37"/>
      <c r="CT162" s="37"/>
      <c r="CU162" s="37"/>
      <c r="CV162" s="37"/>
      <c r="CW162" s="37"/>
      <c r="CX162" s="37"/>
      <c r="CY162" s="37"/>
      <c r="CZ162" s="37"/>
      <c r="DA162" s="37"/>
      <c r="DB162" s="37"/>
      <c r="DC162" s="37"/>
      <c r="DD162" s="37"/>
      <c r="DE162" s="37"/>
      <c r="DF162" s="37"/>
      <c r="DG162" s="37"/>
      <c r="DH162" s="37"/>
      <c r="DI162" s="37"/>
      <c r="DJ162" s="37"/>
      <c r="DK162" s="37"/>
      <c r="DL162" s="37"/>
      <c r="DM162" s="37"/>
      <c r="DN162" s="37"/>
      <c r="DO162" s="37"/>
      <c r="DP162" s="37"/>
      <c r="DQ162" s="37"/>
      <c r="DR162" s="37"/>
      <c r="DS162" s="37"/>
      <c r="DT162" s="37"/>
      <c r="DU162" s="37"/>
      <c r="DV162" s="37"/>
      <c r="DW162" s="37"/>
      <c r="DX162" s="37"/>
      <c r="DY162" s="37"/>
      <c r="DZ162" s="37"/>
      <c r="EA162" s="37"/>
      <c r="EB162" s="37"/>
      <c r="EC162" s="37"/>
      <c r="ED162" s="37"/>
      <c r="EE162" s="37"/>
      <c r="EF162" s="37"/>
      <c r="EG162" s="37"/>
      <c r="EH162" s="37"/>
      <c r="EI162" s="37"/>
      <c r="EJ162" s="37"/>
      <c r="EK162" s="37"/>
      <c r="EL162" s="37"/>
      <c r="EM162" s="37"/>
      <c r="EN162" s="37"/>
      <c r="EO162" s="37"/>
      <c r="EP162" s="37"/>
      <c r="EQ162" s="37"/>
      <c r="ER162" s="37"/>
      <c r="ES162" s="37"/>
      <c r="ET162" s="37"/>
      <c r="EU162" s="37"/>
      <c r="EV162" s="37"/>
      <c r="EW162" s="37"/>
      <c r="EX162" s="37"/>
      <c r="EY162" s="37"/>
      <c r="EZ162" s="37"/>
      <c r="FA162" s="37"/>
      <c r="FB162" s="37"/>
      <c r="FC162" s="37"/>
      <c r="FD162" s="37"/>
      <c r="FE162" s="37"/>
      <c r="FF162" s="37"/>
      <c r="FG162" s="37"/>
      <c r="FH162" s="37"/>
      <c r="FI162" s="37"/>
      <c r="FJ162" s="37"/>
      <c r="FK162" s="37"/>
      <c r="FL162" s="37"/>
      <c r="FM162" s="37"/>
      <c r="FN162" s="37"/>
      <c r="FO162" s="37"/>
      <c r="FP162" s="37"/>
      <c r="FQ162" s="37"/>
      <c r="FR162" s="37"/>
      <c r="FS162" s="37"/>
      <c r="FT162" s="37"/>
      <c r="FU162" s="37"/>
      <c r="FV162" s="37"/>
      <c r="FW162" s="37"/>
      <c r="FX162" s="37"/>
      <c r="FY162" s="37"/>
      <c r="FZ162" s="37"/>
      <c r="GA162" s="37"/>
      <c r="GB162" s="37"/>
      <c r="GC162" s="37"/>
      <c r="GD162" s="37"/>
      <c r="GE162" s="37"/>
      <c r="GF162" s="37"/>
      <c r="GG162" s="37"/>
      <c r="GH162" s="37"/>
      <c r="GI162" s="37"/>
      <c r="GJ162" s="37"/>
      <c r="GK162" s="37"/>
      <c r="GL162" s="37"/>
      <c r="GM162" s="37"/>
      <c r="GN162" s="37"/>
      <c r="GO162" s="37"/>
      <c r="GP162" s="37"/>
      <c r="GQ162" s="37"/>
      <c r="GR162" s="37"/>
      <c r="GS162" s="37"/>
      <c r="GT162" s="37"/>
      <c r="GU162" s="37"/>
      <c r="GV162" s="37"/>
      <c r="GW162" s="37"/>
      <c r="GX162" s="37"/>
      <c r="GY162" s="37"/>
      <c r="GZ162" s="37"/>
      <c r="HA162" s="37"/>
      <c r="HB162" s="37"/>
      <c r="HC162" s="37"/>
      <c r="HD162" s="37"/>
      <c r="HE162" s="37"/>
      <c r="HF162" s="37"/>
      <c r="HG162" s="37"/>
      <c r="HH162" s="37"/>
      <c r="HI162" s="37"/>
      <c r="HJ162" s="37"/>
      <c r="HK162" s="37"/>
      <c r="HL162" s="37"/>
      <c r="HM162" s="37"/>
      <c r="HN162" s="37"/>
      <c r="HO162" s="37"/>
      <c r="HP162" s="37"/>
      <c r="HQ162" s="37"/>
      <c r="HR162" s="37"/>
      <c r="HS162" s="37"/>
      <c r="HT162" s="37"/>
      <c r="HU162" s="37"/>
      <c r="HV162" s="37"/>
      <c r="HW162" s="37"/>
      <c r="HX162" s="37"/>
      <c r="HY162" s="37"/>
      <c r="HZ162" s="37"/>
      <c r="IA162" s="37"/>
      <c r="IB162" s="37"/>
      <c r="IC162" s="37"/>
      <c r="ID162" s="37"/>
      <c r="IE162" s="37"/>
      <c r="IF162" s="37"/>
      <c r="IG162" s="37"/>
      <c r="IH162" s="37"/>
      <c r="II162" s="37"/>
      <c r="IJ162" s="37"/>
      <c r="IK162" s="37"/>
      <c r="IL162" s="37"/>
      <c r="IM162" s="37"/>
      <c r="IN162" s="37"/>
      <c r="IO162" s="37"/>
      <c r="IP162" s="37"/>
      <c r="IQ162" s="37"/>
      <c r="IR162" s="37"/>
      <c r="IS162" s="37"/>
      <c r="IT162" s="37"/>
      <c r="IU162" s="37"/>
      <c r="IV162" s="37"/>
      <c r="IW162" s="37"/>
      <c r="IX162" s="37"/>
      <c r="IY162" s="37"/>
      <c r="IZ162" s="37"/>
      <c r="JA162" s="37"/>
      <c r="JB162" s="37"/>
      <c r="JC162" s="37"/>
      <c r="JD162" s="37"/>
      <c r="JE162" s="37"/>
      <c r="JF162" s="37"/>
      <c r="JG162" s="37"/>
      <c r="JH162" s="37"/>
      <c r="JI162" s="37"/>
      <c r="JJ162" s="37"/>
      <c r="JK162" s="37"/>
      <c r="JL162" s="37"/>
      <c r="JM162" s="37"/>
      <c r="JN162" s="37"/>
      <c r="JO162" s="37"/>
      <c r="JP162" s="37"/>
      <c r="JQ162" s="37"/>
      <c r="JR162" s="37"/>
      <c r="JS162" s="37"/>
      <c r="JT162" s="37"/>
      <c r="JU162" s="37"/>
      <c r="JV162" s="37"/>
      <c r="JW162" s="37"/>
      <c r="JX162" s="37"/>
      <c r="JY162" s="37"/>
      <c r="JZ162" s="37"/>
      <c r="KA162" s="37"/>
      <c r="KB162" s="37"/>
      <c r="KC162" s="37"/>
      <c r="KD162" s="37"/>
      <c r="KE162" s="37"/>
      <c r="KF162" s="37"/>
      <c r="KG162" s="37"/>
      <c r="KH162" s="37"/>
      <c r="KI162" s="37"/>
      <c r="KJ162" s="37"/>
      <c r="KK162" s="37"/>
      <c r="KL162" s="37"/>
      <c r="KM162" s="37"/>
      <c r="KN162" s="37"/>
      <c r="KO162" s="37"/>
      <c r="KP162" s="37"/>
      <c r="KQ162" s="37"/>
      <c r="KR162" s="37"/>
      <c r="KS162" s="37"/>
      <c r="KT162" s="37"/>
      <c r="KU162" s="37"/>
      <c r="KV162" s="37"/>
      <c r="KW162" s="37"/>
      <c r="KX162" s="37"/>
      <c r="KY162" s="37"/>
      <c r="KZ162" s="37"/>
      <c r="LA162" s="37"/>
      <c r="LB162" s="37"/>
      <c r="LC162" s="37"/>
      <c r="LD162" s="37"/>
      <c r="LE162" s="37"/>
      <c r="LF162" s="37"/>
      <c r="LG162" s="37"/>
      <c r="LH162" s="37"/>
      <c r="LI162" s="37"/>
      <c r="LJ162" s="37"/>
      <c r="LK162" s="37"/>
      <c r="LL162" s="37"/>
      <c r="LM162" s="37"/>
      <c r="LN162" s="37"/>
      <c r="LO162" s="37"/>
      <c r="LP162" s="37"/>
      <c r="LQ162" s="37"/>
      <c r="LR162" s="37"/>
      <c r="LS162" s="37"/>
      <c r="LT162" s="37"/>
      <c r="LU162" s="37"/>
      <c r="LV162" s="37"/>
      <c r="LW162" s="37"/>
      <c r="LX162" s="37"/>
      <c r="LY162" s="37"/>
      <c r="LZ162" s="37"/>
      <c r="MA162" s="37"/>
      <c r="MB162" s="37"/>
      <c r="MC162" s="37"/>
      <c r="MD162" s="37"/>
      <c r="ME162" s="37"/>
      <c r="MF162" s="37"/>
      <c r="MG162" s="37"/>
      <c r="MH162" s="37"/>
      <c r="MI162" s="37"/>
      <c r="MJ162" s="37"/>
      <c r="MK162" s="37"/>
      <c r="ML162" s="37"/>
      <c r="MM162" s="37"/>
      <c r="MN162" s="37"/>
      <c r="MO162" s="37"/>
      <c r="MP162" s="37"/>
      <c r="MQ162" s="37"/>
      <c r="MR162" s="37"/>
      <c r="MS162" s="37"/>
      <c r="MT162" s="37"/>
      <c r="MU162" s="37"/>
      <c r="MV162" s="37"/>
      <c r="MW162" s="37"/>
      <c r="MX162" s="37"/>
      <c r="MY162" s="37"/>
      <c r="MZ162" s="37"/>
      <c r="NA162" s="37"/>
      <c r="NB162" s="37"/>
      <c r="NC162" s="37"/>
      <c r="ND162" s="37"/>
      <c r="NE162" s="37"/>
      <c r="NF162" s="37"/>
      <c r="NG162" s="37"/>
      <c r="NH162" s="37"/>
      <c r="NI162" s="37"/>
      <c r="NJ162" s="37"/>
      <c r="NK162" s="37"/>
      <c r="NL162" s="37"/>
      <c r="NM162" s="37"/>
      <c r="NN162" s="37"/>
      <c r="NO162" s="37"/>
      <c r="NP162" s="37"/>
      <c r="NQ162" s="37"/>
      <c r="NR162" s="37"/>
      <c r="NS162" s="37"/>
      <c r="NT162" s="37"/>
      <c r="NU162" s="37"/>
      <c r="NV162" s="37"/>
      <c r="NW162" s="37"/>
      <c r="NX162" s="37"/>
      <c r="NY162" s="37"/>
      <c r="NZ162" s="37"/>
      <c r="OA162" s="37"/>
      <c r="OB162" s="37"/>
      <c r="OC162" s="37"/>
      <c r="OD162" s="37"/>
      <c r="OE162" s="37"/>
      <c r="OF162" s="37"/>
      <c r="OG162" s="37"/>
      <c r="OH162" s="37"/>
      <c r="OI162" s="37"/>
      <c r="OJ162" s="37"/>
      <c r="OK162" s="37"/>
      <c r="OL162" s="37"/>
      <c r="OM162" s="37"/>
      <c r="ON162" s="37"/>
      <c r="OO162" s="37"/>
      <c r="OP162" s="37"/>
      <c r="OQ162" s="37"/>
      <c r="OR162" s="37"/>
      <c r="OS162" s="37"/>
      <c r="OT162" s="37"/>
      <c r="OU162" s="37"/>
      <c r="OV162" s="37"/>
      <c r="OW162" s="37"/>
      <c r="OX162" s="37"/>
      <c r="OY162" s="37"/>
      <c r="OZ162" s="37"/>
      <c r="PA162" s="37"/>
      <c r="PB162" s="37"/>
      <c r="PC162" s="37"/>
      <c r="PD162" s="37"/>
      <c r="PE162" s="37"/>
      <c r="PF162" s="37"/>
      <c r="PG162" s="37"/>
      <c r="PH162" s="37"/>
      <c r="PI162" s="37"/>
      <c r="PJ162" s="37"/>
      <c r="PK162" s="37"/>
      <c r="PL162" s="37"/>
      <c r="PM162" s="37"/>
      <c r="PN162" s="37"/>
      <c r="PO162" s="37"/>
      <c r="PP162" s="37"/>
      <c r="PQ162" s="37"/>
      <c r="PR162" s="37"/>
      <c r="PS162" s="37"/>
      <c r="PT162" s="37"/>
      <c r="PU162" s="37"/>
      <c r="PV162" s="37"/>
      <c r="PW162" s="37"/>
      <c r="PX162" s="37"/>
      <c r="PY162" s="37"/>
      <c r="PZ162" s="37"/>
      <c r="QA162" s="37"/>
      <c r="QB162" s="37"/>
      <c r="QC162" s="37"/>
      <c r="QD162" s="37"/>
      <c r="QE162" s="37"/>
      <c r="QF162" s="37"/>
      <c r="QG162" s="37"/>
      <c r="QH162" s="37"/>
      <c r="QI162" s="37"/>
      <c r="QJ162" s="37"/>
      <c r="QK162" s="37"/>
      <c r="QL162" s="37"/>
      <c r="QM162" s="37"/>
      <c r="QN162" s="37"/>
      <c r="QO162" s="37"/>
      <c r="QP162" s="37"/>
      <c r="QQ162" s="37"/>
      <c r="QR162" s="37"/>
      <c r="QS162" s="37"/>
      <c r="QT162" s="37"/>
      <c r="QU162" s="37"/>
      <c r="QV162" s="37"/>
      <c r="QW162" s="37"/>
      <c r="QX162" s="37"/>
      <c r="QY162" s="37"/>
      <c r="QZ162" s="37"/>
      <c r="RA162" s="37"/>
      <c r="RB162" s="37"/>
      <c r="RC162" s="37"/>
      <c r="RD162" s="37"/>
      <c r="RE162" s="37"/>
      <c r="RF162" s="37"/>
      <c r="RG162" s="37"/>
      <c r="RH162" s="37"/>
      <c r="RI162" s="37"/>
      <c r="RJ162" s="37"/>
      <c r="RK162" s="37"/>
      <c r="RL162" s="37"/>
      <c r="RM162" s="37"/>
      <c r="RN162" s="37"/>
      <c r="RO162" s="37"/>
      <c r="RP162" s="37"/>
      <c r="RQ162" s="37"/>
      <c r="RR162" s="37"/>
      <c r="RS162" s="37"/>
      <c r="RT162" s="37"/>
      <c r="RU162" s="37"/>
      <c r="RV162" s="37"/>
      <c r="RW162" s="37"/>
      <c r="RX162" s="37"/>
      <c r="RY162" s="37"/>
      <c r="RZ162" s="37"/>
      <c r="SA162" s="37"/>
      <c r="SB162" s="37"/>
      <c r="SC162" s="37"/>
      <c r="SD162" s="37"/>
      <c r="SE162" s="37"/>
      <c r="SF162" s="37"/>
      <c r="SG162" s="37"/>
      <c r="SH162" s="37"/>
      <c r="SI162" s="37"/>
      <c r="SJ162" s="37"/>
      <c r="SK162" s="37"/>
      <c r="SL162" s="37"/>
      <c r="SM162" s="37"/>
      <c r="SN162" s="37"/>
      <c r="SO162" s="37"/>
      <c r="SP162" s="37"/>
      <c r="SQ162" s="37"/>
      <c r="SR162" s="37"/>
      <c r="SS162" s="37"/>
      <c r="ST162" s="37"/>
      <c r="SU162" s="37"/>
      <c r="SV162" s="37"/>
      <c r="SW162" s="37"/>
      <c r="SX162" s="37"/>
      <c r="SY162" s="37"/>
      <c r="SZ162" s="37"/>
      <c r="TA162" s="37"/>
      <c r="TB162" s="37"/>
      <c r="TC162" s="37"/>
      <c r="TD162" s="37"/>
      <c r="TE162" s="37"/>
      <c r="TF162" s="37"/>
      <c r="TG162" s="37"/>
      <c r="TH162" s="37"/>
      <c r="TI162" s="37"/>
      <c r="TJ162" s="37"/>
      <c r="TK162" s="37"/>
      <c r="TL162" s="37"/>
      <c r="TM162" s="37"/>
      <c r="TN162" s="37"/>
      <c r="TO162" s="37"/>
      <c r="TP162" s="37"/>
      <c r="TQ162" s="37"/>
      <c r="TR162" s="37"/>
      <c r="TS162" s="37"/>
      <c r="TT162" s="37"/>
      <c r="TU162" s="37"/>
      <c r="TV162" s="37"/>
      <c r="TW162" s="37"/>
      <c r="TX162" s="37"/>
      <c r="TY162" s="37"/>
      <c r="TZ162" s="37"/>
      <c r="UA162" s="37"/>
      <c r="UB162" s="37"/>
      <c r="UC162" s="37"/>
      <c r="UD162" s="37"/>
      <c r="UE162" s="37"/>
      <c r="UF162" s="37"/>
      <c r="UG162" s="37"/>
      <c r="UH162" s="37"/>
      <c r="UI162" s="37"/>
      <c r="UJ162" s="37"/>
      <c r="UK162" s="37"/>
      <c r="UL162" s="37"/>
      <c r="UM162" s="37"/>
      <c r="UN162" s="37"/>
      <c r="UO162" s="37"/>
      <c r="UP162" s="37"/>
      <c r="UQ162" s="37"/>
      <c r="UR162" s="37"/>
      <c r="US162" s="37"/>
      <c r="UT162" s="37"/>
      <c r="UU162" s="37"/>
      <c r="UV162" s="37"/>
      <c r="UW162" s="37"/>
      <c r="UX162" s="37"/>
      <c r="UY162" s="37"/>
      <c r="UZ162" s="37"/>
      <c r="VA162" s="37"/>
      <c r="VB162" s="37"/>
      <c r="VC162" s="37"/>
      <c r="VD162" s="37"/>
      <c r="VE162" s="37"/>
      <c r="VF162" s="37"/>
      <c r="VG162" s="37"/>
      <c r="VH162" s="37"/>
      <c r="VI162" s="37"/>
      <c r="VJ162" s="37"/>
      <c r="VK162" s="37"/>
      <c r="VL162" s="37"/>
      <c r="VM162" s="37"/>
      <c r="VN162" s="37"/>
      <c r="VO162" s="37"/>
      <c r="VP162" s="37"/>
      <c r="VQ162" s="37"/>
      <c r="VR162" s="37"/>
      <c r="VS162" s="37"/>
      <c r="VT162" s="37"/>
      <c r="VU162" s="37"/>
      <c r="VV162" s="37"/>
      <c r="VW162" s="37"/>
      <c r="VX162" s="37"/>
      <c r="VY162" s="37"/>
      <c r="VZ162" s="37"/>
      <c r="WA162" s="37"/>
      <c r="WB162" s="37"/>
      <c r="WC162" s="37"/>
      <c r="WD162" s="37"/>
      <c r="WE162" s="37"/>
      <c r="WF162" s="37"/>
      <c r="WG162" s="37"/>
      <c r="WH162" s="37"/>
      <c r="WI162" s="37"/>
      <c r="WJ162" s="37"/>
      <c r="WK162" s="37"/>
      <c r="WL162" s="37"/>
      <c r="WM162" s="37"/>
      <c r="WN162" s="37"/>
      <c r="WO162" s="37"/>
      <c r="WP162" s="37"/>
      <c r="WQ162" s="37"/>
      <c r="WR162" s="37"/>
      <c r="WS162" s="37"/>
      <c r="WT162" s="37"/>
      <c r="WU162" s="37"/>
      <c r="WV162" s="37"/>
      <c r="WW162" s="37"/>
      <c r="WX162" s="37"/>
      <c r="WY162" s="37"/>
      <c r="WZ162" s="37"/>
      <c r="XA162" s="37"/>
      <c r="XB162" s="37"/>
      <c r="XC162" s="37"/>
      <c r="XD162" s="37"/>
      <c r="XE162" s="37"/>
      <c r="XF162" s="37"/>
      <c r="XG162" s="37"/>
      <c r="XH162" s="37"/>
      <c r="XI162" s="37"/>
      <c r="XJ162" s="37"/>
      <c r="XK162" s="37"/>
      <c r="XL162" s="37"/>
      <c r="XM162" s="37"/>
      <c r="XN162" s="37"/>
      <c r="XO162" s="37"/>
      <c r="XP162" s="37"/>
      <c r="XQ162" s="37"/>
      <c r="XR162" s="37"/>
      <c r="XS162" s="37"/>
      <c r="XT162" s="37"/>
      <c r="XU162" s="37"/>
      <c r="XV162" s="37"/>
      <c r="XW162" s="37"/>
      <c r="XX162" s="37"/>
      <c r="XY162" s="37"/>
      <c r="XZ162" s="37"/>
      <c r="YA162" s="37"/>
      <c r="YB162" s="37"/>
      <c r="YC162" s="37"/>
      <c r="YD162" s="37"/>
      <c r="YE162" s="37"/>
      <c r="YF162" s="37"/>
      <c r="YG162" s="37"/>
      <c r="YH162" s="37"/>
      <c r="YI162" s="37"/>
      <c r="YJ162" s="37"/>
      <c r="YK162" s="37"/>
      <c r="YL162" s="37"/>
      <c r="YM162" s="37"/>
      <c r="YN162" s="37"/>
      <c r="YO162" s="37"/>
      <c r="YP162" s="37"/>
      <c r="YQ162" s="37"/>
      <c r="YR162" s="37"/>
      <c r="YS162" s="37"/>
      <c r="YT162" s="37"/>
      <c r="YU162" s="37"/>
      <c r="YV162" s="37"/>
      <c r="YW162" s="37"/>
      <c r="YX162" s="37"/>
      <c r="YY162" s="37"/>
      <c r="YZ162" s="37"/>
      <c r="ZA162" s="37"/>
      <c r="ZB162" s="37"/>
      <c r="ZC162" s="37"/>
      <c r="ZD162" s="37"/>
      <c r="ZE162" s="37"/>
      <c r="ZF162" s="37"/>
      <c r="ZG162" s="37"/>
      <c r="ZH162" s="37"/>
      <c r="ZI162" s="37"/>
      <c r="ZJ162" s="37"/>
      <c r="ZK162" s="37"/>
      <c r="ZL162" s="37"/>
      <c r="ZM162" s="37"/>
      <c r="ZN162" s="37"/>
      <c r="ZO162" s="37"/>
      <c r="ZP162" s="37"/>
      <c r="ZQ162" s="37"/>
      <c r="ZR162" s="37"/>
      <c r="ZS162" s="37"/>
      <c r="ZT162" s="37"/>
      <c r="ZU162" s="37"/>
      <c r="ZV162" s="37"/>
      <c r="ZW162" s="37"/>
      <c r="ZX162" s="37"/>
      <c r="ZY162" s="37"/>
      <c r="ZZ162" s="37"/>
      <c r="AAA162" s="37"/>
      <c r="AAB162" s="37"/>
      <c r="AAC162" s="37"/>
      <c r="AAD162" s="37"/>
      <c r="AAE162" s="37"/>
      <c r="AAF162" s="37"/>
      <c r="AAG162" s="37"/>
      <c r="AAH162" s="37"/>
      <c r="AAI162" s="37"/>
      <c r="AAJ162" s="37"/>
      <c r="AAK162" s="37"/>
      <c r="AAL162" s="37"/>
      <c r="AAM162" s="37"/>
      <c r="AAN162" s="37"/>
      <c r="AAO162" s="37"/>
      <c r="AAP162" s="37"/>
      <c r="AAQ162" s="37"/>
      <c r="AAR162" s="37"/>
      <c r="AAS162" s="37"/>
      <c r="AAT162" s="37"/>
      <c r="AAU162" s="37"/>
      <c r="AAV162" s="37"/>
      <c r="AAW162" s="37"/>
      <c r="AAX162" s="37"/>
      <c r="AAY162" s="37"/>
      <c r="AAZ162" s="37"/>
      <c r="ABA162" s="37"/>
      <c r="ABB162" s="37"/>
      <c r="ABC162" s="37"/>
      <c r="ABD162" s="37"/>
      <c r="ABE162" s="37"/>
      <c r="ABF162" s="37"/>
      <c r="ABG162" s="37"/>
      <c r="ABH162" s="37"/>
      <c r="ABI162" s="37"/>
      <c r="ABJ162" s="37"/>
      <c r="ABK162" s="37"/>
      <c r="ABL162" s="37"/>
      <c r="ABM162" s="37"/>
      <c r="ABN162" s="37"/>
      <c r="ABO162" s="37"/>
      <c r="ABP162" s="37"/>
      <c r="ABQ162" s="37"/>
      <c r="ABR162" s="37"/>
      <c r="ABS162" s="37"/>
      <c r="ABT162" s="37"/>
      <c r="ABU162" s="37"/>
      <c r="ABV162" s="37"/>
      <c r="ABW162" s="37"/>
      <c r="ABX162" s="37"/>
      <c r="ABY162" s="37"/>
      <c r="ABZ162" s="37"/>
      <c r="ACA162" s="37"/>
      <c r="ACB162" s="37"/>
      <c r="ACC162" s="37"/>
      <c r="ACD162" s="37"/>
      <c r="ACE162" s="37"/>
      <c r="ACF162" s="37"/>
      <c r="ACG162" s="37"/>
      <c r="ACH162" s="37"/>
      <c r="ACI162" s="37"/>
      <c r="ACJ162" s="37"/>
      <c r="ACK162" s="37"/>
      <c r="ACL162" s="37"/>
      <c r="ACM162" s="37"/>
      <c r="ACN162" s="37"/>
      <c r="ACO162" s="37"/>
      <c r="ACP162" s="37"/>
      <c r="ACQ162" s="37"/>
      <c r="ACR162" s="37"/>
      <c r="ACS162" s="37"/>
      <c r="ACT162" s="37"/>
      <c r="ACU162" s="37"/>
      <c r="ACV162" s="37"/>
      <c r="ACW162" s="37"/>
      <c r="ACX162" s="37"/>
      <c r="ACY162" s="37"/>
      <c r="ACZ162" s="37"/>
      <c r="ADA162" s="37"/>
      <c r="ADB162" s="37"/>
      <c r="ADC162" s="37"/>
      <c r="ADD162" s="37"/>
      <c r="ADE162" s="37"/>
      <c r="ADF162" s="37"/>
      <c r="ADG162" s="37"/>
      <c r="ADH162" s="37"/>
      <c r="ADI162" s="37"/>
      <c r="ADJ162" s="37"/>
      <c r="ADK162" s="37"/>
      <c r="ADL162" s="37"/>
      <c r="ADM162" s="37"/>
      <c r="ADN162" s="37"/>
      <c r="ADO162" s="37"/>
      <c r="ADP162" s="37"/>
      <c r="ADQ162" s="37"/>
      <c r="ADR162" s="37"/>
      <c r="ADS162" s="37"/>
      <c r="ADT162" s="37"/>
      <c r="ADU162" s="37"/>
      <c r="ADV162" s="37"/>
      <c r="ADW162" s="37"/>
      <c r="ADX162" s="37"/>
      <c r="ADY162" s="37"/>
      <c r="ADZ162" s="37"/>
      <c r="AEA162" s="37"/>
      <c r="AEB162" s="37"/>
      <c r="AEC162" s="37"/>
      <c r="AED162" s="37"/>
      <c r="AEE162" s="37"/>
      <c r="AEF162" s="37"/>
      <c r="AEG162" s="37"/>
      <c r="AEH162" s="37"/>
      <c r="AEI162" s="37"/>
      <c r="AEJ162" s="37"/>
      <c r="AEK162" s="37"/>
      <c r="AEL162" s="37"/>
      <c r="AEM162" s="37"/>
      <c r="AEN162" s="37"/>
      <c r="AEO162" s="37"/>
      <c r="AEP162" s="37"/>
      <c r="AEQ162" s="37"/>
      <c r="AER162" s="37"/>
      <c r="AES162" s="37"/>
      <c r="AET162" s="37"/>
      <c r="AEU162" s="37"/>
      <c r="AEV162" s="37"/>
      <c r="AEW162" s="37"/>
      <c r="AEX162" s="37"/>
      <c r="AEY162" s="37"/>
      <c r="AEZ162" s="37"/>
      <c r="AFA162" s="37"/>
      <c r="AFB162" s="37"/>
      <c r="AFC162" s="37"/>
      <c r="AFD162" s="37"/>
      <c r="AFE162" s="37"/>
      <c r="AFF162" s="37"/>
      <c r="AFG162" s="37"/>
      <c r="AFH162" s="37"/>
      <c r="AFI162" s="37"/>
      <c r="AFJ162" s="37"/>
      <c r="AFK162" s="37"/>
      <c r="AFL162" s="37"/>
      <c r="AFM162" s="37"/>
      <c r="AFN162" s="37"/>
      <c r="AFO162" s="37"/>
      <c r="AFP162" s="37"/>
      <c r="AFQ162" s="37"/>
      <c r="AFR162" s="37"/>
      <c r="AFS162" s="37"/>
      <c r="AFT162" s="37"/>
      <c r="AFU162" s="37"/>
      <c r="AFV162" s="37"/>
      <c r="AFW162" s="37"/>
      <c r="AFX162" s="37"/>
      <c r="AFY162" s="37"/>
      <c r="AFZ162" s="37"/>
      <c r="AGA162" s="37"/>
      <c r="AGB162" s="37"/>
      <c r="AGC162" s="37"/>
      <c r="AGD162" s="37"/>
      <c r="AGE162" s="37"/>
      <c r="AGF162" s="37"/>
      <c r="AGG162" s="37"/>
      <c r="AGH162" s="37"/>
      <c r="AGI162" s="37"/>
      <c r="AGJ162" s="37"/>
      <c r="AGK162" s="37"/>
      <c r="AGL162" s="37"/>
      <c r="AGM162" s="37"/>
      <c r="AGN162" s="37"/>
      <c r="AGO162" s="37"/>
      <c r="AGP162" s="37"/>
      <c r="AGQ162" s="37"/>
      <c r="AGR162" s="37"/>
      <c r="AGS162" s="37"/>
      <c r="AGT162" s="37"/>
      <c r="AGU162" s="37"/>
      <c r="AGV162" s="37"/>
      <c r="AGW162" s="37"/>
      <c r="AGX162" s="37"/>
      <c r="AGY162" s="37"/>
      <c r="AGZ162" s="37"/>
      <c r="AHA162" s="37"/>
      <c r="AHB162" s="37"/>
      <c r="AHC162" s="37"/>
      <c r="AHD162" s="37"/>
      <c r="AHE162" s="37"/>
      <c r="AHF162" s="37"/>
      <c r="AHG162" s="37"/>
      <c r="AHH162" s="37"/>
      <c r="AHI162" s="37"/>
      <c r="AHJ162" s="37"/>
      <c r="AHK162" s="37"/>
      <c r="AHL162" s="37"/>
      <c r="AHM162" s="37"/>
      <c r="AHN162" s="37"/>
      <c r="AHO162" s="37"/>
      <c r="AHP162" s="37"/>
      <c r="AHQ162" s="37"/>
      <c r="AHR162" s="37"/>
      <c r="AHS162" s="37"/>
      <c r="AHT162" s="37"/>
      <c r="AHU162" s="37"/>
      <c r="AHV162" s="37"/>
      <c r="AHW162" s="37"/>
      <c r="AHX162" s="37"/>
      <c r="AHY162" s="37"/>
      <c r="AHZ162" s="37"/>
      <c r="AIA162" s="37"/>
      <c r="AIB162" s="37"/>
      <c r="AIC162" s="37"/>
      <c r="AID162" s="37"/>
      <c r="AIE162" s="37"/>
      <c r="AIF162" s="37"/>
      <c r="AIG162" s="37"/>
      <c r="AIH162" s="37"/>
      <c r="AII162" s="37"/>
      <c r="AIJ162" s="37"/>
      <c r="AIK162" s="37"/>
      <c r="AIL162" s="37"/>
      <c r="AIM162" s="37"/>
      <c r="AIN162" s="37"/>
      <c r="AIO162" s="37"/>
      <c r="AIP162" s="37"/>
      <c r="AIQ162" s="37"/>
      <c r="AIR162" s="37"/>
      <c r="AIS162" s="37"/>
      <c r="AIT162" s="37"/>
      <c r="AIU162" s="37"/>
      <c r="AIV162" s="37"/>
      <c r="AIW162" s="37"/>
      <c r="AIX162" s="37"/>
      <c r="AIY162" s="37"/>
      <c r="AIZ162" s="37"/>
      <c r="AJA162" s="37"/>
      <c r="AJB162" s="37"/>
      <c r="AJC162" s="37"/>
      <c r="AJD162" s="37"/>
      <c r="AJE162" s="37"/>
      <c r="AJF162" s="37"/>
      <c r="AJG162" s="37"/>
      <c r="AJH162" s="37"/>
      <c r="AJI162" s="37"/>
      <c r="AJJ162" s="37"/>
      <c r="AJK162" s="37"/>
      <c r="AJL162" s="37"/>
      <c r="AJM162" s="37"/>
      <c r="AJN162" s="37"/>
      <c r="AJO162" s="37"/>
      <c r="AJP162" s="37"/>
      <c r="AJQ162" s="37"/>
      <c r="AJR162" s="37"/>
      <c r="AJS162" s="37"/>
      <c r="AJT162" s="37"/>
      <c r="AJU162" s="37"/>
      <c r="AJV162" s="37"/>
      <c r="AJW162" s="37"/>
      <c r="AJX162" s="37"/>
      <c r="AJY162" s="37"/>
      <c r="AJZ162" s="37"/>
      <c r="AKA162" s="37"/>
      <c r="AKB162" s="37"/>
      <c r="AKC162" s="37"/>
      <c r="AKD162" s="37"/>
      <c r="AKE162" s="37"/>
      <c r="AKF162" s="37"/>
      <c r="AKG162" s="37"/>
      <c r="AKH162" s="37"/>
      <c r="AKI162" s="37"/>
      <c r="AKJ162" s="37"/>
      <c r="AKK162" s="37"/>
      <c r="AKL162" s="37"/>
      <c r="AKM162" s="37"/>
      <c r="AKN162" s="37"/>
      <c r="AKO162" s="37"/>
      <c r="AKP162" s="37"/>
      <c r="AKQ162" s="37"/>
      <c r="AKR162" s="37"/>
      <c r="AKS162" s="37"/>
      <c r="AKT162" s="37"/>
      <c r="AKU162" s="37"/>
      <c r="AKV162" s="37"/>
      <c r="AKW162" s="37"/>
      <c r="AKX162" s="37"/>
      <c r="AKY162" s="37"/>
      <c r="AKZ162" s="37"/>
      <c r="ALA162" s="37"/>
      <c r="ALB162" s="37"/>
      <c r="ALC162" s="37"/>
      <c r="ALD162" s="37"/>
      <c r="ALE162" s="37"/>
      <c r="ALF162" s="37"/>
      <c r="ALG162" s="37"/>
      <c r="ALH162" s="37"/>
      <c r="ALI162" s="37"/>
      <c r="ALJ162" s="37"/>
      <c r="ALK162" s="37"/>
      <c r="ALL162" s="37"/>
      <c r="ALM162" s="37"/>
      <c r="ALN162" s="37"/>
      <c r="ALO162" s="37"/>
      <c r="ALP162" s="37"/>
      <c r="ALQ162" s="37"/>
      <c r="ALR162" s="37"/>
      <c r="ALS162" s="37"/>
      <c r="ALT162" s="37"/>
      <c r="ALU162" s="37"/>
      <c r="ALV162" s="37"/>
      <c r="ALW162" s="37"/>
      <c r="ALX162" s="37"/>
      <c r="ALY162" s="37"/>
      <c r="ALZ162" s="37"/>
      <c r="AMA162" s="37"/>
      <c r="AMB162" s="37"/>
      <c r="AMC162" s="37"/>
      <c r="AMD162" s="37"/>
      <c r="AME162" s="37"/>
      <c r="AMF162" s="37"/>
      <c r="AMG162" s="37"/>
      <c r="AMH162" s="37"/>
      <c r="AMI162" s="37"/>
      <c r="AMJ162" s="37"/>
      <c r="AMK162" s="37"/>
      <c r="AML162" s="37"/>
      <c r="AMM162" s="37"/>
      <c r="AMN162" s="37"/>
      <c r="AMO162" s="37"/>
      <c r="AMP162" s="37"/>
      <c r="AMQ162" s="37"/>
      <c r="AMR162" s="37"/>
      <c r="AMS162" s="37"/>
      <c r="AMT162" s="37"/>
      <c r="AMU162" s="37"/>
      <c r="AMV162" s="37"/>
      <c r="AMW162" s="37"/>
      <c r="AMX162" s="37"/>
      <c r="AMY162" s="37"/>
      <c r="AMZ162" s="37"/>
      <c r="ANA162" s="37"/>
      <c r="ANB162" s="37"/>
      <c r="ANC162" s="37"/>
      <c r="AND162" s="37"/>
      <c r="ANE162" s="37"/>
      <c r="ANF162" s="37"/>
      <c r="ANG162" s="37"/>
      <c r="ANH162" s="37"/>
      <c r="ANI162" s="37"/>
      <c r="ANJ162" s="37"/>
      <c r="ANK162" s="37"/>
      <c r="ANL162" s="37"/>
      <c r="ANM162" s="37"/>
      <c r="ANN162" s="37"/>
      <c r="ANO162" s="37"/>
      <c r="ANP162" s="37"/>
      <c r="ANQ162" s="37"/>
      <c r="ANR162" s="37"/>
      <c r="ANS162" s="37"/>
      <c r="ANT162" s="37"/>
      <c r="ANU162" s="37"/>
      <c r="ANV162" s="37"/>
      <c r="ANW162" s="37"/>
      <c r="ANX162" s="37"/>
      <c r="ANY162" s="37"/>
      <c r="ANZ162" s="37"/>
      <c r="AOA162" s="37"/>
      <c r="AOB162" s="37"/>
      <c r="AOC162" s="37"/>
      <c r="AOD162" s="37"/>
      <c r="AOE162" s="37"/>
      <c r="AOF162" s="37"/>
      <c r="AOG162" s="37"/>
      <c r="AOH162" s="37"/>
      <c r="AOI162" s="37"/>
      <c r="AOJ162" s="37"/>
      <c r="AOK162" s="37"/>
      <c r="AOL162" s="37"/>
      <c r="AOM162" s="37"/>
      <c r="AON162" s="37"/>
      <c r="AOO162" s="37"/>
      <c r="AOP162" s="37"/>
      <c r="AOQ162" s="37"/>
      <c r="AOR162" s="37"/>
      <c r="AOS162" s="37"/>
      <c r="AOT162" s="37"/>
      <c r="AOU162" s="37"/>
      <c r="AOV162" s="37"/>
      <c r="AOW162" s="37"/>
      <c r="AOX162" s="37"/>
      <c r="AOY162" s="37"/>
      <c r="AOZ162" s="37"/>
      <c r="APA162" s="37"/>
      <c r="APB162" s="37"/>
      <c r="APC162" s="37"/>
      <c r="APD162" s="37"/>
      <c r="APE162" s="37"/>
      <c r="APF162" s="37"/>
      <c r="APG162" s="37"/>
      <c r="APH162" s="37"/>
      <c r="API162" s="37"/>
      <c r="APJ162" s="37"/>
      <c r="APK162" s="37"/>
      <c r="APL162" s="37"/>
      <c r="APM162" s="37"/>
      <c r="APN162" s="37"/>
      <c r="APO162" s="37"/>
      <c r="APP162" s="37"/>
      <c r="APQ162" s="37"/>
      <c r="APR162" s="37"/>
      <c r="APS162" s="37"/>
      <c r="APT162" s="37"/>
      <c r="APU162" s="37"/>
      <c r="APV162" s="37"/>
      <c r="APW162" s="37"/>
      <c r="APX162" s="37"/>
      <c r="APY162" s="37"/>
      <c r="APZ162" s="37"/>
      <c r="AQA162" s="37"/>
      <c r="AQB162" s="37"/>
      <c r="AQC162" s="37"/>
      <c r="AQD162" s="37"/>
      <c r="AQE162" s="37"/>
      <c r="AQF162" s="37"/>
      <c r="AQG162" s="37"/>
      <c r="AQH162" s="37"/>
      <c r="AQI162" s="37"/>
      <c r="AQJ162" s="37"/>
      <c r="AQK162" s="37"/>
      <c r="AQL162" s="37"/>
      <c r="AQM162" s="37"/>
      <c r="AQN162" s="37"/>
      <c r="AQO162" s="37"/>
      <c r="AQP162" s="37"/>
      <c r="AQQ162" s="37"/>
      <c r="AQR162" s="37"/>
      <c r="AQS162" s="37"/>
      <c r="AQT162" s="37"/>
      <c r="AQU162" s="37"/>
      <c r="AQV162" s="37"/>
      <c r="AQW162" s="37"/>
      <c r="AQX162" s="37"/>
      <c r="AQY162" s="37"/>
      <c r="AQZ162" s="37"/>
      <c r="ARA162" s="37"/>
      <c r="ARB162" s="37"/>
      <c r="ARC162" s="37"/>
      <c r="ARD162" s="37"/>
      <c r="ARE162" s="37"/>
      <c r="ARF162" s="37"/>
      <c r="ARG162" s="37"/>
      <c r="ARH162" s="37"/>
      <c r="ARI162" s="37"/>
      <c r="ARJ162" s="37"/>
      <c r="ARK162" s="37"/>
      <c r="ARL162" s="37"/>
      <c r="ARM162" s="37"/>
      <c r="ARN162" s="37"/>
      <c r="ARO162" s="37"/>
      <c r="ARP162" s="37"/>
      <c r="ARQ162" s="37"/>
      <c r="ARR162" s="37"/>
      <c r="ARS162" s="37"/>
      <c r="ART162" s="37"/>
      <c r="ARU162" s="37"/>
      <c r="ARV162" s="37"/>
      <c r="ARW162" s="37"/>
      <c r="ARX162" s="37"/>
      <c r="ARY162" s="37"/>
      <c r="ARZ162" s="37"/>
      <c r="ASA162" s="37"/>
      <c r="ASB162" s="37"/>
      <c r="ASC162" s="37"/>
      <c r="ASD162" s="37"/>
      <c r="ASE162" s="37"/>
      <c r="ASF162" s="37"/>
      <c r="ASG162" s="37"/>
      <c r="ASH162" s="37"/>
      <c r="ASI162" s="37"/>
      <c r="ASJ162" s="37"/>
      <c r="ASK162" s="37"/>
      <c r="ASL162" s="37"/>
      <c r="ASM162" s="37"/>
      <c r="ASN162" s="37"/>
      <c r="ASO162" s="37"/>
      <c r="ASP162" s="37"/>
      <c r="ASQ162" s="37"/>
      <c r="ASR162" s="37"/>
      <c r="ASS162" s="37"/>
      <c r="AST162" s="37"/>
      <c r="ASU162" s="37"/>
      <c r="ASV162" s="37"/>
      <c r="ASW162" s="37"/>
      <c r="ASX162" s="37"/>
      <c r="ASY162" s="37"/>
      <c r="ASZ162" s="37"/>
      <c r="ATA162" s="37"/>
      <c r="ATB162" s="37"/>
      <c r="ATC162" s="37"/>
      <c r="ATD162" s="37"/>
      <c r="ATE162" s="37"/>
      <c r="ATF162" s="37"/>
      <c r="ATG162" s="37"/>
      <c r="ATH162" s="37"/>
      <c r="ATI162" s="37"/>
      <c r="ATJ162" s="37"/>
      <c r="ATK162" s="37"/>
      <c r="ATL162" s="37"/>
      <c r="ATM162" s="37"/>
      <c r="ATN162" s="37"/>
      <c r="ATO162" s="37"/>
      <c r="ATP162" s="37"/>
      <c r="ATQ162" s="37"/>
      <c r="ATR162" s="37"/>
      <c r="ATS162" s="37"/>
      <c r="ATT162" s="37"/>
      <c r="ATU162" s="37"/>
      <c r="ATV162" s="37"/>
      <c r="ATW162" s="37"/>
      <c r="ATX162" s="37"/>
      <c r="ATY162" s="37"/>
      <c r="ATZ162" s="37"/>
      <c r="AUA162" s="37"/>
      <c r="AUB162" s="37"/>
      <c r="AUC162" s="37"/>
      <c r="AUD162" s="37"/>
      <c r="AUE162" s="37"/>
      <c r="AUF162" s="37"/>
      <c r="AUG162" s="37"/>
      <c r="AUH162" s="37"/>
      <c r="AUI162" s="37"/>
      <c r="AUJ162" s="37"/>
      <c r="AUK162" s="37"/>
      <c r="AUL162" s="37"/>
      <c r="AUM162" s="37"/>
      <c r="AUN162" s="37"/>
      <c r="AUO162" s="37"/>
      <c r="AUP162" s="37"/>
      <c r="AUQ162" s="37"/>
      <c r="AUR162" s="37"/>
      <c r="AUS162" s="37"/>
      <c r="AUT162" s="37"/>
      <c r="AUU162" s="37"/>
      <c r="AUV162" s="37"/>
      <c r="AUW162" s="37"/>
      <c r="AUX162" s="37"/>
      <c r="AUY162" s="37"/>
      <c r="AUZ162" s="37"/>
      <c r="AVA162" s="37"/>
      <c r="AVB162" s="37"/>
      <c r="AVC162" s="37"/>
      <c r="AVD162" s="37"/>
      <c r="AVE162" s="37"/>
      <c r="AVF162" s="37"/>
      <c r="AVG162" s="37"/>
      <c r="AVH162" s="37"/>
      <c r="AVI162" s="37"/>
      <c r="AVJ162" s="37"/>
      <c r="AVK162" s="37"/>
      <c r="AVL162" s="37"/>
      <c r="AVM162" s="37"/>
      <c r="AVN162" s="37"/>
      <c r="AVO162" s="37"/>
      <c r="AVP162" s="37"/>
      <c r="AVQ162" s="37"/>
      <c r="AVR162" s="37"/>
      <c r="AVS162" s="37"/>
      <c r="AVT162" s="37"/>
      <c r="AVU162" s="37"/>
      <c r="AVV162" s="37"/>
      <c r="AVW162" s="37"/>
      <c r="AVX162" s="37"/>
      <c r="AVY162" s="37"/>
      <c r="AVZ162" s="37"/>
      <c r="AWA162" s="37"/>
      <c r="AWB162" s="37"/>
      <c r="AWC162" s="37"/>
      <c r="AWD162" s="37"/>
      <c r="AWE162" s="37"/>
      <c r="AWF162" s="37"/>
      <c r="AWG162" s="37"/>
      <c r="AWH162" s="37"/>
      <c r="AWI162" s="37"/>
      <c r="AWJ162" s="37"/>
      <c r="AWK162" s="37"/>
      <c r="AWL162" s="37"/>
      <c r="AWM162" s="37"/>
      <c r="AWN162" s="37"/>
      <c r="AWO162" s="37"/>
      <c r="AWP162" s="37"/>
      <c r="AWQ162" s="37"/>
      <c r="AWR162" s="37"/>
      <c r="AWS162" s="37"/>
      <c r="AWT162" s="37"/>
      <c r="AWU162" s="37"/>
      <c r="AWV162" s="37"/>
      <c r="AWW162" s="37"/>
      <c r="AWX162" s="37"/>
      <c r="AWY162" s="37"/>
      <c r="AWZ162" s="37"/>
      <c r="AXA162" s="37"/>
      <c r="AXB162" s="37"/>
      <c r="AXC162" s="37"/>
      <c r="AXD162" s="37"/>
      <c r="AXE162" s="37"/>
      <c r="AXF162" s="37"/>
      <c r="AXG162" s="37"/>
      <c r="AXH162" s="37"/>
      <c r="AXI162" s="37"/>
      <c r="AXJ162" s="37"/>
      <c r="AXK162" s="37"/>
      <c r="AXL162" s="37"/>
      <c r="AXM162" s="37"/>
      <c r="AXN162" s="37"/>
      <c r="AXO162" s="37"/>
      <c r="AXP162" s="37"/>
      <c r="AXQ162" s="37"/>
      <c r="AXR162" s="37"/>
      <c r="AXS162" s="37"/>
      <c r="AXT162" s="37"/>
      <c r="AXU162" s="37"/>
      <c r="AXV162" s="37"/>
      <c r="AXW162" s="37"/>
      <c r="AXX162" s="37"/>
      <c r="AXY162" s="37"/>
      <c r="AXZ162" s="37"/>
      <c r="AYA162" s="37"/>
      <c r="AYB162" s="37"/>
      <c r="AYC162" s="37"/>
      <c r="AYD162" s="37"/>
      <c r="AYE162" s="37"/>
      <c r="AYF162" s="37"/>
      <c r="AYG162" s="37"/>
      <c r="AYH162" s="37"/>
      <c r="AYI162" s="37"/>
      <c r="AYJ162" s="37"/>
      <c r="AYK162" s="37"/>
      <c r="AYL162" s="37"/>
      <c r="AYM162" s="37"/>
      <c r="AYN162" s="37"/>
      <c r="AYO162" s="37"/>
      <c r="AYP162" s="37"/>
      <c r="AYQ162" s="37"/>
      <c r="AYR162" s="37"/>
      <c r="AYS162" s="37"/>
      <c r="AYT162" s="37"/>
      <c r="AYU162" s="37"/>
      <c r="AYV162" s="37"/>
      <c r="AYW162" s="37"/>
      <c r="AYX162" s="37"/>
      <c r="AYY162" s="37"/>
      <c r="AYZ162" s="37"/>
      <c r="AZA162" s="37"/>
      <c r="AZB162" s="37"/>
      <c r="AZC162" s="37"/>
      <c r="AZD162" s="37"/>
      <c r="AZE162" s="37"/>
      <c r="AZF162" s="37"/>
      <c r="AZG162" s="37"/>
      <c r="AZH162" s="37"/>
      <c r="AZI162" s="37"/>
      <c r="AZJ162" s="37"/>
      <c r="AZK162" s="37"/>
      <c r="AZL162" s="37"/>
      <c r="AZM162" s="37"/>
      <c r="AZN162" s="37"/>
      <c r="AZO162" s="37"/>
      <c r="AZP162" s="37"/>
      <c r="AZQ162" s="37"/>
      <c r="AZR162" s="37"/>
      <c r="AZS162" s="37"/>
      <c r="AZT162" s="37"/>
      <c r="AZU162" s="37"/>
      <c r="AZV162" s="37"/>
      <c r="AZW162" s="37"/>
      <c r="AZX162" s="37"/>
      <c r="AZY162" s="37"/>
      <c r="AZZ162" s="37"/>
      <c r="BAA162" s="37"/>
      <c r="BAB162" s="37"/>
      <c r="BAC162" s="37"/>
      <c r="BAD162" s="37"/>
      <c r="BAE162" s="37"/>
      <c r="BAF162" s="37"/>
      <c r="BAG162" s="37"/>
      <c r="BAH162" s="37"/>
      <c r="BAI162" s="37"/>
      <c r="BAJ162" s="37"/>
      <c r="BAK162" s="37"/>
      <c r="BAL162" s="37"/>
      <c r="BAM162" s="37"/>
      <c r="BAN162" s="37"/>
      <c r="BAO162" s="37"/>
      <c r="BAP162" s="37"/>
      <c r="BAQ162" s="37"/>
      <c r="BAR162" s="37"/>
      <c r="BAS162" s="37"/>
      <c r="BAT162" s="37"/>
      <c r="BAU162" s="37"/>
      <c r="BAV162" s="37"/>
      <c r="BAW162" s="37"/>
      <c r="BAX162" s="37"/>
      <c r="BAY162" s="37"/>
      <c r="BAZ162" s="37"/>
      <c r="BBA162" s="37"/>
      <c r="BBB162" s="37"/>
      <c r="BBC162" s="37"/>
      <c r="BBD162" s="37"/>
      <c r="BBE162" s="37"/>
      <c r="BBF162" s="37"/>
      <c r="BBG162" s="37"/>
      <c r="BBH162" s="37"/>
      <c r="BBI162" s="37"/>
      <c r="BBJ162" s="37"/>
      <c r="BBK162" s="37"/>
      <c r="BBL162" s="37"/>
      <c r="BBM162" s="37"/>
      <c r="BBN162" s="37"/>
      <c r="BBO162" s="37"/>
      <c r="BBP162" s="37"/>
      <c r="BBQ162" s="37"/>
      <c r="BBR162" s="37"/>
      <c r="BBS162" s="37"/>
      <c r="BBT162" s="37"/>
      <c r="BBU162" s="37"/>
      <c r="BBV162" s="37"/>
      <c r="BBW162" s="37"/>
      <c r="BBX162" s="37"/>
      <c r="BBY162" s="37"/>
      <c r="BBZ162" s="37"/>
      <c r="BCA162" s="37"/>
      <c r="BCB162" s="37"/>
      <c r="BCC162" s="37"/>
      <c r="BCD162" s="37"/>
      <c r="BCE162" s="37"/>
      <c r="BCF162" s="37"/>
      <c r="BCG162" s="37"/>
      <c r="BCH162" s="37"/>
      <c r="BCI162" s="37"/>
      <c r="BCJ162" s="37"/>
      <c r="BCK162" s="37"/>
      <c r="BCL162" s="37"/>
      <c r="BCM162" s="37"/>
      <c r="BCN162" s="37"/>
      <c r="BCO162" s="37"/>
      <c r="BCP162" s="37"/>
      <c r="BCQ162" s="37"/>
      <c r="BCR162" s="37"/>
      <c r="BCS162" s="37"/>
      <c r="BCT162" s="37"/>
      <c r="BCU162" s="37"/>
      <c r="BCV162" s="37"/>
      <c r="BCW162" s="37"/>
      <c r="BCX162" s="37"/>
      <c r="BCY162" s="37"/>
      <c r="BCZ162" s="37"/>
      <c r="BDA162" s="37"/>
      <c r="BDB162" s="37"/>
      <c r="BDC162" s="37"/>
      <c r="BDD162" s="37"/>
      <c r="BDE162" s="37"/>
      <c r="BDF162" s="37"/>
      <c r="BDG162" s="37"/>
      <c r="BDH162" s="37"/>
      <c r="BDI162" s="37"/>
      <c r="BDJ162" s="37"/>
      <c r="BDK162" s="37"/>
      <c r="BDL162" s="37"/>
      <c r="BDM162" s="37"/>
      <c r="BDN162" s="37"/>
      <c r="BDO162" s="37"/>
      <c r="BDP162" s="37"/>
      <c r="BDQ162" s="37"/>
      <c r="BDR162" s="37"/>
      <c r="BDS162" s="37"/>
      <c r="BDT162" s="37"/>
      <c r="BDU162" s="37"/>
      <c r="BDV162" s="37"/>
      <c r="BDW162" s="37"/>
      <c r="BDX162" s="37"/>
      <c r="BDY162" s="37"/>
      <c r="BDZ162" s="37"/>
      <c r="BEA162" s="37"/>
      <c r="BEB162" s="37"/>
      <c r="BEC162" s="37"/>
      <c r="BED162" s="37"/>
      <c r="BEE162" s="37"/>
      <c r="BEF162" s="37"/>
      <c r="BEG162" s="37"/>
      <c r="BEH162" s="37"/>
      <c r="BEI162" s="37"/>
      <c r="BEJ162" s="37"/>
      <c r="BEK162" s="37"/>
      <c r="BEL162" s="37"/>
      <c r="BEM162" s="37"/>
      <c r="BEN162" s="37"/>
      <c r="BEO162" s="37"/>
      <c r="BEP162" s="37"/>
      <c r="BEQ162" s="37"/>
      <c r="BER162" s="37"/>
      <c r="BES162" s="37"/>
      <c r="BET162" s="37"/>
      <c r="BEU162" s="37"/>
      <c r="BEV162" s="37"/>
      <c r="BEW162" s="37"/>
      <c r="BEX162" s="37"/>
      <c r="BEY162" s="37"/>
      <c r="BEZ162" s="37"/>
      <c r="BFA162" s="37"/>
      <c r="BFB162" s="37"/>
      <c r="BFC162" s="37"/>
      <c r="BFD162" s="37"/>
      <c r="BFE162" s="37"/>
      <c r="BFF162" s="37"/>
      <c r="BFG162" s="37"/>
      <c r="BFH162" s="37"/>
      <c r="BFI162" s="37"/>
      <c r="BFJ162" s="37"/>
      <c r="BFK162" s="37"/>
      <c r="BFL162" s="37"/>
      <c r="BFM162" s="37"/>
      <c r="BFN162" s="37"/>
      <c r="BFO162" s="37"/>
      <c r="BFP162" s="37"/>
      <c r="BFQ162" s="37"/>
      <c r="BFR162" s="37"/>
      <c r="BFS162" s="37"/>
      <c r="BFT162" s="37"/>
      <c r="BFU162" s="37"/>
      <c r="BFV162" s="37"/>
      <c r="BFW162" s="37"/>
      <c r="BFX162" s="37"/>
      <c r="BFY162" s="37"/>
      <c r="BFZ162" s="37"/>
      <c r="BGA162" s="37"/>
      <c r="BGB162" s="37"/>
      <c r="BGC162" s="37"/>
      <c r="BGD162" s="37"/>
      <c r="BGE162" s="37"/>
      <c r="BGF162" s="37"/>
      <c r="BGG162" s="37"/>
      <c r="BGH162" s="37"/>
      <c r="BGI162" s="37"/>
      <c r="BGJ162" s="37"/>
      <c r="BGK162" s="37"/>
      <c r="BGL162" s="37"/>
      <c r="BGM162" s="37"/>
      <c r="BGN162" s="37"/>
      <c r="BGO162" s="37"/>
      <c r="BGP162" s="37"/>
      <c r="BGQ162" s="37"/>
      <c r="BGR162" s="37"/>
      <c r="BGS162" s="37"/>
      <c r="BGT162" s="37"/>
      <c r="BGU162" s="37"/>
      <c r="BGV162" s="37"/>
      <c r="BGW162" s="37"/>
      <c r="BGX162" s="37"/>
      <c r="BGY162" s="37"/>
      <c r="BGZ162" s="37"/>
      <c r="BHA162" s="37"/>
      <c r="BHB162" s="37"/>
      <c r="BHC162" s="37"/>
      <c r="BHD162" s="37"/>
      <c r="BHE162" s="37"/>
      <c r="BHF162" s="37"/>
      <c r="BHG162" s="37"/>
      <c r="BHH162" s="37"/>
      <c r="BHI162" s="37"/>
      <c r="BHJ162" s="37"/>
      <c r="BHK162" s="37"/>
      <c r="BHL162" s="37"/>
      <c r="BHM162" s="37"/>
      <c r="BHN162" s="37"/>
      <c r="BHO162" s="37"/>
      <c r="BHP162" s="37"/>
      <c r="BHQ162" s="37"/>
      <c r="BHR162" s="37"/>
      <c r="BHS162" s="37"/>
      <c r="BHT162" s="37"/>
      <c r="BHU162" s="37"/>
      <c r="BHV162" s="37"/>
      <c r="BHW162" s="37"/>
      <c r="BHX162" s="37"/>
      <c r="BHY162" s="37"/>
      <c r="BHZ162" s="37"/>
      <c r="BIA162" s="37"/>
      <c r="BIB162" s="37"/>
      <c r="BIC162" s="37"/>
      <c r="BID162" s="37"/>
      <c r="BIE162" s="37"/>
      <c r="BIF162" s="37"/>
      <c r="BIG162" s="37"/>
      <c r="BIH162" s="37"/>
      <c r="BII162" s="37"/>
      <c r="BIJ162" s="37"/>
      <c r="BIK162" s="37"/>
      <c r="BIL162" s="37"/>
      <c r="BIM162" s="37"/>
      <c r="BIN162" s="37"/>
      <c r="BIO162" s="37"/>
      <c r="BIP162" s="37"/>
      <c r="BIQ162" s="37"/>
      <c r="BIR162" s="37"/>
      <c r="BIS162" s="37"/>
      <c r="BIT162" s="37"/>
      <c r="BIU162" s="37"/>
      <c r="BIV162" s="37"/>
      <c r="BIW162" s="37"/>
      <c r="BIX162" s="37"/>
      <c r="BIY162" s="37"/>
      <c r="BIZ162" s="37"/>
      <c r="BJA162" s="37"/>
      <c r="BJB162" s="37"/>
      <c r="BJC162" s="37"/>
      <c r="BJD162" s="37"/>
      <c r="BJE162" s="37"/>
      <c r="BJF162" s="37"/>
      <c r="BJG162" s="37"/>
      <c r="BJH162" s="37"/>
      <c r="BJI162" s="37"/>
      <c r="BJJ162" s="37"/>
      <c r="BJK162" s="37"/>
      <c r="BJL162" s="37"/>
      <c r="BJM162" s="37"/>
      <c r="BJN162" s="37"/>
      <c r="BJO162" s="37"/>
      <c r="BJP162" s="37"/>
      <c r="BJQ162" s="37"/>
      <c r="BJR162" s="37"/>
      <c r="BJS162" s="37"/>
      <c r="BJT162" s="37"/>
      <c r="BJU162" s="37"/>
      <c r="BJV162" s="37"/>
      <c r="BJW162" s="37"/>
      <c r="BJX162" s="37"/>
      <c r="BJY162" s="37"/>
      <c r="BJZ162" s="37"/>
      <c r="BKA162" s="37"/>
      <c r="BKB162" s="37"/>
      <c r="BKC162" s="37"/>
      <c r="BKD162" s="37"/>
      <c r="BKE162" s="37"/>
      <c r="BKF162" s="37"/>
      <c r="BKG162" s="37"/>
      <c r="BKH162" s="37"/>
      <c r="BKI162" s="37"/>
      <c r="BKJ162" s="37"/>
      <c r="BKK162" s="37"/>
      <c r="BKL162" s="37"/>
      <c r="BKM162" s="37"/>
      <c r="BKN162" s="37"/>
      <c r="BKO162" s="37"/>
      <c r="BKP162" s="37"/>
      <c r="BKQ162" s="37"/>
      <c r="BKR162" s="37"/>
      <c r="BKS162" s="37"/>
      <c r="BKT162" s="37"/>
      <c r="BKU162" s="37"/>
      <c r="BKV162" s="37"/>
      <c r="BKW162" s="37"/>
      <c r="BKX162" s="37"/>
      <c r="BKY162" s="37"/>
      <c r="BKZ162" s="37"/>
      <c r="BLA162" s="37"/>
      <c r="BLB162" s="37"/>
      <c r="BLC162" s="37"/>
      <c r="BLD162" s="37"/>
      <c r="BLE162" s="37"/>
      <c r="BLF162" s="37"/>
      <c r="BLG162" s="37"/>
      <c r="BLH162" s="37"/>
      <c r="BLI162" s="37"/>
      <c r="BLJ162" s="37"/>
      <c r="BLK162" s="37"/>
      <c r="BLL162" s="37"/>
      <c r="BLM162" s="37"/>
      <c r="BLN162" s="37"/>
      <c r="BLO162" s="37"/>
      <c r="BLP162" s="37"/>
      <c r="BLQ162" s="37"/>
      <c r="BLR162" s="37"/>
      <c r="BLS162" s="37"/>
      <c r="BLT162" s="37"/>
      <c r="BLU162" s="37"/>
      <c r="BLV162" s="37"/>
      <c r="BLW162" s="37"/>
      <c r="BLX162" s="37"/>
      <c r="BLY162" s="37"/>
      <c r="BLZ162" s="37"/>
      <c r="BMA162" s="37"/>
      <c r="BMB162" s="37"/>
      <c r="BMC162" s="37"/>
      <c r="BMD162" s="37"/>
      <c r="BME162" s="37"/>
      <c r="BMF162" s="37"/>
      <c r="BMG162" s="37"/>
      <c r="BMH162" s="37"/>
      <c r="BMI162" s="37"/>
      <c r="BMJ162" s="37"/>
      <c r="BMK162" s="37"/>
      <c r="BML162" s="37"/>
      <c r="BMM162" s="37"/>
      <c r="BMN162" s="37"/>
      <c r="BMO162" s="37"/>
      <c r="BMP162" s="37"/>
      <c r="BMQ162" s="37"/>
      <c r="BMR162" s="37"/>
      <c r="BMS162" s="37"/>
      <c r="BMT162" s="37"/>
      <c r="BMU162" s="37"/>
      <c r="BMV162" s="37"/>
      <c r="BMW162" s="37"/>
      <c r="BMX162" s="37"/>
      <c r="BMY162" s="37"/>
      <c r="BMZ162" s="37"/>
      <c r="BNA162" s="37"/>
      <c r="BNB162" s="37"/>
      <c r="BNC162" s="37"/>
      <c r="BND162" s="37"/>
      <c r="BNE162" s="37"/>
      <c r="BNF162" s="37"/>
      <c r="BNG162" s="37"/>
      <c r="BNH162" s="37"/>
      <c r="BNI162" s="37"/>
      <c r="BNJ162" s="37"/>
      <c r="BNK162" s="37"/>
      <c r="BNL162" s="37"/>
      <c r="BNM162" s="37"/>
      <c r="BNN162" s="37"/>
      <c r="BNO162" s="37"/>
      <c r="BNP162" s="37"/>
      <c r="BNQ162" s="37"/>
      <c r="BNR162" s="37"/>
      <c r="BNS162" s="37"/>
      <c r="BNT162" s="37"/>
      <c r="BNU162" s="37"/>
      <c r="BNV162" s="37"/>
      <c r="BNW162" s="37"/>
      <c r="BNX162" s="37"/>
      <c r="BNY162" s="37"/>
      <c r="BNZ162" s="37"/>
      <c r="BOA162" s="37"/>
      <c r="BOB162" s="37"/>
      <c r="BOC162" s="37"/>
      <c r="BOD162" s="37"/>
      <c r="BOE162" s="37"/>
      <c r="BOF162" s="37"/>
      <c r="BOG162" s="37"/>
      <c r="BOH162" s="37"/>
      <c r="BOI162" s="37"/>
      <c r="BOJ162" s="37"/>
      <c r="BOK162" s="37"/>
      <c r="BOL162" s="37"/>
      <c r="BOM162" s="37"/>
      <c r="BON162" s="37"/>
      <c r="BOO162" s="37"/>
      <c r="BOP162" s="37"/>
      <c r="BOQ162" s="37"/>
      <c r="BOR162" s="37"/>
      <c r="BOS162" s="37"/>
      <c r="BOT162" s="37"/>
      <c r="BOU162" s="37"/>
      <c r="BOV162" s="37"/>
      <c r="BOW162" s="37"/>
      <c r="BOX162" s="37"/>
      <c r="BOY162" s="37"/>
      <c r="BOZ162" s="37"/>
      <c r="BPA162" s="37"/>
      <c r="BPB162" s="37"/>
      <c r="BPC162" s="37"/>
      <c r="BPD162" s="37"/>
      <c r="BPE162" s="37"/>
      <c r="BPF162" s="37"/>
      <c r="BPG162" s="37"/>
      <c r="BPH162" s="37"/>
      <c r="BPI162" s="37"/>
      <c r="BPJ162" s="37"/>
      <c r="BPK162" s="37"/>
      <c r="BPL162" s="37"/>
      <c r="BPM162" s="37"/>
      <c r="BPN162" s="37"/>
      <c r="BPO162" s="37"/>
      <c r="BPP162" s="37"/>
      <c r="BPQ162" s="37"/>
      <c r="BPR162" s="37"/>
      <c r="BPS162" s="37"/>
      <c r="BPT162" s="37"/>
      <c r="BPU162" s="37"/>
      <c r="BPV162" s="37"/>
      <c r="BPW162" s="37"/>
      <c r="BPX162" s="37"/>
      <c r="BPY162" s="37"/>
      <c r="BPZ162" s="37"/>
      <c r="BQA162" s="37"/>
      <c r="BQB162" s="37"/>
      <c r="BQC162" s="37"/>
      <c r="BQD162" s="37"/>
      <c r="BQE162" s="37"/>
      <c r="BQF162" s="37"/>
      <c r="BQG162" s="37"/>
      <c r="BQH162" s="37"/>
      <c r="BQI162" s="37"/>
      <c r="BQJ162" s="37"/>
      <c r="BQK162" s="37"/>
      <c r="BQL162" s="37"/>
      <c r="BQM162" s="37"/>
      <c r="BQN162" s="37"/>
      <c r="BQO162" s="37"/>
      <c r="BQP162" s="37"/>
      <c r="BQQ162" s="37"/>
      <c r="BQR162" s="37"/>
      <c r="BQS162" s="37"/>
      <c r="BQT162" s="37"/>
      <c r="BQU162" s="37"/>
      <c r="BQV162" s="37"/>
      <c r="BQW162" s="37"/>
      <c r="BQX162" s="37"/>
      <c r="BQY162" s="37"/>
      <c r="BQZ162" s="37"/>
      <c r="BRA162" s="37"/>
      <c r="BRB162" s="37"/>
      <c r="BRC162" s="37"/>
      <c r="BRD162" s="37"/>
      <c r="BRE162" s="37"/>
      <c r="BRF162" s="37"/>
      <c r="BRG162" s="37"/>
      <c r="BRH162" s="37"/>
      <c r="BRI162" s="37"/>
      <c r="BRJ162" s="37"/>
      <c r="BRK162" s="37"/>
      <c r="BRL162" s="37"/>
      <c r="BRM162" s="37"/>
      <c r="BRN162" s="37"/>
      <c r="BRO162" s="37"/>
      <c r="BRP162" s="37"/>
      <c r="BRQ162" s="37"/>
      <c r="BRR162" s="37"/>
      <c r="BRS162" s="37"/>
      <c r="BRT162" s="37"/>
      <c r="BRU162" s="37"/>
      <c r="BRV162" s="37"/>
      <c r="BRW162" s="37"/>
      <c r="BRX162" s="37"/>
      <c r="BRY162" s="37"/>
      <c r="BRZ162" s="37"/>
      <c r="BSA162" s="37"/>
      <c r="BSB162" s="37"/>
      <c r="BSC162" s="37"/>
      <c r="BSD162" s="37"/>
      <c r="BSE162" s="37"/>
      <c r="BSF162" s="37"/>
      <c r="BSG162" s="37"/>
      <c r="BSH162" s="37"/>
      <c r="BSI162" s="37"/>
      <c r="BSJ162" s="37"/>
      <c r="BSK162" s="37"/>
      <c r="BSL162" s="37"/>
      <c r="BSM162" s="37"/>
      <c r="BSN162" s="37"/>
      <c r="BSO162" s="37"/>
      <c r="BSP162" s="37"/>
      <c r="BSQ162" s="37"/>
      <c r="BSR162" s="37"/>
      <c r="BSS162" s="37"/>
      <c r="BST162" s="37"/>
      <c r="BSU162" s="37"/>
      <c r="BSV162" s="37"/>
      <c r="BSW162" s="37"/>
      <c r="BSX162" s="37"/>
      <c r="BSY162" s="37"/>
      <c r="BSZ162" s="37"/>
      <c r="BTA162" s="37"/>
      <c r="BTB162" s="37"/>
      <c r="BTC162" s="37"/>
      <c r="BTD162" s="37"/>
      <c r="BTE162" s="37"/>
      <c r="BTF162" s="37"/>
      <c r="BTG162" s="37"/>
      <c r="BTH162" s="37"/>
      <c r="BTI162" s="37"/>
      <c r="BTJ162" s="37"/>
      <c r="BTK162" s="37"/>
      <c r="BTL162" s="37"/>
      <c r="BTM162" s="37"/>
      <c r="BTN162" s="37"/>
      <c r="BTO162" s="37"/>
      <c r="BTP162" s="37"/>
      <c r="BTQ162" s="37"/>
      <c r="BTR162" s="37"/>
      <c r="BTS162" s="37"/>
      <c r="BTT162" s="37"/>
      <c r="BTU162" s="37"/>
      <c r="BTV162" s="37"/>
      <c r="BTW162" s="37"/>
      <c r="BTX162" s="37"/>
      <c r="BTY162" s="37"/>
      <c r="BTZ162" s="37"/>
      <c r="BUA162" s="37"/>
      <c r="BUB162" s="37"/>
      <c r="BUC162" s="37"/>
      <c r="BUD162" s="37"/>
      <c r="BUE162" s="37"/>
      <c r="BUF162" s="37"/>
      <c r="BUG162" s="37"/>
      <c r="BUH162" s="37"/>
      <c r="BUI162" s="37"/>
      <c r="BUJ162" s="37"/>
      <c r="BUK162" s="37"/>
      <c r="BUL162" s="37"/>
      <c r="BUM162" s="37"/>
      <c r="BUN162" s="37"/>
      <c r="BUO162" s="37"/>
      <c r="BUP162" s="37"/>
      <c r="BUQ162" s="37"/>
      <c r="BUR162" s="37"/>
      <c r="BUS162" s="37"/>
      <c r="BUT162" s="37"/>
      <c r="BUU162" s="37"/>
      <c r="BUV162" s="37"/>
      <c r="BUW162" s="37"/>
      <c r="BUX162" s="37"/>
      <c r="BUY162" s="37"/>
      <c r="BUZ162" s="37"/>
      <c r="BVA162" s="37"/>
      <c r="BVB162" s="37"/>
      <c r="BVC162" s="37"/>
      <c r="BVD162" s="37"/>
      <c r="BVE162" s="37"/>
      <c r="BVF162" s="37"/>
      <c r="BVG162" s="37"/>
      <c r="BVH162" s="37"/>
      <c r="BVI162" s="37"/>
      <c r="BVJ162" s="37"/>
      <c r="BVK162" s="37"/>
      <c r="BVL162" s="37"/>
      <c r="BVM162" s="37"/>
      <c r="BVN162" s="37"/>
      <c r="BVO162" s="37"/>
      <c r="BVP162" s="37"/>
      <c r="BVQ162" s="37"/>
      <c r="BVR162" s="37"/>
      <c r="BVS162" s="37"/>
      <c r="BVT162" s="37"/>
      <c r="BVU162" s="37"/>
      <c r="BVV162" s="37"/>
      <c r="BVW162" s="37"/>
      <c r="BVX162" s="37"/>
      <c r="BVY162" s="37"/>
      <c r="BVZ162" s="37"/>
      <c r="BWA162" s="37"/>
      <c r="BWB162" s="37"/>
      <c r="BWC162" s="37"/>
      <c r="BWD162" s="37"/>
      <c r="BWE162" s="37"/>
      <c r="BWF162" s="37"/>
      <c r="BWG162" s="37"/>
      <c r="BWH162" s="37"/>
      <c r="BWI162" s="37"/>
      <c r="BWJ162" s="37"/>
      <c r="BWK162" s="37"/>
      <c r="BWL162" s="37"/>
      <c r="BWM162" s="37"/>
      <c r="BWN162" s="37"/>
      <c r="BWO162" s="37"/>
      <c r="BWP162" s="37"/>
      <c r="BWQ162" s="37"/>
      <c r="BWR162" s="37"/>
      <c r="BWS162" s="37"/>
      <c r="BWT162" s="37"/>
      <c r="BWU162" s="37"/>
      <c r="BWV162" s="37"/>
      <c r="BWW162" s="37"/>
      <c r="BWX162" s="37"/>
      <c r="BWY162" s="37"/>
      <c r="BWZ162" s="37"/>
      <c r="BXA162" s="37"/>
      <c r="BXB162" s="37"/>
      <c r="BXC162" s="37"/>
      <c r="BXD162" s="37"/>
      <c r="BXE162" s="37"/>
      <c r="BXF162" s="37"/>
      <c r="BXG162" s="37"/>
      <c r="BXH162" s="37"/>
      <c r="BXI162" s="37"/>
      <c r="BXJ162" s="37"/>
      <c r="BXK162" s="37"/>
      <c r="BXL162" s="37"/>
      <c r="BXM162" s="37"/>
      <c r="BXN162" s="37"/>
      <c r="BXO162" s="37"/>
      <c r="BXP162" s="37"/>
      <c r="BXQ162" s="37"/>
      <c r="BXR162" s="37"/>
      <c r="BXS162" s="37"/>
      <c r="BXT162" s="37"/>
      <c r="BXU162" s="37"/>
      <c r="BXV162" s="37"/>
      <c r="BXW162" s="37"/>
      <c r="BXX162" s="37"/>
      <c r="BXY162" s="37"/>
      <c r="BXZ162" s="37"/>
      <c r="BYA162" s="37"/>
      <c r="BYB162" s="37"/>
      <c r="BYC162" s="37"/>
      <c r="BYD162" s="37"/>
      <c r="BYE162" s="37"/>
      <c r="BYF162" s="37"/>
      <c r="BYG162" s="37"/>
      <c r="BYH162" s="37"/>
      <c r="BYI162" s="37"/>
      <c r="BYJ162" s="37"/>
      <c r="BYK162" s="37"/>
      <c r="BYL162" s="37"/>
      <c r="BYM162" s="37"/>
      <c r="BYN162" s="37"/>
      <c r="BYO162" s="37"/>
      <c r="BYP162" s="37"/>
      <c r="BYQ162" s="37"/>
      <c r="BYR162" s="37"/>
      <c r="BYS162" s="37"/>
      <c r="BYT162" s="37"/>
      <c r="BYU162" s="37"/>
      <c r="BYV162" s="37"/>
      <c r="BYW162" s="37"/>
      <c r="BYX162" s="37"/>
      <c r="BYY162" s="37"/>
      <c r="BYZ162" s="37"/>
      <c r="BZA162" s="37"/>
      <c r="BZB162" s="37"/>
      <c r="BZC162" s="37"/>
      <c r="BZD162" s="37"/>
      <c r="BZE162" s="37"/>
      <c r="BZF162" s="37"/>
      <c r="BZG162" s="37"/>
      <c r="BZH162" s="37"/>
      <c r="BZI162" s="37"/>
      <c r="BZJ162" s="37"/>
      <c r="BZK162" s="37"/>
      <c r="BZL162" s="37"/>
      <c r="BZM162" s="37"/>
      <c r="BZN162" s="37"/>
      <c r="BZO162" s="37"/>
      <c r="BZP162" s="37"/>
      <c r="BZQ162" s="37"/>
      <c r="BZR162" s="37"/>
      <c r="BZS162" s="37"/>
      <c r="BZT162" s="37"/>
      <c r="BZU162" s="37"/>
      <c r="BZV162" s="37"/>
      <c r="BZW162" s="37"/>
      <c r="BZX162" s="37"/>
      <c r="BZY162" s="37"/>
      <c r="BZZ162" s="37"/>
      <c r="CAA162" s="37"/>
      <c r="CAB162" s="37"/>
      <c r="CAC162" s="37"/>
      <c r="CAD162" s="37"/>
      <c r="CAE162" s="37"/>
      <c r="CAF162" s="37"/>
      <c r="CAG162" s="37"/>
      <c r="CAH162" s="37"/>
      <c r="CAI162" s="37"/>
      <c r="CAJ162" s="37"/>
      <c r="CAK162" s="37"/>
      <c r="CAL162" s="37"/>
      <c r="CAM162" s="37"/>
      <c r="CAN162" s="37"/>
      <c r="CAO162" s="37"/>
      <c r="CAP162" s="37"/>
      <c r="CAQ162" s="37"/>
      <c r="CAR162" s="37"/>
      <c r="CAS162" s="37"/>
      <c r="CAT162" s="37"/>
      <c r="CAU162" s="37"/>
      <c r="CAV162" s="37"/>
      <c r="CAW162" s="37"/>
      <c r="CAX162" s="37"/>
      <c r="CAY162" s="37"/>
      <c r="CAZ162" s="37"/>
      <c r="CBA162" s="37"/>
      <c r="CBB162" s="37"/>
      <c r="CBC162" s="37"/>
      <c r="CBD162" s="37"/>
      <c r="CBE162" s="37"/>
      <c r="CBF162" s="37"/>
      <c r="CBG162" s="37"/>
      <c r="CBH162" s="37"/>
      <c r="CBI162" s="37"/>
      <c r="CBJ162" s="37"/>
      <c r="CBK162" s="37"/>
      <c r="CBL162" s="37"/>
      <c r="CBM162" s="37"/>
      <c r="CBN162" s="37"/>
      <c r="CBO162" s="37"/>
      <c r="CBP162" s="37"/>
      <c r="CBQ162" s="37"/>
      <c r="CBR162" s="37"/>
      <c r="CBS162" s="37"/>
      <c r="CBT162" s="37"/>
      <c r="CBU162" s="37"/>
      <c r="CBV162" s="37"/>
      <c r="CBW162" s="37"/>
      <c r="CBX162" s="37"/>
      <c r="CBY162" s="37"/>
      <c r="CBZ162" s="37"/>
      <c r="CCA162" s="37"/>
      <c r="CCB162" s="37"/>
      <c r="CCC162" s="37"/>
      <c r="CCD162" s="37"/>
      <c r="CCE162" s="37"/>
      <c r="CCF162" s="37"/>
      <c r="CCG162" s="37"/>
      <c r="CCH162" s="37"/>
      <c r="CCI162" s="37"/>
      <c r="CCJ162" s="37"/>
      <c r="CCK162" s="37"/>
      <c r="CCL162" s="37"/>
      <c r="CCM162" s="37"/>
      <c r="CCN162" s="37"/>
      <c r="CCO162" s="37"/>
      <c r="CCP162" s="37"/>
      <c r="CCQ162" s="37"/>
      <c r="CCR162" s="37"/>
      <c r="CCS162" s="37"/>
      <c r="CCT162" s="37"/>
      <c r="CCU162" s="37"/>
      <c r="CCV162" s="37"/>
      <c r="CCW162" s="37"/>
      <c r="CCX162" s="37"/>
      <c r="CCY162" s="37"/>
      <c r="CCZ162" s="37"/>
      <c r="CDA162" s="37"/>
      <c r="CDB162" s="37"/>
      <c r="CDC162" s="37"/>
      <c r="CDD162" s="37"/>
      <c r="CDE162" s="37"/>
      <c r="CDF162" s="37"/>
      <c r="CDG162" s="37"/>
      <c r="CDH162" s="37"/>
      <c r="CDI162" s="37"/>
      <c r="CDJ162" s="37"/>
      <c r="CDK162" s="37"/>
      <c r="CDL162" s="37"/>
      <c r="CDM162" s="37"/>
      <c r="CDN162" s="37"/>
      <c r="CDO162" s="37"/>
      <c r="CDP162" s="37"/>
      <c r="CDQ162" s="37"/>
      <c r="CDR162" s="37"/>
      <c r="CDS162" s="37"/>
      <c r="CDT162" s="37"/>
      <c r="CDU162" s="37"/>
      <c r="CDV162" s="37"/>
      <c r="CDW162" s="37"/>
      <c r="CDX162" s="37"/>
      <c r="CDY162" s="37"/>
      <c r="CDZ162" s="37"/>
      <c r="CEA162" s="37"/>
      <c r="CEB162" s="37"/>
      <c r="CEC162" s="37"/>
      <c r="CED162" s="37"/>
      <c r="CEE162" s="37"/>
      <c r="CEF162" s="37"/>
      <c r="CEG162" s="37"/>
      <c r="CEH162" s="37"/>
      <c r="CEI162" s="37"/>
      <c r="CEJ162" s="37"/>
      <c r="CEK162" s="37"/>
      <c r="CEL162" s="37"/>
      <c r="CEM162" s="37"/>
      <c r="CEN162" s="37"/>
      <c r="CEO162" s="37"/>
      <c r="CEP162" s="37"/>
      <c r="CEQ162" s="37"/>
      <c r="CER162" s="37"/>
      <c r="CES162" s="37"/>
      <c r="CET162" s="37"/>
      <c r="CEU162" s="37"/>
      <c r="CEV162" s="37"/>
      <c r="CEW162" s="37"/>
      <c r="CEX162" s="37"/>
      <c r="CEY162" s="37"/>
      <c r="CEZ162" s="37"/>
      <c r="CFA162" s="37"/>
      <c r="CFB162" s="37"/>
      <c r="CFC162" s="37"/>
      <c r="CFD162" s="37"/>
      <c r="CFE162" s="37"/>
      <c r="CFF162" s="37"/>
      <c r="CFG162" s="37"/>
      <c r="CFH162" s="37"/>
      <c r="CFI162" s="37"/>
      <c r="CFJ162" s="37"/>
      <c r="CFK162" s="37"/>
      <c r="CFL162" s="37"/>
      <c r="CFM162" s="37"/>
      <c r="CFN162" s="37"/>
      <c r="CFO162" s="37"/>
      <c r="CFP162" s="37"/>
      <c r="CFQ162" s="37"/>
      <c r="CFR162" s="37"/>
      <c r="CFS162" s="37"/>
      <c r="CFT162" s="37"/>
      <c r="CFU162" s="37"/>
      <c r="CFV162" s="37"/>
      <c r="CFW162" s="37"/>
      <c r="CFX162" s="37"/>
      <c r="CFY162" s="37"/>
      <c r="CFZ162" s="37"/>
      <c r="CGA162" s="37"/>
      <c r="CGB162" s="37"/>
      <c r="CGC162" s="37"/>
      <c r="CGD162" s="37"/>
      <c r="CGE162" s="37"/>
      <c r="CGF162" s="37"/>
      <c r="CGG162" s="37"/>
      <c r="CGH162" s="37"/>
      <c r="CGI162" s="37"/>
      <c r="CGJ162" s="37"/>
      <c r="CGK162" s="37"/>
      <c r="CGL162" s="37"/>
      <c r="CGM162" s="37"/>
      <c r="CGN162" s="37"/>
      <c r="CGO162" s="37"/>
      <c r="CGP162" s="37"/>
      <c r="CGQ162" s="37"/>
      <c r="CGR162" s="37"/>
      <c r="CGS162" s="37"/>
      <c r="CGT162" s="37"/>
      <c r="CGU162" s="37"/>
      <c r="CGV162" s="37"/>
      <c r="CGW162" s="37"/>
      <c r="CGX162" s="37"/>
      <c r="CGY162" s="37"/>
      <c r="CGZ162" s="37"/>
      <c r="CHA162" s="37"/>
      <c r="CHB162" s="37"/>
      <c r="CHC162" s="37"/>
      <c r="CHD162" s="37"/>
      <c r="CHE162" s="37"/>
      <c r="CHF162" s="37"/>
      <c r="CHG162" s="37"/>
      <c r="CHH162" s="37"/>
      <c r="CHI162" s="37"/>
      <c r="CHJ162" s="37"/>
      <c r="CHK162" s="37"/>
      <c r="CHL162" s="37"/>
      <c r="CHM162" s="37"/>
      <c r="CHN162" s="37"/>
      <c r="CHO162" s="37"/>
      <c r="CHP162" s="37"/>
      <c r="CHQ162" s="37"/>
      <c r="CHR162" s="37"/>
      <c r="CHS162" s="37"/>
      <c r="CHT162" s="37"/>
      <c r="CHU162" s="37"/>
      <c r="CHV162" s="37"/>
      <c r="CHW162" s="37"/>
      <c r="CHX162" s="37"/>
      <c r="CHY162" s="37"/>
      <c r="CHZ162" s="37"/>
      <c r="CIA162" s="37"/>
      <c r="CIB162" s="37"/>
      <c r="CIC162" s="37"/>
      <c r="CID162" s="37"/>
      <c r="CIE162" s="37"/>
      <c r="CIF162" s="37"/>
      <c r="CIG162" s="37"/>
      <c r="CIH162" s="37"/>
      <c r="CII162" s="37"/>
      <c r="CIJ162" s="37"/>
      <c r="CIK162" s="37"/>
      <c r="CIL162" s="37"/>
      <c r="CIM162" s="37"/>
      <c r="CIN162" s="37"/>
      <c r="CIO162" s="37"/>
      <c r="CIP162" s="37"/>
      <c r="CIQ162" s="37"/>
      <c r="CIR162" s="37"/>
      <c r="CIS162" s="37"/>
      <c r="CIT162" s="37"/>
      <c r="CIU162" s="37"/>
      <c r="CIV162" s="37"/>
      <c r="CIW162" s="37"/>
      <c r="CIX162" s="37"/>
      <c r="CIY162" s="37"/>
      <c r="CIZ162" s="37"/>
      <c r="CJA162" s="37"/>
      <c r="CJB162" s="37"/>
      <c r="CJC162" s="37"/>
      <c r="CJD162" s="37"/>
      <c r="CJE162" s="37"/>
      <c r="CJF162" s="37"/>
      <c r="CJG162" s="37"/>
      <c r="CJH162" s="37"/>
      <c r="CJI162" s="37"/>
      <c r="CJJ162" s="37"/>
      <c r="CJK162" s="37"/>
      <c r="CJL162" s="37"/>
      <c r="CJM162" s="37"/>
      <c r="CJN162" s="37"/>
      <c r="CJO162" s="37"/>
      <c r="CJP162" s="37"/>
      <c r="CJQ162" s="37"/>
      <c r="CJR162" s="37"/>
      <c r="CJS162" s="37"/>
      <c r="CJT162" s="37"/>
      <c r="CJU162" s="37"/>
      <c r="CJV162" s="37"/>
      <c r="CJW162" s="37"/>
      <c r="CJX162" s="37"/>
      <c r="CJY162" s="37"/>
      <c r="CJZ162" s="37"/>
      <c r="CKA162" s="37"/>
      <c r="CKB162" s="37"/>
      <c r="CKC162" s="37"/>
      <c r="CKD162" s="37"/>
      <c r="CKE162" s="37"/>
      <c r="CKF162" s="37"/>
      <c r="CKG162" s="37"/>
      <c r="CKH162" s="37"/>
      <c r="CKI162" s="37"/>
      <c r="CKJ162" s="37"/>
      <c r="CKK162" s="37"/>
      <c r="CKL162" s="37"/>
      <c r="CKM162" s="37"/>
      <c r="CKN162" s="37"/>
      <c r="CKO162" s="37"/>
      <c r="CKP162" s="37"/>
      <c r="CKQ162" s="37"/>
      <c r="CKR162" s="37"/>
      <c r="CKS162" s="37"/>
      <c r="CKT162" s="37"/>
      <c r="CKU162" s="37"/>
      <c r="CKV162" s="37"/>
      <c r="CKW162" s="37"/>
      <c r="CKX162" s="37"/>
      <c r="CKY162" s="37"/>
      <c r="CKZ162" s="37"/>
      <c r="CLA162" s="37"/>
      <c r="CLB162" s="37"/>
      <c r="CLC162" s="37"/>
      <c r="CLD162" s="37"/>
      <c r="CLE162" s="37"/>
      <c r="CLF162" s="37"/>
      <c r="CLG162" s="37"/>
      <c r="CLH162" s="37"/>
      <c r="CLI162" s="37"/>
      <c r="CLJ162" s="37"/>
      <c r="CLK162" s="37"/>
      <c r="CLL162" s="37"/>
      <c r="CLM162" s="37"/>
      <c r="CLN162" s="37"/>
      <c r="CLO162" s="37"/>
      <c r="CLP162" s="37"/>
      <c r="CLQ162" s="37"/>
      <c r="CLR162" s="37"/>
      <c r="CLS162" s="37"/>
      <c r="CLT162" s="37"/>
      <c r="CLU162" s="37"/>
      <c r="CLV162" s="37"/>
      <c r="CLW162" s="37"/>
      <c r="CLX162" s="37"/>
      <c r="CLY162" s="37"/>
      <c r="CLZ162" s="37"/>
      <c r="CMA162" s="37"/>
      <c r="CMB162" s="37"/>
      <c r="CMC162" s="37"/>
      <c r="CMD162" s="37"/>
      <c r="CME162" s="37"/>
      <c r="CMF162" s="37"/>
      <c r="CMG162" s="37"/>
      <c r="CMH162" s="37"/>
      <c r="CMI162" s="37"/>
      <c r="CMJ162" s="37"/>
      <c r="CMK162" s="37"/>
      <c r="CML162" s="37"/>
      <c r="CMM162" s="37"/>
      <c r="CMN162" s="37"/>
      <c r="CMO162" s="37"/>
      <c r="CMP162" s="37"/>
      <c r="CMQ162" s="37"/>
      <c r="CMR162" s="37"/>
      <c r="CMS162" s="37"/>
      <c r="CMT162" s="37"/>
      <c r="CMU162" s="37"/>
      <c r="CMV162" s="37"/>
      <c r="CMW162" s="37"/>
      <c r="CMX162" s="37"/>
      <c r="CMY162" s="37"/>
      <c r="CMZ162" s="37"/>
      <c r="CNA162" s="37"/>
      <c r="CNB162" s="37"/>
      <c r="CNC162" s="37"/>
      <c r="CND162" s="37"/>
      <c r="CNE162" s="37"/>
      <c r="CNF162" s="37"/>
      <c r="CNG162" s="37"/>
      <c r="CNH162" s="37"/>
      <c r="CNI162" s="37"/>
      <c r="CNJ162" s="37"/>
      <c r="CNK162" s="37"/>
      <c r="CNL162" s="37"/>
      <c r="CNM162" s="37"/>
      <c r="CNN162" s="37"/>
      <c r="CNO162" s="37"/>
      <c r="CNP162" s="37"/>
      <c r="CNQ162" s="37"/>
      <c r="CNR162" s="37"/>
      <c r="CNS162" s="37"/>
      <c r="CNT162" s="37"/>
      <c r="CNU162" s="37"/>
      <c r="CNV162" s="37"/>
      <c r="CNW162" s="37"/>
      <c r="CNX162" s="37"/>
      <c r="CNY162" s="37"/>
      <c r="CNZ162" s="37"/>
      <c r="COA162" s="37"/>
      <c r="COB162" s="37"/>
      <c r="COC162" s="37"/>
      <c r="COD162" s="37"/>
      <c r="COE162" s="37"/>
      <c r="COF162" s="37"/>
      <c r="COG162" s="37"/>
      <c r="COH162" s="37"/>
      <c r="COI162" s="37"/>
      <c r="COJ162" s="37"/>
      <c r="COK162" s="37"/>
      <c r="COL162" s="37"/>
      <c r="COM162" s="37"/>
      <c r="CON162" s="37"/>
      <c r="COO162" s="37"/>
      <c r="COP162" s="37"/>
      <c r="COQ162" s="37"/>
      <c r="COR162" s="37"/>
      <c r="COS162" s="37"/>
      <c r="COT162" s="37"/>
      <c r="COU162" s="37"/>
      <c r="COV162" s="37"/>
      <c r="COW162" s="37"/>
      <c r="COX162" s="37"/>
      <c r="COY162" s="37"/>
      <c r="COZ162" s="37"/>
      <c r="CPA162" s="37"/>
      <c r="CPB162" s="37"/>
      <c r="CPC162" s="37"/>
      <c r="CPD162" s="37"/>
      <c r="CPE162" s="37"/>
      <c r="CPF162" s="37"/>
      <c r="CPG162" s="37"/>
      <c r="CPH162" s="37"/>
      <c r="CPI162" s="37"/>
      <c r="CPJ162" s="37"/>
      <c r="CPK162" s="37"/>
      <c r="CPL162" s="37"/>
      <c r="CPM162" s="37"/>
      <c r="CPN162" s="37"/>
      <c r="CPO162" s="37"/>
      <c r="CPP162" s="37"/>
      <c r="CPQ162" s="37"/>
      <c r="CPR162" s="37"/>
      <c r="CPS162" s="37"/>
      <c r="CPT162" s="37"/>
      <c r="CPU162" s="37"/>
      <c r="CPV162" s="37"/>
      <c r="CPW162" s="37"/>
      <c r="CPX162" s="37"/>
      <c r="CPY162" s="37"/>
      <c r="CPZ162" s="37"/>
      <c r="CQA162" s="37"/>
      <c r="CQB162" s="37"/>
      <c r="CQC162" s="37"/>
      <c r="CQD162" s="37"/>
      <c r="CQE162" s="37"/>
      <c r="CQF162" s="37"/>
      <c r="CQG162" s="37"/>
      <c r="CQH162" s="37"/>
      <c r="CQI162" s="37"/>
      <c r="CQJ162" s="37"/>
      <c r="CQK162" s="37"/>
      <c r="CQL162" s="37"/>
      <c r="CQM162" s="37"/>
      <c r="CQN162" s="37"/>
      <c r="CQO162" s="37"/>
      <c r="CQP162" s="37"/>
      <c r="CQQ162" s="37"/>
      <c r="CQR162" s="37"/>
      <c r="CQS162" s="37"/>
      <c r="CQT162" s="37"/>
      <c r="CQU162" s="37"/>
      <c r="CQV162" s="37"/>
      <c r="CQW162" s="37"/>
      <c r="CQX162" s="37"/>
      <c r="CQY162" s="37"/>
      <c r="CQZ162" s="37"/>
      <c r="CRA162" s="37"/>
      <c r="CRB162" s="37"/>
      <c r="CRC162" s="37"/>
      <c r="CRD162" s="37"/>
      <c r="CRE162" s="37"/>
      <c r="CRF162" s="37"/>
      <c r="CRG162" s="37"/>
      <c r="CRH162" s="37"/>
      <c r="CRI162" s="37"/>
      <c r="CRJ162" s="37"/>
      <c r="CRK162" s="37"/>
      <c r="CRL162" s="37"/>
      <c r="CRM162" s="37"/>
      <c r="CRN162" s="37"/>
      <c r="CRO162" s="37"/>
      <c r="CRP162" s="37"/>
      <c r="CRQ162" s="37"/>
      <c r="CRR162" s="37"/>
      <c r="CRS162" s="37"/>
      <c r="CRT162" s="37"/>
      <c r="CRU162" s="37"/>
      <c r="CRV162" s="37"/>
      <c r="CRW162" s="37"/>
      <c r="CRX162" s="37"/>
      <c r="CRY162" s="37"/>
      <c r="CRZ162" s="37"/>
      <c r="CSA162" s="37"/>
      <c r="CSB162" s="37"/>
      <c r="CSC162" s="37"/>
      <c r="CSD162" s="37"/>
      <c r="CSE162" s="37"/>
      <c r="CSF162" s="37"/>
      <c r="CSG162" s="37"/>
      <c r="CSH162" s="37"/>
      <c r="CSI162" s="37"/>
      <c r="CSJ162" s="37"/>
      <c r="CSK162" s="37"/>
      <c r="CSL162" s="37"/>
      <c r="CSM162" s="37"/>
      <c r="CSN162" s="37"/>
      <c r="CSO162" s="37"/>
      <c r="CSP162" s="37"/>
      <c r="CSQ162" s="37"/>
      <c r="CSR162" s="37"/>
      <c r="CSS162" s="37"/>
      <c r="CST162" s="37"/>
      <c r="CSU162" s="37"/>
      <c r="CSV162" s="37"/>
      <c r="CSW162" s="37"/>
      <c r="CSX162" s="37"/>
      <c r="CSY162" s="37"/>
      <c r="CSZ162" s="37"/>
      <c r="CTA162" s="37"/>
      <c r="CTB162" s="37"/>
      <c r="CTC162" s="37"/>
      <c r="CTD162" s="37"/>
      <c r="CTE162" s="37"/>
      <c r="CTF162" s="37"/>
      <c r="CTG162" s="37"/>
      <c r="CTH162" s="37"/>
      <c r="CTI162" s="37"/>
      <c r="CTJ162" s="37"/>
      <c r="CTK162" s="37"/>
      <c r="CTL162" s="37"/>
      <c r="CTM162" s="37"/>
      <c r="CTN162" s="37"/>
      <c r="CTO162" s="37"/>
      <c r="CTP162" s="37"/>
      <c r="CTQ162" s="37"/>
      <c r="CTR162" s="37"/>
      <c r="CTS162" s="37"/>
      <c r="CTT162" s="37"/>
      <c r="CTU162" s="37"/>
      <c r="CTV162" s="37"/>
      <c r="CTW162" s="37"/>
      <c r="CTX162" s="37"/>
      <c r="CTY162" s="37"/>
      <c r="CTZ162" s="37"/>
      <c r="CUA162" s="37"/>
      <c r="CUB162" s="37"/>
      <c r="CUC162" s="37"/>
      <c r="CUD162" s="37"/>
      <c r="CUE162" s="37"/>
      <c r="CUF162" s="37"/>
      <c r="CUG162" s="37"/>
      <c r="CUH162" s="37"/>
      <c r="CUI162" s="37"/>
      <c r="CUJ162" s="37"/>
      <c r="CUK162" s="37"/>
      <c r="CUL162" s="37"/>
      <c r="CUM162" s="37"/>
      <c r="CUN162" s="37"/>
      <c r="CUO162" s="37"/>
      <c r="CUP162" s="37"/>
      <c r="CUQ162" s="37"/>
      <c r="CUR162" s="37"/>
      <c r="CUS162" s="37"/>
      <c r="CUT162" s="37"/>
      <c r="CUU162" s="37"/>
      <c r="CUV162" s="37"/>
      <c r="CUW162" s="37"/>
      <c r="CUX162" s="37"/>
      <c r="CUY162" s="37"/>
      <c r="CUZ162" s="37"/>
      <c r="CVA162" s="37"/>
      <c r="CVB162" s="37"/>
      <c r="CVC162" s="37"/>
      <c r="CVD162" s="37"/>
      <c r="CVE162" s="37"/>
      <c r="CVF162" s="37"/>
      <c r="CVG162" s="37"/>
      <c r="CVH162" s="37"/>
      <c r="CVI162" s="37"/>
      <c r="CVJ162" s="37"/>
      <c r="CVK162" s="37"/>
      <c r="CVL162" s="37"/>
      <c r="CVM162" s="37"/>
      <c r="CVN162" s="37"/>
      <c r="CVO162" s="37"/>
      <c r="CVP162" s="37"/>
      <c r="CVQ162" s="37"/>
      <c r="CVR162" s="37"/>
      <c r="CVS162" s="37"/>
      <c r="CVT162" s="37"/>
      <c r="CVU162" s="37"/>
      <c r="CVV162" s="37"/>
      <c r="CVW162" s="37"/>
      <c r="CVX162" s="37"/>
      <c r="CVY162" s="37"/>
      <c r="CVZ162" s="37"/>
      <c r="CWA162" s="37"/>
      <c r="CWB162" s="37"/>
      <c r="CWC162" s="37"/>
      <c r="CWD162" s="37"/>
      <c r="CWE162" s="37"/>
      <c r="CWF162" s="37"/>
      <c r="CWG162" s="37"/>
      <c r="CWH162" s="37"/>
      <c r="CWI162" s="37"/>
      <c r="CWJ162" s="37"/>
      <c r="CWK162" s="37"/>
      <c r="CWL162" s="37"/>
      <c r="CWM162" s="37"/>
      <c r="CWN162" s="37"/>
      <c r="CWO162" s="37"/>
      <c r="CWP162" s="37"/>
      <c r="CWQ162" s="37"/>
      <c r="CWR162" s="37"/>
      <c r="CWS162" s="37"/>
      <c r="CWT162" s="37"/>
      <c r="CWU162" s="37"/>
      <c r="CWV162" s="37"/>
      <c r="CWW162" s="37"/>
      <c r="CWX162" s="37"/>
      <c r="CWY162" s="37"/>
      <c r="CWZ162" s="37"/>
      <c r="CXA162" s="37"/>
      <c r="CXB162" s="37"/>
      <c r="CXC162" s="37"/>
      <c r="CXD162" s="37"/>
      <c r="CXE162" s="37"/>
      <c r="CXF162" s="37"/>
      <c r="CXG162" s="37"/>
      <c r="CXH162" s="37"/>
      <c r="CXI162" s="37"/>
      <c r="CXJ162" s="37"/>
      <c r="CXK162" s="37"/>
      <c r="CXL162" s="37"/>
      <c r="CXM162" s="37"/>
      <c r="CXN162" s="37"/>
      <c r="CXO162" s="37"/>
      <c r="CXP162" s="37"/>
      <c r="CXQ162" s="37"/>
      <c r="CXR162" s="37"/>
      <c r="CXS162" s="37"/>
      <c r="CXT162" s="37"/>
      <c r="CXU162" s="37"/>
      <c r="CXV162" s="37"/>
      <c r="CXW162" s="37"/>
      <c r="CXX162" s="37"/>
      <c r="CXY162" s="37"/>
      <c r="CXZ162" s="37"/>
      <c r="CYA162" s="37"/>
      <c r="CYB162" s="37"/>
      <c r="CYC162" s="37"/>
      <c r="CYD162" s="37"/>
      <c r="CYE162" s="37"/>
      <c r="CYF162" s="37"/>
      <c r="CYG162" s="37"/>
      <c r="CYH162" s="37"/>
      <c r="CYI162" s="37"/>
      <c r="CYJ162" s="37"/>
      <c r="CYK162" s="37"/>
      <c r="CYL162" s="37"/>
      <c r="CYM162" s="37"/>
      <c r="CYN162" s="37"/>
      <c r="CYO162" s="37"/>
      <c r="CYP162" s="37"/>
      <c r="CYQ162" s="37"/>
      <c r="CYR162" s="37"/>
      <c r="CYS162" s="37"/>
      <c r="CYT162" s="37"/>
      <c r="CYU162" s="37"/>
      <c r="CYV162" s="37"/>
      <c r="CYW162" s="37"/>
      <c r="CYX162" s="37"/>
      <c r="CYY162" s="37"/>
      <c r="CYZ162" s="37"/>
      <c r="CZA162" s="37"/>
      <c r="CZB162" s="37"/>
      <c r="CZC162" s="37"/>
      <c r="CZD162" s="37"/>
      <c r="CZE162" s="37"/>
      <c r="CZF162" s="37"/>
      <c r="CZG162" s="37"/>
      <c r="CZH162" s="37"/>
      <c r="CZI162" s="37"/>
      <c r="CZJ162" s="37"/>
      <c r="CZK162" s="37"/>
      <c r="CZL162" s="37"/>
      <c r="CZM162" s="37"/>
      <c r="CZN162" s="37"/>
      <c r="CZO162" s="37"/>
      <c r="CZP162" s="37"/>
      <c r="CZQ162" s="37"/>
      <c r="CZR162" s="37"/>
      <c r="CZS162" s="37"/>
      <c r="CZT162" s="37"/>
      <c r="CZU162" s="37"/>
      <c r="CZV162" s="37"/>
      <c r="CZW162" s="37"/>
      <c r="CZX162" s="37"/>
      <c r="CZY162" s="37"/>
      <c r="CZZ162" s="37"/>
      <c r="DAA162" s="37"/>
      <c r="DAB162" s="37"/>
      <c r="DAC162" s="37"/>
      <c r="DAD162" s="37"/>
      <c r="DAE162" s="37"/>
      <c r="DAF162" s="37"/>
      <c r="DAG162" s="37"/>
      <c r="DAH162" s="37"/>
      <c r="DAI162" s="37"/>
      <c r="DAJ162" s="37"/>
      <c r="DAK162" s="37"/>
      <c r="DAL162" s="37"/>
      <c r="DAM162" s="37"/>
      <c r="DAN162" s="37"/>
      <c r="DAO162" s="37"/>
      <c r="DAP162" s="37"/>
      <c r="DAQ162" s="37"/>
      <c r="DAR162" s="37"/>
      <c r="DAS162" s="37"/>
      <c r="DAT162" s="37"/>
      <c r="DAU162" s="37"/>
      <c r="DAV162" s="37"/>
      <c r="DAW162" s="37"/>
      <c r="DAX162" s="37"/>
      <c r="DAY162" s="37"/>
      <c r="DAZ162" s="37"/>
      <c r="DBA162" s="37"/>
      <c r="DBB162" s="37"/>
      <c r="DBC162" s="37"/>
      <c r="DBD162" s="37"/>
      <c r="DBE162" s="37"/>
      <c r="DBF162" s="37"/>
      <c r="DBG162" s="37"/>
      <c r="DBH162" s="37"/>
      <c r="DBI162" s="37"/>
      <c r="DBJ162" s="37"/>
      <c r="DBK162" s="37"/>
      <c r="DBL162" s="37"/>
      <c r="DBM162" s="37"/>
      <c r="DBN162" s="37"/>
      <c r="DBO162" s="37"/>
      <c r="DBP162" s="37"/>
      <c r="DBQ162" s="37"/>
      <c r="DBR162" s="37"/>
      <c r="DBS162" s="37"/>
      <c r="DBT162" s="37"/>
      <c r="DBU162" s="37"/>
      <c r="DBV162" s="37"/>
      <c r="DBW162" s="37"/>
      <c r="DBX162" s="37"/>
      <c r="DBY162" s="37"/>
      <c r="DBZ162" s="37"/>
      <c r="DCA162" s="37"/>
      <c r="DCB162" s="37"/>
      <c r="DCC162" s="37"/>
      <c r="DCD162" s="37"/>
      <c r="DCE162" s="37"/>
      <c r="DCF162" s="37"/>
      <c r="DCG162" s="37"/>
      <c r="DCH162" s="37"/>
      <c r="DCI162" s="37"/>
      <c r="DCJ162" s="37"/>
      <c r="DCK162" s="37"/>
      <c r="DCL162" s="37"/>
      <c r="DCM162" s="37"/>
      <c r="DCN162" s="37"/>
      <c r="DCO162" s="37"/>
      <c r="DCP162" s="37"/>
      <c r="DCQ162" s="37"/>
      <c r="DCR162" s="37"/>
      <c r="DCS162" s="37"/>
      <c r="DCT162" s="37"/>
      <c r="DCU162" s="37"/>
      <c r="DCV162" s="37"/>
      <c r="DCW162" s="37"/>
      <c r="DCX162" s="37"/>
      <c r="DCY162" s="37"/>
      <c r="DCZ162" s="37"/>
      <c r="DDA162" s="37"/>
      <c r="DDB162" s="37"/>
      <c r="DDC162" s="37"/>
      <c r="DDD162" s="37"/>
      <c r="DDE162" s="37"/>
      <c r="DDF162" s="37"/>
      <c r="DDG162" s="37"/>
      <c r="DDH162" s="37"/>
      <c r="DDI162" s="37"/>
      <c r="DDJ162" s="37"/>
      <c r="DDK162" s="37"/>
      <c r="DDL162" s="37"/>
      <c r="DDM162" s="37"/>
      <c r="DDN162" s="37"/>
      <c r="DDO162" s="37"/>
      <c r="DDP162" s="37"/>
      <c r="DDQ162" s="37"/>
      <c r="DDR162" s="37"/>
      <c r="DDS162" s="37"/>
      <c r="DDT162" s="37"/>
      <c r="DDU162" s="37"/>
      <c r="DDV162" s="37"/>
      <c r="DDW162" s="37"/>
      <c r="DDX162" s="37"/>
      <c r="DDY162" s="37"/>
      <c r="DDZ162" s="37"/>
      <c r="DEA162" s="37"/>
      <c r="DEB162" s="37"/>
      <c r="DEC162" s="37"/>
      <c r="DED162" s="37"/>
      <c r="DEE162" s="37"/>
      <c r="DEF162" s="37"/>
      <c r="DEG162" s="37"/>
      <c r="DEH162" s="37"/>
      <c r="DEI162" s="37"/>
      <c r="DEJ162" s="37"/>
      <c r="DEK162" s="37"/>
      <c r="DEL162" s="37"/>
      <c r="DEM162" s="37"/>
      <c r="DEN162" s="37"/>
      <c r="DEO162" s="37"/>
      <c r="DEP162" s="37"/>
      <c r="DEQ162" s="37"/>
      <c r="DER162" s="37"/>
      <c r="DES162" s="37"/>
      <c r="DET162" s="37"/>
      <c r="DEU162" s="37"/>
      <c r="DEV162" s="37"/>
      <c r="DEW162" s="37"/>
      <c r="DEX162" s="37"/>
      <c r="DEY162" s="37"/>
      <c r="DEZ162" s="37"/>
      <c r="DFA162" s="37"/>
      <c r="DFB162" s="37"/>
      <c r="DFC162" s="37"/>
      <c r="DFD162" s="37"/>
      <c r="DFE162" s="37"/>
      <c r="DFF162" s="37"/>
      <c r="DFG162" s="37"/>
      <c r="DFH162" s="37"/>
      <c r="DFI162" s="37"/>
      <c r="DFJ162" s="37"/>
      <c r="DFK162" s="37"/>
      <c r="DFL162" s="37"/>
      <c r="DFM162" s="37"/>
      <c r="DFN162" s="37"/>
      <c r="DFO162" s="37"/>
      <c r="DFP162" s="37"/>
      <c r="DFQ162" s="37"/>
      <c r="DFR162" s="37"/>
      <c r="DFS162" s="37"/>
      <c r="DFT162" s="37"/>
      <c r="DFU162" s="37"/>
      <c r="DFV162" s="37"/>
      <c r="DFW162" s="37"/>
      <c r="DFX162" s="37"/>
      <c r="DFY162" s="37"/>
      <c r="DFZ162" s="37"/>
      <c r="DGA162" s="37"/>
      <c r="DGB162" s="37"/>
      <c r="DGC162" s="37"/>
      <c r="DGD162" s="37"/>
      <c r="DGE162" s="37"/>
      <c r="DGF162" s="37"/>
      <c r="DGG162" s="37"/>
      <c r="DGH162" s="37"/>
      <c r="DGI162" s="37"/>
      <c r="DGJ162" s="37"/>
      <c r="DGK162" s="37"/>
      <c r="DGL162" s="37"/>
      <c r="DGM162" s="37"/>
      <c r="DGN162" s="37"/>
      <c r="DGO162" s="37"/>
      <c r="DGP162" s="37"/>
      <c r="DGQ162" s="37"/>
      <c r="DGR162" s="37"/>
      <c r="DGS162" s="37"/>
      <c r="DGT162" s="37"/>
      <c r="DGU162" s="37"/>
      <c r="DGV162" s="37"/>
      <c r="DGW162" s="37"/>
      <c r="DGX162" s="37"/>
      <c r="DGY162" s="37"/>
      <c r="DGZ162" s="37"/>
      <c r="DHA162" s="37"/>
      <c r="DHB162" s="37"/>
      <c r="DHC162" s="37"/>
      <c r="DHD162" s="37"/>
      <c r="DHE162" s="37"/>
      <c r="DHF162" s="37"/>
      <c r="DHG162" s="37"/>
      <c r="DHH162" s="37"/>
      <c r="DHI162" s="37"/>
      <c r="DHJ162" s="37"/>
      <c r="DHK162" s="37"/>
      <c r="DHL162" s="37"/>
      <c r="DHM162" s="37"/>
      <c r="DHN162" s="37"/>
      <c r="DHO162" s="37"/>
      <c r="DHP162" s="37"/>
      <c r="DHQ162" s="37"/>
      <c r="DHR162" s="37"/>
      <c r="DHS162" s="37"/>
      <c r="DHT162" s="37"/>
      <c r="DHU162" s="37"/>
      <c r="DHV162" s="37"/>
      <c r="DHW162" s="37"/>
      <c r="DHX162" s="37"/>
      <c r="DHY162" s="37"/>
      <c r="DHZ162" s="37"/>
      <c r="DIA162" s="37"/>
      <c r="DIB162" s="37"/>
      <c r="DIC162" s="37"/>
      <c r="DID162" s="37"/>
      <c r="DIE162" s="37"/>
      <c r="DIF162" s="37"/>
      <c r="DIG162" s="37"/>
      <c r="DIH162" s="37"/>
      <c r="DII162" s="37"/>
      <c r="DIJ162" s="37"/>
      <c r="DIK162" s="37"/>
      <c r="DIL162" s="37"/>
      <c r="DIM162" s="37"/>
      <c r="DIN162" s="37"/>
      <c r="DIO162" s="37"/>
      <c r="DIP162" s="37"/>
      <c r="DIQ162" s="37"/>
      <c r="DIR162" s="37"/>
      <c r="DIS162" s="37"/>
      <c r="DIT162" s="37"/>
      <c r="DIU162" s="37"/>
      <c r="DIV162" s="37"/>
      <c r="DIW162" s="37"/>
      <c r="DIX162" s="37"/>
      <c r="DIY162" s="37"/>
      <c r="DIZ162" s="37"/>
      <c r="DJA162" s="37"/>
      <c r="DJB162" s="37"/>
      <c r="DJC162" s="37"/>
      <c r="DJD162" s="37"/>
      <c r="DJE162" s="37"/>
      <c r="DJF162" s="37"/>
      <c r="DJG162" s="37"/>
      <c r="DJH162" s="37"/>
      <c r="DJI162" s="37"/>
      <c r="DJJ162" s="37"/>
      <c r="DJK162" s="37"/>
      <c r="DJL162" s="37"/>
      <c r="DJM162" s="37"/>
      <c r="DJN162" s="37"/>
      <c r="DJO162" s="37"/>
      <c r="DJP162" s="37"/>
      <c r="DJQ162" s="37"/>
      <c r="DJR162" s="37"/>
      <c r="DJS162" s="37"/>
      <c r="DJT162" s="37"/>
      <c r="DJU162" s="37"/>
      <c r="DJV162" s="37"/>
      <c r="DJW162" s="37"/>
      <c r="DJX162" s="37"/>
      <c r="DJY162" s="37"/>
      <c r="DJZ162" s="37"/>
      <c r="DKA162" s="37"/>
      <c r="DKB162" s="37"/>
      <c r="DKC162" s="37"/>
      <c r="DKD162" s="37"/>
      <c r="DKE162" s="37"/>
      <c r="DKF162" s="37"/>
      <c r="DKG162" s="37"/>
      <c r="DKH162" s="37"/>
      <c r="DKI162" s="37"/>
      <c r="DKJ162" s="37"/>
      <c r="DKK162" s="37"/>
      <c r="DKL162" s="37"/>
      <c r="DKM162" s="37"/>
      <c r="DKN162" s="37"/>
      <c r="DKO162" s="37"/>
      <c r="DKP162" s="37"/>
      <c r="DKQ162" s="37"/>
      <c r="DKR162" s="37"/>
      <c r="DKS162" s="37"/>
      <c r="DKT162" s="37"/>
      <c r="DKU162" s="37"/>
      <c r="DKV162" s="37"/>
      <c r="DKW162" s="37"/>
      <c r="DKX162" s="37"/>
      <c r="DKY162" s="37"/>
      <c r="DKZ162" s="37"/>
      <c r="DLA162" s="37"/>
      <c r="DLB162" s="37"/>
      <c r="DLC162" s="37"/>
      <c r="DLD162" s="37"/>
      <c r="DLE162" s="37"/>
      <c r="DLF162" s="37"/>
      <c r="DLG162" s="37"/>
      <c r="DLH162" s="37"/>
      <c r="DLI162" s="37"/>
      <c r="DLJ162" s="37"/>
      <c r="DLK162" s="37"/>
      <c r="DLL162" s="37"/>
      <c r="DLM162" s="37"/>
      <c r="DLN162" s="37"/>
      <c r="DLO162" s="37"/>
      <c r="DLP162" s="37"/>
      <c r="DLQ162" s="37"/>
      <c r="DLR162" s="37"/>
      <c r="DLS162" s="37"/>
      <c r="DLT162" s="37"/>
      <c r="DLU162" s="37"/>
      <c r="DLV162" s="37"/>
      <c r="DLW162" s="37"/>
      <c r="DLX162" s="37"/>
      <c r="DLY162" s="37"/>
      <c r="DLZ162" s="37"/>
      <c r="DMA162" s="37"/>
      <c r="DMB162" s="37"/>
      <c r="DMC162" s="37"/>
      <c r="DMD162" s="37"/>
      <c r="DME162" s="37"/>
      <c r="DMF162" s="37"/>
      <c r="DMG162" s="37"/>
      <c r="DMH162" s="37"/>
      <c r="DMI162" s="37"/>
      <c r="DMJ162" s="37"/>
      <c r="DMK162" s="37"/>
      <c r="DML162" s="37"/>
      <c r="DMM162" s="37"/>
      <c r="DMN162" s="37"/>
      <c r="DMO162" s="37"/>
      <c r="DMP162" s="37"/>
      <c r="DMQ162" s="37"/>
      <c r="DMR162" s="37"/>
      <c r="DMS162" s="37"/>
      <c r="DMT162" s="37"/>
      <c r="DMU162" s="37"/>
      <c r="DMV162" s="37"/>
      <c r="DMW162" s="37"/>
      <c r="DMX162" s="37"/>
      <c r="DMY162" s="37"/>
      <c r="DMZ162" s="37"/>
      <c r="DNA162" s="37"/>
      <c r="DNB162" s="37"/>
      <c r="DNC162" s="37"/>
      <c r="DND162" s="37"/>
      <c r="DNE162" s="37"/>
      <c r="DNF162" s="37"/>
      <c r="DNG162" s="37"/>
      <c r="DNH162" s="37"/>
      <c r="DNI162" s="37"/>
      <c r="DNJ162" s="37"/>
      <c r="DNK162" s="37"/>
      <c r="DNL162" s="37"/>
      <c r="DNM162" s="37"/>
      <c r="DNN162" s="37"/>
      <c r="DNO162" s="37"/>
      <c r="DNP162" s="37"/>
      <c r="DNQ162" s="37"/>
      <c r="DNR162" s="37"/>
      <c r="DNS162" s="37"/>
      <c r="DNT162" s="37"/>
      <c r="DNU162" s="37"/>
      <c r="DNV162" s="37"/>
      <c r="DNW162" s="37"/>
      <c r="DNX162" s="37"/>
      <c r="DNY162" s="37"/>
      <c r="DNZ162" s="37"/>
      <c r="DOA162" s="37"/>
      <c r="DOB162" s="37"/>
      <c r="DOC162" s="37"/>
      <c r="DOD162" s="37"/>
      <c r="DOE162" s="37"/>
      <c r="DOF162" s="37"/>
      <c r="DOG162" s="37"/>
      <c r="DOH162" s="37"/>
      <c r="DOI162" s="37"/>
      <c r="DOJ162" s="37"/>
      <c r="DOK162" s="37"/>
      <c r="DOL162" s="37"/>
      <c r="DOM162" s="37"/>
      <c r="DON162" s="37"/>
      <c r="DOO162" s="37"/>
      <c r="DOP162" s="37"/>
      <c r="DOQ162" s="37"/>
      <c r="DOR162" s="37"/>
      <c r="DOS162" s="37"/>
      <c r="DOT162" s="37"/>
      <c r="DOU162" s="37"/>
      <c r="DOV162" s="37"/>
      <c r="DOW162" s="37"/>
      <c r="DOX162" s="37"/>
      <c r="DOY162" s="37"/>
      <c r="DOZ162" s="37"/>
      <c r="DPA162" s="37"/>
      <c r="DPB162" s="37"/>
      <c r="DPC162" s="37"/>
      <c r="DPD162" s="37"/>
      <c r="DPE162" s="37"/>
      <c r="DPF162" s="37"/>
      <c r="DPG162" s="37"/>
      <c r="DPH162" s="37"/>
      <c r="DPI162" s="37"/>
      <c r="DPJ162" s="37"/>
      <c r="DPK162" s="37"/>
      <c r="DPL162" s="37"/>
      <c r="DPM162" s="37"/>
      <c r="DPN162" s="37"/>
      <c r="DPO162" s="37"/>
      <c r="DPP162" s="37"/>
      <c r="DPQ162" s="37"/>
      <c r="DPR162" s="37"/>
      <c r="DPS162" s="37"/>
      <c r="DPT162" s="37"/>
      <c r="DPU162" s="37"/>
      <c r="DPV162" s="37"/>
      <c r="DPW162" s="37"/>
      <c r="DPX162" s="37"/>
      <c r="DPY162" s="37"/>
      <c r="DPZ162" s="37"/>
      <c r="DQA162" s="37"/>
      <c r="DQB162" s="37"/>
      <c r="DQC162" s="37"/>
      <c r="DQD162" s="37"/>
      <c r="DQE162" s="37"/>
      <c r="DQF162" s="37"/>
      <c r="DQG162" s="37"/>
      <c r="DQH162" s="37"/>
      <c r="DQI162" s="37"/>
      <c r="DQJ162" s="37"/>
      <c r="DQK162" s="37"/>
      <c r="DQL162" s="37"/>
      <c r="DQM162" s="37"/>
      <c r="DQN162" s="37"/>
      <c r="DQO162" s="37"/>
      <c r="DQP162" s="37"/>
      <c r="DQQ162" s="37"/>
      <c r="DQR162" s="37"/>
      <c r="DQS162" s="37"/>
      <c r="DQT162" s="37"/>
      <c r="DQU162" s="37"/>
      <c r="DQV162" s="37"/>
      <c r="DQW162" s="37"/>
      <c r="DQX162" s="37"/>
      <c r="DQY162" s="37"/>
      <c r="DQZ162" s="37"/>
      <c r="DRA162" s="37"/>
      <c r="DRB162" s="37"/>
      <c r="DRC162" s="37"/>
      <c r="DRD162" s="37"/>
      <c r="DRE162" s="37"/>
      <c r="DRF162" s="37"/>
      <c r="DRG162" s="37"/>
      <c r="DRH162" s="37"/>
      <c r="DRI162" s="37"/>
      <c r="DRJ162" s="37"/>
      <c r="DRK162" s="37"/>
      <c r="DRL162" s="37"/>
      <c r="DRM162" s="37"/>
      <c r="DRN162" s="37"/>
      <c r="DRO162" s="37"/>
      <c r="DRP162" s="37"/>
      <c r="DRQ162" s="37"/>
      <c r="DRR162" s="37"/>
      <c r="DRS162" s="37"/>
      <c r="DRT162" s="37"/>
      <c r="DRU162" s="37"/>
      <c r="DRV162" s="37"/>
      <c r="DRW162" s="37"/>
      <c r="DRX162" s="37"/>
      <c r="DRY162" s="37"/>
      <c r="DRZ162" s="37"/>
      <c r="DSA162" s="37"/>
      <c r="DSB162" s="37"/>
      <c r="DSC162" s="37"/>
      <c r="DSD162" s="37"/>
      <c r="DSE162" s="37"/>
      <c r="DSF162" s="37"/>
      <c r="DSG162" s="37"/>
      <c r="DSH162" s="37"/>
      <c r="DSI162" s="37"/>
      <c r="DSJ162" s="37"/>
      <c r="DSK162" s="37"/>
      <c r="DSL162" s="37"/>
      <c r="DSM162" s="37"/>
      <c r="DSN162" s="37"/>
      <c r="DSO162" s="37"/>
      <c r="DSP162" s="37"/>
      <c r="DSQ162" s="37"/>
      <c r="DSR162" s="37"/>
      <c r="DSS162" s="37"/>
      <c r="DST162" s="37"/>
      <c r="DSU162" s="37"/>
      <c r="DSV162" s="37"/>
      <c r="DSW162" s="37"/>
      <c r="DSX162" s="37"/>
      <c r="DSY162" s="37"/>
      <c r="DSZ162" s="37"/>
      <c r="DTA162" s="37"/>
      <c r="DTB162" s="37"/>
      <c r="DTC162" s="37"/>
      <c r="DTD162" s="37"/>
      <c r="DTE162" s="37"/>
      <c r="DTF162" s="37"/>
      <c r="DTG162" s="37"/>
      <c r="DTH162" s="37"/>
      <c r="DTI162" s="37"/>
      <c r="DTJ162" s="37"/>
      <c r="DTK162" s="37"/>
      <c r="DTL162" s="37"/>
      <c r="DTM162" s="37"/>
      <c r="DTN162" s="37"/>
      <c r="DTO162" s="37"/>
      <c r="DTP162" s="37"/>
      <c r="DTQ162" s="37"/>
      <c r="DTR162" s="37"/>
      <c r="DTS162" s="37"/>
      <c r="DTT162" s="37"/>
      <c r="DTU162" s="37"/>
      <c r="DTV162" s="37"/>
      <c r="DTW162" s="37"/>
      <c r="DTX162" s="37"/>
      <c r="DTY162" s="37"/>
      <c r="DTZ162" s="37"/>
      <c r="DUA162" s="37"/>
      <c r="DUB162" s="37"/>
      <c r="DUC162" s="37"/>
      <c r="DUD162" s="37"/>
      <c r="DUE162" s="37"/>
      <c r="DUF162" s="37"/>
      <c r="DUG162" s="37"/>
      <c r="DUH162" s="37"/>
      <c r="DUI162" s="37"/>
      <c r="DUJ162" s="37"/>
      <c r="DUK162" s="37"/>
      <c r="DUL162" s="37"/>
      <c r="DUM162" s="37"/>
      <c r="DUN162" s="37"/>
      <c r="DUO162" s="37"/>
      <c r="DUP162" s="37"/>
      <c r="DUQ162" s="37"/>
      <c r="DUR162" s="37"/>
      <c r="DUS162" s="37"/>
      <c r="DUT162" s="37"/>
      <c r="DUU162" s="37"/>
      <c r="DUV162" s="37"/>
      <c r="DUW162" s="37"/>
      <c r="DUX162" s="37"/>
      <c r="DUY162" s="37"/>
      <c r="DUZ162" s="37"/>
      <c r="DVA162" s="37"/>
      <c r="DVB162" s="37"/>
      <c r="DVC162" s="37"/>
      <c r="DVD162" s="37"/>
      <c r="DVE162" s="37"/>
      <c r="DVF162" s="37"/>
      <c r="DVG162" s="37"/>
      <c r="DVH162" s="37"/>
      <c r="DVI162" s="37"/>
      <c r="DVJ162" s="37"/>
      <c r="DVK162" s="37"/>
      <c r="DVL162" s="37"/>
      <c r="DVM162" s="37"/>
      <c r="DVN162" s="37"/>
      <c r="DVO162" s="37"/>
      <c r="DVP162" s="37"/>
      <c r="DVQ162" s="37"/>
      <c r="DVR162" s="37"/>
      <c r="DVS162" s="37"/>
      <c r="DVT162" s="37"/>
      <c r="DVU162" s="37"/>
      <c r="DVV162" s="37"/>
      <c r="DVW162" s="37"/>
      <c r="DVX162" s="37"/>
      <c r="DVY162" s="37"/>
      <c r="DVZ162" s="37"/>
      <c r="DWA162" s="37"/>
      <c r="DWB162" s="37"/>
      <c r="DWC162" s="37"/>
      <c r="DWD162" s="37"/>
      <c r="DWE162" s="37"/>
      <c r="DWF162" s="37"/>
      <c r="DWG162" s="37"/>
      <c r="DWH162" s="37"/>
      <c r="DWI162" s="37"/>
      <c r="DWJ162" s="37"/>
      <c r="DWK162" s="37"/>
      <c r="DWL162" s="37"/>
      <c r="DWM162" s="37"/>
      <c r="DWN162" s="37"/>
      <c r="DWO162" s="37"/>
      <c r="DWP162" s="37"/>
      <c r="DWQ162" s="37"/>
      <c r="DWR162" s="37"/>
      <c r="DWS162" s="37"/>
      <c r="DWT162" s="37"/>
      <c r="DWU162" s="37"/>
      <c r="DWV162" s="37"/>
      <c r="DWW162" s="37"/>
      <c r="DWX162" s="37"/>
      <c r="DWY162" s="37"/>
      <c r="DWZ162" s="37"/>
      <c r="DXA162" s="37"/>
      <c r="DXB162" s="37"/>
      <c r="DXC162" s="37"/>
      <c r="DXD162" s="37"/>
      <c r="DXE162" s="37"/>
      <c r="DXF162" s="37"/>
      <c r="DXG162" s="37"/>
      <c r="DXH162" s="37"/>
      <c r="DXI162" s="37"/>
      <c r="DXJ162" s="37"/>
      <c r="DXK162" s="37"/>
      <c r="DXL162" s="37"/>
      <c r="DXM162" s="37"/>
      <c r="DXN162" s="37"/>
      <c r="DXO162" s="37"/>
      <c r="DXP162" s="37"/>
      <c r="DXQ162" s="37"/>
      <c r="DXR162" s="37"/>
      <c r="DXS162" s="37"/>
      <c r="DXT162" s="37"/>
      <c r="DXU162" s="37"/>
      <c r="DXV162" s="37"/>
      <c r="DXW162" s="37"/>
      <c r="DXX162" s="37"/>
      <c r="DXY162" s="37"/>
      <c r="DXZ162" s="37"/>
      <c r="DYA162" s="37"/>
      <c r="DYB162" s="37"/>
      <c r="DYC162" s="37"/>
      <c r="DYD162" s="37"/>
      <c r="DYE162" s="37"/>
      <c r="DYF162" s="37"/>
      <c r="DYG162" s="37"/>
      <c r="DYH162" s="37"/>
      <c r="DYI162" s="37"/>
      <c r="DYJ162" s="37"/>
      <c r="DYK162" s="37"/>
      <c r="DYL162" s="37"/>
      <c r="DYM162" s="37"/>
      <c r="DYN162" s="37"/>
      <c r="DYO162" s="37"/>
      <c r="DYP162" s="37"/>
      <c r="DYQ162" s="37"/>
      <c r="DYR162" s="37"/>
      <c r="DYS162" s="37"/>
      <c r="DYT162" s="37"/>
      <c r="DYU162" s="37"/>
      <c r="DYV162" s="37"/>
      <c r="DYW162" s="37"/>
      <c r="DYX162" s="37"/>
      <c r="DYY162" s="37"/>
      <c r="DYZ162" s="37"/>
      <c r="DZA162" s="37"/>
      <c r="DZB162" s="37"/>
      <c r="DZC162" s="37"/>
      <c r="DZD162" s="37"/>
      <c r="DZE162" s="37"/>
      <c r="DZF162" s="37"/>
      <c r="DZG162" s="37"/>
      <c r="DZH162" s="37"/>
      <c r="DZI162" s="37"/>
      <c r="DZJ162" s="37"/>
      <c r="DZK162" s="37"/>
      <c r="DZL162" s="37"/>
      <c r="DZM162" s="37"/>
      <c r="DZN162" s="37"/>
      <c r="DZO162" s="37"/>
      <c r="DZP162" s="37"/>
      <c r="DZQ162" s="37"/>
      <c r="DZR162" s="37"/>
      <c r="DZS162" s="37"/>
      <c r="DZT162" s="37"/>
      <c r="DZU162" s="37"/>
      <c r="DZV162" s="37"/>
      <c r="DZW162" s="37"/>
      <c r="DZX162" s="37"/>
      <c r="DZY162" s="37"/>
      <c r="DZZ162" s="37"/>
      <c r="EAA162" s="37"/>
      <c r="EAB162" s="37"/>
      <c r="EAC162" s="37"/>
      <c r="EAD162" s="37"/>
      <c r="EAE162" s="37"/>
      <c r="EAF162" s="37"/>
      <c r="EAG162" s="37"/>
      <c r="EAH162" s="37"/>
      <c r="EAI162" s="37"/>
      <c r="EAJ162" s="37"/>
      <c r="EAK162" s="37"/>
      <c r="EAL162" s="37"/>
      <c r="EAM162" s="37"/>
      <c r="EAN162" s="37"/>
      <c r="EAO162" s="37"/>
      <c r="EAP162" s="37"/>
      <c r="EAQ162" s="37"/>
      <c r="EAR162" s="37"/>
      <c r="EAS162" s="37"/>
      <c r="EAT162" s="37"/>
      <c r="EAU162" s="37"/>
      <c r="EAV162" s="37"/>
      <c r="EAW162" s="37"/>
      <c r="EAX162" s="37"/>
      <c r="EAY162" s="37"/>
      <c r="EAZ162" s="37"/>
      <c r="EBA162" s="37"/>
      <c r="EBB162" s="37"/>
      <c r="EBC162" s="37"/>
      <c r="EBD162" s="37"/>
      <c r="EBE162" s="37"/>
      <c r="EBF162" s="37"/>
      <c r="EBG162" s="37"/>
      <c r="EBH162" s="37"/>
      <c r="EBI162" s="37"/>
      <c r="EBJ162" s="37"/>
      <c r="EBK162" s="37"/>
      <c r="EBL162" s="37"/>
      <c r="EBM162" s="37"/>
      <c r="EBN162" s="37"/>
      <c r="EBO162" s="37"/>
      <c r="EBP162" s="37"/>
      <c r="EBQ162" s="37"/>
      <c r="EBR162" s="37"/>
      <c r="EBS162" s="37"/>
      <c r="EBT162" s="37"/>
      <c r="EBU162" s="37"/>
      <c r="EBV162" s="37"/>
      <c r="EBW162" s="37"/>
      <c r="EBX162" s="37"/>
      <c r="EBY162" s="37"/>
      <c r="EBZ162" s="37"/>
      <c r="ECA162" s="37"/>
      <c r="ECB162" s="37"/>
      <c r="ECC162" s="37"/>
      <c r="ECD162" s="37"/>
      <c r="ECE162" s="37"/>
      <c r="ECF162" s="37"/>
      <c r="ECG162" s="37"/>
      <c r="ECH162" s="37"/>
      <c r="ECI162" s="37"/>
      <c r="ECJ162" s="37"/>
      <c r="ECK162" s="37"/>
      <c r="ECL162" s="37"/>
      <c r="ECM162" s="37"/>
      <c r="ECN162" s="37"/>
      <c r="ECO162" s="37"/>
      <c r="ECP162" s="37"/>
      <c r="ECQ162" s="37"/>
      <c r="ECR162" s="37"/>
      <c r="ECS162" s="37"/>
      <c r="ECT162" s="37"/>
      <c r="ECU162" s="37"/>
      <c r="ECV162" s="37"/>
      <c r="ECW162" s="37"/>
      <c r="ECX162" s="37"/>
      <c r="ECY162" s="37"/>
      <c r="ECZ162" s="37"/>
      <c r="EDA162" s="37"/>
      <c r="EDB162" s="37"/>
      <c r="EDC162" s="37"/>
      <c r="EDD162" s="37"/>
      <c r="EDE162" s="37"/>
      <c r="EDF162" s="37"/>
      <c r="EDG162" s="37"/>
      <c r="EDH162" s="37"/>
      <c r="EDI162" s="37"/>
      <c r="EDJ162" s="37"/>
      <c r="EDK162" s="37"/>
      <c r="EDL162" s="37"/>
      <c r="EDM162" s="37"/>
      <c r="EDN162" s="37"/>
      <c r="EDO162" s="37"/>
      <c r="EDP162" s="37"/>
      <c r="EDQ162" s="37"/>
      <c r="EDR162" s="37"/>
      <c r="EDS162" s="37"/>
      <c r="EDT162" s="37"/>
      <c r="EDU162" s="37"/>
      <c r="EDV162" s="37"/>
      <c r="EDW162" s="37"/>
      <c r="EDX162" s="37"/>
      <c r="EDY162" s="37"/>
      <c r="EDZ162" s="37"/>
      <c r="EEA162" s="37"/>
      <c r="EEB162" s="37"/>
      <c r="EEC162" s="37"/>
      <c r="EED162" s="37"/>
      <c r="EEE162" s="37"/>
      <c r="EEF162" s="37"/>
      <c r="EEG162" s="37"/>
      <c r="EEH162" s="37"/>
      <c r="EEI162" s="37"/>
      <c r="EEJ162" s="37"/>
      <c r="EEK162" s="37"/>
      <c r="EEL162" s="37"/>
      <c r="EEM162" s="37"/>
      <c r="EEN162" s="37"/>
      <c r="EEO162" s="37"/>
      <c r="EEP162" s="37"/>
      <c r="EEQ162" s="37"/>
      <c r="EER162" s="37"/>
      <c r="EES162" s="37"/>
      <c r="EET162" s="37"/>
      <c r="EEU162" s="37"/>
      <c r="EEV162" s="37"/>
      <c r="EEW162" s="37"/>
      <c r="EEX162" s="37"/>
      <c r="EEY162" s="37"/>
      <c r="EEZ162" s="37"/>
      <c r="EFA162" s="37"/>
      <c r="EFB162" s="37"/>
      <c r="EFC162" s="37"/>
      <c r="EFD162" s="37"/>
      <c r="EFE162" s="37"/>
      <c r="EFF162" s="37"/>
      <c r="EFG162" s="37"/>
      <c r="EFH162" s="37"/>
      <c r="EFI162" s="37"/>
      <c r="EFJ162" s="37"/>
      <c r="EFK162" s="37"/>
      <c r="EFL162" s="37"/>
      <c r="EFM162" s="37"/>
      <c r="EFN162" s="37"/>
      <c r="EFO162" s="37"/>
      <c r="EFP162" s="37"/>
      <c r="EFQ162" s="37"/>
      <c r="EFR162" s="37"/>
      <c r="EFS162" s="37"/>
      <c r="EFT162" s="37"/>
      <c r="EFU162" s="37"/>
      <c r="EFV162" s="37"/>
      <c r="EFW162" s="37"/>
      <c r="EFX162" s="37"/>
      <c r="EFY162" s="37"/>
      <c r="EFZ162" s="37"/>
      <c r="EGA162" s="37"/>
      <c r="EGB162" s="37"/>
      <c r="EGC162" s="37"/>
      <c r="EGD162" s="37"/>
      <c r="EGE162" s="37"/>
      <c r="EGF162" s="37"/>
      <c r="EGG162" s="37"/>
      <c r="EGH162" s="37"/>
      <c r="EGI162" s="37"/>
      <c r="EGJ162" s="37"/>
      <c r="EGK162" s="37"/>
      <c r="EGL162" s="37"/>
      <c r="EGM162" s="37"/>
      <c r="EGN162" s="37"/>
      <c r="EGO162" s="37"/>
      <c r="EGP162" s="37"/>
      <c r="EGQ162" s="37"/>
      <c r="EGR162" s="37"/>
      <c r="EGS162" s="37"/>
      <c r="EGT162" s="37"/>
      <c r="EGU162" s="37"/>
      <c r="EGV162" s="37"/>
      <c r="EGW162" s="37"/>
      <c r="EGX162" s="37"/>
      <c r="EGY162" s="37"/>
      <c r="EGZ162" s="37"/>
      <c r="EHA162" s="37"/>
      <c r="EHB162" s="37"/>
      <c r="EHC162" s="37"/>
      <c r="EHD162" s="37"/>
      <c r="EHE162" s="37"/>
      <c r="EHF162" s="37"/>
      <c r="EHG162" s="37"/>
      <c r="EHH162" s="37"/>
      <c r="EHI162" s="37"/>
      <c r="EHJ162" s="37"/>
      <c r="EHK162" s="37"/>
      <c r="EHL162" s="37"/>
      <c r="EHM162" s="37"/>
      <c r="EHN162" s="37"/>
      <c r="EHO162" s="37"/>
      <c r="EHP162" s="37"/>
      <c r="EHQ162" s="37"/>
      <c r="EHR162" s="37"/>
      <c r="EHS162" s="37"/>
      <c r="EHT162" s="37"/>
      <c r="EHU162" s="37"/>
      <c r="EHV162" s="37"/>
      <c r="EHW162" s="37"/>
      <c r="EHX162" s="37"/>
      <c r="EHY162" s="37"/>
      <c r="EHZ162" s="37"/>
      <c r="EIA162" s="37"/>
      <c r="EIB162" s="37"/>
      <c r="EIC162" s="37"/>
      <c r="EID162" s="37"/>
      <c r="EIE162" s="37"/>
      <c r="EIF162" s="37"/>
      <c r="EIG162" s="37"/>
      <c r="EIH162" s="37"/>
      <c r="EII162" s="37"/>
      <c r="EIJ162" s="37"/>
      <c r="EIK162" s="37"/>
      <c r="EIL162" s="37"/>
      <c r="EIM162" s="37"/>
      <c r="EIN162" s="37"/>
      <c r="EIO162" s="37"/>
      <c r="EIP162" s="37"/>
      <c r="EIQ162" s="37"/>
      <c r="EIR162" s="37"/>
      <c r="EIS162" s="37"/>
      <c r="EIT162" s="37"/>
      <c r="EIU162" s="37"/>
      <c r="EIV162" s="37"/>
      <c r="EIW162" s="37"/>
      <c r="EIX162" s="37"/>
      <c r="EIY162" s="37"/>
      <c r="EIZ162" s="37"/>
      <c r="EJA162" s="37"/>
      <c r="EJB162" s="37"/>
      <c r="EJC162" s="37"/>
      <c r="EJD162" s="37"/>
      <c r="EJE162" s="37"/>
      <c r="EJF162" s="37"/>
      <c r="EJG162" s="37"/>
      <c r="EJH162" s="37"/>
      <c r="EJI162" s="37"/>
      <c r="EJJ162" s="37"/>
      <c r="EJK162" s="37"/>
      <c r="EJL162" s="37"/>
      <c r="EJM162" s="37"/>
      <c r="EJN162" s="37"/>
      <c r="EJO162" s="37"/>
      <c r="EJP162" s="37"/>
      <c r="EJQ162" s="37"/>
      <c r="EJR162" s="37"/>
      <c r="EJS162" s="37"/>
      <c r="EJT162" s="37"/>
      <c r="EJU162" s="37"/>
      <c r="EJV162" s="37"/>
      <c r="EJW162" s="37"/>
      <c r="EJX162" s="37"/>
      <c r="EJY162" s="37"/>
      <c r="EJZ162" s="37"/>
      <c r="EKA162" s="37"/>
      <c r="EKB162" s="37"/>
      <c r="EKC162" s="37"/>
      <c r="EKD162" s="37"/>
      <c r="EKE162" s="37"/>
      <c r="EKF162" s="37"/>
      <c r="EKG162" s="37"/>
      <c r="EKH162" s="37"/>
      <c r="EKI162" s="37"/>
      <c r="EKJ162" s="37"/>
      <c r="EKK162" s="37"/>
      <c r="EKL162" s="37"/>
      <c r="EKM162" s="37"/>
      <c r="EKN162" s="37"/>
      <c r="EKO162" s="37"/>
      <c r="EKP162" s="37"/>
      <c r="EKQ162" s="37"/>
      <c r="EKR162" s="37"/>
      <c r="EKS162" s="37"/>
      <c r="EKT162" s="37"/>
      <c r="EKU162" s="37"/>
      <c r="EKV162" s="37"/>
      <c r="EKW162" s="37"/>
      <c r="EKX162" s="37"/>
      <c r="EKY162" s="37"/>
      <c r="EKZ162" s="37"/>
      <c r="ELA162" s="37"/>
      <c r="ELB162" s="37"/>
      <c r="ELC162" s="37"/>
      <c r="ELD162" s="37"/>
      <c r="ELE162" s="37"/>
      <c r="ELF162" s="37"/>
      <c r="ELG162" s="37"/>
      <c r="ELH162" s="37"/>
      <c r="ELI162" s="37"/>
      <c r="ELJ162" s="37"/>
      <c r="ELK162" s="37"/>
      <c r="ELL162" s="37"/>
      <c r="ELM162" s="37"/>
      <c r="ELN162" s="37"/>
      <c r="ELO162" s="37"/>
      <c r="ELP162" s="37"/>
      <c r="ELQ162" s="37"/>
      <c r="ELR162" s="37"/>
      <c r="ELS162" s="37"/>
      <c r="ELT162" s="37"/>
      <c r="ELU162" s="37"/>
      <c r="ELV162" s="37"/>
      <c r="ELW162" s="37"/>
      <c r="ELX162" s="37"/>
      <c r="ELY162" s="37"/>
      <c r="ELZ162" s="37"/>
      <c r="EMA162" s="37"/>
      <c r="EMB162" s="37"/>
      <c r="EMC162" s="37"/>
      <c r="EMD162" s="37"/>
      <c r="EME162" s="37"/>
      <c r="EMF162" s="37"/>
      <c r="EMG162" s="37"/>
      <c r="EMH162" s="37"/>
      <c r="EMI162" s="37"/>
      <c r="EMJ162" s="37"/>
      <c r="EMK162" s="37"/>
      <c r="EML162" s="37"/>
      <c r="EMM162" s="37"/>
      <c r="EMN162" s="37"/>
      <c r="EMO162" s="37"/>
      <c r="EMP162" s="37"/>
      <c r="EMQ162" s="37"/>
      <c r="EMR162" s="37"/>
      <c r="EMS162" s="37"/>
      <c r="EMT162" s="37"/>
      <c r="EMU162" s="37"/>
      <c r="EMV162" s="37"/>
      <c r="EMW162" s="37"/>
      <c r="EMX162" s="37"/>
      <c r="EMY162" s="37"/>
      <c r="EMZ162" s="37"/>
      <c r="ENA162" s="37"/>
      <c r="ENB162" s="37"/>
      <c r="ENC162" s="37"/>
      <c r="END162" s="37"/>
      <c r="ENE162" s="37"/>
      <c r="ENF162" s="37"/>
      <c r="ENG162" s="37"/>
      <c r="ENH162" s="37"/>
      <c r="ENI162" s="37"/>
      <c r="ENJ162" s="37"/>
      <c r="ENK162" s="37"/>
      <c r="ENL162" s="37"/>
      <c r="ENM162" s="37"/>
      <c r="ENN162" s="37"/>
      <c r="ENO162" s="37"/>
      <c r="ENP162" s="37"/>
      <c r="ENQ162" s="37"/>
      <c r="ENR162" s="37"/>
      <c r="ENS162" s="37"/>
      <c r="ENT162" s="37"/>
      <c r="ENU162" s="37"/>
      <c r="ENV162" s="37"/>
      <c r="ENW162" s="37"/>
      <c r="ENX162" s="37"/>
      <c r="ENY162" s="37"/>
      <c r="ENZ162" s="37"/>
      <c r="EOA162" s="37"/>
      <c r="EOB162" s="37"/>
      <c r="EOC162" s="37"/>
      <c r="EOD162" s="37"/>
      <c r="EOE162" s="37"/>
      <c r="EOF162" s="37"/>
      <c r="EOG162" s="37"/>
      <c r="EOH162" s="37"/>
      <c r="EOI162" s="37"/>
      <c r="EOJ162" s="37"/>
      <c r="EOK162" s="37"/>
      <c r="EOL162" s="37"/>
      <c r="EOM162" s="37"/>
      <c r="EON162" s="37"/>
      <c r="EOO162" s="37"/>
      <c r="EOP162" s="37"/>
      <c r="EOQ162" s="37"/>
      <c r="EOR162" s="37"/>
      <c r="EOS162" s="37"/>
      <c r="EOT162" s="37"/>
      <c r="EOU162" s="37"/>
      <c r="EOV162" s="37"/>
      <c r="EOW162" s="37"/>
      <c r="EOX162" s="37"/>
      <c r="EOY162" s="37"/>
      <c r="EOZ162" s="37"/>
      <c r="EPA162" s="37"/>
      <c r="EPB162" s="37"/>
      <c r="EPC162" s="37"/>
      <c r="EPD162" s="37"/>
      <c r="EPE162" s="37"/>
      <c r="EPF162" s="37"/>
      <c r="EPG162" s="37"/>
      <c r="EPH162" s="37"/>
      <c r="EPI162" s="37"/>
      <c r="EPJ162" s="37"/>
      <c r="EPK162" s="37"/>
      <c r="EPL162" s="37"/>
      <c r="EPM162" s="37"/>
      <c r="EPN162" s="37"/>
      <c r="EPO162" s="37"/>
      <c r="EPP162" s="37"/>
      <c r="EPQ162" s="37"/>
      <c r="EPR162" s="37"/>
      <c r="EPS162" s="37"/>
      <c r="EPT162" s="37"/>
      <c r="EPU162" s="37"/>
      <c r="EPV162" s="37"/>
      <c r="EPW162" s="37"/>
      <c r="EPX162" s="37"/>
      <c r="EPY162" s="37"/>
      <c r="EPZ162" s="37"/>
      <c r="EQA162" s="37"/>
      <c r="EQB162" s="37"/>
      <c r="EQC162" s="37"/>
      <c r="EQD162" s="37"/>
      <c r="EQE162" s="37"/>
      <c r="EQF162" s="37"/>
      <c r="EQG162" s="37"/>
      <c r="EQH162" s="37"/>
      <c r="EQI162" s="37"/>
      <c r="EQJ162" s="37"/>
      <c r="EQK162" s="37"/>
      <c r="EQL162" s="37"/>
      <c r="EQM162" s="37"/>
      <c r="EQN162" s="37"/>
      <c r="EQO162" s="37"/>
      <c r="EQP162" s="37"/>
      <c r="EQQ162" s="37"/>
      <c r="EQR162" s="37"/>
      <c r="EQS162" s="37"/>
      <c r="EQT162" s="37"/>
      <c r="EQU162" s="37"/>
      <c r="EQV162" s="37"/>
      <c r="EQW162" s="37"/>
      <c r="EQX162" s="37"/>
      <c r="EQY162" s="37"/>
      <c r="EQZ162" s="37"/>
      <c r="ERA162" s="37"/>
      <c r="ERB162" s="37"/>
      <c r="ERC162" s="37"/>
      <c r="ERD162" s="37"/>
      <c r="ERE162" s="37"/>
      <c r="ERF162" s="37"/>
      <c r="ERG162" s="37"/>
      <c r="ERH162" s="37"/>
      <c r="ERI162" s="37"/>
      <c r="ERJ162" s="37"/>
      <c r="ERK162" s="37"/>
      <c r="ERL162" s="37"/>
      <c r="ERM162" s="37"/>
      <c r="ERN162" s="37"/>
      <c r="ERO162" s="37"/>
      <c r="ERP162" s="37"/>
      <c r="ERQ162" s="37"/>
      <c r="ERR162" s="37"/>
      <c r="ERS162" s="37"/>
      <c r="ERT162" s="37"/>
      <c r="ERU162" s="37"/>
      <c r="ERV162" s="37"/>
      <c r="ERW162" s="37"/>
      <c r="ERX162" s="37"/>
      <c r="ERY162" s="37"/>
      <c r="ERZ162" s="37"/>
      <c r="ESA162" s="37"/>
      <c r="ESB162" s="37"/>
      <c r="ESC162" s="37"/>
      <c r="ESD162" s="37"/>
      <c r="ESE162" s="37"/>
      <c r="ESF162" s="37"/>
      <c r="ESG162" s="37"/>
      <c r="ESH162" s="37"/>
      <c r="ESI162" s="37"/>
      <c r="ESJ162" s="37"/>
      <c r="ESK162" s="37"/>
      <c r="ESL162" s="37"/>
      <c r="ESM162" s="37"/>
      <c r="ESN162" s="37"/>
      <c r="ESO162" s="37"/>
      <c r="ESP162" s="37"/>
      <c r="ESQ162" s="37"/>
      <c r="ESR162" s="37"/>
      <c r="ESS162" s="37"/>
      <c r="EST162" s="37"/>
      <c r="ESU162" s="37"/>
      <c r="ESV162" s="37"/>
      <c r="ESW162" s="37"/>
      <c r="ESX162" s="37"/>
      <c r="ESY162" s="37"/>
      <c r="ESZ162" s="37"/>
      <c r="ETA162" s="37"/>
      <c r="ETB162" s="37"/>
      <c r="ETC162" s="37"/>
      <c r="ETD162" s="37"/>
      <c r="ETE162" s="37"/>
      <c r="ETF162" s="37"/>
      <c r="ETG162" s="37"/>
      <c r="ETH162" s="37"/>
      <c r="ETI162" s="37"/>
      <c r="ETJ162" s="37"/>
      <c r="ETK162" s="37"/>
      <c r="ETL162" s="37"/>
      <c r="ETM162" s="37"/>
      <c r="ETN162" s="37"/>
      <c r="ETO162" s="37"/>
      <c r="ETP162" s="37"/>
      <c r="ETQ162" s="37"/>
      <c r="ETR162" s="37"/>
      <c r="ETS162" s="37"/>
      <c r="ETT162" s="37"/>
      <c r="ETU162" s="37"/>
      <c r="ETV162" s="37"/>
      <c r="ETW162" s="37"/>
      <c r="ETX162" s="37"/>
      <c r="ETY162" s="37"/>
      <c r="ETZ162" s="37"/>
      <c r="EUA162" s="37"/>
      <c r="EUB162" s="37"/>
      <c r="EUC162" s="37"/>
      <c r="EUD162" s="37"/>
      <c r="EUE162" s="37"/>
      <c r="EUF162" s="37"/>
      <c r="EUG162" s="37"/>
      <c r="EUH162" s="37"/>
      <c r="EUI162" s="37"/>
      <c r="EUJ162" s="37"/>
      <c r="EUK162" s="37"/>
      <c r="EUL162" s="37"/>
      <c r="EUM162" s="37"/>
      <c r="EUN162" s="37"/>
      <c r="EUO162" s="37"/>
      <c r="EUP162" s="37"/>
      <c r="EUQ162" s="37"/>
      <c r="EUR162" s="37"/>
      <c r="EUS162" s="37"/>
      <c r="EUT162" s="37"/>
      <c r="EUU162" s="37"/>
      <c r="EUV162" s="37"/>
      <c r="EUW162" s="37"/>
      <c r="EUX162" s="37"/>
      <c r="EUY162" s="37"/>
      <c r="EUZ162" s="37"/>
      <c r="EVA162" s="37"/>
      <c r="EVB162" s="37"/>
      <c r="EVC162" s="37"/>
      <c r="EVD162" s="37"/>
      <c r="EVE162" s="37"/>
      <c r="EVF162" s="37"/>
      <c r="EVG162" s="37"/>
      <c r="EVH162" s="37"/>
      <c r="EVI162" s="37"/>
      <c r="EVJ162" s="37"/>
      <c r="EVK162" s="37"/>
      <c r="EVL162" s="37"/>
      <c r="EVM162" s="37"/>
      <c r="EVN162" s="37"/>
      <c r="EVO162" s="37"/>
      <c r="EVP162" s="37"/>
      <c r="EVQ162" s="37"/>
      <c r="EVR162" s="37"/>
      <c r="EVS162" s="37"/>
      <c r="EVT162" s="37"/>
      <c r="EVU162" s="37"/>
      <c r="EVV162" s="37"/>
      <c r="EVW162" s="37"/>
      <c r="EVX162" s="37"/>
      <c r="EVY162" s="37"/>
      <c r="EVZ162" s="37"/>
      <c r="EWA162" s="37"/>
      <c r="EWB162" s="37"/>
      <c r="EWC162" s="37"/>
      <c r="EWD162" s="37"/>
      <c r="EWE162" s="37"/>
      <c r="EWF162" s="37"/>
      <c r="EWG162" s="37"/>
      <c r="EWH162" s="37"/>
      <c r="EWI162" s="37"/>
      <c r="EWJ162" s="37"/>
      <c r="EWK162" s="37"/>
      <c r="EWL162" s="37"/>
      <c r="EWM162" s="37"/>
      <c r="EWN162" s="37"/>
      <c r="EWO162" s="37"/>
      <c r="EWP162" s="37"/>
      <c r="EWQ162" s="37"/>
      <c r="EWR162" s="37"/>
      <c r="EWS162" s="37"/>
      <c r="EWT162" s="37"/>
      <c r="EWU162" s="37"/>
      <c r="EWV162" s="37"/>
      <c r="EWW162" s="37"/>
      <c r="EWX162" s="37"/>
      <c r="EWY162" s="37"/>
      <c r="EWZ162" s="37"/>
      <c r="EXA162" s="37"/>
      <c r="EXB162" s="37"/>
      <c r="EXC162" s="37"/>
      <c r="EXD162" s="37"/>
      <c r="EXE162" s="37"/>
      <c r="EXF162" s="37"/>
      <c r="EXG162" s="37"/>
      <c r="EXH162" s="37"/>
      <c r="EXI162" s="37"/>
      <c r="EXJ162" s="37"/>
      <c r="EXK162" s="37"/>
      <c r="EXL162" s="37"/>
      <c r="EXM162" s="37"/>
      <c r="EXN162" s="37"/>
      <c r="EXO162" s="37"/>
      <c r="EXP162" s="37"/>
      <c r="EXQ162" s="37"/>
      <c r="EXR162" s="37"/>
      <c r="EXS162" s="37"/>
      <c r="EXT162" s="37"/>
      <c r="EXU162" s="37"/>
      <c r="EXV162" s="37"/>
      <c r="EXW162" s="37"/>
      <c r="EXX162" s="37"/>
      <c r="EXY162" s="37"/>
      <c r="EXZ162" s="37"/>
      <c r="EYA162" s="37"/>
      <c r="EYB162" s="37"/>
      <c r="EYC162" s="37"/>
      <c r="EYD162" s="37"/>
      <c r="EYE162" s="37"/>
      <c r="EYF162" s="37"/>
      <c r="EYG162" s="37"/>
      <c r="EYH162" s="37"/>
      <c r="EYI162" s="37"/>
      <c r="EYJ162" s="37"/>
      <c r="EYK162" s="37"/>
      <c r="EYL162" s="37"/>
      <c r="EYM162" s="37"/>
      <c r="EYN162" s="37"/>
      <c r="EYO162" s="37"/>
      <c r="EYP162" s="37"/>
      <c r="EYQ162" s="37"/>
      <c r="EYR162" s="37"/>
      <c r="EYS162" s="37"/>
      <c r="EYT162" s="37"/>
      <c r="EYU162" s="37"/>
      <c r="EYV162" s="37"/>
      <c r="EYW162" s="37"/>
      <c r="EYX162" s="37"/>
      <c r="EYY162" s="37"/>
      <c r="EYZ162" s="37"/>
      <c r="EZA162" s="37"/>
      <c r="EZB162" s="37"/>
      <c r="EZC162" s="37"/>
      <c r="EZD162" s="37"/>
      <c r="EZE162" s="37"/>
      <c r="EZF162" s="37"/>
      <c r="EZG162" s="37"/>
      <c r="EZH162" s="37"/>
      <c r="EZI162" s="37"/>
      <c r="EZJ162" s="37"/>
      <c r="EZK162" s="37"/>
      <c r="EZL162" s="37"/>
      <c r="EZM162" s="37"/>
      <c r="EZN162" s="37"/>
      <c r="EZO162" s="37"/>
      <c r="EZP162" s="37"/>
      <c r="EZQ162" s="37"/>
      <c r="EZR162" s="37"/>
      <c r="EZS162" s="37"/>
      <c r="EZT162" s="37"/>
      <c r="EZU162" s="37"/>
      <c r="EZV162" s="37"/>
      <c r="EZW162" s="37"/>
      <c r="EZX162" s="37"/>
      <c r="EZY162" s="37"/>
      <c r="EZZ162" s="37"/>
      <c r="FAA162" s="37"/>
      <c r="FAB162" s="37"/>
      <c r="FAC162" s="37"/>
      <c r="FAD162" s="37"/>
      <c r="FAE162" s="37"/>
      <c r="FAF162" s="37"/>
      <c r="FAG162" s="37"/>
      <c r="FAH162" s="37"/>
      <c r="FAI162" s="37"/>
      <c r="FAJ162" s="37"/>
      <c r="FAK162" s="37"/>
      <c r="FAL162" s="37"/>
      <c r="FAM162" s="37"/>
      <c r="FAN162" s="37"/>
      <c r="FAO162" s="37"/>
      <c r="FAP162" s="37"/>
      <c r="FAQ162" s="37"/>
      <c r="FAR162" s="37"/>
      <c r="FAS162" s="37"/>
      <c r="FAT162" s="37"/>
      <c r="FAU162" s="37"/>
      <c r="FAV162" s="37"/>
      <c r="FAW162" s="37"/>
      <c r="FAX162" s="37"/>
      <c r="FAY162" s="37"/>
      <c r="FAZ162" s="37"/>
      <c r="FBA162" s="37"/>
      <c r="FBB162" s="37"/>
      <c r="FBC162" s="37"/>
      <c r="FBD162" s="37"/>
      <c r="FBE162" s="37"/>
      <c r="FBF162" s="37"/>
      <c r="FBG162" s="37"/>
      <c r="FBH162" s="37"/>
      <c r="FBI162" s="37"/>
      <c r="FBJ162" s="37"/>
      <c r="FBK162" s="37"/>
      <c r="FBL162" s="37"/>
      <c r="FBM162" s="37"/>
      <c r="FBN162" s="37"/>
      <c r="FBO162" s="37"/>
      <c r="FBP162" s="37"/>
      <c r="FBQ162" s="37"/>
      <c r="FBR162" s="37"/>
      <c r="FBS162" s="37"/>
      <c r="FBT162" s="37"/>
      <c r="FBU162" s="37"/>
      <c r="FBV162" s="37"/>
      <c r="FBW162" s="37"/>
      <c r="FBX162" s="37"/>
      <c r="FBY162" s="37"/>
      <c r="FBZ162" s="37"/>
      <c r="FCA162" s="37"/>
      <c r="FCB162" s="37"/>
      <c r="FCC162" s="37"/>
      <c r="FCD162" s="37"/>
      <c r="FCE162" s="37"/>
      <c r="FCF162" s="37"/>
      <c r="FCG162" s="37"/>
      <c r="FCH162" s="37"/>
      <c r="FCI162" s="37"/>
      <c r="FCJ162" s="37"/>
      <c r="FCK162" s="37"/>
      <c r="FCL162" s="37"/>
      <c r="FCM162" s="37"/>
      <c r="FCN162" s="37"/>
      <c r="FCO162" s="37"/>
      <c r="FCP162" s="37"/>
      <c r="FCQ162" s="37"/>
      <c r="FCR162" s="37"/>
      <c r="FCS162" s="37"/>
      <c r="FCT162" s="37"/>
      <c r="FCU162" s="37"/>
      <c r="FCV162" s="37"/>
      <c r="FCW162" s="37"/>
      <c r="FCX162" s="37"/>
      <c r="FCY162" s="37"/>
      <c r="FCZ162" s="37"/>
      <c r="FDA162" s="37"/>
      <c r="FDB162" s="37"/>
      <c r="FDC162" s="37"/>
      <c r="FDD162" s="37"/>
      <c r="FDE162" s="37"/>
      <c r="FDF162" s="37"/>
      <c r="FDG162" s="37"/>
      <c r="FDH162" s="37"/>
      <c r="FDI162" s="37"/>
      <c r="FDJ162" s="37"/>
      <c r="FDK162" s="37"/>
      <c r="FDL162" s="37"/>
      <c r="FDM162" s="37"/>
      <c r="FDN162" s="37"/>
      <c r="FDO162" s="37"/>
      <c r="FDP162" s="37"/>
      <c r="FDQ162" s="37"/>
      <c r="FDR162" s="37"/>
      <c r="FDS162" s="37"/>
      <c r="FDT162" s="37"/>
      <c r="FDU162" s="37"/>
      <c r="FDV162" s="37"/>
      <c r="FDW162" s="37"/>
      <c r="FDX162" s="37"/>
      <c r="FDY162" s="37"/>
      <c r="FDZ162" s="37"/>
      <c r="FEA162" s="37"/>
      <c r="FEB162" s="37"/>
      <c r="FEC162" s="37"/>
      <c r="FED162" s="37"/>
      <c r="FEE162" s="37"/>
      <c r="FEF162" s="37"/>
      <c r="FEG162" s="37"/>
      <c r="FEH162" s="37"/>
      <c r="FEI162" s="37"/>
      <c r="FEJ162" s="37"/>
      <c r="FEK162" s="37"/>
      <c r="FEL162" s="37"/>
      <c r="FEM162" s="37"/>
      <c r="FEN162" s="37"/>
      <c r="FEO162" s="37"/>
      <c r="FEP162" s="37"/>
      <c r="FEQ162" s="37"/>
      <c r="FER162" s="37"/>
      <c r="FES162" s="37"/>
      <c r="FET162" s="37"/>
      <c r="FEU162" s="37"/>
      <c r="FEV162" s="37"/>
      <c r="FEW162" s="37"/>
      <c r="FEX162" s="37"/>
      <c r="FEY162" s="37"/>
      <c r="FEZ162" s="37"/>
      <c r="FFA162" s="37"/>
      <c r="FFB162" s="37"/>
      <c r="FFC162" s="37"/>
      <c r="FFD162" s="37"/>
      <c r="FFE162" s="37"/>
      <c r="FFF162" s="37"/>
      <c r="FFG162" s="37"/>
      <c r="FFH162" s="37"/>
      <c r="FFI162" s="37"/>
      <c r="FFJ162" s="37"/>
      <c r="FFK162" s="37"/>
      <c r="FFL162" s="37"/>
      <c r="FFM162" s="37"/>
      <c r="FFN162" s="37"/>
      <c r="FFO162" s="37"/>
      <c r="FFP162" s="37"/>
      <c r="FFQ162" s="37"/>
      <c r="FFR162" s="37"/>
      <c r="FFS162" s="37"/>
      <c r="FFT162" s="37"/>
      <c r="FFU162" s="37"/>
      <c r="FFV162" s="37"/>
      <c r="FFW162" s="37"/>
      <c r="FFX162" s="37"/>
      <c r="FFY162" s="37"/>
      <c r="FFZ162" s="37"/>
      <c r="FGA162" s="37"/>
      <c r="FGB162" s="37"/>
      <c r="FGC162" s="37"/>
      <c r="FGD162" s="37"/>
      <c r="FGE162" s="37"/>
      <c r="FGF162" s="37"/>
      <c r="FGG162" s="37"/>
      <c r="FGH162" s="37"/>
      <c r="FGI162" s="37"/>
      <c r="FGJ162" s="37"/>
      <c r="FGK162" s="37"/>
      <c r="FGL162" s="37"/>
      <c r="FGM162" s="37"/>
      <c r="FGN162" s="37"/>
      <c r="FGO162" s="37"/>
      <c r="FGP162" s="37"/>
      <c r="FGQ162" s="37"/>
      <c r="FGR162" s="37"/>
      <c r="FGS162" s="37"/>
      <c r="FGT162" s="37"/>
      <c r="FGU162" s="37"/>
      <c r="FGV162" s="37"/>
      <c r="FGW162" s="37"/>
      <c r="FGX162" s="37"/>
      <c r="FGY162" s="37"/>
      <c r="FGZ162" s="37"/>
      <c r="FHA162" s="37"/>
      <c r="FHB162" s="37"/>
      <c r="FHC162" s="37"/>
      <c r="FHD162" s="37"/>
      <c r="FHE162" s="37"/>
      <c r="FHF162" s="37"/>
      <c r="FHG162" s="37"/>
      <c r="FHH162" s="37"/>
      <c r="FHI162" s="37"/>
      <c r="FHJ162" s="37"/>
      <c r="FHK162" s="37"/>
      <c r="FHL162" s="37"/>
      <c r="FHM162" s="37"/>
      <c r="FHN162" s="37"/>
      <c r="FHO162" s="37"/>
      <c r="FHP162" s="37"/>
      <c r="FHQ162" s="37"/>
      <c r="FHR162" s="37"/>
      <c r="FHS162" s="37"/>
      <c r="FHT162" s="37"/>
      <c r="FHU162" s="37"/>
      <c r="FHV162" s="37"/>
      <c r="FHW162" s="37"/>
      <c r="FHX162" s="37"/>
      <c r="FHY162" s="37"/>
      <c r="FHZ162" s="37"/>
      <c r="FIA162" s="37"/>
      <c r="FIB162" s="37"/>
      <c r="FIC162" s="37"/>
      <c r="FID162" s="37"/>
      <c r="FIE162" s="37"/>
      <c r="FIF162" s="37"/>
      <c r="FIG162" s="37"/>
      <c r="FIH162" s="37"/>
      <c r="FII162" s="37"/>
      <c r="FIJ162" s="37"/>
      <c r="FIK162" s="37"/>
      <c r="FIL162" s="37"/>
      <c r="FIM162" s="37"/>
      <c r="FIN162" s="37"/>
      <c r="FIO162" s="37"/>
      <c r="FIP162" s="37"/>
      <c r="FIQ162" s="37"/>
      <c r="FIR162" s="37"/>
      <c r="FIS162" s="37"/>
      <c r="FIT162" s="37"/>
      <c r="FIU162" s="37"/>
      <c r="FIV162" s="37"/>
      <c r="FIW162" s="37"/>
      <c r="FIX162" s="37"/>
      <c r="FIY162" s="37"/>
      <c r="FIZ162" s="37"/>
      <c r="FJA162" s="37"/>
      <c r="FJB162" s="37"/>
      <c r="FJC162" s="37"/>
      <c r="FJD162" s="37"/>
      <c r="FJE162" s="37"/>
      <c r="FJF162" s="37"/>
      <c r="FJG162" s="37"/>
      <c r="FJH162" s="37"/>
      <c r="FJI162" s="37"/>
      <c r="FJJ162" s="37"/>
      <c r="FJK162" s="37"/>
      <c r="FJL162" s="37"/>
      <c r="FJM162" s="37"/>
      <c r="FJN162" s="37"/>
      <c r="FJO162" s="37"/>
      <c r="FJP162" s="37"/>
      <c r="FJQ162" s="37"/>
      <c r="FJR162" s="37"/>
      <c r="FJS162" s="37"/>
      <c r="FJT162" s="37"/>
      <c r="FJU162" s="37"/>
      <c r="FJV162" s="37"/>
      <c r="FJW162" s="37"/>
      <c r="FJX162" s="37"/>
      <c r="FJY162" s="37"/>
      <c r="FJZ162" s="37"/>
      <c r="FKA162" s="37"/>
      <c r="FKB162" s="37"/>
      <c r="FKC162" s="37"/>
      <c r="FKD162" s="37"/>
      <c r="FKE162" s="37"/>
      <c r="FKF162" s="37"/>
      <c r="FKG162" s="37"/>
      <c r="FKH162" s="37"/>
      <c r="FKI162" s="37"/>
      <c r="FKJ162" s="37"/>
      <c r="FKK162" s="37"/>
      <c r="FKL162" s="37"/>
      <c r="FKM162" s="37"/>
      <c r="FKN162" s="37"/>
      <c r="FKO162" s="37"/>
      <c r="FKP162" s="37"/>
      <c r="FKQ162" s="37"/>
      <c r="FKR162" s="37"/>
      <c r="FKS162" s="37"/>
      <c r="FKT162" s="37"/>
      <c r="FKU162" s="37"/>
      <c r="FKV162" s="37"/>
      <c r="FKW162" s="37"/>
      <c r="FKX162" s="37"/>
      <c r="FKY162" s="37"/>
      <c r="FKZ162" s="37"/>
      <c r="FLA162" s="37"/>
      <c r="FLB162" s="37"/>
      <c r="FLC162" s="37"/>
      <c r="FLD162" s="37"/>
      <c r="FLE162" s="37"/>
      <c r="FLF162" s="37"/>
      <c r="FLG162" s="37"/>
      <c r="FLH162" s="37"/>
      <c r="FLI162" s="37"/>
      <c r="FLJ162" s="37"/>
      <c r="FLK162" s="37"/>
      <c r="FLL162" s="37"/>
      <c r="FLM162" s="37"/>
      <c r="FLN162" s="37"/>
      <c r="FLO162" s="37"/>
      <c r="FLP162" s="37"/>
      <c r="FLQ162" s="37"/>
      <c r="FLR162" s="37"/>
      <c r="FLS162" s="37"/>
      <c r="FLT162" s="37"/>
      <c r="FLU162" s="37"/>
      <c r="FLV162" s="37"/>
      <c r="FLW162" s="37"/>
      <c r="FLX162" s="37"/>
      <c r="FLY162" s="37"/>
      <c r="FLZ162" s="37"/>
      <c r="FMA162" s="37"/>
      <c r="FMB162" s="37"/>
      <c r="FMC162" s="37"/>
      <c r="FMD162" s="37"/>
      <c r="FME162" s="37"/>
      <c r="FMF162" s="37"/>
      <c r="FMG162" s="37"/>
      <c r="FMH162" s="37"/>
      <c r="FMI162" s="37"/>
      <c r="FMJ162" s="37"/>
      <c r="FMK162" s="37"/>
      <c r="FML162" s="37"/>
      <c r="FMM162" s="37"/>
      <c r="FMN162" s="37"/>
      <c r="FMO162" s="37"/>
      <c r="FMP162" s="37"/>
      <c r="FMQ162" s="37"/>
      <c r="FMR162" s="37"/>
      <c r="FMS162" s="37"/>
      <c r="FMT162" s="37"/>
      <c r="FMU162" s="37"/>
      <c r="FMV162" s="37"/>
      <c r="FMW162" s="37"/>
      <c r="FMX162" s="37"/>
      <c r="FMY162" s="37"/>
      <c r="FMZ162" s="37"/>
      <c r="FNA162" s="37"/>
      <c r="FNB162" s="37"/>
      <c r="FNC162" s="37"/>
      <c r="FND162" s="37"/>
      <c r="FNE162" s="37"/>
      <c r="FNF162" s="37"/>
      <c r="FNG162" s="37"/>
      <c r="FNH162" s="37"/>
      <c r="FNI162" s="37"/>
      <c r="FNJ162" s="37"/>
      <c r="FNK162" s="37"/>
      <c r="FNL162" s="37"/>
      <c r="FNM162" s="37"/>
      <c r="FNN162" s="37"/>
      <c r="FNO162" s="37"/>
      <c r="FNP162" s="37"/>
      <c r="FNQ162" s="37"/>
      <c r="FNR162" s="37"/>
      <c r="FNS162" s="37"/>
      <c r="FNT162" s="37"/>
      <c r="FNU162" s="37"/>
      <c r="FNV162" s="37"/>
      <c r="FNW162" s="37"/>
      <c r="FNX162" s="37"/>
      <c r="FNY162" s="37"/>
      <c r="FNZ162" s="37"/>
      <c r="FOA162" s="37"/>
      <c r="FOB162" s="37"/>
      <c r="FOC162" s="37"/>
      <c r="FOD162" s="37"/>
      <c r="FOE162" s="37"/>
      <c r="FOF162" s="37"/>
      <c r="FOG162" s="37"/>
      <c r="FOH162" s="37"/>
      <c r="FOI162" s="37"/>
      <c r="FOJ162" s="37"/>
      <c r="FOK162" s="37"/>
      <c r="FOL162" s="37"/>
      <c r="FOM162" s="37"/>
      <c r="FON162" s="37"/>
      <c r="FOO162" s="37"/>
      <c r="FOP162" s="37"/>
      <c r="FOQ162" s="37"/>
      <c r="FOR162" s="37"/>
      <c r="FOS162" s="37"/>
      <c r="FOT162" s="37"/>
      <c r="FOU162" s="37"/>
      <c r="FOV162" s="37"/>
      <c r="FOW162" s="37"/>
      <c r="FOX162" s="37"/>
      <c r="FOY162" s="37"/>
      <c r="FOZ162" s="37"/>
      <c r="FPA162" s="37"/>
      <c r="FPB162" s="37"/>
      <c r="FPC162" s="37"/>
      <c r="FPD162" s="37"/>
      <c r="FPE162" s="37"/>
      <c r="FPF162" s="37"/>
      <c r="FPG162" s="37"/>
      <c r="FPH162" s="37"/>
      <c r="FPI162" s="37"/>
      <c r="FPJ162" s="37"/>
      <c r="FPK162" s="37"/>
      <c r="FPL162" s="37"/>
      <c r="FPM162" s="37"/>
      <c r="FPN162" s="37"/>
      <c r="FPO162" s="37"/>
      <c r="FPP162" s="37"/>
      <c r="FPQ162" s="37"/>
      <c r="FPR162" s="37"/>
      <c r="FPS162" s="37"/>
      <c r="FPT162" s="37"/>
      <c r="FPU162" s="37"/>
      <c r="FPV162" s="37"/>
      <c r="FPW162" s="37"/>
      <c r="FPX162" s="37"/>
      <c r="FPY162" s="37"/>
      <c r="FPZ162" s="37"/>
      <c r="FQA162" s="37"/>
      <c r="FQB162" s="37"/>
      <c r="FQC162" s="37"/>
      <c r="FQD162" s="37"/>
      <c r="FQE162" s="37"/>
      <c r="FQF162" s="37"/>
      <c r="FQG162" s="37"/>
      <c r="FQH162" s="37"/>
      <c r="FQI162" s="37"/>
      <c r="FQJ162" s="37"/>
      <c r="FQK162" s="37"/>
      <c r="FQL162" s="37"/>
      <c r="FQM162" s="37"/>
      <c r="FQN162" s="37"/>
      <c r="FQO162" s="37"/>
      <c r="FQP162" s="37"/>
      <c r="FQQ162" s="37"/>
      <c r="FQR162" s="37"/>
      <c r="FQS162" s="37"/>
      <c r="FQT162" s="37"/>
      <c r="FQU162" s="37"/>
      <c r="FQV162" s="37"/>
      <c r="FQW162" s="37"/>
      <c r="FQX162" s="37"/>
      <c r="FQY162" s="37"/>
      <c r="FQZ162" s="37"/>
      <c r="FRA162" s="37"/>
      <c r="FRB162" s="37"/>
      <c r="FRC162" s="37"/>
      <c r="FRD162" s="37"/>
      <c r="FRE162" s="37"/>
      <c r="FRF162" s="37"/>
      <c r="FRG162" s="37"/>
      <c r="FRH162" s="37"/>
      <c r="FRI162" s="37"/>
      <c r="FRJ162" s="37"/>
      <c r="FRK162" s="37"/>
      <c r="FRL162" s="37"/>
      <c r="FRM162" s="37"/>
      <c r="FRN162" s="37"/>
      <c r="FRO162" s="37"/>
      <c r="FRP162" s="37"/>
      <c r="FRQ162" s="37"/>
      <c r="FRR162" s="37"/>
      <c r="FRS162" s="37"/>
      <c r="FRT162" s="37"/>
      <c r="FRU162" s="37"/>
      <c r="FRV162" s="37"/>
      <c r="FRW162" s="37"/>
      <c r="FRX162" s="37"/>
      <c r="FRY162" s="37"/>
      <c r="FRZ162" s="37"/>
      <c r="FSA162" s="37"/>
      <c r="FSB162" s="37"/>
      <c r="FSC162" s="37"/>
      <c r="FSD162" s="37"/>
      <c r="FSE162" s="37"/>
      <c r="FSF162" s="37"/>
      <c r="FSG162" s="37"/>
      <c r="FSH162" s="37"/>
      <c r="FSI162" s="37"/>
      <c r="FSJ162" s="37"/>
      <c r="FSK162" s="37"/>
      <c r="FSL162" s="37"/>
      <c r="FSM162" s="37"/>
      <c r="FSN162" s="37"/>
      <c r="FSO162" s="37"/>
      <c r="FSP162" s="37"/>
      <c r="FSQ162" s="37"/>
      <c r="FSR162" s="37"/>
      <c r="FSS162" s="37"/>
      <c r="FST162" s="37"/>
      <c r="FSU162" s="37"/>
      <c r="FSV162" s="37"/>
      <c r="FSW162" s="37"/>
      <c r="FSX162" s="37"/>
      <c r="FSY162" s="37"/>
      <c r="FSZ162" s="37"/>
      <c r="FTA162" s="37"/>
      <c r="FTB162" s="37"/>
      <c r="FTC162" s="37"/>
      <c r="FTD162" s="37"/>
      <c r="FTE162" s="37"/>
      <c r="FTF162" s="37"/>
      <c r="FTG162" s="37"/>
      <c r="FTH162" s="37"/>
      <c r="FTI162" s="37"/>
      <c r="FTJ162" s="37"/>
      <c r="FTK162" s="37"/>
      <c r="FTL162" s="37"/>
      <c r="FTM162" s="37"/>
      <c r="FTN162" s="37"/>
      <c r="FTO162" s="37"/>
      <c r="FTP162" s="37"/>
      <c r="FTQ162" s="37"/>
      <c r="FTR162" s="37"/>
      <c r="FTS162" s="37"/>
      <c r="FTT162" s="37"/>
      <c r="FTU162" s="37"/>
      <c r="FTV162" s="37"/>
      <c r="FTW162" s="37"/>
      <c r="FTX162" s="37"/>
      <c r="FTY162" s="37"/>
      <c r="FTZ162" s="37"/>
      <c r="FUA162" s="37"/>
      <c r="FUB162" s="37"/>
      <c r="FUC162" s="37"/>
      <c r="FUD162" s="37"/>
      <c r="FUE162" s="37"/>
      <c r="FUF162" s="37"/>
      <c r="FUG162" s="37"/>
      <c r="FUH162" s="37"/>
      <c r="FUI162" s="37"/>
      <c r="FUJ162" s="37"/>
      <c r="FUK162" s="37"/>
      <c r="FUL162" s="37"/>
      <c r="FUM162" s="37"/>
      <c r="FUN162" s="37"/>
      <c r="FUO162" s="37"/>
      <c r="FUP162" s="37"/>
      <c r="FUQ162" s="37"/>
      <c r="FUR162" s="37"/>
      <c r="FUS162" s="37"/>
      <c r="FUT162" s="37"/>
      <c r="FUU162" s="37"/>
      <c r="FUV162" s="37"/>
      <c r="FUW162" s="37"/>
      <c r="FUX162" s="37"/>
      <c r="FUY162" s="37"/>
      <c r="FUZ162" s="37"/>
      <c r="FVA162" s="37"/>
      <c r="FVB162" s="37"/>
      <c r="FVC162" s="37"/>
      <c r="FVD162" s="37"/>
      <c r="FVE162" s="37"/>
      <c r="FVF162" s="37"/>
      <c r="FVG162" s="37"/>
      <c r="FVH162" s="37"/>
      <c r="FVI162" s="37"/>
      <c r="FVJ162" s="37"/>
      <c r="FVK162" s="37"/>
      <c r="FVL162" s="37"/>
      <c r="FVM162" s="37"/>
      <c r="FVN162" s="37"/>
      <c r="FVO162" s="37"/>
      <c r="FVP162" s="37"/>
      <c r="FVQ162" s="37"/>
      <c r="FVR162" s="37"/>
      <c r="FVS162" s="37"/>
      <c r="FVT162" s="37"/>
      <c r="FVU162" s="37"/>
      <c r="FVV162" s="37"/>
      <c r="FVW162" s="37"/>
      <c r="FVX162" s="37"/>
      <c r="FVY162" s="37"/>
      <c r="FVZ162" s="37"/>
      <c r="FWA162" s="37"/>
      <c r="FWB162" s="37"/>
      <c r="FWC162" s="37"/>
      <c r="FWD162" s="37"/>
      <c r="FWE162" s="37"/>
      <c r="FWF162" s="37"/>
      <c r="FWG162" s="37"/>
      <c r="FWH162" s="37"/>
      <c r="FWI162" s="37"/>
      <c r="FWJ162" s="37"/>
      <c r="FWK162" s="37"/>
      <c r="FWL162" s="37"/>
      <c r="FWM162" s="37"/>
      <c r="FWN162" s="37"/>
      <c r="FWO162" s="37"/>
      <c r="FWP162" s="37"/>
      <c r="FWQ162" s="37"/>
      <c r="FWR162" s="37"/>
      <c r="FWS162" s="37"/>
      <c r="FWT162" s="37"/>
      <c r="FWU162" s="37"/>
      <c r="FWV162" s="37"/>
      <c r="FWW162" s="37"/>
      <c r="FWX162" s="37"/>
      <c r="FWY162" s="37"/>
      <c r="FWZ162" s="37"/>
      <c r="FXA162" s="37"/>
      <c r="FXB162" s="37"/>
      <c r="FXC162" s="37"/>
      <c r="FXD162" s="37"/>
      <c r="FXE162" s="37"/>
      <c r="FXF162" s="37"/>
      <c r="FXG162" s="37"/>
      <c r="FXH162" s="37"/>
      <c r="FXI162" s="37"/>
      <c r="FXJ162" s="37"/>
      <c r="FXK162" s="37"/>
      <c r="FXL162" s="37"/>
      <c r="FXM162" s="37"/>
      <c r="FXN162" s="37"/>
      <c r="FXO162" s="37"/>
      <c r="FXP162" s="37"/>
      <c r="FXQ162" s="37"/>
      <c r="FXR162" s="37"/>
      <c r="FXS162" s="37"/>
      <c r="FXT162" s="37"/>
      <c r="FXU162" s="37"/>
      <c r="FXV162" s="37"/>
      <c r="FXW162" s="37"/>
      <c r="FXX162" s="37"/>
      <c r="FXY162" s="37"/>
      <c r="FXZ162" s="37"/>
      <c r="FYA162" s="37"/>
      <c r="FYB162" s="37"/>
      <c r="FYC162" s="37"/>
      <c r="FYD162" s="37"/>
      <c r="FYE162" s="37"/>
      <c r="FYF162" s="37"/>
      <c r="FYG162" s="37"/>
      <c r="FYH162" s="37"/>
      <c r="FYI162" s="37"/>
      <c r="FYJ162" s="37"/>
      <c r="FYK162" s="37"/>
      <c r="FYL162" s="37"/>
      <c r="FYM162" s="37"/>
      <c r="FYN162" s="37"/>
      <c r="FYO162" s="37"/>
      <c r="FYP162" s="37"/>
      <c r="FYQ162" s="37"/>
      <c r="FYR162" s="37"/>
      <c r="FYS162" s="37"/>
      <c r="FYT162" s="37"/>
      <c r="FYU162" s="37"/>
      <c r="FYV162" s="37"/>
      <c r="FYW162" s="37"/>
      <c r="FYX162" s="37"/>
      <c r="FYY162" s="37"/>
      <c r="FYZ162" s="37"/>
      <c r="FZA162" s="37"/>
      <c r="FZB162" s="37"/>
      <c r="FZC162" s="37"/>
      <c r="FZD162" s="37"/>
      <c r="FZE162" s="37"/>
      <c r="FZF162" s="37"/>
      <c r="FZG162" s="37"/>
      <c r="FZH162" s="37"/>
      <c r="FZI162" s="37"/>
      <c r="FZJ162" s="37"/>
      <c r="FZK162" s="37"/>
      <c r="FZL162" s="37"/>
      <c r="FZM162" s="37"/>
      <c r="FZN162" s="37"/>
      <c r="FZO162" s="37"/>
      <c r="FZP162" s="37"/>
      <c r="FZQ162" s="37"/>
      <c r="FZR162" s="37"/>
      <c r="FZS162" s="37"/>
      <c r="FZT162" s="37"/>
      <c r="FZU162" s="37"/>
      <c r="FZV162" s="37"/>
      <c r="FZW162" s="37"/>
      <c r="FZX162" s="37"/>
      <c r="FZY162" s="37"/>
      <c r="FZZ162" s="37"/>
      <c r="GAA162" s="37"/>
      <c r="GAB162" s="37"/>
      <c r="GAC162" s="37"/>
      <c r="GAD162" s="37"/>
      <c r="GAE162" s="37"/>
      <c r="GAF162" s="37"/>
      <c r="GAG162" s="37"/>
      <c r="GAH162" s="37"/>
      <c r="GAI162" s="37"/>
      <c r="GAJ162" s="37"/>
      <c r="GAK162" s="37"/>
      <c r="GAL162" s="37"/>
      <c r="GAM162" s="37"/>
      <c r="GAN162" s="37"/>
      <c r="GAO162" s="37"/>
      <c r="GAP162" s="37"/>
      <c r="GAQ162" s="37"/>
      <c r="GAR162" s="37"/>
      <c r="GAS162" s="37"/>
      <c r="GAT162" s="37"/>
      <c r="GAU162" s="37"/>
      <c r="GAV162" s="37"/>
      <c r="GAW162" s="37"/>
      <c r="GAX162" s="37"/>
      <c r="GAY162" s="37"/>
      <c r="GAZ162" s="37"/>
      <c r="GBA162" s="37"/>
      <c r="GBB162" s="37"/>
      <c r="GBC162" s="37"/>
      <c r="GBD162" s="37"/>
      <c r="GBE162" s="37"/>
      <c r="GBF162" s="37"/>
      <c r="GBG162" s="37"/>
      <c r="GBH162" s="37"/>
      <c r="GBI162" s="37"/>
      <c r="GBJ162" s="37"/>
      <c r="GBK162" s="37"/>
      <c r="GBL162" s="37"/>
      <c r="GBM162" s="37"/>
      <c r="GBN162" s="37"/>
      <c r="GBO162" s="37"/>
      <c r="GBP162" s="37"/>
      <c r="GBQ162" s="37"/>
      <c r="GBR162" s="37"/>
      <c r="GBS162" s="37"/>
      <c r="GBT162" s="37"/>
      <c r="GBU162" s="37"/>
      <c r="GBV162" s="37"/>
      <c r="GBW162" s="37"/>
      <c r="GBX162" s="37"/>
      <c r="GBY162" s="37"/>
      <c r="GBZ162" s="37"/>
      <c r="GCA162" s="37"/>
      <c r="GCB162" s="37"/>
      <c r="GCC162" s="37"/>
      <c r="GCD162" s="37"/>
      <c r="GCE162" s="37"/>
      <c r="GCF162" s="37"/>
      <c r="GCG162" s="37"/>
      <c r="GCH162" s="37"/>
      <c r="GCI162" s="37"/>
      <c r="GCJ162" s="37"/>
      <c r="GCK162" s="37"/>
      <c r="GCL162" s="37"/>
      <c r="GCM162" s="37"/>
      <c r="GCN162" s="37"/>
      <c r="GCO162" s="37"/>
      <c r="GCP162" s="37"/>
      <c r="GCQ162" s="37"/>
      <c r="GCR162" s="37"/>
      <c r="GCS162" s="37"/>
      <c r="GCT162" s="37"/>
      <c r="GCU162" s="37"/>
      <c r="GCV162" s="37"/>
      <c r="GCW162" s="37"/>
      <c r="GCX162" s="37"/>
      <c r="GCY162" s="37"/>
      <c r="GCZ162" s="37"/>
      <c r="GDA162" s="37"/>
      <c r="GDB162" s="37"/>
      <c r="GDC162" s="37"/>
      <c r="GDD162" s="37"/>
      <c r="GDE162" s="37"/>
      <c r="GDF162" s="37"/>
      <c r="GDG162" s="37"/>
      <c r="GDH162" s="37"/>
      <c r="GDI162" s="37"/>
      <c r="GDJ162" s="37"/>
      <c r="GDK162" s="37"/>
      <c r="GDL162" s="37"/>
      <c r="GDM162" s="37"/>
      <c r="GDN162" s="37"/>
      <c r="GDO162" s="37"/>
      <c r="GDP162" s="37"/>
      <c r="GDQ162" s="37"/>
      <c r="GDR162" s="37"/>
      <c r="GDS162" s="37"/>
      <c r="GDT162" s="37"/>
      <c r="GDU162" s="37"/>
      <c r="GDV162" s="37"/>
      <c r="GDW162" s="37"/>
      <c r="GDX162" s="37"/>
      <c r="GDY162" s="37"/>
      <c r="GDZ162" s="37"/>
      <c r="GEA162" s="37"/>
      <c r="GEB162" s="37"/>
      <c r="GEC162" s="37"/>
      <c r="GED162" s="37"/>
      <c r="GEE162" s="37"/>
      <c r="GEF162" s="37"/>
      <c r="GEG162" s="37"/>
      <c r="GEH162" s="37"/>
      <c r="GEI162" s="37"/>
      <c r="GEJ162" s="37"/>
      <c r="GEK162" s="37"/>
      <c r="GEL162" s="37"/>
      <c r="GEM162" s="37"/>
      <c r="GEN162" s="37"/>
      <c r="GEO162" s="37"/>
      <c r="GEP162" s="37"/>
      <c r="GEQ162" s="37"/>
      <c r="GER162" s="37"/>
      <c r="GES162" s="37"/>
      <c r="GET162" s="37"/>
      <c r="GEU162" s="37"/>
      <c r="GEV162" s="37"/>
      <c r="GEW162" s="37"/>
      <c r="GEX162" s="37"/>
      <c r="GEY162" s="37"/>
      <c r="GEZ162" s="37"/>
      <c r="GFA162" s="37"/>
      <c r="GFB162" s="37"/>
      <c r="GFC162" s="37"/>
      <c r="GFD162" s="37"/>
      <c r="GFE162" s="37"/>
      <c r="GFF162" s="37"/>
      <c r="GFG162" s="37"/>
      <c r="GFH162" s="37"/>
      <c r="GFI162" s="37"/>
      <c r="GFJ162" s="37"/>
      <c r="GFK162" s="37"/>
      <c r="GFL162" s="37"/>
      <c r="GFM162" s="37"/>
      <c r="GFN162" s="37"/>
      <c r="GFO162" s="37"/>
      <c r="GFP162" s="37"/>
      <c r="GFQ162" s="37"/>
      <c r="GFR162" s="37"/>
      <c r="GFS162" s="37"/>
      <c r="GFT162" s="37"/>
      <c r="GFU162" s="37"/>
      <c r="GFV162" s="37"/>
      <c r="GFW162" s="37"/>
      <c r="GFX162" s="37"/>
      <c r="GFY162" s="37"/>
      <c r="GFZ162" s="37"/>
      <c r="GGA162" s="37"/>
      <c r="GGB162" s="37"/>
      <c r="GGC162" s="37"/>
      <c r="GGD162" s="37"/>
      <c r="GGE162" s="37"/>
      <c r="GGF162" s="37"/>
      <c r="GGG162" s="37"/>
      <c r="GGH162" s="37"/>
      <c r="GGI162" s="37"/>
      <c r="GGJ162" s="37"/>
      <c r="GGK162" s="37"/>
      <c r="GGL162" s="37"/>
      <c r="GGM162" s="37"/>
      <c r="GGN162" s="37"/>
      <c r="GGO162" s="37"/>
      <c r="GGP162" s="37"/>
      <c r="GGQ162" s="37"/>
      <c r="GGR162" s="37"/>
      <c r="GGS162" s="37"/>
      <c r="GGT162" s="37"/>
      <c r="GGU162" s="37"/>
      <c r="GGV162" s="37"/>
      <c r="GGW162" s="37"/>
      <c r="GGX162" s="37"/>
      <c r="GGY162" s="37"/>
      <c r="GGZ162" s="37"/>
      <c r="GHA162" s="37"/>
      <c r="GHB162" s="37"/>
      <c r="GHC162" s="37"/>
      <c r="GHD162" s="37"/>
      <c r="GHE162" s="37"/>
      <c r="GHF162" s="37"/>
      <c r="GHG162" s="37"/>
      <c r="GHH162" s="37"/>
      <c r="GHI162" s="37"/>
      <c r="GHJ162" s="37"/>
      <c r="GHK162" s="37"/>
      <c r="GHL162" s="37"/>
      <c r="GHM162" s="37"/>
      <c r="GHN162" s="37"/>
      <c r="GHO162" s="37"/>
      <c r="GHP162" s="37"/>
      <c r="GHQ162" s="37"/>
      <c r="GHR162" s="37"/>
      <c r="GHS162" s="37"/>
      <c r="GHT162" s="37"/>
      <c r="GHU162" s="37"/>
      <c r="GHV162" s="37"/>
      <c r="GHW162" s="37"/>
      <c r="GHX162" s="37"/>
      <c r="GHY162" s="37"/>
      <c r="GHZ162" s="37"/>
      <c r="GIA162" s="37"/>
      <c r="GIB162" s="37"/>
      <c r="GIC162" s="37"/>
      <c r="GID162" s="37"/>
      <c r="GIE162" s="37"/>
      <c r="GIF162" s="37"/>
      <c r="GIG162" s="37"/>
      <c r="GIH162" s="37"/>
      <c r="GII162" s="37"/>
      <c r="GIJ162" s="37"/>
      <c r="GIK162" s="37"/>
      <c r="GIL162" s="37"/>
      <c r="GIM162" s="37"/>
      <c r="GIN162" s="37"/>
      <c r="GIO162" s="37"/>
      <c r="GIP162" s="37"/>
      <c r="GIQ162" s="37"/>
      <c r="GIR162" s="37"/>
      <c r="GIS162" s="37"/>
      <c r="GIT162" s="37"/>
      <c r="GIU162" s="37"/>
      <c r="GIV162" s="37"/>
      <c r="GIW162" s="37"/>
      <c r="GIX162" s="37"/>
      <c r="GIY162" s="37"/>
      <c r="GIZ162" s="37"/>
      <c r="GJA162" s="37"/>
      <c r="GJB162" s="37"/>
      <c r="GJC162" s="37"/>
      <c r="GJD162" s="37"/>
      <c r="GJE162" s="37"/>
      <c r="GJF162" s="37"/>
      <c r="GJG162" s="37"/>
      <c r="GJH162" s="37"/>
      <c r="GJI162" s="37"/>
      <c r="GJJ162" s="37"/>
      <c r="GJK162" s="37"/>
      <c r="GJL162" s="37"/>
      <c r="GJM162" s="37"/>
      <c r="GJN162" s="37"/>
      <c r="GJO162" s="37"/>
      <c r="GJP162" s="37"/>
      <c r="GJQ162" s="37"/>
      <c r="GJR162" s="37"/>
      <c r="GJS162" s="37"/>
      <c r="GJT162" s="37"/>
      <c r="GJU162" s="37"/>
      <c r="GJV162" s="37"/>
      <c r="GJW162" s="37"/>
      <c r="GJX162" s="37"/>
      <c r="GJY162" s="37"/>
      <c r="GJZ162" s="37"/>
      <c r="GKA162" s="37"/>
      <c r="GKB162" s="37"/>
      <c r="GKC162" s="37"/>
      <c r="GKD162" s="37"/>
      <c r="GKE162" s="37"/>
      <c r="GKF162" s="37"/>
      <c r="GKG162" s="37"/>
      <c r="GKH162" s="37"/>
      <c r="GKI162" s="37"/>
      <c r="GKJ162" s="37"/>
      <c r="GKK162" s="37"/>
      <c r="GKL162" s="37"/>
      <c r="GKM162" s="37"/>
      <c r="GKN162" s="37"/>
      <c r="GKO162" s="37"/>
      <c r="GKP162" s="37"/>
      <c r="GKQ162" s="37"/>
      <c r="GKR162" s="37"/>
      <c r="GKS162" s="37"/>
      <c r="GKT162" s="37"/>
      <c r="GKU162" s="37"/>
      <c r="GKV162" s="37"/>
      <c r="GKW162" s="37"/>
      <c r="GKX162" s="37"/>
      <c r="GKY162" s="37"/>
      <c r="GKZ162" s="37"/>
      <c r="GLA162" s="37"/>
      <c r="GLB162" s="37"/>
      <c r="GLC162" s="37"/>
      <c r="GLD162" s="37"/>
      <c r="GLE162" s="37"/>
      <c r="GLF162" s="37"/>
      <c r="GLG162" s="37"/>
      <c r="GLH162" s="37"/>
      <c r="GLI162" s="37"/>
      <c r="GLJ162" s="37"/>
      <c r="GLK162" s="37"/>
      <c r="GLL162" s="37"/>
      <c r="GLM162" s="37"/>
      <c r="GLN162" s="37"/>
      <c r="GLO162" s="37"/>
      <c r="GLP162" s="37"/>
      <c r="GLQ162" s="37"/>
      <c r="GLR162" s="37"/>
      <c r="GLS162" s="37"/>
      <c r="GLT162" s="37"/>
      <c r="GLU162" s="37"/>
      <c r="GLV162" s="37"/>
      <c r="GLW162" s="37"/>
      <c r="GLX162" s="37"/>
      <c r="GLY162" s="37"/>
      <c r="GLZ162" s="37"/>
      <c r="GMA162" s="37"/>
      <c r="GMB162" s="37"/>
      <c r="GMC162" s="37"/>
      <c r="GMD162" s="37"/>
      <c r="GME162" s="37"/>
      <c r="GMF162" s="37"/>
      <c r="GMG162" s="37"/>
      <c r="GMH162" s="37"/>
      <c r="GMI162" s="37"/>
      <c r="GMJ162" s="37"/>
      <c r="GMK162" s="37"/>
      <c r="GML162" s="37"/>
      <c r="GMM162" s="37"/>
      <c r="GMN162" s="37"/>
      <c r="GMO162" s="37"/>
      <c r="GMP162" s="37"/>
      <c r="GMQ162" s="37"/>
      <c r="GMR162" s="37"/>
      <c r="GMS162" s="37"/>
      <c r="GMT162" s="37"/>
      <c r="GMU162" s="37"/>
      <c r="GMV162" s="37"/>
      <c r="GMW162" s="37"/>
      <c r="GMX162" s="37"/>
      <c r="GMY162" s="37"/>
      <c r="GMZ162" s="37"/>
      <c r="GNA162" s="37"/>
      <c r="GNB162" s="37"/>
      <c r="GNC162" s="37"/>
      <c r="GND162" s="37"/>
      <c r="GNE162" s="37"/>
      <c r="GNF162" s="37"/>
      <c r="GNG162" s="37"/>
      <c r="GNH162" s="37"/>
      <c r="GNI162" s="37"/>
      <c r="GNJ162" s="37"/>
      <c r="GNK162" s="37"/>
      <c r="GNL162" s="37"/>
      <c r="GNM162" s="37"/>
      <c r="GNN162" s="37"/>
      <c r="GNO162" s="37"/>
      <c r="GNP162" s="37"/>
      <c r="GNQ162" s="37"/>
      <c r="GNR162" s="37"/>
      <c r="GNS162" s="37"/>
      <c r="GNT162" s="37"/>
      <c r="GNU162" s="37"/>
      <c r="GNV162" s="37"/>
      <c r="GNW162" s="37"/>
      <c r="GNX162" s="37"/>
      <c r="GNY162" s="37"/>
      <c r="GNZ162" s="37"/>
      <c r="GOA162" s="37"/>
      <c r="GOB162" s="37"/>
      <c r="GOC162" s="37"/>
      <c r="GOD162" s="37"/>
      <c r="GOE162" s="37"/>
      <c r="GOF162" s="37"/>
      <c r="GOG162" s="37"/>
      <c r="GOH162" s="37"/>
      <c r="GOI162" s="37"/>
      <c r="GOJ162" s="37"/>
      <c r="GOK162" s="37"/>
      <c r="GOL162" s="37"/>
      <c r="GOM162" s="37"/>
      <c r="GON162" s="37"/>
      <c r="GOO162" s="37"/>
      <c r="GOP162" s="37"/>
      <c r="GOQ162" s="37"/>
      <c r="GOR162" s="37"/>
      <c r="GOS162" s="37"/>
      <c r="GOT162" s="37"/>
      <c r="GOU162" s="37"/>
      <c r="GOV162" s="37"/>
      <c r="GOW162" s="37"/>
      <c r="GOX162" s="37"/>
      <c r="GOY162" s="37"/>
      <c r="GOZ162" s="37"/>
      <c r="GPA162" s="37"/>
      <c r="GPB162" s="37"/>
      <c r="GPC162" s="37"/>
      <c r="GPD162" s="37"/>
      <c r="GPE162" s="37"/>
      <c r="GPF162" s="37"/>
      <c r="GPG162" s="37"/>
      <c r="GPH162" s="37"/>
      <c r="GPI162" s="37"/>
      <c r="GPJ162" s="37"/>
      <c r="GPK162" s="37"/>
      <c r="GPL162" s="37"/>
      <c r="GPM162" s="37"/>
      <c r="GPN162" s="37"/>
      <c r="GPO162" s="37"/>
      <c r="GPP162" s="37"/>
      <c r="GPQ162" s="37"/>
      <c r="GPR162" s="37"/>
      <c r="GPS162" s="37"/>
      <c r="GPT162" s="37"/>
      <c r="GPU162" s="37"/>
      <c r="GPV162" s="37"/>
      <c r="GPW162" s="37"/>
      <c r="GPX162" s="37"/>
      <c r="GPY162" s="37"/>
      <c r="GPZ162" s="37"/>
      <c r="GQA162" s="37"/>
      <c r="GQB162" s="37"/>
      <c r="GQC162" s="37"/>
      <c r="GQD162" s="37"/>
      <c r="GQE162" s="37"/>
      <c r="GQF162" s="37"/>
      <c r="GQG162" s="37"/>
      <c r="GQH162" s="37"/>
      <c r="GQI162" s="37"/>
      <c r="GQJ162" s="37"/>
      <c r="GQK162" s="37"/>
      <c r="GQL162" s="37"/>
      <c r="GQM162" s="37"/>
      <c r="GQN162" s="37"/>
      <c r="GQO162" s="37"/>
      <c r="GQP162" s="37"/>
      <c r="GQQ162" s="37"/>
      <c r="GQR162" s="37"/>
      <c r="GQS162" s="37"/>
      <c r="GQT162" s="37"/>
      <c r="GQU162" s="37"/>
      <c r="GQV162" s="37"/>
      <c r="GQW162" s="37"/>
      <c r="GQX162" s="37"/>
      <c r="GQY162" s="37"/>
      <c r="GQZ162" s="37"/>
      <c r="GRA162" s="37"/>
      <c r="GRB162" s="37"/>
      <c r="GRC162" s="37"/>
      <c r="GRD162" s="37"/>
      <c r="GRE162" s="37"/>
      <c r="GRF162" s="37"/>
      <c r="GRG162" s="37"/>
      <c r="GRH162" s="37"/>
      <c r="GRI162" s="37"/>
      <c r="GRJ162" s="37"/>
      <c r="GRK162" s="37"/>
      <c r="GRL162" s="37"/>
      <c r="GRM162" s="37"/>
      <c r="GRN162" s="37"/>
      <c r="GRO162" s="37"/>
      <c r="GRP162" s="37"/>
      <c r="GRQ162" s="37"/>
      <c r="GRR162" s="37"/>
      <c r="GRS162" s="37"/>
      <c r="GRT162" s="37"/>
      <c r="GRU162" s="37"/>
      <c r="GRV162" s="37"/>
      <c r="GRW162" s="37"/>
      <c r="GRX162" s="37"/>
      <c r="GRY162" s="37"/>
      <c r="GRZ162" s="37"/>
      <c r="GSA162" s="37"/>
      <c r="GSB162" s="37"/>
      <c r="GSC162" s="37"/>
      <c r="GSD162" s="37"/>
      <c r="GSE162" s="37"/>
      <c r="GSF162" s="37"/>
      <c r="GSG162" s="37"/>
      <c r="GSH162" s="37"/>
      <c r="GSI162" s="37"/>
      <c r="GSJ162" s="37"/>
      <c r="GSK162" s="37"/>
      <c r="GSL162" s="37"/>
      <c r="GSM162" s="37"/>
      <c r="GSN162" s="37"/>
      <c r="GSO162" s="37"/>
      <c r="GSP162" s="37"/>
      <c r="GSQ162" s="37"/>
      <c r="GSR162" s="37"/>
      <c r="GSS162" s="37"/>
      <c r="GST162" s="37"/>
      <c r="GSU162" s="37"/>
      <c r="GSV162" s="37"/>
      <c r="GSW162" s="37"/>
      <c r="GSX162" s="37"/>
      <c r="GSY162" s="37"/>
      <c r="GSZ162" s="37"/>
      <c r="GTA162" s="37"/>
      <c r="GTB162" s="37"/>
      <c r="GTC162" s="37"/>
      <c r="GTD162" s="37"/>
      <c r="GTE162" s="37"/>
      <c r="GTF162" s="37"/>
      <c r="GTG162" s="37"/>
      <c r="GTH162" s="37"/>
      <c r="GTI162" s="37"/>
      <c r="GTJ162" s="37"/>
      <c r="GTK162" s="37"/>
      <c r="GTL162" s="37"/>
      <c r="GTM162" s="37"/>
      <c r="GTN162" s="37"/>
      <c r="GTO162" s="37"/>
      <c r="GTP162" s="37"/>
      <c r="GTQ162" s="37"/>
      <c r="GTR162" s="37"/>
      <c r="GTS162" s="37"/>
      <c r="GTT162" s="37"/>
      <c r="GTU162" s="37"/>
      <c r="GTV162" s="37"/>
      <c r="GTW162" s="37"/>
      <c r="GTX162" s="37"/>
      <c r="GTY162" s="37"/>
      <c r="GTZ162" s="37"/>
      <c r="GUA162" s="37"/>
      <c r="GUB162" s="37"/>
      <c r="GUC162" s="37"/>
      <c r="GUD162" s="37"/>
      <c r="GUE162" s="37"/>
      <c r="GUF162" s="37"/>
      <c r="GUG162" s="37"/>
      <c r="GUH162" s="37"/>
      <c r="GUI162" s="37"/>
      <c r="GUJ162" s="37"/>
      <c r="GUK162" s="37"/>
      <c r="GUL162" s="37"/>
      <c r="GUM162" s="37"/>
      <c r="GUN162" s="37"/>
      <c r="GUO162" s="37"/>
      <c r="GUP162" s="37"/>
      <c r="GUQ162" s="37"/>
      <c r="GUR162" s="37"/>
      <c r="GUS162" s="37"/>
      <c r="GUT162" s="37"/>
      <c r="GUU162" s="37"/>
      <c r="GUV162" s="37"/>
      <c r="GUW162" s="37"/>
      <c r="GUX162" s="37"/>
      <c r="GUY162" s="37"/>
      <c r="GUZ162" s="37"/>
      <c r="GVA162" s="37"/>
      <c r="GVB162" s="37"/>
      <c r="GVC162" s="37"/>
      <c r="GVD162" s="37"/>
      <c r="GVE162" s="37"/>
      <c r="GVF162" s="37"/>
      <c r="GVG162" s="37"/>
      <c r="GVH162" s="37"/>
      <c r="GVI162" s="37"/>
      <c r="GVJ162" s="37"/>
      <c r="GVK162" s="37"/>
      <c r="GVL162" s="37"/>
      <c r="GVM162" s="37"/>
      <c r="GVN162" s="37"/>
      <c r="GVO162" s="37"/>
      <c r="GVP162" s="37"/>
      <c r="GVQ162" s="37"/>
      <c r="GVR162" s="37"/>
      <c r="GVS162" s="37"/>
      <c r="GVT162" s="37"/>
      <c r="GVU162" s="37"/>
      <c r="GVV162" s="37"/>
      <c r="GVW162" s="37"/>
      <c r="GVX162" s="37"/>
      <c r="GVY162" s="37"/>
      <c r="GVZ162" s="37"/>
      <c r="GWA162" s="37"/>
      <c r="GWB162" s="37"/>
      <c r="GWC162" s="37"/>
      <c r="GWD162" s="37"/>
      <c r="GWE162" s="37"/>
      <c r="GWF162" s="37"/>
      <c r="GWG162" s="37"/>
      <c r="GWH162" s="37"/>
      <c r="GWI162" s="37"/>
      <c r="GWJ162" s="37"/>
      <c r="GWK162" s="37"/>
      <c r="GWL162" s="37"/>
      <c r="GWM162" s="37"/>
      <c r="GWN162" s="37"/>
      <c r="GWO162" s="37"/>
      <c r="GWP162" s="37"/>
      <c r="GWQ162" s="37"/>
      <c r="GWR162" s="37"/>
      <c r="GWS162" s="37"/>
      <c r="GWT162" s="37"/>
      <c r="GWU162" s="37"/>
      <c r="GWV162" s="37"/>
      <c r="GWW162" s="37"/>
      <c r="GWX162" s="37"/>
      <c r="GWY162" s="37"/>
      <c r="GWZ162" s="37"/>
      <c r="GXA162" s="37"/>
      <c r="GXB162" s="37"/>
      <c r="GXC162" s="37"/>
      <c r="GXD162" s="37"/>
      <c r="GXE162" s="37"/>
      <c r="GXF162" s="37"/>
      <c r="GXG162" s="37"/>
      <c r="GXH162" s="37"/>
      <c r="GXI162" s="37"/>
      <c r="GXJ162" s="37"/>
      <c r="GXK162" s="37"/>
      <c r="GXL162" s="37"/>
      <c r="GXM162" s="37"/>
      <c r="GXN162" s="37"/>
      <c r="GXO162" s="37"/>
      <c r="GXP162" s="37"/>
      <c r="GXQ162" s="37"/>
      <c r="GXR162" s="37"/>
      <c r="GXS162" s="37"/>
      <c r="GXT162" s="37"/>
      <c r="GXU162" s="37"/>
      <c r="GXV162" s="37"/>
      <c r="GXW162" s="37"/>
      <c r="GXX162" s="37"/>
      <c r="GXY162" s="37"/>
      <c r="GXZ162" s="37"/>
      <c r="GYA162" s="37"/>
      <c r="GYB162" s="37"/>
      <c r="GYC162" s="37"/>
      <c r="GYD162" s="37"/>
      <c r="GYE162" s="37"/>
      <c r="GYF162" s="37"/>
      <c r="GYG162" s="37"/>
      <c r="GYH162" s="37"/>
      <c r="GYI162" s="37"/>
      <c r="GYJ162" s="37"/>
      <c r="GYK162" s="37"/>
      <c r="GYL162" s="37"/>
      <c r="GYM162" s="37"/>
      <c r="GYN162" s="37"/>
      <c r="GYO162" s="37"/>
      <c r="GYP162" s="37"/>
      <c r="GYQ162" s="37"/>
      <c r="GYR162" s="37"/>
      <c r="GYS162" s="37"/>
      <c r="GYT162" s="37"/>
      <c r="GYU162" s="37"/>
      <c r="GYV162" s="37"/>
      <c r="GYW162" s="37"/>
      <c r="GYX162" s="37"/>
      <c r="GYY162" s="37"/>
      <c r="GYZ162" s="37"/>
      <c r="GZA162" s="37"/>
      <c r="GZB162" s="37"/>
      <c r="GZC162" s="37"/>
      <c r="GZD162" s="37"/>
      <c r="GZE162" s="37"/>
      <c r="GZF162" s="37"/>
      <c r="GZG162" s="37"/>
      <c r="GZH162" s="37"/>
      <c r="GZI162" s="37"/>
      <c r="GZJ162" s="37"/>
      <c r="GZK162" s="37"/>
      <c r="GZL162" s="37"/>
      <c r="GZM162" s="37"/>
      <c r="GZN162" s="37"/>
      <c r="GZO162" s="37"/>
      <c r="GZP162" s="37"/>
      <c r="GZQ162" s="37"/>
      <c r="GZR162" s="37"/>
      <c r="GZS162" s="37"/>
      <c r="GZT162" s="37"/>
      <c r="GZU162" s="37"/>
      <c r="GZV162" s="37"/>
      <c r="GZW162" s="37"/>
      <c r="GZX162" s="37"/>
      <c r="GZY162" s="37"/>
      <c r="GZZ162" s="37"/>
      <c r="HAA162" s="37"/>
      <c r="HAB162" s="37"/>
      <c r="HAC162" s="37"/>
      <c r="HAD162" s="37"/>
      <c r="HAE162" s="37"/>
      <c r="HAF162" s="37"/>
      <c r="HAG162" s="37"/>
      <c r="HAH162" s="37"/>
      <c r="HAI162" s="37"/>
      <c r="HAJ162" s="37"/>
      <c r="HAK162" s="37"/>
      <c r="HAL162" s="37"/>
      <c r="HAM162" s="37"/>
      <c r="HAN162" s="37"/>
      <c r="HAO162" s="37"/>
      <c r="HAP162" s="37"/>
      <c r="HAQ162" s="37"/>
      <c r="HAR162" s="37"/>
      <c r="HAS162" s="37"/>
      <c r="HAT162" s="37"/>
      <c r="HAU162" s="37"/>
      <c r="HAV162" s="37"/>
      <c r="HAW162" s="37"/>
      <c r="HAX162" s="37"/>
      <c r="HAY162" s="37"/>
      <c r="HAZ162" s="37"/>
      <c r="HBA162" s="37"/>
      <c r="HBB162" s="37"/>
      <c r="HBC162" s="37"/>
      <c r="HBD162" s="37"/>
      <c r="HBE162" s="37"/>
      <c r="HBF162" s="37"/>
      <c r="HBG162" s="37"/>
      <c r="HBH162" s="37"/>
      <c r="HBI162" s="37"/>
      <c r="HBJ162" s="37"/>
      <c r="HBK162" s="37"/>
      <c r="HBL162" s="37"/>
      <c r="HBM162" s="37"/>
      <c r="HBN162" s="37"/>
      <c r="HBO162" s="37"/>
      <c r="HBP162" s="37"/>
      <c r="HBQ162" s="37"/>
      <c r="HBR162" s="37"/>
      <c r="HBS162" s="37"/>
      <c r="HBT162" s="37"/>
      <c r="HBU162" s="37"/>
      <c r="HBV162" s="37"/>
      <c r="HBW162" s="37"/>
      <c r="HBX162" s="37"/>
      <c r="HBY162" s="37"/>
      <c r="HBZ162" s="37"/>
      <c r="HCA162" s="37"/>
      <c r="HCB162" s="37"/>
      <c r="HCC162" s="37"/>
      <c r="HCD162" s="37"/>
      <c r="HCE162" s="37"/>
      <c r="HCF162" s="37"/>
      <c r="HCG162" s="37"/>
      <c r="HCH162" s="37"/>
      <c r="HCI162" s="37"/>
      <c r="HCJ162" s="37"/>
      <c r="HCK162" s="37"/>
      <c r="HCL162" s="37"/>
      <c r="HCM162" s="37"/>
      <c r="HCN162" s="37"/>
      <c r="HCO162" s="37"/>
      <c r="HCP162" s="37"/>
      <c r="HCQ162" s="37"/>
      <c r="HCR162" s="37"/>
      <c r="HCS162" s="37"/>
      <c r="HCT162" s="37"/>
      <c r="HCU162" s="37"/>
      <c r="HCV162" s="37"/>
      <c r="HCW162" s="37"/>
      <c r="HCX162" s="37"/>
      <c r="HCY162" s="37"/>
      <c r="HCZ162" s="37"/>
      <c r="HDA162" s="37"/>
      <c r="HDB162" s="37"/>
      <c r="HDC162" s="37"/>
      <c r="HDD162" s="37"/>
      <c r="HDE162" s="37"/>
      <c r="HDF162" s="37"/>
      <c r="HDG162" s="37"/>
      <c r="HDH162" s="37"/>
      <c r="HDI162" s="37"/>
      <c r="HDJ162" s="37"/>
      <c r="HDK162" s="37"/>
      <c r="HDL162" s="37"/>
      <c r="HDM162" s="37"/>
      <c r="HDN162" s="37"/>
      <c r="HDO162" s="37"/>
      <c r="HDP162" s="37"/>
      <c r="HDQ162" s="37"/>
      <c r="HDR162" s="37"/>
      <c r="HDS162" s="37"/>
      <c r="HDT162" s="37"/>
      <c r="HDU162" s="37"/>
      <c r="HDV162" s="37"/>
      <c r="HDW162" s="37"/>
      <c r="HDX162" s="37"/>
      <c r="HDY162" s="37"/>
      <c r="HDZ162" s="37"/>
      <c r="HEA162" s="37"/>
      <c r="HEB162" s="37"/>
      <c r="HEC162" s="37"/>
      <c r="HED162" s="37"/>
      <c r="HEE162" s="37"/>
      <c r="HEF162" s="37"/>
      <c r="HEG162" s="37"/>
      <c r="HEH162" s="37"/>
      <c r="HEI162" s="37"/>
      <c r="HEJ162" s="37"/>
      <c r="HEK162" s="37"/>
      <c r="HEL162" s="37"/>
      <c r="HEM162" s="37"/>
      <c r="HEN162" s="37"/>
      <c r="HEO162" s="37"/>
      <c r="HEP162" s="37"/>
      <c r="HEQ162" s="37"/>
      <c r="HER162" s="37"/>
      <c r="HES162" s="37"/>
      <c r="HET162" s="37"/>
      <c r="HEU162" s="37"/>
      <c r="HEV162" s="37"/>
      <c r="HEW162" s="37"/>
      <c r="HEX162" s="37"/>
      <c r="HEY162" s="37"/>
      <c r="HEZ162" s="37"/>
      <c r="HFA162" s="37"/>
      <c r="HFB162" s="37"/>
      <c r="HFC162" s="37"/>
      <c r="HFD162" s="37"/>
      <c r="HFE162" s="37"/>
      <c r="HFF162" s="37"/>
      <c r="HFG162" s="37"/>
      <c r="HFH162" s="37"/>
      <c r="HFI162" s="37"/>
      <c r="HFJ162" s="37"/>
      <c r="HFK162" s="37"/>
      <c r="HFL162" s="37"/>
      <c r="HFM162" s="37"/>
      <c r="HFN162" s="37"/>
      <c r="HFO162" s="37"/>
      <c r="HFP162" s="37"/>
      <c r="HFQ162" s="37"/>
      <c r="HFR162" s="37"/>
      <c r="HFS162" s="37"/>
      <c r="HFT162" s="37"/>
      <c r="HFU162" s="37"/>
      <c r="HFV162" s="37"/>
      <c r="HFW162" s="37"/>
      <c r="HFX162" s="37"/>
      <c r="HFY162" s="37"/>
      <c r="HFZ162" s="37"/>
      <c r="HGA162" s="37"/>
      <c r="HGB162" s="37"/>
      <c r="HGC162" s="37"/>
      <c r="HGD162" s="37"/>
      <c r="HGE162" s="37"/>
      <c r="HGF162" s="37"/>
      <c r="HGG162" s="37"/>
      <c r="HGH162" s="37"/>
      <c r="HGI162" s="37"/>
      <c r="HGJ162" s="37"/>
      <c r="HGK162" s="37"/>
      <c r="HGL162" s="37"/>
      <c r="HGM162" s="37"/>
      <c r="HGN162" s="37"/>
      <c r="HGO162" s="37"/>
      <c r="HGP162" s="37"/>
      <c r="HGQ162" s="37"/>
      <c r="HGR162" s="37"/>
      <c r="HGS162" s="37"/>
      <c r="HGT162" s="37"/>
      <c r="HGU162" s="37"/>
      <c r="HGV162" s="37"/>
      <c r="HGW162" s="37"/>
      <c r="HGX162" s="37"/>
      <c r="HGY162" s="37"/>
      <c r="HGZ162" s="37"/>
      <c r="HHA162" s="37"/>
      <c r="HHB162" s="37"/>
      <c r="HHC162" s="37"/>
      <c r="HHD162" s="37"/>
      <c r="HHE162" s="37"/>
      <c r="HHF162" s="37"/>
      <c r="HHG162" s="37"/>
      <c r="HHH162" s="37"/>
      <c r="HHI162" s="37"/>
      <c r="HHJ162" s="37"/>
      <c r="HHK162" s="37"/>
      <c r="HHL162" s="37"/>
      <c r="HHM162" s="37"/>
      <c r="HHN162" s="37"/>
      <c r="HHO162" s="37"/>
      <c r="HHP162" s="37"/>
      <c r="HHQ162" s="37"/>
      <c r="HHR162" s="37"/>
      <c r="HHS162" s="37"/>
      <c r="HHT162" s="37"/>
      <c r="HHU162" s="37"/>
      <c r="HHV162" s="37"/>
      <c r="HHW162" s="37"/>
      <c r="HHX162" s="37"/>
      <c r="HHY162" s="37"/>
      <c r="HHZ162" s="37"/>
      <c r="HIA162" s="37"/>
      <c r="HIB162" s="37"/>
      <c r="HIC162" s="37"/>
      <c r="HID162" s="37"/>
      <c r="HIE162" s="37"/>
      <c r="HIF162" s="37"/>
      <c r="HIG162" s="37"/>
      <c r="HIH162" s="37"/>
      <c r="HII162" s="37"/>
      <c r="HIJ162" s="37"/>
      <c r="HIK162" s="37"/>
      <c r="HIL162" s="37"/>
      <c r="HIM162" s="37"/>
      <c r="HIN162" s="37"/>
      <c r="HIO162" s="37"/>
      <c r="HIP162" s="37"/>
      <c r="HIQ162" s="37"/>
      <c r="HIR162" s="37"/>
      <c r="HIS162" s="37"/>
      <c r="HIT162" s="37"/>
      <c r="HIU162" s="37"/>
      <c r="HIV162" s="37"/>
      <c r="HIW162" s="37"/>
      <c r="HIX162" s="37"/>
      <c r="HIY162" s="37"/>
      <c r="HIZ162" s="37"/>
      <c r="HJA162" s="37"/>
      <c r="HJB162" s="37"/>
      <c r="HJC162" s="37"/>
      <c r="HJD162" s="37"/>
      <c r="HJE162" s="37"/>
      <c r="HJF162" s="37"/>
      <c r="HJG162" s="37"/>
      <c r="HJH162" s="37"/>
      <c r="HJI162" s="37"/>
      <c r="HJJ162" s="37"/>
      <c r="HJK162" s="37"/>
      <c r="HJL162" s="37"/>
      <c r="HJM162" s="37"/>
      <c r="HJN162" s="37"/>
      <c r="HJO162" s="37"/>
      <c r="HJP162" s="37"/>
      <c r="HJQ162" s="37"/>
      <c r="HJR162" s="37"/>
      <c r="HJS162" s="37"/>
      <c r="HJT162" s="37"/>
      <c r="HJU162" s="37"/>
      <c r="HJV162" s="37"/>
      <c r="HJW162" s="37"/>
      <c r="HJX162" s="37"/>
      <c r="HJY162" s="37"/>
      <c r="HJZ162" s="37"/>
      <c r="HKA162" s="37"/>
      <c r="HKB162" s="37"/>
      <c r="HKC162" s="37"/>
      <c r="HKD162" s="37"/>
      <c r="HKE162" s="37"/>
      <c r="HKF162" s="37"/>
      <c r="HKG162" s="37"/>
      <c r="HKH162" s="37"/>
      <c r="HKI162" s="37"/>
      <c r="HKJ162" s="37"/>
      <c r="HKK162" s="37"/>
      <c r="HKL162" s="37"/>
      <c r="HKM162" s="37"/>
      <c r="HKN162" s="37"/>
      <c r="HKO162" s="37"/>
      <c r="HKP162" s="37"/>
      <c r="HKQ162" s="37"/>
      <c r="HKR162" s="37"/>
      <c r="HKS162" s="37"/>
      <c r="HKT162" s="37"/>
      <c r="HKU162" s="37"/>
      <c r="HKV162" s="37"/>
      <c r="HKW162" s="37"/>
      <c r="HKX162" s="37"/>
      <c r="HKY162" s="37"/>
      <c r="HKZ162" s="37"/>
      <c r="HLA162" s="37"/>
      <c r="HLB162" s="37"/>
      <c r="HLC162" s="37"/>
      <c r="HLD162" s="37"/>
      <c r="HLE162" s="37"/>
      <c r="HLF162" s="37"/>
      <c r="HLG162" s="37"/>
      <c r="HLH162" s="37"/>
      <c r="HLI162" s="37"/>
      <c r="HLJ162" s="37"/>
      <c r="HLK162" s="37"/>
      <c r="HLL162" s="37"/>
      <c r="HLM162" s="37"/>
      <c r="HLN162" s="37"/>
      <c r="HLO162" s="37"/>
      <c r="HLP162" s="37"/>
      <c r="HLQ162" s="37"/>
      <c r="HLR162" s="37"/>
      <c r="HLS162" s="37"/>
      <c r="HLT162" s="37"/>
      <c r="HLU162" s="37"/>
      <c r="HLV162" s="37"/>
      <c r="HLW162" s="37"/>
      <c r="HLX162" s="37"/>
      <c r="HLY162" s="37"/>
      <c r="HLZ162" s="37"/>
      <c r="HMA162" s="37"/>
      <c r="HMB162" s="37"/>
      <c r="HMC162" s="37"/>
      <c r="HMD162" s="37"/>
      <c r="HME162" s="37"/>
      <c r="HMF162" s="37"/>
      <c r="HMG162" s="37"/>
      <c r="HMH162" s="37"/>
      <c r="HMI162" s="37"/>
      <c r="HMJ162" s="37"/>
      <c r="HMK162" s="37"/>
      <c r="HML162" s="37"/>
      <c r="HMM162" s="37"/>
      <c r="HMN162" s="37"/>
      <c r="HMO162" s="37"/>
      <c r="HMP162" s="37"/>
      <c r="HMQ162" s="37"/>
      <c r="HMR162" s="37"/>
      <c r="HMS162" s="37"/>
      <c r="HMT162" s="37"/>
      <c r="HMU162" s="37"/>
      <c r="HMV162" s="37"/>
      <c r="HMW162" s="37"/>
      <c r="HMX162" s="37"/>
      <c r="HMY162" s="37"/>
      <c r="HMZ162" s="37"/>
      <c r="HNA162" s="37"/>
      <c r="HNB162" s="37"/>
      <c r="HNC162" s="37"/>
      <c r="HND162" s="37"/>
      <c r="HNE162" s="37"/>
      <c r="HNF162" s="37"/>
      <c r="HNG162" s="37"/>
      <c r="HNH162" s="37"/>
      <c r="HNI162" s="37"/>
      <c r="HNJ162" s="37"/>
      <c r="HNK162" s="37"/>
      <c r="HNL162" s="37"/>
      <c r="HNM162" s="37"/>
      <c r="HNN162" s="37"/>
      <c r="HNO162" s="37"/>
      <c r="HNP162" s="37"/>
      <c r="HNQ162" s="37"/>
      <c r="HNR162" s="37"/>
      <c r="HNS162" s="37"/>
      <c r="HNT162" s="37"/>
      <c r="HNU162" s="37"/>
      <c r="HNV162" s="37"/>
      <c r="HNW162" s="37"/>
      <c r="HNX162" s="37"/>
      <c r="HNY162" s="37"/>
      <c r="HNZ162" s="37"/>
      <c r="HOA162" s="37"/>
      <c r="HOB162" s="37"/>
      <c r="HOC162" s="37"/>
      <c r="HOD162" s="37"/>
      <c r="HOE162" s="37"/>
      <c r="HOF162" s="37"/>
      <c r="HOG162" s="37"/>
      <c r="HOH162" s="37"/>
      <c r="HOI162" s="37"/>
      <c r="HOJ162" s="37"/>
      <c r="HOK162" s="37"/>
      <c r="HOL162" s="37"/>
      <c r="HOM162" s="37"/>
      <c r="HON162" s="37"/>
      <c r="HOO162" s="37"/>
      <c r="HOP162" s="37"/>
      <c r="HOQ162" s="37"/>
      <c r="HOR162" s="37"/>
      <c r="HOS162" s="37"/>
      <c r="HOT162" s="37"/>
      <c r="HOU162" s="37"/>
      <c r="HOV162" s="37"/>
      <c r="HOW162" s="37"/>
      <c r="HOX162" s="37"/>
      <c r="HOY162" s="37"/>
      <c r="HOZ162" s="37"/>
      <c r="HPA162" s="37"/>
      <c r="HPB162" s="37"/>
      <c r="HPC162" s="37"/>
      <c r="HPD162" s="37"/>
      <c r="HPE162" s="37"/>
      <c r="HPF162" s="37"/>
      <c r="HPG162" s="37"/>
      <c r="HPH162" s="37"/>
      <c r="HPI162" s="37"/>
      <c r="HPJ162" s="37"/>
      <c r="HPK162" s="37"/>
      <c r="HPL162" s="37"/>
      <c r="HPM162" s="37"/>
      <c r="HPN162" s="37"/>
      <c r="HPO162" s="37"/>
      <c r="HPP162" s="37"/>
      <c r="HPQ162" s="37"/>
      <c r="HPR162" s="37"/>
      <c r="HPS162" s="37"/>
      <c r="HPT162" s="37"/>
      <c r="HPU162" s="37"/>
      <c r="HPV162" s="37"/>
      <c r="HPW162" s="37"/>
      <c r="HPX162" s="37"/>
      <c r="HPY162" s="37"/>
      <c r="HPZ162" s="37"/>
      <c r="HQA162" s="37"/>
      <c r="HQB162" s="37"/>
      <c r="HQC162" s="37"/>
      <c r="HQD162" s="37"/>
      <c r="HQE162" s="37"/>
      <c r="HQF162" s="37"/>
      <c r="HQG162" s="37"/>
      <c r="HQH162" s="37"/>
      <c r="HQI162" s="37"/>
      <c r="HQJ162" s="37"/>
      <c r="HQK162" s="37"/>
      <c r="HQL162" s="37"/>
      <c r="HQM162" s="37"/>
      <c r="HQN162" s="37"/>
      <c r="HQO162" s="37"/>
      <c r="HQP162" s="37"/>
      <c r="HQQ162" s="37"/>
      <c r="HQR162" s="37"/>
      <c r="HQS162" s="37"/>
      <c r="HQT162" s="37"/>
      <c r="HQU162" s="37"/>
      <c r="HQV162" s="37"/>
      <c r="HQW162" s="37"/>
      <c r="HQX162" s="37"/>
      <c r="HQY162" s="37"/>
      <c r="HQZ162" s="37"/>
      <c r="HRA162" s="37"/>
      <c r="HRB162" s="37"/>
      <c r="HRC162" s="37"/>
      <c r="HRD162" s="37"/>
      <c r="HRE162" s="37"/>
      <c r="HRF162" s="37"/>
      <c r="HRG162" s="37"/>
      <c r="HRH162" s="37"/>
      <c r="HRI162" s="37"/>
      <c r="HRJ162" s="37"/>
      <c r="HRK162" s="37"/>
      <c r="HRL162" s="37"/>
      <c r="HRM162" s="37"/>
      <c r="HRN162" s="37"/>
      <c r="HRO162" s="37"/>
      <c r="HRP162" s="37"/>
      <c r="HRQ162" s="37"/>
      <c r="HRR162" s="37"/>
      <c r="HRS162" s="37"/>
      <c r="HRT162" s="37"/>
      <c r="HRU162" s="37"/>
      <c r="HRV162" s="37"/>
      <c r="HRW162" s="37"/>
      <c r="HRX162" s="37"/>
      <c r="HRY162" s="37"/>
      <c r="HRZ162" s="37"/>
      <c r="HSA162" s="37"/>
      <c r="HSB162" s="37"/>
      <c r="HSC162" s="37"/>
      <c r="HSD162" s="37"/>
      <c r="HSE162" s="37"/>
      <c r="HSF162" s="37"/>
      <c r="HSG162" s="37"/>
      <c r="HSH162" s="37"/>
      <c r="HSI162" s="37"/>
      <c r="HSJ162" s="37"/>
      <c r="HSK162" s="37"/>
      <c r="HSL162" s="37"/>
      <c r="HSM162" s="37"/>
      <c r="HSN162" s="37"/>
      <c r="HSO162" s="37"/>
      <c r="HSP162" s="37"/>
      <c r="HSQ162" s="37"/>
      <c r="HSR162" s="37"/>
      <c r="HSS162" s="37"/>
      <c r="HST162" s="37"/>
      <c r="HSU162" s="37"/>
      <c r="HSV162" s="37"/>
      <c r="HSW162" s="37"/>
      <c r="HSX162" s="37"/>
      <c r="HSY162" s="37"/>
      <c r="HSZ162" s="37"/>
      <c r="HTA162" s="37"/>
      <c r="HTB162" s="37"/>
      <c r="HTC162" s="37"/>
      <c r="HTD162" s="37"/>
      <c r="HTE162" s="37"/>
      <c r="HTF162" s="37"/>
      <c r="HTG162" s="37"/>
      <c r="HTH162" s="37"/>
      <c r="HTI162" s="37"/>
      <c r="HTJ162" s="37"/>
      <c r="HTK162" s="37"/>
      <c r="HTL162" s="37"/>
      <c r="HTM162" s="37"/>
      <c r="HTN162" s="37"/>
      <c r="HTO162" s="37"/>
      <c r="HTP162" s="37"/>
      <c r="HTQ162" s="37"/>
      <c r="HTR162" s="37"/>
      <c r="HTS162" s="37"/>
      <c r="HTT162" s="37"/>
      <c r="HTU162" s="37"/>
      <c r="HTV162" s="37"/>
      <c r="HTW162" s="37"/>
      <c r="HTX162" s="37"/>
      <c r="HTY162" s="37"/>
      <c r="HTZ162" s="37"/>
      <c r="HUA162" s="37"/>
      <c r="HUB162" s="37"/>
      <c r="HUC162" s="37"/>
      <c r="HUD162" s="37"/>
      <c r="HUE162" s="37"/>
      <c r="HUF162" s="37"/>
      <c r="HUG162" s="37"/>
      <c r="HUH162" s="37"/>
      <c r="HUI162" s="37"/>
      <c r="HUJ162" s="37"/>
      <c r="HUK162" s="37"/>
      <c r="HUL162" s="37"/>
      <c r="HUM162" s="37"/>
      <c r="HUN162" s="37"/>
      <c r="HUO162" s="37"/>
      <c r="HUP162" s="37"/>
      <c r="HUQ162" s="37"/>
      <c r="HUR162" s="37"/>
      <c r="HUS162" s="37"/>
      <c r="HUT162" s="37"/>
      <c r="HUU162" s="37"/>
      <c r="HUV162" s="37"/>
      <c r="HUW162" s="37"/>
      <c r="HUX162" s="37"/>
      <c r="HUY162" s="37"/>
      <c r="HUZ162" s="37"/>
      <c r="HVA162" s="37"/>
      <c r="HVB162" s="37"/>
      <c r="HVC162" s="37"/>
      <c r="HVD162" s="37"/>
      <c r="HVE162" s="37"/>
      <c r="HVF162" s="37"/>
      <c r="HVG162" s="37"/>
      <c r="HVH162" s="37"/>
      <c r="HVI162" s="37"/>
      <c r="HVJ162" s="37"/>
      <c r="HVK162" s="37"/>
      <c r="HVL162" s="37"/>
      <c r="HVM162" s="37"/>
      <c r="HVN162" s="37"/>
      <c r="HVO162" s="37"/>
      <c r="HVP162" s="37"/>
      <c r="HVQ162" s="37"/>
      <c r="HVR162" s="37"/>
      <c r="HVS162" s="37"/>
      <c r="HVT162" s="37"/>
      <c r="HVU162" s="37"/>
      <c r="HVV162" s="37"/>
      <c r="HVW162" s="37"/>
      <c r="HVX162" s="37"/>
      <c r="HVY162" s="37"/>
      <c r="HVZ162" s="37"/>
      <c r="HWA162" s="37"/>
      <c r="HWB162" s="37"/>
      <c r="HWC162" s="37"/>
      <c r="HWD162" s="37"/>
      <c r="HWE162" s="37"/>
      <c r="HWF162" s="37"/>
      <c r="HWG162" s="37"/>
      <c r="HWH162" s="37"/>
      <c r="HWI162" s="37"/>
      <c r="HWJ162" s="37"/>
      <c r="HWK162" s="37"/>
      <c r="HWL162" s="37"/>
      <c r="HWM162" s="37"/>
      <c r="HWN162" s="37"/>
      <c r="HWO162" s="37"/>
      <c r="HWP162" s="37"/>
      <c r="HWQ162" s="37"/>
      <c r="HWR162" s="37"/>
      <c r="HWS162" s="37"/>
      <c r="HWT162" s="37"/>
      <c r="HWU162" s="37"/>
      <c r="HWV162" s="37"/>
      <c r="HWW162" s="37"/>
      <c r="HWX162" s="37"/>
      <c r="HWY162" s="37"/>
      <c r="HWZ162" s="37"/>
      <c r="HXA162" s="37"/>
      <c r="HXB162" s="37"/>
      <c r="HXC162" s="37"/>
      <c r="HXD162" s="37"/>
      <c r="HXE162" s="37"/>
      <c r="HXF162" s="37"/>
      <c r="HXG162" s="37"/>
      <c r="HXH162" s="37"/>
      <c r="HXI162" s="37"/>
      <c r="HXJ162" s="37"/>
      <c r="HXK162" s="37"/>
      <c r="HXL162" s="37"/>
      <c r="HXM162" s="37"/>
      <c r="HXN162" s="37"/>
      <c r="HXO162" s="37"/>
      <c r="HXP162" s="37"/>
      <c r="HXQ162" s="37"/>
      <c r="HXR162" s="37"/>
      <c r="HXS162" s="37"/>
      <c r="HXT162" s="37"/>
      <c r="HXU162" s="37"/>
      <c r="HXV162" s="37"/>
      <c r="HXW162" s="37"/>
      <c r="HXX162" s="37"/>
      <c r="HXY162" s="37"/>
      <c r="HXZ162" s="37"/>
      <c r="HYA162" s="37"/>
      <c r="HYB162" s="37"/>
      <c r="HYC162" s="37"/>
      <c r="HYD162" s="37"/>
      <c r="HYE162" s="37"/>
      <c r="HYF162" s="37"/>
      <c r="HYG162" s="37"/>
      <c r="HYH162" s="37"/>
      <c r="HYI162" s="37"/>
      <c r="HYJ162" s="37"/>
      <c r="HYK162" s="37"/>
      <c r="HYL162" s="37"/>
      <c r="HYM162" s="37"/>
      <c r="HYN162" s="37"/>
      <c r="HYO162" s="37"/>
      <c r="HYP162" s="37"/>
      <c r="HYQ162" s="37"/>
      <c r="HYR162" s="37"/>
      <c r="HYS162" s="37"/>
      <c r="HYT162" s="37"/>
      <c r="HYU162" s="37"/>
      <c r="HYV162" s="37"/>
      <c r="HYW162" s="37"/>
      <c r="HYX162" s="37"/>
      <c r="HYY162" s="37"/>
      <c r="HYZ162" s="37"/>
      <c r="HZA162" s="37"/>
      <c r="HZB162" s="37"/>
      <c r="HZC162" s="37"/>
      <c r="HZD162" s="37"/>
      <c r="HZE162" s="37"/>
      <c r="HZF162" s="37"/>
      <c r="HZG162" s="37"/>
      <c r="HZH162" s="37"/>
      <c r="HZI162" s="37"/>
      <c r="HZJ162" s="37"/>
      <c r="HZK162" s="37"/>
      <c r="HZL162" s="37"/>
      <c r="HZM162" s="37"/>
      <c r="HZN162" s="37"/>
      <c r="HZO162" s="37"/>
      <c r="HZP162" s="37"/>
      <c r="HZQ162" s="37"/>
      <c r="HZR162" s="37"/>
      <c r="HZS162" s="37"/>
      <c r="HZT162" s="37"/>
      <c r="HZU162" s="37"/>
      <c r="HZV162" s="37"/>
      <c r="HZW162" s="37"/>
      <c r="HZX162" s="37"/>
      <c r="HZY162" s="37"/>
      <c r="HZZ162" s="37"/>
      <c r="IAA162" s="37"/>
      <c r="IAB162" s="37"/>
      <c r="IAC162" s="37"/>
      <c r="IAD162" s="37"/>
      <c r="IAE162" s="37"/>
      <c r="IAF162" s="37"/>
      <c r="IAG162" s="37"/>
      <c r="IAH162" s="37"/>
      <c r="IAI162" s="37"/>
      <c r="IAJ162" s="37"/>
      <c r="IAK162" s="37"/>
      <c r="IAL162" s="37"/>
      <c r="IAM162" s="37"/>
      <c r="IAN162" s="37"/>
      <c r="IAO162" s="37"/>
      <c r="IAP162" s="37"/>
      <c r="IAQ162" s="37"/>
      <c r="IAR162" s="37"/>
      <c r="IAS162" s="37"/>
      <c r="IAT162" s="37"/>
      <c r="IAU162" s="37"/>
      <c r="IAV162" s="37"/>
      <c r="IAW162" s="37"/>
      <c r="IAX162" s="37"/>
      <c r="IAY162" s="37"/>
      <c r="IAZ162" s="37"/>
      <c r="IBA162" s="37"/>
      <c r="IBB162" s="37"/>
      <c r="IBC162" s="37"/>
      <c r="IBD162" s="37"/>
      <c r="IBE162" s="37"/>
      <c r="IBF162" s="37"/>
      <c r="IBG162" s="37"/>
      <c r="IBH162" s="37"/>
      <c r="IBI162" s="37"/>
      <c r="IBJ162" s="37"/>
      <c r="IBK162" s="37"/>
      <c r="IBL162" s="37"/>
      <c r="IBM162" s="37"/>
      <c r="IBN162" s="37"/>
      <c r="IBO162" s="37"/>
      <c r="IBP162" s="37"/>
      <c r="IBQ162" s="37"/>
      <c r="IBR162" s="37"/>
      <c r="IBS162" s="37"/>
      <c r="IBT162" s="37"/>
      <c r="IBU162" s="37"/>
      <c r="IBV162" s="37"/>
      <c r="IBW162" s="37"/>
      <c r="IBX162" s="37"/>
      <c r="IBY162" s="37"/>
      <c r="IBZ162" s="37"/>
      <c r="ICA162" s="37"/>
      <c r="ICB162" s="37"/>
      <c r="ICC162" s="37"/>
      <c r="ICD162" s="37"/>
      <c r="ICE162" s="37"/>
      <c r="ICF162" s="37"/>
      <c r="ICG162" s="37"/>
      <c r="ICH162" s="37"/>
      <c r="ICI162" s="37"/>
      <c r="ICJ162" s="37"/>
      <c r="ICK162" s="37"/>
      <c r="ICL162" s="37"/>
      <c r="ICM162" s="37"/>
      <c r="ICN162" s="37"/>
      <c r="ICO162" s="37"/>
      <c r="ICP162" s="37"/>
      <c r="ICQ162" s="37"/>
      <c r="ICR162" s="37"/>
      <c r="ICS162" s="37"/>
      <c r="ICT162" s="37"/>
      <c r="ICU162" s="37"/>
      <c r="ICV162" s="37"/>
      <c r="ICW162" s="37"/>
      <c r="ICX162" s="37"/>
      <c r="ICY162" s="37"/>
      <c r="ICZ162" s="37"/>
      <c r="IDA162" s="37"/>
      <c r="IDB162" s="37"/>
      <c r="IDC162" s="37"/>
      <c r="IDD162" s="37"/>
      <c r="IDE162" s="37"/>
      <c r="IDF162" s="37"/>
      <c r="IDG162" s="37"/>
      <c r="IDH162" s="37"/>
      <c r="IDI162" s="37"/>
      <c r="IDJ162" s="37"/>
      <c r="IDK162" s="37"/>
      <c r="IDL162" s="37"/>
      <c r="IDM162" s="37"/>
      <c r="IDN162" s="37"/>
      <c r="IDO162" s="37"/>
      <c r="IDP162" s="37"/>
      <c r="IDQ162" s="37"/>
      <c r="IDR162" s="37"/>
      <c r="IDS162" s="37"/>
      <c r="IDT162" s="37"/>
      <c r="IDU162" s="37"/>
      <c r="IDV162" s="37"/>
      <c r="IDW162" s="37"/>
      <c r="IDX162" s="37"/>
      <c r="IDY162" s="37"/>
      <c r="IDZ162" s="37"/>
      <c r="IEA162" s="37"/>
      <c r="IEB162" s="37"/>
      <c r="IEC162" s="37"/>
      <c r="IED162" s="37"/>
      <c r="IEE162" s="37"/>
      <c r="IEF162" s="37"/>
      <c r="IEG162" s="37"/>
      <c r="IEH162" s="37"/>
      <c r="IEI162" s="37"/>
      <c r="IEJ162" s="37"/>
      <c r="IEK162" s="37"/>
      <c r="IEL162" s="37"/>
      <c r="IEM162" s="37"/>
      <c r="IEN162" s="37"/>
      <c r="IEO162" s="37"/>
      <c r="IEP162" s="37"/>
      <c r="IEQ162" s="37"/>
      <c r="IER162" s="37"/>
      <c r="IES162" s="37"/>
      <c r="IET162" s="37"/>
      <c r="IEU162" s="37"/>
      <c r="IEV162" s="37"/>
      <c r="IEW162" s="37"/>
      <c r="IEX162" s="37"/>
      <c r="IEY162" s="37"/>
      <c r="IEZ162" s="37"/>
      <c r="IFA162" s="37"/>
      <c r="IFB162" s="37"/>
      <c r="IFC162" s="37"/>
      <c r="IFD162" s="37"/>
      <c r="IFE162" s="37"/>
      <c r="IFF162" s="37"/>
      <c r="IFG162" s="37"/>
      <c r="IFH162" s="37"/>
      <c r="IFI162" s="37"/>
      <c r="IFJ162" s="37"/>
      <c r="IFK162" s="37"/>
      <c r="IFL162" s="37"/>
      <c r="IFM162" s="37"/>
      <c r="IFN162" s="37"/>
      <c r="IFO162" s="37"/>
      <c r="IFP162" s="37"/>
      <c r="IFQ162" s="37"/>
      <c r="IFR162" s="37"/>
      <c r="IFS162" s="37"/>
      <c r="IFT162" s="37"/>
      <c r="IFU162" s="37"/>
      <c r="IFV162" s="37"/>
      <c r="IFW162" s="37"/>
      <c r="IFX162" s="37"/>
      <c r="IFY162" s="37"/>
      <c r="IFZ162" s="37"/>
      <c r="IGA162" s="37"/>
      <c r="IGB162" s="37"/>
      <c r="IGC162" s="37"/>
      <c r="IGD162" s="37"/>
      <c r="IGE162" s="37"/>
      <c r="IGF162" s="37"/>
      <c r="IGG162" s="37"/>
      <c r="IGH162" s="37"/>
      <c r="IGI162" s="37"/>
      <c r="IGJ162" s="37"/>
      <c r="IGK162" s="37"/>
      <c r="IGL162" s="37"/>
      <c r="IGM162" s="37"/>
      <c r="IGN162" s="37"/>
      <c r="IGO162" s="37"/>
      <c r="IGP162" s="37"/>
      <c r="IGQ162" s="37"/>
      <c r="IGR162" s="37"/>
      <c r="IGS162" s="37"/>
      <c r="IGT162" s="37"/>
      <c r="IGU162" s="37"/>
      <c r="IGV162" s="37"/>
      <c r="IGW162" s="37"/>
      <c r="IGX162" s="37"/>
      <c r="IGY162" s="37"/>
      <c r="IGZ162" s="37"/>
      <c r="IHA162" s="37"/>
      <c r="IHB162" s="37"/>
      <c r="IHC162" s="37"/>
      <c r="IHD162" s="37"/>
      <c r="IHE162" s="37"/>
      <c r="IHF162" s="37"/>
      <c r="IHG162" s="37"/>
      <c r="IHH162" s="37"/>
      <c r="IHI162" s="37"/>
      <c r="IHJ162" s="37"/>
      <c r="IHK162" s="37"/>
      <c r="IHL162" s="37"/>
      <c r="IHM162" s="37"/>
      <c r="IHN162" s="37"/>
      <c r="IHO162" s="37"/>
      <c r="IHP162" s="37"/>
      <c r="IHQ162" s="37"/>
      <c r="IHR162" s="37"/>
      <c r="IHS162" s="37"/>
      <c r="IHT162" s="37"/>
      <c r="IHU162" s="37"/>
      <c r="IHV162" s="37"/>
      <c r="IHW162" s="37"/>
      <c r="IHX162" s="37"/>
      <c r="IHY162" s="37"/>
      <c r="IHZ162" s="37"/>
      <c r="IIA162" s="37"/>
      <c r="IIB162" s="37"/>
      <c r="IIC162" s="37"/>
      <c r="IID162" s="37"/>
      <c r="IIE162" s="37"/>
      <c r="IIF162" s="37"/>
      <c r="IIG162" s="37"/>
      <c r="IIH162" s="37"/>
      <c r="III162" s="37"/>
      <c r="IIJ162" s="37"/>
      <c r="IIK162" s="37"/>
      <c r="IIL162" s="37"/>
      <c r="IIM162" s="37"/>
      <c r="IIN162" s="37"/>
      <c r="IIO162" s="37"/>
      <c r="IIP162" s="37"/>
      <c r="IIQ162" s="37"/>
      <c r="IIR162" s="37"/>
      <c r="IIS162" s="37"/>
      <c r="IIT162" s="37"/>
      <c r="IIU162" s="37"/>
      <c r="IIV162" s="37"/>
      <c r="IIW162" s="37"/>
      <c r="IIX162" s="37"/>
      <c r="IIY162" s="37"/>
      <c r="IIZ162" s="37"/>
      <c r="IJA162" s="37"/>
      <c r="IJB162" s="37"/>
      <c r="IJC162" s="37"/>
      <c r="IJD162" s="37"/>
      <c r="IJE162" s="37"/>
      <c r="IJF162" s="37"/>
      <c r="IJG162" s="37"/>
      <c r="IJH162" s="37"/>
      <c r="IJI162" s="37"/>
      <c r="IJJ162" s="37"/>
      <c r="IJK162" s="37"/>
      <c r="IJL162" s="37"/>
      <c r="IJM162" s="37"/>
      <c r="IJN162" s="37"/>
      <c r="IJO162" s="37"/>
      <c r="IJP162" s="37"/>
      <c r="IJQ162" s="37"/>
      <c r="IJR162" s="37"/>
      <c r="IJS162" s="37"/>
      <c r="IJT162" s="37"/>
      <c r="IJU162" s="37"/>
      <c r="IJV162" s="37"/>
      <c r="IJW162" s="37"/>
      <c r="IJX162" s="37"/>
      <c r="IJY162" s="37"/>
      <c r="IJZ162" s="37"/>
      <c r="IKA162" s="37"/>
      <c r="IKB162" s="37"/>
      <c r="IKC162" s="37"/>
      <c r="IKD162" s="37"/>
      <c r="IKE162" s="37"/>
      <c r="IKF162" s="37"/>
      <c r="IKG162" s="37"/>
      <c r="IKH162" s="37"/>
      <c r="IKI162" s="37"/>
      <c r="IKJ162" s="37"/>
      <c r="IKK162" s="37"/>
      <c r="IKL162" s="37"/>
      <c r="IKM162" s="37"/>
      <c r="IKN162" s="37"/>
      <c r="IKO162" s="37"/>
      <c r="IKP162" s="37"/>
      <c r="IKQ162" s="37"/>
      <c r="IKR162" s="37"/>
      <c r="IKS162" s="37"/>
      <c r="IKT162" s="37"/>
      <c r="IKU162" s="37"/>
      <c r="IKV162" s="37"/>
      <c r="IKW162" s="37"/>
      <c r="IKX162" s="37"/>
      <c r="IKY162" s="37"/>
      <c r="IKZ162" s="37"/>
      <c r="ILA162" s="37"/>
      <c r="ILB162" s="37"/>
      <c r="ILC162" s="37"/>
      <c r="ILD162" s="37"/>
      <c r="ILE162" s="37"/>
      <c r="ILF162" s="37"/>
      <c r="ILG162" s="37"/>
      <c r="ILH162" s="37"/>
      <c r="ILI162" s="37"/>
      <c r="ILJ162" s="37"/>
      <c r="ILK162" s="37"/>
      <c r="ILL162" s="37"/>
      <c r="ILM162" s="37"/>
      <c r="ILN162" s="37"/>
      <c r="ILO162" s="37"/>
      <c r="ILP162" s="37"/>
      <c r="ILQ162" s="37"/>
      <c r="ILR162" s="37"/>
      <c r="ILS162" s="37"/>
      <c r="ILT162" s="37"/>
      <c r="ILU162" s="37"/>
      <c r="ILV162" s="37"/>
      <c r="ILW162" s="37"/>
      <c r="ILX162" s="37"/>
      <c r="ILY162" s="37"/>
      <c r="ILZ162" s="37"/>
      <c r="IMA162" s="37"/>
      <c r="IMB162" s="37"/>
      <c r="IMC162" s="37"/>
      <c r="IMD162" s="37"/>
      <c r="IME162" s="37"/>
      <c r="IMF162" s="37"/>
      <c r="IMG162" s="37"/>
      <c r="IMH162" s="37"/>
      <c r="IMI162" s="37"/>
      <c r="IMJ162" s="37"/>
      <c r="IMK162" s="37"/>
      <c r="IML162" s="37"/>
      <c r="IMM162" s="37"/>
      <c r="IMN162" s="37"/>
      <c r="IMO162" s="37"/>
      <c r="IMP162" s="37"/>
      <c r="IMQ162" s="37"/>
      <c r="IMR162" s="37"/>
      <c r="IMS162" s="37"/>
      <c r="IMT162" s="37"/>
      <c r="IMU162" s="37"/>
      <c r="IMV162" s="37"/>
      <c r="IMW162" s="37"/>
      <c r="IMX162" s="37"/>
      <c r="IMY162" s="37"/>
      <c r="IMZ162" s="37"/>
      <c r="INA162" s="37"/>
      <c r="INB162" s="37"/>
      <c r="INC162" s="37"/>
      <c r="IND162" s="37"/>
      <c r="INE162" s="37"/>
      <c r="INF162" s="37"/>
      <c r="ING162" s="37"/>
      <c r="INH162" s="37"/>
      <c r="INI162" s="37"/>
      <c r="INJ162" s="37"/>
      <c r="INK162" s="37"/>
      <c r="INL162" s="37"/>
      <c r="INM162" s="37"/>
      <c r="INN162" s="37"/>
      <c r="INO162" s="37"/>
      <c r="INP162" s="37"/>
      <c r="INQ162" s="37"/>
      <c r="INR162" s="37"/>
      <c r="INS162" s="37"/>
      <c r="INT162" s="37"/>
      <c r="INU162" s="37"/>
      <c r="INV162" s="37"/>
      <c r="INW162" s="37"/>
      <c r="INX162" s="37"/>
      <c r="INY162" s="37"/>
      <c r="INZ162" s="37"/>
      <c r="IOA162" s="37"/>
      <c r="IOB162" s="37"/>
      <c r="IOC162" s="37"/>
      <c r="IOD162" s="37"/>
      <c r="IOE162" s="37"/>
      <c r="IOF162" s="37"/>
      <c r="IOG162" s="37"/>
      <c r="IOH162" s="37"/>
      <c r="IOI162" s="37"/>
      <c r="IOJ162" s="37"/>
      <c r="IOK162" s="37"/>
      <c r="IOL162" s="37"/>
      <c r="IOM162" s="37"/>
      <c r="ION162" s="37"/>
      <c r="IOO162" s="37"/>
      <c r="IOP162" s="37"/>
      <c r="IOQ162" s="37"/>
      <c r="IOR162" s="37"/>
      <c r="IOS162" s="37"/>
      <c r="IOT162" s="37"/>
      <c r="IOU162" s="37"/>
      <c r="IOV162" s="37"/>
      <c r="IOW162" s="37"/>
      <c r="IOX162" s="37"/>
      <c r="IOY162" s="37"/>
      <c r="IOZ162" s="37"/>
      <c r="IPA162" s="37"/>
      <c r="IPB162" s="37"/>
      <c r="IPC162" s="37"/>
      <c r="IPD162" s="37"/>
      <c r="IPE162" s="37"/>
      <c r="IPF162" s="37"/>
      <c r="IPG162" s="37"/>
      <c r="IPH162" s="37"/>
      <c r="IPI162" s="37"/>
      <c r="IPJ162" s="37"/>
      <c r="IPK162" s="37"/>
      <c r="IPL162" s="37"/>
      <c r="IPM162" s="37"/>
      <c r="IPN162" s="37"/>
      <c r="IPO162" s="37"/>
      <c r="IPP162" s="37"/>
      <c r="IPQ162" s="37"/>
      <c r="IPR162" s="37"/>
      <c r="IPS162" s="37"/>
      <c r="IPT162" s="37"/>
      <c r="IPU162" s="37"/>
      <c r="IPV162" s="37"/>
      <c r="IPW162" s="37"/>
      <c r="IPX162" s="37"/>
      <c r="IPY162" s="37"/>
      <c r="IPZ162" s="37"/>
      <c r="IQA162" s="37"/>
      <c r="IQB162" s="37"/>
      <c r="IQC162" s="37"/>
      <c r="IQD162" s="37"/>
      <c r="IQE162" s="37"/>
      <c r="IQF162" s="37"/>
      <c r="IQG162" s="37"/>
      <c r="IQH162" s="37"/>
      <c r="IQI162" s="37"/>
      <c r="IQJ162" s="37"/>
      <c r="IQK162" s="37"/>
      <c r="IQL162" s="37"/>
      <c r="IQM162" s="37"/>
      <c r="IQN162" s="37"/>
      <c r="IQO162" s="37"/>
      <c r="IQP162" s="37"/>
      <c r="IQQ162" s="37"/>
      <c r="IQR162" s="37"/>
      <c r="IQS162" s="37"/>
      <c r="IQT162" s="37"/>
      <c r="IQU162" s="37"/>
      <c r="IQV162" s="37"/>
      <c r="IQW162" s="37"/>
      <c r="IQX162" s="37"/>
      <c r="IQY162" s="37"/>
      <c r="IQZ162" s="37"/>
      <c r="IRA162" s="37"/>
      <c r="IRB162" s="37"/>
      <c r="IRC162" s="37"/>
      <c r="IRD162" s="37"/>
      <c r="IRE162" s="37"/>
      <c r="IRF162" s="37"/>
      <c r="IRG162" s="37"/>
      <c r="IRH162" s="37"/>
      <c r="IRI162" s="37"/>
      <c r="IRJ162" s="37"/>
      <c r="IRK162" s="37"/>
      <c r="IRL162" s="37"/>
      <c r="IRM162" s="37"/>
      <c r="IRN162" s="37"/>
      <c r="IRO162" s="37"/>
      <c r="IRP162" s="37"/>
      <c r="IRQ162" s="37"/>
      <c r="IRR162" s="37"/>
      <c r="IRS162" s="37"/>
      <c r="IRT162" s="37"/>
      <c r="IRU162" s="37"/>
      <c r="IRV162" s="37"/>
      <c r="IRW162" s="37"/>
      <c r="IRX162" s="37"/>
      <c r="IRY162" s="37"/>
      <c r="IRZ162" s="37"/>
      <c r="ISA162" s="37"/>
      <c r="ISB162" s="37"/>
      <c r="ISC162" s="37"/>
      <c r="ISD162" s="37"/>
      <c r="ISE162" s="37"/>
      <c r="ISF162" s="37"/>
      <c r="ISG162" s="37"/>
      <c r="ISH162" s="37"/>
      <c r="ISI162" s="37"/>
      <c r="ISJ162" s="37"/>
      <c r="ISK162" s="37"/>
      <c r="ISL162" s="37"/>
      <c r="ISM162" s="37"/>
      <c r="ISN162" s="37"/>
      <c r="ISO162" s="37"/>
      <c r="ISP162" s="37"/>
      <c r="ISQ162" s="37"/>
      <c r="ISR162" s="37"/>
      <c r="ISS162" s="37"/>
      <c r="IST162" s="37"/>
      <c r="ISU162" s="37"/>
      <c r="ISV162" s="37"/>
      <c r="ISW162" s="37"/>
      <c r="ISX162" s="37"/>
      <c r="ISY162" s="37"/>
      <c r="ISZ162" s="37"/>
      <c r="ITA162" s="37"/>
      <c r="ITB162" s="37"/>
      <c r="ITC162" s="37"/>
      <c r="ITD162" s="37"/>
      <c r="ITE162" s="37"/>
      <c r="ITF162" s="37"/>
      <c r="ITG162" s="37"/>
      <c r="ITH162" s="37"/>
      <c r="ITI162" s="37"/>
      <c r="ITJ162" s="37"/>
      <c r="ITK162" s="37"/>
      <c r="ITL162" s="37"/>
      <c r="ITM162" s="37"/>
      <c r="ITN162" s="37"/>
      <c r="ITO162" s="37"/>
      <c r="ITP162" s="37"/>
      <c r="ITQ162" s="37"/>
      <c r="ITR162" s="37"/>
      <c r="ITS162" s="37"/>
      <c r="ITT162" s="37"/>
      <c r="ITU162" s="37"/>
      <c r="ITV162" s="37"/>
      <c r="ITW162" s="37"/>
      <c r="ITX162" s="37"/>
      <c r="ITY162" s="37"/>
      <c r="ITZ162" s="37"/>
      <c r="IUA162" s="37"/>
      <c r="IUB162" s="37"/>
      <c r="IUC162" s="37"/>
      <c r="IUD162" s="37"/>
      <c r="IUE162" s="37"/>
      <c r="IUF162" s="37"/>
      <c r="IUG162" s="37"/>
      <c r="IUH162" s="37"/>
      <c r="IUI162" s="37"/>
      <c r="IUJ162" s="37"/>
      <c r="IUK162" s="37"/>
      <c r="IUL162" s="37"/>
      <c r="IUM162" s="37"/>
      <c r="IUN162" s="37"/>
      <c r="IUO162" s="37"/>
      <c r="IUP162" s="37"/>
      <c r="IUQ162" s="37"/>
      <c r="IUR162" s="37"/>
      <c r="IUS162" s="37"/>
      <c r="IUT162" s="37"/>
      <c r="IUU162" s="37"/>
      <c r="IUV162" s="37"/>
      <c r="IUW162" s="37"/>
      <c r="IUX162" s="37"/>
      <c r="IUY162" s="37"/>
      <c r="IUZ162" s="37"/>
      <c r="IVA162" s="37"/>
      <c r="IVB162" s="37"/>
      <c r="IVC162" s="37"/>
      <c r="IVD162" s="37"/>
      <c r="IVE162" s="37"/>
      <c r="IVF162" s="37"/>
      <c r="IVG162" s="37"/>
      <c r="IVH162" s="37"/>
      <c r="IVI162" s="37"/>
      <c r="IVJ162" s="37"/>
      <c r="IVK162" s="37"/>
      <c r="IVL162" s="37"/>
      <c r="IVM162" s="37"/>
      <c r="IVN162" s="37"/>
      <c r="IVO162" s="37"/>
      <c r="IVP162" s="37"/>
      <c r="IVQ162" s="37"/>
      <c r="IVR162" s="37"/>
      <c r="IVS162" s="37"/>
      <c r="IVT162" s="37"/>
      <c r="IVU162" s="37"/>
      <c r="IVV162" s="37"/>
      <c r="IVW162" s="37"/>
      <c r="IVX162" s="37"/>
      <c r="IVY162" s="37"/>
      <c r="IVZ162" s="37"/>
      <c r="IWA162" s="37"/>
      <c r="IWB162" s="37"/>
      <c r="IWC162" s="37"/>
      <c r="IWD162" s="37"/>
      <c r="IWE162" s="37"/>
      <c r="IWF162" s="37"/>
      <c r="IWG162" s="37"/>
      <c r="IWH162" s="37"/>
      <c r="IWI162" s="37"/>
      <c r="IWJ162" s="37"/>
      <c r="IWK162" s="37"/>
      <c r="IWL162" s="37"/>
      <c r="IWM162" s="37"/>
      <c r="IWN162" s="37"/>
      <c r="IWO162" s="37"/>
      <c r="IWP162" s="37"/>
      <c r="IWQ162" s="37"/>
      <c r="IWR162" s="37"/>
      <c r="IWS162" s="37"/>
      <c r="IWT162" s="37"/>
      <c r="IWU162" s="37"/>
      <c r="IWV162" s="37"/>
      <c r="IWW162" s="37"/>
      <c r="IWX162" s="37"/>
      <c r="IWY162" s="37"/>
      <c r="IWZ162" s="37"/>
      <c r="IXA162" s="37"/>
      <c r="IXB162" s="37"/>
      <c r="IXC162" s="37"/>
      <c r="IXD162" s="37"/>
      <c r="IXE162" s="37"/>
      <c r="IXF162" s="37"/>
      <c r="IXG162" s="37"/>
      <c r="IXH162" s="37"/>
      <c r="IXI162" s="37"/>
      <c r="IXJ162" s="37"/>
      <c r="IXK162" s="37"/>
      <c r="IXL162" s="37"/>
      <c r="IXM162" s="37"/>
      <c r="IXN162" s="37"/>
      <c r="IXO162" s="37"/>
      <c r="IXP162" s="37"/>
      <c r="IXQ162" s="37"/>
      <c r="IXR162" s="37"/>
      <c r="IXS162" s="37"/>
      <c r="IXT162" s="37"/>
      <c r="IXU162" s="37"/>
      <c r="IXV162" s="37"/>
      <c r="IXW162" s="37"/>
      <c r="IXX162" s="37"/>
      <c r="IXY162" s="37"/>
      <c r="IXZ162" s="37"/>
      <c r="IYA162" s="37"/>
      <c r="IYB162" s="37"/>
      <c r="IYC162" s="37"/>
      <c r="IYD162" s="37"/>
      <c r="IYE162" s="37"/>
      <c r="IYF162" s="37"/>
      <c r="IYG162" s="37"/>
      <c r="IYH162" s="37"/>
      <c r="IYI162" s="37"/>
      <c r="IYJ162" s="37"/>
      <c r="IYK162" s="37"/>
      <c r="IYL162" s="37"/>
      <c r="IYM162" s="37"/>
      <c r="IYN162" s="37"/>
      <c r="IYO162" s="37"/>
      <c r="IYP162" s="37"/>
      <c r="IYQ162" s="37"/>
      <c r="IYR162" s="37"/>
      <c r="IYS162" s="37"/>
      <c r="IYT162" s="37"/>
      <c r="IYU162" s="37"/>
      <c r="IYV162" s="37"/>
      <c r="IYW162" s="37"/>
      <c r="IYX162" s="37"/>
      <c r="IYY162" s="37"/>
      <c r="IYZ162" s="37"/>
      <c r="IZA162" s="37"/>
      <c r="IZB162" s="37"/>
      <c r="IZC162" s="37"/>
      <c r="IZD162" s="37"/>
      <c r="IZE162" s="37"/>
      <c r="IZF162" s="37"/>
      <c r="IZG162" s="37"/>
      <c r="IZH162" s="37"/>
      <c r="IZI162" s="37"/>
      <c r="IZJ162" s="37"/>
      <c r="IZK162" s="37"/>
      <c r="IZL162" s="37"/>
      <c r="IZM162" s="37"/>
      <c r="IZN162" s="37"/>
      <c r="IZO162" s="37"/>
      <c r="IZP162" s="37"/>
      <c r="IZQ162" s="37"/>
      <c r="IZR162" s="37"/>
      <c r="IZS162" s="37"/>
      <c r="IZT162" s="37"/>
      <c r="IZU162" s="37"/>
      <c r="IZV162" s="37"/>
      <c r="IZW162" s="37"/>
      <c r="IZX162" s="37"/>
      <c r="IZY162" s="37"/>
      <c r="IZZ162" s="37"/>
      <c r="JAA162" s="37"/>
      <c r="JAB162" s="37"/>
      <c r="JAC162" s="37"/>
      <c r="JAD162" s="37"/>
      <c r="JAE162" s="37"/>
      <c r="JAF162" s="37"/>
      <c r="JAG162" s="37"/>
      <c r="JAH162" s="37"/>
      <c r="JAI162" s="37"/>
      <c r="JAJ162" s="37"/>
      <c r="JAK162" s="37"/>
      <c r="JAL162" s="37"/>
      <c r="JAM162" s="37"/>
      <c r="JAN162" s="37"/>
      <c r="JAO162" s="37"/>
      <c r="JAP162" s="37"/>
      <c r="JAQ162" s="37"/>
      <c r="JAR162" s="37"/>
      <c r="JAS162" s="37"/>
      <c r="JAT162" s="37"/>
      <c r="JAU162" s="37"/>
      <c r="JAV162" s="37"/>
      <c r="JAW162" s="37"/>
      <c r="JAX162" s="37"/>
      <c r="JAY162" s="37"/>
      <c r="JAZ162" s="37"/>
      <c r="JBA162" s="37"/>
      <c r="JBB162" s="37"/>
      <c r="JBC162" s="37"/>
      <c r="JBD162" s="37"/>
      <c r="JBE162" s="37"/>
      <c r="JBF162" s="37"/>
      <c r="JBG162" s="37"/>
      <c r="JBH162" s="37"/>
      <c r="JBI162" s="37"/>
      <c r="JBJ162" s="37"/>
      <c r="JBK162" s="37"/>
      <c r="JBL162" s="37"/>
      <c r="JBM162" s="37"/>
      <c r="JBN162" s="37"/>
      <c r="JBO162" s="37"/>
      <c r="JBP162" s="37"/>
      <c r="JBQ162" s="37"/>
      <c r="JBR162" s="37"/>
      <c r="JBS162" s="37"/>
      <c r="JBT162" s="37"/>
      <c r="JBU162" s="37"/>
      <c r="JBV162" s="37"/>
      <c r="JBW162" s="37"/>
      <c r="JBX162" s="37"/>
      <c r="JBY162" s="37"/>
      <c r="JBZ162" s="37"/>
      <c r="JCA162" s="37"/>
      <c r="JCB162" s="37"/>
      <c r="JCC162" s="37"/>
      <c r="JCD162" s="37"/>
      <c r="JCE162" s="37"/>
      <c r="JCF162" s="37"/>
      <c r="JCG162" s="37"/>
      <c r="JCH162" s="37"/>
      <c r="JCI162" s="37"/>
      <c r="JCJ162" s="37"/>
      <c r="JCK162" s="37"/>
      <c r="JCL162" s="37"/>
      <c r="JCM162" s="37"/>
      <c r="JCN162" s="37"/>
      <c r="JCO162" s="37"/>
      <c r="JCP162" s="37"/>
      <c r="JCQ162" s="37"/>
      <c r="JCR162" s="37"/>
      <c r="JCS162" s="37"/>
      <c r="JCT162" s="37"/>
      <c r="JCU162" s="37"/>
      <c r="JCV162" s="37"/>
      <c r="JCW162" s="37"/>
      <c r="JCX162" s="37"/>
      <c r="JCY162" s="37"/>
      <c r="JCZ162" s="37"/>
      <c r="JDA162" s="37"/>
      <c r="JDB162" s="37"/>
      <c r="JDC162" s="37"/>
      <c r="JDD162" s="37"/>
      <c r="JDE162" s="37"/>
      <c r="JDF162" s="37"/>
      <c r="JDG162" s="37"/>
      <c r="JDH162" s="37"/>
      <c r="JDI162" s="37"/>
      <c r="JDJ162" s="37"/>
      <c r="JDK162" s="37"/>
      <c r="JDL162" s="37"/>
      <c r="JDM162" s="37"/>
      <c r="JDN162" s="37"/>
      <c r="JDO162" s="37"/>
      <c r="JDP162" s="37"/>
      <c r="JDQ162" s="37"/>
      <c r="JDR162" s="37"/>
      <c r="JDS162" s="37"/>
      <c r="JDT162" s="37"/>
      <c r="JDU162" s="37"/>
      <c r="JDV162" s="37"/>
      <c r="JDW162" s="37"/>
      <c r="JDX162" s="37"/>
      <c r="JDY162" s="37"/>
      <c r="JDZ162" s="37"/>
      <c r="JEA162" s="37"/>
      <c r="JEB162" s="37"/>
      <c r="JEC162" s="37"/>
      <c r="JED162" s="37"/>
      <c r="JEE162" s="37"/>
      <c r="JEF162" s="37"/>
      <c r="JEG162" s="37"/>
      <c r="JEH162" s="37"/>
      <c r="JEI162" s="37"/>
      <c r="JEJ162" s="37"/>
      <c r="JEK162" s="37"/>
      <c r="JEL162" s="37"/>
      <c r="JEM162" s="37"/>
      <c r="JEN162" s="37"/>
      <c r="JEO162" s="37"/>
      <c r="JEP162" s="37"/>
      <c r="JEQ162" s="37"/>
      <c r="JER162" s="37"/>
      <c r="JES162" s="37"/>
      <c r="JET162" s="37"/>
      <c r="JEU162" s="37"/>
      <c r="JEV162" s="37"/>
      <c r="JEW162" s="37"/>
      <c r="JEX162" s="37"/>
      <c r="JEY162" s="37"/>
      <c r="JEZ162" s="37"/>
      <c r="JFA162" s="37"/>
      <c r="JFB162" s="37"/>
      <c r="JFC162" s="37"/>
      <c r="JFD162" s="37"/>
      <c r="JFE162" s="37"/>
      <c r="JFF162" s="37"/>
      <c r="JFG162" s="37"/>
      <c r="JFH162" s="37"/>
      <c r="JFI162" s="37"/>
      <c r="JFJ162" s="37"/>
      <c r="JFK162" s="37"/>
      <c r="JFL162" s="37"/>
      <c r="JFM162" s="37"/>
      <c r="JFN162" s="37"/>
      <c r="JFO162" s="37"/>
      <c r="JFP162" s="37"/>
      <c r="JFQ162" s="37"/>
      <c r="JFR162" s="37"/>
      <c r="JFS162" s="37"/>
      <c r="JFT162" s="37"/>
      <c r="JFU162" s="37"/>
      <c r="JFV162" s="37"/>
      <c r="JFW162" s="37"/>
      <c r="JFX162" s="37"/>
      <c r="JFY162" s="37"/>
      <c r="JFZ162" s="37"/>
      <c r="JGA162" s="37"/>
      <c r="JGB162" s="37"/>
      <c r="JGC162" s="37"/>
      <c r="JGD162" s="37"/>
      <c r="JGE162" s="37"/>
      <c r="JGF162" s="37"/>
      <c r="JGG162" s="37"/>
      <c r="JGH162" s="37"/>
      <c r="JGI162" s="37"/>
      <c r="JGJ162" s="37"/>
      <c r="JGK162" s="37"/>
      <c r="JGL162" s="37"/>
      <c r="JGM162" s="37"/>
      <c r="JGN162" s="37"/>
      <c r="JGO162" s="37"/>
      <c r="JGP162" s="37"/>
      <c r="JGQ162" s="37"/>
      <c r="JGR162" s="37"/>
      <c r="JGS162" s="37"/>
      <c r="JGT162" s="37"/>
      <c r="JGU162" s="37"/>
      <c r="JGV162" s="37"/>
      <c r="JGW162" s="37"/>
      <c r="JGX162" s="37"/>
      <c r="JGY162" s="37"/>
      <c r="JGZ162" s="37"/>
      <c r="JHA162" s="37"/>
      <c r="JHB162" s="37"/>
      <c r="JHC162" s="37"/>
      <c r="JHD162" s="37"/>
      <c r="JHE162" s="37"/>
      <c r="JHF162" s="37"/>
      <c r="JHG162" s="37"/>
      <c r="JHH162" s="37"/>
      <c r="JHI162" s="37"/>
      <c r="JHJ162" s="37"/>
      <c r="JHK162" s="37"/>
      <c r="JHL162" s="37"/>
      <c r="JHM162" s="37"/>
      <c r="JHN162" s="37"/>
      <c r="JHO162" s="37"/>
      <c r="JHP162" s="37"/>
      <c r="JHQ162" s="37"/>
      <c r="JHR162" s="37"/>
      <c r="JHS162" s="37"/>
      <c r="JHT162" s="37"/>
      <c r="JHU162" s="37"/>
      <c r="JHV162" s="37"/>
      <c r="JHW162" s="37"/>
      <c r="JHX162" s="37"/>
      <c r="JHY162" s="37"/>
      <c r="JHZ162" s="37"/>
      <c r="JIA162" s="37"/>
      <c r="JIB162" s="37"/>
      <c r="JIC162" s="37"/>
      <c r="JID162" s="37"/>
      <c r="JIE162" s="37"/>
      <c r="JIF162" s="37"/>
      <c r="JIG162" s="37"/>
      <c r="JIH162" s="37"/>
      <c r="JII162" s="37"/>
      <c r="JIJ162" s="37"/>
      <c r="JIK162" s="37"/>
      <c r="JIL162" s="37"/>
      <c r="JIM162" s="37"/>
      <c r="JIN162" s="37"/>
      <c r="JIO162" s="37"/>
      <c r="JIP162" s="37"/>
      <c r="JIQ162" s="37"/>
      <c r="JIR162" s="37"/>
      <c r="JIS162" s="37"/>
      <c r="JIT162" s="37"/>
      <c r="JIU162" s="37"/>
      <c r="JIV162" s="37"/>
      <c r="JIW162" s="37"/>
      <c r="JIX162" s="37"/>
      <c r="JIY162" s="37"/>
      <c r="JIZ162" s="37"/>
      <c r="JJA162" s="37"/>
      <c r="JJB162" s="37"/>
      <c r="JJC162" s="37"/>
      <c r="JJD162" s="37"/>
      <c r="JJE162" s="37"/>
      <c r="JJF162" s="37"/>
      <c r="JJG162" s="37"/>
      <c r="JJH162" s="37"/>
      <c r="JJI162" s="37"/>
      <c r="JJJ162" s="37"/>
      <c r="JJK162" s="37"/>
      <c r="JJL162" s="37"/>
      <c r="JJM162" s="37"/>
      <c r="JJN162" s="37"/>
      <c r="JJO162" s="37"/>
      <c r="JJP162" s="37"/>
      <c r="JJQ162" s="37"/>
      <c r="JJR162" s="37"/>
      <c r="JJS162" s="37"/>
      <c r="JJT162" s="37"/>
      <c r="JJU162" s="37"/>
      <c r="JJV162" s="37"/>
      <c r="JJW162" s="37"/>
      <c r="JJX162" s="37"/>
      <c r="JJY162" s="37"/>
      <c r="JJZ162" s="37"/>
      <c r="JKA162" s="37"/>
      <c r="JKB162" s="37"/>
      <c r="JKC162" s="37"/>
      <c r="JKD162" s="37"/>
      <c r="JKE162" s="37"/>
      <c r="JKF162" s="37"/>
      <c r="JKG162" s="37"/>
      <c r="JKH162" s="37"/>
      <c r="JKI162" s="37"/>
      <c r="JKJ162" s="37"/>
      <c r="JKK162" s="37"/>
      <c r="JKL162" s="37"/>
      <c r="JKM162" s="37"/>
      <c r="JKN162" s="37"/>
      <c r="JKO162" s="37"/>
      <c r="JKP162" s="37"/>
      <c r="JKQ162" s="37"/>
      <c r="JKR162" s="37"/>
      <c r="JKS162" s="37"/>
      <c r="JKT162" s="37"/>
      <c r="JKU162" s="37"/>
      <c r="JKV162" s="37"/>
      <c r="JKW162" s="37"/>
      <c r="JKX162" s="37"/>
      <c r="JKY162" s="37"/>
      <c r="JKZ162" s="37"/>
      <c r="JLA162" s="37"/>
      <c r="JLB162" s="37"/>
      <c r="JLC162" s="37"/>
      <c r="JLD162" s="37"/>
      <c r="JLE162" s="37"/>
      <c r="JLF162" s="37"/>
      <c r="JLG162" s="37"/>
      <c r="JLH162" s="37"/>
      <c r="JLI162" s="37"/>
      <c r="JLJ162" s="37"/>
      <c r="JLK162" s="37"/>
      <c r="JLL162" s="37"/>
      <c r="JLM162" s="37"/>
      <c r="JLN162" s="37"/>
      <c r="JLO162" s="37"/>
      <c r="JLP162" s="37"/>
      <c r="JLQ162" s="37"/>
      <c r="JLR162" s="37"/>
      <c r="JLS162" s="37"/>
      <c r="JLT162" s="37"/>
      <c r="JLU162" s="37"/>
      <c r="JLV162" s="37"/>
      <c r="JLW162" s="37"/>
      <c r="JLX162" s="37"/>
      <c r="JLY162" s="37"/>
      <c r="JLZ162" s="37"/>
      <c r="JMA162" s="37"/>
      <c r="JMB162" s="37"/>
      <c r="JMC162" s="37"/>
      <c r="JMD162" s="37"/>
      <c r="JME162" s="37"/>
      <c r="JMF162" s="37"/>
      <c r="JMG162" s="37"/>
      <c r="JMH162" s="37"/>
      <c r="JMI162" s="37"/>
      <c r="JMJ162" s="37"/>
      <c r="JMK162" s="37"/>
      <c r="JML162" s="37"/>
      <c r="JMM162" s="37"/>
      <c r="JMN162" s="37"/>
      <c r="JMO162" s="37"/>
      <c r="JMP162" s="37"/>
      <c r="JMQ162" s="37"/>
      <c r="JMR162" s="37"/>
      <c r="JMS162" s="37"/>
      <c r="JMT162" s="37"/>
      <c r="JMU162" s="37"/>
      <c r="JMV162" s="37"/>
      <c r="JMW162" s="37"/>
      <c r="JMX162" s="37"/>
      <c r="JMY162" s="37"/>
      <c r="JMZ162" s="37"/>
      <c r="JNA162" s="37"/>
      <c r="JNB162" s="37"/>
      <c r="JNC162" s="37"/>
      <c r="JND162" s="37"/>
      <c r="JNE162" s="37"/>
      <c r="JNF162" s="37"/>
      <c r="JNG162" s="37"/>
      <c r="JNH162" s="37"/>
      <c r="JNI162" s="37"/>
      <c r="JNJ162" s="37"/>
      <c r="JNK162" s="37"/>
      <c r="JNL162" s="37"/>
      <c r="JNM162" s="37"/>
      <c r="JNN162" s="37"/>
      <c r="JNO162" s="37"/>
      <c r="JNP162" s="37"/>
      <c r="JNQ162" s="37"/>
      <c r="JNR162" s="37"/>
      <c r="JNS162" s="37"/>
      <c r="JNT162" s="37"/>
      <c r="JNU162" s="37"/>
      <c r="JNV162" s="37"/>
      <c r="JNW162" s="37"/>
      <c r="JNX162" s="37"/>
      <c r="JNY162" s="37"/>
      <c r="JNZ162" s="37"/>
      <c r="JOA162" s="37"/>
      <c r="JOB162" s="37"/>
      <c r="JOC162" s="37"/>
      <c r="JOD162" s="37"/>
      <c r="JOE162" s="37"/>
      <c r="JOF162" s="37"/>
      <c r="JOG162" s="37"/>
      <c r="JOH162" s="37"/>
      <c r="JOI162" s="37"/>
      <c r="JOJ162" s="37"/>
      <c r="JOK162" s="37"/>
      <c r="JOL162" s="37"/>
      <c r="JOM162" s="37"/>
      <c r="JON162" s="37"/>
      <c r="JOO162" s="37"/>
      <c r="JOP162" s="37"/>
      <c r="JOQ162" s="37"/>
      <c r="JOR162" s="37"/>
      <c r="JOS162" s="37"/>
      <c r="JOT162" s="37"/>
      <c r="JOU162" s="37"/>
      <c r="JOV162" s="37"/>
      <c r="JOW162" s="37"/>
      <c r="JOX162" s="37"/>
      <c r="JOY162" s="37"/>
      <c r="JOZ162" s="37"/>
      <c r="JPA162" s="37"/>
      <c r="JPB162" s="37"/>
      <c r="JPC162" s="37"/>
      <c r="JPD162" s="37"/>
      <c r="JPE162" s="37"/>
      <c r="JPF162" s="37"/>
      <c r="JPG162" s="37"/>
      <c r="JPH162" s="37"/>
      <c r="JPI162" s="37"/>
      <c r="JPJ162" s="37"/>
      <c r="JPK162" s="37"/>
      <c r="JPL162" s="37"/>
      <c r="JPM162" s="37"/>
      <c r="JPN162" s="37"/>
      <c r="JPO162" s="37"/>
      <c r="JPP162" s="37"/>
      <c r="JPQ162" s="37"/>
      <c r="JPR162" s="37"/>
      <c r="JPS162" s="37"/>
      <c r="JPT162" s="37"/>
      <c r="JPU162" s="37"/>
      <c r="JPV162" s="37"/>
      <c r="JPW162" s="37"/>
      <c r="JPX162" s="37"/>
      <c r="JPY162" s="37"/>
      <c r="JPZ162" s="37"/>
      <c r="JQA162" s="37"/>
      <c r="JQB162" s="37"/>
      <c r="JQC162" s="37"/>
      <c r="JQD162" s="37"/>
      <c r="JQE162" s="37"/>
      <c r="JQF162" s="37"/>
      <c r="JQG162" s="37"/>
      <c r="JQH162" s="37"/>
      <c r="JQI162" s="37"/>
      <c r="JQJ162" s="37"/>
      <c r="JQK162" s="37"/>
      <c r="JQL162" s="37"/>
      <c r="JQM162" s="37"/>
      <c r="JQN162" s="37"/>
      <c r="JQO162" s="37"/>
      <c r="JQP162" s="37"/>
      <c r="JQQ162" s="37"/>
      <c r="JQR162" s="37"/>
      <c r="JQS162" s="37"/>
      <c r="JQT162" s="37"/>
      <c r="JQU162" s="37"/>
      <c r="JQV162" s="37"/>
      <c r="JQW162" s="37"/>
      <c r="JQX162" s="37"/>
      <c r="JQY162" s="37"/>
      <c r="JQZ162" s="37"/>
      <c r="JRA162" s="37"/>
      <c r="JRB162" s="37"/>
      <c r="JRC162" s="37"/>
      <c r="JRD162" s="37"/>
      <c r="JRE162" s="37"/>
      <c r="JRF162" s="37"/>
      <c r="JRG162" s="37"/>
      <c r="JRH162" s="37"/>
      <c r="JRI162" s="37"/>
      <c r="JRJ162" s="37"/>
      <c r="JRK162" s="37"/>
      <c r="JRL162" s="37"/>
      <c r="JRM162" s="37"/>
      <c r="JRN162" s="37"/>
      <c r="JRO162" s="37"/>
      <c r="JRP162" s="37"/>
      <c r="JRQ162" s="37"/>
      <c r="JRR162" s="37"/>
      <c r="JRS162" s="37"/>
      <c r="JRT162" s="37"/>
      <c r="JRU162" s="37"/>
      <c r="JRV162" s="37"/>
      <c r="JRW162" s="37"/>
      <c r="JRX162" s="37"/>
      <c r="JRY162" s="37"/>
      <c r="JRZ162" s="37"/>
      <c r="JSA162" s="37"/>
      <c r="JSB162" s="37"/>
      <c r="JSC162" s="37"/>
      <c r="JSD162" s="37"/>
      <c r="JSE162" s="37"/>
      <c r="JSF162" s="37"/>
      <c r="JSG162" s="37"/>
      <c r="JSH162" s="37"/>
      <c r="JSI162" s="37"/>
      <c r="JSJ162" s="37"/>
      <c r="JSK162" s="37"/>
      <c r="JSL162" s="37"/>
      <c r="JSM162" s="37"/>
      <c r="JSN162" s="37"/>
      <c r="JSO162" s="37"/>
      <c r="JSP162" s="37"/>
      <c r="JSQ162" s="37"/>
      <c r="JSR162" s="37"/>
      <c r="JSS162" s="37"/>
      <c r="JST162" s="37"/>
      <c r="JSU162" s="37"/>
      <c r="JSV162" s="37"/>
      <c r="JSW162" s="37"/>
      <c r="JSX162" s="37"/>
      <c r="JSY162" s="37"/>
      <c r="JSZ162" s="37"/>
      <c r="JTA162" s="37"/>
      <c r="JTB162" s="37"/>
      <c r="JTC162" s="37"/>
      <c r="JTD162" s="37"/>
      <c r="JTE162" s="37"/>
      <c r="JTF162" s="37"/>
      <c r="JTG162" s="37"/>
      <c r="JTH162" s="37"/>
      <c r="JTI162" s="37"/>
      <c r="JTJ162" s="37"/>
      <c r="JTK162" s="37"/>
      <c r="JTL162" s="37"/>
      <c r="JTM162" s="37"/>
      <c r="JTN162" s="37"/>
      <c r="JTO162" s="37"/>
      <c r="JTP162" s="37"/>
      <c r="JTQ162" s="37"/>
      <c r="JTR162" s="37"/>
      <c r="JTS162" s="37"/>
      <c r="JTT162" s="37"/>
      <c r="JTU162" s="37"/>
      <c r="JTV162" s="37"/>
      <c r="JTW162" s="37"/>
      <c r="JTX162" s="37"/>
      <c r="JTY162" s="37"/>
      <c r="JTZ162" s="37"/>
      <c r="JUA162" s="37"/>
      <c r="JUB162" s="37"/>
      <c r="JUC162" s="37"/>
      <c r="JUD162" s="37"/>
      <c r="JUE162" s="37"/>
      <c r="JUF162" s="37"/>
      <c r="JUG162" s="37"/>
      <c r="JUH162" s="37"/>
      <c r="JUI162" s="37"/>
      <c r="JUJ162" s="37"/>
      <c r="JUK162" s="37"/>
      <c r="JUL162" s="37"/>
      <c r="JUM162" s="37"/>
      <c r="JUN162" s="37"/>
      <c r="JUO162" s="37"/>
      <c r="JUP162" s="37"/>
      <c r="JUQ162" s="37"/>
      <c r="JUR162" s="37"/>
      <c r="JUS162" s="37"/>
      <c r="JUT162" s="37"/>
      <c r="JUU162" s="37"/>
      <c r="JUV162" s="37"/>
      <c r="JUW162" s="37"/>
      <c r="JUX162" s="37"/>
      <c r="JUY162" s="37"/>
      <c r="JUZ162" s="37"/>
      <c r="JVA162" s="37"/>
      <c r="JVB162" s="37"/>
      <c r="JVC162" s="37"/>
      <c r="JVD162" s="37"/>
      <c r="JVE162" s="37"/>
      <c r="JVF162" s="37"/>
      <c r="JVG162" s="37"/>
      <c r="JVH162" s="37"/>
      <c r="JVI162" s="37"/>
      <c r="JVJ162" s="37"/>
      <c r="JVK162" s="37"/>
      <c r="JVL162" s="37"/>
      <c r="JVM162" s="37"/>
      <c r="JVN162" s="37"/>
      <c r="JVO162" s="37"/>
      <c r="JVP162" s="37"/>
      <c r="JVQ162" s="37"/>
      <c r="JVR162" s="37"/>
      <c r="JVS162" s="37"/>
      <c r="JVT162" s="37"/>
      <c r="JVU162" s="37"/>
      <c r="JVV162" s="37"/>
      <c r="JVW162" s="37"/>
      <c r="JVX162" s="37"/>
      <c r="JVY162" s="37"/>
      <c r="JVZ162" s="37"/>
      <c r="JWA162" s="37"/>
      <c r="JWB162" s="37"/>
      <c r="JWC162" s="37"/>
      <c r="JWD162" s="37"/>
      <c r="JWE162" s="37"/>
      <c r="JWF162" s="37"/>
      <c r="JWG162" s="37"/>
      <c r="JWH162" s="37"/>
      <c r="JWI162" s="37"/>
      <c r="JWJ162" s="37"/>
      <c r="JWK162" s="37"/>
      <c r="JWL162" s="37"/>
      <c r="JWM162" s="37"/>
      <c r="JWN162" s="37"/>
      <c r="JWO162" s="37"/>
      <c r="JWP162" s="37"/>
      <c r="JWQ162" s="37"/>
      <c r="JWR162" s="37"/>
      <c r="JWS162" s="37"/>
      <c r="JWT162" s="37"/>
      <c r="JWU162" s="37"/>
      <c r="JWV162" s="37"/>
      <c r="JWW162" s="37"/>
      <c r="JWX162" s="37"/>
      <c r="JWY162" s="37"/>
      <c r="JWZ162" s="37"/>
      <c r="JXA162" s="37"/>
      <c r="JXB162" s="37"/>
      <c r="JXC162" s="37"/>
      <c r="JXD162" s="37"/>
      <c r="JXE162" s="37"/>
      <c r="JXF162" s="37"/>
      <c r="JXG162" s="37"/>
      <c r="JXH162" s="37"/>
      <c r="JXI162" s="37"/>
      <c r="JXJ162" s="37"/>
      <c r="JXK162" s="37"/>
      <c r="JXL162" s="37"/>
      <c r="JXM162" s="37"/>
      <c r="JXN162" s="37"/>
      <c r="JXO162" s="37"/>
      <c r="JXP162" s="37"/>
      <c r="JXQ162" s="37"/>
      <c r="JXR162" s="37"/>
      <c r="JXS162" s="37"/>
      <c r="JXT162" s="37"/>
      <c r="JXU162" s="37"/>
      <c r="JXV162" s="37"/>
      <c r="JXW162" s="37"/>
      <c r="JXX162" s="37"/>
      <c r="JXY162" s="37"/>
      <c r="JXZ162" s="37"/>
      <c r="JYA162" s="37"/>
      <c r="JYB162" s="37"/>
      <c r="JYC162" s="37"/>
      <c r="JYD162" s="37"/>
      <c r="JYE162" s="37"/>
      <c r="JYF162" s="37"/>
      <c r="JYG162" s="37"/>
      <c r="JYH162" s="37"/>
      <c r="JYI162" s="37"/>
      <c r="JYJ162" s="37"/>
      <c r="JYK162" s="37"/>
      <c r="JYL162" s="37"/>
      <c r="JYM162" s="37"/>
      <c r="JYN162" s="37"/>
      <c r="JYO162" s="37"/>
      <c r="JYP162" s="37"/>
      <c r="JYQ162" s="37"/>
      <c r="JYR162" s="37"/>
      <c r="JYS162" s="37"/>
      <c r="JYT162" s="37"/>
      <c r="JYU162" s="37"/>
      <c r="JYV162" s="37"/>
      <c r="JYW162" s="37"/>
      <c r="JYX162" s="37"/>
      <c r="JYY162" s="37"/>
      <c r="JYZ162" s="37"/>
      <c r="JZA162" s="37"/>
      <c r="JZB162" s="37"/>
      <c r="JZC162" s="37"/>
      <c r="JZD162" s="37"/>
      <c r="JZE162" s="37"/>
      <c r="JZF162" s="37"/>
      <c r="JZG162" s="37"/>
      <c r="JZH162" s="37"/>
      <c r="JZI162" s="37"/>
      <c r="JZJ162" s="37"/>
      <c r="JZK162" s="37"/>
      <c r="JZL162" s="37"/>
      <c r="JZM162" s="37"/>
      <c r="JZN162" s="37"/>
      <c r="JZO162" s="37"/>
      <c r="JZP162" s="37"/>
      <c r="JZQ162" s="37"/>
      <c r="JZR162" s="37"/>
      <c r="JZS162" s="37"/>
      <c r="JZT162" s="37"/>
      <c r="JZU162" s="37"/>
      <c r="JZV162" s="37"/>
      <c r="JZW162" s="37"/>
      <c r="JZX162" s="37"/>
      <c r="JZY162" s="37"/>
      <c r="JZZ162" s="37"/>
      <c r="KAA162" s="37"/>
      <c r="KAB162" s="37"/>
      <c r="KAC162" s="37"/>
      <c r="KAD162" s="37"/>
      <c r="KAE162" s="37"/>
      <c r="KAF162" s="37"/>
      <c r="KAG162" s="37"/>
      <c r="KAH162" s="37"/>
      <c r="KAI162" s="37"/>
      <c r="KAJ162" s="37"/>
      <c r="KAK162" s="37"/>
      <c r="KAL162" s="37"/>
      <c r="KAM162" s="37"/>
      <c r="KAN162" s="37"/>
      <c r="KAO162" s="37"/>
      <c r="KAP162" s="37"/>
      <c r="KAQ162" s="37"/>
      <c r="KAR162" s="37"/>
      <c r="KAS162" s="37"/>
      <c r="KAT162" s="37"/>
      <c r="KAU162" s="37"/>
      <c r="KAV162" s="37"/>
      <c r="KAW162" s="37"/>
      <c r="KAX162" s="37"/>
      <c r="KAY162" s="37"/>
      <c r="KAZ162" s="37"/>
      <c r="KBA162" s="37"/>
      <c r="KBB162" s="37"/>
      <c r="KBC162" s="37"/>
      <c r="KBD162" s="37"/>
      <c r="KBE162" s="37"/>
      <c r="KBF162" s="37"/>
      <c r="KBG162" s="37"/>
      <c r="KBH162" s="37"/>
      <c r="KBI162" s="37"/>
      <c r="KBJ162" s="37"/>
      <c r="KBK162" s="37"/>
      <c r="KBL162" s="37"/>
      <c r="KBM162" s="37"/>
      <c r="KBN162" s="37"/>
      <c r="KBO162" s="37"/>
      <c r="KBP162" s="37"/>
      <c r="KBQ162" s="37"/>
      <c r="KBR162" s="37"/>
      <c r="KBS162" s="37"/>
      <c r="KBT162" s="37"/>
      <c r="KBU162" s="37"/>
      <c r="KBV162" s="37"/>
      <c r="KBW162" s="37"/>
      <c r="KBX162" s="37"/>
      <c r="KBY162" s="37"/>
      <c r="KBZ162" s="37"/>
      <c r="KCA162" s="37"/>
      <c r="KCB162" s="37"/>
      <c r="KCC162" s="37"/>
      <c r="KCD162" s="37"/>
      <c r="KCE162" s="37"/>
      <c r="KCF162" s="37"/>
      <c r="KCG162" s="37"/>
      <c r="KCH162" s="37"/>
      <c r="KCI162" s="37"/>
      <c r="KCJ162" s="37"/>
      <c r="KCK162" s="37"/>
      <c r="KCL162" s="37"/>
      <c r="KCM162" s="37"/>
      <c r="KCN162" s="37"/>
      <c r="KCO162" s="37"/>
      <c r="KCP162" s="37"/>
      <c r="KCQ162" s="37"/>
      <c r="KCR162" s="37"/>
      <c r="KCS162" s="37"/>
      <c r="KCT162" s="37"/>
      <c r="KCU162" s="37"/>
      <c r="KCV162" s="37"/>
      <c r="KCW162" s="37"/>
      <c r="KCX162" s="37"/>
      <c r="KCY162" s="37"/>
      <c r="KCZ162" s="37"/>
      <c r="KDA162" s="37"/>
      <c r="KDB162" s="37"/>
      <c r="KDC162" s="37"/>
      <c r="KDD162" s="37"/>
      <c r="KDE162" s="37"/>
      <c r="KDF162" s="37"/>
      <c r="KDG162" s="37"/>
      <c r="KDH162" s="37"/>
      <c r="KDI162" s="37"/>
      <c r="KDJ162" s="37"/>
      <c r="KDK162" s="37"/>
      <c r="KDL162" s="37"/>
      <c r="KDM162" s="37"/>
      <c r="KDN162" s="37"/>
      <c r="KDO162" s="37"/>
      <c r="KDP162" s="37"/>
      <c r="KDQ162" s="37"/>
      <c r="KDR162" s="37"/>
      <c r="KDS162" s="37"/>
      <c r="KDT162" s="37"/>
      <c r="KDU162" s="37"/>
      <c r="KDV162" s="37"/>
      <c r="KDW162" s="37"/>
      <c r="KDX162" s="37"/>
      <c r="KDY162" s="37"/>
      <c r="KDZ162" s="37"/>
      <c r="KEA162" s="37"/>
      <c r="KEB162" s="37"/>
      <c r="KEC162" s="37"/>
      <c r="KED162" s="37"/>
      <c r="KEE162" s="37"/>
      <c r="KEF162" s="37"/>
      <c r="KEG162" s="37"/>
      <c r="KEH162" s="37"/>
      <c r="KEI162" s="37"/>
      <c r="KEJ162" s="37"/>
      <c r="KEK162" s="37"/>
      <c r="KEL162" s="37"/>
      <c r="KEM162" s="37"/>
      <c r="KEN162" s="37"/>
      <c r="KEO162" s="37"/>
      <c r="KEP162" s="37"/>
      <c r="KEQ162" s="37"/>
      <c r="KER162" s="37"/>
      <c r="KES162" s="37"/>
      <c r="KET162" s="37"/>
      <c r="KEU162" s="37"/>
      <c r="KEV162" s="37"/>
      <c r="KEW162" s="37"/>
      <c r="KEX162" s="37"/>
      <c r="KEY162" s="37"/>
      <c r="KEZ162" s="37"/>
      <c r="KFA162" s="37"/>
      <c r="KFB162" s="37"/>
      <c r="KFC162" s="37"/>
      <c r="KFD162" s="37"/>
      <c r="KFE162" s="37"/>
      <c r="KFF162" s="37"/>
      <c r="KFG162" s="37"/>
      <c r="KFH162" s="37"/>
      <c r="KFI162" s="37"/>
      <c r="KFJ162" s="37"/>
      <c r="KFK162" s="37"/>
      <c r="KFL162" s="37"/>
      <c r="KFM162" s="37"/>
      <c r="KFN162" s="37"/>
      <c r="KFO162" s="37"/>
      <c r="KFP162" s="37"/>
      <c r="KFQ162" s="37"/>
      <c r="KFR162" s="37"/>
      <c r="KFS162" s="37"/>
      <c r="KFT162" s="37"/>
      <c r="KFU162" s="37"/>
      <c r="KFV162" s="37"/>
      <c r="KFW162" s="37"/>
      <c r="KFX162" s="37"/>
      <c r="KFY162" s="37"/>
      <c r="KFZ162" s="37"/>
      <c r="KGA162" s="37"/>
      <c r="KGB162" s="37"/>
      <c r="KGC162" s="37"/>
      <c r="KGD162" s="37"/>
      <c r="KGE162" s="37"/>
      <c r="KGF162" s="37"/>
      <c r="KGG162" s="37"/>
      <c r="KGH162" s="37"/>
      <c r="KGI162" s="37"/>
      <c r="KGJ162" s="37"/>
      <c r="KGK162" s="37"/>
      <c r="KGL162" s="37"/>
      <c r="KGM162" s="37"/>
      <c r="KGN162" s="37"/>
      <c r="KGO162" s="37"/>
      <c r="KGP162" s="37"/>
      <c r="KGQ162" s="37"/>
      <c r="KGR162" s="37"/>
      <c r="KGS162" s="37"/>
      <c r="KGT162" s="37"/>
      <c r="KGU162" s="37"/>
      <c r="KGV162" s="37"/>
      <c r="KGW162" s="37"/>
      <c r="KGX162" s="37"/>
      <c r="KGY162" s="37"/>
      <c r="KGZ162" s="37"/>
      <c r="KHA162" s="37"/>
      <c r="KHB162" s="37"/>
      <c r="KHC162" s="37"/>
      <c r="KHD162" s="37"/>
      <c r="KHE162" s="37"/>
      <c r="KHF162" s="37"/>
      <c r="KHG162" s="37"/>
      <c r="KHH162" s="37"/>
      <c r="KHI162" s="37"/>
      <c r="KHJ162" s="37"/>
      <c r="KHK162" s="37"/>
      <c r="KHL162" s="37"/>
      <c r="KHM162" s="37"/>
      <c r="KHN162" s="37"/>
      <c r="KHO162" s="37"/>
      <c r="KHP162" s="37"/>
      <c r="KHQ162" s="37"/>
      <c r="KHR162" s="37"/>
      <c r="KHS162" s="37"/>
      <c r="KHT162" s="37"/>
      <c r="KHU162" s="37"/>
      <c r="KHV162" s="37"/>
      <c r="KHW162" s="37"/>
      <c r="KHX162" s="37"/>
      <c r="KHY162" s="37"/>
      <c r="KHZ162" s="37"/>
      <c r="KIA162" s="37"/>
      <c r="KIB162" s="37"/>
      <c r="KIC162" s="37"/>
      <c r="KID162" s="37"/>
      <c r="KIE162" s="37"/>
      <c r="KIF162" s="37"/>
      <c r="KIG162" s="37"/>
      <c r="KIH162" s="37"/>
      <c r="KII162" s="37"/>
      <c r="KIJ162" s="37"/>
      <c r="KIK162" s="37"/>
      <c r="KIL162" s="37"/>
      <c r="KIM162" s="37"/>
      <c r="KIN162" s="37"/>
      <c r="KIO162" s="37"/>
      <c r="KIP162" s="37"/>
      <c r="KIQ162" s="37"/>
      <c r="KIR162" s="37"/>
      <c r="KIS162" s="37"/>
      <c r="KIT162" s="37"/>
      <c r="KIU162" s="37"/>
      <c r="KIV162" s="37"/>
      <c r="KIW162" s="37"/>
      <c r="KIX162" s="37"/>
      <c r="KIY162" s="37"/>
      <c r="KIZ162" s="37"/>
      <c r="KJA162" s="37"/>
      <c r="KJB162" s="37"/>
      <c r="KJC162" s="37"/>
      <c r="KJD162" s="37"/>
      <c r="KJE162" s="37"/>
      <c r="KJF162" s="37"/>
      <c r="KJG162" s="37"/>
      <c r="KJH162" s="37"/>
      <c r="KJI162" s="37"/>
      <c r="KJJ162" s="37"/>
      <c r="KJK162" s="37"/>
      <c r="KJL162" s="37"/>
      <c r="KJM162" s="37"/>
      <c r="KJN162" s="37"/>
      <c r="KJO162" s="37"/>
      <c r="KJP162" s="37"/>
      <c r="KJQ162" s="37"/>
      <c r="KJR162" s="37"/>
      <c r="KJS162" s="37"/>
      <c r="KJT162" s="37"/>
      <c r="KJU162" s="37"/>
      <c r="KJV162" s="37"/>
      <c r="KJW162" s="37"/>
      <c r="KJX162" s="37"/>
      <c r="KJY162" s="37"/>
      <c r="KJZ162" s="37"/>
      <c r="KKA162" s="37"/>
      <c r="KKB162" s="37"/>
      <c r="KKC162" s="37"/>
      <c r="KKD162" s="37"/>
      <c r="KKE162" s="37"/>
      <c r="KKF162" s="37"/>
      <c r="KKG162" s="37"/>
      <c r="KKH162" s="37"/>
      <c r="KKI162" s="37"/>
      <c r="KKJ162" s="37"/>
      <c r="KKK162" s="37"/>
      <c r="KKL162" s="37"/>
      <c r="KKM162" s="37"/>
      <c r="KKN162" s="37"/>
      <c r="KKO162" s="37"/>
      <c r="KKP162" s="37"/>
      <c r="KKQ162" s="37"/>
      <c r="KKR162" s="37"/>
      <c r="KKS162" s="37"/>
      <c r="KKT162" s="37"/>
      <c r="KKU162" s="37"/>
      <c r="KKV162" s="37"/>
      <c r="KKW162" s="37"/>
      <c r="KKX162" s="37"/>
      <c r="KKY162" s="37"/>
      <c r="KKZ162" s="37"/>
      <c r="KLA162" s="37"/>
      <c r="KLB162" s="37"/>
      <c r="KLC162" s="37"/>
      <c r="KLD162" s="37"/>
      <c r="KLE162" s="37"/>
      <c r="KLF162" s="37"/>
      <c r="KLG162" s="37"/>
      <c r="KLH162" s="37"/>
      <c r="KLI162" s="37"/>
      <c r="KLJ162" s="37"/>
      <c r="KLK162" s="37"/>
      <c r="KLL162" s="37"/>
      <c r="KLM162" s="37"/>
      <c r="KLN162" s="37"/>
      <c r="KLO162" s="37"/>
      <c r="KLP162" s="37"/>
      <c r="KLQ162" s="37"/>
      <c r="KLR162" s="37"/>
      <c r="KLS162" s="37"/>
      <c r="KLT162" s="37"/>
      <c r="KLU162" s="37"/>
      <c r="KLV162" s="37"/>
      <c r="KLW162" s="37"/>
      <c r="KLX162" s="37"/>
      <c r="KLY162" s="37"/>
      <c r="KLZ162" s="37"/>
      <c r="KMA162" s="37"/>
      <c r="KMB162" s="37"/>
      <c r="KMC162" s="37"/>
      <c r="KMD162" s="37"/>
      <c r="KME162" s="37"/>
      <c r="KMF162" s="37"/>
      <c r="KMG162" s="37"/>
      <c r="KMH162" s="37"/>
      <c r="KMI162" s="37"/>
      <c r="KMJ162" s="37"/>
      <c r="KMK162" s="37"/>
      <c r="KML162" s="37"/>
      <c r="KMM162" s="37"/>
      <c r="KMN162" s="37"/>
      <c r="KMO162" s="37"/>
      <c r="KMP162" s="37"/>
      <c r="KMQ162" s="37"/>
      <c r="KMR162" s="37"/>
      <c r="KMS162" s="37"/>
      <c r="KMT162" s="37"/>
      <c r="KMU162" s="37"/>
      <c r="KMV162" s="37"/>
      <c r="KMW162" s="37"/>
      <c r="KMX162" s="37"/>
      <c r="KMY162" s="37"/>
      <c r="KMZ162" s="37"/>
      <c r="KNA162" s="37"/>
      <c r="KNB162" s="37"/>
      <c r="KNC162" s="37"/>
      <c r="KND162" s="37"/>
      <c r="KNE162" s="37"/>
      <c r="KNF162" s="37"/>
      <c r="KNG162" s="37"/>
      <c r="KNH162" s="37"/>
      <c r="KNI162" s="37"/>
      <c r="KNJ162" s="37"/>
      <c r="KNK162" s="37"/>
      <c r="KNL162" s="37"/>
      <c r="KNM162" s="37"/>
      <c r="KNN162" s="37"/>
      <c r="KNO162" s="37"/>
      <c r="KNP162" s="37"/>
      <c r="KNQ162" s="37"/>
      <c r="KNR162" s="37"/>
      <c r="KNS162" s="37"/>
      <c r="KNT162" s="37"/>
      <c r="KNU162" s="37"/>
      <c r="KNV162" s="37"/>
      <c r="KNW162" s="37"/>
      <c r="KNX162" s="37"/>
      <c r="KNY162" s="37"/>
      <c r="KNZ162" s="37"/>
      <c r="KOA162" s="37"/>
      <c r="KOB162" s="37"/>
      <c r="KOC162" s="37"/>
      <c r="KOD162" s="37"/>
      <c r="KOE162" s="37"/>
      <c r="KOF162" s="37"/>
      <c r="KOG162" s="37"/>
      <c r="KOH162" s="37"/>
      <c r="KOI162" s="37"/>
      <c r="KOJ162" s="37"/>
      <c r="KOK162" s="37"/>
      <c r="KOL162" s="37"/>
      <c r="KOM162" s="37"/>
      <c r="KON162" s="37"/>
      <c r="KOO162" s="37"/>
      <c r="KOP162" s="37"/>
      <c r="KOQ162" s="37"/>
      <c r="KOR162" s="37"/>
      <c r="KOS162" s="37"/>
      <c r="KOT162" s="37"/>
      <c r="KOU162" s="37"/>
      <c r="KOV162" s="37"/>
      <c r="KOW162" s="37"/>
      <c r="KOX162" s="37"/>
      <c r="KOY162" s="37"/>
      <c r="KOZ162" s="37"/>
      <c r="KPA162" s="37"/>
      <c r="KPB162" s="37"/>
      <c r="KPC162" s="37"/>
      <c r="KPD162" s="37"/>
      <c r="KPE162" s="37"/>
      <c r="KPF162" s="37"/>
      <c r="KPG162" s="37"/>
      <c r="KPH162" s="37"/>
      <c r="KPI162" s="37"/>
      <c r="KPJ162" s="37"/>
      <c r="KPK162" s="37"/>
      <c r="KPL162" s="37"/>
      <c r="KPM162" s="37"/>
      <c r="KPN162" s="37"/>
      <c r="KPO162" s="37"/>
      <c r="KPP162" s="37"/>
      <c r="KPQ162" s="37"/>
      <c r="KPR162" s="37"/>
      <c r="KPS162" s="37"/>
      <c r="KPT162" s="37"/>
      <c r="KPU162" s="37"/>
      <c r="KPV162" s="37"/>
      <c r="KPW162" s="37"/>
      <c r="KPX162" s="37"/>
      <c r="KPY162" s="37"/>
      <c r="KPZ162" s="37"/>
      <c r="KQA162" s="37"/>
      <c r="KQB162" s="37"/>
      <c r="KQC162" s="37"/>
      <c r="KQD162" s="37"/>
      <c r="KQE162" s="37"/>
      <c r="KQF162" s="37"/>
      <c r="KQG162" s="37"/>
      <c r="KQH162" s="37"/>
      <c r="KQI162" s="37"/>
      <c r="KQJ162" s="37"/>
      <c r="KQK162" s="37"/>
      <c r="KQL162" s="37"/>
      <c r="KQM162" s="37"/>
      <c r="KQN162" s="37"/>
      <c r="KQO162" s="37"/>
      <c r="KQP162" s="37"/>
      <c r="KQQ162" s="37"/>
      <c r="KQR162" s="37"/>
      <c r="KQS162" s="37"/>
      <c r="KQT162" s="37"/>
      <c r="KQU162" s="37"/>
      <c r="KQV162" s="37"/>
      <c r="KQW162" s="37"/>
      <c r="KQX162" s="37"/>
      <c r="KQY162" s="37"/>
      <c r="KQZ162" s="37"/>
      <c r="KRA162" s="37"/>
      <c r="KRB162" s="37"/>
      <c r="KRC162" s="37"/>
      <c r="KRD162" s="37"/>
      <c r="KRE162" s="37"/>
      <c r="KRF162" s="37"/>
      <c r="KRG162" s="37"/>
      <c r="KRH162" s="37"/>
      <c r="KRI162" s="37"/>
      <c r="KRJ162" s="37"/>
      <c r="KRK162" s="37"/>
      <c r="KRL162" s="37"/>
      <c r="KRM162" s="37"/>
      <c r="KRN162" s="37"/>
      <c r="KRO162" s="37"/>
      <c r="KRP162" s="37"/>
      <c r="KRQ162" s="37"/>
      <c r="KRR162" s="37"/>
      <c r="KRS162" s="37"/>
      <c r="KRT162" s="37"/>
      <c r="KRU162" s="37"/>
      <c r="KRV162" s="37"/>
      <c r="KRW162" s="37"/>
      <c r="KRX162" s="37"/>
      <c r="KRY162" s="37"/>
      <c r="KRZ162" s="37"/>
      <c r="KSA162" s="37"/>
      <c r="KSB162" s="37"/>
      <c r="KSC162" s="37"/>
      <c r="KSD162" s="37"/>
      <c r="KSE162" s="37"/>
      <c r="KSF162" s="37"/>
      <c r="KSG162" s="37"/>
      <c r="KSH162" s="37"/>
      <c r="KSI162" s="37"/>
      <c r="KSJ162" s="37"/>
      <c r="KSK162" s="37"/>
      <c r="KSL162" s="37"/>
      <c r="KSM162" s="37"/>
      <c r="KSN162" s="37"/>
      <c r="KSO162" s="37"/>
      <c r="KSP162" s="37"/>
      <c r="KSQ162" s="37"/>
      <c r="KSR162" s="37"/>
      <c r="KSS162" s="37"/>
      <c r="KST162" s="37"/>
      <c r="KSU162" s="37"/>
      <c r="KSV162" s="37"/>
      <c r="KSW162" s="37"/>
      <c r="KSX162" s="37"/>
      <c r="KSY162" s="37"/>
      <c r="KSZ162" s="37"/>
      <c r="KTA162" s="37"/>
      <c r="KTB162" s="37"/>
      <c r="KTC162" s="37"/>
      <c r="KTD162" s="37"/>
      <c r="KTE162" s="37"/>
      <c r="KTF162" s="37"/>
      <c r="KTG162" s="37"/>
      <c r="KTH162" s="37"/>
      <c r="KTI162" s="37"/>
      <c r="KTJ162" s="37"/>
      <c r="KTK162" s="37"/>
      <c r="KTL162" s="37"/>
      <c r="KTM162" s="37"/>
      <c r="KTN162" s="37"/>
      <c r="KTO162" s="37"/>
      <c r="KTP162" s="37"/>
      <c r="KTQ162" s="37"/>
      <c r="KTR162" s="37"/>
      <c r="KTS162" s="37"/>
      <c r="KTT162" s="37"/>
      <c r="KTU162" s="37"/>
      <c r="KTV162" s="37"/>
      <c r="KTW162" s="37"/>
      <c r="KTX162" s="37"/>
      <c r="KTY162" s="37"/>
      <c r="KTZ162" s="37"/>
      <c r="KUA162" s="37"/>
      <c r="KUB162" s="37"/>
      <c r="KUC162" s="37"/>
      <c r="KUD162" s="37"/>
      <c r="KUE162" s="37"/>
      <c r="KUF162" s="37"/>
      <c r="KUG162" s="37"/>
      <c r="KUH162" s="37"/>
      <c r="KUI162" s="37"/>
      <c r="KUJ162" s="37"/>
      <c r="KUK162" s="37"/>
      <c r="KUL162" s="37"/>
      <c r="KUM162" s="37"/>
      <c r="KUN162" s="37"/>
      <c r="KUO162" s="37"/>
      <c r="KUP162" s="37"/>
      <c r="KUQ162" s="37"/>
      <c r="KUR162" s="37"/>
      <c r="KUS162" s="37"/>
      <c r="KUT162" s="37"/>
      <c r="KUU162" s="37"/>
      <c r="KUV162" s="37"/>
      <c r="KUW162" s="37"/>
      <c r="KUX162" s="37"/>
      <c r="KUY162" s="37"/>
      <c r="KUZ162" s="37"/>
      <c r="KVA162" s="37"/>
      <c r="KVB162" s="37"/>
      <c r="KVC162" s="37"/>
      <c r="KVD162" s="37"/>
      <c r="KVE162" s="37"/>
      <c r="KVF162" s="37"/>
      <c r="KVG162" s="37"/>
      <c r="KVH162" s="37"/>
      <c r="KVI162" s="37"/>
      <c r="KVJ162" s="37"/>
      <c r="KVK162" s="37"/>
      <c r="KVL162" s="37"/>
      <c r="KVM162" s="37"/>
      <c r="KVN162" s="37"/>
      <c r="KVO162" s="37"/>
      <c r="KVP162" s="37"/>
      <c r="KVQ162" s="37"/>
      <c r="KVR162" s="37"/>
      <c r="KVS162" s="37"/>
      <c r="KVT162" s="37"/>
      <c r="KVU162" s="37"/>
      <c r="KVV162" s="37"/>
      <c r="KVW162" s="37"/>
      <c r="KVX162" s="37"/>
      <c r="KVY162" s="37"/>
      <c r="KVZ162" s="37"/>
      <c r="KWA162" s="37"/>
      <c r="KWB162" s="37"/>
      <c r="KWC162" s="37"/>
      <c r="KWD162" s="37"/>
      <c r="KWE162" s="37"/>
      <c r="KWF162" s="37"/>
      <c r="KWG162" s="37"/>
      <c r="KWH162" s="37"/>
      <c r="KWI162" s="37"/>
      <c r="KWJ162" s="37"/>
      <c r="KWK162" s="37"/>
      <c r="KWL162" s="37"/>
      <c r="KWM162" s="37"/>
      <c r="KWN162" s="37"/>
      <c r="KWO162" s="37"/>
      <c r="KWP162" s="37"/>
      <c r="KWQ162" s="37"/>
      <c r="KWR162" s="37"/>
      <c r="KWS162" s="37"/>
      <c r="KWT162" s="37"/>
      <c r="KWU162" s="37"/>
      <c r="KWV162" s="37"/>
      <c r="KWW162" s="37"/>
      <c r="KWX162" s="37"/>
      <c r="KWY162" s="37"/>
      <c r="KWZ162" s="37"/>
      <c r="KXA162" s="37"/>
      <c r="KXB162" s="37"/>
      <c r="KXC162" s="37"/>
      <c r="KXD162" s="37"/>
      <c r="KXE162" s="37"/>
      <c r="KXF162" s="37"/>
      <c r="KXG162" s="37"/>
      <c r="KXH162" s="37"/>
      <c r="KXI162" s="37"/>
      <c r="KXJ162" s="37"/>
      <c r="KXK162" s="37"/>
      <c r="KXL162" s="37"/>
      <c r="KXM162" s="37"/>
      <c r="KXN162" s="37"/>
      <c r="KXO162" s="37"/>
      <c r="KXP162" s="37"/>
      <c r="KXQ162" s="37"/>
      <c r="KXR162" s="37"/>
      <c r="KXS162" s="37"/>
      <c r="KXT162" s="37"/>
      <c r="KXU162" s="37"/>
      <c r="KXV162" s="37"/>
      <c r="KXW162" s="37"/>
      <c r="KXX162" s="37"/>
      <c r="KXY162" s="37"/>
      <c r="KXZ162" s="37"/>
      <c r="KYA162" s="37"/>
      <c r="KYB162" s="37"/>
      <c r="KYC162" s="37"/>
      <c r="KYD162" s="37"/>
      <c r="KYE162" s="37"/>
      <c r="KYF162" s="37"/>
      <c r="KYG162" s="37"/>
      <c r="KYH162" s="37"/>
      <c r="KYI162" s="37"/>
      <c r="KYJ162" s="37"/>
      <c r="KYK162" s="37"/>
      <c r="KYL162" s="37"/>
      <c r="KYM162" s="37"/>
      <c r="KYN162" s="37"/>
      <c r="KYO162" s="37"/>
      <c r="KYP162" s="37"/>
      <c r="KYQ162" s="37"/>
      <c r="KYR162" s="37"/>
      <c r="KYS162" s="37"/>
      <c r="KYT162" s="37"/>
      <c r="KYU162" s="37"/>
      <c r="KYV162" s="37"/>
      <c r="KYW162" s="37"/>
      <c r="KYX162" s="37"/>
      <c r="KYY162" s="37"/>
      <c r="KYZ162" s="37"/>
      <c r="KZA162" s="37"/>
      <c r="KZB162" s="37"/>
      <c r="KZC162" s="37"/>
      <c r="KZD162" s="37"/>
      <c r="KZE162" s="37"/>
      <c r="KZF162" s="37"/>
      <c r="KZG162" s="37"/>
      <c r="KZH162" s="37"/>
      <c r="KZI162" s="37"/>
      <c r="KZJ162" s="37"/>
      <c r="KZK162" s="37"/>
      <c r="KZL162" s="37"/>
      <c r="KZM162" s="37"/>
      <c r="KZN162" s="37"/>
      <c r="KZO162" s="37"/>
      <c r="KZP162" s="37"/>
      <c r="KZQ162" s="37"/>
      <c r="KZR162" s="37"/>
      <c r="KZS162" s="37"/>
      <c r="KZT162" s="37"/>
      <c r="KZU162" s="37"/>
      <c r="KZV162" s="37"/>
      <c r="KZW162" s="37"/>
      <c r="KZX162" s="37"/>
      <c r="KZY162" s="37"/>
      <c r="KZZ162" s="37"/>
      <c r="LAA162" s="37"/>
      <c r="LAB162" s="37"/>
      <c r="LAC162" s="37"/>
      <c r="LAD162" s="37"/>
      <c r="LAE162" s="37"/>
      <c r="LAF162" s="37"/>
      <c r="LAG162" s="37"/>
      <c r="LAH162" s="37"/>
      <c r="LAI162" s="37"/>
      <c r="LAJ162" s="37"/>
      <c r="LAK162" s="37"/>
      <c r="LAL162" s="37"/>
      <c r="LAM162" s="37"/>
      <c r="LAN162" s="37"/>
      <c r="LAO162" s="37"/>
      <c r="LAP162" s="37"/>
      <c r="LAQ162" s="37"/>
      <c r="LAR162" s="37"/>
      <c r="LAS162" s="37"/>
      <c r="LAT162" s="37"/>
      <c r="LAU162" s="37"/>
      <c r="LAV162" s="37"/>
      <c r="LAW162" s="37"/>
      <c r="LAX162" s="37"/>
      <c r="LAY162" s="37"/>
      <c r="LAZ162" s="37"/>
      <c r="LBA162" s="37"/>
      <c r="LBB162" s="37"/>
      <c r="LBC162" s="37"/>
      <c r="LBD162" s="37"/>
      <c r="LBE162" s="37"/>
      <c r="LBF162" s="37"/>
      <c r="LBG162" s="37"/>
      <c r="LBH162" s="37"/>
      <c r="LBI162" s="37"/>
      <c r="LBJ162" s="37"/>
      <c r="LBK162" s="37"/>
      <c r="LBL162" s="37"/>
      <c r="LBM162" s="37"/>
      <c r="LBN162" s="37"/>
      <c r="LBO162" s="37"/>
      <c r="LBP162" s="37"/>
      <c r="LBQ162" s="37"/>
      <c r="LBR162" s="37"/>
      <c r="LBS162" s="37"/>
      <c r="LBT162" s="37"/>
      <c r="LBU162" s="37"/>
      <c r="LBV162" s="37"/>
      <c r="LBW162" s="37"/>
      <c r="LBX162" s="37"/>
      <c r="LBY162" s="37"/>
      <c r="LBZ162" s="37"/>
      <c r="LCA162" s="37"/>
      <c r="LCB162" s="37"/>
      <c r="LCC162" s="37"/>
      <c r="LCD162" s="37"/>
      <c r="LCE162" s="37"/>
      <c r="LCF162" s="37"/>
      <c r="LCG162" s="37"/>
      <c r="LCH162" s="37"/>
      <c r="LCI162" s="37"/>
      <c r="LCJ162" s="37"/>
      <c r="LCK162" s="37"/>
      <c r="LCL162" s="37"/>
      <c r="LCM162" s="37"/>
      <c r="LCN162" s="37"/>
      <c r="LCO162" s="37"/>
      <c r="LCP162" s="37"/>
      <c r="LCQ162" s="37"/>
      <c r="LCR162" s="37"/>
      <c r="LCS162" s="37"/>
      <c r="LCT162" s="37"/>
      <c r="LCU162" s="37"/>
      <c r="LCV162" s="37"/>
      <c r="LCW162" s="37"/>
      <c r="LCX162" s="37"/>
      <c r="LCY162" s="37"/>
      <c r="LCZ162" s="37"/>
      <c r="LDA162" s="37"/>
      <c r="LDB162" s="37"/>
      <c r="LDC162" s="37"/>
      <c r="LDD162" s="37"/>
      <c r="LDE162" s="37"/>
      <c r="LDF162" s="37"/>
      <c r="LDG162" s="37"/>
      <c r="LDH162" s="37"/>
      <c r="LDI162" s="37"/>
      <c r="LDJ162" s="37"/>
      <c r="LDK162" s="37"/>
      <c r="LDL162" s="37"/>
      <c r="LDM162" s="37"/>
      <c r="LDN162" s="37"/>
      <c r="LDO162" s="37"/>
      <c r="LDP162" s="37"/>
      <c r="LDQ162" s="37"/>
      <c r="LDR162" s="37"/>
      <c r="LDS162" s="37"/>
      <c r="LDT162" s="37"/>
      <c r="LDU162" s="37"/>
      <c r="LDV162" s="37"/>
      <c r="LDW162" s="37"/>
      <c r="LDX162" s="37"/>
      <c r="LDY162" s="37"/>
      <c r="LDZ162" s="37"/>
      <c r="LEA162" s="37"/>
      <c r="LEB162" s="37"/>
      <c r="LEC162" s="37"/>
      <c r="LED162" s="37"/>
      <c r="LEE162" s="37"/>
      <c r="LEF162" s="37"/>
      <c r="LEG162" s="37"/>
      <c r="LEH162" s="37"/>
      <c r="LEI162" s="37"/>
      <c r="LEJ162" s="37"/>
      <c r="LEK162" s="37"/>
      <c r="LEL162" s="37"/>
      <c r="LEM162" s="37"/>
      <c r="LEN162" s="37"/>
      <c r="LEO162" s="37"/>
      <c r="LEP162" s="37"/>
      <c r="LEQ162" s="37"/>
      <c r="LER162" s="37"/>
      <c r="LES162" s="37"/>
      <c r="LET162" s="37"/>
      <c r="LEU162" s="37"/>
      <c r="LEV162" s="37"/>
      <c r="LEW162" s="37"/>
      <c r="LEX162" s="37"/>
      <c r="LEY162" s="37"/>
      <c r="LEZ162" s="37"/>
      <c r="LFA162" s="37"/>
      <c r="LFB162" s="37"/>
      <c r="LFC162" s="37"/>
      <c r="LFD162" s="37"/>
      <c r="LFE162" s="37"/>
      <c r="LFF162" s="37"/>
      <c r="LFG162" s="37"/>
      <c r="LFH162" s="37"/>
      <c r="LFI162" s="37"/>
      <c r="LFJ162" s="37"/>
      <c r="LFK162" s="37"/>
      <c r="LFL162" s="37"/>
      <c r="LFM162" s="37"/>
      <c r="LFN162" s="37"/>
      <c r="LFO162" s="37"/>
      <c r="LFP162" s="37"/>
      <c r="LFQ162" s="37"/>
      <c r="LFR162" s="37"/>
      <c r="LFS162" s="37"/>
      <c r="LFT162" s="37"/>
      <c r="LFU162" s="37"/>
      <c r="LFV162" s="37"/>
      <c r="LFW162" s="37"/>
      <c r="LFX162" s="37"/>
      <c r="LFY162" s="37"/>
      <c r="LFZ162" s="37"/>
      <c r="LGA162" s="37"/>
      <c r="LGB162" s="37"/>
      <c r="LGC162" s="37"/>
      <c r="LGD162" s="37"/>
      <c r="LGE162" s="37"/>
      <c r="LGF162" s="37"/>
      <c r="LGG162" s="37"/>
      <c r="LGH162" s="37"/>
      <c r="LGI162" s="37"/>
      <c r="LGJ162" s="37"/>
      <c r="LGK162" s="37"/>
      <c r="LGL162" s="37"/>
      <c r="LGM162" s="37"/>
      <c r="LGN162" s="37"/>
      <c r="LGO162" s="37"/>
      <c r="LGP162" s="37"/>
      <c r="LGQ162" s="37"/>
      <c r="LGR162" s="37"/>
      <c r="LGS162" s="37"/>
      <c r="LGT162" s="37"/>
      <c r="LGU162" s="37"/>
      <c r="LGV162" s="37"/>
      <c r="LGW162" s="37"/>
      <c r="LGX162" s="37"/>
      <c r="LGY162" s="37"/>
      <c r="LGZ162" s="37"/>
      <c r="LHA162" s="37"/>
      <c r="LHB162" s="37"/>
      <c r="LHC162" s="37"/>
      <c r="LHD162" s="37"/>
      <c r="LHE162" s="37"/>
      <c r="LHF162" s="37"/>
      <c r="LHG162" s="37"/>
      <c r="LHH162" s="37"/>
      <c r="LHI162" s="37"/>
      <c r="LHJ162" s="37"/>
      <c r="LHK162" s="37"/>
      <c r="LHL162" s="37"/>
      <c r="LHM162" s="37"/>
      <c r="LHN162" s="37"/>
      <c r="LHO162" s="37"/>
      <c r="LHP162" s="37"/>
      <c r="LHQ162" s="37"/>
      <c r="LHR162" s="37"/>
      <c r="LHS162" s="37"/>
      <c r="LHT162" s="37"/>
      <c r="LHU162" s="37"/>
      <c r="LHV162" s="37"/>
      <c r="LHW162" s="37"/>
      <c r="LHX162" s="37"/>
      <c r="LHY162" s="37"/>
      <c r="LHZ162" s="37"/>
      <c r="LIA162" s="37"/>
      <c r="LIB162" s="37"/>
      <c r="LIC162" s="37"/>
      <c r="LID162" s="37"/>
      <c r="LIE162" s="37"/>
      <c r="LIF162" s="37"/>
      <c r="LIG162" s="37"/>
      <c r="LIH162" s="37"/>
      <c r="LII162" s="37"/>
      <c r="LIJ162" s="37"/>
      <c r="LIK162" s="37"/>
      <c r="LIL162" s="37"/>
      <c r="LIM162" s="37"/>
      <c r="LIN162" s="37"/>
      <c r="LIO162" s="37"/>
      <c r="LIP162" s="37"/>
      <c r="LIQ162" s="37"/>
      <c r="LIR162" s="37"/>
      <c r="LIS162" s="37"/>
      <c r="LIT162" s="37"/>
      <c r="LIU162" s="37"/>
      <c r="LIV162" s="37"/>
      <c r="LIW162" s="37"/>
      <c r="LIX162" s="37"/>
      <c r="LIY162" s="37"/>
      <c r="LIZ162" s="37"/>
      <c r="LJA162" s="37"/>
      <c r="LJB162" s="37"/>
      <c r="LJC162" s="37"/>
      <c r="LJD162" s="37"/>
      <c r="LJE162" s="37"/>
      <c r="LJF162" s="37"/>
      <c r="LJG162" s="37"/>
      <c r="LJH162" s="37"/>
      <c r="LJI162" s="37"/>
      <c r="LJJ162" s="37"/>
      <c r="LJK162" s="37"/>
      <c r="LJL162" s="37"/>
      <c r="LJM162" s="37"/>
      <c r="LJN162" s="37"/>
      <c r="LJO162" s="37"/>
      <c r="LJP162" s="37"/>
      <c r="LJQ162" s="37"/>
      <c r="LJR162" s="37"/>
      <c r="LJS162" s="37"/>
      <c r="LJT162" s="37"/>
      <c r="LJU162" s="37"/>
      <c r="LJV162" s="37"/>
      <c r="LJW162" s="37"/>
      <c r="LJX162" s="37"/>
      <c r="LJY162" s="37"/>
      <c r="LJZ162" s="37"/>
      <c r="LKA162" s="37"/>
      <c r="LKB162" s="37"/>
      <c r="LKC162" s="37"/>
      <c r="LKD162" s="37"/>
      <c r="LKE162" s="37"/>
      <c r="LKF162" s="37"/>
      <c r="LKG162" s="37"/>
      <c r="LKH162" s="37"/>
      <c r="LKI162" s="37"/>
      <c r="LKJ162" s="37"/>
      <c r="LKK162" s="37"/>
      <c r="LKL162" s="37"/>
      <c r="LKM162" s="37"/>
      <c r="LKN162" s="37"/>
      <c r="LKO162" s="37"/>
      <c r="LKP162" s="37"/>
      <c r="LKQ162" s="37"/>
      <c r="LKR162" s="37"/>
      <c r="LKS162" s="37"/>
      <c r="LKT162" s="37"/>
      <c r="LKU162" s="37"/>
      <c r="LKV162" s="37"/>
      <c r="LKW162" s="37"/>
      <c r="LKX162" s="37"/>
      <c r="LKY162" s="37"/>
      <c r="LKZ162" s="37"/>
      <c r="LLA162" s="37"/>
      <c r="LLB162" s="37"/>
      <c r="LLC162" s="37"/>
      <c r="LLD162" s="37"/>
      <c r="LLE162" s="37"/>
      <c r="LLF162" s="37"/>
      <c r="LLG162" s="37"/>
      <c r="LLH162" s="37"/>
      <c r="LLI162" s="37"/>
      <c r="LLJ162" s="37"/>
      <c r="LLK162" s="37"/>
      <c r="LLL162" s="37"/>
      <c r="LLM162" s="37"/>
      <c r="LLN162" s="37"/>
      <c r="LLO162" s="37"/>
      <c r="LLP162" s="37"/>
      <c r="LLQ162" s="37"/>
      <c r="LLR162" s="37"/>
      <c r="LLS162" s="37"/>
      <c r="LLT162" s="37"/>
      <c r="LLU162" s="37"/>
      <c r="LLV162" s="37"/>
      <c r="LLW162" s="37"/>
      <c r="LLX162" s="37"/>
      <c r="LLY162" s="37"/>
      <c r="LLZ162" s="37"/>
      <c r="LMA162" s="37"/>
      <c r="LMB162" s="37"/>
      <c r="LMC162" s="37"/>
      <c r="LMD162" s="37"/>
      <c r="LME162" s="37"/>
      <c r="LMF162" s="37"/>
      <c r="LMG162" s="37"/>
      <c r="LMH162" s="37"/>
      <c r="LMI162" s="37"/>
      <c r="LMJ162" s="37"/>
      <c r="LMK162" s="37"/>
      <c r="LML162" s="37"/>
      <c r="LMM162" s="37"/>
      <c r="LMN162" s="37"/>
      <c r="LMO162" s="37"/>
      <c r="LMP162" s="37"/>
      <c r="LMQ162" s="37"/>
      <c r="LMR162" s="37"/>
      <c r="LMS162" s="37"/>
      <c r="LMT162" s="37"/>
      <c r="LMU162" s="37"/>
      <c r="LMV162" s="37"/>
      <c r="LMW162" s="37"/>
      <c r="LMX162" s="37"/>
      <c r="LMY162" s="37"/>
      <c r="LMZ162" s="37"/>
      <c r="LNA162" s="37"/>
      <c r="LNB162" s="37"/>
      <c r="LNC162" s="37"/>
      <c r="LND162" s="37"/>
      <c r="LNE162" s="37"/>
      <c r="LNF162" s="37"/>
      <c r="LNG162" s="37"/>
      <c r="LNH162" s="37"/>
      <c r="LNI162" s="37"/>
      <c r="LNJ162" s="37"/>
      <c r="LNK162" s="37"/>
      <c r="LNL162" s="37"/>
      <c r="LNM162" s="37"/>
      <c r="LNN162" s="37"/>
      <c r="LNO162" s="37"/>
      <c r="LNP162" s="37"/>
      <c r="LNQ162" s="37"/>
      <c r="LNR162" s="37"/>
      <c r="LNS162" s="37"/>
      <c r="LNT162" s="37"/>
      <c r="LNU162" s="37"/>
      <c r="LNV162" s="37"/>
      <c r="LNW162" s="37"/>
      <c r="LNX162" s="37"/>
      <c r="LNY162" s="37"/>
      <c r="LNZ162" s="37"/>
      <c r="LOA162" s="37"/>
      <c r="LOB162" s="37"/>
      <c r="LOC162" s="37"/>
      <c r="LOD162" s="37"/>
      <c r="LOE162" s="37"/>
      <c r="LOF162" s="37"/>
      <c r="LOG162" s="37"/>
      <c r="LOH162" s="37"/>
      <c r="LOI162" s="37"/>
      <c r="LOJ162" s="37"/>
      <c r="LOK162" s="37"/>
      <c r="LOL162" s="37"/>
      <c r="LOM162" s="37"/>
      <c r="LON162" s="37"/>
      <c r="LOO162" s="37"/>
      <c r="LOP162" s="37"/>
      <c r="LOQ162" s="37"/>
      <c r="LOR162" s="37"/>
      <c r="LOS162" s="37"/>
      <c r="LOT162" s="37"/>
      <c r="LOU162" s="37"/>
      <c r="LOV162" s="37"/>
      <c r="LOW162" s="37"/>
      <c r="LOX162" s="37"/>
      <c r="LOY162" s="37"/>
      <c r="LOZ162" s="37"/>
      <c r="LPA162" s="37"/>
      <c r="LPB162" s="37"/>
      <c r="LPC162" s="37"/>
      <c r="LPD162" s="37"/>
      <c r="LPE162" s="37"/>
      <c r="LPF162" s="37"/>
      <c r="LPG162" s="37"/>
      <c r="LPH162" s="37"/>
      <c r="LPI162" s="37"/>
      <c r="LPJ162" s="37"/>
      <c r="LPK162" s="37"/>
      <c r="LPL162" s="37"/>
      <c r="LPM162" s="37"/>
      <c r="LPN162" s="37"/>
      <c r="LPO162" s="37"/>
      <c r="LPP162" s="37"/>
      <c r="LPQ162" s="37"/>
      <c r="LPR162" s="37"/>
      <c r="LPS162" s="37"/>
      <c r="LPT162" s="37"/>
      <c r="LPU162" s="37"/>
      <c r="LPV162" s="37"/>
      <c r="LPW162" s="37"/>
      <c r="LPX162" s="37"/>
      <c r="LPY162" s="37"/>
      <c r="LPZ162" s="37"/>
      <c r="LQA162" s="37"/>
      <c r="LQB162" s="37"/>
      <c r="LQC162" s="37"/>
      <c r="LQD162" s="37"/>
      <c r="LQE162" s="37"/>
      <c r="LQF162" s="37"/>
      <c r="LQG162" s="37"/>
      <c r="LQH162" s="37"/>
      <c r="LQI162" s="37"/>
      <c r="LQJ162" s="37"/>
      <c r="LQK162" s="37"/>
      <c r="LQL162" s="37"/>
      <c r="LQM162" s="37"/>
      <c r="LQN162" s="37"/>
      <c r="LQO162" s="37"/>
      <c r="LQP162" s="37"/>
      <c r="LQQ162" s="37"/>
      <c r="LQR162" s="37"/>
      <c r="LQS162" s="37"/>
      <c r="LQT162" s="37"/>
      <c r="LQU162" s="37"/>
      <c r="LQV162" s="37"/>
      <c r="LQW162" s="37"/>
      <c r="LQX162" s="37"/>
      <c r="LQY162" s="37"/>
      <c r="LQZ162" s="37"/>
      <c r="LRA162" s="37"/>
      <c r="LRB162" s="37"/>
      <c r="LRC162" s="37"/>
      <c r="LRD162" s="37"/>
      <c r="LRE162" s="37"/>
      <c r="LRF162" s="37"/>
      <c r="LRG162" s="37"/>
      <c r="LRH162" s="37"/>
      <c r="LRI162" s="37"/>
      <c r="LRJ162" s="37"/>
      <c r="LRK162" s="37"/>
      <c r="LRL162" s="37"/>
      <c r="LRM162" s="37"/>
      <c r="LRN162" s="37"/>
      <c r="LRO162" s="37"/>
      <c r="LRP162" s="37"/>
      <c r="LRQ162" s="37"/>
      <c r="LRR162" s="37"/>
      <c r="LRS162" s="37"/>
      <c r="LRT162" s="37"/>
      <c r="LRU162" s="37"/>
      <c r="LRV162" s="37"/>
      <c r="LRW162" s="37"/>
      <c r="LRX162" s="37"/>
      <c r="LRY162" s="37"/>
      <c r="LRZ162" s="37"/>
      <c r="LSA162" s="37"/>
      <c r="LSB162" s="37"/>
      <c r="LSC162" s="37"/>
      <c r="LSD162" s="37"/>
      <c r="LSE162" s="37"/>
      <c r="LSF162" s="37"/>
      <c r="LSG162" s="37"/>
      <c r="LSH162" s="37"/>
      <c r="LSI162" s="37"/>
      <c r="LSJ162" s="37"/>
      <c r="LSK162" s="37"/>
      <c r="LSL162" s="37"/>
      <c r="LSM162" s="37"/>
      <c r="LSN162" s="37"/>
      <c r="LSO162" s="37"/>
      <c r="LSP162" s="37"/>
      <c r="LSQ162" s="37"/>
      <c r="LSR162" s="37"/>
      <c r="LSS162" s="37"/>
      <c r="LST162" s="37"/>
      <c r="LSU162" s="37"/>
      <c r="LSV162" s="37"/>
      <c r="LSW162" s="37"/>
      <c r="LSX162" s="37"/>
      <c r="LSY162" s="37"/>
      <c r="LSZ162" s="37"/>
      <c r="LTA162" s="37"/>
      <c r="LTB162" s="37"/>
      <c r="LTC162" s="37"/>
      <c r="LTD162" s="37"/>
      <c r="LTE162" s="37"/>
      <c r="LTF162" s="37"/>
      <c r="LTG162" s="37"/>
      <c r="LTH162" s="37"/>
      <c r="LTI162" s="37"/>
      <c r="LTJ162" s="37"/>
      <c r="LTK162" s="37"/>
      <c r="LTL162" s="37"/>
      <c r="LTM162" s="37"/>
      <c r="LTN162" s="37"/>
      <c r="LTO162" s="37"/>
      <c r="LTP162" s="37"/>
      <c r="LTQ162" s="37"/>
      <c r="LTR162" s="37"/>
      <c r="LTS162" s="37"/>
      <c r="LTT162" s="37"/>
      <c r="LTU162" s="37"/>
      <c r="LTV162" s="37"/>
      <c r="LTW162" s="37"/>
      <c r="LTX162" s="37"/>
      <c r="LTY162" s="37"/>
      <c r="LTZ162" s="37"/>
      <c r="LUA162" s="37"/>
      <c r="LUB162" s="37"/>
      <c r="LUC162" s="37"/>
      <c r="LUD162" s="37"/>
      <c r="LUE162" s="37"/>
      <c r="LUF162" s="37"/>
      <c r="LUG162" s="37"/>
      <c r="LUH162" s="37"/>
      <c r="LUI162" s="37"/>
      <c r="LUJ162" s="37"/>
      <c r="LUK162" s="37"/>
      <c r="LUL162" s="37"/>
      <c r="LUM162" s="37"/>
      <c r="LUN162" s="37"/>
      <c r="LUO162" s="37"/>
      <c r="LUP162" s="37"/>
      <c r="LUQ162" s="37"/>
      <c r="LUR162" s="37"/>
      <c r="LUS162" s="37"/>
      <c r="LUT162" s="37"/>
      <c r="LUU162" s="37"/>
      <c r="LUV162" s="37"/>
      <c r="LUW162" s="37"/>
      <c r="LUX162" s="37"/>
      <c r="LUY162" s="37"/>
      <c r="LUZ162" s="37"/>
      <c r="LVA162" s="37"/>
      <c r="LVB162" s="37"/>
      <c r="LVC162" s="37"/>
      <c r="LVD162" s="37"/>
      <c r="LVE162" s="37"/>
      <c r="LVF162" s="37"/>
      <c r="LVG162" s="37"/>
      <c r="LVH162" s="37"/>
      <c r="LVI162" s="37"/>
      <c r="LVJ162" s="37"/>
      <c r="LVK162" s="37"/>
      <c r="LVL162" s="37"/>
      <c r="LVM162" s="37"/>
      <c r="LVN162" s="37"/>
      <c r="LVO162" s="37"/>
      <c r="LVP162" s="37"/>
      <c r="LVQ162" s="37"/>
      <c r="LVR162" s="37"/>
      <c r="LVS162" s="37"/>
      <c r="LVT162" s="37"/>
      <c r="LVU162" s="37"/>
      <c r="LVV162" s="37"/>
      <c r="LVW162" s="37"/>
      <c r="LVX162" s="37"/>
      <c r="LVY162" s="37"/>
      <c r="LVZ162" s="37"/>
      <c r="LWA162" s="37"/>
      <c r="LWB162" s="37"/>
      <c r="LWC162" s="37"/>
      <c r="LWD162" s="37"/>
      <c r="LWE162" s="37"/>
      <c r="LWF162" s="37"/>
      <c r="LWG162" s="37"/>
      <c r="LWH162" s="37"/>
      <c r="LWI162" s="37"/>
      <c r="LWJ162" s="37"/>
      <c r="LWK162" s="37"/>
      <c r="LWL162" s="37"/>
      <c r="LWM162" s="37"/>
      <c r="LWN162" s="37"/>
      <c r="LWO162" s="37"/>
      <c r="LWP162" s="37"/>
      <c r="LWQ162" s="37"/>
      <c r="LWR162" s="37"/>
      <c r="LWS162" s="37"/>
      <c r="LWT162" s="37"/>
      <c r="LWU162" s="37"/>
      <c r="LWV162" s="37"/>
      <c r="LWW162" s="37"/>
      <c r="LWX162" s="37"/>
      <c r="LWY162" s="37"/>
      <c r="LWZ162" s="37"/>
      <c r="LXA162" s="37"/>
      <c r="LXB162" s="37"/>
      <c r="LXC162" s="37"/>
      <c r="LXD162" s="37"/>
      <c r="LXE162" s="37"/>
      <c r="LXF162" s="37"/>
      <c r="LXG162" s="37"/>
      <c r="LXH162" s="37"/>
      <c r="LXI162" s="37"/>
      <c r="LXJ162" s="37"/>
      <c r="LXK162" s="37"/>
      <c r="LXL162" s="37"/>
      <c r="LXM162" s="37"/>
      <c r="LXN162" s="37"/>
      <c r="LXO162" s="37"/>
      <c r="LXP162" s="37"/>
      <c r="LXQ162" s="37"/>
      <c r="LXR162" s="37"/>
      <c r="LXS162" s="37"/>
      <c r="LXT162" s="37"/>
      <c r="LXU162" s="37"/>
      <c r="LXV162" s="37"/>
      <c r="LXW162" s="37"/>
      <c r="LXX162" s="37"/>
      <c r="LXY162" s="37"/>
      <c r="LXZ162" s="37"/>
      <c r="LYA162" s="37"/>
      <c r="LYB162" s="37"/>
      <c r="LYC162" s="37"/>
      <c r="LYD162" s="37"/>
      <c r="LYE162" s="37"/>
      <c r="LYF162" s="37"/>
      <c r="LYG162" s="37"/>
      <c r="LYH162" s="37"/>
      <c r="LYI162" s="37"/>
      <c r="LYJ162" s="37"/>
      <c r="LYK162" s="37"/>
      <c r="LYL162" s="37"/>
      <c r="LYM162" s="37"/>
      <c r="LYN162" s="37"/>
      <c r="LYO162" s="37"/>
      <c r="LYP162" s="37"/>
      <c r="LYQ162" s="37"/>
      <c r="LYR162" s="37"/>
      <c r="LYS162" s="37"/>
      <c r="LYT162" s="37"/>
      <c r="LYU162" s="37"/>
      <c r="LYV162" s="37"/>
      <c r="LYW162" s="37"/>
      <c r="LYX162" s="37"/>
      <c r="LYY162" s="37"/>
      <c r="LYZ162" s="37"/>
      <c r="LZA162" s="37"/>
      <c r="LZB162" s="37"/>
      <c r="LZC162" s="37"/>
      <c r="LZD162" s="37"/>
      <c r="LZE162" s="37"/>
      <c r="LZF162" s="37"/>
      <c r="LZG162" s="37"/>
      <c r="LZH162" s="37"/>
      <c r="LZI162" s="37"/>
      <c r="LZJ162" s="37"/>
      <c r="LZK162" s="37"/>
      <c r="LZL162" s="37"/>
      <c r="LZM162" s="37"/>
      <c r="LZN162" s="37"/>
      <c r="LZO162" s="37"/>
      <c r="LZP162" s="37"/>
      <c r="LZQ162" s="37"/>
      <c r="LZR162" s="37"/>
      <c r="LZS162" s="37"/>
      <c r="LZT162" s="37"/>
      <c r="LZU162" s="37"/>
      <c r="LZV162" s="37"/>
      <c r="LZW162" s="37"/>
      <c r="LZX162" s="37"/>
      <c r="LZY162" s="37"/>
      <c r="LZZ162" s="37"/>
      <c r="MAA162" s="37"/>
      <c r="MAB162" s="37"/>
      <c r="MAC162" s="37"/>
      <c r="MAD162" s="37"/>
      <c r="MAE162" s="37"/>
      <c r="MAF162" s="37"/>
      <c r="MAG162" s="37"/>
      <c r="MAH162" s="37"/>
      <c r="MAI162" s="37"/>
      <c r="MAJ162" s="37"/>
      <c r="MAK162" s="37"/>
      <c r="MAL162" s="37"/>
      <c r="MAM162" s="37"/>
      <c r="MAN162" s="37"/>
      <c r="MAO162" s="37"/>
      <c r="MAP162" s="37"/>
      <c r="MAQ162" s="37"/>
      <c r="MAR162" s="37"/>
      <c r="MAS162" s="37"/>
      <c r="MAT162" s="37"/>
      <c r="MAU162" s="37"/>
      <c r="MAV162" s="37"/>
      <c r="MAW162" s="37"/>
      <c r="MAX162" s="37"/>
      <c r="MAY162" s="37"/>
      <c r="MAZ162" s="37"/>
      <c r="MBA162" s="37"/>
      <c r="MBB162" s="37"/>
      <c r="MBC162" s="37"/>
      <c r="MBD162" s="37"/>
      <c r="MBE162" s="37"/>
      <c r="MBF162" s="37"/>
      <c r="MBG162" s="37"/>
      <c r="MBH162" s="37"/>
      <c r="MBI162" s="37"/>
      <c r="MBJ162" s="37"/>
      <c r="MBK162" s="37"/>
      <c r="MBL162" s="37"/>
      <c r="MBM162" s="37"/>
      <c r="MBN162" s="37"/>
      <c r="MBO162" s="37"/>
      <c r="MBP162" s="37"/>
      <c r="MBQ162" s="37"/>
      <c r="MBR162" s="37"/>
      <c r="MBS162" s="37"/>
      <c r="MBT162" s="37"/>
      <c r="MBU162" s="37"/>
      <c r="MBV162" s="37"/>
      <c r="MBW162" s="37"/>
      <c r="MBX162" s="37"/>
      <c r="MBY162" s="37"/>
      <c r="MBZ162" s="37"/>
      <c r="MCA162" s="37"/>
      <c r="MCB162" s="37"/>
      <c r="MCC162" s="37"/>
      <c r="MCD162" s="37"/>
      <c r="MCE162" s="37"/>
      <c r="MCF162" s="37"/>
      <c r="MCG162" s="37"/>
      <c r="MCH162" s="37"/>
      <c r="MCI162" s="37"/>
      <c r="MCJ162" s="37"/>
      <c r="MCK162" s="37"/>
      <c r="MCL162" s="37"/>
      <c r="MCM162" s="37"/>
      <c r="MCN162" s="37"/>
      <c r="MCO162" s="37"/>
      <c r="MCP162" s="37"/>
      <c r="MCQ162" s="37"/>
      <c r="MCR162" s="37"/>
      <c r="MCS162" s="37"/>
      <c r="MCT162" s="37"/>
      <c r="MCU162" s="37"/>
      <c r="MCV162" s="37"/>
      <c r="MCW162" s="37"/>
      <c r="MCX162" s="37"/>
      <c r="MCY162" s="37"/>
      <c r="MCZ162" s="37"/>
      <c r="MDA162" s="37"/>
      <c r="MDB162" s="37"/>
      <c r="MDC162" s="37"/>
      <c r="MDD162" s="37"/>
      <c r="MDE162" s="37"/>
      <c r="MDF162" s="37"/>
      <c r="MDG162" s="37"/>
      <c r="MDH162" s="37"/>
      <c r="MDI162" s="37"/>
      <c r="MDJ162" s="37"/>
      <c r="MDK162" s="37"/>
      <c r="MDL162" s="37"/>
      <c r="MDM162" s="37"/>
      <c r="MDN162" s="37"/>
      <c r="MDO162" s="37"/>
      <c r="MDP162" s="37"/>
      <c r="MDQ162" s="37"/>
      <c r="MDR162" s="37"/>
      <c r="MDS162" s="37"/>
      <c r="MDT162" s="37"/>
      <c r="MDU162" s="37"/>
      <c r="MDV162" s="37"/>
      <c r="MDW162" s="37"/>
      <c r="MDX162" s="37"/>
      <c r="MDY162" s="37"/>
      <c r="MDZ162" s="37"/>
      <c r="MEA162" s="37"/>
      <c r="MEB162" s="37"/>
      <c r="MEC162" s="37"/>
      <c r="MED162" s="37"/>
      <c r="MEE162" s="37"/>
      <c r="MEF162" s="37"/>
      <c r="MEG162" s="37"/>
      <c r="MEH162" s="37"/>
      <c r="MEI162" s="37"/>
      <c r="MEJ162" s="37"/>
      <c r="MEK162" s="37"/>
      <c r="MEL162" s="37"/>
      <c r="MEM162" s="37"/>
      <c r="MEN162" s="37"/>
      <c r="MEO162" s="37"/>
      <c r="MEP162" s="37"/>
      <c r="MEQ162" s="37"/>
      <c r="MER162" s="37"/>
      <c r="MES162" s="37"/>
      <c r="MET162" s="37"/>
      <c r="MEU162" s="37"/>
      <c r="MEV162" s="37"/>
      <c r="MEW162" s="37"/>
      <c r="MEX162" s="37"/>
      <c r="MEY162" s="37"/>
      <c r="MEZ162" s="37"/>
      <c r="MFA162" s="37"/>
      <c r="MFB162" s="37"/>
      <c r="MFC162" s="37"/>
      <c r="MFD162" s="37"/>
      <c r="MFE162" s="37"/>
      <c r="MFF162" s="37"/>
      <c r="MFG162" s="37"/>
      <c r="MFH162" s="37"/>
      <c r="MFI162" s="37"/>
      <c r="MFJ162" s="37"/>
      <c r="MFK162" s="37"/>
      <c r="MFL162" s="37"/>
      <c r="MFM162" s="37"/>
      <c r="MFN162" s="37"/>
      <c r="MFO162" s="37"/>
      <c r="MFP162" s="37"/>
      <c r="MFQ162" s="37"/>
      <c r="MFR162" s="37"/>
      <c r="MFS162" s="37"/>
      <c r="MFT162" s="37"/>
      <c r="MFU162" s="37"/>
      <c r="MFV162" s="37"/>
      <c r="MFW162" s="37"/>
      <c r="MFX162" s="37"/>
      <c r="MFY162" s="37"/>
      <c r="MFZ162" s="37"/>
      <c r="MGA162" s="37"/>
      <c r="MGB162" s="37"/>
      <c r="MGC162" s="37"/>
      <c r="MGD162" s="37"/>
      <c r="MGE162" s="37"/>
      <c r="MGF162" s="37"/>
      <c r="MGG162" s="37"/>
      <c r="MGH162" s="37"/>
      <c r="MGI162" s="37"/>
      <c r="MGJ162" s="37"/>
      <c r="MGK162" s="37"/>
      <c r="MGL162" s="37"/>
      <c r="MGM162" s="37"/>
      <c r="MGN162" s="37"/>
      <c r="MGO162" s="37"/>
      <c r="MGP162" s="37"/>
      <c r="MGQ162" s="37"/>
      <c r="MGR162" s="37"/>
      <c r="MGS162" s="37"/>
      <c r="MGT162" s="37"/>
      <c r="MGU162" s="37"/>
      <c r="MGV162" s="37"/>
      <c r="MGW162" s="37"/>
      <c r="MGX162" s="37"/>
      <c r="MGY162" s="37"/>
      <c r="MGZ162" s="37"/>
      <c r="MHA162" s="37"/>
      <c r="MHB162" s="37"/>
      <c r="MHC162" s="37"/>
      <c r="MHD162" s="37"/>
      <c r="MHE162" s="37"/>
      <c r="MHF162" s="37"/>
      <c r="MHG162" s="37"/>
      <c r="MHH162" s="37"/>
      <c r="MHI162" s="37"/>
      <c r="MHJ162" s="37"/>
      <c r="MHK162" s="37"/>
      <c r="MHL162" s="37"/>
      <c r="MHM162" s="37"/>
      <c r="MHN162" s="37"/>
      <c r="MHO162" s="37"/>
      <c r="MHP162" s="37"/>
      <c r="MHQ162" s="37"/>
      <c r="MHR162" s="37"/>
      <c r="MHS162" s="37"/>
      <c r="MHT162" s="37"/>
      <c r="MHU162" s="37"/>
      <c r="MHV162" s="37"/>
      <c r="MHW162" s="37"/>
      <c r="MHX162" s="37"/>
      <c r="MHY162" s="37"/>
      <c r="MHZ162" s="37"/>
      <c r="MIA162" s="37"/>
      <c r="MIB162" s="37"/>
      <c r="MIC162" s="37"/>
      <c r="MID162" s="37"/>
      <c r="MIE162" s="37"/>
      <c r="MIF162" s="37"/>
      <c r="MIG162" s="37"/>
      <c r="MIH162" s="37"/>
      <c r="MII162" s="37"/>
      <c r="MIJ162" s="37"/>
      <c r="MIK162" s="37"/>
      <c r="MIL162" s="37"/>
      <c r="MIM162" s="37"/>
      <c r="MIN162" s="37"/>
      <c r="MIO162" s="37"/>
      <c r="MIP162" s="37"/>
      <c r="MIQ162" s="37"/>
      <c r="MIR162" s="37"/>
      <c r="MIS162" s="37"/>
      <c r="MIT162" s="37"/>
      <c r="MIU162" s="37"/>
      <c r="MIV162" s="37"/>
      <c r="MIW162" s="37"/>
      <c r="MIX162" s="37"/>
      <c r="MIY162" s="37"/>
      <c r="MIZ162" s="37"/>
      <c r="MJA162" s="37"/>
      <c r="MJB162" s="37"/>
      <c r="MJC162" s="37"/>
      <c r="MJD162" s="37"/>
      <c r="MJE162" s="37"/>
      <c r="MJF162" s="37"/>
      <c r="MJG162" s="37"/>
      <c r="MJH162" s="37"/>
      <c r="MJI162" s="37"/>
      <c r="MJJ162" s="37"/>
      <c r="MJK162" s="37"/>
      <c r="MJL162" s="37"/>
      <c r="MJM162" s="37"/>
      <c r="MJN162" s="37"/>
      <c r="MJO162" s="37"/>
      <c r="MJP162" s="37"/>
      <c r="MJQ162" s="37"/>
      <c r="MJR162" s="37"/>
      <c r="MJS162" s="37"/>
      <c r="MJT162" s="37"/>
      <c r="MJU162" s="37"/>
      <c r="MJV162" s="37"/>
      <c r="MJW162" s="37"/>
      <c r="MJX162" s="37"/>
      <c r="MJY162" s="37"/>
      <c r="MJZ162" s="37"/>
      <c r="MKA162" s="37"/>
      <c r="MKB162" s="37"/>
      <c r="MKC162" s="37"/>
      <c r="MKD162" s="37"/>
      <c r="MKE162" s="37"/>
      <c r="MKF162" s="37"/>
      <c r="MKG162" s="37"/>
      <c r="MKH162" s="37"/>
      <c r="MKI162" s="37"/>
      <c r="MKJ162" s="37"/>
      <c r="MKK162" s="37"/>
      <c r="MKL162" s="37"/>
      <c r="MKM162" s="37"/>
      <c r="MKN162" s="37"/>
      <c r="MKO162" s="37"/>
      <c r="MKP162" s="37"/>
      <c r="MKQ162" s="37"/>
      <c r="MKR162" s="37"/>
      <c r="MKS162" s="37"/>
      <c r="MKT162" s="37"/>
      <c r="MKU162" s="37"/>
      <c r="MKV162" s="37"/>
      <c r="MKW162" s="37"/>
      <c r="MKX162" s="37"/>
      <c r="MKY162" s="37"/>
      <c r="MKZ162" s="37"/>
      <c r="MLA162" s="37"/>
      <c r="MLB162" s="37"/>
      <c r="MLC162" s="37"/>
      <c r="MLD162" s="37"/>
      <c r="MLE162" s="37"/>
      <c r="MLF162" s="37"/>
      <c r="MLG162" s="37"/>
      <c r="MLH162" s="37"/>
      <c r="MLI162" s="37"/>
      <c r="MLJ162" s="37"/>
      <c r="MLK162" s="37"/>
      <c r="MLL162" s="37"/>
      <c r="MLM162" s="37"/>
      <c r="MLN162" s="37"/>
      <c r="MLO162" s="37"/>
      <c r="MLP162" s="37"/>
      <c r="MLQ162" s="37"/>
      <c r="MLR162" s="37"/>
      <c r="MLS162" s="37"/>
      <c r="MLT162" s="37"/>
      <c r="MLU162" s="37"/>
      <c r="MLV162" s="37"/>
      <c r="MLW162" s="37"/>
      <c r="MLX162" s="37"/>
      <c r="MLY162" s="37"/>
      <c r="MLZ162" s="37"/>
      <c r="MMA162" s="37"/>
      <c r="MMB162" s="37"/>
      <c r="MMC162" s="37"/>
      <c r="MMD162" s="37"/>
      <c r="MME162" s="37"/>
      <c r="MMF162" s="37"/>
      <c r="MMG162" s="37"/>
      <c r="MMH162" s="37"/>
      <c r="MMI162" s="37"/>
      <c r="MMJ162" s="37"/>
      <c r="MMK162" s="37"/>
      <c r="MML162" s="37"/>
      <c r="MMM162" s="37"/>
      <c r="MMN162" s="37"/>
      <c r="MMO162" s="37"/>
      <c r="MMP162" s="37"/>
      <c r="MMQ162" s="37"/>
      <c r="MMR162" s="37"/>
      <c r="MMS162" s="37"/>
      <c r="MMT162" s="37"/>
      <c r="MMU162" s="37"/>
      <c r="MMV162" s="37"/>
      <c r="MMW162" s="37"/>
      <c r="MMX162" s="37"/>
      <c r="MMY162" s="37"/>
      <c r="MMZ162" s="37"/>
      <c r="MNA162" s="37"/>
      <c r="MNB162" s="37"/>
      <c r="MNC162" s="37"/>
      <c r="MND162" s="37"/>
      <c r="MNE162" s="37"/>
      <c r="MNF162" s="37"/>
      <c r="MNG162" s="37"/>
      <c r="MNH162" s="37"/>
      <c r="MNI162" s="37"/>
      <c r="MNJ162" s="37"/>
      <c r="MNK162" s="37"/>
      <c r="MNL162" s="37"/>
      <c r="MNM162" s="37"/>
      <c r="MNN162" s="37"/>
      <c r="MNO162" s="37"/>
      <c r="MNP162" s="37"/>
      <c r="MNQ162" s="37"/>
      <c r="MNR162" s="37"/>
      <c r="MNS162" s="37"/>
      <c r="MNT162" s="37"/>
      <c r="MNU162" s="37"/>
      <c r="MNV162" s="37"/>
      <c r="MNW162" s="37"/>
      <c r="MNX162" s="37"/>
      <c r="MNY162" s="37"/>
      <c r="MNZ162" s="37"/>
      <c r="MOA162" s="37"/>
      <c r="MOB162" s="37"/>
      <c r="MOC162" s="37"/>
      <c r="MOD162" s="37"/>
      <c r="MOE162" s="37"/>
      <c r="MOF162" s="37"/>
      <c r="MOG162" s="37"/>
      <c r="MOH162" s="37"/>
      <c r="MOI162" s="37"/>
      <c r="MOJ162" s="37"/>
      <c r="MOK162" s="37"/>
      <c r="MOL162" s="37"/>
      <c r="MOM162" s="37"/>
      <c r="MON162" s="37"/>
      <c r="MOO162" s="37"/>
      <c r="MOP162" s="37"/>
      <c r="MOQ162" s="37"/>
      <c r="MOR162" s="37"/>
      <c r="MOS162" s="37"/>
      <c r="MOT162" s="37"/>
      <c r="MOU162" s="37"/>
      <c r="MOV162" s="37"/>
      <c r="MOW162" s="37"/>
      <c r="MOX162" s="37"/>
      <c r="MOY162" s="37"/>
      <c r="MOZ162" s="37"/>
      <c r="MPA162" s="37"/>
      <c r="MPB162" s="37"/>
      <c r="MPC162" s="37"/>
      <c r="MPD162" s="37"/>
      <c r="MPE162" s="37"/>
      <c r="MPF162" s="37"/>
      <c r="MPG162" s="37"/>
      <c r="MPH162" s="37"/>
      <c r="MPI162" s="37"/>
      <c r="MPJ162" s="37"/>
      <c r="MPK162" s="37"/>
      <c r="MPL162" s="37"/>
      <c r="MPM162" s="37"/>
      <c r="MPN162" s="37"/>
      <c r="MPO162" s="37"/>
      <c r="MPP162" s="37"/>
      <c r="MPQ162" s="37"/>
      <c r="MPR162" s="37"/>
      <c r="MPS162" s="37"/>
      <c r="MPT162" s="37"/>
      <c r="MPU162" s="37"/>
      <c r="MPV162" s="37"/>
      <c r="MPW162" s="37"/>
      <c r="MPX162" s="37"/>
      <c r="MPY162" s="37"/>
      <c r="MPZ162" s="37"/>
      <c r="MQA162" s="37"/>
      <c r="MQB162" s="37"/>
      <c r="MQC162" s="37"/>
      <c r="MQD162" s="37"/>
      <c r="MQE162" s="37"/>
      <c r="MQF162" s="37"/>
      <c r="MQG162" s="37"/>
      <c r="MQH162" s="37"/>
      <c r="MQI162" s="37"/>
      <c r="MQJ162" s="37"/>
      <c r="MQK162" s="37"/>
      <c r="MQL162" s="37"/>
      <c r="MQM162" s="37"/>
      <c r="MQN162" s="37"/>
      <c r="MQO162" s="37"/>
      <c r="MQP162" s="37"/>
      <c r="MQQ162" s="37"/>
      <c r="MQR162" s="37"/>
      <c r="MQS162" s="37"/>
      <c r="MQT162" s="37"/>
      <c r="MQU162" s="37"/>
      <c r="MQV162" s="37"/>
      <c r="MQW162" s="37"/>
      <c r="MQX162" s="37"/>
      <c r="MQY162" s="37"/>
      <c r="MQZ162" s="37"/>
      <c r="MRA162" s="37"/>
      <c r="MRB162" s="37"/>
      <c r="MRC162" s="37"/>
      <c r="MRD162" s="37"/>
      <c r="MRE162" s="37"/>
      <c r="MRF162" s="37"/>
      <c r="MRG162" s="37"/>
      <c r="MRH162" s="37"/>
      <c r="MRI162" s="37"/>
      <c r="MRJ162" s="37"/>
      <c r="MRK162" s="37"/>
      <c r="MRL162" s="37"/>
      <c r="MRM162" s="37"/>
      <c r="MRN162" s="37"/>
      <c r="MRO162" s="37"/>
      <c r="MRP162" s="37"/>
      <c r="MRQ162" s="37"/>
      <c r="MRR162" s="37"/>
      <c r="MRS162" s="37"/>
      <c r="MRT162" s="37"/>
      <c r="MRU162" s="37"/>
      <c r="MRV162" s="37"/>
      <c r="MRW162" s="37"/>
      <c r="MRX162" s="37"/>
      <c r="MRY162" s="37"/>
      <c r="MRZ162" s="37"/>
      <c r="MSA162" s="37"/>
      <c r="MSB162" s="37"/>
      <c r="MSC162" s="37"/>
      <c r="MSD162" s="37"/>
      <c r="MSE162" s="37"/>
      <c r="MSF162" s="37"/>
      <c r="MSG162" s="37"/>
      <c r="MSH162" s="37"/>
      <c r="MSI162" s="37"/>
      <c r="MSJ162" s="37"/>
      <c r="MSK162" s="37"/>
      <c r="MSL162" s="37"/>
      <c r="MSM162" s="37"/>
      <c r="MSN162" s="37"/>
      <c r="MSO162" s="37"/>
      <c r="MSP162" s="37"/>
      <c r="MSQ162" s="37"/>
      <c r="MSR162" s="37"/>
      <c r="MSS162" s="37"/>
      <c r="MST162" s="37"/>
      <c r="MSU162" s="37"/>
      <c r="MSV162" s="37"/>
      <c r="MSW162" s="37"/>
      <c r="MSX162" s="37"/>
      <c r="MSY162" s="37"/>
      <c r="MSZ162" s="37"/>
      <c r="MTA162" s="37"/>
      <c r="MTB162" s="37"/>
      <c r="MTC162" s="37"/>
      <c r="MTD162" s="37"/>
      <c r="MTE162" s="37"/>
      <c r="MTF162" s="37"/>
      <c r="MTG162" s="37"/>
      <c r="MTH162" s="37"/>
      <c r="MTI162" s="37"/>
      <c r="MTJ162" s="37"/>
      <c r="MTK162" s="37"/>
      <c r="MTL162" s="37"/>
      <c r="MTM162" s="37"/>
      <c r="MTN162" s="37"/>
      <c r="MTO162" s="37"/>
      <c r="MTP162" s="37"/>
      <c r="MTQ162" s="37"/>
      <c r="MTR162" s="37"/>
      <c r="MTS162" s="37"/>
      <c r="MTT162" s="37"/>
      <c r="MTU162" s="37"/>
      <c r="MTV162" s="37"/>
      <c r="MTW162" s="37"/>
      <c r="MTX162" s="37"/>
      <c r="MTY162" s="37"/>
      <c r="MTZ162" s="37"/>
      <c r="MUA162" s="37"/>
      <c r="MUB162" s="37"/>
      <c r="MUC162" s="37"/>
      <c r="MUD162" s="37"/>
      <c r="MUE162" s="37"/>
      <c r="MUF162" s="37"/>
      <c r="MUG162" s="37"/>
      <c r="MUH162" s="37"/>
      <c r="MUI162" s="37"/>
      <c r="MUJ162" s="37"/>
      <c r="MUK162" s="37"/>
      <c r="MUL162" s="37"/>
      <c r="MUM162" s="37"/>
      <c r="MUN162" s="37"/>
      <c r="MUO162" s="37"/>
      <c r="MUP162" s="37"/>
      <c r="MUQ162" s="37"/>
      <c r="MUR162" s="37"/>
      <c r="MUS162" s="37"/>
      <c r="MUT162" s="37"/>
      <c r="MUU162" s="37"/>
      <c r="MUV162" s="37"/>
      <c r="MUW162" s="37"/>
      <c r="MUX162" s="37"/>
      <c r="MUY162" s="37"/>
      <c r="MUZ162" s="37"/>
      <c r="MVA162" s="37"/>
      <c r="MVB162" s="37"/>
      <c r="MVC162" s="37"/>
      <c r="MVD162" s="37"/>
      <c r="MVE162" s="37"/>
      <c r="MVF162" s="37"/>
      <c r="MVG162" s="37"/>
      <c r="MVH162" s="37"/>
      <c r="MVI162" s="37"/>
      <c r="MVJ162" s="37"/>
      <c r="MVK162" s="37"/>
      <c r="MVL162" s="37"/>
      <c r="MVM162" s="37"/>
      <c r="MVN162" s="37"/>
      <c r="MVO162" s="37"/>
      <c r="MVP162" s="37"/>
      <c r="MVQ162" s="37"/>
      <c r="MVR162" s="37"/>
      <c r="MVS162" s="37"/>
      <c r="MVT162" s="37"/>
      <c r="MVU162" s="37"/>
      <c r="MVV162" s="37"/>
      <c r="MVW162" s="37"/>
      <c r="MVX162" s="37"/>
      <c r="MVY162" s="37"/>
      <c r="MVZ162" s="37"/>
      <c r="MWA162" s="37"/>
      <c r="MWB162" s="37"/>
      <c r="MWC162" s="37"/>
      <c r="MWD162" s="37"/>
      <c r="MWE162" s="37"/>
      <c r="MWF162" s="37"/>
      <c r="MWG162" s="37"/>
      <c r="MWH162" s="37"/>
      <c r="MWI162" s="37"/>
      <c r="MWJ162" s="37"/>
      <c r="MWK162" s="37"/>
      <c r="MWL162" s="37"/>
      <c r="MWM162" s="37"/>
      <c r="MWN162" s="37"/>
      <c r="MWO162" s="37"/>
      <c r="MWP162" s="37"/>
      <c r="MWQ162" s="37"/>
      <c r="MWR162" s="37"/>
      <c r="MWS162" s="37"/>
      <c r="MWT162" s="37"/>
      <c r="MWU162" s="37"/>
      <c r="MWV162" s="37"/>
      <c r="MWW162" s="37"/>
      <c r="MWX162" s="37"/>
      <c r="MWY162" s="37"/>
      <c r="MWZ162" s="37"/>
      <c r="MXA162" s="37"/>
      <c r="MXB162" s="37"/>
      <c r="MXC162" s="37"/>
      <c r="MXD162" s="37"/>
      <c r="MXE162" s="37"/>
      <c r="MXF162" s="37"/>
      <c r="MXG162" s="37"/>
      <c r="MXH162" s="37"/>
      <c r="MXI162" s="37"/>
      <c r="MXJ162" s="37"/>
      <c r="MXK162" s="37"/>
      <c r="MXL162" s="37"/>
      <c r="MXM162" s="37"/>
      <c r="MXN162" s="37"/>
      <c r="MXO162" s="37"/>
      <c r="MXP162" s="37"/>
      <c r="MXQ162" s="37"/>
      <c r="MXR162" s="37"/>
      <c r="MXS162" s="37"/>
      <c r="MXT162" s="37"/>
      <c r="MXU162" s="37"/>
      <c r="MXV162" s="37"/>
      <c r="MXW162" s="37"/>
      <c r="MXX162" s="37"/>
      <c r="MXY162" s="37"/>
      <c r="MXZ162" s="37"/>
      <c r="MYA162" s="37"/>
      <c r="MYB162" s="37"/>
      <c r="MYC162" s="37"/>
      <c r="MYD162" s="37"/>
      <c r="MYE162" s="37"/>
      <c r="MYF162" s="37"/>
      <c r="MYG162" s="37"/>
      <c r="MYH162" s="37"/>
      <c r="MYI162" s="37"/>
      <c r="MYJ162" s="37"/>
      <c r="MYK162" s="37"/>
      <c r="MYL162" s="37"/>
      <c r="MYM162" s="37"/>
      <c r="MYN162" s="37"/>
      <c r="MYO162" s="37"/>
      <c r="MYP162" s="37"/>
      <c r="MYQ162" s="37"/>
      <c r="MYR162" s="37"/>
      <c r="MYS162" s="37"/>
      <c r="MYT162" s="37"/>
      <c r="MYU162" s="37"/>
      <c r="MYV162" s="37"/>
      <c r="MYW162" s="37"/>
      <c r="MYX162" s="37"/>
      <c r="MYY162" s="37"/>
      <c r="MYZ162" s="37"/>
      <c r="MZA162" s="37"/>
      <c r="MZB162" s="37"/>
      <c r="MZC162" s="37"/>
      <c r="MZD162" s="37"/>
      <c r="MZE162" s="37"/>
      <c r="MZF162" s="37"/>
      <c r="MZG162" s="37"/>
      <c r="MZH162" s="37"/>
      <c r="MZI162" s="37"/>
      <c r="MZJ162" s="37"/>
      <c r="MZK162" s="37"/>
      <c r="MZL162" s="37"/>
      <c r="MZM162" s="37"/>
      <c r="MZN162" s="37"/>
      <c r="MZO162" s="37"/>
      <c r="MZP162" s="37"/>
      <c r="MZQ162" s="37"/>
      <c r="MZR162" s="37"/>
      <c r="MZS162" s="37"/>
      <c r="MZT162" s="37"/>
      <c r="MZU162" s="37"/>
      <c r="MZV162" s="37"/>
      <c r="MZW162" s="37"/>
      <c r="MZX162" s="37"/>
      <c r="MZY162" s="37"/>
      <c r="MZZ162" s="37"/>
      <c r="NAA162" s="37"/>
      <c r="NAB162" s="37"/>
      <c r="NAC162" s="37"/>
      <c r="NAD162" s="37"/>
      <c r="NAE162" s="37"/>
      <c r="NAF162" s="37"/>
      <c r="NAG162" s="37"/>
      <c r="NAH162" s="37"/>
      <c r="NAI162" s="37"/>
      <c r="NAJ162" s="37"/>
      <c r="NAK162" s="37"/>
      <c r="NAL162" s="37"/>
      <c r="NAM162" s="37"/>
      <c r="NAN162" s="37"/>
      <c r="NAO162" s="37"/>
      <c r="NAP162" s="37"/>
      <c r="NAQ162" s="37"/>
      <c r="NAR162" s="37"/>
      <c r="NAS162" s="37"/>
      <c r="NAT162" s="37"/>
      <c r="NAU162" s="37"/>
      <c r="NAV162" s="37"/>
      <c r="NAW162" s="37"/>
      <c r="NAX162" s="37"/>
      <c r="NAY162" s="37"/>
      <c r="NAZ162" s="37"/>
      <c r="NBA162" s="37"/>
      <c r="NBB162" s="37"/>
      <c r="NBC162" s="37"/>
      <c r="NBD162" s="37"/>
      <c r="NBE162" s="37"/>
      <c r="NBF162" s="37"/>
      <c r="NBG162" s="37"/>
      <c r="NBH162" s="37"/>
      <c r="NBI162" s="37"/>
      <c r="NBJ162" s="37"/>
      <c r="NBK162" s="37"/>
      <c r="NBL162" s="37"/>
      <c r="NBM162" s="37"/>
      <c r="NBN162" s="37"/>
      <c r="NBO162" s="37"/>
      <c r="NBP162" s="37"/>
      <c r="NBQ162" s="37"/>
      <c r="NBR162" s="37"/>
      <c r="NBS162" s="37"/>
      <c r="NBT162" s="37"/>
      <c r="NBU162" s="37"/>
      <c r="NBV162" s="37"/>
      <c r="NBW162" s="37"/>
      <c r="NBX162" s="37"/>
      <c r="NBY162" s="37"/>
      <c r="NBZ162" s="37"/>
      <c r="NCA162" s="37"/>
      <c r="NCB162" s="37"/>
      <c r="NCC162" s="37"/>
      <c r="NCD162" s="37"/>
      <c r="NCE162" s="37"/>
      <c r="NCF162" s="37"/>
      <c r="NCG162" s="37"/>
      <c r="NCH162" s="37"/>
      <c r="NCI162" s="37"/>
      <c r="NCJ162" s="37"/>
      <c r="NCK162" s="37"/>
      <c r="NCL162" s="37"/>
      <c r="NCM162" s="37"/>
      <c r="NCN162" s="37"/>
      <c r="NCO162" s="37"/>
      <c r="NCP162" s="37"/>
      <c r="NCQ162" s="37"/>
      <c r="NCR162" s="37"/>
      <c r="NCS162" s="37"/>
      <c r="NCT162" s="37"/>
      <c r="NCU162" s="37"/>
      <c r="NCV162" s="37"/>
      <c r="NCW162" s="37"/>
      <c r="NCX162" s="37"/>
      <c r="NCY162" s="37"/>
      <c r="NCZ162" s="37"/>
      <c r="NDA162" s="37"/>
      <c r="NDB162" s="37"/>
      <c r="NDC162" s="37"/>
      <c r="NDD162" s="37"/>
      <c r="NDE162" s="37"/>
      <c r="NDF162" s="37"/>
      <c r="NDG162" s="37"/>
      <c r="NDH162" s="37"/>
      <c r="NDI162" s="37"/>
      <c r="NDJ162" s="37"/>
      <c r="NDK162" s="37"/>
      <c r="NDL162" s="37"/>
      <c r="NDM162" s="37"/>
      <c r="NDN162" s="37"/>
      <c r="NDO162" s="37"/>
      <c r="NDP162" s="37"/>
      <c r="NDQ162" s="37"/>
      <c r="NDR162" s="37"/>
      <c r="NDS162" s="37"/>
      <c r="NDT162" s="37"/>
      <c r="NDU162" s="37"/>
      <c r="NDV162" s="37"/>
      <c r="NDW162" s="37"/>
      <c r="NDX162" s="37"/>
      <c r="NDY162" s="37"/>
      <c r="NDZ162" s="37"/>
      <c r="NEA162" s="37"/>
      <c r="NEB162" s="37"/>
      <c r="NEC162" s="37"/>
      <c r="NED162" s="37"/>
      <c r="NEE162" s="37"/>
      <c r="NEF162" s="37"/>
      <c r="NEG162" s="37"/>
      <c r="NEH162" s="37"/>
      <c r="NEI162" s="37"/>
      <c r="NEJ162" s="37"/>
      <c r="NEK162" s="37"/>
      <c r="NEL162" s="37"/>
      <c r="NEM162" s="37"/>
      <c r="NEN162" s="37"/>
      <c r="NEO162" s="37"/>
      <c r="NEP162" s="37"/>
      <c r="NEQ162" s="37"/>
      <c r="NER162" s="37"/>
      <c r="NES162" s="37"/>
      <c r="NET162" s="37"/>
      <c r="NEU162" s="37"/>
      <c r="NEV162" s="37"/>
      <c r="NEW162" s="37"/>
      <c r="NEX162" s="37"/>
      <c r="NEY162" s="37"/>
      <c r="NEZ162" s="37"/>
      <c r="NFA162" s="37"/>
      <c r="NFB162" s="37"/>
      <c r="NFC162" s="37"/>
      <c r="NFD162" s="37"/>
      <c r="NFE162" s="37"/>
      <c r="NFF162" s="37"/>
      <c r="NFG162" s="37"/>
      <c r="NFH162" s="37"/>
      <c r="NFI162" s="37"/>
      <c r="NFJ162" s="37"/>
      <c r="NFK162" s="37"/>
      <c r="NFL162" s="37"/>
      <c r="NFM162" s="37"/>
      <c r="NFN162" s="37"/>
      <c r="NFO162" s="37"/>
      <c r="NFP162" s="37"/>
      <c r="NFQ162" s="37"/>
      <c r="NFR162" s="37"/>
      <c r="NFS162" s="37"/>
      <c r="NFT162" s="37"/>
      <c r="NFU162" s="37"/>
      <c r="NFV162" s="37"/>
      <c r="NFW162" s="37"/>
      <c r="NFX162" s="37"/>
      <c r="NFY162" s="37"/>
      <c r="NFZ162" s="37"/>
      <c r="NGA162" s="37"/>
      <c r="NGB162" s="37"/>
      <c r="NGC162" s="37"/>
      <c r="NGD162" s="37"/>
      <c r="NGE162" s="37"/>
      <c r="NGF162" s="37"/>
      <c r="NGG162" s="37"/>
      <c r="NGH162" s="37"/>
      <c r="NGI162" s="37"/>
      <c r="NGJ162" s="37"/>
      <c r="NGK162" s="37"/>
      <c r="NGL162" s="37"/>
      <c r="NGM162" s="37"/>
      <c r="NGN162" s="37"/>
      <c r="NGO162" s="37"/>
      <c r="NGP162" s="37"/>
      <c r="NGQ162" s="37"/>
      <c r="NGR162" s="37"/>
      <c r="NGS162" s="37"/>
      <c r="NGT162" s="37"/>
      <c r="NGU162" s="37"/>
      <c r="NGV162" s="37"/>
      <c r="NGW162" s="37"/>
      <c r="NGX162" s="37"/>
      <c r="NGY162" s="37"/>
      <c r="NGZ162" s="37"/>
      <c r="NHA162" s="37"/>
      <c r="NHB162" s="37"/>
      <c r="NHC162" s="37"/>
      <c r="NHD162" s="37"/>
      <c r="NHE162" s="37"/>
      <c r="NHF162" s="37"/>
      <c r="NHG162" s="37"/>
      <c r="NHH162" s="37"/>
      <c r="NHI162" s="37"/>
      <c r="NHJ162" s="37"/>
      <c r="NHK162" s="37"/>
      <c r="NHL162" s="37"/>
      <c r="NHM162" s="37"/>
      <c r="NHN162" s="37"/>
      <c r="NHO162" s="37"/>
      <c r="NHP162" s="37"/>
      <c r="NHQ162" s="37"/>
      <c r="NHR162" s="37"/>
      <c r="NHS162" s="37"/>
      <c r="NHT162" s="37"/>
      <c r="NHU162" s="37"/>
      <c r="NHV162" s="37"/>
      <c r="NHW162" s="37"/>
      <c r="NHX162" s="37"/>
      <c r="NHY162" s="37"/>
      <c r="NHZ162" s="37"/>
      <c r="NIA162" s="37"/>
      <c r="NIB162" s="37"/>
      <c r="NIC162" s="37"/>
      <c r="NID162" s="37"/>
      <c r="NIE162" s="37"/>
      <c r="NIF162" s="37"/>
      <c r="NIG162" s="37"/>
      <c r="NIH162" s="37"/>
      <c r="NII162" s="37"/>
      <c r="NIJ162" s="37"/>
      <c r="NIK162" s="37"/>
      <c r="NIL162" s="37"/>
      <c r="NIM162" s="37"/>
      <c r="NIN162" s="37"/>
      <c r="NIO162" s="37"/>
      <c r="NIP162" s="37"/>
      <c r="NIQ162" s="37"/>
      <c r="NIR162" s="37"/>
      <c r="NIS162" s="37"/>
      <c r="NIT162" s="37"/>
      <c r="NIU162" s="37"/>
      <c r="NIV162" s="37"/>
      <c r="NIW162" s="37"/>
      <c r="NIX162" s="37"/>
      <c r="NIY162" s="37"/>
      <c r="NIZ162" s="37"/>
      <c r="NJA162" s="37"/>
      <c r="NJB162" s="37"/>
      <c r="NJC162" s="37"/>
      <c r="NJD162" s="37"/>
      <c r="NJE162" s="37"/>
      <c r="NJF162" s="37"/>
      <c r="NJG162" s="37"/>
      <c r="NJH162" s="37"/>
      <c r="NJI162" s="37"/>
      <c r="NJJ162" s="37"/>
      <c r="NJK162" s="37"/>
      <c r="NJL162" s="37"/>
      <c r="NJM162" s="37"/>
      <c r="NJN162" s="37"/>
      <c r="NJO162" s="37"/>
      <c r="NJP162" s="37"/>
      <c r="NJQ162" s="37"/>
      <c r="NJR162" s="37"/>
      <c r="NJS162" s="37"/>
      <c r="NJT162" s="37"/>
      <c r="NJU162" s="37"/>
      <c r="NJV162" s="37"/>
      <c r="NJW162" s="37"/>
      <c r="NJX162" s="37"/>
      <c r="NJY162" s="37"/>
      <c r="NJZ162" s="37"/>
      <c r="NKA162" s="37"/>
      <c r="NKB162" s="37"/>
      <c r="NKC162" s="37"/>
      <c r="NKD162" s="37"/>
      <c r="NKE162" s="37"/>
      <c r="NKF162" s="37"/>
      <c r="NKG162" s="37"/>
      <c r="NKH162" s="37"/>
      <c r="NKI162" s="37"/>
      <c r="NKJ162" s="37"/>
      <c r="NKK162" s="37"/>
      <c r="NKL162" s="37"/>
      <c r="NKM162" s="37"/>
      <c r="NKN162" s="37"/>
      <c r="NKO162" s="37"/>
      <c r="NKP162" s="37"/>
      <c r="NKQ162" s="37"/>
      <c r="NKR162" s="37"/>
      <c r="NKS162" s="37"/>
      <c r="NKT162" s="37"/>
      <c r="NKU162" s="37"/>
      <c r="NKV162" s="37"/>
      <c r="NKW162" s="37"/>
      <c r="NKX162" s="37"/>
      <c r="NKY162" s="37"/>
      <c r="NKZ162" s="37"/>
      <c r="NLA162" s="37"/>
      <c r="NLB162" s="37"/>
      <c r="NLC162" s="37"/>
      <c r="NLD162" s="37"/>
      <c r="NLE162" s="37"/>
      <c r="NLF162" s="37"/>
      <c r="NLG162" s="37"/>
      <c r="NLH162" s="37"/>
      <c r="NLI162" s="37"/>
      <c r="NLJ162" s="37"/>
      <c r="NLK162" s="37"/>
      <c r="NLL162" s="37"/>
      <c r="NLM162" s="37"/>
      <c r="NLN162" s="37"/>
      <c r="NLO162" s="37"/>
      <c r="NLP162" s="37"/>
      <c r="NLQ162" s="37"/>
      <c r="NLR162" s="37"/>
      <c r="NLS162" s="37"/>
      <c r="NLT162" s="37"/>
      <c r="NLU162" s="37"/>
      <c r="NLV162" s="37"/>
      <c r="NLW162" s="37"/>
      <c r="NLX162" s="37"/>
      <c r="NLY162" s="37"/>
      <c r="NLZ162" s="37"/>
      <c r="NMA162" s="37"/>
      <c r="NMB162" s="37"/>
      <c r="NMC162" s="37"/>
      <c r="NMD162" s="37"/>
      <c r="NME162" s="37"/>
      <c r="NMF162" s="37"/>
      <c r="NMG162" s="37"/>
      <c r="NMH162" s="37"/>
      <c r="NMI162" s="37"/>
      <c r="NMJ162" s="37"/>
      <c r="NMK162" s="37"/>
      <c r="NML162" s="37"/>
      <c r="NMM162" s="37"/>
      <c r="NMN162" s="37"/>
      <c r="NMO162" s="37"/>
      <c r="NMP162" s="37"/>
      <c r="NMQ162" s="37"/>
      <c r="NMR162" s="37"/>
      <c r="NMS162" s="37"/>
      <c r="NMT162" s="37"/>
      <c r="NMU162" s="37"/>
      <c r="NMV162" s="37"/>
      <c r="NMW162" s="37"/>
      <c r="NMX162" s="37"/>
      <c r="NMY162" s="37"/>
      <c r="NMZ162" s="37"/>
      <c r="NNA162" s="37"/>
      <c r="NNB162" s="37"/>
      <c r="NNC162" s="37"/>
      <c r="NND162" s="37"/>
      <c r="NNE162" s="37"/>
      <c r="NNF162" s="37"/>
      <c r="NNG162" s="37"/>
      <c r="NNH162" s="37"/>
      <c r="NNI162" s="37"/>
      <c r="NNJ162" s="37"/>
      <c r="NNK162" s="37"/>
      <c r="NNL162" s="37"/>
      <c r="NNM162" s="37"/>
      <c r="NNN162" s="37"/>
      <c r="NNO162" s="37"/>
      <c r="NNP162" s="37"/>
      <c r="NNQ162" s="37"/>
      <c r="NNR162" s="37"/>
      <c r="NNS162" s="37"/>
      <c r="NNT162" s="37"/>
      <c r="NNU162" s="37"/>
      <c r="NNV162" s="37"/>
      <c r="NNW162" s="37"/>
      <c r="NNX162" s="37"/>
      <c r="NNY162" s="37"/>
      <c r="NNZ162" s="37"/>
      <c r="NOA162" s="37"/>
      <c r="NOB162" s="37"/>
      <c r="NOC162" s="37"/>
      <c r="NOD162" s="37"/>
      <c r="NOE162" s="37"/>
      <c r="NOF162" s="37"/>
      <c r="NOG162" s="37"/>
      <c r="NOH162" s="37"/>
      <c r="NOI162" s="37"/>
      <c r="NOJ162" s="37"/>
      <c r="NOK162" s="37"/>
      <c r="NOL162" s="37"/>
      <c r="NOM162" s="37"/>
      <c r="NON162" s="37"/>
      <c r="NOO162" s="37"/>
      <c r="NOP162" s="37"/>
      <c r="NOQ162" s="37"/>
      <c r="NOR162" s="37"/>
      <c r="NOS162" s="37"/>
      <c r="NOT162" s="37"/>
      <c r="NOU162" s="37"/>
      <c r="NOV162" s="37"/>
      <c r="NOW162" s="37"/>
      <c r="NOX162" s="37"/>
      <c r="NOY162" s="37"/>
      <c r="NOZ162" s="37"/>
      <c r="NPA162" s="37"/>
      <c r="NPB162" s="37"/>
      <c r="NPC162" s="37"/>
      <c r="NPD162" s="37"/>
      <c r="NPE162" s="37"/>
      <c r="NPF162" s="37"/>
      <c r="NPG162" s="37"/>
      <c r="NPH162" s="37"/>
      <c r="NPI162" s="37"/>
      <c r="NPJ162" s="37"/>
      <c r="NPK162" s="37"/>
      <c r="NPL162" s="37"/>
      <c r="NPM162" s="37"/>
      <c r="NPN162" s="37"/>
      <c r="NPO162" s="37"/>
      <c r="NPP162" s="37"/>
      <c r="NPQ162" s="37"/>
      <c r="NPR162" s="37"/>
      <c r="NPS162" s="37"/>
      <c r="NPT162" s="37"/>
      <c r="NPU162" s="37"/>
      <c r="NPV162" s="37"/>
      <c r="NPW162" s="37"/>
      <c r="NPX162" s="37"/>
      <c r="NPY162" s="37"/>
      <c r="NPZ162" s="37"/>
      <c r="NQA162" s="37"/>
      <c r="NQB162" s="37"/>
      <c r="NQC162" s="37"/>
      <c r="NQD162" s="37"/>
      <c r="NQE162" s="37"/>
      <c r="NQF162" s="37"/>
      <c r="NQG162" s="37"/>
      <c r="NQH162" s="37"/>
      <c r="NQI162" s="37"/>
      <c r="NQJ162" s="37"/>
      <c r="NQK162" s="37"/>
      <c r="NQL162" s="37"/>
      <c r="NQM162" s="37"/>
      <c r="NQN162" s="37"/>
      <c r="NQO162" s="37"/>
      <c r="NQP162" s="37"/>
      <c r="NQQ162" s="37"/>
      <c r="NQR162" s="37"/>
      <c r="NQS162" s="37"/>
      <c r="NQT162" s="37"/>
      <c r="NQU162" s="37"/>
      <c r="NQV162" s="37"/>
      <c r="NQW162" s="37"/>
      <c r="NQX162" s="37"/>
      <c r="NQY162" s="37"/>
      <c r="NQZ162" s="37"/>
      <c r="NRA162" s="37"/>
      <c r="NRB162" s="37"/>
      <c r="NRC162" s="37"/>
      <c r="NRD162" s="37"/>
      <c r="NRE162" s="37"/>
      <c r="NRF162" s="37"/>
      <c r="NRG162" s="37"/>
      <c r="NRH162" s="37"/>
      <c r="NRI162" s="37"/>
      <c r="NRJ162" s="37"/>
      <c r="NRK162" s="37"/>
      <c r="NRL162" s="37"/>
      <c r="NRM162" s="37"/>
      <c r="NRN162" s="37"/>
      <c r="NRO162" s="37"/>
      <c r="NRP162" s="37"/>
      <c r="NRQ162" s="37"/>
      <c r="NRR162" s="37"/>
      <c r="NRS162" s="37"/>
      <c r="NRT162" s="37"/>
      <c r="NRU162" s="37"/>
      <c r="NRV162" s="37"/>
      <c r="NRW162" s="37"/>
      <c r="NRX162" s="37"/>
      <c r="NRY162" s="37"/>
      <c r="NRZ162" s="37"/>
      <c r="NSA162" s="37"/>
      <c r="NSB162" s="37"/>
      <c r="NSC162" s="37"/>
      <c r="NSD162" s="37"/>
      <c r="NSE162" s="37"/>
      <c r="NSF162" s="37"/>
      <c r="NSG162" s="37"/>
      <c r="NSH162" s="37"/>
      <c r="NSI162" s="37"/>
      <c r="NSJ162" s="37"/>
      <c r="NSK162" s="37"/>
      <c r="NSL162" s="37"/>
      <c r="NSM162" s="37"/>
      <c r="NSN162" s="37"/>
      <c r="NSO162" s="37"/>
      <c r="NSP162" s="37"/>
      <c r="NSQ162" s="37"/>
      <c r="NSR162" s="37"/>
      <c r="NSS162" s="37"/>
      <c r="NST162" s="37"/>
      <c r="NSU162" s="37"/>
      <c r="NSV162" s="37"/>
      <c r="NSW162" s="37"/>
      <c r="NSX162" s="37"/>
      <c r="NSY162" s="37"/>
      <c r="NSZ162" s="37"/>
      <c r="NTA162" s="37"/>
      <c r="NTB162" s="37"/>
      <c r="NTC162" s="37"/>
      <c r="NTD162" s="37"/>
      <c r="NTE162" s="37"/>
      <c r="NTF162" s="37"/>
      <c r="NTG162" s="37"/>
      <c r="NTH162" s="37"/>
      <c r="NTI162" s="37"/>
      <c r="NTJ162" s="37"/>
      <c r="NTK162" s="37"/>
      <c r="NTL162" s="37"/>
      <c r="NTM162" s="37"/>
      <c r="NTN162" s="37"/>
      <c r="NTO162" s="37"/>
      <c r="NTP162" s="37"/>
      <c r="NTQ162" s="37"/>
      <c r="NTR162" s="37"/>
      <c r="NTS162" s="37"/>
      <c r="NTT162" s="37"/>
      <c r="NTU162" s="37"/>
      <c r="NTV162" s="37"/>
      <c r="NTW162" s="37"/>
      <c r="NTX162" s="37"/>
      <c r="NTY162" s="37"/>
      <c r="NTZ162" s="37"/>
      <c r="NUA162" s="37"/>
      <c r="NUB162" s="37"/>
      <c r="NUC162" s="37"/>
      <c r="NUD162" s="37"/>
      <c r="NUE162" s="37"/>
      <c r="NUF162" s="37"/>
      <c r="NUG162" s="37"/>
      <c r="NUH162" s="37"/>
      <c r="NUI162" s="37"/>
      <c r="NUJ162" s="37"/>
      <c r="NUK162" s="37"/>
      <c r="NUL162" s="37"/>
      <c r="NUM162" s="37"/>
      <c r="NUN162" s="37"/>
      <c r="NUO162" s="37"/>
      <c r="NUP162" s="37"/>
      <c r="NUQ162" s="37"/>
      <c r="NUR162" s="37"/>
      <c r="NUS162" s="37"/>
      <c r="NUT162" s="37"/>
      <c r="NUU162" s="37"/>
      <c r="NUV162" s="37"/>
      <c r="NUW162" s="37"/>
      <c r="NUX162" s="37"/>
      <c r="NUY162" s="37"/>
      <c r="NUZ162" s="37"/>
      <c r="NVA162" s="37"/>
      <c r="NVB162" s="37"/>
      <c r="NVC162" s="37"/>
      <c r="NVD162" s="37"/>
      <c r="NVE162" s="37"/>
      <c r="NVF162" s="37"/>
      <c r="NVG162" s="37"/>
      <c r="NVH162" s="37"/>
      <c r="NVI162" s="37"/>
      <c r="NVJ162" s="37"/>
      <c r="NVK162" s="37"/>
      <c r="NVL162" s="37"/>
      <c r="NVM162" s="37"/>
      <c r="NVN162" s="37"/>
      <c r="NVO162" s="37"/>
      <c r="NVP162" s="37"/>
      <c r="NVQ162" s="37"/>
      <c r="NVR162" s="37"/>
      <c r="NVS162" s="37"/>
      <c r="NVT162" s="37"/>
      <c r="NVU162" s="37"/>
      <c r="NVV162" s="37"/>
      <c r="NVW162" s="37"/>
      <c r="NVX162" s="37"/>
      <c r="NVY162" s="37"/>
      <c r="NVZ162" s="37"/>
      <c r="NWA162" s="37"/>
      <c r="NWB162" s="37"/>
      <c r="NWC162" s="37"/>
      <c r="NWD162" s="37"/>
      <c r="NWE162" s="37"/>
      <c r="NWF162" s="37"/>
      <c r="NWG162" s="37"/>
      <c r="NWH162" s="37"/>
      <c r="NWI162" s="37"/>
      <c r="NWJ162" s="37"/>
      <c r="NWK162" s="37"/>
      <c r="NWL162" s="37"/>
      <c r="NWM162" s="37"/>
      <c r="NWN162" s="37"/>
      <c r="NWO162" s="37"/>
      <c r="NWP162" s="37"/>
      <c r="NWQ162" s="37"/>
      <c r="NWR162" s="37"/>
      <c r="NWS162" s="37"/>
      <c r="NWT162" s="37"/>
      <c r="NWU162" s="37"/>
      <c r="NWV162" s="37"/>
      <c r="NWW162" s="37"/>
      <c r="NWX162" s="37"/>
      <c r="NWY162" s="37"/>
      <c r="NWZ162" s="37"/>
      <c r="NXA162" s="37"/>
      <c r="NXB162" s="37"/>
      <c r="NXC162" s="37"/>
      <c r="NXD162" s="37"/>
      <c r="NXE162" s="37"/>
      <c r="NXF162" s="37"/>
      <c r="NXG162" s="37"/>
      <c r="NXH162" s="37"/>
      <c r="NXI162" s="37"/>
      <c r="NXJ162" s="37"/>
      <c r="NXK162" s="37"/>
      <c r="NXL162" s="37"/>
      <c r="NXM162" s="37"/>
      <c r="NXN162" s="37"/>
      <c r="NXO162" s="37"/>
      <c r="NXP162" s="37"/>
      <c r="NXQ162" s="37"/>
      <c r="NXR162" s="37"/>
      <c r="NXS162" s="37"/>
      <c r="NXT162" s="37"/>
      <c r="NXU162" s="37"/>
      <c r="NXV162" s="37"/>
      <c r="NXW162" s="37"/>
      <c r="NXX162" s="37"/>
      <c r="NXY162" s="37"/>
      <c r="NXZ162" s="37"/>
      <c r="NYA162" s="37"/>
      <c r="NYB162" s="37"/>
      <c r="NYC162" s="37"/>
      <c r="NYD162" s="37"/>
      <c r="NYE162" s="37"/>
      <c r="NYF162" s="37"/>
      <c r="NYG162" s="37"/>
      <c r="NYH162" s="37"/>
      <c r="NYI162" s="37"/>
      <c r="NYJ162" s="37"/>
      <c r="NYK162" s="37"/>
      <c r="NYL162" s="37"/>
      <c r="NYM162" s="37"/>
      <c r="NYN162" s="37"/>
      <c r="NYO162" s="37"/>
      <c r="NYP162" s="37"/>
      <c r="NYQ162" s="37"/>
      <c r="NYR162" s="37"/>
      <c r="NYS162" s="37"/>
      <c r="NYT162" s="37"/>
      <c r="NYU162" s="37"/>
      <c r="NYV162" s="37"/>
      <c r="NYW162" s="37"/>
      <c r="NYX162" s="37"/>
      <c r="NYY162" s="37"/>
      <c r="NYZ162" s="37"/>
      <c r="NZA162" s="37"/>
      <c r="NZB162" s="37"/>
      <c r="NZC162" s="37"/>
      <c r="NZD162" s="37"/>
      <c r="NZE162" s="37"/>
      <c r="NZF162" s="37"/>
      <c r="NZG162" s="37"/>
      <c r="NZH162" s="37"/>
      <c r="NZI162" s="37"/>
      <c r="NZJ162" s="37"/>
      <c r="NZK162" s="37"/>
      <c r="NZL162" s="37"/>
      <c r="NZM162" s="37"/>
      <c r="NZN162" s="37"/>
      <c r="NZO162" s="37"/>
      <c r="NZP162" s="37"/>
      <c r="NZQ162" s="37"/>
      <c r="NZR162" s="37"/>
      <c r="NZS162" s="37"/>
      <c r="NZT162" s="37"/>
      <c r="NZU162" s="37"/>
      <c r="NZV162" s="37"/>
      <c r="NZW162" s="37"/>
      <c r="NZX162" s="37"/>
      <c r="NZY162" s="37"/>
      <c r="NZZ162" s="37"/>
      <c r="OAA162" s="37"/>
      <c r="OAB162" s="37"/>
      <c r="OAC162" s="37"/>
      <c r="OAD162" s="37"/>
      <c r="OAE162" s="37"/>
      <c r="OAF162" s="37"/>
      <c r="OAG162" s="37"/>
      <c r="OAH162" s="37"/>
      <c r="OAI162" s="37"/>
      <c r="OAJ162" s="37"/>
      <c r="OAK162" s="37"/>
      <c r="OAL162" s="37"/>
      <c r="OAM162" s="37"/>
      <c r="OAN162" s="37"/>
      <c r="OAO162" s="37"/>
      <c r="OAP162" s="37"/>
      <c r="OAQ162" s="37"/>
      <c r="OAR162" s="37"/>
      <c r="OAS162" s="37"/>
      <c r="OAT162" s="37"/>
      <c r="OAU162" s="37"/>
      <c r="OAV162" s="37"/>
      <c r="OAW162" s="37"/>
      <c r="OAX162" s="37"/>
      <c r="OAY162" s="37"/>
      <c r="OAZ162" s="37"/>
      <c r="OBA162" s="37"/>
      <c r="OBB162" s="37"/>
      <c r="OBC162" s="37"/>
      <c r="OBD162" s="37"/>
      <c r="OBE162" s="37"/>
      <c r="OBF162" s="37"/>
      <c r="OBG162" s="37"/>
      <c r="OBH162" s="37"/>
      <c r="OBI162" s="37"/>
      <c r="OBJ162" s="37"/>
      <c r="OBK162" s="37"/>
      <c r="OBL162" s="37"/>
      <c r="OBM162" s="37"/>
      <c r="OBN162" s="37"/>
      <c r="OBO162" s="37"/>
      <c r="OBP162" s="37"/>
      <c r="OBQ162" s="37"/>
      <c r="OBR162" s="37"/>
      <c r="OBS162" s="37"/>
      <c r="OBT162" s="37"/>
      <c r="OBU162" s="37"/>
      <c r="OBV162" s="37"/>
      <c r="OBW162" s="37"/>
      <c r="OBX162" s="37"/>
      <c r="OBY162" s="37"/>
      <c r="OBZ162" s="37"/>
      <c r="OCA162" s="37"/>
      <c r="OCB162" s="37"/>
      <c r="OCC162" s="37"/>
      <c r="OCD162" s="37"/>
      <c r="OCE162" s="37"/>
      <c r="OCF162" s="37"/>
      <c r="OCG162" s="37"/>
      <c r="OCH162" s="37"/>
      <c r="OCI162" s="37"/>
      <c r="OCJ162" s="37"/>
      <c r="OCK162" s="37"/>
      <c r="OCL162" s="37"/>
      <c r="OCM162" s="37"/>
      <c r="OCN162" s="37"/>
      <c r="OCO162" s="37"/>
      <c r="OCP162" s="37"/>
      <c r="OCQ162" s="37"/>
      <c r="OCR162" s="37"/>
      <c r="OCS162" s="37"/>
      <c r="OCT162" s="37"/>
      <c r="OCU162" s="37"/>
      <c r="OCV162" s="37"/>
      <c r="OCW162" s="37"/>
      <c r="OCX162" s="37"/>
      <c r="OCY162" s="37"/>
      <c r="OCZ162" s="37"/>
      <c r="ODA162" s="37"/>
      <c r="ODB162" s="37"/>
      <c r="ODC162" s="37"/>
      <c r="ODD162" s="37"/>
      <c r="ODE162" s="37"/>
      <c r="ODF162" s="37"/>
      <c r="ODG162" s="37"/>
      <c r="ODH162" s="37"/>
      <c r="ODI162" s="37"/>
      <c r="ODJ162" s="37"/>
      <c r="ODK162" s="37"/>
      <c r="ODL162" s="37"/>
      <c r="ODM162" s="37"/>
      <c r="ODN162" s="37"/>
      <c r="ODO162" s="37"/>
      <c r="ODP162" s="37"/>
      <c r="ODQ162" s="37"/>
      <c r="ODR162" s="37"/>
      <c r="ODS162" s="37"/>
      <c r="ODT162" s="37"/>
      <c r="ODU162" s="37"/>
      <c r="ODV162" s="37"/>
      <c r="ODW162" s="37"/>
      <c r="ODX162" s="37"/>
      <c r="ODY162" s="37"/>
      <c r="ODZ162" s="37"/>
      <c r="OEA162" s="37"/>
      <c r="OEB162" s="37"/>
      <c r="OEC162" s="37"/>
      <c r="OED162" s="37"/>
      <c r="OEE162" s="37"/>
      <c r="OEF162" s="37"/>
      <c r="OEG162" s="37"/>
      <c r="OEH162" s="37"/>
      <c r="OEI162" s="37"/>
      <c r="OEJ162" s="37"/>
      <c r="OEK162" s="37"/>
      <c r="OEL162" s="37"/>
      <c r="OEM162" s="37"/>
      <c r="OEN162" s="37"/>
      <c r="OEO162" s="37"/>
      <c r="OEP162" s="37"/>
      <c r="OEQ162" s="37"/>
      <c r="OER162" s="37"/>
      <c r="OES162" s="37"/>
      <c r="OET162" s="37"/>
      <c r="OEU162" s="37"/>
      <c r="OEV162" s="37"/>
      <c r="OEW162" s="37"/>
      <c r="OEX162" s="37"/>
      <c r="OEY162" s="37"/>
      <c r="OEZ162" s="37"/>
      <c r="OFA162" s="37"/>
      <c r="OFB162" s="37"/>
      <c r="OFC162" s="37"/>
      <c r="OFD162" s="37"/>
      <c r="OFE162" s="37"/>
      <c r="OFF162" s="37"/>
      <c r="OFG162" s="37"/>
      <c r="OFH162" s="37"/>
      <c r="OFI162" s="37"/>
      <c r="OFJ162" s="37"/>
      <c r="OFK162" s="37"/>
      <c r="OFL162" s="37"/>
      <c r="OFM162" s="37"/>
      <c r="OFN162" s="37"/>
      <c r="OFO162" s="37"/>
      <c r="OFP162" s="37"/>
      <c r="OFQ162" s="37"/>
      <c r="OFR162" s="37"/>
      <c r="OFS162" s="37"/>
      <c r="OFT162" s="37"/>
      <c r="OFU162" s="37"/>
      <c r="OFV162" s="37"/>
      <c r="OFW162" s="37"/>
      <c r="OFX162" s="37"/>
      <c r="OFY162" s="37"/>
      <c r="OFZ162" s="37"/>
      <c r="OGA162" s="37"/>
      <c r="OGB162" s="37"/>
      <c r="OGC162" s="37"/>
      <c r="OGD162" s="37"/>
      <c r="OGE162" s="37"/>
      <c r="OGF162" s="37"/>
      <c r="OGG162" s="37"/>
      <c r="OGH162" s="37"/>
      <c r="OGI162" s="37"/>
      <c r="OGJ162" s="37"/>
      <c r="OGK162" s="37"/>
      <c r="OGL162" s="37"/>
      <c r="OGM162" s="37"/>
      <c r="OGN162" s="37"/>
      <c r="OGO162" s="37"/>
      <c r="OGP162" s="37"/>
      <c r="OGQ162" s="37"/>
      <c r="OGR162" s="37"/>
      <c r="OGS162" s="37"/>
      <c r="OGT162" s="37"/>
      <c r="OGU162" s="37"/>
      <c r="OGV162" s="37"/>
      <c r="OGW162" s="37"/>
      <c r="OGX162" s="37"/>
      <c r="OGY162" s="37"/>
      <c r="OGZ162" s="37"/>
      <c r="OHA162" s="37"/>
      <c r="OHB162" s="37"/>
      <c r="OHC162" s="37"/>
      <c r="OHD162" s="37"/>
      <c r="OHE162" s="37"/>
      <c r="OHF162" s="37"/>
      <c r="OHG162" s="37"/>
      <c r="OHH162" s="37"/>
      <c r="OHI162" s="37"/>
      <c r="OHJ162" s="37"/>
      <c r="OHK162" s="37"/>
      <c r="OHL162" s="37"/>
      <c r="OHM162" s="37"/>
      <c r="OHN162" s="37"/>
      <c r="OHO162" s="37"/>
      <c r="OHP162" s="37"/>
      <c r="OHQ162" s="37"/>
      <c r="OHR162" s="37"/>
      <c r="OHS162" s="37"/>
      <c r="OHT162" s="37"/>
      <c r="OHU162" s="37"/>
      <c r="OHV162" s="37"/>
      <c r="OHW162" s="37"/>
      <c r="OHX162" s="37"/>
      <c r="OHY162" s="37"/>
      <c r="OHZ162" s="37"/>
      <c r="OIA162" s="37"/>
      <c r="OIB162" s="37"/>
      <c r="OIC162" s="37"/>
      <c r="OID162" s="37"/>
      <c r="OIE162" s="37"/>
      <c r="OIF162" s="37"/>
      <c r="OIG162" s="37"/>
      <c r="OIH162" s="37"/>
      <c r="OII162" s="37"/>
      <c r="OIJ162" s="37"/>
      <c r="OIK162" s="37"/>
      <c r="OIL162" s="37"/>
      <c r="OIM162" s="37"/>
      <c r="OIN162" s="37"/>
      <c r="OIO162" s="37"/>
      <c r="OIP162" s="37"/>
      <c r="OIQ162" s="37"/>
      <c r="OIR162" s="37"/>
      <c r="OIS162" s="37"/>
      <c r="OIT162" s="37"/>
      <c r="OIU162" s="37"/>
      <c r="OIV162" s="37"/>
      <c r="OIW162" s="37"/>
      <c r="OIX162" s="37"/>
      <c r="OIY162" s="37"/>
      <c r="OIZ162" s="37"/>
      <c r="OJA162" s="37"/>
      <c r="OJB162" s="37"/>
      <c r="OJC162" s="37"/>
      <c r="OJD162" s="37"/>
      <c r="OJE162" s="37"/>
      <c r="OJF162" s="37"/>
      <c r="OJG162" s="37"/>
      <c r="OJH162" s="37"/>
      <c r="OJI162" s="37"/>
      <c r="OJJ162" s="37"/>
      <c r="OJK162" s="37"/>
      <c r="OJL162" s="37"/>
      <c r="OJM162" s="37"/>
      <c r="OJN162" s="37"/>
      <c r="OJO162" s="37"/>
      <c r="OJP162" s="37"/>
      <c r="OJQ162" s="37"/>
      <c r="OJR162" s="37"/>
      <c r="OJS162" s="37"/>
      <c r="OJT162" s="37"/>
      <c r="OJU162" s="37"/>
      <c r="OJV162" s="37"/>
      <c r="OJW162" s="37"/>
      <c r="OJX162" s="37"/>
      <c r="OJY162" s="37"/>
      <c r="OJZ162" s="37"/>
      <c r="OKA162" s="37"/>
      <c r="OKB162" s="37"/>
      <c r="OKC162" s="37"/>
      <c r="OKD162" s="37"/>
      <c r="OKE162" s="37"/>
      <c r="OKF162" s="37"/>
      <c r="OKG162" s="37"/>
      <c r="OKH162" s="37"/>
      <c r="OKI162" s="37"/>
      <c r="OKJ162" s="37"/>
      <c r="OKK162" s="37"/>
      <c r="OKL162" s="37"/>
      <c r="OKM162" s="37"/>
      <c r="OKN162" s="37"/>
      <c r="OKO162" s="37"/>
      <c r="OKP162" s="37"/>
      <c r="OKQ162" s="37"/>
      <c r="OKR162" s="37"/>
      <c r="OKS162" s="37"/>
      <c r="OKT162" s="37"/>
      <c r="OKU162" s="37"/>
      <c r="OKV162" s="37"/>
      <c r="OKW162" s="37"/>
      <c r="OKX162" s="37"/>
      <c r="OKY162" s="37"/>
      <c r="OKZ162" s="37"/>
      <c r="OLA162" s="37"/>
      <c r="OLB162" s="37"/>
      <c r="OLC162" s="37"/>
      <c r="OLD162" s="37"/>
      <c r="OLE162" s="37"/>
      <c r="OLF162" s="37"/>
      <c r="OLG162" s="37"/>
      <c r="OLH162" s="37"/>
      <c r="OLI162" s="37"/>
      <c r="OLJ162" s="37"/>
      <c r="OLK162" s="37"/>
      <c r="OLL162" s="37"/>
      <c r="OLM162" s="37"/>
      <c r="OLN162" s="37"/>
      <c r="OLO162" s="37"/>
      <c r="OLP162" s="37"/>
      <c r="OLQ162" s="37"/>
      <c r="OLR162" s="37"/>
      <c r="OLS162" s="37"/>
      <c r="OLT162" s="37"/>
      <c r="OLU162" s="37"/>
      <c r="OLV162" s="37"/>
      <c r="OLW162" s="37"/>
      <c r="OLX162" s="37"/>
      <c r="OLY162" s="37"/>
      <c r="OLZ162" s="37"/>
      <c r="OMA162" s="37"/>
      <c r="OMB162" s="37"/>
      <c r="OMC162" s="37"/>
      <c r="OMD162" s="37"/>
      <c r="OME162" s="37"/>
      <c r="OMF162" s="37"/>
      <c r="OMG162" s="37"/>
      <c r="OMH162" s="37"/>
      <c r="OMI162" s="37"/>
      <c r="OMJ162" s="37"/>
      <c r="OMK162" s="37"/>
      <c r="OML162" s="37"/>
      <c r="OMM162" s="37"/>
      <c r="OMN162" s="37"/>
      <c r="OMO162" s="37"/>
      <c r="OMP162" s="37"/>
      <c r="OMQ162" s="37"/>
      <c r="OMR162" s="37"/>
      <c r="OMS162" s="37"/>
      <c r="OMT162" s="37"/>
      <c r="OMU162" s="37"/>
      <c r="OMV162" s="37"/>
      <c r="OMW162" s="37"/>
      <c r="OMX162" s="37"/>
      <c r="OMY162" s="37"/>
      <c r="OMZ162" s="37"/>
      <c r="ONA162" s="37"/>
      <c r="ONB162" s="37"/>
      <c r="ONC162" s="37"/>
      <c r="OND162" s="37"/>
      <c r="ONE162" s="37"/>
      <c r="ONF162" s="37"/>
      <c r="ONG162" s="37"/>
      <c r="ONH162" s="37"/>
      <c r="ONI162" s="37"/>
      <c r="ONJ162" s="37"/>
      <c r="ONK162" s="37"/>
      <c r="ONL162" s="37"/>
      <c r="ONM162" s="37"/>
      <c r="ONN162" s="37"/>
      <c r="ONO162" s="37"/>
      <c r="ONP162" s="37"/>
      <c r="ONQ162" s="37"/>
      <c r="ONR162" s="37"/>
      <c r="ONS162" s="37"/>
      <c r="ONT162" s="37"/>
      <c r="ONU162" s="37"/>
      <c r="ONV162" s="37"/>
      <c r="ONW162" s="37"/>
      <c r="ONX162" s="37"/>
      <c r="ONY162" s="37"/>
      <c r="ONZ162" s="37"/>
      <c r="OOA162" s="37"/>
      <c r="OOB162" s="37"/>
      <c r="OOC162" s="37"/>
      <c r="OOD162" s="37"/>
      <c r="OOE162" s="37"/>
      <c r="OOF162" s="37"/>
      <c r="OOG162" s="37"/>
      <c r="OOH162" s="37"/>
      <c r="OOI162" s="37"/>
      <c r="OOJ162" s="37"/>
      <c r="OOK162" s="37"/>
      <c r="OOL162" s="37"/>
      <c r="OOM162" s="37"/>
      <c r="OON162" s="37"/>
      <c r="OOO162" s="37"/>
      <c r="OOP162" s="37"/>
      <c r="OOQ162" s="37"/>
      <c r="OOR162" s="37"/>
      <c r="OOS162" s="37"/>
      <c r="OOT162" s="37"/>
      <c r="OOU162" s="37"/>
      <c r="OOV162" s="37"/>
      <c r="OOW162" s="37"/>
      <c r="OOX162" s="37"/>
      <c r="OOY162" s="37"/>
      <c r="OOZ162" s="37"/>
      <c r="OPA162" s="37"/>
      <c r="OPB162" s="37"/>
      <c r="OPC162" s="37"/>
      <c r="OPD162" s="37"/>
      <c r="OPE162" s="37"/>
      <c r="OPF162" s="37"/>
      <c r="OPG162" s="37"/>
      <c r="OPH162" s="37"/>
      <c r="OPI162" s="37"/>
      <c r="OPJ162" s="37"/>
      <c r="OPK162" s="37"/>
      <c r="OPL162" s="37"/>
      <c r="OPM162" s="37"/>
      <c r="OPN162" s="37"/>
      <c r="OPO162" s="37"/>
      <c r="OPP162" s="37"/>
      <c r="OPQ162" s="37"/>
      <c r="OPR162" s="37"/>
      <c r="OPS162" s="37"/>
      <c r="OPT162" s="37"/>
      <c r="OPU162" s="37"/>
      <c r="OPV162" s="37"/>
      <c r="OPW162" s="37"/>
      <c r="OPX162" s="37"/>
      <c r="OPY162" s="37"/>
      <c r="OPZ162" s="37"/>
      <c r="OQA162" s="37"/>
      <c r="OQB162" s="37"/>
      <c r="OQC162" s="37"/>
      <c r="OQD162" s="37"/>
      <c r="OQE162" s="37"/>
      <c r="OQF162" s="37"/>
      <c r="OQG162" s="37"/>
      <c r="OQH162" s="37"/>
      <c r="OQI162" s="37"/>
      <c r="OQJ162" s="37"/>
      <c r="OQK162" s="37"/>
      <c r="OQL162" s="37"/>
      <c r="OQM162" s="37"/>
      <c r="OQN162" s="37"/>
      <c r="OQO162" s="37"/>
      <c r="OQP162" s="37"/>
      <c r="OQQ162" s="37"/>
      <c r="OQR162" s="37"/>
      <c r="OQS162" s="37"/>
      <c r="OQT162" s="37"/>
      <c r="OQU162" s="37"/>
      <c r="OQV162" s="37"/>
      <c r="OQW162" s="37"/>
      <c r="OQX162" s="37"/>
      <c r="OQY162" s="37"/>
      <c r="OQZ162" s="37"/>
      <c r="ORA162" s="37"/>
      <c r="ORB162" s="37"/>
      <c r="ORC162" s="37"/>
      <c r="ORD162" s="37"/>
      <c r="ORE162" s="37"/>
      <c r="ORF162" s="37"/>
      <c r="ORG162" s="37"/>
      <c r="ORH162" s="37"/>
      <c r="ORI162" s="37"/>
      <c r="ORJ162" s="37"/>
      <c r="ORK162" s="37"/>
      <c r="ORL162" s="37"/>
      <c r="ORM162" s="37"/>
      <c r="ORN162" s="37"/>
      <c r="ORO162" s="37"/>
      <c r="ORP162" s="37"/>
      <c r="ORQ162" s="37"/>
      <c r="ORR162" s="37"/>
      <c r="ORS162" s="37"/>
      <c r="ORT162" s="37"/>
      <c r="ORU162" s="37"/>
      <c r="ORV162" s="37"/>
      <c r="ORW162" s="37"/>
      <c r="ORX162" s="37"/>
      <c r="ORY162" s="37"/>
      <c r="ORZ162" s="37"/>
      <c r="OSA162" s="37"/>
      <c r="OSB162" s="37"/>
      <c r="OSC162" s="37"/>
      <c r="OSD162" s="37"/>
      <c r="OSE162" s="37"/>
      <c r="OSF162" s="37"/>
      <c r="OSG162" s="37"/>
      <c r="OSH162" s="37"/>
      <c r="OSI162" s="37"/>
      <c r="OSJ162" s="37"/>
      <c r="OSK162" s="37"/>
      <c r="OSL162" s="37"/>
      <c r="OSM162" s="37"/>
      <c r="OSN162" s="37"/>
      <c r="OSO162" s="37"/>
      <c r="OSP162" s="37"/>
      <c r="OSQ162" s="37"/>
      <c r="OSR162" s="37"/>
      <c r="OSS162" s="37"/>
      <c r="OST162" s="37"/>
      <c r="OSU162" s="37"/>
      <c r="OSV162" s="37"/>
      <c r="OSW162" s="37"/>
      <c r="OSX162" s="37"/>
      <c r="OSY162" s="37"/>
      <c r="OSZ162" s="37"/>
      <c r="OTA162" s="37"/>
      <c r="OTB162" s="37"/>
      <c r="OTC162" s="37"/>
      <c r="OTD162" s="37"/>
      <c r="OTE162" s="37"/>
      <c r="OTF162" s="37"/>
      <c r="OTG162" s="37"/>
      <c r="OTH162" s="37"/>
      <c r="OTI162" s="37"/>
      <c r="OTJ162" s="37"/>
      <c r="OTK162" s="37"/>
      <c r="OTL162" s="37"/>
      <c r="OTM162" s="37"/>
      <c r="OTN162" s="37"/>
      <c r="OTO162" s="37"/>
      <c r="OTP162" s="37"/>
      <c r="OTQ162" s="37"/>
      <c r="OTR162" s="37"/>
      <c r="OTS162" s="37"/>
      <c r="OTT162" s="37"/>
      <c r="OTU162" s="37"/>
      <c r="OTV162" s="37"/>
      <c r="OTW162" s="37"/>
      <c r="OTX162" s="37"/>
      <c r="OTY162" s="37"/>
      <c r="OTZ162" s="37"/>
      <c r="OUA162" s="37"/>
      <c r="OUB162" s="37"/>
      <c r="OUC162" s="37"/>
      <c r="OUD162" s="37"/>
      <c r="OUE162" s="37"/>
      <c r="OUF162" s="37"/>
      <c r="OUG162" s="37"/>
      <c r="OUH162" s="37"/>
      <c r="OUI162" s="37"/>
      <c r="OUJ162" s="37"/>
      <c r="OUK162" s="37"/>
      <c r="OUL162" s="37"/>
      <c r="OUM162" s="37"/>
      <c r="OUN162" s="37"/>
      <c r="OUO162" s="37"/>
      <c r="OUP162" s="37"/>
      <c r="OUQ162" s="37"/>
      <c r="OUR162" s="37"/>
      <c r="OUS162" s="37"/>
      <c r="OUT162" s="37"/>
      <c r="OUU162" s="37"/>
      <c r="OUV162" s="37"/>
      <c r="OUW162" s="37"/>
      <c r="OUX162" s="37"/>
      <c r="OUY162" s="37"/>
      <c r="OUZ162" s="37"/>
      <c r="OVA162" s="37"/>
      <c r="OVB162" s="37"/>
      <c r="OVC162" s="37"/>
      <c r="OVD162" s="37"/>
      <c r="OVE162" s="37"/>
      <c r="OVF162" s="37"/>
      <c r="OVG162" s="37"/>
      <c r="OVH162" s="37"/>
      <c r="OVI162" s="37"/>
      <c r="OVJ162" s="37"/>
      <c r="OVK162" s="37"/>
      <c r="OVL162" s="37"/>
      <c r="OVM162" s="37"/>
      <c r="OVN162" s="37"/>
      <c r="OVO162" s="37"/>
      <c r="OVP162" s="37"/>
      <c r="OVQ162" s="37"/>
      <c r="OVR162" s="37"/>
      <c r="OVS162" s="37"/>
      <c r="OVT162" s="37"/>
      <c r="OVU162" s="37"/>
      <c r="OVV162" s="37"/>
      <c r="OVW162" s="37"/>
      <c r="OVX162" s="37"/>
      <c r="OVY162" s="37"/>
      <c r="OVZ162" s="37"/>
      <c r="OWA162" s="37"/>
      <c r="OWB162" s="37"/>
      <c r="OWC162" s="37"/>
      <c r="OWD162" s="37"/>
      <c r="OWE162" s="37"/>
      <c r="OWF162" s="37"/>
      <c r="OWG162" s="37"/>
      <c r="OWH162" s="37"/>
      <c r="OWI162" s="37"/>
      <c r="OWJ162" s="37"/>
      <c r="OWK162" s="37"/>
      <c r="OWL162" s="37"/>
      <c r="OWM162" s="37"/>
      <c r="OWN162" s="37"/>
      <c r="OWO162" s="37"/>
      <c r="OWP162" s="37"/>
      <c r="OWQ162" s="37"/>
      <c r="OWR162" s="37"/>
      <c r="OWS162" s="37"/>
      <c r="OWT162" s="37"/>
      <c r="OWU162" s="37"/>
      <c r="OWV162" s="37"/>
      <c r="OWW162" s="37"/>
      <c r="OWX162" s="37"/>
      <c r="OWY162" s="37"/>
      <c r="OWZ162" s="37"/>
      <c r="OXA162" s="37"/>
      <c r="OXB162" s="37"/>
      <c r="OXC162" s="37"/>
      <c r="OXD162" s="37"/>
      <c r="OXE162" s="37"/>
      <c r="OXF162" s="37"/>
      <c r="OXG162" s="37"/>
      <c r="OXH162" s="37"/>
      <c r="OXI162" s="37"/>
      <c r="OXJ162" s="37"/>
      <c r="OXK162" s="37"/>
      <c r="OXL162" s="37"/>
      <c r="OXM162" s="37"/>
      <c r="OXN162" s="37"/>
      <c r="OXO162" s="37"/>
      <c r="OXP162" s="37"/>
      <c r="OXQ162" s="37"/>
      <c r="OXR162" s="37"/>
      <c r="OXS162" s="37"/>
      <c r="OXT162" s="37"/>
      <c r="OXU162" s="37"/>
      <c r="OXV162" s="37"/>
      <c r="OXW162" s="37"/>
      <c r="OXX162" s="37"/>
      <c r="OXY162" s="37"/>
      <c r="OXZ162" s="37"/>
      <c r="OYA162" s="37"/>
      <c r="OYB162" s="37"/>
      <c r="OYC162" s="37"/>
      <c r="OYD162" s="37"/>
      <c r="OYE162" s="37"/>
      <c r="OYF162" s="37"/>
      <c r="OYG162" s="37"/>
      <c r="OYH162" s="37"/>
      <c r="OYI162" s="37"/>
      <c r="OYJ162" s="37"/>
      <c r="OYK162" s="37"/>
      <c r="OYL162" s="37"/>
      <c r="OYM162" s="37"/>
      <c r="OYN162" s="37"/>
      <c r="OYO162" s="37"/>
      <c r="OYP162" s="37"/>
      <c r="OYQ162" s="37"/>
      <c r="OYR162" s="37"/>
      <c r="OYS162" s="37"/>
      <c r="OYT162" s="37"/>
      <c r="OYU162" s="37"/>
      <c r="OYV162" s="37"/>
      <c r="OYW162" s="37"/>
      <c r="OYX162" s="37"/>
      <c r="OYY162" s="37"/>
      <c r="OYZ162" s="37"/>
      <c r="OZA162" s="37"/>
      <c r="OZB162" s="37"/>
      <c r="OZC162" s="37"/>
      <c r="OZD162" s="37"/>
      <c r="OZE162" s="37"/>
      <c r="OZF162" s="37"/>
      <c r="OZG162" s="37"/>
      <c r="OZH162" s="37"/>
      <c r="OZI162" s="37"/>
      <c r="OZJ162" s="37"/>
      <c r="OZK162" s="37"/>
      <c r="OZL162" s="37"/>
      <c r="OZM162" s="37"/>
      <c r="OZN162" s="37"/>
      <c r="OZO162" s="37"/>
      <c r="OZP162" s="37"/>
      <c r="OZQ162" s="37"/>
      <c r="OZR162" s="37"/>
      <c r="OZS162" s="37"/>
      <c r="OZT162" s="37"/>
      <c r="OZU162" s="37"/>
      <c r="OZV162" s="37"/>
      <c r="OZW162" s="37"/>
      <c r="OZX162" s="37"/>
      <c r="OZY162" s="37"/>
      <c r="OZZ162" s="37"/>
      <c r="PAA162" s="37"/>
      <c r="PAB162" s="37"/>
      <c r="PAC162" s="37"/>
      <c r="PAD162" s="37"/>
      <c r="PAE162" s="37"/>
      <c r="PAF162" s="37"/>
      <c r="PAG162" s="37"/>
      <c r="PAH162" s="37"/>
      <c r="PAI162" s="37"/>
      <c r="PAJ162" s="37"/>
      <c r="PAK162" s="37"/>
      <c r="PAL162" s="37"/>
      <c r="PAM162" s="37"/>
      <c r="PAN162" s="37"/>
      <c r="PAO162" s="37"/>
      <c r="PAP162" s="37"/>
      <c r="PAQ162" s="37"/>
      <c r="PAR162" s="37"/>
      <c r="PAS162" s="37"/>
      <c r="PAT162" s="37"/>
      <c r="PAU162" s="37"/>
      <c r="PAV162" s="37"/>
      <c r="PAW162" s="37"/>
      <c r="PAX162" s="37"/>
      <c r="PAY162" s="37"/>
      <c r="PAZ162" s="37"/>
      <c r="PBA162" s="37"/>
      <c r="PBB162" s="37"/>
      <c r="PBC162" s="37"/>
      <c r="PBD162" s="37"/>
      <c r="PBE162" s="37"/>
      <c r="PBF162" s="37"/>
      <c r="PBG162" s="37"/>
      <c r="PBH162" s="37"/>
      <c r="PBI162" s="37"/>
      <c r="PBJ162" s="37"/>
      <c r="PBK162" s="37"/>
      <c r="PBL162" s="37"/>
      <c r="PBM162" s="37"/>
      <c r="PBN162" s="37"/>
      <c r="PBO162" s="37"/>
      <c r="PBP162" s="37"/>
      <c r="PBQ162" s="37"/>
      <c r="PBR162" s="37"/>
      <c r="PBS162" s="37"/>
      <c r="PBT162" s="37"/>
      <c r="PBU162" s="37"/>
      <c r="PBV162" s="37"/>
      <c r="PBW162" s="37"/>
      <c r="PBX162" s="37"/>
      <c r="PBY162" s="37"/>
      <c r="PBZ162" s="37"/>
      <c r="PCA162" s="37"/>
      <c r="PCB162" s="37"/>
      <c r="PCC162" s="37"/>
      <c r="PCD162" s="37"/>
      <c r="PCE162" s="37"/>
      <c r="PCF162" s="37"/>
      <c r="PCG162" s="37"/>
      <c r="PCH162" s="37"/>
      <c r="PCI162" s="37"/>
      <c r="PCJ162" s="37"/>
      <c r="PCK162" s="37"/>
      <c r="PCL162" s="37"/>
      <c r="PCM162" s="37"/>
      <c r="PCN162" s="37"/>
      <c r="PCO162" s="37"/>
      <c r="PCP162" s="37"/>
      <c r="PCQ162" s="37"/>
      <c r="PCR162" s="37"/>
      <c r="PCS162" s="37"/>
      <c r="PCT162" s="37"/>
      <c r="PCU162" s="37"/>
      <c r="PCV162" s="37"/>
      <c r="PCW162" s="37"/>
      <c r="PCX162" s="37"/>
      <c r="PCY162" s="37"/>
      <c r="PCZ162" s="37"/>
      <c r="PDA162" s="37"/>
      <c r="PDB162" s="37"/>
      <c r="PDC162" s="37"/>
      <c r="PDD162" s="37"/>
      <c r="PDE162" s="37"/>
      <c r="PDF162" s="37"/>
      <c r="PDG162" s="37"/>
      <c r="PDH162" s="37"/>
      <c r="PDI162" s="37"/>
      <c r="PDJ162" s="37"/>
      <c r="PDK162" s="37"/>
      <c r="PDL162" s="37"/>
      <c r="PDM162" s="37"/>
      <c r="PDN162" s="37"/>
      <c r="PDO162" s="37"/>
      <c r="PDP162" s="37"/>
      <c r="PDQ162" s="37"/>
      <c r="PDR162" s="37"/>
      <c r="PDS162" s="37"/>
      <c r="PDT162" s="37"/>
      <c r="PDU162" s="37"/>
      <c r="PDV162" s="37"/>
      <c r="PDW162" s="37"/>
      <c r="PDX162" s="37"/>
      <c r="PDY162" s="37"/>
      <c r="PDZ162" s="37"/>
      <c r="PEA162" s="37"/>
      <c r="PEB162" s="37"/>
      <c r="PEC162" s="37"/>
      <c r="PED162" s="37"/>
      <c r="PEE162" s="37"/>
      <c r="PEF162" s="37"/>
      <c r="PEG162" s="37"/>
      <c r="PEH162" s="37"/>
      <c r="PEI162" s="37"/>
      <c r="PEJ162" s="37"/>
      <c r="PEK162" s="37"/>
      <c r="PEL162" s="37"/>
      <c r="PEM162" s="37"/>
      <c r="PEN162" s="37"/>
      <c r="PEO162" s="37"/>
      <c r="PEP162" s="37"/>
      <c r="PEQ162" s="37"/>
      <c r="PER162" s="37"/>
      <c r="PES162" s="37"/>
      <c r="PET162" s="37"/>
      <c r="PEU162" s="37"/>
      <c r="PEV162" s="37"/>
      <c r="PEW162" s="37"/>
      <c r="PEX162" s="37"/>
      <c r="PEY162" s="37"/>
      <c r="PEZ162" s="37"/>
      <c r="PFA162" s="37"/>
      <c r="PFB162" s="37"/>
      <c r="PFC162" s="37"/>
      <c r="PFD162" s="37"/>
      <c r="PFE162" s="37"/>
      <c r="PFF162" s="37"/>
      <c r="PFG162" s="37"/>
      <c r="PFH162" s="37"/>
      <c r="PFI162" s="37"/>
      <c r="PFJ162" s="37"/>
      <c r="PFK162" s="37"/>
      <c r="PFL162" s="37"/>
      <c r="PFM162" s="37"/>
      <c r="PFN162" s="37"/>
      <c r="PFO162" s="37"/>
      <c r="PFP162" s="37"/>
      <c r="PFQ162" s="37"/>
      <c r="PFR162" s="37"/>
      <c r="PFS162" s="37"/>
      <c r="PFT162" s="37"/>
      <c r="PFU162" s="37"/>
      <c r="PFV162" s="37"/>
      <c r="PFW162" s="37"/>
      <c r="PFX162" s="37"/>
      <c r="PFY162" s="37"/>
      <c r="PFZ162" s="37"/>
      <c r="PGA162" s="37"/>
      <c r="PGB162" s="37"/>
      <c r="PGC162" s="37"/>
      <c r="PGD162" s="37"/>
      <c r="PGE162" s="37"/>
      <c r="PGF162" s="37"/>
      <c r="PGG162" s="37"/>
      <c r="PGH162" s="37"/>
      <c r="PGI162" s="37"/>
      <c r="PGJ162" s="37"/>
      <c r="PGK162" s="37"/>
      <c r="PGL162" s="37"/>
      <c r="PGM162" s="37"/>
      <c r="PGN162" s="37"/>
      <c r="PGO162" s="37"/>
      <c r="PGP162" s="37"/>
      <c r="PGQ162" s="37"/>
      <c r="PGR162" s="37"/>
      <c r="PGS162" s="37"/>
      <c r="PGT162" s="37"/>
      <c r="PGU162" s="37"/>
      <c r="PGV162" s="37"/>
      <c r="PGW162" s="37"/>
      <c r="PGX162" s="37"/>
      <c r="PGY162" s="37"/>
      <c r="PGZ162" s="37"/>
      <c r="PHA162" s="37"/>
      <c r="PHB162" s="37"/>
      <c r="PHC162" s="37"/>
      <c r="PHD162" s="37"/>
      <c r="PHE162" s="37"/>
      <c r="PHF162" s="37"/>
      <c r="PHG162" s="37"/>
      <c r="PHH162" s="37"/>
      <c r="PHI162" s="37"/>
      <c r="PHJ162" s="37"/>
      <c r="PHK162" s="37"/>
      <c r="PHL162" s="37"/>
      <c r="PHM162" s="37"/>
      <c r="PHN162" s="37"/>
      <c r="PHO162" s="37"/>
      <c r="PHP162" s="37"/>
      <c r="PHQ162" s="37"/>
      <c r="PHR162" s="37"/>
      <c r="PHS162" s="37"/>
      <c r="PHT162" s="37"/>
      <c r="PHU162" s="37"/>
      <c r="PHV162" s="37"/>
      <c r="PHW162" s="37"/>
      <c r="PHX162" s="37"/>
      <c r="PHY162" s="37"/>
      <c r="PHZ162" s="37"/>
      <c r="PIA162" s="37"/>
      <c r="PIB162" s="37"/>
      <c r="PIC162" s="37"/>
      <c r="PID162" s="37"/>
      <c r="PIE162" s="37"/>
      <c r="PIF162" s="37"/>
      <c r="PIG162" s="37"/>
      <c r="PIH162" s="37"/>
      <c r="PII162" s="37"/>
      <c r="PIJ162" s="37"/>
      <c r="PIK162" s="37"/>
      <c r="PIL162" s="37"/>
      <c r="PIM162" s="37"/>
      <c r="PIN162" s="37"/>
      <c r="PIO162" s="37"/>
      <c r="PIP162" s="37"/>
      <c r="PIQ162" s="37"/>
      <c r="PIR162" s="37"/>
      <c r="PIS162" s="37"/>
      <c r="PIT162" s="37"/>
      <c r="PIU162" s="37"/>
      <c r="PIV162" s="37"/>
      <c r="PIW162" s="37"/>
      <c r="PIX162" s="37"/>
      <c r="PIY162" s="37"/>
      <c r="PIZ162" s="37"/>
      <c r="PJA162" s="37"/>
      <c r="PJB162" s="37"/>
      <c r="PJC162" s="37"/>
      <c r="PJD162" s="37"/>
      <c r="PJE162" s="37"/>
      <c r="PJF162" s="37"/>
      <c r="PJG162" s="37"/>
      <c r="PJH162" s="37"/>
      <c r="PJI162" s="37"/>
      <c r="PJJ162" s="37"/>
      <c r="PJK162" s="37"/>
      <c r="PJL162" s="37"/>
      <c r="PJM162" s="37"/>
      <c r="PJN162" s="37"/>
      <c r="PJO162" s="37"/>
      <c r="PJP162" s="37"/>
      <c r="PJQ162" s="37"/>
      <c r="PJR162" s="37"/>
      <c r="PJS162" s="37"/>
      <c r="PJT162" s="37"/>
      <c r="PJU162" s="37"/>
      <c r="PJV162" s="37"/>
      <c r="PJW162" s="37"/>
      <c r="PJX162" s="37"/>
      <c r="PJY162" s="37"/>
      <c r="PJZ162" s="37"/>
      <c r="PKA162" s="37"/>
      <c r="PKB162" s="37"/>
      <c r="PKC162" s="37"/>
      <c r="PKD162" s="37"/>
      <c r="PKE162" s="37"/>
      <c r="PKF162" s="37"/>
      <c r="PKG162" s="37"/>
      <c r="PKH162" s="37"/>
      <c r="PKI162" s="37"/>
      <c r="PKJ162" s="37"/>
      <c r="PKK162" s="37"/>
      <c r="PKL162" s="37"/>
      <c r="PKM162" s="37"/>
      <c r="PKN162" s="37"/>
      <c r="PKO162" s="37"/>
      <c r="PKP162" s="37"/>
      <c r="PKQ162" s="37"/>
      <c r="PKR162" s="37"/>
      <c r="PKS162" s="37"/>
      <c r="PKT162" s="37"/>
      <c r="PKU162" s="37"/>
      <c r="PKV162" s="37"/>
      <c r="PKW162" s="37"/>
      <c r="PKX162" s="37"/>
      <c r="PKY162" s="37"/>
      <c r="PKZ162" s="37"/>
      <c r="PLA162" s="37"/>
      <c r="PLB162" s="37"/>
      <c r="PLC162" s="37"/>
      <c r="PLD162" s="37"/>
      <c r="PLE162" s="37"/>
      <c r="PLF162" s="37"/>
      <c r="PLG162" s="37"/>
      <c r="PLH162" s="37"/>
      <c r="PLI162" s="37"/>
      <c r="PLJ162" s="37"/>
      <c r="PLK162" s="37"/>
      <c r="PLL162" s="37"/>
      <c r="PLM162" s="37"/>
      <c r="PLN162" s="37"/>
      <c r="PLO162" s="37"/>
      <c r="PLP162" s="37"/>
      <c r="PLQ162" s="37"/>
      <c r="PLR162" s="37"/>
      <c r="PLS162" s="37"/>
      <c r="PLT162" s="37"/>
      <c r="PLU162" s="37"/>
      <c r="PLV162" s="37"/>
      <c r="PLW162" s="37"/>
      <c r="PLX162" s="37"/>
      <c r="PLY162" s="37"/>
      <c r="PLZ162" s="37"/>
      <c r="PMA162" s="37"/>
      <c r="PMB162" s="37"/>
      <c r="PMC162" s="37"/>
      <c r="PMD162" s="37"/>
      <c r="PME162" s="37"/>
      <c r="PMF162" s="37"/>
      <c r="PMG162" s="37"/>
      <c r="PMH162" s="37"/>
      <c r="PMI162" s="37"/>
      <c r="PMJ162" s="37"/>
      <c r="PMK162" s="37"/>
      <c r="PML162" s="37"/>
      <c r="PMM162" s="37"/>
      <c r="PMN162" s="37"/>
      <c r="PMO162" s="37"/>
      <c r="PMP162" s="37"/>
      <c r="PMQ162" s="37"/>
      <c r="PMR162" s="37"/>
      <c r="PMS162" s="37"/>
      <c r="PMT162" s="37"/>
      <c r="PMU162" s="37"/>
      <c r="PMV162" s="37"/>
      <c r="PMW162" s="37"/>
      <c r="PMX162" s="37"/>
      <c r="PMY162" s="37"/>
      <c r="PMZ162" s="37"/>
      <c r="PNA162" s="37"/>
      <c r="PNB162" s="37"/>
      <c r="PNC162" s="37"/>
      <c r="PND162" s="37"/>
      <c r="PNE162" s="37"/>
      <c r="PNF162" s="37"/>
      <c r="PNG162" s="37"/>
      <c r="PNH162" s="37"/>
      <c r="PNI162" s="37"/>
      <c r="PNJ162" s="37"/>
      <c r="PNK162" s="37"/>
      <c r="PNL162" s="37"/>
      <c r="PNM162" s="37"/>
      <c r="PNN162" s="37"/>
      <c r="PNO162" s="37"/>
      <c r="PNP162" s="37"/>
      <c r="PNQ162" s="37"/>
      <c r="PNR162" s="37"/>
      <c r="PNS162" s="37"/>
      <c r="PNT162" s="37"/>
      <c r="PNU162" s="37"/>
      <c r="PNV162" s="37"/>
      <c r="PNW162" s="37"/>
      <c r="PNX162" s="37"/>
      <c r="PNY162" s="37"/>
      <c r="PNZ162" s="37"/>
      <c r="POA162" s="37"/>
      <c r="POB162" s="37"/>
      <c r="POC162" s="37"/>
      <c r="POD162" s="37"/>
      <c r="POE162" s="37"/>
      <c r="POF162" s="37"/>
      <c r="POG162" s="37"/>
      <c r="POH162" s="37"/>
      <c r="POI162" s="37"/>
      <c r="POJ162" s="37"/>
      <c r="POK162" s="37"/>
      <c r="POL162" s="37"/>
      <c r="POM162" s="37"/>
      <c r="PON162" s="37"/>
      <c r="POO162" s="37"/>
      <c r="POP162" s="37"/>
      <c r="POQ162" s="37"/>
      <c r="POR162" s="37"/>
      <c r="POS162" s="37"/>
      <c r="POT162" s="37"/>
      <c r="POU162" s="37"/>
      <c r="POV162" s="37"/>
      <c r="POW162" s="37"/>
      <c r="POX162" s="37"/>
      <c r="POY162" s="37"/>
      <c r="POZ162" s="37"/>
      <c r="PPA162" s="37"/>
      <c r="PPB162" s="37"/>
      <c r="PPC162" s="37"/>
      <c r="PPD162" s="37"/>
      <c r="PPE162" s="37"/>
      <c r="PPF162" s="37"/>
      <c r="PPG162" s="37"/>
      <c r="PPH162" s="37"/>
      <c r="PPI162" s="37"/>
      <c r="PPJ162" s="37"/>
      <c r="PPK162" s="37"/>
      <c r="PPL162" s="37"/>
      <c r="PPM162" s="37"/>
      <c r="PPN162" s="37"/>
      <c r="PPO162" s="37"/>
      <c r="PPP162" s="37"/>
      <c r="PPQ162" s="37"/>
      <c r="PPR162" s="37"/>
      <c r="PPS162" s="37"/>
      <c r="PPT162" s="37"/>
      <c r="PPU162" s="37"/>
      <c r="PPV162" s="37"/>
      <c r="PPW162" s="37"/>
      <c r="PPX162" s="37"/>
      <c r="PPY162" s="37"/>
      <c r="PPZ162" s="37"/>
      <c r="PQA162" s="37"/>
      <c r="PQB162" s="37"/>
      <c r="PQC162" s="37"/>
      <c r="PQD162" s="37"/>
      <c r="PQE162" s="37"/>
      <c r="PQF162" s="37"/>
      <c r="PQG162" s="37"/>
      <c r="PQH162" s="37"/>
      <c r="PQI162" s="37"/>
      <c r="PQJ162" s="37"/>
      <c r="PQK162" s="37"/>
      <c r="PQL162" s="37"/>
      <c r="PQM162" s="37"/>
      <c r="PQN162" s="37"/>
      <c r="PQO162" s="37"/>
      <c r="PQP162" s="37"/>
      <c r="PQQ162" s="37"/>
      <c r="PQR162" s="37"/>
      <c r="PQS162" s="37"/>
      <c r="PQT162" s="37"/>
      <c r="PQU162" s="37"/>
      <c r="PQV162" s="37"/>
      <c r="PQW162" s="37"/>
      <c r="PQX162" s="37"/>
      <c r="PQY162" s="37"/>
      <c r="PQZ162" s="37"/>
      <c r="PRA162" s="37"/>
      <c r="PRB162" s="37"/>
      <c r="PRC162" s="37"/>
      <c r="PRD162" s="37"/>
      <c r="PRE162" s="37"/>
      <c r="PRF162" s="37"/>
      <c r="PRG162" s="37"/>
      <c r="PRH162" s="37"/>
      <c r="PRI162" s="37"/>
      <c r="PRJ162" s="37"/>
      <c r="PRK162" s="37"/>
      <c r="PRL162" s="37"/>
      <c r="PRM162" s="37"/>
      <c r="PRN162" s="37"/>
      <c r="PRO162" s="37"/>
      <c r="PRP162" s="37"/>
      <c r="PRQ162" s="37"/>
      <c r="PRR162" s="37"/>
      <c r="PRS162" s="37"/>
      <c r="PRT162" s="37"/>
      <c r="PRU162" s="37"/>
      <c r="PRV162" s="37"/>
      <c r="PRW162" s="37"/>
      <c r="PRX162" s="37"/>
      <c r="PRY162" s="37"/>
      <c r="PRZ162" s="37"/>
      <c r="PSA162" s="37"/>
      <c r="PSB162" s="37"/>
      <c r="PSC162" s="37"/>
      <c r="PSD162" s="37"/>
      <c r="PSE162" s="37"/>
      <c r="PSF162" s="37"/>
      <c r="PSG162" s="37"/>
      <c r="PSH162" s="37"/>
      <c r="PSI162" s="37"/>
      <c r="PSJ162" s="37"/>
      <c r="PSK162" s="37"/>
      <c r="PSL162" s="37"/>
      <c r="PSM162" s="37"/>
      <c r="PSN162" s="37"/>
      <c r="PSO162" s="37"/>
      <c r="PSP162" s="37"/>
      <c r="PSQ162" s="37"/>
      <c r="PSR162" s="37"/>
      <c r="PSS162" s="37"/>
      <c r="PST162" s="37"/>
      <c r="PSU162" s="37"/>
      <c r="PSV162" s="37"/>
      <c r="PSW162" s="37"/>
      <c r="PSX162" s="37"/>
      <c r="PSY162" s="37"/>
      <c r="PSZ162" s="37"/>
      <c r="PTA162" s="37"/>
      <c r="PTB162" s="37"/>
      <c r="PTC162" s="37"/>
      <c r="PTD162" s="37"/>
      <c r="PTE162" s="37"/>
      <c r="PTF162" s="37"/>
      <c r="PTG162" s="37"/>
      <c r="PTH162" s="37"/>
      <c r="PTI162" s="37"/>
      <c r="PTJ162" s="37"/>
      <c r="PTK162" s="37"/>
      <c r="PTL162" s="37"/>
      <c r="PTM162" s="37"/>
      <c r="PTN162" s="37"/>
      <c r="PTO162" s="37"/>
      <c r="PTP162" s="37"/>
      <c r="PTQ162" s="37"/>
      <c r="PTR162" s="37"/>
      <c r="PTS162" s="37"/>
      <c r="PTT162" s="37"/>
      <c r="PTU162" s="37"/>
      <c r="PTV162" s="37"/>
      <c r="PTW162" s="37"/>
      <c r="PTX162" s="37"/>
      <c r="PTY162" s="37"/>
      <c r="PTZ162" s="37"/>
      <c r="PUA162" s="37"/>
      <c r="PUB162" s="37"/>
      <c r="PUC162" s="37"/>
      <c r="PUD162" s="37"/>
      <c r="PUE162" s="37"/>
      <c r="PUF162" s="37"/>
      <c r="PUG162" s="37"/>
      <c r="PUH162" s="37"/>
      <c r="PUI162" s="37"/>
      <c r="PUJ162" s="37"/>
      <c r="PUK162" s="37"/>
      <c r="PUL162" s="37"/>
      <c r="PUM162" s="37"/>
      <c r="PUN162" s="37"/>
      <c r="PUO162" s="37"/>
      <c r="PUP162" s="37"/>
      <c r="PUQ162" s="37"/>
      <c r="PUR162" s="37"/>
      <c r="PUS162" s="37"/>
      <c r="PUT162" s="37"/>
      <c r="PUU162" s="37"/>
      <c r="PUV162" s="37"/>
      <c r="PUW162" s="37"/>
      <c r="PUX162" s="37"/>
      <c r="PUY162" s="37"/>
      <c r="PUZ162" s="37"/>
      <c r="PVA162" s="37"/>
      <c r="PVB162" s="37"/>
      <c r="PVC162" s="37"/>
      <c r="PVD162" s="37"/>
      <c r="PVE162" s="37"/>
      <c r="PVF162" s="37"/>
      <c r="PVG162" s="37"/>
      <c r="PVH162" s="37"/>
      <c r="PVI162" s="37"/>
      <c r="PVJ162" s="37"/>
      <c r="PVK162" s="37"/>
      <c r="PVL162" s="37"/>
      <c r="PVM162" s="37"/>
      <c r="PVN162" s="37"/>
      <c r="PVO162" s="37"/>
      <c r="PVP162" s="37"/>
      <c r="PVQ162" s="37"/>
      <c r="PVR162" s="37"/>
      <c r="PVS162" s="37"/>
      <c r="PVT162" s="37"/>
      <c r="PVU162" s="37"/>
      <c r="PVV162" s="37"/>
      <c r="PVW162" s="37"/>
      <c r="PVX162" s="37"/>
      <c r="PVY162" s="37"/>
      <c r="PVZ162" s="37"/>
      <c r="PWA162" s="37"/>
      <c r="PWB162" s="37"/>
      <c r="PWC162" s="37"/>
      <c r="PWD162" s="37"/>
      <c r="PWE162" s="37"/>
      <c r="PWF162" s="37"/>
      <c r="PWG162" s="37"/>
      <c r="PWH162" s="37"/>
      <c r="PWI162" s="37"/>
      <c r="PWJ162" s="37"/>
      <c r="PWK162" s="37"/>
      <c r="PWL162" s="37"/>
      <c r="PWM162" s="37"/>
      <c r="PWN162" s="37"/>
      <c r="PWO162" s="37"/>
      <c r="PWP162" s="37"/>
      <c r="PWQ162" s="37"/>
      <c r="PWR162" s="37"/>
      <c r="PWS162" s="37"/>
      <c r="PWT162" s="37"/>
      <c r="PWU162" s="37"/>
      <c r="PWV162" s="37"/>
      <c r="PWW162" s="37"/>
      <c r="PWX162" s="37"/>
      <c r="PWY162" s="37"/>
      <c r="PWZ162" s="37"/>
      <c r="PXA162" s="37"/>
      <c r="PXB162" s="37"/>
      <c r="PXC162" s="37"/>
      <c r="PXD162" s="37"/>
      <c r="PXE162" s="37"/>
      <c r="PXF162" s="37"/>
      <c r="PXG162" s="37"/>
      <c r="PXH162" s="37"/>
      <c r="PXI162" s="37"/>
      <c r="PXJ162" s="37"/>
      <c r="PXK162" s="37"/>
      <c r="PXL162" s="37"/>
      <c r="PXM162" s="37"/>
      <c r="PXN162" s="37"/>
      <c r="PXO162" s="37"/>
      <c r="PXP162" s="37"/>
      <c r="PXQ162" s="37"/>
      <c r="PXR162" s="37"/>
      <c r="PXS162" s="37"/>
      <c r="PXT162" s="37"/>
      <c r="PXU162" s="37"/>
      <c r="PXV162" s="37"/>
      <c r="PXW162" s="37"/>
      <c r="PXX162" s="37"/>
      <c r="PXY162" s="37"/>
      <c r="PXZ162" s="37"/>
      <c r="PYA162" s="37"/>
      <c r="PYB162" s="37"/>
      <c r="PYC162" s="37"/>
      <c r="PYD162" s="37"/>
      <c r="PYE162" s="37"/>
      <c r="PYF162" s="37"/>
      <c r="PYG162" s="37"/>
      <c r="PYH162" s="37"/>
      <c r="PYI162" s="37"/>
      <c r="PYJ162" s="37"/>
      <c r="PYK162" s="37"/>
      <c r="PYL162" s="37"/>
      <c r="PYM162" s="37"/>
      <c r="PYN162" s="37"/>
      <c r="PYO162" s="37"/>
      <c r="PYP162" s="37"/>
      <c r="PYQ162" s="37"/>
      <c r="PYR162" s="37"/>
      <c r="PYS162" s="37"/>
      <c r="PYT162" s="37"/>
      <c r="PYU162" s="37"/>
      <c r="PYV162" s="37"/>
      <c r="PYW162" s="37"/>
      <c r="PYX162" s="37"/>
      <c r="PYY162" s="37"/>
      <c r="PYZ162" s="37"/>
      <c r="PZA162" s="37"/>
      <c r="PZB162" s="37"/>
      <c r="PZC162" s="37"/>
      <c r="PZD162" s="37"/>
      <c r="PZE162" s="37"/>
      <c r="PZF162" s="37"/>
      <c r="PZG162" s="37"/>
      <c r="PZH162" s="37"/>
      <c r="PZI162" s="37"/>
      <c r="PZJ162" s="37"/>
      <c r="PZK162" s="37"/>
      <c r="PZL162" s="37"/>
      <c r="PZM162" s="37"/>
      <c r="PZN162" s="37"/>
      <c r="PZO162" s="37"/>
      <c r="PZP162" s="37"/>
      <c r="PZQ162" s="37"/>
      <c r="PZR162" s="37"/>
      <c r="PZS162" s="37"/>
      <c r="PZT162" s="37"/>
      <c r="PZU162" s="37"/>
      <c r="PZV162" s="37"/>
      <c r="PZW162" s="37"/>
      <c r="PZX162" s="37"/>
      <c r="PZY162" s="37"/>
      <c r="PZZ162" s="37"/>
      <c r="QAA162" s="37"/>
      <c r="QAB162" s="37"/>
      <c r="QAC162" s="37"/>
      <c r="QAD162" s="37"/>
      <c r="QAE162" s="37"/>
      <c r="QAF162" s="37"/>
      <c r="QAG162" s="37"/>
      <c r="QAH162" s="37"/>
      <c r="QAI162" s="37"/>
      <c r="QAJ162" s="37"/>
      <c r="QAK162" s="37"/>
      <c r="QAL162" s="37"/>
      <c r="QAM162" s="37"/>
      <c r="QAN162" s="37"/>
      <c r="QAO162" s="37"/>
      <c r="QAP162" s="37"/>
      <c r="QAQ162" s="37"/>
      <c r="QAR162" s="37"/>
      <c r="QAS162" s="37"/>
      <c r="QAT162" s="37"/>
      <c r="QAU162" s="37"/>
      <c r="QAV162" s="37"/>
      <c r="QAW162" s="37"/>
      <c r="QAX162" s="37"/>
      <c r="QAY162" s="37"/>
      <c r="QAZ162" s="37"/>
      <c r="QBA162" s="37"/>
      <c r="QBB162" s="37"/>
      <c r="QBC162" s="37"/>
      <c r="QBD162" s="37"/>
      <c r="QBE162" s="37"/>
      <c r="QBF162" s="37"/>
      <c r="QBG162" s="37"/>
      <c r="QBH162" s="37"/>
      <c r="QBI162" s="37"/>
      <c r="QBJ162" s="37"/>
      <c r="QBK162" s="37"/>
      <c r="QBL162" s="37"/>
      <c r="QBM162" s="37"/>
      <c r="QBN162" s="37"/>
      <c r="QBO162" s="37"/>
      <c r="QBP162" s="37"/>
      <c r="QBQ162" s="37"/>
      <c r="QBR162" s="37"/>
      <c r="QBS162" s="37"/>
      <c r="QBT162" s="37"/>
      <c r="QBU162" s="37"/>
      <c r="QBV162" s="37"/>
      <c r="QBW162" s="37"/>
      <c r="QBX162" s="37"/>
      <c r="QBY162" s="37"/>
      <c r="QBZ162" s="37"/>
      <c r="QCA162" s="37"/>
      <c r="QCB162" s="37"/>
      <c r="QCC162" s="37"/>
      <c r="QCD162" s="37"/>
      <c r="QCE162" s="37"/>
      <c r="QCF162" s="37"/>
      <c r="QCG162" s="37"/>
      <c r="QCH162" s="37"/>
      <c r="QCI162" s="37"/>
      <c r="QCJ162" s="37"/>
      <c r="QCK162" s="37"/>
      <c r="QCL162" s="37"/>
      <c r="QCM162" s="37"/>
      <c r="QCN162" s="37"/>
      <c r="QCO162" s="37"/>
      <c r="QCP162" s="37"/>
      <c r="QCQ162" s="37"/>
      <c r="QCR162" s="37"/>
      <c r="QCS162" s="37"/>
      <c r="QCT162" s="37"/>
      <c r="QCU162" s="37"/>
      <c r="QCV162" s="37"/>
      <c r="QCW162" s="37"/>
      <c r="QCX162" s="37"/>
      <c r="QCY162" s="37"/>
      <c r="QCZ162" s="37"/>
      <c r="QDA162" s="37"/>
      <c r="QDB162" s="37"/>
      <c r="QDC162" s="37"/>
      <c r="QDD162" s="37"/>
      <c r="QDE162" s="37"/>
      <c r="QDF162" s="37"/>
      <c r="QDG162" s="37"/>
      <c r="QDH162" s="37"/>
      <c r="QDI162" s="37"/>
      <c r="QDJ162" s="37"/>
      <c r="QDK162" s="37"/>
      <c r="QDL162" s="37"/>
      <c r="QDM162" s="37"/>
      <c r="QDN162" s="37"/>
      <c r="QDO162" s="37"/>
      <c r="QDP162" s="37"/>
      <c r="QDQ162" s="37"/>
      <c r="QDR162" s="37"/>
      <c r="QDS162" s="37"/>
      <c r="QDT162" s="37"/>
      <c r="QDU162" s="37"/>
      <c r="QDV162" s="37"/>
      <c r="QDW162" s="37"/>
      <c r="QDX162" s="37"/>
      <c r="QDY162" s="37"/>
      <c r="QDZ162" s="37"/>
      <c r="QEA162" s="37"/>
      <c r="QEB162" s="37"/>
      <c r="QEC162" s="37"/>
      <c r="QED162" s="37"/>
      <c r="QEE162" s="37"/>
      <c r="QEF162" s="37"/>
      <c r="QEG162" s="37"/>
      <c r="QEH162" s="37"/>
      <c r="QEI162" s="37"/>
      <c r="QEJ162" s="37"/>
      <c r="QEK162" s="37"/>
      <c r="QEL162" s="37"/>
      <c r="QEM162" s="37"/>
      <c r="QEN162" s="37"/>
      <c r="QEO162" s="37"/>
      <c r="QEP162" s="37"/>
      <c r="QEQ162" s="37"/>
      <c r="QER162" s="37"/>
      <c r="QES162" s="37"/>
      <c r="QET162" s="37"/>
      <c r="QEU162" s="37"/>
      <c r="QEV162" s="37"/>
      <c r="QEW162" s="37"/>
      <c r="QEX162" s="37"/>
      <c r="QEY162" s="37"/>
      <c r="QEZ162" s="37"/>
      <c r="QFA162" s="37"/>
      <c r="QFB162" s="37"/>
      <c r="QFC162" s="37"/>
      <c r="QFD162" s="37"/>
      <c r="QFE162" s="37"/>
      <c r="QFF162" s="37"/>
      <c r="QFG162" s="37"/>
      <c r="QFH162" s="37"/>
      <c r="QFI162" s="37"/>
      <c r="QFJ162" s="37"/>
      <c r="QFK162" s="37"/>
      <c r="QFL162" s="37"/>
      <c r="QFM162" s="37"/>
      <c r="QFN162" s="37"/>
      <c r="QFO162" s="37"/>
      <c r="QFP162" s="37"/>
      <c r="QFQ162" s="37"/>
      <c r="QFR162" s="37"/>
      <c r="QFS162" s="37"/>
      <c r="QFT162" s="37"/>
      <c r="QFU162" s="37"/>
      <c r="QFV162" s="37"/>
      <c r="QFW162" s="37"/>
      <c r="QFX162" s="37"/>
      <c r="QFY162" s="37"/>
      <c r="QFZ162" s="37"/>
      <c r="QGA162" s="37"/>
      <c r="QGB162" s="37"/>
      <c r="QGC162" s="37"/>
      <c r="QGD162" s="37"/>
      <c r="QGE162" s="37"/>
      <c r="QGF162" s="37"/>
      <c r="QGG162" s="37"/>
      <c r="QGH162" s="37"/>
      <c r="QGI162" s="37"/>
      <c r="QGJ162" s="37"/>
      <c r="QGK162" s="37"/>
      <c r="QGL162" s="37"/>
      <c r="QGM162" s="37"/>
      <c r="QGN162" s="37"/>
      <c r="QGO162" s="37"/>
      <c r="QGP162" s="37"/>
      <c r="QGQ162" s="37"/>
      <c r="QGR162" s="37"/>
      <c r="QGS162" s="37"/>
      <c r="QGT162" s="37"/>
      <c r="QGU162" s="37"/>
      <c r="QGV162" s="37"/>
      <c r="QGW162" s="37"/>
      <c r="QGX162" s="37"/>
      <c r="QGY162" s="37"/>
      <c r="QGZ162" s="37"/>
      <c r="QHA162" s="37"/>
      <c r="QHB162" s="37"/>
      <c r="QHC162" s="37"/>
      <c r="QHD162" s="37"/>
      <c r="QHE162" s="37"/>
      <c r="QHF162" s="37"/>
      <c r="QHG162" s="37"/>
      <c r="QHH162" s="37"/>
      <c r="QHI162" s="37"/>
      <c r="QHJ162" s="37"/>
      <c r="QHK162" s="37"/>
      <c r="QHL162" s="37"/>
      <c r="QHM162" s="37"/>
      <c r="QHN162" s="37"/>
      <c r="QHO162" s="37"/>
      <c r="QHP162" s="37"/>
      <c r="QHQ162" s="37"/>
      <c r="QHR162" s="37"/>
      <c r="QHS162" s="37"/>
      <c r="QHT162" s="37"/>
      <c r="QHU162" s="37"/>
      <c r="QHV162" s="37"/>
      <c r="QHW162" s="37"/>
      <c r="QHX162" s="37"/>
      <c r="QHY162" s="37"/>
      <c r="QHZ162" s="37"/>
      <c r="QIA162" s="37"/>
      <c r="QIB162" s="37"/>
      <c r="QIC162" s="37"/>
      <c r="QID162" s="37"/>
      <c r="QIE162" s="37"/>
      <c r="QIF162" s="37"/>
      <c r="QIG162" s="37"/>
      <c r="QIH162" s="37"/>
      <c r="QII162" s="37"/>
      <c r="QIJ162" s="37"/>
      <c r="QIK162" s="37"/>
      <c r="QIL162" s="37"/>
      <c r="QIM162" s="37"/>
      <c r="QIN162" s="37"/>
      <c r="QIO162" s="37"/>
      <c r="QIP162" s="37"/>
      <c r="QIQ162" s="37"/>
      <c r="QIR162" s="37"/>
      <c r="QIS162" s="37"/>
      <c r="QIT162" s="37"/>
      <c r="QIU162" s="37"/>
      <c r="QIV162" s="37"/>
      <c r="QIW162" s="37"/>
      <c r="QIX162" s="37"/>
      <c r="QIY162" s="37"/>
      <c r="QIZ162" s="37"/>
      <c r="QJA162" s="37"/>
      <c r="QJB162" s="37"/>
      <c r="QJC162" s="37"/>
      <c r="QJD162" s="37"/>
      <c r="QJE162" s="37"/>
      <c r="QJF162" s="37"/>
      <c r="QJG162" s="37"/>
      <c r="QJH162" s="37"/>
      <c r="QJI162" s="37"/>
      <c r="QJJ162" s="37"/>
      <c r="QJK162" s="37"/>
      <c r="QJL162" s="37"/>
      <c r="QJM162" s="37"/>
      <c r="QJN162" s="37"/>
      <c r="QJO162" s="37"/>
      <c r="QJP162" s="37"/>
      <c r="QJQ162" s="37"/>
      <c r="QJR162" s="37"/>
      <c r="QJS162" s="37"/>
      <c r="QJT162" s="37"/>
      <c r="QJU162" s="37"/>
      <c r="QJV162" s="37"/>
      <c r="QJW162" s="37"/>
      <c r="QJX162" s="37"/>
      <c r="QJY162" s="37"/>
      <c r="QJZ162" s="37"/>
      <c r="QKA162" s="37"/>
      <c r="QKB162" s="37"/>
      <c r="QKC162" s="37"/>
      <c r="QKD162" s="37"/>
      <c r="QKE162" s="37"/>
      <c r="QKF162" s="37"/>
      <c r="QKG162" s="37"/>
      <c r="QKH162" s="37"/>
      <c r="QKI162" s="37"/>
      <c r="QKJ162" s="37"/>
      <c r="QKK162" s="37"/>
      <c r="QKL162" s="37"/>
      <c r="QKM162" s="37"/>
      <c r="QKN162" s="37"/>
      <c r="QKO162" s="37"/>
      <c r="QKP162" s="37"/>
      <c r="QKQ162" s="37"/>
      <c r="QKR162" s="37"/>
      <c r="QKS162" s="37"/>
      <c r="QKT162" s="37"/>
      <c r="QKU162" s="37"/>
      <c r="QKV162" s="37"/>
      <c r="QKW162" s="37"/>
      <c r="QKX162" s="37"/>
      <c r="QKY162" s="37"/>
      <c r="QKZ162" s="37"/>
      <c r="QLA162" s="37"/>
      <c r="QLB162" s="37"/>
      <c r="QLC162" s="37"/>
      <c r="QLD162" s="37"/>
      <c r="QLE162" s="37"/>
      <c r="QLF162" s="37"/>
      <c r="QLG162" s="37"/>
      <c r="QLH162" s="37"/>
      <c r="QLI162" s="37"/>
      <c r="QLJ162" s="37"/>
      <c r="QLK162" s="37"/>
      <c r="QLL162" s="37"/>
      <c r="QLM162" s="37"/>
      <c r="QLN162" s="37"/>
      <c r="QLO162" s="37"/>
      <c r="QLP162" s="37"/>
      <c r="QLQ162" s="37"/>
      <c r="QLR162" s="37"/>
      <c r="QLS162" s="37"/>
      <c r="QLT162" s="37"/>
      <c r="QLU162" s="37"/>
      <c r="QLV162" s="37"/>
      <c r="QLW162" s="37"/>
      <c r="QLX162" s="37"/>
      <c r="QLY162" s="37"/>
      <c r="QLZ162" s="37"/>
      <c r="QMA162" s="37"/>
      <c r="QMB162" s="37"/>
      <c r="QMC162" s="37"/>
      <c r="QMD162" s="37"/>
      <c r="QME162" s="37"/>
      <c r="QMF162" s="37"/>
      <c r="QMG162" s="37"/>
      <c r="QMH162" s="37"/>
      <c r="QMI162" s="37"/>
      <c r="QMJ162" s="37"/>
      <c r="QMK162" s="37"/>
      <c r="QML162" s="37"/>
      <c r="QMM162" s="37"/>
      <c r="QMN162" s="37"/>
      <c r="QMO162" s="37"/>
      <c r="QMP162" s="37"/>
      <c r="QMQ162" s="37"/>
      <c r="QMR162" s="37"/>
      <c r="QMS162" s="37"/>
      <c r="QMT162" s="37"/>
      <c r="QMU162" s="37"/>
      <c r="QMV162" s="37"/>
      <c r="QMW162" s="37"/>
      <c r="QMX162" s="37"/>
      <c r="QMY162" s="37"/>
      <c r="QMZ162" s="37"/>
      <c r="QNA162" s="37"/>
      <c r="QNB162" s="37"/>
      <c r="QNC162" s="37"/>
      <c r="QND162" s="37"/>
      <c r="QNE162" s="37"/>
      <c r="QNF162" s="37"/>
      <c r="QNG162" s="37"/>
      <c r="QNH162" s="37"/>
      <c r="QNI162" s="37"/>
      <c r="QNJ162" s="37"/>
      <c r="QNK162" s="37"/>
      <c r="QNL162" s="37"/>
      <c r="QNM162" s="37"/>
      <c r="QNN162" s="37"/>
      <c r="QNO162" s="37"/>
      <c r="QNP162" s="37"/>
      <c r="QNQ162" s="37"/>
      <c r="QNR162" s="37"/>
      <c r="QNS162" s="37"/>
      <c r="QNT162" s="37"/>
      <c r="QNU162" s="37"/>
      <c r="QNV162" s="37"/>
      <c r="QNW162" s="37"/>
      <c r="QNX162" s="37"/>
      <c r="QNY162" s="37"/>
      <c r="QNZ162" s="37"/>
      <c r="QOA162" s="37"/>
      <c r="QOB162" s="37"/>
      <c r="QOC162" s="37"/>
      <c r="QOD162" s="37"/>
      <c r="QOE162" s="37"/>
      <c r="QOF162" s="37"/>
      <c r="QOG162" s="37"/>
      <c r="QOH162" s="37"/>
      <c r="QOI162" s="37"/>
      <c r="QOJ162" s="37"/>
      <c r="QOK162" s="37"/>
      <c r="QOL162" s="37"/>
      <c r="QOM162" s="37"/>
      <c r="QON162" s="37"/>
      <c r="QOO162" s="37"/>
      <c r="QOP162" s="37"/>
      <c r="QOQ162" s="37"/>
      <c r="QOR162" s="37"/>
      <c r="QOS162" s="37"/>
      <c r="QOT162" s="37"/>
      <c r="QOU162" s="37"/>
      <c r="QOV162" s="37"/>
      <c r="QOW162" s="37"/>
      <c r="QOX162" s="37"/>
      <c r="QOY162" s="37"/>
      <c r="QOZ162" s="37"/>
      <c r="QPA162" s="37"/>
      <c r="QPB162" s="37"/>
      <c r="QPC162" s="37"/>
      <c r="QPD162" s="37"/>
      <c r="QPE162" s="37"/>
      <c r="QPF162" s="37"/>
      <c r="QPG162" s="37"/>
      <c r="QPH162" s="37"/>
      <c r="QPI162" s="37"/>
      <c r="QPJ162" s="37"/>
      <c r="QPK162" s="37"/>
      <c r="QPL162" s="37"/>
      <c r="QPM162" s="37"/>
      <c r="QPN162" s="37"/>
      <c r="QPO162" s="37"/>
      <c r="QPP162" s="37"/>
      <c r="QPQ162" s="37"/>
      <c r="QPR162" s="37"/>
      <c r="QPS162" s="37"/>
      <c r="QPT162" s="37"/>
      <c r="QPU162" s="37"/>
      <c r="QPV162" s="37"/>
      <c r="QPW162" s="37"/>
      <c r="QPX162" s="37"/>
      <c r="QPY162" s="37"/>
      <c r="QPZ162" s="37"/>
      <c r="QQA162" s="37"/>
      <c r="QQB162" s="37"/>
      <c r="QQC162" s="37"/>
      <c r="QQD162" s="37"/>
      <c r="QQE162" s="37"/>
      <c r="QQF162" s="37"/>
      <c r="QQG162" s="37"/>
      <c r="QQH162" s="37"/>
      <c r="QQI162" s="37"/>
      <c r="QQJ162" s="37"/>
      <c r="QQK162" s="37"/>
      <c r="QQL162" s="37"/>
      <c r="QQM162" s="37"/>
      <c r="QQN162" s="37"/>
      <c r="QQO162" s="37"/>
      <c r="QQP162" s="37"/>
      <c r="QQQ162" s="37"/>
      <c r="QQR162" s="37"/>
      <c r="QQS162" s="37"/>
      <c r="QQT162" s="37"/>
      <c r="QQU162" s="37"/>
      <c r="QQV162" s="37"/>
      <c r="QQW162" s="37"/>
      <c r="QQX162" s="37"/>
      <c r="QQY162" s="37"/>
      <c r="QQZ162" s="37"/>
      <c r="QRA162" s="37"/>
      <c r="QRB162" s="37"/>
      <c r="QRC162" s="37"/>
      <c r="QRD162" s="37"/>
      <c r="QRE162" s="37"/>
      <c r="QRF162" s="37"/>
      <c r="QRG162" s="37"/>
      <c r="QRH162" s="37"/>
      <c r="QRI162" s="37"/>
      <c r="QRJ162" s="37"/>
      <c r="QRK162" s="37"/>
      <c r="QRL162" s="37"/>
      <c r="QRM162" s="37"/>
      <c r="QRN162" s="37"/>
      <c r="QRO162" s="37"/>
      <c r="QRP162" s="37"/>
      <c r="QRQ162" s="37"/>
      <c r="QRR162" s="37"/>
      <c r="QRS162" s="37"/>
      <c r="QRT162" s="37"/>
      <c r="QRU162" s="37"/>
      <c r="QRV162" s="37"/>
      <c r="QRW162" s="37"/>
      <c r="QRX162" s="37"/>
      <c r="QRY162" s="37"/>
      <c r="QRZ162" s="37"/>
      <c r="QSA162" s="37"/>
      <c r="QSB162" s="37"/>
      <c r="QSC162" s="37"/>
      <c r="QSD162" s="37"/>
      <c r="QSE162" s="37"/>
      <c r="QSF162" s="37"/>
      <c r="QSG162" s="37"/>
      <c r="QSH162" s="37"/>
      <c r="QSI162" s="37"/>
      <c r="QSJ162" s="37"/>
      <c r="QSK162" s="37"/>
      <c r="QSL162" s="37"/>
      <c r="QSM162" s="37"/>
      <c r="QSN162" s="37"/>
      <c r="QSO162" s="37"/>
      <c r="QSP162" s="37"/>
      <c r="QSQ162" s="37"/>
      <c r="QSR162" s="37"/>
      <c r="QSS162" s="37"/>
      <c r="QST162" s="37"/>
      <c r="QSU162" s="37"/>
      <c r="QSV162" s="37"/>
      <c r="QSW162" s="37"/>
      <c r="QSX162" s="37"/>
      <c r="QSY162" s="37"/>
      <c r="QSZ162" s="37"/>
      <c r="QTA162" s="37"/>
      <c r="QTB162" s="37"/>
      <c r="QTC162" s="37"/>
      <c r="QTD162" s="37"/>
      <c r="QTE162" s="37"/>
      <c r="QTF162" s="37"/>
      <c r="QTG162" s="37"/>
      <c r="QTH162" s="37"/>
      <c r="QTI162" s="37"/>
      <c r="QTJ162" s="37"/>
      <c r="QTK162" s="37"/>
      <c r="QTL162" s="37"/>
      <c r="QTM162" s="37"/>
      <c r="QTN162" s="37"/>
      <c r="QTO162" s="37"/>
      <c r="QTP162" s="37"/>
      <c r="QTQ162" s="37"/>
      <c r="QTR162" s="37"/>
      <c r="QTS162" s="37"/>
      <c r="QTT162" s="37"/>
      <c r="QTU162" s="37"/>
      <c r="QTV162" s="37"/>
      <c r="QTW162" s="37"/>
      <c r="QTX162" s="37"/>
      <c r="QTY162" s="37"/>
      <c r="QTZ162" s="37"/>
      <c r="QUA162" s="37"/>
      <c r="QUB162" s="37"/>
      <c r="QUC162" s="37"/>
      <c r="QUD162" s="37"/>
      <c r="QUE162" s="37"/>
      <c r="QUF162" s="37"/>
      <c r="QUG162" s="37"/>
      <c r="QUH162" s="37"/>
      <c r="QUI162" s="37"/>
      <c r="QUJ162" s="37"/>
      <c r="QUK162" s="37"/>
      <c r="QUL162" s="37"/>
      <c r="QUM162" s="37"/>
      <c r="QUN162" s="37"/>
      <c r="QUO162" s="37"/>
      <c r="QUP162" s="37"/>
      <c r="QUQ162" s="37"/>
      <c r="QUR162" s="37"/>
      <c r="QUS162" s="37"/>
      <c r="QUT162" s="37"/>
      <c r="QUU162" s="37"/>
      <c r="QUV162" s="37"/>
      <c r="QUW162" s="37"/>
      <c r="QUX162" s="37"/>
      <c r="QUY162" s="37"/>
      <c r="QUZ162" s="37"/>
      <c r="QVA162" s="37"/>
      <c r="QVB162" s="37"/>
      <c r="QVC162" s="37"/>
      <c r="QVD162" s="37"/>
      <c r="QVE162" s="37"/>
      <c r="QVF162" s="37"/>
      <c r="QVG162" s="37"/>
      <c r="QVH162" s="37"/>
      <c r="QVI162" s="37"/>
      <c r="QVJ162" s="37"/>
      <c r="QVK162" s="37"/>
      <c r="QVL162" s="37"/>
      <c r="QVM162" s="37"/>
      <c r="QVN162" s="37"/>
      <c r="QVO162" s="37"/>
      <c r="QVP162" s="37"/>
      <c r="QVQ162" s="37"/>
      <c r="QVR162" s="37"/>
      <c r="QVS162" s="37"/>
      <c r="QVT162" s="37"/>
      <c r="QVU162" s="37"/>
      <c r="QVV162" s="37"/>
      <c r="QVW162" s="37"/>
      <c r="QVX162" s="37"/>
      <c r="QVY162" s="37"/>
      <c r="QVZ162" s="37"/>
      <c r="QWA162" s="37"/>
      <c r="QWB162" s="37"/>
      <c r="QWC162" s="37"/>
      <c r="QWD162" s="37"/>
      <c r="QWE162" s="37"/>
      <c r="QWF162" s="37"/>
      <c r="QWG162" s="37"/>
      <c r="QWH162" s="37"/>
      <c r="QWI162" s="37"/>
      <c r="QWJ162" s="37"/>
      <c r="QWK162" s="37"/>
      <c r="QWL162" s="37"/>
      <c r="QWM162" s="37"/>
      <c r="QWN162" s="37"/>
      <c r="QWO162" s="37"/>
      <c r="QWP162" s="37"/>
      <c r="QWQ162" s="37"/>
      <c r="QWR162" s="37"/>
      <c r="QWS162" s="37"/>
      <c r="QWT162" s="37"/>
      <c r="QWU162" s="37"/>
      <c r="QWV162" s="37"/>
      <c r="QWW162" s="37"/>
      <c r="QWX162" s="37"/>
      <c r="QWY162" s="37"/>
      <c r="QWZ162" s="37"/>
      <c r="QXA162" s="37"/>
      <c r="QXB162" s="37"/>
      <c r="QXC162" s="37"/>
      <c r="QXD162" s="37"/>
      <c r="QXE162" s="37"/>
      <c r="QXF162" s="37"/>
      <c r="QXG162" s="37"/>
      <c r="QXH162" s="37"/>
      <c r="QXI162" s="37"/>
      <c r="QXJ162" s="37"/>
      <c r="QXK162" s="37"/>
      <c r="QXL162" s="37"/>
      <c r="QXM162" s="37"/>
      <c r="QXN162" s="37"/>
      <c r="QXO162" s="37"/>
      <c r="QXP162" s="37"/>
      <c r="QXQ162" s="37"/>
      <c r="QXR162" s="37"/>
      <c r="QXS162" s="37"/>
      <c r="QXT162" s="37"/>
      <c r="QXU162" s="37"/>
      <c r="QXV162" s="37"/>
      <c r="QXW162" s="37"/>
      <c r="QXX162" s="37"/>
      <c r="QXY162" s="37"/>
      <c r="QXZ162" s="37"/>
      <c r="QYA162" s="37"/>
      <c r="QYB162" s="37"/>
      <c r="QYC162" s="37"/>
      <c r="QYD162" s="37"/>
      <c r="QYE162" s="37"/>
      <c r="QYF162" s="37"/>
      <c r="QYG162" s="37"/>
      <c r="QYH162" s="37"/>
      <c r="QYI162" s="37"/>
      <c r="QYJ162" s="37"/>
      <c r="QYK162" s="37"/>
      <c r="QYL162" s="37"/>
      <c r="QYM162" s="37"/>
      <c r="QYN162" s="37"/>
      <c r="QYO162" s="37"/>
      <c r="QYP162" s="37"/>
      <c r="QYQ162" s="37"/>
      <c r="QYR162" s="37"/>
      <c r="QYS162" s="37"/>
      <c r="QYT162" s="37"/>
      <c r="QYU162" s="37"/>
      <c r="QYV162" s="37"/>
      <c r="QYW162" s="37"/>
      <c r="QYX162" s="37"/>
      <c r="QYY162" s="37"/>
      <c r="QYZ162" s="37"/>
      <c r="QZA162" s="37"/>
      <c r="QZB162" s="37"/>
      <c r="QZC162" s="37"/>
      <c r="QZD162" s="37"/>
      <c r="QZE162" s="37"/>
      <c r="QZF162" s="37"/>
      <c r="QZG162" s="37"/>
      <c r="QZH162" s="37"/>
      <c r="QZI162" s="37"/>
      <c r="QZJ162" s="37"/>
      <c r="QZK162" s="37"/>
      <c r="QZL162" s="37"/>
      <c r="QZM162" s="37"/>
      <c r="QZN162" s="37"/>
      <c r="QZO162" s="37"/>
      <c r="QZP162" s="37"/>
      <c r="QZQ162" s="37"/>
      <c r="QZR162" s="37"/>
      <c r="QZS162" s="37"/>
      <c r="QZT162" s="37"/>
      <c r="QZU162" s="37"/>
      <c r="QZV162" s="37"/>
      <c r="QZW162" s="37"/>
      <c r="QZX162" s="37"/>
      <c r="QZY162" s="37"/>
      <c r="QZZ162" s="37"/>
      <c r="RAA162" s="37"/>
      <c r="RAB162" s="37"/>
      <c r="RAC162" s="37"/>
      <c r="RAD162" s="37"/>
      <c r="RAE162" s="37"/>
      <c r="RAF162" s="37"/>
      <c r="RAG162" s="37"/>
      <c r="RAH162" s="37"/>
      <c r="RAI162" s="37"/>
      <c r="RAJ162" s="37"/>
      <c r="RAK162" s="37"/>
      <c r="RAL162" s="37"/>
      <c r="RAM162" s="37"/>
      <c r="RAN162" s="37"/>
      <c r="RAO162" s="37"/>
      <c r="RAP162" s="37"/>
      <c r="RAQ162" s="37"/>
      <c r="RAR162" s="37"/>
      <c r="RAS162" s="37"/>
      <c r="RAT162" s="37"/>
      <c r="RAU162" s="37"/>
      <c r="RAV162" s="37"/>
      <c r="RAW162" s="37"/>
      <c r="RAX162" s="37"/>
      <c r="RAY162" s="37"/>
      <c r="RAZ162" s="37"/>
      <c r="RBA162" s="37"/>
      <c r="RBB162" s="37"/>
      <c r="RBC162" s="37"/>
      <c r="RBD162" s="37"/>
      <c r="RBE162" s="37"/>
      <c r="RBF162" s="37"/>
      <c r="RBG162" s="37"/>
      <c r="RBH162" s="37"/>
      <c r="RBI162" s="37"/>
      <c r="RBJ162" s="37"/>
      <c r="RBK162" s="37"/>
      <c r="RBL162" s="37"/>
      <c r="RBM162" s="37"/>
      <c r="RBN162" s="37"/>
      <c r="RBO162" s="37"/>
      <c r="RBP162" s="37"/>
      <c r="RBQ162" s="37"/>
      <c r="RBR162" s="37"/>
      <c r="RBS162" s="37"/>
      <c r="RBT162" s="37"/>
      <c r="RBU162" s="37"/>
      <c r="RBV162" s="37"/>
      <c r="RBW162" s="37"/>
      <c r="RBX162" s="37"/>
      <c r="RBY162" s="37"/>
      <c r="RBZ162" s="37"/>
      <c r="RCA162" s="37"/>
      <c r="RCB162" s="37"/>
      <c r="RCC162" s="37"/>
      <c r="RCD162" s="37"/>
      <c r="RCE162" s="37"/>
      <c r="RCF162" s="37"/>
      <c r="RCG162" s="37"/>
      <c r="RCH162" s="37"/>
      <c r="RCI162" s="37"/>
      <c r="RCJ162" s="37"/>
      <c r="RCK162" s="37"/>
      <c r="RCL162" s="37"/>
      <c r="RCM162" s="37"/>
      <c r="RCN162" s="37"/>
      <c r="RCO162" s="37"/>
      <c r="RCP162" s="37"/>
      <c r="RCQ162" s="37"/>
      <c r="RCR162" s="37"/>
      <c r="RCS162" s="37"/>
      <c r="RCT162" s="37"/>
      <c r="RCU162" s="37"/>
      <c r="RCV162" s="37"/>
      <c r="RCW162" s="37"/>
      <c r="RCX162" s="37"/>
      <c r="RCY162" s="37"/>
      <c r="RCZ162" s="37"/>
      <c r="RDA162" s="37"/>
      <c r="RDB162" s="37"/>
      <c r="RDC162" s="37"/>
      <c r="RDD162" s="37"/>
      <c r="RDE162" s="37"/>
      <c r="RDF162" s="37"/>
      <c r="RDG162" s="37"/>
      <c r="RDH162" s="37"/>
      <c r="RDI162" s="37"/>
      <c r="RDJ162" s="37"/>
      <c r="RDK162" s="37"/>
      <c r="RDL162" s="37"/>
      <c r="RDM162" s="37"/>
      <c r="RDN162" s="37"/>
      <c r="RDO162" s="37"/>
      <c r="RDP162" s="37"/>
      <c r="RDQ162" s="37"/>
      <c r="RDR162" s="37"/>
      <c r="RDS162" s="37"/>
      <c r="RDT162" s="37"/>
      <c r="RDU162" s="37"/>
      <c r="RDV162" s="37"/>
      <c r="RDW162" s="37"/>
      <c r="RDX162" s="37"/>
      <c r="RDY162" s="37"/>
      <c r="RDZ162" s="37"/>
      <c r="REA162" s="37"/>
      <c r="REB162" s="37"/>
      <c r="REC162" s="37"/>
      <c r="RED162" s="37"/>
      <c r="REE162" s="37"/>
      <c r="REF162" s="37"/>
      <c r="REG162" s="37"/>
      <c r="REH162" s="37"/>
      <c r="REI162" s="37"/>
      <c r="REJ162" s="37"/>
      <c r="REK162" s="37"/>
      <c r="REL162" s="37"/>
      <c r="REM162" s="37"/>
      <c r="REN162" s="37"/>
      <c r="REO162" s="37"/>
      <c r="REP162" s="37"/>
      <c r="REQ162" s="37"/>
      <c r="RER162" s="37"/>
      <c r="RES162" s="37"/>
      <c r="RET162" s="37"/>
      <c r="REU162" s="37"/>
      <c r="REV162" s="37"/>
      <c r="REW162" s="37"/>
      <c r="REX162" s="37"/>
      <c r="REY162" s="37"/>
      <c r="REZ162" s="37"/>
      <c r="RFA162" s="37"/>
      <c r="RFB162" s="37"/>
      <c r="RFC162" s="37"/>
      <c r="RFD162" s="37"/>
      <c r="RFE162" s="37"/>
      <c r="RFF162" s="37"/>
      <c r="RFG162" s="37"/>
      <c r="RFH162" s="37"/>
      <c r="RFI162" s="37"/>
      <c r="RFJ162" s="37"/>
      <c r="RFK162" s="37"/>
      <c r="RFL162" s="37"/>
      <c r="RFM162" s="37"/>
      <c r="RFN162" s="37"/>
      <c r="RFO162" s="37"/>
      <c r="RFP162" s="37"/>
      <c r="RFQ162" s="37"/>
      <c r="RFR162" s="37"/>
      <c r="RFS162" s="37"/>
      <c r="RFT162" s="37"/>
      <c r="RFU162" s="37"/>
      <c r="RFV162" s="37"/>
      <c r="RFW162" s="37"/>
      <c r="RFX162" s="37"/>
      <c r="RFY162" s="37"/>
      <c r="RFZ162" s="37"/>
      <c r="RGA162" s="37"/>
      <c r="RGB162" s="37"/>
      <c r="RGC162" s="37"/>
      <c r="RGD162" s="37"/>
      <c r="RGE162" s="37"/>
      <c r="RGF162" s="37"/>
      <c r="RGG162" s="37"/>
      <c r="RGH162" s="37"/>
      <c r="RGI162" s="37"/>
      <c r="RGJ162" s="37"/>
      <c r="RGK162" s="37"/>
      <c r="RGL162" s="37"/>
      <c r="RGM162" s="37"/>
      <c r="RGN162" s="37"/>
      <c r="RGO162" s="37"/>
      <c r="RGP162" s="37"/>
      <c r="RGQ162" s="37"/>
      <c r="RGR162" s="37"/>
      <c r="RGS162" s="37"/>
      <c r="RGT162" s="37"/>
      <c r="RGU162" s="37"/>
      <c r="RGV162" s="37"/>
      <c r="RGW162" s="37"/>
      <c r="RGX162" s="37"/>
      <c r="RGY162" s="37"/>
      <c r="RGZ162" s="37"/>
      <c r="RHA162" s="37"/>
      <c r="RHB162" s="37"/>
      <c r="RHC162" s="37"/>
      <c r="RHD162" s="37"/>
      <c r="RHE162" s="37"/>
      <c r="RHF162" s="37"/>
      <c r="RHG162" s="37"/>
      <c r="RHH162" s="37"/>
      <c r="RHI162" s="37"/>
      <c r="RHJ162" s="37"/>
      <c r="RHK162" s="37"/>
      <c r="RHL162" s="37"/>
      <c r="RHM162" s="37"/>
      <c r="RHN162" s="37"/>
      <c r="RHO162" s="37"/>
      <c r="RHP162" s="37"/>
      <c r="RHQ162" s="37"/>
      <c r="RHR162" s="37"/>
      <c r="RHS162" s="37"/>
      <c r="RHT162" s="37"/>
      <c r="RHU162" s="37"/>
      <c r="RHV162" s="37"/>
      <c r="RHW162" s="37"/>
      <c r="RHX162" s="37"/>
      <c r="RHY162" s="37"/>
      <c r="RHZ162" s="37"/>
      <c r="RIA162" s="37"/>
      <c r="RIB162" s="37"/>
      <c r="RIC162" s="37"/>
      <c r="RID162" s="37"/>
      <c r="RIE162" s="37"/>
      <c r="RIF162" s="37"/>
      <c r="RIG162" s="37"/>
      <c r="RIH162" s="37"/>
      <c r="RII162" s="37"/>
      <c r="RIJ162" s="37"/>
      <c r="RIK162" s="37"/>
      <c r="RIL162" s="37"/>
      <c r="RIM162" s="37"/>
      <c r="RIN162" s="37"/>
      <c r="RIO162" s="37"/>
      <c r="RIP162" s="37"/>
      <c r="RIQ162" s="37"/>
      <c r="RIR162" s="37"/>
      <c r="RIS162" s="37"/>
      <c r="RIT162" s="37"/>
      <c r="RIU162" s="37"/>
      <c r="RIV162" s="37"/>
      <c r="RIW162" s="37"/>
      <c r="RIX162" s="37"/>
      <c r="RIY162" s="37"/>
      <c r="RIZ162" s="37"/>
      <c r="RJA162" s="37"/>
      <c r="RJB162" s="37"/>
      <c r="RJC162" s="37"/>
      <c r="RJD162" s="37"/>
      <c r="RJE162" s="37"/>
      <c r="RJF162" s="37"/>
      <c r="RJG162" s="37"/>
      <c r="RJH162" s="37"/>
      <c r="RJI162" s="37"/>
      <c r="RJJ162" s="37"/>
      <c r="RJK162" s="37"/>
      <c r="RJL162" s="37"/>
      <c r="RJM162" s="37"/>
      <c r="RJN162" s="37"/>
      <c r="RJO162" s="37"/>
      <c r="RJP162" s="37"/>
      <c r="RJQ162" s="37"/>
      <c r="RJR162" s="37"/>
      <c r="RJS162" s="37"/>
      <c r="RJT162" s="37"/>
      <c r="RJU162" s="37"/>
      <c r="RJV162" s="37"/>
      <c r="RJW162" s="37"/>
      <c r="RJX162" s="37"/>
      <c r="RJY162" s="37"/>
      <c r="RJZ162" s="37"/>
      <c r="RKA162" s="37"/>
      <c r="RKB162" s="37"/>
      <c r="RKC162" s="37"/>
      <c r="RKD162" s="37"/>
      <c r="RKE162" s="37"/>
      <c r="RKF162" s="37"/>
      <c r="RKG162" s="37"/>
      <c r="RKH162" s="37"/>
      <c r="RKI162" s="37"/>
      <c r="RKJ162" s="37"/>
      <c r="RKK162" s="37"/>
      <c r="RKL162" s="37"/>
      <c r="RKM162" s="37"/>
      <c r="RKN162" s="37"/>
      <c r="RKO162" s="37"/>
      <c r="RKP162" s="37"/>
      <c r="RKQ162" s="37"/>
      <c r="RKR162" s="37"/>
      <c r="RKS162" s="37"/>
      <c r="RKT162" s="37"/>
      <c r="RKU162" s="37"/>
      <c r="RKV162" s="37"/>
      <c r="RKW162" s="37"/>
      <c r="RKX162" s="37"/>
      <c r="RKY162" s="37"/>
      <c r="RKZ162" s="37"/>
      <c r="RLA162" s="37"/>
      <c r="RLB162" s="37"/>
      <c r="RLC162" s="37"/>
      <c r="RLD162" s="37"/>
      <c r="RLE162" s="37"/>
      <c r="RLF162" s="37"/>
      <c r="RLG162" s="37"/>
      <c r="RLH162" s="37"/>
      <c r="RLI162" s="37"/>
      <c r="RLJ162" s="37"/>
      <c r="RLK162" s="37"/>
      <c r="RLL162" s="37"/>
      <c r="RLM162" s="37"/>
      <c r="RLN162" s="37"/>
      <c r="RLO162" s="37"/>
      <c r="RLP162" s="37"/>
      <c r="RLQ162" s="37"/>
      <c r="RLR162" s="37"/>
      <c r="RLS162" s="37"/>
      <c r="RLT162" s="37"/>
      <c r="RLU162" s="37"/>
      <c r="RLV162" s="37"/>
      <c r="RLW162" s="37"/>
      <c r="RLX162" s="37"/>
      <c r="RLY162" s="37"/>
      <c r="RLZ162" s="37"/>
      <c r="RMA162" s="37"/>
      <c r="RMB162" s="37"/>
      <c r="RMC162" s="37"/>
      <c r="RMD162" s="37"/>
      <c r="RME162" s="37"/>
      <c r="RMF162" s="37"/>
      <c r="RMG162" s="37"/>
      <c r="RMH162" s="37"/>
      <c r="RMI162" s="37"/>
      <c r="RMJ162" s="37"/>
      <c r="RMK162" s="37"/>
      <c r="RML162" s="37"/>
      <c r="RMM162" s="37"/>
      <c r="RMN162" s="37"/>
      <c r="RMO162" s="37"/>
      <c r="RMP162" s="37"/>
      <c r="RMQ162" s="37"/>
      <c r="RMR162" s="37"/>
      <c r="RMS162" s="37"/>
      <c r="RMT162" s="37"/>
      <c r="RMU162" s="37"/>
      <c r="RMV162" s="37"/>
      <c r="RMW162" s="37"/>
      <c r="RMX162" s="37"/>
      <c r="RMY162" s="37"/>
      <c r="RMZ162" s="37"/>
      <c r="RNA162" s="37"/>
      <c r="RNB162" s="37"/>
      <c r="RNC162" s="37"/>
      <c r="RND162" s="37"/>
      <c r="RNE162" s="37"/>
      <c r="RNF162" s="37"/>
      <c r="RNG162" s="37"/>
      <c r="RNH162" s="37"/>
      <c r="RNI162" s="37"/>
      <c r="RNJ162" s="37"/>
      <c r="RNK162" s="37"/>
      <c r="RNL162" s="37"/>
      <c r="RNM162" s="37"/>
      <c r="RNN162" s="37"/>
      <c r="RNO162" s="37"/>
      <c r="RNP162" s="37"/>
      <c r="RNQ162" s="37"/>
      <c r="RNR162" s="37"/>
      <c r="RNS162" s="37"/>
      <c r="RNT162" s="37"/>
      <c r="RNU162" s="37"/>
      <c r="RNV162" s="37"/>
      <c r="RNW162" s="37"/>
      <c r="RNX162" s="37"/>
      <c r="RNY162" s="37"/>
      <c r="RNZ162" s="37"/>
      <c r="ROA162" s="37"/>
      <c r="ROB162" s="37"/>
      <c r="ROC162" s="37"/>
      <c r="ROD162" s="37"/>
      <c r="ROE162" s="37"/>
      <c r="ROF162" s="37"/>
      <c r="ROG162" s="37"/>
      <c r="ROH162" s="37"/>
      <c r="ROI162" s="37"/>
      <c r="ROJ162" s="37"/>
      <c r="ROK162" s="37"/>
      <c r="ROL162" s="37"/>
      <c r="ROM162" s="37"/>
      <c r="RON162" s="37"/>
      <c r="ROO162" s="37"/>
      <c r="ROP162" s="37"/>
      <c r="ROQ162" s="37"/>
      <c r="ROR162" s="37"/>
      <c r="ROS162" s="37"/>
      <c r="ROT162" s="37"/>
      <c r="ROU162" s="37"/>
      <c r="ROV162" s="37"/>
      <c r="ROW162" s="37"/>
      <c r="ROX162" s="37"/>
      <c r="ROY162" s="37"/>
      <c r="ROZ162" s="37"/>
      <c r="RPA162" s="37"/>
      <c r="RPB162" s="37"/>
      <c r="RPC162" s="37"/>
      <c r="RPD162" s="37"/>
      <c r="RPE162" s="37"/>
      <c r="RPF162" s="37"/>
      <c r="RPG162" s="37"/>
      <c r="RPH162" s="37"/>
      <c r="RPI162" s="37"/>
      <c r="RPJ162" s="37"/>
      <c r="RPK162" s="37"/>
      <c r="RPL162" s="37"/>
      <c r="RPM162" s="37"/>
      <c r="RPN162" s="37"/>
      <c r="RPO162" s="37"/>
      <c r="RPP162" s="37"/>
      <c r="RPQ162" s="37"/>
      <c r="RPR162" s="37"/>
      <c r="RPS162" s="37"/>
      <c r="RPT162" s="37"/>
      <c r="RPU162" s="37"/>
      <c r="RPV162" s="37"/>
      <c r="RPW162" s="37"/>
      <c r="RPX162" s="37"/>
      <c r="RPY162" s="37"/>
      <c r="RPZ162" s="37"/>
      <c r="RQA162" s="37"/>
      <c r="RQB162" s="37"/>
      <c r="RQC162" s="37"/>
      <c r="RQD162" s="37"/>
      <c r="RQE162" s="37"/>
      <c r="RQF162" s="37"/>
      <c r="RQG162" s="37"/>
      <c r="RQH162" s="37"/>
      <c r="RQI162" s="37"/>
      <c r="RQJ162" s="37"/>
      <c r="RQK162" s="37"/>
      <c r="RQL162" s="37"/>
      <c r="RQM162" s="37"/>
      <c r="RQN162" s="37"/>
      <c r="RQO162" s="37"/>
      <c r="RQP162" s="37"/>
      <c r="RQQ162" s="37"/>
      <c r="RQR162" s="37"/>
      <c r="RQS162" s="37"/>
      <c r="RQT162" s="37"/>
      <c r="RQU162" s="37"/>
      <c r="RQV162" s="37"/>
      <c r="RQW162" s="37"/>
      <c r="RQX162" s="37"/>
      <c r="RQY162" s="37"/>
      <c r="RQZ162" s="37"/>
      <c r="RRA162" s="37"/>
      <c r="RRB162" s="37"/>
      <c r="RRC162" s="37"/>
      <c r="RRD162" s="37"/>
      <c r="RRE162" s="37"/>
      <c r="RRF162" s="37"/>
      <c r="RRG162" s="37"/>
      <c r="RRH162" s="37"/>
      <c r="RRI162" s="37"/>
      <c r="RRJ162" s="37"/>
      <c r="RRK162" s="37"/>
      <c r="RRL162" s="37"/>
      <c r="RRM162" s="37"/>
      <c r="RRN162" s="37"/>
      <c r="RRO162" s="37"/>
      <c r="RRP162" s="37"/>
      <c r="RRQ162" s="37"/>
      <c r="RRR162" s="37"/>
      <c r="RRS162" s="37"/>
      <c r="RRT162" s="37"/>
      <c r="RRU162" s="37"/>
      <c r="RRV162" s="37"/>
      <c r="RRW162" s="37"/>
      <c r="RRX162" s="37"/>
      <c r="RRY162" s="37"/>
      <c r="RRZ162" s="37"/>
      <c r="RSA162" s="37"/>
      <c r="RSB162" s="37"/>
      <c r="RSC162" s="37"/>
      <c r="RSD162" s="37"/>
      <c r="RSE162" s="37"/>
      <c r="RSF162" s="37"/>
      <c r="RSG162" s="37"/>
      <c r="RSH162" s="37"/>
      <c r="RSI162" s="37"/>
      <c r="RSJ162" s="37"/>
      <c r="RSK162" s="37"/>
      <c r="RSL162" s="37"/>
      <c r="RSM162" s="37"/>
      <c r="RSN162" s="37"/>
      <c r="RSO162" s="37"/>
      <c r="RSP162" s="37"/>
      <c r="RSQ162" s="37"/>
      <c r="RSR162" s="37"/>
      <c r="RSS162" s="37"/>
      <c r="RST162" s="37"/>
      <c r="RSU162" s="37"/>
      <c r="RSV162" s="37"/>
      <c r="RSW162" s="37"/>
      <c r="RSX162" s="37"/>
      <c r="RSY162" s="37"/>
      <c r="RSZ162" s="37"/>
      <c r="RTA162" s="37"/>
      <c r="RTB162" s="37"/>
      <c r="RTC162" s="37"/>
      <c r="RTD162" s="37"/>
      <c r="RTE162" s="37"/>
      <c r="RTF162" s="37"/>
      <c r="RTG162" s="37"/>
      <c r="RTH162" s="37"/>
      <c r="RTI162" s="37"/>
      <c r="RTJ162" s="37"/>
      <c r="RTK162" s="37"/>
      <c r="RTL162" s="37"/>
      <c r="RTM162" s="37"/>
      <c r="RTN162" s="37"/>
      <c r="RTO162" s="37"/>
      <c r="RTP162" s="37"/>
      <c r="RTQ162" s="37"/>
      <c r="RTR162" s="37"/>
      <c r="RTS162" s="37"/>
      <c r="RTT162" s="37"/>
      <c r="RTU162" s="37"/>
      <c r="RTV162" s="37"/>
      <c r="RTW162" s="37"/>
      <c r="RTX162" s="37"/>
      <c r="RTY162" s="37"/>
      <c r="RTZ162" s="37"/>
      <c r="RUA162" s="37"/>
      <c r="RUB162" s="37"/>
      <c r="RUC162" s="37"/>
      <c r="RUD162" s="37"/>
      <c r="RUE162" s="37"/>
      <c r="RUF162" s="37"/>
      <c r="RUG162" s="37"/>
      <c r="RUH162" s="37"/>
      <c r="RUI162" s="37"/>
      <c r="RUJ162" s="37"/>
      <c r="RUK162" s="37"/>
      <c r="RUL162" s="37"/>
      <c r="RUM162" s="37"/>
      <c r="RUN162" s="37"/>
      <c r="RUO162" s="37"/>
      <c r="RUP162" s="37"/>
      <c r="RUQ162" s="37"/>
      <c r="RUR162" s="37"/>
      <c r="RUS162" s="37"/>
      <c r="RUT162" s="37"/>
      <c r="RUU162" s="37"/>
      <c r="RUV162" s="37"/>
      <c r="RUW162" s="37"/>
      <c r="RUX162" s="37"/>
      <c r="RUY162" s="37"/>
      <c r="RUZ162" s="37"/>
      <c r="RVA162" s="37"/>
      <c r="RVB162" s="37"/>
      <c r="RVC162" s="37"/>
      <c r="RVD162" s="37"/>
      <c r="RVE162" s="37"/>
      <c r="RVF162" s="37"/>
      <c r="RVG162" s="37"/>
      <c r="RVH162" s="37"/>
      <c r="RVI162" s="37"/>
      <c r="RVJ162" s="37"/>
      <c r="RVK162" s="37"/>
      <c r="RVL162" s="37"/>
      <c r="RVM162" s="37"/>
      <c r="RVN162" s="37"/>
      <c r="RVO162" s="37"/>
      <c r="RVP162" s="37"/>
      <c r="RVQ162" s="37"/>
      <c r="RVR162" s="37"/>
      <c r="RVS162" s="37"/>
      <c r="RVT162" s="37"/>
      <c r="RVU162" s="37"/>
      <c r="RVV162" s="37"/>
      <c r="RVW162" s="37"/>
      <c r="RVX162" s="37"/>
      <c r="RVY162" s="37"/>
      <c r="RVZ162" s="37"/>
      <c r="RWA162" s="37"/>
      <c r="RWB162" s="37"/>
      <c r="RWC162" s="37"/>
      <c r="RWD162" s="37"/>
      <c r="RWE162" s="37"/>
      <c r="RWF162" s="37"/>
      <c r="RWG162" s="37"/>
      <c r="RWH162" s="37"/>
      <c r="RWI162" s="37"/>
      <c r="RWJ162" s="37"/>
      <c r="RWK162" s="37"/>
      <c r="RWL162" s="37"/>
      <c r="RWM162" s="37"/>
      <c r="RWN162" s="37"/>
      <c r="RWO162" s="37"/>
      <c r="RWP162" s="37"/>
      <c r="RWQ162" s="37"/>
      <c r="RWR162" s="37"/>
      <c r="RWS162" s="37"/>
      <c r="RWT162" s="37"/>
      <c r="RWU162" s="37"/>
      <c r="RWV162" s="37"/>
      <c r="RWW162" s="37"/>
      <c r="RWX162" s="37"/>
      <c r="RWY162" s="37"/>
      <c r="RWZ162" s="37"/>
      <c r="RXA162" s="37"/>
      <c r="RXB162" s="37"/>
      <c r="RXC162" s="37"/>
      <c r="RXD162" s="37"/>
      <c r="RXE162" s="37"/>
      <c r="RXF162" s="37"/>
      <c r="RXG162" s="37"/>
      <c r="RXH162" s="37"/>
      <c r="RXI162" s="37"/>
      <c r="RXJ162" s="37"/>
      <c r="RXK162" s="37"/>
      <c r="RXL162" s="37"/>
      <c r="RXM162" s="37"/>
      <c r="RXN162" s="37"/>
      <c r="RXO162" s="37"/>
      <c r="RXP162" s="37"/>
      <c r="RXQ162" s="37"/>
      <c r="RXR162" s="37"/>
      <c r="RXS162" s="37"/>
      <c r="RXT162" s="37"/>
      <c r="RXU162" s="37"/>
      <c r="RXV162" s="37"/>
      <c r="RXW162" s="37"/>
      <c r="RXX162" s="37"/>
      <c r="RXY162" s="37"/>
      <c r="RXZ162" s="37"/>
      <c r="RYA162" s="37"/>
      <c r="RYB162" s="37"/>
      <c r="RYC162" s="37"/>
      <c r="RYD162" s="37"/>
      <c r="RYE162" s="37"/>
      <c r="RYF162" s="37"/>
      <c r="RYG162" s="37"/>
      <c r="RYH162" s="37"/>
      <c r="RYI162" s="37"/>
      <c r="RYJ162" s="37"/>
      <c r="RYK162" s="37"/>
      <c r="RYL162" s="37"/>
      <c r="RYM162" s="37"/>
      <c r="RYN162" s="37"/>
      <c r="RYO162" s="37"/>
      <c r="RYP162" s="37"/>
      <c r="RYQ162" s="37"/>
      <c r="RYR162" s="37"/>
      <c r="RYS162" s="37"/>
      <c r="RYT162" s="37"/>
      <c r="RYU162" s="37"/>
      <c r="RYV162" s="37"/>
      <c r="RYW162" s="37"/>
      <c r="RYX162" s="37"/>
      <c r="RYY162" s="37"/>
      <c r="RYZ162" s="37"/>
      <c r="RZA162" s="37"/>
      <c r="RZB162" s="37"/>
      <c r="RZC162" s="37"/>
      <c r="RZD162" s="37"/>
      <c r="RZE162" s="37"/>
      <c r="RZF162" s="37"/>
      <c r="RZG162" s="37"/>
      <c r="RZH162" s="37"/>
      <c r="RZI162" s="37"/>
      <c r="RZJ162" s="37"/>
      <c r="RZK162" s="37"/>
      <c r="RZL162" s="37"/>
      <c r="RZM162" s="37"/>
      <c r="RZN162" s="37"/>
      <c r="RZO162" s="37"/>
      <c r="RZP162" s="37"/>
      <c r="RZQ162" s="37"/>
      <c r="RZR162" s="37"/>
      <c r="RZS162" s="37"/>
      <c r="RZT162" s="37"/>
      <c r="RZU162" s="37"/>
      <c r="RZV162" s="37"/>
      <c r="RZW162" s="37"/>
      <c r="RZX162" s="37"/>
      <c r="RZY162" s="37"/>
      <c r="RZZ162" s="37"/>
      <c r="SAA162" s="37"/>
      <c r="SAB162" s="37"/>
      <c r="SAC162" s="37"/>
      <c r="SAD162" s="37"/>
      <c r="SAE162" s="37"/>
      <c r="SAF162" s="37"/>
      <c r="SAG162" s="37"/>
      <c r="SAH162" s="37"/>
      <c r="SAI162" s="37"/>
      <c r="SAJ162" s="37"/>
      <c r="SAK162" s="37"/>
      <c r="SAL162" s="37"/>
      <c r="SAM162" s="37"/>
      <c r="SAN162" s="37"/>
      <c r="SAO162" s="37"/>
      <c r="SAP162" s="37"/>
      <c r="SAQ162" s="37"/>
      <c r="SAR162" s="37"/>
      <c r="SAS162" s="37"/>
      <c r="SAT162" s="37"/>
      <c r="SAU162" s="37"/>
      <c r="SAV162" s="37"/>
      <c r="SAW162" s="37"/>
      <c r="SAX162" s="37"/>
      <c r="SAY162" s="37"/>
      <c r="SAZ162" s="37"/>
      <c r="SBA162" s="37"/>
      <c r="SBB162" s="37"/>
      <c r="SBC162" s="37"/>
      <c r="SBD162" s="37"/>
      <c r="SBE162" s="37"/>
      <c r="SBF162" s="37"/>
      <c r="SBG162" s="37"/>
      <c r="SBH162" s="37"/>
      <c r="SBI162" s="37"/>
      <c r="SBJ162" s="37"/>
      <c r="SBK162" s="37"/>
      <c r="SBL162" s="37"/>
      <c r="SBM162" s="37"/>
      <c r="SBN162" s="37"/>
      <c r="SBO162" s="37"/>
      <c r="SBP162" s="37"/>
      <c r="SBQ162" s="37"/>
      <c r="SBR162" s="37"/>
      <c r="SBS162" s="37"/>
      <c r="SBT162" s="37"/>
      <c r="SBU162" s="37"/>
      <c r="SBV162" s="37"/>
      <c r="SBW162" s="37"/>
      <c r="SBX162" s="37"/>
      <c r="SBY162" s="37"/>
      <c r="SBZ162" s="37"/>
      <c r="SCA162" s="37"/>
      <c r="SCB162" s="37"/>
      <c r="SCC162" s="37"/>
      <c r="SCD162" s="37"/>
      <c r="SCE162" s="37"/>
      <c r="SCF162" s="37"/>
      <c r="SCG162" s="37"/>
      <c r="SCH162" s="37"/>
      <c r="SCI162" s="37"/>
      <c r="SCJ162" s="37"/>
      <c r="SCK162" s="37"/>
      <c r="SCL162" s="37"/>
      <c r="SCM162" s="37"/>
      <c r="SCN162" s="37"/>
      <c r="SCO162" s="37"/>
      <c r="SCP162" s="37"/>
      <c r="SCQ162" s="37"/>
      <c r="SCR162" s="37"/>
      <c r="SCS162" s="37"/>
      <c r="SCT162" s="37"/>
      <c r="SCU162" s="37"/>
      <c r="SCV162" s="37"/>
      <c r="SCW162" s="37"/>
      <c r="SCX162" s="37"/>
      <c r="SCY162" s="37"/>
      <c r="SCZ162" s="37"/>
      <c r="SDA162" s="37"/>
      <c r="SDB162" s="37"/>
      <c r="SDC162" s="37"/>
      <c r="SDD162" s="37"/>
      <c r="SDE162" s="37"/>
      <c r="SDF162" s="37"/>
      <c r="SDG162" s="37"/>
      <c r="SDH162" s="37"/>
      <c r="SDI162" s="37"/>
      <c r="SDJ162" s="37"/>
      <c r="SDK162" s="37"/>
      <c r="SDL162" s="37"/>
      <c r="SDM162" s="37"/>
      <c r="SDN162" s="37"/>
      <c r="SDO162" s="37"/>
      <c r="SDP162" s="37"/>
      <c r="SDQ162" s="37"/>
      <c r="SDR162" s="37"/>
      <c r="SDS162" s="37"/>
      <c r="SDT162" s="37"/>
      <c r="SDU162" s="37"/>
      <c r="SDV162" s="37"/>
      <c r="SDW162" s="37"/>
      <c r="SDX162" s="37"/>
      <c r="SDY162" s="37"/>
      <c r="SDZ162" s="37"/>
      <c r="SEA162" s="37"/>
      <c r="SEB162" s="37"/>
      <c r="SEC162" s="37"/>
      <c r="SED162" s="37"/>
      <c r="SEE162" s="37"/>
      <c r="SEF162" s="37"/>
      <c r="SEG162" s="37"/>
      <c r="SEH162" s="37"/>
      <c r="SEI162" s="37"/>
      <c r="SEJ162" s="37"/>
      <c r="SEK162" s="37"/>
      <c r="SEL162" s="37"/>
      <c r="SEM162" s="37"/>
      <c r="SEN162" s="37"/>
      <c r="SEO162" s="37"/>
      <c r="SEP162" s="37"/>
      <c r="SEQ162" s="37"/>
      <c r="SER162" s="37"/>
      <c r="SES162" s="37"/>
      <c r="SET162" s="37"/>
      <c r="SEU162" s="37"/>
      <c r="SEV162" s="37"/>
      <c r="SEW162" s="37"/>
      <c r="SEX162" s="37"/>
      <c r="SEY162" s="37"/>
      <c r="SEZ162" s="37"/>
      <c r="SFA162" s="37"/>
      <c r="SFB162" s="37"/>
      <c r="SFC162" s="37"/>
      <c r="SFD162" s="37"/>
      <c r="SFE162" s="37"/>
      <c r="SFF162" s="37"/>
      <c r="SFG162" s="37"/>
      <c r="SFH162" s="37"/>
      <c r="SFI162" s="37"/>
      <c r="SFJ162" s="37"/>
      <c r="SFK162" s="37"/>
      <c r="SFL162" s="37"/>
      <c r="SFM162" s="37"/>
      <c r="SFN162" s="37"/>
      <c r="SFO162" s="37"/>
      <c r="SFP162" s="37"/>
      <c r="SFQ162" s="37"/>
      <c r="SFR162" s="37"/>
      <c r="SFS162" s="37"/>
      <c r="SFT162" s="37"/>
      <c r="SFU162" s="37"/>
      <c r="SFV162" s="37"/>
      <c r="SFW162" s="37"/>
      <c r="SFX162" s="37"/>
      <c r="SFY162" s="37"/>
      <c r="SFZ162" s="37"/>
      <c r="SGA162" s="37"/>
      <c r="SGB162" s="37"/>
      <c r="SGC162" s="37"/>
      <c r="SGD162" s="37"/>
      <c r="SGE162" s="37"/>
      <c r="SGF162" s="37"/>
      <c r="SGG162" s="37"/>
      <c r="SGH162" s="37"/>
      <c r="SGI162" s="37"/>
      <c r="SGJ162" s="37"/>
      <c r="SGK162" s="37"/>
      <c r="SGL162" s="37"/>
      <c r="SGM162" s="37"/>
      <c r="SGN162" s="37"/>
      <c r="SGO162" s="37"/>
      <c r="SGP162" s="37"/>
      <c r="SGQ162" s="37"/>
      <c r="SGR162" s="37"/>
      <c r="SGS162" s="37"/>
      <c r="SGT162" s="37"/>
      <c r="SGU162" s="37"/>
      <c r="SGV162" s="37"/>
      <c r="SGW162" s="37"/>
      <c r="SGX162" s="37"/>
      <c r="SGY162" s="37"/>
      <c r="SGZ162" s="37"/>
      <c r="SHA162" s="37"/>
      <c r="SHB162" s="37"/>
      <c r="SHC162" s="37"/>
      <c r="SHD162" s="37"/>
      <c r="SHE162" s="37"/>
      <c r="SHF162" s="37"/>
      <c r="SHG162" s="37"/>
      <c r="SHH162" s="37"/>
      <c r="SHI162" s="37"/>
      <c r="SHJ162" s="37"/>
      <c r="SHK162" s="37"/>
      <c r="SHL162" s="37"/>
      <c r="SHM162" s="37"/>
      <c r="SHN162" s="37"/>
      <c r="SHO162" s="37"/>
      <c r="SHP162" s="37"/>
      <c r="SHQ162" s="37"/>
      <c r="SHR162" s="37"/>
      <c r="SHS162" s="37"/>
      <c r="SHT162" s="37"/>
      <c r="SHU162" s="37"/>
      <c r="SHV162" s="37"/>
      <c r="SHW162" s="37"/>
      <c r="SHX162" s="37"/>
      <c r="SHY162" s="37"/>
      <c r="SHZ162" s="37"/>
      <c r="SIA162" s="37"/>
      <c r="SIB162" s="37"/>
      <c r="SIC162" s="37"/>
      <c r="SID162" s="37"/>
      <c r="SIE162" s="37"/>
      <c r="SIF162" s="37"/>
      <c r="SIG162" s="37"/>
      <c r="SIH162" s="37"/>
      <c r="SII162" s="37"/>
      <c r="SIJ162" s="37"/>
      <c r="SIK162" s="37"/>
      <c r="SIL162" s="37"/>
      <c r="SIM162" s="37"/>
      <c r="SIN162" s="37"/>
      <c r="SIO162" s="37"/>
      <c r="SIP162" s="37"/>
      <c r="SIQ162" s="37"/>
      <c r="SIR162" s="37"/>
      <c r="SIS162" s="37"/>
      <c r="SIT162" s="37"/>
      <c r="SIU162" s="37"/>
      <c r="SIV162" s="37"/>
      <c r="SIW162" s="37"/>
      <c r="SIX162" s="37"/>
      <c r="SIY162" s="37"/>
      <c r="SIZ162" s="37"/>
      <c r="SJA162" s="37"/>
      <c r="SJB162" s="37"/>
      <c r="SJC162" s="37"/>
      <c r="SJD162" s="37"/>
      <c r="SJE162" s="37"/>
      <c r="SJF162" s="37"/>
      <c r="SJG162" s="37"/>
      <c r="SJH162" s="37"/>
      <c r="SJI162" s="37"/>
      <c r="SJJ162" s="37"/>
      <c r="SJK162" s="37"/>
      <c r="SJL162" s="37"/>
      <c r="SJM162" s="37"/>
      <c r="SJN162" s="37"/>
      <c r="SJO162" s="37"/>
      <c r="SJP162" s="37"/>
      <c r="SJQ162" s="37"/>
      <c r="SJR162" s="37"/>
      <c r="SJS162" s="37"/>
      <c r="SJT162" s="37"/>
      <c r="SJU162" s="37"/>
      <c r="SJV162" s="37"/>
      <c r="SJW162" s="37"/>
      <c r="SJX162" s="37"/>
      <c r="SJY162" s="37"/>
      <c r="SJZ162" s="37"/>
      <c r="SKA162" s="37"/>
      <c r="SKB162" s="37"/>
      <c r="SKC162" s="37"/>
      <c r="SKD162" s="37"/>
      <c r="SKE162" s="37"/>
      <c r="SKF162" s="37"/>
      <c r="SKG162" s="37"/>
      <c r="SKH162" s="37"/>
      <c r="SKI162" s="37"/>
      <c r="SKJ162" s="37"/>
      <c r="SKK162" s="37"/>
      <c r="SKL162" s="37"/>
      <c r="SKM162" s="37"/>
      <c r="SKN162" s="37"/>
      <c r="SKO162" s="37"/>
      <c r="SKP162" s="37"/>
      <c r="SKQ162" s="37"/>
      <c r="SKR162" s="37"/>
      <c r="SKS162" s="37"/>
      <c r="SKT162" s="37"/>
      <c r="SKU162" s="37"/>
      <c r="SKV162" s="37"/>
      <c r="SKW162" s="37"/>
      <c r="SKX162" s="37"/>
      <c r="SKY162" s="37"/>
      <c r="SKZ162" s="37"/>
      <c r="SLA162" s="37"/>
      <c r="SLB162" s="37"/>
      <c r="SLC162" s="37"/>
      <c r="SLD162" s="37"/>
      <c r="SLE162" s="37"/>
      <c r="SLF162" s="37"/>
      <c r="SLG162" s="37"/>
      <c r="SLH162" s="37"/>
      <c r="SLI162" s="37"/>
      <c r="SLJ162" s="37"/>
      <c r="SLK162" s="37"/>
      <c r="SLL162" s="37"/>
      <c r="SLM162" s="37"/>
      <c r="SLN162" s="37"/>
      <c r="SLO162" s="37"/>
      <c r="SLP162" s="37"/>
      <c r="SLQ162" s="37"/>
      <c r="SLR162" s="37"/>
      <c r="SLS162" s="37"/>
      <c r="SLT162" s="37"/>
      <c r="SLU162" s="37"/>
      <c r="SLV162" s="37"/>
      <c r="SLW162" s="37"/>
      <c r="SLX162" s="37"/>
      <c r="SLY162" s="37"/>
      <c r="SLZ162" s="37"/>
      <c r="SMA162" s="37"/>
      <c r="SMB162" s="37"/>
      <c r="SMC162" s="37"/>
      <c r="SMD162" s="37"/>
      <c r="SME162" s="37"/>
      <c r="SMF162" s="37"/>
      <c r="SMG162" s="37"/>
      <c r="SMH162" s="37"/>
      <c r="SMI162" s="37"/>
      <c r="SMJ162" s="37"/>
      <c r="SMK162" s="37"/>
      <c r="SML162" s="37"/>
      <c r="SMM162" s="37"/>
      <c r="SMN162" s="37"/>
      <c r="SMO162" s="37"/>
      <c r="SMP162" s="37"/>
      <c r="SMQ162" s="37"/>
      <c r="SMR162" s="37"/>
      <c r="SMS162" s="37"/>
      <c r="SMT162" s="37"/>
      <c r="SMU162" s="37"/>
      <c r="SMV162" s="37"/>
      <c r="SMW162" s="37"/>
      <c r="SMX162" s="37"/>
      <c r="SMY162" s="37"/>
      <c r="SMZ162" s="37"/>
      <c r="SNA162" s="37"/>
      <c r="SNB162" s="37"/>
      <c r="SNC162" s="37"/>
      <c r="SND162" s="37"/>
      <c r="SNE162" s="37"/>
      <c r="SNF162" s="37"/>
      <c r="SNG162" s="37"/>
      <c r="SNH162" s="37"/>
      <c r="SNI162" s="37"/>
      <c r="SNJ162" s="37"/>
      <c r="SNK162" s="37"/>
      <c r="SNL162" s="37"/>
      <c r="SNM162" s="37"/>
      <c r="SNN162" s="37"/>
      <c r="SNO162" s="37"/>
      <c r="SNP162" s="37"/>
      <c r="SNQ162" s="37"/>
      <c r="SNR162" s="37"/>
      <c r="SNS162" s="37"/>
      <c r="SNT162" s="37"/>
      <c r="SNU162" s="37"/>
      <c r="SNV162" s="37"/>
      <c r="SNW162" s="37"/>
      <c r="SNX162" s="37"/>
      <c r="SNY162" s="37"/>
      <c r="SNZ162" s="37"/>
      <c r="SOA162" s="37"/>
      <c r="SOB162" s="37"/>
      <c r="SOC162" s="37"/>
      <c r="SOD162" s="37"/>
      <c r="SOE162" s="37"/>
      <c r="SOF162" s="37"/>
      <c r="SOG162" s="37"/>
      <c r="SOH162" s="37"/>
      <c r="SOI162" s="37"/>
      <c r="SOJ162" s="37"/>
      <c r="SOK162" s="37"/>
      <c r="SOL162" s="37"/>
      <c r="SOM162" s="37"/>
      <c r="SON162" s="37"/>
      <c r="SOO162" s="37"/>
      <c r="SOP162" s="37"/>
      <c r="SOQ162" s="37"/>
      <c r="SOR162" s="37"/>
      <c r="SOS162" s="37"/>
      <c r="SOT162" s="37"/>
      <c r="SOU162" s="37"/>
      <c r="SOV162" s="37"/>
      <c r="SOW162" s="37"/>
      <c r="SOX162" s="37"/>
      <c r="SOY162" s="37"/>
      <c r="SOZ162" s="37"/>
      <c r="SPA162" s="37"/>
      <c r="SPB162" s="37"/>
      <c r="SPC162" s="37"/>
      <c r="SPD162" s="37"/>
      <c r="SPE162" s="37"/>
      <c r="SPF162" s="37"/>
      <c r="SPG162" s="37"/>
      <c r="SPH162" s="37"/>
      <c r="SPI162" s="37"/>
      <c r="SPJ162" s="37"/>
      <c r="SPK162" s="37"/>
      <c r="SPL162" s="37"/>
      <c r="SPM162" s="37"/>
      <c r="SPN162" s="37"/>
      <c r="SPO162" s="37"/>
      <c r="SPP162" s="37"/>
      <c r="SPQ162" s="37"/>
      <c r="SPR162" s="37"/>
      <c r="SPS162" s="37"/>
      <c r="SPT162" s="37"/>
      <c r="SPU162" s="37"/>
      <c r="SPV162" s="37"/>
      <c r="SPW162" s="37"/>
      <c r="SPX162" s="37"/>
      <c r="SPY162" s="37"/>
      <c r="SPZ162" s="37"/>
      <c r="SQA162" s="37"/>
      <c r="SQB162" s="37"/>
      <c r="SQC162" s="37"/>
      <c r="SQD162" s="37"/>
      <c r="SQE162" s="37"/>
      <c r="SQF162" s="37"/>
      <c r="SQG162" s="37"/>
      <c r="SQH162" s="37"/>
      <c r="SQI162" s="37"/>
      <c r="SQJ162" s="37"/>
      <c r="SQK162" s="37"/>
      <c r="SQL162" s="37"/>
      <c r="SQM162" s="37"/>
      <c r="SQN162" s="37"/>
      <c r="SQO162" s="37"/>
      <c r="SQP162" s="37"/>
      <c r="SQQ162" s="37"/>
      <c r="SQR162" s="37"/>
      <c r="SQS162" s="37"/>
      <c r="SQT162" s="37"/>
      <c r="SQU162" s="37"/>
      <c r="SQV162" s="37"/>
      <c r="SQW162" s="37"/>
      <c r="SQX162" s="37"/>
      <c r="SQY162" s="37"/>
      <c r="SQZ162" s="37"/>
      <c r="SRA162" s="37"/>
      <c r="SRB162" s="37"/>
      <c r="SRC162" s="37"/>
      <c r="SRD162" s="37"/>
      <c r="SRE162" s="37"/>
      <c r="SRF162" s="37"/>
      <c r="SRG162" s="37"/>
      <c r="SRH162" s="37"/>
      <c r="SRI162" s="37"/>
      <c r="SRJ162" s="37"/>
      <c r="SRK162" s="37"/>
      <c r="SRL162" s="37"/>
      <c r="SRM162" s="37"/>
      <c r="SRN162" s="37"/>
      <c r="SRO162" s="37"/>
      <c r="SRP162" s="37"/>
      <c r="SRQ162" s="37"/>
      <c r="SRR162" s="37"/>
      <c r="SRS162" s="37"/>
      <c r="SRT162" s="37"/>
      <c r="SRU162" s="37"/>
      <c r="SRV162" s="37"/>
      <c r="SRW162" s="37"/>
      <c r="SRX162" s="37"/>
      <c r="SRY162" s="37"/>
      <c r="SRZ162" s="37"/>
      <c r="SSA162" s="37"/>
      <c r="SSB162" s="37"/>
      <c r="SSC162" s="37"/>
      <c r="SSD162" s="37"/>
      <c r="SSE162" s="37"/>
      <c r="SSF162" s="37"/>
      <c r="SSG162" s="37"/>
      <c r="SSH162" s="37"/>
      <c r="SSI162" s="37"/>
      <c r="SSJ162" s="37"/>
      <c r="SSK162" s="37"/>
      <c r="SSL162" s="37"/>
      <c r="SSM162" s="37"/>
      <c r="SSN162" s="37"/>
      <c r="SSO162" s="37"/>
      <c r="SSP162" s="37"/>
      <c r="SSQ162" s="37"/>
      <c r="SSR162" s="37"/>
      <c r="SSS162" s="37"/>
      <c r="SST162" s="37"/>
      <c r="SSU162" s="37"/>
      <c r="SSV162" s="37"/>
      <c r="SSW162" s="37"/>
      <c r="SSX162" s="37"/>
      <c r="SSY162" s="37"/>
      <c r="SSZ162" s="37"/>
      <c r="STA162" s="37"/>
      <c r="STB162" s="37"/>
      <c r="STC162" s="37"/>
      <c r="STD162" s="37"/>
      <c r="STE162" s="37"/>
      <c r="STF162" s="37"/>
      <c r="STG162" s="37"/>
      <c r="STH162" s="37"/>
      <c r="STI162" s="37"/>
      <c r="STJ162" s="37"/>
      <c r="STK162" s="37"/>
      <c r="STL162" s="37"/>
      <c r="STM162" s="37"/>
      <c r="STN162" s="37"/>
      <c r="STO162" s="37"/>
      <c r="STP162" s="37"/>
      <c r="STQ162" s="37"/>
      <c r="STR162" s="37"/>
      <c r="STS162" s="37"/>
      <c r="STT162" s="37"/>
      <c r="STU162" s="37"/>
      <c r="STV162" s="37"/>
      <c r="STW162" s="37"/>
      <c r="STX162" s="37"/>
      <c r="STY162" s="37"/>
      <c r="STZ162" s="37"/>
      <c r="SUA162" s="37"/>
      <c r="SUB162" s="37"/>
      <c r="SUC162" s="37"/>
      <c r="SUD162" s="37"/>
      <c r="SUE162" s="37"/>
      <c r="SUF162" s="37"/>
      <c r="SUG162" s="37"/>
      <c r="SUH162" s="37"/>
      <c r="SUI162" s="37"/>
      <c r="SUJ162" s="37"/>
      <c r="SUK162" s="37"/>
      <c r="SUL162" s="37"/>
      <c r="SUM162" s="37"/>
      <c r="SUN162" s="37"/>
      <c r="SUO162" s="37"/>
      <c r="SUP162" s="37"/>
      <c r="SUQ162" s="37"/>
      <c r="SUR162" s="37"/>
      <c r="SUS162" s="37"/>
      <c r="SUT162" s="37"/>
      <c r="SUU162" s="37"/>
      <c r="SUV162" s="37"/>
      <c r="SUW162" s="37"/>
      <c r="SUX162" s="37"/>
      <c r="SUY162" s="37"/>
      <c r="SUZ162" s="37"/>
      <c r="SVA162" s="37"/>
      <c r="SVB162" s="37"/>
      <c r="SVC162" s="37"/>
      <c r="SVD162" s="37"/>
      <c r="SVE162" s="37"/>
      <c r="SVF162" s="37"/>
      <c r="SVG162" s="37"/>
      <c r="SVH162" s="37"/>
      <c r="SVI162" s="37"/>
      <c r="SVJ162" s="37"/>
      <c r="SVK162" s="37"/>
      <c r="SVL162" s="37"/>
      <c r="SVM162" s="37"/>
      <c r="SVN162" s="37"/>
      <c r="SVO162" s="37"/>
      <c r="SVP162" s="37"/>
      <c r="SVQ162" s="37"/>
      <c r="SVR162" s="37"/>
      <c r="SVS162" s="37"/>
      <c r="SVT162" s="37"/>
      <c r="SVU162" s="37"/>
      <c r="SVV162" s="37"/>
      <c r="SVW162" s="37"/>
      <c r="SVX162" s="37"/>
      <c r="SVY162" s="37"/>
      <c r="SVZ162" s="37"/>
      <c r="SWA162" s="37"/>
      <c r="SWB162" s="37"/>
      <c r="SWC162" s="37"/>
      <c r="SWD162" s="37"/>
      <c r="SWE162" s="37"/>
      <c r="SWF162" s="37"/>
      <c r="SWG162" s="37"/>
      <c r="SWH162" s="37"/>
      <c r="SWI162" s="37"/>
      <c r="SWJ162" s="37"/>
      <c r="SWK162" s="37"/>
      <c r="SWL162" s="37"/>
      <c r="SWM162" s="37"/>
      <c r="SWN162" s="37"/>
      <c r="SWO162" s="37"/>
      <c r="SWP162" s="37"/>
      <c r="SWQ162" s="37"/>
      <c r="SWR162" s="37"/>
      <c r="SWS162" s="37"/>
      <c r="SWT162" s="37"/>
      <c r="SWU162" s="37"/>
      <c r="SWV162" s="37"/>
      <c r="SWW162" s="37"/>
      <c r="SWX162" s="37"/>
      <c r="SWY162" s="37"/>
      <c r="SWZ162" s="37"/>
      <c r="SXA162" s="37"/>
      <c r="SXB162" s="37"/>
      <c r="SXC162" s="37"/>
      <c r="SXD162" s="37"/>
      <c r="SXE162" s="37"/>
      <c r="SXF162" s="37"/>
      <c r="SXG162" s="37"/>
      <c r="SXH162" s="37"/>
      <c r="SXI162" s="37"/>
      <c r="SXJ162" s="37"/>
      <c r="SXK162" s="37"/>
      <c r="SXL162" s="37"/>
      <c r="SXM162" s="37"/>
      <c r="SXN162" s="37"/>
      <c r="SXO162" s="37"/>
      <c r="SXP162" s="37"/>
      <c r="SXQ162" s="37"/>
      <c r="SXR162" s="37"/>
      <c r="SXS162" s="37"/>
      <c r="SXT162" s="37"/>
      <c r="SXU162" s="37"/>
      <c r="SXV162" s="37"/>
      <c r="SXW162" s="37"/>
      <c r="SXX162" s="37"/>
      <c r="SXY162" s="37"/>
      <c r="SXZ162" s="37"/>
      <c r="SYA162" s="37"/>
      <c r="SYB162" s="37"/>
      <c r="SYC162" s="37"/>
      <c r="SYD162" s="37"/>
      <c r="SYE162" s="37"/>
      <c r="SYF162" s="37"/>
      <c r="SYG162" s="37"/>
      <c r="SYH162" s="37"/>
      <c r="SYI162" s="37"/>
      <c r="SYJ162" s="37"/>
      <c r="SYK162" s="37"/>
      <c r="SYL162" s="37"/>
      <c r="SYM162" s="37"/>
      <c r="SYN162" s="37"/>
      <c r="SYO162" s="37"/>
      <c r="SYP162" s="37"/>
      <c r="SYQ162" s="37"/>
      <c r="SYR162" s="37"/>
      <c r="SYS162" s="37"/>
      <c r="SYT162" s="37"/>
      <c r="SYU162" s="37"/>
      <c r="SYV162" s="37"/>
      <c r="SYW162" s="37"/>
      <c r="SYX162" s="37"/>
      <c r="SYY162" s="37"/>
      <c r="SYZ162" s="37"/>
      <c r="SZA162" s="37"/>
      <c r="SZB162" s="37"/>
      <c r="SZC162" s="37"/>
      <c r="SZD162" s="37"/>
      <c r="SZE162" s="37"/>
      <c r="SZF162" s="37"/>
      <c r="SZG162" s="37"/>
      <c r="SZH162" s="37"/>
      <c r="SZI162" s="37"/>
      <c r="SZJ162" s="37"/>
      <c r="SZK162" s="37"/>
      <c r="SZL162" s="37"/>
      <c r="SZM162" s="37"/>
      <c r="SZN162" s="37"/>
      <c r="SZO162" s="37"/>
      <c r="SZP162" s="37"/>
      <c r="SZQ162" s="37"/>
      <c r="SZR162" s="37"/>
      <c r="SZS162" s="37"/>
      <c r="SZT162" s="37"/>
      <c r="SZU162" s="37"/>
      <c r="SZV162" s="37"/>
      <c r="SZW162" s="37"/>
      <c r="SZX162" s="37"/>
      <c r="SZY162" s="37"/>
      <c r="SZZ162" s="37"/>
      <c r="TAA162" s="37"/>
      <c r="TAB162" s="37"/>
      <c r="TAC162" s="37"/>
      <c r="TAD162" s="37"/>
      <c r="TAE162" s="37"/>
      <c r="TAF162" s="37"/>
      <c r="TAG162" s="37"/>
      <c r="TAH162" s="37"/>
      <c r="TAI162" s="37"/>
      <c r="TAJ162" s="37"/>
      <c r="TAK162" s="37"/>
      <c r="TAL162" s="37"/>
      <c r="TAM162" s="37"/>
      <c r="TAN162" s="37"/>
      <c r="TAO162" s="37"/>
      <c r="TAP162" s="37"/>
      <c r="TAQ162" s="37"/>
      <c r="TAR162" s="37"/>
      <c r="TAS162" s="37"/>
      <c r="TAT162" s="37"/>
      <c r="TAU162" s="37"/>
      <c r="TAV162" s="37"/>
      <c r="TAW162" s="37"/>
      <c r="TAX162" s="37"/>
      <c r="TAY162" s="37"/>
      <c r="TAZ162" s="37"/>
      <c r="TBA162" s="37"/>
      <c r="TBB162" s="37"/>
      <c r="TBC162" s="37"/>
      <c r="TBD162" s="37"/>
      <c r="TBE162" s="37"/>
      <c r="TBF162" s="37"/>
      <c r="TBG162" s="37"/>
      <c r="TBH162" s="37"/>
      <c r="TBI162" s="37"/>
      <c r="TBJ162" s="37"/>
      <c r="TBK162" s="37"/>
      <c r="TBL162" s="37"/>
      <c r="TBM162" s="37"/>
      <c r="TBN162" s="37"/>
      <c r="TBO162" s="37"/>
      <c r="TBP162" s="37"/>
      <c r="TBQ162" s="37"/>
      <c r="TBR162" s="37"/>
      <c r="TBS162" s="37"/>
      <c r="TBT162" s="37"/>
      <c r="TBU162" s="37"/>
      <c r="TBV162" s="37"/>
      <c r="TBW162" s="37"/>
      <c r="TBX162" s="37"/>
      <c r="TBY162" s="37"/>
      <c r="TBZ162" s="37"/>
      <c r="TCA162" s="37"/>
      <c r="TCB162" s="37"/>
      <c r="TCC162" s="37"/>
      <c r="TCD162" s="37"/>
      <c r="TCE162" s="37"/>
      <c r="TCF162" s="37"/>
      <c r="TCG162" s="37"/>
      <c r="TCH162" s="37"/>
      <c r="TCI162" s="37"/>
      <c r="TCJ162" s="37"/>
      <c r="TCK162" s="37"/>
      <c r="TCL162" s="37"/>
      <c r="TCM162" s="37"/>
      <c r="TCN162" s="37"/>
      <c r="TCO162" s="37"/>
      <c r="TCP162" s="37"/>
      <c r="TCQ162" s="37"/>
      <c r="TCR162" s="37"/>
      <c r="TCS162" s="37"/>
      <c r="TCT162" s="37"/>
      <c r="TCU162" s="37"/>
      <c r="TCV162" s="37"/>
      <c r="TCW162" s="37"/>
      <c r="TCX162" s="37"/>
      <c r="TCY162" s="37"/>
      <c r="TCZ162" s="37"/>
      <c r="TDA162" s="37"/>
      <c r="TDB162" s="37"/>
      <c r="TDC162" s="37"/>
      <c r="TDD162" s="37"/>
      <c r="TDE162" s="37"/>
      <c r="TDF162" s="37"/>
      <c r="TDG162" s="37"/>
      <c r="TDH162" s="37"/>
      <c r="TDI162" s="37"/>
      <c r="TDJ162" s="37"/>
      <c r="TDK162" s="37"/>
      <c r="TDL162" s="37"/>
      <c r="TDM162" s="37"/>
      <c r="TDN162" s="37"/>
      <c r="TDO162" s="37"/>
      <c r="TDP162" s="37"/>
      <c r="TDQ162" s="37"/>
      <c r="TDR162" s="37"/>
      <c r="TDS162" s="37"/>
      <c r="TDT162" s="37"/>
      <c r="TDU162" s="37"/>
      <c r="TDV162" s="37"/>
      <c r="TDW162" s="37"/>
      <c r="TDX162" s="37"/>
      <c r="TDY162" s="37"/>
      <c r="TDZ162" s="37"/>
      <c r="TEA162" s="37"/>
      <c r="TEB162" s="37"/>
      <c r="TEC162" s="37"/>
      <c r="TED162" s="37"/>
      <c r="TEE162" s="37"/>
      <c r="TEF162" s="37"/>
      <c r="TEG162" s="37"/>
      <c r="TEH162" s="37"/>
      <c r="TEI162" s="37"/>
      <c r="TEJ162" s="37"/>
      <c r="TEK162" s="37"/>
      <c r="TEL162" s="37"/>
      <c r="TEM162" s="37"/>
      <c r="TEN162" s="37"/>
      <c r="TEO162" s="37"/>
      <c r="TEP162" s="37"/>
      <c r="TEQ162" s="37"/>
      <c r="TER162" s="37"/>
      <c r="TES162" s="37"/>
      <c r="TET162" s="37"/>
      <c r="TEU162" s="37"/>
      <c r="TEV162" s="37"/>
      <c r="TEW162" s="37"/>
      <c r="TEX162" s="37"/>
      <c r="TEY162" s="37"/>
      <c r="TEZ162" s="37"/>
      <c r="TFA162" s="37"/>
      <c r="TFB162" s="37"/>
      <c r="TFC162" s="37"/>
      <c r="TFD162" s="37"/>
      <c r="TFE162" s="37"/>
      <c r="TFF162" s="37"/>
      <c r="TFG162" s="37"/>
      <c r="TFH162" s="37"/>
      <c r="TFI162" s="37"/>
      <c r="TFJ162" s="37"/>
      <c r="TFK162" s="37"/>
      <c r="TFL162" s="37"/>
      <c r="TFM162" s="37"/>
      <c r="TFN162" s="37"/>
      <c r="TFO162" s="37"/>
      <c r="TFP162" s="37"/>
      <c r="TFQ162" s="37"/>
      <c r="TFR162" s="37"/>
      <c r="TFS162" s="37"/>
      <c r="TFT162" s="37"/>
      <c r="TFU162" s="37"/>
      <c r="TFV162" s="37"/>
      <c r="TFW162" s="37"/>
      <c r="TFX162" s="37"/>
      <c r="TFY162" s="37"/>
      <c r="TFZ162" s="37"/>
      <c r="TGA162" s="37"/>
      <c r="TGB162" s="37"/>
      <c r="TGC162" s="37"/>
      <c r="TGD162" s="37"/>
      <c r="TGE162" s="37"/>
      <c r="TGF162" s="37"/>
      <c r="TGG162" s="37"/>
      <c r="TGH162" s="37"/>
      <c r="TGI162" s="37"/>
      <c r="TGJ162" s="37"/>
      <c r="TGK162" s="37"/>
      <c r="TGL162" s="37"/>
      <c r="TGM162" s="37"/>
      <c r="TGN162" s="37"/>
      <c r="TGO162" s="37"/>
      <c r="TGP162" s="37"/>
      <c r="TGQ162" s="37"/>
      <c r="TGR162" s="37"/>
      <c r="TGS162" s="37"/>
      <c r="TGT162" s="37"/>
      <c r="TGU162" s="37"/>
      <c r="TGV162" s="37"/>
      <c r="TGW162" s="37"/>
      <c r="TGX162" s="37"/>
      <c r="TGY162" s="37"/>
      <c r="TGZ162" s="37"/>
      <c r="THA162" s="37"/>
      <c r="THB162" s="37"/>
      <c r="THC162" s="37"/>
      <c r="THD162" s="37"/>
      <c r="THE162" s="37"/>
      <c r="THF162" s="37"/>
      <c r="THG162" s="37"/>
      <c r="THH162" s="37"/>
      <c r="THI162" s="37"/>
      <c r="THJ162" s="37"/>
      <c r="THK162" s="37"/>
      <c r="THL162" s="37"/>
      <c r="THM162" s="37"/>
      <c r="THN162" s="37"/>
      <c r="THO162" s="37"/>
      <c r="THP162" s="37"/>
      <c r="THQ162" s="37"/>
      <c r="THR162" s="37"/>
      <c r="THS162" s="37"/>
      <c r="THT162" s="37"/>
      <c r="THU162" s="37"/>
      <c r="THV162" s="37"/>
      <c r="THW162" s="37"/>
      <c r="THX162" s="37"/>
      <c r="THY162" s="37"/>
      <c r="THZ162" s="37"/>
      <c r="TIA162" s="37"/>
      <c r="TIB162" s="37"/>
      <c r="TIC162" s="37"/>
      <c r="TID162" s="37"/>
      <c r="TIE162" s="37"/>
      <c r="TIF162" s="37"/>
      <c r="TIG162" s="37"/>
      <c r="TIH162" s="37"/>
      <c r="TII162" s="37"/>
      <c r="TIJ162" s="37"/>
      <c r="TIK162" s="37"/>
      <c r="TIL162" s="37"/>
      <c r="TIM162" s="37"/>
      <c r="TIN162" s="37"/>
      <c r="TIO162" s="37"/>
      <c r="TIP162" s="37"/>
      <c r="TIQ162" s="37"/>
      <c r="TIR162" s="37"/>
      <c r="TIS162" s="37"/>
      <c r="TIT162" s="37"/>
      <c r="TIU162" s="37"/>
      <c r="TIV162" s="37"/>
      <c r="TIW162" s="37"/>
      <c r="TIX162" s="37"/>
      <c r="TIY162" s="37"/>
      <c r="TIZ162" s="37"/>
      <c r="TJA162" s="37"/>
      <c r="TJB162" s="37"/>
      <c r="TJC162" s="37"/>
      <c r="TJD162" s="37"/>
      <c r="TJE162" s="37"/>
      <c r="TJF162" s="37"/>
      <c r="TJG162" s="37"/>
      <c r="TJH162" s="37"/>
      <c r="TJI162" s="37"/>
      <c r="TJJ162" s="37"/>
      <c r="TJK162" s="37"/>
      <c r="TJL162" s="37"/>
      <c r="TJM162" s="37"/>
      <c r="TJN162" s="37"/>
      <c r="TJO162" s="37"/>
      <c r="TJP162" s="37"/>
      <c r="TJQ162" s="37"/>
      <c r="TJR162" s="37"/>
      <c r="TJS162" s="37"/>
      <c r="TJT162" s="37"/>
      <c r="TJU162" s="37"/>
      <c r="TJV162" s="37"/>
      <c r="TJW162" s="37"/>
      <c r="TJX162" s="37"/>
      <c r="TJY162" s="37"/>
      <c r="TJZ162" s="37"/>
      <c r="TKA162" s="37"/>
      <c r="TKB162" s="37"/>
      <c r="TKC162" s="37"/>
      <c r="TKD162" s="37"/>
      <c r="TKE162" s="37"/>
      <c r="TKF162" s="37"/>
      <c r="TKG162" s="37"/>
      <c r="TKH162" s="37"/>
      <c r="TKI162" s="37"/>
      <c r="TKJ162" s="37"/>
      <c r="TKK162" s="37"/>
      <c r="TKL162" s="37"/>
      <c r="TKM162" s="37"/>
      <c r="TKN162" s="37"/>
      <c r="TKO162" s="37"/>
      <c r="TKP162" s="37"/>
      <c r="TKQ162" s="37"/>
      <c r="TKR162" s="37"/>
      <c r="TKS162" s="37"/>
      <c r="TKT162" s="37"/>
      <c r="TKU162" s="37"/>
      <c r="TKV162" s="37"/>
      <c r="TKW162" s="37"/>
      <c r="TKX162" s="37"/>
      <c r="TKY162" s="37"/>
      <c r="TKZ162" s="37"/>
      <c r="TLA162" s="37"/>
      <c r="TLB162" s="37"/>
      <c r="TLC162" s="37"/>
      <c r="TLD162" s="37"/>
      <c r="TLE162" s="37"/>
      <c r="TLF162" s="37"/>
      <c r="TLG162" s="37"/>
      <c r="TLH162" s="37"/>
      <c r="TLI162" s="37"/>
      <c r="TLJ162" s="37"/>
      <c r="TLK162" s="37"/>
      <c r="TLL162" s="37"/>
      <c r="TLM162" s="37"/>
      <c r="TLN162" s="37"/>
      <c r="TLO162" s="37"/>
      <c r="TLP162" s="37"/>
      <c r="TLQ162" s="37"/>
      <c r="TLR162" s="37"/>
      <c r="TLS162" s="37"/>
      <c r="TLT162" s="37"/>
      <c r="TLU162" s="37"/>
      <c r="TLV162" s="37"/>
      <c r="TLW162" s="37"/>
      <c r="TLX162" s="37"/>
      <c r="TLY162" s="37"/>
      <c r="TLZ162" s="37"/>
      <c r="TMA162" s="37"/>
      <c r="TMB162" s="37"/>
      <c r="TMC162" s="37"/>
      <c r="TMD162" s="37"/>
      <c r="TME162" s="37"/>
      <c r="TMF162" s="37"/>
      <c r="TMG162" s="37"/>
      <c r="TMH162" s="37"/>
      <c r="TMI162" s="37"/>
      <c r="TMJ162" s="37"/>
      <c r="TMK162" s="37"/>
      <c r="TML162" s="37"/>
      <c r="TMM162" s="37"/>
      <c r="TMN162" s="37"/>
      <c r="TMO162" s="37"/>
      <c r="TMP162" s="37"/>
      <c r="TMQ162" s="37"/>
      <c r="TMR162" s="37"/>
      <c r="TMS162" s="37"/>
      <c r="TMT162" s="37"/>
      <c r="TMU162" s="37"/>
      <c r="TMV162" s="37"/>
      <c r="TMW162" s="37"/>
      <c r="TMX162" s="37"/>
      <c r="TMY162" s="37"/>
      <c r="TMZ162" s="37"/>
      <c r="TNA162" s="37"/>
      <c r="TNB162" s="37"/>
      <c r="TNC162" s="37"/>
      <c r="TND162" s="37"/>
      <c r="TNE162" s="37"/>
      <c r="TNF162" s="37"/>
      <c r="TNG162" s="37"/>
      <c r="TNH162" s="37"/>
      <c r="TNI162" s="37"/>
      <c r="TNJ162" s="37"/>
      <c r="TNK162" s="37"/>
      <c r="TNL162" s="37"/>
      <c r="TNM162" s="37"/>
      <c r="TNN162" s="37"/>
      <c r="TNO162" s="37"/>
      <c r="TNP162" s="37"/>
      <c r="TNQ162" s="37"/>
      <c r="TNR162" s="37"/>
      <c r="TNS162" s="37"/>
      <c r="TNT162" s="37"/>
      <c r="TNU162" s="37"/>
      <c r="TNV162" s="37"/>
      <c r="TNW162" s="37"/>
      <c r="TNX162" s="37"/>
      <c r="TNY162" s="37"/>
      <c r="TNZ162" s="37"/>
      <c r="TOA162" s="37"/>
      <c r="TOB162" s="37"/>
      <c r="TOC162" s="37"/>
      <c r="TOD162" s="37"/>
      <c r="TOE162" s="37"/>
      <c r="TOF162" s="37"/>
      <c r="TOG162" s="37"/>
      <c r="TOH162" s="37"/>
      <c r="TOI162" s="37"/>
      <c r="TOJ162" s="37"/>
      <c r="TOK162" s="37"/>
      <c r="TOL162" s="37"/>
      <c r="TOM162" s="37"/>
      <c r="TON162" s="37"/>
      <c r="TOO162" s="37"/>
      <c r="TOP162" s="37"/>
      <c r="TOQ162" s="37"/>
      <c r="TOR162" s="37"/>
      <c r="TOS162" s="37"/>
      <c r="TOT162" s="37"/>
      <c r="TOU162" s="37"/>
      <c r="TOV162" s="37"/>
      <c r="TOW162" s="37"/>
      <c r="TOX162" s="37"/>
      <c r="TOY162" s="37"/>
      <c r="TOZ162" s="37"/>
      <c r="TPA162" s="37"/>
      <c r="TPB162" s="37"/>
      <c r="TPC162" s="37"/>
      <c r="TPD162" s="37"/>
      <c r="TPE162" s="37"/>
      <c r="TPF162" s="37"/>
      <c r="TPG162" s="37"/>
      <c r="TPH162" s="37"/>
      <c r="TPI162" s="37"/>
      <c r="TPJ162" s="37"/>
      <c r="TPK162" s="37"/>
      <c r="TPL162" s="37"/>
      <c r="TPM162" s="37"/>
      <c r="TPN162" s="37"/>
      <c r="TPO162" s="37"/>
      <c r="TPP162" s="37"/>
      <c r="TPQ162" s="37"/>
      <c r="TPR162" s="37"/>
      <c r="TPS162" s="37"/>
      <c r="TPT162" s="37"/>
      <c r="TPU162" s="37"/>
      <c r="TPV162" s="37"/>
      <c r="TPW162" s="37"/>
      <c r="TPX162" s="37"/>
      <c r="TPY162" s="37"/>
      <c r="TPZ162" s="37"/>
      <c r="TQA162" s="37"/>
      <c r="TQB162" s="37"/>
      <c r="TQC162" s="37"/>
      <c r="TQD162" s="37"/>
      <c r="TQE162" s="37"/>
      <c r="TQF162" s="37"/>
      <c r="TQG162" s="37"/>
      <c r="TQH162" s="37"/>
      <c r="TQI162" s="37"/>
      <c r="TQJ162" s="37"/>
      <c r="TQK162" s="37"/>
      <c r="TQL162" s="37"/>
      <c r="TQM162" s="37"/>
      <c r="TQN162" s="37"/>
      <c r="TQO162" s="37"/>
      <c r="TQP162" s="37"/>
      <c r="TQQ162" s="37"/>
      <c r="TQR162" s="37"/>
      <c r="TQS162" s="37"/>
      <c r="TQT162" s="37"/>
      <c r="TQU162" s="37"/>
      <c r="TQV162" s="37"/>
      <c r="TQW162" s="37"/>
      <c r="TQX162" s="37"/>
      <c r="TQY162" s="37"/>
      <c r="TQZ162" s="37"/>
      <c r="TRA162" s="37"/>
      <c r="TRB162" s="37"/>
      <c r="TRC162" s="37"/>
      <c r="TRD162" s="37"/>
      <c r="TRE162" s="37"/>
      <c r="TRF162" s="37"/>
      <c r="TRG162" s="37"/>
      <c r="TRH162" s="37"/>
      <c r="TRI162" s="37"/>
      <c r="TRJ162" s="37"/>
      <c r="TRK162" s="37"/>
      <c r="TRL162" s="37"/>
      <c r="TRM162" s="37"/>
      <c r="TRN162" s="37"/>
      <c r="TRO162" s="37"/>
      <c r="TRP162" s="37"/>
      <c r="TRQ162" s="37"/>
      <c r="TRR162" s="37"/>
      <c r="TRS162" s="37"/>
      <c r="TRT162" s="37"/>
      <c r="TRU162" s="37"/>
      <c r="TRV162" s="37"/>
      <c r="TRW162" s="37"/>
      <c r="TRX162" s="37"/>
      <c r="TRY162" s="37"/>
      <c r="TRZ162" s="37"/>
      <c r="TSA162" s="37"/>
      <c r="TSB162" s="37"/>
      <c r="TSC162" s="37"/>
      <c r="TSD162" s="37"/>
      <c r="TSE162" s="37"/>
      <c r="TSF162" s="37"/>
      <c r="TSG162" s="37"/>
      <c r="TSH162" s="37"/>
      <c r="TSI162" s="37"/>
      <c r="TSJ162" s="37"/>
      <c r="TSK162" s="37"/>
      <c r="TSL162" s="37"/>
      <c r="TSM162" s="37"/>
      <c r="TSN162" s="37"/>
      <c r="TSO162" s="37"/>
      <c r="TSP162" s="37"/>
      <c r="TSQ162" s="37"/>
      <c r="TSR162" s="37"/>
      <c r="TSS162" s="37"/>
      <c r="TST162" s="37"/>
      <c r="TSU162" s="37"/>
      <c r="TSV162" s="37"/>
      <c r="TSW162" s="37"/>
      <c r="TSX162" s="37"/>
      <c r="TSY162" s="37"/>
      <c r="TSZ162" s="37"/>
      <c r="TTA162" s="37"/>
      <c r="TTB162" s="37"/>
      <c r="TTC162" s="37"/>
      <c r="TTD162" s="37"/>
      <c r="TTE162" s="37"/>
      <c r="TTF162" s="37"/>
      <c r="TTG162" s="37"/>
      <c r="TTH162" s="37"/>
      <c r="TTI162" s="37"/>
      <c r="TTJ162" s="37"/>
      <c r="TTK162" s="37"/>
      <c r="TTL162" s="37"/>
      <c r="TTM162" s="37"/>
      <c r="TTN162" s="37"/>
      <c r="TTO162" s="37"/>
      <c r="TTP162" s="37"/>
      <c r="TTQ162" s="37"/>
      <c r="TTR162" s="37"/>
      <c r="TTS162" s="37"/>
      <c r="TTT162" s="37"/>
      <c r="TTU162" s="37"/>
      <c r="TTV162" s="37"/>
      <c r="TTW162" s="37"/>
      <c r="TTX162" s="37"/>
      <c r="TTY162" s="37"/>
      <c r="TTZ162" s="37"/>
      <c r="TUA162" s="37"/>
      <c r="TUB162" s="37"/>
      <c r="TUC162" s="37"/>
      <c r="TUD162" s="37"/>
      <c r="TUE162" s="37"/>
      <c r="TUF162" s="37"/>
      <c r="TUG162" s="37"/>
      <c r="TUH162" s="37"/>
      <c r="TUI162" s="37"/>
      <c r="TUJ162" s="37"/>
      <c r="TUK162" s="37"/>
      <c r="TUL162" s="37"/>
      <c r="TUM162" s="37"/>
      <c r="TUN162" s="37"/>
      <c r="TUO162" s="37"/>
      <c r="TUP162" s="37"/>
      <c r="TUQ162" s="37"/>
      <c r="TUR162" s="37"/>
      <c r="TUS162" s="37"/>
      <c r="TUT162" s="37"/>
      <c r="TUU162" s="37"/>
      <c r="TUV162" s="37"/>
      <c r="TUW162" s="37"/>
      <c r="TUX162" s="37"/>
      <c r="TUY162" s="37"/>
      <c r="TUZ162" s="37"/>
      <c r="TVA162" s="37"/>
      <c r="TVB162" s="37"/>
      <c r="TVC162" s="37"/>
      <c r="TVD162" s="37"/>
      <c r="TVE162" s="37"/>
      <c r="TVF162" s="37"/>
      <c r="TVG162" s="37"/>
      <c r="TVH162" s="37"/>
      <c r="TVI162" s="37"/>
      <c r="TVJ162" s="37"/>
      <c r="TVK162" s="37"/>
      <c r="TVL162" s="37"/>
      <c r="TVM162" s="37"/>
      <c r="TVN162" s="37"/>
      <c r="TVO162" s="37"/>
      <c r="TVP162" s="37"/>
      <c r="TVQ162" s="37"/>
      <c r="TVR162" s="37"/>
      <c r="TVS162" s="37"/>
      <c r="TVT162" s="37"/>
      <c r="TVU162" s="37"/>
      <c r="TVV162" s="37"/>
      <c r="TVW162" s="37"/>
      <c r="TVX162" s="37"/>
      <c r="TVY162" s="37"/>
      <c r="TVZ162" s="37"/>
      <c r="TWA162" s="37"/>
      <c r="TWB162" s="37"/>
      <c r="TWC162" s="37"/>
      <c r="TWD162" s="37"/>
      <c r="TWE162" s="37"/>
      <c r="TWF162" s="37"/>
      <c r="TWG162" s="37"/>
      <c r="TWH162" s="37"/>
      <c r="TWI162" s="37"/>
      <c r="TWJ162" s="37"/>
      <c r="TWK162" s="37"/>
      <c r="TWL162" s="37"/>
      <c r="TWM162" s="37"/>
      <c r="TWN162" s="37"/>
      <c r="TWO162" s="37"/>
      <c r="TWP162" s="37"/>
      <c r="TWQ162" s="37"/>
      <c r="TWR162" s="37"/>
      <c r="TWS162" s="37"/>
      <c r="TWT162" s="37"/>
      <c r="TWU162" s="37"/>
      <c r="TWV162" s="37"/>
      <c r="TWW162" s="37"/>
      <c r="TWX162" s="37"/>
      <c r="TWY162" s="37"/>
      <c r="TWZ162" s="37"/>
      <c r="TXA162" s="37"/>
      <c r="TXB162" s="37"/>
      <c r="TXC162" s="37"/>
      <c r="TXD162" s="37"/>
      <c r="TXE162" s="37"/>
      <c r="TXF162" s="37"/>
      <c r="TXG162" s="37"/>
      <c r="TXH162" s="37"/>
      <c r="TXI162" s="37"/>
      <c r="TXJ162" s="37"/>
      <c r="TXK162" s="37"/>
      <c r="TXL162" s="37"/>
      <c r="TXM162" s="37"/>
      <c r="TXN162" s="37"/>
      <c r="TXO162" s="37"/>
      <c r="TXP162" s="37"/>
      <c r="TXQ162" s="37"/>
      <c r="TXR162" s="37"/>
      <c r="TXS162" s="37"/>
      <c r="TXT162" s="37"/>
      <c r="TXU162" s="37"/>
      <c r="TXV162" s="37"/>
      <c r="TXW162" s="37"/>
      <c r="TXX162" s="37"/>
      <c r="TXY162" s="37"/>
      <c r="TXZ162" s="37"/>
      <c r="TYA162" s="37"/>
      <c r="TYB162" s="37"/>
      <c r="TYC162" s="37"/>
      <c r="TYD162" s="37"/>
      <c r="TYE162" s="37"/>
      <c r="TYF162" s="37"/>
      <c r="TYG162" s="37"/>
      <c r="TYH162" s="37"/>
      <c r="TYI162" s="37"/>
      <c r="TYJ162" s="37"/>
      <c r="TYK162" s="37"/>
      <c r="TYL162" s="37"/>
      <c r="TYM162" s="37"/>
      <c r="TYN162" s="37"/>
      <c r="TYO162" s="37"/>
      <c r="TYP162" s="37"/>
      <c r="TYQ162" s="37"/>
      <c r="TYR162" s="37"/>
      <c r="TYS162" s="37"/>
      <c r="TYT162" s="37"/>
      <c r="TYU162" s="37"/>
      <c r="TYV162" s="37"/>
      <c r="TYW162" s="37"/>
      <c r="TYX162" s="37"/>
      <c r="TYY162" s="37"/>
      <c r="TYZ162" s="37"/>
      <c r="TZA162" s="37"/>
      <c r="TZB162" s="37"/>
      <c r="TZC162" s="37"/>
      <c r="TZD162" s="37"/>
      <c r="TZE162" s="37"/>
      <c r="TZF162" s="37"/>
      <c r="TZG162" s="37"/>
      <c r="TZH162" s="37"/>
      <c r="TZI162" s="37"/>
      <c r="TZJ162" s="37"/>
      <c r="TZK162" s="37"/>
      <c r="TZL162" s="37"/>
      <c r="TZM162" s="37"/>
      <c r="TZN162" s="37"/>
      <c r="TZO162" s="37"/>
      <c r="TZP162" s="37"/>
      <c r="TZQ162" s="37"/>
      <c r="TZR162" s="37"/>
      <c r="TZS162" s="37"/>
      <c r="TZT162" s="37"/>
      <c r="TZU162" s="37"/>
      <c r="TZV162" s="37"/>
      <c r="TZW162" s="37"/>
      <c r="TZX162" s="37"/>
      <c r="TZY162" s="37"/>
      <c r="TZZ162" s="37"/>
      <c r="UAA162" s="37"/>
      <c r="UAB162" s="37"/>
      <c r="UAC162" s="37"/>
      <c r="UAD162" s="37"/>
      <c r="UAE162" s="37"/>
      <c r="UAF162" s="37"/>
      <c r="UAG162" s="37"/>
      <c r="UAH162" s="37"/>
      <c r="UAI162" s="37"/>
      <c r="UAJ162" s="37"/>
      <c r="UAK162" s="37"/>
      <c r="UAL162" s="37"/>
      <c r="UAM162" s="37"/>
      <c r="UAN162" s="37"/>
      <c r="UAO162" s="37"/>
      <c r="UAP162" s="37"/>
      <c r="UAQ162" s="37"/>
      <c r="UAR162" s="37"/>
      <c r="UAS162" s="37"/>
      <c r="UAT162" s="37"/>
      <c r="UAU162" s="37"/>
      <c r="UAV162" s="37"/>
      <c r="UAW162" s="37"/>
      <c r="UAX162" s="37"/>
      <c r="UAY162" s="37"/>
      <c r="UAZ162" s="37"/>
      <c r="UBA162" s="37"/>
      <c r="UBB162" s="37"/>
      <c r="UBC162" s="37"/>
      <c r="UBD162" s="37"/>
      <c r="UBE162" s="37"/>
      <c r="UBF162" s="37"/>
      <c r="UBG162" s="37"/>
      <c r="UBH162" s="37"/>
      <c r="UBI162" s="37"/>
      <c r="UBJ162" s="37"/>
      <c r="UBK162" s="37"/>
      <c r="UBL162" s="37"/>
      <c r="UBM162" s="37"/>
      <c r="UBN162" s="37"/>
      <c r="UBO162" s="37"/>
      <c r="UBP162" s="37"/>
      <c r="UBQ162" s="37"/>
      <c r="UBR162" s="37"/>
      <c r="UBS162" s="37"/>
      <c r="UBT162" s="37"/>
      <c r="UBU162" s="37"/>
      <c r="UBV162" s="37"/>
      <c r="UBW162" s="37"/>
      <c r="UBX162" s="37"/>
      <c r="UBY162" s="37"/>
      <c r="UBZ162" s="37"/>
      <c r="UCA162" s="37"/>
      <c r="UCB162" s="37"/>
      <c r="UCC162" s="37"/>
      <c r="UCD162" s="37"/>
      <c r="UCE162" s="37"/>
      <c r="UCF162" s="37"/>
      <c r="UCG162" s="37"/>
      <c r="UCH162" s="37"/>
      <c r="UCI162" s="37"/>
      <c r="UCJ162" s="37"/>
      <c r="UCK162" s="37"/>
      <c r="UCL162" s="37"/>
      <c r="UCM162" s="37"/>
      <c r="UCN162" s="37"/>
      <c r="UCO162" s="37"/>
      <c r="UCP162" s="37"/>
      <c r="UCQ162" s="37"/>
      <c r="UCR162" s="37"/>
      <c r="UCS162" s="37"/>
      <c r="UCT162" s="37"/>
      <c r="UCU162" s="37"/>
      <c r="UCV162" s="37"/>
      <c r="UCW162" s="37"/>
      <c r="UCX162" s="37"/>
      <c r="UCY162" s="37"/>
      <c r="UCZ162" s="37"/>
      <c r="UDA162" s="37"/>
      <c r="UDB162" s="37"/>
      <c r="UDC162" s="37"/>
      <c r="UDD162" s="37"/>
      <c r="UDE162" s="37"/>
      <c r="UDF162" s="37"/>
      <c r="UDG162" s="37"/>
      <c r="UDH162" s="37"/>
      <c r="UDI162" s="37"/>
      <c r="UDJ162" s="37"/>
      <c r="UDK162" s="37"/>
      <c r="UDL162" s="37"/>
      <c r="UDM162" s="37"/>
      <c r="UDN162" s="37"/>
      <c r="UDO162" s="37"/>
      <c r="UDP162" s="37"/>
      <c r="UDQ162" s="37"/>
      <c r="UDR162" s="37"/>
      <c r="UDS162" s="37"/>
      <c r="UDT162" s="37"/>
      <c r="UDU162" s="37"/>
      <c r="UDV162" s="37"/>
      <c r="UDW162" s="37"/>
      <c r="UDX162" s="37"/>
      <c r="UDY162" s="37"/>
      <c r="UDZ162" s="37"/>
      <c r="UEA162" s="37"/>
      <c r="UEB162" s="37"/>
      <c r="UEC162" s="37"/>
      <c r="UED162" s="37"/>
      <c r="UEE162" s="37"/>
      <c r="UEF162" s="37"/>
      <c r="UEG162" s="37"/>
      <c r="UEH162" s="37"/>
      <c r="UEI162" s="37"/>
      <c r="UEJ162" s="37"/>
      <c r="UEK162" s="37"/>
      <c r="UEL162" s="37"/>
      <c r="UEM162" s="37"/>
      <c r="UEN162" s="37"/>
      <c r="UEO162" s="37"/>
      <c r="UEP162" s="37"/>
      <c r="UEQ162" s="37"/>
      <c r="UER162" s="37"/>
      <c r="UES162" s="37"/>
      <c r="UET162" s="37"/>
      <c r="UEU162" s="37"/>
      <c r="UEV162" s="37"/>
      <c r="UEW162" s="37"/>
      <c r="UEX162" s="37"/>
      <c r="UEY162" s="37"/>
      <c r="UEZ162" s="37"/>
      <c r="UFA162" s="37"/>
      <c r="UFB162" s="37"/>
      <c r="UFC162" s="37"/>
      <c r="UFD162" s="37"/>
      <c r="UFE162" s="37"/>
      <c r="UFF162" s="37"/>
      <c r="UFG162" s="37"/>
      <c r="UFH162" s="37"/>
      <c r="UFI162" s="37"/>
      <c r="UFJ162" s="37"/>
      <c r="UFK162" s="37"/>
      <c r="UFL162" s="37"/>
      <c r="UFM162" s="37"/>
      <c r="UFN162" s="37"/>
      <c r="UFO162" s="37"/>
      <c r="UFP162" s="37"/>
      <c r="UFQ162" s="37"/>
      <c r="UFR162" s="37"/>
      <c r="UFS162" s="37"/>
      <c r="UFT162" s="37"/>
      <c r="UFU162" s="37"/>
      <c r="UFV162" s="37"/>
      <c r="UFW162" s="37"/>
      <c r="UFX162" s="37"/>
      <c r="UFY162" s="37"/>
      <c r="UFZ162" s="37"/>
      <c r="UGA162" s="37"/>
      <c r="UGB162" s="37"/>
      <c r="UGC162" s="37"/>
      <c r="UGD162" s="37"/>
      <c r="UGE162" s="37"/>
      <c r="UGF162" s="37"/>
      <c r="UGG162" s="37"/>
      <c r="UGH162" s="37"/>
      <c r="UGI162" s="37"/>
      <c r="UGJ162" s="37"/>
      <c r="UGK162" s="37"/>
      <c r="UGL162" s="37"/>
      <c r="UGM162" s="37"/>
      <c r="UGN162" s="37"/>
      <c r="UGO162" s="37"/>
      <c r="UGP162" s="37"/>
      <c r="UGQ162" s="37"/>
      <c r="UGR162" s="37"/>
      <c r="UGS162" s="37"/>
      <c r="UGT162" s="37"/>
      <c r="UGU162" s="37"/>
      <c r="UGV162" s="37"/>
      <c r="UGW162" s="37"/>
      <c r="UGX162" s="37"/>
      <c r="UGY162" s="37"/>
      <c r="UGZ162" s="37"/>
      <c r="UHA162" s="37"/>
      <c r="UHB162" s="37"/>
      <c r="UHC162" s="37"/>
      <c r="UHD162" s="37"/>
      <c r="UHE162" s="37"/>
      <c r="UHF162" s="37"/>
      <c r="UHG162" s="37"/>
      <c r="UHH162" s="37"/>
      <c r="UHI162" s="37"/>
      <c r="UHJ162" s="37"/>
      <c r="UHK162" s="37"/>
      <c r="UHL162" s="37"/>
      <c r="UHM162" s="37"/>
      <c r="UHN162" s="37"/>
      <c r="UHO162" s="37"/>
      <c r="UHP162" s="37"/>
      <c r="UHQ162" s="37"/>
      <c r="UHR162" s="37"/>
      <c r="UHS162" s="37"/>
      <c r="UHT162" s="37"/>
      <c r="UHU162" s="37"/>
      <c r="UHV162" s="37"/>
      <c r="UHW162" s="37"/>
      <c r="UHX162" s="37"/>
      <c r="UHY162" s="37"/>
      <c r="UHZ162" s="37"/>
      <c r="UIA162" s="37"/>
      <c r="UIB162" s="37"/>
      <c r="UIC162" s="37"/>
      <c r="UID162" s="37"/>
      <c r="UIE162" s="37"/>
      <c r="UIF162" s="37"/>
      <c r="UIG162" s="37"/>
      <c r="UIH162" s="37"/>
      <c r="UII162" s="37"/>
      <c r="UIJ162" s="37"/>
      <c r="UIK162" s="37"/>
      <c r="UIL162" s="37"/>
      <c r="UIM162" s="37"/>
      <c r="UIN162" s="37"/>
      <c r="UIO162" s="37"/>
      <c r="UIP162" s="37"/>
      <c r="UIQ162" s="37"/>
      <c r="UIR162" s="37"/>
      <c r="UIS162" s="37"/>
      <c r="UIT162" s="37"/>
      <c r="UIU162" s="37"/>
      <c r="UIV162" s="37"/>
      <c r="UIW162" s="37"/>
      <c r="UIX162" s="37"/>
      <c r="UIY162" s="37"/>
      <c r="UIZ162" s="37"/>
      <c r="UJA162" s="37"/>
      <c r="UJB162" s="37"/>
      <c r="UJC162" s="37"/>
      <c r="UJD162" s="37"/>
      <c r="UJE162" s="37"/>
      <c r="UJF162" s="37"/>
      <c r="UJG162" s="37"/>
      <c r="UJH162" s="37"/>
      <c r="UJI162" s="37"/>
      <c r="UJJ162" s="37"/>
      <c r="UJK162" s="37"/>
      <c r="UJL162" s="37"/>
      <c r="UJM162" s="37"/>
      <c r="UJN162" s="37"/>
      <c r="UJO162" s="37"/>
      <c r="UJP162" s="37"/>
      <c r="UJQ162" s="37"/>
      <c r="UJR162" s="37"/>
      <c r="UJS162" s="37"/>
      <c r="UJT162" s="37"/>
      <c r="UJU162" s="37"/>
      <c r="UJV162" s="37"/>
      <c r="UJW162" s="37"/>
      <c r="UJX162" s="37"/>
      <c r="UJY162" s="37"/>
      <c r="UJZ162" s="37"/>
      <c r="UKA162" s="37"/>
      <c r="UKB162" s="37"/>
      <c r="UKC162" s="37"/>
      <c r="UKD162" s="37"/>
      <c r="UKE162" s="37"/>
      <c r="UKF162" s="37"/>
      <c r="UKG162" s="37"/>
      <c r="UKH162" s="37"/>
      <c r="UKI162" s="37"/>
      <c r="UKJ162" s="37"/>
      <c r="UKK162" s="37"/>
      <c r="UKL162" s="37"/>
      <c r="UKM162" s="37"/>
      <c r="UKN162" s="37"/>
      <c r="UKO162" s="37"/>
      <c r="UKP162" s="37"/>
      <c r="UKQ162" s="37"/>
      <c r="UKR162" s="37"/>
      <c r="UKS162" s="37"/>
      <c r="UKT162" s="37"/>
      <c r="UKU162" s="37"/>
      <c r="UKV162" s="37"/>
      <c r="UKW162" s="37"/>
      <c r="UKX162" s="37"/>
      <c r="UKY162" s="37"/>
      <c r="UKZ162" s="37"/>
      <c r="ULA162" s="37"/>
      <c r="ULB162" s="37"/>
      <c r="ULC162" s="37"/>
      <c r="ULD162" s="37"/>
      <c r="ULE162" s="37"/>
      <c r="ULF162" s="37"/>
      <c r="ULG162" s="37"/>
      <c r="ULH162" s="37"/>
      <c r="ULI162" s="37"/>
      <c r="ULJ162" s="37"/>
      <c r="ULK162" s="37"/>
      <c r="ULL162" s="37"/>
      <c r="ULM162" s="37"/>
      <c r="ULN162" s="37"/>
      <c r="ULO162" s="37"/>
      <c r="ULP162" s="37"/>
      <c r="ULQ162" s="37"/>
      <c r="ULR162" s="37"/>
      <c r="ULS162" s="37"/>
      <c r="ULT162" s="37"/>
      <c r="ULU162" s="37"/>
      <c r="ULV162" s="37"/>
      <c r="ULW162" s="37"/>
      <c r="ULX162" s="37"/>
      <c r="ULY162" s="37"/>
      <c r="ULZ162" s="37"/>
      <c r="UMA162" s="37"/>
      <c r="UMB162" s="37"/>
      <c r="UMC162" s="37"/>
      <c r="UMD162" s="37"/>
      <c r="UME162" s="37"/>
      <c r="UMF162" s="37"/>
      <c r="UMG162" s="37"/>
      <c r="UMH162" s="37"/>
      <c r="UMI162" s="37"/>
      <c r="UMJ162" s="37"/>
      <c r="UMK162" s="37"/>
      <c r="UML162" s="37"/>
      <c r="UMM162" s="37"/>
      <c r="UMN162" s="37"/>
      <c r="UMO162" s="37"/>
      <c r="UMP162" s="37"/>
      <c r="UMQ162" s="37"/>
      <c r="UMR162" s="37"/>
      <c r="UMS162" s="37"/>
      <c r="UMT162" s="37"/>
      <c r="UMU162" s="37"/>
      <c r="UMV162" s="37"/>
      <c r="UMW162" s="37"/>
      <c r="UMX162" s="37"/>
      <c r="UMY162" s="37"/>
      <c r="UMZ162" s="37"/>
      <c r="UNA162" s="37"/>
      <c r="UNB162" s="37"/>
      <c r="UNC162" s="37"/>
      <c r="UND162" s="37"/>
      <c r="UNE162" s="37"/>
      <c r="UNF162" s="37"/>
      <c r="UNG162" s="37"/>
      <c r="UNH162" s="37"/>
      <c r="UNI162" s="37"/>
      <c r="UNJ162" s="37"/>
      <c r="UNK162" s="37"/>
      <c r="UNL162" s="37"/>
      <c r="UNM162" s="37"/>
      <c r="UNN162" s="37"/>
      <c r="UNO162" s="37"/>
      <c r="UNP162" s="37"/>
      <c r="UNQ162" s="37"/>
      <c r="UNR162" s="37"/>
      <c r="UNS162" s="37"/>
      <c r="UNT162" s="37"/>
      <c r="UNU162" s="37"/>
      <c r="UNV162" s="37"/>
      <c r="UNW162" s="37"/>
      <c r="UNX162" s="37"/>
      <c r="UNY162" s="37"/>
      <c r="UNZ162" s="37"/>
      <c r="UOA162" s="37"/>
      <c r="UOB162" s="37"/>
      <c r="UOC162" s="37"/>
      <c r="UOD162" s="37"/>
      <c r="UOE162" s="37"/>
      <c r="UOF162" s="37"/>
      <c r="UOG162" s="37"/>
      <c r="UOH162" s="37"/>
      <c r="UOI162" s="37"/>
      <c r="UOJ162" s="37"/>
      <c r="UOK162" s="37"/>
      <c r="UOL162" s="37"/>
      <c r="UOM162" s="37"/>
      <c r="UON162" s="37"/>
      <c r="UOO162" s="37"/>
      <c r="UOP162" s="37"/>
      <c r="UOQ162" s="37"/>
      <c r="UOR162" s="37"/>
      <c r="UOS162" s="37"/>
      <c r="UOT162" s="37"/>
      <c r="UOU162" s="37"/>
      <c r="UOV162" s="37"/>
      <c r="UOW162" s="37"/>
      <c r="UOX162" s="37"/>
      <c r="UOY162" s="37"/>
      <c r="UOZ162" s="37"/>
      <c r="UPA162" s="37"/>
      <c r="UPB162" s="37"/>
      <c r="UPC162" s="37"/>
      <c r="UPD162" s="37"/>
      <c r="UPE162" s="37"/>
      <c r="UPF162" s="37"/>
      <c r="UPG162" s="37"/>
      <c r="UPH162" s="37"/>
      <c r="UPI162" s="37"/>
      <c r="UPJ162" s="37"/>
      <c r="UPK162" s="37"/>
      <c r="UPL162" s="37"/>
      <c r="UPM162" s="37"/>
      <c r="UPN162" s="37"/>
      <c r="UPO162" s="37"/>
      <c r="UPP162" s="37"/>
      <c r="UPQ162" s="37"/>
      <c r="UPR162" s="37"/>
      <c r="UPS162" s="37"/>
      <c r="UPT162" s="37"/>
      <c r="UPU162" s="37"/>
      <c r="UPV162" s="37"/>
      <c r="UPW162" s="37"/>
      <c r="UPX162" s="37"/>
      <c r="UPY162" s="37"/>
      <c r="UPZ162" s="37"/>
      <c r="UQA162" s="37"/>
      <c r="UQB162" s="37"/>
      <c r="UQC162" s="37"/>
      <c r="UQD162" s="37"/>
      <c r="UQE162" s="37"/>
      <c r="UQF162" s="37"/>
      <c r="UQG162" s="37"/>
      <c r="UQH162" s="37"/>
      <c r="UQI162" s="37"/>
      <c r="UQJ162" s="37"/>
      <c r="UQK162" s="37"/>
      <c r="UQL162" s="37"/>
      <c r="UQM162" s="37"/>
      <c r="UQN162" s="37"/>
      <c r="UQO162" s="37"/>
      <c r="UQP162" s="37"/>
      <c r="UQQ162" s="37"/>
      <c r="UQR162" s="37"/>
      <c r="UQS162" s="37"/>
      <c r="UQT162" s="37"/>
      <c r="UQU162" s="37"/>
      <c r="UQV162" s="37"/>
      <c r="UQW162" s="37"/>
      <c r="UQX162" s="37"/>
      <c r="UQY162" s="37"/>
      <c r="UQZ162" s="37"/>
      <c r="URA162" s="37"/>
      <c r="URB162" s="37"/>
      <c r="URC162" s="37"/>
      <c r="URD162" s="37"/>
      <c r="URE162" s="37"/>
      <c r="URF162" s="37"/>
      <c r="URG162" s="37"/>
      <c r="URH162" s="37"/>
      <c r="URI162" s="37"/>
      <c r="URJ162" s="37"/>
      <c r="URK162" s="37"/>
      <c r="URL162" s="37"/>
      <c r="URM162" s="37"/>
      <c r="URN162" s="37"/>
      <c r="URO162" s="37"/>
      <c r="URP162" s="37"/>
      <c r="URQ162" s="37"/>
      <c r="URR162" s="37"/>
      <c r="URS162" s="37"/>
      <c r="URT162" s="37"/>
      <c r="URU162" s="37"/>
      <c r="URV162" s="37"/>
      <c r="URW162" s="37"/>
      <c r="URX162" s="37"/>
      <c r="URY162" s="37"/>
      <c r="URZ162" s="37"/>
      <c r="USA162" s="37"/>
      <c r="USB162" s="37"/>
      <c r="USC162" s="37"/>
      <c r="USD162" s="37"/>
      <c r="USE162" s="37"/>
      <c r="USF162" s="37"/>
      <c r="USG162" s="37"/>
      <c r="USH162" s="37"/>
      <c r="USI162" s="37"/>
      <c r="USJ162" s="37"/>
      <c r="USK162" s="37"/>
      <c r="USL162" s="37"/>
      <c r="USM162" s="37"/>
      <c r="USN162" s="37"/>
      <c r="USO162" s="37"/>
      <c r="USP162" s="37"/>
      <c r="USQ162" s="37"/>
      <c r="USR162" s="37"/>
      <c r="USS162" s="37"/>
      <c r="UST162" s="37"/>
      <c r="USU162" s="37"/>
      <c r="USV162" s="37"/>
      <c r="USW162" s="37"/>
      <c r="USX162" s="37"/>
      <c r="USY162" s="37"/>
      <c r="USZ162" s="37"/>
      <c r="UTA162" s="37"/>
      <c r="UTB162" s="37"/>
      <c r="UTC162" s="37"/>
      <c r="UTD162" s="37"/>
      <c r="UTE162" s="37"/>
      <c r="UTF162" s="37"/>
      <c r="UTG162" s="37"/>
      <c r="UTH162" s="37"/>
      <c r="UTI162" s="37"/>
      <c r="UTJ162" s="37"/>
      <c r="UTK162" s="37"/>
      <c r="UTL162" s="37"/>
      <c r="UTM162" s="37"/>
      <c r="UTN162" s="37"/>
      <c r="UTO162" s="37"/>
      <c r="UTP162" s="37"/>
      <c r="UTQ162" s="37"/>
      <c r="UTR162" s="37"/>
      <c r="UTS162" s="37"/>
      <c r="UTT162" s="37"/>
      <c r="UTU162" s="37"/>
      <c r="UTV162" s="37"/>
      <c r="UTW162" s="37"/>
      <c r="UTX162" s="37"/>
      <c r="UTY162" s="37"/>
      <c r="UTZ162" s="37"/>
      <c r="UUA162" s="37"/>
      <c r="UUB162" s="37"/>
      <c r="UUC162" s="37"/>
      <c r="UUD162" s="37"/>
      <c r="UUE162" s="37"/>
      <c r="UUF162" s="37"/>
      <c r="UUG162" s="37"/>
      <c r="UUH162" s="37"/>
      <c r="UUI162" s="37"/>
      <c r="UUJ162" s="37"/>
      <c r="UUK162" s="37"/>
      <c r="UUL162" s="37"/>
      <c r="UUM162" s="37"/>
      <c r="UUN162" s="37"/>
      <c r="UUO162" s="37"/>
      <c r="UUP162" s="37"/>
      <c r="UUQ162" s="37"/>
      <c r="UUR162" s="37"/>
      <c r="UUS162" s="37"/>
      <c r="UUT162" s="37"/>
      <c r="UUU162" s="37"/>
      <c r="UUV162" s="37"/>
      <c r="UUW162" s="37"/>
      <c r="UUX162" s="37"/>
      <c r="UUY162" s="37"/>
      <c r="UUZ162" s="37"/>
      <c r="UVA162" s="37"/>
      <c r="UVB162" s="37"/>
      <c r="UVC162" s="37"/>
      <c r="UVD162" s="37"/>
      <c r="UVE162" s="37"/>
      <c r="UVF162" s="37"/>
      <c r="UVG162" s="37"/>
      <c r="UVH162" s="37"/>
      <c r="UVI162" s="37"/>
      <c r="UVJ162" s="37"/>
      <c r="UVK162" s="37"/>
      <c r="UVL162" s="37"/>
      <c r="UVM162" s="37"/>
      <c r="UVN162" s="37"/>
      <c r="UVO162" s="37"/>
      <c r="UVP162" s="37"/>
      <c r="UVQ162" s="37"/>
      <c r="UVR162" s="37"/>
      <c r="UVS162" s="37"/>
      <c r="UVT162" s="37"/>
      <c r="UVU162" s="37"/>
      <c r="UVV162" s="37"/>
      <c r="UVW162" s="37"/>
      <c r="UVX162" s="37"/>
      <c r="UVY162" s="37"/>
      <c r="UVZ162" s="37"/>
      <c r="UWA162" s="37"/>
      <c r="UWB162" s="37"/>
      <c r="UWC162" s="37"/>
      <c r="UWD162" s="37"/>
      <c r="UWE162" s="37"/>
      <c r="UWF162" s="37"/>
      <c r="UWG162" s="37"/>
      <c r="UWH162" s="37"/>
      <c r="UWI162" s="37"/>
      <c r="UWJ162" s="37"/>
      <c r="UWK162" s="37"/>
      <c r="UWL162" s="37"/>
      <c r="UWM162" s="37"/>
      <c r="UWN162" s="37"/>
      <c r="UWO162" s="37"/>
      <c r="UWP162" s="37"/>
      <c r="UWQ162" s="37"/>
      <c r="UWR162" s="37"/>
      <c r="UWS162" s="37"/>
      <c r="UWT162" s="37"/>
      <c r="UWU162" s="37"/>
      <c r="UWV162" s="37"/>
      <c r="UWW162" s="37"/>
      <c r="UWX162" s="37"/>
      <c r="UWY162" s="37"/>
      <c r="UWZ162" s="37"/>
      <c r="UXA162" s="37"/>
      <c r="UXB162" s="37"/>
      <c r="UXC162" s="37"/>
      <c r="UXD162" s="37"/>
      <c r="UXE162" s="37"/>
      <c r="UXF162" s="37"/>
      <c r="UXG162" s="37"/>
      <c r="UXH162" s="37"/>
      <c r="UXI162" s="37"/>
      <c r="UXJ162" s="37"/>
      <c r="UXK162" s="37"/>
      <c r="UXL162" s="37"/>
      <c r="UXM162" s="37"/>
      <c r="UXN162" s="37"/>
      <c r="UXO162" s="37"/>
      <c r="UXP162" s="37"/>
      <c r="UXQ162" s="37"/>
      <c r="UXR162" s="37"/>
      <c r="UXS162" s="37"/>
      <c r="UXT162" s="37"/>
      <c r="UXU162" s="37"/>
      <c r="UXV162" s="37"/>
      <c r="UXW162" s="37"/>
      <c r="UXX162" s="37"/>
      <c r="UXY162" s="37"/>
      <c r="UXZ162" s="37"/>
      <c r="UYA162" s="37"/>
      <c r="UYB162" s="37"/>
      <c r="UYC162" s="37"/>
      <c r="UYD162" s="37"/>
      <c r="UYE162" s="37"/>
      <c r="UYF162" s="37"/>
      <c r="UYG162" s="37"/>
      <c r="UYH162" s="37"/>
      <c r="UYI162" s="37"/>
      <c r="UYJ162" s="37"/>
      <c r="UYK162" s="37"/>
      <c r="UYL162" s="37"/>
      <c r="UYM162" s="37"/>
      <c r="UYN162" s="37"/>
      <c r="UYO162" s="37"/>
      <c r="UYP162" s="37"/>
      <c r="UYQ162" s="37"/>
      <c r="UYR162" s="37"/>
      <c r="UYS162" s="37"/>
      <c r="UYT162" s="37"/>
      <c r="UYU162" s="37"/>
      <c r="UYV162" s="37"/>
      <c r="UYW162" s="37"/>
      <c r="UYX162" s="37"/>
      <c r="UYY162" s="37"/>
      <c r="UYZ162" s="37"/>
      <c r="UZA162" s="37"/>
      <c r="UZB162" s="37"/>
      <c r="UZC162" s="37"/>
      <c r="UZD162" s="37"/>
      <c r="UZE162" s="37"/>
      <c r="UZF162" s="37"/>
      <c r="UZG162" s="37"/>
      <c r="UZH162" s="37"/>
      <c r="UZI162" s="37"/>
      <c r="UZJ162" s="37"/>
      <c r="UZK162" s="37"/>
      <c r="UZL162" s="37"/>
      <c r="UZM162" s="37"/>
      <c r="UZN162" s="37"/>
      <c r="UZO162" s="37"/>
      <c r="UZP162" s="37"/>
      <c r="UZQ162" s="37"/>
      <c r="UZR162" s="37"/>
      <c r="UZS162" s="37"/>
      <c r="UZT162" s="37"/>
      <c r="UZU162" s="37"/>
      <c r="UZV162" s="37"/>
      <c r="UZW162" s="37"/>
      <c r="UZX162" s="37"/>
      <c r="UZY162" s="37"/>
      <c r="UZZ162" s="37"/>
      <c r="VAA162" s="37"/>
      <c r="VAB162" s="37"/>
      <c r="VAC162" s="37"/>
      <c r="VAD162" s="37"/>
      <c r="VAE162" s="37"/>
      <c r="VAF162" s="37"/>
      <c r="VAG162" s="37"/>
      <c r="VAH162" s="37"/>
      <c r="VAI162" s="37"/>
      <c r="VAJ162" s="37"/>
      <c r="VAK162" s="37"/>
      <c r="VAL162" s="37"/>
      <c r="VAM162" s="37"/>
      <c r="VAN162" s="37"/>
      <c r="VAO162" s="37"/>
      <c r="VAP162" s="37"/>
      <c r="VAQ162" s="37"/>
      <c r="VAR162" s="37"/>
      <c r="VAS162" s="37"/>
      <c r="VAT162" s="37"/>
      <c r="VAU162" s="37"/>
      <c r="VAV162" s="37"/>
      <c r="VAW162" s="37"/>
      <c r="VAX162" s="37"/>
      <c r="VAY162" s="37"/>
      <c r="VAZ162" s="37"/>
      <c r="VBA162" s="37"/>
      <c r="VBB162" s="37"/>
      <c r="VBC162" s="37"/>
      <c r="VBD162" s="37"/>
      <c r="VBE162" s="37"/>
      <c r="VBF162" s="37"/>
      <c r="VBG162" s="37"/>
      <c r="VBH162" s="37"/>
      <c r="VBI162" s="37"/>
      <c r="VBJ162" s="37"/>
      <c r="VBK162" s="37"/>
      <c r="VBL162" s="37"/>
      <c r="VBM162" s="37"/>
      <c r="VBN162" s="37"/>
      <c r="VBO162" s="37"/>
      <c r="VBP162" s="37"/>
      <c r="VBQ162" s="37"/>
      <c r="VBR162" s="37"/>
      <c r="VBS162" s="37"/>
      <c r="VBT162" s="37"/>
      <c r="VBU162" s="37"/>
      <c r="VBV162" s="37"/>
      <c r="VBW162" s="37"/>
      <c r="VBX162" s="37"/>
      <c r="VBY162" s="37"/>
      <c r="VBZ162" s="37"/>
      <c r="VCA162" s="37"/>
      <c r="VCB162" s="37"/>
      <c r="VCC162" s="37"/>
      <c r="VCD162" s="37"/>
      <c r="VCE162" s="37"/>
      <c r="VCF162" s="37"/>
      <c r="VCG162" s="37"/>
      <c r="VCH162" s="37"/>
      <c r="VCI162" s="37"/>
      <c r="VCJ162" s="37"/>
      <c r="VCK162" s="37"/>
      <c r="VCL162" s="37"/>
      <c r="VCM162" s="37"/>
      <c r="VCN162" s="37"/>
      <c r="VCO162" s="37"/>
      <c r="VCP162" s="37"/>
      <c r="VCQ162" s="37"/>
      <c r="VCR162" s="37"/>
      <c r="VCS162" s="37"/>
      <c r="VCT162" s="37"/>
      <c r="VCU162" s="37"/>
      <c r="VCV162" s="37"/>
      <c r="VCW162" s="37"/>
      <c r="VCX162" s="37"/>
      <c r="VCY162" s="37"/>
      <c r="VCZ162" s="37"/>
      <c r="VDA162" s="37"/>
      <c r="VDB162" s="37"/>
      <c r="VDC162" s="37"/>
      <c r="VDD162" s="37"/>
      <c r="VDE162" s="37"/>
      <c r="VDF162" s="37"/>
      <c r="VDG162" s="37"/>
      <c r="VDH162" s="37"/>
      <c r="VDI162" s="37"/>
      <c r="VDJ162" s="37"/>
      <c r="VDK162" s="37"/>
      <c r="VDL162" s="37"/>
      <c r="VDM162" s="37"/>
      <c r="VDN162" s="37"/>
      <c r="VDO162" s="37"/>
      <c r="VDP162" s="37"/>
      <c r="VDQ162" s="37"/>
      <c r="VDR162" s="37"/>
      <c r="VDS162" s="37"/>
      <c r="VDT162" s="37"/>
      <c r="VDU162" s="37"/>
      <c r="VDV162" s="37"/>
      <c r="VDW162" s="37"/>
      <c r="VDX162" s="37"/>
      <c r="VDY162" s="37"/>
      <c r="VDZ162" s="37"/>
      <c r="VEA162" s="37"/>
      <c r="VEB162" s="37"/>
      <c r="VEC162" s="37"/>
      <c r="VED162" s="37"/>
      <c r="VEE162" s="37"/>
      <c r="VEF162" s="37"/>
      <c r="VEG162" s="37"/>
      <c r="VEH162" s="37"/>
      <c r="VEI162" s="37"/>
      <c r="VEJ162" s="37"/>
      <c r="VEK162" s="37"/>
      <c r="VEL162" s="37"/>
      <c r="VEM162" s="37"/>
      <c r="VEN162" s="37"/>
      <c r="VEO162" s="37"/>
      <c r="VEP162" s="37"/>
      <c r="VEQ162" s="37"/>
      <c r="VER162" s="37"/>
      <c r="VES162" s="37"/>
      <c r="VET162" s="37"/>
      <c r="VEU162" s="37"/>
      <c r="VEV162" s="37"/>
      <c r="VEW162" s="37"/>
      <c r="VEX162" s="37"/>
      <c r="VEY162" s="37"/>
      <c r="VEZ162" s="37"/>
      <c r="VFA162" s="37"/>
      <c r="VFB162" s="37"/>
      <c r="VFC162" s="37"/>
      <c r="VFD162" s="37"/>
      <c r="VFE162" s="37"/>
      <c r="VFF162" s="37"/>
      <c r="VFG162" s="37"/>
      <c r="VFH162" s="37"/>
      <c r="VFI162" s="37"/>
      <c r="VFJ162" s="37"/>
      <c r="VFK162" s="37"/>
      <c r="VFL162" s="37"/>
      <c r="VFM162" s="37"/>
      <c r="VFN162" s="37"/>
      <c r="VFO162" s="37"/>
      <c r="VFP162" s="37"/>
      <c r="VFQ162" s="37"/>
      <c r="VFR162" s="37"/>
      <c r="VFS162" s="37"/>
      <c r="VFT162" s="37"/>
      <c r="VFU162" s="37"/>
      <c r="VFV162" s="37"/>
      <c r="VFW162" s="37"/>
      <c r="VFX162" s="37"/>
      <c r="VFY162" s="37"/>
      <c r="VFZ162" s="37"/>
      <c r="VGA162" s="37"/>
      <c r="VGB162" s="37"/>
      <c r="VGC162" s="37"/>
      <c r="VGD162" s="37"/>
      <c r="VGE162" s="37"/>
      <c r="VGF162" s="37"/>
      <c r="VGG162" s="37"/>
      <c r="VGH162" s="37"/>
      <c r="VGI162" s="37"/>
      <c r="VGJ162" s="37"/>
      <c r="VGK162" s="37"/>
      <c r="VGL162" s="37"/>
      <c r="VGM162" s="37"/>
      <c r="VGN162" s="37"/>
      <c r="VGO162" s="37"/>
      <c r="VGP162" s="37"/>
      <c r="VGQ162" s="37"/>
      <c r="VGR162" s="37"/>
      <c r="VGS162" s="37"/>
      <c r="VGT162" s="37"/>
      <c r="VGU162" s="37"/>
      <c r="VGV162" s="37"/>
      <c r="VGW162" s="37"/>
      <c r="VGX162" s="37"/>
      <c r="VGY162" s="37"/>
      <c r="VGZ162" s="37"/>
      <c r="VHA162" s="37"/>
      <c r="VHB162" s="37"/>
      <c r="VHC162" s="37"/>
      <c r="VHD162" s="37"/>
      <c r="VHE162" s="37"/>
      <c r="VHF162" s="37"/>
      <c r="VHG162" s="37"/>
      <c r="VHH162" s="37"/>
      <c r="VHI162" s="37"/>
      <c r="VHJ162" s="37"/>
      <c r="VHK162" s="37"/>
      <c r="VHL162" s="37"/>
      <c r="VHM162" s="37"/>
      <c r="VHN162" s="37"/>
      <c r="VHO162" s="37"/>
      <c r="VHP162" s="37"/>
      <c r="VHQ162" s="37"/>
      <c r="VHR162" s="37"/>
      <c r="VHS162" s="37"/>
      <c r="VHT162" s="37"/>
      <c r="VHU162" s="37"/>
      <c r="VHV162" s="37"/>
      <c r="VHW162" s="37"/>
      <c r="VHX162" s="37"/>
      <c r="VHY162" s="37"/>
      <c r="VHZ162" s="37"/>
      <c r="VIA162" s="37"/>
      <c r="VIB162" s="37"/>
      <c r="VIC162" s="37"/>
      <c r="VID162" s="37"/>
      <c r="VIE162" s="37"/>
      <c r="VIF162" s="37"/>
      <c r="VIG162" s="37"/>
      <c r="VIH162" s="37"/>
      <c r="VII162" s="37"/>
      <c r="VIJ162" s="37"/>
      <c r="VIK162" s="37"/>
      <c r="VIL162" s="37"/>
      <c r="VIM162" s="37"/>
      <c r="VIN162" s="37"/>
      <c r="VIO162" s="37"/>
      <c r="VIP162" s="37"/>
      <c r="VIQ162" s="37"/>
      <c r="VIR162" s="37"/>
      <c r="VIS162" s="37"/>
      <c r="VIT162" s="37"/>
      <c r="VIU162" s="37"/>
      <c r="VIV162" s="37"/>
      <c r="VIW162" s="37"/>
      <c r="VIX162" s="37"/>
      <c r="VIY162" s="37"/>
      <c r="VIZ162" s="37"/>
      <c r="VJA162" s="37"/>
      <c r="VJB162" s="37"/>
      <c r="VJC162" s="37"/>
      <c r="VJD162" s="37"/>
      <c r="VJE162" s="37"/>
      <c r="VJF162" s="37"/>
      <c r="VJG162" s="37"/>
      <c r="VJH162" s="37"/>
      <c r="VJI162" s="37"/>
      <c r="VJJ162" s="37"/>
      <c r="VJK162" s="37"/>
      <c r="VJL162" s="37"/>
      <c r="VJM162" s="37"/>
      <c r="VJN162" s="37"/>
      <c r="VJO162" s="37"/>
      <c r="VJP162" s="37"/>
      <c r="VJQ162" s="37"/>
      <c r="VJR162" s="37"/>
      <c r="VJS162" s="37"/>
      <c r="VJT162" s="37"/>
      <c r="VJU162" s="37"/>
      <c r="VJV162" s="37"/>
      <c r="VJW162" s="37"/>
      <c r="VJX162" s="37"/>
      <c r="VJY162" s="37"/>
      <c r="VJZ162" s="37"/>
      <c r="VKA162" s="37"/>
      <c r="VKB162" s="37"/>
      <c r="VKC162" s="37"/>
      <c r="VKD162" s="37"/>
      <c r="VKE162" s="37"/>
      <c r="VKF162" s="37"/>
      <c r="VKG162" s="37"/>
      <c r="VKH162" s="37"/>
      <c r="VKI162" s="37"/>
      <c r="VKJ162" s="37"/>
      <c r="VKK162" s="37"/>
      <c r="VKL162" s="37"/>
      <c r="VKM162" s="37"/>
      <c r="VKN162" s="37"/>
      <c r="VKO162" s="37"/>
      <c r="VKP162" s="37"/>
      <c r="VKQ162" s="37"/>
      <c r="VKR162" s="37"/>
      <c r="VKS162" s="37"/>
      <c r="VKT162" s="37"/>
      <c r="VKU162" s="37"/>
      <c r="VKV162" s="37"/>
      <c r="VKW162" s="37"/>
      <c r="VKX162" s="37"/>
      <c r="VKY162" s="37"/>
      <c r="VKZ162" s="37"/>
      <c r="VLA162" s="37"/>
      <c r="VLB162" s="37"/>
      <c r="VLC162" s="37"/>
      <c r="VLD162" s="37"/>
      <c r="VLE162" s="37"/>
      <c r="VLF162" s="37"/>
      <c r="VLG162" s="37"/>
      <c r="VLH162" s="37"/>
      <c r="VLI162" s="37"/>
      <c r="VLJ162" s="37"/>
      <c r="VLK162" s="37"/>
      <c r="VLL162" s="37"/>
      <c r="VLM162" s="37"/>
      <c r="VLN162" s="37"/>
      <c r="VLO162" s="37"/>
      <c r="VLP162" s="37"/>
      <c r="VLQ162" s="37"/>
      <c r="VLR162" s="37"/>
      <c r="VLS162" s="37"/>
      <c r="VLT162" s="37"/>
      <c r="VLU162" s="37"/>
      <c r="VLV162" s="37"/>
      <c r="VLW162" s="37"/>
      <c r="VLX162" s="37"/>
      <c r="VLY162" s="37"/>
      <c r="VLZ162" s="37"/>
      <c r="VMA162" s="37"/>
      <c r="VMB162" s="37"/>
      <c r="VMC162" s="37"/>
      <c r="VMD162" s="37"/>
      <c r="VME162" s="37"/>
      <c r="VMF162" s="37"/>
      <c r="VMG162" s="37"/>
      <c r="VMH162" s="37"/>
      <c r="VMI162" s="37"/>
      <c r="VMJ162" s="37"/>
      <c r="VMK162" s="37"/>
      <c r="VML162" s="37"/>
      <c r="VMM162" s="37"/>
      <c r="VMN162" s="37"/>
      <c r="VMO162" s="37"/>
      <c r="VMP162" s="37"/>
      <c r="VMQ162" s="37"/>
      <c r="VMR162" s="37"/>
      <c r="VMS162" s="37"/>
      <c r="VMT162" s="37"/>
      <c r="VMU162" s="37"/>
      <c r="VMV162" s="37"/>
      <c r="VMW162" s="37"/>
      <c r="VMX162" s="37"/>
      <c r="VMY162" s="37"/>
      <c r="VMZ162" s="37"/>
      <c r="VNA162" s="37"/>
      <c r="VNB162" s="37"/>
      <c r="VNC162" s="37"/>
      <c r="VND162" s="37"/>
      <c r="VNE162" s="37"/>
      <c r="VNF162" s="37"/>
      <c r="VNG162" s="37"/>
      <c r="VNH162" s="37"/>
      <c r="VNI162" s="37"/>
      <c r="VNJ162" s="37"/>
      <c r="VNK162" s="37"/>
      <c r="VNL162" s="37"/>
      <c r="VNM162" s="37"/>
      <c r="VNN162" s="37"/>
      <c r="VNO162" s="37"/>
      <c r="VNP162" s="37"/>
      <c r="VNQ162" s="37"/>
      <c r="VNR162" s="37"/>
      <c r="VNS162" s="37"/>
      <c r="VNT162" s="37"/>
      <c r="VNU162" s="37"/>
      <c r="VNV162" s="37"/>
      <c r="VNW162" s="37"/>
      <c r="VNX162" s="37"/>
      <c r="VNY162" s="37"/>
      <c r="VNZ162" s="37"/>
      <c r="VOA162" s="37"/>
      <c r="VOB162" s="37"/>
      <c r="VOC162" s="37"/>
      <c r="VOD162" s="37"/>
      <c r="VOE162" s="37"/>
      <c r="VOF162" s="37"/>
      <c r="VOG162" s="37"/>
      <c r="VOH162" s="37"/>
      <c r="VOI162" s="37"/>
      <c r="VOJ162" s="37"/>
      <c r="VOK162" s="37"/>
      <c r="VOL162" s="37"/>
      <c r="VOM162" s="37"/>
      <c r="VON162" s="37"/>
      <c r="VOO162" s="37"/>
      <c r="VOP162" s="37"/>
      <c r="VOQ162" s="37"/>
      <c r="VOR162" s="37"/>
      <c r="VOS162" s="37"/>
      <c r="VOT162" s="37"/>
      <c r="VOU162" s="37"/>
      <c r="VOV162" s="37"/>
      <c r="VOW162" s="37"/>
      <c r="VOX162" s="37"/>
      <c r="VOY162" s="37"/>
      <c r="VOZ162" s="37"/>
      <c r="VPA162" s="37"/>
      <c r="VPB162" s="37"/>
      <c r="VPC162" s="37"/>
      <c r="VPD162" s="37"/>
      <c r="VPE162" s="37"/>
      <c r="VPF162" s="37"/>
      <c r="VPG162" s="37"/>
      <c r="VPH162" s="37"/>
      <c r="VPI162" s="37"/>
      <c r="VPJ162" s="37"/>
      <c r="VPK162" s="37"/>
      <c r="VPL162" s="37"/>
      <c r="VPM162" s="37"/>
      <c r="VPN162" s="37"/>
      <c r="VPO162" s="37"/>
      <c r="VPP162" s="37"/>
      <c r="VPQ162" s="37"/>
      <c r="VPR162" s="37"/>
      <c r="VPS162" s="37"/>
      <c r="VPT162" s="37"/>
      <c r="VPU162" s="37"/>
      <c r="VPV162" s="37"/>
      <c r="VPW162" s="37"/>
      <c r="VPX162" s="37"/>
      <c r="VPY162" s="37"/>
      <c r="VPZ162" s="37"/>
      <c r="VQA162" s="37"/>
      <c r="VQB162" s="37"/>
      <c r="VQC162" s="37"/>
      <c r="VQD162" s="37"/>
      <c r="VQE162" s="37"/>
      <c r="VQF162" s="37"/>
      <c r="VQG162" s="37"/>
      <c r="VQH162" s="37"/>
      <c r="VQI162" s="37"/>
      <c r="VQJ162" s="37"/>
      <c r="VQK162" s="37"/>
      <c r="VQL162" s="37"/>
      <c r="VQM162" s="37"/>
      <c r="VQN162" s="37"/>
      <c r="VQO162" s="37"/>
      <c r="VQP162" s="37"/>
      <c r="VQQ162" s="37"/>
      <c r="VQR162" s="37"/>
      <c r="VQS162" s="37"/>
      <c r="VQT162" s="37"/>
      <c r="VQU162" s="37"/>
      <c r="VQV162" s="37"/>
      <c r="VQW162" s="37"/>
      <c r="VQX162" s="37"/>
      <c r="VQY162" s="37"/>
      <c r="VQZ162" s="37"/>
      <c r="VRA162" s="37"/>
      <c r="VRB162" s="37"/>
      <c r="VRC162" s="37"/>
      <c r="VRD162" s="37"/>
      <c r="VRE162" s="37"/>
      <c r="VRF162" s="37"/>
      <c r="VRG162" s="37"/>
      <c r="VRH162" s="37"/>
      <c r="VRI162" s="37"/>
      <c r="VRJ162" s="37"/>
      <c r="VRK162" s="37"/>
      <c r="VRL162" s="37"/>
      <c r="VRM162" s="37"/>
      <c r="VRN162" s="37"/>
      <c r="VRO162" s="37"/>
      <c r="VRP162" s="37"/>
      <c r="VRQ162" s="37"/>
      <c r="VRR162" s="37"/>
      <c r="VRS162" s="37"/>
      <c r="VRT162" s="37"/>
      <c r="VRU162" s="37"/>
      <c r="VRV162" s="37"/>
      <c r="VRW162" s="37"/>
      <c r="VRX162" s="37"/>
      <c r="VRY162" s="37"/>
      <c r="VRZ162" s="37"/>
      <c r="VSA162" s="37"/>
      <c r="VSB162" s="37"/>
      <c r="VSC162" s="37"/>
      <c r="VSD162" s="37"/>
      <c r="VSE162" s="37"/>
      <c r="VSF162" s="37"/>
      <c r="VSG162" s="37"/>
      <c r="VSH162" s="37"/>
      <c r="VSI162" s="37"/>
      <c r="VSJ162" s="37"/>
      <c r="VSK162" s="37"/>
      <c r="VSL162" s="37"/>
      <c r="VSM162" s="37"/>
      <c r="VSN162" s="37"/>
      <c r="VSO162" s="37"/>
      <c r="VSP162" s="37"/>
      <c r="VSQ162" s="37"/>
      <c r="VSR162" s="37"/>
      <c r="VSS162" s="37"/>
      <c r="VST162" s="37"/>
      <c r="VSU162" s="37"/>
      <c r="VSV162" s="37"/>
      <c r="VSW162" s="37"/>
      <c r="VSX162" s="37"/>
      <c r="VSY162" s="37"/>
      <c r="VSZ162" s="37"/>
      <c r="VTA162" s="37"/>
      <c r="VTB162" s="37"/>
      <c r="VTC162" s="37"/>
      <c r="VTD162" s="37"/>
      <c r="VTE162" s="37"/>
      <c r="VTF162" s="37"/>
      <c r="VTG162" s="37"/>
      <c r="VTH162" s="37"/>
      <c r="VTI162" s="37"/>
      <c r="VTJ162" s="37"/>
      <c r="VTK162" s="37"/>
      <c r="VTL162" s="37"/>
      <c r="VTM162" s="37"/>
      <c r="VTN162" s="37"/>
      <c r="VTO162" s="37"/>
      <c r="VTP162" s="37"/>
      <c r="VTQ162" s="37"/>
      <c r="VTR162" s="37"/>
      <c r="VTS162" s="37"/>
      <c r="VTT162" s="37"/>
      <c r="VTU162" s="37"/>
      <c r="VTV162" s="37"/>
      <c r="VTW162" s="37"/>
      <c r="VTX162" s="37"/>
      <c r="VTY162" s="37"/>
      <c r="VTZ162" s="37"/>
      <c r="VUA162" s="37"/>
      <c r="VUB162" s="37"/>
      <c r="VUC162" s="37"/>
      <c r="VUD162" s="37"/>
      <c r="VUE162" s="37"/>
      <c r="VUF162" s="37"/>
      <c r="VUG162" s="37"/>
      <c r="VUH162" s="37"/>
      <c r="VUI162" s="37"/>
      <c r="VUJ162" s="37"/>
      <c r="VUK162" s="37"/>
      <c r="VUL162" s="37"/>
      <c r="VUM162" s="37"/>
      <c r="VUN162" s="37"/>
      <c r="VUO162" s="37"/>
      <c r="VUP162" s="37"/>
      <c r="VUQ162" s="37"/>
      <c r="VUR162" s="37"/>
      <c r="VUS162" s="37"/>
      <c r="VUT162" s="37"/>
      <c r="VUU162" s="37"/>
      <c r="VUV162" s="37"/>
      <c r="VUW162" s="37"/>
      <c r="VUX162" s="37"/>
      <c r="VUY162" s="37"/>
      <c r="VUZ162" s="37"/>
      <c r="VVA162" s="37"/>
      <c r="VVB162" s="37"/>
      <c r="VVC162" s="37"/>
      <c r="VVD162" s="37"/>
      <c r="VVE162" s="37"/>
      <c r="VVF162" s="37"/>
      <c r="VVG162" s="37"/>
      <c r="VVH162" s="37"/>
      <c r="VVI162" s="37"/>
      <c r="VVJ162" s="37"/>
      <c r="VVK162" s="37"/>
      <c r="VVL162" s="37"/>
      <c r="VVM162" s="37"/>
      <c r="VVN162" s="37"/>
      <c r="VVO162" s="37"/>
      <c r="VVP162" s="37"/>
      <c r="VVQ162" s="37"/>
      <c r="VVR162" s="37"/>
      <c r="VVS162" s="37"/>
      <c r="VVT162" s="37"/>
      <c r="VVU162" s="37"/>
      <c r="VVV162" s="37"/>
      <c r="VVW162" s="37"/>
      <c r="VVX162" s="37"/>
      <c r="VVY162" s="37"/>
      <c r="VVZ162" s="37"/>
      <c r="VWA162" s="37"/>
      <c r="VWB162" s="37"/>
      <c r="VWC162" s="37"/>
      <c r="VWD162" s="37"/>
      <c r="VWE162" s="37"/>
      <c r="VWF162" s="37"/>
      <c r="VWG162" s="37"/>
      <c r="VWH162" s="37"/>
      <c r="VWI162" s="37"/>
      <c r="VWJ162" s="37"/>
      <c r="VWK162" s="37"/>
      <c r="VWL162" s="37"/>
      <c r="VWM162" s="37"/>
      <c r="VWN162" s="37"/>
      <c r="VWO162" s="37"/>
      <c r="VWP162" s="37"/>
      <c r="VWQ162" s="37"/>
      <c r="VWR162" s="37"/>
      <c r="VWS162" s="37"/>
      <c r="VWT162" s="37"/>
      <c r="VWU162" s="37"/>
      <c r="VWV162" s="37"/>
      <c r="VWW162" s="37"/>
      <c r="VWX162" s="37"/>
      <c r="VWY162" s="37"/>
      <c r="VWZ162" s="37"/>
      <c r="VXA162" s="37"/>
      <c r="VXB162" s="37"/>
      <c r="VXC162" s="37"/>
      <c r="VXD162" s="37"/>
      <c r="VXE162" s="37"/>
      <c r="VXF162" s="37"/>
      <c r="VXG162" s="37"/>
      <c r="VXH162" s="37"/>
      <c r="VXI162" s="37"/>
      <c r="VXJ162" s="37"/>
      <c r="VXK162" s="37"/>
      <c r="VXL162" s="37"/>
      <c r="VXM162" s="37"/>
      <c r="VXN162" s="37"/>
      <c r="VXO162" s="37"/>
      <c r="VXP162" s="37"/>
      <c r="VXQ162" s="37"/>
      <c r="VXR162" s="37"/>
      <c r="VXS162" s="37"/>
      <c r="VXT162" s="37"/>
      <c r="VXU162" s="37"/>
      <c r="VXV162" s="37"/>
      <c r="VXW162" s="37"/>
      <c r="VXX162" s="37"/>
      <c r="VXY162" s="37"/>
      <c r="VXZ162" s="37"/>
      <c r="VYA162" s="37"/>
      <c r="VYB162" s="37"/>
      <c r="VYC162" s="37"/>
      <c r="VYD162" s="37"/>
      <c r="VYE162" s="37"/>
      <c r="VYF162" s="37"/>
      <c r="VYG162" s="37"/>
      <c r="VYH162" s="37"/>
      <c r="VYI162" s="37"/>
      <c r="VYJ162" s="37"/>
      <c r="VYK162" s="37"/>
      <c r="VYL162" s="37"/>
      <c r="VYM162" s="37"/>
      <c r="VYN162" s="37"/>
      <c r="VYO162" s="37"/>
      <c r="VYP162" s="37"/>
      <c r="VYQ162" s="37"/>
      <c r="VYR162" s="37"/>
      <c r="VYS162" s="37"/>
      <c r="VYT162" s="37"/>
      <c r="VYU162" s="37"/>
      <c r="VYV162" s="37"/>
      <c r="VYW162" s="37"/>
      <c r="VYX162" s="37"/>
      <c r="VYY162" s="37"/>
      <c r="VYZ162" s="37"/>
      <c r="VZA162" s="37"/>
      <c r="VZB162" s="37"/>
      <c r="VZC162" s="37"/>
      <c r="VZD162" s="37"/>
      <c r="VZE162" s="37"/>
      <c r="VZF162" s="37"/>
      <c r="VZG162" s="37"/>
      <c r="VZH162" s="37"/>
      <c r="VZI162" s="37"/>
      <c r="VZJ162" s="37"/>
      <c r="VZK162" s="37"/>
      <c r="VZL162" s="37"/>
      <c r="VZM162" s="37"/>
      <c r="VZN162" s="37"/>
      <c r="VZO162" s="37"/>
      <c r="VZP162" s="37"/>
      <c r="VZQ162" s="37"/>
      <c r="VZR162" s="37"/>
      <c r="VZS162" s="37"/>
      <c r="VZT162" s="37"/>
      <c r="VZU162" s="37"/>
      <c r="VZV162" s="37"/>
      <c r="VZW162" s="37"/>
      <c r="VZX162" s="37"/>
      <c r="VZY162" s="37"/>
      <c r="VZZ162" s="37"/>
      <c r="WAA162" s="37"/>
      <c r="WAB162" s="37"/>
      <c r="WAC162" s="37"/>
      <c r="WAD162" s="37"/>
      <c r="WAE162" s="37"/>
      <c r="WAF162" s="37"/>
      <c r="WAG162" s="37"/>
      <c r="WAH162" s="37"/>
      <c r="WAI162" s="37"/>
      <c r="WAJ162" s="37"/>
      <c r="WAK162" s="37"/>
      <c r="WAL162" s="37"/>
      <c r="WAM162" s="37"/>
      <c r="WAN162" s="37"/>
      <c r="WAO162" s="37"/>
      <c r="WAP162" s="37"/>
      <c r="WAQ162" s="37"/>
      <c r="WAR162" s="37"/>
      <c r="WAS162" s="37"/>
      <c r="WAT162" s="37"/>
      <c r="WAU162" s="37"/>
      <c r="WAV162" s="37"/>
      <c r="WAW162" s="37"/>
      <c r="WAX162" s="37"/>
      <c r="WAY162" s="37"/>
      <c r="WAZ162" s="37"/>
      <c r="WBA162" s="37"/>
      <c r="WBB162" s="37"/>
      <c r="WBC162" s="37"/>
      <c r="WBD162" s="37"/>
      <c r="WBE162" s="37"/>
      <c r="WBF162" s="37"/>
      <c r="WBG162" s="37"/>
      <c r="WBH162" s="37"/>
      <c r="WBI162" s="37"/>
      <c r="WBJ162" s="37"/>
      <c r="WBK162" s="37"/>
      <c r="WBL162" s="37"/>
      <c r="WBM162" s="37"/>
      <c r="WBN162" s="37"/>
      <c r="WBO162" s="37"/>
      <c r="WBP162" s="37"/>
      <c r="WBQ162" s="37"/>
      <c r="WBR162" s="37"/>
      <c r="WBS162" s="37"/>
      <c r="WBT162" s="37"/>
      <c r="WBU162" s="37"/>
      <c r="WBV162" s="37"/>
      <c r="WBW162" s="37"/>
      <c r="WBX162" s="37"/>
      <c r="WBY162" s="37"/>
      <c r="WBZ162" s="37"/>
      <c r="WCA162" s="37"/>
      <c r="WCB162" s="37"/>
      <c r="WCC162" s="37"/>
      <c r="WCD162" s="37"/>
      <c r="WCE162" s="37"/>
      <c r="WCF162" s="37"/>
      <c r="WCG162" s="37"/>
      <c r="WCH162" s="37"/>
      <c r="WCI162" s="37"/>
      <c r="WCJ162" s="37"/>
      <c r="WCK162" s="37"/>
      <c r="WCL162" s="37"/>
      <c r="WCM162" s="37"/>
      <c r="WCN162" s="37"/>
      <c r="WCO162" s="37"/>
      <c r="WCP162" s="37"/>
      <c r="WCQ162" s="37"/>
      <c r="WCR162" s="37"/>
      <c r="WCS162" s="37"/>
      <c r="WCT162" s="37"/>
      <c r="WCU162" s="37"/>
      <c r="WCV162" s="37"/>
      <c r="WCW162" s="37"/>
      <c r="WCX162" s="37"/>
      <c r="WCY162" s="37"/>
      <c r="WCZ162" s="37"/>
      <c r="WDA162" s="37"/>
      <c r="WDB162" s="37"/>
      <c r="WDC162" s="37"/>
      <c r="WDD162" s="37"/>
      <c r="WDE162" s="37"/>
      <c r="WDF162" s="37"/>
      <c r="WDG162" s="37"/>
      <c r="WDH162" s="37"/>
      <c r="WDI162" s="37"/>
      <c r="WDJ162" s="37"/>
      <c r="WDK162" s="37"/>
      <c r="WDL162" s="37"/>
      <c r="WDM162" s="37"/>
      <c r="WDN162" s="37"/>
      <c r="WDO162" s="37"/>
      <c r="WDP162" s="37"/>
      <c r="WDQ162" s="37"/>
      <c r="WDR162" s="37"/>
      <c r="WDS162" s="37"/>
      <c r="WDT162" s="37"/>
      <c r="WDU162" s="37"/>
      <c r="WDV162" s="37"/>
      <c r="WDW162" s="37"/>
      <c r="WDX162" s="37"/>
      <c r="WDY162" s="37"/>
      <c r="WDZ162" s="37"/>
      <c r="WEA162" s="37"/>
      <c r="WEB162" s="37"/>
      <c r="WEC162" s="37"/>
      <c r="WED162" s="37"/>
      <c r="WEE162" s="37"/>
      <c r="WEF162" s="37"/>
      <c r="WEG162" s="37"/>
      <c r="WEH162" s="37"/>
      <c r="WEI162" s="37"/>
      <c r="WEJ162" s="37"/>
      <c r="WEK162" s="37"/>
      <c r="WEL162" s="37"/>
      <c r="WEM162" s="37"/>
      <c r="WEN162" s="37"/>
      <c r="WEO162" s="37"/>
      <c r="WEP162" s="37"/>
      <c r="WEQ162" s="37"/>
      <c r="WER162" s="37"/>
      <c r="WES162" s="37"/>
      <c r="WET162" s="37"/>
      <c r="WEU162" s="37"/>
      <c r="WEV162" s="37"/>
      <c r="WEW162" s="37"/>
      <c r="WEX162" s="37"/>
      <c r="WEY162" s="37"/>
      <c r="WEZ162" s="37"/>
      <c r="WFA162" s="37"/>
      <c r="WFB162" s="37"/>
      <c r="WFC162" s="37"/>
      <c r="WFD162" s="37"/>
      <c r="WFE162" s="37"/>
      <c r="WFF162" s="37"/>
      <c r="WFG162" s="37"/>
      <c r="WFH162" s="37"/>
      <c r="WFI162" s="37"/>
      <c r="WFJ162" s="37"/>
      <c r="WFK162" s="37"/>
      <c r="WFL162" s="37"/>
      <c r="WFM162" s="37"/>
      <c r="WFN162" s="37"/>
      <c r="WFO162" s="37"/>
      <c r="WFP162" s="37"/>
      <c r="WFQ162" s="37"/>
      <c r="WFR162" s="37"/>
      <c r="WFS162" s="37"/>
      <c r="WFT162" s="37"/>
      <c r="WFU162" s="37"/>
      <c r="WFV162" s="37"/>
      <c r="WFW162" s="37"/>
      <c r="WFX162" s="37"/>
      <c r="WFY162" s="37"/>
      <c r="WFZ162" s="37"/>
      <c r="WGA162" s="37"/>
      <c r="WGB162" s="37"/>
      <c r="WGC162" s="37"/>
      <c r="WGD162" s="37"/>
      <c r="WGE162" s="37"/>
      <c r="WGF162" s="37"/>
      <c r="WGG162" s="37"/>
      <c r="WGH162" s="37"/>
      <c r="WGI162" s="37"/>
      <c r="WGJ162" s="37"/>
      <c r="WGK162" s="37"/>
      <c r="WGL162" s="37"/>
      <c r="WGM162" s="37"/>
      <c r="WGN162" s="37"/>
      <c r="WGO162" s="37"/>
      <c r="WGP162" s="37"/>
      <c r="WGQ162" s="37"/>
      <c r="WGR162" s="37"/>
      <c r="WGS162" s="37"/>
      <c r="WGT162" s="37"/>
      <c r="WGU162" s="37"/>
      <c r="WGV162" s="37"/>
      <c r="WGW162" s="37"/>
      <c r="WGX162" s="37"/>
      <c r="WGY162" s="37"/>
      <c r="WGZ162" s="37"/>
      <c r="WHA162" s="37"/>
      <c r="WHB162" s="37"/>
      <c r="WHC162" s="37"/>
      <c r="WHD162" s="37"/>
      <c r="WHE162" s="37"/>
      <c r="WHF162" s="37"/>
      <c r="WHG162" s="37"/>
      <c r="WHH162" s="37"/>
      <c r="WHI162" s="37"/>
      <c r="WHJ162" s="37"/>
      <c r="WHK162" s="37"/>
      <c r="WHL162" s="37"/>
      <c r="WHM162" s="37"/>
      <c r="WHN162" s="37"/>
      <c r="WHO162" s="37"/>
      <c r="WHP162" s="37"/>
      <c r="WHQ162" s="37"/>
      <c r="WHR162" s="37"/>
      <c r="WHS162" s="37"/>
      <c r="WHT162" s="37"/>
      <c r="WHU162" s="37"/>
      <c r="WHV162" s="37"/>
      <c r="WHW162" s="37"/>
      <c r="WHX162" s="37"/>
      <c r="WHY162" s="37"/>
      <c r="WHZ162" s="37"/>
      <c r="WIA162" s="37"/>
      <c r="WIB162" s="37"/>
      <c r="WIC162" s="37"/>
      <c r="WID162" s="37"/>
      <c r="WIE162" s="37"/>
      <c r="WIF162" s="37"/>
      <c r="WIG162" s="37"/>
      <c r="WIH162" s="37"/>
      <c r="WII162" s="37"/>
      <c r="WIJ162" s="37"/>
      <c r="WIK162" s="37"/>
      <c r="WIL162" s="37"/>
      <c r="WIM162" s="37"/>
      <c r="WIN162" s="37"/>
      <c r="WIO162" s="37"/>
      <c r="WIP162" s="37"/>
      <c r="WIQ162" s="37"/>
      <c r="WIR162" s="37"/>
      <c r="WIS162" s="37"/>
      <c r="WIT162" s="37"/>
      <c r="WIU162" s="37"/>
      <c r="WIV162" s="37"/>
      <c r="WIW162" s="37"/>
      <c r="WIX162" s="37"/>
      <c r="WIY162" s="37"/>
      <c r="WIZ162" s="37"/>
      <c r="WJA162" s="37"/>
      <c r="WJB162" s="37"/>
      <c r="WJC162" s="37"/>
      <c r="WJD162" s="37"/>
      <c r="WJE162" s="37"/>
      <c r="WJF162" s="37"/>
      <c r="WJG162" s="37"/>
      <c r="WJH162" s="37"/>
      <c r="WJI162" s="37"/>
      <c r="WJJ162" s="37"/>
      <c r="WJK162" s="37"/>
      <c r="WJL162" s="37"/>
      <c r="WJM162" s="37"/>
      <c r="WJN162" s="37"/>
      <c r="WJO162" s="37"/>
      <c r="WJP162" s="37"/>
      <c r="WJQ162" s="37"/>
      <c r="WJR162" s="37"/>
      <c r="WJS162" s="37"/>
      <c r="WJT162" s="37"/>
      <c r="WJU162" s="37"/>
      <c r="WJV162" s="37"/>
      <c r="WJW162" s="37"/>
      <c r="WJX162" s="37"/>
      <c r="WJY162" s="37"/>
      <c r="WJZ162" s="37"/>
      <c r="WKA162" s="37"/>
      <c r="WKB162" s="37"/>
      <c r="WKC162" s="37"/>
      <c r="WKD162" s="37"/>
      <c r="WKE162" s="37"/>
      <c r="WKF162" s="37"/>
      <c r="WKG162" s="37"/>
      <c r="WKH162" s="37"/>
      <c r="WKI162" s="37"/>
      <c r="WKJ162" s="37"/>
      <c r="WKK162" s="37"/>
      <c r="WKL162" s="37"/>
      <c r="WKM162" s="37"/>
      <c r="WKN162" s="37"/>
      <c r="WKO162" s="37"/>
      <c r="WKP162" s="37"/>
      <c r="WKQ162" s="37"/>
      <c r="WKR162" s="37"/>
      <c r="WKS162" s="37"/>
      <c r="WKT162" s="37"/>
      <c r="WKU162" s="37"/>
      <c r="WKV162" s="37"/>
      <c r="WKW162" s="37"/>
      <c r="WKX162" s="37"/>
      <c r="WKY162" s="37"/>
      <c r="WKZ162" s="37"/>
      <c r="WLA162" s="37"/>
      <c r="WLB162" s="37"/>
      <c r="WLC162" s="37"/>
      <c r="WLD162" s="37"/>
      <c r="WLE162" s="37"/>
      <c r="WLF162" s="37"/>
      <c r="WLG162" s="37"/>
      <c r="WLH162" s="37"/>
      <c r="WLI162" s="37"/>
      <c r="WLJ162" s="37"/>
      <c r="WLK162" s="37"/>
      <c r="WLL162" s="37"/>
      <c r="WLM162" s="37"/>
      <c r="WLN162" s="37"/>
      <c r="WLO162" s="37"/>
      <c r="WLP162" s="37"/>
      <c r="WLQ162" s="37"/>
      <c r="WLR162" s="37"/>
      <c r="WLS162" s="37"/>
      <c r="WLT162" s="37"/>
      <c r="WLU162" s="37"/>
      <c r="WLV162" s="37"/>
      <c r="WLW162" s="37"/>
      <c r="WLX162" s="37"/>
      <c r="WLY162" s="37"/>
      <c r="WLZ162" s="37"/>
      <c r="WMA162" s="37"/>
      <c r="WMB162" s="37"/>
      <c r="WMC162" s="37"/>
      <c r="WMD162" s="37"/>
      <c r="WME162" s="37"/>
      <c r="WMF162" s="37"/>
      <c r="WMG162" s="37"/>
      <c r="WMH162" s="37"/>
      <c r="WMI162" s="37"/>
      <c r="WMJ162" s="37"/>
      <c r="WMK162" s="37"/>
      <c r="WML162" s="37"/>
      <c r="WMM162" s="37"/>
      <c r="WMN162" s="37"/>
      <c r="WMO162" s="37"/>
      <c r="WMP162" s="37"/>
      <c r="WMQ162" s="37"/>
      <c r="WMR162" s="37"/>
      <c r="WMS162" s="37"/>
      <c r="WMT162" s="37"/>
      <c r="WMU162" s="37"/>
      <c r="WMV162" s="37"/>
      <c r="WMW162" s="37"/>
      <c r="WMX162" s="37"/>
      <c r="WMY162" s="37"/>
      <c r="WMZ162" s="37"/>
      <c r="WNA162" s="37"/>
      <c r="WNB162" s="37"/>
      <c r="WNC162" s="37"/>
      <c r="WND162" s="37"/>
      <c r="WNE162" s="37"/>
      <c r="WNF162" s="37"/>
      <c r="WNG162" s="37"/>
      <c r="WNH162" s="37"/>
      <c r="WNI162" s="37"/>
      <c r="WNJ162" s="37"/>
      <c r="WNK162" s="37"/>
      <c r="WNL162" s="37"/>
      <c r="WNM162" s="37"/>
      <c r="WNN162" s="37"/>
      <c r="WNO162" s="37"/>
      <c r="WNP162" s="37"/>
      <c r="WNQ162" s="37"/>
      <c r="WNR162" s="37"/>
      <c r="WNS162" s="37"/>
      <c r="WNT162" s="37"/>
      <c r="WNU162" s="37"/>
      <c r="WNV162" s="37"/>
      <c r="WNW162" s="37"/>
      <c r="WNX162" s="37"/>
      <c r="WNY162" s="37"/>
      <c r="WNZ162" s="37"/>
      <c r="WOA162" s="37"/>
      <c r="WOB162" s="37"/>
      <c r="WOC162" s="37"/>
      <c r="WOD162" s="37"/>
      <c r="WOE162" s="37"/>
      <c r="WOF162" s="37"/>
      <c r="WOG162" s="37"/>
      <c r="WOH162" s="37"/>
      <c r="WOI162" s="37"/>
      <c r="WOJ162" s="37"/>
      <c r="WOK162" s="37"/>
      <c r="WOL162" s="37"/>
      <c r="WOM162" s="37"/>
      <c r="WON162" s="37"/>
      <c r="WOO162" s="37"/>
      <c r="WOP162" s="37"/>
      <c r="WOQ162" s="37"/>
      <c r="WOR162" s="37"/>
      <c r="WOS162" s="37"/>
      <c r="WOT162" s="37"/>
      <c r="WOU162" s="37"/>
      <c r="WOV162" s="37"/>
      <c r="WOW162" s="37"/>
      <c r="WOX162" s="37"/>
      <c r="WOY162" s="37"/>
      <c r="WOZ162" s="37"/>
      <c r="WPA162" s="37"/>
      <c r="WPB162" s="37"/>
      <c r="WPC162" s="37"/>
      <c r="WPD162" s="37"/>
      <c r="WPE162" s="37"/>
      <c r="WPF162" s="37"/>
      <c r="WPG162" s="37"/>
      <c r="WPH162" s="37"/>
      <c r="WPI162" s="37"/>
      <c r="WPJ162" s="37"/>
      <c r="WPK162" s="37"/>
      <c r="WPL162" s="37"/>
      <c r="WPM162" s="37"/>
      <c r="WPN162" s="37"/>
      <c r="WPO162" s="37"/>
      <c r="WPP162" s="37"/>
      <c r="WPQ162" s="37"/>
      <c r="WPR162" s="37"/>
      <c r="WPS162" s="37"/>
      <c r="WPT162" s="37"/>
      <c r="WPU162" s="37"/>
      <c r="WPV162" s="37"/>
      <c r="WPW162" s="37"/>
      <c r="WPX162" s="37"/>
      <c r="WPY162" s="37"/>
      <c r="WPZ162" s="37"/>
      <c r="WQA162" s="37"/>
      <c r="WQB162" s="37"/>
      <c r="WQC162" s="37"/>
      <c r="WQD162" s="37"/>
      <c r="WQE162" s="37"/>
      <c r="WQF162" s="37"/>
      <c r="WQG162" s="37"/>
      <c r="WQH162" s="37"/>
      <c r="WQI162" s="37"/>
      <c r="WQJ162" s="37"/>
      <c r="WQK162" s="37"/>
      <c r="WQL162" s="37"/>
      <c r="WQM162" s="37"/>
      <c r="WQN162" s="37"/>
      <c r="WQO162" s="37"/>
      <c r="WQP162" s="37"/>
      <c r="WQQ162" s="37"/>
      <c r="WQR162" s="37"/>
      <c r="WQS162" s="37"/>
      <c r="WQT162" s="37"/>
      <c r="WQU162" s="37"/>
      <c r="WQV162" s="37"/>
      <c r="WQW162" s="37"/>
      <c r="WQX162" s="37"/>
      <c r="WQY162" s="37"/>
      <c r="WQZ162" s="37"/>
      <c r="WRA162" s="37"/>
      <c r="WRB162" s="37"/>
      <c r="WRC162" s="37"/>
      <c r="WRD162" s="37"/>
      <c r="WRE162" s="37"/>
      <c r="WRF162" s="37"/>
      <c r="WRG162" s="37"/>
      <c r="WRH162" s="37"/>
      <c r="WRI162" s="37"/>
      <c r="WRJ162" s="37"/>
      <c r="WRK162" s="37"/>
      <c r="WRL162" s="37"/>
      <c r="WRM162" s="37"/>
      <c r="WRN162" s="37"/>
      <c r="WRO162" s="37"/>
      <c r="WRP162" s="37"/>
      <c r="WRQ162" s="37"/>
      <c r="WRR162" s="37"/>
      <c r="WRS162" s="37"/>
      <c r="WRT162" s="37"/>
      <c r="WRU162" s="37"/>
      <c r="WRV162" s="37"/>
      <c r="WRW162" s="37"/>
      <c r="WRX162" s="37"/>
      <c r="WRY162" s="37"/>
      <c r="WRZ162" s="37"/>
      <c r="WSA162" s="37"/>
      <c r="WSB162" s="37"/>
      <c r="WSC162" s="37"/>
      <c r="WSD162" s="37"/>
      <c r="WSE162" s="37"/>
      <c r="WSF162" s="37"/>
      <c r="WSG162" s="37"/>
      <c r="WSH162" s="37"/>
      <c r="WSI162" s="37"/>
      <c r="WSJ162" s="37"/>
      <c r="WSK162" s="37"/>
      <c r="WSL162" s="37"/>
      <c r="WSM162" s="37"/>
      <c r="WSN162" s="37"/>
      <c r="WSO162" s="37"/>
      <c r="WSP162" s="37"/>
      <c r="WSQ162" s="37"/>
      <c r="WSR162" s="37"/>
      <c r="WSS162" s="37"/>
      <c r="WST162" s="37"/>
      <c r="WSU162" s="37"/>
      <c r="WSV162" s="37"/>
      <c r="WSW162" s="37"/>
      <c r="WSX162" s="37"/>
      <c r="WSY162" s="37"/>
      <c r="WSZ162" s="37"/>
      <c r="WTA162" s="37"/>
      <c r="WTB162" s="37"/>
      <c r="WTC162" s="37"/>
      <c r="WTD162" s="37"/>
      <c r="WTE162" s="37"/>
      <c r="WTF162" s="37"/>
      <c r="WTG162" s="37"/>
      <c r="WTH162" s="37"/>
      <c r="WTI162" s="37"/>
      <c r="WTJ162" s="37"/>
      <c r="WTK162" s="37"/>
      <c r="WTL162" s="37"/>
      <c r="WTM162" s="37"/>
      <c r="WTN162" s="37"/>
      <c r="WTO162" s="37"/>
      <c r="WTP162" s="37"/>
      <c r="WTQ162" s="37"/>
      <c r="WTR162" s="37"/>
      <c r="WTS162" s="37"/>
      <c r="WTT162" s="37"/>
      <c r="WTU162" s="37"/>
      <c r="WTV162" s="37"/>
      <c r="WTW162" s="37"/>
      <c r="WTX162" s="37"/>
      <c r="WTY162" s="37"/>
      <c r="WTZ162" s="37"/>
      <c r="WUA162" s="37"/>
      <c r="WUB162" s="37"/>
      <c r="WUC162" s="37"/>
      <c r="WUD162" s="37"/>
      <c r="WUE162" s="37"/>
      <c r="WUF162" s="37"/>
      <c r="WUG162" s="37"/>
      <c r="WUH162" s="37"/>
      <c r="WUI162" s="37"/>
      <c r="WUJ162" s="37"/>
      <c r="WUK162" s="37"/>
      <c r="WUL162" s="37"/>
      <c r="WUM162" s="37"/>
      <c r="WUN162" s="37"/>
      <c r="WUO162" s="37"/>
      <c r="WUP162" s="37"/>
      <c r="WUQ162" s="37"/>
      <c r="WUR162" s="37"/>
      <c r="WUS162" s="37"/>
      <c r="WUT162" s="37"/>
      <c r="WUU162" s="37"/>
      <c r="WUV162" s="37"/>
      <c r="WUW162" s="37"/>
      <c r="WUX162" s="37"/>
      <c r="WUY162" s="37"/>
      <c r="WUZ162" s="37"/>
      <c r="WVA162" s="37"/>
      <c r="WVB162" s="37"/>
      <c r="WVC162" s="37"/>
      <c r="WVD162" s="37"/>
      <c r="WVE162" s="37"/>
      <c r="WVF162" s="37"/>
      <c r="WVG162" s="37"/>
      <c r="WVH162" s="37"/>
      <c r="WVI162" s="37"/>
      <c r="WVJ162" s="37"/>
      <c r="WVK162" s="37"/>
      <c r="WVL162" s="37"/>
      <c r="WVM162" s="37"/>
      <c r="WVN162" s="37"/>
      <c r="WVO162" s="37"/>
      <c r="WVP162" s="37"/>
      <c r="WVQ162" s="37"/>
      <c r="WVR162" s="37"/>
      <c r="WVS162" s="37"/>
      <c r="WVT162" s="37"/>
      <c r="WVU162" s="37"/>
      <c r="WVV162" s="37"/>
      <c r="WVW162" s="37"/>
      <c r="WVX162" s="37"/>
      <c r="WVY162" s="37"/>
      <c r="WVZ162" s="37"/>
      <c r="WWA162" s="37"/>
      <c r="WWB162" s="37"/>
      <c r="WWC162" s="37"/>
      <c r="WWD162" s="37"/>
      <c r="WWE162" s="37"/>
      <c r="WWF162" s="37"/>
      <c r="WWG162" s="37"/>
      <c r="WWH162" s="37"/>
      <c r="WWI162" s="37"/>
      <c r="WWJ162" s="37"/>
      <c r="WWK162" s="37"/>
      <c r="WWL162" s="37"/>
      <c r="WWM162" s="37"/>
      <c r="WWN162" s="37"/>
      <c r="WWO162" s="37"/>
      <c r="WWP162" s="37"/>
      <c r="WWQ162" s="37"/>
      <c r="WWR162" s="37"/>
      <c r="WWS162" s="37"/>
      <c r="WWT162" s="37"/>
      <c r="WWU162" s="37"/>
      <c r="WWV162" s="37"/>
      <c r="WWW162" s="37"/>
      <c r="WWX162" s="37"/>
      <c r="WWY162" s="37"/>
      <c r="WWZ162" s="37"/>
      <c r="WXA162" s="37"/>
      <c r="WXB162" s="37"/>
      <c r="WXC162" s="37"/>
      <c r="WXD162" s="37"/>
      <c r="WXE162" s="37"/>
      <c r="WXF162" s="37"/>
      <c r="WXG162" s="37"/>
      <c r="WXH162" s="37"/>
      <c r="WXI162" s="37"/>
      <c r="WXJ162" s="37"/>
      <c r="WXK162" s="37"/>
      <c r="WXL162" s="37"/>
      <c r="WXM162" s="37"/>
      <c r="WXN162" s="37"/>
      <c r="WXO162" s="37"/>
      <c r="WXP162" s="37"/>
      <c r="WXQ162" s="37"/>
      <c r="WXR162" s="37"/>
      <c r="WXS162" s="37"/>
      <c r="WXT162" s="37"/>
      <c r="WXU162" s="37"/>
      <c r="WXV162" s="37"/>
      <c r="WXW162" s="37"/>
      <c r="WXX162" s="37"/>
      <c r="WXY162" s="37"/>
      <c r="WXZ162" s="37"/>
      <c r="WYA162" s="37"/>
      <c r="WYB162" s="37"/>
      <c r="WYC162" s="37"/>
      <c r="WYD162" s="37"/>
      <c r="WYE162" s="37"/>
      <c r="WYF162" s="37"/>
      <c r="WYG162" s="37"/>
      <c r="WYH162" s="37"/>
      <c r="WYI162" s="37"/>
      <c r="WYJ162" s="37"/>
      <c r="WYK162" s="37"/>
      <c r="WYL162" s="37"/>
      <c r="WYM162" s="37"/>
      <c r="WYN162" s="37"/>
      <c r="WYO162" s="37"/>
      <c r="WYP162" s="37"/>
      <c r="WYQ162" s="37"/>
      <c r="WYR162" s="37"/>
      <c r="WYS162" s="37"/>
      <c r="WYT162" s="37"/>
      <c r="WYU162" s="37"/>
      <c r="WYV162" s="37"/>
      <c r="WYW162" s="37"/>
      <c r="WYX162" s="37"/>
      <c r="WYY162" s="37"/>
      <c r="WYZ162" s="37"/>
      <c r="WZA162" s="37"/>
      <c r="WZB162" s="37"/>
      <c r="WZC162" s="37"/>
      <c r="WZD162" s="37"/>
      <c r="WZE162" s="37"/>
      <c r="WZF162" s="37"/>
      <c r="WZG162" s="37"/>
      <c r="WZH162" s="37"/>
      <c r="WZI162" s="37"/>
      <c r="WZJ162" s="37"/>
      <c r="WZK162" s="37"/>
      <c r="WZL162" s="37"/>
      <c r="WZM162" s="37"/>
      <c r="WZN162" s="37"/>
      <c r="WZO162" s="37"/>
      <c r="WZP162" s="37"/>
      <c r="WZQ162" s="37"/>
      <c r="WZR162" s="37"/>
      <c r="WZS162" s="37"/>
      <c r="WZT162" s="37"/>
      <c r="WZU162" s="37"/>
      <c r="WZV162" s="37"/>
      <c r="WZW162" s="37"/>
      <c r="WZX162" s="37"/>
      <c r="WZY162" s="37"/>
      <c r="WZZ162" s="37"/>
      <c r="XAA162" s="37"/>
      <c r="XAB162" s="37"/>
      <c r="XAC162" s="37"/>
      <c r="XAD162" s="37"/>
      <c r="XAE162" s="37"/>
      <c r="XAF162" s="37"/>
      <c r="XAG162" s="37"/>
      <c r="XAH162" s="37"/>
      <c r="XAI162" s="37"/>
      <c r="XAJ162" s="37"/>
      <c r="XAK162" s="37"/>
      <c r="XAL162" s="37"/>
      <c r="XAM162" s="37"/>
      <c r="XAN162" s="37"/>
      <c r="XAO162" s="37"/>
      <c r="XAP162" s="37"/>
      <c r="XAQ162" s="37"/>
      <c r="XAR162" s="37"/>
      <c r="XAS162" s="37"/>
      <c r="XAT162" s="37"/>
      <c r="XAU162" s="37"/>
      <c r="XAV162" s="37"/>
      <c r="XAW162" s="37"/>
      <c r="XAX162" s="37"/>
      <c r="XAY162" s="37"/>
      <c r="XAZ162" s="37"/>
      <c r="XBA162" s="37"/>
      <c r="XBB162" s="37"/>
      <c r="XBC162" s="37"/>
      <c r="XBD162" s="37"/>
      <c r="XBE162" s="37"/>
      <c r="XBF162" s="37"/>
      <c r="XBG162" s="37"/>
      <c r="XBH162" s="37"/>
      <c r="XBI162" s="37"/>
      <c r="XBJ162" s="37"/>
      <c r="XBK162" s="37"/>
      <c r="XBL162" s="37"/>
      <c r="XBM162" s="37"/>
      <c r="XBN162" s="37"/>
      <c r="XBO162" s="37"/>
      <c r="XBP162" s="37"/>
      <c r="XBQ162" s="37"/>
      <c r="XBR162" s="37"/>
      <c r="XBS162" s="37"/>
      <c r="XBT162" s="37"/>
      <c r="XBU162" s="37"/>
      <c r="XBV162" s="37"/>
      <c r="XBW162" s="37"/>
      <c r="XBX162" s="37"/>
      <c r="XBY162" s="37"/>
      <c r="XBZ162" s="37"/>
      <c r="XCA162" s="37"/>
      <c r="XCB162" s="37"/>
      <c r="XCC162" s="37"/>
      <c r="XCD162" s="37"/>
      <c r="XCE162" s="37"/>
      <c r="XCF162" s="37"/>
      <c r="XCG162" s="37"/>
      <c r="XCH162" s="37"/>
      <c r="XCI162" s="37"/>
      <c r="XCJ162" s="37"/>
      <c r="XCK162" s="37"/>
      <c r="XCL162" s="37"/>
      <c r="XCM162" s="37"/>
      <c r="XCN162" s="37"/>
      <c r="XCO162" s="37"/>
      <c r="XCP162" s="37"/>
      <c r="XCQ162" s="37"/>
      <c r="XCR162" s="37"/>
      <c r="XCS162" s="37"/>
      <c r="XCT162" s="37"/>
      <c r="XCU162" s="37"/>
      <c r="XCV162" s="37"/>
      <c r="XCW162" s="37"/>
      <c r="XCX162" s="37"/>
      <c r="XCY162" s="37"/>
      <c r="XCZ162" s="37"/>
      <c r="XDA162" s="37"/>
      <c r="XDB162" s="37"/>
      <c r="XDC162" s="37"/>
      <c r="XDD162" s="37"/>
      <c r="XDE162" s="37"/>
      <c r="XDF162" s="37"/>
      <c r="XDG162" s="37"/>
      <c r="XDH162" s="37"/>
      <c r="XDI162" s="37"/>
      <c r="XDJ162" s="37"/>
      <c r="XDK162" s="37"/>
      <c r="XDL162" s="37"/>
      <c r="XDM162" s="37"/>
      <c r="XDN162" s="37"/>
      <c r="XDO162" s="37"/>
      <c r="XDP162" s="37"/>
      <c r="XDQ162" s="37"/>
      <c r="XDR162" s="37"/>
      <c r="XDS162" s="37"/>
      <c r="XDT162" s="37"/>
      <c r="XDU162" s="37"/>
      <c r="XDV162" s="37"/>
      <c r="XDW162" s="37"/>
      <c r="XDX162" s="37"/>
      <c r="XDY162" s="37"/>
      <c r="XDZ162" s="37"/>
      <c r="XEA162" s="37"/>
      <c r="XEB162" s="37"/>
      <c r="XEC162" s="37"/>
      <c r="XED162" s="37"/>
      <c r="XEE162" s="37"/>
      <c r="XEF162" s="37"/>
      <c r="XEG162" s="37"/>
      <c r="XEH162" s="37"/>
      <c r="XEI162" s="37"/>
      <c r="XEJ162" s="37"/>
      <c r="XEK162" s="37"/>
      <c r="XEL162" s="37"/>
      <c r="XEM162" s="37"/>
      <c r="XEN162" s="37"/>
      <c r="XEO162" s="37"/>
      <c r="XEP162" s="37"/>
      <c r="XEQ162" s="37"/>
      <c r="XER162" s="37"/>
      <c r="XES162" s="37"/>
      <c r="XET162" s="37"/>
      <c r="XEU162" s="37"/>
      <c r="XEV162" s="37"/>
      <c r="XEW162" s="37"/>
      <c r="XEX162" s="37"/>
      <c r="XEY162" s="37"/>
      <c r="XEZ162" s="37"/>
      <c r="XFA162" s="37"/>
      <c r="XFB162" s="37"/>
      <c r="XFC162" s="37"/>
      <c r="XFD162" s="37"/>
    </row>
    <row r="163" spans="1:16384">
      <c r="H163" s="20"/>
      <c r="I163" s="20"/>
      <c r="J163" s="20"/>
      <c r="K163" s="20"/>
      <c r="L163" s="20"/>
    </row>
    <row r="164" spans="1:16384">
      <c r="D164" s="10"/>
      <c r="H164" s="20"/>
      <c r="I164" s="20"/>
      <c r="J164" s="20"/>
      <c r="K164" s="20"/>
      <c r="L164" s="20"/>
    </row>
    <row r="165" spans="1:16384">
      <c r="H165" s="20"/>
      <c r="I165" s="20"/>
      <c r="J165" s="20"/>
      <c r="K165" s="20"/>
      <c r="L165" s="20"/>
    </row>
    <row r="166" spans="1:16384">
      <c r="D166" s="10"/>
      <c r="H166" s="20"/>
      <c r="I166" s="20"/>
      <c r="J166" s="20"/>
      <c r="K166" s="20"/>
      <c r="L166" s="20"/>
    </row>
    <row r="167" spans="1:16384">
      <c r="H167" s="20"/>
      <c r="I167" s="20"/>
      <c r="J167" s="20"/>
      <c r="K167" s="20"/>
      <c r="L167" s="20"/>
    </row>
    <row r="168" spans="1:16384">
      <c r="D168" s="10"/>
      <c r="H168" s="20"/>
      <c r="I168" s="20"/>
      <c r="J168" s="20"/>
      <c r="K168" s="20"/>
      <c r="L168" s="20"/>
    </row>
    <row r="169" spans="1:16384">
      <c r="H169" s="20"/>
      <c r="I169" s="20"/>
      <c r="J169" s="20"/>
      <c r="K169" s="20"/>
      <c r="L169" s="20"/>
    </row>
    <row r="170" spans="1:16384">
      <c r="D170" s="10"/>
      <c r="H170" s="20"/>
      <c r="I170" s="20"/>
      <c r="J170" s="20"/>
      <c r="K170" s="20"/>
      <c r="L170" s="20"/>
    </row>
    <row r="171" spans="1:16384">
      <c r="H171" s="20"/>
      <c r="I171" s="20"/>
      <c r="J171" s="20"/>
      <c r="K171" s="20"/>
      <c r="L171" s="20"/>
    </row>
    <row r="172" spans="1:16384">
      <c r="D172" s="10"/>
      <c r="H172" s="20"/>
      <c r="I172" s="20"/>
      <c r="J172" s="20"/>
      <c r="K172" s="20"/>
      <c r="L172" s="20"/>
    </row>
    <row r="173" spans="1:16384">
      <c r="H173" s="20"/>
      <c r="I173" s="20"/>
      <c r="J173" s="20"/>
      <c r="K173" s="20"/>
      <c r="L173" s="20"/>
    </row>
    <row r="174" spans="1:16384">
      <c r="D174" s="10"/>
      <c r="H174" s="20"/>
      <c r="I174" s="20"/>
      <c r="J174" s="20"/>
      <c r="K174" s="20"/>
      <c r="L174" s="20"/>
    </row>
    <row r="175" spans="1:16384" s="70" customFormat="1">
      <c r="A175" s="37"/>
      <c r="B175" s="37"/>
      <c r="C175" s="37"/>
      <c r="D175" s="37"/>
      <c r="E175" s="37"/>
      <c r="F175" s="37"/>
      <c r="G175" s="37"/>
      <c r="H175" s="20"/>
      <c r="I175" s="20"/>
      <c r="J175" s="20"/>
      <c r="K175" s="20"/>
      <c r="L175" s="20"/>
      <c r="M175" s="37"/>
      <c r="N175" s="37"/>
      <c r="O175" s="37"/>
      <c r="P175" s="37"/>
      <c r="Q175" s="37"/>
      <c r="R175" s="37"/>
      <c r="S175" s="37"/>
      <c r="T175" s="37"/>
      <c r="U175" s="37"/>
      <c r="V175" s="37"/>
      <c r="W175" s="37"/>
      <c r="X175" s="37"/>
      <c r="Y175" s="37"/>
      <c r="Z175" s="37"/>
      <c r="AA175" s="37"/>
      <c r="AB175" s="37"/>
      <c r="AC175" s="37"/>
      <c r="AD175" s="37"/>
      <c r="AE175" s="37"/>
      <c r="AF175" s="37"/>
      <c r="AG175" s="37"/>
      <c r="AH175" s="37"/>
      <c r="AI175" s="37"/>
      <c r="AJ175" s="37"/>
      <c r="AK175" s="37"/>
      <c r="AL175" s="37"/>
      <c r="AM175" s="37"/>
      <c r="AN175" s="37"/>
      <c r="AO175" s="37"/>
      <c r="AP175" s="37"/>
      <c r="AQ175" s="37"/>
      <c r="AR175" s="37"/>
      <c r="AS175" s="37"/>
      <c r="AT175" s="37"/>
      <c r="AU175" s="37"/>
      <c r="AV175" s="37"/>
      <c r="AW175" s="37"/>
      <c r="AX175" s="37"/>
      <c r="AY175" s="37"/>
      <c r="AZ175" s="37"/>
      <c r="BA175" s="37"/>
      <c r="BB175" s="37"/>
      <c r="BC175" s="37"/>
      <c r="BD175" s="37"/>
      <c r="BE175" s="37"/>
      <c r="BF175" s="37"/>
      <c r="BG175" s="37"/>
      <c r="BH175" s="37"/>
      <c r="BI175" s="37"/>
      <c r="BJ175" s="37"/>
      <c r="BK175" s="37"/>
      <c r="BL175" s="37"/>
      <c r="BM175" s="37"/>
      <c r="BN175" s="37"/>
      <c r="BO175" s="37"/>
      <c r="BP175" s="37"/>
      <c r="BQ175" s="37"/>
      <c r="BR175" s="37"/>
      <c r="BS175" s="37"/>
      <c r="BT175" s="37"/>
      <c r="BU175" s="37"/>
      <c r="BV175" s="37"/>
      <c r="BW175" s="37"/>
      <c r="BX175" s="37"/>
      <c r="BY175" s="37"/>
      <c r="BZ175" s="37"/>
      <c r="CA175" s="37"/>
      <c r="CB175" s="37"/>
      <c r="CC175" s="37"/>
      <c r="CD175" s="37"/>
      <c r="CE175" s="37"/>
      <c r="CF175" s="37"/>
      <c r="CG175" s="37"/>
      <c r="CH175" s="37"/>
      <c r="CI175" s="37"/>
      <c r="CJ175" s="37"/>
      <c r="CK175" s="37"/>
      <c r="CL175" s="37"/>
      <c r="CM175" s="37"/>
      <c r="CN175" s="37"/>
      <c r="CO175" s="37"/>
      <c r="CP175" s="37"/>
      <c r="CQ175" s="37"/>
      <c r="CR175" s="37"/>
      <c r="CS175" s="37"/>
      <c r="CT175" s="37"/>
      <c r="CU175" s="37"/>
      <c r="CV175" s="37"/>
      <c r="CW175" s="37"/>
      <c r="CX175" s="37"/>
      <c r="CY175" s="37"/>
      <c r="CZ175" s="37"/>
      <c r="DA175" s="37"/>
      <c r="DB175" s="37"/>
      <c r="DC175" s="37"/>
      <c r="DD175" s="37"/>
      <c r="DE175" s="37"/>
      <c r="DF175" s="37"/>
      <c r="DG175" s="37"/>
      <c r="DH175" s="37"/>
      <c r="DI175" s="37"/>
      <c r="DJ175" s="37"/>
      <c r="DK175" s="37"/>
      <c r="DL175" s="37"/>
      <c r="DM175" s="37"/>
      <c r="DN175" s="37"/>
      <c r="DO175" s="37"/>
      <c r="DP175" s="37"/>
      <c r="DQ175" s="37"/>
      <c r="DR175" s="37"/>
      <c r="DS175" s="37"/>
      <c r="DT175" s="37"/>
      <c r="DU175" s="37"/>
      <c r="DV175" s="37"/>
      <c r="DW175" s="37"/>
      <c r="DX175" s="37"/>
      <c r="DY175" s="37"/>
      <c r="DZ175" s="37"/>
      <c r="EA175" s="37"/>
      <c r="EB175" s="37"/>
      <c r="EC175" s="37"/>
      <c r="ED175" s="37"/>
      <c r="EE175" s="37"/>
      <c r="EF175" s="37"/>
      <c r="EG175" s="37"/>
      <c r="EH175" s="37"/>
      <c r="EI175" s="37"/>
      <c r="EJ175" s="37"/>
      <c r="EK175" s="37"/>
      <c r="EL175" s="37"/>
      <c r="EM175" s="37"/>
      <c r="EN175" s="37"/>
      <c r="EO175" s="37"/>
      <c r="EP175" s="37"/>
      <c r="EQ175" s="37"/>
      <c r="ER175" s="37"/>
      <c r="ES175" s="37"/>
      <c r="ET175" s="37"/>
      <c r="EU175" s="37"/>
      <c r="EV175" s="37"/>
      <c r="EW175" s="37"/>
      <c r="EX175" s="37"/>
      <c r="EY175" s="37"/>
      <c r="EZ175" s="37"/>
      <c r="FA175" s="37"/>
      <c r="FB175" s="37"/>
      <c r="FC175" s="37"/>
      <c r="FD175" s="37"/>
      <c r="FE175" s="37"/>
      <c r="FF175" s="37"/>
      <c r="FG175" s="37"/>
      <c r="FH175" s="37"/>
      <c r="FI175" s="37"/>
      <c r="FJ175" s="37"/>
      <c r="FK175" s="37"/>
      <c r="FL175" s="37"/>
      <c r="FM175" s="37"/>
      <c r="FN175" s="37"/>
      <c r="FO175" s="37"/>
      <c r="FP175" s="37"/>
      <c r="FQ175" s="37"/>
      <c r="FR175" s="37"/>
      <c r="FS175" s="37"/>
      <c r="FT175" s="37"/>
      <c r="FU175" s="37"/>
      <c r="FV175" s="37"/>
      <c r="FW175" s="37"/>
      <c r="FX175" s="37"/>
      <c r="FY175" s="37"/>
      <c r="FZ175" s="37"/>
      <c r="GA175" s="37"/>
      <c r="GB175" s="37"/>
      <c r="GC175" s="37"/>
      <c r="GD175" s="37"/>
      <c r="GE175" s="37"/>
      <c r="GF175" s="37"/>
      <c r="GG175" s="37"/>
      <c r="GH175" s="37"/>
      <c r="GI175" s="37"/>
      <c r="GJ175" s="37"/>
      <c r="GK175" s="37"/>
      <c r="GL175" s="37"/>
      <c r="GM175" s="37"/>
      <c r="GN175" s="37"/>
      <c r="GO175" s="37"/>
      <c r="GP175" s="37"/>
      <c r="GQ175" s="37"/>
      <c r="GR175" s="37"/>
      <c r="GS175" s="37"/>
      <c r="GT175" s="37"/>
      <c r="GU175" s="37"/>
      <c r="GV175" s="37"/>
      <c r="GW175" s="37"/>
      <c r="GX175" s="37"/>
      <c r="GY175" s="37"/>
      <c r="GZ175" s="37"/>
      <c r="HA175" s="37"/>
      <c r="HB175" s="37"/>
      <c r="HC175" s="37"/>
      <c r="HD175" s="37"/>
      <c r="HE175" s="37"/>
      <c r="HF175" s="37"/>
      <c r="HG175" s="37"/>
      <c r="HH175" s="37"/>
      <c r="HI175" s="37"/>
      <c r="HJ175" s="37"/>
      <c r="HK175" s="37"/>
      <c r="HL175" s="37"/>
      <c r="HM175" s="37"/>
      <c r="HN175" s="37"/>
      <c r="HO175" s="37"/>
      <c r="HP175" s="37"/>
      <c r="HQ175" s="37"/>
      <c r="HR175" s="37"/>
      <c r="HS175" s="37"/>
      <c r="HT175" s="37"/>
      <c r="HU175" s="37"/>
      <c r="HV175" s="37"/>
      <c r="HW175" s="37"/>
      <c r="HX175" s="37"/>
      <c r="HY175" s="37"/>
      <c r="HZ175" s="37"/>
      <c r="IA175" s="37"/>
      <c r="IB175" s="37"/>
      <c r="IC175" s="37"/>
      <c r="ID175" s="37"/>
      <c r="IE175" s="37"/>
      <c r="IF175" s="37"/>
      <c r="IG175" s="37"/>
      <c r="IH175" s="37"/>
      <c r="II175" s="37"/>
      <c r="IJ175" s="37"/>
      <c r="IK175" s="37"/>
      <c r="IL175" s="37"/>
      <c r="IM175" s="37"/>
      <c r="IN175" s="37"/>
      <c r="IO175" s="37"/>
      <c r="IP175" s="37"/>
      <c r="IQ175" s="37"/>
      <c r="IR175" s="37"/>
      <c r="IS175" s="37"/>
      <c r="IT175" s="37"/>
      <c r="IU175" s="37"/>
      <c r="IV175" s="37"/>
      <c r="IW175" s="37"/>
      <c r="IX175" s="37"/>
      <c r="IY175" s="37"/>
      <c r="IZ175" s="37"/>
      <c r="JA175" s="37"/>
      <c r="JB175" s="37"/>
      <c r="JC175" s="37"/>
      <c r="JD175" s="37"/>
      <c r="JE175" s="37"/>
      <c r="JF175" s="37"/>
      <c r="JG175" s="37"/>
      <c r="JH175" s="37"/>
      <c r="JI175" s="37"/>
      <c r="JJ175" s="37"/>
      <c r="JK175" s="37"/>
      <c r="JL175" s="37"/>
      <c r="JM175" s="37"/>
      <c r="JN175" s="37"/>
      <c r="JO175" s="37"/>
      <c r="JP175" s="37"/>
      <c r="JQ175" s="37"/>
      <c r="JR175" s="37"/>
      <c r="JS175" s="37"/>
      <c r="JT175" s="37"/>
      <c r="JU175" s="37"/>
      <c r="JV175" s="37"/>
      <c r="JW175" s="37"/>
      <c r="JX175" s="37"/>
      <c r="JY175" s="37"/>
      <c r="JZ175" s="37"/>
      <c r="KA175" s="37"/>
      <c r="KB175" s="37"/>
      <c r="KC175" s="37"/>
      <c r="KD175" s="37"/>
      <c r="KE175" s="37"/>
      <c r="KF175" s="37"/>
      <c r="KG175" s="37"/>
      <c r="KH175" s="37"/>
      <c r="KI175" s="37"/>
      <c r="KJ175" s="37"/>
      <c r="KK175" s="37"/>
      <c r="KL175" s="37"/>
      <c r="KM175" s="37"/>
      <c r="KN175" s="37"/>
      <c r="KO175" s="37"/>
      <c r="KP175" s="37"/>
      <c r="KQ175" s="37"/>
      <c r="KR175" s="37"/>
      <c r="KS175" s="37"/>
      <c r="KT175" s="37"/>
      <c r="KU175" s="37"/>
      <c r="KV175" s="37"/>
      <c r="KW175" s="37"/>
      <c r="KX175" s="37"/>
      <c r="KY175" s="37"/>
      <c r="KZ175" s="37"/>
      <c r="LA175" s="37"/>
      <c r="LB175" s="37"/>
      <c r="LC175" s="37"/>
      <c r="LD175" s="37"/>
      <c r="LE175" s="37"/>
      <c r="LF175" s="37"/>
      <c r="LG175" s="37"/>
      <c r="LH175" s="37"/>
      <c r="LI175" s="37"/>
      <c r="LJ175" s="37"/>
      <c r="LK175" s="37"/>
      <c r="LL175" s="37"/>
      <c r="LM175" s="37"/>
      <c r="LN175" s="37"/>
      <c r="LO175" s="37"/>
      <c r="LP175" s="37"/>
      <c r="LQ175" s="37"/>
      <c r="LR175" s="37"/>
      <c r="LS175" s="37"/>
      <c r="LT175" s="37"/>
      <c r="LU175" s="37"/>
      <c r="LV175" s="37"/>
      <c r="LW175" s="37"/>
      <c r="LX175" s="37"/>
      <c r="LY175" s="37"/>
      <c r="LZ175" s="37"/>
      <c r="MA175" s="37"/>
      <c r="MB175" s="37"/>
      <c r="MC175" s="37"/>
      <c r="MD175" s="37"/>
      <c r="ME175" s="37"/>
      <c r="MF175" s="37"/>
      <c r="MG175" s="37"/>
      <c r="MH175" s="37"/>
      <c r="MI175" s="37"/>
      <c r="MJ175" s="37"/>
      <c r="MK175" s="37"/>
      <c r="ML175" s="37"/>
      <c r="MM175" s="37"/>
      <c r="MN175" s="37"/>
      <c r="MO175" s="37"/>
      <c r="MP175" s="37"/>
      <c r="MQ175" s="37"/>
      <c r="MR175" s="37"/>
      <c r="MS175" s="37"/>
      <c r="MT175" s="37"/>
      <c r="MU175" s="37"/>
      <c r="MV175" s="37"/>
      <c r="MW175" s="37"/>
      <c r="MX175" s="37"/>
      <c r="MY175" s="37"/>
      <c r="MZ175" s="37"/>
      <c r="NA175" s="37"/>
      <c r="NB175" s="37"/>
      <c r="NC175" s="37"/>
      <c r="ND175" s="37"/>
      <c r="NE175" s="37"/>
      <c r="NF175" s="37"/>
      <c r="NG175" s="37"/>
      <c r="NH175" s="37"/>
      <c r="NI175" s="37"/>
      <c r="NJ175" s="37"/>
      <c r="NK175" s="37"/>
      <c r="NL175" s="37"/>
      <c r="NM175" s="37"/>
      <c r="NN175" s="37"/>
      <c r="NO175" s="37"/>
      <c r="NP175" s="37"/>
      <c r="NQ175" s="37"/>
      <c r="NR175" s="37"/>
      <c r="NS175" s="37"/>
      <c r="NT175" s="37"/>
      <c r="NU175" s="37"/>
      <c r="NV175" s="37"/>
      <c r="NW175" s="37"/>
      <c r="NX175" s="37"/>
      <c r="NY175" s="37"/>
      <c r="NZ175" s="37"/>
      <c r="OA175" s="37"/>
      <c r="OB175" s="37"/>
      <c r="OC175" s="37"/>
      <c r="OD175" s="37"/>
      <c r="OE175" s="37"/>
      <c r="OF175" s="37"/>
      <c r="OG175" s="37"/>
      <c r="OH175" s="37"/>
      <c r="OI175" s="37"/>
      <c r="OJ175" s="37"/>
      <c r="OK175" s="37"/>
      <c r="OL175" s="37"/>
      <c r="OM175" s="37"/>
      <c r="ON175" s="37"/>
      <c r="OO175" s="37"/>
      <c r="OP175" s="37"/>
      <c r="OQ175" s="37"/>
      <c r="OR175" s="37"/>
      <c r="OS175" s="37"/>
      <c r="OT175" s="37"/>
      <c r="OU175" s="37"/>
      <c r="OV175" s="37"/>
      <c r="OW175" s="37"/>
      <c r="OX175" s="37"/>
      <c r="OY175" s="37"/>
      <c r="OZ175" s="37"/>
      <c r="PA175" s="37"/>
      <c r="PB175" s="37"/>
      <c r="PC175" s="37"/>
      <c r="PD175" s="37"/>
      <c r="PE175" s="37"/>
      <c r="PF175" s="37"/>
      <c r="PG175" s="37"/>
      <c r="PH175" s="37"/>
      <c r="PI175" s="37"/>
      <c r="PJ175" s="37"/>
      <c r="PK175" s="37"/>
      <c r="PL175" s="37"/>
      <c r="PM175" s="37"/>
      <c r="PN175" s="37"/>
      <c r="PO175" s="37"/>
      <c r="PP175" s="37"/>
      <c r="PQ175" s="37"/>
      <c r="PR175" s="37"/>
      <c r="PS175" s="37"/>
      <c r="PT175" s="37"/>
      <c r="PU175" s="37"/>
      <c r="PV175" s="37"/>
      <c r="PW175" s="37"/>
      <c r="PX175" s="37"/>
      <c r="PY175" s="37"/>
      <c r="PZ175" s="37"/>
      <c r="QA175" s="37"/>
      <c r="QB175" s="37"/>
      <c r="QC175" s="37"/>
      <c r="QD175" s="37"/>
      <c r="QE175" s="37"/>
      <c r="QF175" s="37"/>
      <c r="QG175" s="37"/>
      <c r="QH175" s="37"/>
      <c r="QI175" s="37"/>
      <c r="QJ175" s="37"/>
      <c r="QK175" s="37"/>
      <c r="QL175" s="37"/>
      <c r="QM175" s="37"/>
      <c r="QN175" s="37"/>
      <c r="QO175" s="37"/>
      <c r="QP175" s="37"/>
      <c r="QQ175" s="37"/>
      <c r="QR175" s="37"/>
      <c r="QS175" s="37"/>
      <c r="QT175" s="37"/>
      <c r="QU175" s="37"/>
      <c r="QV175" s="37"/>
      <c r="QW175" s="37"/>
      <c r="QX175" s="37"/>
      <c r="QY175" s="37"/>
      <c r="QZ175" s="37"/>
      <c r="RA175" s="37"/>
      <c r="RB175" s="37"/>
      <c r="RC175" s="37"/>
      <c r="RD175" s="37"/>
      <c r="RE175" s="37"/>
      <c r="RF175" s="37"/>
      <c r="RG175" s="37"/>
      <c r="RH175" s="37"/>
      <c r="RI175" s="37"/>
      <c r="RJ175" s="37"/>
      <c r="RK175" s="37"/>
      <c r="RL175" s="37"/>
      <c r="RM175" s="37"/>
      <c r="RN175" s="37"/>
      <c r="RO175" s="37"/>
      <c r="RP175" s="37"/>
      <c r="RQ175" s="37"/>
      <c r="RR175" s="37"/>
      <c r="RS175" s="37"/>
      <c r="RT175" s="37"/>
      <c r="RU175" s="37"/>
      <c r="RV175" s="37"/>
      <c r="RW175" s="37"/>
      <c r="RX175" s="37"/>
      <c r="RY175" s="37"/>
      <c r="RZ175" s="37"/>
      <c r="SA175" s="37"/>
      <c r="SB175" s="37"/>
      <c r="SC175" s="37"/>
      <c r="SD175" s="37"/>
      <c r="SE175" s="37"/>
      <c r="SF175" s="37"/>
      <c r="SG175" s="37"/>
      <c r="SH175" s="37"/>
      <c r="SI175" s="37"/>
      <c r="SJ175" s="37"/>
      <c r="SK175" s="37"/>
      <c r="SL175" s="37"/>
      <c r="SM175" s="37"/>
      <c r="SN175" s="37"/>
      <c r="SO175" s="37"/>
      <c r="SP175" s="37"/>
      <c r="SQ175" s="37"/>
      <c r="SR175" s="37"/>
      <c r="SS175" s="37"/>
      <c r="ST175" s="37"/>
      <c r="SU175" s="37"/>
      <c r="SV175" s="37"/>
      <c r="SW175" s="37"/>
      <c r="SX175" s="37"/>
      <c r="SY175" s="37"/>
      <c r="SZ175" s="37"/>
      <c r="TA175" s="37"/>
      <c r="TB175" s="37"/>
      <c r="TC175" s="37"/>
      <c r="TD175" s="37"/>
      <c r="TE175" s="37"/>
      <c r="TF175" s="37"/>
      <c r="TG175" s="37"/>
      <c r="TH175" s="37"/>
      <c r="TI175" s="37"/>
      <c r="TJ175" s="37"/>
      <c r="TK175" s="37"/>
      <c r="TL175" s="37"/>
      <c r="TM175" s="37"/>
      <c r="TN175" s="37"/>
      <c r="TO175" s="37"/>
      <c r="TP175" s="37"/>
      <c r="TQ175" s="37"/>
      <c r="TR175" s="37"/>
      <c r="TS175" s="37"/>
      <c r="TT175" s="37"/>
      <c r="TU175" s="37"/>
      <c r="TV175" s="37"/>
      <c r="TW175" s="37"/>
      <c r="TX175" s="37"/>
      <c r="TY175" s="37"/>
      <c r="TZ175" s="37"/>
      <c r="UA175" s="37"/>
      <c r="UB175" s="37"/>
      <c r="UC175" s="37"/>
      <c r="UD175" s="37"/>
      <c r="UE175" s="37"/>
      <c r="UF175" s="37"/>
      <c r="UG175" s="37"/>
      <c r="UH175" s="37"/>
      <c r="UI175" s="37"/>
      <c r="UJ175" s="37"/>
      <c r="UK175" s="37"/>
      <c r="UL175" s="37"/>
      <c r="UM175" s="37"/>
      <c r="UN175" s="37"/>
      <c r="UO175" s="37"/>
      <c r="UP175" s="37"/>
      <c r="UQ175" s="37"/>
      <c r="UR175" s="37"/>
      <c r="US175" s="37"/>
      <c r="UT175" s="37"/>
      <c r="UU175" s="37"/>
      <c r="UV175" s="37"/>
      <c r="UW175" s="37"/>
      <c r="UX175" s="37"/>
      <c r="UY175" s="37"/>
      <c r="UZ175" s="37"/>
      <c r="VA175" s="37"/>
      <c r="VB175" s="37"/>
      <c r="VC175" s="37"/>
      <c r="VD175" s="37"/>
      <c r="VE175" s="37"/>
      <c r="VF175" s="37"/>
      <c r="VG175" s="37"/>
      <c r="VH175" s="37"/>
      <c r="VI175" s="37"/>
      <c r="VJ175" s="37"/>
      <c r="VK175" s="37"/>
      <c r="VL175" s="37"/>
      <c r="VM175" s="37"/>
      <c r="VN175" s="37"/>
      <c r="VO175" s="37"/>
      <c r="VP175" s="37"/>
      <c r="VQ175" s="37"/>
      <c r="VR175" s="37"/>
      <c r="VS175" s="37"/>
      <c r="VT175" s="37"/>
      <c r="VU175" s="37"/>
      <c r="VV175" s="37"/>
      <c r="VW175" s="37"/>
      <c r="VX175" s="37"/>
      <c r="VY175" s="37"/>
      <c r="VZ175" s="37"/>
      <c r="WA175" s="37"/>
      <c r="WB175" s="37"/>
      <c r="WC175" s="37"/>
      <c r="WD175" s="37"/>
      <c r="WE175" s="37"/>
      <c r="WF175" s="37"/>
      <c r="WG175" s="37"/>
      <c r="WH175" s="37"/>
      <c r="WI175" s="37"/>
      <c r="WJ175" s="37"/>
      <c r="WK175" s="37"/>
      <c r="WL175" s="37"/>
      <c r="WM175" s="37"/>
      <c r="WN175" s="37"/>
      <c r="WO175" s="37"/>
      <c r="WP175" s="37"/>
      <c r="WQ175" s="37"/>
      <c r="WR175" s="37"/>
      <c r="WS175" s="37"/>
      <c r="WT175" s="37"/>
      <c r="WU175" s="37"/>
      <c r="WV175" s="37"/>
      <c r="WW175" s="37"/>
      <c r="WX175" s="37"/>
      <c r="WY175" s="37"/>
      <c r="WZ175" s="37"/>
      <c r="XA175" s="37"/>
      <c r="XB175" s="37"/>
      <c r="XC175" s="37"/>
      <c r="XD175" s="37"/>
      <c r="XE175" s="37"/>
      <c r="XF175" s="37"/>
      <c r="XG175" s="37"/>
      <c r="XH175" s="37"/>
      <c r="XI175" s="37"/>
      <c r="XJ175" s="37"/>
      <c r="XK175" s="37"/>
      <c r="XL175" s="37"/>
      <c r="XM175" s="37"/>
      <c r="XN175" s="37"/>
      <c r="XO175" s="37"/>
      <c r="XP175" s="37"/>
      <c r="XQ175" s="37"/>
      <c r="XR175" s="37"/>
      <c r="XS175" s="37"/>
      <c r="XT175" s="37"/>
      <c r="XU175" s="37"/>
      <c r="XV175" s="37"/>
      <c r="XW175" s="37"/>
      <c r="XX175" s="37"/>
      <c r="XY175" s="37"/>
      <c r="XZ175" s="37"/>
      <c r="YA175" s="37"/>
      <c r="YB175" s="37"/>
      <c r="YC175" s="37"/>
      <c r="YD175" s="37"/>
      <c r="YE175" s="37"/>
      <c r="YF175" s="37"/>
      <c r="YG175" s="37"/>
      <c r="YH175" s="37"/>
      <c r="YI175" s="37"/>
      <c r="YJ175" s="37"/>
      <c r="YK175" s="37"/>
      <c r="YL175" s="37"/>
      <c r="YM175" s="37"/>
      <c r="YN175" s="37"/>
      <c r="YO175" s="37"/>
      <c r="YP175" s="37"/>
      <c r="YQ175" s="37"/>
      <c r="YR175" s="37"/>
      <c r="YS175" s="37"/>
      <c r="YT175" s="37"/>
      <c r="YU175" s="37"/>
      <c r="YV175" s="37"/>
      <c r="YW175" s="37"/>
      <c r="YX175" s="37"/>
      <c r="YY175" s="37"/>
      <c r="YZ175" s="37"/>
      <c r="ZA175" s="37"/>
      <c r="ZB175" s="37"/>
      <c r="ZC175" s="37"/>
      <c r="ZD175" s="37"/>
      <c r="ZE175" s="37"/>
      <c r="ZF175" s="37"/>
      <c r="ZG175" s="37"/>
      <c r="ZH175" s="37"/>
      <c r="ZI175" s="37"/>
      <c r="ZJ175" s="37"/>
      <c r="ZK175" s="37"/>
      <c r="ZL175" s="37"/>
      <c r="ZM175" s="37"/>
      <c r="ZN175" s="37"/>
      <c r="ZO175" s="37"/>
      <c r="ZP175" s="37"/>
      <c r="ZQ175" s="37"/>
      <c r="ZR175" s="37"/>
      <c r="ZS175" s="37"/>
      <c r="ZT175" s="37"/>
      <c r="ZU175" s="37"/>
      <c r="ZV175" s="37"/>
      <c r="ZW175" s="37"/>
      <c r="ZX175" s="37"/>
      <c r="ZY175" s="37"/>
      <c r="ZZ175" s="37"/>
      <c r="AAA175" s="37"/>
      <c r="AAB175" s="37"/>
      <c r="AAC175" s="37"/>
      <c r="AAD175" s="37"/>
      <c r="AAE175" s="37"/>
      <c r="AAF175" s="37"/>
      <c r="AAG175" s="37"/>
      <c r="AAH175" s="37"/>
      <c r="AAI175" s="37"/>
      <c r="AAJ175" s="37"/>
      <c r="AAK175" s="37"/>
      <c r="AAL175" s="37"/>
      <c r="AAM175" s="37"/>
      <c r="AAN175" s="37"/>
      <c r="AAO175" s="37"/>
      <c r="AAP175" s="37"/>
      <c r="AAQ175" s="37"/>
      <c r="AAR175" s="37"/>
      <c r="AAS175" s="37"/>
      <c r="AAT175" s="37"/>
      <c r="AAU175" s="37"/>
      <c r="AAV175" s="37"/>
      <c r="AAW175" s="37"/>
      <c r="AAX175" s="37"/>
      <c r="AAY175" s="37"/>
      <c r="AAZ175" s="37"/>
      <c r="ABA175" s="37"/>
      <c r="ABB175" s="37"/>
      <c r="ABC175" s="37"/>
      <c r="ABD175" s="37"/>
      <c r="ABE175" s="37"/>
      <c r="ABF175" s="37"/>
      <c r="ABG175" s="37"/>
      <c r="ABH175" s="37"/>
      <c r="ABI175" s="37"/>
      <c r="ABJ175" s="37"/>
      <c r="ABK175" s="37"/>
      <c r="ABL175" s="37"/>
      <c r="ABM175" s="37"/>
      <c r="ABN175" s="37"/>
      <c r="ABO175" s="37"/>
      <c r="ABP175" s="37"/>
      <c r="ABQ175" s="37"/>
      <c r="ABR175" s="37"/>
      <c r="ABS175" s="37"/>
      <c r="ABT175" s="37"/>
      <c r="ABU175" s="37"/>
      <c r="ABV175" s="37"/>
      <c r="ABW175" s="37"/>
      <c r="ABX175" s="37"/>
      <c r="ABY175" s="37"/>
      <c r="ABZ175" s="37"/>
      <c r="ACA175" s="37"/>
      <c r="ACB175" s="37"/>
      <c r="ACC175" s="37"/>
      <c r="ACD175" s="37"/>
      <c r="ACE175" s="37"/>
      <c r="ACF175" s="37"/>
      <c r="ACG175" s="37"/>
      <c r="ACH175" s="37"/>
      <c r="ACI175" s="37"/>
      <c r="ACJ175" s="37"/>
      <c r="ACK175" s="37"/>
      <c r="ACL175" s="37"/>
      <c r="ACM175" s="37"/>
      <c r="ACN175" s="37"/>
      <c r="ACO175" s="37"/>
      <c r="ACP175" s="37"/>
      <c r="ACQ175" s="37"/>
      <c r="ACR175" s="37"/>
      <c r="ACS175" s="37"/>
      <c r="ACT175" s="37"/>
      <c r="ACU175" s="37"/>
      <c r="ACV175" s="37"/>
      <c r="ACW175" s="37"/>
      <c r="ACX175" s="37"/>
      <c r="ACY175" s="37"/>
      <c r="ACZ175" s="37"/>
      <c r="ADA175" s="37"/>
      <c r="ADB175" s="37"/>
      <c r="ADC175" s="37"/>
      <c r="ADD175" s="37"/>
      <c r="ADE175" s="37"/>
      <c r="ADF175" s="37"/>
      <c r="ADG175" s="37"/>
      <c r="ADH175" s="37"/>
      <c r="ADI175" s="37"/>
      <c r="ADJ175" s="37"/>
      <c r="ADK175" s="37"/>
      <c r="ADL175" s="37"/>
      <c r="ADM175" s="37"/>
      <c r="ADN175" s="37"/>
      <c r="ADO175" s="37"/>
      <c r="ADP175" s="37"/>
      <c r="ADQ175" s="37"/>
      <c r="ADR175" s="37"/>
      <c r="ADS175" s="37"/>
      <c r="ADT175" s="37"/>
      <c r="ADU175" s="37"/>
      <c r="ADV175" s="37"/>
      <c r="ADW175" s="37"/>
      <c r="ADX175" s="37"/>
      <c r="ADY175" s="37"/>
      <c r="ADZ175" s="37"/>
      <c r="AEA175" s="37"/>
      <c r="AEB175" s="37"/>
      <c r="AEC175" s="37"/>
      <c r="AED175" s="37"/>
      <c r="AEE175" s="37"/>
      <c r="AEF175" s="37"/>
      <c r="AEG175" s="37"/>
      <c r="AEH175" s="37"/>
      <c r="AEI175" s="37"/>
      <c r="AEJ175" s="37"/>
      <c r="AEK175" s="37"/>
      <c r="AEL175" s="37"/>
      <c r="AEM175" s="37"/>
      <c r="AEN175" s="37"/>
      <c r="AEO175" s="37"/>
      <c r="AEP175" s="37"/>
      <c r="AEQ175" s="37"/>
      <c r="AER175" s="37"/>
      <c r="AES175" s="37"/>
      <c r="AET175" s="37"/>
      <c r="AEU175" s="37"/>
      <c r="AEV175" s="37"/>
      <c r="AEW175" s="37"/>
      <c r="AEX175" s="37"/>
      <c r="AEY175" s="37"/>
      <c r="AEZ175" s="37"/>
      <c r="AFA175" s="37"/>
      <c r="AFB175" s="37"/>
      <c r="AFC175" s="37"/>
      <c r="AFD175" s="37"/>
      <c r="AFE175" s="37"/>
      <c r="AFF175" s="37"/>
      <c r="AFG175" s="37"/>
      <c r="AFH175" s="37"/>
      <c r="AFI175" s="37"/>
      <c r="AFJ175" s="37"/>
      <c r="AFK175" s="37"/>
      <c r="AFL175" s="37"/>
      <c r="AFM175" s="37"/>
      <c r="AFN175" s="37"/>
      <c r="AFO175" s="37"/>
      <c r="AFP175" s="37"/>
      <c r="AFQ175" s="37"/>
      <c r="AFR175" s="37"/>
      <c r="AFS175" s="37"/>
      <c r="AFT175" s="37"/>
      <c r="AFU175" s="37"/>
      <c r="AFV175" s="37"/>
      <c r="AFW175" s="37"/>
      <c r="AFX175" s="37"/>
      <c r="AFY175" s="37"/>
      <c r="AFZ175" s="37"/>
      <c r="AGA175" s="37"/>
      <c r="AGB175" s="37"/>
      <c r="AGC175" s="37"/>
      <c r="AGD175" s="37"/>
      <c r="AGE175" s="37"/>
      <c r="AGF175" s="37"/>
      <c r="AGG175" s="37"/>
      <c r="AGH175" s="37"/>
      <c r="AGI175" s="37"/>
      <c r="AGJ175" s="37"/>
      <c r="AGK175" s="37"/>
      <c r="AGL175" s="37"/>
      <c r="AGM175" s="37"/>
      <c r="AGN175" s="37"/>
      <c r="AGO175" s="37"/>
      <c r="AGP175" s="37"/>
      <c r="AGQ175" s="37"/>
      <c r="AGR175" s="37"/>
      <c r="AGS175" s="37"/>
      <c r="AGT175" s="37"/>
      <c r="AGU175" s="37"/>
      <c r="AGV175" s="37"/>
      <c r="AGW175" s="37"/>
      <c r="AGX175" s="37"/>
      <c r="AGY175" s="37"/>
      <c r="AGZ175" s="37"/>
      <c r="AHA175" s="37"/>
      <c r="AHB175" s="37"/>
      <c r="AHC175" s="37"/>
      <c r="AHD175" s="37"/>
      <c r="AHE175" s="37"/>
      <c r="AHF175" s="37"/>
      <c r="AHG175" s="37"/>
      <c r="AHH175" s="37"/>
      <c r="AHI175" s="37"/>
      <c r="AHJ175" s="37"/>
      <c r="AHK175" s="37"/>
      <c r="AHL175" s="37"/>
      <c r="AHM175" s="37"/>
      <c r="AHN175" s="37"/>
      <c r="AHO175" s="37"/>
      <c r="AHP175" s="37"/>
      <c r="AHQ175" s="37"/>
      <c r="AHR175" s="37"/>
      <c r="AHS175" s="37"/>
      <c r="AHT175" s="37"/>
      <c r="AHU175" s="37"/>
      <c r="AHV175" s="37"/>
      <c r="AHW175" s="37"/>
      <c r="AHX175" s="37"/>
      <c r="AHY175" s="37"/>
      <c r="AHZ175" s="37"/>
      <c r="AIA175" s="37"/>
      <c r="AIB175" s="37"/>
      <c r="AIC175" s="37"/>
      <c r="AID175" s="37"/>
      <c r="AIE175" s="37"/>
      <c r="AIF175" s="37"/>
      <c r="AIG175" s="37"/>
      <c r="AIH175" s="37"/>
      <c r="AII175" s="37"/>
      <c r="AIJ175" s="37"/>
      <c r="AIK175" s="37"/>
      <c r="AIL175" s="37"/>
      <c r="AIM175" s="37"/>
      <c r="AIN175" s="37"/>
      <c r="AIO175" s="37"/>
      <c r="AIP175" s="37"/>
      <c r="AIQ175" s="37"/>
      <c r="AIR175" s="37"/>
      <c r="AIS175" s="37"/>
      <c r="AIT175" s="37"/>
      <c r="AIU175" s="37"/>
      <c r="AIV175" s="37"/>
      <c r="AIW175" s="37"/>
      <c r="AIX175" s="37"/>
      <c r="AIY175" s="37"/>
      <c r="AIZ175" s="37"/>
      <c r="AJA175" s="37"/>
      <c r="AJB175" s="37"/>
      <c r="AJC175" s="37"/>
      <c r="AJD175" s="37"/>
      <c r="AJE175" s="37"/>
      <c r="AJF175" s="37"/>
      <c r="AJG175" s="37"/>
      <c r="AJH175" s="37"/>
      <c r="AJI175" s="37"/>
      <c r="AJJ175" s="37"/>
      <c r="AJK175" s="37"/>
      <c r="AJL175" s="37"/>
      <c r="AJM175" s="37"/>
      <c r="AJN175" s="37"/>
      <c r="AJO175" s="37"/>
      <c r="AJP175" s="37"/>
      <c r="AJQ175" s="37"/>
      <c r="AJR175" s="37"/>
      <c r="AJS175" s="37"/>
      <c r="AJT175" s="37"/>
      <c r="AJU175" s="37"/>
      <c r="AJV175" s="37"/>
      <c r="AJW175" s="37"/>
      <c r="AJX175" s="37"/>
      <c r="AJY175" s="37"/>
      <c r="AJZ175" s="37"/>
      <c r="AKA175" s="37"/>
      <c r="AKB175" s="37"/>
      <c r="AKC175" s="37"/>
      <c r="AKD175" s="37"/>
      <c r="AKE175" s="37"/>
      <c r="AKF175" s="37"/>
      <c r="AKG175" s="37"/>
      <c r="AKH175" s="37"/>
      <c r="AKI175" s="37"/>
      <c r="AKJ175" s="37"/>
      <c r="AKK175" s="37"/>
      <c r="AKL175" s="37"/>
      <c r="AKM175" s="37"/>
      <c r="AKN175" s="37"/>
      <c r="AKO175" s="37"/>
      <c r="AKP175" s="37"/>
      <c r="AKQ175" s="37"/>
      <c r="AKR175" s="37"/>
      <c r="AKS175" s="37"/>
      <c r="AKT175" s="37"/>
      <c r="AKU175" s="37"/>
      <c r="AKV175" s="37"/>
      <c r="AKW175" s="37"/>
      <c r="AKX175" s="37"/>
      <c r="AKY175" s="37"/>
      <c r="AKZ175" s="37"/>
      <c r="ALA175" s="37"/>
      <c r="ALB175" s="37"/>
      <c r="ALC175" s="37"/>
      <c r="ALD175" s="37"/>
      <c r="ALE175" s="37"/>
      <c r="ALF175" s="37"/>
      <c r="ALG175" s="37"/>
      <c r="ALH175" s="37"/>
      <c r="ALI175" s="37"/>
      <c r="ALJ175" s="37"/>
      <c r="ALK175" s="37"/>
      <c r="ALL175" s="37"/>
      <c r="ALM175" s="37"/>
      <c r="ALN175" s="37"/>
      <c r="ALO175" s="37"/>
      <c r="ALP175" s="37"/>
      <c r="ALQ175" s="37"/>
      <c r="ALR175" s="37"/>
      <c r="ALS175" s="37"/>
      <c r="ALT175" s="37"/>
      <c r="ALU175" s="37"/>
      <c r="ALV175" s="37"/>
      <c r="ALW175" s="37"/>
      <c r="ALX175" s="37"/>
      <c r="ALY175" s="37"/>
      <c r="ALZ175" s="37"/>
      <c r="AMA175" s="37"/>
      <c r="AMB175" s="37"/>
      <c r="AMC175" s="37"/>
      <c r="AMD175" s="37"/>
      <c r="AME175" s="37"/>
      <c r="AMF175" s="37"/>
      <c r="AMG175" s="37"/>
      <c r="AMH175" s="37"/>
      <c r="AMI175" s="37"/>
      <c r="AMJ175" s="37"/>
      <c r="AMK175" s="37"/>
      <c r="AML175" s="37"/>
      <c r="AMM175" s="37"/>
      <c r="AMN175" s="37"/>
      <c r="AMO175" s="37"/>
      <c r="AMP175" s="37"/>
      <c r="AMQ175" s="37"/>
      <c r="AMR175" s="37"/>
      <c r="AMS175" s="37"/>
      <c r="AMT175" s="37"/>
      <c r="AMU175" s="37"/>
      <c r="AMV175" s="37"/>
      <c r="AMW175" s="37"/>
      <c r="AMX175" s="37"/>
      <c r="AMY175" s="37"/>
      <c r="AMZ175" s="37"/>
      <c r="ANA175" s="37"/>
      <c r="ANB175" s="37"/>
      <c r="ANC175" s="37"/>
      <c r="AND175" s="37"/>
      <c r="ANE175" s="37"/>
      <c r="ANF175" s="37"/>
      <c r="ANG175" s="37"/>
      <c r="ANH175" s="37"/>
      <c r="ANI175" s="37"/>
      <c r="ANJ175" s="37"/>
      <c r="ANK175" s="37"/>
      <c r="ANL175" s="37"/>
      <c r="ANM175" s="37"/>
      <c r="ANN175" s="37"/>
      <c r="ANO175" s="37"/>
      <c r="ANP175" s="37"/>
      <c r="ANQ175" s="37"/>
      <c r="ANR175" s="37"/>
      <c r="ANS175" s="37"/>
      <c r="ANT175" s="37"/>
      <c r="ANU175" s="37"/>
      <c r="ANV175" s="37"/>
      <c r="ANW175" s="37"/>
      <c r="ANX175" s="37"/>
      <c r="ANY175" s="37"/>
      <c r="ANZ175" s="37"/>
      <c r="AOA175" s="37"/>
      <c r="AOB175" s="37"/>
      <c r="AOC175" s="37"/>
      <c r="AOD175" s="37"/>
      <c r="AOE175" s="37"/>
      <c r="AOF175" s="37"/>
      <c r="AOG175" s="37"/>
      <c r="AOH175" s="37"/>
      <c r="AOI175" s="37"/>
      <c r="AOJ175" s="37"/>
      <c r="AOK175" s="37"/>
      <c r="AOL175" s="37"/>
      <c r="AOM175" s="37"/>
      <c r="AON175" s="37"/>
      <c r="AOO175" s="37"/>
      <c r="AOP175" s="37"/>
      <c r="AOQ175" s="37"/>
      <c r="AOR175" s="37"/>
      <c r="AOS175" s="37"/>
      <c r="AOT175" s="37"/>
      <c r="AOU175" s="37"/>
      <c r="AOV175" s="37"/>
      <c r="AOW175" s="37"/>
      <c r="AOX175" s="37"/>
      <c r="AOY175" s="37"/>
      <c r="AOZ175" s="37"/>
      <c r="APA175" s="37"/>
      <c r="APB175" s="37"/>
      <c r="APC175" s="37"/>
      <c r="APD175" s="37"/>
      <c r="APE175" s="37"/>
      <c r="APF175" s="37"/>
      <c r="APG175" s="37"/>
      <c r="APH175" s="37"/>
      <c r="API175" s="37"/>
      <c r="APJ175" s="37"/>
      <c r="APK175" s="37"/>
      <c r="APL175" s="37"/>
      <c r="APM175" s="37"/>
      <c r="APN175" s="37"/>
      <c r="APO175" s="37"/>
      <c r="APP175" s="37"/>
      <c r="APQ175" s="37"/>
      <c r="APR175" s="37"/>
      <c r="APS175" s="37"/>
      <c r="APT175" s="37"/>
      <c r="APU175" s="37"/>
      <c r="APV175" s="37"/>
      <c r="APW175" s="37"/>
      <c r="APX175" s="37"/>
      <c r="APY175" s="37"/>
      <c r="APZ175" s="37"/>
      <c r="AQA175" s="37"/>
      <c r="AQB175" s="37"/>
      <c r="AQC175" s="37"/>
      <c r="AQD175" s="37"/>
      <c r="AQE175" s="37"/>
      <c r="AQF175" s="37"/>
      <c r="AQG175" s="37"/>
      <c r="AQH175" s="37"/>
      <c r="AQI175" s="37"/>
      <c r="AQJ175" s="37"/>
      <c r="AQK175" s="37"/>
      <c r="AQL175" s="37"/>
      <c r="AQM175" s="37"/>
      <c r="AQN175" s="37"/>
      <c r="AQO175" s="37"/>
      <c r="AQP175" s="37"/>
      <c r="AQQ175" s="37"/>
      <c r="AQR175" s="37"/>
      <c r="AQS175" s="37"/>
      <c r="AQT175" s="37"/>
      <c r="AQU175" s="37"/>
      <c r="AQV175" s="37"/>
      <c r="AQW175" s="37"/>
      <c r="AQX175" s="37"/>
      <c r="AQY175" s="37"/>
      <c r="AQZ175" s="37"/>
      <c r="ARA175" s="37"/>
      <c r="ARB175" s="37"/>
      <c r="ARC175" s="37"/>
      <c r="ARD175" s="37"/>
      <c r="ARE175" s="37"/>
      <c r="ARF175" s="37"/>
      <c r="ARG175" s="37"/>
      <c r="ARH175" s="37"/>
      <c r="ARI175" s="37"/>
      <c r="ARJ175" s="37"/>
      <c r="ARK175" s="37"/>
      <c r="ARL175" s="37"/>
      <c r="ARM175" s="37"/>
      <c r="ARN175" s="37"/>
      <c r="ARO175" s="37"/>
      <c r="ARP175" s="37"/>
      <c r="ARQ175" s="37"/>
      <c r="ARR175" s="37"/>
      <c r="ARS175" s="37"/>
      <c r="ART175" s="37"/>
      <c r="ARU175" s="37"/>
      <c r="ARV175" s="37"/>
      <c r="ARW175" s="37"/>
      <c r="ARX175" s="37"/>
      <c r="ARY175" s="37"/>
      <c r="ARZ175" s="37"/>
      <c r="ASA175" s="37"/>
      <c r="ASB175" s="37"/>
      <c r="ASC175" s="37"/>
      <c r="ASD175" s="37"/>
      <c r="ASE175" s="37"/>
      <c r="ASF175" s="37"/>
      <c r="ASG175" s="37"/>
      <c r="ASH175" s="37"/>
      <c r="ASI175" s="37"/>
      <c r="ASJ175" s="37"/>
      <c r="ASK175" s="37"/>
      <c r="ASL175" s="37"/>
      <c r="ASM175" s="37"/>
      <c r="ASN175" s="37"/>
      <c r="ASO175" s="37"/>
      <c r="ASP175" s="37"/>
      <c r="ASQ175" s="37"/>
      <c r="ASR175" s="37"/>
      <c r="ASS175" s="37"/>
      <c r="AST175" s="37"/>
      <c r="ASU175" s="37"/>
      <c r="ASV175" s="37"/>
      <c r="ASW175" s="37"/>
      <c r="ASX175" s="37"/>
      <c r="ASY175" s="37"/>
      <c r="ASZ175" s="37"/>
      <c r="ATA175" s="37"/>
      <c r="ATB175" s="37"/>
      <c r="ATC175" s="37"/>
      <c r="ATD175" s="37"/>
      <c r="ATE175" s="37"/>
      <c r="ATF175" s="37"/>
      <c r="ATG175" s="37"/>
      <c r="ATH175" s="37"/>
      <c r="ATI175" s="37"/>
      <c r="ATJ175" s="37"/>
      <c r="ATK175" s="37"/>
      <c r="ATL175" s="37"/>
      <c r="ATM175" s="37"/>
      <c r="ATN175" s="37"/>
      <c r="ATO175" s="37"/>
      <c r="ATP175" s="37"/>
      <c r="ATQ175" s="37"/>
      <c r="ATR175" s="37"/>
      <c r="ATS175" s="37"/>
      <c r="ATT175" s="37"/>
      <c r="ATU175" s="37"/>
      <c r="ATV175" s="37"/>
      <c r="ATW175" s="37"/>
      <c r="ATX175" s="37"/>
      <c r="ATY175" s="37"/>
      <c r="ATZ175" s="37"/>
      <c r="AUA175" s="37"/>
      <c r="AUB175" s="37"/>
      <c r="AUC175" s="37"/>
      <c r="AUD175" s="37"/>
      <c r="AUE175" s="37"/>
      <c r="AUF175" s="37"/>
      <c r="AUG175" s="37"/>
      <c r="AUH175" s="37"/>
      <c r="AUI175" s="37"/>
      <c r="AUJ175" s="37"/>
      <c r="AUK175" s="37"/>
      <c r="AUL175" s="37"/>
      <c r="AUM175" s="37"/>
      <c r="AUN175" s="37"/>
      <c r="AUO175" s="37"/>
      <c r="AUP175" s="37"/>
      <c r="AUQ175" s="37"/>
      <c r="AUR175" s="37"/>
      <c r="AUS175" s="37"/>
      <c r="AUT175" s="37"/>
      <c r="AUU175" s="37"/>
      <c r="AUV175" s="37"/>
      <c r="AUW175" s="37"/>
      <c r="AUX175" s="37"/>
      <c r="AUY175" s="37"/>
      <c r="AUZ175" s="37"/>
      <c r="AVA175" s="37"/>
      <c r="AVB175" s="37"/>
      <c r="AVC175" s="37"/>
      <c r="AVD175" s="37"/>
      <c r="AVE175" s="37"/>
      <c r="AVF175" s="37"/>
      <c r="AVG175" s="37"/>
      <c r="AVH175" s="37"/>
      <c r="AVI175" s="37"/>
      <c r="AVJ175" s="37"/>
      <c r="AVK175" s="37"/>
      <c r="AVL175" s="37"/>
      <c r="AVM175" s="37"/>
      <c r="AVN175" s="37"/>
      <c r="AVO175" s="37"/>
      <c r="AVP175" s="37"/>
      <c r="AVQ175" s="37"/>
      <c r="AVR175" s="37"/>
      <c r="AVS175" s="37"/>
      <c r="AVT175" s="37"/>
      <c r="AVU175" s="37"/>
      <c r="AVV175" s="37"/>
      <c r="AVW175" s="37"/>
      <c r="AVX175" s="37"/>
      <c r="AVY175" s="37"/>
      <c r="AVZ175" s="37"/>
      <c r="AWA175" s="37"/>
      <c r="AWB175" s="37"/>
      <c r="AWC175" s="37"/>
      <c r="AWD175" s="37"/>
      <c r="AWE175" s="37"/>
      <c r="AWF175" s="37"/>
      <c r="AWG175" s="37"/>
      <c r="AWH175" s="37"/>
      <c r="AWI175" s="37"/>
      <c r="AWJ175" s="37"/>
      <c r="AWK175" s="37"/>
      <c r="AWL175" s="37"/>
      <c r="AWM175" s="37"/>
      <c r="AWN175" s="37"/>
      <c r="AWO175" s="37"/>
      <c r="AWP175" s="37"/>
      <c r="AWQ175" s="37"/>
      <c r="AWR175" s="37"/>
      <c r="AWS175" s="37"/>
      <c r="AWT175" s="37"/>
      <c r="AWU175" s="37"/>
      <c r="AWV175" s="37"/>
      <c r="AWW175" s="37"/>
      <c r="AWX175" s="37"/>
      <c r="AWY175" s="37"/>
      <c r="AWZ175" s="37"/>
      <c r="AXA175" s="37"/>
      <c r="AXB175" s="37"/>
      <c r="AXC175" s="37"/>
      <c r="AXD175" s="37"/>
      <c r="AXE175" s="37"/>
      <c r="AXF175" s="37"/>
      <c r="AXG175" s="37"/>
      <c r="AXH175" s="37"/>
      <c r="AXI175" s="37"/>
      <c r="AXJ175" s="37"/>
      <c r="AXK175" s="37"/>
      <c r="AXL175" s="37"/>
      <c r="AXM175" s="37"/>
      <c r="AXN175" s="37"/>
      <c r="AXO175" s="37"/>
      <c r="AXP175" s="37"/>
      <c r="AXQ175" s="37"/>
      <c r="AXR175" s="37"/>
      <c r="AXS175" s="37"/>
      <c r="AXT175" s="37"/>
      <c r="AXU175" s="37"/>
      <c r="AXV175" s="37"/>
      <c r="AXW175" s="37"/>
      <c r="AXX175" s="37"/>
      <c r="AXY175" s="37"/>
      <c r="AXZ175" s="37"/>
      <c r="AYA175" s="37"/>
      <c r="AYB175" s="37"/>
      <c r="AYC175" s="37"/>
      <c r="AYD175" s="37"/>
      <c r="AYE175" s="37"/>
      <c r="AYF175" s="37"/>
      <c r="AYG175" s="37"/>
      <c r="AYH175" s="37"/>
      <c r="AYI175" s="37"/>
      <c r="AYJ175" s="37"/>
      <c r="AYK175" s="37"/>
      <c r="AYL175" s="37"/>
      <c r="AYM175" s="37"/>
      <c r="AYN175" s="37"/>
      <c r="AYO175" s="37"/>
      <c r="AYP175" s="37"/>
      <c r="AYQ175" s="37"/>
      <c r="AYR175" s="37"/>
      <c r="AYS175" s="37"/>
      <c r="AYT175" s="37"/>
      <c r="AYU175" s="37"/>
      <c r="AYV175" s="37"/>
      <c r="AYW175" s="37"/>
      <c r="AYX175" s="37"/>
      <c r="AYY175" s="37"/>
      <c r="AYZ175" s="37"/>
      <c r="AZA175" s="37"/>
      <c r="AZB175" s="37"/>
      <c r="AZC175" s="37"/>
      <c r="AZD175" s="37"/>
      <c r="AZE175" s="37"/>
      <c r="AZF175" s="37"/>
      <c r="AZG175" s="37"/>
      <c r="AZH175" s="37"/>
      <c r="AZI175" s="37"/>
      <c r="AZJ175" s="37"/>
      <c r="AZK175" s="37"/>
      <c r="AZL175" s="37"/>
      <c r="AZM175" s="37"/>
      <c r="AZN175" s="37"/>
      <c r="AZO175" s="37"/>
      <c r="AZP175" s="37"/>
      <c r="AZQ175" s="37"/>
      <c r="AZR175" s="37"/>
      <c r="AZS175" s="37"/>
      <c r="AZT175" s="37"/>
      <c r="AZU175" s="37"/>
      <c r="AZV175" s="37"/>
      <c r="AZW175" s="37"/>
      <c r="AZX175" s="37"/>
      <c r="AZY175" s="37"/>
      <c r="AZZ175" s="37"/>
      <c r="BAA175" s="37"/>
      <c r="BAB175" s="37"/>
      <c r="BAC175" s="37"/>
      <c r="BAD175" s="37"/>
      <c r="BAE175" s="37"/>
      <c r="BAF175" s="37"/>
      <c r="BAG175" s="37"/>
      <c r="BAH175" s="37"/>
      <c r="BAI175" s="37"/>
      <c r="BAJ175" s="37"/>
      <c r="BAK175" s="37"/>
      <c r="BAL175" s="37"/>
      <c r="BAM175" s="37"/>
      <c r="BAN175" s="37"/>
      <c r="BAO175" s="37"/>
      <c r="BAP175" s="37"/>
      <c r="BAQ175" s="37"/>
      <c r="BAR175" s="37"/>
      <c r="BAS175" s="37"/>
      <c r="BAT175" s="37"/>
      <c r="BAU175" s="37"/>
      <c r="BAV175" s="37"/>
      <c r="BAW175" s="37"/>
      <c r="BAX175" s="37"/>
      <c r="BAY175" s="37"/>
      <c r="BAZ175" s="37"/>
      <c r="BBA175" s="37"/>
      <c r="BBB175" s="37"/>
      <c r="BBC175" s="37"/>
      <c r="BBD175" s="37"/>
      <c r="BBE175" s="37"/>
      <c r="BBF175" s="37"/>
      <c r="BBG175" s="37"/>
      <c r="BBH175" s="37"/>
      <c r="BBI175" s="37"/>
      <c r="BBJ175" s="37"/>
      <c r="BBK175" s="37"/>
      <c r="BBL175" s="37"/>
      <c r="BBM175" s="37"/>
      <c r="BBN175" s="37"/>
      <c r="BBO175" s="37"/>
      <c r="BBP175" s="37"/>
      <c r="BBQ175" s="37"/>
      <c r="BBR175" s="37"/>
      <c r="BBS175" s="37"/>
      <c r="BBT175" s="37"/>
      <c r="BBU175" s="37"/>
      <c r="BBV175" s="37"/>
      <c r="BBW175" s="37"/>
      <c r="BBX175" s="37"/>
      <c r="BBY175" s="37"/>
      <c r="BBZ175" s="37"/>
      <c r="BCA175" s="37"/>
      <c r="BCB175" s="37"/>
      <c r="BCC175" s="37"/>
      <c r="BCD175" s="37"/>
      <c r="BCE175" s="37"/>
      <c r="BCF175" s="37"/>
      <c r="BCG175" s="37"/>
      <c r="BCH175" s="37"/>
      <c r="BCI175" s="37"/>
      <c r="BCJ175" s="37"/>
      <c r="BCK175" s="37"/>
      <c r="BCL175" s="37"/>
      <c r="BCM175" s="37"/>
      <c r="BCN175" s="37"/>
      <c r="BCO175" s="37"/>
      <c r="BCP175" s="37"/>
      <c r="BCQ175" s="37"/>
      <c r="BCR175" s="37"/>
      <c r="BCS175" s="37"/>
      <c r="BCT175" s="37"/>
      <c r="BCU175" s="37"/>
      <c r="BCV175" s="37"/>
      <c r="BCW175" s="37"/>
      <c r="BCX175" s="37"/>
      <c r="BCY175" s="37"/>
      <c r="BCZ175" s="37"/>
      <c r="BDA175" s="37"/>
      <c r="BDB175" s="37"/>
      <c r="BDC175" s="37"/>
      <c r="BDD175" s="37"/>
      <c r="BDE175" s="37"/>
      <c r="BDF175" s="37"/>
      <c r="BDG175" s="37"/>
      <c r="BDH175" s="37"/>
      <c r="BDI175" s="37"/>
      <c r="BDJ175" s="37"/>
      <c r="BDK175" s="37"/>
      <c r="BDL175" s="37"/>
      <c r="BDM175" s="37"/>
      <c r="BDN175" s="37"/>
      <c r="BDO175" s="37"/>
      <c r="BDP175" s="37"/>
      <c r="BDQ175" s="37"/>
      <c r="BDR175" s="37"/>
      <c r="BDS175" s="37"/>
      <c r="BDT175" s="37"/>
      <c r="BDU175" s="37"/>
      <c r="BDV175" s="37"/>
      <c r="BDW175" s="37"/>
      <c r="BDX175" s="37"/>
      <c r="BDY175" s="37"/>
      <c r="BDZ175" s="37"/>
      <c r="BEA175" s="37"/>
      <c r="BEB175" s="37"/>
      <c r="BEC175" s="37"/>
      <c r="BED175" s="37"/>
      <c r="BEE175" s="37"/>
      <c r="BEF175" s="37"/>
      <c r="BEG175" s="37"/>
      <c r="BEH175" s="37"/>
      <c r="BEI175" s="37"/>
      <c r="BEJ175" s="37"/>
      <c r="BEK175" s="37"/>
      <c r="BEL175" s="37"/>
      <c r="BEM175" s="37"/>
      <c r="BEN175" s="37"/>
      <c r="BEO175" s="37"/>
      <c r="BEP175" s="37"/>
      <c r="BEQ175" s="37"/>
      <c r="BER175" s="37"/>
      <c r="BES175" s="37"/>
      <c r="BET175" s="37"/>
      <c r="BEU175" s="37"/>
      <c r="BEV175" s="37"/>
      <c r="BEW175" s="37"/>
      <c r="BEX175" s="37"/>
      <c r="BEY175" s="37"/>
      <c r="BEZ175" s="37"/>
      <c r="BFA175" s="37"/>
      <c r="BFB175" s="37"/>
      <c r="BFC175" s="37"/>
      <c r="BFD175" s="37"/>
      <c r="BFE175" s="37"/>
      <c r="BFF175" s="37"/>
      <c r="BFG175" s="37"/>
      <c r="BFH175" s="37"/>
      <c r="BFI175" s="37"/>
      <c r="BFJ175" s="37"/>
      <c r="BFK175" s="37"/>
      <c r="BFL175" s="37"/>
      <c r="BFM175" s="37"/>
      <c r="BFN175" s="37"/>
      <c r="BFO175" s="37"/>
      <c r="BFP175" s="37"/>
      <c r="BFQ175" s="37"/>
      <c r="BFR175" s="37"/>
      <c r="BFS175" s="37"/>
      <c r="BFT175" s="37"/>
      <c r="BFU175" s="37"/>
      <c r="BFV175" s="37"/>
      <c r="BFW175" s="37"/>
      <c r="BFX175" s="37"/>
      <c r="BFY175" s="37"/>
      <c r="BFZ175" s="37"/>
      <c r="BGA175" s="37"/>
      <c r="BGB175" s="37"/>
      <c r="BGC175" s="37"/>
      <c r="BGD175" s="37"/>
      <c r="BGE175" s="37"/>
      <c r="BGF175" s="37"/>
      <c r="BGG175" s="37"/>
      <c r="BGH175" s="37"/>
      <c r="BGI175" s="37"/>
      <c r="BGJ175" s="37"/>
      <c r="BGK175" s="37"/>
      <c r="BGL175" s="37"/>
      <c r="BGM175" s="37"/>
      <c r="BGN175" s="37"/>
      <c r="BGO175" s="37"/>
      <c r="BGP175" s="37"/>
      <c r="BGQ175" s="37"/>
      <c r="BGR175" s="37"/>
      <c r="BGS175" s="37"/>
      <c r="BGT175" s="37"/>
      <c r="BGU175" s="37"/>
      <c r="BGV175" s="37"/>
      <c r="BGW175" s="37"/>
      <c r="BGX175" s="37"/>
      <c r="BGY175" s="37"/>
      <c r="BGZ175" s="37"/>
      <c r="BHA175" s="37"/>
      <c r="BHB175" s="37"/>
      <c r="BHC175" s="37"/>
      <c r="BHD175" s="37"/>
      <c r="BHE175" s="37"/>
      <c r="BHF175" s="37"/>
      <c r="BHG175" s="37"/>
      <c r="BHH175" s="37"/>
      <c r="BHI175" s="37"/>
      <c r="BHJ175" s="37"/>
      <c r="BHK175" s="37"/>
      <c r="BHL175" s="37"/>
      <c r="BHM175" s="37"/>
      <c r="BHN175" s="37"/>
      <c r="BHO175" s="37"/>
      <c r="BHP175" s="37"/>
      <c r="BHQ175" s="37"/>
      <c r="BHR175" s="37"/>
      <c r="BHS175" s="37"/>
      <c r="BHT175" s="37"/>
      <c r="BHU175" s="37"/>
      <c r="BHV175" s="37"/>
      <c r="BHW175" s="37"/>
      <c r="BHX175" s="37"/>
      <c r="BHY175" s="37"/>
      <c r="BHZ175" s="37"/>
      <c r="BIA175" s="37"/>
      <c r="BIB175" s="37"/>
      <c r="BIC175" s="37"/>
      <c r="BID175" s="37"/>
      <c r="BIE175" s="37"/>
      <c r="BIF175" s="37"/>
      <c r="BIG175" s="37"/>
      <c r="BIH175" s="37"/>
      <c r="BII175" s="37"/>
      <c r="BIJ175" s="37"/>
      <c r="BIK175" s="37"/>
      <c r="BIL175" s="37"/>
      <c r="BIM175" s="37"/>
      <c r="BIN175" s="37"/>
      <c r="BIO175" s="37"/>
      <c r="BIP175" s="37"/>
      <c r="BIQ175" s="37"/>
      <c r="BIR175" s="37"/>
      <c r="BIS175" s="37"/>
      <c r="BIT175" s="37"/>
      <c r="BIU175" s="37"/>
      <c r="BIV175" s="37"/>
      <c r="BIW175" s="37"/>
      <c r="BIX175" s="37"/>
      <c r="BIY175" s="37"/>
      <c r="BIZ175" s="37"/>
      <c r="BJA175" s="37"/>
      <c r="BJB175" s="37"/>
      <c r="BJC175" s="37"/>
      <c r="BJD175" s="37"/>
      <c r="BJE175" s="37"/>
      <c r="BJF175" s="37"/>
      <c r="BJG175" s="37"/>
      <c r="BJH175" s="37"/>
      <c r="BJI175" s="37"/>
      <c r="BJJ175" s="37"/>
      <c r="BJK175" s="37"/>
      <c r="BJL175" s="37"/>
      <c r="BJM175" s="37"/>
      <c r="BJN175" s="37"/>
      <c r="BJO175" s="37"/>
      <c r="BJP175" s="37"/>
      <c r="BJQ175" s="37"/>
      <c r="BJR175" s="37"/>
      <c r="BJS175" s="37"/>
      <c r="BJT175" s="37"/>
      <c r="BJU175" s="37"/>
      <c r="BJV175" s="37"/>
      <c r="BJW175" s="37"/>
      <c r="BJX175" s="37"/>
      <c r="BJY175" s="37"/>
      <c r="BJZ175" s="37"/>
      <c r="BKA175" s="37"/>
      <c r="BKB175" s="37"/>
      <c r="BKC175" s="37"/>
      <c r="BKD175" s="37"/>
      <c r="BKE175" s="37"/>
      <c r="BKF175" s="37"/>
      <c r="BKG175" s="37"/>
      <c r="BKH175" s="37"/>
      <c r="BKI175" s="37"/>
      <c r="BKJ175" s="37"/>
      <c r="BKK175" s="37"/>
      <c r="BKL175" s="37"/>
      <c r="BKM175" s="37"/>
      <c r="BKN175" s="37"/>
      <c r="BKO175" s="37"/>
      <c r="BKP175" s="37"/>
      <c r="BKQ175" s="37"/>
      <c r="BKR175" s="37"/>
      <c r="BKS175" s="37"/>
      <c r="BKT175" s="37"/>
      <c r="BKU175" s="37"/>
      <c r="BKV175" s="37"/>
      <c r="BKW175" s="37"/>
      <c r="BKX175" s="37"/>
      <c r="BKY175" s="37"/>
      <c r="BKZ175" s="37"/>
      <c r="BLA175" s="37"/>
      <c r="BLB175" s="37"/>
      <c r="BLC175" s="37"/>
      <c r="BLD175" s="37"/>
      <c r="BLE175" s="37"/>
      <c r="BLF175" s="37"/>
      <c r="BLG175" s="37"/>
      <c r="BLH175" s="37"/>
      <c r="BLI175" s="37"/>
      <c r="BLJ175" s="37"/>
      <c r="BLK175" s="37"/>
      <c r="BLL175" s="37"/>
      <c r="BLM175" s="37"/>
      <c r="BLN175" s="37"/>
      <c r="BLO175" s="37"/>
      <c r="BLP175" s="37"/>
      <c r="BLQ175" s="37"/>
      <c r="BLR175" s="37"/>
      <c r="BLS175" s="37"/>
      <c r="BLT175" s="37"/>
      <c r="BLU175" s="37"/>
      <c r="BLV175" s="37"/>
      <c r="BLW175" s="37"/>
      <c r="BLX175" s="37"/>
      <c r="BLY175" s="37"/>
      <c r="BLZ175" s="37"/>
      <c r="BMA175" s="37"/>
      <c r="BMB175" s="37"/>
      <c r="BMC175" s="37"/>
      <c r="BMD175" s="37"/>
      <c r="BME175" s="37"/>
      <c r="BMF175" s="37"/>
      <c r="BMG175" s="37"/>
      <c r="BMH175" s="37"/>
      <c r="BMI175" s="37"/>
      <c r="BMJ175" s="37"/>
      <c r="BMK175" s="37"/>
      <c r="BML175" s="37"/>
      <c r="BMM175" s="37"/>
      <c r="BMN175" s="37"/>
      <c r="BMO175" s="37"/>
      <c r="BMP175" s="37"/>
      <c r="BMQ175" s="37"/>
      <c r="BMR175" s="37"/>
      <c r="BMS175" s="37"/>
      <c r="BMT175" s="37"/>
      <c r="BMU175" s="37"/>
      <c r="BMV175" s="37"/>
      <c r="BMW175" s="37"/>
      <c r="BMX175" s="37"/>
      <c r="BMY175" s="37"/>
      <c r="BMZ175" s="37"/>
      <c r="BNA175" s="37"/>
      <c r="BNB175" s="37"/>
      <c r="BNC175" s="37"/>
      <c r="BND175" s="37"/>
      <c r="BNE175" s="37"/>
      <c r="BNF175" s="37"/>
      <c r="BNG175" s="37"/>
      <c r="BNH175" s="37"/>
      <c r="BNI175" s="37"/>
      <c r="BNJ175" s="37"/>
      <c r="BNK175" s="37"/>
      <c r="BNL175" s="37"/>
      <c r="BNM175" s="37"/>
      <c r="BNN175" s="37"/>
      <c r="BNO175" s="37"/>
      <c r="BNP175" s="37"/>
      <c r="BNQ175" s="37"/>
      <c r="BNR175" s="37"/>
      <c r="BNS175" s="37"/>
      <c r="BNT175" s="37"/>
      <c r="BNU175" s="37"/>
      <c r="BNV175" s="37"/>
      <c r="BNW175" s="37"/>
      <c r="BNX175" s="37"/>
      <c r="BNY175" s="37"/>
      <c r="BNZ175" s="37"/>
      <c r="BOA175" s="37"/>
      <c r="BOB175" s="37"/>
      <c r="BOC175" s="37"/>
      <c r="BOD175" s="37"/>
      <c r="BOE175" s="37"/>
      <c r="BOF175" s="37"/>
      <c r="BOG175" s="37"/>
      <c r="BOH175" s="37"/>
      <c r="BOI175" s="37"/>
      <c r="BOJ175" s="37"/>
      <c r="BOK175" s="37"/>
      <c r="BOL175" s="37"/>
      <c r="BOM175" s="37"/>
      <c r="BON175" s="37"/>
      <c r="BOO175" s="37"/>
      <c r="BOP175" s="37"/>
      <c r="BOQ175" s="37"/>
      <c r="BOR175" s="37"/>
      <c r="BOS175" s="37"/>
      <c r="BOT175" s="37"/>
      <c r="BOU175" s="37"/>
      <c r="BOV175" s="37"/>
      <c r="BOW175" s="37"/>
      <c r="BOX175" s="37"/>
      <c r="BOY175" s="37"/>
      <c r="BOZ175" s="37"/>
      <c r="BPA175" s="37"/>
      <c r="BPB175" s="37"/>
      <c r="BPC175" s="37"/>
      <c r="BPD175" s="37"/>
      <c r="BPE175" s="37"/>
      <c r="BPF175" s="37"/>
      <c r="BPG175" s="37"/>
      <c r="BPH175" s="37"/>
      <c r="BPI175" s="37"/>
      <c r="BPJ175" s="37"/>
      <c r="BPK175" s="37"/>
      <c r="BPL175" s="37"/>
      <c r="BPM175" s="37"/>
      <c r="BPN175" s="37"/>
      <c r="BPO175" s="37"/>
      <c r="BPP175" s="37"/>
      <c r="BPQ175" s="37"/>
      <c r="BPR175" s="37"/>
      <c r="BPS175" s="37"/>
      <c r="BPT175" s="37"/>
      <c r="BPU175" s="37"/>
      <c r="BPV175" s="37"/>
      <c r="BPW175" s="37"/>
      <c r="BPX175" s="37"/>
      <c r="BPY175" s="37"/>
      <c r="BPZ175" s="37"/>
      <c r="BQA175" s="37"/>
      <c r="BQB175" s="37"/>
      <c r="BQC175" s="37"/>
      <c r="BQD175" s="37"/>
      <c r="BQE175" s="37"/>
      <c r="BQF175" s="37"/>
      <c r="BQG175" s="37"/>
      <c r="BQH175" s="37"/>
      <c r="BQI175" s="37"/>
      <c r="BQJ175" s="37"/>
      <c r="BQK175" s="37"/>
      <c r="BQL175" s="37"/>
      <c r="BQM175" s="37"/>
      <c r="BQN175" s="37"/>
      <c r="BQO175" s="37"/>
      <c r="BQP175" s="37"/>
      <c r="BQQ175" s="37"/>
      <c r="BQR175" s="37"/>
      <c r="BQS175" s="37"/>
      <c r="BQT175" s="37"/>
      <c r="BQU175" s="37"/>
      <c r="BQV175" s="37"/>
      <c r="BQW175" s="37"/>
      <c r="BQX175" s="37"/>
      <c r="BQY175" s="37"/>
      <c r="BQZ175" s="37"/>
      <c r="BRA175" s="37"/>
      <c r="BRB175" s="37"/>
      <c r="BRC175" s="37"/>
      <c r="BRD175" s="37"/>
      <c r="BRE175" s="37"/>
      <c r="BRF175" s="37"/>
      <c r="BRG175" s="37"/>
      <c r="BRH175" s="37"/>
      <c r="BRI175" s="37"/>
      <c r="BRJ175" s="37"/>
      <c r="BRK175" s="37"/>
      <c r="BRL175" s="37"/>
      <c r="BRM175" s="37"/>
      <c r="BRN175" s="37"/>
      <c r="BRO175" s="37"/>
      <c r="BRP175" s="37"/>
      <c r="BRQ175" s="37"/>
      <c r="BRR175" s="37"/>
      <c r="BRS175" s="37"/>
      <c r="BRT175" s="37"/>
      <c r="BRU175" s="37"/>
      <c r="BRV175" s="37"/>
      <c r="BRW175" s="37"/>
      <c r="BRX175" s="37"/>
      <c r="BRY175" s="37"/>
      <c r="BRZ175" s="37"/>
      <c r="BSA175" s="37"/>
      <c r="BSB175" s="37"/>
      <c r="BSC175" s="37"/>
      <c r="BSD175" s="37"/>
      <c r="BSE175" s="37"/>
      <c r="BSF175" s="37"/>
      <c r="BSG175" s="37"/>
      <c r="BSH175" s="37"/>
      <c r="BSI175" s="37"/>
      <c r="BSJ175" s="37"/>
      <c r="BSK175" s="37"/>
      <c r="BSL175" s="37"/>
      <c r="BSM175" s="37"/>
      <c r="BSN175" s="37"/>
      <c r="BSO175" s="37"/>
      <c r="BSP175" s="37"/>
      <c r="BSQ175" s="37"/>
      <c r="BSR175" s="37"/>
      <c r="BSS175" s="37"/>
      <c r="BST175" s="37"/>
      <c r="BSU175" s="37"/>
      <c r="BSV175" s="37"/>
      <c r="BSW175" s="37"/>
      <c r="BSX175" s="37"/>
      <c r="BSY175" s="37"/>
      <c r="BSZ175" s="37"/>
      <c r="BTA175" s="37"/>
      <c r="BTB175" s="37"/>
      <c r="BTC175" s="37"/>
      <c r="BTD175" s="37"/>
      <c r="BTE175" s="37"/>
      <c r="BTF175" s="37"/>
      <c r="BTG175" s="37"/>
      <c r="BTH175" s="37"/>
      <c r="BTI175" s="37"/>
      <c r="BTJ175" s="37"/>
      <c r="BTK175" s="37"/>
      <c r="BTL175" s="37"/>
      <c r="BTM175" s="37"/>
      <c r="BTN175" s="37"/>
      <c r="BTO175" s="37"/>
      <c r="BTP175" s="37"/>
      <c r="BTQ175" s="37"/>
      <c r="BTR175" s="37"/>
      <c r="BTS175" s="37"/>
      <c r="BTT175" s="37"/>
      <c r="BTU175" s="37"/>
      <c r="BTV175" s="37"/>
      <c r="BTW175" s="37"/>
      <c r="BTX175" s="37"/>
      <c r="BTY175" s="37"/>
      <c r="BTZ175" s="37"/>
      <c r="BUA175" s="37"/>
      <c r="BUB175" s="37"/>
      <c r="BUC175" s="37"/>
      <c r="BUD175" s="37"/>
      <c r="BUE175" s="37"/>
      <c r="BUF175" s="37"/>
      <c r="BUG175" s="37"/>
      <c r="BUH175" s="37"/>
      <c r="BUI175" s="37"/>
      <c r="BUJ175" s="37"/>
      <c r="BUK175" s="37"/>
      <c r="BUL175" s="37"/>
      <c r="BUM175" s="37"/>
      <c r="BUN175" s="37"/>
      <c r="BUO175" s="37"/>
      <c r="BUP175" s="37"/>
      <c r="BUQ175" s="37"/>
      <c r="BUR175" s="37"/>
      <c r="BUS175" s="37"/>
      <c r="BUT175" s="37"/>
      <c r="BUU175" s="37"/>
      <c r="BUV175" s="37"/>
      <c r="BUW175" s="37"/>
      <c r="BUX175" s="37"/>
      <c r="BUY175" s="37"/>
      <c r="BUZ175" s="37"/>
      <c r="BVA175" s="37"/>
      <c r="BVB175" s="37"/>
      <c r="BVC175" s="37"/>
      <c r="BVD175" s="37"/>
      <c r="BVE175" s="37"/>
      <c r="BVF175" s="37"/>
      <c r="BVG175" s="37"/>
      <c r="BVH175" s="37"/>
      <c r="BVI175" s="37"/>
      <c r="BVJ175" s="37"/>
      <c r="BVK175" s="37"/>
      <c r="BVL175" s="37"/>
      <c r="BVM175" s="37"/>
      <c r="BVN175" s="37"/>
      <c r="BVO175" s="37"/>
      <c r="BVP175" s="37"/>
      <c r="BVQ175" s="37"/>
      <c r="BVR175" s="37"/>
      <c r="BVS175" s="37"/>
      <c r="BVT175" s="37"/>
      <c r="BVU175" s="37"/>
      <c r="BVV175" s="37"/>
      <c r="BVW175" s="37"/>
      <c r="BVX175" s="37"/>
      <c r="BVY175" s="37"/>
      <c r="BVZ175" s="37"/>
      <c r="BWA175" s="37"/>
      <c r="BWB175" s="37"/>
      <c r="BWC175" s="37"/>
      <c r="BWD175" s="37"/>
      <c r="BWE175" s="37"/>
      <c r="BWF175" s="37"/>
      <c r="BWG175" s="37"/>
      <c r="BWH175" s="37"/>
      <c r="BWI175" s="37"/>
      <c r="BWJ175" s="37"/>
      <c r="BWK175" s="37"/>
      <c r="BWL175" s="37"/>
      <c r="BWM175" s="37"/>
      <c r="BWN175" s="37"/>
      <c r="BWO175" s="37"/>
      <c r="BWP175" s="37"/>
      <c r="BWQ175" s="37"/>
      <c r="BWR175" s="37"/>
      <c r="BWS175" s="37"/>
      <c r="BWT175" s="37"/>
      <c r="BWU175" s="37"/>
      <c r="BWV175" s="37"/>
      <c r="BWW175" s="37"/>
      <c r="BWX175" s="37"/>
      <c r="BWY175" s="37"/>
      <c r="BWZ175" s="37"/>
      <c r="BXA175" s="37"/>
      <c r="BXB175" s="37"/>
      <c r="BXC175" s="37"/>
      <c r="BXD175" s="37"/>
      <c r="BXE175" s="37"/>
      <c r="BXF175" s="37"/>
      <c r="BXG175" s="37"/>
      <c r="BXH175" s="37"/>
      <c r="BXI175" s="37"/>
      <c r="BXJ175" s="37"/>
      <c r="BXK175" s="37"/>
      <c r="BXL175" s="37"/>
      <c r="BXM175" s="37"/>
      <c r="BXN175" s="37"/>
      <c r="BXO175" s="37"/>
      <c r="BXP175" s="37"/>
      <c r="BXQ175" s="37"/>
      <c r="BXR175" s="37"/>
      <c r="BXS175" s="37"/>
      <c r="BXT175" s="37"/>
      <c r="BXU175" s="37"/>
      <c r="BXV175" s="37"/>
      <c r="BXW175" s="37"/>
      <c r="BXX175" s="37"/>
      <c r="BXY175" s="37"/>
      <c r="BXZ175" s="37"/>
      <c r="BYA175" s="37"/>
      <c r="BYB175" s="37"/>
      <c r="BYC175" s="37"/>
      <c r="BYD175" s="37"/>
      <c r="BYE175" s="37"/>
      <c r="BYF175" s="37"/>
      <c r="BYG175" s="37"/>
      <c r="BYH175" s="37"/>
      <c r="BYI175" s="37"/>
      <c r="BYJ175" s="37"/>
      <c r="BYK175" s="37"/>
      <c r="BYL175" s="37"/>
      <c r="BYM175" s="37"/>
      <c r="BYN175" s="37"/>
      <c r="BYO175" s="37"/>
      <c r="BYP175" s="37"/>
      <c r="BYQ175" s="37"/>
      <c r="BYR175" s="37"/>
      <c r="BYS175" s="37"/>
      <c r="BYT175" s="37"/>
      <c r="BYU175" s="37"/>
      <c r="BYV175" s="37"/>
      <c r="BYW175" s="37"/>
      <c r="BYX175" s="37"/>
      <c r="BYY175" s="37"/>
      <c r="BYZ175" s="37"/>
      <c r="BZA175" s="37"/>
      <c r="BZB175" s="37"/>
      <c r="BZC175" s="37"/>
      <c r="BZD175" s="37"/>
      <c r="BZE175" s="37"/>
      <c r="BZF175" s="37"/>
      <c r="BZG175" s="37"/>
      <c r="BZH175" s="37"/>
      <c r="BZI175" s="37"/>
      <c r="BZJ175" s="37"/>
      <c r="BZK175" s="37"/>
      <c r="BZL175" s="37"/>
      <c r="BZM175" s="37"/>
      <c r="BZN175" s="37"/>
      <c r="BZO175" s="37"/>
      <c r="BZP175" s="37"/>
      <c r="BZQ175" s="37"/>
      <c r="BZR175" s="37"/>
      <c r="BZS175" s="37"/>
      <c r="BZT175" s="37"/>
      <c r="BZU175" s="37"/>
      <c r="BZV175" s="37"/>
      <c r="BZW175" s="37"/>
      <c r="BZX175" s="37"/>
      <c r="BZY175" s="37"/>
      <c r="BZZ175" s="37"/>
      <c r="CAA175" s="37"/>
      <c r="CAB175" s="37"/>
      <c r="CAC175" s="37"/>
      <c r="CAD175" s="37"/>
      <c r="CAE175" s="37"/>
      <c r="CAF175" s="37"/>
      <c r="CAG175" s="37"/>
      <c r="CAH175" s="37"/>
      <c r="CAI175" s="37"/>
      <c r="CAJ175" s="37"/>
      <c r="CAK175" s="37"/>
      <c r="CAL175" s="37"/>
      <c r="CAM175" s="37"/>
      <c r="CAN175" s="37"/>
      <c r="CAO175" s="37"/>
      <c r="CAP175" s="37"/>
      <c r="CAQ175" s="37"/>
      <c r="CAR175" s="37"/>
      <c r="CAS175" s="37"/>
      <c r="CAT175" s="37"/>
      <c r="CAU175" s="37"/>
      <c r="CAV175" s="37"/>
      <c r="CAW175" s="37"/>
      <c r="CAX175" s="37"/>
      <c r="CAY175" s="37"/>
      <c r="CAZ175" s="37"/>
      <c r="CBA175" s="37"/>
      <c r="CBB175" s="37"/>
      <c r="CBC175" s="37"/>
      <c r="CBD175" s="37"/>
      <c r="CBE175" s="37"/>
      <c r="CBF175" s="37"/>
      <c r="CBG175" s="37"/>
      <c r="CBH175" s="37"/>
      <c r="CBI175" s="37"/>
      <c r="CBJ175" s="37"/>
      <c r="CBK175" s="37"/>
      <c r="CBL175" s="37"/>
      <c r="CBM175" s="37"/>
      <c r="CBN175" s="37"/>
      <c r="CBO175" s="37"/>
      <c r="CBP175" s="37"/>
      <c r="CBQ175" s="37"/>
      <c r="CBR175" s="37"/>
      <c r="CBS175" s="37"/>
      <c r="CBT175" s="37"/>
      <c r="CBU175" s="37"/>
      <c r="CBV175" s="37"/>
      <c r="CBW175" s="37"/>
      <c r="CBX175" s="37"/>
      <c r="CBY175" s="37"/>
      <c r="CBZ175" s="37"/>
      <c r="CCA175" s="37"/>
      <c r="CCB175" s="37"/>
      <c r="CCC175" s="37"/>
      <c r="CCD175" s="37"/>
      <c r="CCE175" s="37"/>
      <c r="CCF175" s="37"/>
      <c r="CCG175" s="37"/>
      <c r="CCH175" s="37"/>
      <c r="CCI175" s="37"/>
      <c r="CCJ175" s="37"/>
      <c r="CCK175" s="37"/>
      <c r="CCL175" s="37"/>
      <c r="CCM175" s="37"/>
      <c r="CCN175" s="37"/>
      <c r="CCO175" s="37"/>
      <c r="CCP175" s="37"/>
      <c r="CCQ175" s="37"/>
      <c r="CCR175" s="37"/>
      <c r="CCS175" s="37"/>
      <c r="CCT175" s="37"/>
      <c r="CCU175" s="37"/>
      <c r="CCV175" s="37"/>
      <c r="CCW175" s="37"/>
      <c r="CCX175" s="37"/>
      <c r="CCY175" s="37"/>
      <c r="CCZ175" s="37"/>
      <c r="CDA175" s="37"/>
      <c r="CDB175" s="37"/>
      <c r="CDC175" s="37"/>
      <c r="CDD175" s="37"/>
      <c r="CDE175" s="37"/>
      <c r="CDF175" s="37"/>
      <c r="CDG175" s="37"/>
      <c r="CDH175" s="37"/>
      <c r="CDI175" s="37"/>
      <c r="CDJ175" s="37"/>
      <c r="CDK175" s="37"/>
      <c r="CDL175" s="37"/>
      <c r="CDM175" s="37"/>
      <c r="CDN175" s="37"/>
      <c r="CDO175" s="37"/>
      <c r="CDP175" s="37"/>
      <c r="CDQ175" s="37"/>
      <c r="CDR175" s="37"/>
      <c r="CDS175" s="37"/>
      <c r="CDT175" s="37"/>
      <c r="CDU175" s="37"/>
      <c r="CDV175" s="37"/>
      <c r="CDW175" s="37"/>
      <c r="CDX175" s="37"/>
      <c r="CDY175" s="37"/>
      <c r="CDZ175" s="37"/>
      <c r="CEA175" s="37"/>
      <c r="CEB175" s="37"/>
      <c r="CEC175" s="37"/>
      <c r="CED175" s="37"/>
      <c r="CEE175" s="37"/>
      <c r="CEF175" s="37"/>
      <c r="CEG175" s="37"/>
      <c r="CEH175" s="37"/>
      <c r="CEI175" s="37"/>
      <c r="CEJ175" s="37"/>
      <c r="CEK175" s="37"/>
      <c r="CEL175" s="37"/>
      <c r="CEM175" s="37"/>
      <c r="CEN175" s="37"/>
      <c r="CEO175" s="37"/>
      <c r="CEP175" s="37"/>
      <c r="CEQ175" s="37"/>
      <c r="CER175" s="37"/>
      <c r="CES175" s="37"/>
      <c r="CET175" s="37"/>
      <c r="CEU175" s="37"/>
      <c r="CEV175" s="37"/>
      <c r="CEW175" s="37"/>
      <c r="CEX175" s="37"/>
      <c r="CEY175" s="37"/>
      <c r="CEZ175" s="37"/>
      <c r="CFA175" s="37"/>
      <c r="CFB175" s="37"/>
      <c r="CFC175" s="37"/>
      <c r="CFD175" s="37"/>
      <c r="CFE175" s="37"/>
      <c r="CFF175" s="37"/>
      <c r="CFG175" s="37"/>
      <c r="CFH175" s="37"/>
      <c r="CFI175" s="37"/>
      <c r="CFJ175" s="37"/>
      <c r="CFK175" s="37"/>
      <c r="CFL175" s="37"/>
      <c r="CFM175" s="37"/>
      <c r="CFN175" s="37"/>
      <c r="CFO175" s="37"/>
      <c r="CFP175" s="37"/>
      <c r="CFQ175" s="37"/>
      <c r="CFR175" s="37"/>
      <c r="CFS175" s="37"/>
      <c r="CFT175" s="37"/>
      <c r="CFU175" s="37"/>
      <c r="CFV175" s="37"/>
      <c r="CFW175" s="37"/>
      <c r="CFX175" s="37"/>
      <c r="CFY175" s="37"/>
      <c r="CFZ175" s="37"/>
      <c r="CGA175" s="37"/>
      <c r="CGB175" s="37"/>
      <c r="CGC175" s="37"/>
      <c r="CGD175" s="37"/>
      <c r="CGE175" s="37"/>
      <c r="CGF175" s="37"/>
      <c r="CGG175" s="37"/>
      <c r="CGH175" s="37"/>
      <c r="CGI175" s="37"/>
      <c r="CGJ175" s="37"/>
      <c r="CGK175" s="37"/>
      <c r="CGL175" s="37"/>
      <c r="CGM175" s="37"/>
      <c r="CGN175" s="37"/>
      <c r="CGO175" s="37"/>
      <c r="CGP175" s="37"/>
      <c r="CGQ175" s="37"/>
      <c r="CGR175" s="37"/>
      <c r="CGS175" s="37"/>
      <c r="CGT175" s="37"/>
      <c r="CGU175" s="37"/>
      <c r="CGV175" s="37"/>
      <c r="CGW175" s="37"/>
      <c r="CGX175" s="37"/>
      <c r="CGY175" s="37"/>
      <c r="CGZ175" s="37"/>
      <c r="CHA175" s="37"/>
      <c r="CHB175" s="37"/>
      <c r="CHC175" s="37"/>
      <c r="CHD175" s="37"/>
      <c r="CHE175" s="37"/>
      <c r="CHF175" s="37"/>
      <c r="CHG175" s="37"/>
      <c r="CHH175" s="37"/>
      <c r="CHI175" s="37"/>
      <c r="CHJ175" s="37"/>
      <c r="CHK175" s="37"/>
      <c r="CHL175" s="37"/>
      <c r="CHM175" s="37"/>
      <c r="CHN175" s="37"/>
      <c r="CHO175" s="37"/>
      <c r="CHP175" s="37"/>
      <c r="CHQ175" s="37"/>
      <c r="CHR175" s="37"/>
      <c r="CHS175" s="37"/>
      <c r="CHT175" s="37"/>
      <c r="CHU175" s="37"/>
      <c r="CHV175" s="37"/>
      <c r="CHW175" s="37"/>
      <c r="CHX175" s="37"/>
      <c r="CHY175" s="37"/>
      <c r="CHZ175" s="37"/>
      <c r="CIA175" s="37"/>
      <c r="CIB175" s="37"/>
      <c r="CIC175" s="37"/>
      <c r="CID175" s="37"/>
      <c r="CIE175" s="37"/>
      <c r="CIF175" s="37"/>
      <c r="CIG175" s="37"/>
      <c r="CIH175" s="37"/>
      <c r="CII175" s="37"/>
      <c r="CIJ175" s="37"/>
      <c r="CIK175" s="37"/>
      <c r="CIL175" s="37"/>
      <c r="CIM175" s="37"/>
      <c r="CIN175" s="37"/>
      <c r="CIO175" s="37"/>
      <c r="CIP175" s="37"/>
      <c r="CIQ175" s="37"/>
      <c r="CIR175" s="37"/>
      <c r="CIS175" s="37"/>
      <c r="CIT175" s="37"/>
      <c r="CIU175" s="37"/>
      <c r="CIV175" s="37"/>
      <c r="CIW175" s="37"/>
      <c r="CIX175" s="37"/>
      <c r="CIY175" s="37"/>
      <c r="CIZ175" s="37"/>
      <c r="CJA175" s="37"/>
      <c r="CJB175" s="37"/>
      <c r="CJC175" s="37"/>
      <c r="CJD175" s="37"/>
      <c r="CJE175" s="37"/>
      <c r="CJF175" s="37"/>
      <c r="CJG175" s="37"/>
      <c r="CJH175" s="37"/>
      <c r="CJI175" s="37"/>
      <c r="CJJ175" s="37"/>
      <c r="CJK175" s="37"/>
      <c r="CJL175" s="37"/>
      <c r="CJM175" s="37"/>
      <c r="CJN175" s="37"/>
      <c r="CJO175" s="37"/>
      <c r="CJP175" s="37"/>
      <c r="CJQ175" s="37"/>
      <c r="CJR175" s="37"/>
      <c r="CJS175" s="37"/>
      <c r="CJT175" s="37"/>
      <c r="CJU175" s="37"/>
      <c r="CJV175" s="37"/>
      <c r="CJW175" s="37"/>
      <c r="CJX175" s="37"/>
      <c r="CJY175" s="37"/>
      <c r="CJZ175" s="37"/>
      <c r="CKA175" s="37"/>
      <c r="CKB175" s="37"/>
      <c r="CKC175" s="37"/>
      <c r="CKD175" s="37"/>
      <c r="CKE175" s="37"/>
      <c r="CKF175" s="37"/>
      <c r="CKG175" s="37"/>
      <c r="CKH175" s="37"/>
      <c r="CKI175" s="37"/>
      <c r="CKJ175" s="37"/>
      <c r="CKK175" s="37"/>
      <c r="CKL175" s="37"/>
      <c r="CKM175" s="37"/>
      <c r="CKN175" s="37"/>
      <c r="CKO175" s="37"/>
      <c r="CKP175" s="37"/>
      <c r="CKQ175" s="37"/>
      <c r="CKR175" s="37"/>
      <c r="CKS175" s="37"/>
      <c r="CKT175" s="37"/>
      <c r="CKU175" s="37"/>
      <c r="CKV175" s="37"/>
      <c r="CKW175" s="37"/>
      <c r="CKX175" s="37"/>
      <c r="CKY175" s="37"/>
      <c r="CKZ175" s="37"/>
      <c r="CLA175" s="37"/>
      <c r="CLB175" s="37"/>
      <c r="CLC175" s="37"/>
      <c r="CLD175" s="37"/>
      <c r="CLE175" s="37"/>
      <c r="CLF175" s="37"/>
      <c r="CLG175" s="37"/>
      <c r="CLH175" s="37"/>
      <c r="CLI175" s="37"/>
      <c r="CLJ175" s="37"/>
      <c r="CLK175" s="37"/>
      <c r="CLL175" s="37"/>
      <c r="CLM175" s="37"/>
      <c r="CLN175" s="37"/>
      <c r="CLO175" s="37"/>
      <c r="CLP175" s="37"/>
      <c r="CLQ175" s="37"/>
      <c r="CLR175" s="37"/>
      <c r="CLS175" s="37"/>
      <c r="CLT175" s="37"/>
      <c r="CLU175" s="37"/>
      <c r="CLV175" s="37"/>
      <c r="CLW175" s="37"/>
      <c r="CLX175" s="37"/>
      <c r="CLY175" s="37"/>
      <c r="CLZ175" s="37"/>
      <c r="CMA175" s="37"/>
      <c r="CMB175" s="37"/>
      <c r="CMC175" s="37"/>
      <c r="CMD175" s="37"/>
      <c r="CME175" s="37"/>
      <c r="CMF175" s="37"/>
      <c r="CMG175" s="37"/>
      <c r="CMH175" s="37"/>
      <c r="CMI175" s="37"/>
      <c r="CMJ175" s="37"/>
      <c r="CMK175" s="37"/>
      <c r="CML175" s="37"/>
      <c r="CMM175" s="37"/>
      <c r="CMN175" s="37"/>
      <c r="CMO175" s="37"/>
      <c r="CMP175" s="37"/>
      <c r="CMQ175" s="37"/>
      <c r="CMR175" s="37"/>
      <c r="CMS175" s="37"/>
      <c r="CMT175" s="37"/>
      <c r="CMU175" s="37"/>
      <c r="CMV175" s="37"/>
      <c r="CMW175" s="37"/>
      <c r="CMX175" s="37"/>
      <c r="CMY175" s="37"/>
      <c r="CMZ175" s="37"/>
      <c r="CNA175" s="37"/>
      <c r="CNB175" s="37"/>
      <c r="CNC175" s="37"/>
      <c r="CND175" s="37"/>
      <c r="CNE175" s="37"/>
      <c r="CNF175" s="37"/>
      <c r="CNG175" s="37"/>
      <c r="CNH175" s="37"/>
      <c r="CNI175" s="37"/>
      <c r="CNJ175" s="37"/>
      <c r="CNK175" s="37"/>
      <c r="CNL175" s="37"/>
      <c r="CNM175" s="37"/>
      <c r="CNN175" s="37"/>
      <c r="CNO175" s="37"/>
      <c r="CNP175" s="37"/>
      <c r="CNQ175" s="37"/>
      <c r="CNR175" s="37"/>
      <c r="CNS175" s="37"/>
      <c r="CNT175" s="37"/>
      <c r="CNU175" s="37"/>
      <c r="CNV175" s="37"/>
      <c r="CNW175" s="37"/>
      <c r="CNX175" s="37"/>
      <c r="CNY175" s="37"/>
      <c r="CNZ175" s="37"/>
      <c r="COA175" s="37"/>
      <c r="COB175" s="37"/>
      <c r="COC175" s="37"/>
      <c r="COD175" s="37"/>
      <c r="COE175" s="37"/>
      <c r="COF175" s="37"/>
      <c r="COG175" s="37"/>
      <c r="COH175" s="37"/>
      <c r="COI175" s="37"/>
      <c r="COJ175" s="37"/>
      <c r="COK175" s="37"/>
      <c r="COL175" s="37"/>
      <c r="COM175" s="37"/>
      <c r="CON175" s="37"/>
      <c r="COO175" s="37"/>
      <c r="COP175" s="37"/>
      <c r="COQ175" s="37"/>
      <c r="COR175" s="37"/>
      <c r="COS175" s="37"/>
      <c r="COT175" s="37"/>
      <c r="COU175" s="37"/>
      <c r="COV175" s="37"/>
      <c r="COW175" s="37"/>
      <c r="COX175" s="37"/>
      <c r="COY175" s="37"/>
      <c r="COZ175" s="37"/>
      <c r="CPA175" s="37"/>
      <c r="CPB175" s="37"/>
      <c r="CPC175" s="37"/>
      <c r="CPD175" s="37"/>
      <c r="CPE175" s="37"/>
      <c r="CPF175" s="37"/>
      <c r="CPG175" s="37"/>
      <c r="CPH175" s="37"/>
      <c r="CPI175" s="37"/>
      <c r="CPJ175" s="37"/>
      <c r="CPK175" s="37"/>
      <c r="CPL175" s="37"/>
      <c r="CPM175" s="37"/>
      <c r="CPN175" s="37"/>
      <c r="CPO175" s="37"/>
      <c r="CPP175" s="37"/>
      <c r="CPQ175" s="37"/>
      <c r="CPR175" s="37"/>
      <c r="CPS175" s="37"/>
      <c r="CPT175" s="37"/>
      <c r="CPU175" s="37"/>
      <c r="CPV175" s="37"/>
      <c r="CPW175" s="37"/>
      <c r="CPX175" s="37"/>
      <c r="CPY175" s="37"/>
      <c r="CPZ175" s="37"/>
      <c r="CQA175" s="37"/>
      <c r="CQB175" s="37"/>
      <c r="CQC175" s="37"/>
      <c r="CQD175" s="37"/>
      <c r="CQE175" s="37"/>
      <c r="CQF175" s="37"/>
      <c r="CQG175" s="37"/>
      <c r="CQH175" s="37"/>
      <c r="CQI175" s="37"/>
      <c r="CQJ175" s="37"/>
      <c r="CQK175" s="37"/>
      <c r="CQL175" s="37"/>
      <c r="CQM175" s="37"/>
      <c r="CQN175" s="37"/>
      <c r="CQO175" s="37"/>
      <c r="CQP175" s="37"/>
      <c r="CQQ175" s="37"/>
      <c r="CQR175" s="37"/>
      <c r="CQS175" s="37"/>
      <c r="CQT175" s="37"/>
      <c r="CQU175" s="37"/>
      <c r="CQV175" s="37"/>
      <c r="CQW175" s="37"/>
      <c r="CQX175" s="37"/>
      <c r="CQY175" s="37"/>
      <c r="CQZ175" s="37"/>
      <c r="CRA175" s="37"/>
      <c r="CRB175" s="37"/>
      <c r="CRC175" s="37"/>
      <c r="CRD175" s="37"/>
      <c r="CRE175" s="37"/>
      <c r="CRF175" s="37"/>
      <c r="CRG175" s="37"/>
      <c r="CRH175" s="37"/>
      <c r="CRI175" s="37"/>
      <c r="CRJ175" s="37"/>
      <c r="CRK175" s="37"/>
      <c r="CRL175" s="37"/>
      <c r="CRM175" s="37"/>
      <c r="CRN175" s="37"/>
      <c r="CRO175" s="37"/>
      <c r="CRP175" s="37"/>
      <c r="CRQ175" s="37"/>
      <c r="CRR175" s="37"/>
      <c r="CRS175" s="37"/>
      <c r="CRT175" s="37"/>
      <c r="CRU175" s="37"/>
      <c r="CRV175" s="37"/>
      <c r="CRW175" s="37"/>
      <c r="CRX175" s="37"/>
      <c r="CRY175" s="37"/>
      <c r="CRZ175" s="37"/>
      <c r="CSA175" s="37"/>
      <c r="CSB175" s="37"/>
      <c r="CSC175" s="37"/>
      <c r="CSD175" s="37"/>
      <c r="CSE175" s="37"/>
      <c r="CSF175" s="37"/>
      <c r="CSG175" s="37"/>
      <c r="CSH175" s="37"/>
      <c r="CSI175" s="37"/>
      <c r="CSJ175" s="37"/>
      <c r="CSK175" s="37"/>
      <c r="CSL175" s="37"/>
      <c r="CSM175" s="37"/>
      <c r="CSN175" s="37"/>
      <c r="CSO175" s="37"/>
      <c r="CSP175" s="37"/>
      <c r="CSQ175" s="37"/>
      <c r="CSR175" s="37"/>
      <c r="CSS175" s="37"/>
      <c r="CST175" s="37"/>
      <c r="CSU175" s="37"/>
      <c r="CSV175" s="37"/>
      <c r="CSW175" s="37"/>
      <c r="CSX175" s="37"/>
      <c r="CSY175" s="37"/>
      <c r="CSZ175" s="37"/>
      <c r="CTA175" s="37"/>
      <c r="CTB175" s="37"/>
      <c r="CTC175" s="37"/>
      <c r="CTD175" s="37"/>
      <c r="CTE175" s="37"/>
      <c r="CTF175" s="37"/>
      <c r="CTG175" s="37"/>
      <c r="CTH175" s="37"/>
      <c r="CTI175" s="37"/>
      <c r="CTJ175" s="37"/>
      <c r="CTK175" s="37"/>
      <c r="CTL175" s="37"/>
      <c r="CTM175" s="37"/>
      <c r="CTN175" s="37"/>
      <c r="CTO175" s="37"/>
      <c r="CTP175" s="37"/>
      <c r="CTQ175" s="37"/>
      <c r="CTR175" s="37"/>
      <c r="CTS175" s="37"/>
      <c r="CTT175" s="37"/>
      <c r="CTU175" s="37"/>
      <c r="CTV175" s="37"/>
      <c r="CTW175" s="37"/>
      <c r="CTX175" s="37"/>
      <c r="CTY175" s="37"/>
      <c r="CTZ175" s="37"/>
      <c r="CUA175" s="37"/>
      <c r="CUB175" s="37"/>
      <c r="CUC175" s="37"/>
      <c r="CUD175" s="37"/>
      <c r="CUE175" s="37"/>
      <c r="CUF175" s="37"/>
      <c r="CUG175" s="37"/>
      <c r="CUH175" s="37"/>
      <c r="CUI175" s="37"/>
      <c r="CUJ175" s="37"/>
      <c r="CUK175" s="37"/>
      <c r="CUL175" s="37"/>
      <c r="CUM175" s="37"/>
      <c r="CUN175" s="37"/>
      <c r="CUO175" s="37"/>
      <c r="CUP175" s="37"/>
      <c r="CUQ175" s="37"/>
      <c r="CUR175" s="37"/>
      <c r="CUS175" s="37"/>
      <c r="CUT175" s="37"/>
      <c r="CUU175" s="37"/>
      <c r="CUV175" s="37"/>
      <c r="CUW175" s="37"/>
      <c r="CUX175" s="37"/>
      <c r="CUY175" s="37"/>
      <c r="CUZ175" s="37"/>
      <c r="CVA175" s="37"/>
      <c r="CVB175" s="37"/>
      <c r="CVC175" s="37"/>
      <c r="CVD175" s="37"/>
      <c r="CVE175" s="37"/>
      <c r="CVF175" s="37"/>
      <c r="CVG175" s="37"/>
      <c r="CVH175" s="37"/>
      <c r="CVI175" s="37"/>
      <c r="CVJ175" s="37"/>
      <c r="CVK175" s="37"/>
      <c r="CVL175" s="37"/>
      <c r="CVM175" s="37"/>
      <c r="CVN175" s="37"/>
      <c r="CVO175" s="37"/>
      <c r="CVP175" s="37"/>
      <c r="CVQ175" s="37"/>
      <c r="CVR175" s="37"/>
      <c r="CVS175" s="37"/>
      <c r="CVT175" s="37"/>
      <c r="CVU175" s="37"/>
      <c r="CVV175" s="37"/>
      <c r="CVW175" s="37"/>
      <c r="CVX175" s="37"/>
      <c r="CVY175" s="37"/>
      <c r="CVZ175" s="37"/>
      <c r="CWA175" s="37"/>
      <c r="CWB175" s="37"/>
      <c r="CWC175" s="37"/>
      <c r="CWD175" s="37"/>
      <c r="CWE175" s="37"/>
      <c r="CWF175" s="37"/>
      <c r="CWG175" s="37"/>
      <c r="CWH175" s="37"/>
      <c r="CWI175" s="37"/>
      <c r="CWJ175" s="37"/>
      <c r="CWK175" s="37"/>
      <c r="CWL175" s="37"/>
      <c r="CWM175" s="37"/>
      <c r="CWN175" s="37"/>
      <c r="CWO175" s="37"/>
      <c r="CWP175" s="37"/>
      <c r="CWQ175" s="37"/>
      <c r="CWR175" s="37"/>
      <c r="CWS175" s="37"/>
      <c r="CWT175" s="37"/>
      <c r="CWU175" s="37"/>
      <c r="CWV175" s="37"/>
      <c r="CWW175" s="37"/>
      <c r="CWX175" s="37"/>
      <c r="CWY175" s="37"/>
      <c r="CWZ175" s="37"/>
      <c r="CXA175" s="37"/>
      <c r="CXB175" s="37"/>
      <c r="CXC175" s="37"/>
      <c r="CXD175" s="37"/>
      <c r="CXE175" s="37"/>
      <c r="CXF175" s="37"/>
      <c r="CXG175" s="37"/>
      <c r="CXH175" s="37"/>
      <c r="CXI175" s="37"/>
      <c r="CXJ175" s="37"/>
      <c r="CXK175" s="37"/>
      <c r="CXL175" s="37"/>
      <c r="CXM175" s="37"/>
      <c r="CXN175" s="37"/>
      <c r="CXO175" s="37"/>
      <c r="CXP175" s="37"/>
      <c r="CXQ175" s="37"/>
      <c r="CXR175" s="37"/>
      <c r="CXS175" s="37"/>
      <c r="CXT175" s="37"/>
      <c r="CXU175" s="37"/>
      <c r="CXV175" s="37"/>
      <c r="CXW175" s="37"/>
      <c r="CXX175" s="37"/>
      <c r="CXY175" s="37"/>
      <c r="CXZ175" s="37"/>
      <c r="CYA175" s="37"/>
      <c r="CYB175" s="37"/>
      <c r="CYC175" s="37"/>
      <c r="CYD175" s="37"/>
      <c r="CYE175" s="37"/>
      <c r="CYF175" s="37"/>
      <c r="CYG175" s="37"/>
      <c r="CYH175" s="37"/>
      <c r="CYI175" s="37"/>
      <c r="CYJ175" s="37"/>
      <c r="CYK175" s="37"/>
      <c r="CYL175" s="37"/>
      <c r="CYM175" s="37"/>
      <c r="CYN175" s="37"/>
      <c r="CYO175" s="37"/>
      <c r="CYP175" s="37"/>
      <c r="CYQ175" s="37"/>
      <c r="CYR175" s="37"/>
      <c r="CYS175" s="37"/>
      <c r="CYT175" s="37"/>
      <c r="CYU175" s="37"/>
      <c r="CYV175" s="37"/>
      <c r="CYW175" s="37"/>
      <c r="CYX175" s="37"/>
      <c r="CYY175" s="37"/>
      <c r="CYZ175" s="37"/>
      <c r="CZA175" s="37"/>
      <c r="CZB175" s="37"/>
      <c r="CZC175" s="37"/>
      <c r="CZD175" s="37"/>
      <c r="CZE175" s="37"/>
      <c r="CZF175" s="37"/>
      <c r="CZG175" s="37"/>
      <c r="CZH175" s="37"/>
      <c r="CZI175" s="37"/>
      <c r="CZJ175" s="37"/>
      <c r="CZK175" s="37"/>
      <c r="CZL175" s="37"/>
      <c r="CZM175" s="37"/>
      <c r="CZN175" s="37"/>
      <c r="CZO175" s="37"/>
      <c r="CZP175" s="37"/>
      <c r="CZQ175" s="37"/>
      <c r="CZR175" s="37"/>
      <c r="CZS175" s="37"/>
      <c r="CZT175" s="37"/>
      <c r="CZU175" s="37"/>
      <c r="CZV175" s="37"/>
      <c r="CZW175" s="37"/>
      <c r="CZX175" s="37"/>
      <c r="CZY175" s="37"/>
      <c r="CZZ175" s="37"/>
      <c r="DAA175" s="37"/>
      <c r="DAB175" s="37"/>
      <c r="DAC175" s="37"/>
      <c r="DAD175" s="37"/>
      <c r="DAE175" s="37"/>
      <c r="DAF175" s="37"/>
      <c r="DAG175" s="37"/>
      <c r="DAH175" s="37"/>
      <c r="DAI175" s="37"/>
      <c r="DAJ175" s="37"/>
      <c r="DAK175" s="37"/>
      <c r="DAL175" s="37"/>
      <c r="DAM175" s="37"/>
      <c r="DAN175" s="37"/>
      <c r="DAO175" s="37"/>
      <c r="DAP175" s="37"/>
      <c r="DAQ175" s="37"/>
      <c r="DAR175" s="37"/>
      <c r="DAS175" s="37"/>
      <c r="DAT175" s="37"/>
      <c r="DAU175" s="37"/>
      <c r="DAV175" s="37"/>
      <c r="DAW175" s="37"/>
      <c r="DAX175" s="37"/>
      <c r="DAY175" s="37"/>
      <c r="DAZ175" s="37"/>
      <c r="DBA175" s="37"/>
      <c r="DBB175" s="37"/>
      <c r="DBC175" s="37"/>
      <c r="DBD175" s="37"/>
      <c r="DBE175" s="37"/>
      <c r="DBF175" s="37"/>
      <c r="DBG175" s="37"/>
      <c r="DBH175" s="37"/>
      <c r="DBI175" s="37"/>
      <c r="DBJ175" s="37"/>
      <c r="DBK175" s="37"/>
      <c r="DBL175" s="37"/>
      <c r="DBM175" s="37"/>
      <c r="DBN175" s="37"/>
      <c r="DBO175" s="37"/>
      <c r="DBP175" s="37"/>
      <c r="DBQ175" s="37"/>
      <c r="DBR175" s="37"/>
      <c r="DBS175" s="37"/>
      <c r="DBT175" s="37"/>
      <c r="DBU175" s="37"/>
      <c r="DBV175" s="37"/>
      <c r="DBW175" s="37"/>
      <c r="DBX175" s="37"/>
      <c r="DBY175" s="37"/>
      <c r="DBZ175" s="37"/>
      <c r="DCA175" s="37"/>
      <c r="DCB175" s="37"/>
      <c r="DCC175" s="37"/>
      <c r="DCD175" s="37"/>
      <c r="DCE175" s="37"/>
      <c r="DCF175" s="37"/>
      <c r="DCG175" s="37"/>
      <c r="DCH175" s="37"/>
      <c r="DCI175" s="37"/>
      <c r="DCJ175" s="37"/>
      <c r="DCK175" s="37"/>
      <c r="DCL175" s="37"/>
      <c r="DCM175" s="37"/>
      <c r="DCN175" s="37"/>
      <c r="DCO175" s="37"/>
      <c r="DCP175" s="37"/>
      <c r="DCQ175" s="37"/>
      <c r="DCR175" s="37"/>
      <c r="DCS175" s="37"/>
      <c r="DCT175" s="37"/>
      <c r="DCU175" s="37"/>
      <c r="DCV175" s="37"/>
      <c r="DCW175" s="37"/>
      <c r="DCX175" s="37"/>
      <c r="DCY175" s="37"/>
      <c r="DCZ175" s="37"/>
      <c r="DDA175" s="37"/>
      <c r="DDB175" s="37"/>
      <c r="DDC175" s="37"/>
      <c r="DDD175" s="37"/>
      <c r="DDE175" s="37"/>
      <c r="DDF175" s="37"/>
      <c r="DDG175" s="37"/>
      <c r="DDH175" s="37"/>
      <c r="DDI175" s="37"/>
      <c r="DDJ175" s="37"/>
      <c r="DDK175" s="37"/>
      <c r="DDL175" s="37"/>
      <c r="DDM175" s="37"/>
      <c r="DDN175" s="37"/>
      <c r="DDO175" s="37"/>
      <c r="DDP175" s="37"/>
      <c r="DDQ175" s="37"/>
      <c r="DDR175" s="37"/>
      <c r="DDS175" s="37"/>
      <c r="DDT175" s="37"/>
      <c r="DDU175" s="37"/>
      <c r="DDV175" s="37"/>
      <c r="DDW175" s="37"/>
      <c r="DDX175" s="37"/>
      <c r="DDY175" s="37"/>
      <c r="DDZ175" s="37"/>
      <c r="DEA175" s="37"/>
      <c r="DEB175" s="37"/>
      <c r="DEC175" s="37"/>
      <c r="DED175" s="37"/>
      <c r="DEE175" s="37"/>
      <c r="DEF175" s="37"/>
      <c r="DEG175" s="37"/>
      <c r="DEH175" s="37"/>
      <c r="DEI175" s="37"/>
      <c r="DEJ175" s="37"/>
      <c r="DEK175" s="37"/>
      <c r="DEL175" s="37"/>
      <c r="DEM175" s="37"/>
      <c r="DEN175" s="37"/>
      <c r="DEO175" s="37"/>
      <c r="DEP175" s="37"/>
      <c r="DEQ175" s="37"/>
      <c r="DER175" s="37"/>
      <c r="DES175" s="37"/>
      <c r="DET175" s="37"/>
      <c r="DEU175" s="37"/>
      <c r="DEV175" s="37"/>
      <c r="DEW175" s="37"/>
      <c r="DEX175" s="37"/>
      <c r="DEY175" s="37"/>
      <c r="DEZ175" s="37"/>
      <c r="DFA175" s="37"/>
      <c r="DFB175" s="37"/>
      <c r="DFC175" s="37"/>
      <c r="DFD175" s="37"/>
      <c r="DFE175" s="37"/>
      <c r="DFF175" s="37"/>
      <c r="DFG175" s="37"/>
      <c r="DFH175" s="37"/>
      <c r="DFI175" s="37"/>
      <c r="DFJ175" s="37"/>
      <c r="DFK175" s="37"/>
      <c r="DFL175" s="37"/>
      <c r="DFM175" s="37"/>
      <c r="DFN175" s="37"/>
      <c r="DFO175" s="37"/>
      <c r="DFP175" s="37"/>
      <c r="DFQ175" s="37"/>
      <c r="DFR175" s="37"/>
      <c r="DFS175" s="37"/>
      <c r="DFT175" s="37"/>
      <c r="DFU175" s="37"/>
      <c r="DFV175" s="37"/>
      <c r="DFW175" s="37"/>
      <c r="DFX175" s="37"/>
      <c r="DFY175" s="37"/>
      <c r="DFZ175" s="37"/>
      <c r="DGA175" s="37"/>
      <c r="DGB175" s="37"/>
      <c r="DGC175" s="37"/>
      <c r="DGD175" s="37"/>
      <c r="DGE175" s="37"/>
      <c r="DGF175" s="37"/>
      <c r="DGG175" s="37"/>
      <c r="DGH175" s="37"/>
      <c r="DGI175" s="37"/>
      <c r="DGJ175" s="37"/>
      <c r="DGK175" s="37"/>
      <c r="DGL175" s="37"/>
      <c r="DGM175" s="37"/>
      <c r="DGN175" s="37"/>
      <c r="DGO175" s="37"/>
      <c r="DGP175" s="37"/>
      <c r="DGQ175" s="37"/>
      <c r="DGR175" s="37"/>
      <c r="DGS175" s="37"/>
      <c r="DGT175" s="37"/>
      <c r="DGU175" s="37"/>
      <c r="DGV175" s="37"/>
      <c r="DGW175" s="37"/>
      <c r="DGX175" s="37"/>
      <c r="DGY175" s="37"/>
      <c r="DGZ175" s="37"/>
      <c r="DHA175" s="37"/>
      <c r="DHB175" s="37"/>
      <c r="DHC175" s="37"/>
      <c r="DHD175" s="37"/>
      <c r="DHE175" s="37"/>
      <c r="DHF175" s="37"/>
      <c r="DHG175" s="37"/>
      <c r="DHH175" s="37"/>
      <c r="DHI175" s="37"/>
      <c r="DHJ175" s="37"/>
      <c r="DHK175" s="37"/>
      <c r="DHL175" s="37"/>
      <c r="DHM175" s="37"/>
      <c r="DHN175" s="37"/>
      <c r="DHO175" s="37"/>
      <c r="DHP175" s="37"/>
      <c r="DHQ175" s="37"/>
      <c r="DHR175" s="37"/>
      <c r="DHS175" s="37"/>
      <c r="DHT175" s="37"/>
      <c r="DHU175" s="37"/>
      <c r="DHV175" s="37"/>
      <c r="DHW175" s="37"/>
      <c r="DHX175" s="37"/>
      <c r="DHY175" s="37"/>
      <c r="DHZ175" s="37"/>
      <c r="DIA175" s="37"/>
      <c r="DIB175" s="37"/>
      <c r="DIC175" s="37"/>
      <c r="DID175" s="37"/>
      <c r="DIE175" s="37"/>
      <c r="DIF175" s="37"/>
      <c r="DIG175" s="37"/>
      <c r="DIH175" s="37"/>
      <c r="DII175" s="37"/>
      <c r="DIJ175" s="37"/>
      <c r="DIK175" s="37"/>
      <c r="DIL175" s="37"/>
      <c r="DIM175" s="37"/>
      <c r="DIN175" s="37"/>
      <c r="DIO175" s="37"/>
      <c r="DIP175" s="37"/>
      <c r="DIQ175" s="37"/>
      <c r="DIR175" s="37"/>
      <c r="DIS175" s="37"/>
      <c r="DIT175" s="37"/>
      <c r="DIU175" s="37"/>
      <c r="DIV175" s="37"/>
      <c r="DIW175" s="37"/>
      <c r="DIX175" s="37"/>
      <c r="DIY175" s="37"/>
      <c r="DIZ175" s="37"/>
      <c r="DJA175" s="37"/>
      <c r="DJB175" s="37"/>
      <c r="DJC175" s="37"/>
      <c r="DJD175" s="37"/>
      <c r="DJE175" s="37"/>
      <c r="DJF175" s="37"/>
      <c r="DJG175" s="37"/>
      <c r="DJH175" s="37"/>
      <c r="DJI175" s="37"/>
      <c r="DJJ175" s="37"/>
      <c r="DJK175" s="37"/>
      <c r="DJL175" s="37"/>
      <c r="DJM175" s="37"/>
      <c r="DJN175" s="37"/>
      <c r="DJO175" s="37"/>
      <c r="DJP175" s="37"/>
      <c r="DJQ175" s="37"/>
      <c r="DJR175" s="37"/>
      <c r="DJS175" s="37"/>
      <c r="DJT175" s="37"/>
      <c r="DJU175" s="37"/>
      <c r="DJV175" s="37"/>
      <c r="DJW175" s="37"/>
      <c r="DJX175" s="37"/>
      <c r="DJY175" s="37"/>
      <c r="DJZ175" s="37"/>
      <c r="DKA175" s="37"/>
      <c r="DKB175" s="37"/>
      <c r="DKC175" s="37"/>
      <c r="DKD175" s="37"/>
      <c r="DKE175" s="37"/>
      <c r="DKF175" s="37"/>
      <c r="DKG175" s="37"/>
      <c r="DKH175" s="37"/>
      <c r="DKI175" s="37"/>
      <c r="DKJ175" s="37"/>
      <c r="DKK175" s="37"/>
      <c r="DKL175" s="37"/>
      <c r="DKM175" s="37"/>
      <c r="DKN175" s="37"/>
      <c r="DKO175" s="37"/>
      <c r="DKP175" s="37"/>
      <c r="DKQ175" s="37"/>
      <c r="DKR175" s="37"/>
      <c r="DKS175" s="37"/>
      <c r="DKT175" s="37"/>
      <c r="DKU175" s="37"/>
      <c r="DKV175" s="37"/>
      <c r="DKW175" s="37"/>
      <c r="DKX175" s="37"/>
      <c r="DKY175" s="37"/>
      <c r="DKZ175" s="37"/>
      <c r="DLA175" s="37"/>
      <c r="DLB175" s="37"/>
      <c r="DLC175" s="37"/>
      <c r="DLD175" s="37"/>
      <c r="DLE175" s="37"/>
      <c r="DLF175" s="37"/>
      <c r="DLG175" s="37"/>
      <c r="DLH175" s="37"/>
      <c r="DLI175" s="37"/>
      <c r="DLJ175" s="37"/>
      <c r="DLK175" s="37"/>
      <c r="DLL175" s="37"/>
      <c r="DLM175" s="37"/>
      <c r="DLN175" s="37"/>
      <c r="DLO175" s="37"/>
      <c r="DLP175" s="37"/>
      <c r="DLQ175" s="37"/>
      <c r="DLR175" s="37"/>
      <c r="DLS175" s="37"/>
      <c r="DLT175" s="37"/>
      <c r="DLU175" s="37"/>
      <c r="DLV175" s="37"/>
      <c r="DLW175" s="37"/>
      <c r="DLX175" s="37"/>
      <c r="DLY175" s="37"/>
      <c r="DLZ175" s="37"/>
      <c r="DMA175" s="37"/>
      <c r="DMB175" s="37"/>
      <c r="DMC175" s="37"/>
      <c r="DMD175" s="37"/>
      <c r="DME175" s="37"/>
      <c r="DMF175" s="37"/>
      <c r="DMG175" s="37"/>
      <c r="DMH175" s="37"/>
      <c r="DMI175" s="37"/>
      <c r="DMJ175" s="37"/>
      <c r="DMK175" s="37"/>
      <c r="DML175" s="37"/>
      <c r="DMM175" s="37"/>
      <c r="DMN175" s="37"/>
      <c r="DMO175" s="37"/>
      <c r="DMP175" s="37"/>
      <c r="DMQ175" s="37"/>
      <c r="DMR175" s="37"/>
      <c r="DMS175" s="37"/>
      <c r="DMT175" s="37"/>
      <c r="DMU175" s="37"/>
      <c r="DMV175" s="37"/>
      <c r="DMW175" s="37"/>
      <c r="DMX175" s="37"/>
      <c r="DMY175" s="37"/>
      <c r="DMZ175" s="37"/>
      <c r="DNA175" s="37"/>
      <c r="DNB175" s="37"/>
      <c r="DNC175" s="37"/>
      <c r="DND175" s="37"/>
      <c r="DNE175" s="37"/>
      <c r="DNF175" s="37"/>
      <c r="DNG175" s="37"/>
      <c r="DNH175" s="37"/>
      <c r="DNI175" s="37"/>
      <c r="DNJ175" s="37"/>
      <c r="DNK175" s="37"/>
      <c r="DNL175" s="37"/>
      <c r="DNM175" s="37"/>
      <c r="DNN175" s="37"/>
      <c r="DNO175" s="37"/>
      <c r="DNP175" s="37"/>
      <c r="DNQ175" s="37"/>
      <c r="DNR175" s="37"/>
      <c r="DNS175" s="37"/>
      <c r="DNT175" s="37"/>
      <c r="DNU175" s="37"/>
      <c r="DNV175" s="37"/>
      <c r="DNW175" s="37"/>
      <c r="DNX175" s="37"/>
      <c r="DNY175" s="37"/>
      <c r="DNZ175" s="37"/>
      <c r="DOA175" s="37"/>
      <c r="DOB175" s="37"/>
      <c r="DOC175" s="37"/>
      <c r="DOD175" s="37"/>
      <c r="DOE175" s="37"/>
      <c r="DOF175" s="37"/>
      <c r="DOG175" s="37"/>
      <c r="DOH175" s="37"/>
      <c r="DOI175" s="37"/>
      <c r="DOJ175" s="37"/>
      <c r="DOK175" s="37"/>
      <c r="DOL175" s="37"/>
      <c r="DOM175" s="37"/>
      <c r="DON175" s="37"/>
      <c r="DOO175" s="37"/>
      <c r="DOP175" s="37"/>
      <c r="DOQ175" s="37"/>
      <c r="DOR175" s="37"/>
      <c r="DOS175" s="37"/>
      <c r="DOT175" s="37"/>
      <c r="DOU175" s="37"/>
      <c r="DOV175" s="37"/>
      <c r="DOW175" s="37"/>
      <c r="DOX175" s="37"/>
      <c r="DOY175" s="37"/>
      <c r="DOZ175" s="37"/>
      <c r="DPA175" s="37"/>
      <c r="DPB175" s="37"/>
      <c r="DPC175" s="37"/>
      <c r="DPD175" s="37"/>
      <c r="DPE175" s="37"/>
      <c r="DPF175" s="37"/>
      <c r="DPG175" s="37"/>
      <c r="DPH175" s="37"/>
      <c r="DPI175" s="37"/>
      <c r="DPJ175" s="37"/>
      <c r="DPK175" s="37"/>
      <c r="DPL175" s="37"/>
      <c r="DPM175" s="37"/>
      <c r="DPN175" s="37"/>
      <c r="DPO175" s="37"/>
      <c r="DPP175" s="37"/>
      <c r="DPQ175" s="37"/>
      <c r="DPR175" s="37"/>
      <c r="DPS175" s="37"/>
      <c r="DPT175" s="37"/>
      <c r="DPU175" s="37"/>
      <c r="DPV175" s="37"/>
      <c r="DPW175" s="37"/>
      <c r="DPX175" s="37"/>
      <c r="DPY175" s="37"/>
      <c r="DPZ175" s="37"/>
      <c r="DQA175" s="37"/>
      <c r="DQB175" s="37"/>
      <c r="DQC175" s="37"/>
      <c r="DQD175" s="37"/>
      <c r="DQE175" s="37"/>
      <c r="DQF175" s="37"/>
      <c r="DQG175" s="37"/>
      <c r="DQH175" s="37"/>
      <c r="DQI175" s="37"/>
      <c r="DQJ175" s="37"/>
      <c r="DQK175" s="37"/>
      <c r="DQL175" s="37"/>
      <c r="DQM175" s="37"/>
      <c r="DQN175" s="37"/>
      <c r="DQO175" s="37"/>
      <c r="DQP175" s="37"/>
      <c r="DQQ175" s="37"/>
      <c r="DQR175" s="37"/>
      <c r="DQS175" s="37"/>
      <c r="DQT175" s="37"/>
      <c r="DQU175" s="37"/>
      <c r="DQV175" s="37"/>
      <c r="DQW175" s="37"/>
      <c r="DQX175" s="37"/>
      <c r="DQY175" s="37"/>
      <c r="DQZ175" s="37"/>
      <c r="DRA175" s="37"/>
      <c r="DRB175" s="37"/>
      <c r="DRC175" s="37"/>
      <c r="DRD175" s="37"/>
      <c r="DRE175" s="37"/>
      <c r="DRF175" s="37"/>
      <c r="DRG175" s="37"/>
      <c r="DRH175" s="37"/>
      <c r="DRI175" s="37"/>
      <c r="DRJ175" s="37"/>
      <c r="DRK175" s="37"/>
      <c r="DRL175" s="37"/>
      <c r="DRM175" s="37"/>
      <c r="DRN175" s="37"/>
      <c r="DRO175" s="37"/>
      <c r="DRP175" s="37"/>
      <c r="DRQ175" s="37"/>
      <c r="DRR175" s="37"/>
      <c r="DRS175" s="37"/>
      <c r="DRT175" s="37"/>
      <c r="DRU175" s="37"/>
      <c r="DRV175" s="37"/>
      <c r="DRW175" s="37"/>
      <c r="DRX175" s="37"/>
      <c r="DRY175" s="37"/>
      <c r="DRZ175" s="37"/>
      <c r="DSA175" s="37"/>
      <c r="DSB175" s="37"/>
      <c r="DSC175" s="37"/>
      <c r="DSD175" s="37"/>
      <c r="DSE175" s="37"/>
      <c r="DSF175" s="37"/>
      <c r="DSG175" s="37"/>
      <c r="DSH175" s="37"/>
      <c r="DSI175" s="37"/>
      <c r="DSJ175" s="37"/>
      <c r="DSK175" s="37"/>
      <c r="DSL175" s="37"/>
      <c r="DSM175" s="37"/>
      <c r="DSN175" s="37"/>
      <c r="DSO175" s="37"/>
      <c r="DSP175" s="37"/>
      <c r="DSQ175" s="37"/>
      <c r="DSR175" s="37"/>
      <c r="DSS175" s="37"/>
      <c r="DST175" s="37"/>
      <c r="DSU175" s="37"/>
      <c r="DSV175" s="37"/>
      <c r="DSW175" s="37"/>
      <c r="DSX175" s="37"/>
      <c r="DSY175" s="37"/>
      <c r="DSZ175" s="37"/>
      <c r="DTA175" s="37"/>
      <c r="DTB175" s="37"/>
      <c r="DTC175" s="37"/>
      <c r="DTD175" s="37"/>
      <c r="DTE175" s="37"/>
      <c r="DTF175" s="37"/>
      <c r="DTG175" s="37"/>
      <c r="DTH175" s="37"/>
      <c r="DTI175" s="37"/>
      <c r="DTJ175" s="37"/>
      <c r="DTK175" s="37"/>
      <c r="DTL175" s="37"/>
      <c r="DTM175" s="37"/>
      <c r="DTN175" s="37"/>
      <c r="DTO175" s="37"/>
      <c r="DTP175" s="37"/>
      <c r="DTQ175" s="37"/>
      <c r="DTR175" s="37"/>
      <c r="DTS175" s="37"/>
      <c r="DTT175" s="37"/>
      <c r="DTU175" s="37"/>
      <c r="DTV175" s="37"/>
      <c r="DTW175" s="37"/>
      <c r="DTX175" s="37"/>
      <c r="DTY175" s="37"/>
      <c r="DTZ175" s="37"/>
      <c r="DUA175" s="37"/>
      <c r="DUB175" s="37"/>
      <c r="DUC175" s="37"/>
      <c r="DUD175" s="37"/>
      <c r="DUE175" s="37"/>
      <c r="DUF175" s="37"/>
      <c r="DUG175" s="37"/>
      <c r="DUH175" s="37"/>
      <c r="DUI175" s="37"/>
      <c r="DUJ175" s="37"/>
      <c r="DUK175" s="37"/>
      <c r="DUL175" s="37"/>
      <c r="DUM175" s="37"/>
      <c r="DUN175" s="37"/>
      <c r="DUO175" s="37"/>
      <c r="DUP175" s="37"/>
      <c r="DUQ175" s="37"/>
      <c r="DUR175" s="37"/>
      <c r="DUS175" s="37"/>
      <c r="DUT175" s="37"/>
      <c r="DUU175" s="37"/>
      <c r="DUV175" s="37"/>
      <c r="DUW175" s="37"/>
      <c r="DUX175" s="37"/>
      <c r="DUY175" s="37"/>
      <c r="DUZ175" s="37"/>
      <c r="DVA175" s="37"/>
      <c r="DVB175" s="37"/>
      <c r="DVC175" s="37"/>
      <c r="DVD175" s="37"/>
      <c r="DVE175" s="37"/>
      <c r="DVF175" s="37"/>
      <c r="DVG175" s="37"/>
      <c r="DVH175" s="37"/>
      <c r="DVI175" s="37"/>
      <c r="DVJ175" s="37"/>
      <c r="DVK175" s="37"/>
      <c r="DVL175" s="37"/>
      <c r="DVM175" s="37"/>
      <c r="DVN175" s="37"/>
      <c r="DVO175" s="37"/>
      <c r="DVP175" s="37"/>
      <c r="DVQ175" s="37"/>
      <c r="DVR175" s="37"/>
      <c r="DVS175" s="37"/>
      <c r="DVT175" s="37"/>
      <c r="DVU175" s="37"/>
      <c r="DVV175" s="37"/>
      <c r="DVW175" s="37"/>
      <c r="DVX175" s="37"/>
      <c r="DVY175" s="37"/>
      <c r="DVZ175" s="37"/>
      <c r="DWA175" s="37"/>
      <c r="DWB175" s="37"/>
      <c r="DWC175" s="37"/>
      <c r="DWD175" s="37"/>
      <c r="DWE175" s="37"/>
      <c r="DWF175" s="37"/>
      <c r="DWG175" s="37"/>
      <c r="DWH175" s="37"/>
      <c r="DWI175" s="37"/>
      <c r="DWJ175" s="37"/>
      <c r="DWK175" s="37"/>
      <c r="DWL175" s="37"/>
      <c r="DWM175" s="37"/>
      <c r="DWN175" s="37"/>
      <c r="DWO175" s="37"/>
      <c r="DWP175" s="37"/>
      <c r="DWQ175" s="37"/>
      <c r="DWR175" s="37"/>
      <c r="DWS175" s="37"/>
      <c r="DWT175" s="37"/>
      <c r="DWU175" s="37"/>
      <c r="DWV175" s="37"/>
      <c r="DWW175" s="37"/>
      <c r="DWX175" s="37"/>
      <c r="DWY175" s="37"/>
      <c r="DWZ175" s="37"/>
      <c r="DXA175" s="37"/>
      <c r="DXB175" s="37"/>
      <c r="DXC175" s="37"/>
      <c r="DXD175" s="37"/>
      <c r="DXE175" s="37"/>
      <c r="DXF175" s="37"/>
      <c r="DXG175" s="37"/>
      <c r="DXH175" s="37"/>
      <c r="DXI175" s="37"/>
      <c r="DXJ175" s="37"/>
      <c r="DXK175" s="37"/>
      <c r="DXL175" s="37"/>
      <c r="DXM175" s="37"/>
      <c r="DXN175" s="37"/>
      <c r="DXO175" s="37"/>
      <c r="DXP175" s="37"/>
      <c r="DXQ175" s="37"/>
      <c r="DXR175" s="37"/>
      <c r="DXS175" s="37"/>
      <c r="DXT175" s="37"/>
      <c r="DXU175" s="37"/>
      <c r="DXV175" s="37"/>
      <c r="DXW175" s="37"/>
      <c r="DXX175" s="37"/>
      <c r="DXY175" s="37"/>
      <c r="DXZ175" s="37"/>
      <c r="DYA175" s="37"/>
      <c r="DYB175" s="37"/>
      <c r="DYC175" s="37"/>
      <c r="DYD175" s="37"/>
      <c r="DYE175" s="37"/>
      <c r="DYF175" s="37"/>
      <c r="DYG175" s="37"/>
      <c r="DYH175" s="37"/>
      <c r="DYI175" s="37"/>
      <c r="DYJ175" s="37"/>
      <c r="DYK175" s="37"/>
      <c r="DYL175" s="37"/>
      <c r="DYM175" s="37"/>
      <c r="DYN175" s="37"/>
      <c r="DYO175" s="37"/>
      <c r="DYP175" s="37"/>
      <c r="DYQ175" s="37"/>
      <c r="DYR175" s="37"/>
      <c r="DYS175" s="37"/>
      <c r="DYT175" s="37"/>
      <c r="DYU175" s="37"/>
      <c r="DYV175" s="37"/>
      <c r="DYW175" s="37"/>
      <c r="DYX175" s="37"/>
      <c r="DYY175" s="37"/>
      <c r="DYZ175" s="37"/>
      <c r="DZA175" s="37"/>
      <c r="DZB175" s="37"/>
      <c r="DZC175" s="37"/>
      <c r="DZD175" s="37"/>
      <c r="DZE175" s="37"/>
      <c r="DZF175" s="37"/>
      <c r="DZG175" s="37"/>
      <c r="DZH175" s="37"/>
      <c r="DZI175" s="37"/>
      <c r="DZJ175" s="37"/>
      <c r="DZK175" s="37"/>
      <c r="DZL175" s="37"/>
      <c r="DZM175" s="37"/>
      <c r="DZN175" s="37"/>
      <c r="DZO175" s="37"/>
      <c r="DZP175" s="37"/>
      <c r="DZQ175" s="37"/>
      <c r="DZR175" s="37"/>
      <c r="DZS175" s="37"/>
      <c r="DZT175" s="37"/>
      <c r="DZU175" s="37"/>
      <c r="DZV175" s="37"/>
      <c r="DZW175" s="37"/>
      <c r="DZX175" s="37"/>
      <c r="DZY175" s="37"/>
      <c r="DZZ175" s="37"/>
      <c r="EAA175" s="37"/>
      <c r="EAB175" s="37"/>
      <c r="EAC175" s="37"/>
      <c r="EAD175" s="37"/>
      <c r="EAE175" s="37"/>
      <c r="EAF175" s="37"/>
      <c r="EAG175" s="37"/>
      <c r="EAH175" s="37"/>
      <c r="EAI175" s="37"/>
      <c r="EAJ175" s="37"/>
      <c r="EAK175" s="37"/>
      <c r="EAL175" s="37"/>
      <c r="EAM175" s="37"/>
      <c r="EAN175" s="37"/>
      <c r="EAO175" s="37"/>
      <c r="EAP175" s="37"/>
      <c r="EAQ175" s="37"/>
      <c r="EAR175" s="37"/>
      <c r="EAS175" s="37"/>
      <c r="EAT175" s="37"/>
      <c r="EAU175" s="37"/>
      <c r="EAV175" s="37"/>
      <c r="EAW175" s="37"/>
      <c r="EAX175" s="37"/>
      <c r="EAY175" s="37"/>
      <c r="EAZ175" s="37"/>
      <c r="EBA175" s="37"/>
      <c r="EBB175" s="37"/>
      <c r="EBC175" s="37"/>
      <c r="EBD175" s="37"/>
      <c r="EBE175" s="37"/>
      <c r="EBF175" s="37"/>
      <c r="EBG175" s="37"/>
      <c r="EBH175" s="37"/>
      <c r="EBI175" s="37"/>
      <c r="EBJ175" s="37"/>
      <c r="EBK175" s="37"/>
      <c r="EBL175" s="37"/>
      <c r="EBM175" s="37"/>
      <c r="EBN175" s="37"/>
      <c r="EBO175" s="37"/>
      <c r="EBP175" s="37"/>
      <c r="EBQ175" s="37"/>
      <c r="EBR175" s="37"/>
      <c r="EBS175" s="37"/>
      <c r="EBT175" s="37"/>
      <c r="EBU175" s="37"/>
      <c r="EBV175" s="37"/>
      <c r="EBW175" s="37"/>
      <c r="EBX175" s="37"/>
      <c r="EBY175" s="37"/>
      <c r="EBZ175" s="37"/>
      <c r="ECA175" s="37"/>
      <c r="ECB175" s="37"/>
      <c r="ECC175" s="37"/>
      <c r="ECD175" s="37"/>
      <c r="ECE175" s="37"/>
      <c r="ECF175" s="37"/>
      <c r="ECG175" s="37"/>
      <c r="ECH175" s="37"/>
      <c r="ECI175" s="37"/>
      <c r="ECJ175" s="37"/>
      <c r="ECK175" s="37"/>
      <c r="ECL175" s="37"/>
      <c r="ECM175" s="37"/>
      <c r="ECN175" s="37"/>
      <c r="ECO175" s="37"/>
      <c r="ECP175" s="37"/>
      <c r="ECQ175" s="37"/>
      <c r="ECR175" s="37"/>
      <c r="ECS175" s="37"/>
      <c r="ECT175" s="37"/>
      <c r="ECU175" s="37"/>
      <c r="ECV175" s="37"/>
      <c r="ECW175" s="37"/>
      <c r="ECX175" s="37"/>
      <c r="ECY175" s="37"/>
      <c r="ECZ175" s="37"/>
      <c r="EDA175" s="37"/>
      <c r="EDB175" s="37"/>
      <c r="EDC175" s="37"/>
      <c r="EDD175" s="37"/>
      <c r="EDE175" s="37"/>
      <c r="EDF175" s="37"/>
      <c r="EDG175" s="37"/>
      <c r="EDH175" s="37"/>
      <c r="EDI175" s="37"/>
      <c r="EDJ175" s="37"/>
      <c r="EDK175" s="37"/>
      <c r="EDL175" s="37"/>
      <c r="EDM175" s="37"/>
      <c r="EDN175" s="37"/>
      <c r="EDO175" s="37"/>
      <c r="EDP175" s="37"/>
      <c r="EDQ175" s="37"/>
      <c r="EDR175" s="37"/>
      <c r="EDS175" s="37"/>
      <c r="EDT175" s="37"/>
      <c r="EDU175" s="37"/>
      <c r="EDV175" s="37"/>
      <c r="EDW175" s="37"/>
      <c r="EDX175" s="37"/>
      <c r="EDY175" s="37"/>
      <c r="EDZ175" s="37"/>
      <c r="EEA175" s="37"/>
      <c r="EEB175" s="37"/>
      <c r="EEC175" s="37"/>
      <c r="EED175" s="37"/>
      <c r="EEE175" s="37"/>
      <c r="EEF175" s="37"/>
      <c r="EEG175" s="37"/>
      <c r="EEH175" s="37"/>
      <c r="EEI175" s="37"/>
      <c r="EEJ175" s="37"/>
      <c r="EEK175" s="37"/>
      <c r="EEL175" s="37"/>
      <c r="EEM175" s="37"/>
      <c r="EEN175" s="37"/>
      <c r="EEO175" s="37"/>
      <c r="EEP175" s="37"/>
      <c r="EEQ175" s="37"/>
      <c r="EER175" s="37"/>
      <c r="EES175" s="37"/>
      <c r="EET175" s="37"/>
      <c r="EEU175" s="37"/>
      <c r="EEV175" s="37"/>
      <c r="EEW175" s="37"/>
      <c r="EEX175" s="37"/>
      <c r="EEY175" s="37"/>
      <c r="EEZ175" s="37"/>
      <c r="EFA175" s="37"/>
      <c r="EFB175" s="37"/>
      <c r="EFC175" s="37"/>
      <c r="EFD175" s="37"/>
      <c r="EFE175" s="37"/>
      <c r="EFF175" s="37"/>
      <c r="EFG175" s="37"/>
      <c r="EFH175" s="37"/>
      <c r="EFI175" s="37"/>
      <c r="EFJ175" s="37"/>
      <c r="EFK175" s="37"/>
      <c r="EFL175" s="37"/>
      <c r="EFM175" s="37"/>
      <c r="EFN175" s="37"/>
      <c r="EFO175" s="37"/>
      <c r="EFP175" s="37"/>
      <c r="EFQ175" s="37"/>
      <c r="EFR175" s="37"/>
      <c r="EFS175" s="37"/>
      <c r="EFT175" s="37"/>
      <c r="EFU175" s="37"/>
      <c r="EFV175" s="37"/>
      <c r="EFW175" s="37"/>
      <c r="EFX175" s="37"/>
      <c r="EFY175" s="37"/>
      <c r="EFZ175" s="37"/>
      <c r="EGA175" s="37"/>
      <c r="EGB175" s="37"/>
      <c r="EGC175" s="37"/>
      <c r="EGD175" s="37"/>
      <c r="EGE175" s="37"/>
      <c r="EGF175" s="37"/>
      <c r="EGG175" s="37"/>
      <c r="EGH175" s="37"/>
      <c r="EGI175" s="37"/>
      <c r="EGJ175" s="37"/>
      <c r="EGK175" s="37"/>
      <c r="EGL175" s="37"/>
      <c r="EGM175" s="37"/>
      <c r="EGN175" s="37"/>
      <c r="EGO175" s="37"/>
      <c r="EGP175" s="37"/>
      <c r="EGQ175" s="37"/>
      <c r="EGR175" s="37"/>
      <c r="EGS175" s="37"/>
      <c r="EGT175" s="37"/>
      <c r="EGU175" s="37"/>
      <c r="EGV175" s="37"/>
      <c r="EGW175" s="37"/>
      <c r="EGX175" s="37"/>
      <c r="EGY175" s="37"/>
      <c r="EGZ175" s="37"/>
      <c r="EHA175" s="37"/>
      <c r="EHB175" s="37"/>
      <c r="EHC175" s="37"/>
      <c r="EHD175" s="37"/>
      <c r="EHE175" s="37"/>
      <c r="EHF175" s="37"/>
      <c r="EHG175" s="37"/>
      <c r="EHH175" s="37"/>
      <c r="EHI175" s="37"/>
      <c r="EHJ175" s="37"/>
      <c r="EHK175" s="37"/>
      <c r="EHL175" s="37"/>
      <c r="EHM175" s="37"/>
      <c r="EHN175" s="37"/>
      <c r="EHO175" s="37"/>
      <c r="EHP175" s="37"/>
      <c r="EHQ175" s="37"/>
      <c r="EHR175" s="37"/>
      <c r="EHS175" s="37"/>
      <c r="EHT175" s="37"/>
      <c r="EHU175" s="37"/>
      <c r="EHV175" s="37"/>
      <c r="EHW175" s="37"/>
      <c r="EHX175" s="37"/>
      <c r="EHY175" s="37"/>
      <c r="EHZ175" s="37"/>
      <c r="EIA175" s="37"/>
      <c r="EIB175" s="37"/>
      <c r="EIC175" s="37"/>
      <c r="EID175" s="37"/>
      <c r="EIE175" s="37"/>
      <c r="EIF175" s="37"/>
      <c r="EIG175" s="37"/>
      <c r="EIH175" s="37"/>
      <c r="EII175" s="37"/>
      <c r="EIJ175" s="37"/>
      <c r="EIK175" s="37"/>
      <c r="EIL175" s="37"/>
      <c r="EIM175" s="37"/>
      <c r="EIN175" s="37"/>
      <c r="EIO175" s="37"/>
      <c r="EIP175" s="37"/>
      <c r="EIQ175" s="37"/>
      <c r="EIR175" s="37"/>
      <c r="EIS175" s="37"/>
      <c r="EIT175" s="37"/>
      <c r="EIU175" s="37"/>
      <c r="EIV175" s="37"/>
      <c r="EIW175" s="37"/>
      <c r="EIX175" s="37"/>
      <c r="EIY175" s="37"/>
      <c r="EIZ175" s="37"/>
      <c r="EJA175" s="37"/>
      <c r="EJB175" s="37"/>
      <c r="EJC175" s="37"/>
      <c r="EJD175" s="37"/>
      <c r="EJE175" s="37"/>
      <c r="EJF175" s="37"/>
      <c r="EJG175" s="37"/>
      <c r="EJH175" s="37"/>
      <c r="EJI175" s="37"/>
      <c r="EJJ175" s="37"/>
      <c r="EJK175" s="37"/>
      <c r="EJL175" s="37"/>
      <c r="EJM175" s="37"/>
      <c r="EJN175" s="37"/>
      <c r="EJO175" s="37"/>
      <c r="EJP175" s="37"/>
      <c r="EJQ175" s="37"/>
      <c r="EJR175" s="37"/>
      <c r="EJS175" s="37"/>
      <c r="EJT175" s="37"/>
      <c r="EJU175" s="37"/>
      <c r="EJV175" s="37"/>
      <c r="EJW175" s="37"/>
      <c r="EJX175" s="37"/>
      <c r="EJY175" s="37"/>
      <c r="EJZ175" s="37"/>
      <c r="EKA175" s="37"/>
      <c r="EKB175" s="37"/>
      <c r="EKC175" s="37"/>
      <c r="EKD175" s="37"/>
      <c r="EKE175" s="37"/>
      <c r="EKF175" s="37"/>
      <c r="EKG175" s="37"/>
      <c r="EKH175" s="37"/>
      <c r="EKI175" s="37"/>
      <c r="EKJ175" s="37"/>
      <c r="EKK175" s="37"/>
      <c r="EKL175" s="37"/>
      <c r="EKM175" s="37"/>
      <c r="EKN175" s="37"/>
      <c r="EKO175" s="37"/>
      <c r="EKP175" s="37"/>
      <c r="EKQ175" s="37"/>
      <c r="EKR175" s="37"/>
      <c r="EKS175" s="37"/>
      <c r="EKT175" s="37"/>
      <c r="EKU175" s="37"/>
      <c r="EKV175" s="37"/>
      <c r="EKW175" s="37"/>
      <c r="EKX175" s="37"/>
      <c r="EKY175" s="37"/>
      <c r="EKZ175" s="37"/>
      <c r="ELA175" s="37"/>
      <c r="ELB175" s="37"/>
      <c r="ELC175" s="37"/>
      <c r="ELD175" s="37"/>
      <c r="ELE175" s="37"/>
      <c r="ELF175" s="37"/>
      <c r="ELG175" s="37"/>
      <c r="ELH175" s="37"/>
      <c r="ELI175" s="37"/>
      <c r="ELJ175" s="37"/>
      <c r="ELK175" s="37"/>
      <c r="ELL175" s="37"/>
      <c r="ELM175" s="37"/>
      <c r="ELN175" s="37"/>
      <c r="ELO175" s="37"/>
      <c r="ELP175" s="37"/>
      <c r="ELQ175" s="37"/>
      <c r="ELR175" s="37"/>
      <c r="ELS175" s="37"/>
      <c r="ELT175" s="37"/>
      <c r="ELU175" s="37"/>
      <c r="ELV175" s="37"/>
      <c r="ELW175" s="37"/>
      <c r="ELX175" s="37"/>
      <c r="ELY175" s="37"/>
      <c r="ELZ175" s="37"/>
      <c r="EMA175" s="37"/>
      <c r="EMB175" s="37"/>
      <c r="EMC175" s="37"/>
      <c r="EMD175" s="37"/>
      <c r="EME175" s="37"/>
      <c r="EMF175" s="37"/>
      <c r="EMG175" s="37"/>
      <c r="EMH175" s="37"/>
      <c r="EMI175" s="37"/>
      <c r="EMJ175" s="37"/>
      <c r="EMK175" s="37"/>
      <c r="EML175" s="37"/>
      <c r="EMM175" s="37"/>
      <c r="EMN175" s="37"/>
      <c r="EMO175" s="37"/>
      <c r="EMP175" s="37"/>
      <c r="EMQ175" s="37"/>
      <c r="EMR175" s="37"/>
      <c r="EMS175" s="37"/>
      <c r="EMT175" s="37"/>
      <c r="EMU175" s="37"/>
      <c r="EMV175" s="37"/>
      <c r="EMW175" s="37"/>
      <c r="EMX175" s="37"/>
      <c r="EMY175" s="37"/>
      <c r="EMZ175" s="37"/>
      <c r="ENA175" s="37"/>
      <c r="ENB175" s="37"/>
      <c r="ENC175" s="37"/>
      <c r="END175" s="37"/>
      <c r="ENE175" s="37"/>
      <c r="ENF175" s="37"/>
      <c r="ENG175" s="37"/>
      <c r="ENH175" s="37"/>
      <c r="ENI175" s="37"/>
      <c r="ENJ175" s="37"/>
      <c r="ENK175" s="37"/>
      <c r="ENL175" s="37"/>
      <c r="ENM175" s="37"/>
      <c r="ENN175" s="37"/>
      <c r="ENO175" s="37"/>
      <c r="ENP175" s="37"/>
      <c r="ENQ175" s="37"/>
      <c r="ENR175" s="37"/>
      <c r="ENS175" s="37"/>
      <c r="ENT175" s="37"/>
      <c r="ENU175" s="37"/>
      <c r="ENV175" s="37"/>
      <c r="ENW175" s="37"/>
      <c r="ENX175" s="37"/>
      <c r="ENY175" s="37"/>
      <c r="ENZ175" s="37"/>
      <c r="EOA175" s="37"/>
      <c r="EOB175" s="37"/>
      <c r="EOC175" s="37"/>
      <c r="EOD175" s="37"/>
      <c r="EOE175" s="37"/>
      <c r="EOF175" s="37"/>
      <c r="EOG175" s="37"/>
      <c r="EOH175" s="37"/>
      <c r="EOI175" s="37"/>
      <c r="EOJ175" s="37"/>
      <c r="EOK175" s="37"/>
      <c r="EOL175" s="37"/>
      <c r="EOM175" s="37"/>
      <c r="EON175" s="37"/>
      <c r="EOO175" s="37"/>
      <c r="EOP175" s="37"/>
      <c r="EOQ175" s="37"/>
      <c r="EOR175" s="37"/>
      <c r="EOS175" s="37"/>
      <c r="EOT175" s="37"/>
      <c r="EOU175" s="37"/>
      <c r="EOV175" s="37"/>
      <c r="EOW175" s="37"/>
      <c r="EOX175" s="37"/>
      <c r="EOY175" s="37"/>
      <c r="EOZ175" s="37"/>
      <c r="EPA175" s="37"/>
      <c r="EPB175" s="37"/>
      <c r="EPC175" s="37"/>
      <c r="EPD175" s="37"/>
      <c r="EPE175" s="37"/>
      <c r="EPF175" s="37"/>
      <c r="EPG175" s="37"/>
      <c r="EPH175" s="37"/>
      <c r="EPI175" s="37"/>
      <c r="EPJ175" s="37"/>
      <c r="EPK175" s="37"/>
      <c r="EPL175" s="37"/>
      <c r="EPM175" s="37"/>
      <c r="EPN175" s="37"/>
      <c r="EPO175" s="37"/>
      <c r="EPP175" s="37"/>
      <c r="EPQ175" s="37"/>
      <c r="EPR175" s="37"/>
      <c r="EPS175" s="37"/>
      <c r="EPT175" s="37"/>
      <c r="EPU175" s="37"/>
      <c r="EPV175" s="37"/>
      <c r="EPW175" s="37"/>
      <c r="EPX175" s="37"/>
      <c r="EPY175" s="37"/>
      <c r="EPZ175" s="37"/>
      <c r="EQA175" s="37"/>
      <c r="EQB175" s="37"/>
      <c r="EQC175" s="37"/>
      <c r="EQD175" s="37"/>
      <c r="EQE175" s="37"/>
      <c r="EQF175" s="37"/>
      <c r="EQG175" s="37"/>
      <c r="EQH175" s="37"/>
      <c r="EQI175" s="37"/>
      <c r="EQJ175" s="37"/>
      <c r="EQK175" s="37"/>
      <c r="EQL175" s="37"/>
      <c r="EQM175" s="37"/>
      <c r="EQN175" s="37"/>
      <c r="EQO175" s="37"/>
      <c r="EQP175" s="37"/>
      <c r="EQQ175" s="37"/>
      <c r="EQR175" s="37"/>
      <c r="EQS175" s="37"/>
      <c r="EQT175" s="37"/>
      <c r="EQU175" s="37"/>
      <c r="EQV175" s="37"/>
      <c r="EQW175" s="37"/>
      <c r="EQX175" s="37"/>
      <c r="EQY175" s="37"/>
      <c r="EQZ175" s="37"/>
      <c r="ERA175" s="37"/>
      <c r="ERB175" s="37"/>
      <c r="ERC175" s="37"/>
      <c r="ERD175" s="37"/>
      <c r="ERE175" s="37"/>
      <c r="ERF175" s="37"/>
      <c r="ERG175" s="37"/>
      <c r="ERH175" s="37"/>
      <c r="ERI175" s="37"/>
      <c r="ERJ175" s="37"/>
      <c r="ERK175" s="37"/>
      <c r="ERL175" s="37"/>
      <c r="ERM175" s="37"/>
      <c r="ERN175" s="37"/>
      <c r="ERO175" s="37"/>
      <c r="ERP175" s="37"/>
      <c r="ERQ175" s="37"/>
      <c r="ERR175" s="37"/>
      <c r="ERS175" s="37"/>
      <c r="ERT175" s="37"/>
      <c r="ERU175" s="37"/>
      <c r="ERV175" s="37"/>
      <c r="ERW175" s="37"/>
      <c r="ERX175" s="37"/>
      <c r="ERY175" s="37"/>
      <c r="ERZ175" s="37"/>
      <c r="ESA175" s="37"/>
      <c r="ESB175" s="37"/>
      <c r="ESC175" s="37"/>
      <c r="ESD175" s="37"/>
      <c r="ESE175" s="37"/>
      <c r="ESF175" s="37"/>
      <c r="ESG175" s="37"/>
      <c r="ESH175" s="37"/>
      <c r="ESI175" s="37"/>
      <c r="ESJ175" s="37"/>
      <c r="ESK175" s="37"/>
      <c r="ESL175" s="37"/>
      <c r="ESM175" s="37"/>
      <c r="ESN175" s="37"/>
      <c r="ESO175" s="37"/>
      <c r="ESP175" s="37"/>
      <c r="ESQ175" s="37"/>
      <c r="ESR175" s="37"/>
      <c r="ESS175" s="37"/>
      <c r="EST175" s="37"/>
      <c r="ESU175" s="37"/>
      <c r="ESV175" s="37"/>
      <c r="ESW175" s="37"/>
      <c r="ESX175" s="37"/>
      <c r="ESY175" s="37"/>
      <c r="ESZ175" s="37"/>
      <c r="ETA175" s="37"/>
      <c r="ETB175" s="37"/>
      <c r="ETC175" s="37"/>
      <c r="ETD175" s="37"/>
      <c r="ETE175" s="37"/>
      <c r="ETF175" s="37"/>
      <c r="ETG175" s="37"/>
      <c r="ETH175" s="37"/>
      <c r="ETI175" s="37"/>
      <c r="ETJ175" s="37"/>
      <c r="ETK175" s="37"/>
      <c r="ETL175" s="37"/>
      <c r="ETM175" s="37"/>
      <c r="ETN175" s="37"/>
      <c r="ETO175" s="37"/>
      <c r="ETP175" s="37"/>
      <c r="ETQ175" s="37"/>
      <c r="ETR175" s="37"/>
      <c r="ETS175" s="37"/>
      <c r="ETT175" s="37"/>
      <c r="ETU175" s="37"/>
      <c r="ETV175" s="37"/>
      <c r="ETW175" s="37"/>
      <c r="ETX175" s="37"/>
      <c r="ETY175" s="37"/>
      <c r="ETZ175" s="37"/>
      <c r="EUA175" s="37"/>
      <c r="EUB175" s="37"/>
      <c r="EUC175" s="37"/>
      <c r="EUD175" s="37"/>
      <c r="EUE175" s="37"/>
      <c r="EUF175" s="37"/>
      <c r="EUG175" s="37"/>
      <c r="EUH175" s="37"/>
      <c r="EUI175" s="37"/>
      <c r="EUJ175" s="37"/>
      <c r="EUK175" s="37"/>
      <c r="EUL175" s="37"/>
      <c r="EUM175" s="37"/>
      <c r="EUN175" s="37"/>
      <c r="EUO175" s="37"/>
      <c r="EUP175" s="37"/>
      <c r="EUQ175" s="37"/>
      <c r="EUR175" s="37"/>
      <c r="EUS175" s="37"/>
      <c r="EUT175" s="37"/>
      <c r="EUU175" s="37"/>
      <c r="EUV175" s="37"/>
      <c r="EUW175" s="37"/>
      <c r="EUX175" s="37"/>
      <c r="EUY175" s="37"/>
      <c r="EUZ175" s="37"/>
      <c r="EVA175" s="37"/>
      <c r="EVB175" s="37"/>
      <c r="EVC175" s="37"/>
      <c r="EVD175" s="37"/>
      <c r="EVE175" s="37"/>
      <c r="EVF175" s="37"/>
      <c r="EVG175" s="37"/>
      <c r="EVH175" s="37"/>
      <c r="EVI175" s="37"/>
      <c r="EVJ175" s="37"/>
      <c r="EVK175" s="37"/>
      <c r="EVL175" s="37"/>
      <c r="EVM175" s="37"/>
      <c r="EVN175" s="37"/>
      <c r="EVO175" s="37"/>
      <c r="EVP175" s="37"/>
      <c r="EVQ175" s="37"/>
      <c r="EVR175" s="37"/>
      <c r="EVS175" s="37"/>
      <c r="EVT175" s="37"/>
      <c r="EVU175" s="37"/>
      <c r="EVV175" s="37"/>
      <c r="EVW175" s="37"/>
      <c r="EVX175" s="37"/>
      <c r="EVY175" s="37"/>
      <c r="EVZ175" s="37"/>
      <c r="EWA175" s="37"/>
      <c r="EWB175" s="37"/>
      <c r="EWC175" s="37"/>
      <c r="EWD175" s="37"/>
      <c r="EWE175" s="37"/>
      <c r="EWF175" s="37"/>
      <c r="EWG175" s="37"/>
      <c r="EWH175" s="37"/>
      <c r="EWI175" s="37"/>
      <c r="EWJ175" s="37"/>
      <c r="EWK175" s="37"/>
      <c r="EWL175" s="37"/>
      <c r="EWM175" s="37"/>
      <c r="EWN175" s="37"/>
      <c r="EWO175" s="37"/>
      <c r="EWP175" s="37"/>
      <c r="EWQ175" s="37"/>
      <c r="EWR175" s="37"/>
      <c r="EWS175" s="37"/>
      <c r="EWT175" s="37"/>
      <c r="EWU175" s="37"/>
      <c r="EWV175" s="37"/>
      <c r="EWW175" s="37"/>
      <c r="EWX175" s="37"/>
      <c r="EWY175" s="37"/>
      <c r="EWZ175" s="37"/>
      <c r="EXA175" s="37"/>
      <c r="EXB175" s="37"/>
      <c r="EXC175" s="37"/>
      <c r="EXD175" s="37"/>
      <c r="EXE175" s="37"/>
      <c r="EXF175" s="37"/>
      <c r="EXG175" s="37"/>
      <c r="EXH175" s="37"/>
      <c r="EXI175" s="37"/>
      <c r="EXJ175" s="37"/>
      <c r="EXK175" s="37"/>
      <c r="EXL175" s="37"/>
      <c r="EXM175" s="37"/>
      <c r="EXN175" s="37"/>
      <c r="EXO175" s="37"/>
      <c r="EXP175" s="37"/>
      <c r="EXQ175" s="37"/>
      <c r="EXR175" s="37"/>
      <c r="EXS175" s="37"/>
      <c r="EXT175" s="37"/>
      <c r="EXU175" s="37"/>
      <c r="EXV175" s="37"/>
      <c r="EXW175" s="37"/>
      <c r="EXX175" s="37"/>
      <c r="EXY175" s="37"/>
      <c r="EXZ175" s="37"/>
      <c r="EYA175" s="37"/>
      <c r="EYB175" s="37"/>
      <c r="EYC175" s="37"/>
      <c r="EYD175" s="37"/>
      <c r="EYE175" s="37"/>
      <c r="EYF175" s="37"/>
      <c r="EYG175" s="37"/>
      <c r="EYH175" s="37"/>
      <c r="EYI175" s="37"/>
      <c r="EYJ175" s="37"/>
      <c r="EYK175" s="37"/>
      <c r="EYL175" s="37"/>
      <c r="EYM175" s="37"/>
      <c r="EYN175" s="37"/>
      <c r="EYO175" s="37"/>
      <c r="EYP175" s="37"/>
      <c r="EYQ175" s="37"/>
      <c r="EYR175" s="37"/>
      <c r="EYS175" s="37"/>
      <c r="EYT175" s="37"/>
      <c r="EYU175" s="37"/>
      <c r="EYV175" s="37"/>
      <c r="EYW175" s="37"/>
      <c r="EYX175" s="37"/>
      <c r="EYY175" s="37"/>
      <c r="EYZ175" s="37"/>
      <c r="EZA175" s="37"/>
      <c r="EZB175" s="37"/>
      <c r="EZC175" s="37"/>
      <c r="EZD175" s="37"/>
      <c r="EZE175" s="37"/>
      <c r="EZF175" s="37"/>
      <c r="EZG175" s="37"/>
      <c r="EZH175" s="37"/>
      <c r="EZI175" s="37"/>
      <c r="EZJ175" s="37"/>
      <c r="EZK175" s="37"/>
      <c r="EZL175" s="37"/>
      <c r="EZM175" s="37"/>
      <c r="EZN175" s="37"/>
      <c r="EZO175" s="37"/>
      <c r="EZP175" s="37"/>
      <c r="EZQ175" s="37"/>
      <c r="EZR175" s="37"/>
      <c r="EZS175" s="37"/>
      <c r="EZT175" s="37"/>
      <c r="EZU175" s="37"/>
      <c r="EZV175" s="37"/>
      <c r="EZW175" s="37"/>
      <c r="EZX175" s="37"/>
      <c r="EZY175" s="37"/>
      <c r="EZZ175" s="37"/>
      <c r="FAA175" s="37"/>
      <c r="FAB175" s="37"/>
      <c r="FAC175" s="37"/>
      <c r="FAD175" s="37"/>
      <c r="FAE175" s="37"/>
      <c r="FAF175" s="37"/>
      <c r="FAG175" s="37"/>
      <c r="FAH175" s="37"/>
      <c r="FAI175" s="37"/>
      <c r="FAJ175" s="37"/>
      <c r="FAK175" s="37"/>
      <c r="FAL175" s="37"/>
      <c r="FAM175" s="37"/>
      <c r="FAN175" s="37"/>
      <c r="FAO175" s="37"/>
      <c r="FAP175" s="37"/>
      <c r="FAQ175" s="37"/>
      <c r="FAR175" s="37"/>
      <c r="FAS175" s="37"/>
      <c r="FAT175" s="37"/>
      <c r="FAU175" s="37"/>
      <c r="FAV175" s="37"/>
      <c r="FAW175" s="37"/>
      <c r="FAX175" s="37"/>
      <c r="FAY175" s="37"/>
      <c r="FAZ175" s="37"/>
      <c r="FBA175" s="37"/>
      <c r="FBB175" s="37"/>
      <c r="FBC175" s="37"/>
      <c r="FBD175" s="37"/>
      <c r="FBE175" s="37"/>
      <c r="FBF175" s="37"/>
      <c r="FBG175" s="37"/>
      <c r="FBH175" s="37"/>
      <c r="FBI175" s="37"/>
      <c r="FBJ175" s="37"/>
      <c r="FBK175" s="37"/>
      <c r="FBL175" s="37"/>
      <c r="FBM175" s="37"/>
      <c r="FBN175" s="37"/>
      <c r="FBO175" s="37"/>
      <c r="FBP175" s="37"/>
      <c r="FBQ175" s="37"/>
      <c r="FBR175" s="37"/>
      <c r="FBS175" s="37"/>
      <c r="FBT175" s="37"/>
      <c r="FBU175" s="37"/>
      <c r="FBV175" s="37"/>
      <c r="FBW175" s="37"/>
      <c r="FBX175" s="37"/>
      <c r="FBY175" s="37"/>
      <c r="FBZ175" s="37"/>
      <c r="FCA175" s="37"/>
      <c r="FCB175" s="37"/>
      <c r="FCC175" s="37"/>
      <c r="FCD175" s="37"/>
      <c r="FCE175" s="37"/>
      <c r="FCF175" s="37"/>
      <c r="FCG175" s="37"/>
      <c r="FCH175" s="37"/>
      <c r="FCI175" s="37"/>
      <c r="FCJ175" s="37"/>
      <c r="FCK175" s="37"/>
      <c r="FCL175" s="37"/>
      <c r="FCM175" s="37"/>
      <c r="FCN175" s="37"/>
      <c r="FCO175" s="37"/>
      <c r="FCP175" s="37"/>
      <c r="FCQ175" s="37"/>
      <c r="FCR175" s="37"/>
      <c r="FCS175" s="37"/>
      <c r="FCT175" s="37"/>
      <c r="FCU175" s="37"/>
      <c r="FCV175" s="37"/>
      <c r="FCW175" s="37"/>
      <c r="FCX175" s="37"/>
      <c r="FCY175" s="37"/>
      <c r="FCZ175" s="37"/>
      <c r="FDA175" s="37"/>
      <c r="FDB175" s="37"/>
      <c r="FDC175" s="37"/>
      <c r="FDD175" s="37"/>
      <c r="FDE175" s="37"/>
      <c r="FDF175" s="37"/>
      <c r="FDG175" s="37"/>
      <c r="FDH175" s="37"/>
      <c r="FDI175" s="37"/>
      <c r="FDJ175" s="37"/>
      <c r="FDK175" s="37"/>
      <c r="FDL175" s="37"/>
      <c r="FDM175" s="37"/>
      <c r="FDN175" s="37"/>
      <c r="FDO175" s="37"/>
      <c r="FDP175" s="37"/>
      <c r="FDQ175" s="37"/>
      <c r="FDR175" s="37"/>
      <c r="FDS175" s="37"/>
      <c r="FDT175" s="37"/>
      <c r="FDU175" s="37"/>
      <c r="FDV175" s="37"/>
      <c r="FDW175" s="37"/>
      <c r="FDX175" s="37"/>
      <c r="FDY175" s="37"/>
      <c r="FDZ175" s="37"/>
      <c r="FEA175" s="37"/>
      <c r="FEB175" s="37"/>
      <c r="FEC175" s="37"/>
      <c r="FED175" s="37"/>
      <c r="FEE175" s="37"/>
      <c r="FEF175" s="37"/>
      <c r="FEG175" s="37"/>
      <c r="FEH175" s="37"/>
      <c r="FEI175" s="37"/>
      <c r="FEJ175" s="37"/>
      <c r="FEK175" s="37"/>
      <c r="FEL175" s="37"/>
      <c r="FEM175" s="37"/>
      <c r="FEN175" s="37"/>
      <c r="FEO175" s="37"/>
      <c r="FEP175" s="37"/>
      <c r="FEQ175" s="37"/>
      <c r="FER175" s="37"/>
      <c r="FES175" s="37"/>
      <c r="FET175" s="37"/>
      <c r="FEU175" s="37"/>
      <c r="FEV175" s="37"/>
      <c r="FEW175" s="37"/>
      <c r="FEX175" s="37"/>
      <c r="FEY175" s="37"/>
      <c r="FEZ175" s="37"/>
      <c r="FFA175" s="37"/>
      <c r="FFB175" s="37"/>
      <c r="FFC175" s="37"/>
      <c r="FFD175" s="37"/>
      <c r="FFE175" s="37"/>
      <c r="FFF175" s="37"/>
      <c r="FFG175" s="37"/>
      <c r="FFH175" s="37"/>
      <c r="FFI175" s="37"/>
      <c r="FFJ175" s="37"/>
      <c r="FFK175" s="37"/>
      <c r="FFL175" s="37"/>
      <c r="FFM175" s="37"/>
      <c r="FFN175" s="37"/>
      <c r="FFO175" s="37"/>
      <c r="FFP175" s="37"/>
      <c r="FFQ175" s="37"/>
      <c r="FFR175" s="37"/>
      <c r="FFS175" s="37"/>
      <c r="FFT175" s="37"/>
      <c r="FFU175" s="37"/>
      <c r="FFV175" s="37"/>
      <c r="FFW175" s="37"/>
      <c r="FFX175" s="37"/>
      <c r="FFY175" s="37"/>
      <c r="FFZ175" s="37"/>
      <c r="FGA175" s="37"/>
      <c r="FGB175" s="37"/>
      <c r="FGC175" s="37"/>
      <c r="FGD175" s="37"/>
      <c r="FGE175" s="37"/>
      <c r="FGF175" s="37"/>
      <c r="FGG175" s="37"/>
      <c r="FGH175" s="37"/>
      <c r="FGI175" s="37"/>
      <c r="FGJ175" s="37"/>
      <c r="FGK175" s="37"/>
      <c r="FGL175" s="37"/>
      <c r="FGM175" s="37"/>
      <c r="FGN175" s="37"/>
      <c r="FGO175" s="37"/>
      <c r="FGP175" s="37"/>
      <c r="FGQ175" s="37"/>
      <c r="FGR175" s="37"/>
      <c r="FGS175" s="37"/>
      <c r="FGT175" s="37"/>
      <c r="FGU175" s="37"/>
      <c r="FGV175" s="37"/>
      <c r="FGW175" s="37"/>
      <c r="FGX175" s="37"/>
      <c r="FGY175" s="37"/>
      <c r="FGZ175" s="37"/>
      <c r="FHA175" s="37"/>
      <c r="FHB175" s="37"/>
      <c r="FHC175" s="37"/>
      <c r="FHD175" s="37"/>
      <c r="FHE175" s="37"/>
      <c r="FHF175" s="37"/>
      <c r="FHG175" s="37"/>
      <c r="FHH175" s="37"/>
      <c r="FHI175" s="37"/>
      <c r="FHJ175" s="37"/>
      <c r="FHK175" s="37"/>
      <c r="FHL175" s="37"/>
      <c r="FHM175" s="37"/>
      <c r="FHN175" s="37"/>
      <c r="FHO175" s="37"/>
      <c r="FHP175" s="37"/>
      <c r="FHQ175" s="37"/>
      <c r="FHR175" s="37"/>
      <c r="FHS175" s="37"/>
      <c r="FHT175" s="37"/>
      <c r="FHU175" s="37"/>
      <c r="FHV175" s="37"/>
      <c r="FHW175" s="37"/>
      <c r="FHX175" s="37"/>
      <c r="FHY175" s="37"/>
      <c r="FHZ175" s="37"/>
      <c r="FIA175" s="37"/>
      <c r="FIB175" s="37"/>
      <c r="FIC175" s="37"/>
      <c r="FID175" s="37"/>
      <c r="FIE175" s="37"/>
      <c r="FIF175" s="37"/>
      <c r="FIG175" s="37"/>
      <c r="FIH175" s="37"/>
      <c r="FII175" s="37"/>
      <c r="FIJ175" s="37"/>
      <c r="FIK175" s="37"/>
      <c r="FIL175" s="37"/>
      <c r="FIM175" s="37"/>
      <c r="FIN175" s="37"/>
      <c r="FIO175" s="37"/>
      <c r="FIP175" s="37"/>
      <c r="FIQ175" s="37"/>
      <c r="FIR175" s="37"/>
      <c r="FIS175" s="37"/>
      <c r="FIT175" s="37"/>
      <c r="FIU175" s="37"/>
      <c r="FIV175" s="37"/>
      <c r="FIW175" s="37"/>
      <c r="FIX175" s="37"/>
      <c r="FIY175" s="37"/>
      <c r="FIZ175" s="37"/>
      <c r="FJA175" s="37"/>
      <c r="FJB175" s="37"/>
      <c r="FJC175" s="37"/>
      <c r="FJD175" s="37"/>
      <c r="FJE175" s="37"/>
      <c r="FJF175" s="37"/>
      <c r="FJG175" s="37"/>
      <c r="FJH175" s="37"/>
      <c r="FJI175" s="37"/>
      <c r="FJJ175" s="37"/>
      <c r="FJK175" s="37"/>
      <c r="FJL175" s="37"/>
      <c r="FJM175" s="37"/>
      <c r="FJN175" s="37"/>
      <c r="FJO175" s="37"/>
      <c r="FJP175" s="37"/>
      <c r="FJQ175" s="37"/>
      <c r="FJR175" s="37"/>
      <c r="FJS175" s="37"/>
      <c r="FJT175" s="37"/>
      <c r="FJU175" s="37"/>
      <c r="FJV175" s="37"/>
      <c r="FJW175" s="37"/>
      <c r="FJX175" s="37"/>
      <c r="FJY175" s="37"/>
      <c r="FJZ175" s="37"/>
      <c r="FKA175" s="37"/>
      <c r="FKB175" s="37"/>
      <c r="FKC175" s="37"/>
      <c r="FKD175" s="37"/>
      <c r="FKE175" s="37"/>
      <c r="FKF175" s="37"/>
      <c r="FKG175" s="37"/>
      <c r="FKH175" s="37"/>
      <c r="FKI175" s="37"/>
      <c r="FKJ175" s="37"/>
      <c r="FKK175" s="37"/>
      <c r="FKL175" s="37"/>
      <c r="FKM175" s="37"/>
      <c r="FKN175" s="37"/>
      <c r="FKO175" s="37"/>
      <c r="FKP175" s="37"/>
      <c r="FKQ175" s="37"/>
      <c r="FKR175" s="37"/>
      <c r="FKS175" s="37"/>
      <c r="FKT175" s="37"/>
      <c r="FKU175" s="37"/>
      <c r="FKV175" s="37"/>
      <c r="FKW175" s="37"/>
      <c r="FKX175" s="37"/>
      <c r="FKY175" s="37"/>
      <c r="FKZ175" s="37"/>
      <c r="FLA175" s="37"/>
      <c r="FLB175" s="37"/>
      <c r="FLC175" s="37"/>
      <c r="FLD175" s="37"/>
      <c r="FLE175" s="37"/>
      <c r="FLF175" s="37"/>
      <c r="FLG175" s="37"/>
      <c r="FLH175" s="37"/>
      <c r="FLI175" s="37"/>
      <c r="FLJ175" s="37"/>
      <c r="FLK175" s="37"/>
      <c r="FLL175" s="37"/>
      <c r="FLM175" s="37"/>
      <c r="FLN175" s="37"/>
      <c r="FLO175" s="37"/>
      <c r="FLP175" s="37"/>
      <c r="FLQ175" s="37"/>
      <c r="FLR175" s="37"/>
      <c r="FLS175" s="37"/>
      <c r="FLT175" s="37"/>
      <c r="FLU175" s="37"/>
      <c r="FLV175" s="37"/>
      <c r="FLW175" s="37"/>
      <c r="FLX175" s="37"/>
      <c r="FLY175" s="37"/>
      <c r="FLZ175" s="37"/>
      <c r="FMA175" s="37"/>
      <c r="FMB175" s="37"/>
      <c r="FMC175" s="37"/>
      <c r="FMD175" s="37"/>
      <c r="FME175" s="37"/>
      <c r="FMF175" s="37"/>
      <c r="FMG175" s="37"/>
      <c r="FMH175" s="37"/>
      <c r="FMI175" s="37"/>
      <c r="FMJ175" s="37"/>
      <c r="FMK175" s="37"/>
      <c r="FML175" s="37"/>
      <c r="FMM175" s="37"/>
      <c r="FMN175" s="37"/>
      <c r="FMO175" s="37"/>
      <c r="FMP175" s="37"/>
      <c r="FMQ175" s="37"/>
      <c r="FMR175" s="37"/>
      <c r="FMS175" s="37"/>
      <c r="FMT175" s="37"/>
      <c r="FMU175" s="37"/>
      <c r="FMV175" s="37"/>
      <c r="FMW175" s="37"/>
      <c r="FMX175" s="37"/>
      <c r="FMY175" s="37"/>
      <c r="FMZ175" s="37"/>
      <c r="FNA175" s="37"/>
      <c r="FNB175" s="37"/>
      <c r="FNC175" s="37"/>
      <c r="FND175" s="37"/>
      <c r="FNE175" s="37"/>
      <c r="FNF175" s="37"/>
      <c r="FNG175" s="37"/>
      <c r="FNH175" s="37"/>
      <c r="FNI175" s="37"/>
      <c r="FNJ175" s="37"/>
      <c r="FNK175" s="37"/>
      <c r="FNL175" s="37"/>
      <c r="FNM175" s="37"/>
      <c r="FNN175" s="37"/>
      <c r="FNO175" s="37"/>
      <c r="FNP175" s="37"/>
      <c r="FNQ175" s="37"/>
      <c r="FNR175" s="37"/>
      <c r="FNS175" s="37"/>
      <c r="FNT175" s="37"/>
      <c r="FNU175" s="37"/>
      <c r="FNV175" s="37"/>
      <c r="FNW175" s="37"/>
      <c r="FNX175" s="37"/>
      <c r="FNY175" s="37"/>
      <c r="FNZ175" s="37"/>
      <c r="FOA175" s="37"/>
      <c r="FOB175" s="37"/>
      <c r="FOC175" s="37"/>
      <c r="FOD175" s="37"/>
      <c r="FOE175" s="37"/>
      <c r="FOF175" s="37"/>
      <c r="FOG175" s="37"/>
      <c r="FOH175" s="37"/>
      <c r="FOI175" s="37"/>
      <c r="FOJ175" s="37"/>
      <c r="FOK175" s="37"/>
      <c r="FOL175" s="37"/>
      <c r="FOM175" s="37"/>
      <c r="FON175" s="37"/>
      <c r="FOO175" s="37"/>
      <c r="FOP175" s="37"/>
      <c r="FOQ175" s="37"/>
      <c r="FOR175" s="37"/>
      <c r="FOS175" s="37"/>
      <c r="FOT175" s="37"/>
      <c r="FOU175" s="37"/>
      <c r="FOV175" s="37"/>
      <c r="FOW175" s="37"/>
      <c r="FOX175" s="37"/>
      <c r="FOY175" s="37"/>
      <c r="FOZ175" s="37"/>
      <c r="FPA175" s="37"/>
      <c r="FPB175" s="37"/>
      <c r="FPC175" s="37"/>
      <c r="FPD175" s="37"/>
      <c r="FPE175" s="37"/>
      <c r="FPF175" s="37"/>
      <c r="FPG175" s="37"/>
      <c r="FPH175" s="37"/>
      <c r="FPI175" s="37"/>
      <c r="FPJ175" s="37"/>
      <c r="FPK175" s="37"/>
      <c r="FPL175" s="37"/>
      <c r="FPM175" s="37"/>
      <c r="FPN175" s="37"/>
      <c r="FPO175" s="37"/>
      <c r="FPP175" s="37"/>
      <c r="FPQ175" s="37"/>
      <c r="FPR175" s="37"/>
      <c r="FPS175" s="37"/>
      <c r="FPT175" s="37"/>
      <c r="FPU175" s="37"/>
      <c r="FPV175" s="37"/>
      <c r="FPW175" s="37"/>
      <c r="FPX175" s="37"/>
      <c r="FPY175" s="37"/>
      <c r="FPZ175" s="37"/>
      <c r="FQA175" s="37"/>
      <c r="FQB175" s="37"/>
      <c r="FQC175" s="37"/>
      <c r="FQD175" s="37"/>
      <c r="FQE175" s="37"/>
      <c r="FQF175" s="37"/>
      <c r="FQG175" s="37"/>
      <c r="FQH175" s="37"/>
      <c r="FQI175" s="37"/>
      <c r="FQJ175" s="37"/>
      <c r="FQK175" s="37"/>
      <c r="FQL175" s="37"/>
      <c r="FQM175" s="37"/>
      <c r="FQN175" s="37"/>
      <c r="FQO175" s="37"/>
      <c r="FQP175" s="37"/>
      <c r="FQQ175" s="37"/>
      <c r="FQR175" s="37"/>
      <c r="FQS175" s="37"/>
      <c r="FQT175" s="37"/>
      <c r="FQU175" s="37"/>
      <c r="FQV175" s="37"/>
      <c r="FQW175" s="37"/>
      <c r="FQX175" s="37"/>
      <c r="FQY175" s="37"/>
      <c r="FQZ175" s="37"/>
      <c r="FRA175" s="37"/>
      <c r="FRB175" s="37"/>
      <c r="FRC175" s="37"/>
      <c r="FRD175" s="37"/>
      <c r="FRE175" s="37"/>
      <c r="FRF175" s="37"/>
      <c r="FRG175" s="37"/>
      <c r="FRH175" s="37"/>
      <c r="FRI175" s="37"/>
      <c r="FRJ175" s="37"/>
      <c r="FRK175" s="37"/>
      <c r="FRL175" s="37"/>
      <c r="FRM175" s="37"/>
      <c r="FRN175" s="37"/>
      <c r="FRO175" s="37"/>
      <c r="FRP175" s="37"/>
      <c r="FRQ175" s="37"/>
      <c r="FRR175" s="37"/>
      <c r="FRS175" s="37"/>
      <c r="FRT175" s="37"/>
      <c r="FRU175" s="37"/>
      <c r="FRV175" s="37"/>
      <c r="FRW175" s="37"/>
      <c r="FRX175" s="37"/>
      <c r="FRY175" s="37"/>
      <c r="FRZ175" s="37"/>
      <c r="FSA175" s="37"/>
      <c r="FSB175" s="37"/>
      <c r="FSC175" s="37"/>
      <c r="FSD175" s="37"/>
      <c r="FSE175" s="37"/>
      <c r="FSF175" s="37"/>
      <c r="FSG175" s="37"/>
      <c r="FSH175" s="37"/>
      <c r="FSI175" s="37"/>
      <c r="FSJ175" s="37"/>
      <c r="FSK175" s="37"/>
      <c r="FSL175" s="37"/>
      <c r="FSM175" s="37"/>
      <c r="FSN175" s="37"/>
      <c r="FSO175" s="37"/>
      <c r="FSP175" s="37"/>
      <c r="FSQ175" s="37"/>
      <c r="FSR175" s="37"/>
      <c r="FSS175" s="37"/>
      <c r="FST175" s="37"/>
      <c r="FSU175" s="37"/>
      <c r="FSV175" s="37"/>
      <c r="FSW175" s="37"/>
      <c r="FSX175" s="37"/>
      <c r="FSY175" s="37"/>
      <c r="FSZ175" s="37"/>
      <c r="FTA175" s="37"/>
      <c r="FTB175" s="37"/>
      <c r="FTC175" s="37"/>
      <c r="FTD175" s="37"/>
      <c r="FTE175" s="37"/>
      <c r="FTF175" s="37"/>
      <c r="FTG175" s="37"/>
      <c r="FTH175" s="37"/>
      <c r="FTI175" s="37"/>
      <c r="FTJ175" s="37"/>
      <c r="FTK175" s="37"/>
      <c r="FTL175" s="37"/>
      <c r="FTM175" s="37"/>
      <c r="FTN175" s="37"/>
      <c r="FTO175" s="37"/>
      <c r="FTP175" s="37"/>
      <c r="FTQ175" s="37"/>
      <c r="FTR175" s="37"/>
      <c r="FTS175" s="37"/>
      <c r="FTT175" s="37"/>
      <c r="FTU175" s="37"/>
      <c r="FTV175" s="37"/>
      <c r="FTW175" s="37"/>
      <c r="FTX175" s="37"/>
      <c r="FTY175" s="37"/>
      <c r="FTZ175" s="37"/>
      <c r="FUA175" s="37"/>
      <c r="FUB175" s="37"/>
      <c r="FUC175" s="37"/>
      <c r="FUD175" s="37"/>
      <c r="FUE175" s="37"/>
      <c r="FUF175" s="37"/>
      <c r="FUG175" s="37"/>
      <c r="FUH175" s="37"/>
      <c r="FUI175" s="37"/>
      <c r="FUJ175" s="37"/>
      <c r="FUK175" s="37"/>
      <c r="FUL175" s="37"/>
      <c r="FUM175" s="37"/>
      <c r="FUN175" s="37"/>
      <c r="FUO175" s="37"/>
      <c r="FUP175" s="37"/>
      <c r="FUQ175" s="37"/>
      <c r="FUR175" s="37"/>
      <c r="FUS175" s="37"/>
      <c r="FUT175" s="37"/>
      <c r="FUU175" s="37"/>
      <c r="FUV175" s="37"/>
      <c r="FUW175" s="37"/>
      <c r="FUX175" s="37"/>
      <c r="FUY175" s="37"/>
      <c r="FUZ175" s="37"/>
      <c r="FVA175" s="37"/>
      <c r="FVB175" s="37"/>
      <c r="FVC175" s="37"/>
      <c r="FVD175" s="37"/>
      <c r="FVE175" s="37"/>
      <c r="FVF175" s="37"/>
      <c r="FVG175" s="37"/>
      <c r="FVH175" s="37"/>
      <c r="FVI175" s="37"/>
      <c r="FVJ175" s="37"/>
      <c r="FVK175" s="37"/>
      <c r="FVL175" s="37"/>
      <c r="FVM175" s="37"/>
      <c r="FVN175" s="37"/>
      <c r="FVO175" s="37"/>
      <c r="FVP175" s="37"/>
      <c r="FVQ175" s="37"/>
      <c r="FVR175" s="37"/>
      <c r="FVS175" s="37"/>
      <c r="FVT175" s="37"/>
      <c r="FVU175" s="37"/>
      <c r="FVV175" s="37"/>
      <c r="FVW175" s="37"/>
      <c r="FVX175" s="37"/>
      <c r="FVY175" s="37"/>
      <c r="FVZ175" s="37"/>
      <c r="FWA175" s="37"/>
      <c r="FWB175" s="37"/>
      <c r="FWC175" s="37"/>
      <c r="FWD175" s="37"/>
      <c r="FWE175" s="37"/>
      <c r="FWF175" s="37"/>
      <c r="FWG175" s="37"/>
      <c r="FWH175" s="37"/>
      <c r="FWI175" s="37"/>
      <c r="FWJ175" s="37"/>
      <c r="FWK175" s="37"/>
      <c r="FWL175" s="37"/>
      <c r="FWM175" s="37"/>
      <c r="FWN175" s="37"/>
      <c r="FWO175" s="37"/>
      <c r="FWP175" s="37"/>
      <c r="FWQ175" s="37"/>
      <c r="FWR175" s="37"/>
      <c r="FWS175" s="37"/>
      <c r="FWT175" s="37"/>
      <c r="FWU175" s="37"/>
      <c r="FWV175" s="37"/>
      <c r="FWW175" s="37"/>
      <c r="FWX175" s="37"/>
      <c r="FWY175" s="37"/>
      <c r="FWZ175" s="37"/>
      <c r="FXA175" s="37"/>
      <c r="FXB175" s="37"/>
      <c r="FXC175" s="37"/>
      <c r="FXD175" s="37"/>
      <c r="FXE175" s="37"/>
      <c r="FXF175" s="37"/>
      <c r="FXG175" s="37"/>
      <c r="FXH175" s="37"/>
      <c r="FXI175" s="37"/>
      <c r="FXJ175" s="37"/>
      <c r="FXK175" s="37"/>
      <c r="FXL175" s="37"/>
      <c r="FXM175" s="37"/>
      <c r="FXN175" s="37"/>
      <c r="FXO175" s="37"/>
      <c r="FXP175" s="37"/>
      <c r="FXQ175" s="37"/>
      <c r="FXR175" s="37"/>
      <c r="FXS175" s="37"/>
      <c r="FXT175" s="37"/>
      <c r="FXU175" s="37"/>
      <c r="FXV175" s="37"/>
      <c r="FXW175" s="37"/>
      <c r="FXX175" s="37"/>
      <c r="FXY175" s="37"/>
      <c r="FXZ175" s="37"/>
      <c r="FYA175" s="37"/>
      <c r="FYB175" s="37"/>
      <c r="FYC175" s="37"/>
      <c r="FYD175" s="37"/>
      <c r="FYE175" s="37"/>
      <c r="FYF175" s="37"/>
      <c r="FYG175" s="37"/>
      <c r="FYH175" s="37"/>
      <c r="FYI175" s="37"/>
      <c r="FYJ175" s="37"/>
      <c r="FYK175" s="37"/>
      <c r="FYL175" s="37"/>
      <c r="FYM175" s="37"/>
      <c r="FYN175" s="37"/>
      <c r="FYO175" s="37"/>
      <c r="FYP175" s="37"/>
      <c r="FYQ175" s="37"/>
      <c r="FYR175" s="37"/>
      <c r="FYS175" s="37"/>
      <c r="FYT175" s="37"/>
      <c r="FYU175" s="37"/>
      <c r="FYV175" s="37"/>
      <c r="FYW175" s="37"/>
      <c r="FYX175" s="37"/>
      <c r="FYY175" s="37"/>
      <c r="FYZ175" s="37"/>
      <c r="FZA175" s="37"/>
      <c r="FZB175" s="37"/>
      <c r="FZC175" s="37"/>
      <c r="FZD175" s="37"/>
      <c r="FZE175" s="37"/>
      <c r="FZF175" s="37"/>
      <c r="FZG175" s="37"/>
      <c r="FZH175" s="37"/>
      <c r="FZI175" s="37"/>
      <c r="FZJ175" s="37"/>
      <c r="FZK175" s="37"/>
      <c r="FZL175" s="37"/>
      <c r="FZM175" s="37"/>
      <c r="FZN175" s="37"/>
      <c r="FZO175" s="37"/>
      <c r="FZP175" s="37"/>
      <c r="FZQ175" s="37"/>
      <c r="FZR175" s="37"/>
      <c r="FZS175" s="37"/>
      <c r="FZT175" s="37"/>
      <c r="FZU175" s="37"/>
      <c r="FZV175" s="37"/>
      <c r="FZW175" s="37"/>
      <c r="FZX175" s="37"/>
      <c r="FZY175" s="37"/>
      <c r="FZZ175" s="37"/>
      <c r="GAA175" s="37"/>
      <c r="GAB175" s="37"/>
      <c r="GAC175" s="37"/>
      <c r="GAD175" s="37"/>
      <c r="GAE175" s="37"/>
      <c r="GAF175" s="37"/>
      <c r="GAG175" s="37"/>
      <c r="GAH175" s="37"/>
      <c r="GAI175" s="37"/>
      <c r="GAJ175" s="37"/>
      <c r="GAK175" s="37"/>
      <c r="GAL175" s="37"/>
      <c r="GAM175" s="37"/>
      <c r="GAN175" s="37"/>
      <c r="GAO175" s="37"/>
      <c r="GAP175" s="37"/>
      <c r="GAQ175" s="37"/>
      <c r="GAR175" s="37"/>
      <c r="GAS175" s="37"/>
      <c r="GAT175" s="37"/>
      <c r="GAU175" s="37"/>
      <c r="GAV175" s="37"/>
      <c r="GAW175" s="37"/>
      <c r="GAX175" s="37"/>
      <c r="GAY175" s="37"/>
      <c r="GAZ175" s="37"/>
      <c r="GBA175" s="37"/>
      <c r="GBB175" s="37"/>
      <c r="GBC175" s="37"/>
      <c r="GBD175" s="37"/>
      <c r="GBE175" s="37"/>
      <c r="GBF175" s="37"/>
      <c r="GBG175" s="37"/>
      <c r="GBH175" s="37"/>
      <c r="GBI175" s="37"/>
      <c r="GBJ175" s="37"/>
      <c r="GBK175" s="37"/>
      <c r="GBL175" s="37"/>
      <c r="GBM175" s="37"/>
      <c r="GBN175" s="37"/>
      <c r="GBO175" s="37"/>
      <c r="GBP175" s="37"/>
      <c r="GBQ175" s="37"/>
      <c r="GBR175" s="37"/>
      <c r="GBS175" s="37"/>
      <c r="GBT175" s="37"/>
      <c r="GBU175" s="37"/>
      <c r="GBV175" s="37"/>
      <c r="GBW175" s="37"/>
      <c r="GBX175" s="37"/>
      <c r="GBY175" s="37"/>
      <c r="GBZ175" s="37"/>
      <c r="GCA175" s="37"/>
      <c r="GCB175" s="37"/>
      <c r="GCC175" s="37"/>
      <c r="GCD175" s="37"/>
      <c r="GCE175" s="37"/>
      <c r="GCF175" s="37"/>
      <c r="GCG175" s="37"/>
      <c r="GCH175" s="37"/>
      <c r="GCI175" s="37"/>
      <c r="GCJ175" s="37"/>
      <c r="GCK175" s="37"/>
      <c r="GCL175" s="37"/>
      <c r="GCM175" s="37"/>
      <c r="GCN175" s="37"/>
      <c r="GCO175" s="37"/>
      <c r="GCP175" s="37"/>
      <c r="GCQ175" s="37"/>
      <c r="GCR175" s="37"/>
      <c r="GCS175" s="37"/>
      <c r="GCT175" s="37"/>
      <c r="GCU175" s="37"/>
      <c r="GCV175" s="37"/>
      <c r="GCW175" s="37"/>
      <c r="GCX175" s="37"/>
      <c r="GCY175" s="37"/>
      <c r="GCZ175" s="37"/>
      <c r="GDA175" s="37"/>
      <c r="GDB175" s="37"/>
      <c r="GDC175" s="37"/>
      <c r="GDD175" s="37"/>
      <c r="GDE175" s="37"/>
      <c r="GDF175" s="37"/>
      <c r="GDG175" s="37"/>
      <c r="GDH175" s="37"/>
      <c r="GDI175" s="37"/>
      <c r="GDJ175" s="37"/>
      <c r="GDK175" s="37"/>
      <c r="GDL175" s="37"/>
      <c r="GDM175" s="37"/>
      <c r="GDN175" s="37"/>
      <c r="GDO175" s="37"/>
      <c r="GDP175" s="37"/>
      <c r="GDQ175" s="37"/>
      <c r="GDR175" s="37"/>
      <c r="GDS175" s="37"/>
      <c r="GDT175" s="37"/>
      <c r="GDU175" s="37"/>
      <c r="GDV175" s="37"/>
      <c r="GDW175" s="37"/>
      <c r="GDX175" s="37"/>
      <c r="GDY175" s="37"/>
      <c r="GDZ175" s="37"/>
      <c r="GEA175" s="37"/>
      <c r="GEB175" s="37"/>
      <c r="GEC175" s="37"/>
      <c r="GED175" s="37"/>
      <c r="GEE175" s="37"/>
      <c r="GEF175" s="37"/>
      <c r="GEG175" s="37"/>
      <c r="GEH175" s="37"/>
      <c r="GEI175" s="37"/>
      <c r="GEJ175" s="37"/>
      <c r="GEK175" s="37"/>
      <c r="GEL175" s="37"/>
      <c r="GEM175" s="37"/>
      <c r="GEN175" s="37"/>
      <c r="GEO175" s="37"/>
      <c r="GEP175" s="37"/>
      <c r="GEQ175" s="37"/>
      <c r="GER175" s="37"/>
      <c r="GES175" s="37"/>
      <c r="GET175" s="37"/>
      <c r="GEU175" s="37"/>
      <c r="GEV175" s="37"/>
      <c r="GEW175" s="37"/>
      <c r="GEX175" s="37"/>
      <c r="GEY175" s="37"/>
      <c r="GEZ175" s="37"/>
      <c r="GFA175" s="37"/>
      <c r="GFB175" s="37"/>
      <c r="GFC175" s="37"/>
      <c r="GFD175" s="37"/>
      <c r="GFE175" s="37"/>
      <c r="GFF175" s="37"/>
      <c r="GFG175" s="37"/>
      <c r="GFH175" s="37"/>
      <c r="GFI175" s="37"/>
      <c r="GFJ175" s="37"/>
      <c r="GFK175" s="37"/>
      <c r="GFL175" s="37"/>
      <c r="GFM175" s="37"/>
      <c r="GFN175" s="37"/>
      <c r="GFO175" s="37"/>
      <c r="GFP175" s="37"/>
      <c r="GFQ175" s="37"/>
      <c r="GFR175" s="37"/>
      <c r="GFS175" s="37"/>
      <c r="GFT175" s="37"/>
      <c r="GFU175" s="37"/>
      <c r="GFV175" s="37"/>
      <c r="GFW175" s="37"/>
      <c r="GFX175" s="37"/>
      <c r="GFY175" s="37"/>
      <c r="GFZ175" s="37"/>
      <c r="GGA175" s="37"/>
      <c r="GGB175" s="37"/>
      <c r="GGC175" s="37"/>
      <c r="GGD175" s="37"/>
      <c r="GGE175" s="37"/>
      <c r="GGF175" s="37"/>
      <c r="GGG175" s="37"/>
      <c r="GGH175" s="37"/>
      <c r="GGI175" s="37"/>
      <c r="GGJ175" s="37"/>
      <c r="GGK175" s="37"/>
      <c r="GGL175" s="37"/>
      <c r="GGM175" s="37"/>
      <c r="GGN175" s="37"/>
      <c r="GGO175" s="37"/>
      <c r="GGP175" s="37"/>
      <c r="GGQ175" s="37"/>
      <c r="GGR175" s="37"/>
      <c r="GGS175" s="37"/>
      <c r="GGT175" s="37"/>
      <c r="GGU175" s="37"/>
      <c r="GGV175" s="37"/>
      <c r="GGW175" s="37"/>
      <c r="GGX175" s="37"/>
      <c r="GGY175" s="37"/>
      <c r="GGZ175" s="37"/>
      <c r="GHA175" s="37"/>
      <c r="GHB175" s="37"/>
      <c r="GHC175" s="37"/>
      <c r="GHD175" s="37"/>
      <c r="GHE175" s="37"/>
      <c r="GHF175" s="37"/>
      <c r="GHG175" s="37"/>
      <c r="GHH175" s="37"/>
      <c r="GHI175" s="37"/>
      <c r="GHJ175" s="37"/>
      <c r="GHK175" s="37"/>
      <c r="GHL175" s="37"/>
      <c r="GHM175" s="37"/>
      <c r="GHN175" s="37"/>
      <c r="GHO175" s="37"/>
      <c r="GHP175" s="37"/>
      <c r="GHQ175" s="37"/>
      <c r="GHR175" s="37"/>
      <c r="GHS175" s="37"/>
      <c r="GHT175" s="37"/>
      <c r="GHU175" s="37"/>
      <c r="GHV175" s="37"/>
      <c r="GHW175" s="37"/>
      <c r="GHX175" s="37"/>
      <c r="GHY175" s="37"/>
      <c r="GHZ175" s="37"/>
      <c r="GIA175" s="37"/>
      <c r="GIB175" s="37"/>
      <c r="GIC175" s="37"/>
      <c r="GID175" s="37"/>
      <c r="GIE175" s="37"/>
      <c r="GIF175" s="37"/>
      <c r="GIG175" s="37"/>
      <c r="GIH175" s="37"/>
      <c r="GII175" s="37"/>
      <c r="GIJ175" s="37"/>
      <c r="GIK175" s="37"/>
      <c r="GIL175" s="37"/>
      <c r="GIM175" s="37"/>
      <c r="GIN175" s="37"/>
      <c r="GIO175" s="37"/>
      <c r="GIP175" s="37"/>
      <c r="GIQ175" s="37"/>
      <c r="GIR175" s="37"/>
      <c r="GIS175" s="37"/>
      <c r="GIT175" s="37"/>
      <c r="GIU175" s="37"/>
      <c r="GIV175" s="37"/>
      <c r="GIW175" s="37"/>
      <c r="GIX175" s="37"/>
      <c r="GIY175" s="37"/>
      <c r="GIZ175" s="37"/>
      <c r="GJA175" s="37"/>
      <c r="GJB175" s="37"/>
      <c r="GJC175" s="37"/>
      <c r="GJD175" s="37"/>
      <c r="GJE175" s="37"/>
      <c r="GJF175" s="37"/>
      <c r="GJG175" s="37"/>
      <c r="GJH175" s="37"/>
      <c r="GJI175" s="37"/>
      <c r="GJJ175" s="37"/>
      <c r="GJK175" s="37"/>
      <c r="GJL175" s="37"/>
      <c r="GJM175" s="37"/>
      <c r="GJN175" s="37"/>
      <c r="GJO175" s="37"/>
      <c r="GJP175" s="37"/>
      <c r="GJQ175" s="37"/>
      <c r="GJR175" s="37"/>
      <c r="GJS175" s="37"/>
      <c r="GJT175" s="37"/>
      <c r="GJU175" s="37"/>
      <c r="GJV175" s="37"/>
      <c r="GJW175" s="37"/>
      <c r="GJX175" s="37"/>
      <c r="GJY175" s="37"/>
      <c r="GJZ175" s="37"/>
      <c r="GKA175" s="37"/>
      <c r="GKB175" s="37"/>
      <c r="GKC175" s="37"/>
      <c r="GKD175" s="37"/>
      <c r="GKE175" s="37"/>
      <c r="GKF175" s="37"/>
      <c r="GKG175" s="37"/>
      <c r="GKH175" s="37"/>
      <c r="GKI175" s="37"/>
      <c r="GKJ175" s="37"/>
      <c r="GKK175" s="37"/>
      <c r="GKL175" s="37"/>
      <c r="GKM175" s="37"/>
      <c r="GKN175" s="37"/>
      <c r="GKO175" s="37"/>
      <c r="GKP175" s="37"/>
      <c r="GKQ175" s="37"/>
      <c r="GKR175" s="37"/>
      <c r="GKS175" s="37"/>
      <c r="GKT175" s="37"/>
      <c r="GKU175" s="37"/>
      <c r="GKV175" s="37"/>
      <c r="GKW175" s="37"/>
      <c r="GKX175" s="37"/>
      <c r="GKY175" s="37"/>
      <c r="GKZ175" s="37"/>
      <c r="GLA175" s="37"/>
      <c r="GLB175" s="37"/>
      <c r="GLC175" s="37"/>
      <c r="GLD175" s="37"/>
      <c r="GLE175" s="37"/>
      <c r="GLF175" s="37"/>
      <c r="GLG175" s="37"/>
      <c r="GLH175" s="37"/>
      <c r="GLI175" s="37"/>
      <c r="GLJ175" s="37"/>
      <c r="GLK175" s="37"/>
      <c r="GLL175" s="37"/>
      <c r="GLM175" s="37"/>
      <c r="GLN175" s="37"/>
      <c r="GLO175" s="37"/>
      <c r="GLP175" s="37"/>
      <c r="GLQ175" s="37"/>
      <c r="GLR175" s="37"/>
      <c r="GLS175" s="37"/>
      <c r="GLT175" s="37"/>
      <c r="GLU175" s="37"/>
      <c r="GLV175" s="37"/>
      <c r="GLW175" s="37"/>
      <c r="GLX175" s="37"/>
      <c r="GLY175" s="37"/>
      <c r="GLZ175" s="37"/>
      <c r="GMA175" s="37"/>
      <c r="GMB175" s="37"/>
      <c r="GMC175" s="37"/>
      <c r="GMD175" s="37"/>
      <c r="GME175" s="37"/>
      <c r="GMF175" s="37"/>
      <c r="GMG175" s="37"/>
      <c r="GMH175" s="37"/>
      <c r="GMI175" s="37"/>
      <c r="GMJ175" s="37"/>
      <c r="GMK175" s="37"/>
      <c r="GML175" s="37"/>
      <c r="GMM175" s="37"/>
      <c r="GMN175" s="37"/>
      <c r="GMO175" s="37"/>
      <c r="GMP175" s="37"/>
      <c r="GMQ175" s="37"/>
      <c r="GMR175" s="37"/>
      <c r="GMS175" s="37"/>
      <c r="GMT175" s="37"/>
      <c r="GMU175" s="37"/>
      <c r="GMV175" s="37"/>
      <c r="GMW175" s="37"/>
      <c r="GMX175" s="37"/>
      <c r="GMY175" s="37"/>
      <c r="GMZ175" s="37"/>
      <c r="GNA175" s="37"/>
      <c r="GNB175" s="37"/>
      <c r="GNC175" s="37"/>
      <c r="GND175" s="37"/>
      <c r="GNE175" s="37"/>
      <c r="GNF175" s="37"/>
      <c r="GNG175" s="37"/>
      <c r="GNH175" s="37"/>
      <c r="GNI175" s="37"/>
      <c r="GNJ175" s="37"/>
      <c r="GNK175" s="37"/>
      <c r="GNL175" s="37"/>
      <c r="GNM175" s="37"/>
      <c r="GNN175" s="37"/>
      <c r="GNO175" s="37"/>
      <c r="GNP175" s="37"/>
      <c r="GNQ175" s="37"/>
      <c r="GNR175" s="37"/>
      <c r="GNS175" s="37"/>
      <c r="GNT175" s="37"/>
      <c r="GNU175" s="37"/>
      <c r="GNV175" s="37"/>
      <c r="GNW175" s="37"/>
      <c r="GNX175" s="37"/>
      <c r="GNY175" s="37"/>
      <c r="GNZ175" s="37"/>
      <c r="GOA175" s="37"/>
      <c r="GOB175" s="37"/>
      <c r="GOC175" s="37"/>
      <c r="GOD175" s="37"/>
      <c r="GOE175" s="37"/>
      <c r="GOF175" s="37"/>
      <c r="GOG175" s="37"/>
      <c r="GOH175" s="37"/>
      <c r="GOI175" s="37"/>
      <c r="GOJ175" s="37"/>
      <c r="GOK175" s="37"/>
      <c r="GOL175" s="37"/>
      <c r="GOM175" s="37"/>
      <c r="GON175" s="37"/>
      <c r="GOO175" s="37"/>
      <c r="GOP175" s="37"/>
      <c r="GOQ175" s="37"/>
      <c r="GOR175" s="37"/>
      <c r="GOS175" s="37"/>
      <c r="GOT175" s="37"/>
      <c r="GOU175" s="37"/>
      <c r="GOV175" s="37"/>
      <c r="GOW175" s="37"/>
      <c r="GOX175" s="37"/>
      <c r="GOY175" s="37"/>
      <c r="GOZ175" s="37"/>
      <c r="GPA175" s="37"/>
      <c r="GPB175" s="37"/>
      <c r="GPC175" s="37"/>
      <c r="GPD175" s="37"/>
      <c r="GPE175" s="37"/>
      <c r="GPF175" s="37"/>
      <c r="GPG175" s="37"/>
      <c r="GPH175" s="37"/>
      <c r="GPI175" s="37"/>
      <c r="GPJ175" s="37"/>
      <c r="GPK175" s="37"/>
      <c r="GPL175" s="37"/>
      <c r="GPM175" s="37"/>
      <c r="GPN175" s="37"/>
      <c r="GPO175" s="37"/>
      <c r="GPP175" s="37"/>
      <c r="GPQ175" s="37"/>
      <c r="GPR175" s="37"/>
      <c r="GPS175" s="37"/>
      <c r="GPT175" s="37"/>
      <c r="GPU175" s="37"/>
      <c r="GPV175" s="37"/>
      <c r="GPW175" s="37"/>
      <c r="GPX175" s="37"/>
      <c r="GPY175" s="37"/>
      <c r="GPZ175" s="37"/>
      <c r="GQA175" s="37"/>
      <c r="GQB175" s="37"/>
      <c r="GQC175" s="37"/>
      <c r="GQD175" s="37"/>
      <c r="GQE175" s="37"/>
      <c r="GQF175" s="37"/>
      <c r="GQG175" s="37"/>
      <c r="GQH175" s="37"/>
      <c r="GQI175" s="37"/>
      <c r="GQJ175" s="37"/>
      <c r="GQK175" s="37"/>
      <c r="GQL175" s="37"/>
      <c r="GQM175" s="37"/>
      <c r="GQN175" s="37"/>
      <c r="GQO175" s="37"/>
      <c r="GQP175" s="37"/>
      <c r="GQQ175" s="37"/>
      <c r="GQR175" s="37"/>
      <c r="GQS175" s="37"/>
      <c r="GQT175" s="37"/>
      <c r="GQU175" s="37"/>
      <c r="GQV175" s="37"/>
      <c r="GQW175" s="37"/>
      <c r="GQX175" s="37"/>
      <c r="GQY175" s="37"/>
      <c r="GQZ175" s="37"/>
      <c r="GRA175" s="37"/>
      <c r="GRB175" s="37"/>
      <c r="GRC175" s="37"/>
      <c r="GRD175" s="37"/>
      <c r="GRE175" s="37"/>
      <c r="GRF175" s="37"/>
      <c r="GRG175" s="37"/>
      <c r="GRH175" s="37"/>
      <c r="GRI175" s="37"/>
      <c r="GRJ175" s="37"/>
      <c r="GRK175" s="37"/>
      <c r="GRL175" s="37"/>
      <c r="GRM175" s="37"/>
      <c r="GRN175" s="37"/>
      <c r="GRO175" s="37"/>
      <c r="GRP175" s="37"/>
      <c r="GRQ175" s="37"/>
      <c r="GRR175" s="37"/>
      <c r="GRS175" s="37"/>
      <c r="GRT175" s="37"/>
      <c r="GRU175" s="37"/>
      <c r="GRV175" s="37"/>
      <c r="GRW175" s="37"/>
      <c r="GRX175" s="37"/>
      <c r="GRY175" s="37"/>
      <c r="GRZ175" s="37"/>
      <c r="GSA175" s="37"/>
      <c r="GSB175" s="37"/>
      <c r="GSC175" s="37"/>
      <c r="GSD175" s="37"/>
      <c r="GSE175" s="37"/>
      <c r="GSF175" s="37"/>
      <c r="GSG175" s="37"/>
      <c r="GSH175" s="37"/>
      <c r="GSI175" s="37"/>
      <c r="GSJ175" s="37"/>
      <c r="GSK175" s="37"/>
      <c r="GSL175" s="37"/>
      <c r="GSM175" s="37"/>
      <c r="GSN175" s="37"/>
      <c r="GSO175" s="37"/>
      <c r="GSP175" s="37"/>
      <c r="GSQ175" s="37"/>
      <c r="GSR175" s="37"/>
      <c r="GSS175" s="37"/>
      <c r="GST175" s="37"/>
      <c r="GSU175" s="37"/>
      <c r="GSV175" s="37"/>
      <c r="GSW175" s="37"/>
      <c r="GSX175" s="37"/>
      <c r="GSY175" s="37"/>
      <c r="GSZ175" s="37"/>
      <c r="GTA175" s="37"/>
      <c r="GTB175" s="37"/>
      <c r="GTC175" s="37"/>
      <c r="GTD175" s="37"/>
      <c r="GTE175" s="37"/>
      <c r="GTF175" s="37"/>
      <c r="GTG175" s="37"/>
      <c r="GTH175" s="37"/>
      <c r="GTI175" s="37"/>
      <c r="GTJ175" s="37"/>
      <c r="GTK175" s="37"/>
      <c r="GTL175" s="37"/>
      <c r="GTM175" s="37"/>
      <c r="GTN175" s="37"/>
      <c r="GTO175" s="37"/>
      <c r="GTP175" s="37"/>
      <c r="GTQ175" s="37"/>
      <c r="GTR175" s="37"/>
      <c r="GTS175" s="37"/>
      <c r="GTT175" s="37"/>
      <c r="GTU175" s="37"/>
      <c r="GTV175" s="37"/>
      <c r="GTW175" s="37"/>
      <c r="GTX175" s="37"/>
      <c r="GTY175" s="37"/>
      <c r="GTZ175" s="37"/>
      <c r="GUA175" s="37"/>
      <c r="GUB175" s="37"/>
      <c r="GUC175" s="37"/>
      <c r="GUD175" s="37"/>
      <c r="GUE175" s="37"/>
      <c r="GUF175" s="37"/>
      <c r="GUG175" s="37"/>
      <c r="GUH175" s="37"/>
      <c r="GUI175" s="37"/>
      <c r="GUJ175" s="37"/>
      <c r="GUK175" s="37"/>
      <c r="GUL175" s="37"/>
      <c r="GUM175" s="37"/>
      <c r="GUN175" s="37"/>
      <c r="GUO175" s="37"/>
      <c r="GUP175" s="37"/>
      <c r="GUQ175" s="37"/>
      <c r="GUR175" s="37"/>
      <c r="GUS175" s="37"/>
      <c r="GUT175" s="37"/>
      <c r="GUU175" s="37"/>
      <c r="GUV175" s="37"/>
      <c r="GUW175" s="37"/>
      <c r="GUX175" s="37"/>
      <c r="GUY175" s="37"/>
      <c r="GUZ175" s="37"/>
      <c r="GVA175" s="37"/>
      <c r="GVB175" s="37"/>
      <c r="GVC175" s="37"/>
      <c r="GVD175" s="37"/>
      <c r="GVE175" s="37"/>
      <c r="GVF175" s="37"/>
      <c r="GVG175" s="37"/>
      <c r="GVH175" s="37"/>
      <c r="GVI175" s="37"/>
      <c r="GVJ175" s="37"/>
      <c r="GVK175" s="37"/>
      <c r="GVL175" s="37"/>
      <c r="GVM175" s="37"/>
      <c r="GVN175" s="37"/>
      <c r="GVO175" s="37"/>
      <c r="GVP175" s="37"/>
      <c r="GVQ175" s="37"/>
      <c r="GVR175" s="37"/>
      <c r="GVS175" s="37"/>
      <c r="GVT175" s="37"/>
      <c r="GVU175" s="37"/>
      <c r="GVV175" s="37"/>
      <c r="GVW175" s="37"/>
      <c r="GVX175" s="37"/>
      <c r="GVY175" s="37"/>
      <c r="GVZ175" s="37"/>
      <c r="GWA175" s="37"/>
      <c r="GWB175" s="37"/>
      <c r="GWC175" s="37"/>
      <c r="GWD175" s="37"/>
      <c r="GWE175" s="37"/>
      <c r="GWF175" s="37"/>
      <c r="GWG175" s="37"/>
      <c r="GWH175" s="37"/>
      <c r="GWI175" s="37"/>
      <c r="GWJ175" s="37"/>
      <c r="GWK175" s="37"/>
      <c r="GWL175" s="37"/>
      <c r="GWM175" s="37"/>
      <c r="GWN175" s="37"/>
      <c r="GWO175" s="37"/>
      <c r="GWP175" s="37"/>
      <c r="GWQ175" s="37"/>
      <c r="GWR175" s="37"/>
      <c r="GWS175" s="37"/>
      <c r="GWT175" s="37"/>
      <c r="GWU175" s="37"/>
      <c r="GWV175" s="37"/>
      <c r="GWW175" s="37"/>
      <c r="GWX175" s="37"/>
      <c r="GWY175" s="37"/>
      <c r="GWZ175" s="37"/>
      <c r="GXA175" s="37"/>
      <c r="GXB175" s="37"/>
      <c r="GXC175" s="37"/>
      <c r="GXD175" s="37"/>
      <c r="GXE175" s="37"/>
      <c r="GXF175" s="37"/>
      <c r="GXG175" s="37"/>
      <c r="GXH175" s="37"/>
      <c r="GXI175" s="37"/>
      <c r="GXJ175" s="37"/>
      <c r="GXK175" s="37"/>
      <c r="GXL175" s="37"/>
      <c r="GXM175" s="37"/>
      <c r="GXN175" s="37"/>
      <c r="GXO175" s="37"/>
      <c r="GXP175" s="37"/>
      <c r="GXQ175" s="37"/>
      <c r="GXR175" s="37"/>
      <c r="GXS175" s="37"/>
      <c r="GXT175" s="37"/>
      <c r="GXU175" s="37"/>
      <c r="GXV175" s="37"/>
      <c r="GXW175" s="37"/>
      <c r="GXX175" s="37"/>
      <c r="GXY175" s="37"/>
      <c r="GXZ175" s="37"/>
      <c r="GYA175" s="37"/>
      <c r="GYB175" s="37"/>
      <c r="GYC175" s="37"/>
      <c r="GYD175" s="37"/>
      <c r="GYE175" s="37"/>
      <c r="GYF175" s="37"/>
      <c r="GYG175" s="37"/>
      <c r="GYH175" s="37"/>
      <c r="GYI175" s="37"/>
      <c r="GYJ175" s="37"/>
      <c r="GYK175" s="37"/>
      <c r="GYL175" s="37"/>
      <c r="GYM175" s="37"/>
      <c r="GYN175" s="37"/>
      <c r="GYO175" s="37"/>
      <c r="GYP175" s="37"/>
      <c r="GYQ175" s="37"/>
      <c r="GYR175" s="37"/>
      <c r="GYS175" s="37"/>
      <c r="GYT175" s="37"/>
      <c r="GYU175" s="37"/>
      <c r="GYV175" s="37"/>
      <c r="GYW175" s="37"/>
      <c r="GYX175" s="37"/>
      <c r="GYY175" s="37"/>
      <c r="GYZ175" s="37"/>
      <c r="GZA175" s="37"/>
      <c r="GZB175" s="37"/>
      <c r="GZC175" s="37"/>
      <c r="GZD175" s="37"/>
      <c r="GZE175" s="37"/>
      <c r="GZF175" s="37"/>
      <c r="GZG175" s="37"/>
      <c r="GZH175" s="37"/>
      <c r="GZI175" s="37"/>
      <c r="GZJ175" s="37"/>
      <c r="GZK175" s="37"/>
      <c r="GZL175" s="37"/>
      <c r="GZM175" s="37"/>
      <c r="GZN175" s="37"/>
      <c r="GZO175" s="37"/>
      <c r="GZP175" s="37"/>
      <c r="GZQ175" s="37"/>
      <c r="GZR175" s="37"/>
      <c r="GZS175" s="37"/>
      <c r="GZT175" s="37"/>
      <c r="GZU175" s="37"/>
      <c r="GZV175" s="37"/>
      <c r="GZW175" s="37"/>
      <c r="GZX175" s="37"/>
      <c r="GZY175" s="37"/>
      <c r="GZZ175" s="37"/>
      <c r="HAA175" s="37"/>
      <c r="HAB175" s="37"/>
      <c r="HAC175" s="37"/>
      <c r="HAD175" s="37"/>
      <c r="HAE175" s="37"/>
      <c r="HAF175" s="37"/>
      <c r="HAG175" s="37"/>
      <c r="HAH175" s="37"/>
      <c r="HAI175" s="37"/>
      <c r="HAJ175" s="37"/>
      <c r="HAK175" s="37"/>
      <c r="HAL175" s="37"/>
      <c r="HAM175" s="37"/>
      <c r="HAN175" s="37"/>
      <c r="HAO175" s="37"/>
      <c r="HAP175" s="37"/>
      <c r="HAQ175" s="37"/>
      <c r="HAR175" s="37"/>
      <c r="HAS175" s="37"/>
      <c r="HAT175" s="37"/>
      <c r="HAU175" s="37"/>
      <c r="HAV175" s="37"/>
      <c r="HAW175" s="37"/>
      <c r="HAX175" s="37"/>
      <c r="HAY175" s="37"/>
      <c r="HAZ175" s="37"/>
      <c r="HBA175" s="37"/>
      <c r="HBB175" s="37"/>
      <c r="HBC175" s="37"/>
      <c r="HBD175" s="37"/>
      <c r="HBE175" s="37"/>
      <c r="HBF175" s="37"/>
      <c r="HBG175" s="37"/>
      <c r="HBH175" s="37"/>
      <c r="HBI175" s="37"/>
      <c r="HBJ175" s="37"/>
      <c r="HBK175" s="37"/>
      <c r="HBL175" s="37"/>
      <c r="HBM175" s="37"/>
      <c r="HBN175" s="37"/>
      <c r="HBO175" s="37"/>
      <c r="HBP175" s="37"/>
      <c r="HBQ175" s="37"/>
      <c r="HBR175" s="37"/>
      <c r="HBS175" s="37"/>
      <c r="HBT175" s="37"/>
      <c r="HBU175" s="37"/>
      <c r="HBV175" s="37"/>
      <c r="HBW175" s="37"/>
      <c r="HBX175" s="37"/>
      <c r="HBY175" s="37"/>
      <c r="HBZ175" s="37"/>
      <c r="HCA175" s="37"/>
      <c r="HCB175" s="37"/>
      <c r="HCC175" s="37"/>
      <c r="HCD175" s="37"/>
      <c r="HCE175" s="37"/>
      <c r="HCF175" s="37"/>
      <c r="HCG175" s="37"/>
      <c r="HCH175" s="37"/>
      <c r="HCI175" s="37"/>
      <c r="HCJ175" s="37"/>
      <c r="HCK175" s="37"/>
      <c r="HCL175" s="37"/>
      <c r="HCM175" s="37"/>
      <c r="HCN175" s="37"/>
      <c r="HCO175" s="37"/>
      <c r="HCP175" s="37"/>
      <c r="HCQ175" s="37"/>
      <c r="HCR175" s="37"/>
      <c r="HCS175" s="37"/>
      <c r="HCT175" s="37"/>
      <c r="HCU175" s="37"/>
      <c r="HCV175" s="37"/>
      <c r="HCW175" s="37"/>
      <c r="HCX175" s="37"/>
      <c r="HCY175" s="37"/>
      <c r="HCZ175" s="37"/>
      <c r="HDA175" s="37"/>
      <c r="HDB175" s="37"/>
      <c r="HDC175" s="37"/>
      <c r="HDD175" s="37"/>
      <c r="HDE175" s="37"/>
      <c r="HDF175" s="37"/>
      <c r="HDG175" s="37"/>
      <c r="HDH175" s="37"/>
      <c r="HDI175" s="37"/>
      <c r="HDJ175" s="37"/>
      <c r="HDK175" s="37"/>
      <c r="HDL175" s="37"/>
      <c r="HDM175" s="37"/>
      <c r="HDN175" s="37"/>
      <c r="HDO175" s="37"/>
      <c r="HDP175" s="37"/>
      <c r="HDQ175" s="37"/>
      <c r="HDR175" s="37"/>
      <c r="HDS175" s="37"/>
      <c r="HDT175" s="37"/>
      <c r="HDU175" s="37"/>
      <c r="HDV175" s="37"/>
      <c r="HDW175" s="37"/>
      <c r="HDX175" s="37"/>
      <c r="HDY175" s="37"/>
      <c r="HDZ175" s="37"/>
      <c r="HEA175" s="37"/>
      <c r="HEB175" s="37"/>
      <c r="HEC175" s="37"/>
      <c r="HED175" s="37"/>
      <c r="HEE175" s="37"/>
      <c r="HEF175" s="37"/>
      <c r="HEG175" s="37"/>
      <c r="HEH175" s="37"/>
      <c r="HEI175" s="37"/>
      <c r="HEJ175" s="37"/>
      <c r="HEK175" s="37"/>
      <c r="HEL175" s="37"/>
      <c r="HEM175" s="37"/>
      <c r="HEN175" s="37"/>
      <c r="HEO175" s="37"/>
      <c r="HEP175" s="37"/>
      <c r="HEQ175" s="37"/>
      <c r="HER175" s="37"/>
      <c r="HES175" s="37"/>
      <c r="HET175" s="37"/>
      <c r="HEU175" s="37"/>
      <c r="HEV175" s="37"/>
      <c r="HEW175" s="37"/>
      <c r="HEX175" s="37"/>
      <c r="HEY175" s="37"/>
      <c r="HEZ175" s="37"/>
      <c r="HFA175" s="37"/>
      <c r="HFB175" s="37"/>
      <c r="HFC175" s="37"/>
      <c r="HFD175" s="37"/>
      <c r="HFE175" s="37"/>
      <c r="HFF175" s="37"/>
      <c r="HFG175" s="37"/>
      <c r="HFH175" s="37"/>
      <c r="HFI175" s="37"/>
      <c r="HFJ175" s="37"/>
      <c r="HFK175" s="37"/>
      <c r="HFL175" s="37"/>
      <c r="HFM175" s="37"/>
      <c r="HFN175" s="37"/>
      <c r="HFO175" s="37"/>
      <c r="HFP175" s="37"/>
      <c r="HFQ175" s="37"/>
      <c r="HFR175" s="37"/>
      <c r="HFS175" s="37"/>
      <c r="HFT175" s="37"/>
      <c r="HFU175" s="37"/>
      <c r="HFV175" s="37"/>
      <c r="HFW175" s="37"/>
      <c r="HFX175" s="37"/>
      <c r="HFY175" s="37"/>
      <c r="HFZ175" s="37"/>
      <c r="HGA175" s="37"/>
      <c r="HGB175" s="37"/>
      <c r="HGC175" s="37"/>
      <c r="HGD175" s="37"/>
      <c r="HGE175" s="37"/>
      <c r="HGF175" s="37"/>
      <c r="HGG175" s="37"/>
      <c r="HGH175" s="37"/>
      <c r="HGI175" s="37"/>
      <c r="HGJ175" s="37"/>
      <c r="HGK175" s="37"/>
      <c r="HGL175" s="37"/>
      <c r="HGM175" s="37"/>
      <c r="HGN175" s="37"/>
      <c r="HGO175" s="37"/>
      <c r="HGP175" s="37"/>
      <c r="HGQ175" s="37"/>
      <c r="HGR175" s="37"/>
      <c r="HGS175" s="37"/>
      <c r="HGT175" s="37"/>
      <c r="HGU175" s="37"/>
      <c r="HGV175" s="37"/>
      <c r="HGW175" s="37"/>
      <c r="HGX175" s="37"/>
      <c r="HGY175" s="37"/>
      <c r="HGZ175" s="37"/>
      <c r="HHA175" s="37"/>
      <c r="HHB175" s="37"/>
      <c r="HHC175" s="37"/>
      <c r="HHD175" s="37"/>
      <c r="HHE175" s="37"/>
      <c r="HHF175" s="37"/>
      <c r="HHG175" s="37"/>
      <c r="HHH175" s="37"/>
      <c r="HHI175" s="37"/>
      <c r="HHJ175" s="37"/>
      <c r="HHK175" s="37"/>
      <c r="HHL175" s="37"/>
      <c r="HHM175" s="37"/>
      <c r="HHN175" s="37"/>
      <c r="HHO175" s="37"/>
      <c r="HHP175" s="37"/>
      <c r="HHQ175" s="37"/>
      <c r="HHR175" s="37"/>
      <c r="HHS175" s="37"/>
      <c r="HHT175" s="37"/>
      <c r="HHU175" s="37"/>
      <c r="HHV175" s="37"/>
      <c r="HHW175" s="37"/>
      <c r="HHX175" s="37"/>
      <c r="HHY175" s="37"/>
      <c r="HHZ175" s="37"/>
      <c r="HIA175" s="37"/>
      <c r="HIB175" s="37"/>
      <c r="HIC175" s="37"/>
      <c r="HID175" s="37"/>
      <c r="HIE175" s="37"/>
      <c r="HIF175" s="37"/>
      <c r="HIG175" s="37"/>
      <c r="HIH175" s="37"/>
      <c r="HII175" s="37"/>
      <c r="HIJ175" s="37"/>
      <c r="HIK175" s="37"/>
      <c r="HIL175" s="37"/>
      <c r="HIM175" s="37"/>
      <c r="HIN175" s="37"/>
      <c r="HIO175" s="37"/>
      <c r="HIP175" s="37"/>
      <c r="HIQ175" s="37"/>
      <c r="HIR175" s="37"/>
      <c r="HIS175" s="37"/>
      <c r="HIT175" s="37"/>
      <c r="HIU175" s="37"/>
      <c r="HIV175" s="37"/>
      <c r="HIW175" s="37"/>
      <c r="HIX175" s="37"/>
      <c r="HIY175" s="37"/>
      <c r="HIZ175" s="37"/>
      <c r="HJA175" s="37"/>
      <c r="HJB175" s="37"/>
      <c r="HJC175" s="37"/>
      <c r="HJD175" s="37"/>
      <c r="HJE175" s="37"/>
      <c r="HJF175" s="37"/>
      <c r="HJG175" s="37"/>
      <c r="HJH175" s="37"/>
      <c r="HJI175" s="37"/>
      <c r="HJJ175" s="37"/>
      <c r="HJK175" s="37"/>
      <c r="HJL175" s="37"/>
      <c r="HJM175" s="37"/>
      <c r="HJN175" s="37"/>
      <c r="HJO175" s="37"/>
      <c r="HJP175" s="37"/>
      <c r="HJQ175" s="37"/>
      <c r="HJR175" s="37"/>
      <c r="HJS175" s="37"/>
      <c r="HJT175" s="37"/>
      <c r="HJU175" s="37"/>
      <c r="HJV175" s="37"/>
      <c r="HJW175" s="37"/>
      <c r="HJX175" s="37"/>
      <c r="HJY175" s="37"/>
      <c r="HJZ175" s="37"/>
      <c r="HKA175" s="37"/>
      <c r="HKB175" s="37"/>
      <c r="HKC175" s="37"/>
      <c r="HKD175" s="37"/>
      <c r="HKE175" s="37"/>
      <c r="HKF175" s="37"/>
      <c r="HKG175" s="37"/>
      <c r="HKH175" s="37"/>
      <c r="HKI175" s="37"/>
      <c r="HKJ175" s="37"/>
      <c r="HKK175" s="37"/>
      <c r="HKL175" s="37"/>
      <c r="HKM175" s="37"/>
      <c r="HKN175" s="37"/>
      <c r="HKO175" s="37"/>
      <c r="HKP175" s="37"/>
      <c r="HKQ175" s="37"/>
      <c r="HKR175" s="37"/>
      <c r="HKS175" s="37"/>
      <c r="HKT175" s="37"/>
      <c r="HKU175" s="37"/>
      <c r="HKV175" s="37"/>
      <c r="HKW175" s="37"/>
      <c r="HKX175" s="37"/>
      <c r="HKY175" s="37"/>
      <c r="HKZ175" s="37"/>
      <c r="HLA175" s="37"/>
      <c r="HLB175" s="37"/>
      <c r="HLC175" s="37"/>
      <c r="HLD175" s="37"/>
      <c r="HLE175" s="37"/>
      <c r="HLF175" s="37"/>
      <c r="HLG175" s="37"/>
      <c r="HLH175" s="37"/>
      <c r="HLI175" s="37"/>
      <c r="HLJ175" s="37"/>
      <c r="HLK175" s="37"/>
      <c r="HLL175" s="37"/>
      <c r="HLM175" s="37"/>
      <c r="HLN175" s="37"/>
      <c r="HLO175" s="37"/>
      <c r="HLP175" s="37"/>
      <c r="HLQ175" s="37"/>
      <c r="HLR175" s="37"/>
      <c r="HLS175" s="37"/>
      <c r="HLT175" s="37"/>
      <c r="HLU175" s="37"/>
      <c r="HLV175" s="37"/>
      <c r="HLW175" s="37"/>
      <c r="HLX175" s="37"/>
      <c r="HLY175" s="37"/>
      <c r="HLZ175" s="37"/>
      <c r="HMA175" s="37"/>
      <c r="HMB175" s="37"/>
      <c r="HMC175" s="37"/>
      <c r="HMD175" s="37"/>
      <c r="HME175" s="37"/>
      <c r="HMF175" s="37"/>
      <c r="HMG175" s="37"/>
      <c r="HMH175" s="37"/>
      <c r="HMI175" s="37"/>
      <c r="HMJ175" s="37"/>
      <c r="HMK175" s="37"/>
      <c r="HML175" s="37"/>
      <c r="HMM175" s="37"/>
      <c r="HMN175" s="37"/>
      <c r="HMO175" s="37"/>
      <c r="HMP175" s="37"/>
      <c r="HMQ175" s="37"/>
      <c r="HMR175" s="37"/>
      <c r="HMS175" s="37"/>
      <c r="HMT175" s="37"/>
      <c r="HMU175" s="37"/>
      <c r="HMV175" s="37"/>
      <c r="HMW175" s="37"/>
      <c r="HMX175" s="37"/>
      <c r="HMY175" s="37"/>
      <c r="HMZ175" s="37"/>
      <c r="HNA175" s="37"/>
      <c r="HNB175" s="37"/>
      <c r="HNC175" s="37"/>
      <c r="HND175" s="37"/>
      <c r="HNE175" s="37"/>
      <c r="HNF175" s="37"/>
      <c r="HNG175" s="37"/>
      <c r="HNH175" s="37"/>
      <c r="HNI175" s="37"/>
      <c r="HNJ175" s="37"/>
      <c r="HNK175" s="37"/>
      <c r="HNL175" s="37"/>
      <c r="HNM175" s="37"/>
      <c r="HNN175" s="37"/>
      <c r="HNO175" s="37"/>
      <c r="HNP175" s="37"/>
      <c r="HNQ175" s="37"/>
      <c r="HNR175" s="37"/>
      <c r="HNS175" s="37"/>
      <c r="HNT175" s="37"/>
      <c r="HNU175" s="37"/>
      <c r="HNV175" s="37"/>
      <c r="HNW175" s="37"/>
      <c r="HNX175" s="37"/>
      <c r="HNY175" s="37"/>
      <c r="HNZ175" s="37"/>
      <c r="HOA175" s="37"/>
      <c r="HOB175" s="37"/>
      <c r="HOC175" s="37"/>
      <c r="HOD175" s="37"/>
      <c r="HOE175" s="37"/>
      <c r="HOF175" s="37"/>
      <c r="HOG175" s="37"/>
      <c r="HOH175" s="37"/>
      <c r="HOI175" s="37"/>
      <c r="HOJ175" s="37"/>
      <c r="HOK175" s="37"/>
      <c r="HOL175" s="37"/>
      <c r="HOM175" s="37"/>
      <c r="HON175" s="37"/>
      <c r="HOO175" s="37"/>
      <c r="HOP175" s="37"/>
      <c r="HOQ175" s="37"/>
      <c r="HOR175" s="37"/>
      <c r="HOS175" s="37"/>
      <c r="HOT175" s="37"/>
      <c r="HOU175" s="37"/>
      <c r="HOV175" s="37"/>
      <c r="HOW175" s="37"/>
      <c r="HOX175" s="37"/>
      <c r="HOY175" s="37"/>
      <c r="HOZ175" s="37"/>
      <c r="HPA175" s="37"/>
      <c r="HPB175" s="37"/>
      <c r="HPC175" s="37"/>
      <c r="HPD175" s="37"/>
      <c r="HPE175" s="37"/>
      <c r="HPF175" s="37"/>
      <c r="HPG175" s="37"/>
      <c r="HPH175" s="37"/>
      <c r="HPI175" s="37"/>
      <c r="HPJ175" s="37"/>
      <c r="HPK175" s="37"/>
      <c r="HPL175" s="37"/>
      <c r="HPM175" s="37"/>
      <c r="HPN175" s="37"/>
      <c r="HPO175" s="37"/>
      <c r="HPP175" s="37"/>
      <c r="HPQ175" s="37"/>
      <c r="HPR175" s="37"/>
      <c r="HPS175" s="37"/>
      <c r="HPT175" s="37"/>
      <c r="HPU175" s="37"/>
      <c r="HPV175" s="37"/>
      <c r="HPW175" s="37"/>
      <c r="HPX175" s="37"/>
      <c r="HPY175" s="37"/>
      <c r="HPZ175" s="37"/>
      <c r="HQA175" s="37"/>
      <c r="HQB175" s="37"/>
      <c r="HQC175" s="37"/>
      <c r="HQD175" s="37"/>
      <c r="HQE175" s="37"/>
      <c r="HQF175" s="37"/>
      <c r="HQG175" s="37"/>
      <c r="HQH175" s="37"/>
      <c r="HQI175" s="37"/>
      <c r="HQJ175" s="37"/>
      <c r="HQK175" s="37"/>
      <c r="HQL175" s="37"/>
      <c r="HQM175" s="37"/>
      <c r="HQN175" s="37"/>
      <c r="HQO175" s="37"/>
      <c r="HQP175" s="37"/>
      <c r="HQQ175" s="37"/>
      <c r="HQR175" s="37"/>
      <c r="HQS175" s="37"/>
      <c r="HQT175" s="37"/>
      <c r="HQU175" s="37"/>
      <c r="HQV175" s="37"/>
      <c r="HQW175" s="37"/>
      <c r="HQX175" s="37"/>
      <c r="HQY175" s="37"/>
      <c r="HQZ175" s="37"/>
      <c r="HRA175" s="37"/>
      <c r="HRB175" s="37"/>
      <c r="HRC175" s="37"/>
      <c r="HRD175" s="37"/>
      <c r="HRE175" s="37"/>
      <c r="HRF175" s="37"/>
      <c r="HRG175" s="37"/>
      <c r="HRH175" s="37"/>
      <c r="HRI175" s="37"/>
      <c r="HRJ175" s="37"/>
      <c r="HRK175" s="37"/>
      <c r="HRL175" s="37"/>
      <c r="HRM175" s="37"/>
      <c r="HRN175" s="37"/>
      <c r="HRO175" s="37"/>
      <c r="HRP175" s="37"/>
      <c r="HRQ175" s="37"/>
      <c r="HRR175" s="37"/>
      <c r="HRS175" s="37"/>
      <c r="HRT175" s="37"/>
      <c r="HRU175" s="37"/>
      <c r="HRV175" s="37"/>
      <c r="HRW175" s="37"/>
      <c r="HRX175" s="37"/>
      <c r="HRY175" s="37"/>
      <c r="HRZ175" s="37"/>
      <c r="HSA175" s="37"/>
      <c r="HSB175" s="37"/>
      <c r="HSC175" s="37"/>
      <c r="HSD175" s="37"/>
      <c r="HSE175" s="37"/>
      <c r="HSF175" s="37"/>
      <c r="HSG175" s="37"/>
      <c r="HSH175" s="37"/>
      <c r="HSI175" s="37"/>
      <c r="HSJ175" s="37"/>
      <c r="HSK175" s="37"/>
      <c r="HSL175" s="37"/>
      <c r="HSM175" s="37"/>
      <c r="HSN175" s="37"/>
      <c r="HSO175" s="37"/>
      <c r="HSP175" s="37"/>
      <c r="HSQ175" s="37"/>
      <c r="HSR175" s="37"/>
      <c r="HSS175" s="37"/>
      <c r="HST175" s="37"/>
      <c r="HSU175" s="37"/>
      <c r="HSV175" s="37"/>
      <c r="HSW175" s="37"/>
      <c r="HSX175" s="37"/>
      <c r="HSY175" s="37"/>
      <c r="HSZ175" s="37"/>
      <c r="HTA175" s="37"/>
      <c r="HTB175" s="37"/>
      <c r="HTC175" s="37"/>
      <c r="HTD175" s="37"/>
      <c r="HTE175" s="37"/>
      <c r="HTF175" s="37"/>
      <c r="HTG175" s="37"/>
      <c r="HTH175" s="37"/>
      <c r="HTI175" s="37"/>
      <c r="HTJ175" s="37"/>
      <c r="HTK175" s="37"/>
      <c r="HTL175" s="37"/>
      <c r="HTM175" s="37"/>
      <c r="HTN175" s="37"/>
      <c r="HTO175" s="37"/>
      <c r="HTP175" s="37"/>
      <c r="HTQ175" s="37"/>
      <c r="HTR175" s="37"/>
      <c r="HTS175" s="37"/>
      <c r="HTT175" s="37"/>
      <c r="HTU175" s="37"/>
      <c r="HTV175" s="37"/>
      <c r="HTW175" s="37"/>
      <c r="HTX175" s="37"/>
      <c r="HTY175" s="37"/>
      <c r="HTZ175" s="37"/>
      <c r="HUA175" s="37"/>
      <c r="HUB175" s="37"/>
      <c r="HUC175" s="37"/>
      <c r="HUD175" s="37"/>
      <c r="HUE175" s="37"/>
      <c r="HUF175" s="37"/>
      <c r="HUG175" s="37"/>
      <c r="HUH175" s="37"/>
      <c r="HUI175" s="37"/>
      <c r="HUJ175" s="37"/>
      <c r="HUK175" s="37"/>
      <c r="HUL175" s="37"/>
      <c r="HUM175" s="37"/>
      <c r="HUN175" s="37"/>
      <c r="HUO175" s="37"/>
      <c r="HUP175" s="37"/>
      <c r="HUQ175" s="37"/>
      <c r="HUR175" s="37"/>
      <c r="HUS175" s="37"/>
      <c r="HUT175" s="37"/>
      <c r="HUU175" s="37"/>
      <c r="HUV175" s="37"/>
      <c r="HUW175" s="37"/>
      <c r="HUX175" s="37"/>
      <c r="HUY175" s="37"/>
      <c r="HUZ175" s="37"/>
      <c r="HVA175" s="37"/>
      <c r="HVB175" s="37"/>
      <c r="HVC175" s="37"/>
      <c r="HVD175" s="37"/>
      <c r="HVE175" s="37"/>
      <c r="HVF175" s="37"/>
      <c r="HVG175" s="37"/>
      <c r="HVH175" s="37"/>
      <c r="HVI175" s="37"/>
      <c r="HVJ175" s="37"/>
      <c r="HVK175" s="37"/>
      <c r="HVL175" s="37"/>
      <c r="HVM175" s="37"/>
      <c r="HVN175" s="37"/>
      <c r="HVO175" s="37"/>
      <c r="HVP175" s="37"/>
      <c r="HVQ175" s="37"/>
      <c r="HVR175" s="37"/>
      <c r="HVS175" s="37"/>
      <c r="HVT175" s="37"/>
      <c r="HVU175" s="37"/>
      <c r="HVV175" s="37"/>
      <c r="HVW175" s="37"/>
      <c r="HVX175" s="37"/>
      <c r="HVY175" s="37"/>
      <c r="HVZ175" s="37"/>
      <c r="HWA175" s="37"/>
      <c r="HWB175" s="37"/>
      <c r="HWC175" s="37"/>
      <c r="HWD175" s="37"/>
      <c r="HWE175" s="37"/>
      <c r="HWF175" s="37"/>
      <c r="HWG175" s="37"/>
      <c r="HWH175" s="37"/>
      <c r="HWI175" s="37"/>
      <c r="HWJ175" s="37"/>
      <c r="HWK175" s="37"/>
      <c r="HWL175" s="37"/>
      <c r="HWM175" s="37"/>
      <c r="HWN175" s="37"/>
      <c r="HWO175" s="37"/>
      <c r="HWP175" s="37"/>
      <c r="HWQ175" s="37"/>
      <c r="HWR175" s="37"/>
      <c r="HWS175" s="37"/>
      <c r="HWT175" s="37"/>
      <c r="HWU175" s="37"/>
      <c r="HWV175" s="37"/>
      <c r="HWW175" s="37"/>
      <c r="HWX175" s="37"/>
      <c r="HWY175" s="37"/>
      <c r="HWZ175" s="37"/>
      <c r="HXA175" s="37"/>
      <c r="HXB175" s="37"/>
      <c r="HXC175" s="37"/>
      <c r="HXD175" s="37"/>
      <c r="HXE175" s="37"/>
      <c r="HXF175" s="37"/>
      <c r="HXG175" s="37"/>
      <c r="HXH175" s="37"/>
      <c r="HXI175" s="37"/>
      <c r="HXJ175" s="37"/>
      <c r="HXK175" s="37"/>
      <c r="HXL175" s="37"/>
      <c r="HXM175" s="37"/>
      <c r="HXN175" s="37"/>
      <c r="HXO175" s="37"/>
      <c r="HXP175" s="37"/>
      <c r="HXQ175" s="37"/>
      <c r="HXR175" s="37"/>
      <c r="HXS175" s="37"/>
      <c r="HXT175" s="37"/>
      <c r="HXU175" s="37"/>
      <c r="HXV175" s="37"/>
      <c r="HXW175" s="37"/>
      <c r="HXX175" s="37"/>
      <c r="HXY175" s="37"/>
      <c r="HXZ175" s="37"/>
      <c r="HYA175" s="37"/>
      <c r="HYB175" s="37"/>
      <c r="HYC175" s="37"/>
      <c r="HYD175" s="37"/>
      <c r="HYE175" s="37"/>
      <c r="HYF175" s="37"/>
      <c r="HYG175" s="37"/>
      <c r="HYH175" s="37"/>
      <c r="HYI175" s="37"/>
      <c r="HYJ175" s="37"/>
      <c r="HYK175" s="37"/>
      <c r="HYL175" s="37"/>
      <c r="HYM175" s="37"/>
      <c r="HYN175" s="37"/>
      <c r="HYO175" s="37"/>
      <c r="HYP175" s="37"/>
      <c r="HYQ175" s="37"/>
      <c r="HYR175" s="37"/>
      <c r="HYS175" s="37"/>
      <c r="HYT175" s="37"/>
      <c r="HYU175" s="37"/>
      <c r="HYV175" s="37"/>
      <c r="HYW175" s="37"/>
      <c r="HYX175" s="37"/>
      <c r="HYY175" s="37"/>
      <c r="HYZ175" s="37"/>
      <c r="HZA175" s="37"/>
      <c r="HZB175" s="37"/>
      <c r="HZC175" s="37"/>
      <c r="HZD175" s="37"/>
      <c r="HZE175" s="37"/>
      <c r="HZF175" s="37"/>
      <c r="HZG175" s="37"/>
      <c r="HZH175" s="37"/>
      <c r="HZI175" s="37"/>
      <c r="HZJ175" s="37"/>
      <c r="HZK175" s="37"/>
      <c r="HZL175" s="37"/>
      <c r="HZM175" s="37"/>
      <c r="HZN175" s="37"/>
      <c r="HZO175" s="37"/>
      <c r="HZP175" s="37"/>
      <c r="HZQ175" s="37"/>
      <c r="HZR175" s="37"/>
      <c r="HZS175" s="37"/>
      <c r="HZT175" s="37"/>
      <c r="HZU175" s="37"/>
      <c r="HZV175" s="37"/>
      <c r="HZW175" s="37"/>
      <c r="HZX175" s="37"/>
      <c r="HZY175" s="37"/>
      <c r="HZZ175" s="37"/>
      <c r="IAA175" s="37"/>
      <c r="IAB175" s="37"/>
      <c r="IAC175" s="37"/>
      <c r="IAD175" s="37"/>
      <c r="IAE175" s="37"/>
      <c r="IAF175" s="37"/>
      <c r="IAG175" s="37"/>
      <c r="IAH175" s="37"/>
      <c r="IAI175" s="37"/>
      <c r="IAJ175" s="37"/>
      <c r="IAK175" s="37"/>
      <c r="IAL175" s="37"/>
      <c r="IAM175" s="37"/>
      <c r="IAN175" s="37"/>
      <c r="IAO175" s="37"/>
      <c r="IAP175" s="37"/>
      <c r="IAQ175" s="37"/>
      <c r="IAR175" s="37"/>
      <c r="IAS175" s="37"/>
      <c r="IAT175" s="37"/>
      <c r="IAU175" s="37"/>
      <c r="IAV175" s="37"/>
      <c r="IAW175" s="37"/>
      <c r="IAX175" s="37"/>
      <c r="IAY175" s="37"/>
      <c r="IAZ175" s="37"/>
      <c r="IBA175" s="37"/>
      <c r="IBB175" s="37"/>
      <c r="IBC175" s="37"/>
      <c r="IBD175" s="37"/>
      <c r="IBE175" s="37"/>
      <c r="IBF175" s="37"/>
      <c r="IBG175" s="37"/>
      <c r="IBH175" s="37"/>
      <c r="IBI175" s="37"/>
      <c r="IBJ175" s="37"/>
      <c r="IBK175" s="37"/>
      <c r="IBL175" s="37"/>
      <c r="IBM175" s="37"/>
      <c r="IBN175" s="37"/>
      <c r="IBO175" s="37"/>
      <c r="IBP175" s="37"/>
      <c r="IBQ175" s="37"/>
      <c r="IBR175" s="37"/>
      <c r="IBS175" s="37"/>
      <c r="IBT175" s="37"/>
      <c r="IBU175" s="37"/>
      <c r="IBV175" s="37"/>
      <c r="IBW175" s="37"/>
      <c r="IBX175" s="37"/>
      <c r="IBY175" s="37"/>
      <c r="IBZ175" s="37"/>
      <c r="ICA175" s="37"/>
      <c r="ICB175" s="37"/>
      <c r="ICC175" s="37"/>
      <c r="ICD175" s="37"/>
      <c r="ICE175" s="37"/>
      <c r="ICF175" s="37"/>
      <c r="ICG175" s="37"/>
      <c r="ICH175" s="37"/>
      <c r="ICI175" s="37"/>
      <c r="ICJ175" s="37"/>
      <c r="ICK175" s="37"/>
      <c r="ICL175" s="37"/>
      <c r="ICM175" s="37"/>
      <c r="ICN175" s="37"/>
      <c r="ICO175" s="37"/>
      <c r="ICP175" s="37"/>
      <c r="ICQ175" s="37"/>
      <c r="ICR175" s="37"/>
      <c r="ICS175" s="37"/>
      <c r="ICT175" s="37"/>
      <c r="ICU175" s="37"/>
      <c r="ICV175" s="37"/>
      <c r="ICW175" s="37"/>
      <c r="ICX175" s="37"/>
      <c r="ICY175" s="37"/>
      <c r="ICZ175" s="37"/>
      <c r="IDA175" s="37"/>
      <c r="IDB175" s="37"/>
      <c r="IDC175" s="37"/>
      <c r="IDD175" s="37"/>
      <c r="IDE175" s="37"/>
      <c r="IDF175" s="37"/>
      <c r="IDG175" s="37"/>
      <c r="IDH175" s="37"/>
      <c r="IDI175" s="37"/>
      <c r="IDJ175" s="37"/>
      <c r="IDK175" s="37"/>
      <c r="IDL175" s="37"/>
      <c r="IDM175" s="37"/>
      <c r="IDN175" s="37"/>
      <c r="IDO175" s="37"/>
      <c r="IDP175" s="37"/>
      <c r="IDQ175" s="37"/>
      <c r="IDR175" s="37"/>
      <c r="IDS175" s="37"/>
      <c r="IDT175" s="37"/>
      <c r="IDU175" s="37"/>
      <c r="IDV175" s="37"/>
      <c r="IDW175" s="37"/>
      <c r="IDX175" s="37"/>
      <c r="IDY175" s="37"/>
      <c r="IDZ175" s="37"/>
      <c r="IEA175" s="37"/>
      <c r="IEB175" s="37"/>
      <c r="IEC175" s="37"/>
      <c r="IED175" s="37"/>
      <c r="IEE175" s="37"/>
      <c r="IEF175" s="37"/>
      <c r="IEG175" s="37"/>
      <c r="IEH175" s="37"/>
      <c r="IEI175" s="37"/>
      <c r="IEJ175" s="37"/>
      <c r="IEK175" s="37"/>
      <c r="IEL175" s="37"/>
      <c r="IEM175" s="37"/>
      <c r="IEN175" s="37"/>
      <c r="IEO175" s="37"/>
      <c r="IEP175" s="37"/>
      <c r="IEQ175" s="37"/>
      <c r="IER175" s="37"/>
      <c r="IES175" s="37"/>
      <c r="IET175" s="37"/>
      <c r="IEU175" s="37"/>
      <c r="IEV175" s="37"/>
      <c r="IEW175" s="37"/>
      <c r="IEX175" s="37"/>
      <c r="IEY175" s="37"/>
      <c r="IEZ175" s="37"/>
      <c r="IFA175" s="37"/>
      <c r="IFB175" s="37"/>
      <c r="IFC175" s="37"/>
      <c r="IFD175" s="37"/>
      <c r="IFE175" s="37"/>
      <c r="IFF175" s="37"/>
      <c r="IFG175" s="37"/>
      <c r="IFH175" s="37"/>
      <c r="IFI175" s="37"/>
      <c r="IFJ175" s="37"/>
      <c r="IFK175" s="37"/>
      <c r="IFL175" s="37"/>
      <c r="IFM175" s="37"/>
      <c r="IFN175" s="37"/>
      <c r="IFO175" s="37"/>
      <c r="IFP175" s="37"/>
      <c r="IFQ175" s="37"/>
      <c r="IFR175" s="37"/>
      <c r="IFS175" s="37"/>
      <c r="IFT175" s="37"/>
      <c r="IFU175" s="37"/>
      <c r="IFV175" s="37"/>
      <c r="IFW175" s="37"/>
      <c r="IFX175" s="37"/>
      <c r="IFY175" s="37"/>
      <c r="IFZ175" s="37"/>
      <c r="IGA175" s="37"/>
      <c r="IGB175" s="37"/>
      <c r="IGC175" s="37"/>
      <c r="IGD175" s="37"/>
      <c r="IGE175" s="37"/>
      <c r="IGF175" s="37"/>
      <c r="IGG175" s="37"/>
      <c r="IGH175" s="37"/>
      <c r="IGI175" s="37"/>
      <c r="IGJ175" s="37"/>
      <c r="IGK175" s="37"/>
      <c r="IGL175" s="37"/>
      <c r="IGM175" s="37"/>
      <c r="IGN175" s="37"/>
      <c r="IGO175" s="37"/>
      <c r="IGP175" s="37"/>
      <c r="IGQ175" s="37"/>
      <c r="IGR175" s="37"/>
      <c r="IGS175" s="37"/>
      <c r="IGT175" s="37"/>
      <c r="IGU175" s="37"/>
      <c r="IGV175" s="37"/>
      <c r="IGW175" s="37"/>
      <c r="IGX175" s="37"/>
      <c r="IGY175" s="37"/>
      <c r="IGZ175" s="37"/>
      <c r="IHA175" s="37"/>
      <c r="IHB175" s="37"/>
      <c r="IHC175" s="37"/>
      <c r="IHD175" s="37"/>
      <c r="IHE175" s="37"/>
      <c r="IHF175" s="37"/>
      <c r="IHG175" s="37"/>
      <c r="IHH175" s="37"/>
      <c r="IHI175" s="37"/>
      <c r="IHJ175" s="37"/>
      <c r="IHK175" s="37"/>
      <c r="IHL175" s="37"/>
      <c r="IHM175" s="37"/>
      <c r="IHN175" s="37"/>
      <c r="IHO175" s="37"/>
      <c r="IHP175" s="37"/>
      <c r="IHQ175" s="37"/>
      <c r="IHR175" s="37"/>
      <c r="IHS175" s="37"/>
      <c r="IHT175" s="37"/>
      <c r="IHU175" s="37"/>
      <c r="IHV175" s="37"/>
      <c r="IHW175" s="37"/>
      <c r="IHX175" s="37"/>
      <c r="IHY175" s="37"/>
      <c r="IHZ175" s="37"/>
      <c r="IIA175" s="37"/>
      <c r="IIB175" s="37"/>
      <c r="IIC175" s="37"/>
      <c r="IID175" s="37"/>
      <c r="IIE175" s="37"/>
      <c r="IIF175" s="37"/>
      <c r="IIG175" s="37"/>
      <c r="IIH175" s="37"/>
      <c r="III175" s="37"/>
      <c r="IIJ175" s="37"/>
      <c r="IIK175" s="37"/>
      <c r="IIL175" s="37"/>
      <c r="IIM175" s="37"/>
      <c r="IIN175" s="37"/>
      <c r="IIO175" s="37"/>
      <c r="IIP175" s="37"/>
      <c r="IIQ175" s="37"/>
      <c r="IIR175" s="37"/>
      <c r="IIS175" s="37"/>
      <c r="IIT175" s="37"/>
      <c r="IIU175" s="37"/>
      <c r="IIV175" s="37"/>
      <c r="IIW175" s="37"/>
      <c r="IIX175" s="37"/>
      <c r="IIY175" s="37"/>
      <c r="IIZ175" s="37"/>
      <c r="IJA175" s="37"/>
      <c r="IJB175" s="37"/>
      <c r="IJC175" s="37"/>
      <c r="IJD175" s="37"/>
      <c r="IJE175" s="37"/>
      <c r="IJF175" s="37"/>
      <c r="IJG175" s="37"/>
      <c r="IJH175" s="37"/>
      <c r="IJI175" s="37"/>
      <c r="IJJ175" s="37"/>
      <c r="IJK175" s="37"/>
      <c r="IJL175" s="37"/>
      <c r="IJM175" s="37"/>
      <c r="IJN175" s="37"/>
      <c r="IJO175" s="37"/>
      <c r="IJP175" s="37"/>
      <c r="IJQ175" s="37"/>
      <c r="IJR175" s="37"/>
      <c r="IJS175" s="37"/>
      <c r="IJT175" s="37"/>
      <c r="IJU175" s="37"/>
      <c r="IJV175" s="37"/>
      <c r="IJW175" s="37"/>
      <c r="IJX175" s="37"/>
      <c r="IJY175" s="37"/>
      <c r="IJZ175" s="37"/>
      <c r="IKA175" s="37"/>
      <c r="IKB175" s="37"/>
      <c r="IKC175" s="37"/>
      <c r="IKD175" s="37"/>
      <c r="IKE175" s="37"/>
      <c r="IKF175" s="37"/>
      <c r="IKG175" s="37"/>
      <c r="IKH175" s="37"/>
      <c r="IKI175" s="37"/>
      <c r="IKJ175" s="37"/>
      <c r="IKK175" s="37"/>
      <c r="IKL175" s="37"/>
      <c r="IKM175" s="37"/>
      <c r="IKN175" s="37"/>
      <c r="IKO175" s="37"/>
      <c r="IKP175" s="37"/>
      <c r="IKQ175" s="37"/>
      <c r="IKR175" s="37"/>
      <c r="IKS175" s="37"/>
      <c r="IKT175" s="37"/>
      <c r="IKU175" s="37"/>
      <c r="IKV175" s="37"/>
      <c r="IKW175" s="37"/>
      <c r="IKX175" s="37"/>
      <c r="IKY175" s="37"/>
      <c r="IKZ175" s="37"/>
      <c r="ILA175" s="37"/>
      <c r="ILB175" s="37"/>
      <c r="ILC175" s="37"/>
      <c r="ILD175" s="37"/>
      <c r="ILE175" s="37"/>
      <c r="ILF175" s="37"/>
      <c r="ILG175" s="37"/>
      <c r="ILH175" s="37"/>
      <c r="ILI175" s="37"/>
      <c r="ILJ175" s="37"/>
      <c r="ILK175" s="37"/>
      <c r="ILL175" s="37"/>
      <c r="ILM175" s="37"/>
      <c r="ILN175" s="37"/>
      <c r="ILO175" s="37"/>
      <c r="ILP175" s="37"/>
      <c r="ILQ175" s="37"/>
      <c r="ILR175" s="37"/>
      <c r="ILS175" s="37"/>
      <c r="ILT175" s="37"/>
      <c r="ILU175" s="37"/>
      <c r="ILV175" s="37"/>
      <c r="ILW175" s="37"/>
      <c r="ILX175" s="37"/>
      <c r="ILY175" s="37"/>
      <c r="ILZ175" s="37"/>
      <c r="IMA175" s="37"/>
      <c r="IMB175" s="37"/>
      <c r="IMC175" s="37"/>
      <c r="IMD175" s="37"/>
      <c r="IME175" s="37"/>
      <c r="IMF175" s="37"/>
      <c r="IMG175" s="37"/>
      <c r="IMH175" s="37"/>
      <c r="IMI175" s="37"/>
      <c r="IMJ175" s="37"/>
      <c r="IMK175" s="37"/>
      <c r="IML175" s="37"/>
      <c r="IMM175" s="37"/>
      <c r="IMN175" s="37"/>
      <c r="IMO175" s="37"/>
      <c r="IMP175" s="37"/>
      <c r="IMQ175" s="37"/>
      <c r="IMR175" s="37"/>
      <c r="IMS175" s="37"/>
      <c r="IMT175" s="37"/>
      <c r="IMU175" s="37"/>
      <c r="IMV175" s="37"/>
      <c r="IMW175" s="37"/>
      <c r="IMX175" s="37"/>
      <c r="IMY175" s="37"/>
      <c r="IMZ175" s="37"/>
      <c r="INA175" s="37"/>
      <c r="INB175" s="37"/>
      <c r="INC175" s="37"/>
      <c r="IND175" s="37"/>
      <c r="INE175" s="37"/>
      <c r="INF175" s="37"/>
      <c r="ING175" s="37"/>
      <c r="INH175" s="37"/>
      <c r="INI175" s="37"/>
      <c r="INJ175" s="37"/>
      <c r="INK175" s="37"/>
      <c r="INL175" s="37"/>
      <c r="INM175" s="37"/>
      <c r="INN175" s="37"/>
      <c r="INO175" s="37"/>
      <c r="INP175" s="37"/>
      <c r="INQ175" s="37"/>
      <c r="INR175" s="37"/>
      <c r="INS175" s="37"/>
      <c r="INT175" s="37"/>
      <c r="INU175" s="37"/>
      <c r="INV175" s="37"/>
      <c r="INW175" s="37"/>
      <c r="INX175" s="37"/>
      <c r="INY175" s="37"/>
      <c r="INZ175" s="37"/>
      <c r="IOA175" s="37"/>
      <c r="IOB175" s="37"/>
      <c r="IOC175" s="37"/>
      <c r="IOD175" s="37"/>
      <c r="IOE175" s="37"/>
      <c r="IOF175" s="37"/>
      <c r="IOG175" s="37"/>
      <c r="IOH175" s="37"/>
      <c r="IOI175" s="37"/>
      <c r="IOJ175" s="37"/>
      <c r="IOK175" s="37"/>
      <c r="IOL175" s="37"/>
      <c r="IOM175" s="37"/>
      <c r="ION175" s="37"/>
      <c r="IOO175" s="37"/>
      <c r="IOP175" s="37"/>
      <c r="IOQ175" s="37"/>
      <c r="IOR175" s="37"/>
      <c r="IOS175" s="37"/>
      <c r="IOT175" s="37"/>
      <c r="IOU175" s="37"/>
      <c r="IOV175" s="37"/>
      <c r="IOW175" s="37"/>
      <c r="IOX175" s="37"/>
      <c r="IOY175" s="37"/>
      <c r="IOZ175" s="37"/>
      <c r="IPA175" s="37"/>
      <c r="IPB175" s="37"/>
      <c r="IPC175" s="37"/>
      <c r="IPD175" s="37"/>
      <c r="IPE175" s="37"/>
      <c r="IPF175" s="37"/>
      <c r="IPG175" s="37"/>
      <c r="IPH175" s="37"/>
      <c r="IPI175" s="37"/>
      <c r="IPJ175" s="37"/>
      <c r="IPK175" s="37"/>
      <c r="IPL175" s="37"/>
      <c r="IPM175" s="37"/>
      <c r="IPN175" s="37"/>
      <c r="IPO175" s="37"/>
      <c r="IPP175" s="37"/>
      <c r="IPQ175" s="37"/>
      <c r="IPR175" s="37"/>
      <c r="IPS175" s="37"/>
      <c r="IPT175" s="37"/>
      <c r="IPU175" s="37"/>
      <c r="IPV175" s="37"/>
      <c r="IPW175" s="37"/>
      <c r="IPX175" s="37"/>
      <c r="IPY175" s="37"/>
      <c r="IPZ175" s="37"/>
      <c r="IQA175" s="37"/>
      <c r="IQB175" s="37"/>
      <c r="IQC175" s="37"/>
      <c r="IQD175" s="37"/>
      <c r="IQE175" s="37"/>
      <c r="IQF175" s="37"/>
      <c r="IQG175" s="37"/>
      <c r="IQH175" s="37"/>
      <c r="IQI175" s="37"/>
      <c r="IQJ175" s="37"/>
      <c r="IQK175" s="37"/>
      <c r="IQL175" s="37"/>
      <c r="IQM175" s="37"/>
      <c r="IQN175" s="37"/>
      <c r="IQO175" s="37"/>
      <c r="IQP175" s="37"/>
      <c r="IQQ175" s="37"/>
      <c r="IQR175" s="37"/>
      <c r="IQS175" s="37"/>
      <c r="IQT175" s="37"/>
      <c r="IQU175" s="37"/>
      <c r="IQV175" s="37"/>
      <c r="IQW175" s="37"/>
      <c r="IQX175" s="37"/>
      <c r="IQY175" s="37"/>
      <c r="IQZ175" s="37"/>
      <c r="IRA175" s="37"/>
      <c r="IRB175" s="37"/>
      <c r="IRC175" s="37"/>
      <c r="IRD175" s="37"/>
      <c r="IRE175" s="37"/>
      <c r="IRF175" s="37"/>
      <c r="IRG175" s="37"/>
      <c r="IRH175" s="37"/>
      <c r="IRI175" s="37"/>
      <c r="IRJ175" s="37"/>
      <c r="IRK175" s="37"/>
      <c r="IRL175" s="37"/>
      <c r="IRM175" s="37"/>
      <c r="IRN175" s="37"/>
      <c r="IRO175" s="37"/>
      <c r="IRP175" s="37"/>
      <c r="IRQ175" s="37"/>
      <c r="IRR175" s="37"/>
      <c r="IRS175" s="37"/>
      <c r="IRT175" s="37"/>
      <c r="IRU175" s="37"/>
      <c r="IRV175" s="37"/>
      <c r="IRW175" s="37"/>
      <c r="IRX175" s="37"/>
      <c r="IRY175" s="37"/>
      <c r="IRZ175" s="37"/>
      <c r="ISA175" s="37"/>
      <c r="ISB175" s="37"/>
      <c r="ISC175" s="37"/>
      <c r="ISD175" s="37"/>
      <c r="ISE175" s="37"/>
      <c r="ISF175" s="37"/>
      <c r="ISG175" s="37"/>
      <c r="ISH175" s="37"/>
      <c r="ISI175" s="37"/>
      <c r="ISJ175" s="37"/>
      <c r="ISK175" s="37"/>
      <c r="ISL175" s="37"/>
      <c r="ISM175" s="37"/>
      <c r="ISN175" s="37"/>
      <c r="ISO175" s="37"/>
      <c r="ISP175" s="37"/>
      <c r="ISQ175" s="37"/>
      <c r="ISR175" s="37"/>
      <c r="ISS175" s="37"/>
      <c r="IST175" s="37"/>
      <c r="ISU175" s="37"/>
      <c r="ISV175" s="37"/>
      <c r="ISW175" s="37"/>
      <c r="ISX175" s="37"/>
      <c r="ISY175" s="37"/>
      <c r="ISZ175" s="37"/>
      <c r="ITA175" s="37"/>
      <c r="ITB175" s="37"/>
      <c r="ITC175" s="37"/>
      <c r="ITD175" s="37"/>
      <c r="ITE175" s="37"/>
      <c r="ITF175" s="37"/>
      <c r="ITG175" s="37"/>
      <c r="ITH175" s="37"/>
      <c r="ITI175" s="37"/>
      <c r="ITJ175" s="37"/>
      <c r="ITK175" s="37"/>
      <c r="ITL175" s="37"/>
      <c r="ITM175" s="37"/>
      <c r="ITN175" s="37"/>
      <c r="ITO175" s="37"/>
      <c r="ITP175" s="37"/>
      <c r="ITQ175" s="37"/>
      <c r="ITR175" s="37"/>
      <c r="ITS175" s="37"/>
      <c r="ITT175" s="37"/>
      <c r="ITU175" s="37"/>
      <c r="ITV175" s="37"/>
      <c r="ITW175" s="37"/>
      <c r="ITX175" s="37"/>
      <c r="ITY175" s="37"/>
      <c r="ITZ175" s="37"/>
      <c r="IUA175" s="37"/>
      <c r="IUB175" s="37"/>
      <c r="IUC175" s="37"/>
      <c r="IUD175" s="37"/>
      <c r="IUE175" s="37"/>
      <c r="IUF175" s="37"/>
      <c r="IUG175" s="37"/>
      <c r="IUH175" s="37"/>
      <c r="IUI175" s="37"/>
      <c r="IUJ175" s="37"/>
      <c r="IUK175" s="37"/>
      <c r="IUL175" s="37"/>
      <c r="IUM175" s="37"/>
      <c r="IUN175" s="37"/>
      <c r="IUO175" s="37"/>
      <c r="IUP175" s="37"/>
      <c r="IUQ175" s="37"/>
      <c r="IUR175" s="37"/>
      <c r="IUS175" s="37"/>
      <c r="IUT175" s="37"/>
      <c r="IUU175" s="37"/>
      <c r="IUV175" s="37"/>
      <c r="IUW175" s="37"/>
      <c r="IUX175" s="37"/>
      <c r="IUY175" s="37"/>
      <c r="IUZ175" s="37"/>
      <c r="IVA175" s="37"/>
      <c r="IVB175" s="37"/>
      <c r="IVC175" s="37"/>
      <c r="IVD175" s="37"/>
      <c r="IVE175" s="37"/>
      <c r="IVF175" s="37"/>
      <c r="IVG175" s="37"/>
      <c r="IVH175" s="37"/>
      <c r="IVI175" s="37"/>
      <c r="IVJ175" s="37"/>
      <c r="IVK175" s="37"/>
      <c r="IVL175" s="37"/>
      <c r="IVM175" s="37"/>
      <c r="IVN175" s="37"/>
      <c r="IVO175" s="37"/>
      <c r="IVP175" s="37"/>
      <c r="IVQ175" s="37"/>
      <c r="IVR175" s="37"/>
      <c r="IVS175" s="37"/>
      <c r="IVT175" s="37"/>
      <c r="IVU175" s="37"/>
      <c r="IVV175" s="37"/>
      <c r="IVW175" s="37"/>
      <c r="IVX175" s="37"/>
      <c r="IVY175" s="37"/>
      <c r="IVZ175" s="37"/>
      <c r="IWA175" s="37"/>
      <c r="IWB175" s="37"/>
      <c r="IWC175" s="37"/>
      <c r="IWD175" s="37"/>
      <c r="IWE175" s="37"/>
      <c r="IWF175" s="37"/>
      <c r="IWG175" s="37"/>
      <c r="IWH175" s="37"/>
      <c r="IWI175" s="37"/>
      <c r="IWJ175" s="37"/>
      <c r="IWK175" s="37"/>
      <c r="IWL175" s="37"/>
      <c r="IWM175" s="37"/>
      <c r="IWN175" s="37"/>
      <c r="IWO175" s="37"/>
      <c r="IWP175" s="37"/>
      <c r="IWQ175" s="37"/>
      <c r="IWR175" s="37"/>
      <c r="IWS175" s="37"/>
      <c r="IWT175" s="37"/>
      <c r="IWU175" s="37"/>
      <c r="IWV175" s="37"/>
      <c r="IWW175" s="37"/>
      <c r="IWX175" s="37"/>
      <c r="IWY175" s="37"/>
      <c r="IWZ175" s="37"/>
      <c r="IXA175" s="37"/>
      <c r="IXB175" s="37"/>
      <c r="IXC175" s="37"/>
      <c r="IXD175" s="37"/>
      <c r="IXE175" s="37"/>
      <c r="IXF175" s="37"/>
      <c r="IXG175" s="37"/>
      <c r="IXH175" s="37"/>
      <c r="IXI175" s="37"/>
      <c r="IXJ175" s="37"/>
      <c r="IXK175" s="37"/>
      <c r="IXL175" s="37"/>
      <c r="IXM175" s="37"/>
      <c r="IXN175" s="37"/>
      <c r="IXO175" s="37"/>
      <c r="IXP175" s="37"/>
      <c r="IXQ175" s="37"/>
      <c r="IXR175" s="37"/>
      <c r="IXS175" s="37"/>
      <c r="IXT175" s="37"/>
      <c r="IXU175" s="37"/>
      <c r="IXV175" s="37"/>
      <c r="IXW175" s="37"/>
      <c r="IXX175" s="37"/>
      <c r="IXY175" s="37"/>
      <c r="IXZ175" s="37"/>
      <c r="IYA175" s="37"/>
      <c r="IYB175" s="37"/>
      <c r="IYC175" s="37"/>
      <c r="IYD175" s="37"/>
      <c r="IYE175" s="37"/>
      <c r="IYF175" s="37"/>
      <c r="IYG175" s="37"/>
      <c r="IYH175" s="37"/>
      <c r="IYI175" s="37"/>
      <c r="IYJ175" s="37"/>
      <c r="IYK175" s="37"/>
      <c r="IYL175" s="37"/>
      <c r="IYM175" s="37"/>
      <c r="IYN175" s="37"/>
      <c r="IYO175" s="37"/>
      <c r="IYP175" s="37"/>
      <c r="IYQ175" s="37"/>
      <c r="IYR175" s="37"/>
      <c r="IYS175" s="37"/>
      <c r="IYT175" s="37"/>
      <c r="IYU175" s="37"/>
      <c r="IYV175" s="37"/>
      <c r="IYW175" s="37"/>
      <c r="IYX175" s="37"/>
      <c r="IYY175" s="37"/>
      <c r="IYZ175" s="37"/>
      <c r="IZA175" s="37"/>
      <c r="IZB175" s="37"/>
      <c r="IZC175" s="37"/>
      <c r="IZD175" s="37"/>
      <c r="IZE175" s="37"/>
      <c r="IZF175" s="37"/>
      <c r="IZG175" s="37"/>
      <c r="IZH175" s="37"/>
      <c r="IZI175" s="37"/>
      <c r="IZJ175" s="37"/>
      <c r="IZK175" s="37"/>
      <c r="IZL175" s="37"/>
      <c r="IZM175" s="37"/>
      <c r="IZN175" s="37"/>
      <c r="IZO175" s="37"/>
      <c r="IZP175" s="37"/>
      <c r="IZQ175" s="37"/>
      <c r="IZR175" s="37"/>
      <c r="IZS175" s="37"/>
      <c r="IZT175" s="37"/>
      <c r="IZU175" s="37"/>
      <c r="IZV175" s="37"/>
      <c r="IZW175" s="37"/>
      <c r="IZX175" s="37"/>
      <c r="IZY175" s="37"/>
      <c r="IZZ175" s="37"/>
      <c r="JAA175" s="37"/>
      <c r="JAB175" s="37"/>
      <c r="JAC175" s="37"/>
      <c r="JAD175" s="37"/>
      <c r="JAE175" s="37"/>
      <c r="JAF175" s="37"/>
      <c r="JAG175" s="37"/>
      <c r="JAH175" s="37"/>
      <c r="JAI175" s="37"/>
      <c r="JAJ175" s="37"/>
      <c r="JAK175" s="37"/>
      <c r="JAL175" s="37"/>
      <c r="JAM175" s="37"/>
      <c r="JAN175" s="37"/>
      <c r="JAO175" s="37"/>
      <c r="JAP175" s="37"/>
      <c r="JAQ175" s="37"/>
      <c r="JAR175" s="37"/>
      <c r="JAS175" s="37"/>
      <c r="JAT175" s="37"/>
      <c r="JAU175" s="37"/>
      <c r="JAV175" s="37"/>
      <c r="JAW175" s="37"/>
      <c r="JAX175" s="37"/>
      <c r="JAY175" s="37"/>
      <c r="JAZ175" s="37"/>
      <c r="JBA175" s="37"/>
      <c r="JBB175" s="37"/>
      <c r="JBC175" s="37"/>
      <c r="JBD175" s="37"/>
      <c r="JBE175" s="37"/>
      <c r="JBF175" s="37"/>
      <c r="JBG175" s="37"/>
      <c r="JBH175" s="37"/>
      <c r="JBI175" s="37"/>
      <c r="JBJ175" s="37"/>
      <c r="JBK175" s="37"/>
      <c r="JBL175" s="37"/>
      <c r="JBM175" s="37"/>
      <c r="JBN175" s="37"/>
      <c r="JBO175" s="37"/>
      <c r="JBP175" s="37"/>
      <c r="JBQ175" s="37"/>
      <c r="JBR175" s="37"/>
      <c r="JBS175" s="37"/>
      <c r="JBT175" s="37"/>
      <c r="JBU175" s="37"/>
      <c r="JBV175" s="37"/>
      <c r="JBW175" s="37"/>
      <c r="JBX175" s="37"/>
      <c r="JBY175" s="37"/>
      <c r="JBZ175" s="37"/>
      <c r="JCA175" s="37"/>
      <c r="JCB175" s="37"/>
      <c r="JCC175" s="37"/>
      <c r="JCD175" s="37"/>
      <c r="JCE175" s="37"/>
      <c r="JCF175" s="37"/>
      <c r="JCG175" s="37"/>
      <c r="JCH175" s="37"/>
      <c r="JCI175" s="37"/>
      <c r="JCJ175" s="37"/>
      <c r="JCK175" s="37"/>
      <c r="JCL175" s="37"/>
      <c r="JCM175" s="37"/>
      <c r="JCN175" s="37"/>
      <c r="JCO175" s="37"/>
      <c r="JCP175" s="37"/>
      <c r="JCQ175" s="37"/>
      <c r="JCR175" s="37"/>
      <c r="JCS175" s="37"/>
      <c r="JCT175" s="37"/>
      <c r="JCU175" s="37"/>
      <c r="JCV175" s="37"/>
      <c r="JCW175" s="37"/>
      <c r="JCX175" s="37"/>
      <c r="JCY175" s="37"/>
      <c r="JCZ175" s="37"/>
      <c r="JDA175" s="37"/>
      <c r="JDB175" s="37"/>
      <c r="JDC175" s="37"/>
      <c r="JDD175" s="37"/>
      <c r="JDE175" s="37"/>
      <c r="JDF175" s="37"/>
      <c r="JDG175" s="37"/>
      <c r="JDH175" s="37"/>
      <c r="JDI175" s="37"/>
      <c r="JDJ175" s="37"/>
      <c r="JDK175" s="37"/>
      <c r="JDL175" s="37"/>
      <c r="JDM175" s="37"/>
      <c r="JDN175" s="37"/>
      <c r="JDO175" s="37"/>
      <c r="JDP175" s="37"/>
      <c r="JDQ175" s="37"/>
      <c r="JDR175" s="37"/>
      <c r="JDS175" s="37"/>
      <c r="JDT175" s="37"/>
      <c r="JDU175" s="37"/>
      <c r="JDV175" s="37"/>
      <c r="JDW175" s="37"/>
      <c r="JDX175" s="37"/>
      <c r="JDY175" s="37"/>
      <c r="JDZ175" s="37"/>
      <c r="JEA175" s="37"/>
      <c r="JEB175" s="37"/>
      <c r="JEC175" s="37"/>
      <c r="JED175" s="37"/>
      <c r="JEE175" s="37"/>
      <c r="JEF175" s="37"/>
      <c r="JEG175" s="37"/>
      <c r="JEH175" s="37"/>
      <c r="JEI175" s="37"/>
      <c r="JEJ175" s="37"/>
      <c r="JEK175" s="37"/>
      <c r="JEL175" s="37"/>
      <c r="JEM175" s="37"/>
      <c r="JEN175" s="37"/>
      <c r="JEO175" s="37"/>
      <c r="JEP175" s="37"/>
      <c r="JEQ175" s="37"/>
      <c r="JER175" s="37"/>
      <c r="JES175" s="37"/>
      <c r="JET175" s="37"/>
      <c r="JEU175" s="37"/>
      <c r="JEV175" s="37"/>
      <c r="JEW175" s="37"/>
      <c r="JEX175" s="37"/>
      <c r="JEY175" s="37"/>
      <c r="JEZ175" s="37"/>
      <c r="JFA175" s="37"/>
      <c r="JFB175" s="37"/>
      <c r="JFC175" s="37"/>
      <c r="JFD175" s="37"/>
      <c r="JFE175" s="37"/>
      <c r="JFF175" s="37"/>
      <c r="JFG175" s="37"/>
      <c r="JFH175" s="37"/>
      <c r="JFI175" s="37"/>
      <c r="JFJ175" s="37"/>
      <c r="JFK175" s="37"/>
      <c r="JFL175" s="37"/>
      <c r="JFM175" s="37"/>
      <c r="JFN175" s="37"/>
      <c r="JFO175" s="37"/>
      <c r="JFP175" s="37"/>
      <c r="JFQ175" s="37"/>
      <c r="JFR175" s="37"/>
      <c r="JFS175" s="37"/>
      <c r="JFT175" s="37"/>
      <c r="JFU175" s="37"/>
      <c r="JFV175" s="37"/>
      <c r="JFW175" s="37"/>
      <c r="JFX175" s="37"/>
      <c r="JFY175" s="37"/>
      <c r="JFZ175" s="37"/>
      <c r="JGA175" s="37"/>
      <c r="JGB175" s="37"/>
      <c r="JGC175" s="37"/>
      <c r="JGD175" s="37"/>
      <c r="JGE175" s="37"/>
      <c r="JGF175" s="37"/>
      <c r="JGG175" s="37"/>
      <c r="JGH175" s="37"/>
      <c r="JGI175" s="37"/>
      <c r="JGJ175" s="37"/>
      <c r="JGK175" s="37"/>
      <c r="JGL175" s="37"/>
      <c r="JGM175" s="37"/>
      <c r="JGN175" s="37"/>
      <c r="JGO175" s="37"/>
      <c r="JGP175" s="37"/>
      <c r="JGQ175" s="37"/>
      <c r="JGR175" s="37"/>
      <c r="JGS175" s="37"/>
      <c r="JGT175" s="37"/>
      <c r="JGU175" s="37"/>
      <c r="JGV175" s="37"/>
      <c r="JGW175" s="37"/>
      <c r="JGX175" s="37"/>
      <c r="JGY175" s="37"/>
      <c r="JGZ175" s="37"/>
      <c r="JHA175" s="37"/>
      <c r="JHB175" s="37"/>
      <c r="JHC175" s="37"/>
      <c r="JHD175" s="37"/>
      <c r="JHE175" s="37"/>
      <c r="JHF175" s="37"/>
      <c r="JHG175" s="37"/>
      <c r="JHH175" s="37"/>
      <c r="JHI175" s="37"/>
      <c r="JHJ175" s="37"/>
      <c r="JHK175" s="37"/>
      <c r="JHL175" s="37"/>
      <c r="JHM175" s="37"/>
      <c r="JHN175" s="37"/>
      <c r="JHO175" s="37"/>
      <c r="JHP175" s="37"/>
      <c r="JHQ175" s="37"/>
      <c r="JHR175" s="37"/>
      <c r="JHS175" s="37"/>
      <c r="JHT175" s="37"/>
      <c r="JHU175" s="37"/>
      <c r="JHV175" s="37"/>
      <c r="JHW175" s="37"/>
      <c r="JHX175" s="37"/>
      <c r="JHY175" s="37"/>
      <c r="JHZ175" s="37"/>
      <c r="JIA175" s="37"/>
      <c r="JIB175" s="37"/>
      <c r="JIC175" s="37"/>
      <c r="JID175" s="37"/>
      <c r="JIE175" s="37"/>
      <c r="JIF175" s="37"/>
      <c r="JIG175" s="37"/>
      <c r="JIH175" s="37"/>
      <c r="JII175" s="37"/>
      <c r="JIJ175" s="37"/>
      <c r="JIK175" s="37"/>
      <c r="JIL175" s="37"/>
      <c r="JIM175" s="37"/>
      <c r="JIN175" s="37"/>
      <c r="JIO175" s="37"/>
      <c r="JIP175" s="37"/>
      <c r="JIQ175" s="37"/>
      <c r="JIR175" s="37"/>
      <c r="JIS175" s="37"/>
      <c r="JIT175" s="37"/>
      <c r="JIU175" s="37"/>
      <c r="JIV175" s="37"/>
      <c r="JIW175" s="37"/>
      <c r="JIX175" s="37"/>
      <c r="JIY175" s="37"/>
      <c r="JIZ175" s="37"/>
      <c r="JJA175" s="37"/>
      <c r="JJB175" s="37"/>
      <c r="JJC175" s="37"/>
      <c r="JJD175" s="37"/>
      <c r="JJE175" s="37"/>
      <c r="JJF175" s="37"/>
      <c r="JJG175" s="37"/>
      <c r="JJH175" s="37"/>
      <c r="JJI175" s="37"/>
      <c r="JJJ175" s="37"/>
      <c r="JJK175" s="37"/>
      <c r="JJL175" s="37"/>
      <c r="JJM175" s="37"/>
      <c r="JJN175" s="37"/>
      <c r="JJO175" s="37"/>
      <c r="JJP175" s="37"/>
      <c r="JJQ175" s="37"/>
      <c r="JJR175" s="37"/>
      <c r="JJS175" s="37"/>
      <c r="JJT175" s="37"/>
      <c r="JJU175" s="37"/>
      <c r="JJV175" s="37"/>
      <c r="JJW175" s="37"/>
      <c r="JJX175" s="37"/>
      <c r="JJY175" s="37"/>
      <c r="JJZ175" s="37"/>
      <c r="JKA175" s="37"/>
      <c r="JKB175" s="37"/>
      <c r="JKC175" s="37"/>
      <c r="JKD175" s="37"/>
      <c r="JKE175" s="37"/>
      <c r="JKF175" s="37"/>
      <c r="JKG175" s="37"/>
      <c r="JKH175" s="37"/>
      <c r="JKI175" s="37"/>
      <c r="JKJ175" s="37"/>
      <c r="JKK175" s="37"/>
      <c r="JKL175" s="37"/>
      <c r="JKM175" s="37"/>
      <c r="JKN175" s="37"/>
      <c r="JKO175" s="37"/>
      <c r="JKP175" s="37"/>
      <c r="JKQ175" s="37"/>
      <c r="JKR175" s="37"/>
      <c r="JKS175" s="37"/>
      <c r="JKT175" s="37"/>
      <c r="JKU175" s="37"/>
      <c r="JKV175" s="37"/>
      <c r="JKW175" s="37"/>
      <c r="JKX175" s="37"/>
      <c r="JKY175" s="37"/>
      <c r="JKZ175" s="37"/>
      <c r="JLA175" s="37"/>
      <c r="JLB175" s="37"/>
      <c r="JLC175" s="37"/>
      <c r="JLD175" s="37"/>
      <c r="JLE175" s="37"/>
      <c r="JLF175" s="37"/>
      <c r="JLG175" s="37"/>
      <c r="JLH175" s="37"/>
      <c r="JLI175" s="37"/>
      <c r="JLJ175" s="37"/>
      <c r="JLK175" s="37"/>
      <c r="JLL175" s="37"/>
      <c r="JLM175" s="37"/>
      <c r="JLN175" s="37"/>
      <c r="JLO175" s="37"/>
      <c r="JLP175" s="37"/>
      <c r="JLQ175" s="37"/>
      <c r="JLR175" s="37"/>
      <c r="JLS175" s="37"/>
      <c r="JLT175" s="37"/>
      <c r="JLU175" s="37"/>
      <c r="JLV175" s="37"/>
      <c r="JLW175" s="37"/>
      <c r="JLX175" s="37"/>
      <c r="JLY175" s="37"/>
      <c r="JLZ175" s="37"/>
      <c r="JMA175" s="37"/>
      <c r="JMB175" s="37"/>
      <c r="JMC175" s="37"/>
      <c r="JMD175" s="37"/>
      <c r="JME175" s="37"/>
      <c r="JMF175" s="37"/>
      <c r="JMG175" s="37"/>
      <c r="JMH175" s="37"/>
      <c r="JMI175" s="37"/>
      <c r="JMJ175" s="37"/>
      <c r="JMK175" s="37"/>
      <c r="JML175" s="37"/>
      <c r="JMM175" s="37"/>
      <c r="JMN175" s="37"/>
      <c r="JMO175" s="37"/>
      <c r="JMP175" s="37"/>
      <c r="JMQ175" s="37"/>
      <c r="JMR175" s="37"/>
      <c r="JMS175" s="37"/>
      <c r="JMT175" s="37"/>
      <c r="JMU175" s="37"/>
      <c r="JMV175" s="37"/>
      <c r="JMW175" s="37"/>
      <c r="JMX175" s="37"/>
      <c r="JMY175" s="37"/>
      <c r="JMZ175" s="37"/>
      <c r="JNA175" s="37"/>
      <c r="JNB175" s="37"/>
      <c r="JNC175" s="37"/>
      <c r="JND175" s="37"/>
      <c r="JNE175" s="37"/>
      <c r="JNF175" s="37"/>
      <c r="JNG175" s="37"/>
      <c r="JNH175" s="37"/>
      <c r="JNI175" s="37"/>
      <c r="JNJ175" s="37"/>
      <c r="JNK175" s="37"/>
      <c r="JNL175" s="37"/>
      <c r="JNM175" s="37"/>
      <c r="JNN175" s="37"/>
      <c r="JNO175" s="37"/>
      <c r="JNP175" s="37"/>
      <c r="JNQ175" s="37"/>
      <c r="JNR175" s="37"/>
      <c r="JNS175" s="37"/>
      <c r="JNT175" s="37"/>
      <c r="JNU175" s="37"/>
      <c r="JNV175" s="37"/>
      <c r="JNW175" s="37"/>
      <c r="JNX175" s="37"/>
      <c r="JNY175" s="37"/>
      <c r="JNZ175" s="37"/>
      <c r="JOA175" s="37"/>
      <c r="JOB175" s="37"/>
      <c r="JOC175" s="37"/>
      <c r="JOD175" s="37"/>
      <c r="JOE175" s="37"/>
      <c r="JOF175" s="37"/>
      <c r="JOG175" s="37"/>
      <c r="JOH175" s="37"/>
      <c r="JOI175" s="37"/>
      <c r="JOJ175" s="37"/>
      <c r="JOK175" s="37"/>
      <c r="JOL175" s="37"/>
      <c r="JOM175" s="37"/>
      <c r="JON175" s="37"/>
      <c r="JOO175" s="37"/>
      <c r="JOP175" s="37"/>
      <c r="JOQ175" s="37"/>
      <c r="JOR175" s="37"/>
      <c r="JOS175" s="37"/>
      <c r="JOT175" s="37"/>
      <c r="JOU175" s="37"/>
      <c r="JOV175" s="37"/>
      <c r="JOW175" s="37"/>
      <c r="JOX175" s="37"/>
      <c r="JOY175" s="37"/>
      <c r="JOZ175" s="37"/>
      <c r="JPA175" s="37"/>
      <c r="JPB175" s="37"/>
      <c r="JPC175" s="37"/>
      <c r="JPD175" s="37"/>
      <c r="JPE175" s="37"/>
      <c r="JPF175" s="37"/>
      <c r="JPG175" s="37"/>
      <c r="JPH175" s="37"/>
      <c r="JPI175" s="37"/>
      <c r="JPJ175" s="37"/>
      <c r="JPK175" s="37"/>
      <c r="JPL175" s="37"/>
      <c r="JPM175" s="37"/>
      <c r="JPN175" s="37"/>
      <c r="JPO175" s="37"/>
      <c r="JPP175" s="37"/>
      <c r="JPQ175" s="37"/>
      <c r="JPR175" s="37"/>
      <c r="JPS175" s="37"/>
      <c r="JPT175" s="37"/>
      <c r="JPU175" s="37"/>
      <c r="JPV175" s="37"/>
      <c r="JPW175" s="37"/>
      <c r="JPX175" s="37"/>
      <c r="JPY175" s="37"/>
      <c r="JPZ175" s="37"/>
      <c r="JQA175" s="37"/>
      <c r="JQB175" s="37"/>
      <c r="JQC175" s="37"/>
      <c r="JQD175" s="37"/>
      <c r="JQE175" s="37"/>
      <c r="JQF175" s="37"/>
      <c r="JQG175" s="37"/>
      <c r="JQH175" s="37"/>
      <c r="JQI175" s="37"/>
      <c r="JQJ175" s="37"/>
      <c r="JQK175" s="37"/>
      <c r="JQL175" s="37"/>
      <c r="JQM175" s="37"/>
      <c r="JQN175" s="37"/>
      <c r="JQO175" s="37"/>
      <c r="JQP175" s="37"/>
      <c r="JQQ175" s="37"/>
      <c r="JQR175" s="37"/>
      <c r="JQS175" s="37"/>
      <c r="JQT175" s="37"/>
      <c r="JQU175" s="37"/>
      <c r="JQV175" s="37"/>
      <c r="JQW175" s="37"/>
      <c r="JQX175" s="37"/>
      <c r="JQY175" s="37"/>
      <c r="JQZ175" s="37"/>
      <c r="JRA175" s="37"/>
      <c r="JRB175" s="37"/>
      <c r="JRC175" s="37"/>
      <c r="JRD175" s="37"/>
      <c r="JRE175" s="37"/>
      <c r="JRF175" s="37"/>
      <c r="JRG175" s="37"/>
      <c r="JRH175" s="37"/>
      <c r="JRI175" s="37"/>
      <c r="JRJ175" s="37"/>
      <c r="JRK175" s="37"/>
      <c r="JRL175" s="37"/>
      <c r="JRM175" s="37"/>
      <c r="JRN175" s="37"/>
      <c r="JRO175" s="37"/>
      <c r="JRP175" s="37"/>
      <c r="JRQ175" s="37"/>
      <c r="JRR175" s="37"/>
      <c r="JRS175" s="37"/>
      <c r="JRT175" s="37"/>
      <c r="JRU175" s="37"/>
      <c r="JRV175" s="37"/>
      <c r="JRW175" s="37"/>
      <c r="JRX175" s="37"/>
      <c r="JRY175" s="37"/>
      <c r="JRZ175" s="37"/>
      <c r="JSA175" s="37"/>
      <c r="JSB175" s="37"/>
      <c r="JSC175" s="37"/>
      <c r="JSD175" s="37"/>
      <c r="JSE175" s="37"/>
      <c r="JSF175" s="37"/>
      <c r="JSG175" s="37"/>
      <c r="JSH175" s="37"/>
      <c r="JSI175" s="37"/>
      <c r="JSJ175" s="37"/>
      <c r="JSK175" s="37"/>
      <c r="JSL175" s="37"/>
      <c r="JSM175" s="37"/>
      <c r="JSN175" s="37"/>
      <c r="JSO175" s="37"/>
      <c r="JSP175" s="37"/>
      <c r="JSQ175" s="37"/>
      <c r="JSR175" s="37"/>
      <c r="JSS175" s="37"/>
      <c r="JST175" s="37"/>
      <c r="JSU175" s="37"/>
      <c r="JSV175" s="37"/>
      <c r="JSW175" s="37"/>
      <c r="JSX175" s="37"/>
      <c r="JSY175" s="37"/>
      <c r="JSZ175" s="37"/>
      <c r="JTA175" s="37"/>
      <c r="JTB175" s="37"/>
      <c r="JTC175" s="37"/>
      <c r="JTD175" s="37"/>
      <c r="JTE175" s="37"/>
      <c r="JTF175" s="37"/>
      <c r="JTG175" s="37"/>
      <c r="JTH175" s="37"/>
      <c r="JTI175" s="37"/>
      <c r="JTJ175" s="37"/>
      <c r="JTK175" s="37"/>
      <c r="JTL175" s="37"/>
      <c r="JTM175" s="37"/>
      <c r="JTN175" s="37"/>
      <c r="JTO175" s="37"/>
      <c r="JTP175" s="37"/>
      <c r="JTQ175" s="37"/>
      <c r="JTR175" s="37"/>
      <c r="JTS175" s="37"/>
      <c r="JTT175" s="37"/>
      <c r="JTU175" s="37"/>
      <c r="JTV175" s="37"/>
      <c r="JTW175" s="37"/>
      <c r="JTX175" s="37"/>
      <c r="JTY175" s="37"/>
      <c r="JTZ175" s="37"/>
      <c r="JUA175" s="37"/>
      <c r="JUB175" s="37"/>
      <c r="JUC175" s="37"/>
      <c r="JUD175" s="37"/>
      <c r="JUE175" s="37"/>
      <c r="JUF175" s="37"/>
      <c r="JUG175" s="37"/>
      <c r="JUH175" s="37"/>
      <c r="JUI175" s="37"/>
      <c r="JUJ175" s="37"/>
      <c r="JUK175" s="37"/>
      <c r="JUL175" s="37"/>
      <c r="JUM175" s="37"/>
      <c r="JUN175" s="37"/>
      <c r="JUO175" s="37"/>
      <c r="JUP175" s="37"/>
      <c r="JUQ175" s="37"/>
      <c r="JUR175" s="37"/>
      <c r="JUS175" s="37"/>
      <c r="JUT175" s="37"/>
      <c r="JUU175" s="37"/>
      <c r="JUV175" s="37"/>
      <c r="JUW175" s="37"/>
      <c r="JUX175" s="37"/>
      <c r="JUY175" s="37"/>
      <c r="JUZ175" s="37"/>
      <c r="JVA175" s="37"/>
      <c r="JVB175" s="37"/>
      <c r="JVC175" s="37"/>
      <c r="JVD175" s="37"/>
      <c r="JVE175" s="37"/>
      <c r="JVF175" s="37"/>
      <c r="JVG175" s="37"/>
      <c r="JVH175" s="37"/>
      <c r="JVI175" s="37"/>
      <c r="JVJ175" s="37"/>
      <c r="JVK175" s="37"/>
      <c r="JVL175" s="37"/>
      <c r="JVM175" s="37"/>
      <c r="JVN175" s="37"/>
      <c r="JVO175" s="37"/>
      <c r="JVP175" s="37"/>
      <c r="JVQ175" s="37"/>
      <c r="JVR175" s="37"/>
      <c r="JVS175" s="37"/>
      <c r="JVT175" s="37"/>
      <c r="JVU175" s="37"/>
      <c r="JVV175" s="37"/>
      <c r="JVW175" s="37"/>
      <c r="JVX175" s="37"/>
      <c r="JVY175" s="37"/>
      <c r="JVZ175" s="37"/>
      <c r="JWA175" s="37"/>
      <c r="JWB175" s="37"/>
      <c r="JWC175" s="37"/>
      <c r="JWD175" s="37"/>
      <c r="JWE175" s="37"/>
      <c r="JWF175" s="37"/>
      <c r="JWG175" s="37"/>
      <c r="JWH175" s="37"/>
      <c r="JWI175" s="37"/>
      <c r="JWJ175" s="37"/>
      <c r="JWK175" s="37"/>
      <c r="JWL175" s="37"/>
      <c r="JWM175" s="37"/>
      <c r="JWN175" s="37"/>
      <c r="JWO175" s="37"/>
      <c r="JWP175" s="37"/>
      <c r="JWQ175" s="37"/>
      <c r="JWR175" s="37"/>
      <c r="JWS175" s="37"/>
      <c r="JWT175" s="37"/>
      <c r="JWU175" s="37"/>
      <c r="JWV175" s="37"/>
      <c r="JWW175" s="37"/>
      <c r="JWX175" s="37"/>
      <c r="JWY175" s="37"/>
      <c r="JWZ175" s="37"/>
      <c r="JXA175" s="37"/>
      <c r="JXB175" s="37"/>
      <c r="JXC175" s="37"/>
      <c r="JXD175" s="37"/>
      <c r="JXE175" s="37"/>
      <c r="JXF175" s="37"/>
      <c r="JXG175" s="37"/>
      <c r="JXH175" s="37"/>
      <c r="JXI175" s="37"/>
      <c r="JXJ175" s="37"/>
      <c r="JXK175" s="37"/>
      <c r="JXL175" s="37"/>
      <c r="JXM175" s="37"/>
      <c r="JXN175" s="37"/>
      <c r="JXO175" s="37"/>
      <c r="JXP175" s="37"/>
      <c r="JXQ175" s="37"/>
      <c r="JXR175" s="37"/>
      <c r="JXS175" s="37"/>
      <c r="JXT175" s="37"/>
      <c r="JXU175" s="37"/>
      <c r="JXV175" s="37"/>
      <c r="JXW175" s="37"/>
      <c r="JXX175" s="37"/>
      <c r="JXY175" s="37"/>
      <c r="JXZ175" s="37"/>
      <c r="JYA175" s="37"/>
      <c r="JYB175" s="37"/>
      <c r="JYC175" s="37"/>
      <c r="JYD175" s="37"/>
      <c r="JYE175" s="37"/>
      <c r="JYF175" s="37"/>
      <c r="JYG175" s="37"/>
      <c r="JYH175" s="37"/>
      <c r="JYI175" s="37"/>
      <c r="JYJ175" s="37"/>
      <c r="JYK175" s="37"/>
      <c r="JYL175" s="37"/>
      <c r="JYM175" s="37"/>
      <c r="JYN175" s="37"/>
      <c r="JYO175" s="37"/>
      <c r="JYP175" s="37"/>
      <c r="JYQ175" s="37"/>
      <c r="JYR175" s="37"/>
      <c r="JYS175" s="37"/>
      <c r="JYT175" s="37"/>
      <c r="JYU175" s="37"/>
      <c r="JYV175" s="37"/>
      <c r="JYW175" s="37"/>
      <c r="JYX175" s="37"/>
      <c r="JYY175" s="37"/>
      <c r="JYZ175" s="37"/>
      <c r="JZA175" s="37"/>
      <c r="JZB175" s="37"/>
      <c r="JZC175" s="37"/>
      <c r="JZD175" s="37"/>
      <c r="JZE175" s="37"/>
      <c r="JZF175" s="37"/>
      <c r="JZG175" s="37"/>
      <c r="JZH175" s="37"/>
      <c r="JZI175" s="37"/>
      <c r="JZJ175" s="37"/>
      <c r="JZK175" s="37"/>
      <c r="JZL175" s="37"/>
      <c r="JZM175" s="37"/>
      <c r="JZN175" s="37"/>
      <c r="JZO175" s="37"/>
      <c r="JZP175" s="37"/>
      <c r="JZQ175" s="37"/>
      <c r="JZR175" s="37"/>
      <c r="JZS175" s="37"/>
      <c r="JZT175" s="37"/>
      <c r="JZU175" s="37"/>
      <c r="JZV175" s="37"/>
      <c r="JZW175" s="37"/>
      <c r="JZX175" s="37"/>
      <c r="JZY175" s="37"/>
      <c r="JZZ175" s="37"/>
      <c r="KAA175" s="37"/>
      <c r="KAB175" s="37"/>
      <c r="KAC175" s="37"/>
      <c r="KAD175" s="37"/>
      <c r="KAE175" s="37"/>
      <c r="KAF175" s="37"/>
      <c r="KAG175" s="37"/>
      <c r="KAH175" s="37"/>
      <c r="KAI175" s="37"/>
      <c r="KAJ175" s="37"/>
      <c r="KAK175" s="37"/>
      <c r="KAL175" s="37"/>
      <c r="KAM175" s="37"/>
      <c r="KAN175" s="37"/>
      <c r="KAO175" s="37"/>
      <c r="KAP175" s="37"/>
      <c r="KAQ175" s="37"/>
      <c r="KAR175" s="37"/>
      <c r="KAS175" s="37"/>
      <c r="KAT175" s="37"/>
      <c r="KAU175" s="37"/>
      <c r="KAV175" s="37"/>
      <c r="KAW175" s="37"/>
      <c r="KAX175" s="37"/>
      <c r="KAY175" s="37"/>
      <c r="KAZ175" s="37"/>
      <c r="KBA175" s="37"/>
      <c r="KBB175" s="37"/>
      <c r="KBC175" s="37"/>
      <c r="KBD175" s="37"/>
      <c r="KBE175" s="37"/>
      <c r="KBF175" s="37"/>
      <c r="KBG175" s="37"/>
      <c r="KBH175" s="37"/>
      <c r="KBI175" s="37"/>
      <c r="KBJ175" s="37"/>
      <c r="KBK175" s="37"/>
      <c r="KBL175" s="37"/>
      <c r="KBM175" s="37"/>
      <c r="KBN175" s="37"/>
      <c r="KBO175" s="37"/>
      <c r="KBP175" s="37"/>
      <c r="KBQ175" s="37"/>
      <c r="KBR175" s="37"/>
      <c r="KBS175" s="37"/>
      <c r="KBT175" s="37"/>
      <c r="KBU175" s="37"/>
      <c r="KBV175" s="37"/>
      <c r="KBW175" s="37"/>
      <c r="KBX175" s="37"/>
      <c r="KBY175" s="37"/>
      <c r="KBZ175" s="37"/>
      <c r="KCA175" s="37"/>
      <c r="KCB175" s="37"/>
      <c r="KCC175" s="37"/>
      <c r="KCD175" s="37"/>
      <c r="KCE175" s="37"/>
      <c r="KCF175" s="37"/>
      <c r="KCG175" s="37"/>
      <c r="KCH175" s="37"/>
      <c r="KCI175" s="37"/>
      <c r="KCJ175" s="37"/>
      <c r="KCK175" s="37"/>
      <c r="KCL175" s="37"/>
      <c r="KCM175" s="37"/>
      <c r="KCN175" s="37"/>
      <c r="KCO175" s="37"/>
      <c r="KCP175" s="37"/>
      <c r="KCQ175" s="37"/>
      <c r="KCR175" s="37"/>
      <c r="KCS175" s="37"/>
      <c r="KCT175" s="37"/>
      <c r="KCU175" s="37"/>
      <c r="KCV175" s="37"/>
      <c r="KCW175" s="37"/>
      <c r="KCX175" s="37"/>
      <c r="KCY175" s="37"/>
      <c r="KCZ175" s="37"/>
      <c r="KDA175" s="37"/>
      <c r="KDB175" s="37"/>
      <c r="KDC175" s="37"/>
      <c r="KDD175" s="37"/>
      <c r="KDE175" s="37"/>
      <c r="KDF175" s="37"/>
      <c r="KDG175" s="37"/>
      <c r="KDH175" s="37"/>
      <c r="KDI175" s="37"/>
      <c r="KDJ175" s="37"/>
      <c r="KDK175" s="37"/>
      <c r="KDL175" s="37"/>
      <c r="KDM175" s="37"/>
      <c r="KDN175" s="37"/>
      <c r="KDO175" s="37"/>
      <c r="KDP175" s="37"/>
      <c r="KDQ175" s="37"/>
      <c r="KDR175" s="37"/>
      <c r="KDS175" s="37"/>
      <c r="KDT175" s="37"/>
      <c r="KDU175" s="37"/>
      <c r="KDV175" s="37"/>
      <c r="KDW175" s="37"/>
      <c r="KDX175" s="37"/>
      <c r="KDY175" s="37"/>
      <c r="KDZ175" s="37"/>
      <c r="KEA175" s="37"/>
      <c r="KEB175" s="37"/>
      <c r="KEC175" s="37"/>
      <c r="KED175" s="37"/>
      <c r="KEE175" s="37"/>
      <c r="KEF175" s="37"/>
      <c r="KEG175" s="37"/>
      <c r="KEH175" s="37"/>
      <c r="KEI175" s="37"/>
      <c r="KEJ175" s="37"/>
      <c r="KEK175" s="37"/>
      <c r="KEL175" s="37"/>
      <c r="KEM175" s="37"/>
      <c r="KEN175" s="37"/>
      <c r="KEO175" s="37"/>
      <c r="KEP175" s="37"/>
      <c r="KEQ175" s="37"/>
      <c r="KER175" s="37"/>
      <c r="KES175" s="37"/>
      <c r="KET175" s="37"/>
      <c r="KEU175" s="37"/>
      <c r="KEV175" s="37"/>
      <c r="KEW175" s="37"/>
      <c r="KEX175" s="37"/>
      <c r="KEY175" s="37"/>
      <c r="KEZ175" s="37"/>
      <c r="KFA175" s="37"/>
      <c r="KFB175" s="37"/>
      <c r="KFC175" s="37"/>
      <c r="KFD175" s="37"/>
      <c r="KFE175" s="37"/>
      <c r="KFF175" s="37"/>
      <c r="KFG175" s="37"/>
      <c r="KFH175" s="37"/>
      <c r="KFI175" s="37"/>
      <c r="KFJ175" s="37"/>
      <c r="KFK175" s="37"/>
      <c r="KFL175" s="37"/>
      <c r="KFM175" s="37"/>
      <c r="KFN175" s="37"/>
      <c r="KFO175" s="37"/>
      <c r="KFP175" s="37"/>
      <c r="KFQ175" s="37"/>
      <c r="KFR175" s="37"/>
      <c r="KFS175" s="37"/>
      <c r="KFT175" s="37"/>
      <c r="KFU175" s="37"/>
      <c r="KFV175" s="37"/>
      <c r="KFW175" s="37"/>
      <c r="KFX175" s="37"/>
      <c r="KFY175" s="37"/>
      <c r="KFZ175" s="37"/>
      <c r="KGA175" s="37"/>
      <c r="KGB175" s="37"/>
      <c r="KGC175" s="37"/>
      <c r="KGD175" s="37"/>
      <c r="KGE175" s="37"/>
      <c r="KGF175" s="37"/>
      <c r="KGG175" s="37"/>
      <c r="KGH175" s="37"/>
      <c r="KGI175" s="37"/>
      <c r="KGJ175" s="37"/>
      <c r="KGK175" s="37"/>
      <c r="KGL175" s="37"/>
      <c r="KGM175" s="37"/>
      <c r="KGN175" s="37"/>
      <c r="KGO175" s="37"/>
      <c r="KGP175" s="37"/>
      <c r="KGQ175" s="37"/>
      <c r="KGR175" s="37"/>
      <c r="KGS175" s="37"/>
      <c r="KGT175" s="37"/>
      <c r="KGU175" s="37"/>
      <c r="KGV175" s="37"/>
      <c r="KGW175" s="37"/>
      <c r="KGX175" s="37"/>
      <c r="KGY175" s="37"/>
      <c r="KGZ175" s="37"/>
      <c r="KHA175" s="37"/>
      <c r="KHB175" s="37"/>
      <c r="KHC175" s="37"/>
      <c r="KHD175" s="37"/>
      <c r="KHE175" s="37"/>
      <c r="KHF175" s="37"/>
      <c r="KHG175" s="37"/>
      <c r="KHH175" s="37"/>
      <c r="KHI175" s="37"/>
      <c r="KHJ175" s="37"/>
      <c r="KHK175" s="37"/>
      <c r="KHL175" s="37"/>
      <c r="KHM175" s="37"/>
      <c r="KHN175" s="37"/>
      <c r="KHO175" s="37"/>
      <c r="KHP175" s="37"/>
      <c r="KHQ175" s="37"/>
      <c r="KHR175" s="37"/>
      <c r="KHS175" s="37"/>
      <c r="KHT175" s="37"/>
      <c r="KHU175" s="37"/>
      <c r="KHV175" s="37"/>
      <c r="KHW175" s="37"/>
      <c r="KHX175" s="37"/>
      <c r="KHY175" s="37"/>
      <c r="KHZ175" s="37"/>
      <c r="KIA175" s="37"/>
      <c r="KIB175" s="37"/>
      <c r="KIC175" s="37"/>
      <c r="KID175" s="37"/>
      <c r="KIE175" s="37"/>
      <c r="KIF175" s="37"/>
      <c r="KIG175" s="37"/>
      <c r="KIH175" s="37"/>
      <c r="KII175" s="37"/>
      <c r="KIJ175" s="37"/>
      <c r="KIK175" s="37"/>
      <c r="KIL175" s="37"/>
      <c r="KIM175" s="37"/>
      <c r="KIN175" s="37"/>
      <c r="KIO175" s="37"/>
      <c r="KIP175" s="37"/>
      <c r="KIQ175" s="37"/>
      <c r="KIR175" s="37"/>
      <c r="KIS175" s="37"/>
      <c r="KIT175" s="37"/>
      <c r="KIU175" s="37"/>
      <c r="KIV175" s="37"/>
      <c r="KIW175" s="37"/>
      <c r="KIX175" s="37"/>
      <c r="KIY175" s="37"/>
      <c r="KIZ175" s="37"/>
      <c r="KJA175" s="37"/>
      <c r="KJB175" s="37"/>
      <c r="KJC175" s="37"/>
      <c r="KJD175" s="37"/>
      <c r="KJE175" s="37"/>
      <c r="KJF175" s="37"/>
      <c r="KJG175" s="37"/>
      <c r="KJH175" s="37"/>
      <c r="KJI175" s="37"/>
      <c r="KJJ175" s="37"/>
      <c r="KJK175" s="37"/>
      <c r="KJL175" s="37"/>
      <c r="KJM175" s="37"/>
      <c r="KJN175" s="37"/>
      <c r="KJO175" s="37"/>
      <c r="KJP175" s="37"/>
      <c r="KJQ175" s="37"/>
      <c r="KJR175" s="37"/>
      <c r="KJS175" s="37"/>
      <c r="KJT175" s="37"/>
      <c r="KJU175" s="37"/>
      <c r="KJV175" s="37"/>
      <c r="KJW175" s="37"/>
      <c r="KJX175" s="37"/>
      <c r="KJY175" s="37"/>
      <c r="KJZ175" s="37"/>
      <c r="KKA175" s="37"/>
      <c r="KKB175" s="37"/>
      <c r="KKC175" s="37"/>
      <c r="KKD175" s="37"/>
      <c r="KKE175" s="37"/>
      <c r="KKF175" s="37"/>
      <c r="KKG175" s="37"/>
      <c r="KKH175" s="37"/>
      <c r="KKI175" s="37"/>
      <c r="KKJ175" s="37"/>
      <c r="KKK175" s="37"/>
      <c r="KKL175" s="37"/>
      <c r="KKM175" s="37"/>
      <c r="KKN175" s="37"/>
      <c r="KKO175" s="37"/>
      <c r="KKP175" s="37"/>
      <c r="KKQ175" s="37"/>
      <c r="KKR175" s="37"/>
      <c r="KKS175" s="37"/>
      <c r="KKT175" s="37"/>
      <c r="KKU175" s="37"/>
      <c r="KKV175" s="37"/>
      <c r="KKW175" s="37"/>
      <c r="KKX175" s="37"/>
      <c r="KKY175" s="37"/>
      <c r="KKZ175" s="37"/>
      <c r="KLA175" s="37"/>
      <c r="KLB175" s="37"/>
      <c r="KLC175" s="37"/>
      <c r="KLD175" s="37"/>
      <c r="KLE175" s="37"/>
      <c r="KLF175" s="37"/>
      <c r="KLG175" s="37"/>
      <c r="KLH175" s="37"/>
      <c r="KLI175" s="37"/>
      <c r="KLJ175" s="37"/>
      <c r="KLK175" s="37"/>
      <c r="KLL175" s="37"/>
      <c r="KLM175" s="37"/>
      <c r="KLN175" s="37"/>
      <c r="KLO175" s="37"/>
      <c r="KLP175" s="37"/>
      <c r="KLQ175" s="37"/>
      <c r="KLR175" s="37"/>
      <c r="KLS175" s="37"/>
      <c r="KLT175" s="37"/>
      <c r="KLU175" s="37"/>
      <c r="KLV175" s="37"/>
      <c r="KLW175" s="37"/>
      <c r="KLX175" s="37"/>
      <c r="KLY175" s="37"/>
      <c r="KLZ175" s="37"/>
      <c r="KMA175" s="37"/>
      <c r="KMB175" s="37"/>
      <c r="KMC175" s="37"/>
      <c r="KMD175" s="37"/>
      <c r="KME175" s="37"/>
      <c r="KMF175" s="37"/>
      <c r="KMG175" s="37"/>
      <c r="KMH175" s="37"/>
      <c r="KMI175" s="37"/>
      <c r="KMJ175" s="37"/>
      <c r="KMK175" s="37"/>
      <c r="KML175" s="37"/>
      <c r="KMM175" s="37"/>
      <c r="KMN175" s="37"/>
      <c r="KMO175" s="37"/>
      <c r="KMP175" s="37"/>
      <c r="KMQ175" s="37"/>
      <c r="KMR175" s="37"/>
      <c r="KMS175" s="37"/>
      <c r="KMT175" s="37"/>
      <c r="KMU175" s="37"/>
      <c r="KMV175" s="37"/>
      <c r="KMW175" s="37"/>
      <c r="KMX175" s="37"/>
      <c r="KMY175" s="37"/>
      <c r="KMZ175" s="37"/>
      <c r="KNA175" s="37"/>
      <c r="KNB175" s="37"/>
      <c r="KNC175" s="37"/>
      <c r="KND175" s="37"/>
      <c r="KNE175" s="37"/>
      <c r="KNF175" s="37"/>
      <c r="KNG175" s="37"/>
      <c r="KNH175" s="37"/>
      <c r="KNI175" s="37"/>
      <c r="KNJ175" s="37"/>
      <c r="KNK175" s="37"/>
      <c r="KNL175" s="37"/>
      <c r="KNM175" s="37"/>
      <c r="KNN175" s="37"/>
      <c r="KNO175" s="37"/>
      <c r="KNP175" s="37"/>
      <c r="KNQ175" s="37"/>
      <c r="KNR175" s="37"/>
      <c r="KNS175" s="37"/>
      <c r="KNT175" s="37"/>
      <c r="KNU175" s="37"/>
      <c r="KNV175" s="37"/>
      <c r="KNW175" s="37"/>
      <c r="KNX175" s="37"/>
      <c r="KNY175" s="37"/>
      <c r="KNZ175" s="37"/>
      <c r="KOA175" s="37"/>
      <c r="KOB175" s="37"/>
      <c r="KOC175" s="37"/>
      <c r="KOD175" s="37"/>
      <c r="KOE175" s="37"/>
      <c r="KOF175" s="37"/>
      <c r="KOG175" s="37"/>
      <c r="KOH175" s="37"/>
      <c r="KOI175" s="37"/>
      <c r="KOJ175" s="37"/>
      <c r="KOK175" s="37"/>
      <c r="KOL175" s="37"/>
      <c r="KOM175" s="37"/>
      <c r="KON175" s="37"/>
      <c r="KOO175" s="37"/>
      <c r="KOP175" s="37"/>
      <c r="KOQ175" s="37"/>
      <c r="KOR175" s="37"/>
      <c r="KOS175" s="37"/>
      <c r="KOT175" s="37"/>
      <c r="KOU175" s="37"/>
      <c r="KOV175" s="37"/>
      <c r="KOW175" s="37"/>
      <c r="KOX175" s="37"/>
      <c r="KOY175" s="37"/>
      <c r="KOZ175" s="37"/>
      <c r="KPA175" s="37"/>
      <c r="KPB175" s="37"/>
      <c r="KPC175" s="37"/>
      <c r="KPD175" s="37"/>
      <c r="KPE175" s="37"/>
      <c r="KPF175" s="37"/>
      <c r="KPG175" s="37"/>
      <c r="KPH175" s="37"/>
      <c r="KPI175" s="37"/>
      <c r="KPJ175" s="37"/>
      <c r="KPK175" s="37"/>
      <c r="KPL175" s="37"/>
      <c r="KPM175" s="37"/>
      <c r="KPN175" s="37"/>
      <c r="KPO175" s="37"/>
      <c r="KPP175" s="37"/>
      <c r="KPQ175" s="37"/>
      <c r="KPR175" s="37"/>
      <c r="KPS175" s="37"/>
      <c r="KPT175" s="37"/>
      <c r="KPU175" s="37"/>
      <c r="KPV175" s="37"/>
      <c r="KPW175" s="37"/>
      <c r="KPX175" s="37"/>
      <c r="KPY175" s="37"/>
      <c r="KPZ175" s="37"/>
      <c r="KQA175" s="37"/>
      <c r="KQB175" s="37"/>
      <c r="KQC175" s="37"/>
      <c r="KQD175" s="37"/>
      <c r="KQE175" s="37"/>
      <c r="KQF175" s="37"/>
      <c r="KQG175" s="37"/>
      <c r="KQH175" s="37"/>
      <c r="KQI175" s="37"/>
      <c r="KQJ175" s="37"/>
      <c r="KQK175" s="37"/>
      <c r="KQL175" s="37"/>
      <c r="KQM175" s="37"/>
      <c r="KQN175" s="37"/>
      <c r="KQO175" s="37"/>
      <c r="KQP175" s="37"/>
      <c r="KQQ175" s="37"/>
      <c r="KQR175" s="37"/>
      <c r="KQS175" s="37"/>
      <c r="KQT175" s="37"/>
      <c r="KQU175" s="37"/>
      <c r="KQV175" s="37"/>
      <c r="KQW175" s="37"/>
      <c r="KQX175" s="37"/>
      <c r="KQY175" s="37"/>
      <c r="KQZ175" s="37"/>
      <c r="KRA175" s="37"/>
      <c r="KRB175" s="37"/>
      <c r="KRC175" s="37"/>
      <c r="KRD175" s="37"/>
      <c r="KRE175" s="37"/>
      <c r="KRF175" s="37"/>
      <c r="KRG175" s="37"/>
      <c r="KRH175" s="37"/>
      <c r="KRI175" s="37"/>
      <c r="KRJ175" s="37"/>
      <c r="KRK175" s="37"/>
      <c r="KRL175" s="37"/>
      <c r="KRM175" s="37"/>
      <c r="KRN175" s="37"/>
      <c r="KRO175" s="37"/>
      <c r="KRP175" s="37"/>
      <c r="KRQ175" s="37"/>
      <c r="KRR175" s="37"/>
      <c r="KRS175" s="37"/>
      <c r="KRT175" s="37"/>
      <c r="KRU175" s="37"/>
      <c r="KRV175" s="37"/>
      <c r="KRW175" s="37"/>
      <c r="KRX175" s="37"/>
      <c r="KRY175" s="37"/>
      <c r="KRZ175" s="37"/>
      <c r="KSA175" s="37"/>
      <c r="KSB175" s="37"/>
      <c r="KSC175" s="37"/>
      <c r="KSD175" s="37"/>
      <c r="KSE175" s="37"/>
      <c r="KSF175" s="37"/>
      <c r="KSG175" s="37"/>
      <c r="KSH175" s="37"/>
      <c r="KSI175" s="37"/>
      <c r="KSJ175" s="37"/>
      <c r="KSK175" s="37"/>
      <c r="KSL175" s="37"/>
      <c r="KSM175" s="37"/>
      <c r="KSN175" s="37"/>
      <c r="KSO175" s="37"/>
      <c r="KSP175" s="37"/>
      <c r="KSQ175" s="37"/>
      <c r="KSR175" s="37"/>
      <c r="KSS175" s="37"/>
      <c r="KST175" s="37"/>
      <c r="KSU175" s="37"/>
      <c r="KSV175" s="37"/>
      <c r="KSW175" s="37"/>
      <c r="KSX175" s="37"/>
      <c r="KSY175" s="37"/>
      <c r="KSZ175" s="37"/>
      <c r="KTA175" s="37"/>
      <c r="KTB175" s="37"/>
      <c r="KTC175" s="37"/>
      <c r="KTD175" s="37"/>
      <c r="KTE175" s="37"/>
      <c r="KTF175" s="37"/>
      <c r="KTG175" s="37"/>
      <c r="KTH175" s="37"/>
      <c r="KTI175" s="37"/>
      <c r="KTJ175" s="37"/>
      <c r="KTK175" s="37"/>
      <c r="KTL175" s="37"/>
      <c r="KTM175" s="37"/>
      <c r="KTN175" s="37"/>
      <c r="KTO175" s="37"/>
      <c r="KTP175" s="37"/>
      <c r="KTQ175" s="37"/>
      <c r="KTR175" s="37"/>
      <c r="KTS175" s="37"/>
      <c r="KTT175" s="37"/>
      <c r="KTU175" s="37"/>
      <c r="KTV175" s="37"/>
      <c r="KTW175" s="37"/>
      <c r="KTX175" s="37"/>
      <c r="KTY175" s="37"/>
      <c r="KTZ175" s="37"/>
      <c r="KUA175" s="37"/>
      <c r="KUB175" s="37"/>
      <c r="KUC175" s="37"/>
      <c r="KUD175" s="37"/>
      <c r="KUE175" s="37"/>
      <c r="KUF175" s="37"/>
      <c r="KUG175" s="37"/>
      <c r="KUH175" s="37"/>
      <c r="KUI175" s="37"/>
      <c r="KUJ175" s="37"/>
      <c r="KUK175" s="37"/>
      <c r="KUL175" s="37"/>
      <c r="KUM175" s="37"/>
      <c r="KUN175" s="37"/>
      <c r="KUO175" s="37"/>
      <c r="KUP175" s="37"/>
      <c r="KUQ175" s="37"/>
      <c r="KUR175" s="37"/>
      <c r="KUS175" s="37"/>
      <c r="KUT175" s="37"/>
      <c r="KUU175" s="37"/>
      <c r="KUV175" s="37"/>
      <c r="KUW175" s="37"/>
      <c r="KUX175" s="37"/>
      <c r="KUY175" s="37"/>
      <c r="KUZ175" s="37"/>
      <c r="KVA175" s="37"/>
      <c r="KVB175" s="37"/>
      <c r="KVC175" s="37"/>
      <c r="KVD175" s="37"/>
      <c r="KVE175" s="37"/>
      <c r="KVF175" s="37"/>
      <c r="KVG175" s="37"/>
      <c r="KVH175" s="37"/>
      <c r="KVI175" s="37"/>
      <c r="KVJ175" s="37"/>
      <c r="KVK175" s="37"/>
      <c r="KVL175" s="37"/>
      <c r="KVM175" s="37"/>
      <c r="KVN175" s="37"/>
      <c r="KVO175" s="37"/>
      <c r="KVP175" s="37"/>
      <c r="KVQ175" s="37"/>
      <c r="KVR175" s="37"/>
      <c r="KVS175" s="37"/>
      <c r="KVT175" s="37"/>
      <c r="KVU175" s="37"/>
      <c r="KVV175" s="37"/>
      <c r="KVW175" s="37"/>
      <c r="KVX175" s="37"/>
      <c r="KVY175" s="37"/>
      <c r="KVZ175" s="37"/>
      <c r="KWA175" s="37"/>
      <c r="KWB175" s="37"/>
      <c r="KWC175" s="37"/>
      <c r="KWD175" s="37"/>
      <c r="KWE175" s="37"/>
      <c r="KWF175" s="37"/>
      <c r="KWG175" s="37"/>
      <c r="KWH175" s="37"/>
      <c r="KWI175" s="37"/>
      <c r="KWJ175" s="37"/>
      <c r="KWK175" s="37"/>
      <c r="KWL175" s="37"/>
      <c r="KWM175" s="37"/>
      <c r="KWN175" s="37"/>
      <c r="KWO175" s="37"/>
      <c r="KWP175" s="37"/>
      <c r="KWQ175" s="37"/>
      <c r="KWR175" s="37"/>
      <c r="KWS175" s="37"/>
      <c r="KWT175" s="37"/>
      <c r="KWU175" s="37"/>
      <c r="KWV175" s="37"/>
      <c r="KWW175" s="37"/>
      <c r="KWX175" s="37"/>
      <c r="KWY175" s="37"/>
      <c r="KWZ175" s="37"/>
      <c r="KXA175" s="37"/>
      <c r="KXB175" s="37"/>
      <c r="KXC175" s="37"/>
      <c r="KXD175" s="37"/>
      <c r="KXE175" s="37"/>
      <c r="KXF175" s="37"/>
      <c r="KXG175" s="37"/>
      <c r="KXH175" s="37"/>
      <c r="KXI175" s="37"/>
      <c r="KXJ175" s="37"/>
      <c r="KXK175" s="37"/>
      <c r="KXL175" s="37"/>
      <c r="KXM175" s="37"/>
      <c r="KXN175" s="37"/>
      <c r="KXO175" s="37"/>
      <c r="KXP175" s="37"/>
      <c r="KXQ175" s="37"/>
      <c r="KXR175" s="37"/>
      <c r="KXS175" s="37"/>
      <c r="KXT175" s="37"/>
      <c r="KXU175" s="37"/>
      <c r="KXV175" s="37"/>
      <c r="KXW175" s="37"/>
      <c r="KXX175" s="37"/>
      <c r="KXY175" s="37"/>
      <c r="KXZ175" s="37"/>
      <c r="KYA175" s="37"/>
      <c r="KYB175" s="37"/>
      <c r="KYC175" s="37"/>
      <c r="KYD175" s="37"/>
      <c r="KYE175" s="37"/>
      <c r="KYF175" s="37"/>
      <c r="KYG175" s="37"/>
      <c r="KYH175" s="37"/>
      <c r="KYI175" s="37"/>
      <c r="KYJ175" s="37"/>
      <c r="KYK175" s="37"/>
      <c r="KYL175" s="37"/>
      <c r="KYM175" s="37"/>
      <c r="KYN175" s="37"/>
      <c r="KYO175" s="37"/>
      <c r="KYP175" s="37"/>
      <c r="KYQ175" s="37"/>
      <c r="KYR175" s="37"/>
      <c r="KYS175" s="37"/>
      <c r="KYT175" s="37"/>
      <c r="KYU175" s="37"/>
      <c r="KYV175" s="37"/>
      <c r="KYW175" s="37"/>
      <c r="KYX175" s="37"/>
      <c r="KYY175" s="37"/>
      <c r="KYZ175" s="37"/>
      <c r="KZA175" s="37"/>
      <c r="KZB175" s="37"/>
      <c r="KZC175" s="37"/>
      <c r="KZD175" s="37"/>
      <c r="KZE175" s="37"/>
      <c r="KZF175" s="37"/>
      <c r="KZG175" s="37"/>
      <c r="KZH175" s="37"/>
      <c r="KZI175" s="37"/>
      <c r="KZJ175" s="37"/>
      <c r="KZK175" s="37"/>
      <c r="KZL175" s="37"/>
      <c r="KZM175" s="37"/>
      <c r="KZN175" s="37"/>
      <c r="KZO175" s="37"/>
      <c r="KZP175" s="37"/>
      <c r="KZQ175" s="37"/>
      <c r="KZR175" s="37"/>
      <c r="KZS175" s="37"/>
      <c r="KZT175" s="37"/>
      <c r="KZU175" s="37"/>
      <c r="KZV175" s="37"/>
      <c r="KZW175" s="37"/>
      <c r="KZX175" s="37"/>
      <c r="KZY175" s="37"/>
      <c r="KZZ175" s="37"/>
      <c r="LAA175" s="37"/>
      <c r="LAB175" s="37"/>
      <c r="LAC175" s="37"/>
      <c r="LAD175" s="37"/>
      <c r="LAE175" s="37"/>
      <c r="LAF175" s="37"/>
      <c r="LAG175" s="37"/>
      <c r="LAH175" s="37"/>
      <c r="LAI175" s="37"/>
      <c r="LAJ175" s="37"/>
      <c r="LAK175" s="37"/>
      <c r="LAL175" s="37"/>
      <c r="LAM175" s="37"/>
      <c r="LAN175" s="37"/>
      <c r="LAO175" s="37"/>
      <c r="LAP175" s="37"/>
      <c r="LAQ175" s="37"/>
      <c r="LAR175" s="37"/>
      <c r="LAS175" s="37"/>
      <c r="LAT175" s="37"/>
      <c r="LAU175" s="37"/>
      <c r="LAV175" s="37"/>
      <c r="LAW175" s="37"/>
      <c r="LAX175" s="37"/>
      <c r="LAY175" s="37"/>
      <c r="LAZ175" s="37"/>
      <c r="LBA175" s="37"/>
      <c r="LBB175" s="37"/>
      <c r="LBC175" s="37"/>
      <c r="LBD175" s="37"/>
      <c r="LBE175" s="37"/>
      <c r="LBF175" s="37"/>
      <c r="LBG175" s="37"/>
      <c r="LBH175" s="37"/>
      <c r="LBI175" s="37"/>
      <c r="LBJ175" s="37"/>
      <c r="LBK175" s="37"/>
      <c r="LBL175" s="37"/>
      <c r="LBM175" s="37"/>
      <c r="LBN175" s="37"/>
      <c r="LBO175" s="37"/>
      <c r="LBP175" s="37"/>
      <c r="LBQ175" s="37"/>
      <c r="LBR175" s="37"/>
      <c r="LBS175" s="37"/>
      <c r="LBT175" s="37"/>
      <c r="LBU175" s="37"/>
      <c r="LBV175" s="37"/>
      <c r="LBW175" s="37"/>
      <c r="LBX175" s="37"/>
      <c r="LBY175" s="37"/>
      <c r="LBZ175" s="37"/>
      <c r="LCA175" s="37"/>
      <c r="LCB175" s="37"/>
      <c r="LCC175" s="37"/>
      <c r="LCD175" s="37"/>
      <c r="LCE175" s="37"/>
      <c r="LCF175" s="37"/>
      <c r="LCG175" s="37"/>
      <c r="LCH175" s="37"/>
      <c r="LCI175" s="37"/>
      <c r="LCJ175" s="37"/>
      <c r="LCK175" s="37"/>
      <c r="LCL175" s="37"/>
      <c r="LCM175" s="37"/>
      <c r="LCN175" s="37"/>
      <c r="LCO175" s="37"/>
      <c r="LCP175" s="37"/>
      <c r="LCQ175" s="37"/>
      <c r="LCR175" s="37"/>
      <c r="LCS175" s="37"/>
      <c r="LCT175" s="37"/>
      <c r="LCU175" s="37"/>
      <c r="LCV175" s="37"/>
      <c r="LCW175" s="37"/>
      <c r="LCX175" s="37"/>
      <c r="LCY175" s="37"/>
      <c r="LCZ175" s="37"/>
      <c r="LDA175" s="37"/>
      <c r="LDB175" s="37"/>
      <c r="LDC175" s="37"/>
      <c r="LDD175" s="37"/>
      <c r="LDE175" s="37"/>
      <c r="LDF175" s="37"/>
      <c r="LDG175" s="37"/>
      <c r="LDH175" s="37"/>
      <c r="LDI175" s="37"/>
      <c r="LDJ175" s="37"/>
      <c r="LDK175" s="37"/>
      <c r="LDL175" s="37"/>
      <c r="LDM175" s="37"/>
      <c r="LDN175" s="37"/>
      <c r="LDO175" s="37"/>
      <c r="LDP175" s="37"/>
      <c r="LDQ175" s="37"/>
      <c r="LDR175" s="37"/>
      <c r="LDS175" s="37"/>
      <c r="LDT175" s="37"/>
      <c r="LDU175" s="37"/>
      <c r="LDV175" s="37"/>
      <c r="LDW175" s="37"/>
      <c r="LDX175" s="37"/>
      <c r="LDY175" s="37"/>
      <c r="LDZ175" s="37"/>
      <c r="LEA175" s="37"/>
      <c r="LEB175" s="37"/>
      <c r="LEC175" s="37"/>
      <c r="LED175" s="37"/>
      <c r="LEE175" s="37"/>
      <c r="LEF175" s="37"/>
      <c r="LEG175" s="37"/>
      <c r="LEH175" s="37"/>
      <c r="LEI175" s="37"/>
      <c r="LEJ175" s="37"/>
      <c r="LEK175" s="37"/>
      <c r="LEL175" s="37"/>
      <c r="LEM175" s="37"/>
      <c r="LEN175" s="37"/>
      <c r="LEO175" s="37"/>
      <c r="LEP175" s="37"/>
      <c r="LEQ175" s="37"/>
      <c r="LER175" s="37"/>
      <c r="LES175" s="37"/>
      <c r="LET175" s="37"/>
      <c r="LEU175" s="37"/>
      <c r="LEV175" s="37"/>
      <c r="LEW175" s="37"/>
      <c r="LEX175" s="37"/>
      <c r="LEY175" s="37"/>
      <c r="LEZ175" s="37"/>
      <c r="LFA175" s="37"/>
      <c r="LFB175" s="37"/>
      <c r="LFC175" s="37"/>
      <c r="LFD175" s="37"/>
      <c r="LFE175" s="37"/>
      <c r="LFF175" s="37"/>
      <c r="LFG175" s="37"/>
      <c r="LFH175" s="37"/>
      <c r="LFI175" s="37"/>
      <c r="LFJ175" s="37"/>
      <c r="LFK175" s="37"/>
      <c r="LFL175" s="37"/>
      <c r="LFM175" s="37"/>
      <c r="LFN175" s="37"/>
      <c r="LFO175" s="37"/>
      <c r="LFP175" s="37"/>
      <c r="LFQ175" s="37"/>
      <c r="LFR175" s="37"/>
      <c r="LFS175" s="37"/>
      <c r="LFT175" s="37"/>
      <c r="LFU175" s="37"/>
      <c r="LFV175" s="37"/>
      <c r="LFW175" s="37"/>
      <c r="LFX175" s="37"/>
      <c r="LFY175" s="37"/>
      <c r="LFZ175" s="37"/>
      <c r="LGA175" s="37"/>
      <c r="LGB175" s="37"/>
      <c r="LGC175" s="37"/>
      <c r="LGD175" s="37"/>
      <c r="LGE175" s="37"/>
      <c r="LGF175" s="37"/>
      <c r="LGG175" s="37"/>
      <c r="LGH175" s="37"/>
      <c r="LGI175" s="37"/>
      <c r="LGJ175" s="37"/>
      <c r="LGK175" s="37"/>
      <c r="LGL175" s="37"/>
      <c r="LGM175" s="37"/>
      <c r="LGN175" s="37"/>
      <c r="LGO175" s="37"/>
      <c r="LGP175" s="37"/>
      <c r="LGQ175" s="37"/>
      <c r="LGR175" s="37"/>
      <c r="LGS175" s="37"/>
      <c r="LGT175" s="37"/>
      <c r="LGU175" s="37"/>
      <c r="LGV175" s="37"/>
      <c r="LGW175" s="37"/>
      <c r="LGX175" s="37"/>
      <c r="LGY175" s="37"/>
      <c r="LGZ175" s="37"/>
      <c r="LHA175" s="37"/>
      <c r="LHB175" s="37"/>
      <c r="LHC175" s="37"/>
      <c r="LHD175" s="37"/>
      <c r="LHE175" s="37"/>
      <c r="LHF175" s="37"/>
      <c r="LHG175" s="37"/>
      <c r="LHH175" s="37"/>
      <c r="LHI175" s="37"/>
      <c r="LHJ175" s="37"/>
      <c r="LHK175" s="37"/>
      <c r="LHL175" s="37"/>
      <c r="LHM175" s="37"/>
      <c r="LHN175" s="37"/>
      <c r="LHO175" s="37"/>
      <c r="LHP175" s="37"/>
      <c r="LHQ175" s="37"/>
      <c r="LHR175" s="37"/>
      <c r="LHS175" s="37"/>
      <c r="LHT175" s="37"/>
      <c r="LHU175" s="37"/>
      <c r="LHV175" s="37"/>
      <c r="LHW175" s="37"/>
      <c r="LHX175" s="37"/>
      <c r="LHY175" s="37"/>
      <c r="LHZ175" s="37"/>
      <c r="LIA175" s="37"/>
      <c r="LIB175" s="37"/>
      <c r="LIC175" s="37"/>
      <c r="LID175" s="37"/>
      <c r="LIE175" s="37"/>
      <c r="LIF175" s="37"/>
      <c r="LIG175" s="37"/>
      <c r="LIH175" s="37"/>
      <c r="LII175" s="37"/>
      <c r="LIJ175" s="37"/>
      <c r="LIK175" s="37"/>
      <c r="LIL175" s="37"/>
      <c r="LIM175" s="37"/>
      <c r="LIN175" s="37"/>
      <c r="LIO175" s="37"/>
      <c r="LIP175" s="37"/>
      <c r="LIQ175" s="37"/>
      <c r="LIR175" s="37"/>
      <c r="LIS175" s="37"/>
      <c r="LIT175" s="37"/>
      <c r="LIU175" s="37"/>
      <c r="LIV175" s="37"/>
      <c r="LIW175" s="37"/>
      <c r="LIX175" s="37"/>
      <c r="LIY175" s="37"/>
      <c r="LIZ175" s="37"/>
      <c r="LJA175" s="37"/>
      <c r="LJB175" s="37"/>
      <c r="LJC175" s="37"/>
      <c r="LJD175" s="37"/>
      <c r="LJE175" s="37"/>
      <c r="LJF175" s="37"/>
      <c r="LJG175" s="37"/>
      <c r="LJH175" s="37"/>
      <c r="LJI175" s="37"/>
      <c r="LJJ175" s="37"/>
      <c r="LJK175" s="37"/>
      <c r="LJL175" s="37"/>
      <c r="LJM175" s="37"/>
      <c r="LJN175" s="37"/>
      <c r="LJO175" s="37"/>
      <c r="LJP175" s="37"/>
      <c r="LJQ175" s="37"/>
      <c r="LJR175" s="37"/>
      <c r="LJS175" s="37"/>
      <c r="LJT175" s="37"/>
      <c r="LJU175" s="37"/>
      <c r="LJV175" s="37"/>
      <c r="LJW175" s="37"/>
      <c r="LJX175" s="37"/>
      <c r="LJY175" s="37"/>
      <c r="LJZ175" s="37"/>
      <c r="LKA175" s="37"/>
      <c r="LKB175" s="37"/>
      <c r="LKC175" s="37"/>
      <c r="LKD175" s="37"/>
      <c r="LKE175" s="37"/>
      <c r="LKF175" s="37"/>
      <c r="LKG175" s="37"/>
      <c r="LKH175" s="37"/>
      <c r="LKI175" s="37"/>
      <c r="LKJ175" s="37"/>
      <c r="LKK175" s="37"/>
      <c r="LKL175" s="37"/>
      <c r="LKM175" s="37"/>
      <c r="LKN175" s="37"/>
      <c r="LKO175" s="37"/>
      <c r="LKP175" s="37"/>
      <c r="LKQ175" s="37"/>
      <c r="LKR175" s="37"/>
      <c r="LKS175" s="37"/>
      <c r="LKT175" s="37"/>
      <c r="LKU175" s="37"/>
      <c r="LKV175" s="37"/>
      <c r="LKW175" s="37"/>
      <c r="LKX175" s="37"/>
      <c r="LKY175" s="37"/>
      <c r="LKZ175" s="37"/>
      <c r="LLA175" s="37"/>
      <c r="LLB175" s="37"/>
      <c r="LLC175" s="37"/>
      <c r="LLD175" s="37"/>
      <c r="LLE175" s="37"/>
      <c r="LLF175" s="37"/>
      <c r="LLG175" s="37"/>
      <c r="LLH175" s="37"/>
      <c r="LLI175" s="37"/>
      <c r="LLJ175" s="37"/>
      <c r="LLK175" s="37"/>
      <c r="LLL175" s="37"/>
      <c r="LLM175" s="37"/>
      <c r="LLN175" s="37"/>
      <c r="LLO175" s="37"/>
      <c r="LLP175" s="37"/>
      <c r="LLQ175" s="37"/>
      <c r="LLR175" s="37"/>
      <c r="LLS175" s="37"/>
      <c r="LLT175" s="37"/>
      <c r="LLU175" s="37"/>
      <c r="LLV175" s="37"/>
      <c r="LLW175" s="37"/>
      <c r="LLX175" s="37"/>
      <c r="LLY175" s="37"/>
      <c r="LLZ175" s="37"/>
      <c r="LMA175" s="37"/>
      <c r="LMB175" s="37"/>
      <c r="LMC175" s="37"/>
      <c r="LMD175" s="37"/>
      <c r="LME175" s="37"/>
      <c r="LMF175" s="37"/>
      <c r="LMG175" s="37"/>
      <c r="LMH175" s="37"/>
      <c r="LMI175" s="37"/>
      <c r="LMJ175" s="37"/>
      <c r="LMK175" s="37"/>
      <c r="LML175" s="37"/>
      <c r="LMM175" s="37"/>
      <c r="LMN175" s="37"/>
      <c r="LMO175" s="37"/>
      <c r="LMP175" s="37"/>
      <c r="LMQ175" s="37"/>
      <c r="LMR175" s="37"/>
      <c r="LMS175" s="37"/>
      <c r="LMT175" s="37"/>
      <c r="LMU175" s="37"/>
      <c r="LMV175" s="37"/>
      <c r="LMW175" s="37"/>
      <c r="LMX175" s="37"/>
      <c r="LMY175" s="37"/>
      <c r="LMZ175" s="37"/>
      <c r="LNA175" s="37"/>
      <c r="LNB175" s="37"/>
      <c r="LNC175" s="37"/>
      <c r="LND175" s="37"/>
      <c r="LNE175" s="37"/>
      <c r="LNF175" s="37"/>
      <c r="LNG175" s="37"/>
      <c r="LNH175" s="37"/>
      <c r="LNI175" s="37"/>
      <c r="LNJ175" s="37"/>
      <c r="LNK175" s="37"/>
      <c r="LNL175" s="37"/>
      <c r="LNM175" s="37"/>
      <c r="LNN175" s="37"/>
      <c r="LNO175" s="37"/>
      <c r="LNP175" s="37"/>
      <c r="LNQ175" s="37"/>
      <c r="LNR175" s="37"/>
      <c r="LNS175" s="37"/>
      <c r="LNT175" s="37"/>
      <c r="LNU175" s="37"/>
      <c r="LNV175" s="37"/>
      <c r="LNW175" s="37"/>
      <c r="LNX175" s="37"/>
      <c r="LNY175" s="37"/>
      <c r="LNZ175" s="37"/>
      <c r="LOA175" s="37"/>
      <c r="LOB175" s="37"/>
      <c r="LOC175" s="37"/>
      <c r="LOD175" s="37"/>
      <c r="LOE175" s="37"/>
      <c r="LOF175" s="37"/>
      <c r="LOG175" s="37"/>
      <c r="LOH175" s="37"/>
      <c r="LOI175" s="37"/>
      <c r="LOJ175" s="37"/>
      <c r="LOK175" s="37"/>
      <c r="LOL175" s="37"/>
      <c r="LOM175" s="37"/>
      <c r="LON175" s="37"/>
      <c r="LOO175" s="37"/>
      <c r="LOP175" s="37"/>
      <c r="LOQ175" s="37"/>
      <c r="LOR175" s="37"/>
      <c r="LOS175" s="37"/>
      <c r="LOT175" s="37"/>
      <c r="LOU175" s="37"/>
      <c r="LOV175" s="37"/>
      <c r="LOW175" s="37"/>
      <c r="LOX175" s="37"/>
      <c r="LOY175" s="37"/>
      <c r="LOZ175" s="37"/>
      <c r="LPA175" s="37"/>
      <c r="LPB175" s="37"/>
      <c r="LPC175" s="37"/>
      <c r="LPD175" s="37"/>
      <c r="LPE175" s="37"/>
      <c r="LPF175" s="37"/>
      <c r="LPG175" s="37"/>
      <c r="LPH175" s="37"/>
      <c r="LPI175" s="37"/>
      <c r="LPJ175" s="37"/>
      <c r="LPK175" s="37"/>
      <c r="LPL175" s="37"/>
      <c r="LPM175" s="37"/>
      <c r="LPN175" s="37"/>
      <c r="LPO175" s="37"/>
      <c r="LPP175" s="37"/>
      <c r="LPQ175" s="37"/>
      <c r="LPR175" s="37"/>
      <c r="LPS175" s="37"/>
      <c r="LPT175" s="37"/>
      <c r="LPU175" s="37"/>
      <c r="LPV175" s="37"/>
      <c r="LPW175" s="37"/>
      <c r="LPX175" s="37"/>
      <c r="LPY175" s="37"/>
      <c r="LPZ175" s="37"/>
      <c r="LQA175" s="37"/>
      <c r="LQB175" s="37"/>
      <c r="LQC175" s="37"/>
      <c r="LQD175" s="37"/>
      <c r="LQE175" s="37"/>
      <c r="LQF175" s="37"/>
      <c r="LQG175" s="37"/>
      <c r="LQH175" s="37"/>
      <c r="LQI175" s="37"/>
      <c r="LQJ175" s="37"/>
      <c r="LQK175" s="37"/>
      <c r="LQL175" s="37"/>
      <c r="LQM175" s="37"/>
      <c r="LQN175" s="37"/>
      <c r="LQO175" s="37"/>
      <c r="LQP175" s="37"/>
      <c r="LQQ175" s="37"/>
      <c r="LQR175" s="37"/>
      <c r="LQS175" s="37"/>
      <c r="LQT175" s="37"/>
      <c r="LQU175" s="37"/>
      <c r="LQV175" s="37"/>
      <c r="LQW175" s="37"/>
      <c r="LQX175" s="37"/>
      <c r="LQY175" s="37"/>
      <c r="LQZ175" s="37"/>
      <c r="LRA175" s="37"/>
      <c r="LRB175" s="37"/>
      <c r="LRC175" s="37"/>
      <c r="LRD175" s="37"/>
      <c r="LRE175" s="37"/>
      <c r="LRF175" s="37"/>
      <c r="LRG175" s="37"/>
      <c r="LRH175" s="37"/>
      <c r="LRI175" s="37"/>
      <c r="LRJ175" s="37"/>
      <c r="LRK175" s="37"/>
      <c r="LRL175" s="37"/>
      <c r="LRM175" s="37"/>
      <c r="LRN175" s="37"/>
      <c r="LRO175" s="37"/>
      <c r="LRP175" s="37"/>
      <c r="LRQ175" s="37"/>
      <c r="LRR175" s="37"/>
      <c r="LRS175" s="37"/>
      <c r="LRT175" s="37"/>
      <c r="LRU175" s="37"/>
      <c r="LRV175" s="37"/>
      <c r="LRW175" s="37"/>
      <c r="LRX175" s="37"/>
      <c r="LRY175" s="37"/>
      <c r="LRZ175" s="37"/>
      <c r="LSA175" s="37"/>
      <c r="LSB175" s="37"/>
      <c r="LSC175" s="37"/>
      <c r="LSD175" s="37"/>
      <c r="LSE175" s="37"/>
      <c r="LSF175" s="37"/>
      <c r="LSG175" s="37"/>
      <c r="LSH175" s="37"/>
      <c r="LSI175" s="37"/>
      <c r="LSJ175" s="37"/>
      <c r="LSK175" s="37"/>
      <c r="LSL175" s="37"/>
      <c r="LSM175" s="37"/>
      <c r="LSN175" s="37"/>
      <c r="LSO175" s="37"/>
      <c r="LSP175" s="37"/>
      <c r="LSQ175" s="37"/>
      <c r="LSR175" s="37"/>
      <c r="LSS175" s="37"/>
      <c r="LST175" s="37"/>
      <c r="LSU175" s="37"/>
      <c r="LSV175" s="37"/>
      <c r="LSW175" s="37"/>
      <c r="LSX175" s="37"/>
      <c r="LSY175" s="37"/>
      <c r="LSZ175" s="37"/>
      <c r="LTA175" s="37"/>
      <c r="LTB175" s="37"/>
      <c r="LTC175" s="37"/>
      <c r="LTD175" s="37"/>
      <c r="LTE175" s="37"/>
      <c r="LTF175" s="37"/>
      <c r="LTG175" s="37"/>
      <c r="LTH175" s="37"/>
      <c r="LTI175" s="37"/>
      <c r="LTJ175" s="37"/>
      <c r="LTK175" s="37"/>
      <c r="LTL175" s="37"/>
      <c r="LTM175" s="37"/>
      <c r="LTN175" s="37"/>
      <c r="LTO175" s="37"/>
      <c r="LTP175" s="37"/>
      <c r="LTQ175" s="37"/>
      <c r="LTR175" s="37"/>
      <c r="LTS175" s="37"/>
      <c r="LTT175" s="37"/>
      <c r="LTU175" s="37"/>
      <c r="LTV175" s="37"/>
      <c r="LTW175" s="37"/>
      <c r="LTX175" s="37"/>
      <c r="LTY175" s="37"/>
      <c r="LTZ175" s="37"/>
      <c r="LUA175" s="37"/>
      <c r="LUB175" s="37"/>
      <c r="LUC175" s="37"/>
      <c r="LUD175" s="37"/>
      <c r="LUE175" s="37"/>
      <c r="LUF175" s="37"/>
      <c r="LUG175" s="37"/>
      <c r="LUH175" s="37"/>
      <c r="LUI175" s="37"/>
      <c r="LUJ175" s="37"/>
      <c r="LUK175" s="37"/>
      <c r="LUL175" s="37"/>
      <c r="LUM175" s="37"/>
      <c r="LUN175" s="37"/>
      <c r="LUO175" s="37"/>
      <c r="LUP175" s="37"/>
      <c r="LUQ175" s="37"/>
      <c r="LUR175" s="37"/>
      <c r="LUS175" s="37"/>
      <c r="LUT175" s="37"/>
      <c r="LUU175" s="37"/>
      <c r="LUV175" s="37"/>
      <c r="LUW175" s="37"/>
      <c r="LUX175" s="37"/>
      <c r="LUY175" s="37"/>
      <c r="LUZ175" s="37"/>
      <c r="LVA175" s="37"/>
      <c r="LVB175" s="37"/>
      <c r="LVC175" s="37"/>
      <c r="LVD175" s="37"/>
      <c r="LVE175" s="37"/>
      <c r="LVF175" s="37"/>
      <c r="LVG175" s="37"/>
      <c r="LVH175" s="37"/>
      <c r="LVI175" s="37"/>
      <c r="LVJ175" s="37"/>
      <c r="LVK175" s="37"/>
      <c r="LVL175" s="37"/>
      <c r="LVM175" s="37"/>
      <c r="LVN175" s="37"/>
      <c r="LVO175" s="37"/>
      <c r="LVP175" s="37"/>
      <c r="LVQ175" s="37"/>
      <c r="LVR175" s="37"/>
      <c r="LVS175" s="37"/>
      <c r="LVT175" s="37"/>
      <c r="LVU175" s="37"/>
      <c r="LVV175" s="37"/>
      <c r="LVW175" s="37"/>
      <c r="LVX175" s="37"/>
      <c r="LVY175" s="37"/>
      <c r="LVZ175" s="37"/>
      <c r="LWA175" s="37"/>
      <c r="LWB175" s="37"/>
      <c r="LWC175" s="37"/>
      <c r="LWD175" s="37"/>
      <c r="LWE175" s="37"/>
      <c r="LWF175" s="37"/>
      <c r="LWG175" s="37"/>
      <c r="LWH175" s="37"/>
      <c r="LWI175" s="37"/>
      <c r="LWJ175" s="37"/>
      <c r="LWK175" s="37"/>
      <c r="LWL175" s="37"/>
      <c r="LWM175" s="37"/>
      <c r="LWN175" s="37"/>
      <c r="LWO175" s="37"/>
      <c r="LWP175" s="37"/>
      <c r="LWQ175" s="37"/>
      <c r="LWR175" s="37"/>
      <c r="LWS175" s="37"/>
      <c r="LWT175" s="37"/>
      <c r="LWU175" s="37"/>
      <c r="LWV175" s="37"/>
      <c r="LWW175" s="37"/>
      <c r="LWX175" s="37"/>
      <c r="LWY175" s="37"/>
      <c r="LWZ175" s="37"/>
      <c r="LXA175" s="37"/>
      <c r="LXB175" s="37"/>
      <c r="LXC175" s="37"/>
      <c r="LXD175" s="37"/>
      <c r="LXE175" s="37"/>
      <c r="LXF175" s="37"/>
      <c r="LXG175" s="37"/>
      <c r="LXH175" s="37"/>
      <c r="LXI175" s="37"/>
      <c r="LXJ175" s="37"/>
      <c r="LXK175" s="37"/>
      <c r="LXL175" s="37"/>
      <c r="LXM175" s="37"/>
      <c r="LXN175" s="37"/>
      <c r="LXO175" s="37"/>
      <c r="LXP175" s="37"/>
      <c r="LXQ175" s="37"/>
      <c r="LXR175" s="37"/>
      <c r="LXS175" s="37"/>
      <c r="LXT175" s="37"/>
      <c r="LXU175" s="37"/>
      <c r="LXV175" s="37"/>
      <c r="LXW175" s="37"/>
      <c r="LXX175" s="37"/>
      <c r="LXY175" s="37"/>
      <c r="LXZ175" s="37"/>
      <c r="LYA175" s="37"/>
      <c r="LYB175" s="37"/>
      <c r="LYC175" s="37"/>
      <c r="LYD175" s="37"/>
      <c r="LYE175" s="37"/>
      <c r="LYF175" s="37"/>
      <c r="LYG175" s="37"/>
      <c r="LYH175" s="37"/>
      <c r="LYI175" s="37"/>
      <c r="LYJ175" s="37"/>
      <c r="LYK175" s="37"/>
      <c r="LYL175" s="37"/>
      <c r="LYM175" s="37"/>
      <c r="LYN175" s="37"/>
      <c r="LYO175" s="37"/>
      <c r="LYP175" s="37"/>
      <c r="LYQ175" s="37"/>
      <c r="LYR175" s="37"/>
      <c r="LYS175" s="37"/>
      <c r="LYT175" s="37"/>
      <c r="LYU175" s="37"/>
      <c r="LYV175" s="37"/>
      <c r="LYW175" s="37"/>
      <c r="LYX175" s="37"/>
      <c r="LYY175" s="37"/>
      <c r="LYZ175" s="37"/>
      <c r="LZA175" s="37"/>
      <c r="LZB175" s="37"/>
      <c r="LZC175" s="37"/>
      <c r="LZD175" s="37"/>
      <c r="LZE175" s="37"/>
      <c r="LZF175" s="37"/>
      <c r="LZG175" s="37"/>
      <c r="LZH175" s="37"/>
      <c r="LZI175" s="37"/>
      <c r="LZJ175" s="37"/>
      <c r="LZK175" s="37"/>
      <c r="LZL175" s="37"/>
      <c r="LZM175" s="37"/>
      <c r="LZN175" s="37"/>
      <c r="LZO175" s="37"/>
      <c r="LZP175" s="37"/>
      <c r="LZQ175" s="37"/>
      <c r="LZR175" s="37"/>
      <c r="LZS175" s="37"/>
      <c r="LZT175" s="37"/>
      <c r="LZU175" s="37"/>
      <c r="LZV175" s="37"/>
      <c r="LZW175" s="37"/>
      <c r="LZX175" s="37"/>
      <c r="LZY175" s="37"/>
      <c r="LZZ175" s="37"/>
      <c r="MAA175" s="37"/>
      <c r="MAB175" s="37"/>
      <c r="MAC175" s="37"/>
      <c r="MAD175" s="37"/>
      <c r="MAE175" s="37"/>
      <c r="MAF175" s="37"/>
      <c r="MAG175" s="37"/>
      <c r="MAH175" s="37"/>
      <c r="MAI175" s="37"/>
      <c r="MAJ175" s="37"/>
      <c r="MAK175" s="37"/>
      <c r="MAL175" s="37"/>
      <c r="MAM175" s="37"/>
      <c r="MAN175" s="37"/>
      <c r="MAO175" s="37"/>
      <c r="MAP175" s="37"/>
      <c r="MAQ175" s="37"/>
      <c r="MAR175" s="37"/>
      <c r="MAS175" s="37"/>
      <c r="MAT175" s="37"/>
      <c r="MAU175" s="37"/>
      <c r="MAV175" s="37"/>
      <c r="MAW175" s="37"/>
      <c r="MAX175" s="37"/>
      <c r="MAY175" s="37"/>
      <c r="MAZ175" s="37"/>
      <c r="MBA175" s="37"/>
      <c r="MBB175" s="37"/>
      <c r="MBC175" s="37"/>
      <c r="MBD175" s="37"/>
      <c r="MBE175" s="37"/>
      <c r="MBF175" s="37"/>
      <c r="MBG175" s="37"/>
      <c r="MBH175" s="37"/>
      <c r="MBI175" s="37"/>
      <c r="MBJ175" s="37"/>
      <c r="MBK175" s="37"/>
      <c r="MBL175" s="37"/>
      <c r="MBM175" s="37"/>
      <c r="MBN175" s="37"/>
      <c r="MBO175" s="37"/>
      <c r="MBP175" s="37"/>
      <c r="MBQ175" s="37"/>
      <c r="MBR175" s="37"/>
      <c r="MBS175" s="37"/>
      <c r="MBT175" s="37"/>
      <c r="MBU175" s="37"/>
      <c r="MBV175" s="37"/>
      <c r="MBW175" s="37"/>
      <c r="MBX175" s="37"/>
      <c r="MBY175" s="37"/>
      <c r="MBZ175" s="37"/>
      <c r="MCA175" s="37"/>
      <c r="MCB175" s="37"/>
      <c r="MCC175" s="37"/>
      <c r="MCD175" s="37"/>
      <c r="MCE175" s="37"/>
      <c r="MCF175" s="37"/>
      <c r="MCG175" s="37"/>
      <c r="MCH175" s="37"/>
      <c r="MCI175" s="37"/>
      <c r="MCJ175" s="37"/>
      <c r="MCK175" s="37"/>
      <c r="MCL175" s="37"/>
      <c r="MCM175" s="37"/>
      <c r="MCN175" s="37"/>
      <c r="MCO175" s="37"/>
      <c r="MCP175" s="37"/>
      <c r="MCQ175" s="37"/>
      <c r="MCR175" s="37"/>
      <c r="MCS175" s="37"/>
      <c r="MCT175" s="37"/>
      <c r="MCU175" s="37"/>
      <c r="MCV175" s="37"/>
      <c r="MCW175" s="37"/>
      <c r="MCX175" s="37"/>
      <c r="MCY175" s="37"/>
      <c r="MCZ175" s="37"/>
      <c r="MDA175" s="37"/>
      <c r="MDB175" s="37"/>
      <c r="MDC175" s="37"/>
      <c r="MDD175" s="37"/>
      <c r="MDE175" s="37"/>
      <c r="MDF175" s="37"/>
      <c r="MDG175" s="37"/>
      <c r="MDH175" s="37"/>
      <c r="MDI175" s="37"/>
      <c r="MDJ175" s="37"/>
      <c r="MDK175" s="37"/>
      <c r="MDL175" s="37"/>
      <c r="MDM175" s="37"/>
      <c r="MDN175" s="37"/>
      <c r="MDO175" s="37"/>
      <c r="MDP175" s="37"/>
      <c r="MDQ175" s="37"/>
      <c r="MDR175" s="37"/>
      <c r="MDS175" s="37"/>
      <c r="MDT175" s="37"/>
      <c r="MDU175" s="37"/>
      <c r="MDV175" s="37"/>
      <c r="MDW175" s="37"/>
      <c r="MDX175" s="37"/>
      <c r="MDY175" s="37"/>
      <c r="MDZ175" s="37"/>
      <c r="MEA175" s="37"/>
      <c r="MEB175" s="37"/>
      <c r="MEC175" s="37"/>
      <c r="MED175" s="37"/>
      <c r="MEE175" s="37"/>
      <c r="MEF175" s="37"/>
      <c r="MEG175" s="37"/>
      <c r="MEH175" s="37"/>
      <c r="MEI175" s="37"/>
      <c r="MEJ175" s="37"/>
      <c r="MEK175" s="37"/>
      <c r="MEL175" s="37"/>
      <c r="MEM175" s="37"/>
      <c r="MEN175" s="37"/>
      <c r="MEO175" s="37"/>
      <c r="MEP175" s="37"/>
      <c r="MEQ175" s="37"/>
      <c r="MER175" s="37"/>
      <c r="MES175" s="37"/>
      <c r="MET175" s="37"/>
      <c r="MEU175" s="37"/>
      <c r="MEV175" s="37"/>
      <c r="MEW175" s="37"/>
      <c r="MEX175" s="37"/>
      <c r="MEY175" s="37"/>
      <c r="MEZ175" s="37"/>
      <c r="MFA175" s="37"/>
      <c r="MFB175" s="37"/>
      <c r="MFC175" s="37"/>
      <c r="MFD175" s="37"/>
      <c r="MFE175" s="37"/>
      <c r="MFF175" s="37"/>
      <c r="MFG175" s="37"/>
      <c r="MFH175" s="37"/>
      <c r="MFI175" s="37"/>
      <c r="MFJ175" s="37"/>
      <c r="MFK175" s="37"/>
      <c r="MFL175" s="37"/>
      <c r="MFM175" s="37"/>
      <c r="MFN175" s="37"/>
      <c r="MFO175" s="37"/>
      <c r="MFP175" s="37"/>
      <c r="MFQ175" s="37"/>
      <c r="MFR175" s="37"/>
      <c r="MFS175" s="37"/>
      <c r="MFT175" s="37"/>
      <c r="MFU175" s="37"/>
      <c r="MFV175" s="37"/>
      <c r="MFW175" s="37"/>
      <c r="MFX175" s="37"/>
      <c r="MFY175" s="37"/>
      <c r="MFZ175" s="37"/>
      <c r="MGA175" s="37"/>
      <c r="MGB175" s="37"/>
      <c r="MGC175" s="37"/>
      <c r="MGD175" s="37"/>
      <c r="MGE175" s="37"/>
      <c r="MGF175" s="37"/>
      <c r="MGG175" s="37"/>
      <c r="MGH175" s="37"/>
      <c r="MGI175" s="37"/>
      <c r="MGJ175" s="37"/>
      <c r="MGK175" s="37"/>
      <c r="MGL175" s="37"/>
      <c r="MGM175" s="37"/>
      <c r="MGN175" s="37"/>
      <c r="MGO175" s="37"/>
      <c r="MGP175" s="37"/>
      <c r="MGQ175" s="37"/>
      <c r="MGR175" s="37"/>
      <c r="MGS175" s="37"/>
      <c r="MGT175" s="37"/>
      <c r="MGU175" s="37"/>
      <c r="MGV175" s="37"/>
      <c r="MGW175" s="37"/>
      <c r="MGX175" s="37"/>
      <c r="MGY175" s="37"/>
      <c r="MGZ175" s="37"/>
      <c r="MHA175" s="37"/>
      <c r="MHB175" s="37"/>
      <c r="MHC175" s="37"/>
      <c r="MHD175" s="37"/>
      <c r="MHE175" s="37"/>
      <c r="MHF175" s="37"/>
      <c r="MHG175" s="37"/>
      <c r="MHH175" s="37"/>
      <c r="MHI175" s="37"/>
      <c r="MHJ175" s="37"/>
      <c r="MHK175" s="37"/>
      <c r="MHL175" s="37"/>
      <c r="MHM175" s="37"/>
      <c r="MHN175" s="37"/>
      <c r="MHO175" s="37"/>
      <c r="MHP175" s="37"/>
      <c r="MHQ175" s="37"/>
      <c r="MHR175" s="37"/>
      <c r="MHS175" s="37"/>
      <c r="MHT175" s="37"/>
      <c r="MHU175" s="37"/>
      <c r="MHV175" s="37"/>
      <c r="MHW175" s="37"/>
      <c r="MHX175" s="37"/>
      <c r="MHY175" s="37"/>
      <c r="MHZ175" s="37"/>
      <c r="MIA175" s="37"/>
      <c r="MIB175" s="37"/>
      <c r="MIC175" s="37"/>
      <c r="MID175" s="37"/>
      <c r="MIE175" s="37"/>
      <c r="MIF175" s="37"/>
      <c r="MIG175" s="37"/>
      <c r="MIH175" s="37"/>
      <c r="MII175" s="37"/>
      <c r="MIJ175" s="37"/>
      <c r="MIK175" s="37"/>
      <c r="MIL175" s="37"/>
      <c r="MIM175" s="37"/>
      <c r="MIN175" s="37"/>
      <c r="MIO175" s="37"/>
      <c r="MIP175" s="37"/>
      <c r="MIQ175" s="37"/>
      <c r="MIR175" s="37"/>
      <c r="MIS175" s="37"/>
      <c r="MIT175" s="37"/>
      <c r="MIU175" s="37"/>
      <c r="MIV175" s="37"/>
      <c r="MIW175" s="37"/>
      <c r="MIX175" s="37"/>
      <c r="MIY175" s="37"/>
      <c r="MIZ175" s="37"/>
      <c r="MJA175" s="37"/>
      <c r="MJB175" s="37"/>
      <c r="MJC175" s="37"/>
      <c r="MJD175" s="37"/>
      <c r="MJE175" s="37"/>
      <c r="MJF175" s="37"/>
      <c r="MJG175" s="37"/>
      <c r="MJH175" s="37"/>
      <c r="MJI175" s="37"/>
      <c r="MJJ175" s="37"/>
      <c r="MJK175" s="37"/>
      <c r="MJL175" s="37"/>
      <c r="MJM175" s="37"/>
      <c r="MJN175" s="37"/>
      <c r="MJO175" s="37"/>
      <c r="MJP175" s="37"/>
      <c r="MJQ175" s="37"/>
      <c r="MJR175" s="37"/>
      <c r="MJS175" s="37"/>
      <c r="MJT175" s="37"/>
      <c r="MJU175" s="37"/>
      <c r="MJV175" s="37"/>
      <c r="MJW175" s="37"/>
      <c r="MJX175" s="37"/>
      <c r="MJY175" s="37"/>
      <c r="MJZ175" s="37"/>
      <c r="MKA175" s="37"/>
      <c r="MKB175" s="37"/>
      <c r="MKC175" s="37"/>
      <c r="MKD175" s="37"/>
      <c r="MKE175" s="37"/>
      <c r="MKF175" s="37"/>
      <c r="MKG175" s="37"/>
      <c r="MKH175" s="37"/>
      <c r="MKI175" s="37"/>
      <c r="MKJ175" s="37"/>
      <c r="MKK175" s="37"/>
      <c r="MKL175" s="37"/>
      <c r="MKM175" s="37"/>
      <c r="MKN175" s="37"/>
      <c r="MKO175" s="37"/>
      <c r="MKP175" s="37"/>
      <c r="MKQ175" s="37"/>
      <c r="MKR175" s="37"/>
      <c r="MKS175" s="37"/>
      <c r="MKT175" s="37"/>
      <c r="MKU175" s="37"/>
      <c r="MKV175" s="37"/>
      <c r="MKW175" s="37"/>
      <c r="MKX175" s="37"/>
      <c r="MKY175" s="37"/>
      <c r="MKZ175" s="37"/>
      <c r="MLA175" s="37"/>
      <c r="MLB175" s="37"/>
      <c r="MLC175" s="37"/>
      <c r="MLD175" s="37"/>
      <c r="MLE175" s="37"/>
      <c r="MLF175" s="37"/>
      <c r="MLG175" s="37"/>
      <c r="MLH175" s="37"/>
      <c r="MLI175" s="37"/>
      <c r="MLJ175" s="37"/>
      <c r="MLK175" s="37"/>
      <c r="MLL175" s="37"/>
      <c r="MLM175" s="37"/>
      <c r="MLN175" s="37"/>
      <c r="MLO175" s="37"/>
      <c r="MLP175" s="37"/>
      <c r="MLQ175" s="37"/>
      <c r="MLR175" s="37"/>
      <c r="MLS175" s="37"/>
      <c r="MLT175" s="37"/>
      <c r="MLU175" s="37"/>
      <c r="MLV175" s="37"/>
      <c r="MLW175" s="37"/>
      <c r="MLX175" s="37"/>
      <c r="MLY175" s="37"/>
      <c r="MLZ175" s="37"/>
      <c r="MMA175" s="37"/>
      <c r="MMB175" s="37"/>
      <c r="MMC175" s="37"/>
      <c r="MMD175" s="37"/>
      <c r="MME175" s="37"/>
      <c r="MMF175" s="37"/>
      <c r="MMG175" s="37"/>
      <c r="MMH175" s="37"/>
      <c r="MMI175" s="37"/>
      <c r="MMJ175" s="37"/>
      <c r="MMK175" s="37"/>
      <c r="MML175" s="37"/>
      <c r="MMM175" s="37"/>
      <c r="MMN175" s="37"/>
      <c r="MMO175" s="37"/>
      <c r="MMP175" s="37"/>
      <c r="MMQ175" s="37"/>
      <c r="MMR175" s="37"/>
      <c r="MMS175" s="37"/>
      <c r="MMT175" s="37"/>
      <c r="MMU175" s="37"/>
      <c r="MMV175" s="37"/>
      <c r="MMW175" s="37"/>
      <c r="MMX175" s="37"/>
      <c r="MMY175" s="37"/>
      <c r="MMZ175" s="37"/>
      <c r="MNA175" s="37"/>
      <c r="MNB175" s="37"/>
      <c r="MNC175" s="37"/>
      <c r="MND175" s="37"/>
      <c r="MNE175" s="37"/>
      <c r="MNF175" s="37"/>
      <c r="MNG175" s="37"/>
      <c r="MNH175" s="37"/>
      <c r="MNI175" s="37"/>
      <c r="MNJ175" s="37"/>
      <c r="MNK175" s="37"/>
      <c r="MNL175" s="37"/>
      <c r="MNM175" s="37"/>
      <c r="MNN175" s="37"/>
      <c r="MNO175" s="37"/>
      <c r="MNP175" s="37"/>
      <c r="MNQ175" s="37"/>
      <c r="MNR175" s="37"/>
      <c r="MNS175" s="37"/>
      <c r="MNT175" s="37"/>
      <c r="MNU175" s="37"/>
      <c r="MNV175" s="37"/>
      <c r="MNW175" s="37"/>
      <c r="MNX175" s="37"/>
      <c r="MNY175" s="37"/>
      <c r="MNZ175" s="37"/>
      <c r="MOA175" s="37"/>
      <c r="MOB175" s="37"/>
      <c r="MOC175" s="37"/>
      <c r="MOD175" s="37"/>
      <c r="MOE175" s="37"/>
      <c r="MOF175" s="37"/>
      <c r="MOG175" s="37"/>
      <c r="MOH175" s="37"/>
      <c r="MOI175" s="37"/>
      <c r="MOJ175" s="37"/>
      <c r="MOK175" s="37"/>
      <c r="MOL175" s="37"/>
      <c r="MOM175" s="37"/>
      <c r="MON175" s="37"/>
      <c r="MOO175" s="37"/>
      <c r="MOP175" s="37"/>
      <c r="MOQ175" s="37"/>
      <c r="MOR175" s="37"/>
      <c r="MOS175" s="37"/>
      <c r="MOT175" s="37"/>
      <c r="MOU175" s="37"/>
      <c r="MOV175" s="37"/>
      <c r="MOW175" s="37"/>
      <c r="MOX175" s="37"/>
      <c r="MOY175" s="37"/>
      <c r="MOZ175" s="37"/>
      <c r="MPA175" s="37"/>
      <c r="MPB175" s="37"/>
      <c r="MPC175" s="37"/>
      <c r="MPD175" s="37"/>
      <c r="MPE175" s="37"/>
      <c r="MPF175" s="37"/>
      <c r="MPG175" s="37"/>
      <c r="MPH175" s="37"/>
      <c r="MPI175" s="37"/>
      <c r="MPJ175" s="37"/>
      <c r="MPK175" s="37"/>
      <c r="MPL175" s="37"/>
      <c r="MPM175" s="37"/>
      <c r="MPN175" s="37"/>
      <c r="MPO175" s="37"/>
      <c r="MPP175" s="37"/>
      <c r="MPQ175" s="37"/>
      <c r="MPR175" s="37"/>
      <c r="MPS175" s="37"/>
      <c r="MPT175" s="37"/>
      <c r="MPU175" s="37"/>
      <c r="MPV175" s="37"/>
      <c r="MPW175" s="37"/>
      <c r="MPX175" s="37"/>
      <c r="MPY175" s="37"/>
      <c r="MPZ175" s="37"/>
      <c r="MQA175" s="37"/>
      <c r="MQB175" s="37"/>
      <c r="MQC175" s="37"/>
      <c r="MQD175" s="37"/>
      <c r="MQE175" s="37"/>
      <c r="MQF175" s="37"/>
      <c r="MQG175" s="37"/>
      <c r="MQH175" s="37"/>
      <c r="MQI175" s="37"/>
      <c r="MQJ175" s="37"/>
      <c r="MQK175" s="37"/>
      <c r="MQL175" s="37"/>
      <c r="MQM175" s="37"/>
      <c r="MQN175" s="37"/>
      <c r="MQO175" s="37"/>
      <c r="MQP175" s="37"/>
      <c r="MQQ175" s="37"/>
      <c r="MQR175" s="37"/>
      <c r="MQS175" s="37"/>
      <c r="MQT175" s="37"/>
      <c r="MQU175" s="37"/>
      <c r="MQV175" s="37"/>
      <c r="MQW175" s="37"/>
      <c r="MQX175" s="37"/>
      <c r="MQY175" s="37"/>
      <c r="MQZ175" s="37"/>
      <c r="MRA175" s="37"/>
      <c r="MRB175" s="37"/>
      <c r="MRC175" s="37"/>
      <c r="MRD175" s="37"/>
      <c r="MRE175" s="37"/>
      <c r="MRF175" s="37"/>
      <c r="MRG175" s="37"/>
      <c r="MRH175" s="37"/>
      <c r="MRI175" s="37"/>
      <c r="MRJ175" s="37"/>
      <c r="MRK175" s="37"/>
      <c r="MRL175" s="37"/>
      <c r="MRM175" s="37"/>
      <c r="MRN175" s="37"/>
      <c r="MRO175" s="37"/>
      <c r="MRP175" s="37"/>
      <c r="MRQ175" s="37"/>
      <c r="MRR175" s="37"/>
      <c r="MRS175" s="37"/>
      <c r="MRT175" s="37"/>
      <c r="MRU175" s="37"/>
      <c r="MRV175" s="37"/>
      <c r="MRW175" s="37"/>
      <c r="MRX175" s="37"/>
      <c r="MRY175" s="37"/>
      <c r="MRZ175" s="37"/>
      <c r="MSA175" s="37"/>
      <c r="MSB175" s="37"/>
      <c r="MSC175" s="37"/>
      <c r="MSD175" s="37"/>
      <c r="MSE175" s="37"/>
      <c r="MSF175" s="37"/>
      <c r="MSG175" s="37"/>
      <c r="MSH175" s="37"/>
      <c r="MSI175" s="37"/>
      <c r="MSJ175" s="37"/>
      <c r="MSK175" s="37"/>
      <c r="MSL175" s="37"/>
      <c r="MSM175" s="37"/>
      <c r="MSN175" s="37"/>
      <c r="MSO175" s="37"/>
      <c r="MSP175" s="37"/>
      <c r="MSQ175" s="37"/>
      <c r="MSR175" s="37"/>
      <c r="MSS175" s="37"/>
      <c r="MST175" s="37"/>
      <c r="MSU175" s="37"/>
      <c r="MSV175" s="37"/>
      <c r="MSW175" s="37"/>
      <c r="MSX175" s="37"/>
      <c r="MSY175" s="37"/>
      <c r="MSZ175" s="37"/>
      <c r="MTA175" s="37"/>
      <c r="MTB175" s="37"/>
      <c r="MTC175" s="37"/>
      <c r="MTD175" s="37"/>
      <c r="MTE175" s="37"/>
      <c r="MTF175" s="37"/>
      <c r="MTG175" s="37"/>
      <c r="MTH175" s="37"/>
      <c r="MTI175" s="37"/>
      <c r="MTJ175" s="37"/>
      <c r="MTK175" s="37"/>
      <c r="MTL175" s="37"/>
      <c r="MTM175" s="37"/>
      <c r="MTN175" s="37"/>
      <c r="MTO175" s="37"/>
      <c r="MTP175" s="37"/>
      <c r="MTQ175" s="37"/>
      <c r="MTR175" s="37"/>
      <c r="MTS175" s="37"/>
      <c r="MTT175" s="37"/>
      <c r="MTU175" s="37"/>
      <c r="MTV175" s="37"/>
      <c r="MTW175" s="37"/>
      <c r="MTX175" s="37"/>
      <c r="MTY175" s="37"/>
      <c r="MTZ175" s="37"/>
      <c r="MUA175" s="37"/>
      <c r="MUB175" s="37"/>
      <c r="MUC175" s="37"/>
      <c r="MUD175" s="37"/>
      <c r="MUE175" s="37"/>
      <c r="MUF175" s="37"/>
      <c r="MUG175" s="37"/>
      <c r="MUH175" s="37"/>
      <c r="MUI175" s="37"/>
      <c r="MUJ175" s="37"/>
      <c r="MUK175" s="37"/>
      <c r="MUL175" s="37"/>
      <c r="MUM175" s="37"/>
      <c r="MUN175" s="37"/>
      <c r="MUO175" s="37"/>
      <c r="MUP175" s="37"/>
      <c r="MUQ175" s="37"/>
      <c r="MUR175" s="37"/>
      <c r="MUS175" s="37"/>
      <c r="MUT175" s="37"/>
      <c r="MUU175" s="37"/>
      <c r="MUV175" s="37"/>
      <c r="MUW175" s="37"/>
      <c r="MUX175" s="37"/>
      <c r="MUY175" s="37"/>
      <c r="MUZ175" s="37"/>
      <c r="MVA175" s="37"/>
      <c r="MVB175" s="37"/>
      <c r="MVC175" s="37"/>
      <c r="MVD175" s="37"/>
      <c r="MVE175" s="37"/>
      <c r="MVF175" s="37"/>
      <c r="MVG175" s="37"/>
      <c r="MVH175" s="37"/>
      <c r="MVI175" s="37"/>
      <c r="MVJ175" s="37"/>
      <c r="MVK175" s="37"/>
      <c r="MVL175" s="37"/>
      <c r="MVM175" s="37"/>
      <c r="MVN175" s="37"/>
      <c r="MVO175" s="37"/>
      <c r="MVP175" s="37"/>
      <c r="MVQ175" s="37"/>
      <c r="MVR175" s="37"/>
      <c r="MVS175" s="37"/>
      <c r="MVT175" s="37"/>
      <c r="MVU175" s="37"/>
      <c r="MVV175" s="37"/>
      <c r="MVW175" s="37"/>
      <c r="MVX175" s="37"/>
      <c r="MVY175" s="37"/>
      <c r="MVZ175" s="37"/>
      <c r="MWA175" s="37"/>
      <c r="MWB175" s="37"/>
      <c r="MWC175" s="37"/>
      <c r="MWD175" s="37"/>
      <c r="MWE175" s="37"/>
      <c r="MWF175" s="37"/>
      <c r="MWG175" s="37"/>
      <c r="MWH175" s="37"/>
      <c r="MWI175" s="37"/>
      <c r="MWJ175" s="37"/>
      <c r="MWK175" s="37"/>
      <c r="MWL175" s="37"/>
      <c r="MWM175" s="37"/>
      <c r="MWN175" s="37"/>
      <c r="MWO175" s="37"/>
      <c r="MWP175" s="37"/>
      <c r="MWQ175" s="37"/>
      <c r="MWR175" s="37"/>
      <c r="MWS175" s="37"/>
      <c r="MWT175" s="37"/>
      <c r="MWU175" s="37"/>
      <c r="MWV175" s="37"/>
      <c r="MWW175" s="37"/>
      <c r="MWX175" s="37"/>
      <c r="MWY175" s="37"/>
      <c r="MWZ175" s="37"/>
      <c r="MXA175" s="37"/>
      <c r="MXB175" s="37"/>
      <c r="MXC175" s="37"/>
      <c r="MXD175" s="37"/>
      <c r="MXE175" s="37"/>
      <c r="MXF175" s="37"/>
      <c r="MXG175" s="37"/>
      <c r="MXH175" s="37"/>
      <c r="MXI175" s="37"/>
      <c r="MXJ175" s="37"/>
      <c r="MXK175" s="37"/>
      <c r="MXL175" s="37"/>
      <c r="MXM175" s="37"/>
      <c r="MXN175" s="37"/>
      <c r="MXO175" s="37"/>
      <c r="MXP175" s="37"/>
      <c r="MXQ175" s="37"/>
      <c r="MXR175" s="37"/>
      <c r="MXS175" s="37"/>
      <c r="MXT175" s="37"/>
      <c r="MXU175" s="37"/>
      <c r="MXV175" s="37"/>
      <c r="MXW175" s="37"/>
      <c r="MXX175" s="37"/>
      <c r="MXY175" s="37"/>
      <c r="MXZ175" s="37"/>
      <c r="MYA175" s="37"/>
      <c r="MYB175" s="37"/>
      <c r="MYC175" s="37"/>
      <c r="MYD175" s="37"/>
      <c r="MYE175" s="37"/>
      <c r="MYF175" s="37"/>
      <c r="MYG175" s="37"/>
      <c r="MYH175" s="37"/>
      <c r="MYI175" s="37"/>
      <c r="MYJ175" s="37"/>
      <c r="MYK175" s="37"/>
      <c r="MYL175" s="37"/>
      <c r="MYM175" s="37"/>
      <c r="MYN175" s="37"/>
      <c r="MYO175" s="37"/>
      <c r="MYP175" s="37"/>
      <c r="MYQ175" s="37"/>
      <c r="MYR175" s="37"/>
      <c r="MYS175" s="37"/>
      <c r="MYT175" s="37"/>
      <c r="MYU175" s="37"/>
      <c r="MYV175" s="37"/>
      <c r="MYW175" s="37"/>
      <c r="MYX175" s="37"/>
      <c r="MYY175" s="37"/>
      <c r="MYZ175" s="37"/>
      <c r="MZA175" s="37"/>
      <c r="MZB175" s="37"/>
      <c r="MZC175" s="37"/>
      <c r="MZD175" s="37"/>
      <c r="MZE175" s="37"/>
      <c r="MZF175" s="37"/>
      <c r="MZG175" s="37"/>
      <c r="MZH175" s="37"/>
      <c r="MZI175" s="37"/>
      <c r="MZJ175" s="37"/>
      <c r="MZK175" s="37"/>
      <c r="MZL175" s="37"/>
      <c r="MZM175" s="37"/>
      <c r="MZN175" s="37"/>
      <c r="MZO175" s="37"/>
      <c r="MZP175" s="37"/>
      <c r="MZQ175" s="37"/>
      <c r="MZR175" s="37"/>
      <c r="MZS175" s="37"/>
      <c r="MZT175" s="37"/>
      <c r="MZU175" s="37"/>
      <c r="MZV175" s="37"/>
      <c r="MZW175" s="37"/>
      <c r="MZX175" s="37"/>
      <c r="MZY175" s="37"/>
      <c r="MZZ175" s="37"/>
      <c r="NAA175" s="37"/>
      <c r="NAB175" s="37"/>
      <c r="NAC175" s="37"/>
      <c r="NAD175" s="37"/>
      <c r="NAE175" s="37"/>
      <c r="NAF175" s="37"/>
      <c r="NAG175" s="37"/>
      <c r="NAH175" s="37"/>
      <c r="NAI175" s="37"/>
      <c r="NAJ175" s="37"/>
      <c r="NAK175" s="37"/>
      <c r="NAL175" s="37"/>
      <c r="NAM175" s="37"/>
      <c r="NAN175" s="37"/>
      <c r="NAO175" s="37"/>
      <c r="NAP175" s="37"/>
      <c r="NAQ175" s="37"/>
      <c r="NAR175" s="37"/>
      <c r="NAS175" s="37"/>
      <c r="NAT175" s="37"/>
      <c r="NAU175" s="37"/>
      <c r="NAV175" s="37"/>
      <c r="NAW175" s="37"/>
      <c r="NAX175" s="37"/>
      <c r="NAY175" s="37"/>
      <c r="NAZ175" s="37"/>
      <c r="NBA175" s="37"/>
      <c r="NBB175" s="37"/>
      <c r="NBC175" s="37"/>
      <c r="NBD175" s="37"/>
      <c r="NBE175" s="37"/>
      <c r="NBF175" s="37"/>
      <c r="NBG175" s="37"/>
      <c r="NBH175" s="37"/>
      <c r="NBI175" s="37"/>
      <c r="NBJ175" s="37"/>
      <c r="NBK175" s="37"/>
      <c r="NBL175" s="37"/>
      <c r="NBM175" s="37"/>
      <c r="NBN175" s="37"/>
      <c r="NBO175" s="37"/>
      <c r="NBP175" s="37"/>
      <c r="NBQ175" s="37"/>
      <c r="NBR175" s="37"/>
      <c r="NBS175" s="37"/>
      <c r="NBT175" s="37"/>
      <c r="NBU175" s="37"/>
      <c r="NBV175" s="37"/>
      <c r="NBW175" s="37"/>
      <c r="NBX175" s="37"/>
      <c r="NBY175" s="37"/>
      <c r="NBZ175" s="37"/>
      <c r="NCA175" s="37"/>
      <c r="NCB175" s="37"/>
      <c r="NCC175" s="37"/>
      <c r="NCD175" s="37"/>
      <c r="NCE175" s="37"/>
      <c r="NCF175" s="37"/>
      <c r="NCG175" s="37"/>
      <c r="NCH175" s="37"/>
      <c r="NCI175" s="37"/>
      <c r="NCJ175" s="37"/>
      <c r="NCK175" s="37"/>
      <c r="NCL175" s="37"/>
      <c r="NCM175" s="37"/>
      <c r="NCN175" s="37"/>
      <c r="NCO175" s="37"/>
      <c r="NCP175" s="37"/>
      <c r="NCQ175" s="37"/>
      <c r="NCR175" s="37"/>
      <c r="NCS175" s="37"/>
      <c r="NCT175" s="37"/>
      <c r="NCU175" s="37"/>
      <c r="NCV175" s="37"/>
      <c r="NCW175" s="37"/>
      <c r="NCX175" s="37"/>
      <c r="NCY175" s="37"/>
      <c r="NCZ175" s="37"/>
      <c r="NDA175" s="37"/>
      <c r="NDB175" s="37"/>
      <c r="NDC175" s="37"/>
      <c r="NDD175" s="37"/>
      <c r="NDE175" s="37"/>
      <c r="NDF175" s="37"/>
      <c r="NDG175" s="37"/>
      <c r="NDH175" s="37"/>
      <c r="NDI175" s="37"/>
      <c r="NDJ175" s="37"/>
      <c r="NDK175" s="37"/>
      <c r="NDL175" s="37"/>
      <c r="NDM175" s="37"/>
      <c r="NDN175" s="37"/>
      <c r="NDO175" s="37"/>
      <c r="NDP175" s="37"/>
      <c r="NDQ175" s="37"/>
      <c r="NDR175" s="37"/>
      <c r="NDS175" s="37"/>
      <c r="NDT175" s="37"/>
      <c r="NDU175" s="37"/>
      <c r="NDV175" s="37"/>
      <c r="NDW175" s="37"/>
      <c r="NDX175" s="37"/>
      <c r="NDY175" s="37"/>
      <c r="NDZ175" s="37"/>
      <c r="NEA175" s="37"/>
      <c r="NEB175" s="37"/>
      <c r="NEC175" s="37"/>
      <c r="NED175" s="37"/>
      <c r="NEE175" s="37"/>
      <c r="NEF175" s="37"/>
      <c r="NEG175" s="37"/>
      <c r="NEH175" s="37"/>
      <c r="NEI175" s="37"/>
      <c r="NEJ175" s="37"/>
      <c r="NEK175" s="37"/>
      <c r="NEL175" s="37"/>
      <c r="NEM175" s="37"/>
      <c r="NEN175" s="37"/>
      <c r="NEO175" s="37"/>
      <c r="NEP175" s="37"/>
      <c r="NEQ175" s="37"/>
      <c r="NER175" s="37"/>
      <c r="NES175" s="37"/>
      <c r="NET175" s="37"/>
      <c r="NEU175" s="37"/>
      <c r="NEV175" s="37"/>
      <c r="NEW175" s="37"/>
      <c r="NEX175" s="37"/>
      <c r="NEY175" s="37"/>
      <c r="NEZ175" s="37"/>
      <c r="NFA175" s="37"/>
      <c r="NFB175" s="37"/>
      <c r="NFC175" s="37"/>
      <c r="NFD175" s="37"/>
      <c r="NFE175" s="37"/>
      <c r="NFF175" s="37"/>
      <c r="NFG175" s="37"/>
      <c r="NFH175" s="37"/>
      <c r="NFI175" s="37"/>
      <c r="NFJ175" s="37"/>
      <c r="NFK175" s="37"/>
      <c r="NFL175" s="37"/>
      <c r="NFM175" s="37"/>
      <c r="NFN175" s="37"/>
      <c r="NFO175" s="37"/>
      <c r="NFP175" s="37"/>
      <c r="NFQ175" s="37"/>
      <c r="NFR175" s="37"/>
      <c r="NFS175" s="37"/>
      <c r="NFT175" s="37"/>
      <c r="NFU175" s="37"/>
      <c r="NFV175" s="37"/>
      <c r="NFW175" s="37"/>
      <c r="NFX175" s="37"/>
      <c r="NFY175" s="37"/>
      <c r="NFZ175" s="37"/>
      <c r="NGA175" s="37"/>
      <c r="NGB175" s="37"/>
      <c r="NGC175" s="37"/>
      <c r="NGD175" s="37"/>
      <c r="NGE175" s="37"/>
      <c r="NGF175" s="37"/>
      <c r="NGG175" s="37"/>
      <c r="NGH175" s="37"/>
      <c r="NGI175" s="37"/>
      <c r="NGJ175" s="37"/>
      <c r="NGK175" s="37"/>
      <c r="NGL175" s="37"/>
      <c r="NGM175" s="37"/>
      <c r="NGN175" s="37"/>
      <c r="NGO175" s="37"/>
      <c r="NGP175" s="37"/>
      <c r="NGQ175" s="37"/>
      <c r="NGR175" s="37"/>
      <c r="NGS175" s="37"/>
      <c r="NGT175" s="37"/>
      <c r="NGU175" s="37"/>
      <c r="NGV175" s="37"/>
      <c r="NGW175" s="37"/>
      <c r="NGX175" s="37"/>
      <c r="NGY175" s="37"/>
      <c r="NGZ175" s="37"/>
      <c r="NHA175" s="37"/>
      <c r="NHB175" s="37"/>
      <c r="NHC175" s="37"/>
      <c r="NHD175" s="37"/>
      <c r="NHE175" s="37"/>
      <c r="NHF175" s="37"/>
      <c r="NHG175" s="37"/>
      <c r="NHH175" s="37"/>
      <c r="NHI175" s="37"/>
      <c r="NHJ175" s="37"/>
      <c r="NHK175" s="37"/>
      <c r="NHL175" s="37"/>
      <c r="NHM175" s="37"/>
      <c r="NHN175" s="37"/>
      <c r="NHO175" s="37"/>
      <c r="NHP175" s="37"/>
      <c r="NHQ175" s="37"/>
      <c r="NHR175" s="37"/>
      <c r="NHS175" s="37"/>
      <c r="NHT175" s="37"/>
      <c r="NHU175" s="37"/>
      <c r="NHV175" s="37"/>
      <c r="NHW175" s="37"/>
      <c r="NHX175" s="37"/>
      <c r="NHY175" s="37"/>
      <c r="NHZ175" s="37"/>
      <c r="NIA175" s="37"/>
      <c r="NIB175" s="37"/>
      <c r="NIC175" s="37"/>
      <c r="NID175" s="37"/>
      <c r="NIE175" s="37"/>
      <c r="NIF175" s="37"/>
      <c r="NIG175" s="37"/>
      <c r="NIH175" s="37"/>
      <c r="NII175" s="37"/>
      <c r="NIJ175" s="37"/>
      <c r="NIK175" s="37"/>
      <c r="NIL175" s="37"/>
      <c r="NIM175" s="37"/>
      <c r="NIN175" s="37"/>
      <c r="NIO175" s="37"/>
      <c r="NIP175" s="37"/>
      <c r="NIQ175" s="37"/>
      <c r="NIR175" s="37"/>
      <c r="NIS175" s="37"/>
      <c r="NIT175" s="37"/>
      <c r="NIU175" s="37"/>
      <c r="NIV175" s="37"/>
      <c r="NIW175" s="37"/>
      <c r="NIX175" s="37"/>
      <c r="NIY175" s="37"/>
      <c r="NIZ175" s="37"/>
      <c r="NJA175" s="37"/>
      <c r="NJB175" s="37"/>
      <c r="NJC175" s="37"/>
      <c r="NJD175" s="37"/>
      <c r="NJE175" s="37"/>
      <c r="NJF175" s="37"/>
      <c r="NJG175" s="37"/>
      <c r="NJH175" s="37"/>
      <c r="NJI175" s="37"/>
      <c r="NJJ175" s="37"/>
      <c r="NJK175" s="37"/>
      <c r="NJL175" s="37"/>
      <c r="NJM175" s="37"/>
      <c r="NJN175" s="37"/>
      <c r="NJO175" s="37"/>
      <c r="NJP175" s="37"/>
      <c r="NJQ175" s="37"/>
      <c r="NJR175" s="37"/>
      <c r="NJS175" s="37"/>
      <c r="NJT175" s="37"/>
      <c r="NJU175" s="37"/>
      <c r="NJV175" s="37"/>
      <c r="NJW175" s="37"/>
      <c r="NJX175" s="37"/>
      <c r="NJY175" s="37"/>
      <c r="NJZ175" s="37"/>
      <c r="NKA175" s="37"/>
      <c r="NKB175" s="37"/>
      <c r="NKC175" s="37"/>
      <c r="NKD175" s="37"/>
      <c r="NKE175" s="37"/>
      <c r="NKF175" s="37"/>
      <c r="NKG175" s="37"/>
      <c r="NKH175" s="37"/>
      <c r="NKI175" s="37"/>
      <c r="NKJ175" s="37"/>
      <c r="NKK175" s="37"/>
      <c r="NKL175" s="37"/>
      <c r="NKM175" s="37"/>
      <c r="NKN175" s="37"/>
      <c r="NKO175" s="37"/>
      <c r="NKP175" s="37"/>
      <c r="NKQ175" s="37"/>
      <c r="NKR175" s="37"/>
      <c r="NKS175" s="37"/>
      <c r="NKT175" s="37"/>
      <c r="NKU175" s="37"/>
      <c r="NKV175" s="37"/>
      <c r="NKW175" s="37"/>
      <c r="NKX175" s="37"/>
      <c r="NKY175" s="37"/>
      <c r="NKZ175" s="37"/>
      <c r="NLA175" s="37"/>
      <c r="NLB175" s="37"/>
      <c r="NLC175" s="37"/>
      <c r="NLD175" s="37"/>
      <c r="NLE175" s="37"/>
      <c r="NLF175" s="37"/>
      <c r="NLG175" s="37"/>
      <c r="NLH175" s="37"/>
      <c r="NLI175" s="37"/>
      <c r="NLJ175" s="37"/>
      <c r="NLK175" s="37"/>
      <c r="NLL175" s="37"/>
      <c r="NLM175" s="37"/>
      <c r="NLN175" s="37"/>
      <c r="NLO175" s="37"/>
      <c r="NLP175" s="37"/>
      <c r="NLQ175" s="37"/>
      <c r="NLR175" s="37"/>
      <c r="NLS175" s="37"/>
      <c r="NLT175" s="37"/>
      <c r="NLU175" s="37"/>
      <c r="NLV175" s="37"/>
      <c r="NLW175" s="37"/>
      <c r="NLX175" s="37"/>
      <c r="NLY175" s="37"/>
      <c r="NLZ175" s="37"/>
      <c r="NMA175" s="37"/>
      <c r="NMB175" s="37"/>
      <c r="NMC175" s="37"/>
      <c r="NMD175" s="37"/>
      <c r="NME175" s="37"/>
      <c r="NMF175" s="37"/>
      <c r="NMG175" s="37"/>
      <c r="NMH175" s="37"/>
      <c r="NMI175" s="37"/>
      <c r="NMJ175" s="37"/>
      <c r="NMK175" s="37"/>
      <c r="NML175" s="37"/>
      <c r="NMM175" s="37"/>
      <c r="NMN175" s="37"/>
      <c r="NMO175" s="37"/>
      <c r="NMP175" s="37"/>
      <c r="NMQ175" s="37"/>
      <c r="NMR175" s="37"/>
      <c r="NMS175" s="37"/>
      <c r="NMT175" s="37"/>
      <c r="NMU175" s="37"/>
      <c r="NMV175" s="37"/>
      <c r="NMW175" s="37"/>
      <c r="NMX175" s="37"/>
      <c r="NMY175" s="37"/>
      <c r="NMZ175" s="37"/>
      <c r="NNA175" s="37"/>
      <c r="NNB175" s="37"/>
      <c r="NNC175" s="37"/>
      <c r="NND175" s="37"/>
      <c r="NNE175" s="37"/>
      <c r="NNF175" s="37"/>
      <c r="NNG175" s="37"/>
      <c r="NNH175" s="37"/>
      <c r="NNI175" s="37"/>
      <c r="NNJ175" s="37"/>
      <c r="NNK175" s="37"/>
      <c r="NNL175" s="37"/>
      <c r="NNM175" s="37"/>
      <c r="NNN175" s="37"/>
      <c r="NNO175" s="37"/>
      <c r="NNP175" s="37"/>
      <c r="NNQ175" s="37"/>
      <c r="NNR175" s="37"/>
      <c r="NNS175" s="37"/>
      <c r="NNT175" s="37"/>
      <c r="NNU175" s="37"/>
      <c r="NNV175" s="37"/>
      <c r="NNW175" s="37"/>
      <c r="NNX175" s="37"/>
      <c r="NNY175" s="37"/>
      <c r="NNZ175" s="37"/>
      <c r="NOA175" s="37"/>
      <c r="NOB175" s="37"/>
      <c r="NOC175" s="37"/>
      <c r="NOD175" s="37"/>
      <c r="NOE175" s="37"/>
      <c r="NOF175" s="37"/>
      <c r="NOG175" s="37"/>
      <c r="NOH175" s="37"/>
      <c r="NOI175" s="37"/>
      <c r="NOJ175" s="37"/>
      <c r="NOK175" s="37"/>
      <c r="NOL175" s="37"/>
      <c r="NOM175" s="37"/>
      <c r="NON175" s="37"/>
      <c r="NOO175" s="37"/>
      <c r="NOP175" s="37"/>
      <c r="NOQ175" s="37"/>
      <c r="NOR175" s="37"/>
      <c r="NOS175" s="37"/>
      <c r="NOT175" s="37"/>
      <c r="NOU175" s="37"/>
      <c r="NOV175" s="37"/>
      <c r="NOW175" s="37"/>
      <c r="NOX175" s="37"/>
      <c r="NOY175" s="37"/>
      <c r="NOZ175" s="37"/>
      <c r="NPA175" s="37"/>
      <c r="NPB175" s="37"/>
      <c r="NPC175" s="37"/>
      <c r="NPD175" s="37"/>
      <c r="NPE175" s="37"/>
      <c r="NPF175" s="37"/>
      <c r="NPG175" s="37"/>
      <c r="NPH175" s="37"/>
      <c r="NPI175" s="37"/>
      <c r="NPJ175" s="37"/>
      <c r="NPK175" s="37"/>
      <c r="NPL175" s="37"/>
      <c r="NPM175" s="37"/>
      <c r="NPN175" s="37"/>
      <c r="NPO175" s="37"/>
      <c r="NPP175" s="37"/>
      <c r="NPQ175" s="37"/>
      <c r="NPR175" s="37"/>
      <c r="NPS175" s="37"/>
      <c r="NPT175" s="37"/>
      <c r="NPU175" s="37"/>
      <c r="NPV175" s="37"/>
      <c r="NPW175" s="37"/>
      <c r="NPX175" s="37"/>
      <c r="NPY175" s="37"/>
      <c r="NPZ175" s="37"/>
      <c r="NQA175" s="37"/>
      <c r="NQB175" s="37"/>
      <c r="NQC175" s="37"/>
      <c r="NQD175" s="37"/>
      <c r="NQE175" s="37"/>
      <c r="NQF175" s="37"/>
      <c r="NQG175" s="37"/>
      <c r="NQH175" s="37"/>
      <c r="NQI175" s="37"/>
      <c r="NQJ175" s="37"/>
      <c r="NQK175" s="37"/>
      <c r="NQL175" s="37"/>
      <c r="NQM175" s="37"/>
      <c r="NQN175" s="37"/>
      <c r="NQO175" s="37"/>
      <c r="NQP175" s="37"/>
      <c r="NQQ175" s="37"/>
      <c r="NQR175" s="37"/>
      <c r="NQS175" s="37"/>
      <c r="NQT175" s="37"/>
      <c r="NQU175" s="37"/>
      <c r="NQV175" s="37"/>
      <c r="NQW175" s="37"/>
      <c r="NQX175" s="37"/>
      <c r="NQY175" s="37"/>
      <c r="NQZ175" s="37"/>
      <c r="NRA175" s="37"/>
      <c r="NRB175" s="37"/>
      <c r="NRC175" s="37"/>
      <c r="NRD175" s="37"/>
      <c r="NRE175" s="37"/>
      <c r="NRF175" s="37"/>
      <c r="NRG175" s="37"/>
      <c r="NRH175" s="37"/>
      <c r="NRI175" s="37"/>
      <c r="NRJ175" s="37"/>
      <c r="NRK175" s="37"/>
      <c r="NRL175" s="37"/>
      <c r="NRM175" s="37"/>
      <c r="NRN175" s="37"/>
      <c r="NRO175" s="37"/>
      <c r="NRP175" s="37"/>
      <c r="NRQ175" s="37"/>
      <c r="NRR175" s="37"/>
      <c r="NRS175" s="37"/>
      <c r="NRT175" s="37"/>
      <c r="NRU175" s="37"/>
      <c r="NRV175" s="37"/>
      <c r="NRW175" s="37"/>
      <c r="NRX175" s="37"/>
      <c r="NRY175" s="37"/>
      <c r="NRZ175" s="37"/>
      <c r="NSA175" s="37"/>
      <c r="NSB175" s="37"/>
      <c r="NSC175" s="37"/>
      <c r="NSD175" s="37"/>
      <c r="NSE175" s="37"/>
      <c r="NSF175" s="37"/>
      <c r="NSG175" s="37"/>
      <c r="NSH175" s="37"/>
      <c r="NSI175" s="37"/>
      <c r="NSJ175" s="37"/>
      <c r="NSK175" s="37"/>
      <c r="NSL175" s="37"/>
      <c r="NSM175" s="37"/>
      <c r="NSN175" s="37"/>
      <c r="NSO175" s="37"/>
      <c r="NSP175" s="37"/>
      <c r="NSQ175" s="37"/>
      <c r="NSR175" s="37"/>
      <c r="NSS175" s="37"/>
      <c r="NST175" s="37"/>
      <c r="NSU175" s="37"/>
      <c r="NSV175" s="37"/>
      <c r="NSW175" s="37"/>
      <c r="NSX175" s="37"/>
      <c r="NSY175" s="37"/>
      <c r="NSZ175" s="37"/>
      <c r="NTA175" s="37"/>
      <c r="NTB175" s="37"/>
      <c r="NTC175" s="37"/>
      <c r="NTD175" s="37"/>
      <c r="NTE175" s="37"/>
      <c r="NTF175" s="37"/>
      <c r="NTG175" s="37"/>
      <c r="NTH175" s="37"/>
      <c r="NTI175" s="37"/>
      <c r="NTJ175" s="37"/>
      <c r="NTK175" s="37"/>
      <c r="NTL175" s="37"/>
      <c r="NTM175" s="37"/>
      <c r="NTN175" s="37"/>
      <c r="NTO175" s="37"/>
      <c r="NTP175" s="37"/>
      <c r="NTQ175" s="37"/>
      <c r="NTR175" s="37"/>
      <c r="NTS175" s="37"/>
      <c r="NTT175" s="37"/>
      <c r="NTU175" s="37"/>
      <c r="NTV175" s="37"/>
      <c r="NTW175" s="37"/>
      <c r="NTX175" s="37"/>
      <c r="NTY175" s="37"/>
      <c r="NTZ175" s="37"/>
      <c r="NUA175" s="37"/>
      <c r="NUB175" s="37"/>
      <c r="NUC175" s="37"/>
      <c r="NUD175" s="37"/>
      <c r="NUE175" s="37"/>
      <c r="NUF175" s="37"/>
      <c r="NUG175" s="37"/>
      <c r="NUH175" s="37"/>
      <c r="NUI175" s="37"/>
      <c r="NUJ175" s="37"/>
      <c r="NUK175" s="37"/>
      <c r="NUL175" s="37"/>
      <c r="NUM175" s="37"/>
      <c r="NUN175" s="37"/>
      <c r="NUO175" s="37"/>
      <c r="NUP175" s="37"/>
      <c r="NUQ175" s="37"/>
      <c r="NUR175" s="37"/>
      <c r="NUS175" s="37"/>
      <c r="NUT175" s="37"/>
      <c r="NUU175" s="37"/>
      <c r="NUV175" s="37"/>
      <c r="NUW175" s="37"/>
      <c r="NUX175" s="37"/>
      <c r="NUY175" s="37"/>
      <c r="NUZ175" s="37"/>
      <c r="NVA175" s="37"/>
      <c r="NVB175" s="37"/>
      <c r="NVC175" s="37"/>
      <c r="NVD175" s="37"/>
      <c r="NVE175" s="37"/>
      <c r="NVF175" s="37"/>
      <c r="NVG175" s="37"/>
      <c r="NVH175" s="37"/>
      <c r="NVI175" s="37"/>
      <c r="NVJ175" s="37"/>
      <c r="NVK175" s="37"/>
      <c r="NVL175" s="37"/>
      <c r="NVM175" s="37"/>
      <c r="NVN175" s="37"/>
      <c r="NVO175" s="37"/>
      <c r="NVP175" s="37"/>
      <c r="NVQ175" s="37"/>
      <c r="NVR175" s="37"/>
      <c r="NVS175" s="37"/>
      <c r="NVT175" s="37"/>
      <c r="NVU175" s="37"/>
      <c r="NVV175" s="37"/>
      <c r="NVW175" s="37"/>
      <c r="NVX175" s="37"/>
      <c r="NVY175" s="37"/>
      <c r="NVZ175" s="37"/>
      <c r="NWA175" s="37"/>
      <c r="NWB175" s="37"/>
      <c r="NWC175" s="37"/>
      <c r="NWD175" s="37"/>
      <c r="NWE175" s="37"/>
      <c r="NWF175" s="37"/>
      <c r="NWG175" s="37"/>
      <c r="NWH175" s="37"/>
      <c r="NWI175" s="37"/>
      <c r="NWJ175" s="37"/>
      <c r="NWK175" s="37"/>
      <c r="NWL175" s="37"/>
      <c r="NWM175" s="37"/>
      <c r="NWN175" s="37"/>
      <c r="NWO175" s="37"/>
      <c r="NWP175" s="37"/>
      <c r="NWQ175" s="37"/>
      <c r="NWR175" s="37"/>
      <c r="NWS175" s="37"/>
      <c r="NWT175" s="37"/>
      <c r="NWU175" s="37"/>
      <c r="NWV175" s="37"/>
      <c r="NWW175" s="37"/>
      <c r="NWX175" s="37"/>
      <c r="NWY175" s="37"/>
      <c r="NWZ175" s="37"/>
      <c r="NXA175" s="37"/>
      <c r="NXB175" s="37"/>
      <c r="NXC175" s="37"/>
      <c r="NXD175" s="37"/>
      <c r="NXE175" s="37"/>
      <c r="NXF175" s="37"/>
      <c r="NXG175" s="37"/>
      <c r="NXH175" s="37"/>
      <c r="NXI175" s="37"/>
      <c r="NXJ175" s="37"/>
      <c r="NXK175" s="37"/>
      <c r="NXL175" s="37"/>
      <c r="NXM175" s="37"/>
      <c r="NXN175" s="37"/>
      <c r="NXO175" s="37"/>
      <c r="NXP175" s="37"/>
      <c r="NXQ175" s="37"/>
      <c r="NXR175" s="37"/>
      <c r="NXS175" s="37"/>
      <c r="NXT175" s="37"/>
      <c r="NXU175" s="37"/>
      <c r="NXV175" s="37"/>
      <c r="NXW175" s="37"/>
      <c r="NXX175" s="37"/>
      <c r="NXY175" s="37"/>
      <c r="NXZ175" s="37"/>
      <c r="NYA175" s="37"/>
      <c r="NYB175" s="37"/>
      <c r="NYC175" s="37"/>
      <c r="NYD175" s="37"/>
      <c r="NYE175" s="37"/>
      <c r="NYF175" s="37"/>
      <c r="NYG175" s="37"/>
      <c r="NYH175" s="37"/>
      <c r="NYI175" s="37"/>
      <c r="NYJ175" s="37"/>
      <c r="NYK175" s="37"/>
      <c r="NYL175" s="37"/>
      <c r="NYM175" s="37"/>
      <c r="NYN175" s="37"/>
      <c r="NYO175" s="37"/>
      <c r="NYP175" s="37"/>
      <c r="NYQ175" s="37"/>
      <c r="NYR175" s="37"/>
      <c r="NYS175" s="37"/>
      <c r="NYT175" s="37"/>
      <c r="NYU175" s="37"/>
      <c r="NYV175" s="37"/>
      <c r="NYW175" s="37"/>
      <c r="NYX175" s="37"/>
      <c r="NYY175" s="37"/>
      <c r="NYZ175" s="37"/>
      <c r="NZA175" s="37"/>
      <c r="NZB175" s="37"/>
      <c r="NZC175" s="37"/>
      <c r="NZD175" s="37"/>
      <c r="NZE175" s="37"/>
      <c r="NZF175" s="37"/>
      <c r="NZG175" s="37"/>
      <c r="NZH175" s="37"/>
      <c r="NZI175" s="37"/>
      <c r="NZJ175" s="37"/>
      <c r="NZK175" s="37"/>
      <c r="NZL175" s="37"/>
      <c r="NZM175" s="37"/>
      <c r="NZN175" s="37"/>
      <c r="NZO175" s="37"/>
      <c r="NZP175" s="37"/>
      <c r="NZQ175" s="37"/>
      <c r="NZR175" s="37"/>
      <c r="NZS175" s="37"/>
      <c r="NZT175" s="37"/>
      <c r="NZU175" s="37"/>
      <c r="NZV175" s="37"/>
      <c r="NZW175" s="37"/>
      <c r="NZX175" s="37"/>
      <c r="NZY175" s="37"/>
      <c r="NZZ175" s="37"/>
      <c r="OAA175" s="37"/>
      <c r="OAB175" s="37"/>
      <c r="OAC175" s="37"/>
      <c r="OAD175" s="37"/>
      <c r="OAE175" s="37"/>
      <c r="OAF175" s="37"/>
      <c r="OAG175" s="37"/>
      <c r="OAH175" s="37"/>
      <c r="OAI175" s="37"/>
      <c r="OAJ175" s="37"/>
      <c r="OAK175" s="37"/>
      <c r="OAL175" s="37"/>
      <c r="OAM175" s="37"/>
      <c r="OAN175" s="37"/>
      <c r="OAO175" s="37"/>
      <c r="OAP175" s="37"/>
      <c r="OAQ175" s="37"/>
      <c r="OAR175" s="37"/>
      <c r="OAS175" s="37"/>
      <c r="OAT175" s="37"/>
      <c r="OAU175" s="37"/>
      <c r="OAV175" s="37"/>
      <c r="OAW175" s="37"/>
      <c r="OAX175" s="37"/>
      <c r="OAY175" s="37"/>
      <c r="OAZ175" s="37"/>
      <c r="OBA175" s="37"/>
      <c r="OBB175" s="37"/>
      <c r="OBC175" s="37"/>
      <c r="OBD175" s="37"/>
      <c r="OBE175" s="37"/>
      <c r="OBF175" s="37"/>
      <c r="OBG175" s="37"/>
      <c r="OBH175" s="37"/>
      <c r="OBI175" s="37"/>
      <c r="OBJ175" s="37"/>
      <c r="OBK175" s="37"/>
      <c r="OBL175" s="37"/>
      <c r="OBM175" s="37"/>
      <c r="OBN175" s="37"/>
      <c r="OBO175" s="37"/>
      <c r="OBP175" s="37"/>
      <c r="OBQ175" s="37"/>
      <c r="OBR175" s="37"/>
      <c r="OBS175" s="37"/>
      <c r="OBT175" s="37"/>
      <c r="OBU175" s="37"/>
      <c r="OBV175" s="37"/>
      <c r="OBW175" s="37"/>
      <c r="OBX175" s="37"/>
      <c r="OBY175" s="37"/>
      <c r="OBZ175" s="37"/>
      <c r="OCA175" s="37"/>
      <c r="OCB175" s="37"/>
      <c r="OCC175" s="37"/>
      <c r="OCD175" s="37"/>
      <c r="OCE175" s="37"/>
      <c r="OCF175" s="37"/>
      <c r="OCG175" s="37"/>
      <c r="OCH175" s="37"/>
      <c r="OCI175" s="37"/>
      <c r="OCJ175" s="37"/>
      <c r="OCK175" s="37"/>
      <c r="OCL175" s="37"/>
      <c r="OCM175" s="37"/>
      <c r="OCN175" s="37"/>
      <c r="OCO175" s="37"/>
      <c r="OCP175" s="37"/>
      <c r="OCQ175" s="37"/>
      <c r="OCR175" s="37"/>
      <c r="OCS175" s="37"/>
      <c r="OCT175" s="37"/>
      <c r="OCU175" s="37"/>
      <c r="OCV175" s="37"/>
      <c r="OCW175" s="37"/>
      <c r="OCX175" s="37"/>
      <c r="OCY175" s="37"/>
      <c r="OCZ175" s="37"/>
      <c r="ODA175" s="37"/>
      <c r="ODB175" s="37"/>
      <c r="ODC175" s="37"/>
      <c r="ODD175" s="37"/>
      <c r="ODE175" s="37"/>
      <c r="ODF175" s="37"/>
      <c r="ODG175" s="37"/>
      <c r="ODH175" s="37"/>
      <c r="ODI175" s="37"/>
      <c r="ODJ175" s="37"/>
      <c r="ODK175" s="37"/>
      <c r="ODL175" s="37"/>
      <c r="ODM175" s="37"/>
      <c r="ODN175" s="37"/>
      <c r="ODO175" s="37"/>
      <c r="ODP175" s="37"/>
      <c r="ODQ175" s="37"/>
      <c r="ODR175" s="37"/>
      <c r="ODS175" s="37"/>
      <c r="ODT175" s="37"/>
      <c r="ODU175" s="37"/>
      <c r="ODV175" s="37"/>
      <c r="ODW175" s="37"/>
      <c r="ODX175" s="37"/>
      <c r="ODY175" s="37"/>
      <c r="ODZ175" s="37"/>
      <c r="OEA175" s="37"/>
      <c r="OEB175" s="37"/>
      <c r="OEC175" s="37"/>
      <c r="OED175" s="37"/>
      <c r="OEE175" s="37"/>
      <c r="OEF175" s="37"/>
      <c r="OEG175" s="37"/>
      <c r="OEH175" s="37"/>
      <c r="OEI175" s="37"/>
      <c r="OEJ175" s="37"/>
      <c r="OEK175" s="37"/>
      <c r="OEL175" s="37"/>
      <c r="OEM175" s="37"/>
      <c r="OEN175" s="37"/>
      <c r="OEO175" s="37"/>
      <c r="OEP175" s="37"/>
      <c r="OEQ175" s="37"/>
      <c r="OER175" s="37"/>
      <c r="OES175" s="37"/>
      <c r="OET175" s="37"/>
      <c r="OEU175" s="37"/>
      <c r="OEV175" s="37"/>
      <c r="OEW175" s="37"/>
      <c r="OEX175" s="37"/>
      <c r="OEY175" s="37"/>
      <c r="OEZ175" s="37"/>
      <c r="OFA175" s="37"/>
      <c r="OFB175" s="37"/>
      <c r="OFC175" s="37"/>
      <c r="OFD175" s="37"/>
      <c r="OFE175" s="37"/>
      <c r="OFF175" s="37"/>
      <c r="OFG175" s="37"/>
      <c r="OFH175" s="37"/>
      <c r="OFI175" s="37"/>
      <c r="OFJ175" s="37"/>
      <c r="OFK175" s="37"/>
      <c r="OFL175" s="37"/>
      <c r="OFM175" s="37"/>
      <c r="OFN175" s="37"/>
      <c r="OFO175" s="37"/>
      <c r="OFP175" s="37"/>
      <c r="OFQ175" s="37"/>
      <c r="OFR175" s="37"/>
      <c r="OFS175" s="37"/>
      <c r="OFT175" s="37"/>
      <c r="OFU175" s="37"/>
      <c r="OFV175" s="37"/>
      <c r="OFW175" s="37"/>
      <c r="OFX175" s="37"/>
      <c r="OFY175" s="37"/>
      <c r="OFZ175" s="37"/>
      <c r="OGA175" s="37"/>
      <c r="OGB175" s="37"/>
      <c r="OGC175" s="37"/>
      <c r="OGD175" s="37"/>
      <c r="OGE175" s="37"/>
      <c r="OGF175" s="37"/>
      <c r="OGG175" s="37"/>
      <c r="OGH175" s="37"/>
      <c r="OGI175" s="37"/>
      <c r="OGJ175" s="37"/>
      <c r="OGK175" s="37"/>
      <c r="OGL175" s="37"/>
      <c r="OGM175" s="37"/>
      <c r="OGN175" s="37"/>
      <c r="OGO175" s="37"/>
      <c r="OGP175" s="37"/>
      <c r="OGQ175" s="37"/>
      <c r="OGR175" s="37"/>
      <c r="OGS175" s="37"/>
      <c r="OGT175" s="37"/>
      <c r="OGU175" s="37"/>
      <c r="OGV175" s="37"/>
      <c r="OGW175" s="37"/>
      <c r="OGX175" s="37"/>
      <c r="OGY175" s="37"/>
      <c r="OGZ175" s="37"/>
      <c r="OHA175" s="37"/>
      <c r="OHB175" s="37"/>
      <c r="OHC175" s="37"/>
      <c r="OHD175" s="37"/>
      <c r="OHE175" s="37"/>
      <c r="OHF175" s="37"/>
      <c r="OHG175" s="37"/>
      <c r="OHH175" s="37"/>
      <c r="OHI175" s="37"/>
      <c r="OHJ175" s="37"/>
      <c r="OHK175" s="37"/>
      <c r="OHL175" s="37"/>
      <c r="OHM175" s="37"/>
      <c r="OHN175" s="37"/>
      <c r="OHO175" s="37"/>
      <c r="OHP175" s="37"/>
      <c r="OHQ175" s="37"/>
      <c r="OHR175" s="37"/>
      <c r="OHS175" s="37"/>
      <c r="OHT175" s="37"/>
      <c r="OHU175" s="37"/>
      <c r="OHV175" s="37"/>
      <c r="OHW175" s="37"/>
      <c r="OHX175" s="37"/>
      <c r="OHY175" s="37"/>
      <c r="OHZ175" s="37"/>
      <c r="OIA175" s="37"/>
      <c r="OIB175" s="37"/>
      <c r="OIC175" s="37"/>
      <c r="OID175" s="37"/>
      <c r="OIE175" s="37"/>
      <c r="OIF175" s="37"/>
      <c r="OIG175" s="37"/>
      <c r="OIH175" s="37"/>
      <c r="OII175" s="37"/>
      <c r="OIJ175" s="37"/>
      <c r="OIK175" s="37"/>
      <c r="OIL175" s="37"/>
      <c r="OIM175" s="37"/>
      <c r="OIN175" s="37"/>
      <c r="OIO175" s="37"/>
      <c r="OIP175" s="37"/>
      <c r="OIQ175" s="37"/>
      <c r="OIR175" s="37"/>
      <c r="OIS175" s="37"/>
      <c r="OIT175" s="37"/>
      <c r="OIU175" s="37"/>
      <c r="OIV175" s="37"/>
      <c r="OIW175" s="37"/>
      <c r="OIX175" s="37"/>
      <c r="OIY175" s="37"/>
      <c r="OIZ175" s="37"/>
      <c r="OJA175" s="37"/>
      <c r="OJB175" s="37"/>
      <c r="OJC175" s="37"/>
      <c r="OJD175" s="37"/>
      <c r="OJE175" s="37"/>
      <c r="OJF175" s="37"/>
      <c r="OJG175" s="37"/>
      <c r="OJH175" s="37"/>
      <c r="OJI175" s="37"/>
      <c r="OJJ175" s="37"/>
      <c r="OJK175" s="37"/>
      <c r="OJL175" s="37"/>
      <c r="OJM175" s="37"/>
      <c r="OJN175" s="37"/>
      <c r="OJO175" s="37"/>
      <c r="OJP175" s="37"/>
      <c r="OJQ175" s="37"/>
      <c r="OJR175" s="37"/>
      <c r="OJS175" s="37"/>
      <c r="OJT175" s="37"/>
      <c r="OJU175" s="37"/>
      <c r="OJV175" s="37"/>
      <c r="OJW175" s="37"/>
      <c r="OJX175" s="37"/>
      <c r="OJY175" s="37"/>
      <c r="OJZ175" s="37"/>
      <c r="OKA175" s="37"/>
      <c r="OKB175" s="37"/>
      <c r="OKC175" s="37"/>
      <c r="OKD175" s="37"/>
      <c r="OKE175" s="37"/>
      <c r="OKF175" s="37"/>
      <c r="OKG175" s="37"/>
      <c r="OKH175" s="37"/>
      <c r="OKI175" s="37"/>
      <c r="OKJ175" s="37"/>
      <c r="OKK175" s="37"/>
      <c r="OKL175" s="37"/>
      <c r="OKM175" s="37"/>
      <c r="OKN175" s="37"/>
      <c r="OKO175" s="37"/>
      <c r="OKP175" s="37"/>
      <c r="OKQ175" s="37"/>
      <c r="OKR175" s="37"/>
      <c r="OKS175" s="37"/>
      <c r="OKT175" s="37"/>
      <c r="OKU175" s="37"/>
      <c r="OKV175" s="37"/>
      <c r="OKW175" s="37"/>
      <c r="OKX175" s="37"/>
      <c r="OKY175" s="37"/>
      <c r="OKZ175" s="37"/>
      <c r="OLA175" s="37"/>
      <c r="OLB175" s="37"/>
      <c r="OLC175" s="37"/>
      <c r="OLD175" s="37"/>
      <c r="OLE175" s="37"/>
      <c r="OLF175" s="37"/>
      <c r="OLG175" s="37"/>
      <c r="OLH175" s="37"/>
      <c r="OLI175" s="37"/>
      <c r="OLJ175" s="37"/>
      <c r="OLK175" s="37"/>
      <c r="OLL175" s="37"/>
      <c r="OLM175" s="37"/>
      <c r="OLN175" s="37"/>
      <c r="OLO175" s="37"/>
      <c r="OLP175" s="37"/>
      <c r="OLQ175" s="37"/>
      <c r="OLR175" s="37"/>
      <c r="OLS175" s="37"/>
      <c r="OLT175" s="37"/>
      <c r="OLU175" s="37"/>
      <c r="OLV175" s="37"/>
      <c r="OLW175" s="37"/>
      <c r="OLX175" s="37"/>
      <c r="OLY175" s="37"/>
      <c r="OLZ175" s="37"/>
      <c r="OMA175" s="37"/>
      <c r="OMB175" s="37"/>
      <c r="OMC175" s="37"/>
      <c r="OMD175" s="37"/>
      <c r="OME175" s="37"/>
      <c r="OMF175" s="37"/>
      <c r="OMG175" s="37"/>
      <c r="OMH175" s="37"/>
      <c r="OMI175" s="37"/>
      <c r="OMJ175" s="37"/>
      <c r="OMK175" s="37"/>
      <c r="OML175" s="37"/>
      <c r="OMM175" s="37"/>
      <c r="OMN175" s="37"/>
      <c r="OMO175" s="37"/>
      <c r="OMP175" s="37"/>
      <c r="OMQ175" s="37"/>
      <c r="OMR175" s="37"/>
      <c r="OMS175" s="37"/>
      <c r="OMT175" s="37"/>
      <c r="OMU175" s="37"/>
      <c r="OMV175" s="37"/>
      <c r="OMW175" s="37"/>
      <c r="OMX175" s="37"/>
      <c r="OMY175" s="37"/>
      <c r="OMZ175" s="37"/>
      <c r="ONA175" s="37"/>
      <c r="ONB175" s="37"/>
      <c r="ONC175" s="37"/>
      <c r="OND175" s="37"/>
      <c r="ONE175" s="37"/>
      <c r="ONF175" s="37"/>
      <c r="ONG175" s="37"/>
      <c r="ONH175" s="37"/>
      <c r="ONI175" s="37"/>
      <c r="ONJ175" s="37"/>
      <c r="ONK175" s="37"/>
      <c r="ONL175" s="37"/>
      <c r="ONM175" s="37"/>
      <c r="ONN175" s="37"/>
      <c r="ONO175" s="37"/>
      <c r="ONP175" s="37"/>
      <c r="ONQ175" s="37"/>
      <c r="ONR175" s="37"/>
      <c r="ONS175" s="37"/>
      <c r="ONT175" s="37"/>
      <c r="ONU175" s="37"/>
      <c r="ONV175" s="37"/>
      <c r="ONW175" s="37"/>
      <c r="ONX175" s="37"/>
      <c r="ONY175" s="37"/>
      <c r="ONZ175" s="37"/>
      <c r="OOA175" s="37"/>
      <c r="OOB175" s="37"/>
      <c r="OOC175" s="37"/>
      <c r="OOD175" s="37"/>
      <c r="OOE175" s="37"/>
      <c r="OOF175" s="37"/>
      <c r="OOG175" s="37"/>
      <c r="OOH175" s="37"/>
      <c r="OOI175" s="37"/>
      <c r="OOJ175" s="37"/>
      <c r="OOK175" s="37"/>
      <c r="OOL175" s="37"/>
      <c r="OOM175" s="37"/>
      <c r="OON175" s="37"/>
      <c r="OOO175" s="37"/>
      <c r="OOP175" s="37"/>
      <c r="OOQ175" s="37"/>
      <c r="OOR175" s="37"/>
      <c r="OOS175" s="37"/>
      <c r="OOT175" s="37"/>
      <c r="OOU175" s="37"/>
      <c r="OOV175" s="37"/>
      <c r="OOW175" s="37"/>
      <c r="OOX175" s="37"/>
      <c r="OOY175" s="37"/>
      <c r="OOZ175" s="37"/>
      <c r="OPA175" s="37"/>
      <c r="OPB175" s="37"/>
      <c r="OPC175" s="37"/>
      <c r="OPD175" s="37"/>
      <c r="OPE175" s="37"/>
      <c r="OPF175" s="37"/>
      <c r="OPG175" s="37"/>
      <c r="OPH175" s="37"/>
      <c r="OPI175" s="37"/>
      <c r="OPJ175" s="37"/>
      <c r="OPK175" s="37"/>
      <c r="OPL175" s="37"/>
      <c r="OPM175" s="37"/>
      <c r="OPN175" s="37"/>
      <c r="OPO175" s="37"/>
      <c r="OPP175" s="37"/>
      <c r="OPQ175" s="37"/>
      <c r="OPR175" s="37"/>
      <c r="OPS175" s="37"/>
      <c r="OPT175" s="37"/>
      <c r="OPU175" s="37"/>
      <c r="OPV175" s="37"/>
      <c r="OPW175" s="37"/>
      <c r="OPX175" s="37"/>
      <c r="OPY175" s="37"/>
      <c r="OPZ175" s="37"/>
      <c r="OQA175" s="37"/>
      <c r="OQB175" s="37"/>
      <c r="OQC175" s="37"/>
      <c r="OQD175" s="37"/>
      <c r="OQE175" s="37"/>
      <c r="OQF175" s="37"/>
      <c r="OQG175" s="37"/>
      <c r="OQH175" s="37"/>
      <c r="OQI175" s="37"/>
      <c r="OQJ175" s="37"/>
      <c r="OQK175" s="37"/>
      <c r="OQL175" s="37"/>
      <c r="OQM175" s="37"/>
      <c r="OQN175" s="37"/>
      <c r="OQO175" s="37"/>
      <c r="OQP175" s="37"/>
      <c r="OQQ175" s="37"/>
      <c r="OQR175" s="37"/>
      <c r="OQS175" s="37"/>
      <c r="OQT175" s="37"/>
      <c r="OQU175" s="37"/>
      <c r="OQV175" s="37"/>
      <c r="OQW175" s="37"/>
      <c r="OQX175" s="37"/>
      <c r="OQY175" s="37"/>
      <c r="OQZ175" s="37"/>
      <c r="ORA175" s="37"/>
      <c r="ORB175" s="37"/>
      <c r="ORC175" s="37"/>
      <c r="ORD175" s="37"/>
      <c r="ORE175" s="37"/>
      <c r="ORF175" s="37"/>
      <c r="ORG175" s="37"/>
      <c r="ORH175" s="37"/>
      <c r="ORI175" s="37"/>
      <c r="ORJ175" s="37"/>
      <c r="ORK175" s="37"/>
      <c r="ORL175" s="37"/>
      <c r="ORM175" s="37"/>
      <c r="ORN175" s="37"/>
      <c r="ORO175" s="37"/>
      <c r="ORP175" s="37"/>
      <c r="ORQ175" s="37"/>
      <c r="ORR175" s="37"/>
      <c r="ORS175" s="37"/>
      <c r="ORT175" s="37"/>
      <c r="ORU175" s="37"/>
      <c r="ORV175" s="37"/>
      <c r="ORW175" s="37"/>
      <c r="ORX175" s="37"/>
      <c r="ORY175" s="37"/>
      <c r="ORZ175" s="37"/>
      <c r="OSA175" s="37"/>
      <c r="OSB175" s="37"/>
      <c r="OSC175" s="37"/>
      <c r="OSD175" s="37"/>
      <c r="OSE175" s="37"/>
      <c r="OSF175" s="37"/>
      <c r="OSG175" s="37"/>
      <c r="OSH175" s="37"/>
      <c r="OSI175" s="37"/>
      <c r="OSJ175" s="37"/>
      <c r="OSK175" s="37"/>
      <c r="OSL175" s="37"/>
      <c r="OSM175" s="37"/>
      <c r="OSN175" s="37"/>
      <c r="OSO175" s="37"/>
      <c r="OSP175" s="37"/>
      <c r="OSQ175" s="37"/>
      <c r="OSR175" s="37"/>
      <c r="OSS175" s="37"/>
      <c r="OST175" s="37"/>
      <c r="OSU175" s="37"/>
      <c r="OSV175" s="37"/>
      <c r="OSW175" s="37"/>
      <c r="OSX175" s="37"/>
      <c r="OSY175" s="37"/>
      <c r="OSZ175" s="37"/>
      <c r="OTA175" s="37"/>
      <c r="OTB175" s="37"/>
      <c r="OTC175" s="37"/>
      <c r="OTD175" s="37"/>
      <c r="OTE175" s="37"/>
      <c r="OTF175" s="37"/>
      <c r="OTG175" s="37"/>
      <c r="OTH175" s="37"/>
      <c r="OTI175" s="37"/>
      <c r="OTJ175" s="37"/>
      <c r="OTK175" s="37"/>
      <c r="OTL175" s="37"/>
      <c r="OTM175" s="37"/>
      <c r="OTN175" s="37"/>
      <c r="OTO175" s="37"/>
      <c r="OTP175" s="37"/>
      <c r="OTQ175" s="37"/>
      <c r="OTR175" s="37"/>
      <c r="OTS175" s="37"/>
      <c r="OTT175" s="37"/>
      <c r="OTU175" s="37"/>
      <c r="OTV175" s="37"/>
      <c r="OTW175" s="37"/>
      <c r="OTX175" s="37"/>
      <c r="OTY175" s="37"/>
      <c r="OTZ175" s="37"/>
      <c r="OUA175" s="37"/>
      <c r="OUB175" s="37"/>
      <c r="OUC175" s="37"/>
      <c r="OUD175" s="37"/>
      <c r="OUE175" s="37"/>
      <c r="OUF175" s="37"/>
      <c r="OUG175" s="37"/>
      <c r="OUH175" s="37"/>
      <c r="OUI175" s="37"/>
      <c r="OUJ175" s="37"/>
      <c r="OUK175" s="37"/>
      <c r="OUL175" s="37"/>
      <c r="OUM175" s="37"/>
      <c r="OUN175" s="37"/>
      <c r="OUO175" s="37"/>
      <c r="OUP175" s="37"/>
      <c r="OUQ175" s="37"/>
      <c r="OUR175" s="37"/>
      <c r="OUS175" s="37"/>
      <c r="OUT175" s="37"/>
      <c r="OUU175" s="37"/>
      <c r="OUV175" s="37"/>
      <c r="OUW175" s="37"/>
      <c r="OUX175" s="37"/>
      <c r="OUY175" s="37"/>
      <c r="OUZ175" s="37"/>
      <c r="OVA175" s="37"/>
      <c r="OVB175" s="37"/>
      <c r="OVC175" s="37"/>
      <c r="OVD175" s="37"/>
      <c r="OVE175" s="37"/>
      <c r="OVF175" s="37"/>
      <c r="OVG175" s="37"/>
      <c r="OVH175" s="37"/>
      <c r="OVI175" s="37"/>
      <c r="OVJ175" s="37"/>
      <c r="OVK175" s="37"/>
      <c r="OVL175" s="37"/>
      <c r="OVM175" s="37"/>
      <c r="OVN175" s="37"/>
      <c r="OVO175" s="37"/>
      <c r="OVP175" s="37"/>
      <c r="OVQ175" s="37"/>
      <c r="OVR175" s="37"/>
      <c r="OVS175" s="37"/>
      <c r="OVT175" s="37"/>
      <c r="OVU175" s="37"/>
      <c r="OVV175" s="37"/>
      <c r="OVW175" s="37"/>
      <c r="OVX175" s="37"/>
      <c r="OVY175" s="37"/>
      <c r="OVZ175" s="37"/>
      <c r="OWA175" s="37"/>
      <c r="OWB175" s="37"/>
      <c r="OWC175" s="37"/>
      <c r="OWD175" s="37"/>
      <c r="OWE175" s="37"/>
      <c r="OWF175" s="37"/>
      <c r="OWG175" s="37"/>
      <c r="OWH175" s="37"/>
      <c r="OWI175" s="37"/>
      <c r="OWJ175" s="37"/>
      <c r="OWK175" s="37"/>
      <c r="OWL175" s="37"/>
      <c r="OWM175" s="37"/>
      <c r="OWN175" s="37"/>
      <c r="OWO175" s="37"/>
      <c r="OWP175" s="37"/>
      <c r="OWQ175" s="37"/>
      <c r="OWR175" s="37"/>
      <c r="OWS175" s="37"/>
      <c r="OWT175" s="37"/>
      <c r="OWU175" s="37"/>
      <c r="OWV175" s="37"/>
      <c r="OWW175" s="37"/>
      <c r="OWX175" s="37"/>
      <c r="OWY175" s="37"/>
      <c r="OWZ175" s="37"/>
      <c r="OXA175" s="37"/>
      <c r="OXB175" s="37"/>
      <c r="OXC175" s="37"/>
      <c r="OXD175" s="37"/>
      <c r="OXE175" s="37"/>
      <c r="OXF175" s="37"/>
      <c r="OXG175" s="37"/>
      <c r="OXH175" s="37"/>
      <c r="OXI175" s="37"/>
      <c r="OXJ175" s="37"/>
      <c r="OXK175" s="37"/>
      <c r="OXL175" s="37"/>
      <c r="OXM175" s="37"/>
      <c r="OXN175" s="37"/>
      <c r="OXO175" s="37"/>
      <c r="OXP175" s="37"/>
      <c r="OXQ175" s="37"/>
      <c r="OXR175" s="37"/>
      <c r="OXS175" s="37"/>
      <c r="OXT175" s="37"/>
      <c r="OXU175" s="37"/>
      <c r="OXV175" s="37"/>
      <c r="OXW175" s="37"/>
      <c r="OXX175" s="37"/>
      <c r="OXY175" s="37"/>
      <c r="OXZ175" s="37"/>
      <c r="OYA175" s="37"/>
      <c r="OYB175" s="37"/>
      <c r="OYC175" s="37"/>
      <c r="OYD175" s="37"/>
      <c r="OYE175" s="37"/>
      <c r="OYF175" s="37"/>
      <c r="OYG175" s="37"/>
      <c r="OYH175" s="37"/>
      <c r="OYI175" s="37"/>
      <c r="OYJ175" s="37"/>
      <c r="OYK175" s="37"/>
      <c r="OYL175" s="37"/>
      <c r="OYM175" s="37"/>
      <c r="OYN175" s="37"/>
      <c r="OYO175" s="37"/>
      <c r="OYP175" s="37"/>
      <c r="OYQ175" s="37"/>
      <c r="OYR175" s="37"/>
      <c r="OYS175" s="37"/>
      <c r="OYT175" s="37"/>
      <c r="OYU175" s="37"/>
      <c r="OYV175" s="37"/>
      <c r="OYW175" s="37"/>
      <c r="OYX175" s="37"/>
      <c r="OYY175" s="37"/>
      <c r="OYZ175" s="37"/>
      <c r="OZA175" s="37"/>
      <c r="OZB175" s="37"/>
      <c r="OZC175" s="37"/>
      <c r="OZD175" s="37"/>
      <c r="OZE175" s="37"/>
      <c r="OZF175" s="37"/>
      <c r="OZG175" s="37"/>
      <c r="OZH175" s="37"/>
      <c r="OZI175" s="37"/>
      <c r="OZJ175" s="37"/>
      <c r="OZK175" s="37"/>
      <c r="OZL175" s="37"/>
      <c r="OZM175" s="37"/>
      <c r="OZN175" s="37"/>
      <c r="OZO175" s="37"/>
      <c r="OZP175" s="37"/>
      <c r="OZQ175" s="37"/>
      <c r="OZR175" s="37"/>
      <c r="OZS175" s="37"/>
      <c r="OZT175" s="37"/>
      <c r="OZU175" s="37"/>
      <c r="OZV175" s="37"/>
      <c r="OZW175" s="37"/>
      <c r="OZX175" s="37"/>
      <c r="OZY175" s="37"/>
      <c r="OZZ175" s="37"/>
      <c r="PAA175" s="37"/>
      <c r="PAB175" s="37"/>
      <c r="PAC175" s="37"/>
      <c r="PAD175" s="37"/>
      <c r="PAE175" s="37"/>
      <c r="PAF175" s="37"/>
      <c r="PAG175" s="37"/>
      <c r="PAH175" s="37"/>
      <c r="PAI175" s="37"/>
      <c r="PAJ175" s="37"/>
      <c r="PAK175" s="37"/>
      <c r="PAL175" s="37"/>
      <c r="PAM175" s="37"/>
      <c r="PAN175" s="37"/>
      <c r="PAO175" s="37"/>
      <c r="PAP175" s="37"/>
      <c r="PAQ175" s="37"/>
      <c r="PAR175" s="37"/>
      <c r="PAS175" s="37"/>
      <c r="PAT175" s="37"/>
      <c r="PAU175" s="37"/>
      <c r="PAV175" s="37"/>
      <c r="PAW175" s="37"/>
      <c r="PAX175" s="37"/>
      <c r="PAY175" s="37"/>
      <c r="PAZ175" s="37"/>
      <c r="PBA175" s="37"/>
      <c r="PBB175" s="37"/>
      <c r="PBC175" s="37"/>
      <c r="PBD175" s="37"/>
      <c r="PBE175" s="37"/>
      <c r="PBF175" s="37"/>
      <c r="PBG175" s="37"/>
      <c r="PBH175" s="37"/>
      <c r="PBI175" s="37"/>
      <c r="PBJ175" s="37"/>
      <c r="PBK175" s="37"/>
      <c r="PBL175" s="37"/>
      <c r="PBM175" s="37"/>
      <c r="PBN175" s="37"/>
      <c r="PBO175" s="37"/>
      <c r="PBP175" s="37"/>
      <c r="PBQ175" s="37"/>
      <c r="PBR175" s="37"/>
      <c r="PBS175" s="37"/>
      <c r="PBT175" s="37"/>
      <c r="PBU175" s="37"/>
      <c r="PBV175" s="37"/>
      <c r="PBW175" s="37"/>
      <c r="PBX175" s="37"/>
      <c r="PBY175" s="37"/>
      <c r="PBZ175" s="37"/>
      <c r="PCA175" s="37"/>
      <c r="PCB175" s="37"/>
      <c r="PCC175" s="37"/>
      <c r="PCD175" s="37"/>
      <c r="PCE175" s="37"/>
      <c r="PCF175" s="37"/>
      <c r="PCG175" s="37"/>
      <c r="PCH175" s="37"/>
      <c r="PCI175" s="37"/>
      <c r="PCJ175" s="37"/>
      <c r="PCK175" s="37"/>
      <c r="PCL175" s="37"/>
      <c r="PCM175" s="37"/>
      <c r="PCN175" s="37"/>
      <c r="PCO175" s="37"/>
      <c r="PCP175" s="37"/>
      <c r="PCQ175" s="37"/>
      <c r="PCR175" s="37"/>
      <c r="PCS175" s="37"/>
      <c r="PCT175" s="37"/>
      <c r="PCU175" s="37"/>
      <c r="PCV175" s="37"/>
      <c r="PCW175" s="37"/>
      <c r="PCX175" s="37"/>
      <c r="PCY175" s="37"/>
      <c r="PCZ175" s="37"/>
      <c r="PDA175" s="37"/>
      <c r="PDB175" s="37"/>
      <c r="PDC175" s="37"/>
      <c r="PDD175" s="37"/>
      <c r="PDE175" s="37"/>
      <c r="PDF175" s="37"/>
      <c r="PDG175" s="37"/>
      <c r="PDH175" s="37"/>
      <c r="PDI175" s="37"/>
      <c r="PDJ175" s="37"/>
      <c r="PDK175" s="37"/>
      <c r="PDL175" s="37"/>
      <c r="PDM175" s="37"/>
      <c r="PDN175" s="37"/>
      <c r="PDO175" s="37"/>
      <c r="PDP175" s="37"/>
      <c r="PDQ175" s="37"/>
      <c r="PDR175" s="37"/>
      <c r="PDS175" s="37"/>
      <c r="PDT175" s="37"/>
      <c r="PDU175" s="37"/>
      <c r="PDV175" s="37"/>
      <c r="PDW175" s="37"/>
      <c r="PDX175" s="37"/>
      <c r="PDY175" s="37"/>
      <c r="PDZ175" s="37"/>
      <c r="PEA175" s="37"/>
      <c r="PEB175" s="37"/>
      <c r="PEC175" s="37"/>
      <c r="PED175" s="37"/>
      <c r="PEE175" s="37"/>
      <c r="PEF175" s="37"/>
      <c r="PEG175" s="37"/>
      <c r="PEH175" s="37"/>
      <c r="PEI175" s="37"/>
      <c r="PEJ175" s="37"/>
      <c r="PEK175" s="37"/>
      <c r="PEL175" s="37"/>
      <c r="PEM175" s="37"/>
      <c r="PEN175" s="37"/>
      <c r="PEO175" s="37"/>
      <c r="PEP175" s="37"/>
      <c r="PEQ175" s="37"/>
      <c r="PER175" s="37"/>
      <c r="PES175" s="37"/>
      <c r="PET175" s="37"/>
      <c r="PEU175" s="37"/>
      <c r="PEV175" s="37"/>
      <c r="PEW175" s="37"/>
      <c r="PEX175" s="37"/>
      <c r="PEY175" s="37"/>
      <c r="PEZ175" s="37"/>
      <c r="PFA175" s="37"/>
      <c r="PFB175" s="37"/>
      <c r="PFC175" s="37"/>
      <c r="PFD175" s="37"/>
      <c r="PFE175" s="37"/>
      <c r="PFF175" s="37"/>
      <c r="PFG175" s="37"/>
      <c r="PFH175" s="37"/>
      <c r="PFI175" s="37"/>
      <c r="PFJ175" s="37"/>
      <c r="PFK175" s="37"/>
      <c r="PFL175" s="37"/>
      <c r="PFM175" s="37"/>
      <c r="PFN175" s="37"/>
      <c r="PFO175" s="37"/>
      <c r="PFP175" s="37"/>
      <c r="PFQ175" s="37"/>
      <c r="PFR175" s="37"/>
      <c r="PFS175" s="37"/>
      <c r="PFT175" s="37"/>
      <c r="PFU175" s="37"/>
      <c r="PFV175" s="37"/>
      <c r="PFW175" s="37"/>
      <c r="PFX175" s="37"/>
      <c r="PFY175" s="37"/>
      <c r="PFZ175" s="37"/>
      <c r="PGA175" s="37"/>
      <c r="PGB175" s="37"/>
      <c r="PGC175" s="37"/>
      <c r="PGD175" s="37"/>
      <c r="PGE175" s="37"/>
      <c r="PGF175" s="37"/>
      <c r="PGG175" s="37"/>
      <c r="PGH175" s="37"/>
      <c r="PGI175" s="37"/>
      <c r="PGJ175" s="37"/>
      <c r="PGK175" s="37"/>
      <c r="PGL175" s="37"/>
      <c r="PGM175" s="37"/>
      <c r="PGN175" s="37"/>
      <c r="PGO175" s="37"/>
      <c r="PGP175" s="37"/>
      <c r="PGQ175" s="37"/>
      <c r="PGR175" s="37"/>
      <c r="PGS175" s="37"/>
      <c r="PGT175" s="37"/>
      <c r="PGU175" s="37"/>
      <c r="PGV175" s="37"/>
      <c r="PGW175" s="37"/>
      <c r="PGX175" s="37"/>
      <c r="PGY175" s="37"/>
      <c r="PGZ175" s="37"/>
      <c r="PHA175" s="37"/>
      <c r="PHB175" s="37"/>
      <c r="PHC175" s="37"/>
      <c r="PHD175" s="37"/>
      <c r="PHE175" s="37"/>
      <c r="PHF175" s="37"/>
      <c r="PHG175" s="37"/>
      <c r="PHH175" s="37"/>
      <c r="PHI175" s="37"/>
      <c r="PHJ175" s="37"/>
      <c r="PHK175" s="37"/>
      <c r="PHL175" s="37"/>
      <c r="PHM175" s="37"/>
      <c r="PHN175" s="37"/>
      <c r="PHO175" s="37"/>
      <c r="PHP175" s="37"/>
      <c r="PHQ175" s="37"/>
      <c r="PHR175" s="37"/>
      <c r="PHS175" s="37"/>
      <c r="PHT175" s="37"/>
      <c r="PHU175" s="37"/>
      <c r="PHV175" s="37"/>
      <c r="PHW175" s="37"/>
      <c r="PHX175" s="37"/>
      <c r="PHY175" s="37"/>
      <c r="PHZ175" s="37"/>
      <c r="PIA175" s="37"/>
      <c r="PIB175" s="37"/>
      <c r="PIC175" s="37"/>
      <c r="PID175" s="37"/>
      <c r="PIE175" s="37"/>
      <c r="PIF175" s="37"/>
      <c r="PIG175" s="37"/>
      <c r="PIH175" s="37"/>
      <c r="PII175" s="37"/>
      <c r="PIJ175" s="37"/>
      <c r="PIK175" s="37"/>
      <c r="PIL175" s="37"/>
      <c r="PIM175" s="37"/>
      <c r="PIN175" s="37"/>
      <c r="PIO175" s="37"/>
      <c r="PIP175" s="37"/>
      <c r="PIQ175" s="37"/>
      <c r="PIR175" s="37"/>
      <c r="PIS175" s="37"/>
      <c r="PIT175" s="37"/>
      <c r="PIU175" s="37"/>
      <c r="PIV175" s="37"/>
      <c r="PIW175" s="37"/>
      <c r="PIX175" s="37"/>
      <c r="PIY175" s="37"/>
      <c r="PIZ175" s="37"/>
      <c r="PJA175" s="37"/>
      <c r="PJB175" s="37"/>
      <c r="PJC175" s="37"/>
      <c r="PJD175" s="37"/>
      <c r="PJE175" s="37"/>
      <c r="PJF175" s="37"/>
      <c r="PJG175" s="37"/>
      <c r="PJH175" s="37"/>
      <c r="PJI175" s="37"/>
      <c r="PJJ175" s="37"/>
      <c r="PJK175" s="37"/>
      <c r="PJL175" s="37"/>
      <c r="PJM175" s="37"/>
      <c r="PJN175" s="37"/>
      <c r="PJO175" s="37"/>
      <c r="PJP175" s="37"/>
      <c r="PJQ175" s="37"/>
      <c r="PJR175" s="37"/>
      <c r="PJS175" s="37"/>
      <c r="PJT175" s="37"/>
      <c r="PJU175" s="37"/>
      <c r="PJV175" s="37"/>
      <c r="PJW175" s="37"/>
      <c r="PJX175" s="37"/>
      <c r="PJY175" s="37"/>
      <c r="PJZ175" s="37"/>
      <c r="PKA175" s="37"/>
      <c r="PKB175" s="37"/>
      <c r="PKC175" s="37"/>
      <c r="PKD175" s="37"/>
      <c r="PKE175" s="37"/>
      <c r="PKF175" s="37"/>
      <c r="PKG175" s="37"/>
      <c r="PKH175" s="37"/>
      <c r="PKI175" s="37"/>
      <c r="PKJ175" s="37"/>
      <c r="PKK175" s="37"/>
      <c r="PKL175" s="37"/>
      <c r="PKM175" s="37"/>
      <c r="PKN175" s="37"/>
      <c r="PKO175" s="37"/>
      <c r="PKP175" s="37"/>
      <c r="PKQ175" s="37"/>
      <c r="PKR175" s="37"/>
      <c r="PKS175" s="37"/>
      <c r="PKT175" s="37"/>
      <c r="PKU175" s="37"/>
      <c r="PKV175" s="37"/>
      <c r="PKW175" s="37"/>
      <c r="PKX175" s="37"/>
      <c r="PKY175" s="37"/>
      <c r="PKZ175" s="37"/>
      <c r="PLA175" s="37"/>
      <c r="PLB175" s="37"/>
      <c r="PLC175" s="37"/>
      <c r="PLD175" s="37"/>
      <c r="PLE175" s="37"/>
      <c r="PLF175" s="37"/>
      <c r="PLG175" s="37"/>
      <c r="PLH175" s="37"/>
      <c r="PLI175" s="37"/>
      <c r="PLJ175" s="37"/>
      <c r="PLK175" s="37"/>
      <c r="PLL175" s="37"/>
      <c r="PLM175" s="37"/>
      <c r="PLN175" s="37"/>
      <c r="PLO175" s="37"/>
      <c r="PLP175" s="37"/>
      <c r="PLQ175" s="37"/>
      <c r="PLR175" s="37"/>
      <c r="PLS175" s="37"/>
      <c r="PLT175" s="37"/>
      <c r="PLU175" s="37"/>
      <c r="PLV175" s="37"/>
      <c r="PLW175" s="37"/>
      <c r="PLX175" s="37"/>
      <c r="PLY175" s="37"/>
      <c r="PLZ175" s="37"/>
      <c r="PMA175" s="37"/>
      <c r="PMB175" s="37"/>
      <c r="PMC175" s="37"/>
      <c r="PMD175" s="37"/>
      <c r="PME175" s="37"/>
      <c r="PMF175" s="37"/>
      <c r="PMG175" s="37"/>
      <c r="PMH175" s="37"/>
      <c r="PMI175" s="37"/>
      <c r="PMJ175" s="37"/>
      <c r="PMK175" s="37"/>
      <c r="PML175" s="37"/>
      <c r="PMM175" s="37"/>
      <c r="PMN175" s="37"/>
      <c r="PMO175" s="37"/>
      <c r="PMP175" s="37"/>
      <c r="PMQ175" s="37"/>
      <c r="PMR175" s="37"/>
      <c r="PMS175" s="37"/>
      <c r="PMT175" s="37"/>
      <c r="PMU175" s="37"/>
      <c r="PMV175" s="37"/>
      <c r="PMW175" s="37"/>
      <c r="PMX175" s="37"/>
      <c r="PMY175" s="37"/>
      <c r="PMZ175" s="37"/>
      <c r="PNA175" s="37"/>
      <c r="PNB175" s="37"/>
      <c r="PNC175" s="37"/>
      <c r="PND175" s="37"/>
      <c r="PNE175" s="37"/>
      <c r="PNF175" s="37"/>
      <c r="PNG175" s="37"/>
      <c r="PNH175" s="37"/>
      <c r="PNI175" s="37"/>
      <c r="PNJ175" s="37"/>
      <c r="PNK175" s="37"/>
      <c r="PNL175" s="37"/>
      <c r="PNM175" s="37"/>
      <c r="PNN175" s="37"/>
      <c r="PNO175" s="37"/>
      <c r="PNP175" s="37"/>
      <c r="PNQ175" s="37"/>
      <c r="PNR175" s="37"/>
      <c r="PNS175" s="37"/>
      <c r="PNT175" s="37"/>
      <c r="PNU175" s="37"/>
      <c r="PNV175" s="37"/>
      <c r="PNW175" s="37"/>
      <c r="PNX175" s="37"/>
      <c r="PNY175" s="37"/>
      <c r="PNZ175" s="37"/>
      <c r="POA175" s="37"/>
      <c r="POB175" s="37"/>
      <c r="POC175" s="37"/>
      <c r="POD175" s="37"/>
      <c r="POE175" s="37"/>
      <c r="POF175" s="37"/>
      <c r="POG175" s="37"/>
      <c r="POH175" s="37"/>
      <c r="POI175" s="37"/>
      <c r="POJ175" s="37"/>
      <c r="POK175" s="37"/>
      <c r="POL175" s="37"/>
      <c r="POM175" s="37"/>
      <c r="PON175" s="37"/>
      <c r="POO175" s="37"/>
      <c r="POP175" s="37"/>
      <c r="POQ175" s="37"/>
      <c r="POR175" s="37"/>
      <c r="POS175" s="37"/>
      <c r="POT175" s="37"/>
      <c r="POU175" s="37"/>
      <c r="POV175" s="37"/>
      <c r="POW175" s="37"/>
      <c r="POX175" s="37"/>
      <c r="POY175" s="37"/>
      <c r="POZ175" s="37"/>
      <c r="PPA175" s="37"/>
      <c r="PPB175" s="37"/>
      <c r="PPC175" s="37"/>
      <c r="PPD175" s="37"/>
      <c r="PPE175" s="37"/>
      <c r="PPF175" s="37"/>
      <c r="PPG175" s="37"/>
      <c r="PPH175" s="37"/>
      <c r="PPI175" s="37"/>
      <c r="PPJ175" s="37"/>
      <c r="PPK175" s="37"/>
      <c r="PPL175" s="37"/>
      <c r="PPM175" s="37"/>
      <c r="PPN175" s="37"/>
      <c r="PPO175" s="37"/>
      <c r="PPP175" s="37"/>
      <c r="PPQ175" s="37"/>
      <c r="PPR175" s="37"/>
      <c r="PPS175" s="37"/>
      <c r="PPT175" s="37"/>
      <c r="PPU175" s="37"/>
      <c r="PPV175" s="37"/>
      <c r="PPW175" s="37"/>
      <c r="PPX175" s="37"/>
      <c r="PPY175" s="37"/>
      <c r="PPZ175" s="37"/>
      <c r="PQA175" s="37"/>
      <c r="PQB175" s="37"/>
      <c r="PQC175" s="37"/>
      <c r="PQD175" s="37"/>
      <c r="PQE175" s="37"/>
      <c r="PQF175" s="37"/>
      <c r="PQG175" s="37"/>
      <c r="PQH175" s="37"/>
      <c r="PQI175" s="37"/>
      <c r="PQJ175" s="37"/>
      <c r="PQK175" s="37"/>
      <c r="PQL175" s="37"/>
      <c r="PQM175" s="37"/>
      <c r="PQN175" s="37"/>
      <c r="PQO175" s="37"/>
      <c r="PQP175" s="37"/>
      <c r="PQQ175" s="37"/>
      <c r="PQR175" s="37"/>
      <c r="PQS175" s="37"/>
      <c r="PQT175" s="37"/>
      <c r="PQU175" s="37"/>
      <c r="PQV175" s="37"/>
      <c r="PQW175" s="37"/>
      <c r="PQX175" s="37"/>
      <c r="PQY175" s="37"/>
      <c r="PQZ175" s="37"/>
      <c r="PRA175" s="37"/>
      <c r="PRB175" s="37"/>
      <c r="PRC175" s="37"/>
      <c r="PRD175" s="37"/>
      <c r="PRE175" s="37"/>
      <c r="PRF175" s="37"/>
      <c r="PRG175" s="37"/>
      <c r="PRH175" s="37"/>
      <c r="PRI175" s="37"/>
      <c r="PRJ175" s="37"/>
      <c r="PRK175" s="37"/>
      <c r="PRL175" s="37"/>
      <c r="PRM175" s="37"/>
      <c r="PRN175" s="37"/>
      <c r="PRO175" s="37"/>
      <c r="PRP175" s="37"/>
      <c r="PRQ175" s="37"/>
      <c r="PRR175" s="37"/>
      <c r="PRS175" s="37"/>
      <c r="PRT175" s="37"/>
      <c r="PRU175" s="37"/>
      <c r="PRV175" s="37"/>
      <c r="PRW175" s="37"/>
      <c r="PRX175" s="37"/>
      <c r="PRY175" s="37"/>
      <c r="PRZ175" s="37"/>
      <c r="PSA175" s="37"/>
      <c r="PSB175" s="37"/>
      <c r="PSC175" s="37"/>
      <c r="PSD175" s="37"/>
      <c r="PSE175" s="37"/>
      <c r="PSF175" s="37"/>
      <c r="PSG175" s="37"/>
      <c r="PSH175" s="37"/>
      <c r="PSI175" s="37"/>
      <c r="PSJ175" s="37"/>
      <c r="PSK175" s="37"/>
      <c r="PSL175" s="37"/>
      <c r="PSM175" s="37"/>
      <c r="PSN175" s="37"/>
      <c r="PSO175" s="37"/>
      <c r="PSP175" s="37"/>
      <c r="PSQ175" s="37"/>
      <c r="PSR175" s="37"/>
      <c r="PSS175" s="37"/>
      <c r="PST175" s="37"/>
      <c r="PSU175" s="37"/>
      <c r="PSV175" s="37"/>
      <c r="PSW175" s="37"/>
      <c r="PSX175" s="37"/>
      <c r="PSY175" s="37"/>
      <c r="PSZ175" s="37"/>
      <c r="PTA175" s="37"/>
      <c r="PTB175" s="37"/>
      <c r="PTC175" s="37"/>
      <c r="PTD175" s="37"/>
      <c r="PTE175" s="37"/>
      <c r="PTF175" s="37"/>
      <c r="PTG175" s="37"/>
      <c r="PTH175" s="37"/>
      <c r="PTI175" s="37"/>
      <c r="PTJ175" s="37"/>
      <c r="PTK175" s="37"/>
      <c r="PTL175" s="37"/>
      <c r="PTM175" s="37"/>
      <c r="PTN175" s="37"/>
      <c r="PTO175" s="37"/>
      <c r="PTP175" s="37"/>
      <c r="PTQ175" s="37"/>
      <c r="PTR175" s="37"/>
      <c r="PTS175" s="37"/>
      <c r="PTT175" s="37"/>
      <c r="PTU175" s="37"/>
      <c r="PTV175" s="37"/>
      <c r="PTW175" s="37"/>
      <c r="PTX175" s="37"/>
      <c r="PTY175" s="37"/>
      <c r="PTZ175" s="37"/>
      <c r="PUA175" s="37"/>
      <c r="PUB175" s="37"/>
      <c r="PUC175" s="37"/>
      <c r="PUD175" s="37"/>
      <c r="PUE175" s="37"/>
      <c r="PUF175" s="37"/>
      <c r="PUG175" s="37"/>
      <c r="PUH175" s="37"/>
      <c r="PUI175" s="37"/>
      <c r="PUJ175" s="37"/>
      <c r="PUK175" s="37"/>
      <c r="PUL175" s="37"/>
      <c r="PUM175" s="37"/>
      <c r="PUN175" s="37"/>
      <c r="PUO175" s="37"/>
      <c r="PUP175" s="37"/>
      <c r="PUQ175" s="37"/>
      <c r="PUR175" s="37"/>
      <c r="PUS175" s="37"/>
      <c r="PUT175" s="37"/>
      <c r="PUU175" s="37"/>
      <c r="PUV175" s="37"/>
      <c r="PUW175" s="37"/>
      <c r="PUX175" s="37"/>
      <c r="PUY175" s="37"/>
      <c r="PUZ175" s="37"/>
      <c r="PVA175" s="37"/>
      <c r="PVB175" s="37"/>
      <c r="PVC175" s="37"/>
      <c r="PVD175" s="37"/>
      <c r="PVE175" s="37"/>
      <c r="PVF175" s="37"/>
      <c r="PVG175" s="37"/>
      <c r="PVH175" s="37"/>
      <c r="PVI175" s="37"/>
      <c r="PVJ175" s="37"/>
      <c r="PVK175" s="37"/>
      <c r="PVL175" s="37"/>
      <c r="PVM175" s="37"/>
      <c r="PVN175" s="37"/>
      <c r="PVO175" s="37"/>
      <c r="PVP175" s="37"/>
      <c r="PVQ175" s="37"/>
      <c r="PVR175" s="37"/>
      <c r="PVS175" s="37"/>
      <c r="PVT175" s="37"/>
      <c r="PVU175" s="37"/>
      <c r="PVV175" s="37"/>
      <c r="PVW175" s="37"/>
      <c r="PVX175" s="37"/>
      <c r="PVY175" s="37"/>
      <c r="PVZ175" s="37"/>
      <c r="PWA175" s="37"/>
      <c r="PWB175" s="37"/>
      <c r="PWC175" s="37"/>
      <c r="PWD175" s="37"/>
      <c r="PWE175" s="37"/>
      <c r="PWF175" s="37"/>
      <c r="PWG175" s="37"/>
      <c r="PWH175" s="37"/>
      <c r="PWI175" s="37"/>
      <c r="PWJ175" s="37"/>
      <c r="PWK175" s="37"/>
      <c r="PWL175" s="37"/>
      <c r="PWM175" s="37"/>
      <c r="PWN175" s="37"/>
      <c r="PWO175" s="37"/>
      <c r="PWP175" s="37"/>
      <c r="PWQ175" s="37"/>
      <c r="PWR175" s="37"/>
      <c r="PWS175" s="37"/>
      <c r="PWT175" s="37"/>
      <c r="PWU175" s="37"/>
      <c r="PWV175" s="37"/>
      <c r="PWW175" s="37"/>
      <c r="PWX175" s="37"/>
      <c r="PWY175" s="37"/>
      <c r="PWZ175" s="37"/>
      <c r="PXA175" s="37"/>
      <c r="PXB175" s="37"/>
      <c r="PXC175" s="37"/>
      <c r="PXD175" s="37"/>
      <c r="PXE175" s="37"/>
      <c r="PXF175" s="37"/>
      <c r="PXG175" s="37"/>
      <c r="PXH175" s="37"/>
      <c r="PXI175" s="37"/>
      <c r="PXJ175" s="37"/>
      <c r="PXK175" s="37"/>
      <c r="PXL175" s="37"/>
      <c r="PXM175" s="37"/>
      <c r="PXN175" s="37"/>
      <c r="PXO175" s="37"/>
      <c r="PXP175" s="37"/>
      <c r="PXQ175" s="37"/>
      <c r="PXR175" s="37"/>
      <c r="PXS175" s="37"/>
      <c r="PXT175" s="37"/>
      <c r="PXU175" s="37"/>
      <c r="PXV175" s="37"/>
      <c r="PXW175" s="37"/>
      <c r="PXX175" s="37"/>
      <c r="PXY175" s="37"/>
      <c r="PXZ175" s="37"/>
      <c r="PYA175" s="37"/>
      <c r="PYB175" s="37"/>
      <c r="PYC175" s="37"/>
      <c r="PYD175" s="37"/>
      <c r="PYE175" s="37"/>
      <c r="PYF175" s="37"/>
      <c r="PYG175" s="37"/>
      <c r="PYH175" s="37"/>
      <c r="PYI175" s="37"/>
      <c r="PYJ175" s="37"/>
      <c r="PYK175" s="37"/>
      <c r="PYL175" s="37"/>
      <c r="PYM175" s="37"/>
      <c r="PYN175" s="37"/>
      <c r="PYO175" s="37"/>
      <c r="PYP175" s="37"/>
      <c r="PYQ175" s="37"/>
      <c r="PYR175" s="37"/>
      <c r="PYS175" s="37"/>
      <c r="PYT175" s="37"/>
      <c r="PYU175" s="37"/>
      <c r="PYV175" s="37"/>
      <c r="PYW175" s="37"/>
      <c r="PYX175" s="37"/>
      <c r="PYY175" s="37"/>
      <c r="PYZ175" s="37"/>
      <c r="PZA175" s="37"/>
      <c r="PZB175" s="37"/>
      <c r="PZC175" s="37"/>
      <c r="PZD175" s="37"/>
      <c r="PZE175" s="37"/>
      <c r="PZF175" s="37"/>
      <c r="PZG175" s="37"/>
      <c r="PZH175" s="37"/>
      <c r="PZI175" s="37"/>
      <c r="PZJ175" s="37"/>
      <c r="PZK175" s="37"/>
      <c r="PZL175" s="37"/>
      <c r="PZM175" s="37"/>
      <c r="PZN175" s="37"/>
      <c r="PZO175" s="37"/>
      <c r="PZP175" s="37"/>
      <c r="PZQ175" s="37"/>
      <c r="PZR175" s="37"/>
      <c r="PZS175" s="37"/>
      <c r="PZT175" s="37"/>
      <c r="PZU175" s="37"/>
      <c r="PZV175" s="37"/>
      <c r="PZW175" s="37"/>
      <c r="PZX175" s="37"/>
      <c r="PZY175" s="37"/>
      <c r="PZZ175" s="37"/>
      <c r="QAA175" s="37"/>
      <c r="QAB175" s="37"/>
      <c r="QAC175" s="37"/>
      <c r="QAD175" s="37"/>
      <c r="QAE175" s="37"/>
      <c r="QAF175" s="37"/>
      <c r="QAG175" s="37"/>
      <c r="QAH175" s="37"/>
      <c r="QAI175" s="37"/>
      <c r="QAJ175" s="37"/>
      <c r="QAK175" s="37"/>
      <c r="QAL175" s="37"/>
      <c r="QAM175" s="37"/>
      <c r="QAN175" s="37"/>
      <c r="QAO175" s="37"/>
      <c r="QAP175" s="37"/>
      <c r="QAQ175" s="37"/>
      <c r="QAR175" s="37"/>
      <c r="QAS175" s="37"/>
      <c r="QAT175" s="37"/>
      <c r="QAU175" s="37"/>
      <c r="QAV175" s="37"/>
      <c r="QAW175" s="37"/>
      <c r="QAX175" s="37"/>
      <c r="QAY175" s="37"/>
      <c r="QAZ175" s="37"/>
      <c r="QBA175" s="37"/>
      <c r="QBB175" s="37"/>
      <c r="QBC175" s="37"/>
      <c r="QBD175" s="37"/>
      <c r="QBE175" s="37"/>
      <c r="QBF175" s="37"/>
      <c r="QBG175" s="37"/>
      <c r="QBH175" s="37"/>
      <c r="QBI175" s="37"/>
      <c r="QBJ175" s="37"/>
      <c r="QBK175" s="37"/>
      <c r="QBL175" s="37"/>
      <c r="QBM175" s="37"/>
      <c r="QBN175" s="37"/>
      <c r="QBO175" s="37"/>
      <c r="QBP175" s="37"/>
      <c r="QBQ175" s="37"/>
      <c r="QBR175" s="37"/>
      <c r="QBS175" s="37"/>
      <c r="QBT175" s="37"/>
      <c r="QBU175" s="37"/>
      <c r="QBV175" s="37"/>
      <c r="QBW175" s="37"/>
      <c r="QBX175" s="37"/>
      <c r="QBY175" s="37"/>
      <c r="QBZ175" s="37"/>
      <c r="QCA175" s="37"/>
      <c r="QCB175" s="37"/>
      <c r="QCC175" s="37"/>
      <c r="QCD175" s="37"/>
      <c r="QCE175" s="37"/>
      <c r="QCF175" s="37"/>
      <c r="QCG175" s="37"/>
      <c r="QCH175" s="37"/>
      <c r="QCI175" s="37"/>
      <c r="QCJ175" s="37"/>
      <c r="QCK175" s="37"/>
      <c r="QCL175" s="37"/>
      <c r="QCM175" s="37"/>
      <c r="QCN175" s="37"/>
      <c r="QCO175" s="37"/>
      <c r="QCP175" s="37"/>
      <c r="QCQ175" s="37"/>
      <c r="QCR175" s="37"/>
      <c r="QCS175" s="37"/>
      <c r="QCT175" s="37"/>
      <c r="QCU175" s="37"/>
      <c r="QCV175" s="37"/>
      <c r="QCW175" s="37"/>
      <c r="QCX175" s="37"/>
      <c r="QCY175" s="37"/>
      <c r="QCZ175" s="37"/>
      <c r="QDA175" s="37"/>
      <c r="QDB175" s="37"/>
      <c r="QDC175" s="37"/>
      <c r="QDD175" s="37"/>
      <c r="QDE175" s="37"/>
      <c r="QDF175" s="37"/>
      <c r="QDG175" s="37"/>
      <c r="QDH175" s="37"/>
      <c r="QDI175" s="37"/>
      <c r="QDJ175" s="37"/>
      <c r="QDK175" s="37"/>
      <c r="QDL175" s="37"/>
      <c r="QDM175" s="37"/>
      <c r="QDN175" s="37"/>
      <c r="QDO175" s="37"/>
      <c r="QDP175" s="37"/>
      <c r="QDQ175" s="37"/>
      <c r="QDR175" s="37"/>
      <c r="QDS175" s="37"/>
      <c r="QDT175" s="37"/>
      <c r="QDU175" s="37"/>
      <c r="QDV175" s="37"/>
      <c r="QDW175" s="37"/>
      <c r="QDX175" s="37"/>
      <c r="QDY175" s="37"/>
      <c r="QDZ175" s="37"/>
      <c r="QEA175" s="37"/>
      <c r="QEB175" s="37"/>
      <c r="QEC175" s="37"/>
      <c r="QED175" s="37"/>
      <c r="QEE175" s="37"/>
      <c r="QEF175" s="37"/>
      <c r="QEG175" s="37"/>
      <c r="QEH175" s="37"/>
      <c r="QEI175" s="37"/>
      <c r="QEJ175" s="37"/>
      <c r="QEK175" s="37"/>
      <c r="QEL175" s="37"/>
      <c r="QEM175" s="37"/>
      <c r="QEN175" s="37"/>
      <c r="QEO175" s="37"/>
      <c r="QEP175" s="37"/>
      <c r="QEQ175" s="37"/>
      <c r="QER175" s="37"/>
      <c r="QES175" s="37"/>
      <c r="QET175" s="37"/>
      <c r="QEU175" s="37"/>
      <c r="QEV175" s="37"/>
      <c r="QEW175" s="37"/>
      <c r="QEX175" s="37"/>
      <c r="QEY175" s="37"/>
      <c r="QEZ175" s="37"/>
      <c r="QFA175" s="37"/>
      <c r="QFB175" s="37"/>
      <c r="QFC175" s="37"/>
      <c r="QFD175" s="37"/>
      <c r="QFE175" s="37"/>
      <c r="QFF175" s="37"/>
      <c r="QFG175" s="37"/>
      <c r="QFH175" s="37"/>
      <c r="QFI175" s="37"/>
      <c r="QFJ175" s="37"/>
      <c r="QFK175" s="37"/>
      <c r="QFL175" s="37"/>
      <c r="QFM175" s="37"/>
      <c r="QFN175" s="37"/>
      <c r="QFO175" s="37"/>
      <c r="QFP175" s="37"/>
      <c r="QFQ175" s="37"/>
      <c r="QFR175" s="37"/>
      <c r="QFS175" s="37"/>
      <c r="QFT175" s="37"/>
      <c r="QFU175" s="37"/>
      <c r="QFV175" s="37"/>
      <c r="QFW175" s="37"/>
      <c r="QFX175" s="37"/>
      <c r="QFY175" s="37"/>
      <c r="QFZ175" s="37"/>
      <c r="QGA175" s="37"/>
      <c r="QGB175" s="37"/>
      <c r="QGC175" s="37"/>
      <c r="QGD175" s="37"/>
      <c r="QGE175" s="37"/>
      <c r="QGF175" s="37"/>
      <c r="QGG175" s="37"/>
      <c r="QGH175" s="37"/>
      <c r="QGI175" s="37"/>
      <c r="QGJ175" s="37"/>
      <c r="QGK175" s="37"/>
      <c r="QGL175" s="37"/>
      <c r="QGM175" s="37"/>
      <c r="QGN175" s="37"/>
      <c r="QGO175" s="37"/>
      <c r="QGP175" s="37"/>
      <c r="QGQ175" s="37"/>
      <c r="QGR175" s="37"/>
      <c r="QGS175" s="37"/>
      <c r="QGT175" s="37"/>
      <c r="QGU175" s="37"/>
      <c r="QGV175" s="37"/>
      <c r="QGW175" s="37"/>
      <c r="QGX175" s="37"/>
      <c r="QGY175" s="37"/>
      <c r="QGZ175" s="37"/>
      <c r="QHA175" s="37"/>
      <c r="QHB175" s="37"/>
      <c r="QHC175" s="37"/>
      <c r="QHD175" s="37"/>
      <c r="QHE175" s="37"/>
      <c r="QHF175" s="37"/>
      <c r="QHG175" s="37"/>
      <c r="QHH175" s="37"/>
      <c r="QHI175" s="37"/>
      <c r="QHJ175" s="37"/>
      <c r="QHK175" s="37"/>
      <c r="QHL175" s="37"/>
      <c r="QHM175" s="37"/>
      <c r="QHN175" s="37"/>
      <c r="QHO175" s="37"/>
      <c r="QHP175" s="37"/>
      <c r="QHQ175" s="37"/>
      <c r="QHR175" s="37"/>
      <c r="QHS175" s="37"/>
      <c r="QHT175" s="37"/>
      <c r="QHU175" s="37"/>
      <c r="QHV175" s="37"/>
      <c r="QHW175" s="37"/>
      <c r="QHX175" s="37"/>
      <c r="QHY175" s="37"/>
      <c r="QHZ175" s="37"/>
      <c r="QIA175" s="37"/>
      <c r="QIB175" s="37"/>
      <c r="QIC175" s="37"/>
      <c r="QID175" s="37"/>
      <c r="QIE175" s="37"/>
      <c r="QIF175" s="37"/>
      <c r="QIG175" s="37"/>
      <c r="QIH175" s="37"/>
      <c r="QII175" s="37"/>
      <c r="QIJ175" s="37"/>
      <c r="QIK175" s="37"/>
      <c r="QIL175" s="37"/>
      <c r="QIM175" s="37"/>
      <c r="QIN175" s="37"/>
      <c r="QIO175" s="37"/>
      <c r="QIP175" s="37"/>
      <c r="QIQ175" s="37"/>
      <c r="QIR175" s="37"/>
      <c r="QIS175" s="37"/>
      <c r="QIT175" s="37"/>
      <c r="QIU175" s="37"/>
      <c r="QIV175" s="37"/>
      <c r="QIW175" s="37"/>
      <c r="QIX175" s="37"/>
      <c r="QIY175" s="37"/>
      <c r="QIZ175" s="37"/>
      <c r="QJA175" s="37"/>
      <c r="QJB175" s="37"/>
      <c r="QJC175" s="37"/>
      <c r="QJD175" s="37"/>
      <c r="QJE175" s="37"/>
      <c r="QJF175" s="37"/>
      <c r="QJG175" s="37"/>
      <c r="QJH175" s="37"/>
      <c r="QJI175" s="37"/>
      <c r="QJJ175" s="37"/>
      <c r="QJK175" s="37"/>
      <c r="QJL175" s="37"/>
      <c r="QJM175" s="37"/>
      <c r="QJN175" s="37"/>
      <c r="QJO175" s="37"/>
      <c r="QJP175" s="37"/>
      <c r="QJQ175" s="37"/>
      <c r="QJR175" s="37"/>
      <c r="QJS175" s="37"/>
      <c r="QJT175" s="37"/>
      <c r="QJU175" s="37"/>
      <c r="QJV175" s="37"/>
      <c r="QJW175" s="37"/>
      <c r="QJX175" s="37"/>
      <c r="QJY175" s="37"/>
      <c r="QJZ175" s="37"/>
      <c r="QKA175" s="37"/>
      <c r="QKB175" s="37"/>
      <c r="QKC175" s="37"/>
      <c r="QKD175" s="37"/>
      <c r="QKE175" s="37"/>
      <c r="QKF175" s="37"/>
      <c r="QKG175" s="37"/>
      <c r="QKH175" s="37"/>
      <c r="QKI175" s="37"/>
      <c r="QKJ175" s="37"/>
      <c r="QKK175" s="37"/>
      <c r="QKL175" s="37"/>
      <c r="QKM175" s="37"/>
      <c r="QKN175" s="37"/>
      <c r="QKO175" s="37"/>
      <c r="QKP175" s="37"/>
      <c r="QKQ175" s="37"/>
      <c r="QKR175" s="37"/>
      <c r="QKS175" s="37"/>
      <c r="QKT175" s="37"/>
      <c r="QKU175" s="37"/>
      <c r="QKV175" s="37"/>
      <c r="QKW175" s="37"/>
      <c r="QKX175" s="37"/>
      <c r="QKY175" s="37"/>
      <c r="QKZ175" s="37"/>
      <c r="QLA175" s="37"/>
      <c r="QLB175" s="37"/>
      <c r="QLC175" s="37"/>
      <c r="QLD175" s="37"/>
      <c r="QLE175" s="37"/>
      <c r="QLF175" s="37"/>
      <c r="QLG175" s="37"/>
      <c r="QLH175" s="37"/>
      <c r="QLI175" s="37"/>
      <c r="QLJ175" s="37"/>
      <c r="QLK175" s="37"/>
      <c r="QLL175" s="37"/>
      <c r="QLM175" s="37"/>
      <c r="QLN175" s="37"/>
      <c r="QLO175" s="37"/>
      <c r="QLP175" s="37"/>
      <c r="QLQ175" s="37"/>
      <c r="QLR175" s="37"/>
      <c r="QLS175" s="37"/>
      <c r="QLT175" s="37"/>
      <c r="QLU175" s="37"/>
      <c r="QLV175" s="37"/>
      <c r="QLW175" s="37"/>
      <c r="QLX175" s="37"/>
      <c r="QLY175" s="37"/>
      <c r="QLZ175" s="37"/>
      <c r="QMA175" s="37"/>
      <c r="QMB175" s="37"/>
      <c r="QMC175" s="37"/>
      <c r="QMD175" s="37"/>
      <c r="QME175" s="37"/>
      <c r="QMF175" s="37"/>
      <c r="QMG175" s="37"/>
      <c r="QMH175" s="37"/>
      <c r="QMI175" s="37"/>
      <c r="QMJ175" s="37"/>
      <c r="QMK175" s="37"/>
      <c r="QML175" s="37"/>
      <c r="QMM175" s="37"/>
      <c r="QMN175" s="37"/>
      <c r="QMO175" s="37"/>
      <c r="QMP175" s="37"/>
      <c r="QMQ175" s="37"/>
      <c r="QMR175" s="37"/>
      <c r="QMS175" s="37"/>
      <c r="QMT175" s="37"/>
      <c r="QMU175" s="37"/>
      <c r="QMV175" s="37"/>
      <c r="QMW175" s="37"/>
      <c r="QMX175" s="37"/>
      <c r="QMY175" s="37"/>
      <c r="QMZ175" s="37"/>
      <c r="QNA175" s="37"/>
      <c r="QNB175" s="37"/>
      <c r="QNC175" s="37"/>
      <c r="QND175" s="37"/>
      <c r="QNE175" s="37"/>
      <c r="QNF175" s="37"/>
      <c r="QNG175" s="37"/>
      <c r="QNH175" s="37"/>
      <c r="QNI175" s="37"/>
      <c r="QNJ175" s="37"/>
      <c r="QNK175" s="37"/>
      <c r="QNL175" s="37"/>
      <c r="QNM175" s="37"/>
      <c r="QNN175" s="37"/>
      <c r="QNO175" s="37"/>
      <c r="QNP175" s="37"/>
      <c r="QNQ175" s="37"/>
      <c r="QNR175" s="37"/>
      <c r="QNS175" s="37"/>
      <c r="QNT175" s="37"/>
      <c r="QNU175" s="37"/>
      <c r="QNV175" s="37"/>
      <c r="QNW175" s="37"/>
      <c r="QNX175" s="37"/>
      <c r="QNY175" s="37"/>
      <c r="QNZ175" s="37"/>
      <c r="QOA175" s="37"/>
      <c r="QOB175" s="37"/>
      <c r="QOC175" s="37"/>
      <c r="QOD175" s="37"/>
      <c r="QOE175" s="37"/>
      <c r="QOF175" s="37"/>
      <c r="QOG175" s="37"/>
      <c r="QOH175" s="37"/>
      <c r="QOI175" s="37"/>
      <c r="QOJ175" s="37"/>
      <c r="QOK175" s="37"/>
      <c r="QOL175" s="37"/>
      <c r="QOM175" s="37"/>
      <c r="QON175" s="37"/>
      <c r="QOO175" s="37"/>
      <c r="QOP175" s="37"/>
      <c r="QOQ175" s="37"/>
      <c r="QOR175" s="37"/>
      <c r="QOS175" s="37"/>
      <c r="QOT175" s="37"/>
      <c r="QOU175" s="37"/>
      <c r="QOV175" s="37"/>
      <c r="QOW175" s="37"/>
      <c r="QOX175" s="37"/>
      <c r="QOY175" s="37"/>
      <c r="QOZ175" s="37"/>
      <c r="QPA175" s="37"/>
      <c r="QPB175" s="37"/>
      <c r="QPC175" s="37"/>
      <c r="QPD175" s="37"/>
      <c r="QPE175" s="37"/>
      <c r="QPF175" s="37"/>
      <c r="QPG175" s="37"/>
      <c r="QPH175" s="37"/>
      <c r="QPI175" s="37"/>
      <c r="QPJ175" s="37"/>
      <c r="QPK175" s="37"/>
      <c r="QPL175" s="37"/>
      <c r="QPM175" s="37"/>
      <c r="QPN175" s="37"/>
      <c r="QPO175" s="37"/>
      <c r="QPP175" s="37"/>
      <c r="QPQ175" s="37"/>
      <c r="QPR175" s="37"/>
      <c r="QPS175" s="37"/>
      <c r="QPT175" s="37"/>
      <c r="QPU175" s="37"/>
      <c r="QPV175" s="37"/>
      <c r="QPW175" s="37"/>
      <c r="QPX175" s="37"/>
      <c r="QPY175" s="37"/>
      <c r="QPZ175" s="37"/>
      <c r="QQA175" s="37"/>
      <c r="QQB175" s="37"/>
      <c r="QQC175" s="37"/>
      <c r="QQD175" s="37"/>
      <c r="QQE175" s="37"/>
      <c r="QQF175" s="37"/>
      <c r="QQG175" s="37"/>
      <c r="QQH175" s="37"/>
      <c r="QQI175" s="37"/>
      <c r="QQJ175" s="37"/>
      <c r="QQK175" s="37"/>
      <c r="QQL175" s="37"/>
      <c r="QQM175" s="37"/>
      <c r="QQN175" s="37"/>
      <c r="QQO175" s="37"/>
      <c r="QQP175" s="37"/>
      <c r="QQQ175" s="37"/>
      <c r="QQR175" s="37"/>
      <c r="QQS175" s="37"/>
      <c r="QQT175" s="37"/>
      <c r="QQU175" s="37"/>
      <c r="QQV175" s="37"/>
      <c r="QQW175" s="37"/>
      <c r="QQX175" s="37"/>
      <c r="QQY175" s="37"/>
      <c r="QQZ175" s="37"/>
      <c r="QRA175" s="37"/>
      <c r="QRB175" s="37"/>
      <c r="QRC175" s="37"/>
      <c r="QRD175" s="37"/>
      <c r="QRE175" s="37"/>
      <c r="QRF175" s="37"/>
      <c r="QRG175" s="37"/>
      <c r="QRH175" s="37"/>
      <c r="QRI175" s="37"/>
      <c r="QRJ175" s="37"/>
      <c r="QRK175" s="37"/>
      <c r="QRL175" s="37"/>
      <c r="QRM175" s="37"/>
      <c r="QRN175" s="37"/>
      <c r="QRO175" s="37"/>
      <c r="QRP175" s="37"/>
      <c r="QRQ175" s="37"/>
      <c r="QRR175" s="37"/>
      <c r="QRS175" s="37"/>
      <c r="QRT175" s="37"/>
      <c r="QRU175" s="37"/>
      <c r="QRV175" s="37"/>
      <c r="QRW175" s="37"/>
      <c r="QRX175" s="37"/>
      <c r="QRY175" s="37"/>
      <c r="QRZ175" s="37"/>
      <c r="QSA175" s="37"/>
      <c r="QSB175" s="37"/>
      <c r="QSC175" s="37"/>
      <c r="QSD175" s="37"/>
      <c r="QSE175" s="37"/>
      <c r="QSF175" s="37"/>
      <c r="QSG175" s="37"/>
      <c r="QSH175" s="37"/>
      <c r="QSI175" s="37"/>
      <c r="QSJ175" s="37"/>
      <c r="QSK175" s="37"/>
      <c r="QSL175" s="37"/>
      <c r="QSM175" s="37"/>
      <c r="QSN175" s="37"/>
      <c r="QSO175" s="37"/>
      <c r="QSP175" s="37"/>
      <c r="QSQ175" s="37"/>
      <c r="QSR175" s="37"/>
      <c r="QSS175" s="37"/>
      <c r="QST175" s="37"/>
      <c r="QSU175" s="37"/>
      <c r="QSV175" s="37"/>
      <c r="QSW175" s="37"/>
      <c r="QSX175" s="37"/>
      <c r="QSY175" s="37"/>
      <c r="QSZ175" s="37"/>
      <c r="QTA175" s="37"/>
      <c r="QTB175" s="37"/>
      <c r="QTC175" s="37"/>
      <c r="QTD175" s="37"/>
      <c r="QTE175" s="37"/>
      <c r="QTF175" s="37"/>
      <c r="QTG175" s="37"/>
      <c r="QTH175" s="37"/>
      <c r="QTI175" s="37"/>
      <c r="QTJ175" s="37"/>
      <c r="QTK175" s="37"/>
      <c r="QTL175" s="37"/>
      <c r="QTM175" s="37"/>
      <c r="QTN175" s="37"/>
      <c r="QTO175" s="37"/>
      <c r="QTP175" s="37"/>
      <c r="QTQ175" s="37"/>
      <c r="QTR175" s="37"/>
      <c r="QTS175" s="37"/>
      <c r="QTT175" s="37"/>
      <c r="QTU175" s="37"/>
      <c r="QTV175" s="37"/>
      <c r="QTW175" s="37"/>
      <c r="QTX175" s="37"/>
      <c r="QTY175" s="37"/>
      <c r="QTZ175" s="37"/>
      <c r="QUA175" s="37"/>
      <c r="QUB175" s="37"/>
      <c r="QUC175" s="37"/>
      <c r="QUD175" s="37"/>
      <c r="QUE175" s="37"/>
      <c r="QUF175" s="37"/>
      <c r="QUG175" s="37"/>
      <c r="QUH175" s="37"/>
      <c r="QUI175" s="37"/>
      <c r="QUJ175" s="37"/>
      <c r="QUK175" s="37"/>
      <c r="QUL175" s="37"/>
      <c r="QUM175" s="37"/>
      <c r="QUN175" s="37"/>
      <c r="QUO175" s="37"/>
      <c r="QUP175" s="37"/>
      <c r="QUQ175" s="37"/>
      <c r="QUR175" s="37"/>
      <c r="QUS175" s="37"/>
      <c r="QUT175" s="37"/>
      <c r="QUU175" s="37"/>
      <c r="QUV175" s="37"/>
      <c r="QUW175" s="37"/>
      <c r="QUX175" s="37"/>
      <c r="QUY175" s="37"/>
      <c r="QUZ175" s="37"/>
      <c r="QVA175" s="37"/>
      <c r="QVB175" s="37"/>
      <c r="QVC175" s="37"/>
      <c r="QVD175" s="37"/>
      <c r="QVE175" s="37"/>
      <c r="QVF175" s="37"/>
      <c r="QVG175" s="37"/>
      <c r="QVH175" s="37"/>
      <c r="QVI175" s="37"/>
      <c r="QVJ175" s="37"/>
      <c r="QVK175" s="37"/>
      <c r="QVL175" s="37"/>
      <c r="QVM175" s="37"/>
      <c r="QVN175" s="37"/>
      <c r="QVO175" s="37"/>
      <c r="QVP175" s="37"/>
      <c r="QVQ175" s="37"/>
      <c r="QVR175" s="37"/>
      <c r="QVS175" s="37"/>
      <c r="QVT175" s="37"/>
      <c r="QVU175" s="37"/>
      <c r="QVV175" s="37"/>
      <c r="QVW175" s="37"/>
      <c r="QVX175" s="37"/>
      <c r="QVY175" s="37"/>
      <c r="QVZ175" s="37"/>
      <c r="QWA175" s="37"/>
      <c r="QWB175" s="37"/>
      <c r="QWC175" s="37"/>
      <c r="QWD175" s="37"/>
      <c r="QWE175" s="37"/>
      <c r="QWF175" s="37"/>
      <c r="QWG175" s="37"/>
      <c r="QWH175" s="37"/>
      <c r="QWI175" s="37"/>
      <c r="QWJ175" s="37"/>
      <c r="QWK175" s="37"/>
      <c r="QWL175" s="37"/>
      <c r="QWM175" s="37"/>
      <c r="QWN175" s="37"/>
      <c r="QWO175" s="37"/>
      <c r="QWP175" s="37"/>
      <c r="QWQ175" s="37"/>
      <c r="QWR175" s="37"/>
      <c r="QWS175" s="37"/>
      <c r="QWT175" s="37"/>
      <c r="QWU175" s="37"/>
      <c r="QWV175" s="37"/>
      <c r="QWW175" s="37"/>
      <c r="QWX175" s="37"/>
      <c r="QWY175" s="37"/>
      <c r="QWZ175" s="37"/>
      <c r="QXA175" s="37"/>
      <c r="QXB175" s="37"/>
      <c r="QXC175" s="37"/>
      <c r="QXD175" s="37"/>
      <c r="QXE175" s="37"/>
      <c r="QXF175" s="37"/>
      <c r="QXG175" s="37"/>
      <c r="QXH175" s="37"/>
      <c r="QXI175" s="37"/>
      <c r="QXJ175" s="37"/>
      <c r="QXK175" s="37"/>
      <c r="QXL175" s="37"/>
      <c r="QXM175" s="37"/>
      <c r="QXN175" s="37"/>
      <c r="QXO175" s="37"/>
      <c r="QXP175" s="37"/>
      <c r="QXQ175" s="37"/>
      <c r="QXR175" s="37"/>
      <c r="QXS175" s="37"/>
      <c r="QXT175" s="37"/>
      <c r="QXU175" s="37"/>
      <c r="QXV175" s="37"/>
      <c r="QXW175" s="37"/>
      <c r="QXX175" s="37"/>
      <c r="QXY175" s="37"/>
      <c r="QXZ175" s="37"/>
      <c r="QYA175" s="37"/>
      <c r="QYB175" s="37"/>
      <c r="QYC175" s="37"/>
      <c r="QYD175" s="37"/>
      <c r="QYE175" s="37"/>
      <c r="QYF175" s="37"/>
      <c r="QYG175" s="37"/>
      <c r="QYH175" s="37"/>
      <c r="QYI175" s="37"/>
      <c r="QYJ175" s="37"/>
      <c r="QYK175" s="37"/>
      <c r="QYL175" s="37"/>
      <c r="QYM175" s="37"/>
      <c r="QYN175" s="37"/>
      <c r="QYO175" s="37"/>
      <c r="QYP175" s="37"/>
      <c r="QYQ175" s="37"/>
      <c r="QYR175" s="37"/>
      <c r="QYS175" s="37"/>
      <c r="QYT175" s="37"/>
      <c r="QYU175" s="37"/>
      <c r="QYV175" s="37"/>
      <c r="QYW175" s="37"/>
      <c r="QYX175" s="37"/>
      <c r="QYY175" s="37"/>
      <c r="QYZ175" s="37"/>
      <c r="QZA175" s="37"/>
      <c r="QZB175" s="37"/>
      <c r="QZC175" s="37"/>
      <c r="QZD175" s="37"/>
      <c r="QZE175" s="37"/>
      <c r="QZF175" s="37"/>
      <c r="QZG175" s="37"/>
      <c r="QZH175" s="37"/>
      <c r="QZI175" s="37"/>
      <c r="QZJ175" s="37"/>
      <c r="QZK175" s="37"/>
      <c r="QZL175" s="37"/>
      <c r="QZM175" s="37"/>
      <c r="QZN175" s="37"/>
      <c r="QZO175" s="37"/>
      <c r="QZP175" s="37"/>
      <c r="QZQ175" s="37"/>
      <c r="QZR175" s="37"/>
      <c r="QZS175" s="37"/>
      <c r="QZT175" s="37"/>
      <c r="QZU175" s="37"/>
      <c r="QZV175" s="37"/>
      <c r="QZW175" s="37"/>
      <c r="QZX175" s="37"/>
      <c r="QZY175" s="37"/>
      <c r="QZZ175" s="37"/>
      <c r="RAA175" s="37"/>
      <c r="RAB175" s="37"/>
      <c r="RAC175" s="37"/>
      <c r="RAD175" s="37"/>
      <c r="RAE175" s="37"/>
      <c r="RAF175" s="37"/>
      <c r="RAG175" s="37"/>
      <c r="RAH175" s="37"/>
      <c r="RAI175" s="37"/>
      <c r="RAJ175" s="37"/>
      <c r="RAK175" s="37"/>
      <c r="RAL175" s="37"/>
      <c r="RAM175" s="37"/>
      <c r="RAN175" s="37"/>
      <c r="RAO175" s="37"/>
      <c r="RAP175" s="37"/>
      <c r="RAQ175" s="37"/>
      <c r="RAR175" s="37"/>
      <c r="RAS175" s="37"/>
      <c r="RAT175" s="37"/>
      <c r="RAU175" s="37"/>
      <c r="RAV175" s="37"/>
      <c r="RAW175" s="37"/>
      <c r="RAX175" s="37"/>
      <c r="RAY175" s="37"/>
      <c r="RAZ175" s="37"/>
      <c r="RBA175" s="37"/>
      <c r="RBB175" s="37"/>
      <c r="RBC175" s="37"/>
      <c r="RBD175" s="37"/>
      <c r="RBE175" s="37"/>
      <c r="RBF175" s="37"/>
      <c r="RBG175" s="37"/>
      <c r="RBH175" s="37"/>
      <c r="RBI175" s="37"/>
      <c r="RBJ175" s="37"/>
      <c r="RBK175" s="37"/>
      <c r="RBL175" s="37"/>
      <c r="RBM175" s="37"/>
      <c r="RBN175" s="37"/>
      <c r="RBO175" s="37"/>
      <c r="RBP175" s="37"/>
      <c r="RBQ175" s="37"/>
      <c r="RBR175" s="37"/>
      <c r="RBS175" s="37"/>
      <c r="RBT175" s="37"/>
      <c r="RBU175" s="37"/>
      <c r="RBV175" s="37"/>
      <c r="RBW175" s="37"/>
      <c r="RBX175" s="37"/>
      <c r="RBY175" s="37"/>
      <c r="RBZ175" s="37"/>
      <c r="RCA175" s="37"/>
      <c r="RCB175" s="37"/>
      <c r="RCC175" s="37"/>
      <c r="RCD175" s="37"/>
      <c r="RCE175" s="37"/>
      <c r="RCF175" s="37"/>
      <c r="RCG175" s="37"/>
      <c r="RCH175" s="37"/>
      <c r="RCI175" s="37"/>
      <c r="RCJ175" s="37"/>
      <c r="RCK175" s="37"/>
      <c r="RCL175" s="37"/>
      <c r="RCM175" s="37"/>
      <c r="RCN175" s="37"/>
      <c r="RCO175" s="37"/>
      <c r="RCP175" s="37"/>
      <c r="RCQ175" s="37"/>
      <c r="RCR175" s="37"/>
      <c r="RCS175" s="37"/>
      <c r="RCT175" s="37"/>
      <c r="RCU175" s="37"/>
      <c r="RCV175" s="37"/>
      <c r="RCW175" s="37"/>
      <c r="RCX175" s="37"/>
      <c r="RCY175" s="37"/>
      <c r="RCZ175" s="37"/>
      <c r="RDA175" s="37"/>
      <c r="RDB175" s="37"/>
      <c r="RDC175" s="37"/>
      <c r="RDD175" s="37"/>
      <c r="RDE175" s="37"/>
      <c r="RDF175" s="37"/>
      <c r="RDG175" s="37"/>
      <c r="RDH175" s="37"/>
      <c r="RDI175" s="37"/>
      <c r="RDJ175" s="37"/>
      <c r="RDK175" s="37"/>
      <c r="RDL175" s="37"/>
      <c r="RDM175" s="37"/>
      <c r="RDN175" s="37"/>
      <c r="RDO175" s="37"/>
      <c r="RDP175" s="37"/>
      <c r="RDQ175" s="37"/>
      <c r="RDR175" s="37"/>
      <c r="RDS175" s="37"/>
      <c r="RDT175" s="37"/>
      <c r="RDU175" s="37"/>
      <c r="RDV175" s="37"/>
      <c r="RDW175" s="37"/>
      <c r="RDX175" s="37"/>
      <c r="RDY175" s="37"/>
      <c r="RDZ175" s="37"/>
      <c r="REA175" s="37"/>
      <c r="REB175" s="37"/>
      <c r="REC175" s="37"/>
      <c r="RED175" s="37"/>
      <c r="REE175" s="37"/>
      <c r="REF175" s="37"/>
      <c r="REG175" s="37"/>
      <c r="REH175" s="37"/>
      <c r="REI175" s="37"/>
      <c r="REJ175" s="37"/>
      <c r="REK175" s="37"/>
      <c r="REL175" s="37"/>
      <c r="REM175" s="37"/>
      <c r="REN175" s="37"/>
      <c r="REO175" s="37"/>
      <c r="REP175" s="37"/>
      <c r="REQ175" s="37"/>
      <c r="RER175" s="37"/>
      <c r="RES175" s="37"/>
      <c r="RET175" s="37"/>
      <c r="REU175" s="37"/>
      <c r="REV175" s="37"/>
      <c r="REW175" s="37"/>
      <c r="REX175" s="37"/>
      <c r="REY175" s="37"/>
      <c r="REZ175" s="37"/>
      <c r="RFA175" s="37"/>
      <c r="RFB175" s="37"/>
      <c r="RFC175" s="37"/>
      <c r="RFD175" s="37"/>
      <c r="RFE175" s="37"/>
      <c r="RFF175" s="37"/>
      <c r="RFG175" s="37"/>
      <c r="RFH175" s="37"/>
      <c r="RFI175" s="37"/>
      <c r="RFJ175" s="37"/>
      <c r="RFK175" s="37"/>
      <c r="RFL175" s="37"/>
      <c r="RFM175" s="37"/>
      <c r="RFN175" s="37"/>
      <c r="RFO175" s="37"/>
      <c r="RFP175" s="37"/>
      <c r="RFQ175" s="37"/>
      <c r="RFR175" s="37"/>
      <c r="RFS175" s="37"/>
      <c r="RFT175" s="37"/>
      <c r="RFU175" s="37"/>
      <c r="RFV175" s="37"/>
      <c r="RFW175" s="37"/>
      <c r="RFX175" s="37"/>
      <c r="RFY175" s="37"/>
      <c r="RFZ175" s="37"/>
      <c r="RGA175" s="37"/>
      <c r="RGB175" s="37"/>
      <c r="RGC175" s="37"/>
      <c r="RGD175" s="37"/>
      <c r="RGE175" s="37"/>
      <c r="RGF175" s="37"/>
      <c r="RGG175" s="37"/>
      <c r="RGH175" s="37"/>
      <c r="RGI175" s="37"/>
      <c r="RGJ175" s="37"/>
      <c r="RGK175" s="37"/>
      <c r="RGL175" s="37"/>
      <c r="RGM175" s="37"/>
      <c r="RGN175" s="37"/>
      <c r="RGO175" s="37"/>
      <c r="RGP175" s="37"/>
      <c r="RGQ175" s="37"/>
      <c r="RGR175" s="37"/>
      <c r="RGS175" s="37"/>
      <c r="RGT175" s="37"/>
      <c r="RGU175" s="37"/>
      <c r="RGV175" s="37"/>
      <c r="RGW175" s="37"/>
      <c r="RGX175" s="37"/>
      <c r="RGY175" s="37"/>
      <c r="RGZ175" s="37"/>
      <c r="RHA175" s="37"/>
      <c r="RHB175" s="37"/>
      <c r="RHC175" s="37"/>
      <c r="RHD175" s="37"/>
      <c r="RHE175" s="37"/>
      <c r="RHF175" s="37"/>
      <c r="RHG175" s="37"/>
      <c r="RHH175" s="37"/>
      <c r="RHI175" s="37"/>
      <c r="RHJ175" s="37"/>
      <c r="RHK175" s="37"/>
      <c r="RHL175" s="37"/>
      <c r="RHM175" s="37"/>
      <c r="RHN175" s="37"/>
      <c r="RHO175" s="37"/>
      <c r="RHP175" s="37"/>
      <c r="RHQ175" s="37"/>
      <c r="RHR175" s="37"/>
      <c r="RHS175" s="37"/>
      <c r="RHT175" s="37"/>
      <c r="RHU175" s="37"/>
      <c r="RHV175" s="37"/>
      <c r="RHW175" s="37"/>
      <c r="RHX175" s="37"/>
      <c r="RHY175" s="37"/>
      <c r="RHZ175" s="37"/>
      <c r="RIA175" s="37"/>
      <c r="RIB175" s="37"/>
      <c r="RIC175" s="37"/>
      <c r="RID175" s="37"/>
      <c r="RIE175" s="37"/>
      <c r="RIF175" s="37"/>
      <c r="RIG175" s="37"/>
      <c r="RIH175" s="37"/>
      <c r="RII175" s="37"/>
      <c r="RIJ175" s="37"/>
      <c r="RIK175" s="37"/>
      <c r="RIL175" s="37"/>
      <c r="RIM175" s="37"/>
      <c r="RIN175" s="37"/>
      <c r="RIO175" s="37"/>
      <c r="RIP175" s="37"/>
      <c r="RIQ175" s="37"/>
      <c r="RIR175" s="37"/>
      <c r="RIS175" s="37"/>
      <c r="RIT175" s="37"/>
      <c r="RIU175" s="37"/>
      <c r="RIV175" s="37"/>
      <c r="RIW175" s="37"/>
      <c r="RIX175" s="37"/>
      <c r="RIY175" s="37"/>
      <c r="RIZ175" s="37"/>
      <c r="RJA175" s="37"/>
      <c r="RJB175" s="37"/>
      <c r="RJC175" s="37"/>
      <c r="RJD175" s="37"/>
      <c r="RJE175" s="37"/>
      <c r="RJF175" s="37"/>
      <c r="RJG175" s="37"/>
      <c r="RJH175" s="37"/>
      <c r="RJI175" s="37"/>
      <c r="RJJ175" s="37"/>
      <c r="RJK175" s="37"/>
      <c r="RJL175" s="37"/>
      <c r="RJM175" s="37"/>
      <c r="RJN175" s="37"/>
      <c r="RJO175" s="37"/>
      <c r="RJP175" s="37"/>
      <c r="RJQ175" s="37"/>
      <c r="RJR175" s="37"/>
      <c r="RJS175" s="37"/>
      <c r="RJT175" s="37"/>
      <c r="RJU175" s="37"/>
      <c r="RJV175" s="37"/>
      <c r="RJW175" s="37"/>
      <c r="RJX175" s="37"/>
      <c r="RJY175" s="37"/>
      <c r="RJZ175" s="37"/>
      <c r="RKA175" s="37"/>
      <c r="RKB175" s="37"/>
      <c r="RKC175" s="37"/>
      <c r="RKD175" s="37"/>
      <c r="RKE175" s="37"/>
      <c r="RKF175" s="37"/>
      <c r="RKG175" s="37"/>
      <c r="RKH175" s="37"/>
      <c r="RKI175" s="37"/>
      <c r="RKJ175" s="37"/>
      <c r="RKK175" s="37"/>
      <c r="RKL175" s="37"/>
      <c r="RKM175" s="37"/>
      <c r="RKN175" s="37"/>
      <c r="RKO175" s="37"/>
      <c r="RKP175" s="37"/>
      <c r="RKQ175" s="37"/>
      <c r="RKR175" s="37"/>
      <c r="RKS175" s="37"/>
      <c r="RKT175" s="37"/>
      <c r="RKU175" s="37"/>
      <c r="RKV175" s="37"/>
      <c r="RKW175" s="37"/>
      <c r="RKX175" s="37"/>
      <c r="RKY175" s="37"/>
      <c r="RKZ175" s="37"/>
      <c r="RLA175" s="37"/>
      <c r="RLB175" s="37"/>
      <c r="RLC175" s="37"/>
      <c r="RLD175" s="37"/>
      <c r="RLE175" s="37"/>
      <c r="RLF175" s="37"/>
      <c r="RLG175" s="37"/>
      <c r="RLH175" s="37"/>
      <c r="RLI175" s="37"/>
      <c r="RLJ175" s="37"/>
      <c r="RLK175" s="37"/>
      <c r="RLL175" s="37"/>
      <c r="RLM175" s="37"/>
      <c r="RLN175" s="37"/>
      <c r="RLO175" s="37"/>
      <c r="RLP175" s="37"/>
      <c r="RLQ175" s="37"/>
      <c r="RLR175" s="37"/>
      <c r="RLS175" s="37"/>
      <c r="RLT175" s="37"/>
      <c r="RLU175" s="37"/>
      <c r="RLV175" s="37"/>
      <c r="RLW175" s="37"/>
      <c r="RLX175" s="37"/>
      <c r="RLY175" s="37"/>
      <c r="RLZ175" s="37"/>
      <c r="RMA175" s="37"/>
      <c r="RMB175" s="37"/>
      <c r="RMC175" s="37"/>
      <c r="RMD175" s="37"/>
      <c r="RME175" s="37"/>
      <c r="RMF175" s="37"/>
      <c r="RMG175" s="37"/>
      <c r="RMH175" s="37"/>
      <c r="RMI175" s="37"/>
      <c r="RMJ175" s="37"/>
      <c r="RMK175" s="37"/>
      <c r="RML175" s="37"/>
      <c r="RMM175" s="37"/>
      <c r="RMN175" s="37"/>
      <c r="RMO175" s="37"/>
      <c r="RMP175" s="37"/>
      <c r="RMQ175" s="37"/>
      <c r="RMR175" s="37"/>
      <c r="RMS175" s="37"/>
      <c r="RMT175" s="37"/>
      <c r="RMU175" s="37"/>
      <c r="RMV175" s="37"/>
      <c r="RMW175" s="37"/>
      <c r="RMX175" s="37"/>
      <c r="RMY175" s="37"/>
      <c r="RMZ175" s="37"/>
      <c r="RNA175" s="37"/>
      <c r="RNB175" s="37"/>
      <c r="RNC175" s="37"/>
      <c r="RND175" s="37"/>
      <c r="RNE175" s="37"/>
      <c r="RNF175" s="37"/>
      <c r="RNG175" s="37"/>
      <c r="RNH175" s="37"/>
      <c r="RNI175" s="37"/>
      <c r="RNJ175" s="37"/>
      <c r="RNK175" s="37"/>
      <c r="RNL175" s="37"/>
      <c r="RNM175" s="37"/>
      <c r="RNN175" s="37"/>
      <c r="RNO175" s="37"/>
      <c r="RNP175" s="37"/>
      <c r="RNQ175" s="37"/>
      <c r="RNR175" s="37"/>
      <c r="RNS175" s="37"/>
      <c r="RNT175" s="37"/>
      <c r="RNU175" s="37"/>
      <c r="RNV175" s="37"/>
      <c r="RNW175" s="37"/>
      <c r="RNX175" s="37"/>
      <c r="RNY175" s="37"/>
      <c r="RNZ175" s="37"/>
      <c r="ROA175" s="37"/>
      <c r="ROB175" s="37"/>
      <c r="ROC175" s="37"/>
      <c r="ROD175" s="37"/>
      <c r="ROE175" s="37"/>
      <c r="ROF175" s="37"/>
      <c r="ROG175" s="37"/>
      <c r="ROH175" s="37"/>
      <c r="ROI175" s="37"/>
      <c r="ROJ175" s="37"/>
      <c r="ROK175" s="37"/>
      <c r="ROL175" s="37"/>
      <c r="ROM175" s="37"/>
      <c r="RON175" s="37"/>
      <c r="ROO175" s="37"/>
      <c r="ROP175" s="37"/>
      <c r="ROQ175" s="37"/>
      <c r="ROR175" s="37"/>
      <c r="ROS175" s="37"/>
      <c r="ROT175" s="37"/>
      <c r="ROU175" s="37"/>
      <c r="ROV175" s="37"/>
      <c r="ROW175" s="37"/>
      <c r="ROX175" s="37"/>
      <c r="ROY175" s="37"/>
      <c r="ROZ175" s="37"/>
      <c r="RPA175" s="37"/>
      <c r="RPB175" s="37"/>
      <c r="RPC175" s="37"/>
      <c r="RPD175" s="37"/>
      <c r="RPE175" s="37"/>
      <c r="RPF175" s="37"/>
      <c r="RPG175" s="37"/>
      <c r="RPH175" s="37"/>
      <c r="RPI175" s="37"/>
      <c r="RPJ175" s="37"/>
      <c r="RPK175" s="37"/>
      <c r="RPL175" s="37"/>
      <c r="RPM175" s="37"/>
      <c r="RPN175" s="37"/>
      <c r="RPO175" s="37"/>
      <c r="RPP175" s="37"/>
      <c r="RPQ175" s="37"/>
      <c r="RPR175" s="37"/>
      <c r="RPS175" s="37"/>
      <c r="RPT175" s="37"/>
      <c r="RPU175" s="37"/>
      <c r="RPV175" s="37"/>
      <c r="RPW175" s="37"/>
      <c r="RPX175" s="37"/>
      <c r="RPY175" s="37"/>
      <c r="RPZ175" s="37"/>
      <c r="RQA175" s="37"/>
      <c r="RQB175" s="37"/>
      <c r="RQC175" s="37"/>
      <c r="RQD175" s="37"/>
      <c r="RQE175" s="37"/>
      <c r="RQF175" s="37"/>
      <c r="RQG175" s="37"/>
      <c r="RQH175" s="37"/>
      <c r="RQI175" s="37"/>
      <c r="RQJ175" s="37"/>
      <c r="RQK175" s="37"/>
      <c r="RQL175" s="37"/>
      <c r="RQM175" s="37"/>
      <c r="RQN175" s="37"/>
      <c r="RQO175" s="37"/>
      <c r="RQP175" s="37"/>
      <c r="RQQ175" s="37"/>
      <c r="RQR175" s="37"/>
      <c r="RQS175" s="37"/>
      <c r="RQT175" s="37"/>
      <c r="RQU175" s="37"/>
      <c r="RQV175" s="37"/>
      <c r="RQW175" s="37"/>
      <c r="RQX175" s="37"/>
      <c r="RQY175" s="37"/>
      <c r="RQZ175" s="37"/>
      <c r="RRA175" s="37"/>
      <c r="RRB175" s="37"/>
      <c r="RRC175" s="37"/>
      <c r="RRD175" s="37"/>
      <c r="RRE175" s="37"/>
      <c r="RRF175" s="37"/>
      <c r="RRG175" s="37"/>
      <c r="RRH175" s="37"/>
      <c r="RRI175" s="37"/>
      <c r="RRJ175" s="37"/>
      <c r="RRK175" s="37"/>
      <c r="RRL175" s="37"/>
      <c r="RRM175" s="37"/>
      <c r="RRN175" s="37"/>
      <c r="RRO175" s="37"/>
      <c r="RRP175" s="37"/>
      <c r="RRQ175" s="37"/>
      <c r="RRR175" s="37"/>
      <c r="RRS175" s="37"/>
      <c r="RRT175" s="37"/>
      <c r="RRU175" s="37"/>
      <c r="RRV175" s="37"/>
      <c r="RRW175" s="37"/>
      <c r="RRX175" s="37"/>
      <c r="RRY175" s="37"/>
      <c r="RRZ175" s="37"/>
      <c r="RSA175" s="37"/>
      <c r="RSB175" s="37"/>
      <c r="RSC175" s="37"/>
      <c r="RSD175" s="37"/>
      <c r="RSE175" s="37"/>
      <c r="RSF175" s="37"/>
      <c r="RSG175" s="37"/>
      <c r="RSH175" s="37"/>
      <c r="RSI175" s="37"/>
      <c r="RSJ175" s="37"/>
      <c r="RSK175" s="37"/>
      <c r="RSL175" s="37"/>
      <c r="RSM175" s="37"/>
      <c r="RSN175" s="37"/>
      <c r="RSO175" s="37"/>
      <c r="RSP175" s="37"/>
      <c r="RSQ175" s="37"/>
      <c r="RSR175" s="37"/>
      <c r="RSS175" s="37"/>
      <c r="RST175" s="37"/>
      <c r="RSU175" s="37"/>
      <c r="RSV175" s="37"/>
      <c r="RSW175" s="37"/>
      <c r="RSX175" s="37"/>
      <c r="RSY175" s="37"/>
      <c r="RSZ175" s="37"/>
      <c r="RTA175" s="37"/>
      <c r="RTB175" s="37"/>
      <c r="RTC175" s="37"/>
      <c r="RTD175" s="37"/>
      <c r="RTE175" s="37"/>
      <c r="RTF175" s="37"/>
      <c r="RTG175" s="37"/>
      <c r="RTH175" s="37"/>
      <c r="RTI175" s="37"/>
      <c r="RTJ175" s="37"/>
      <c r="RTK175" s="37"/>
      <c r="RTL175" s="37"/>
      <c r="RTM175" s="37"/>
      <c r="RTN175" s="37"/>
      <c r="RTO175" s="37"/>
      <c r="RTP175" s="37"/>
      <c r="RTQ175" s="37"/>
      <c r="RTR175" s="37"/>
      <c r="RTS175" s="37"/>
      <c r="RTT175" s="37"/>
      <c r="RTU175" s="37"/>
      <c r="RTV175" s="37"/>
      <c r="RTW175" s="37"/>
      <c r="RTX175" s="37"/>
      <c r="RTY175" s="37"/>
      <c r="RTZ175" s="37"/>
      <c r="RUA175" s="37"/>
      <c r="RUB175" s="37"/>
      <c r="RUC175" s="37"/>
      <c r="RUD175" s="37"/>
      <c r="RUE175" s="37"/>
      <c r="RUF175" s="37"/>
      <c r="RUG175" s="37"/>
      <c r="RUH175" s="37"/>
      <c r="RUI175" s="37"/>
      <c r="RUJ175" s="37"/>
      <c r="RUK175" s="37"/>
      <c r="RUL175" s="37"/>
      <c r="RUM175" s="37"/>
      <c r="RUN175" s="37"/>
      <c r="RUO175" s="37"/>
      <c r="RUP175" s="37"/>
      <c r="RUQ175" s="37"/>
      <c r="RUR175" s="37"/>
      <c r="RUS175" s="37"/>
      <c r="RUT175" s="37"/>
      <c r="RUU175" s="37"/>
      <c r="RUV175" s="37"/>
      <c r="RUW175" s="37"/>
      <c r="RUX175" s="37"/>
      <c r="RUY175" s="37"/>
      <c r="RUZ175" s="37"/>
      <c r="RVA175" s="37"/>
      <c r="RVB175" s="37"/>
      <c r="RVC175" s="37"/>
      <c r="RVD175" s="37"/>
      <c r="RVE175" s="37"/>
      <c r="RVF175" s="37"/>
      <c r="RVG175" s="37"/>
      <c r="RVH175" s="37"/>
      <c r="RVI175" s="37"/>
      <c r="RVJ175" s="37"/>
      <c r="RVK175" s="37"/>
      <c r="RVL175" s="37"/>
      <c r="RVM175" s="37"/>
      <c r="RVN175" s="37"/>
      <c r="RVO175" s="37"/>
      <c r="RVP175" s="37"/>
      <c r="RVQ175" s="37"/>
      <c r="RVR175" s="37"/>
      <c r="RVS175" s="37"/>
      <c r="RVT175" s="37"/>
      <c r="RVU175" s="37"/>
      <c r="RVV175" s="37"/>
      <c r="RVW175" s="37"/>
      <c r="RVX175" s="37"/>
      <c r="RVY175" s="37"/>
      <c r="RVZ175" s="37"/>
      <c r="RWA175" s="37"/>
      <c r="RWB175" s="37"/>
      <c r="RWC175" s="37"/>
      <c r="RWD175" s="37"/>
      <c r="RWE175" s="37"/>
      <c r="RWF175" s="37"/>
      <c r="RWG175" s="37"/>
      <c r="RWH175" s="37"/>
      <c r="RWI175" s="37"/>
      <c r="RWJ175" s="37"/>
      <c r="RWK175" s="37"/>
      <c r="RWL175" s="37"/>
      <c r="RWM175" s="37"/>
      <c r="RWN175" s="37"/>
      <c r="RWO175" s="37"/>
      <c r="RWP175" s="37"/>
      <c r="RWQ175" s="37"/>
      <c r="RWR175" s="37"/>
      <c r="RWS175" s="37"/>
      <c r="RWT175" s="37"/>
      <c r="RWU175" s="37"/>
      <c r="RWV175" s="37"/>
      <c r="RWW175" s="37"/>
      <c r="RWX175" s="37"/>
      <c r="RWY175" s="37"/>
      <c r="RWZ175" s="37"/>
      <c r="RXA175" s="37"/>
      <c r="RXB175" s="37"/>
      <c r="RXC175" s="37"/>
      <c r="RXD175" s="37"/>
      <c r="RXE175" s="37"/>
      <c r="RXF175" s="37"/>
      <c r="RXG175" s="37"/>
      <c r="RXH175" s="37"/>
      <c r="RXI175" s="37"/>
      <c r="RXJ175" s="37"/>
      <c r="RXK175" s="37"/>
      <c r="RXL175" s="37"/>
      <c r="RXM175" s="37"/>
      <c r="RXN175" s="37"/>
      <c r="RXO175" s="37"/>
      <c r="RXP175" s="37"/>
      <c r="RXQ175" s="37"/>
      <c r="RXR175" s="37"/>
      <c r="RXS175" s="37"/>
      <c r="RXT175" s="37"/>
      <c r="RXU175" s="37"/>
      <c r="RXV175" s="37"/>
      <c r="RXW175" s="37"/>
      <c r="RXX175" s="37"/>
      <c r="RXY175" s="37"/>
      <c r="RXZ175" s="37"/>
      <c r="RYA175" s="37"/>
      <c r="RYB175" s="37"/>
      <c r="RYC175" s="37"/>
      <c r="RYD175" s="37"/>
      <c r="RYE175" s="37"/>
      <c r="RYF175" s="37"/>
      <c r="RYG175" s="37"/>
      <c r="RYH175" s="37"/>
      <c r="RYI175" s="37"/>
      <c r="RYJ175" s="37"/>
      <c r="RYK175" s="37"/>
      <c r="RYL175" s="37"/>
      <c r="RYM175" s="37"/>
      <c r="RYN175" s="37"/>
      <c r="RYO175" s="37"/>
      <c r="RYP175" s="37"/>
      <c r="RYQ175" s="37"/>
      <c r="RYR175" s="37"/>
      <c r="RYS175" s="37"/>
      <c r="RYT175" s="37"/>
      <c r="RYU175" s="37"/>
      <c r="RYV175" s="37"/>
      <c r="RYW175" s="37"/>
      <c r="RYX175" s="37"/>
      <c r="RYY175" s="37"/>
      <c r="RYZ175" s="37"/>
      <c r="RZA175" s="37"/>
      <c r="RZB175" s="37"/>
      <c r="RZC175" s="37"/>
      <c r="RZD175" s="37"/>
      <c r="RZE175" s="37"/>
      <c r="RZF175" s="37"/>
      <c r="RZG175" s="37"/>
      <c r="RZH175" s="37"/>
      <c r="RZI175" s="37"/>
      <c r="RZJ175" s="37"/>
      <c r="RZK175" s="37"/>
      <c r="RZL175" s="37"/>
      <c r="RZM175" s="37"/>
      <c r="RZN175" s="37"/>
      <c r="RZO175" s="37"/>
      <c r="RZP175" s="37"/>
      <c r="RZQ175" s="37"/>
      <c r="RZR175" s="37"/>
      <c r="RZS175" s="37"/>
      <c r="RZT175" s="37"/>
      <c r="RZU175" s="37"/>
      <c r="RZV175" s="37"/>
      <c r="RZW175" s="37"/>
      <c r="RZX175" s="37"/>
      <c r="RZY175" s="37"/>
      <c r="RZZ175" s="37"/>
      <c r="SAA175" s="37"/>
      <c r="SAB175" s="37"/>
      <c r="SAC175" s="37"/>
      <c r="SAD175" s="37"/>
      <c r="SAE175" s="37"/>
      <c r="SAF175" s="37"/>
      <c r="SAG175" s="37"/>
      <c r="SAH175" s="37"/>
      <c r="SAI175" s="37"/>
      <c r="SAJ175" s="37"/>
      <c r="SAK175" s="37"/>
      <c r="SAL175" s="37"/>
      <c r="SAM175" s="37"/>
      <c r="SAN175" s="37"/>
      <c r="SAO175" s="37"/>
      <c r="SAP175" s="37"/>
      <c r="SAQ175" s="37"/>
      <c r="SAR175" s="37"/>
      <c r="SAS175" s="37"/>
      <c r="SAT175" s="37"/>
      <c r="SAU175" s="37"/>
      <c r="SAV175" s="37"/>
      <c r="SAW175" s="37"/>
      <c r="SAX175" s="37"/>
      <c r="SAY175" s="37"/>
      <c r="SAZ175" s="37"/>
      <c r="SBA175" s="37"/>
      <c r="SBB175" s="37"/>
      <c r="SBC175" s="37"/>
      <c r="SBD175" s="37"/>
      <c r="SBE175" s="37"/>
      <c r="SBF175" s="37"/>
      <c r="SBG175" s="37"/>
      <c r="SBH175" s="37"/>
      <c r="SBI175" s="37"/>
      <c r="SBJ175" s="37"/>
      <c r="SBK175" s="37"/>
      <c r="SBL175" s="37"/>
      <c r="SBM175" s="37"/>
      <c r="SBN175" s="37"/>
      <c r="SBO175" s="37"/>
      <c r="SBP175" s="37"/>
      <c r="SBQ175" s="37"/>
      <c r="SBR175" s="37"/>
      <c r="SBS175" s="37"/>
      <c r="SBT175" s="37"/>
      <c r="SBU175" s="37"/>
      <c r="SBV175" s="37"/>
      <c r="SBW175" s="37"/>
      <c r="SBX175" s="37"/>
      <c r="SBY175" s="37"/>
      <c r="SBZ175" s="37"/>
      <c r="SCA175" s="37"/>
      <c r="SCB175" s="37"/>
      <c r="SCC175" s="37"/>
      <c r="SCD175" s="37"/>
      <c r="SCE175" s="37"/>
      <c r="SCF175" s="37"/>
      <c r="SCG175" s="37"/>
      <c r="SCH175" s="37"/>
      <c r="SCI175" s="37"/>
      <c r="SCJ175" s="37"/>
      <c r="SCK175" s="37"/>
      <c r="SCL175" s="37"/>
      <c r="SCM175" s="37"/>
      <c r="SCN175" s="37"/>
      <c r="SCO175" s="37"/>
      <c r="SCP175" s="37"/>
      <c r="SCQ175" s="37"/>
      <c r="SCR175" s="37"/>
      <c r="SCS175" s="37"/>
      <c r="SCT175" s="37"/>
      <c r="SCU175" s="37"/>
      <c r="SCV175" s="37"/>
      <c r="SCW175" s="37"/>
      <c r="SCX175" s="37"/>
      <c r="SCY175" s="37"/>
      <c r="SCZ175" s="37"/>
      <c r="SDA175" s="37"/>
      <c r="SDB175" s="37"/>
      <c r="SDC175" s="37"/>
      <c r="SDD175" s="37"/>
      <c r="SDE175" s="37"/>
      <c r="SDF175" s="37"/>
      <c r="SDG175" s="37"/>
      <c r="SDH175" s="37"/>
      <c r="SDI175" s="37"/>
      <c r="SDJ175" s="37"/>
      <c r="SDK175" s="37"/>
      <c r="SDL175" s="37"/>
      <c r="SDM175" s="37"/>
      <c r="SDN175" s="37"/>
      <c r="SDO175" s="37"/>
      <c r="SDP175" s="37"/>
      <c r="SDQ175" s="37"/>
      <c r="SDR175" s="37"/>
      <c r="SDS175" s="37"/>
      <c r="SDT175" s="37"/>
      <c r="SDU175" s="37"/>
      <c r="SDV175" s="37"/>
      <c r="SDW175" s="37"/>
      <c r="SDX175" s="37"/>
      <c r="SDY175" s="37"/>
      <c r="SDZ175" s="37"/>
      <c r="SEA175" s="37"/>
      <c r="SEB175" s="37"/>
      <c r="SEC175" s="37"/>
      <c r="SED175" s="37"/>
      <c r="SEE175" s="37"/>
      <c r="SEF175" s="37"/>
      <c r="SEG175" s="37"/>
      <c r="SEH175" s="37"/>
      <c r="SEI175" s="37"/>
      <c r="SEJ175" s="37"/>
      <c r="SEK175" s="37"/>
      <c r="SEL175" s="37"/>
      <c r="SEM175" s="37"/>
      <c r="SEN175" s="37"/>
      <c r="SEO175" s="37"/>
      <c r="SEP175" s="37"/>
      <c r="SEQ175" s="37"/>
      <c r="SER175" s="37"/>
      <c r="SES175" s="37"/>
      <c r="SET175" s="37"/>
      <c r="SEU175" s="37"/>
      <c r="SEV175" s="37"/>
      <c r="SEW175" s="37"/>
      <c r="SEX175" s="37"/>
      <c r="SEY175" s="37"/>
      <c r="SEZ175" s="37"/>
      <c r="SFA175" s="37"/>
      <c r="SFB175" s="37"/>
      <c r="SFC175" s="37"/>
      <c r="SFD175" s="37"/>
      <c r="SFE175" s="37"/>
      <c r="SFF175" s="37"/>
      <c r="SFG175" s="37"/>
      <c r="SFH175" s="37"/>
      <c r="SFI175" s="37"/>
      <c r="SFJ175" s="37"/>
      <c r="SFK175" s="37"/>
      <c r="SFL175" s="37"/>
      <c r="SFM175" s="37"/>
      <c r="SFN175" s="37"/>
      <c r="SFO175" s="37"/>
      <c r="SFP175" s="37"/>
      <c r="SFQ175" s="37"/>
      <c r="SFR175" s="37"/>
      <c r="SFS175" s="37"/>
      <c r="SFT175" s="37"/>
      <c r="SFU175" s="37"/>
      <c r="SFV175" s="37"/>
      <c r="SFW175" s="37"/>
      <c r="SFX175" s="37"/>
      <c r="SFY175" s="37"/>
      <c r="SFZ175" s="37"/>
      <c r="SGA175" s="37"/>
      <c r="SGB175" s="37"/>
      <c r="SGC175" s="37"/>
      <c r="SGD175" s="37"/>
      <c r="SGE175" s="37"/>
      <c r="SGF175" s="37"/>
      <c r="SGG175" s="37"/>
      <c r="SGH175" s="37"/>
      <c r="SGI175" s="37"/>
      <c r="SGJ175" s="37"/>
      <c r="SGK175" s="37"/>
      <c r="SGL175" s="37"/>
      <c r="SGM175" s="37"/>
      <c r="SGN175" s="37"/>
      <c r="SGO175" s="37"/>
      <c r="SGP175" s="37"/>
      <c r="SGQ175" s="37"/>
      <c r="SGR175" s="37"/>
      <c r="SGS175" s="37"/>
      <c r="SGT175" s="37"/>
      <c r="SGU175" s="37"/>
      <c r="SGV175" s="37"/>
      <c r="SGW175" s="37"/>
      <c r="SGX175" s="37"/>
      <c r="SGY175" s="37"/>
      <c r="SGZ175" s="37"/>
      <c r="SHA175" s="37"/>
      <c r="SHB175" s="37"/>
      <c r="SHC175" s="37"/>
      <c r="SHD175" s="37"/>
      <c r="SHE175" s="37"/>
      <c r="SHF175" s="37"/>
      <c r="SHG175" s="37"/>
      <c r="SHH175" s="37"/>
      <c r="SHI175" s="37"/>
      <c r="SHJ175" s="37"/>
      <c r="SHK175" s="37"/>
      <c r="SHL175" s="37"/>
      <c r="SHM175" s="37"/>
      <c r="SHN175" s="37"/>
      <c r="SHO175" s="37"/>
      <c r="SHP175" s="37"/>
      <c r="SHQ175" s="37"/>
      <c r="SHR175" s="37"/>
      <c r="SHS175" s="37"/>
      <c r="SHT175" s="37"/>
      <c r="SHU175" s="37"/>
      <c r="SHV175" s="37"/>
      <c r="SHW175" s="37"/>
      <c r="SHX175" s="37"/>
      <c r="SHY175" s="37"/>
      <c r="SHZ175" s="37"/>
      <c r="SIA175" s="37"/>
      <c r="SIB175" s="37"/>
      <c r="SIC175" s="37"/>
      <c r="SID175" s="37"/>
      <c r="SIE175" s="37"/>
      <c r="SIF175" s="37"/>
      <c r="SIG175" s="37"/>
      <c r="SIH175" s="37"/>
      <c r="SII175" s="37"/>
      <c r="SIJ175" s="37"/>
      <c r="SIK175" s="37"/>
      <c r="SIL175" s="37"/>
      <c r="SIM175" s="37"/>
      <c r="SIN175" s="37"/>
      <c r="SIO175" s="37"/>
      <c r="SIP175" s="37"/>
      <c r="SIQ175" s="37"/>
      <c r="SIR175" s="37"/>
      <c r="SIS175" s="37"/>
      <c r="SIT175" s="37"/>
      <c r="SIU175" s="37"/>
      <c r="SIV175" s="37"/>
      <c r="SIW175" s="37"/>
      <c r="SIX175" s="37"/>
      <c r="SIY175" s="37"/>
      <c r="SIZ175" s="37"/>
      <c r="SJA175" s="37"/>
      <c r="SJB175" s="37"/>
      <c r="SJC175" s="37"/>
      <c r="SJD175" s="37"/>
      <c r="SJE175" s="37"/>
      <c r="SJF175" s="37"/>
      <c r="SJG175" s="37"/>
      <c r="SJH175" s="37"/>
      <c r="SJI175" s="37"/>
      <c r="SJJ175" s="37"/>
      <c r="SJK175" s="37"/>
      <c r="SJL175" s="37"/>
      <c r="SJM175" s="37"/>
      <c r="SJN175" s="37"/>
      <c r="SJO175" s="37"/>
      <c r="SJP175" s="37"/>
      <c r="SJQ175" s="37"/>
      <c r="SJR175" s="37"/>
      <c r="SJS175" s="37"/>
      <c r="SJT175" s="37"/>
      <c r="SJU175" s="37"/>
      <c r="SJV175" s="37"/>
      <c r="SJW175" s="37"/>
      <c r="SJX175" s="37"/>
      <c r="SJY175" s="37"/>
      <c r="SJZ175" s="37"/>
      <c r="SKA175" s="37"/>
      <c r="SKB175" s="37"/>
      <c r="SKC175" s="37"/>
      <c r="SKD175" s="37"/>
      <c r="SKE175" s="37"/>
      <c r="SKF175" s="37"/>
      <c r="SKG175" s="37"/>
      <c r="SKH175" s="37"/>
      <c r="SKI175" s="37"/>
      <c r="SKJ175" s="37"/>
      <c r="SKK175" s="37"/>
      <c r="SKL175" s="37"/>
      <c r="SKM175" s="37"/>
      <c r="SKN175" s="37"/>
      <c r="SKO175" s="37"/>
      <c r="SKP175" s="37"/>
      <c r="SKQ175" s="37"/>
      <c r="SKR175" s="37"/>
      <c r="SKS175" s="37"/>
      <c r="SKT175" s="37"/>
      <c r="SKU175" s="37"/>
      <c r="SKV175" s="37"/>
      <c r="SKW175" s="37"/>
      <c r="SKX175" s="37"/>
      <c r="SKY175" s="37"/>
      <c r="SKZ175" s="37"/>
      <c r="SLA175" s="37"/>
      <c r="SLB175" s="37"/>
      <c r="SLC175" s="37"/>
      <c r="SLD175" s="37"/>
      <c r="SLE175" s="37"/>
      <c r="SLF175" s="37"/>
      <c r="SLG175" s="37"/>
      <c r="SLH175" s="37"/>
      <c r="SLI175" s="37"/>
      <c r="SLJ175" s="37"/>
      <c r="SLK175" s="37"/>
      <c r="SLL175" s="37"/>
      <c r="SLM175" s="37"/>
      <c r="SLN175" s="37"/>
      <c r="SLO175" s="37"/>
      <c r="SLP175" s="37"/>
      <c r="SLQ175" s="37"/>
      <c r="SLR175" s="37"/>
      <c r="SLS175" s="37"/>
      <c r="SLT175" s="37"/>
      <c r="SLU175" s="37"/>
      <c r="SLV175" s="37"/>
      <c r="SLW175" s="37"/>
      <c r="SLX175" s="37"/>
      <c r="SLY175" s="37"/>
      <c r="SLZ175" s="37"/>
      <c r="SMA175" s="37"/>
      <c r="SMB175" s="37"/>
      <c r="SMC175" s="37"/>
      <c r="SMD175" s="37"/>
      <c r="SME175" s="37"/>
      <c r="SMF175" s="37"/>
      <c r="SMG175" s="37"/>
      <c r="SMH175" s="37"/>
      <c r="SMI175" s="37"/>
      <c r="SMJ175" s="37"/>
      <c r="SMK175" s="37"/>
      <c r="SML175" s="37"/>
      <c r="SMM175" s="37"/>
      <c r="SMN175" s="37"/>
      <c r="SMO175" s="37"/>
      <c r="SMP175" s="37"/>
      <c r="SMQ175" s="37"/>
      <c r="SMR175" s="37"/>
      <c r="SMS175" s="37"/>
      <c r="SMT175" s="37"/>
      <c r="SMU175" s="37"/>
      <c r="SMV175" s="37"/>
      <c r="SMW175" s="37"/>
      <c r="SMX175" s="37"/>
      <c r="SMY175" s="37"/>
      <c r="SMZ175" s="37"/>
      <c r="SNA175" s="37"/>
      <c r="SNB175" s="37"/>
      <c r="SNC175" s="37"/>
      <c r="SND175" s="37"/>
      <c r="SNE175" s="37"/>
      <c r="SNF175" s="37"/>
      <c r="SNG175" s="37"/>
      <c r="SNH175" s="37"/>
      <c r="SNI175" s="37"/>
      <c r="SNJ175" s="37"/>
      <c r="SNK175" s="37"/>
      <c r="SNL175" s="37"/>
      <c r="SNM175" s="37"/>
      <c r="SNN175" s="37"/>
      <c r="SNO175" s="37"/>
      <c r="SNP175" s="37"/>
      <c r="SNQ175" s="37"/>
      <c r="SNR175" s="37"/>
      <c r="SNS175" s="37"/>
      <c r="SNT175" s="37"/>
      <c r="SNU175" s="37"/>
      <c r="SNV175" s="37"/>
      <c r="SNW175" s="37"/>
      <c r="SNX175" s="37"/>
      <c r="SNY175" s="37"/>
      <c r="SNZ175" s="37"/>
      <c r="SOA175" s="37"/>
      <c r="SOB175" s="37"/>
      <c r="SOC175" s="37"/>
      <c r="SOD175" s="37"/>
      <c r="SOE175" s="37"/>
      <c r="SOF175" s="37"/>
      <c r="SOG175" s="37"/>
      <c r="SOH175" s="37"/>
      <c r="SOI175" s="37"/>
      <c r="SOJ175" s="37"/>
      <c r="SOK175" s="37"/>
      <c r="SOL175" s="37"/>
      <c r="SOM175" s="37"/>
      <c r="SON175" s="37"/>
      <c r="SOO175" s="37"/>
      <c r="SOP175" s="37"/>
      <c r="SOQ175" s="37"/>
      <c r="SOR175" s="37"/>
      <c r="SOS175" s="37"/>
      <c r="SOT175" s="37"/>
      <c r="SOU175" s="37"/>
      <c r="SOV175" s="37"/>
      <c r="SOW175" s="37"/>
      <c r="SOX175" s="37"/>
      <c r="SOY175" s="37"/>
      <c r="SOZ175" s="37"/>
      <c r="SPA175" s="37"/>
      <c r="SPB175" s="37"/>
      <c r="SPC175" s="37"/>
      <c r="SPD175" s="37"/>
      <c r="SPE175" s="37"/>
      <c r="SPF175" s="37"/>
      <c r="SPG175" s="37"/>
      <c r="SPH175" s="37"/>
      <c r="SPI175" s="37"/>
      <c r="SPJ175" s="37"/>
      <c r="SPK175" s="37"/>
      <c r="SPL175" s="37"/>
      <c r="SPM175" s="37"/>
      <c r="SPN175" s="37"/>
      <c r="SPO175" s="37"/>
      <c r="SPP175" s="37"/>
      <c r="SPQ175" s="37"/>
      <c r="SPR175" s="37"/>
      <c r="SPS175" s="37"/>
      <c r="SPT175" s="37"/>
      <c r="SPU175" s="37"/>
      <c r="SPV175" s="37"/>
      <c r="SPW175" s="37"/>
      <c r="SPX175" s="37"/>
      <c r="SPY175" s="37"/>
      <c r="SPZ175" s="37"/>
      <c r="SQA175" s="37"/>
      <c r="SQB175" s="37"/>
      <c r="SQC175" s="37"/>
      <c r="SQD175" s="37"/>
      <c r="SQE175" s="37"/>
      <c r="SQF175" s="37"/>
      <c r="SQG175" s="37"/>
      <c r="SQH175" s="37"/>
      <c r="SQI175" s="37"/>
      <c r="SQJ175" s="37"/>
      <c r="SQK175" s="37"/>
      <c r="SQL175" s="37"/>
      <c r="SQM175" s="37"/>
      <c r="SQN175" s="37"/>
      <c r="SQO175" s="37"/>
      <c r="SQP175" s="37"/>
      <c r="SQQ175" s="37"/>
      <c r="SQR175" s="37"/>
      <c r="SQS175" s="37"/>
      <c r="SQT175" s="37"/>
      <c r="SQU175" s="37"/>
      <c r="SQV175" s="37"/>
      <c r="SQW175" s="37"/>
      <c r="SQX175" s="37"/>
      <c r="SQY175" s="37"/>
      <c r="SQZ175" s="37"/>
      <c r="SRA175" s="37"/>
      <c r="SRB175" s="37"/>
      <c r="SRC175" s="37"/>
      <c r="SRD175" s="37"/>
      <c r="SRE175" s="37"/>
      <c r="SRF175" s="37"/>
      <c r="SRG175" s="37"/>
      <c r="SRH175" s="37"/>
      <c r="SRI175" s="37"/>
      <c r="SRJ175" s="37"/>
      <c r="SRK175" s="37"/>
      <c r="SRL175" s="37"/>
      <c r="SRM175" s="37"/>
      <c r="SRN175" s="37"/>
      <c r="SRO175" s="37"/>
      <c r="SRP175" s="37"/>
      <c r="SRQ175" s="37"/>
      <c r="SRR175" s="37"/>
      <c r="SRS175" s="37"/>
      <c r="SRT175" s="37"/>
      <c r="SRU175" s="37"/>
      <c r="SRV175" s="37"/>
      <c r="SRW175" s="37"/>
      <c r="SRX175" s="37"/>
      <c r="SRY175" s="37"/>
      <c r="SRZ175" s="37"/>
      <c r="SSA175" s="37"/>
      <c r="SSB175" s="37"/>
      <c r="SSC175" s="37"/>
      <c r="SSD175" s="37"/>
      <c r="SSE175" s="37"/>
      <c r="SSF175" s="37"/>
      <c r="SSG175" s="37"/>
      <c r="SSH175" s="37"/>
      <c r="SSI175" s="37"/>
      <c r="SSJ175" s="37"/>
      <c r="SSK175" s="37"/>
      <c r="SSL175" s="37"/>
      <c r="SSM175" s="37"/>
      <c r="SSN175" s="37"/>
      <c r="SSO175" s="37"/>
      <c r="SSP175" s="37"/>
      <c r="SSQ175" s="37"/>
      <c r="SSR175" s="37"/>
      <c r="SSS175" s="37"/>
      <c r="SST175" s="37"/>
      <c r="SSU175" s="37"/>
      <c r="SSV175" s="37"/>
      <c r="SSW175" s="37"/>
      <c r="SSX175" s="37"/>
      <c r="SSY175" s="37"/>
      <c r="SSZ175" s="37"/>
      <c r="STA175" s="37"/>
      <c r="STB175" s="37"/>
      <c r="STC175" s="37"/>
      <c r="STD175" s="37"/>
      <c r="STE175" s="37"/>
      <c r="STF175" s="37"/>
      <c r="STG175" s="37"/>
      <c r="STH175" s="37"/>
      <c r="STI175" s="37"/>
      <c r="STJ175" s="37"/>
      <c r="STK175" s="37"/>
      <c r="STL175" s="37"/>
      <c r="STM175" s="37"/>
      <c r="STN175" s="37"/>
      <c r="STO175" s="37"/>
      <c r="STP175" s="37"/>
      <c r="STQ175" s="37"/>
      <c r="STR175" s="37"/>
      <c r="STS175" s="37"/>
      <c r="STT175" s="37"/>
      <c r="STU175" s="37"/>
      <c r="STV175" s="37"/>
      <c r="STW175" s="37"/>
      <c r="STX175" s="37"/>
      <c r="STY175" s="37"/>
      <c r="STZ175" s="37"/>
      <c r="SUA175" s="37"/>
      <c r="SUB175" s="37"/>
      <c r="SUC175" s="37"/>
      <c r="SUD175" s="37"/>
      <c r="SUE175" s="37"/>
      <c r="SUF175" s="37"/>
      <c r="SUG175" s="37"/>
      <c r="SUH175" s="37"/>
      <c r="SUI175" s="37"/>
      <c r="SUJ175" s="37"/>
      <c r="SUK175" s="37"/>
      <c r="SUL175" s="37"/>
      <c r="SUM175" s="37"/>
      <c r="SUN175" s="37"/>
      <c r="SUO175" s="37"/>
      <c r="SUP175" s="37"/>
      <c r="SUQ175" s="37"/>
      <c r="SUR175" s="37"/>
      <c r="SUS175" s="37"/>
      <c r="SUT175" s="37"/>
      <c r="SUU175" s="37"/>
      <c r="SUV175" s="37"/>
      <c r="SUW175" s="37"/>
      <c r="SUX175" s="37"/>
      <c r="SUY175" s="37"/>
      <c r="SUZ175" s="37"/>
      <c r="SVA175" s="37"/>
      <c r="SVB175" s="37"/>
      <c r="SVC175" s="37"/>
      <c r="SVD175" s="37"/>
      <c r="SVE175" s="37"/>
      <c r="SVF175" s="37"/>
      <c r="SVG175" s="37"/>
      <c r="SVH175" s="37"/>
      <c r="SVI175" s="37"/>
      <c r="SVJ175" s="37"/>
      <c r="SVK175" s="37"/>
      <c r="SVL175" s="37"/>
      <c r="SVM175" s="37"/>
      <c r="SVN175" s="37"/>
      <c r="SVO175" s="37"/>
      <c r="SVP175" s="37"/>
      <c r="SVQ175" s="37"/>
      <c r="SVR175" s="37"/>
      <c r="SVS175" s="37"/>
      <c r="SVT175" s="37"/>
      <c r="SVU175" s="37"/>
      <c r="SVV175" s="37"/>
      <c r="SVW175" s="37"/>
      <c r="SVX175" s="37"/>
      <c r="SVY175" s="37"/>
      <c r="SVZ175" s="37"/>
      <c r="SWA175" s="37"/>
      <c r="SWB175" s="37"/>
      <c r="SWC175" s="37"/>
      <c r="SWD175" s="37"/>
      <c r="SWE175" s="37"/>
      <c r="SWF175" s="37"/>
      <c r="SWG175" s="37"/>
      <c r="SWH175" s="37"/>
      <c r="SWI175" s="37"/>
      <c r="SWJ175" s="37"/>
      <c r="SWK175" s="37"/>
      <c r="SWL175" s="37"/>
      <c r="SWM175" s="37"/>
      <c r="SWN175" s="37"/>
      <c r="SWO175" s="37"/>
      <c r="SWP175" s="37"/>
      <c r="SWQ175" s="37"/>
      <c r="SWR175" s="37"/>
      <c r="SWS175" s="37"/>
      <c r="SWT175" s="37"/>
      <c r="SWU175" s="37"/>
      <c r="SWV175" s="37"/>
      <c r="SWW175" s="37"/>
      <c r="SWX175" s="37"/>
      <c r="SWY175" s="37"/>
      <c r="SWZ175" s="37"/>
      <c r="SXA175" s="37"/>
      <c r="SXB175" s="37"/>
      <c r="SXC175" s="37"/>
      <c r="SXD175" s="37"/>
      <c r="SXE175" s="37"/>
      <c r="SXF175" s="37"/>
      <c r="SXG175" s="37"/>
      <c r="SXH175" s="37"/>
      <c r="SXI175" s="37"/>
      <c r="SXJ175" s="37"/>
      <c r="SXK175" s="37"/>
      <c r="SXL175" s="37"/>
      <c r="SXM175" s="37"/>
      <c r="SXN175" s="37"/>
      <c r="SXO175" s="37"/>
      <c r="SXP175" s="37"/>
      <c r="SXQ175" s="37"/>
      <c r="SXR175" s="37"/>
      <c r="SXS175" s="37"/>
      <c r="SXT175" s="37"/>
      <c r="SXU175" s="37"/>
      <c r="SXV175" s="37"/>
      <c r="SXW175" s="37"/>
      <c r="SXX175" s="37"/>
      <c r="SXY175" s="37"/>
      <c r="SXZ175" s="37"/>
      <c r="SYA175" s="37"/>
      <c r="SYB175" s="37"/>
      <c r="SYC175" s="37"/>
      <c r="SYD175" s="37"/>
      <c r="SYE175" s="37"/>
      <c r="SYF175" s="37"/>
      <c r="SYG175" s="37"/>
      <c r="SYH175" s="37"/>
      <c r="SYI175" s="37"/>
      <c r="SYJ175" s="37"/>
      <c r="SYK175" s="37"/>
      <c r="SYL175" s="37"/>
      <c r="SYM175" s="37"/>
      <c r="SYN175" s="37"/>
      <c r="SYO175" s="37"/>
      <c r="SYP175" s="37"/>
      <c r="SYQ175" s="37"/>
      <c r="SYR175" s="37"/>
      <c r="SYS175" s="37"/>
      <c r="SYT175" s="37"/>
      <c r="SYU175" s="37"/>
      <c r="SYV175" s="37"/>
      <c r="SYW175" s="37"/>
      <c r="SYX175" s="37"/>
      <c r="SYY175" s="37"/>
      <c r="SYZ175" s="37"/>
      <c r="SZA175" s="37"/>
      <c r="SZB175" s="37"/>
      <c r="SZC175" s="37"/>
      <c r="SZD175" s="37"/>
      <c r="SZE175" s="37"/>
      <c r="SZF175" s="37"/>
      <c r="SZG175" s="37"/>
      <c r="SZH175" s="37"/>
      <c r="SZI175" s="37"/>
      <c r="SZJ175" s="37"/>
      <c r="SZK175" s="37"/>
      <c r="SZL175" s="37"/>
      <c r="SZM175" s="37"/>
      <c r="SZN175" s="37"/>
      <c r="SZO175" s="37"/>
      <c r="SZP175" s="37"/>
      <c r="SZQ175" s="37"/>
      <c r="SZR175" s="37"/>
      <c r="SZS175" s="37"/>
      <c r="SZT175" s="37"/>
      <c r="SZU175" s="37"/>
      <c r="SZV175" s="37"/>
      <c r="SZW175" s="37"/>
      <c r="SZX175" s="37"/>
      <c r="SZY175" s="37"/>
      <c r="SZZ175" s="37"/>
      <c r="TAA175" s="37"/>
      <c r="TAB175" s="37"/>
      <c r="TAC175" s="37"/>
      <c r="TAD175" s="37"/>
      <c r="TAE175" s="37"/>
      <c r="TAF175" s="37"/>
      <c r="TAG175" s="37"/>
      <c r="TAH175" s="37"/>
      <c r="TAI175" s="37"/>
      <c r="TAJ175" s="37"/>
      <c r="TAK175" s="37"/>
      <c r="TAL175" s="37"/>
      <c r="TAM175" s="37"/>
      <c r="TAN175" s="37"/>
      <c r="TAO175" s="37"/>
      <c r="TAP175" s="37"/>
      <c r="TAQ175" s="37"/>
      <c r="TAR175" s="37"/>
      <c r="TAS175" s="37"/>
      <c r="TAT175" s="37"/>
      <c r="TAU175" s="37"/>
      <c r="TAV175" s="37"/>
      <c r="TAW175" s="37"/>
      <c r="TAX175" s="37"/>
      <c r="TAY175" s="37"/>
      <c r="TAZ175" s="37"/>
      <c r="TBA175" s="37"/>
      <c r="TBB175" s="37"/>
      <c r="TBC175" s="37"/>
      <c r="TBD175" s="37"/>
      <c r="TBE175" s="37"/>
      <c r="TBF175" s="37"/>
      <c r="TBG175" s="37"/>
      <c r="TBH175" s="37"/>
      <c r="TBI175" s="37"/>
      <c r="TBJ175" s="37"/>
      <c r="TBK175" s="37"/>
      <c r="TBL175" s="37"/>
      <c r="TBM175" s="37"/>
      <c r="TBN175" s="37"/>
      <c r="TBO175" s="37"/>
      <c r="TBP175" s="37"/>
      <c r="TBQ175" s="37"/>
      <c r="TBR175" s="37"/>
      <c r="TBS175" s="37"/>
      <c r="TBT175" s="37"/>
      <c r="TBU175" s="37"/>
      <c r="TBV175" s="37"/>
      <c r="TBW175" s="37"/>
      <c r="TBX175" s="37"/>
      <c r="TBY175" s="37"/>
      <c r="TBZ175" s="37"/>
      <c r="TCA175" s="37"/>
      <c r="TCB175" s="37"/>
      <c r="TCC175" s="37"/>
      <c r="TCD175" s="37"/>
      <c r="TCE175" s="37"/>
      <c r="TCF175" s="37"/>
      <c r="TCG175" s="37"/>
      <c r="TCH175" s="37"/>
      <c r="TCI175" s="37"/>
      <c r="TCJ175" s="37"/>
      <c r="TCK175" s="37"/>
      <c r="TCL175" s="37"/>
      <c r="TCM175" s="37"/>
      <c r="TCN175" s="37"/>
      <c r="TCO175" s="37"/>
      <c r="TCP175" s="37"/>
      <c r="TCQ175" s="37"/>
      <c r="TCR175" s="37"/>
      <c r="TCS175" s="37"/>
      <c r="TCT175" s="37"/>
      <c r="TCU175" s="37"/>
      <c r="TCV175" s="37"/>
      <c r="TCW175" s="37"/>
      <c r="TCX175" s="37"/>
      <c r="TCY175" s="37"/>
      <c r="TCZ175" s="37"/>
      <c r="TDA175" s="37"/>
      <c r="TDB175" s="37"/>
      <c r="TDC175" s="37"/>
      <c r="TDD175" s="37"/>
      <c r="TDE175" s="37"/>
      <c r="TDF175" s="37"/>
      <c r="TDG175" s="37"/>
      <c r="TDH175" s="37"/>
      <c r="TDI175" s="37"/>
      <c r="TDJ175" s="37"/>
      <c r="TDK175" s="37"/>
      <c r="TDL175" s="37"/>
      <c r="TDM175" s="37"/>
      <c r="TDN175" s="37"/>
      <c r="TDO175" s="37"/>
      <c r="TDP175" s="37"/>
      <c r="TDQ175" s="37"/>
      <c r="TDR175" s="37"/>
      <c r="TDS175" s="37"/>
      <c r="TDT175" s="37"/>
      <c r="TDU175" s="37"/>
      <c r="TDV175" s="37"/>
      <c r="TDW175" s="37"/>
      <c r="TDX175" s="37"/>
      <c r="TDY175" s="37"/>
      <c r="TDZ175" s="37"/>
      <c r="TEA175" s="37"/>
      <c r="TEB175" s="37"/>
      <c r="TEC175" s="37"/>
      <c r="TED175" s="37"/>
      <c r="TEE175" s="37"/>
      <c r="TEF175" s="37"/>
      <c r="TEG175" s="37"/>
      <c r="TEH175" s="37"/>
      <c r="TEI175" s="37"/>
      <c r="TEJ175" s="37"/>
      <c r="TEK175" s="37"/>
      <c r="TEL175" s="37"/>
      <c r="TEM175" s="37"/>
      <c r="TEN175" s="37"/>
      <c r="TEO175" s="37"/>
      <c r="TEP175" s="37"/>
      <c r="TEQ175" s="37"/>
      <c r="TER175" s="37"/>
      <c r="TES175" s="37"/>
      <c r="TET175" s="37"/>
      <c r="TEU175" s="37"/>
      <c r="TEV175" s="37"/>
      <c r="TEW175" s="37"/>
      <c r="TEX175" s="37"/>
      <c r="TEY175" s="37"/>
      <c r="TEZ175" s="37"/>
      <c r="TFA175" s="37"/>
      <c r="TFB175" s="37"/>
      <c r="TFC175" s="37"/>
      <c r="TFD175" s="37"/>
      <c r="TFE175" s="37"/>
      <c r="TFF175" s="37"/>
      <c r="TFG175" s="37"/>
      <c r="TFH175" s="37"/>
      <c r="TFI175" s="37"/>
      <c r="TFJ175" s="37"/>
      <c r="TFK175" s="37"/>
      <c r="TFL175" s="37"/>
      <c r="TFM175" s="37"/>
      <c r="TFN175" s="37"/>
      <c r="TFO175" s="37"/>
      <c r="TFP175" s="37"/>
      <c r="TFQ175" s="37"/>
      <c r="TFR175" s="37"/>
      <c r="TFS175" s="37"/>
      <c r="TFT175" s="37"/>
      <c r="TFU175" s="37"/>
      <c r="TFV175" s="37"/>
      <c r="TFW175" s="37"/>
      <c r="TFX175" s="37"/>
      <c r="TFY175" s="37"/>
      <c r="TFZ175" s="37"/>
      <c r="TGA175" s="37"/>
      <c r="TGB175" s="37"/>
      <c r="TGC175" s="37"/>
      <c r="TGD175" s="37"/>
      <c r="TGE175" s="37"/>
      <c r="TGF175" s="37"/>
      <c r="TGG175" s="37"/>
      <c r="TGH175" s="37"/>
      <c r="TGI175" s="37"/>
      <c r="TGJ175" s="37"/>
      <c r="TGK175" s="37"/>
      <c r="TGL175" s="37"/>
      <c r="TGM175" s="37"/>
      <c r="TGN175" s="37"/>
      <c r="TGO175" s="37"/>
      <c r="TGP175" s="37"/>
      <c r="TGQ175" s="37"/>
      <c r="TGR175" s="37"/>
      <c r="TGS175" s="37"/>
      <c r="TGT175" s="37"/>
      <c r="TGU175" s="37"/>
      <c r="TGV175" s="37"/>
      <c r="TGW175" s="37"/>
      <c r="TGX175" s="37"/>
      <c r="TGY175" s="37"/>
      <c r="TGZ175" s="37"/>
      <c r="THA175" s="37"/>
      <c r="THB175" s="37"/>
      <c r="THC175" s="37"/>
      <c r="THD175" s="37"/>
      <c r="THE175" s="37"/>
      <c r="THF175" s="37"/>
      <c r="THG175" s="37"/>
      <c r="THH175" s="37"/>
      <c r="THI175" s="37"/>
      <c r="THJ175" s="37"/>
      <c r="THK175" s="37"/>
      <c r="THL175" s="37"/>
      <c r="THM175" s="37"/>
      <c r="THN175" s="37"/>
      <c r="THO175" s="37"/>
      <c r="THP175" s="37"/>
      <c r="THQ175" s="37"/>
      <c r="THR175" s="37"/>
      <c r="THS175" s="37"/>
      <c r="THT175" s="37"/>
      <c r="THU175" s="37"/>
      <c r="THV175" s="37"/>
      <c r="THW175" s="37"/>
      <c r="THX175" s="37"/>
      <c r="THY175" s="37"/>
      <c r="THZ175" s="37"/>
      <c r="TIA175" s="37"/>
      <c r="TIB175" s="37"/>
      <c r="TIC175" s="37"/>
      <c r="TID175" s="37"/>
      <c r="TIE175" s="37"/>
      <c r="TIF175" s="37"/>
      <c r="TIG175" s="37"/>
      <c r="TIH175" s="37"/>
      <c r="TII175" s="37"/>
      <c r="TIJ175" s="37"/>
      <c r="TIK175" s="37"/>
      <c r="TIL175" s="37"/>
      <c r="TIM175" s="37"/>
      <c r="TIN175" s="37"/>
      <c r="TIO175" s="37"/>
      <c r="TIP175" s="37"/>
      <c r="TIQ175" s="37"/>
      <c r="TIR175" s="37"/>
      <c r="TIS175" s="37"/>
      <c r="TIT175" s="37"/>
      <c r="TIU175" s="37"/>
      <c r="TIV175" s="37"/>
      <c r="TIW175" s="37"/>
      <c r="TIX175" s="37"/>
      <c r="TIY175" s="37"/>
      <c r="TIZ175" s="37"/>
      <c r="TJA175" s="37"/>
      <c r="TJB175" s="37"/>
      <c r="TJC175" s="37"/>
      <c r="TJD175" s="37"/>
      <c r="TJE175" s="37"/>
      <c r="TJF175" s="37"/>
      <c r="TJG175" s="37"/>
      <c r="TJH175" s="37"/>
      <c r="TJI175" s="37"/>
      <c r="TJJ175" s="37"/>
      <c r="TJK175" s="37"/>
      <c r="TJL175" s="37"/>
      <c r="TJM175" s="37"/>
      <c r="TJN175" s="37"/>
      <c r="TJO175" s="37"/>
      <c r="TJP175" s="37"/>
      <c r="TJQ175" s="37"/>
      <c r="TJR175" s="37"/>
      <c r="TJS175" s="37"/>
      <c r="TJT175" s="37"/>
      <c r="TJU175" s="37"/>
      <c r="TJV175" s="37"/>
      <c r="TJW175" s="37"/>
      <c r="TJX175" s="37"/>
      <c r="TJY175" s="37"/>
      <c r="TJZ175" s="37"/>
      <c r="TKA175" s="37"/>
      <c r="TKB175" s="37"/>
      <c r="TKC175" s="37"/>
      <c r="TKD175" s="37"/>
      <c r="TKE175" s="37"/>
      <c r="TKF175" s="37"/>
      <c r="TKG175" s="37"/>
      <c r="TKH175" s="37"/>
      <c r="TKI175" s="37"/>
      <c r="TKJ175" s="37"/>
      <c r="TKK175" s="37"/>
      <c r="TKL175" s="37"/>
      <c r="TKM175" s="37"/>
      <c r="TKN175" s="37"/>
      <c r="TKO175" s="37"/>
      <c r="TKP175" s="37"/>
      <c r="TKQ175" s="37"/>
      <c r="TKR175" s="37"/>
      <c r="TKS175" s="37"/>
      <c r="TKT175" s="37"/>
      <c r="TKU175" s="37"/>
      <c r="TKV175" s="37"/>
      <c r="TKW175" s="37"/>
      <c r="TKX175" s="37"/>
      <c r="TKY175" s="37"/>
      <c r="TKZ175" s="37"/>
      <c r="TLA175" s="37"/>
      <c r="TLB175" s="37"/>
      <c r="TLC175" s="37"/>
      <c r="TLD175" s="37"/>
      <c r="TLE175" s="37"/>
      <c r="TLF175" s="37"/>
      <c r="TLG175" s="37"/>
      <c r="TLH175" s="37"/>
      <c r="TLI175" s="37"/>
      <c r="TLJ175" s="37"/>
      <c r="TLK175" s="37"/>
      <c r="TLL175" s="37"/>
      <c r="TLM175" s="37"/>
      <c r="TLN175" s="37"/>
      <c r="TLO175" s="37"/>
      <c r="TLP175" s="37"/>
      <c r="TLQ175" s="37"/>
      <c r="TLR175" s="37"/>
      <c r="TLS175" s="37"/>
      <c r="TLT175" s="37"/>
      <c r="TLU175" s="37"/>
      <c r="TLV175" s="37"/>
      <c r="TLW175" s="37"/>
      <c r="TLX175" s="37"/>
      <c r="TLY175" s="37"/>
      <c r="TLZ175" s="37"/>
      <c r="TMA175" s="37"/>
      <c r="TMB175" s="37"/>
      <c r="TMC175" s="37"/>
      <c r="TMD175" s="37"/>
      <c r="TME175" s="37"/>
      <c r="TMF175" s="37"/>
      <c r="TMG175" s="37"/>
      <c r="TMH175" s="37"/>
      <c r="TMI175" s="37"/>
      <c r="TMJ175" s="37"/>
      <c r="TMK175" s="37"/>
      <c r="TML175" s="37"/>
      <c r="TMM175" s="37"/>
      <c r="TMN175" s="37"/>
      <c r="TMO175" s="37"/>
      <c r="TMP175" s="37"/>
      <c r="TMQ175" s="37"/>
      <c r="TMR175" s="37"/>
      <c r="TMS175" s="37"/>
      <c r="TMT175" s="37"/>
      <c r="TMU175" s="37"/>
      <c r="TMV175" s="37"/>
      <c r="TMW175" s="37"/>
      <c r="TMX175" s="37"/>
      <c r="TMY175" s="37"/>
      <c r="TMZ175" s="37"/>
      <c r="TNA175" s="37"/>
      <c r="TNB175" s="37"/>
      <c r="TNC175" s="37"/>
      <c r="TND175" s="37"/>
      <c r="TNE175" s="37"/>
      <c r="TNF175" s="37"/>
      <c r="TNG175" s="37"/>
      <c r="TNH175" s="37"/>
      <c r="TNI175" s="37"/>
      <c r="TNJ175" s="37"/>
      <c r="TNK175" s="37"/>
      <c r="TNL175" s="37"/>
      <c r="TNM175" s="37"/>
      <c r="TNN175" s="37"/>
      <c r="TNO175" s="37"/>
      <c r="TNP175" s="37"/>
      <c r="TNQ175" s="37"/>
      <c r="TNR175" s="37"/>
      <c r="TNS175" s="37"/>
      <c r="TNT175" s="37"/>
      <c r="TNU175" s="37"/>
      <c r="TNV175" s="37"/>
      <c r="TNW175" s="37"/>
      <c r="TNX175" s="37"/>
      <c r="TNY175" s="37"/>
      <c r="TNZ175" s="37"/>
      <c r="TOA175" s="37"/>
      <c r="TOB175" s="37"/>
      <c r="TOC175" s="37"/>
      <c r="TOD175" s="37"/>
      <c r="TOE175" s="37"/>
      <c r="TOF175" s="37"/>
      <c r="TOG175" s="37"/>
      <c r="TOH175" s="37"/>
      <c r="TOI175" s="37"/>
      <c r="TOJ175" s="37"/>
      <c r="TOK175" s="37"/>
      <c r="TOL175" s="37"/>
      <c r="TOM175" s="37"/>
      <c r="TON175" s="37"/>
      <c r="TOO175" s="37"/>
      <c r="TOP175" s="37"/>
      <c r="TOQ175" s="37"/>
      <c r="TOR175" s="37"/>
      <c r="TOS175" s="37"/>
      <c r="TOT175" s="37"/>
      <c r="TOU175" s="37"/>
      <c r="TOV175" s="37"/>
      <c r="TOW175" s="37"/>
      <c r="TOX175" s="37"/>
      <c r="TOY175" s="37"/>
      <c r="TOZ175" s="37"/>
      <c r="TPA175" s="37"/>
      <c r="TPB175" s="37"/>
      <c r="TPC175" s="37"/>
      <c r="TPD175" s="37"/>
      <c r="TPE175" s="37"/>
      <c r="TPF175" s="37"/>
      <c r="TPG175" s="37"/>
      <c r="TPH175" s="37"/>
      <c r="TPI175" s="37"/>
      <c r="TPJ175" s="37"/>
      <c r="TPK175" s="37"/>
      <c r="TPL175" s="37"/>
      <c r="TPM175" s="37"/>
      <c r="TPN175" s="37"/>
      <c r="TPO175" s="37"/>
      <c r="TPP175" s="37"/>
      <c r="TPQ175" s="37"/>
      <c r="TPR175" s="37"/>
      <c r="TPS175" s="37"/>
      <c r="TPT175" s="37"/>
      <c r="TPU175" s="37"/>
      <c r="TPV175" s="37"/>
      <c r="TPW175" s="37"/>
      <c r="TPX175" s="37"/>
      <c r="TPY175" s="37"/>
      <c r="TPZ175" s="37"/>
      <c r="TQA175" s="37"/>
      <c r="TQB175" s="37"/>
      <c r="TQC175" s="37"/>
      <c r="TQD175" s="37"/>
      <c r="TQE175" s="37"/>
      <c r="TQF175" s="37"/>
      <c r="TQG175" s="37"/>
      <c r="TQH175" s="37"/>
      <c r="TQI175" s="37"/>
      <c r="TQJ175" s="37"/>
      <c r="TQK175" s="37"/>
      <c r="TQL175" s="37"/>
      <c r="TQM175" s="37"/>
      <c r="TQN175" s="37"/>
      <c r="TQO175" s="37"/>
      <c r="TQP175" s="37"/>
      <c r="TQQ175" s="37"/>
      <c r="TQR175" s="37"/>
      <c r="TQS175" s="37"/>
      <c r="TQT175" s="37"/>
      <c r="TQU175" s="37"/>
      <c r="TQV175" s="37"/>
      <c r="TQW175" s="37"/>
      <c r="TQX175" s="37"/>
      <c r="TQY175" s="37"/>
      <c r="TQZ175" s="37"/>
      <c r="TRA175" s="37"/>
      <c r="TRB175" s="37"/>
      <c r="TRC175" s="37"/>
      <c r="TRD175" s="37"/>
      <c r="TRE175" s="37"/>
      <c r="TRF175" s="37"/>
      <c r="TRG175" s="37"/>
      <c r="TRH175" s="37"/>
      <c r="TRI175" s="37"/>
      <c r="TRJ175" s="37"/>
      <c r="TRK175" s="37"/>
      <c r="TRL175" s="37"/>
      <c r="TRM175" s="37"/>
      <c r="TRN175" s="37"/>
      <c r="TRO175" s="37"/>
      <c r="TRP175" s="37"/>
      <c r="TRQ175" s="37"/>
      <c r="TRR175" s="37"/>
      <c r="TRS175" s="37"/>
      <c r="TRT175" s="37"/>
      <c r="TRU175" s="37"/>
      <c r="TRV175" s="37"/>
      <c r="TRW175" s="37"/>
      <c r="TRX175" s="37"/>
      <c r="TRY175" s="37"/>
      <c r="TRZ175" s="37"/>
      <c r="TSA175" s="37"/>
      <c r="TSB175" s="37"/>
      <c r="TSC175" s="37"/>
      <c r="TSD175" s="37"/>
      <c r="TSE175" s="37"/>
      <c r="TSF175" s="37"/>
      <c r="TSG175" s="37"/>
      <c r="TSH175" s="37"/>
      <c r="TSI175" s="37"/>
      <c r="TSJ175" s="37"/>
      <c r="TSK175" s="37"/>
      <c r="TSL175" s="37"/>
      <c r="TSM175" s="37"/>
      <c r="TSN175" s="37"/>
      <c r="TSO175" s="37"/>
      <c r="TSP175" s="37"/>
      <c r="TSQ175" s="37"/>
      <c r="TSR175" s="37"/>
      <c r="TSS175" s="37"/>
      <c r="TST175" s="37"/>
      <c r="TSU175" s="37"/>
      <c r="TSV175" s="37"/>
      <c r="TSW175" s="37"/>
      <c r="TSX175" s="37"/>
      <c r="TSY175" s="37"/>
      <c r="TSZ175" s="37"/>
      <c r="TTA175" s="37"/>
      <c r="TTB175" s="37"/>
      <c r="TTC175" s="37"/>
      <c r="TTD175" s="37"/>
      <c r="TTE175" s="37"/>
      <c r="TTF175" s="37"/>
      <c r="TTG175" s="37"/>
      <c r="TTH175" s="37"/>
      <c r="TTI175" s="37"/>
      <c r="TTJ175" s="37"/>
      <c r="TTK175" s="37"/>
      <c r="TTL175" s="37"/>
      <c r="TTM175" s="37"/>
      <c r="TTN175" s="37"/>
      <c r="TTO175" s="37"/>
      <c r="TTP175" s="37"/>
      <c r="TTQ175" s="37"/>
      <c r="TTR175" s="37"/>
      <c r="TTS175" s="37"/>
      <c r="TTT175" s="37"/>
      <c r="TTU175" s="37"/>
      <c r="TTV175" s="37"/>
      <c r="TTW175" s="37"/>
      <c r="TTX175" s="37"/>
      <c r="TTY175" s="37"/>
      <c r="TTZ175" s="37"/>
      <c r="TUA175" s="37"/>
      <c r="TUB175" s="37"/>
      <c r="TUC175" s="37"/>
      <c r="TUD175" s="37"/>
      <c r="TUE175" s="37"/>
      <c r="TUF175" s="37"/>
      <c r="TUG175" s="37"/>
      <c r="TUH175" s="37"/>
      <c r="TUI175" s="37"/>
      <c r="TUJ175" s="37"/>
      <c r="TUK175" s="37"/>
      <c r="TUL175" s="37"/>
      <c r="TUM175" s="37"/>
      <c r="TUN175" s="37"/>
      <c r="TUO175" s="37"/>
      <c r="TUP175" s="37"/>
      <c r="TUQ175" s="37"/>
      <c r="TUR175" s="37"/>
      <c r="TUS175" s="37"/>
      <c r="TUT175" s="37"/>
      <c r="TUU175" s="37"/>
      <c r="TUV175" s="37"/>
      <c r="TUW175" s="37"/>
      <c r="TUX175" s="37"/>
      <c r="TUY175" s="37"/>
      <c r="TUZ175" s="37"/>
      <c r="TVA175" s="37"/>
      <c r="TVB175" s="37"/>
      <c r="TVC175" s="37"/>
      <c r="TVD175" s="37"/>
      <c r="TVE175" s="37"/>
      <c r="TVF175" s="37"/>
      <c r="TVG175" s="37"/>
      <c r="TVH175" s="37"/>
      <c r="TVI175" s="37"/>
      <c r="TVJ175" s="37"/>
      <c r="TVK175" s="37"/>
      <c r="TVL175" s="37"/>
      <c r="TVM175" s="37"/>
      <c r="TVN175" s="37"/>
      <c r="TVO175" s="37"/>
      <c r="TVP175" s="37"/>
      <c r="TVQ175" s="37"/>
      <c r="TVR175" s="37"/>
      <c r="TVS175" s="37"/>
      <c r="TVT175" s="37"/>
      <c r="TVU175" s="37"/>
      <c r="TVV175" s="37"/>
      <c r="TVW175" s="37"/>
      <c r="TVX175" s="37"/>
      <c r="TVY175" s="37"/>
      <c r="TVZ175" s="37"/>
      <c r="TWA175" s="37"/>
      <c r="TWB175" s="37"/>
      <c r="TWC175" s="37"/>
      <c r="TWD175" s="37"/>
      <c r="TWE175" s="37"/>
      <c r="TWF175" s="37"/>
      <c r="TWG175" s="37"/>
      <c r="TWH175" s="37"/>
      <c r="TWI175" s="37"/>
      <c r="TWJ175" s="37"/>
      <c r="TWK175" s="37"/>
      <c r="TWL175" s="37"/>
      <c r="TWM175" s="37"/>
      <c r="TWN175" s="37"/>
      <c r="TWO175" s="37"/>
      <c r="TWP175" s="37"/>
      <c r="TWQ175" s="37"/>
      <c r="TWR175" s="37"/>
      <c r="TWS175" s="37"/>
      <c r="TWT175" s="37"/>
      <c r="TWU175" s="37"/>
      <c r="TWV175" s="37"/>
      <c r="TWW175" s="37"/>
      <c r="TWX175" s="37"/>
      <c r="TWY175" s="37"/>
      <c r="TWZ175" s="37"/>
      <c r="TXA175" s="37"/>
      <c r="TXB175" s="37"/>
      <c r="TXC175" s="37"/>
      <c r="TXD175" s="37"/>
      <c r="TXE175" s="37"/>
      <c r="TXF175" s="37"/>
      <c r="TXG175" s="37"/>
      <c r="TXH175" s="37"/>
      <c r="TXI175" s="37"/>
      <c r="TXJ175" s="37"/>
      <c r="TXK175" s="37"/>
      <c r="TXL175" s="37"/>
      <c r="TXM175" s="37"/>
      <c r="TXN175" s="37"/>
      <c r="TXO175" s="37"/>
      <c r="TXP175" s="37"/>
      <c r="TXQ175" s="37"/>
      <c r="TXR175" s="37"/>
      <c r="TXS175" s="37"/>
      <c r="TXT175" s="37"/>
      <c r="TXU175" s="37"/>
      <c r="TXV175" s="37"/>
      <c r="TXW175" s="37"/>
      <c r="TXX175" s="37"/>
      <c r="TXY175" s="37"/>
      <c r="TXZ175" s="37"/>
      <c r="TYA175" s="37"/>
      <c r="TYB175" s="37"/>
      <c r="TYC175" s="37"/>
      <c r="TYD175" s="37"/>
      <c r="TYE175" s="37"/>
      <c r="TYF175" s="37"/>
      <c r="TYG175" s="37"/>
      <c r="TYH175" s="37"/>
      <c r="TYI175" s="37"/>
      <c r="TYJ175" s="37"/>
      <c r="TYK175" s="37"/>
      <c r="TYL175" s="37"/>
      <c r="TYM175" s="37"/>
      <c r="TYN175" s="37"/>
      <c r="TYO175" s="37"/>
      <c r="TYP175" s="37"/>
      <c r="TYQ175" s="37"/>
      <c r="TYR175" s="37"/>
      <c r="TYS175" s="37"/>
      <c r="TYT175" s="37"/>
      <c r="TYU175" s="37"/>
      <c r="TYV175" s="37"/>
      <c r="TYW175" s="37"/>
      <c r="TYX175" s="37"/>
      <c r="TYY175" s="37"/>
      <c r="TYZ175" s="37"/>
      <c r="TZA175" s="37"/>
      <c r="TZB175" s="37"/>
      <c r="TZC175" s="37"/>
      <c r="TZD175" s="37"/>
      <c r="TZE175" s="37"/>
      <c r="TZF175" s="37"/>
      <c r="TZG175" s="37"/>
      <c r="TZH175" s="37"/>
      <c r="TZI175" s="37"/>
      <c r="TZJ175" s="37"/>
      <c r="TZK175" s="37"/>
      <c r="TZL175" s="37"/>
      <c r="TZM175" s="37"/>
      <c r="TZN175" s="37"/>
      <c r="TZO175" s="37"/>
      <c r="TZP175" s="37"/>
      <c r="TZQ175" s="37"/>
      <c r="TZR175" s="37"/>
      <c r="TZS175" s="37"/>
      <c r="TZT175" s="37"/>
      <c r="TZU175" s="37"/>
      <c r="TZV175" s="37"/>
      <c r="TZW175" s="37"/>
      <c r="TZX175" s="37"/>
      <c r="TZY175" s="37"/>
      <c r="TZZ175" s="37"/>
      <c r="UAA175" s="37"/>
      <c r="UAB175" s="37"/>
      <c r="UAC175" s="37"/>
      <c r="UAD175" s="37"/>
      <c r="UAE175" s="37"/>
      <c r="UAF175" s="37"/>
      <c r="UAG175" s="37"/>
      <c r="UAH175" s="37"/>
      <c r="UAI175" s="37"/>
      <c r="UAJ175" s="37"/>
      <c r="UAK175" s="37"/>
      <c r="UAL175" s="37"/>
      <c r="UAM175" s="37"/>
      <c r="UAN175" s="37"/>
      <c r="UAO175" s="37"/>
      <c r="UAP175" s="37"/>
      <c r="UAQ175" s="37"/>
      <c r="UAR175" s="37"/>
      <c r="UAS175" s="37"/>
      <c r="UAT175" s="37"/>
      <c r="UAU175" s="37"/>
      <c r="UAV175" s="37"/>
      <c r="UAW175" s="37"/>
      <c r="UAX175" s="37"/>
      <c r="UAY175" s="37"/>
      <c r="UAZ175" s="37"/>
      <c r="UBA175" s="37"/>
      <c r="UBB175" s="37"/>
      <c r="UBC175" s="37"/>
      <c r="UBD175" s="37"/>
      <c r="UBE175" s="37"/>
      <c r="UBF175" s="37"/>
      <c r="UBG175" s="37"/>
      <c r="UBH175" s="37"/>
      <c r="UBI175" s="37"/>
      <c r="UBJ175" s="37"/>
      <c r="UBK175" s="37"/>
      <c r="UBL175" s="37"/>
      <c r="UBM175" s="37"/>
      <c r="UBN175" s="37"/>
      <c r="UBO175" s="37"/>
      <c r="UBP175" s="37"/>
      <c r="UBQ175" s="37"/>
      <c r="UBR175" s="37"/>
      <c r="UBS175" s="37"/>
      <c r="UBT175" s="37"/>
      <c r="UBU175" s="37"/>
      <c r="UBV175" s="37"/>
      <c r="UBW175" s="37"/>
      <c r="UBX175" s="37"/>
      <c r="UBY175" s="37"/>
      <c r="UBZ175" s="37"/>
      <c r="UCA175" s="37"/>
      <c r="UCB175" s="37"/>
      <c r="UCC175" s="37"/>
      <c r="UCD175" s="37"/>
      <c r="UCE175" s="37"/>
      <c r="UCF175" s="37"/>
      <c r="UCG175" s="37"/>
      <c r="UCH175" s="37"/>
      <c r="UCI175" s="37"/>
      <c r="UCJ175" s="37"/>
      <c r="UCK175" s="37"/>
      <c r="UCL175" s="37"/>
      <c r="UCM175" s="37"/>
      <c r="UCN175" s="37"/>
      <c r="UCO175" s="37"/>
      <c r="UCP175" s="37"/>
      <c r="UCQ175" s="37"/>
      <c r="UCR175" s="37"/>
      <c r="UCS175" s="37"/>
      <c r="UCT175" s="37"/>
      <c r="UCU175" s="37"/>
      <c r="UCV175" s="37"/>
      <c r="UCW175" s="37"/>
      <c r="UCX175" s="37"/>
      <c r="UCY175" s="37"/>
      <c r="UCZ175" s="37"/>
      <c r="UDA175" s="37"/>
      <c r="UDB175" s="37"/>
      <c r="UDC175" s="37"/>
      <c r="UDD175" s="37"/>
      <c r="UDE175" s="37"/>
      <c r="UDF175" s="37"/>
      <c r="UDG175" s="37"/>
      <c r="UDH175" s="37"/>
      <c r="UDI175" s="37"/>
      <c r="UDJ175" s="37"/>
      <c r="UDK175" s="37"/>
      <c r="UDL175" s="37"/>
      <c r="UDM175" s="37"/>
      <c r="UDN175" s="37"/>
      <c r="UDO175" s="37"/>
      <c r="UDP175" s="37"/>
      <c r="UDQ175" s="37"/>
      <c r="UDR175" s="37"/>
      <c r="UDS175" s="37"/>
      <c r="UDT175" s="37"/>
      <c r="UDU175" s="37"/>
      <c r="UDV175" s="37"/>
      <c r="UDW175" s="37"/>
      <c r="UDX175" s="37"/>
      <c r="UDY175" s="37"/>
      <c r="UDZ175" s="37"/>
      <c r="UEA175" s="37"/>
      <c r="UEB175" s="37"/>
      <c r="UEC175" s="37"/>
      <c r="UED175" s="37"/>
      <c r="UEE175" s="37"/>
      <c r="UEF175" s="37"/>
      <c r="UEG175" s="37"/>
      <c r="UEH175" s="37"/>
      <c r="UEI175" s="37"/>
      <c r="UEJ175" s="37"/>
      <c r="UEK175" s="37"/>
      <c r="UEL175" s="37"/>
      <c r="UEM175" s="37"/>
      <c r="UEN175" s="37"/>
      <c r="UEO175" s="37"/>
      <c r="UEP175" s="37"/>
      <c r="UEQ175" s="37"/>
      <c r="UER175" s="37"/>
      <c r="UES175" s="37"/>
      <c r="UET175" s="37"/>
      <c r="UEU175" s="37"/>
      <c r="UEV175" s="37"/>
      <c r="UEW175" s="37"/>
      <c r="UEX175" s="37"/>
      <c r="UEY175" s="37"/>
      <c r="UEZ175" s="37"/>
      <c r="UFA175" s="37"/>
      <c r="UFB175" s="37"/>
      <c r="UFC175" s="37"/>
      <c r="UFD175" s="37"/>
      <c r="UFE175" s="37"/>
      <c r="UFF175" s="37"/>
      <c r="UFG175" s="37"/>
      <c r="UFH175" s="37"/>
      <c r="UFI175" s="37"/>
      <c r="UFJ175" s="37"/>
      <c r="UFK175" s="37"/>
      <c r="UFL175" s="37"/>
      <c r="UFM175" s="37"/>
      <c r="UFN175" s="37"/>
      <c r="UFO175" s="37"/>
      <c r="UFP175" s="37"/>
      <c r="UFQ175" s="37"/>
      <c r="UFR175" s="37"/>
      <c r="UFS175" s="37"/>
      <c r="UFT175" s="37"/>
      <c r="UFU175" s="37"/>
      <c r="UFV175" s="37"/>
      <c r="UFW175" s="37"/>
      <c r="UFX175" s="37"/>
      <c r="UFY175" s="37"/>
      <c r="UFZ175" s="37"/>
      <c r="UGA175" s="37"/>
      <c r="UGB175" s="37"/>
      <c r="UGC175" s="37"/>
      <c r="UGD175" s="37"/>
      <c r="UGE175" s="37"/>
      <c r="UGF175" s="37"/>
      <c r="UGG175" s="37"/>
      <c r="UGH175" s="37"/>
      <c r="UGI175" s="37"/>
      <c r="UGJ175" s="37"/>
      <c r="UGK175" s="37"/>
      <c r="UGL175" s="37"/>
      <c r="UGM175" s="37"/>
      <c r="UGN175" s="37"/>
      <c r="UGO175" s="37"/>
      <c r="UGP175" s="37"/>
      <c r="UGQ175" s="37"/>
      <c r="UGR175" s="37"/>
      <c r="UGS175" s="37"/>
      <c r="UGT175" s="37"/>
      <c r="UGU175" s="37"/>
      <c r="UGV175" s="37"/>
      <c r="UGW175" s="37"/>
      <c r="UGX175" s="37"/>
      <c r="UGY175" s="37"/>
      <c r="UGZ175" s="37"/>
      <c r="UHA175" s="37"/>
      <c r="UHB175" s="37"/>
      <c r="UHC175" s="37"/>
      <c r="UHD175" s="37"/>
      <c r="UHE175" s="37"/>
      <c r="UHF175" s="37"/>
      <c r="UHG175" s="37"/>
      <c r="UHH175" s="37"/>
      <c r="UHI175" s="37"/>
      <c r="UHJ175" s="37"/>
      <c r="UHK175" s="37"/>
      <c r="UHL175" s="37"/>
      <c r="UHM175" s="37"/>
      <c r="UHN175" s="37"/>
      <c r="UHO175" s="37"/>
      <c r="UHP175" s="37"/>
      <c r="UHQ175" s="37"/>
      <c r="UHR175" s="37"/>
      <c r="UHS175" s="37"/>
      <c r="UHT175" s="37"/>
      <c r="UHU175" s="37"/>
      <c r="UHV175" s="37"/>
      <c r="UHW175" s="37"/>
      <c r="UHX175" s="37"/>
      <c r="UHY175" s="37"/>
      <c r="UHZ175" s="37"/>
      <c r="UIA175" s="37"/>
      <c r="UIB175" s="37"/>
      <c r="UIC175" s="37"/>
      <c r="UID175" s="37"/>
      <c r="UIE175" s="37"/>
      <c r="UIF175" s="37"/>
      <c r="UIG175" s="37"/>
      <c r="UIH175" s="37"/>
      <c r="UII175" s="37"/>
      <c r="UIJ175" s="37"/>
      <c r="UIK175" s="37"/>
      <c r="UIL175" s="37"/>
      <c r="UIM175" s="37"/>
      <c r="UIN175" s="37"/>
      <c r="UIO175" s="37"/>
      <c r="UIP175" s="37"/>
      <c r="UIQ175" s="37"/>
      <c r="UIR175" s="37"/>
      <c r="UIS175" s="37"/>
      <c r="UIT175" s="37"/>
      <c r="UIU175" s="37"/>
      <c r="UIV175" s="37"/>
      <c r="UIW175" s="37"/>
      <c r="UIX175" s="37"/>
      <c r="UIY175" s="37"/>
      <c r="UIZ175" s="37"/>
      <c r="UJA175" s="37"/>
      <c r="UJB175" s="37"/>
      <c r="UJC175" s="37"/>
      <c r="UJD175" s="37"/>
      <c r="UJE175" s="37"/>
      <c r="UJF175" s="37"/>
      <c r="UJG175" s="37"/>
      <c r="UJH175" s="37"/>
      <c r="UJI175" s="37"/>
      <c r="UJJ175" s="37"/>
      <c r="UJK175" s="37"/>
      <c r="UJL175" s="37"/>
      <c r="UJM175" s="37"/>
      <c r="UJN175" s="37"/>
      <c r="UJO175" s="37"/>
      <c r="UJP175" s="37"/>
      <c r="UJQ175" s="37"/>
      <c r="UJR175" s="37"/>
      <c r="UJS175" s="37"/>
      <c r="UJT175" s="37"/>
      <c r="UJU175" s="37"/>
      <c r="UJV175" s="37"/>
      <c r="UJW175" s="37"/>
      <c r="UJX175" s="37"/>
      <c r="UJY175" s="37"/>
      <c r="UJZ175" s="37"/>
      <c r="UKA175" s="37"/>
      <c r="UKB175" s="37"/>
      <c r="UKC175" s="37"/>
      <c r="UKD175" s="37"/>
      <c r="UKE175" s="37"/>
      <c r="UKF175" s="37"/>
      <c r="UKG175" s="37"/>
      <c r="UKH175" s="37"/>
      <c r="UKI175" s="37"/>
      <c r="UKJ175" s="37"/>
      <c r="UKK175" s="37"/>
      <c r="UKL175" s="37"/>
      <c r="UKM175" s="37"/>
      <c r="UKN175" s="37"/>
      <c r="UKO175" s="37"/>
      <c r="UKP175" s="37"/>
      <c r="UKQ175" s="37"/>
      <c r="UKR175" s="37"/>
      <c r="UKS175" s="37"/>
      <c r="UKT175" s="37"/>
      <c r="UKU175" s="37"/>
      <c r="UKV175" s="37"/>
      <c r="UKW175" s="37"/>
      <c r="UKX175" s="37"/>
      <c r="UKY175" s="37"/>
      <c r="UKZ175" s="37"/>
      <c r="ULA175" s="37"/>
      <c r="ULB175" s="37"/>
      <c r="ULC175" s="37"/>
      <c r="ULD175" s="37"/>
      <c r="ULE175" s="37"/>
      <c r="ULF175" s="37"/>
      <c r="ULG175" s="37"/>
      <c r="ULH175" s="37"/>
      <c r="ULI175" s="37"/>
      <c r="ULJ175" s="37"/>
      <c r="ULK175" s="37"/>
      <c r="ULL175" s="37"/>
      <c r="ULM175" s="37"/>
      <c r="ULN175" s="37"/>
      <c r="ULO175" s="37"/>
      <c r="ULP175" s="37"/>
      <c r="ULQ175" s="37"/>
      <c r="ULR175" s="37"/>
      <c r="ULS175" s="37"/>
      <c r="ULT175" s="37"/>
      <c r="ULU175" s="37"/>
      <c r="ULV175" s="37"/>
      <c r="ULW175" s="37"/>
      <c r="ULX175" s="37"/>
      <c r="ULY175" s="37"/>
      <c r="ULZ175" s="37"/>
      <c r="UMA175" s="37"/>
      <c r="UMB175" s="37"/>
      <c r="UMC175" s="37"/>
      <c r="UMD175" s="37"/>
      <c r="UME175" s="37"/>
      <c r="UMF175" s="37"/>
      <c r="UMG175" s="37"/>
      <c r="UMH175" s="37"/>
      <c r="UMI175" s="37"/>
      <c r="UMJ175" s="37"/>
      <c r="UMK175" s="37"/>
      <c r="UML175" s="37"/>
      <c r="UMM175" s="37"/>
      <c r="UMN175" s="37"/>
      <c r="UMO175" s="37"/>
      <c r="UMP175" s="37"/>
      <c r="UMQ175" s="37"/>
      <c r="UMR175" s="37"/>
      <c r="UMS175" s="37"/>
      <c r="UMT175" s="37"/>
      <c r="UMU175" s="37"/>
      <c r="UMV175" s="37"/>
      <c r="UMW175" s="37"/>
      <c r="UMX175" s="37"/>
      <c r="UMY175" s="37"/>
      <c r="UMZ175" s="37"/>
      <c r="UNA175" s="37"/>
      <c r="UNB175" s="37"/>
      <c r="UNC175" s="37"/>
      <c r="UND175" s="37"/>
      <c r="UNE175" s="37"/>
      <c r="UNF175" s="37"/>
      <c r="UNG175" s="37"/>
      <c r="UNH175" s="37"/>
      <c r="UNI175" s="37"/>
      <c r="UNJ175" s="37"/>
      <c r="UNK175" s="37"/>
      <c r="UNL175" s="37"/>
      <c r="UNM175" s="37"/>
      <c r="UNN175" s="37"/>
      <c r="UNO175" s="37"/>
      <c r="UNP175" s="37"/>
      <c r="UNQ175" s="37"/>
      <c r="UNR175" s="37"/>
      <c r="UNS175" s="37"/>
      <c r="UNT175" s="37"/>
      <c r="UNU175" s="37"/>
      <c r="UNV175" s="37"/>
      <c r="UNW175" s="37"/>
      <c r="UNX175" s="37"/>
      <c r="UNY175" s="37"/>
      <c r="UNZ175" s="37"/>
      <c r="UOA175" s="37"/>
      <c r="UOB175" s="37"/>
      <c r="UOC175" s="37"/>
      <c r="UOD175" s="37"/>
      <c r="UOE175" s="37"/>
      <c r="UOF175" s="37"/>
      <c r="UOG175" s="37"/>
      <c r="UOH175" s="37"/>
      <c r="UOI175" s="37"/>
      <c r="UOJ175" s="37"/>
      <c r="UOK175" s="37"/>
      <c r="UOL175" s="37"/>
      <c r="UOM175" s="37"/>
      <c r="UON175" s="37"/>
      <c r="UOO175" s="37"/>
      <c r="UOP175" s="37"/>
      <c r="UOQ175" s="37"/>
      <c r="UOR175" s="37"/>
      <c r="UOS175" s="37"/>
      <c r="UOT175" s="37"/>
      <c r="UOU175" s="37"/>
      <c r="UOV175" s="37"/>
      <c r="UOW175" s="37"/>
      <c r="UOX175" s="37"/>
      <c r="UOY175" s="37"/>
      <c r="UOZ175" s="37"/>
      <c r="UPA175" s="37"/>
      <c r="UPB175" s="37"/>
      <c r="UPC175" s="37"/>
      <c r="UPD175" s="37"/>
      <c r="UPE175" s="37"/>
      <c r="UPF175" s="37"/>
      <c r="UPG175" s="37"/>
      <c r="UPH175" s="37"/>
      <c r="UPI175" s="37"/>
      <c r="UPJ175" s="37"/>
      <c r="UPK175" s="37"/>
      <c r="UPL175" s="37"/>
      <c r="UPM175" s="37"/>
      <c r="UPN175" s="37"/>
      <c r="UPO175" s="37"/>
      <c r="UPP175" s="37"/>
      <c r="UPQ175" s="37"/>
      <c r="UPR175" s="37"/>
      <c r="UPS175" s="37"/>
      <c r="UPT175" s="37"/>
      <c r="UPU175" s="37"/>
      <c r="UPV175" s="37"/>
      <c r="UPW175" s="37"/>
      <c r="UPX175" s="37"/>
      <c r="UPY175" s="37"/>
      <c r="UPZ175" s="37"/>
      <c r="UQA175" s="37"/>
      <c r="UQB175" s="37"/>
      <c r="UQC175" s="37"/>
      <c r="UQD175" s="37"/>
      <c r="UQE175" s="37"/>
      <c r="UQF175" s="37"/>
      <c r="UQG175" s="37"/>
      <c r="UQH175" s="37"/>
      <c r="UQI175" s="37"/>
      <c r="UQJ175" s="37"/>
      <c r="UQK175" s="37"/>
      <c r="UQL175" s="37"/>
      <c r="UQM175" s="37"/>
      <c r="UQN175" s="37"/>
      <c r="UQO175" s="37"/>
      <c r="UQP175" s="37"/>
      <c r="UQQ175" s="37"/>
      <c r="UQR175" s="37"/>
      <c r="UQS175" s="37"/>
      <c r="UQT175" s="37"/>
      <c r="UQU175" s="37"/>
      <c r="UQV175" s="37"/>
      <c r="UQW175" s="37"/>
      <c r="UQX175" s="37"/>
      <c r="UQY175" s="37"/>
      <c r="UQZ175" s="37"/>
      <c r="URA175" s="37"/>
      <c r="URB175" s="37"/>
      <c r="URC175" s="37"/>
      <c r="URD175" s="37"/>
      <c r="URE175" s="37"/>
      <c r="URF175" s="37"/>
      <c r="URG175" s="37"/>
      <c r="URH175" s="37"/>
      <c r="URI175" s="37"/>
      <c r="URJ175" s="37"/>
      <c r="URK175" s="37"/>
      <c r="URL175" s="37"/>
      <c r="URM175" s="37"/>
      <c r="URN175" s="37"/>
      <c r="URO175" s="37"/>
      <c r="URP175" s="37"/>
      <c r="URQ175" s="37"/>
      <c r="URR175" s="37"/>
      <c r="URS175" s="37"/>
      <c r="URT175" s="37"/>
      <c r="URU175" s="37"/>
      <c r="URV175" s="37"/>
      <c r="URW175" s="37"/>
      <c r="URX175" s="37"/>
      <c r="URY175" s="37"/>
      <c r="URZ175" s="37"/>
      <c r="USA175" s="37"/>
      <c r="USB175" s="37"/>
      <c r="USC175" s="37"/>
      <c r="USD175" s="37"/>
      <c r="USE175" s="37"/>
      <c r="USF175" s="37"/>
      <c r="USG175" s="37"/>
      <c r="USH175" s="37"/>
      <c r="USI175" s="37"/>
      <c r="USJ175" s="37"/>
      <c r="USK175" s="37"/>
      <c r="USL175" s="37"/>
      <c r="USM175" s="37"/>
      <c r="USN175" s="37"/>
      <c r="USO175" s="37"/>
      <c r="USP175" s="37"/>
      <c r="USQ175" s="37"/>
      <c r="USR175" s="37"/>
      <c r="USS175" s="37"/>
      <c r="UST175" s="37"/>
      <c r="USU175" s="37"/>
      <c r="USV175" s="37"/>
      <c r="USW175" s="37"/>
      <c r="USX175" s="37"/>
      <c r="USY175" s="37"/>
      <c r="USZ175" s="37"/>
      <c r="UTA175" s="37"/>
      <c r="UTB175" s="37"/>
      <c r="UTC175" s="37"/>
      <c r="UTD175" s="37"/>
      <c r="UTE175" s="37"/>
      <c r="UTF175" s="37"/>
      <c r="UTG175" s="37"/>
      <c r="UTH175" s="37"/>
      <c r="UTI175" s="37"/>
      <c r="UTJ175" s="37"/>
      <c r="UTK175" s="37"/>
      <c r="UTL175" s="37"/>
      <c r="UTM175" s="37"/>
      <c r="UTN175" s="37"/>
      <c r="UTO175" s="37"/>
      <c r="UTP175" s="37"/>
      <c r="UTQ175" s="37"/>
      <c r="UTR175" s="37"/>
      <c r="UTS175" s="37"/>
      <c r="UTT175" s="37"/>
      <c r="UTU175" s="37"/>
      <c r="UTV175" s="37"/>
      <c r="UTW175" s="37"/>
      <c r="UTX175" s="37"/>
      <c r="UTY175" s="37"/>
      <c r="UTZ175" s="37"/>
      <c r="UUA175" s="37"/>
      <c r="UUB175" s="37"/>
      <c r="UUC175" s="37"/>
      <c r="UUD175" s="37"/>
      <c r="UUE175" s="37"/>
      <c r="UUF175" s="37"/>
      <c r="UUG175" s="37"/>
      <c r="UUH175" s="37"/>
      <c r="UUI175" s="37"/>
      <c r="UUJ175" s="37"/>
      <c r="UUK175" s="37"/>
      <c r="UUL175" s="37"/>
      <c r="UUM175" s="37"/>
      <c r="UUN175" s="37"/>
      <c r="UUO175" s="37"/>
      <c r="UUP175" s="37"/>
      <c r="UUQ175" s="37"/>
      <c r="UUR175" s="37"/>
      <c r="UUS175" s="37"/>
      <c r="UUT175" s="37"/>
      <c r="UUU175" s="37"/>
      <c r="UUV175" s="37"/>
      <c r="UUW175" s="37"/>
      <c r="UUX175" s="37"/>
      <c r="UUY175" s="37"/>
      <c r="UUZ175" s="37"/>
      <c r="UVA175" s="37"/>
      <c r="UVB175" s="37"/>
      <c r="UVC175" s="37"/>
      <c r="UVD175" s="37"/>
      <c r="UVE175" s="37"/>
      <c r="UVF175" s="37"/>
      <c r="UVG175" s="37"/>
      <c r="UVH175" s="37"/>
      <c r="UVI175" s="37"/>
      <c r="UVJ175" s="37"/>
      <c r="UVK175" s="37"/>
      <c r="UVL175" s="37"/>
      <c r="UVM175" s="37"/>
      <c r="UVN175" s="37"/>
      <c r="UVO175" s="37"/>
      <c r="UVP175" s="37"/>
      <c r="UVQ175" s="37"/>
      <c r="UVR175" s="37"/>
      <c r="UVS175" s="37"/>
      <c r="UVT175" s="37"/>
      <c r="UVU175" s="37"/>
      <c r="UVV175" s="37"/>
      <c r="UVW175" s="37"/>
      <c r="UVX175" s="37"/>
      <c r="UVY175" s="37"/>
      <c r="UVZ175" s="37"/>
      <c r="UWA175" s="37"/>
      <c r="UWB175" s="37"/>
      <c r="UWC175" s="37"/>
      <c r="UWD175" s="37"/>
      <c r="UWE175" s="37"/>
      <c r="UWF175" s="37"/>
      <c r="UWG175" s="37"/>
      <c r="UWH175" s="37"/>
      <c r="UWI175" s="37"/>
      <c r="UWJ175" s="37"/>
      <c r="UWK175" s="37"/>
      <c r="UWL175" s="37"/>
      <c r="UWM175" s="37"/>
      <c r="UWN175" s="37"/>
      <c r="UWO175" s="37"/>
      <c r="UWP175" s="37"/>
      <c r="UWQ175" s="37"/>
      <c r="UWR175" s="37"/>
      <c r="UWS175" s="37"/>
      <c r="UWT175" s="37"/>
      <c r="UWU175" s="37"/>
      <c r="UWV175" s="37"/>
      <c r="UWW175" s="37"/>
      <c r="UWX175" s="37"/>
      <c r="UWY175" s="37"/>
      <c r="UWZ175" s="37"/>
      <c r="UXA175" s="37"/>
      <c r="UXB175" s="37"/>
      <c r="UXC175" s="37"/>
      <c r="UXD175" s="37"/>
      <c r="UXE175" s="37"/>
      <c r="UXF175" s="37"/>
      <c r="UXG175" s="37"/>
      <c r="UXH175" s="37"/>
      <c r="UXI175" s="37"/>
      <c r="UXJ175" s="37"/>
      <c r="UXK175" s="37"/>
      <c r="UXL175" s="37"/>
      <c r="UXM175" s="37"/>
      <c r="UXN175" s="37"/>
      <c r="UXO175" s="37"/>
      <c r="UXP175" s="37"/>
      <c r="UXQ175" s="37"/>
      <c r="UXR175" s="37"/>
      <c r="UXS175" s="37"/>
      <c r="UXT175" s="37"/>
      <c r="UXU175" s="37"/>
      <c r="UXV175" s="37"/>
      <c r="UXW175" s="37"/>
      <c r="UXX175" s="37"/>
      <c r="UXY175" s="37"/>
      <c r="UXZ175" s="37"/>
      <c r="UYA175" s="37"/>
      <c r="UYB175" s="37"/>
      <c r="UYC175" s="37"/>
      <c r="UYD175" s="37"/>
      <c r="UYE175" s="37"/>
      <c r="UYF175" s="37"/>
      <c r="UYG175" s="37"/>
      <c r="UYH175" s="37"/>
      <c r="UYI175" s="37"/>
      <c r="UYJ175" s="37"/>
      <c r="UYK175" s="37"/>
      <c r="UYL175" s="37"/>
      <c r="UYM175" s="37"/>
      <c r="UYN175" s="37"/>
      <c r="UYO175" s="37"/>
      <c r="UYP175" s="37"/>
      <c r="UYQ175" s="37"/>
      <c r="UYR175" s="37"/>
      <c r="UYS175" s="37"/>
      <c r="UYT175" s="37"/>
      <c r="UYU175" s="37"/>
      <c r="UYV175" s="37"/>
      <c r="UYW175" s="37"/>
      <c r="UYX175" s="37"/>
      <c r="UYY175" s="37"/>
      <c r="UYZ175" s="37"/>
      <c r="UZA175" s="37"/>
      <c r="UZB175" s="37"/>
      <c r="UZC175" s="37"/>
      <c r="UZD175" s="37"/>
      <c r="UZE175" s="37"/>
      <c r="UZF175" s="37"/>
      <c r="UZG175" s="37"/>
      <c r="UZH175" s="37"/>
      <c r="UZI175" s="37"/>
      <c r="UZJ175" s="37"/>
      <c r="UZK175" s="37"/>
      <c r="UZL175" s="37"/>
      <c r="UZM175" s="37"/>
      <c r="UZN175" s="37"/>
      <c r="UZO175" s="37"/>
      <c r="UZP175" s="37"/>
      <c r="UZQ175" s="37"/>
      <c r="UZR175" s="37"/>
      <c r="UZS175" s="37"/>
      <c r="UZT175" s="37"/>
      <c r="UZU175" s="37"/>
      <c r="UZV175" s="37"/>
      <c r="UZW175" s="37"/>
      <c r="UZX175" s="37"/>
      <c r="UZY175" s="37"/>
      <c r="UZZ175" s="37"/>
      <c r="VAA175" s="37"/>
      <c r="VAB175" s="37"/>
      <c r="VAC175" s="37"/>
      <c r="VAD175" s="37"/>
      <c r="VAE175" s="37"/>
      <c r="VAF175" s="37"/>
      <c r="VAG175" s="37"/>
      <c r="VAH175" s="37"/>
      <c r="VAI175" s="37"/>
      <c r="VAJ175" s="37"/>
      <c r="VAK175" s="37"/>
      <c r="VAL175" s="37"/>
      <c r="VAM175" s="37"/>
      <c r="VAN175" s="37"/>
      <c r="VAO175" s="37"/>
      <c r="VAP175" s="37"/>
      <c r="VAQ175" s="37"/>
      <c r="VAR175" s="37"/>
      <c r="VAS175" s="37"/>
      <c r="VAT175" s="37"/>
      <c r="VAU175" s="37"/>
      <c r="VAV175" s="37"/>
      <c r="VAW175" s="37"/>
      <c r="VAX175" s="37"/>
      <c r="VAY175" s="37"/>
      <c r="VAZ175" s="37"/>
      <c r="VBA175" s="37"/>
      <c r="VBB175" s="37"/>
      <c r="VBC175" s="37"/>
      <c r="VBD175" s="37"/>
      <c r="VBE175" s="37"/>
      <c r="VBF175" s="37"/>
      <c r="VBG175" s="37"/>
      <c r="VBH175" s="37"/>
      <c r="VBI175" s="37"/>
      <c r="VBJ175" s="37"/>
      <c r="VBK175" s="37"/>
      <c r="VBL175" s="37"/>
      <c r="VBM175" s="37"/>
      <c r="VBN175" s="37"/>
      <c r="VBO175" s="37"/>
      <c r="VBP175" s="37"/>
      <c r="VBQ175" s="37"/>
      <c r="VBR175" s="37"/>
      <c r="VBS175" s="37"/>
      <c r="VBT175" s="37"/>
      <c r="VBU175" s="37"/>
      <c r="VBV175" s="37"/>
      <c r="VBW175" s="37"/>
      <c r="VBX175" s="37"/>
      <c r="VBY175" s="37"/>
      <c r="VBZ175" s="37"/>
      <c r="VCA175" s="37"/>
      <c r="VCB175" s="37"/>
      <c r="VCC175" s="37"/>
      <c r="VCD175" s="37"/>
      <c r="VCE175" s="37"/>
      <c r="VCF175" s="37"/>
      <c r="VCG175" s="37"/>
      <c r="VCH175" s="37"/>
      <c r="VCI175" s="37"/>
      <c r="VCJ175" s="37"/>
      <c r="VCK175" s="37"/>
      <c r="VCL175" s="37"/>
      <c r="VCM175" s="37"/>
      <c r="VCN175" s="37"/>
      <c r="VCO175" s="37"/>
      <c r="VCP175" s="37"/>
      <c r="VCQ175" s="37"/>
      <c r="VCR175" s="37"/>
      <c r="VCS175" s="37"/>
      <c r="VCT175" s="37"/>
      <c r="VCU175" s="37"/>
      <c r="VCV175" s="37"/>
      <c r="VCW175" s="37"/>
      <c r="VCX175" s="37"/>
      <c r="VCY175" s="37"/>
      <c r="VCZ175" s="37"/>
      <c r="VDA175" s="37"/>
      <c r="VDB175" s="37"/>
      <c r="VDC175" s="37"/>
      <c r="VDD175" s="37"/>
      <c r="VDE175" s="37"/>
      <c r="VDF175" s="37"/>
      <c r="VDG175" s="37"/>
      <c r="VDH175" s="37"/>
      <c r="VDI175" s="37"/>
      <c r="VDJ175" s="37"/>
      <c r="VDK175" s="37"/>
      <c r="VDL175" s="37"/>
      <c r="VDM175" s="37"/>
      <c r="VDN175" s="37"/>
      <c r="VDO175" s="37"/>
      <c r="VDP175" s="37"/>
      <c r="VDQ175" s="37"/>
      <c r="VDR175" s="37"/>
      <c r="VDS175" s="37"/>
      <c r="VDT175" s="37"/>
      <c r="VDU175" s="37"/>
      <c r="VDV175" s="37"/>
      <c r="VDW175" s="37"/>
      <c r="VDX175" s="37"/>
      <c r="VDY175" s="37"/>
      <c r="VDZ175" s="37"/>
      <c r="VEA175" s="37"/>
      <c r="VEB175" s="37"/>
      <c r="VEC175" s="37"/>
      <c r="VED175" s="37"/>
      <c r="VEE175" s="37"/>
      <c r="VEF175" s="37"/>
      <c r="VEG175" s="37"/>
      <c r="VEH175" s="37"/>
      <c r="VEI175" s="37"/>
      <c r="VEJ175" s="37"/>
      <c r="VEK175" s="37"/>
      <c r="VEL175" s="37"/>
      <c r="VEM175" s="37"/>
      <c r="VEN175" s="37"/>
      <c r="VEO175" s="37"/>
      <c r="VEP175" s="37"/>
      <c r="VEQ175" s="37"/>
      <c r="VER175" s="37"/>
      <c r="VES175" s="37"/>
      <c r="VET175" s="37"/>
      <c r="VEU175" s="37"/>
      <c r="VEV175" s="37"/>
      <c r="VEW175" s="37"/>
      <c r="VEX175" s="37"/>
      <c r="VEY175" s="37"/>
      <c r="VEZ175" s="37"/>
      <c r="VFA175" s="37"/>
      <c r="VFB175" s="37"/>
      <c r="VFC175" s="37"/>
      <c r="VFD175" s="37"/>
      <c r="VFE175" s="37"/>
      <c r="VFF175" s="37"/>
      <c r="VFG175" s="37"/>
      <c r="VFH175" s="37"/>
      <c r="VFI175" s="37"/>
      <c r="VFJ175" s="37"/>
      <c r="VFK175" s="37"/>
      <c r="VFL175" s="37"/>
      <c r="VFM175" s="37"/>
      <c r="VFN175" s="37"/>
      <c r="VFO175" s="37"/>
      <c r="VFP175" s="37"/>
      <c r="VFQ175" s="37"/>
      <c r="VFR175" s="37"/>
      <c r="VFS175" s="37"/>
      <c r="VFT175" s="37"/>
      <c r="VFU175" s="37"/>
      <c r="VFV175" s="37"/>
      <c r="VFW175" s="37"/>
      <c r="VFX175" s="37"/>
      <c r="VFY175" s="37"/>
      <c r="VFZ175" s="37"/>
      <c r="VGA175" s="37"/>
      <c r="VGB175" s="37"/>
      <c r="VGC175" s="37"/>
      <c r="VGD175" s="37"/>
      <c r="VGE175" s="37"/>
      <c r="VGF175" s="37"/>
      <c r="VGG175" s="37"/>
      <c r="VGH175" s="37"/>
      <c r="VGI175" s="37"/>
      <c r="VGJ175" s="37"/>
      <c r="VGK175" s="37"/>
      <c r="VGL175" s="37"/>
      <c r="VGM175" s="37"/>
      <c r="VGN175" s="37"/>
      <c r="VGO175" s="37"/>
      <c r="VGP175" s="37"/>
      <c r="VGQ175" s="37"/>
      <c r="VGR175" s="37"/>
      <c r="VGS175" s="37"/>
      <c r="VGT175" s="37"/>
      <c r="VGU175" s="37"/>
      <c r="VGV175" s="37"/>
      <c r="VGW175" s="37"/>
      <c r="VGX175" s="37"/>
      <c r="VGY175" s="37"/>
      <c r="VGZ175" s="37"/>
      <c r="VHA175" s="37"/>
      <c r="VHB175" s="37"/>
      <c r="VHC175" s="37"/>
      <c r="VHD175" s="37"/>
      <c r="VHE175" s="37"/>
      <c r="VHF175" s="37"/>
      <c r="VHG175" s="37"/>
      <c r="VHH175" s="37"/>
      <c r="VHI175" s="37"/>
      <c r="VHJ175" s="37"/>
      <c r="VHK175" s="37"/>
      <c r="VHL175" s="37"/>
      <c r="VHM175" s="37"/>
      <c r="VHN175" s="37"/>
      <c r="VHO175" s="37"/>
      <c r="VHP175" s="37"/>
      <c r="VHQ175" s="37"/>
      <c r="VHR175" s="37"/>
      <c r="VHS175" s="37"/>
      <c r="VHT175" s="37"/>
      <c r="VHU175" s="37"/>
      <c r="VHV175" s="37"/>
      <c r="VHW175" s="37"/>
      <c r="VHX175" s="37"/>
      <c r="VHY175" s="37"/>
      <c r="VHZ175" s="37"/>
      <c r="VIA175" s="37"/>
      <c r="VIB175" s="37"/>
      <c r="VIC175" s="37"/>
      <c r="VID175" s="37"/>
      <c r="VIE175" s="37"/>
      <c r="VIF175" s="37"/>
      <c r="VIG175" s="37"/>
      <c r="VIH175" s="37"/>
      <c r="VII175" s="37"/>
      <c r="VIJ175" s="37"/>
      <c r="VIK175" s="37"/>
      <c r="VIL175" s="37"/>
      <c r="VIM175" s="37"/>
      <c r="VIN175" s="37"/>
      <c r="VIO175" s="37"/>
      <c r="VIP175" s="37"/>
      <c r="VIQ175" s="37"/>
      <c r="VIR175" s="37"/>
      <c r="VIS175" s="37"/>
      <c r="VIT175" s="37"/>
      <c r="VIU175" s="37"/>
      <c r="VIV175" s="37"/>
      <c r="VIW175" s="37"/>
      <c r="VIX175" s="37"/>
      <c r="VIY175" s="37"/>
      <c r="VIZ175" s="37"/>
      <c r="VJA175" s="37"/>
      <c r="VJB175" s="37"/>
      <c r="VJC175" s="37"/>
      <c r="VJD175" s="37"/>
      <c r="VJE175" s="37"/>
      <c r="VJF175" s="37"/>
      <c r="VJG175" s="37"/>
      <c r="VJH175" s="37"/>
      <c r="VJI175" s="37"/>
      <c r="VJJ175" s="37"/>
      <c r="VJK175" s="37"/>
      <c r="VJL175" s="37"/>
      <c r="VJM175" s="37"/>
      <c r="VJN175" s="37"/>
      <c r="VJO175" s="37"/>
      <c r="VJP175" s="37"/>
      <c r="VJQ175" s="37"/>
      <c r="VJR175" s="37"/>
      <c r="VJS175" s="37"/>
      <c r="VJT175" s="37"/>
      <c r="VJU175" s="37"/>
      <c r="VJV175" s="37"/>
      <c r="VJW175" s="37"/>
      <c r="VJX175" s="37"/>
      <c r="VJY175" s="37"/>
      <c r="VJZ175" s="37"/>
      <c r="VKA175" s="37"/>
      <c r="VKB175" s="37"/>
      <c r="VKC175" s="37"/>
      <c r="VKD175" s="37"/>
      <c r="VKE175" s="37"/>
      <c r="VKF175" s="37"/>
      <c r="VKG175" s="37"/>
      <c r="VKH175" s="37"/>
      <c r="VKI175" s="37"/>
      <c r="VKJ175" s="37"/>
      <c r="VKK175" s="37"/>
      <c r="VKL175" s="37"/>
      <c r="VKM175" s="37"/>
      <c r="VKN175" s="37"/>
      <c r="VKO175" s="37"/>
      <c r="VKP175" s="37"/>
      <c r="VKQ175" s="37"/>
      <c r="VKR175" s="37"/>
      <c r="VKS175" s="37"/>
      <c r="VKT175" s="37"/>
      <c r="VKU175" s="37"/>
      <c r="VKV175" s="37"/>
      <c r="VKW175" s="37"/>
      <c r="VKX175" s="37"/>
      <c r="VKY175" s="37"/>
      <c r="VKZ175" s="37"/>
      <c r="VLA175" s="37"/>
      <c r="VLB175" s="37"/>
      <c r="VLC175" s="37"/>
      <c r="VLD175" s="37"/>
      <c r="VLE175" s="37"/>
      <c r="VLF175" s="37"/>
      <c r="VLG175" s="37"/>
      <c r="VLH175" s="37"/>
      <c r="VLI175" s="37"/>
      <c r="VLJ175" s="37"/>
      <c r="VLK175" s="37"/>
      <c r="VLL175" s="37"/>
      <c r="VLM175" s="37"/>
      <c r="VLN175" s="37"/>
      <c r="VLO175" s="37"/>
      <c r="VLP175" s="37"/>
      <c r="VLQ175" s="37"/>
      <c r="VLR175" s="37"/>
      <c r="VLS175" s="37"/>
      <c r="VLT175" s="37"/>
      <c r="VLU175" s="37"/>
      <c r="VLV175" s="37"/>
      <c r="VLW175" s="37"/>
      <c r="VLX175" s="37"/>
      <c r="VLY175" s="37"/>
      <c r="VLZ175" s="37"/>
      <c r="VMA175" s="37"/>
      <c r="VMB175" s="37"/>
      <c r="VMC175" s="37"/>
      <c r="VMD175" s="37"/>
      <c r="VME175" s="37"/>
      <c r="VMF175" s="37"/>
      <c r="VMG175" s="37"/>
      <c r="VMH175" s="37"/>
      <c r="VMI175" s="37"/>
      <c r="VMJ175" s="37"/>
      <c r="VMK175" s="37"/>
      <c r="VML175" s="37"/>
      <c r="VMM175" s="37"/>
      <c r="VMN175" s="37"/>
      <c r="VMO175" s="37"/>
      <c r="VMP175" s="37"/>
      <c r="VMQ175" s="37"/>
      <c r="VMR175" s="37"/>
      <c r="VMS175" s="37"/>
      <c r="VMT175" s="37"/>
      <c r="VMU175" s="37"/>
      <c r="VMV175" s="37"/>
      <c r="VMW175" s="37"/>
      <c r="VMX175" s="37"/>
      <c r="VMY175" s="37"/>
      <c r="VMZ175" s="37"/>
      <c r="VNA175" s="37"/>
      <c r="VNB175" s="37"/>
      <c r="VNC175" s="37"/>
      <c r="VND175" s="37"/>
      <c r="VNE175" s="37"/>
      <c r="VNF175" s="37"/>
      <c r="VNG175" s="37"/>
      <c r="VNH175" s="37"/>
      <c r="VNI175" s="37"/>
      <c r="VNJ175" s="37"/>
      <c r="VNK175" s="37"/>
      <c r="VNL175" s="37"/>
      <c r="VNM175" s="37"/>
      <c r="VNN175" s="37"/>
      <c r="VNO175" s="37"/>
      <c r="VNP175" s="37"/>
      <c r="VNQ175" s="37"/>
      <c r="VNR175" s="37"/>
      <c r="VNS175" s="37"/>
      <c r="VNT175" s="37"/>
      <c r="VNU175" s="37"/>
      <c r="VNV175" s="37"/>
      <c r="VNW175" s="37"/>
      <c r="VNX175" s="37"/>
      <c r="VNY175" s="37"/>
      <c r="VNZ175" s="37"/>
      <c r="VOA175" s="37"/>
      <c r="VOB175" s="37"/>
      <c r="VOC175" s="37"/>
      <c r="VOD175" s="37"/>
      <c r="VOE175" s="37"/>
      <c r="VOF175" s="37"/>
      <c r="VOG175" s="37"/>
      <c r="VOH175" s="37"/>
      <c r="VOI175" s="37"/>
      <c r="VOJ175" s="37"/>
      <c r="VOK175" s="37"/>
      <c r="VOL175" s="37"/>
      <c r="VOM175" s="37"/>
      <c r="VON175" s="37"/>
      <c r="VOO175" s="37"/>
      <c r="VOP175" s="37"/>
      <c r="VOQ175" s="37"/>
      <c r="VOR175" s="37"/>
      <c r="VOS175" s="37"/>
      <c r="VOT175" s="37"/>
      <c r="VOU175" s="37"/>
      <c r="VOV175" s="37"/>
      <c r="VOW175" s="37"/>
      <c r="VOX175" s="37"/>
      <c r="VOY175" s="37"/>
      <c r="VOZ175" s="37"/>
      <c r="VPA175" s="37"/>
      <c r="VPB175" s="37"/>
      <c r="VPC175" s="37"/>
      <c r="VPD175" s="37"/>
      <c r="VPE175" s="37"/>
      <c r="VPF175" s="37"/>
      <c r="VPG175" s="37"/>
      <c r="VPH175" s="37"/>
      <c r="VPI175" s="37"/>
      <c r="VPJ175" s="37"/>
      <c r="VPK175" s="37"/>
      <c r="VPL175" s="37"/>
      <c r="VPM175" s="37"/>
      <c r="VPN175" s="37"/>
      <c r="VPO175" s="37"/>
      <c r="VPP175" s="37"/>
      <c r="VPQ175" s="37"/>
      <c r="VPR175" s="37"/>
      <c r="VPS175" s="37"/>
      <c r="VPT175" s="37"/>
      <c r="VPU175" s="37"/>
      <c r="VPV175" s="37"/>
      <c r="VPW175" s="37"/>
      <c r="VPX175" s="37"/>
      <c r="VPY175" s="37"/>
      <c r="VPZ175" s="37"/>
      <c r="VQA175" s="37"/>
      <c r="VQB175" s="37"/>
      <c r="VQC175" s="37"/>
      <c r="VQD175" s="37"/>
      <c r="VQE175" s="37"/>
      <c r="VQF175" s="37"/>
      <c r="VQG175" s="37"/>
      <c r="VQH175" s="37"/>
      <c r="VQI175" s="37"/>
      <c r="VQJ175" s="37"/>
      <c r="VQK175" s="37"/>
      <c r="VQL175" s="37"/>
      <c r="VQM175" s="37"/>
      <c r="VQN175" s="37"/>
      <c r="VQO175" s="37"/>
      <c r="VQP175" s="37"/>
      <c r="VQQ175" s="37"/>
      <c r="VQR175" s="37"/>
      <c r="VQS175" s="37"/>
      <c r="VQT175" s="37"/>
      <c r="VQU175" s="37"/>
      <c r="VQV175" s="37"/>
      <c r="VQW175" s="37"/>
      <c r="VQX175" s="37"/>
      <c r="VQY175" s="37"/>
      <c r="VQZ175" s="37"/>
      <c r="VRA175" s="37"/>
      <c r="VRB175" s="37"/>
      <c r="VRC175" s="37"/>
      <c r="VRD175" s="37"/>
      <c r="VRE175" s="37"/>
      <c r="VRF175" s="37"/>
      <c r="VRG175" s="37"/>
      <c r="VRH175" s="37"/>
      <c r="VRI175" s="37"/>
      <c r="VRJ175" s="37"/>
      <c r="VRK175" s="37"/>
      <c r="VRL175" s="37"/>
      <c r="VRM175" s="37"/>
      <c r="VRN175" s="37"/>
      <c r="VRO175" s="37"/>
      <c r="VRP175" s="37"/>
      <c r="VRQ175" s="37"/>
      <c r="VRR175" s="37"/>
      <c r="VRS175" s="37"/>
      <c r="VRT175" s="37"/>
      <c r="VRU175" s="37"/>
      <c r="VRV175" s="37"/>
      <c r="VRW175" s="37"/>
      <c r="VRX175" s="37"/>
      <c r="VRY175" s="37"/>
      <c r="VRZ175" s="37"/>
      <c r="VSA175" s="37"/>
      <c r="VSB175" s="37"/>
      <c r="VSC175" s="37"/>
      <c r="VSD175" s="37"/>
      <c r="VSE175" s="37"/>
      <c r="VSF175" s="37"/>
      <c r="VSG175" s="37"/>
      <c r="VSH175" s="37"/>
      <c r="VSI175" s="37"/>
      <c r="VSJ175" s="37"/>
      <c r="VSK175" s="37"/>
      <c r="VSL175" s="37"/>
      <c r="VSM175" s="37"/>
      <c r="VSN175" s="37"/>
      <c r="VSO175" s="37"/>
      <c r="VSP175" s="37"/>
      <c r="VSQ175" s="37"/>
      <c r="VSR175" s="37"/>
      <c r="VSS175" s="37"/>
      <c r="VST175" s="37"/>
      <c r="VSU175" s="37"/>
      <c r="VSV175" s="37"/>
      <c r="VSW175" s="37"/>
      <c r="VSX175" s="37"/>
      <c r="VSY175" s="37"/>
      <c r="VSZ175" s="37"/>
      <c r="VTA175" s="37"/>
      <c r="VTB175" s="37"/>
      <c r="VTC175" s="37"/>
      <c r="VTD175" s="37"/>
      <c r="VTE175" s="37"/>
      <c r="VTF175" s="37"/>
      <c r="VTG175" s="37"/>
      <c r="VTH175" s="37"/>
      <c r="VTI175" s="37"/>
      <c r="VTJ175" s="37"/>
      <c r="VTK175" s="37"/>
      <c r="VTL175" s="37"/>
      <c r="VTM175" s="37"/>
      <c r="VTN175" s="37"/>
      <c r="VTO175" s="37"/>
      <c r="VTP175" s="37"/>
      <c r="VTQ175" s="37"/>
      <c r="VTR175" s="37"/>
      <c r="VTS175" s="37"/>
      <c r="VTT175" s="37"/>
      <c r="VTU175" s="37"/>
      <c r="VTV175" s="37"/>
      <c r="VTW175" s="37"/>
      <c r="VTX175" s="37"/>
      <c r="VTY175" s="37"/>
      <c r="VTZ175" s="37"/>
      <c r="VUA175" s="37"/>
      <c r="VUB175" s="37"/>
      <c r="VUC175" s="37"/>
      <c r="VUD175" s="37"/>
      <c r="VUE175" s="37"/>
      <c r="VUF175" s="37"/>
      <c r="VUG175" s="37"/>
      <c r="VUH175" s="37"/>
      <c r="VUI175" s="37"/>
      <c r="VUJ175" s="37"/>
      <c r="VUK175" s="37"/>
      <c r="VUL175" s="37"/>
      <c r="VUM175" s="37"/>
      <c r="VUN175" s="37"/>
      <c r="VUO175" s="37"/>
      <c r="VUP175" s="37"/>
      <c r="VUQ175" s="37"/>
      <c r="VUR175" s="37"/>
      <c r="VUS175" s="37"/>
      <c r="VUT175" s="37"/>
      <c r="VUU175" s="37"/>
      <c r="VUV175" s="37"/>
      <c r="VUW175" s="37"/>
      <c r="VUX175" s="37"/>
      <c r="VUY175" s="37"/>
      <c r="VUZ175" s="37"/>
      <c r="VVA175" s="37"/>
      <c r="VVB175" s="37"/>
      <c r="VVC175" s="37"/>
      <c r="VVD175" s="37"/>
      <c r="VVE175" s="37"/>
      <c r="VVF175" s="37"/>
      <c r="VVG175" s="37"/>
      <c r="VVH175" s="37"/>
      <c r="VVI175" s="37"/>
      <c r="VVJ175" s="37"/>
      <c r="VVK175" s="37"/>
      <c r="VVL175" s="37"/>
      <c r="VVM175" s="37"/>
      <c r="VVN175" s="37"/>
      <c r="VVO175" s="37"/>
      <c r="VVP175" s="37"/>
      <c r="VVQ175" s="37"/>
      <c r="VVR175" s="37"/>
      <c r="VVS175" s="37"/>
      <c r="VVT175" s="37"/>
      <c r="VVU175" s="37"/>
      <c r="VVV175" s="37"/>
      <c r="VVW175" s="37"/>
      <c r="VVX175" s="37"/>
      <c r="VVY175" s="37"/>
      <c r="VVZ175" s="37"/>
      <c r="VWA175" s="37"/>
      <c r="VWB175" s="37"/>
      <c r="VWC175" s="37"/>
      <c r="VWD175" s="37"/>
      <c r="VWE175" s="37"/>
      <c r="VWF175" s="37"/>
      <c r="VWG175" s="37"/>
      <c r="VWH175" s="37"/>
      <c r="VWI175" s="37"/>
      <c r="VWJ175" s="37"/>
      <c r="VWK175" s="37"/>
      <c r="VWL175" s="37"/>
      <c r="VWM175" s="37"/>
      <c r="VWN175" s="37"/>
      <c r="VWO175" s="37"/>
      <c r="VWP175" s="37"/>
      <c r="VWQ175" s="37"/>
      <c r="VWR175" s="37"/>
      <c r="VWS175" s="37"/>
      <c r="VWT175" s="37"/>
      <c r="VWU175" s="37"/>
      <c r="VWV175" s="37"/>
      <c r="VWW175" s="37"/>
      <c r="VWX175" s="37"/>
      <c r="VWY175" s="37"/>
      <c r="VWZ175" s="37"/>
      <c r="VXA175" s="37"/>
      <c r="VXB175" s="37"/>
      <c r="VXC175" s="37"/>
      <c r="VXD175" s="37"/>
      <c r="VXE175" s="37"/>
      <c r="VXF175" s="37"/>
      <c r="VXG175" s="37"/>
      <c r="VXH175" s="37"/>
      <c r="VXI175" s="37"/>
      <c r="VXJ175" s="37"/>
      <c r="VXK175" s="37"/>
      <c r="VXL175" s="37"/>
      <c r="VXM175" s="37"/>
      <c r="VXN175" s="37"/>
      <c r="VXO175" s="37"/>
      <c r="VXP175" s="37"/>
      <c r="VXQ175" s="37"/>
      <c r="VXR175" s="37"/>
      <c r="VXS175" s="37"/>
      <c r="VXT175" s="37"/>
      <c r="VXU175" s="37"/>
      <c r="VXV175" s="37"/>
      <c r="VXW175" s="37"/>
      <c r="VXX175" s="37"/>
      <c r="VXY175" s="37"/>
      <c r="VXZ175" s="37"/>
      <c r="VYA175" s="37"/>
      <c r="VYB175" s="37"/>
      <c r="VYC175" s="37"/>
      <c r="VYD175" s="37"/>
      <c r="VYE175" s="37"/>
      <c r="VYF175" s="37"/>
      <c r="VYG175" s="37"/>
      <c r="VYH175" s="37"/>
      <c r="VYI175" s="37"/>
      <c r="VYJ175" s="37"/>
      <c r="VYK175" s="37"/>
      <c r="VYL175" s="37"/>
      <c r="VYM175" s="37"/>
      <c r="VYN175" s="37"/>
      <c r="VYO175" s="37"/>
      <c r="VYP175" s="37"/>
      <c r="VYQ175" s="37"/>
      <c r="VYR175" s="37"/>
      <c r="VYS175" s="37"/>
      <c r="VYT175" s="37"/>
      <c r="VYU175" s="37"/>
      <c r="VYV175" s="37"/>
      <c r="VYW175" s="37"/>
      <c r="VYX175" s="37"/>
      <c r="VYY175" s="37"/>
      <c r="VYZ175" s="37"/>
      <c r="VZA175" s="37"/>
      <c r="VZB175" s="37"/>
      <c r="VZC175" s="37"/>
      <c r="VZD175" s="37"/>
      <c r="VZE175" s="37"/>
      <c r="VZF175" s="37"/>
      <c r="VZG175" s="37"/>
      <c r="VZH175" s="37"/>
      <c r="VZI175" s="37"/>
      <c r="VZJ175" s="37"/>
      <c r="VZK175" s="37"/>
      <c r="VZL175" s="37"/>
      <c r="VZM175" s="37"/>
      <c r="VZN175" s="37"/>
      <c r="VZO175" s="37"/>
      <c r="VZP175" s="37"/>
      <c r="VZQ175" s="37"/>
      <c r="VZR175" s="37"/>
      <c r="VZS175" s="37"/>
      <c r="VZT175" s="37"/>
      <c r="VZU175" s="37"/>
      <c r="VZV175" s="37"/>
      <c r="VZW175" s="37"/>
      <c r="VZX175" s="37"/>
      <c r="VZY175" s="37"/>
      <c r="VZZ175" s="37"/>
      <c r="WAA175" s="37"/>
      <c r="WAB175" s="37"/>
      <c r="WAC175" s="37"/>
      <c r="WAD175" s="37"/>
      <c r="WAE175" s="37"/>
      <c r="WAF175" s="37"/>
      <c r="WAG175" s="37"/>
      <c r="WAH175" s="37"/>
      <c r="WAI175" s="37"/>
      <c r="WAJ175" s="37"/>
      <c r="WAK175" s="37"/>
      <c r="WAL175" s="37"/>
      <c r="WAM175" s="37"/>
      <c r="WAN175" s="37"/>
      <c r="WAO175" s="37"/>
      <c r="WAP175" s="37"/>
      <c r="WAQ175" s="37"/>
      <c r="WAR175" s="37"/>
      <c r="WAS175" s="37"/>
      <c r="WAT175" s="37"/>
      <c r="WAU175" s="37"/>
      <c r="WAV175" s="37"/>
      <c r="WAW175" s="37"/>
      <c r="WAX175" s="37"/>
      <c r="WAY175" s="37"/>
      <c r="WAZ175" s="37"/>
      <c r="WBA175" s="37"/>
      <c r="WBB175" s="37"/>
      <c r="WBC175" s="37"/>
      <c r="WBD175" s="37"/>
      <c r="WBE175" s="37"/>
      <c r="WBF175" s="37"/>
      <c r="WBG175" s="37"/>
      <c r="WBH175" s="37"/>
      <c r="WBI175" s="37"/>
      <c r="WBJ175" s="37"/>
      <c r="WBK175" s="37"/>
      <c r="WBL175" s="37"/>
      <c r="WBM175" s="37"/>
      <c r="WBN175" s="37"/>
      <c r="WBO175" s="37"/>
      <c r="WBP175" s="37"/>
      <c r="WBQ175" s="37"/>
      <c r="WBR175" s="37"/>
      <c r="WBS175" s="37"/>
      <c r="WBT175" s="37"/>
      <c r="WBU175" s="37"/>
      <c r="WBV175" s="37"/>
      <c r="WBW175" s="37"/>
      <c r="WBX175" s="37"/>
      <c r="WBY175" s="37"/>
      <c r="WBZ175" s="37"/>
      <c r="WCA175" s="37"/>
      <c r="WCB175" s="37"/>
      <c r="WCC175" s="37"/>
      <c r="WCD175" s="37"/>
      <c r="WCE175" s="37"/>
      <c r="WCF175" s="37"/>
      <c r="WCG175" s="37"/>
      <c r="WCH175" s="37"/>
      <c r="WCI175" s="37"/>
      <c r="WCJ175" s="37"/>
      <c r="WCK175" s="37"/>
      <c r="WCL175" s="37"/>
      <c r="WCM175" s="37"/>
      <c r="WCN175" s="37"/>
      <c r="WCO175" s="37"/>
      <c r="WCP175" s="37"/>
      <c r="WCQ175" s="37"/>
      <c r="WCR175" s="37"/>
      <c r="WCS175" s="37"/>
      <c r="WCT175" s="37"/>
      <c r="WCU175" s="37"/>
      <c r="WCV175" s="37"/>
      <c r="WCW175" s="37"/>
      <c r="WCX175" s="37"/>
      <c r="WCY175" s="37"/>
      <c r="WCZ175" s="37"/>
      <c r="WDA175" s="37"/>
      <c r="WDB175" s="37"/>
      <c r="WDC175" s="37"/>
      <c r="WDD175" s="37"/>
      <c r="WDE175" s="37"/>
      <c r="WDF175" s="37"/>
      <c r="WDG175" s="37"/>
      <c r="WDH175" s="37"/>
      <c r="WDI175" s="37"/>
      <c r="WDJ175" s="37"/>
      <c r="WDK175" s="37"/>
      <c r="WDL175" s="37"/>
      <c r="WDM175" s="37"/>
      <c r="WDN175" s="37"/>
      <c r="WDO175" s="37"/>
      <c r="WDP175" s="37"/>
      <c r="WDQ175" s="37"/>
      <c r="WDR175" s="37"/>
      <c r="WDS175" s="37"/>
      <c r="WDT175" s="37"/>
      <c r="WDU175" s="37"/>
      <c r="WDV175" s="37"/>
      <c r="WDW175" s="37"/>
      <c r="WDX175" s="37"/>
      <c r="WDY175" s="37"/>
      <c r="WDZ175" s="37"/>
      <c r="WEA175" s="37"/>
      <c r="WEB175" s="37"/>
      <c r="WEC175" s="37"/>
      <c r="WED175" s="37"/>
      <c r="WEE175" s="37"/>
      <c r="WEF175" s="37"/>
      <c r="WEG175" s="37"/>
      <c r="WEH175" s="37"/>
      <c r="WEI175" s="37"/>
      <c r="WEJ175" s="37"/>
      <c r="WEK175" s="37"/>
      <c r="WEL175" s="37"/>
      <c r="WEM175" s="37"/>
      <c r="WEN175" s="37"/>
      <c r="WEO175" s="37"/>
      <c r="WEP175" s="37"/>
      <c r="WEQ175" s="37"/>
      <c r="WER175" s="37"/>
      <c r="WES175" s="37"/>
      <c r="WET175" s="37"/>
      <c r="WEU175" s="37"/>
      <c r="WEV175" s="37"/>
      <c r="WEW175" s="37"/>
      <c r="WEX175" s="37"/>
      <c r="WEY175" s="37"/>
      <c r="WEZ175" s="37"/>
      <c r="WFA175" s="37"/>
      <c r="WFB175" s="37"/>
      <c r="WFC175" s="37"/>
      <c r="WFD175" s="37"/>
      <c r="WFE175" s="37"/>
      <c r="WFF175" s="37"/>
      <c r="WFG175" s="37"/>
      <c r="WFH175" s="37"/>
      <c r="WFI175" s="37"/>
      <c r="WFJ175" s="37"/>
      <c r="WFK175" s="37"/>
      <c r="WFL175" s="37"/>
      <c r="WFM175" s="37"/>
      <c r="WFN175" s="37"/>
      <c r="WFO175" s="37"/>
      <c r="WFP175" s="37"/>
      <c r="WFQ175" s="37"/>
      <c r="WFR175" s="37"/>
      <c r="WFS175" s="37"/>
      <c r="WFT175" s="37"/>
      <c r="WFU175" s="37"/>
      <c r="WFV175" s="37"/>
      <c r="WFW175" s="37"/>
      <c r="WFX175" s="37"/>
      <c r="WFY175" s="37"/>
      <c r="WFZ175" s="37"/>
      <c r="WGA175" s="37"/>
      <c r="WGB175" s="37"/>
      <c r="WGC175" s="37"/>
      <c r="WGD175" s="37"/>
      <c r="WGE175" s="37"/>
      <c r="WGF175" s="37"/>
      <c r="WGG175" s="37"/>
      <c r="WGH175" s="37"/>
      <c r="WGI175" s="37"/>
      <c r="WGJ175" s="37"/>
      <c r="WGK175" s="37"/>
      <c r="WGL175" s="37"/>
      <c r="WGM175" s="37"/>
      <c r="WGN175" s="37"/>
      <c r="WGO175" s="37"/>
      <c r="WGP175" s="37"/>
      <c r="WGQ175" s="37"/>
      <c r="WGR175" s="37"/>
      <c r="WGS175" s="37"/>
      <c r="WGT175" s="37"/>
      <c r="WGU175" s="37"/>
      <c r="WGV175" s="37"/>
      <c r="WGW175" s="37"/>
      <c r="WGX175" s="37"/>
      <c r="WGY175" s="37"/>
      <c r="WGZ175" s="37"/>
      <c r="WHA175" s="37"/>
      <c r="WHB175" s="37"/>
      <c r="WHC175" s="37"/>
      <c r="WHD175" s="37"/>
      <c r="WHE175" s="37"/>
      <c r="WHF175" s="37"/>
      <c r="WHG175" s="37"/>
      <c r="WHH175" s="37"/>
      <c r="WHI175" s="37"/>
      <c r="WHJ175" s="37"/>
      <c r="WHK175" s="37"/>
      <c r="WHL175" s="37"/>
      <c r="WHM175" s="37"/>
      <c r="WHN175" s="37"/>
      <c r="WHO175" s="37"/>
      <c r="WHP175" s="37"/>
      <c r="WHQ175" s="37"/>
      <c r="WHR175" s="37"/>
      <c r="WHS175" s="37"/>
      <c r="WHT175" s="37"/>
      <c r="WHU175" s="37"/>
      <c r="WHV175" s="37"/>
      <c r="WHW175" s="37"/>
      <c r="WHX175" s="37"/>
      <c r="WHY175" s="37"/>
      <c r="WHZ175" s="37"/>
      <c r="WIA175" s="37"/>
      <c r="WIB175" s="37"/>
      <c r="WIC175" s="37"/>
      <c r="WID175" s="37"/>
      <c r="WIE175" s="37"/>
      <c r="WIF175" s="37"/>
      <c r="WIG175" s="37"/>
      <c r="WIH175" s="37"/>
      <c r="WII175" s="37"/>
      <c r="WIJ175" s="37"/>
      <c r="WIK175" s="37"/>
      <c r="WIL175" s="37"/>
      <c r="WIM175" s="37"/>
      <c r="WIN175" s="37"/>
      <c r="WIO175" s="37"/>
      <c r="WIP175" s="37"/>
      <c r="WIQ175" s="37"/>
      <c r="WIR175" s="37"/>
      <c r="WIS175" s="37"/>
      <c r="WIT175" s="37"/>
      <c r="WIU175" s="37"/>
      <c r="WIV175" s="37"/>
      <c r="WIW175" s="37"/>
      <c r="WIX175" s="37"/>
      <c r="WIY175" s="37"/>
      <c r="WIZ175" s="37"/>
      <c r="WJA175" s="37"/>
      <c r="WJB175" s="37"/>
      <c r="WJC175" s="37"/>
      <c r="WJD175" s="37"/>
      <c r="WJE175" s="37"/>
      <c r="WJF175" s="37"/>
      <c r="WJG175" s="37"/>
      <c r="WJH175" s="37"/>
      <c r="WJI175" s="37"/>
      <c r="WJJ175" s="37"/>
      <c r="WJK175" s="37"/>
      <c r="WJL175" s="37"/>
      <c r="WJM175" s="37"/>
      <c r="WJN175" s="37"/>
      <c r="WJO175" s="37"/>
      <c r="WJP175" s="37"/>
      <c r="WJQ175" s="37"/>
      <c r="WJR175" s="37"/>
      <c r="WJS175" s="37"/>
      <c r="WJT175" s="37"/>
      <c r="WJU175" s="37"/>
      <c r="WJV175" s="37"/>
      <c r="WJW175" s="37"/>
      <c r="WJX175" s="37"/>
      <c r="WJY175" s="37"/>
      <c r="WJZ175" s="37"/>
      <c r="WKA175" s="37"/>
      <c r="WKB175" s="37"/>
      <c r="WKC175" s="37"/>
      <c r="WKD175" s="37"/>
      <c r="WKE175" s="37"/>
      <c r="WKF175" s="37"/>
      <c r="WKG175" s="37"/>
      <c r="WKH175" s="37"/>
      <c r="WKI175" s="37"/>
      <c r="WKJ175" s="37"/>
      <c r="WKK175" s="37"/>
      <c r="WKL175" s="37"/>
      <c r="WKM175" s="37"/>
      <c r="WKN175" s="37"/>
      <c r="WKO175" s="37"/>
      <c r="WKP175" s="37"/>
      <c r="WKQ175" s="37"/>
      <c r="WKR175" s="37"/>
      <c r="WKS175" s="37"/>
      <c r="WKT175" s="37"/>
      <c r="WKU175" s="37"/>
      <c r="WKV175" s="37"/>
      <c r="WKW175" s="37"/>
      <c r="WKX175" s="37"/>
      <c r="WKY175" s="37"/>
      <c r="WKZ175" s="37"/>
      <c r="WLA175" s="37"/>
      <c r="WLB175" s="37"/>
      <c r="WLC175" s="37"/>
      <c r="WLD175" s="37"/>
      <c r="WLE175" s="37"/>
      <c r="WLF175" s="37"/>
      <c r="WLG175" s="37"/>
      <c r="WLH175" s="37"/>
      <c r="WLI175" s="37"/>
      <c r="WLJ175" s="37"/>
      <c r="WLK175" s="37"/>
      <c r="WLL175" s="37"/>
      <c r="WLM175" s="37"/>
      <c r="WLN175" s="37"/>
      <c r="WLO175" s="37"/>
      <c r="WLP175" s="37"/>
      <c r="WLQ175" s="37"/>
      <c r="WLR175" s="37"/>
      <c r="WLS175" s="37"/>
      <c r="WLT175" s="37"/>
      <c r="WLU175" s="37"/>
      <c r="WLV175" s="37"/>
      <c r="WLW175" s="37"/>
      <c r="WLX175" s="37"/>
      <c r="WLY175" s="37"/>
      <c r="WLZ175" s="37"/>
      <c r="WMA175" s="37"/>
      <c r="WMB175" s="37"/>
      <c r="WMC175" s="37"/>
      <c r="WMD175" s="37"/>
      <c r="WME175" s="37"/>
      <c r="WMF175" s="37"/>
      <c r="WMG175" s="37"/>
      <c r="WMH175" s="37"/>
      <c r="WMI175" s="37"/>
      <c r="WMJ175" s="37"/>
      <c r="WMK175" s="37"/>
      <c r="WML175" s="37"/>
      <c r="WMM175" s="37"/>
      <c r="WMN175" s="37"/>
      <c r="WMO175" s="37"/>
      <c r="WMP175" s="37"/>
      <c r="WMQ175" s="37"/>
      <c r="WMR175" s="37"/>
      <c r="WMS175" s="37"/>
      <c r="WMT175" s="37"/>
      <c r="WMU175" s="37"/>
      <c r="WMV175" s="37"/>
      <c r="WMW175" s="37"/>
      <c r="WMX175" s="37"/>
      <c r="WMY175" s="37"/>
      <c r="WMZ175" s="37"/>
      <c r="WNA175" s="37"/>
      <c r="WNB175" s="37"/>
      <c r="WNC175" s="37"/>
      <c r="WND175" s="37"/>
      <c r="WNE175" s="37"/>
      <c r="WNF175" s="37"/>
      <c r="WNG175" s="37"/>
      <c r="WNH175" s="37"/>
      <c r="WNI175" s="37"/>
      <c r="WNJ175" s="37"/>
      <c r="WNK175" s="37"/>
      <c r="WNL175" s="37"/>
      <c r="WNM175" s="37"/>
      <c r="WNN175" s="37"/>
      <c r="WNO175" s="37"/>
      <c r="WNP175" s="37"/>
      <c r="WNQ175" s="37"/>
      <c r="WNR175" s="37"/>
      <c r="WNS175" s="37"/>
      <c r="WNT175" s="37"/>
      <c r="WNU175" s="37"/>
      <c r="WNV175" s="37"/>
      <c r="WNW175" s="37"/>
      <c r="WNX175" s="37"/>
      <c r="WNY175" s="37"/>
      <c r="WNZ175" s="37"/>
      <c r="WOA175" s="37"/>
      <c r="WOB175" s="37"/>
      <c r="WOC175" s="37"/>
      <c r="WOD175" s="37"/>
      <c r="WOE175" s="37"/>
      <c r="WOF175" s="37"/>
      <c r="WOG175" s="37"/>
      <c r="WOH175" s="37"/>
      <c r="WOI175" s="37"/>
      <c r="WOJ175" s="37"/>
      <c r="WOK175" s="37"/>
      <c r="WOL175" s="37"/>
      <c r="WOM175" s="37"/>
      <c r="WON175" s="37"/>
      <c r="WOO175" s="37"/>
      <c r="WOP175" s="37"/>
      <c r="WOQ175" s="37"/>
      <c r="WOR175" s="37"/>
      <c r="WOS175" s="37"/>
      <c r="WOT175" s="37"/>
      <c r="WOU175" s="37"/>
      <c r="WOV175" s="37"/>
      <c r="WOW175" s="37"/>
      <c r="WOX175" s="37"/>
      <c r="WOY175" s="37"/>
      <c r="WOZ175" s="37"/>
      <c r="WPA175" s="37"/>
      <c r="WPB175" s="37"/>
      <c r="WPC175" s="37"/>
      <c r="WPD175" s="37"/>
      <c r="WPE175" s="37"/>
      <c r="WPF175" s="37"/>
      <c r="WPG175" s="37"/>
      <c r="WPH175" s="37"/>
      <c r="WPI175" s="37"/>
      <c r="WPJ175" s="37"/>
      <c r="WPK175" s="37"/>
      <c r="WPL175" s="37"/>
      <c r="WPM175" s="37"/>
      <c r="WPN175" s="37"/>
      <c r="WPO175" s="37"/>
      <c r="WPP175" s="37"/>
      <c r="WPQ175" s="37"/>
      <c r="WPR175" s="37"/>
      <c r="WPS175" s="37"/>
      <c r="WPT175" s="37"/>
      <c r="WPU175" s="37"/>
      <c r="WPV175" s="37"/>
      <c r="WPW175" s="37"/>
      <c r="WPX175" s="37"/>
      <c r="WPY175" s="37"/>
      <c r="WPZ175" s="37"/>
      <c r="WQA175" s="37"/>
      <c r="WQB175" s="37"/>
      <c r="WQC175" s="37"/>
      <c r="WQD175" s="37"/>
      <c r="WQE175" s="37"/>
      <c r="WQF175" s="37"/>
      <c r="WQG175" s="37"/>
      <c r="WQH175" s="37"/>
      <c r="WQI175" s="37"/>
      <c r="WQJ175" s="37"/>
      <c r="WQK175" s="37"/>
      <c r="WQL175" s="37"/>
      <c r="WQM175" s="37"/>
      <c r="WQN175" s="37"/>
      <c r="WQO175" s="37"/>
      <c r="WQP175" s="37"/>
      <c r="WQQ175" s="37"/>
      <c r="WQR175" s="37"/>
      <c r="WQS175" s="37"/>
      <c r="WQT175" s="37"/>
      <c r="WQU175" s="37"/>
      <c r="WQV175" s="37"/>
      <c r="WQW175" s="37"/>
      <c r="WQX175" s="37"/>
      <c r="WQY175" s="37"/>
      <c r="WQZ175" s="37"/>
      <c r="WRA175" s="37"/>
      <c r="WRB175" s="37"/>
      <c r="WRC175" s="37"/>
      <c r="WRD175" s="37"/>
      <c r="WRE175" s="37"/>
      <c r="WRF175" s="37"/>
      <c r="WRG175" s="37"/>
      <c r="WRH175" s="37"/>
      <c r="WRI175" s="37"/>
      <c r="WRJ175" s="37"/>
      <c r="WRK175" s="37"/>
      <c r="WRL175" s="37"/>
      <c r="WRM175" s="37"/>
      <c r="WRN175" s="37"/>
      <c r="WRO175" s="37"/>
      <c r="WRP175" s="37"/>
      <c r="WRQ175" s="37"/>
      <c r="WRR175" s="37"/>
      <c r="WRS175" s="37"/>
      <c r="WRT175" s="37"/>
      <c r="WRU175" s="37"/>
      <c r="WRV175" s="37"/>
      <c r="WRW175" s="37"/>
      <c r="WRX175" s="37"/>
      <c r="WRY175" s="37"/>
      <c r="WRZ175" s="37"/>
      <c r="WSA175" s="37"/>
      <c r="WSB175" s="37"/>
      <c r="WSC175" s="37"/>
      <c r="WSD175" s="37"/>
      <c r="WSE175" s="37"/>
      <c r="WSF175" s="37"/>
      <c r="WSG175" s="37"/>
      <c r="WSH175" s="37"/>
      <c r="WSI175" s="37"/>
      <c r="WSJ175" s="37"/>
      <c r="WSK175" s="37"/>
      <c r="WSL175" s="37"/>
      <c r="WSM175" s="37"/>
      <c r="WSN175" s="37"/>
      <c r="WSO175" s="37"/>
      <c r="WSP175" s="37"/>
      <c r="WSQ175" s="37"/>
      <c r="WSR175" s="37"/>
      <c r="WSS175" s="37"/>
      <c r="WST175" s="37"/>
      <c r="WSU175" s="37"/>
      <c r="WSV175" s="37"/>
      <c r="WSW175" s="37"/>
      <c r="WSX175" s="37"/>
      <c r="WSY175" s="37"/>
      <c r="WSZ175" s="37"/>
      <c r="WTA175" s="37"/>
      <c r="WTB175" s="37"/>
      <c r="WTC175" s="37"/>
      <c r="WTD175" s="37"/>
      <c r="WTE175" s="37"/>
      <c r="WTF175" s="37"/>
      <c r="WTG175" s="37"/>
      <c r="WTH175" s="37"/>
      <c r="WTI175" s="37"/>
      <c r="WTJ175" s="37"/>
      <c r="WTK175" s="37"/>
      <c r="WTL175" s="37"/>
      <c r="WTM175" s="37"/>
      <c r="WTN175" s="37"/>
      <c r="WTO175" s="37"/>
      <c r="WTP175" s="37"/>
      <c r="WTQ175" s="37"/>
      <c r="WTR175" s="37"/>
      <c r="WTS175" s="37"/>
      <c r="WTT175" s="37"/>
      <c r="WTU175" s="37"/>
      <c r="WTV175" s="37"/>
      <c r="WTW175" s="37"/>
      <c r="WTX175" s="37"/>
      <c r="WTY175" s="37"/>
      <c r="WTZ175" s="37"/>
      <c r="WUA175" s="37"/>
      <c r="WUB175" s="37"/>
      <c r="WUC175" s="37"/>
      <c r="WUD175" s="37"/>
      <c r="WUE175" s="37"/>
      <c r="WUF175" s="37"/>
      <c r="WUG175" s="37"/>
      <c r="WUH175" s="37"/>
      <c r="WUI175" s="37"/>
      <c r="WUJ175" s="37"/>
      <c r="WUK175" s="37"/>
      <c r="WUL175" s="37"/>
      <c r="WUM175" s="37"/>
      <c r="WUN175" s="37"/>
      <c r="WUO175" s="37"/>
      <c r="WUP175" s="37"/>
      <c r="WUQ175" s="37"/>
      <c r="WUR175" s="37"/>
      <c r="WUS175" s="37"/>
      <c r="WUT175" s="37"/>
      <c r="WUU175" s="37"/>
      <c r="WUV175" s="37"/>
      <c r="WUW175" s="37"/>
      <c r="WUX175" s="37"/>
      <c r="WUY175" s="37"/>
      <c r="WUZ175" s="37"/>
      <c r="WVA175" s="37"/>
      <c r="WVB175" s="37"/>
      <c r="WVC175" s="37"/>
      <c r="WVD175" s="37"/>
      <c r="WVE175" s="37"/>
      <c r="WVF175" s="37"/>
      <c r="WVG175" s="37"/>
      <c r="WVH175" s="37"/>
      <c r="WVI175" s="37"/>
      <c r="WVJ175" s="37"/>
      <c r="WVK175" s="37"/>
      <c r="WVL175" s="37"/>
      <c r="WVM175" s="37"/>
      <c r="WVN175" s="37"/>
      <c r="WVO175" s="37"/>
      <c r="WVP175" s="37"/>
      <c r="WVQ175" s="37"/>
      <c r="WVR175" s="37"/>
      <c r="WVS175" s="37"/>
      <c r="WVT175" s="37"/>
      <c r="WVU175" s="37"/>
      <c r="WVV175" s="37"/>
      <c r="WVW175" s="37"/>
      <c r="WVX175" s="37"/>
      <c r="WVY175" s="37"/>
      <c r="WVZ175" s="37"/>
      <c r="WWA175" s="37"/>
      <c r="WWB175" s="37"/>
      <c r="WWC175" s="37"/>
      <c r="WWD175" s="37"/>
      <c r="WWE175" s="37"/>
      <c r="WWF175" s="37"/>
      <c r="WWG175" s="37"/>
      <c r="WWH175" s="37"/>
      <c r="WWI175" s="37"/>
      <c r="WWJ175" s="37"/>
      <c r="WWK175" s="37"/>
      <c r="WWL175" s="37"/>
      <c r="WWM175" s="37"/>
      <c r="WWN175" s="37"/>
      <c r="WWO175" s="37"/>
      <c r="WWP175" s="37"/>
      <c r="WWQ175" s="37"/>
      <c r="WWR175" s="37"/>
      <c r="WWS175" s="37"/>
      <c r="WWT175" s="37"/>
      <c r="WWU175" s="37"/>
      <c r="WWV175" s="37"/>
      <c r="WWW175" s="37"/>
      <c r="WWX175" s="37"/>
      <c r="WWY175" s="37"/>
      <c r="WWZ175" s="37"/>
      <c r="WXA175" s="37"/>
      <c r="WXB175" s="37"/>
      <c r="WXC175" s="37"/>
      <c r="WXD175" s="37"/>
      <c r="WXE175" s="37"/>
      <c r="WXF175" s="37"/>
      <c r="WXG175" s="37"/>
      <c r="WXH175" s="37"/>
      <c r="WXI175" s="37"/>
      <c r="WXJ175" s="37"/>
      <c r="WXK175" s="37"/>
      <c r="WXL175" s="37"/>
      <c r="WXM175" s="37"/>
      <c r="WXN175" s="37"/>
      <c r="WXO175" s="37"/>
      <c r="WXP175" s="37"/>
      <c r="WXQ175" s="37"/>
      <c r="WXR175" s="37"/>
      <c r="WXS175" s="37"/>
      <c r="WXT175" s="37"/>
      <c r="WXU175" s="37"/>
      <c r="WXV175" s="37"/>
      <c r="WXW175" s="37"/>
      <c r="WXX175" s="37"/>
      <c r="WXY175" s="37"/>
      <c r="WXZ175" s="37"/>
      <c r="WYA175" s="37"/>
      <c r="WYB175" s="37"/>
      <c r="WYC175" s="37"/>
      <c r="WYD175" s="37"/>
      <c r="WYE175" s="37"/>
      <c r="WYF175" s="37"/>
      <c r="WYG175" s="37"/>
      <c r="WYH175" s="37"/>
      <c r="WYI175" s="37"/>
      <c r="WYJ175" s="37"/>
      <c r="WYK175" s="37"/>
      <c r="WYL175" s="37"/>
      <c r="WYM175" s="37"/>
      <c r="WYN175" s="37"/>
      <c r="WYO175" s="37"/>
      <c r="WYP175" s="37"/>
      <c r="WYQ175" s="37"/>
      <c r="WYR175" s="37"/>
      <c r="WYS175" s="37"/>
      <c r="WYT175" s="37"/>
      <c r="WYU175" s="37"/>
      <c r="WYV175" s="37"/>
      <c r="WYW175" s="37"/>
      <c r="WYX175" s="37"/>
      <c r="WYY175" s="37"/>
      <c r="WYZ175" s="37"/>
      <c r="WZA175" s="37"/>
      <c r="WZB175" s="37"/>
      <c r="WZC175" s="37"/>
      <c r="WZD175" s="37"/>
      <c r="WZE175" s="37"/>
      <c r="WZF175" s="37"/>
      <c r="WZG175" s="37"/>
      <c r="WZH175" s="37"/>
      <c r="WZI175" s="37"/>
      <c r="WZJ175" s="37"/>
      <c r="WZK175" s="37"/>
      <c r="WZL175" s="37"/>
      <c r="WZM175" s="37"/>
      <c r="WZN175" s="37"/>
      <c r="WZO175" s="37"/>
      <c r="WZP175" s="37"/>
      <c r="WZQ175" s="37"/>
      <c r="WZR175" s="37"/>
      <c r="WZS175" s="37"/>
      <c r="WZT175" s="37"/>
      <c r="WZU175" s="37"/>
      <c r="WZV175" s="37"/>
      <c r="WZW175" s="37"/>
      <c r="WZX175" s="37"/>
      <c r="WZY175" s="37"/>
      <c r="WZZ175" s="37"/>
      <c r="XAA175" s="37"/>
      <c r="XAB175" s="37"/>
      <c r="XAC175" s="37"/>
      <c r="XAD175" s="37"/>
      <c r="XAE175" s="37"/>
      <c r="XAF175" s="37"/>
      <c r="XAG175" s="37"/>
      <c r="XAH175" s="37"/>
      <c r="XAI175" s="37"/>
      <c r="XAJ175" s="37"/>
      <c r="XAK175" s="37"/>
      <c r="XAL175" s="37"/>
      <c r="XAM175" s="37"/>
      <c r="XAN175" s="37"/>
      <c r="XAO175" s="37"/>
      <c r="XAP175" s="37"/>
      <c r="XAQ175" s="37"/>
      <c r="XAR175" s="37"/>
      <c r="XAS175" s="37"/>
      <c r="XAT175" s="37"/>
      <c r="XAU175" s="37"/>
      <c r="XAV175" s="37"/>
      <c r="XAW175" s="37"/>
      <c r="XAX175" s="37"/>
      <c r="XAY175" s="37"/>
      <c r="XAZ175" s="37"/>
      <c r="XBA175" s="37"/>
      <c r="XBB175" s="37"/>
      <c r="XBC175" s="37"/>
      <c r="XBD175" s="37"/>
      <c r="XBE175" s="37"/>
      <c r="XBF175" s="37"/>
      <c r="XBG175" s="37"/>
      <c r="XBH175" s="37"/>
      <c r="XBI175" s="37"/>
      <c r="XBJ175" s="37"/>
      <c r="XBK175" s="37"/>
      <c r="XBL175" s="37"/>
      <c r="XBM175" s="37"/>
      <c r="XBN175" s="37"/>
      <c r="XBO175" s="37"/>
      <c r="XBP175" s="37"/>
      <c r="XBQ175" s="37"/>
      <c r="XBR175" s="37"/>
      <c r="XBS175" s="37"/>
      <c r="XBT175" s="37"/>
      <c r="XBU175" s="37"/>
      <c r="XBV175" s="37"/>
      <c r="XBW175" s="37"/>
      <c r="XBX175" s="37"/>
      <c r="XBY175" s="37"/>
      <c r="XBZ175" s="37"/>
      <c r="XCA175" s="37"/>
      <c r="XCB175" s="37"/>
      <c r="XCC175" s="37"/>
      <c r="XCD175" s="37"/>
      <c r="XCE175" s="37"/>
      <c r="XCF175" s="37"/>
      <c r="XCG175" s="37"/>
      <c r="XCH175" s="37"/>
      <c r="XCI175" s="37"/>
      <c r="XCJ175" s="37"/>
      <c r="XCK175" s="37"/>
      <c r="XCL175" s="37"/>
      <c r="XCM175" s="37"/>
      <c r="XCN175" s="37"/>
      <c r="XCO175" s="37"/>
      <c r="XCP175" s="37"/>
      <c r="XCQ175" s="37"/>
      <c r="XCR175" s="37"/>
      <c r="XCS175" s="37"/>
      <c r="XCT175" s="37"/>
      <c r="XCU175" s="37"/>
      <c r="XCV175" s="37"/>
      <c r="XCW175" s="37"/>
      <c r="XCX175" s="37"/>
      <c r="XCY175" s="37"/>
      <c r="XCZ175" s="37"/>
      <c r="XDA175" s="37"/>
      <c r="XDB175" s="37"/>
      <c r="XDC175" s="37"/>
      <c r="XDD175" s="37"/>
      <c r="XDE175" s="37"/>
      <c r="XDF175" s="37"/>
      <c r="XDG175" s="37"/>
      <c r="XDH175" s="37"/>
      <c r="XDI175" s="37"/>
      <c r="XDJ175" s="37"/>
      <c r="XDK175" s="37"/>
      <c r="XDL175" s="37"/>
      <c r="XDM175" s="37"/>
      <c r="XDN175" s="37"/>
      <c r="XDO175" s="37"/>
      <c r="XDP175" s="37"/>
      <c r="XDQ175" s="37"/>
      <c r="XDR175" s="37"/>
      <c r="XDS175" s="37"/>
      <c r="XDT175" s="37"/>
      <c r="XDU175" s="37"/>
      <c r="XDV175" s="37"/>
      <c r="XDW175" s="37"/>
      <c r="XDX175" s="37"/>
      <c r="XDY175" s="37"/>
      <c r="XDZ175" s="37"/>
      <c r="XEA175" s="37"/>
      <c r="XEB175" s="37"/>
      <c r="XEC175" s="37"/>
      <c r="XED175" s="37"/>
      <c r="XEE175" s="37"/>
      <c r="XEF175" s="37"/>
      <c r="XEG175" s="37"/>
      <c r="XEH175" s="37"/>
      <c r="XEI175" s="37"/>
      <c r="XEJ175" s="37"/>
      <c r="XEK175" s="37"/>
      <c r="XEL175" s="37"/>
      <c r="XEM175" s="37"/>
      <c r="XEN175" s="37"/>
      <c r="XEO175" s="37"/>
      <c r="XEP175" s="37"/>
      <c r="XEQ175" s="37"/>
      <c r="XER175" s="37"/>
      <c r="XES175" s="37"/>
      <c r="XET175" s="37"/>
      <c r="XEU175" s="37"/>
      <c r="XEV175" s="37"/>
      <c r="XEW175" s="37"/>
      <c r="XEX175" s="37"/>
      <c r="XEY175" s="37"/>
      <c r="XEZ175" s="37"/>
      <c r="XFA175" s="37"/>
      <c r="XFB175" s="37"/>
      <c r="XFC175" s="37"/>
      <c r="XFD175" s="37"/>
    </row>
    <row r="176" spans="1:16384">
      <c r="D176" s="10"/>
      <c r="H176" s="20"/>
      <c r="I176" s="20"/>
      <c r="J176" s="20"/>
      <c r="K176" s="20"/>
      <c r="L176" s="20"/>
    </row>
    <row r="177" spans="4:12">
      <c r="H177" s="20"/>
      <c r="I177" s="20"/>
      <c r="J177" s="20"/>
      <c r="K177" s="20"/>
      <c r="L177" s="20"/>
    </row>
    <row r="178" spans="4:12">
      <c r="D178" s="10"/>
      <c r="H178" s="20"/>
      <c r="I178" s="20"/>
      <c r="J178" s="20"/>
      <c r="K178" s="20"/>
      <c r="L178" s="20"/>
    </row>
    <row r="179" spans="4:12">
      <c r="H179" s="20"/>
      <c r="I179" s="20"/>
      <c r="J179" s="20"/>
      <c r="K179" s="20"/>
      <c r="L179" s="20"/>
    </row>
    <row r="180" spans="4:12">
      <c r="D180" s="10"/>
      <c r="H180" s="20"/>
      <c r="I180" s="20"/>
      <c r="J180" s="20"/>
      <c r="K180" s="20"/>
      <c r="L180" s="20"/>
    </row>
    <row r="181" spans="4:12">
      <c r="H181" s="20"/>
      <c r="I181" s="20"/>
      <c r="J181" s="20"/>
      <c r="K181" s="20"/>
      <c r="L181" s="20"/>
    </row>
    <row r="182" spans="4:12">
      <c r="D182" s="10"/>
      <c r="H182" s="20"/>
      <c r="I182" s="20"/>
      <c r="J182" s="20"/>
      <c r="K182" s="20"/>
      <c r="L182" s="20"/>
    </row>
    <row r="183" spans="4:12">
      <c r="H183" s="20"/>
      <c r="I183" s="20"/>
      <c r="J183" s="20"/>
      <c r="K183" s="20"/>
      <c r="L183" s="20"/>
    </row>
    <row r="184" spans="4:12">
      <c r="D184" s="10"/>
      <c r="H184" s="20"/>
      <c r="I184" s="20"/>
      <c r="J184" s="20"/>
      <c r="K184" s="20"/>
      <c r="L184" s="20"/>
    </row>
    <row r="185" spans="4:12" ht="28.5" customHeight="1">
      <c r="H185" s="20"/>
      <c r="I185" s="20"/>
      <c r="J185" s="20"/>
      <c r="K185" s="20"/>
      <c r="L185" s="20"/>
    </row>
    <row r="186" spans="4:12">
      <c r="D186" s="10"/>
      <c r="H186" s="20"/>
      <c r="I186" s="20"/>
      <c r="J186" s="20"/>
      <c r="K186" s="20"/>
      <c r="L186" s="20"/>
    </row>
    <row r="187" spans="4:12">
      <c r="H187" s="20"/>
      <c r="I187" s="20"/>
      <c r="J187" s="20"/>
      <c r="K187" s="20"/>
      <c r="L187" s="20"/>
    </row>
    <row r="188" spans="4:12">
      <c r="D188" s="10"/>
      <c r="H188" s="20"/>
      <c r="I188" s="20"/>
      <c r="J188" s="20"/>
      <c r="K188" s="20"/>
      <c r="L188" s="20"/>
    </row>
    <row r="189" spans="4:12">
      <c r="H189" s="20"/>
      <c r="I189" s="20"/>
      <c r="J189" s="20"/>
      <c r="K189" s="20"/>
      <c r="L189" s="20"/>
    </row>
    <row r="190" spans="4:12">
      <c r="D190" s="10"/>
      <c r="H190" s="20"/>
      <c r="I190" s="20"/>
      <c r="J190" s="20"/>
      <c r="K190" s="20"/>
      <c r="L190" s="20"/>
    </row>
    <row r="191" spans="4:12" ht="29.25" customHeight="1">
      <c r="H191" s="20"/>
      <c r="I191" s="20"/>
      <c r="J191" s="20"/>
      <c r="K191" s="20"/>
      <c r="L191" s="20"/>
    </row>
    <row r="192" spans="4:12">
      <c r="D192" s="10"/>
      <c r="H192" s="20"/>
      <c r="I192" s="20"/>
      <c r="J192" s="20"/>
      <c r="K192" s="20"/>
      <c r="L192" s="20"/>
    </row>
    <row r="193" spans="4:12">
      <c r="H193" s="20"/>
      <c r="I193" s="20"/>
      <c r="J193" s="20"/>
      <c r="K193" s="20"/>
      <c r="L193" s="20"/>
    </row>
    <row r="194" spans="4:12">
      <c r="D194" s="10"/>
      <c r="H194" s="20"/>
      <c r="I194" s="20"/>
      <c r="J194" s="20"/>
      <c r="K194" s="20"/>
      <c r="L194" s="20"/>
    </row>
    <row r="195" spans="4:12">
      <c r="H195" s="20"/>
      <c r="I195" s="20"/>
      <c r="J195" s="20"/>
      <c r="K195" s="20"/>
      <c r="L195" s="20"/>
    </row>
    <row r="196" spans="4:12">
      <c r="D196" s="10"/>
      <c r="H196" s="20"/>
      <c r="I196" s="20"/>
      <c r="J196" s="20"/>
      <c r="K196" s="20"/>
      <c r="L196" s="20"/>
    </row>
    <row r="197" spans="4:12">
      <c r="H197" s="20"/>
      <c r="I197" s="20"/>
      <c r="J197" s="20"/>
      <c r="K197" s="20"/>
      <c r="L197" s="20"/>
    </row>
    <row r="198" spans="4:12">
      <c r="D198" s="10"/>
      <c r="H198" s="20"/>
      <c r="I198" s="20"/>
      <c r="J198" s="20"/>
      <c r="K198" s="20"/>
      <c r="L198" s="20"/>
    </row>
    <row r="199" spans="4:12">
      <c r="H199" s="20"/>
      <c r="I199" s="20"/>
      <c r="J199" s="20"/>
      <c r="K199" s="20"/>
      <c r="L199" s="20"/>
    </row>
    <row r="200" spans="4:12">
      <c r="D200" s="10"/>
      <c r="H200" s="20"/>
      <c r="I200" s="20"/>
      <c r="J200" s="20"/>
      <c r="K200" s="20"/>
      <c r="L200" s="20"/>
    </row>
    <row r="201" spans="4:12">
      <c r="H201" s="20"/>
      <c r="I201" s="20"/>
      <c r="J201" s="20"/>
      <c r="K201" s="20"/>
      <c r="L201" s="20"/>
    </row>
    <row r="202" spans="4:12">
      <c r="D202" s="10"/>
      <c r="H202" s="20"/>
      <c r="I202" s="20"/>
      <c r="J202" s="20"/>
      <c r="K202" s="20"/>
      <c r="L202" s="20"/>
    </row>
    <row r="203" spans="4:12">
      <c r="H203" s="20"/>
      <c r="I203" s="20"/>
      <c r="J203" s="20"/>
      <c r="K203" s="20"/>
      <c r="L203" s="20"/>
    </row>
    <row r="204" spans="4:12">
      <c r="D204" s="10"/>
      <c r="H204" s="20"/>
      <c r="I204" s="20"/>
      <c r="J204" s="20"/>
      <c r="K204" s="20"/>
      <c r="L204" s="20"/>
    </row>
    <row r="205" spans="4:12">
      <c r="H205" s="20"/>
      <c r="I205" s="20"/>
      <c r="J205" s="20"/>
      <c r="K205" s="20"/>
      <c r="L205" s="20"/>
    </row>
    <row r="206" spans="4:12">
      <c r="D206" s="10"/>
      <c r="H206" s="20"/>
      <c r="I206" s="20"/>
      <c r="J206" s="20"/>
      <c r="K206" s="20"/>
      <c r="L206" s="20"/>
    </row>
    <row r="207" spans="4:12">
      <c r="H207" s="20"/>
      <c r="I207" s="20"/>
      <c r="J207" s="20"/>
      <c r="K207" s="20"/>
      <c r="L207" s="20"/>
    </row>
    <row r="208" spans="4:12">
      <c r="D208" s="10"/>
      <c r="H208" s="20"/>
      <c r="I208" s="20"/>
      <c r="J208" s="20"/>
      <c r="K208" s="20"/>
      <c r="L208" s="20"/>
    </row>
    <row r="209" spans="4:12">
      <c r="H209" s="20"/>
      <c r="I209" s="20"/>
      <c r="J209" s="20"/>
      <c r="K209" s="20"/>
      <c r="L209" s="20"/>
    </row>
    <row r="210" spans="4:12">
      <c r="D210" s="10"/>
      <c r="H210" s="20"/>
      <c r="I210" s="20"/>
      <c r="J210" s="20"/>
      <c r="K210" s="20"/>
      <c r="L210" s="20"/>
    </row>
    <row r="211" spans="4:12">
      <c r="H211" s="20"/>
      <c r="I211" s="20"/>
      <c r="J211" s="20"/>
      <c r="K211" s="20"/>
      <c r="L211" s="20"/>
    </row>
    <row r="212" spans="4:12">
      <c r="D212" s="10"/>
      <c r="H212" s="20"/>
      <c r="I212" s="20"/>
      <c r="J212" s="20"/>
      <c r="K212" s="20"/>
      <c r="L212" s="20"/>
    </row>
    <row r="213" spans="4:12">
      <c r="H213" s="20"/>
      <c r="I213" s="20"/>
      <c r="J213" s="20"/>
      <c r="K213" s="20"/>
      <c r="L213" s="20"/>
    </row>
    <row r="214" spans="4:12">
      <c r="D214" s="10"/>
      <c r="H214" s="20"/>
      <c r="I214" s="20"/>
      <c r="J214" s="20"/>
      <c r="K214" s="20"/>
      <c r="L214" s="20"/>
    </row>
    <row r="215" spans="4:12">
      <c r="H215" s="20"/>
      <c r="I215" s="20"/>
      <c r="J215" s="20"/>
      <c r="K215" s="20"/>
      <c r="L215" s="20"/>
    </row>
    <row r="216" spans="4:12">
      <c r="D216" s="10"/>
      <c r="H216" s="20"/>
      <c r="I216" s="20"/>
      <c r="J216" s="20"/>
      <c r="K216" s="20"/>
      <c r="L216" s="20"/>
    </row>
    <row r="217" spans="4:12">
      <c r="H217" s="20"/>
      <c r="I217" s="20"/>
      <c r="J217" s="20"/>
      <c r="K217" s="20"/>
      <c r="L217" s="20"/>
    </row>
    <row r="218" spans="4:12">
      <c r="D218" s="10"/>
      <c r="H218" s="20"/>
      <c r="I218" s="20"/>
      <c r="J218" s="20"/>
      <c r="K218" s="20"/>
      <c r="L218" s="20"/>
    </row>
    <row r="219" spans="4:12">
      <c r="H219" s="20"/>
      <c r="I219" s="20"/>
      <c r="J219" s="20"/>
      <c r="K219" s="20"/>
      <c r="L219" s="20"/>
    </row>
    <row r="220" spans="4:12">
      <c r="D220" s="10"/>
      <c r="H220" s="20"/>
      <c r="I220" s="20"/>
      <c r="J220" s="20"/>
      <c r="K220" s="20"/>
      <c r="L220" s="20"/>
    </row>
    <row r="221" spans="4:12">
      <c r="H221" s="20"/>
      <c r="I221" s="20"/>
      <c r="J221" s="20"/>
      <c r="K221" s="20"/>
      <c r="L221" s="20"/>
    </row>
    <row r="222" spans="4:12">
      <c r="D222" s="10"/>
      <c r="H222" s="20"/>
      <c r="I222" s="20"/>
      <c r="J222" s="20"/>
      <c r="K222" s="20"/>
      <c r="L222" s="20"/>
    </row>
    <row r="223" spans="4:12">
      <c r="H223" s="20"/>
      <c r="I223" s="20"/>
      <c r="J223" s="20"/>
      <c r="K223" s="20"/>
      <c r="L223" s="20"/>
    </row>
    <row r="224" spans="4:12">
      <c r="D224" s="10"/>
      <c r="H224" s="20"/>
      <c r="I224" s="20"/>
      <c r="J224" s="20"/>
      <c r="K224" s="20"/>
      <c r="L224" s="20"/>
    </row>
    <row r="225" spans="4:12">
      <c r="H225" s="20"/>
      <c r="I225" s="20"/>
      <c r="J225" s="20"/>
      <c r="K225" s="20"/>
      <c r="L225" s="20"/>
    </row>
    <row r="226" spans="4:12">
      <c r="D226" s="10"/>
      <c r="H226" s="20"/>
      <c r="I226" s="20"/>
      <c r="J226" s="20"/>
      <c r="K226" s="20"/>
      <c r="L226" s="20"/>
    </row>
    <row r="227" spans="4:12">
      <c r="H227" s="20"/>
      <c r="I227" s="20"/>
      <c r="J227" s="20"/>
      <c r="K227" s="20"/>
      <c r="L227" s="20"/>
    </row>
    <row r="228" spans="4:12">
      <c r="D228" s="10"/>
      <c r="H228" s="20"/>
      <c r="I228" s="20"/>
      <c r="J228" s="20"/>
      <c r="K228" s="20"/>
      <c r="L228" s="20"/>
    </row>
    <row r="229" spans="4:12">
      <c r="H229" s="20"/>
      <c r="I229" s="20"/>
      <c r="J229" s="20"/>
      <c r="K229" s="20"/>
      <c r="L229" s="20"/>
    </row>
    <row r="230" spans="4:12">
      <c r="D230" s="10"/>
      <c r="H230" s="20"/>
      <c r="I230" s="20"/>
      <c r="J230" s="20"/>
      <c r="K230" s="20"/>
      <c r="L230" s="20"/>
    </row>
    <row r="231" spans="4:12">
      <c r="H231" s="20"/>
      <c r="I231" s="20"/>
      <c r="J231" s="20"/>
      <c r="K231" s="20"/>
      <c r="L231" s="20"/>
    </row>
    <row r="232" spans="4:12">
      <c r="D232" s="10"/>
      <c r="H232" s="20"/>
      <c r="I232" s="20"/>
      <c r="J232" s="20"/>
      <c r="K232" s="20"/>
      <c r="L232" s="20"/>
    </row>
    <row r="233" spans="4:12">
      <c r="H233" s="20"/>
      <c r="I233" s="20"/>
      <c r="J233" s="20"/>
      <c r="K233" s="20"/>
      <c r="L233" s="20"/>
    </row>
    <row r="234" spans="4:12">
      <c r="D234" s="10"/>
      <c r="H234" s="20"/>
      <c r="I234" s="20"/>
      <c r="J234" s="20"/>
      <c r="K234" s="20"/>
      <c r="L234" s="20"/>
    </row>
    <row r="235" spans="4:12">
      <c r="H235" s="20"/>
      <c r="I235" s="20"/>
      <c r="J235" s="20"/>
      <c r="K235" s="20"/>
      <c r="L235" s="20"/>
    </row>
    <row r="236" spans="4:12">
      <c r="D236" s="10"/>
      <c r="H236" s="20"/>
      <c r="I236" s="20"/>
      <c r="J236" s="20"/>
      <c r="K236" s="20"/>
      <c r="L236" s="20"/>
    </row>
    <row r="237" spans="4:12">
      <c r="H237" s="20"/>
      <c r="I237" s="20"/>
      <c r="J237" s="20"/>
      <c r="K237" s="20"/>
      <c r="L237" s="20"/>
    </row>
    <row r="238" spans="4:12">
      <c r="D238" s="10"/>
      <c r="H238" s="20"/>
      <c r="I238" s="20"/>
      <c r="J238" s="20"/>
      <c r="K238" s="20"/>
      <c r="L238" s="20"/>
    </row>
    <row r="239" spans="4:12">
      <c r="H239" s="20"/>
      <c r="I239" s="20"/>
      <c r="J239" s="20"/>
      <c r="K239" s="20"/>
      <c r="L239" s="20"/>
    </row>
    <row r="240" spans="4:12">
      <c r="D240" s="10"/>
      <c r="H240" s="20"/>
      <c r="I240" s="20"/>
      <c r="J240" s="20"/>
      <c r="K240" s="20"/>
      <c r="L240" s="20"/>
    </row>
    <row r="241" spans="4:12">
      <c r="H241" s="20"/>
      <c r="I241" s="20"/>
      <c r="J241" s="20"/>
      <c r="K241" s="20"/>
      <c r="L241" s="20"/>
    </row>
    <row r="242" spans="4:12">
      <c r="D242" s="10"/>
      <c r="H242" s="20"/>
      <c r="I242" s="20"/>
      <c r="J242" s="20"/>
      <c r="K242" s="20"/>
      <c r="L242" s="20"/>
    </row>
    <row r="243" spans="4:12">
      <c r="H243" s="20"/>
      <c r="I243" s="20"/>
      <c r="J243" s="20"/>
      <c r="K243" s="20"/>
      <c r="L243" s="20"/>
    </row>
    <row r="244" spans="4:12">
      <c r="D244" s="10"/>
      <c r="H244" s="20"/>
      <c r="I244" s="20"/>
      <c r="J244" s="20"/>
      <c r="K244" s="20"/>
      <c r="L244" s="20"/>
    </row>
    <row r="245" spans="4:12">
      <c r="H245" s="20"/>
      <c r="I245" s="20"/>
      <c r="J245" s="20"/>
      <c r="K245" s="20"/>
      <c r="L245" s="20"/>
    </row>
    <row r="246" spans="4:12">
      <c r="D246" s="10"/>
      <c r="H246" s="20"/>
      <c r="I246" s="20"/>
      <c r="J246" s="20"/>
      <c r="K246" s="20"/>
      <c r="L246" s="20"/>
    </row>
    <row r="247" spans="4:12">
      <c r="H247" s="20"/>
      <c r="I247" s="20"/>
      <c r="J247" s="20"/>
      <c r="K247" s="20"/>
      <c r="L247" s="20"/>
    </row>
    <row r="248" spans="4:12">
      <c r="D248" s="10"/>
      <c r="H248" s="20"/>
      <c r="I248" s="20"/>
      <c r="J248" s="20"/>
      <c r="K248" s="20"/>
      <c r="L248" s="20"/>
    </row>
    <row r="249" spans="4:12">
      <c r="H249" s="20"/>
      <c r="I249" s="20"/>
      <c r="J249" s="20"/>
      <c r="K249" s="20"/>
      <c r="L249" s="20"/>
    </row>
    <row r="250" spans="4:12">
      <c r="D250" s="10"/>
      <c r="H250" s="20"/>
      <c r="I250" s="20"/>
      <c r="J250" s="20"/>
      <c r="K250" s="20"/>
      <c r="L250" s="20"/>
    </row>
    <row r="251" spans="4:12">
      <c r="H251" s="20"/>
      <c r="I251" s="20"/>
      <c r="J251" s="20"/>
      <c r="K251" s="20"/>
      <c r="L251" s="20"/>
    </row>
    <row r="252" spans="4:12">
      <c r="D252" s="10"/>
      <c r="H252" s="20"/>
      <c r="I252" s="20"/>
      <c r="J252" s="20"/>
      <c r="K252" s="20"/>
      <c r="L252" s="20"/>
    </row>
    <row r="253" spans="4:12">
      <c r="H253" s="20"/>
      <c r="I253" s="20"/>
      <c r="J253" s="20"/>
      <c r="K253" s="20"/>
      <c r="L253" s="20"/>
    </row>
    <row r="254" spans="4:12">
      <c r="D254" s="10"/>
      <c r="H254" s="20"/>
      <c r="I254" s="20"/>
      <c r="J254" s="20"/>
      <c r="K254" s="20"/>
      <c r="L254" s="20"/>
    </row>
    <row r="255" spans="4:12">
      <c r="H255" s="20"/>
      <c r="I255" s="20"/>
      <c r="J255" s="20"/>
      <c r="K255" s="20"/>
      <c r="L255" s="20"/>
    </row>
    <row r="256" spans="4:12">
      <c r="D256" s="10"/>
      <c r="H256" s="20"/>
      <c r="I256" s="20"/>
      <c r="J256" s="20"/>
      <c r="K256" s="20"/>
      <c r="L256" s="20"/>
    </row>
    <row r="257" spans="4:12">
      <c r="H257" s="20"/>
      <c r="I257" s="20"/>
      <c r="J257" s="20"/>
      <c r="K257" s="20"/>
      <c r="L257" s="20"/>
    </row>
    <row r="258" spans="4:12">
      <c r="D258" s="10"/>
      <c r="H258" s="20"/>
      <c r="I258" s="20"/>
      <c r="J258" s="20"/>
      <c r="K258" s="20"/>
      <c r="L258" s="20"/>
    </row>
    <row r="259" spans="4:12">
      <c r="H259" s="20"/>
      <c r="I259" s="20"/>
      <c r="J259" s="20"/>
      <c r="K259" s="20"/>
      <c r="L259" s="20"/>
    </row>
    <row r="260" spans="4:12">
      <c r="D260" s="10"/>
      <c r="H260" s="20"/>
      <c r="I260" s="20"/>
      <c r="J260" s="20"/>
      <c r="K260" s="20"/>
      <c r="L260" s="20"/>
    </row>
    <row r="261" spans="4:12">
      <c r="H261" s="20"/>
      <c r="I261" s="20"/>
      <c r="J261" s="20"/>
      <c r="K261" s="20"/>
      <c r="L261" s="20"/>
    </row>
    <row r="262" spans="4:12">
      <c r="D262" s="10"/>
      <c r="H262" s="20"/>
      <c r="I262" s="20"/>
      <c r="J262" s="20"/>
      <c r="K262" s="20"/>
      <c r="L262" s="20"/>
    </row>
    <row r="263" spans="4:12">
      <c r="H263" s="20"/>
      <c r="I263" s="20"/>
      <c r="J263" s="20"/>
      <c r="K263" s="20"/>
      <c r="L263" s="20"/>
    </row>
    <row r="264" spans="4:12">
      <c r="D264" s="10"/>
      <c r="H264" s="20"/>
      <c r="I264" s="20"/>
      <c r="J264" s="20"/>
      <c r="K264" s="20"/>
      <c r="L264" s="20"/>
    </row>
    <row r="265" spans="4:12">
      <c r="H265" s="20"/>
      <c r="I265" s="20"/>
      <c r="J265" s="20"/>
      <c r="K265" s="20"/>
      <c r="L265" s="20"/>
    </row>
    <row r="266" spans="4:12">
      <c r="D266" s="10"/>
      <c r="H266" s="20"/>
      <c r="I266" s="20"/>
      <c r="J266" s="20"/>
      <c r="K266" s="20"/>
      <c r="L266" s="20"/>
    </row>
    <row r="267" spans="4:12">
      <c r="H267" s="20"/>
      <c r="I267" s="20"/>
      <c r="J267" s="20"/>
      <c r="K267" s="20"/>
      <c r="L267" s="20"/>
    </row>
    <row r="268" spans="4:12">
      <c r="D268" s="10"/>
      <c r="H268" s="20"/>
      <c r="I268" s="20"/>
      <c r="J268" s="20"/>
      <c r="K268" s="20"/>
      <c r="L268" s="20"/>
    </row>
    <row r="269" spans="4:12">
      <c r="H269" s="20"/>
      <c r="I269" s="20"/>
      <c r="J269" s="20"/>
      <c r="K269" s="20"/>
      <c r="L269" s="20"/>
    </row>
    <row r="270" spans="4:12">
      <c r="D270" s="10"/>
      <c r="H270" s="20"/>
      <c r="I270" s="20"/>
      <c r="J270" s="20"/>
      <c r="K270" s="20"/>
      <c r="L270" s="20"/>
    </row>
    <row r="271" spans="4:12">
      <c r="H271" s="20"/>
      <c r="I271" s="20"/>
      <c r="J271" s="20"/>
      <c r="K271" s="20"/>
      <c r="L271" s="20"/>
    </row>
    <row r="272" spans="4:12">
      <c r="D272" s="10"/>
      <c r="H272" s="20"/>
      <c r="I272" s="20"/>
      <c r="J272" s="20"/>
      <c r="K272" s="20"/>
      <c r="L272" s="20"/>
    </row>
    <row r="273" spans="4:12">
      <c r="H273" s="20"/>
      <c r="I273" s="20"/>
      <c r="J273" s="20"/>
      <c r="K273" s="20"/>
      <c r="L273" s="20"/>
    </row>
    <row r="274" spans="4:12">
      <c r="D274" s="10"/>
      <c r="H274" s="20"/>
      <c r="I274" s="20"/>
      <c r="J274" s="20"/>
      <c r="K274" s="20"/>
      <c r="L274" s="20"/>
    </row>
    <row r="275" spans="4:12">
      <c r="H275" s="20"/>
      <c r="I275" s="20"/>
      <c r="J275" s="20"/>
      <c r="K275" s="20"/>
      <c r="L275" s="20"/>
    </row>
    <row r="276" spans="4:12">
      <c r="D276" s="10"/>
      <c r="H276" s="20"/>
      <c r="I276" s="20"/>
      <c r="J276" s="20"/>
      <c r="K276" s="20"/>
      <c r="L276" s="20"/>
    </row>
    <row r="277" spans="4:12">
      <c r="H277" s="20"/>
      <c r="I277" s="20"/>
      <c r="J277" s="20"/>
      <c r="K277" s="20"/>
      <c r="L277" s="20"/>
    </row>
    <row r="278" spans="4:12">
      <c r="D278" s="10"/>
      <c r="H278" s="20"/>
      <c r="I278" s="20"/>
      <c r="J278" s="20"/>
      <c r="K278" s="20"/>
      <c r="L278" s="20"/>
    </row>
    <row r="279" spans="4:12">
      <c r="H279" s="20"/>
      <c r="I279" s="20"/>
      <c r="J279" s="20"/>
      <c r="K279" s="20"/>
      <c r="L279" s="20"/>
    </row>
    <row r="280" spans="4:12">
      <c r="D280" s="10"/>
      <c r="H280" s="20"/>
      <c r="I280" s="20"/>
      <c r="J280" s="20"/>
      <c r="K280" s="20"/>
      <c r="L280" s="20"/>
    </row>
    <row r="281" spans="4:12">
      <c r="H281" s="20"/>
      <c r="I281" s="20"/>
      <c r="J281" s="20"/>
      <c r="K281" s="20"/>
      <c r="L281" s="20"/>
    </row>
    <row r="282" spans="4:12">
      <c r="D282" s="10"/>
      <c r="H282" s="20"/>
      <c r="I282" s="20"/>
      <c r="J282" s="20"/>
      <c r="K282" s="20"/>
      <c r="L282" s="20"/>
    </row>
    <row r="283" spans="4:12">
      <c r="H283" s="20"/>
      <c r="I283" s="20"/>
      <c r="J283" s="20"/>
      <c r="K283" s="20"/>
      <c r="L283" s="20"/>
    </row>
    <row r="284" spans="4:12">
      <c r="D284" s="10"/>
      <c r="H284" s="20"/>
      <c r="I284" s="20"/>
      <c r="J284" s="20"/>
      <c r="K284" s="20"/>
      <c r="L284" s="20"/>
    </row>
    <row r="285" spans="4:12">
      <c r="H285" s="20"/>
      <c r="I285" s="20"/>
      <c r="J285" s="20"/>
      <c r="K285" s="20"/>
      <c r="L285" s="20"/>
    </row>
    <row r="286" spans="4:12">
      <c r="D286" s="10"/>
      <c r="H286" s="20"/>
      <c r="I286" s="20"/>
      <c r="J286" s="20"/>
      <c r="K286" s="20"/>
      <c r="L286" s="20"/>
    </row>
    <row r="287" spans="4:12">
      <c r="H287" s="20"/>
      <c r="I287" s="20"/>
      <c r="J287" s="20"/>
      <c r="K287" s="20"/>
      <c r="L287" s="20"/>
    </row>
    <row r="288" spans="4:12">
      <c r="D288" s="10"/>
      <c r="H288" s="20"/>
      <c r="I288" s="20"/>
      <c r="J288" s="20"/>
      <c r="K288" s="20"/>
      <c r="L288" s="20"/>
    </row>
    <row r="289" spans="4:12">
      <c r="H289" s="20"/>
      <c r="I289" s="20"/>
      <c r="J289" s="20"/>
      <c r="K289" s="20"/>
      <c r="L289" s="20"/>
    </row>
    <row r="290" spans="4:12">
      <c r="D290" s="10"/>
      <c r="H290" s="20"/>
      <c r="I290" s="20"/>
      <c r="J290" s="20"/>
      <c r="K290" s="20"/>
      <c r="L290" s="20"/>
    </row>
    <row r="291" spans="4:12">
      <c r="H291" s="20"/>
      <c r="I291" s="20"/>
      <c r="J291" s="20"/>
      <c r="K291" s="20"/>
      <c r="L291" s="20"/>
    </row>
    <row r="292" spans="4:12">
      <c r="D292" s="10"/>
      <c r="H292" s="20"/>
      <c r="I292" s="20"/>
      <c r="J292" s="20"/>
      <c r="K292" s="20"/>
      <c r="L292" s="20"/>
    </row>
    <row r="293" spans="4:12">
      <c r="H293" s="20"/>
      <c r="I293" s="20"/>
      <c r="J293" s="20"/>
      <c r="K293" s="20"/>
      <c r="L293" s="20"/>
    </row>
    <row r="294" spans="4:12">
      <c r="H294" s="20"/>
      <c r="I294" s="20"/>
      <c r="J294" s="20"/>
      <c r="K294" s="20"/>
      <c r="L294" s="20"/>
    </row>
    <row r="295" spans="4:12">
      <c r="H295" s="20"/>
      <c r="I295" s="20"/>
      <c r="J295" s="20"/>
      <c r="K295" s="20"/>
      <c r="L295" s="20"/>
    </row>
    <row r="296" spans="4:12">
      <c r="H296" s="20"/>
      <c r="I296" s="20"/>
      <c r="J296" s="20"/>
      <c r="K296" s="20"/>
      <c r="L296" s="20"/>
    </row>
    <row r="297" spans="4:12">
      <c r="H297" s="20"/>
      <c r="I297" s="20"/>
      <c r="J297" s="20"/>
      <c r="K297" s="20"/>
      <c r="L297" s="20"/>
    </row>
    <row r="298" spans="4:12">
      <c r="H298" s="20"/>
      <c r="I298" s="20"/>
      <c r="J298" s="20"/>
      <c r="K298" s="20"/>
      <c r="L298" s="20"/>
    </row>
    <row r="299" spans="4:12">
      <c r="H299" s="20"/>
      <c r="I299" s="20"/>
      <c r="J299" s="20"/>
      <c r="K299" s="20"/>
      <c r="L299" s="20"/>
    </row>
    <row r="300" spans="4:12">
      <c r="H300" s="20"/>
      <c r="I300" s="20"/>
      <c r="J300" s="20"/>
      <c r="K300" s="20"/>
      <c r="L300" s="20"/>
    </row>
    <row r="301" spans="4:12">
      <c r="H301" s="20"/>
      <c r="I301" s="20"/>
      <c r="J301" s="20"/>
      <c r="K301" s="20"/>
      <c r="L301" s="20"/>
    </row>
    <row r="302" spans="4:12">
      <c r="H302" s="20"/>
      <c r="I302" s="20"/>
      <c r="J302" s="20"/>
      <c r="K302" s="20"/>
      <c r="L302" s="20"/>
    </row>
    <row r="303" spans="4:12">
      <c r="H303" s="20"/>
      <c r="I303" s="20"/>
      <c r="J303" s="20"/>
      <c r="K303" s="20"/>
      <c r="L303" s="20"/>
    </row>
    <row r="304" spans="4:12">
      <c r="H304" s="20"/>
      <c r="I304" s="20"/>
      <c r="J304" s="20"/>
      <c r="K304" s="20"/>
      <c r="L304" s="20"/>
    </row>
    <row r="305" spans="8:12">
      <c r="H305" s="20"/>
      <c r="I305" s="20"/>
      <c r="J305" s="20"/>
      <c r="K305" s="20"/>
      <c r="L305" s="20"/>
    </row>
    <row r="306" spans="8:12">
      <c r="H306" s="20"/>
      <c r="I306" s="20"/>
      <c r="J306" s="20"/>
      <c r="K306" s="20"/>
      <c r="L306" s="20"/>
    </row>
    <row r="307" spans="8:12">
      <c r="H307" s="20"/>
      <c r="I307" s="20"/>
      <c r="J307" s="20"/>
      <c r="K307" s="20"/>
      <c r="L307" s="20"/>
    </row>
    <row r="308" spans="8:12">
      <c r="H308" s="20"/>
      <c r="I308" s="20"/>
      <c r="J308" s="20"/>
      <c r="K308" s="20"/>
      <c r="L308" s="20"/>
    </row>
    <row r="309" spans="8:12">
      <c r="H309" s="20"/>
      <c r="I309" s="20"/>
      <c r="J309" s="20"/>
      <c r="K309" s="20"/>
      <c r="L309" s="20"/>
    </row>
    <row r="310" spans="8:12">
      <c r="H310" s="20"/>
      <c r="I310" s="20"/>
      <c r="J310" s="20"/>
      <c r="K310" s="20"/>
      <c r="L310" s="20"/>
    </row>
    <row r="311" spans="8:12">
      <c r="H311" s="20"/>
      <c r="I311" s="20"/>
      <c r="J311" s="20"/>
      <c r="K311" s="20"/>
      <c r="L311" s="20"/>
    </row>
    <row r="312" spans="8:12">
      <c r="H312" s="20"/>
      <c r="I312" s="20"/>
      <c r="J312" s="20"/>
      <c r="K312" s="20"/>
      <c r="L312" s="20"/>
    </row>
    <row r="313" spans="8:12">
      <c r="H313" s="20"/>
      <c r="I313" s="20"/>
      <c r="J313" s="20"/>
      <c r="K313" s="20"/>
      <c r="L313" s="20"/>
    </row>
    <row r="314" spans="8:12">
      <c r="H314" s="20"/>
      <c r="I314" s="20"/>
      <c r="J314" s="20"/>
      <c r="K314" s="20"/>
      <c r="L314" s="20"/>
    </row>
    <row r="315" spans="8:12">
      <c r="H315" s="20"/>
      <c r="I315" s="20"/>
      <c r="J315" s="20"/>
      <c r="K315" s="20"/>
      <c r="L315" s="20"/>
    </row>
    <row r="316" spans="8:12">
      <c r="H316" s="20"/>
      <c r="I316" s="20"/>
      <c r="J316" s="20"/>
      <c r="K316" s="20"/>
      <c r="L316" s="20"/>
    </row>
    <row r="317" spans="8:12">
      <c r="H317" s="20"/>
      <c r="I317" s="20"/>
      <c r="J317" s="20"/>
      <c r="K317" s="20"/>
      <c r="L317" s="20"/>
    </row>
    <row r="318" spans="8:12">
      <c r="H318" s="20"/>
      <c r="I318" s="20"/>
      <c r="J318" s="20"/>
      <c r="K318" s="20"/>
      <c r="L318" s="20"/>
    </row>
    <row r="319" spans="8:12">
      <c r="H319" s="20"/>
      <c r="I319" s="20"/>
      <c r="J319" s="20"/>
      <c r="K319" s="20"/>
      <c r="L319" s="20"/>
    </row>
    <row r="320" spans="8:12">
      <c r="H320" s="20"/>
      <c r="I320" s="20"/>
      <c r="J320" s="20"/>
      <c r="K320" s="20"/>
      <c r="L320" s="20"/>
    </row>
    <row r="321" spans="8:12">
      <c r="H321" s="20"/>
      <c r="I321" s="20"/>
      <c r="J321" s="20"/>
      <c r="K321" s="20"/>
      <c r="L321" s="20"/>
    </row>
    <row r="322" spans="8:12">
      <c r="H322" s="20"/>
      <c r="I322" s="20"/>
      <c r="J322" s="20"/>
      <c r="K322" s="20"/>
      <c r="L322" s="20"/>
    </row>
    <row r="323" spans="8:12">
      <c r="H323" s="20"/>
      <c r="I323" s="20"/>
      <c r="J323" s="20"/>
      <c r="K323" s="20"/>
      <c r="L323" s="20"/>
    </row>
    <row r="324" spans="8:12">
      <c r="H324" s="20"/>
      <c r="I324" s="20"/>
      <c r="J324" s="20"/>
      <c r="K324" s="20"/>
      <c r="L324" s="20"/>
    </row>
    <row r="325" spans="8:12">
      <c r="H325" s="20"/>
      <c r="I325" s="20"/>
      <c r="J325" s="20"/>
      <c r="K325" s="20"/>
      <c r="L325" s="20"/>
    </row>
    <row r="326" spans="8:12">
      <c r="H326" s="20"/>
      <c r="I326" s="20"/>
      <c r="J326" s="20"/>
      <c r="K326" s="20"/>
      <c r="L326" s="20"/>
    </row>
    <row r="327" spans="8:12">
      <c r="H327" s="20"/>
      <c r="I327" s="20"/>
      <c r="J327" s="20"/>
      <c r="K327" s="20"/>
      <c r="L327" s="20"/>
    </row>
    <row r="328" spans="8:12">
      <c r="H328" s="20"/>
      <c r="I328" s="20"/>
      <c r="J328" s="20"/>
      <c r="K328" s="20"/>
      <c r="L328" s="20"/>
    </row>
    <row r="329" spans="8:12">
      <c r="H329" s="20"/>
      <c r="I329" s="20"/>
      <c r="J329" s="20"/>
      <c r="K329" s="20"/>
      <c r="L329" s="20"/>
    </row>
    <row r="330" spans="8:12">
      <c r="H330" s="20"/>
      <c r="I330" s="20"/>
      <c r="J330" s="20"/>
      <c r="K330" s="20"/>
      <c r="L330" s="20"/>
    </row>
    <row r="331" spans="8:12">
      <c r="H331" s="20"/>
      <c r="I331" s="20"/>
      <c r="J331" s="20"/>
      <c r="K331" s="20"/>
      <c r="L331" s="20"/>
    </row>
    <row r="332" spans="8:12">
      <c r="H332" s="20"/>
      <c r="I332" s="20"/>
      <c r="J332" s="20"/>
      <c r="K332" s="20"/>
      <c r="L332" s="20"/>
    </row>
    <row r="333" spans="8:12">
      <c r="H333" s="20"/>
      <c r="I333" s="20"/>
      <c r="J333" s="20"/>
      <c r="K333" s="20"/>
      <c r="L333" s="20"/>
    </row>
    <row r="334" spans="8:12">
      <c r="H334" s="20"/>
      <c r="I334" s="20"/>
      <c r="J334" s="20"/>
      <c r="K334" s="20"/>
      <c r="L334" s="20"/>
    </row>
    <row r="335" spans="8:12">
      <c r="H335" s="20"/>
      <c r="I335" s="20"/>
      <c r="J335" s="20"/>
      <c r="K335" s="20"/>
      <c r="L335" s="20"/>
    </row>
    <row r="336" spans="8:12">
      <c r="H336" s="20"/>
      <c r="I336" s="20"/>
      <c r="J336" s="20"/>
      <c r="K336" s="20"/>
      <c r="L336" s="20"/>
    </row>
    <row r="337" spans="8:12">
      <c r="H337" s="20"/>
      <c r="I337" s="20"/>
      <c r="J337" s="20"/>
      <c r="K337" s="20"/>
      <c r="L337" s="20"/>
    </row>
    <row r="338" spans="8:12">
      <c r="H338" s="20"/>
      <c r="I338" s="20"/>
      <c r="J338" s="20"/>
      <c r="K338" s="20"/>
      <c r="L338" s="20"/>
    </row>
    <row r="339" spans="8:12">
      <c r="H339" s="20"/>
      <c r="I339" s="20"/>
      <c r="J339" s="20"/>
      <c r="K339" s="20"/>
      <c r="L339" s="20"/>
    </row>
    <row r="340" spans="8:12">
      <c r="H340" s="20"/>
      <c r="I340" s="20"/>
      <c r="J340" s="20"/>
      <c r="K340" s="20"/>
      <c r="L340" s="20"/>
    </row>
    <row r="341" spans="8:12">
      <c r="H341" s="20"/>
      <c r="I341" s="20"/>
      <c r="J341" s="20"/>
      <c r="K341" s="20"/>
      <c r="L341" s="20"/>
    </row>
    <row r="342" spans="8:12">
      <c r="H342" s="20"/>
      <c r="I342" s="20"/>
      <c r="J342" s="20"/>
      <c r="K342" s="20"/>
      <c r="L342" s="20"/>
    </row>
    <row r="343" spans="8:12">
      <c r="H343" s="20"/>
      <c r="I343" s="20"/>
      <c r="J343" s="20"/>
      <c r="K343" s="20"/>
      <c r="L343" s="20"/>
    </row>
    <row r="344" spans="8:12">
      <c r="H344" s="20"/>
      <c r="I344" s="20"/>
      <c r="J344" s="20"/>
      <c r="K344" s="20"/>
      <c r="L344" s="20"/>
    </row>
    <row r="345" spans="8:12"/>
    <row r="346" spans="8:12"/>
    <row r="347" spans="8:12"/>
    <row r="348" spans="8:12"/>
    <row r="349" spans="8:12"/>
    <row r="350" spans="8:12"/>
    <row r="351" spans="8:12"/>
    <row r="352" spans="8:1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sheetData>
  <mergeCells count="1">
    <mergeCell ref="A1:K1"/>
  </mergeCells>
  <pageMargins left="0.70866141732283472" right="0.70866141732283472" top="0.74803149606299213" bottom="0.74803149606299213" header="0.31496062992125984" footer="0.31496062992125984"/>
  <pageSetup paperSize="9" scale="57" orientation="landscape" r:id="rId1"/>
  <rowBreaks count="2" manualBreakCount="2">
    <brk id="6" max="12" man="1"/>
    <brk id="41" max="12"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AK342"/>
  <sheetViews>
    <sheetView showGridLines="0" view="pageBreakPreview" zoomScaleNormal="100" zoomScaleSheetLayoutView="100" workbookViewId="0">
      <pane ySplit="6" topLeftCell="A7" activePane="bottomLeft" state="frozen"/>
      <selection pane="bottomLeft" activeCell="D31" sqref="D31"/>
    </sheetView>
  </sheetViews>
  <sheetFormatPr defaultColWidth="0" defaultRowHeight="15" zeroHeight="1"/>
  <cols>
    <col min="1" max="1" width="3.7109375" style="37" customWidth="1"/>
    <col min="2" max="2" width="4.7109375" style="37" customWidth="1"/>
    <col min="3" max="3" width="5.42578125" style="37" customWidth="1"/>
    <col min="4" max="4" width="45.7109375" style="37" customWidth="1"/>
    <col min="5" max="6" width="11.7109375" style="37" customWidth="1"/>
    <col min="7" max="7" width="15.5703125" style="37" customWidth="1"/>
    <col min="8" max="8" width="11.85546875" style="37" customWidth="1"/>
    <col min="9" max="28" width="15.7109375" style="37" customWidth="1"/>
    <col min="29" max="36" width="15.7109375" style="37" hidden="1" customWidth="1"/>
    <col min="37" max="16384" width="9.140625" style="37" hidden="1"/>
  </cols>
  <sheetData>
    <row r="1" spans="1:37" s="1" customFormat="1" ht="48.75" customHeight="1">
      <c r="A1" s="131" t="s">
        <v>17</v>
      </c>
      <c r="B1" s="131"/>
      <c r="C1" s="131"/>
      <c r="D1" s="131"/>
      <c r="E1" s="131"/>
      <c r="F1" s="131"/>
      <c r="G1" s="131"/>
      <c r="H1" s="131"/>
      <c r="I1" s="131"/>
      <c r="J1" s="131"/>
      <c r="K1" s="131"/>
      <c r="L1" s="131"/>
    </row>
    <row r="2" spans="1:37" s="1" customFormat="1" ht="18.75">
      <c r="A2" s="3" t="str">
        <f ca="1">MID(CELL("filename",A1),FIND("]",CELL("filename",A1))+1,256)</f>
        <v>CC Target  Revenue (midpoint)</v>
      </c>
    </row>
    <row r="3" spans="1:37" s="1" customFormat="1"/>
    <row r="4" spans="1:37" s="1" customFormat="1">
      <c r="D4" s="2" t="s">
        <v>0</v>
      </c>
      <c r="G4" s="2">
        <v>0</v>
      </c>
      <c r="H4" s="2">
        <f>G4+1</f>
        <v>1</v>
      </c>
      <c r="I4" s="2">
        <f t="shared" ref="I4:AA4" si="0">H4+1</f>
        <v>2</v>
      </c>
      <c r="J4" s="2">
        <f t="shared" si="0"/>
        <v>3</v>
      </c>
      <c r="K4" s="2">
        <f t="shared" si="0"/>
        <v>4</v>
      </c>
      <c r="L4" s="2">
        <f t="shared" si="0"/>
        <v>5</v>
      </c>
      <c r="M4" s="2">
        <f t="shared" si="0"/>
        <v>6</v>
      </c>
      <c r="N4" s="2">
        <f t="shared" si="0"/>
        <v>7</v>
      </c>
      <c r="O4" s="2">
        <f t="shared" si="0"/>
        <v>8</v>
      </c>
      <c r="P4" s="2">
        <f t="shared" si="0"/>
        <v>9</v>
      </c>
      <c r="Q4" s="2">
        <f t="shared" si="0"/>
        <v>10</v>
      </c>
      <c r="R4" s="2">
        <f t="shared" si="0"/>
        <v>11</v>
      </c>
      <c r="S4" s="2">
        <f t="shared" si="0"/>
        <v>12</v>
      </c>
      <c r="T4" s="2">
        <f t="shared" si="0"/>
        <v>13</v>
      </c>
      <c r="U4" s="2">
        <f t="shared" si="0"/>
        <v>14</v>
      </c>
      <c r="V4" s="2">
        <f t="shared" si="0"/>
        <v>15</v>
      </c>
      <c r="W4" s="2">
        <f t="shared" si="0"/>
        <v>16</v>
      </c>
      <c r="X4" s="2">
        <f t="shared" si="0"/>
        <v>17</v>
      </c>
      <c r="Y4" s="2">
        <f t="shared" si="0"/>
        <v>18</v>
      </c>
      <c r="Z4" s="2">
        <f t="shared" si="0"/>
        <v>19</v>
      </c>
      <c r="AA4" s="2">
        <f t="shared" si="0"/>
        <v>20</v>
      </c>
      <c r="AB4" s="2"/>
      <c r="AC4" s="2"/>
      <c r="AD4" s="2"/>
      <c r="AE4" s="2"/>
      <c r="AF4" s="2"/>
      <c r="AG4" s="2"/>
      <c r="AH4" s="2"/>
      <c r="AI4" s="2"/>
      <c r="AJ4" s="2"/>
      <c r="AK4" s="2"/>
    </row>
    <row r="5" spans="1:37" s="1" customFormat="1">
      <c r="D5" s="2" t="s">
        <v>1</v>
      </c>
      <c r="G5" s="42">
        <f>'CIAL 20 year return calculation'!G5</f>
        <v>41090</v>
      </c>
      <c r="H5" s="42">
        <f>'CIAL 20 year return calculation'!H5</f>
        <v>41455</v>
      </c>
      <c r="I5" s="42">
        <f>'CIAL 20 year return calculation'!I5</f>
        <v>41820</v>
      </c>
      <c r="J5" s="42">
        <f>'CIAL 20 year return calculation'!J5</f>
        <v>42185</v>
      </c>
      <c r="K5" s="42">
        <f>'CIAL 20 year return calculation'!K5</f>
        <v>42551</v>
      </c>
      <c r="L5" s="42">
        <f>'CIAL 20 year return calculation'!L5</f>
        <v>42916</v>
      </c>
      <c r="M5" s="42">
        <f>'CIAL 20 year return calculation'!M5</f>
        <v>43281</v>
      </c>
      <c r="N5" s="42">
        <f>'CIAL 20 year return calculation'!N5</f>
        <v>43646</v>
      </c>
      <c r="O5" s="42">
        <f>'CIAL 20 year return calculation'!O5</f>
        <v>44012</v>
      </c>
      <c r="P5" s="42">
        <f>'CIAL 20 year return calculation'!P5</f>
        <v>44377</v>
      </c>
      <c r="Q5" s="42">
        <f>'CIAL 20 year return calculation'!Q5</f>
        <v>44742</v>
      </c>
      <c r="R5" s="42">
        <f>'CIAL 20 year return calculation'!R5</f>
        <v>45107</v>
      </c>
      <c r="S5" s="42">
        <f>'CIAL 20 year return calculation'!S5</f>
        <v>45473</v>
      </c>
      <c r="T5" s="42">
        <f>'CIAL 20 year return calculation'!T5</f>
        <v>45838</v>
      </c>
      <c r="U5" s="42">
        <f>'CIAL 20 year return calculation'!U5</f>
        <v>46203</v>
      </c>
      <c r="V5" s="42">
        <f>'CIAL 20 year return calculation'!V5</f>
        <v>46568</v>
      </c>
      <c r="W5" s="42">
        <f>'CIAL 20 year return calculation'!W5</f>
        <v>46934</v>
      </c>
      <c r="X5" s="42">
        <f>'CIAL 20 year return calculation'!X5</f>
        <v>47299</v>
      </c>
      <c r="Y5" s="42">
        <f>'CIAL 20 year return calculation'!Y5</f>
        <v>47664</v>
      </c>
      <c r="Z5" s="42">
        <f>'CIAL 20 year return calculation'!Z5</f>
        <v>48029</v>
      </c>
      <c r="AA5" s="42">
        <f>'CIAL 20 year return calculation'!AA5</f>
        <v>48395</v>
      </c>
      <c r="AB5" s="2"/>
      <c r="AC5" s="2"/>
      <c r="AD5" s="2"/>
      <c r="AE5" s="2"/>
      <c r="AF5" s="2"/>
      <c r="AG5" s="2"/>
      <c r="AH5" s="2"/>
      <c r="AI5" s="2"/>
      <c r="AJ5" s="2"/>
      <c r="AK5" s="2"/>
    </row>
    <row r="6" spans="1:37" s="1" customFormat="1">
      <c r="D6" s="2"/>
      <c r="G6" s="11"/>
      <c r="H6" s="11"/>
      <c r="I6" s="11"/>
      <c r="J6" s="11"/>
      <c r="K6" s="11"/>
      <c r="L6" s="11"/>
      <c r="M6" s="11"/>
    </row>
    <row r="7" spans="1:37" s="4" customFormat="1">
      <c r="A7" s="4">
        <v>1</v>
      </c>
      <c r="B7" s="4" t="s">
        <v>298</v>
      </c>
    </row>
    <row r="8" spans="1:37">
      <c r="A8" s="9"/>
      <c r="B8" s="9"/>
      <c r="C8" s="9"/>
      <c r="D8" s="9"/>
    </row>
    <row r="9" spans="1:37">
      <c r="A9" s="9"/>
    </row>
    <row r="10" spans="1:37">
      <c r="A10" s="9"/>
      <c r="B10" s="9"/>
      <c r="C10" s="9"/>
      <c r="D10" s="9"/>
    </row>
    <row r="11" spans="1:37">
      <c r="B11" s="9">
        <f>MAX($A$7:B10)+0.1</f>
        <v>1.1000000000000001</v>
      </c>
      <c r="C11" s="9" t="s">
        <v>299</v>
      </c>
      <c r="H11" s="25"/>
      <c r="I11" s="25"/>
      <c r="J11" s="25"/>
      <c r="K11" s="25"/>
      <c r="L11" s="25"/>
      <c r="M11" s="25"/>
      <c r="N11" s="25"/>
      <c r="O11" s="25"/>
      <c r="P11" s="25"/>
      <c r="Q11" s="25"/>
      <c r="R11" s="25"/>
      <c r="S11" s="25"/>
      <c r="T11" s="25"/>
      <c r="U11" s="25"/>
      <c r="V11" s="25"/>
      <c r="W11" s="25"/>
      <c r="X11" s="25"/>
      <c r="Y11" s="25"/>
      <c r="Z11" s="25"/>
      <c r="AA11" s="25"/>
    </row>
    <row r="12" spans="1:37"/>
    <row r="13" spans="1:37">
      <c r="C13" s="35" t="s">
        <v>22</v>
      </c>
    </row>
    <row r="14" spans="1:37">
      <c r="C14" s="9"/>
      <c r="D14" s="37" t="s">
        <v>23</v>
      </c>
      <c r="G14" s="25">
        <f>'CIAL 20 year return calculation'!G12</f>
        <v>4836</v>
      </c>
      <c r="H14" s="25">
        <f>'CIAL 20 year return calculation'!H12</f>
        <v>4727</v>
      </c>
      <c r="I14" s="25">
        <f>'CIAL 20 year return calculation'!I12</f>
        <v>4727</v>
      </c>
      <c r="J14" s="25">
        <f>'CIAL 20 year return calculation'!J12</f>
        <v>4987</v>
      </c>
      <c r="K14" s="25">
        <f>'CIAL 20 year return calculation'!K12</f>
        <v>5172</v>
      </c>
      <c r="L14" s="25">
        <f>'CIAL 20 year return calculation'!L12</f>
        <v>5364</v>
      </c>
      <c r="M14" s="25">
        <f>'CIAL 20 year return calculation'!M12</f>
        <v>5468</v>
      </c>
      <c r="N14" s="25">
        <f>'CIAL 20 year return calculation'!N12</f>
        <v>5584</v>
      </c>
      <c r="O14" s="25">
        <f>'CIAL 20 year return calculation'!O12</f>
        <v>5796</v>
      </c>
      <c r="P14" s="25">
        <f>'CIAL 20 year return calculation'!P12</f>
        <v>5988</v>
      </c>
      <c r="Q14" s="25">
        <f>'CIAL 20 year return calculation'!Q12</f>
        <v>6223.7750000000005</v>
      </c>
      <c r="R14" s="25">
        <f>'CIAL 20 year return calculation'!R12</f>
        <v>6410.4882500000003</v>
      </c>
      <c r="S14" s="25">
        <f>'CIAL 20 year return calculation'!S12</f>
        <v>6602.8028975000007</v>
      </c>
      <c r="T14" s="25">
        <f>'CIAL 20 year return calculation'!T12</f>
        <v>6800.8869844250003</v>
      </c>
      <c r="U14" s="25">
        <f>'CIAL 20 year return calculation'!U12</f>
        <v>7004.9135939577509</v>
      </c>
      <c r="V14" s="25">
        <f>'CIAL 20 year return calculation'!V12</f>
        <v>7215.061001776483</v>
      </c>
      <c r="W14" s="25">
        <f>'CIAL 20 year return calculation'!W12</f>
        <v>7431.5128318297775</v>
      </c>
      <c r="X14" s="25">
        <f>'CIAL 20 year return calculation'!X12</f>
        <v>7654.4582167846711</v>
      </c>
      <c r="Y14" s="25">
        <f>'CIAL 20 year return calculation'!Y12</f>
        <v>7884.0919632882096</v>
      </c>
      <c r="Z14" s="25">
        <f>'CIAL 20 year return calculation'!Z12</f>
        <v>8120.6147221868578</v>
      </c>
      <c r="AA14" s="25">
        <f>'CIAL 20 year return calculation'!AA12</f>
        <v>8364.2331638524629</v>
      </c>
    </row>
    <row r="15" spans="1:37">
      <c r="C15" s="9"/>
      <c r="D15" s="37" t="s">
        <v>24</v>
      </c>
      <c r="G15" s="25">
        <f>'CIAL 20 year return calculation'!G13</f>
        <v>11892</v>
      </c>
      <c r="H15" s="25">
        <f>'CIAL 20 year return calculation'!H13</f>
        <v>11872</v>
      </c>
      <c r="I15" s="25">
        <f>'CIAL 20 year return calculation'!I13</f>
        <v>11578</v>
      </c>
      <c r="J15" s="25">
        <f>'CIAL 20 year return calculation'!J13</f>
        <v>11617</v>
      </c>
      <c r="K15" s="25">
        <f>'CIAL 20 year return calculation'!K13</f>
        <v>11678</v>
      </c>
      <c r="L15" s="25">
        <f>'CIAL 20 year return calculation'!L13</f>
        <v>11656</v>
      </c>
      <c r="M15" s="25">
        <f>'CIAL 20 year return calculation'!M13</f>
        <v>11695</v>
      </c>
      <c r="N15" s="25">
        <f>'CIAL 20 year return calculation'!N13</f>
        <v>11655</v>
      </c>
      <c r="O15" s="25">
        <f>'CIAL 20 year return calculation'!O13</f>
        <v>11719</v>
      </c>
      <c r="P15" s="25">
        <f>'CIAL 20 year return calculation'!P13</f>
        <v>11721</v>
      </c>
      <c r="Q15" s="25">
        <f>'CIAL 20 year return calculation'!Q13</f>
        <v>11951.167173288657</v>
      </c>
      <c r="R15" s="25">
        <f>'CIAL 20 year return calculation'!R13</f>
        <v>12259.308099278969</v>
      </c>
      <c r="S15" s="25">
        <f>'CIAL 20 year return calculation'!S13</f>
        <v>12607.002508070356</v>
      </c>
      <c r="T15" s="25">
        <f>'CIAL 20 year return calculation'!T13</f>
        <v>12905.013591520841</v>
      </c>
      <c r="U15" s="25">
        <f>'CIAL 20 year return calculation'!U13</f>
        <v>13198.408073748065</v>
      </c>
      <c r="V15" s="25">
        <f>'CIAL 20 year return calculation'!V13</f>
        <v>13508.4183929336</v>
      </c>
      <c r="W15" s="25">
        <f>'CIAL 20 year return calculation'!W13</f>
        <v>13841.58304062179</v>
      </c>
      <c r="X15" s="25">
        <f>'CIAL 20 year return calculation'!X13</f>
        <v>14197.572165377698</v>
      </c>
      <c r="Y15" s="25">
        <f>'CIAL 20 year return calculation'!Y13</f>
        <v>14568.145191463935</v>
      </c>
      <c r="Z15" s="25">
        <f>'CIAL 20 year return calculation'!Z13</f>
        <v>14926.120206157233</v>
      </c>
      <c r="AA15" s="25">
        <f>'CIAL 20 year return calculation'!AA13</f>
        <v>15297.42422577324</v>
      </c>
    </row>
    <row r="16" spans="1:37">
      <c r="C16" s="9"/>
      <c r="D16" s="37" t="s">
        <v>40</v>
      </c>
      <c r="G16" s="25">
        <f>'CIAL 20 year return calculation'!G14</f>
        <v>18176</v>
      </c>
      <c r="H16" s="25">
        <f>'CIAL 20 year return calculation'!H14</f>
        <v>19144</v>
      </c>
      <c r="I16" s="25">
        <f>'CIAL 20 year return calculation'!I14</f>
        <v>20276</v>
      </c>
      <c r="J16" s="25">
        <f>'CIAL 20 year return calculation'!J14</f>
        <v>20301</v>
      </c>
      <c r="K16" s="25">
        <f>'CIAL 20 year return calculation'!K14</f>
        <v>20438</v>
      </c>
      <c r="L16" s="25">
        <f>'CIAL 20 year return calculation'!L14</f>
        <v>20613</v>
      </c>
      <c r="M16" s="25">
        <f>'CIAL 20 year return calculation'!M14</f>
        <v>20756</v>
      </c>
      <c r="N16" s="25">
        <f>'CIAL 20 year return calculation'!N14</f>
        <v>20951</v>
      </c>
      <c r="O16" s="25">
        <f>'CIAL 20 year return calculation'!O14</f>
        <v>21180</v>
      </c>
      <c r="P16" s="25">
        <f>'CIAL 20 year return calculation'!P14</f>
        <v>21289</v>
      </c>
      <c r="Q16" s="25">
        <f>'CIAL 20 year return calculation'!Q14</f>
        <v>21788.397114760868</v>
      </c>
      <c r="R16" s="25">
        <f>'CIAL 20 year return calculation'!R14</f>
        <v>22350.174618617806</v>
      </c>
      <c r="S16" s="25">
        <f>'CIAL 20 year return calculation'!S14</f>
        <v>22984.062819115978</v>
      </c>
      <c r="T16" s="25">
        <f>'CIAL 20 year return calculation'!T14</f>
        <v>23527.372416971139</v>
      </c>
      <c r="U16" s="25">
        <f>'CIAL 20 year return calculation'!U14</f>
        <v>24062.265402514349</v>
      </c>
      <c r="V16" s="25">
        <f>'CIAL 20 year return calculation'!V14</f>
        <v>24627.451032181136</v>
      </c>
      <c r="W16" s="25">
        <f>'CIAL 20 year return calculation'!W14</f>
        <v>25234.849752588478</v>
      </c>
      <c r="X16" s="25">
        <f>'CIAL 20 year return calculation'!X14</f>
        <v>25883.860205396282</v>
      </c>
      <c r="Y16" s="25">
        <f>'CIAL 20 year return calculation'!Y14</f>
        <v>26559.458842358847</v>
      </c>
      <c r="Z16" s="25">
        <f>'CIAL 20 year return calculation'!Z14</f>
        <v>27212.089808372992</v>
      </c>
      <c r="AA16" s="25">
        <f>'CIAL 20 year return calculation'!AA14</f>
        <v>27889.021133355403</v>
      </c>
    </row>
    <row r="17" spans="1:27">
      <c r="C17" s="9"/>
      <c r="D17" s="37" t="s">
        <v>25</v>
      </c>
      <c r="G17" s="25">
        <f>'CIAL 20 year return calculation'!G15</f>
        <v>2543</v>
      </c>
      <c r="H17" s="25">
        <f>'CIAL 20 year return calculation'!H15</f>
        <v>2543</v>
      </c>
      <c r="I17" s="25">
        <f>'CIAL 20 year return calculation'!I15</f>
        <v>2543</v>
      </c>
      <c r="J17" s="25">
        <f>'CIAL 20 year return calculation'!J15</f>
        <v>2543</v>
      </c>
      <c r="K17" s="25">
        <f>'CIAL 20 year return calculation'!K15</f>
        <v>2543</v>
      </c>
      <c r="L17" s="25">
        <f>'CIAL 20 year return calculation'!L15</f>
        <v>2543</v>
      </c>
      <c r="M17" s="25">
        <f>'CIAL 20 year return calculation'!M15</f>
        <v>2543</v>
      </c>
      <c r="N17" s="25">
        <f>'CIAL 20 year return calculation'!N15</f>
        <v>2543</v>
      </c>
      <c r="O17" s="25">
        <f>'CIAL 20 year return calculation'!O15</f>
        <v>2543</v>
      </c>
      <c r="P17" s="25">
        <f>'CIAL 20 year return calculation'!P15</f>
        <v>2543</v>
      </c>
      <c r="Q17" s="25">
        <f>'CIAL 20 year return calculation'!Q15</f>
        <v>2543</v>
      </c>
      <c r="R17" s="25">
        <f>'CIAL 20 year return calculation'!R15</f>
        <v>2543</v>
      </c>
      <c r="S17" s="25">
        <f>'CIAL 20 year return calculation'!S15</f>
        <v>2543</v>
      </c>
      <c r="T17" s="25">
        <f>'CIAL 20 year return calculation'!T15</f>
        <v>2543</v>
      </c>
      <c r="U17" s="25">
        <f>'CIAL 20 year return calculation'!U15</f>
        <v>2543</v>
      </c>
      <c r="V17" s="25">
        <f>'CIAL 20 year return calculation'!V15</f>
        <v>2543</v>
      </c>
      <c r="W17" s="25">
        <f>'CIAL 20 year return calculation'!W15</f>
        <v>2543</v>
      </c>
      <c r="X17" s="25">
        <f>'CIAL 20 year return calculation'!X15</f>
        <v>2543</v>
      </c>
      <c r="Y17" s="25">
        <f>'CIAL 20 year return calculation'!Y15</f>
        <v>2543</v>
      </c>
      <c r="Z17" s="25">
        <f>'CIAL 20 year return calculation'!Z15</f>
        <v>2543</v>
      </c>
      <c r="AA17" s="25">
        <f>'CIAL 20 year return calculation'!AA15</f>
        <v>2543</v>
      </c>
    </row>
    <row r="18" spans="1:27">
      <c r="C18" s="9"/>
      <c r="D18" s="10" t="s">
        <v>26</v>
      </c>
      <c r="E18" s="10"/>
      <c r="G18" s="25">
        <f>SUM(G14:G17)</f>
        <v>37447</v>
      </c>
      <c r="H18" s="25">
        <f t="shared" ref="H18:AA18" si="1">SUM(H14:H17)</f>
        <v>38286</v>
      </c>
      <c r="I18" s="25">
        <f t="shared" si="1"/>
        <v>39124</v>
      </c>
      <c r="J18" s="25">
        <f t="shared" si="1"/>
        <v>39448</v>
      </c>
      <c r="K18" s="25">
        <f t="shared" si="1"/>
        <v>39831</v>
      </c>
      <c r="L18" s="25">
        <f t="shared" si="1"/>
        <v>40176</v>
      </c>
      <c r="M18" s="25">
        <f t="shared" si="1"/>
        <v>40462</v>
      </c>
      <c r="N18" s="25">
        <f t="shared" si="1"/>
        <v>40733</v>
      </c>
      <c r="O18" s="25">
        <f t="shared" si="1"/>
        <v>41238</v>
      </c>
      <c r="P18" s="25">
        <f t="shared" si="1"/>
        <v>41541</v>
      </c>
      <c r="Q18" s="25">
        <f t="shared" si="1"/>
        <v>42506.339288049523</v>
      </c>
      <c r="R18" s="25">
        <f t="shared" si="1"/>
        <v>43562.970967896777</v>
      </c>
      <c r="S18" s="25">
        <f t="shared" si="1"/>
        <v>44736.868224686332</v>
      </c>
      <c r="T18" s="25">
        <f t="shared" si="1"/>
        <v>45776.27299291698</v>
      </c>
      <c r="U18" s="25">
        <f t="shared" si="1"/>
        <v>46808.587070220165</v>
      </c>
      <c r="V18" s="25">
        <f t="shared" si="1"/>
        <v>47893.930426891224</v>
      </c>
      <c r="W18" s="25">
        <f t="shared" si="1"/>
        <v>49050.94562504004</v>
      </c>
      <c r="X18" s="25">
        <f t="shared" si="1"/>
        <v>50278.89058755865</v>
      </c>
      <c r="Y18" s="25">
        <f t="shared" si="1"/>
        <v>51554.69599711099</v>
      </c>
      <c r="Z18" s="25">
        <f t="shared" si="1"/>
        <v>52801.824736717084</v>
      </c>
      <c r="AA18" s="25">
        <f t="shared" si="1"/>
        <v>54093.678522981107</v>
      </c>
    </row>
    <row r="19" spans="1:27">
      <c r="C19" s="9"/>
      <c r="G19" s="25"/>
      <c r="H19" s="25"/>
      <c r="I19" s="25"/>
      <c r="J19" s="25"/>
      <c r="K19" s="25"/>
      <c r="L19" s="25"/>
      <c r="M19" s="25"/>
      <c r="N19" s="25"/>
      <c r="O19" s="25"/>
      <c r="P19" s="25"/>
      <c r="Q19" s="25"/>
      <c r="R19" s="25"/>
      <c r="S19" s="25"/>
      <c r="T19" s="25"/>
      <c r="U19" s="25"/>
      <c r="V19" s="25"/>
      <c r="W19" s="25"/>
      <c r="X19" s="25"/>
      <c r="Y19" s="25"/>
      <c r="Z19" s="25"/>
      <c r="AA19" s="25"/>
    </row>
    <row r="20" spans="1:27">
      <c r="C20" s="9"/>
      <c r="D20" s="37" t="s">
        <v>27</v>
      </c>
    </row>
    <row r="21" spans="1:27">
      <c r="C21" s="9"/>
      <c r="D21" s="37" t="s">
        <v>28</v>
      </c>
      <c r="G21" s="25">
        <f>'CIAL 20 year return calculation'!G18</f>
        <v>3033</v>
      </c>
      <c r="H21" s="25">
        <f>'CIAL 20 year return calculation'!H18</f>
        <v>3103</v>
      </c>
      <c r="I21" s="25">
        <f>'CIAL 20 year return calculation'!I18</f>
        <v>3103</v>
      </c>
      <c r="J21" s="25">
        <f>'CIAL 20 year return calculation'!J18</f>
        <v>3103</v>
      </c>
      <c r="K21" s="25">
        <f>'CIAL 20 year return calculation'!K18</f>
        <v>3111</v>
      </c>
      <c r="L21" s="25">
        <f>'CIAL 20 year return calculation'!L18</f>
        <v>3103</v>
      </c>
      <c r="M21" s="25">
        <f>'CIAL 20 year return calculation'!M18</f>
        <v>3103</v>
      </c>
      <c r="N21" s="25">
        <f>'CIAL 20 year return calculation'!N18</f>
        <v>3103</v>
      </c>
      <c r="O21" s="25">
        <f>'CIAL 20 year return calculation'!O18</f>
        <v>3111</v>
      </c>
      <c r="P21" s="25">
        <f>'CIAL 20 year return calculation'!P18</f>
        <v>3103</v>
      </c>
      <c r="Q21" s="25">
        <f>'CIAL 20 year return calculation'!Q18</f>
        <v>3163.5780042339829</v>
      </c>
      <c r="R21" s="25">
        <f>'CIAL 20 year return calculation'!R18</f>
        <v>3232.7180235608598</v>
      </c>
      <c r="S21" s="25">
        <f>'CIAL 20 year return calculation'!S18</f>
        <v>3310.7329709957853</v>
      </c>
      <c r="T21" s="25">
        <f>'CIAL 20 year return calculation'!T18</f>
        <v>3377.6000773471105</v>
      </c>
      <c r="U21" s="25">
        <f>'CIAL 20 year return calculation'!U18</f>
        <v>3443.4313203291836</v>
      </c>
      <c r="V21" s="25">
        <f>'CIAL 20 year return calculation'!V18</f>
        <v>3512.9907902085365</v>
      </c>
      <c r="W21" s="25">
        <f>'CIAL 20 year return calculation'!W18</f>
        <v>3587.7455801026831</v>
      </c>
      <c r="X21" s="25">
        <f>'CIAL 20 year return calculation'!X18</f>
        <v>3667.6216786335067</v>
      </c>
      <c r="Y21" s="25">
        <f>'CIAL 20 year return calculation'!Y18</f>
        <v>3750.7700825765364</v>
      </c>
      <c r="Z21" s="25">
        <f>'CIAL 20 year return calculation'!Z18</f>
        <v>3831.0917709562605</v>
      </c>
      <c r="AA21" s="25">
        <f>'CIAL 20 year return calculation'!AA18</f>
        <v>3914.4041937053407</v>
      </c>
    </row>
    <row r="22" spans="1:27">
      <c r="C22" s="9"/>
      <c r="G22" s="25">
        <f>'CIAL 20 year return calculation'!G19</f>
        <v>34414</v>
      </c>
      <c r="H22" s="25">
        <f>'CIAL 20 year return calculation'!H19</f>
        <v>35183</v>
      </c>
      <c r="I22" s="25">
        <f>'CIAL 20 year return calculation'!I19</f>
        <v>36021</v>
      </c>
      <c r="J22" s="25">
        <f>'CIAL 20 year return calculation'!J19</f>
        <v>36345</v>
      </c>
      <c r="K22" s="25">
        <f>'CIAL 20 year return calculation'!K19</f>
        <v>36720</v>
      </c>
      <c r="L22" s="25">
        <f>'CIAL 20 year return calculation'!L19</f>
        <v>37073</v>
      </c>
      <c r="M22" s="25">
        <f>'CIAL 20 year return calculation'!M19</f>
        <v>37359</v>
      </c>
      <c r="N22" s="25">
        <f>'CIAL 20 year return calculation'!N19</f>
        <v>37630</v>
      </c>
      <c r="O22" s="25">
        <f>'CIAL 20 year return calculation'!O19</f>
        <v>38127</v>
      </c>
      <c r="P22" s="25">
        <f>'CIAL 20 year return calculation'!P19</f>
        <v>38438</v>
      </c>
      <c r="Q22" s="25">
        <f>'CIAL 20 year return calculation'!Q19</f>
        <v>39342.76128381554</v>
      </c>
      <c r="R22" s="25">
        <f>'CIAL 20 year return calculation'!R19</f>
        <v>40330.252944335916</v>
      </c>
      <c r="S22" s="25">
        <f>'CIAL 20 year return calculation'!S19</f>
        <v>41426.135253690547</v>
      </c>
      <c r="T22" s="25">
        <f>'CIAL 20 year return calculation'!T19</f>
        <v>42398.67291556987</v>
      </c>
      <c r="U22" s="25">
        <f>'CIAL 20 year return calculation'!U19</f>
        <v>43365.155749890982</v>
      </c>
      <c r="V22" s="25">
        <f>'CIAL 20 year return calculation'!V19</f>
        <v>44380.939636682684</v>
      </c>
      <c r="W22" s="25">
        <f>'CIAL 20 year return calculation'!W19</f>
        <v>45463.200044937359</v>
      </c>
      <c r="X22" s="25">
        <f>'CIAL 20 year return calculation'!X19</f>
        <v>46611.268908925143</v>
      </c>
      <c r="Y22" s="25">
        <f>'CIAL 20 year return calculation'!Y19</f>
        <v>47803.925914534455</v>
      </c>
      <c r="Z22" s="25">
        <f>'CIAL 20 year return calculation'!Z19</f>
        <v>48970.732965760821</v>
      </c>
      <c r="AA22" s="25">
        <f>'CIAL 20 year return calculation'!AA19</f>
        <v>50179.274329275766</v>
      </c>
    </row>
    <row r="23" spans="1:27">
      <c r="C23" s="35" t="s">
        <v>29</v>
      </c>
    </row>
    <row r="24" spans="1:27">
      <c r="C24" s="9"/>
      <c r="D24" s="37" t="s">
        <v>30</v>
      </c>
      <c r="G24" s="25">
        <f>'CIAL 20 year return calculation'!G22</f>
        <v>1431104.9635192307</v>
      </c>
      <c r="H24" s="25">
        <f>'CIAL 20 year return calculation'!H22</f>
        <v>1402917.3720384617</v>
      </c>
      <c r="I24" s="25">
        <f>'CIAL 20 year return calculation'!I22</f>
        <v>1428649.5960384617</v>
      </c>
      <c r="J24" s="25">
        <f>'CIAL 20 year return calculation'!J22</f>
        <v>1454464.2697884617</v>
      </c>
      <c r="K24" s="25">
        <f>'CIAL 20 year return calculation'!K22</f>
        <v>1485650.7394038464</v>
      </c>
      <c r="L24" s="25">
        <f>'CIAL 20 year return calculation'!L22</f>
        <v>1500935.2052884619</v>
      </c>
      <c r="M24" s="25">
        <f>'CIAL 20 year return calculation'!M22</f>
        <v>1521582.1837884618</v>
      </c>
      <c r="N24" s="25">
        <f>'CIAL 20 year return calculation'!N22</f>
        <v>1536582.007038462</v>
      </c>
      <c r="O24" s="25">
        <f>'CIAL 20 year return calculation'!O22</f>
        <v>1565264.0666346157</v>
      </c>
      <c r="P24" s="25">
        <f>'CIAL 20 year return calculation'!P22</f>
        <v>1580497.0977884619</v>
      </c>
      <c r="Q24" s="25">
        <f>'CIAL 20 year return calculation'!Q22</f>
        <v>1624085.6462988991</v>
      </c>
      <c r="R24" s="25">
        <f>'CIAL 20 year return calculation'!R22</f>
        <v>1666890.3453648647</v>
      </c>
      <c r="S24" s="25">
        <f>'CIAL 20 year return calculation'!S22</f>
        <v>1713161.4517643482</v>
      </c>
      <c r="T24" s="25">
        <f>'CIAL 20 year return calculation'!T22</f>
        <v>1756492.4720082814</v>
      </c>
      <c r="U24" s="25">
        <f>'CIAL 20 year return calculation'!U22</f>
        <v>1800147.3236312051</v>
      </c>
      <c r="V24" s="25">
        <f>'CIAL 20 year return calculation'!V22</f>
        <v>1845674.4289822038</v>
      </c>
      <c r="W24" s="25">
        <f>'CIAL 20 year return calculation'!W22</f>
        <v>1893564.8368564837</v>
      </c>
      <c r="X24" s="25">
        <f>'CIAL 20 year return calculation'!X22</f>
        <v>1943815.6836768603</v>
      </c>
      <c r="Y24" s="25">
        <f>'CIAL 20 year return calculation'!Y22</f>
        <v>1995855.160288159</v>
      </c>
      <c r="Z24" s="25">
        <f>'CIAL 20 year return calculation'!Z22</f>
        <v>2047748.3266411594</v>
      </c>
      <c r="AA24" s="25">
        <f>'CIAL 20 year return calculation'!AA22</f>
        <v>2101384.7503074473</v>
      </c>
    </row>
    <row r="25" spans="1:27">
      <c r="C25" s="9"/>
      <c r="D25" s="37" t="s">
        <v>31</v>
      </c>
      <c r="G25" s="25">
        <f>'CIAL 20 year return calculation'!G23</f>
        <v>389254.47400000063</v>
      </c>
      <c r="H25" s="25">
        <f>'CIAL 20 year return calculation'!H23</f>
        <v>410571.20400000061</v>
      </c>
      <c r="I25" s="25">
        <f>'CIAL 20 year return calculation'!I23</f>
        <v>436002.26900000061</v>
      </c>
      <c r="J25" s="25">
        <f>'CIAL 20 year return calculation'!J23</f>
        <v>436525.83400000061</v>
      </c>
      <c r="K25" s="25">
        <f>'CIAL 20 year return calculation'!K23</f>
        <v>439388.62400000065</v>
      </c>
      <c r="L25" s="25">
        <f>'CIAL 20 year return calculation'!L23</f>
        <v>443312.22400000063</v>
      </c>
      <c r="M25" s="25">
        <f>'CIAL 20 year return calculation'!M23</f>
        <v>446373.98400000058</v>
      </c>
      <c r="N25" s="25">
        <f>'CIAL 20 year return calculation'!N23</f>
        <v>450647.67400000058</v>
      </c>
      <c r="O25" s="25">
        <f>'CIAL 20 year return calculation'!O23</f>
        <v>455448.68400000065</v>
      </c>
      <c r="P25" s="25">
        <f>'CIAL 20 year return calculation'!P23</f>
        <v>457899.26400000061</v>
      </c>
      <c r="Q25" s="25">
        <f>'CIAL 20 year return calculation'!Q23</f>
        <v>467723.40378130949</v>
      </c>
      <c r="R25" s="25">
        <f>'CIAL 20 year return calculation'!R23</f>
        <v>478754.14723776991</v>
      </c>
      <c r="S25" s="25">
        <f>'CIAL 20 year return calculation'!S23</f>
        <v>491200.81530789868</v>
      </c>
      <c r="T25" s="25">
        <f>'CIAL 20 year return calculation'!T23</f>
        <v>501868.93346896209</v>
      </c>
      <c r="U25" s="25">
        <f>'CIAL 20 year return calculation'!U23</f>
        <v>512371.78781908925</v>
      </c>
      <c r="V25" s="25">
        <f>'CIAL 20 year return calculation'!V23</f>
        <v>523469.45129498397</v>
      </c>
      <c r="W25" s="25">
        <f>'CIAL 20 year return calculation'!W23</f>
        <v>535395.98700457683</v>
      </c>
      <c r="X25" s="25">
        <f>'CIAL 20 year return calculation'!X23</f>
        <v>548139.58701762999</v>
      </c>
      <c r="Y25" s="25">
        <f>'CIAL 20 year return calculation'!Y23</f>
        <v>561405.25748806284</v>
      </c>
      <c r="Z25" s="25">
        <f>'CIAL 20 year return calculation'!Z23</f>
        <v>574219.94783863518</v>
      </c>
      <c r="AA25" s="25">
        <f>'CIAL 20 year return calculation'!AA23</f>
        <v>587511.78621282615</v>
      </c>
    </row>
    <row r="26" spans="1:27">
      <c r="C26" s="9"/>
      <c r="D26" s="37" t="s">
        <v>41</v>
      </c>
      <c r="G26" s="20">
        <f>SUM(G24:G25)</f>
        <v>1820359.4375192313</v>
      </c>
      <c r="H26" s="20">
        <f t="shared" ref="H26:AA26" si="2">SUM(H24:H25)</f>
        <v>1813488.5760384623</v>
      </c>
      <c r="I26" s="20">
        <f t="shared" si="2"/>
        <v>1864651.8650384622</v>
      </c>
      <c r="J26" s="20">
        <f t="shared" si="2"/>
        <v>1890990.1037884625</v>
      </c>
      <c r="K26" s="20">
        <f t="shared" si="2"/>
        <v>1925039.363403847</v>
      </c>
      <c r="L26" s="20">
        <f t="shared" si="2"/>
        <v>1944247.4292884625</v>
      </c>
      <c r="M26" s="20">
        <f t="shared" si="2"/>
        <v>1967956.1677884625</v>
      </c>
      <c r="N26" s="20">
        <f t="shared" si="2"/>
        <v>1987229.6810384626</v>
      </c>
      <c r="O26" s="20">
        <f t="shared" si="2"/>
        <v>2020712.7506346162</v>
      </c>
      <c r="P26" s="20">
        <f t="shared" si="2"/>
        <v>2038396.3617884626</v>
      </c>
      <c r="Q26" s="20">
        <f t="shared" si="2"/>
        <v>2091809.0500802086</v>
      </c>
      <c r="R26" s="20">
        <f t="shared" si="2"/>
        <v>2145644.4926026347</v>
      </c>
      <c r="S26" s="20">
        <f t="shared" si="2"/>
        <v>2204362.2670722469</v>
      </c>
      <c r="T26" s="20">
        <f t="shared" si="2"/>
        <v>2258361.4054772435</v>
      </c>
      <c r="U26" s="20">
        <f t="shared" si="2"/>
        <v>2312519.1114502945</v>
      </c>
      <c r="V26" s="20">
        <f t="shared" si="2"/>
        <v>2369143.8802771876</v>
      </c>
      <c r="W26" s="20">
        <f t="shared" si="2"/>
        <v>2428960.8238610607</v>
      </c>
      <c r="X26" s="20">
        <f t="shared" si="2"/>
        <v>2491955.2706944905</v>
      </c>
      <c r="Y26" s="20">
        <f t="shared" si="2"/>
        <v>2557260.4177762219</v>
      </c>
      <c r="Z26" s="20">
        <f t="shared" si="2"/>
        <v>2621968.2744797943</v>
      </c>
      <c r="AA26" s="20">
        <f t="shared" si="2"/>
        <v>2688896.5365202734</v>
      </c>
    </row>
    <row r="27" spans="1:27">
      <c r="A27" s="9"/>
      <c r="C27" s="9"/>
    </row>
    <row r="28" spans="1:27">
      <c r="C28" s="35" t="s">
        <v>32</v>
      </c>
    </row>
    <row r="29" spans="1:27">
      <c r="C29" s="29" t="s">
        <v>23</v>
      </c>
    </row>
    <row r="30" spans="1:27">
      <c r="D30" s="37" t="s">
        <v>33</v>
      </c>
      <c r="G30" s="25">
        <f>'CIAL 20 year return calculation'!G28</f>
        <v>1405380.04837277</v>
      </c>
      <c r="H30" s="25">
        <f>'CIAL 20 year return calculation'!H28</f>
        <v>1355560.51210738</v>
      </c>
      <c r="I30" s="25">
        <f>'CIAL 20 year return calculation'!I28</f>
        <v>1457227.55054119</v>
      </c>
      <c r="J30" s="25">
        <f>'CIAL 20 year return calculation'!J28</f>
        <v>1602950.3054255201</v>
      </c>
      <c r="K30" s="25">
        <f>'CIAL 20 year return calculation'!K28</f>
        <v>1651038.8141850804</v>
      </c>
      <c r="L30" s="25">
        <f>'CIAL 20 year return calculation'!L28</f>
        <v>1700569.9796342803</v>
      </c>
      <c r="M30" s="25">
        <f>'CIAL 20 year return calculation'!M28</f>
        <v>1751587.0787111095</v>
      </c>
      <c r="N30" s="25">
        <f>'CIAL 20 year return calculation'!N28</f>
        <v>1804134.6898191499</v>
      </c>
      <c r="O30" s="25">
        <f>'CIAL 20 year return calculation'!O28</f>
        <v>1858258.7305649002</v>
      </c>
      <c r="P30" s="25">
        <f>'CIAL 20 year return calculation'!P28</f>
        <v>1914006.4932807498</v>
      </c>
      <c r="Q30" s="25">
        <f>'CIAL 20 year return calculation'!Q28</f>
        <v>2032956.5565714824</v>
      </c>
      <c r="R30" s="25">
        <f>'CIAL 20 year return calculation'!R28</f>
        <v>2093945.2532686268</v>
      </c>
      <c r="S30" s="25">
        <f>'CIAL 20 year return calculation'!S28</f>
        <v>2156763.6108666859</v>
      </c>
      <c r="T30" s="25">
        <f>'CIAL 20 year return calculation'!T28</f>
        <v>2221466.5191926868</v>
      </c>
      <c r="U30" s="25">
        <f>'CIAL 20 year return calculation'!U28</f>
        <v>2288110.5147684668</v>
      </c>
      <c r="V30" s="25">
        <f>'CIAL 20 year return calculation'!V28</f>
        <v>2356753.8302115207</v>
      </c>
      <c r="W30" s="25">
        <f>'CIAL 20 year return calculation'!W28</f>
        <v>2427456.4451178666</v>
      </c>
      <c r="X30" s="25">
        <f>'CIAL 20 year return calculation'!X28</f>
        <v>2500280.1384714036</v>
      </c>
      <c r="Y30" s="25">
        <f>'CIAL 20 year return calculation'!Y28</f>
        <v>2575288.5426255451</v>
      </c>
      <c r="Z30" s="25">
        <f>'CIAL 20 year return calculation'!Z28</f>
        <v>2652547.1989043113</v>
      </c>
      <c r="AA30" s="25">
        <f>'CIAL 20 year return calculation'!AA28</f>
        <v>2732123.6148714409</v>
      </c>
    </row>
    <row r="31" spans="1:27">
      <c r="D31" s="37" t="s">
        <v>34</v>
      </c>
      <c r="G31" s="25">
        <f>'CIAL 20 year return calculation'!G29</f>
        <v>702690.02418638498</v>
      </c>
      <c r="H31" s="25">
        <f>'CIAL 20 year return calculation'!H29</f>
        <v>677780.25605368998</v>
      </c>
      <c r="I31" s="25">
        <f>'CIAL 20 year return calculation'!I29</f>
        <v>728613.77527059498</v>
      </c>
      <c r="J31" s="25">
        <f>'CIAL 20 year return calculation'!J29</f>
        <v>801475.15271276003</v>
      </c>
      <c r="K31" s="25">
        <f>'CIAL 20 year return calculation'!K29</f>
        <v>825519.40709254018</v>
      </c>
      <c r="L31" s="25">
        <f>'CIAL 20 year return calculation'!L29</f>
        <v>850284.98981714016</v>
      </c>
      <c r="M31" s="25">
        <f>'CIAL 20 year return calculation'!M29</f>
        <v>875793.53935555473</v>
      </c>
      <c r="N31" s="25">
        <f>'CIAL 20 year return calculation'!N29</f>
        <v>902067.34490957495</v>
      </c>
      <c r="O31" s="25">
        <f>'CIAL 20 year return calculation'!O29</f>
        <v>929129.3652824501</v>
      </c>
      <c r="P31" s="25">
        <f>'CIAL 20 year return calculation'!P29</f>
        <v>957003.24664037488</v>
      </c>
      <c r="Q31" s="25">
        <f>'CIAL 20 year return calculation'!Q29</f>
        <v>1016478.2782857412</v>
      </c>
      <c r="R31" s="25">
        <f>'CIAL 20 year return calculation'!R29</f>
        <v>1046972.6266343134</v>
      </c>
      <c r="S31" s="25">
        <f>'CIAL 20 year return calculation'!S29</f>
        <v>1078381.8054333429</v>
      </c>
      <c r="T31" s="25">
        <f>'CIAL 20 year return calculation'!T29</f>
        <v>1110733.2595963434</v>
      </c>
      <c r="U31" s="25">
        <f>'CIAL 20 year return calculation'!U29</f>
        <v>1144055.2573842334</v>
      </c>
      <c r="V31" s="25">
        <f>'CIAL 20 year return calculation'!V29</f>
        <v>1178376.9151057603</v>
      </c>
      <c r="W31" s="25">
        <f>'CIAL 20 year return calculation'!W29</f>
        <v>1213728.2225589333</v>
      </c>
      <c r="X31" s="25">
        <f>'CIAL 20 year return calculation'!X29</f>
        <v>1250140.0692357018</v>
      </c>
      <c r="Y31" s="25">
        <f>'CIAL 20 year return calculation'!Y29</f>
        <v>1287644.2713127725</v>
      </c>
      <c r="Z31" s="25">
        <f>'CIAL 20 year return calculation'!Z29</f>
        <v>1326273.5994521556</v>
      </c>
      <c r="AA31" s="25">
        <f>'CIAL 20 year return calculation'!AA29</f>
        <v>1366061.8074357205</v>
      </c>
    </row>
    <row r="32" spans="1:27">
      <c r="D32" s="37" t="s">
        <v>35</v>
      </c>
      <c r="G32" s="25">
        <f>'CIAL 20 year return calculation'!G30</f>
        <v>969632</v>
      </c>
      <c r="H32" s="25">
        <f>'CIAL 20 year return calculation'!H30</f>
        <v>889241</v>
      </c>
      <c r="I32" s="25">
        <f>'CIAL 20 year return calculation'!I30</f>
        <v>889241</v>
      </c>
      <c r="J32" s="25">
        <f>'CIAL 20 year return calculation'!J30</f>
        <v>959338</v>
      </c>
      <c r="K32" s="25">
        <f>'CIAL 20 year return calculation'!K30</f>
        <v>1013101</v>
      </c>
      <c r="L32" s="25">
        <f>'CIAL 20 year return calculation'!L30</f>
        <v>1066610</v>
      </c>
      <c r="M32" s="25">
        <f>'CIAL 20 year return calculation'!M30</f>
        <v>1111486</v>
      </c>
      <c r="N32" s="25">
        <f>'CIAL 20 year return calculation'!N30</f>
        <v>1160029</v>
      </c>
      <c r="O32" s="25">
        <f>'CIAL 20 year return calculation'!O30</f>
        <v>1223416</v>
      </c>
      <c r="P32" s="25">
        <f>'CIAL 20 year return calculation'!P30</f>
        <v>1279512</v>
      </c>
      <c r="Q32" s="25">
        <f>'CIAL 20 year return calculation'!Q30</f>
        <v>1326522.0649999999</v>
      </c>
      <c r="R32" s="25">
        <f>'CIAL 20 year return calculation'!R30</f>
        <v>1366317.72695</v>
      </c>
      <c r="S32" s="25">
        <f>'CIAL 20 year return calculation'!S30</f>
        <v>1407307.2587585</v>
      </c>
      <c r="T32" s="25">
        <f>'CIAL 20 year return calculation'!T30</f>
        <v>1449526.476521255</v>
      </c>
      <c r="U32" s="25">
        <f>'CIAL 20 year return calculation'!U30</f>
        <v>1493012.2708168929</v>
      </c>
      <c r="V32" s="25">
        <f>'CIAL 20 year return calculation'!V30</f>
        <v>1537802.6389413995</v>
      </c>
      <c r="W32" s="25">
        <f>'CIAL 20 year return calculation'!W30</f>
        <v>1583936.7181096412</v>
      </c>
      <c r="X32" s="25">
        <f>'CIAL 20 year return calculation'!X30</f>
        <v>1631454.8196529311</v>
      </c>
      <c r="Y32" s="25">
        <f>'CIAL 20 year return calculation'!Y30</f>
        <v>1680398.4642425191</v>
      </c>
      <c r="Z32" s="25">
        <f>'CIAL 20 year return calculation'!Z30</f>
        <v>1730810.4181697944</v>
      </c>
      <c r="AA32" s="25">
        <f>'CIAL 20 year return calculation'!AA30</f>
        <v>1782734.7307148883</v>
      </c>
    </row>
    <row r="33" spans="1:28">
      <c r="D33" s="7" t="s">
        <v>36</v>
      </c>
      <c r="G33" s="18">
        <f>G31/G32</f>
        <v>0.72469764218423582</v>
      </c>
      <c r="H33" s="18">
        <f t="shared" ref="H33:AA33" si="3">H31/H32</f>
        <v>0.7622008612442408</v>
      </c>
      <c r="I33" s="18">
        <f t="shared" si="3"/>
        <v>0.81936592585204127</v>
      </c>
      <c r="J33" s="18">
        <f t="shared" si="3"/>
        <v>0.83544606042162406</v>
      </c>
      <c r="K33" s="18">
        <f t="shared" si="3"/>
        <v>0.81484413409180345</v>
      </c>
      <c r="L33" s="18">
        <f t="shared" si="3"/>
        <v>0.79718452838163922</v>
      </c>
      <c r="M33" s="18">
        <f t="shared" si="3"/>
        <v>0.78794833165289957</v>
      </c>
      <c r="N33" s="18">
        <f t="shared" si="3"/>
        <v>0.77762482223252605</v>
      </c>
      <c r="O33" s="18">
        <f t="shared" si="3"/>
        <v>0.75945497302834852</v>
      </c>
      <c r="P33" s="18">
        <f t="shared" si="3"/>
        <v>0.74794394006494269</v>
      </c>
      <c r="Q33" s="18">
        <f t="shared" si="3"/>
        <v>0.76627317788772797</v>
      </c>
      <c r="R33" s="18">
        <f t="shared" si="3"/>
        <v>0.76627317788772786</v>
      </c>
      <c r="S33" s="18">
        <f t="shared" si="3"/>
        <v>0.76627317788772797</v>
      </c>
      <c r="T33" s="18">
        <f t="shared" si="3"/>
        <v>0.76627317788772809</v>
      </c>
      <c r="U33" s="18">
        <f t="shared" si="3"/>
        <v>0.76627317788772786</v>
      </c>
      <c r="V33" s="18">
        <f t="shared" si="3"/>
        <v>0.76627317788772786</v>
      </c>
      <c r="W33" s="18">
        <f t="shared" si="3"/>
        <v>0.76627317788772809</v>
      </c>
      <c r="X33" s="18">
        <f t="shared" si="3"/>
        <v>0.76627317788772809</v>
      </c>
      <c r="Y33" s="18">
        <f t="shared" si="3"/>
        <v>0.76627317788772786</v>
      </c>
      <c r="Z33" s="18">
        <f t="shared" si="3"/>
        <v>0.76627317788772797</v>
      </c>
      <c r="AA33" s="18">
        <f t="shared" si="3"/>
        <v>0.76627317788772797</v>
      </c>
    </row>
    <row r="34" spans="1:28"/>
    <row r="35" spans="1:28">
      <c r="A35" s="9"/>
      <c r="C35" s="29" t="s">
        <v>37</v>
      </c>
    </row>
    <row r="36" spans="1:28">
      <c r="D36" s="37" t="s">
        <v>34</v>
      </c>
      <c r="G36" s="25">
        <f>'CIAL 20 year return calculation'!G34</f>
        <v>1327814.8617457699</v>
      </c>
      <c r="H36" s="25">
        <f>'CIAL 20 year return calculation'!H34</f>
        <v>1290779.88721252</v>
      </c>
      <c r="I36" s="25">
        <f>'CIAL 20 year return calculation'!I34</f>
        <v>1305893.5266257601</v>
      </c>
      <c r="J36" s="25">
        <f>'CIAL 20 year return calculation'!J34</f>
        <v>1337230.1202835401</v>
      </c>
      <c r="K36" s="25">
        <f>'CIAL 20 year return calculation'!K34</f>
        <v>1372474.4360229052</v>
      </c>
      <c r="L36" s="25">
        <f>'CIAL 20 year return calculation'!L34</f>
        <v>1405083.1854069952</v>
      </c>
      <c r="M36" s="25">
        <f>'CIAL 20 year return calculation'!M34</f>
        <v>1440067.8821269996</v>
      </c>
      <c r="N36" s="25">
        <f>'CIAL 20 year return calculation'!N34</f>
        <v>1476358.4318761404</v>
      </c>
      <c r="O36" s="25">
        <f>'CIAL 20 year return calculation'!O34</f>
        <v>1514320.72688221</v>
      </c>
      <c r="P36" s="25">
        <f>'CIAL 20 year return calculation'!P34</f>
        <v>1544586.8852456901</v>
      </c>
      <c r="Q36" s="25">
        <f>'CIAL 20 year return calculation'!Q34</f>
        <v>1576424.0718282633</v>
      </c>
      <c r="R36" s="25">
        <f>'CIAL 20 year return calculation'!R34</f>
        <v>1617069.5390201434</v>
      </c>
      <c r="S36" s="25">
        <f>'CIAL 20 year return calculation'!S34</f>
        <v>1662932.3261196243</v>
      </c>
      <c r="T36" s="25">
        <f>'CIAL 20 year return calculation'!T34</f>
        <v>1702241.6118831914</v>
      </c>
      <c r="U36" s="25">
        <f>'CIAL 20 year return calculation'!U34</f>
        <v>1740941.9427896424</v>
      </c>
      <c r="V36" s="25">
        <f>'CIAL 20 year return calculation'!V34</f>
        <v>1781833.9931302585</v>
      </c>
      <c r="W36" s="25">
        <f>'CIAL 20 year return calculation'!W34</f>
        <v>1825780.2255678494</v>
      </c>
      <c r="X36" s="25">
        <f>'CIAL 20 year return calculation'!X34</f>
        <v>1872737.1309007918</v>
      </c>
      <c r="Y36" s="25">
        <f>'CIAL 20 year return calculation'!Y34</f>
        <v>1921617.7322865925</v>
      </c>
      <c r="Z36" s="25">
        <f>'CIAL 20 year return calculation'!Z34</f>
        <v>1968836.5873233513</v>
      </c>
      <c r="AA36" s="25">
        <f>'CIAL 20 year return calculation'!AA34</f>
        <v>2017813.6107388979</v>
      </c>
    </row>
    <row r="37" spans="1:28">
      <c r="D37" s="37" t="s">
        <v>35</v>
      </c>
      <c r="G37" s="25">
        <f>'CIAL 20 year return calculation'!G35</f>
        <v>1744908</v>
      </c>
      <c r="H37" s="25">
        <f>'CIAL 20 year return calculation'!H35</f>
        <v>1823073</v>
      </c>
      <c r="I37" s="25">
        <f>'CIAL 20 year return calculation'!I35</f>
        <v>1977165</v>
      </c>
      <c r="J37" s="25">
        <f>'CIAL 20 year return calculation'!J35</f>
        <v>1995810</v>
      </c>
      <c r="K37" s="25">
        <f>'CIAL 20 year return calculation'!K35</f>
        <v>2006432</v>
      </c>
      <c r="L37" s="25">
        <f>'CIAL 20 year return calculation'!L35</f>
        <v>2002713</v>
      </c>
      <c r="M37" s="25">
        <f>'CIAL 20 year return calculation'!M35</f>
        <v>2011371</v>
      </c>
      <c r="N37" s="25">
        <f>'CIAL 20 year return calculation'!N35</f>
        <v>2004656</v>
      </c>
      <c r="O37" s="25">
        <f>'CIAL 20 year return calculation'!O35</f>
        <v>2016133</v>
      </c>
      <c r="P37" s="25">
        <f>'CIAL 20 year return calculation'!P35</f>
        <v>2017156</v>
      </c>
      <c r="Q37" s="25">
        <f>'CIAL 20 year return calculation'!Q35</f>
        <v>2057261.1926385816</v>
      </c>
      <c r="R37" s="25">
        <f>'CIAL 20 year return calculation'!R35</f>
        <v>2110304.2435566913</v>
      </c>
      <c r="S37" s="25">
        <f>'CIAL 20 year return calculation'!S35</f>
        <v>2170155.9888910428</v>
      </c>
      <c r="T37" s="25">
        <f>'CIAL 20 year return calculation'!T35</f>
        <v>2221455.2994997283</v>
      </c>
      <c r="U37" s="25">
        <f>'CIAL 20 year return calculation'!U35</f>
        <v>2271959.9132892</v>
      </c>
      <c r="V37" s="25">
        <f>'CIAL 20 year return calculation'!V35</f>
        <v>2325324.7595615666</v>
      </c>
      <c r="W37" s="25">
        <f>'CIAL 20 year return calculation'!W35</f>
        <v>2382675.3672896498</v>
      </c>
      <c r="X37" s="25">
        <f>'CIAL 20 year return calculation'!X35</f>
        <v>2443954.956198636</v>
      </c>
      <c r="Y37" s="25">
        <f>'CIAL 20 year return calculation'!Y35</f>
        <v>2507745.002354946</v>
      </c>
      <c r="Z37" s="25">
        <f>'CIAL 20 year return calculation'!Z35</f>
        <v>2569366.4402433503</v>
      </c>
      <c r="AA37" s="25">
        <f>'CIAL 20 year return calculation'!AA35</f>
        <v>2633282.3188475766</v>
      </c>
    </row>
    <row r="38" spans="1:28">
      <c r="D38" s="7" t="s">
        <v>36</v>
      </c>
      <c r="G38" s="18">
        <f>G36/G37</f>
        <v>0.7609655418771476</v>
      </c>
      <c r="H38" s="18">
        <f t="shared" ref="H38:AA38" si="4">H36/H37</f>
        <v>0.70802424654005625</v>
      </c>
      <c r="I38" s="18">
        <f t="shared" si="4"/>
        <v>0.66048788372531386</v>
      </c>
      <c r="J38" s="18">
        <f t="shared" si="4"/>
        <v>0.67001874942180872</v>
      </c>
      <c r="K38" s="18">
        <f t="shared" si="4"/>
        <v>0.6840373538813701</v>
      </c>
      <c r="L38" s="18">
        <f t="shared" si="4"/>
        <v>0.70158988602310723</v>
      </c>
      <c r="M38" s="18">
        <f t="shared" si="4"/>
        <v>0.71596333154201763</v>
      </c>
      <c r="N38" s="18">
        <f t="shared" si="4"/>
        <v>0.73646472605581226</v>
      </c>
      <c r="O38" s="18">
        <f t="shared" si="4"/>
        <v>0.75110160236562273</v>
      </c>
      <c r="P38" s="18">
        <f t="shared" si="4"/>
        <v>0.76572505311720562</v>
      </c>
      <c r="Q38" s="18">
        <f t="shared" si="4"/>
        <v>0.76627317788772797</v>
      </c>
      <c r="R38" s="18">
        <f t="shared" si="4"/>
        <v>0.76627317788772786</v>
      </c>
      <c r="S38" s="18">
        <f t="shared" si="4"/>
        <v>0.76627317788772797</v>
      </c>
      <c r="T38" s="18">
        <f t="shared" si="4"/>
        <v>0.76627317788772797</v>
      </c>
      <c r="U38" s="18">
        <f t="shared" si="4"/>
        <v>0.76627317788772809</v>
      </c>
      <c r="V38" s="18">
        <f t="shared" si="4"/>
        <v>0.76627317788772797</v>
      </c>
      <c r="W38" s="18">
        <f t="shared" si="4"/>
        <v>0.76627317788772797</v>
      </c>
      <c r="X38" s="18">
        <f t="shared" si="4"/>
        <v>0.76627317788772797</v>
      </c>
      <c r="Y38" s="18">
        <f t="shared" si="4"/>
        <v>0.76627317788772809</v>
      </c>
      <c r="Z38" s="18">
        <f t="shared" si="4"/>
        <v>0.76627317788772797</v>
      </c>
      <c r="AA38" s="18">
        <f t="shared" si="4"/>
        <v>0.76627317788772797</v>
      </c>
    </row>
    <row r="39" spans="1:28"/>
    <row r="40" spans="1:28">
      <c r="A40" s="9"/>
      <c r="C40" s="29" t="s">
        <v>38</v>
      </c>
    </row>
    <row r="41" spans="1:28">
      <c r="D41" s="37" t="s">
        <v>34</v>
      </c>
      <c r="G41" s="25">
        <f>'CIAL 20 year return calculation'!G39</f>
        <v>736014.83569701004</v>
      </c>
      <c r="H41" s="25">
        <f>'CIAL 20 year return calculation'!H39</f>
        <v>764110.79590985004</v>
      </c>
      <c r="I41" s="25">
        <f>'CIAL 20 year return calculation'!I39</f>
        <v>790094.39228110528</v>
      </c>
      <c r="J41" s="25">
        <f>'CIAL 20 year return calculation'!J39</f>
        <v>811151.05594972509</v>
      </c>
      <c r="K41" s="25">
        <f>'CIAL 20 year return calculation'!K39</f>
        <v>829624.78882297524</v>
      </c>
      <c r="L41" s="25">
        <f>'CIAL 20 year return calculation'!L39</f>
        <v>852059.2300491198</v>
      </c>
      <c r="M41" s="25">
        <f>'CIAL 20 year return calculation'!M39</f>
        <v>873512.99114140007</v>
      </c>
      <c r="N41" s="25">
        <f>'CIAL 20 year return calculation'!N39</f>
        <v>895053.46697010542</v>
      </c>
      <c r="O41" s="25">
        <f>'CIAL 20 year return calculation'!O39</f>
        <v>916389.38761913998</v>
      </c>
      <c r="P41" s="25">
        <f>'CIAL 20 year return calculation'!P39</f>
        <v>934726.21074413008</v>
      </c>
      <c r="Q41" s="25">
        <f>'CIAL 20 year return calculation'!Q39</f>
        <v>911476.99644580099</v>
      </c>
      <c r="R41" s="25">
        <f>'CIAL 20 year return calculation'!R39</f>
        <v>934977.91159753758</v>
      </c>
      <c r="S41" s="25">
        <f>'CIAL 20 year return calculation'!S39</f>
        <v>961495.44338426483</v>
      </c>
      <c r="T41" s="25">
        <f>'CIAL 20 year return calculation'!T39</f>
        <v>984223.78809842048</v>
      </c>
      <c r="U41" s="25">
        <f>'CIAL 20 year return calculation'!U39</f>
        <v>1006600.0395186114</v>
      </c>
      <c r="V41" s="25">
        <f>'CIAL 20 year return calculation'!V39</f>
        <v>1030243.5272634723</v>
      </c>
      <c r="W41" s="25">
        <f>'CIAL 20 year return calculation'!W39</f>
        <v>1055652.9210066607</v>
      </c>
      <c r="X41" s="25">
        <f>'CIAL 20 year return calculation'!X39</f>
        <v>1082803.0640424888</v>
      </c>
      <c r="Y41" s="25">
        <f>'CIAL 20 year return calculation'!Y39</f>
        <v>1111065.4742224622</v>
      </c>
      <c r="Z41" s="25">
        <f>'CIAL 20 year return calculation'!Z39</f>
        <v>1138367.0746824197</v>
      </c>
      <c r="AA41" s="25">
        <f>'CIAL 20 year return calculation'!AA39</f>
        <v>1166685.2353825953</v>
      </c>
    </row>
    <row r="42" spans="1:28">
      <c r="D42" s="37" t="s">
        <v>35</v>
      </c>
      <c r="G42" s="25">
        <f>'CIAL 20 year return calculation'!G40</f>
        <v>974603</v>
      </c>
      <c r="H42" s="25">
        <f>'CIAL 20 year return calculation'!H40</f>
        <v>1038345</v>
      </c>
      <c r="I42" s="25">
        <f>'CIAL 20 year return calculation'!I40</f>
        <v>1094823</v>
      </c>
      <c r="J42" s="25">
        <f>'CIAL 20 year return calculation'!J40</f>
        <v>1096289</v>
      </c>
      <c r="K42" s="25">
        <f>'CIAL 20 year return calculation'!K40</f>
        <v>1104465</v>
      </c>
      <c r="L42" s="25">
        <f>'CIAL 20 year return calculation'!L40</f>
        <v>1117308</v>
      </c>
      <c r="M42" s="25">
        <f>'CIAL 20 year return calculation'!M40</f>
        <v>1126340</v>
      </c>
      <c r="N42" s="25">
        <f>'CIAL 20 year return calculation'!N40</f>
        <v>1139500</v>
      </c>
      <c r="O42" s="25">
        <f>'CIAL 20 year return calculation'!O40</f>
        <v>1153912</v>
      </c>
      <c r="P42" s="25">
        <f>'CIAL 20 year return calculation'!P40</f>
        <v>1161836</v>
      </c>
      <c r="Q42" s="25">
        <f>'CIAL 20 year return calculation'!Q40</f>
        <v>1189493.5419223923</v>
      </c>
      <c r="R42" s="25">
        <f>'CIAL 20 year return calculation'!R40</f>
        <v>1220162.6503159788</v>
      </c>
      <c r="S42" s="25">
        <f>'CIAL 20 year return calculation'!S40</f>
        <v>1254768.4965754342</v>
      </c>
      <c r="T42" s="25">
        <f>'CIAL 20 year return calculation'!T40</f>
        <v>1284429.386934154</v>
      </c>
      <c r="U42" s="25">
        <f>'CIAL 20 year return calculation'!U40</f>
        <v>1313630.7893398502</v>
      </c>
      <c r="V42" s="25">
        <f>'CIAL 20 year return calculation'!V40</f>
        <v>1344485.9574798015</v>
      </c>
      <c r="W42" s="25">
        <f>'CIAL 20 year return calculation'!W40</f>
        <v>1377645.6640654225</v>
      </c>
      <c r="X42" s="25">
        <f>'CIAL 20 year return calculation'!X40</f>
        <v>1413077.0791524923</v>
      </c>
      <c r="Y42" s="25">
        <f>'CIAL 20 year return calculation'!Y40</f>
        <v>1449960.0224624488</v>
      </c>
      <c r="Z42" s="25">
        <f>'CIAL 20 year return calculation'!Z40</f>
        <v>1485589.0921569092</v>
      </c>
      <c r="AA42" s="25">
        <f>'CIAL 20 year return calculation'!AA40</f>
        <v>1522544.7908781357</v>
      </c>
    </row>
    <row r="43" spans="1:28">
      <c r="D43" s="7" t="s">
        <v>36</v>
      </c>
      <c r="G43" s="18">
        <f>G41/G42</f>
        <v>0.75519451068487375</v>
      </c>
      <c r="H43" s="18">
        <f t="shared" ref="H43:AA43" si="5">H41/H42</f>
        <v>0.73589297960682631</v>
      </c>
      <c r="I43" s="18">
        <f t="shared" si="5"/>
        <v>0.72166404275495244</v>
      </c>
      <c r="J43" s="18">
        <f t="shared" si="5"/>
        <v>0.73990622541111428</v>
      </c>
      <c r="K43" s="18">
        <f t="shared" si="5"/>
        <v>0.75115534564062714</v>
      </c>
      <c r="L43" s="18">
        <f t="shared" si="5"/>
        <v>0.76260013357920986</v>
      </c>
      <c r="M43" s="18">
        <f t="shared" si="5"/>
        <v>0.77553224704920365</v>
      </c>
      <c r="N43" s="18">
        <f t="shared" si="5"/>
        <v>0.78547912853892532</v>
      </c>
      <c r="O43" s="18">
        <f t="shared" si="5"/>
        <v>0.79415881594015836</v>
      </c>
      <c r="P43" s="18">
        <f t="shared" si="5"/>
        <v>0.80452508851862925</v>
      </c>
      <c r="Q43" s="18">
        <f t="shared" si="5"/>
        <v>0.76627317788772797</v>
      </c>
      <c r="R43" s="18">
        <f t="shared" si="5"/>
        <v>0.76627317788772786</v>
      </c>
      <c r="S43" s="18">
        <f t="shared" si="5"/>
        <v>0.76627317788772809</v>
      </c>
      <c r="T43" s="18">
        <f t="shared" si="5"/>
        <v>0.76627317788772809</v>
      </c>
      <c r="U43" s="18">
        <f t="shared" si="5"/>
        <v>0.76627317788772786</v>
      </c>
      <c r="V43" s="18">
        <f t="shared" si="5"/>
        <v>0.76627317788772809</v>
      </c>
      <c r="W43" s="18">
        <f t="shared" si="5"/>
        <v>0.76627317788772797</v>
      </c>
      <c r="X43" s="18">
        <f t="shared" si="5"/>
        <v>0.76627317788772797</v>
      </c>
      <c r="Y43" s="18">
        <f t="shared" si="5"/>
        <v>0.76627317788772797</v>
      </c>
      <c r="Z43" s="18">
        <f t="shared" si="5"/>
        <v>0.76627317788772809</v>
      </c>
      <c r="AA43" s="18">
        <f t="shared" si="5"/>
        <v>0.76627317788772797</v>
      </c>
    </row>
    <row r="44" spans="1:28"/>
    <row r="45" spans="1:28">
      <c r="C45" s="37" t="s">
        <v>33</v>
      </c>
      <c r="F45" s="28"/>
      <c r="G45" s="20">
        <f t="shared" ref="G45:AA45" si="6">G41+G36+G31</f>
        <v>2766519.7216291646</v>
      </c>
      <c r="H45" s="20">
        <f t="shared" si="6"/>
        <v>2732670.9391760598</v>
      </c>
      <c r="I45" s="20">
        <f t="shared" si="6"/>
        <v>2824601.6941774604</v>
      </c>
      <c r="J45" s="20">
        <f t="shared" si="6"/>
        <v>2949856.3289460251</v>
      </c>
      <c r="K45" s="20">
        <f t="shared" si="6"/>
        <v>3027618.6319384207</v>
      </c>
      <c r="L45" s="20">
        <f t="shared" si="6"/>
        <v>3107427.4052732554</v>
      </c>
      <c r="M45" s="20">
        <f t="shared" si="6"/>
        <v>3189374.412623954</v>
      </c>
      <c r="N45" s="20">
        <f t="shared" si="6"/>
        <v>3273479.2437558207</v>
      </c>
      <c r="O45" s="20">
        <f t="shared" si="6"/>
        <v>3359839.4797838004</v>
      </c>
      <c r="P45" s="20">
        <f t="shared" si="6"/>
        <v>3436316.342630195</v>
      </c>
      <c r="Q45" s="20">
        <f t="shared" si="6"/>
        <v>3504379.3465598058</v>
      </c>
      <c r="R45" s="20">
        <f t="shared" si="6"/>
        <v>3599020.0772519945</v>
      </c>
      <c r="S45" s="20">
        <f t="shared" si="6"/>
        <v>3702809.5749372318</v>
      </c>
      <c r="T45" s="20">
        <f t="shared" si="6"/>
        <v>3797198.6595779555</v>
      </c>
      <c r="U45" s="20">
        <f t="shared" si="6"/>
        <v>3891597.2396924868</v>
      </c>
      <c r="V45" s="20">
        <f t="shared" si="6"/>
        <v>3990454.4354994912</v>
      </c>
      <c r="W45" s="20">
        <f t="shared" si="6"/>
        <v>4095161.3691334436</v>
      </c>
      <c r="X45" s="20">
        <f t="shared" si="6"/>
        <v>4205680.2641789829</v>
      </c>
      <c r="Y45" s="20">
        <f t="shared" si="6"/>
        <v>4320327.4778218269</v>
      </c>
      <c r="Z45" s="20">
        <f t="shared" si="6"/>
        <v>4433477.2614579266</v>
      </c>
      <c r="AA45" s="20">
        <f t="shared" si="6"/>
        <v>4550560.653557214</v>
      </c>
    </row>
    <row r="46" spans="1:28">
      <c r="C46" s="7" t="s">
        <v>39</v>
      </c>
      <c r="H46" s="18">
        <f t="shared" ref="H46:AA46" si="7">H45/G45-1</f>
        <v>-1.223514952323268E-2</v>
      </c>
      <c r="I46" s="18">
        <f t="shared" si="7"/>
        <v>3.364135567274662E-2</v>
      </c>
      <c r="J46" s="18">
        <f t="shared" si="7"/>
        <v>4.4344176039673222E-2</v>
      </c>
      <c r="K46" s="18">
        <f t="shared" si="7"/>
        <v>2.6361386562910871E-2</v>
      </c>
      <c r="L46" s="18">
        <f t="shared" si="7"/>
        <v>2.636024646331947E-2</v>
      </c>
      <c r="M46" s="18">
        <f t="shared" si="7"/>
        <v>2.6371334439425853E-2</v>
      </c>
      <c r="N46" s="18">
        <f t="shared" si="7"/>
        <v>2.6370322279807956E-2</v>
      </c>
      <c r="O46" s="18">
        <f t="shared" si="7"/>
        <v>2.6381788182317845E-2</v>
      </c>
      <c r="P46" s="18">
        <f t="shared" si="7"/>
        <v>2.2762058516949013E-2</v>
      </c>
      <c r="Q46" s="18">
        <f t="shared" si="7"/>
        <v>1.9806966863101572E-2</v>
      </c>
      <c r="R46" s="18">
        <f t="shared" si="7"/>
        <v>2.7006417209111788E-2</v>
      </c>
      <c r="S46" s="18">
        <f t="shared" si="7"/>
        <v>2.8838265821646836E-2</v>
      </c>
      <c r="T46" s="18">
        <f t="shared" si="7"/>
        <v>2.5491206806745881E-2</v>
      </c>
      <c r="U46" s="18">
        <f t="shared" si="7"/>
        <v>2.4860058315996358E-2</v>
      </c>
      <c r="V46" s="18">
        <f t="shared" si="7"/>
        <v>2.5402730477529056E-2</v>
      </c>
      <c r="W46" s="18">
        <f t="shared" si="7"/>
        <v>2.6239350762276237E-2</v>
      </c>
      <c r="X46" s="18">
        <f t="shared" si="7"/>
        <v>2.6987677672131838E-2</v>
      </c>
      <c r="Y46" s="18">
        <f t="shared" si="7"/>
        <v>2.7260087890971674E-2</v>
      </c>
      <c r="Z46" s="18">
        <f t="shared" si="7"/>
        <v>2.6190094203957459E-2</v>
      </c>
      <c r="AA46" s="18">
        <f t="shared" si="7"/>
        <v>2.6408930325896085E-2</v>
      </c>
      <c r="AB46" s="20"/>
    </row>
    <row r="47" spans="1:28">
      <c r="AB47" s="39"/>
    </row>
    <row r="48" spans="1:28">
      <c r="B48" s="9">
        <f>MAX($A$7:B47)+0.1</f>
        <v>1.2000000000000002</v>
      </c>
      <c r="C48" s="9" t="s">
        <v>300</v>
      </c>
    </row>
    <row r="49" spans="1:27"/>
    <row r="50" spans="1:27">
      <c r="C50" s="36" t="s">
        <v>170</v>
      </c>
      <c r="I50" s="22">
        <f>Inputs!I20</f>
        <v>2.1000000000000001E-2</v>
      </c>
      <c r="J50" s="22">
        <f>Inputs!J20</f>
        <v>2.1000000000000001E-2</v>
      </c>
      <c r="K50" s="22">
        <f>Inputs!K20</f>
        <v>2.1000000000000001E-2</v>
      </c>
      <c r="L50" s="22">
        <f>Inputs!L20</f>
        <v>2.1000000000000001E-2</v>
      </c>
      <c r="M50" s="22">
        <f>Inputs!M20</f>
        <v>2.5000000000000001E-2</v>
      </c>
      <c r="N50" s="22">
        <f>Inputs!N20</f>
        <v>2.5000000000000001E-2</v>
      </c>
      <c r="O50" s="22">
        <f>Inputs!O20</f>
        <v>2.5000000000000001E-2</v>
      </c>
      <c r="P50" s="22">
        <f>Inputs!P20</f>
        <v>2.5000000000000001E-2</v>
      </c>
      <c r="Q50" s="22">
        <f>Inputs!Q20</f>
        <v>2.5000000000000001E-2</v>
      </c>
      <c r="R50" s="22">
        <f>Inputs!R20</f>
        <v>2.4999999999999467E-3</v>
      </c>
      <c r="S50" s="22">
        <f>Inputs!S20</f>
        <v>2.4937655860348684E-3</v>
      </c>
      <c r="T50" s="22">
        <f>Inputs!T20</f>
        <v>2.4875621890545485E-3</v>
      </c>
      <c r="U50" s="22">
        <f>Inputs!U20</f>
        <v>2.4813895781636841E-3</v>
      </c>
      <c r="V50" s="22">
        <f>Inputs!V20</f>
        <v>2.4752475247524774E-3</v>
      </c>
      <c r="W50" s="22">
        <f>Inputs!W20</f>
        <v>2.4691358024691024E-3</v>
      </c>
      <c r="X50" s="22">
        <f>Inputs!X20</f>
        <v>2.4630541871919487E-3</v>
      </c>
      <c r="Y50" s="22">
        <f>Inputs!Y20</f>
        <v>2.4570024570023108E-3</v>
      </c>
      <c r="Z50" s="22">
        <f>Inputs!Z20</f>
        <v>2.450980392156854E-3</v>
      </c>
      <c r="AA50" s="22">
        <f>Inputs!AA20</f>
        <v>2.4449877750609694E-3</v>
      </c>
    </row>
    <row r="51" spans="1:27">
      <c r="C51" s="9"/>
    </row>
    <row r="52" spans="1:27">
      <c r="C52" s="35" t="s">
        <v>42</v>
      </c>
      <c r="G52" s="37" t="s">
        <v>48</v>
      </c>
    </row>
    <row r="53" spans="1:27">
      <c r="C53" s="9"/>
      <c r="D53" s="38" t="s">
        <v>54</v>
      </c>
      <c r="G53" s="31">
        <f>'CIAL 20 year return calculation'!G51*$F$199</f>
        <v>2.1735698405177977</v>
      </c>
      <c r="H53" s="31">
        <f>IF(H$4&gt;1,G53*(1+H$50),G53)</f>
        <v>2.1735698405177977</v>
      </c>
      <c r="I53" s="31">
        <f t="shared" ref="I53:AA53" si="8">IF(I4&gt;1,H53*(1+I50),H53)</f>
        <v>2.219214807168671</v>
      </c>
      <c r="J53" s="31">
        <f t="shared" si="8"/>
        <v>2.2658183181192131</v>
      </c>
      <c r="K53" s="31">
        <f t="shared" si="8"/>
        <v>2.3134005027997162</v>
      </c>
      <c r="L53" s="31">
        <f t="shared" si="8"/>
        <v>2.3619819133585098</v>
      </c>
      <c r="M53" s="31">
        <f t="shared" si="8"/>
        <v>2.4210314611924724</v>
      </c>
      <c r="N53" s="31">
        <f t="shared" si="8"/>
        <v>2.481557247722284</v>
      </c>
      <c r="O53" s="31">
        <f t="shared" si="8"/>
        <v>2.5435961789153407</v>
      </c>
      <c r="P53" s="31">
        <f t="shared" si="8"/>
        <v>2.6071860833882239</v>
      </c>
      <c r="Q53" s="31">
        <f t="shared" si="8"/>
        <v>2.6723657354729293</v>
      </c>
      <c r="R53" s="31">
        <f t="shared" si="8"/>
        <v>2.6790466498116117</v>
      </c>
      <c r="S53" s="31">
        <f t="shared" si="8"/>
        <v>2.685727564150294</v>
      </c>
      <c r="T53" s="31">
        <f t="shared" si="8"/>
        <v>2.6924084784889759</v>
      </c>
      <c r="U53" s="31">
        <f t="shared" si="8"/>
        <v>2.6990893928276578</v>
      </c>
      <c r="V53" s="31">
        <f t="shared" si="8"/>
        <v>2.7057703071663401</v>
      </c>
      <c r="W53" s="31">
        <f t="shared" si="8"/>
        <v>2.7124512215050225</v>
      </c>
      <c r="X53" s="31">
        <f t="shared" si="8"/>
        <v>2.7191321358437044</v>
      </c>
      <c r="Y53" s="31">
        <f t="shared" si="8"/>
        <v>2.7258130501823863</v>
      </c>
      <c r="Z53" s="31">
        <f t="shared" si="8"/>
        <v>2.7324939645210686</v>
      </c>
      <c r="AA53" s="31">
        <f t="shared" si="8"/>
        <v>2.7391748788597505</v>
      </c>
    </row>
    <row r="54" spans="1:27">
      <c r="C54" s="9"/>
      <c r="D54" s="38" t="s">
        <v>45</v>
      </c>
      <c r="H54" s="20">
        <f>IF(H$4=1,H42/12*7,H42)</f>
        <v>605701.25</v>
      </c>
      <c r="I54" s="20">
        <f t="shared" ref="I54:AA54" si="9">IF(I$4=1,I42/12*7,I42)</f>
        <v>1094823</v>
      </c>
      <c r="J54" s="20">
        <f t="shared" si="9"/>
        <v>1096289</v>
      </c>
      <c r="K54" s="20">
        <f t="shared" si="9"/>
        <v>1104465</v>
      </c>
      <c r="L54" s="20">
        <f t="shared" si="9"/>
        <v>1117308</v>
      </c>
      <c r="M54" s="20">
        <f t="shared" si="9"/>
        <v>1126340</v>
      </c>
      <c r="N54" s="20">
        <f t="shared" si="9"/>
        <v>1139500</v>
      </c>
      <c r="O54" s="20">
        <f t="shared" si="9"/>
        <v>1153912</v>
      </c>
      <c r="P54" s="20">
        <f t="shared" si="9"/>
        <v>1161836</v>
      </c>
      <c r="Q54" s="20">
        <f t="shared" si="9"/>
        <v>1189493.5419223923</v>
      </c>
      <c r="R54" s="20">
        <f t="shared" si="9"/>
        <v>1220162.6503159788</v>
      </c>
      <c r="S54" s="20">
        <f t="shared" si="9"/>
        <v>1254768.4965754342</v>
      </c>
      <c r="T54" s="20">
        <f t="shared" si="9"/>
        <v>1284429.386934154</v>
      </c>
      <c r="U54" s="20">
        <f t="shared" si="9"/>
        <v>1313630.7893398502</v>
      </c>
      <c r="V54" s="20">
        <f t="shared" si="9"/>
        <v>1344485.9574798015</v>
      </c>
      <c r="W54" s="20">
        <f t="shared" si="9"/>
        <v>1377645.6640654225</v>
      </c>
      <c r="X54" s="20">
        <f t="shared" si="9"/>
        <v>1413077.0791524923</v>
      </c>
      <c r="Y54" s="20">
        <f t="shared" si="9"/>
        <v>1449960.0224624488</v>
      </c>
      <c r="Z54" s="20">
        <f t="shared" si="9"/>
        <v>1485589.0921569092</v>
      </c>
      <c r="AA54" s="20">
        <f t="shared" si="9"/>
        <v>1522544.7908781357</v>
      </c>
    </row>
    <row r="55" spans="1:27">
      <c r="C55" s="9"/>
      <c r="D55" s="38" t="s">
        <v>47</v>
      </c>
      <c r="H55" s="20">
        <f>H53*H54</f>
        <v>1316533.9693639306</v>
      </c>
      <c r="I55" s="20">
        <f t="shared" ref="I55:AA55" si="10">I53*I54</f>
        <v>2429647.4128288259</v>
      </c>
      <c r="J55" s="20">
        <f t="shared" si="10"/>
        <v>2483991.6981525938</v>
      </c>
      <c r="K55" s="20">
        <f t="shared" si="10"/>
        <v>2555069.8863246888</v>
      </c>
      <c r="L55" s="20">
        <f t="shared" si="10"/>
        <v>2639061.28765077</v>
      </c>
      <c r="M55" s="20">
        <f t="shared" si="10"/>
        <v>2726904.5759995291</v>
      </c>
      <c r="N55" s="20">
        <f t="shared" si="10"/>
        <v>2827734.4837795426</v>
      </c>
      <c r="O55" s="20">
        <f t="shared" si="10"/>
        <v>2935086.1540045585</v>
      </c>
      <c r="P55" s="20">
        <f t="shared" si="10"/>
        <v>3029122.6503794403</v>
      </c>
      <c r="Q55" s="20">
        <f t="shared" si="10"/>
        <v>3178761.7839997336</v>
      </c>
      <c r="R55" s="20">
        <f t="shared" si="10"/>
        <v>3268872.66055428</v>
      </c>
      <c r="S55" s="20">
        <f t="shared" si="10"/>
        <v>3369966.3378800675</v>
      </c>
      <c r="T55" s="20">
        <f t="shared" si="10"/>
        <v>3458208.5714019137</v>
      </c>
      <c r="U55" s="20">
        <f t="shared" si="10"/>
        <v>3545606.9295990132</v>
      </c>
      <c r="V55" s="20">
        <f t="shared" si="10"/>
        <v>3637870.1821509534</v>
      </c>
      <c r="W55" s="20">
        <f t="shared" si="10"/>
        <v>3736796.664295353</v>
      </c>
      <c r="X55" s="20">
        <f t="shared" si="10"/>
        <v>3842343.2963476996</v>
      </c>
      <c r="Y55" s="20">
        <f t="shared" si="10"/>
        <v>3952319.9514708887</v>
      </c>
      <c r="Z55" s="20">
        <f t="shared" si="10"/>
        <v>4059363.228077088</v>
      </c>
      <c r="AA55" s="20">
        <f t="shared" si="10"/>
        <v>4170516.4431121615</v>
      </c>
    </row>
    <row r="56" spans="1:27">
      <c r="C56" s="9"/>
    </row>
    <row r="57" spans="1:27">
      <c r="C57" s="35" t="s">
        <v>44</v>
      </c>
      <c r="G57" s="37" t="s">
        <v>48</v>
      </c>
    </row>
    <row r="58" spans="1:27">
      <c r="A58" s="9"/>
      <c r="C58" s="9"/>
      <c r="D58" s="38" t="s">
        <v>46</v>
      </c>
      <c r="G58" s="31">
        <f>'CIAL 20 year return calculation'!G56*$F$199</f>
        <v>5.8516567184050938</v>
      </c>
      <c r="H58" s="31">
        <f>IF(H$4&gt;1,G58*(1+H$50),G58)</f>
        <v>5.8516567184050938</v>
      </c>
      <c r="I58" s="31">
        <f t="shared" ref="I58:AA58" si="11">IF(I$4&gt;1,H58*(1+I$50),H58)</f>
        <v>5.9745415094916003</v>
      </c>
      <c r="J58" s="31">
        <f t="shared" si="11"/>
        <v>6.1000068811909234</v>
      </c>
      <c r="K58" s="31">
        <f t="shared" si="11"/>
        <v>6.2281070256959321</v>
      </c>
      <c r="L58" s="31">
        <f t="shared" si="11"/>
        <v>6.358897273235546</v>
      </c>
      <c r="M58" s="31">
        <f t="shared" si="11"/>
        <v>6.5178697050664338</v>
      </c>
      <c r="N58" s="31">
        <f t="shared" si="11"/>
        <v>6.6808164476930942</v>
      </c>
      <c r="O58" s="31">
        <f t="shared" si="11"/>
        <v>6.8478368588854206</v>
      </c>
      <c r="P58" s="31">
        <f t="shared" si="11"/>
        <v>7.0190327803575556</v>
      </c>
      <c r="Q58" s="31">
        <f t="shared" si="11"/>
        <v>7.1945085998664942</v>
      </c>
      <c r="R58" s="31">
        <f t="shared" si="11"/>
        <v>7.2124948713661601</v>
      </c>
      <c r="S58" s="31">
        <f t="shared" si="11"/>
        <v>7.230481142865826</v>
      </c>
      <c r="T58" s="31">
        <f t="shared" si="11"/>
        <v>7.248467414365491</v>
      </c>
      <c r="U58" s="31">
        <f t="shared" si="11"/>
        <v>7.2664536858651569</v>
      </c>
      <c r="V58" s="31">
        <f t="shared" si="11"/>
        <v>7.2844399573648229</v>
      </c>
      <c r="W58" s="31">
        <f t="shared" si="11"/>
        <v>7.3024262288644888</v>
      </c>
      <c r="X58" s="31">
        <f t="shared" si="11"/>
        <v>7.3204125003641538</v>
      </c>
      <c r="Y58" s="31">
        <f t="shared" si="11"/>
        <v>7.3383987718638188</v>
      </c>
      <c r="Z58" s="31">
        <f t="shared" si="11"/>
        <v>7.3563850433634848</v>
      </c>
      <c r="AA58" s="31">
        <f t="shared" si="11"/>
        <v>7.3743713148631498</v>
      </c>
    </row>
    <row r="59" spans="1:27">
      <c r="C59" s="9"/>
      <c r="D59" s="38" t="s">
        <v>52</v>
      </c>
      <c r="H59" s="20">
        <f>IF(H$4=1,H37/12*7,H37)</f>
        <v>1063459.25</v>
      </c>
      <c r="I59" s="20">
        <f t="shared" ref="I59:AA59" si="12">IF(I$4=1,I37/12*7,I37)</f>
        <v>1977165</v>
      </c>
      <c r="J59" s="20">
        <f t="shared" si="12"/>
        <v>1995810</v>
      </c>
      <c r="K59" s="20">
        <f t="shared" si="12"/>
        <v>2006432</v>
      </c>
      <c r="L59" s="20">
        <f t="shared" si="12"/>
        <v>2002713</v>
      </c>
      <c r="M59" s="20">
        <f t="shared" si="12"/>
        <v>2011371</v>
      </c>
      <c r="N59" s="20">
        <f t="shared" si="12"/>
        <v>2004656</v>
      </c>
      <c r="O59" s="20">
        <f t="shared" si="12"/>
        <v>2016133</v>
      </c>
      <c r="P59" s="20">
        <f t="shared" si="12"/>
        <v>2017156</v>
      </c>
      <c r="Q59" s="20">
        <f t="shared" si="12"/>
        <v>2057261.1926385816</v>
      </c>
      <c r="R59" s="20">
        <f t="shared" si="12"/>
        <v>2110304.2435566913</v>
      </c>
      <c r="S59" s="20">
        <f t="shared" si="12"/>
        <v>2170155.9888910428</v>
      </c>
      <c r="T59" s="20">
        <f t="shared" si="12"/>
        <v>2221455.2994997283</v>
      </c>
      <c r="U59" s="20">
        <f t="shared" si="12"/>
        <v>2271959.9132892</v>
      </c>
      <c r="V59" s="20">
        <f t="shared" si="12"/>
        <v>2325324.7595615666</v>
      </c>
      <c r="W59" s="20">
        <f t="shared" si="12"/>
        <v>2382675.3672896498</v>
      </c>
      <c r="X59" s="20">
        <f t="shared" si="12"/>
        <v>2443954.956198636</v>
      </c>
      <c r="Y59" s="20">
        <f t="shared" si="12"/>
        <v>2507745.002354946</v>
      </c>
      <c r="Z59" s="20">
        <f t="shared" si="12"/>
        <v>2569366.4402433503</v>
      </c>
      <c r="AA59" s="20">
        <f t="shared" si="12"/>
        <v>2633282.3188475766</v>
      </c>
    </row>
    <row r="60" spans="1:27">
      <c r="C60" s="9"/>
      <c r="D60" s="38" t="s">
        <v>53</v>
      </c>
      <c r="H60" s="20">
        <f>H58*H59</f>
        <v>6222998.465012542</v>
      </c>
      <c r="I60" s="20">
        <f t="shared" ref="I60:AA60" si="13">I58*I59</f>
        <v>11812654.363613959</v>
      </c>
      <c r="J60" s="20">
        <f t="shared" si="13"/>
        <v>12174454.733549656</v>
      </c>
      <c r="K60" s="20">
        <f t="shared" si="13"/>
        <v>12496273.235781141</v>
      </c>
      <c r="L60" s="20">
        <f t="shared" si="13"/>
        <v>12735046.234773381</v>
      </c>
      <c r="M60" s="20">
        <f t="shared" si="13"/>
        <v>13109854.106549177</v>
      </c>
      <c r="N60" s="20">
        <f t="shared" si="13"/>
        <v>13392738.776766647</v>
      </c>
      <c r="O60" s="20">
        <f t="shared" si="13"/>
        <v>13806149.86981524</v>
      </c>
      <c r="P60" s="20">
        <f t="shared" si="13"/>
        <v>14158484.087094925</v>
      </c>
      <c r="Q60" s="20">
        <f t="shared" si="13"/>
        <v>14800983.342609875</v>
      </c>
      <c r="R60" s="20">
        <f t="shared" si="13"/>
        <v>15220558.533674881</v>
      </c>
      <c r="S60" s="20">
        <f t="shared" si="13"/>
        <v>15691271.954754023</v>
      </c>
      <c r="T60" s="20">
        <f t="shared" si="13"/>
        <v>16102146.350893313</v>
      </c>
      <c r="U60" s="20">
        <f t="shared" si="13"/>
        <v>16509091.48605819</v>
      </c>
      <c r="V60" s="20">
        <f t="shared" si="13"/>
        <v>16938688.592400026</v>
      </c>
      <c r="W60" s="20">
        <f t="shared" si="13"/>
        <v>17399311.096965268</v>
      </c>
      <c r="X60" s="20">
        <f t="shared" si="13"/>
        <v>17890758.411683422</v>
      </c>
      <c r="Y60" s="20">
        <f t="shared" si="13"/>
        <v>18402832.845429163</v>
      </c>
      <c r="Z60" s="20">
        <f t="shared" si="13"/>
        <v>18901248.85192626</v>
      </c>
      <c r="AA60" s="20">
        <f t="shared" si="13"/>
        <v>19418801.596045889</v>
      </c>
    </row>
    <row r="61" spans="1:27">
      <c r="C61" s="32"/>
      <c r="D61" s="20"/>
      <c r="E61" s="20"/>
      <c r="F61" s="20"/>
      <c r="G61" s="20"/>
    </row>
    <row r="62" spans="1:27">
      <c r="C62" s="35" t="s">
        <v>49</v>
      </c>
      <c r="G62" s="37" t="s">
        <v>48</v>
      </c>
    </row>
    <row r="63" spans="1:27">
      <c r="C63" s="9"/>
      <c r="D63" s="33" t="s">
        <v>62</v>
      </c>
    </row>
    <row r="64" spans="1:27">
      <c r="A64" s="9"/>
      <c r="C64" s="9"/>
      <c r="D64" s="38" t="s">
        <v>50</v>
      </c>
      <c r="G64" s="31">
        <f>'CIAL 20 year return calculation'!G62*$F$199</f>
        <v>4.1136502802407273</v>
      </c>
      <c r="H64" s="31">
        <f>IF(H$4&gt;1,G64*(1+H$50),G64)</f>
        <v>4.1136502802407273</v>
      </c>
      <c r="I64" s="31">
        <f t="shared" ref="I64:AA64" si="14">IF(I$4&gt;1,H64*(1+I$50),H64)</f>
        <v>4.2000369361257821</v>
      </c>
      <c r="J64" s="31">
        <f t="shared" si="14"/>
        <v>4.288237711784423</v>
      </c>
      <c r="K64" s="31">
        <f t="shared" si="14"/>
        <v>4.3782907037318957</v>
      </c>
      <c r="L64" s="31">
        <f t="shared" si="14"/>
        <v>4.4702348085102654</v>
      </c>
      <c r="M64" s="31">
        <f t="shared" si="14"/>
        <v>4.581990678723022</v>
      </c>
      <c r="N64" s="31">
        <f t="shared" si="14"/>
        <v>4.6965404456910971</v>
      </c>
      <c r="O64" s="31">
        <f t="shared" si="14"/>
        <v>4.813953956833374</v>
      </c>
      <c r="P64" s="31">
        <f t="shared" si="14"/>
        <v>4.934302805754208</v>
      </c>
      <c r="Q64" s="31">
        <f t="shared" si="14"/>
        <v>5.0576603758980632</v>
      </c>
      <c r="R64" s="31">
        <f t="shared" si="14"/>
        <v>5.0703045268378082</v>
      </c>
      <c r="S64" s="31">
        <f t="shared" si="14"/>
        <v>5.0829486777775532</v>
      </c>
      <c r="T64" s="31">
        <f t="shared" si="14"/>
        <v>5.0955928287172974</v>
      </c>
      <c r="U64" s="31">
        <f t="shared" si="14"/>
        <v>5.1082369796570424</v>
      </c>
      <c r="V64" s="31">
        <f t="shared" si="14"/>
        <v>5.1208811305967874</v>
      </c>
      <c r="W64" s="31">
        <f t="shared" si="14"/>
        <v>5.1335252815365324</v>
      </c>
      <c r="X64" s="31">
        <f t="shared" si="14"/>
        <v>5.1461694324762766</v>
      </c>
      <c r="Y64" s="31">
        <f t="shared" si="14"/>
        <v>5.1588135834160207</v>
      </c>
      <c r="Z64" s="31">
        <f t="shared" si="14"/>
        <v>5.1714577343557657</v>
      </c>
      <c r="AA64" s="31">
        <f t="shared" si="14"/>
        <v>5.1841018852955099</v>
      </c>
    </row>
    <row r="65" spans="1:27">
      <c r="C65" s="9"/>
      <c r="D65" s="38" t="s">
        <v>51</v>
      </c>
      <c r="H65" s="20">
        <f>IF(H$4=1,H32/12*7,H32)</f>
        <v>518723.91666666669</v>
      </c>
      <c r="I65" s="20">
        <f t="shared" ref="I65:AA65" si="15">IF(I$4=1,I32/12*7,I32)</f>
        <v>889241</v>
      </c>
      <c r="J65" s="20">
        <f t="shared" si="15"/>
        <v>959338</v>
      </c>
      <c r="K65" s="20">
        <f t="shared" si="15"/>
        <v>1013101</v>
      </c>
      <c r="L65" s="20">
        <f t="shared" si="15"/>
        <v>1066610</v>
      </c>
      <c r="M65" s="20">
        <f t="shared" si="15"/>
        <v>1111486</v>
      </c>
      <c r="N65" s="20">
        <f t="shared" si="15"/>
        <v>1160029</v>
      </c>
      <c r="O65" s="20">
        <f t="shared" si="15"/>
        <v>1223416</v>
      </c>
      <c r="P65" s="20">
        <f t="shared" si="15"/>
        <v>1279512</v>
      </c>
      <c r="Q65" s="20">
        <f t="shared" si="15"/>
        <v>1326522.0649999999</v>
      </c>
      <c r="R65" s="20">
        <f t="shared" si="15"/>
        <v>1366317.72695</v>
      </c>
      <c r="S65" s="20">
        <f t="shared" si="15"/>
        <v>1407307.2587585</v>
      </c>
      <c r="T65" s="20">
        <f t="shared" si="15"/>
        <v>1449526.476521255</v>
      </c>
      <c r="U65" s="20">
        <f t="shared" si="15"/>
        <v>1493012.2708168929</v>
      </c>
      <c r="V65" s="20">
        <f t="shared" si="15"/>
        <v>1537802.6389413995</v>
      </c>
      <c r="W65" s="20">
        <f t="shared" si="15"/>
        <v>1583936.7181096412</v>
      </c>
      <c r="X65" s="20">
        <f t="shared" si="15"/>
        <v>1631454.8196529311</v>
      </c>
      <c r="Y65" s="20">
        <f t="shared" si="15"/>
        <v>1680398.4642425191</v>
      </c>
      <c r="Z65" s="20">
        <f t="shared" si="15"/>
        <v>1730810.4181697944</v>
      </c>
      <c r="AA65" s="20">
        <f t="shared" si="15"/>
        <v>1782734.7307148883</v>
      </c>
    </row>
    <row r="66" spans="1:27">
      <c r="C66" s="9"/>
      <c r="D66" s="38" t="s">
        <v>63</v>
      </c>
      <c r="H66" s="20">
        <f>H64*H65</f>
        <v>2133848.7851634012</v>
      </c>
      <c r="I66" s="20">
        <f t="shared" ref="I66:AA66" si="16">I64*I65</f>
        <v>3734845.0451174267</v>
      </c>
      <c r="J66" s="20">
        <f t="shared" si="16"/>
        <v>4113869.3899478447</v>
      </c>
      <c r="K66" s="20">
        <f t="shared" si="16"/>
        <v>4435650.6902414868</v>
      </c>
      <c r="L66" s="20">
        <f t="shared" si="16"/>
        <v>4767997.1491051344</v>
      </c>
      <c r="M66" s="20">
        <f t="shared" si="16"/>
        <v>5092818.4915311364</v>
      </c>
      <c r="N66" s="20">
        <f t="shared" si="16"/>
        <v>5448123.1166745974</v>
      </c>
      <c r="O66" s="20">
        <f t="shared" si="16"/>
        <v>5889468.2940532593</v>
      </c>
      <c r="P66" s="20">
        <f t="shared" si="16"/>
        <v>6313499.6515961783</v>
      </c>
      <c r="Q66" s="20">
        <f t="shared" si="16"/>
        <v>6709098.0859049745</v>
      </c>
      <c r="R66" s="20">
        <f t="shared" si="16"/>
        <v>6927646.9560533296</v>
      </c>
      <c r="S66" s="20">
        <f t="shared" si="16"/>
        <v>7153270.5701332707</v>
      </c>
      <c r="T66" s="20">
        <f t="shared" si="16"/>
        <v>7386196.7187975589</v>
      </c>
      <c r="U66" s="20">
        <f t="shared" si="16"/>
        <v>7626660.4928685874</v>
      </c>
      <c r="V66" s="20">
        <f t="shared" si="16"/>
        <v>7874904.516336957</v>
      </c>
      <c r="W66" s="20">
        <f t="shared" si="16"/>
        <v>8131179.1867698468</v>
      </c>
      <c r="X66" s="20">
        <f t="shared" si="16"/>
        <v>8395742.9233640097</v>
      </c>
      <c r="Y66" s="20">
        <f t="shared" si="16"/>
        <v>8668862.4228857271</v>
      </c>
      <c r="Z66" s="20">
        <f t="shared" si="16"/>
        <v>8950812.9237477202</v>
      </c>
      <c r="AA66" s="20">
        <f t="shared" si="16"/>
        <v>9241878.4784808364</v>
      </c>
    </row>
    <row r="67" spans="1:27">
      <c r="C67" s="6"/>
      <c r="D67" s="20"/>
      <c r="E67" s="20"/>
      <c r="F67" s="20"/>
      <c r="G67" s="20"/>
    </row>
    <row r="68" spans="1:27">
      <c r="C68" s="6"/>
      <c r="D68" s="34" t="s">
        <v>64</v>
      </c>
      <c r="E68" s="20"/>
      <c r="F68" s="20"/>
      <c r="G68" s="20"/>
    </row>
    <row r="69" spans="1:27">
      <c r="C69" s="6"/>
      <c r="D69" s="20" t="s">
        <v>56</v>
      </c>
      <c r="E69" s="20"/>
      <c r="F69" s="20"/>
      <c r="G69" s="31">
        <f>'CIAL 20 year return calculation'!G67*$F$199</f>
        <v>8.6101250505074383</v>
      </c>
      <c r="H69" s="31">
        <f>G69</f>
        <v>8.6101250505074383</v>
      </c>
      <c r="I69" s="31">
        <f t="shared" ref="I69:AA69" si="17">H69</f>
        <v>8.6101250505074383</v>
      </c>
      <c r="J69" s="31">
        <f t="shared" si="17"/>
        <v>8.6101250505074383</v>
      </c>
      <c r="K69" s="31">
        <f t="shared" si="17"/>
        <v>8.6101250505074383</v>
      </c>
      <c r="L69" s="31">
        <f t="shared" si="17"/>
        <v>8.6101250505074383</v>
      </c>
      <c r="M69" s="31">
        <f t="shared" si="17"/>
        <v>8.6101250505074383</v>
      </c>
      <c r="N69" s="31">
        <f t="shared" si="17"/>
        <v>8.6101250505074383</v>
      </c>
      <c r="O69" s="31">
        <f t="shared" si="17"/>
        <v>8.6101250505074383</v>
      </c>
      <c r="P69" s="31">
        <f t="shared" si="17"/>
        <v>8.6101250505074383</v>
      </c>
      <c r="Q69" s="31">
        <f t="shared" si="17"/>
        <v>8.6101250505074383</v>
      </c>
      <c r="R69" s="31">
        <f t="shared" si="17"/>
        <v>8.6101250505074383</v>
      </c>
      <c r="S69" s="31">
        <f t="shared" si="17"/>
        <v>8.6101250505074383</v>
      </c>
      <c r="T69" s="31">
        <f t="shared" si="17"/>
        <v>8.6101250505074383</v>
      </c>
      <c r="U69" s="31">
        <f t="shared" si="17"/>
        <v>8.6101250505074383</v>
      </c>
      <c r="V69" s="31">
        <f t="shared" si="17"/>
        <v>8.6101250505074383</v>
      </c>
      <c r="W69" s="31">
        <f t="shared" si="17"/>
        <v>8.6101250505074383</v>
      </c>
      <c r="X69" s="31">
        <f t="shared" si="17"/>
        <v>8.6101250505074383</v>
      </c>
      <c r="Y69" s="31">
        <f t="shared" si="17"/>
        <v>8.6101250505074383</v>
      </c>
      <c r="Z69" s="31">
        <f t="shared" si="17"/>
        <v>8.6101250505074383</v>
      </c>
      <c r="AA69" s="31">
        <f t="shared" si="17"/>
        <v>8.6101250505074383</v>
      </c>
    </row>
    <row r="70" spans="1:27">
      <c r="C70" s="6"/>
      <c r="D70" s="20" t="s">
        <v>57</v>
      </c>
      <c r="E70" s="20"/>
      <c r="F70" s="20"/>
      <c r="G70" s="20"/>
      <c r="H70" s="20">
        <f>IF(H$4=1,H30/12*7,H30)</f>
        <v>790743.63206263829</v>
      </c>
      <c r="I70" s="20">
        <f t="shared" ref="I70:AA70" si="18">IF(I$4=1,I30/12*7,I30)</f>
        <v>1457227.55054119</v>
      </c>
      <c r="J70" s="20">
        <f t="shared" si="18"/>
        <v>1602950.3054255201</v>
      </c>
      <c r="K70" s="20">
        <f t="shared" si="18"/>
        <v>1651038.8141850804</v>
      </c>
      <c r="L70" s="20">
        <f t="shared" si="18"/>
        <v>1700569.9796342803</v>
      </c>
      <c r="M70" s="20">
        <f t="shared" si="18"/>
        <v>1751587.0787111095</v>
      </c>
      <c r="N70" s="20">
        <f t="shared" si="18"/>
        <v>1804134.6898191499</v>
      </c>
      <c r="O70" s="20">
        <f t="shared" si="18"/>
        <v>1858258.7305649002</v>
      </c>
      <c r="P70" s="20">
        <f t="shared" si="18"/>
        <v>1914006.4932807498</v>
      </c>
      <c r="Q70" s="20">
        <f t="shared" si="18"/>
        <v>2032956.5565714824</v>
      </c>
      <c r="R70" s="20">
        <f t="shared" si="18"/>
        <v>2093945.2532686268</v>
      </c>
      <c r="S70" s="20">
        <f t="shared" si="18"/>
        <v>2156763.6108666859</v>
      </c>
      <c r="T70" s="20">
        <f t="shared" si="18"/>
        <v>2221466.5191926868</v>
      </c>
      <c r="U70" s="20">
        <f t="shared" si="18"/>
        <v>2288110.5147684668</v>
      </c>
      <c r="V70" s="20">
        <f t="shared" si="18"/>
        <v>2356753.8302115207</v>
      </c>
      <c r="W70" s="20">
        <f t="shared" si="18"/>
        <v>2427456.4451178666</v>
      </c>
      <c r="X70" s="20">
        <f t="shared" si="18"/>
        <v>2500280.1384714036</v>
      </c>
      <c r="Y70" s="20">
        <f t="shared" si="18"/>
        <v>2575288.5426255451</v>
      </c>
      <c r="Z70" s="20">
        <f t="shared" si="18"/>
        <v>2652547.1989043113</v>
      </c>
      <c r="AA70" s="20">
        <f t="shared" si="18"/>
        <v>2732123.6148714409</v>
      </c>
    </row>
    <row r="71" spans="1:27">
      <c r="C71" s="6"/>
      <c r="D71" s="20" t="s">
        <v>58</v>
      </c>
      <c r="E71" s="20"/>
      <c r="F71" s="20"/>
      <c r="G71" s="20"/>
      <c r="H71" s="22">
        <f>'CIAL 20 year return calculation'!H69</f>
        <v>0.93</v>
      </c>
      <c r="I71" s="22">
        <f>'CIAL 20 year return calculation'!I69</f>
        <v>0.93</v>
      </c>
      <c r="J71" s="22">
        <f>'CIAL 20 year return calculation'!J69</f>
        <v>0.93</v>
      </c>
      <c r="K71" s="22">
        <f>'CIAL 20 year return calculation'!K69</f>
        <v>0.93</v>
      </c>
      <c r="L71" s="22">
        <f>'CIAL 20 year return calculation'!L69</f>
        <v>0.93</v>
      </c>
      <c r="M71" s="22">
        <f>'CIAL 20 year return calculation'!M69</f>
        <v>0.93</v>
      </c>
      <c r="N71" s="22">
        <f>'CIAL 20 year return calculation'!N69</f>
        <v>0.93</v>
      </c>
      <c r="O71" s="22">
        <f>'CIAL 20 year return calculation'!O69</f>
        <v>0.93</v>
      </c>
      <c r="P71" s="22">
        <f>'CIAL 20 year return calculation'!P69</f>
        <v>0.93</v>
      </c>
      <c r="Q71" s="22">
        <f>'CIAL 20 year return calculation'!Q69</f>
        <v>0.93</v>
      </c>
      <c r="R71" s="22">
        <f>'CIAL 20 year return calculation'!R69</f>
        <v>0.93</v>
      </c>
      <c r="S71" s="22">
        <f>'CIAL 20 year return calculation'!S69</f>
        <v>0.93</v>
      </c>
      <c r="T71" s="22">
        <f>'CIAL 20 year return calculation'!T69</f>
        <v>0.93</v>
      </c>
      <c r="U71" s="22">
        <f>'CIAL 20 year return calculation'!U69</f>
        <v>0.93</v>
      </c>
      <c r="V71" s="22">
        <f>'CIAL 20 year return calculation'!V69</f>
        <v>0.93</v>
      </c>
      <c r="W71" s="22">
        <f>'CIAL 20 year return calculation'!W69</f>
        <v>0.93</v>
      </c>
      <c r="X71" s="22">
        <f>'CIAL 20 year return calculation'!X69</f>
        <v>0.93</v>
      </c>
      <c r="Y71" s="22">
        <f>'CIAL 20 year return calculation'!Y69</f>
        <v>0.93</v>
      </c>
      <c r="Z71" s="22">
        <f>'CIAL 20 year return calculation'!Z69</f>
        <v>0.93</v>
      </c>
      <c r="AA71" s="22">
        <f>'CIAL 20 year return calculation'!AA69</f>
        <v>0.93</v>
      </c>
    </row>
    <row r="72" spans="1:27">
      <c r="C72" s="6"/>
      <c r="D72" s="20" t="s">
        <v>59</v>
      </c>
      <c r="E72" s="20"/>
      <c r="F72" s="20"/>
      <c r="G72" s="20"/>
      <c r="H72" s="22">
        <f>'CIAL 20 year return calculation'!H70</f>
        <v>0</v>
      </c>
      <c r="I72" s="22">
        <f>'CIAL 20 year return calculation'!I70</f>
        <v>5.5599999999999997E-2</v>
      </c>
      <c r="J72" s="22">
        <f>'CIAL 20 year return calculation'!J70</f>
        <v>5.5599999999999997E-2</v>
      </c>
      <c r="K72" s="22">
        <f>'CIAL 20 year return calculation'!K70</f>
        <v>5.5599999999999997E-2</v>
      </c>
      <c r="L72" s="22">
        <f>'CIAL 20 year return calculation'!L70</f>
        <v>5.5599999999999997E-2</v>
      </c>
      <c r="M72" s="22">
        <f>'CIAL 20 year return calculation'!M70</f>
        <v>5.5599999999999997E-2</v>
      </c>
      <c r="N72" s="22">
        <f>'CIAL 20 year return calculation'!N70</f>
        <v>5.5599999999999997E-2</v>
      </c>
      <c r="O72" s="22">
        <f>'CIAL 20 year return calculation'!O70</f>
        <v>5.5599999999999997E-2</v>
      </c>
      <c r="P72" s="22">
        <f>'CIAL 20 year return calculation'!P70</f>
        <v>5.5599999999999997E-2</v>
      </c>
      <c r="Q72" s="22">
        <f>'CIAL 20 year return calculation'!Q70</f>
        <v>5.5599999999999997E-2</v>
      </c>
      <c r="R72" s="22">
        <f>'CIAL 20 year return calculation'!R70</f>
        <v>5.5599999999999997E-2</v>
      </c>
      <c r="S72" s="22">
        <f>'CIAL 20 year return calculation'!S70</f>
        <v>5.5599999999999997E-2</v>
      </c>
      <c r="T72" s="22">
        <f>'CIAL 20 year return calculation'!T70</f>
        <v>5.5599999999999997E-2</v>
      </c>
      <c r="U72" s="22">
        <f>'CIAL 20 year return calculation'!U70</f>
        <v>5.5599999999999997E-2</v>
      </c>
      <c r="V72" s="22">
        <f>'CIAL 20 year return calculation'!V70</f>
        <v>5.5599999999999997E-2</v>
      </c>
      <c r="W72" s="22">
        <f>'CIAL 20 year return calculation'!W70</f>
        <v>5.5599999999999997E-2</v>
      </c>
      <c r="X72" s="22">
        <f>'CIAL 20 year return calculation'!X70</f>
        <v>5.5599999999999997E-2</v>
      </c>
      <c r="Y72" s="22">
        <f>'CIAL 20 year return calculation'!Y70</f>
        <v>5.5599999999999997E-2</v>
      </c>
      <c r="Z72" s="22">
        <f>'CIAL 20 year return calculation'!Z70</f>
        <v>5.5599999999999997E-2</v>
      </c>
      <c r="AA72" s="22">
        <f>'CIAL 20 year return calculation'!AA70</f>
        <v>5.5599999999999997E-2</v>
      </c>
    </row>
    <row r="73" spans="1:27">
      <c r="C73" s="6"/>
      <c r="D73" s="20" t="s">
        <v>60</v>
      </c>
      <c r="E73" s="20"/>
      <c r="F73" s="20"/>
      <c r="G73" s="20"/>
      <c r="H73" s="20">
        <f>H69*H70*(H71+H72)</f>
        <v>6331813.4461051365</v>
      </c>
      <c r="I73" s="20">
        <f t="shared" ref="I73:AA73" si="19">I69*I70*(I71+I72)</f>
        <v>12366235.912508553</v>
      </c>
      <c r="J73" s="20">
        <f t="shared" si="19"/>
        <v>13602859.502318555</v>
      </c>
      <c r="K73" s="20">
        <f t="shared" si="19"/>
        <v>14010945.283966456</v>
      </c>
      <c r="L73" s="20">
        <f t="shared" si="19"/>
        <v>14431273.651172265</v>
      </c>
      <c r="M73" s="20">
        <f t="shared" si="19"/>
        <v>14864211.858058067</v>
      </c>
      <c r="N73" s="20">
        <f t="shared" si="19"/>
        <v>15310138.203164192</v>
      </c>
      <c r="O73" s="20">
        <f t="shared" si="19"/>
        <v>15769442.349693401</v>
      </c>
      <c r="P73" s="20">
        <f t="shared" si="19"/>
        <v>16242525.626963802</v>
      </c>
      <c r="Q73" s="20">
        <f t="shared" si="19"/>
        <v>17251952.427819118</v>
      </c>
      <c r="R73" s="20">
        <f t="shared" si="19"/>
        <v>17769511.000653692</v>
      </c>
      <c r="S73" s="20">
        <f t="shared" si="19"/>
        <v>18302596.330673307</v>
      </c>
      <c r="T73" s="20">
        <f t="shared" si="19"/>
        <v>18851674.220593505</v>
      </c>
      <c r="U73" s="20">
        <f t="shared" si="19"/>
        <v>19417224.447211307</v>
      </c>
      <c r="V73" s="20">
        <f t="shared" si="19"/>
        <v>19999741.180627644</v>
      </c>
      <c r="W73" s="20">
        <f t="shared" si="19"/>
        <v>20599733.416046478</v>
      </c>
      <c r="X73" s="20">
        <f t="shared" si="19"/>
        <v>21217725.418527879</v>
      </c>
      <c r="Y73" s="20">
        <f t="shared" si="19"/>
        <v>21854257.181083713</v>
      </c>
      <c r="Z73" s="20">
        <f t="shared" si="19"/>
        <v>22509884.896516219</v>
      </c>
      <c r="AA73" s="20">
        <f t="shared" si="19"/>
        <v>23185181.443411712</v>
      </c>
    </row>
    <row r="74" spans="1:27">
      <c r="C74" s="9"/>
      <c r="H74" s="20"/>
    </row>
    <row r="75" spans="1:27">
      <c r="C75" s="35" t="s">
        <v>61</v>
      </c>
    </row>
    <row r="76" spans="1:27">
      <c r="C76" s="35"/>
    </row>
    <row r="77" spans="1:27">
      <c r="C77" s="35"/>
      <c r="D77" s="37" t="s">
        <v>311</v>
      </c>
      <c r="H77" s="50"/>
      <c r="I77" s="73">
        <f>'CIAL 20 year return calculation'!I74/'CIAL 20 year return calculation'!H74-1</f>
        <v>2.0999999999999908E-2</v>
      </c>
      <c r="J77" s="73">
        <f>'CIAL 20 year return calculation'!J74/'CIAL 20 year return calculation'!I74-1</f>
        <v>3.172050000000004E-2</v>
      </c>
      <c r="K77" s="73">
        <f>'CIAL 20 year return calculation'!K74/'CIAL 20 year return calculation'!J74-1</f>
        <v>1.0390895596239513E-2</v>
      </c>
      <c r="L77" s="73">
        <f>'CIAL 20 year return calculation'!L74/'CIAL 20 year return calculation'!K74-1</f>
        <v>2.0999999999999908E-2</v>
      </c>
      <c r="M77" s="73">
        <f>'CIAL 20 year return calculation'!M74/'CIAL 20 year return calculation'!L74-1</f>
        <v>2.4999999999999911E-2</v>
      </c>
      <c r="N77" s="73">
        <f>'CIAL 20 year return calculation'!N74/'CIAL 20 year return calculation'!M74-1</f>
        <v>2.4999999999999911E-2</v>
      </c>
      <c r="O77" s="73">
        <f>'CIAL 20 year return calculation'!O74/'CIAL 20 year return calculation'!N74-1</f>
        <v>2.4999999999999911E-2</v>
      </c>
      <c r="P77" s="73">
        <f>'CIAL 20 year return calculation'!P74/'CIAL 20 year return calculation'!O74-1</f>
        <v>2.4999999999999911E-2</v>
      </c>
      <c r="Q77" s="73">
        <f>'CIAL 20 year return calculation'!Q74/'CIAL 20 year return calculation'!P74-1</f>
        <v>2.4999999999999911E-2</v>
      </c>
      <c r="R77" s="73">
        <f>'CIAL 20 year return calculation'!R74/'CIAL 20 year return calculation'!Q74-1</f>
        <v>2.4999999999999467E-3</v>
      </c>
      <c r="S77" s="73">
        <f>'CIAL 20 year return calculation'!S74/'CIAL 20 year return calculation'!R74-1</f>
        <v>2.4937655860348684E-3</v>
      </c>
      <c r="T77" s="73">
        <f>'CIAL 20 year return calculation'!T74/'CIAL 20 year return calculation'!S74-1</f>
        <v>2.4875621890545485E-3</v>
      </c>
      <c r="U77" s="73">
        <f>'CIAL 20 year return calculation'!U74/'CIAL 20 year return calculation'!T74-1</f>
        <v>2.4813895781636841E-3</v>
      </c>
      <c r="V77" s="73">
        <f>'CIAL 20 year return calculation'!V74/'CIAL 20 year return calculation'!U74-1</f>
        <v>2.4752475247524774E-3</v>
      </c>
      <c r="W77" s="73">
        <f>'CIAL 20 year return calculation'!W74/'CIAL 20 year return calculation'!V74-1</f>
        <v>2.4691358024691024E-3</v>
      </c>
      <c r="X77" s="73">
        <f>'CIAL 20 year return calculation'!X74/'CIAL 20 year return calculation'!W74-1</f>
        <v>2.4630541871919487E-3</v>
      </c>
      <c r="Y77" s="73">
        <f>'CIAL 20 year return calculation'!Y74/'CIAL 20 year return calculation'!X74-1</f>
        <v>2.4570024570023108E-3</v>
      </c>
      <c r="Z77" s="73">
        <f>'CIAL 20 year return calculation'!Z74/'CIAL 20 year return calculation'!Y74-1</f>
        <v>2.450980392156854E-3</v>
      </c>
      <c r="AA77" s="73">
        <f>'CIAL 20 year return calculation'!AA74/'CIAL 20 year return calculation'!Z74-1</f>
        <v>2.4449877750609694E-3</v>
      </c>
    </row>
    <row r="78" spans="1:27">
      <c r="C78" s="35"/>
      <c r="H78" s="50"/>
      <c r="I78" s="50"/>
      <c r="J78" s="50"/>
      <c r="K78" s="50"/>
      <c r="L78" s="50"/>
      <c r="M78" s="50"/>
      <c r="N78" s="50"/>
      <c r="O78" s="50"/>
      <c r="P78" s="50"/>
      <c r="Q78" s="50"/>
      <c r="R78" s="50"/>
      <c r="S78" s="50"/>
      <c r="T78" s="50"/>
      <c r="U78" s="50"/>
      <c r="V78" s="50"/>
      <c r="W78" s="50"/>
      <c r="X78" s="50"/>
      <c r="Y78" s="50"/>
      <c r="Z78" s="50"/>
      <c r="AA78" s="50"/>
    </row>
    <row r="79" spans="1:27">
      <c r="C79" s="9"/>
      <c r="D79" s="34" t="s">
        <v>65</v>
      </c>
      <c r="H79" s="50"/>
      <c r="I79" s="50"/>
      <c r="J79" s="50"/>
      <c r="K79" s="50"/>
      <c r="L79" s="50"/>
      <c r="M79" s="50"/>
      <c r="N79" s="50"/>
      <c r="O79" s="50"/>
      <c r="P79" s="50"/>
      <c r="Q79" s="50"/>
      <c r="R79" s="50"/>
      <c r="S79" s="50"/>
      <c r="T79" s="50"/>
      <c r="U79" s="50"/>
      <c r="V79" s="50"/>
      <c r="W79" s="50"/>
      <c r="X79" s="50"/>
      <c r="Y79" s="50"/>
      <c r="Z79" s="50"/>
      <c r="AA79" s="50"/>
    </row>
    <row r="80" spans="1:27">
      <c r="A80" s="9"/>
      <c r="C80" s="9"/>
      <c r="D80" s="38" t="s">
        <v>66</v>
      </c>
      <c r="G80" s="31">
        <f>'CIAL 20 year return calculation'!H74*$F$199</f>
        <v>116.3530412230735</v>
      </c>
      <c r="H80" s="74">
        <f>IF(H$4&gt;1,G80*(1+H77),G80)</f>
        <v>116.3530412230735</v>
      </c>
      <c r="I80" s="74">
        <f t="shared" ref="I80:AA80" si="20">IF(I$4&gt;1,H80*(1+I77),H80)</f>
        <v>118.79645508875804</v>
      </c>
      <c r="J80" s="74">
        <f t="shared" si="20"/>
        <v>122.56473804240099</v>
      </c>
      <c r="K80" s="74">
        <f t="shared" si="20"/>
        <v>123.83829543918003</v>
      </c>
      <c r="L80" s="74">
        <f t="shared" si="20"/>
        <v>126.43889964340281</v>
      </c>
      <c r="M80" s="74">
        <f t="shared" si="20"/>
        <v>129.59987213448787</v>
      </c>
      <c r="N80" s="74">
        <f t="shared" si="20"/>
        <v>132.83986893785004</v>
      </c>
      <c r="O80" s="74">
        <f t="shared" si="20"/>
        <v>136.16086566129627</v>
      </c>
      <c r="P80" s="74">
        <f t="shared" si="20"/>
        <v>139.56488730282865</v>
      </c>
      <c r="Q80" s="74">
        <f t="shared" si="20"/>
        <v>143.05400948539935</v>
      </c>
      <c r="R80" s="74">
        <f t="shared" si="20"/>
        <v>143.41164450911285</v>
      </c>
      <c r="S80" s="74">
        <f t="shared" si="20"/>
        <v>143.76927953282635</v>
      </c>
      <c r="T80" s="74">
        <f t="shared" si="20"/>
        <v>144.12691455653982</v>
      </c>
      <c r="U80" s="74">
        <f t="shared" si="20"/>
        <v>144.48454958025332</v>
      </c>
      <c r="V80" s="74">
        <f t="shared" si="20"/>
        <v>144.84218460396681</v>
      </c>
      <c r="W80" s="74">
        <f t="shared" si="20"/>
        <v>145.19981962768031</v>
      </c>
      <c r="X80" s="74">
        <f t="shared" si="20"/>
        <v>145.55745465139378</v>
      </c>
      <c r="Y80" s="74">
        <f t="shared" si="20"/>
        <v>145.91508967510725</v>
      </c>
      <c r="Z80" s="74">
        <f t="shared" si="20"/>
        <v>146.27272469882075</v>
      </c>
      <c r="AA80" s="74">
        <f t="shared" si="20"/>
        <v>146.63035972253422</v>
      </c>
    </row>
    <row r="81" spans="1:28">
      <c r="A81" s="9"/>
      <c r="C81" s="9"/>
      <c r="D81" s="38" t="s">
        <v>67</v>
      </c>
      <c r="H81" s="51">
        <f t="shared" ref="H81:AA81" si="21">IF(H$4=1,H22/12*7,H22)</f>
        <v>20523.416666666664</v>
      </c>
      <c r="I81" s="51">
        <f t="shared" si="21"/>
        <v>36021</v>
      </c>
      <c r="J81" s="51">
        <f t="shared" si="21"/>
        <v>36345</v>
      </c>
      <c r="K81" s="51">
        <f t="shared" si="21"/>
        <v>36720</v>
      </c>
      <c r="L81" s="51">
        <f t="shared" si="21"/>
        <v>37073</v>
      </c>
      <c r="M81" s="51">
        <f t="shared" si="21"/>
        <v>37359</v>
      </c>
      <c r="N81" s="51">
        <f t="shared" si="21"/>
        <v>37630</v>
      </c>
      <c r="O81" s="51">
        <f t="shared" si="21"/>
        <v>38127</v>
      </c>
      <c r="P81" s="51">
        <f t="shared" si="21"/>
        <v>38438</v>
      </c>
      <c r="Q81" s="51">
        <f t="shared" si="21"/>
        <v>39342.76128381554</v>
      </c>
      <c r="R81" s="51">
        <f t="shared" si="21"/>
        <v>40330.252944335916</v>
      </c>
      <c r="S81" s="51">
        <f t="shared" si="21"/>
        <v>41426.135253690547</v>
      </c>
      <c r="T81" s="51">
        <f t="shared" si="21"/>
        <v>42398.67291556987</v>
      </c>
      <c r="U81" s="51">
        <f t="shared" si="21"/>
        <v>43365.155749890982</v>
      </c>
      <c r="V81" s="51">
        <f t="shared" si="21"/>
        <v>44380.939636682684</v>
      </c>
      <c r="W81" s="51">
        <f t="shared" si="21"/>
        <v>45463.200044937359</v>
      </c>
      <c r="X81" s="51">
        <f t="shared" si="21"/>
        <v>46611.268908925143</v>
      </c>
      <c r="Y81" s="51">
        <f t="shared" si="21"/>
        <v>47803.925914534455</v>
      </c>
      <c r="Z81" s="51">
        <f t="shared" si="21"/>
        <v>48970.732965760821</v>
      </c>
      <c r="AA81" s="51">
        <f t="shared" si="21"/>
        <v>50179.274329275766</v>
      </c>
    </row>
    <row r="82" spans="1:28">
      <c r="A82" s="9"/>
      <c r="C82" s="9"/>
      <c r="D82" s="38" t="s">
        <v>68</v>
      </c>
      <c r="G82" s="31">
        <f>'CIAL 20 year return calculation'!H76*$F$199</f>
        <v>58.176520611536752</v>
      </c>
      <c r="H82" s="74">
        <f>IF(H$4&gt;1,G82*(1+H77),G82)</f>
        <v>58.176520611536752</v>
      </c>
      <c r="I82" s="74">
        <f t="shared" ref="I82:AA82" si="22">IF(I$4&gt;1,H82*(1+I77),H82)</f>
        <v>59.398227544379019</v>
      </c>
      <c r="J82" s="74">
        <f t="shared" si="22"/>
        <v>61.282369021200495</v>
      </c>
      <c r="K82" s="74">
        <f t="shared" si="22"/>
        <v>61.919147719590015</v>
      </c>
      <c r="L82" s="74">
        <f t="shared" si="22"/>
        <v>63.219449821701403</v>
      </c>
      <c r="M82" s="74">
        <f t="shared" si="22"/>
        <v>64.799936067243934</v>
      </c>
      <c r="N82" s="74">
        <f t="shared" si="22"/>
        <v>66.419934468925021</v>
      </c>
      <c r="O82" s="74">
        <f t="shared" si="22"/>
        <v>68.080432830648135</v>
      </c>
      <c r="P82" s="74">
        <f t="shared" si="22"/>
        <v>69.782443651414326</v>
      </c>
      <c r="Q82" s="74">
        <f t="shared" si="22"/>
        <v>71.527004742699674</v>
      </c>
      <c r="R82" s="74">
        <f t="shared" si="22"/>
        <v>71.705822254556423</v>
      </c>
      <c r="S82" s="74">
        <f t="shared" si="22"/>
        <v>71.884639766413173</v>
      </c>
      <c r="T82" s="74">
        <f t="shared" si="22"/>
        <v>72.063457278269908</v>
      </c>
      <c r="U82" s="74">
        <f t="shared" si="22"/>
        <v>72.242274790126658</v>
      </c>
      <c r="V82" s="74">
        <f t="shared" si="22"/>
        <v>72.421092301983407</v>
      </c>
      <c r="W82" s="74">
        <f t="shared" si="22"/>
        <v>72.599909813840156</v>
      </c>
      <c r="X82" s="74">
        <f t="shared" si="22"/>
        <v>72.778727325696892</v>
      </c>
      <c r="Y82" s="74">
        <f t="shared" si="22"/>
        <v>72.957544837553627</v>
      </c>
      <c r="Z82" s="74">
        <f t="shared" si="22"/>
        <v>73.136362349410376</v>
      </c>
      <c r="AA82" s="74">
        <f t="shared" si="22"/>
        <v>73.315179861267112</v>
      </c>
      <c r="AB82" s="31"/>
    </row>
    <row r="83" spans="1:28">
      <c r="C83" s="9"/>
      <c r="D83" s="38" t="s">
        <v>69</v>
      </c>
      <c r="H83" s="20">
        <f t="shared" ref="H83:AA83" si="23">IF(H$4=1,H21/12*7,H21)</f>
        <v>1810.0833333333333</v>
      </c>
      <c r="I83" s="20">
        <f t="shared" si="23"/>
        <v>3103</v>
      </c>
      <c r="J83" s="20">
        <f t="shared" si="23"/>
        <v>3103</v>
      </c>
      <c r="K83" s="20">
        <f t="shared" si="23"/>
        <v>3111</v>
      </c>
      <c r="L83" s="20">
        <f t="shared" si="23"/>
        <v>3103</v>
      </c>
      <c r="M83" s="20">
        <f t="shared" si="23"/>
        <v>3103</v>
      </c>
      <c r="N83" s="20">
        <f t="shared" si="23"/>
        <v>3103</v>
      </c>
      <c r="O83" s="20">
        <f t="shared" si="23"/>
        <v>3111</v>
      </c>
      <c r="P83" s="20">
        <f t="shared" si="23"/>
        <v>3103</v>
      </c>
      <c r="Q83" s="20">
        <f t="shared" si="23"/>
        <v>3163.5780042339829</v>
      </c>
      <c r="R83" s="20">
        <f t="shared" si="23"/>
        <v>3232.7180235608598</v>
      </c>
      <c r="S83" s="20">
        <f t="shared" si="23"/>
        <v>3310.7329709957853</v>
      </c>
      <c r="T83" s="20">
        <f t="shared" si="23"/>
        <v>3377.6000773471105</v>
      </c>
      <c r="U83" s="20">
        <f t="shared" si="23"/>
        <v>3443.4313203291836</v>
      </c>
      <c r="V83" s="20">
        <f t="shared" si="23"/>
        <v>3512.9907902085365</v>
      </c>
      <c r="W83" s="20">
        <f t="shared" si="23"/>
        <v>3587.7455801026831</v>
      </c>
      <c r="X83" s="20">
        <f t="shared" si="23"/>
        <v>3667.6216786335067</v>
      </c>
      <c r="Y83" s="20">
        <f t="shared" si="23"/>
        <v>3750.7700825765364</v>
      </c>
      <c r="Z83" s="20">
        <f t="shared" si="23"/>
        <v>3831.0917709562605</v>
      </c>
      <c r="AA83" s="20">
        <f t="shared" si="23"/>
        <v>3914.4041937053407</v>
      </c>
    </row>
    <row r="84" spans="1:28">
      <c r="C84" s="9"/>
      <c r="D84" s="38" t="s">
        <v>70</v>
      </c>
      <c r="H84" s="20">
        <f>H80*H81+H82*H83</f>
        <v>2493266.2958052461</v>
      </c>
      <c r="I84" s="20">
        <f>I80*I81+I82*I83</f>
        <v>4463479.8088223608</v>
      </c>
      <c r="J84" s="20">
        <f t="shared" ref="J84:AA84" si="24">J80*J81+J82*J83</f>
        <v>4644774.5952238496</v>
      </c>
      <c r="K84" s="20">
        <f t="shared" si="24"/>
        <v>4739972.6770823346</v>
      </c>
      <c r="L84" s="20">
        <f t="shared" si="24"/>
        <v>4883639.2792766113</v>
      </c>
      <c r="M84" s="20">
        <f t="shared" si="24"/>
        <v>5042795.8246889906</v>
      </c>
      <c r="N84" s="20">
        <f t="shared" si="24"/>
        <v>5204865.3247883711</v>
      </c>
      <c r="O84" s="20">
        <f t="shared" si="24"/>
        <v>5403203.5516043892</v>
      </c>
      <c r="P84" s="20">
        <f t="shared" si="24"/>
        <v>5581130.0607964667</v>
      </c>
      <c r="Q84" s="20">
        <f t="shared" si="24"/>
        <v>5854421.0047894958</v>
      </c>
      <c r="R84" s="20">
        <f t="shared" si="24"/>
        <v>6015632.6022122595</v>
      </c>
      <c r="S84" s="20">
        <f t="shared" si="24"/>
        <v>6193796.4662353275</v>
      </c>
      <c r="T84" s="20">
        <f t="shared" si="24"/>
        <v>6354191.447490002</v>
      </c>
      <c r="U84" s="20">
        <f t="shared" si="24"/>
        <v>6514356.3076646803</v>
      </c>
      <c r="V84" s="20">
        <f t="shared" si="24"/>
        <v>6682646.8820276111</v>
      </c>
      <c r="W84" s="20">
        <f t="shared" si="24"/>
        <v>6861718.4517725101</v>
      </c>
      <c r="X84" s="20">
        <f t="shared" si="24"/>
        <v>7051542.4985378757</v>
      </c>
      <c r="Y84" s="20">
        <f t="shared" si="24"/>
        <v>7248961.1131164106</v>
      </c>
      <c r="Z84" s="20">
        <f t="shared" si="24"/>
        <v>7443274.6573547004</v>
      </c>
      <c r="AA84" s="20">
        <f t="shared" si="24"/>
        <v>7644790.2930286378</v>
      </c>
    </row>
    <row r="85" spans="1:28">
      <c r="D85" s="20"/>
    </row>
    <row r="86" spans="1:28">
      <c r="D86" s="34" t="s">
        <v>71</v>
      </c>
    </row>
    <row r="87" spans="1:28">
      <c r="D87" s="20" t="s">
        <v>73</v>
      </c>
      <c r="G87" s="31">
        <f>'CIAL 20 year return calculation'!G81*$F$199</f>
        <v>12.443527765655187</v>
      </c>
      <c r="H87" s="31">
        <f>IF(H$4&gt;1,G87*(1+H$50),G87)</f>
        <v>12.443527765655187</v>
      </c>
      <c r="I87" s="31">
        <f t="shared" ref="I87:AA87" si="25">IF(I$4&gt;1,H87*(1+I$50),H87)</f>
        <v>12.704841848733945</v>
      </c>
      <c r="J87" s="31">
        <f t="shared" si="25"/>
        <v>12.971643527557356</v>
      </c>
      <c r="K87" s="31">
        <f t="shared" si="25"/>
        <v>13.244048041636059</v>
      </c>
      <c r="L87" s="31">
        <f t="shared" si="25"/>
        <v>13.522173050510416</v>
      </c>
      <c r="M87" s="31">
        <f t="shared" si="25"/>
        <v>13.860227376773175</v>
      </c>
      <c r="N87" s="31">
        <f t="shared" si="25"/>
        <v>14.206733061192503</v>
      </c>
      <c r="O87" s="31">
        <f t="shared" si="25"/>
        <v>14.561901387722315</v>
      </c>
      <c r="P87" s="31">
        <f t="shared" si="25"/>
        <v>14.925948922415373</v>
      </c>
      <c r="Q87" s="31">
        <f t="shared" si="25"/>
        <v>15.299097645475756</v>
      </c>
      <c r="R87" s="31">
        <f t="shared" si="25"/>
        <v>15.337345389589444</v>
      </c>
      <c r="S87" s="31">
        <f t="shared" si="25"/>
        <v>15.375593133703132</v>
      </c>
      <c r="T87" s="31">
        <f t="shared" si="25"/>
        <v>15.413840877816819</v>
      </c>
      <c r="U87" s="31">
        <f t="shared" si="25"/>
        <v>15.452088621930507</v>
      </c>
      <c r="V87" s="31">
        <f t="shared" si="25"/>
        <v>15.490336366044197</v>
      </c>
      <c r="W87" s="31">
        <f t="shared" si="25"/>
        <v>15.528584110157885</v>
      </c>
      <c r="X87" s="31">
        <f t="shared" si="25"/>
        <v>15.566831854271571</v>
      </c>
      <c r="Y87" s="31">
        <f t="shared" si="25"/>
        <v>15.605079598385258</v>
      </c>
      <c r="Z87" s="31">
        <f t="shared" si="25"/>
        <v>15.643327342498948</v>
      </c>
      <c r="AA87" s="31">
        <f t="shared" si="25"/>
        <v>15.681575086612634</v>
      </c>
    </row>
    <row r="88" spans="1:28">
      <c r="D88" s="20" t="s">
        <v>30</v>
      </c>
      <c r="H88" s="20">
        <f t="shared" ref="H88:AA88" si="26">IF(H$4=1,H24/12*7,H24)</f>
        <v>818368.46702243609</v>
      </c>
      <c r="I88" s="20">
        <f t="shared" si="26"/>
        <v>1428649.5960384617</v>
      </c>
      <c r="J88" s="20">
        <f t="shared" si="26"/>
        <v>1454464.2697884617</v>
      </c>
      <c r="K88" s="20">
        <f t="shared" si="26"/>
        <v>1485650.7394038464</v>
      </c>
      <c r="L88" s="20">
        <f t="shared" si="26"/>
        <v>1500935.2052884619</v>
      </c>
      <c r="M88" s="20">
        <f t="shared" si="26"/>
        <v>1521582.1837884618</v>
      </c>
      <c r="N88" s="20">
        <f t="shared" si="26"/>
        <v>1536582.007038462</v>
      </c>
      <c r="O88" s="20">
        <f t="shared" si="26"/>
        <v>1565264.0666346157</v>
      </c>
      <c r="P88" s="20">
        <f t="shared" si="26"/>
        <v>1580497.0977884619</v>
      </c>
      <c r="Q88" s="20">
        <f t="shared" si="26"/>
        <v>1624085.6462988991</v>
      </c>
      <c r="R88" s="20">
        <f t="shared" si="26"/>
        <v>1666890.3453648647</v>
      </c>
      <c r="S88" s="20">
        <f t="shared" si="26"/>
        <v>1713161.4517643482</v>
      </c>
      <c r="T88" s="20">
        <f t="shared" si="26"/>
        <v>1756492.4720082814</v>
      </c>
      <c r="U88" s="20">
        <f t="shared" si="26"/>
        <v>1800147.3236312051</v>
      </c>
      <c r="V88" s="20">
        <f t="shared" si="26"/>
        <v>1845674.4289822038</v>
      </c>
      <c r="W88" s="20">
        <f t="shared" si="26"/>
        <v>1893564.8368564837</v>
      </c>
      <c r="X88" s="20">
        <f t="shared" si="26"/>
        <v>1943815.6836768603</v>
      </c>
      <c r="Y88" s="20">
        <f t="shared" si="26"/>
        <v>1995855.160288159</v>
      </c>
      <c r="Z88" s="20">
        <f t="shared" si="26"/>
        <v>2047748.3266411594</v>
      </c>
      <c r="AA88" s="20">
        <f t="shared" si="26"/>
        <v>2101384.7503074473</v>
      </c>
    </row>
    <row r="89" spans="1:28">
      <c r="D89" s="8" t="s">
        <v>74</v>
      </c>
      <c r="H89" s="20">
        <f>H87*H88</f>
        <v>10183390.741930354</v>
      </c>
      <c r="I89" s="20">
        <f t="shared" ref="I89:AA89" si="27">I87*I88</f>
        <v>18150767.174926292</v>
      </c>
      <c r="J89" s="20">
        <f t="shared" si="27"/>
        <v>18866792.031264935</v>
      </c>
      <c r="K89" s="20">
        <f t="shared" si="27"/>
        <v>19676029.765756674</v>
      </c>
      <c r="L89" s="20">
        <f t="shared" si="27"/>
        <v>20295905.583513957</v>
      </c>
      <c r="M89" s="20">
        <f t="shared" si="27"/>
        <v>21089475.039755151</v>
      </c>
      <c r="N89" s="20">
        <f t="shared" si="27"/>
        <v>21829810.400626849</v>
      </c>
      <c r="O89" s="20">
        <f t="shared" si="27"/>
        <v>22793220.984078486</v>
      </c>
      <c r="P89" s="20">
        <f t="shared" si="27"/>
        <v>23590418.953616317</v>
      </c>
      <c r="Q89" s="20">
        <f t="shared" si="27"/>
        <v>24847044.88734246</v>
      </c>
      <c r="R89" s="20">
        <f t="shared" si="27"/>
        <v>25565672.953432962</v>
      </c>
      <c r="S89" s="20">
        <f t="shared" si="27"/>
        <v>26340873.454672802</v>
      </c>
      <c r="T89" s="20">
        <f t="shared" si="27"/>
        <v>27074295.466618761</v>
      </c>
      <c r="U89" s="20">
        <f t="shared" si="27"/>
        <v>27816035.977280397</v>
      </c>
      <c r="V89" s="20">
        <f t="shared" si="27"/>
        <v>28590117.727140889</v>
      </c>
      <c r="W89" s="20">
        <f t="shared" si="27"/>
        <v>29404380.837163299</v>
      </c>
      <c r="X89" s="20">
        <f t="shared" si="27"/>
        <v>30259051.90349362</v>
      </c>
      <c r="Y89" s="20">
        <f t="shared" si="27"/>
        <v>31145478.64314469</v>
      </c>
      <c r="Z89" s="20">
        <f t="shared" si="27"/>
        <v>32033597.388702113</v>
      </c>
      <c r="AA89" s="20">
        <f t="shared" si="27"/>
        <v>32953022.747808974</v>
      </c>
    </row>
    <row r="90" spans="1:28">
      <c r="D90" s="6"/>
    </row>
    <row r="91" spans="1:28">
      <c r="D91" s="34" t="s">
        <v>72</v>
      </c>
      <c r="H91" s="17"/>
      <c r="I91" s="17"/>
      <c r="J91" s="17"/>
      <c r="K91" s="17"/>
      <c r="L91" s="17"/>
      <c r="M91" s="17"/>
      <c r="N91" s="17"/>
      <c r="O91" s="17"/>
      <c r="P91" s="17"/>
      <c r="Q91" s="17"/>
      <c r="R91" s="17"/>
      <c r="S91" s="17"/>
      <c r="T91" s="17"/>
      <c r="U91" s="17"/>
      <c r="V91" s="17"/>
      <c r="W91" s="17"/>
      <c r="X91" s="17"/>
      <c r="Y91" s="17"/>
      <c r="Z91" s="17"/>
      <c r="AA91" s="17"/>
      <c r="AB91" s="17"/>
    </row>
    <row r="92" spans="1:28">
      <c r="D92" s="20" t="s">
        <v>75</v>
      </c>
      <c r="G92" s="31">
        <f>'CIAL 20 year return calculation'!G86*$F$199</f>
        <v>7.8762308374066423</v>
      </c>
      <c r="H92" s="31">
        <f>IF(H$4&gt;1,G92*(1+H$50),G92)</f>
        <v>7.8762308374066423</v>
      </c>
      <c r="I92" s="31">
        <f t="shared" ref="I92:AA92" si="28">IF(I$4&gt;1,H92*(1+I$50),H92)</f>
        <v>8.041631684992181</v>
      </c>
      <c r="J92" s="31">
        <f t="shared" si="28"/>
        <v>8.2105059503770157</v>
      </c>
      <c r="K92" s="31">
        <f t="shared" si="28"/>
        <v>8.3829265753349329</v>
      </c>
      <c r="L92" s="31">
        <f t="shared" si="28"/>
        <v>8.5589680334169653</v>
      </c>
      <c r="M92" s="31">
        <f t="shared" si="28"/>
        <v>8.7729422342523886</v>
      </c>
      <c r="N92" s="31">
        <f t="shared" si="28"/>
        <v>8.9922657901086982</v>
      </c>
      <c r="O92" s="31">
        <f t="shared" si="28"/>
        <v>9.2170724348614144</v>
      </c>
      <c r="P92" s="31">
        <f t="shared" si="28"/>
        <v>9.4474992457329492</v>
      </c>
      <c r="Q92" s="31">
        <f t="shared" si="28"/>
        <v>9.6836867268762727</v>
      </c>
      <c r="R92" s="31">
        <f t="shared" si="28"/>
        <v>9.7078959436934635</v>
      </c>
      <c r="S92" s="31">
        <f t="shared" si="28"/>
        <v>9.7321051605106543</v>
      </c>
      <c r="T92" s="31">
        <f t="shared" si="28"/>
        <v>9.7563143773278433</v>
      </c>
      <c r="U92" s="31">
        <f t="shared" si="28"/>
        <v>9.7805235941450324</v>
      </c>
      <c r="V92" s="31">
        <f t="shared" si="28"/>
        <v>9.8047328109622232</v>
      </c>
      <c r="W92" s="31">
        <f t="shared" si="28"/>
        <v>9.8289420277794139</v>
      </c>
      <c r="X92" s="31">
        <f t="shared" si="28"/>
        <v>9.853151244596603</v>
      </c>
      <c r="Y92" s="31">
        <f t="shared" si="28"/>
        <v>9.877360461413792</v>
      </c>
      <c r="Z92" s="31">
        <f t="shared" si="28"/>
        <v>9.9015696782309828</v>
      </c>
      <c r="AA92" s="31">
        <f t="shared" si="28"/>
        <v>9.9257788950481718</v>
      </c>
    </row>
    <row r="93" spans="1:28">
      <c r="D93" s="20" t="s">
        <v>31</v>
      </c>
      <c r="H93" s="20">
        <f t="shared" ref="H93:AA93" si="29">IF(H$4=1,H25/12*7,H25)</f>
        <v>239499.86900000036</v>
      </c>
      <c r="I93" s="20">
        <f t="shared" si="29"/>
        <v>436002.26900000061</v>
      </c>
      <c r="J93" s="20">
        <f t="shared" si="29"/>
        <v>436525.83400000061</v>
      </c>
      <c r="K93" s="20">
        <f t="shared" si="29"/>
        <v>439388.62400000065</v>
      </c>
      <c r="L93" s="20">
        <f t="shared" si="29"/>
        <v>443312.22400000063</v>
      </c>
      <c r="M93" s="20">
        <f t="shared" si="29"/>
        <v>446373.98400000058</v>
      </c>
      <c r="N93" s="20">
        <f t="shared" si="29"/>
        <v>450647.67400000058</v>
      </c>
      <c r="O93" s="20">
        <f t="shared" si="29"/>
        <v>455448.68400000065</v>
      </c>
      <c r="P93" s="20">
        <f t="shared" si="29"/>
        <v>457899.26400000061</v>
      </c>
      <c r="Q93" s="20">
        <f t="shared" si="29"/>
        <v>467723.40378130949</v>
      </c>
      <c r="R93" s="20">
        <f t="shared" si="29"/>
        <v>478754.14723776991</v>
      </c>
      <c r="S93" s="20">
        <f t="shared" si="29"/>
        <v>491200.81530789868</v>
      </c>
      <c r="T93" s="20">
        <f t="shared" si="29"/>
        <v>501868.93346896209</v>
      </c>
      <c r="U93" s="20">
        <f t="shared" si="29"/>
        <v>512371.78781908925</v>
      </c>
      <c r="V93" s="20">
        <f t="shared" si="29"/>
        <v>523469.45129498397</v>
      </c>
      <c r="W93" s="20">
        <f t="shared" si="29"/>
        <v>535395.98700457683</v>
      </c>
      <c r="X93" s="20">
        <f t="shared" si="29"/>
        <v>548139.58701762999</v>
      </c>
      <c r="Y93" s="20">
        <f t="shared" si="29"/>
        <v>561405.25748806284</v>
      </c>
      <c r="Z93" s="20">
        <f t="shared" si="29"/>
        <v>574219.94783863518</v>
      </c>
      <c r="AA93" s="20">
        <f t="shared" si="29"/>
        <v>587511.78621282615</v>
      </c>
    </row>
    <row r="94" spans="1:28">
      <c r="D94" s="8" t="s">
        <v>76</v>
      </c>
      <c r="H94" s="20">
        <f>H92*H93</f>
        <v>1886356.2537726539</v>
      </c>
      <c r="I94" s="20">
        <f t="shared" ref="I94:AA94" si="30">I92*I93</f>
        <v>3506169.6611188892</v>
      </c>
      <c r="J94" s="20">
        <f t="shared" si="30"/>
        <v>3584097.9575502942</v>
      </c>
      <c r="K94" s="20">
        <f t="shared" si="30"/>
        <v>3683362.5730294539</v>
      </c>
      <c r="L94" s="20">
        <f t="shared" si="30"/>
        <v>3794295.1540389867</v>
      </c>
      <c r="M94" s="20">
        <f t="shared" si="30"/>
        <v>3916013.1765051051</v>
      </c>
      <c r="N94" s="20">
        <f t="shared" si="30"/>
        <v>4052343.6623022621</v>
      </c>
      <c r="O94" s="20">
        <f t="shared" si="30"/>
        <v>4197903.5107903127</v>
      </c>
      <c r="P94" s="20">
        <f t="shared" si="30"/>
        <v>4326002.9512616787</v>
      </c>
      <c r="Q94" s="20">
        <f t="shared" si="30"/>
        <v>4529286.9170464585</v>
      </c>
      <c r="R94" s="20">
        <f t="shared" si="30"/>
        <v>4647695.4439959694</v>
      </c>
      <c r="S94" s="20">
        <f t="shared" si="30"/>
        <v>4780417.9895050414</v>
      </c>
      <c r="T94" s="20">
        <f t="shared" si="30"/>
        <v>4896391.091137426</v>
      </c>
      <c r="U94" s="20">
        <f t="shared" si="30"/>
        <v>5011264.3597388752</v>
      </c>
      <c r="V94" s="20">
        <f t="shared" si="30"/>
        <v>5132478.1046483209</v>
      </c>
      <c r="W94" s="20">
        <f t="shared" si="30"/>
        <v>5262376.1181737259</v>
      </c>
      <c r="X94" s="20">
        <f t="shared" si="30"/>
        <v>5400902.2540354291</v>
      </c>
      <c r="Y94" s="20">
        <f t="shared" si="30"/>
        <v>5545202.093142421</v>
      </c>
      <c r="Z94" s="20">
        <f t="shared" si="30"/>
        <v>5685678.8241544068</v>
      </c>
      <c r="AA94" s="20">
        <f t="shared" si="30"/>
        <v>5831512.0881833229</v>
      </c>
    </row>
    <row r="95" spans="1:28">
      <c r="D95" s="20"/>
    </row>
    <row r="96" spans="1:28">
      <c r="C96" s="35" t="s">
        <v>77</v>
      </c>
      <c r="D96" s="6"/>
    </row>
    <row r="97" spans="1:28">
      <c r="D97" s="37" t="str">
        <f>D55</f>
        <v>Total terminal domestic prop revenue</v>
      </c>
      <c r="H97" s="20">
        <f t="shared" ref="H97:AA97" si="31">H55</f>
        <v>1316533.9693639306</v>
      </c>
      <c r="I97" s="20">
        <f t="shared" si="31"/>
        <v>2429647.4128288259</v>
      </c>
      <c r="J97" s="20">
        <f t="shared" si="31"/>
        <v>2483991.6981525938</v>
      </c>
      <c r="K97" s="20">
        <f t="shared" si="31"/>
        <v>2555069.8863246888</v>
      </c>
      <c r="L97" s="20">
        <f t="shared" si="31"/>
        <v>2639061.28765077</v>
      </c>
      <c r="M97" s="20">
        <f t="shared" si="31"/>
        <v>2726904.5759995291</v>
      </c>
      <c r="N97" s="20">
        <f t="shared" si="31"/>
        <v>2827734.4837795426</v>
      </c>
      <c r="O97" s="20">
        <f t="shared" si="31"/>
        <v>2935086.1540045585</v>
      </c>
      <c r="P97" s="20">
        <f t="shared" si="31"/>
        <v>3029122.6503794403</v>
      </c>
      <c r="Q97" s="20">
        <f t="shared" si="31"/>
        <v>3178761.7839997336</v>
      </c>
      <c r="R97" s="20">
        <f t="shared" si="31"/>
        <v>3268872.66055428</v>
      </c>
      <c r="S97" s="20">
        <f t="shared" si="31"/>
        <v>3369966.3378800675</v>
      </c>
      <c r="T97" s="20">
        <f t="shared" si="31"/>
        <v>3458208.5714019137</v>
      </c>
      <c r="U97" s="20">
        <f t="shared" si="31"/>
        <v>3545606.9295990132</v>
      </c>
      <c r="V97" s="20">
        <f t="shared" si="31"/>
        <v>3637870.1821509534</v>
      </c>
      <c r="W97" s="20">
        <f t="shared" si="31"/>
        <v>3736796.664295353</v>
      </c>
      <c r="X97" s="20">
        <f t="shared" si="31"/>
        <v>3842343.2963476996</v>
      </c>
      <c r="Y97" s="20">
        <f t="shared" si="31"/>
        <v>3952319.9514708887</v>
      </c>
      <c r="Z97" s="20">
        <f t="shared" si="31"/>
        <v>4059363.228077088</v>
      </c>
      <c r="AA97" s="20">
        <f t="shared" si="31"/>
        <v>4170516.4431121615</v>
      </c>
    </row>
    <row r="98" spans="1:28">
      <c r="D98" s="37" t="str">
        <f>D60</f>
        <v>Total terminal domestic jet revenue</v>
      </c>
      <c r="G98" s="20"/>
      <c r="H98" s="20">
        <f t="shared" ref="H98:AA98" si="32">H60</f>
        <v>6222998.465012542</v>
      </c>
      <c r="I98" s="20">
        <f t="shared" si="32"/>
        <v>11812654.363613959</v>
      </c>
      <c r="J98" s="20">
        <f t="shared" si="32"/>
        <v>12174454.733549656</v>
      </c>
      <c r="K98" s="20">
        <f t="shared" si="32"/>
        <v>12496273.235781141</v>
      </c>
      <c r="L98" s="20">
        <f t="shared" si="32"/>
        <v>12735046.234773381</v>
      </c>
      <c r="M98" s="20">
        <f t="shared" si="32"/>
        <v>13109854.106549177</v>
      </c>
      <c r="N98" s="20">
        <f t="shared" si="32"/>
        <v>13392738.776766647</v>
      </c>
      <c r="O98" s="20">
        <f t="shared" si="32"/>
        <v>13806149.86981524</v>
      </c>
      <c r="P98" s="20">
        <f t="shared" si="32"/>
        <v>14158484.087094925</v>
      </c>
      <c r="Q98" s="20">
        <f t="shared" si="32"/>
        <v>14800983.342609875</v>
      </c>
      <c r="R98" s="20">
        <f t="shared" si="32"/>
        <v>15220558.533674881</v>
      </c>
      <c r="S98" s="20">
        <f t="shared" si="32"/>
        <v>15691271.954754023</v>
      </c>
      <c r="T98" s="20">
        <f t="shared" si="32"/>
        <v>16102146.350893313</v>
      </c>
      <c r="U98" s="20">
        <f t="shared" si="32"/>
        <v>16509091.48605819</v>
      </c>
      <c r="V98" s="20">
        <f t="shared" si="32"/>
        <v>16938688.592400026</v>
      </c>
      <c r="W98" s="20">
        <f t="shared" si="32"/>
        <v>17399311.096965268</v>
      </c>
      <c r="X98" s="20">
        <f t="shared" si="32"/>
        <v>17890758.411683422</v>
      </c>
      <c r="Y98" s="20">
        <f t="shared" si="32"/>
        <v>18402832.845429163</v>
      </c>
      <c r="Z98" s="20">
        <f t="shared" si="32"/>
        <v>18901248.85192626</v>
      </c>
      <c r="AA98" s="20">
        <f t="shared" si="32"/>
        <v>19418801.596045889</v>
      </c>
      <c r="AB98" s="20"/>
    </row>
    <row r="99" spans="1:28">
      <c r="D99" s="37" t="s">
        <v>55</v>
      </c>
      <c r="H99" s="20">
        <f t="shared" ref="H99:AA99" si="33">H66+H73</f>
        <v>8465662.2312685382</v>
      </c>
      <c r="I99" s="20">
        <f t="shared" si="33"/>
        <v>16101080.95762598</v>
      </c>
      <c r="J99" s="20">
        <f t="shared" si="33"/>
        <v>17716728.8922664</v>
      </c>
      <c r="K99" s="20">
        <f t="shared" si="33"/>
        <v>18446595.974207941</v>
      </c>
      <c r="L99" s="20">
        <f t="shared" si="33"/>
        <v>19199270.800277401</v>
      </c>
      <c r="M99" s="20">
        <f t="shared" si="33"/>
        <v>19957030.349589203</v>
      </c>
      <c r="N99" s="20">
        <f t="shared" si="33"/>
        <v>20758261.319838788</v>
      </c>
      <c r="O99" s="20">
        <f t="shared" si="33"/>
        <v>21658910.643746659</v>
      </c>
      <c r="P99" s="20">
        <f t="shared" si="33"/>
        <v>22556025.278559979</v>
      </c>
      <c r="Q99" s="20">
        <f t="shared" si="33"/>
        <v>23961050.513724092</v>
      </c>
      <c r="R99" s="20">
        <f t="shared" si="33"/>
        <v>24697157.956707023</v>
      </c>
      <c r="S99" s="20">
        <f t="shared" si="33"/>
        <v>25455866.900806576</v>
      </c>
      <c r="T99" s="20">
        <f t="shared" si="33"/>
        <v>26237870.939391062</v>
      </c>
      <c r="U99" s="20">
        <f t="shared" si="33"/>
        <v>27043884.940079894</v>
      </c>
      <c r="V99" s="20">
        <f t="shared" si="33"/>
        <v>27874645.696964599</v>
      </c>
      <c r="W99" s="20">
        <f t="shared" si="33"/>
        <v>28730912.602816325</v>
      </c>
      <c r="X99" s="20">
        <f t="shared" si="33"/>
        <v>29613468.341891889</v>
      </c>
      <c r="Y99" s="20">
        <f t="shared" si="33"/>
        <v>30523119.60396944</v>
      </c>
      <c r="Z99" s="20">
        <f t="shared" si="33"/>
        <v>31460697.820263937</v>
      </c>
      <c r="AA99" s="20">
        <f t="shared" si="33"/>
        <v>32427059.921892546</v>
      </c>
      <c r="AB99" s="20"/>
    </row>
    <row r="100" spans="1:28">
      <c r="D100" s="37" t="s">
        <v>277</v>
      </c>
      <c r="H100" s="20">
        <f>H84+H89+H94</f>
        <v>14563013.291508254</v>
      </c>
      <c r="I100" s="20">
        <f t="shared" ref="I100:AA100" si="34">I84+I89+I94</f>
        <v>26120416.644867539</v>
      </c>
      <c r="J100" s="20">
        <f t="shared" si="34"/>
        <v>27095664.584039077</v>
      </c>
      <c r="K100" s="20">
        <f t="shared" si="34"/>
        <v>28099365.015868463</v>
      </c>
      <c r="L100" s="20">
        <f t="shared" si="34"/>
        <v>28973840.016829558</v>
      </c>
      <c r="M100" s="20">
        <f t="shared" si="34"/>
        <v>30048284.040949244</v>
      </c>
      <c r="N100" s="20">
        <f t="shared" si="34"/>
        <v>31087019.387717485</v>
      </c>
      <c r="O100" s="20">
        <f t="shared" si="34"/>
        <v>32394328.04647319</v>
      </c>
      <c r="P100" s="20">
        <f t="shared" si="34"/>
        <v>33497551.96567446</v>
      </c>
      <c r="Q100" s="20">
        <f t="shared" si="34"/>
        <v>35230752.809178412</v>
      </c>
      <c r="R100" s="20">
        <f t="shared" si="34"/>
        <v>36229000.999641187</v>
      </c>
      <c r="S100" s="20">
        <f t="shared" si="34"/>
        <v>37315087.910413176</v>
      </c>
      <c r="T100" s="20">
        <f t="shared" si="34"/>
        <v>38324878.005246192</v>
      </c>
      <c r="U100" s="20">
        <f t="shared" si="34"/>
        <v>39341656.644683957</v>
      </c>
      <c r="V100" s="20">
        <f t="shared" si="34"/>
        <v>40405242.713816822</v>
      </c>
      <c r="W100" s="20">
        <f t="shared" si="34"/>
        <v>41528475.407109536</v>
      </c>
      <c r="X100" s="20">
        <f t="shared" si="34"/>
        <v>42711496.656066924</v>
      </c>
      <c r="Y100" s="20">
        <f t="shared" si="34"/>
        <v>43939641.849403523</v>
      </c>
      <c r="Z100" s="20">
        <f t="shared" si="34"/>
        <v>45162550.870211221</v>
      </c>
      <c r="AA100" s="20">
        <f t="shared" si="34"/>
        <v>46429325.129020937</v>
      </c>
      <c r="AB100" s="20"/>
    </row>
    <row r="101" spans="1:28" ht="15.75" thickBot="1">
      <c r="H101" s="13">
        <f>SUM(H97:H100)</f>
        <v>30568207.957153264</v>
      </c>
      <c r="I101" s="13">
        <f t="shared" ref="I101:AA101" si="35">SUM(I97:I100)</f>
        <v>56463799.378936306</v>
      </c>
      <c r="J101" s="13">
        <f t="shared" si="35"/>
        <v>59470839.908007726</v>
      </c>
      <c r="K101" s="13">
        <f t="shared" si="35"/>
        <v>61597304.11218223</v>
      </c>
      <c r="L101" s="13">
        <f t="shared" si="35"/>
        <v>63547218.339531109</v>
      </c>
      <c r="M101" s="13">
        <f t="shared" si="35"/>
        <v>65842073.073087156</v>
      </c>
      <c r="N101" s="13">
        <f t="shared" si="35"/>
        <v>68065753.968102455</v>
      </c>
      <c r="O101" s="13">
        <f t="shared" si="35"/>
        <v>70794474.714039654</v>
      </c>
      <c r="P101" s="13">
        <f t="shared" si="35"/>
        <v>73241183.98170881</v>
      </c>
      <c r="Q101" s="13">
        <f t="shared" si="35"/>
        <v>77171548.449512109</v>
      </c>
      <c r="R101" s="13">
        <f t="shared" si="35"/>
        <v>79415590.150577366</v>
      </c>
      <c r="S101" s="13">
        <f t="shared" si="35"/>
        <v>81832193.103853852</v>
      </c>
      <c r="T101" s="13">
        <f t="shared" si="35"/>
        <v>84123103.866932482</v>
      </c>
      <c r="U101" s="13">
        <f t="shared" si="35"/>
        <v>86440240.000421047</v>
      </c>
      <c r="V101" s="13">
        <f t="shared" si="35"/>
        <v>88856447.185332403</v>
      </c>
      <c r="W101" s="13">
        <f t="shared" si="35"/>
        <v>91395495.771186471</v>
      </c>
      <c r="X101" s="13">
        <f t="shared" si="35"/>
        <v>94058066.705989927</v>
      </c>
      <c r="Y101" s="13">
        <f t="shared" si="35"/>
        <v>96817914.250273019</v>
      </c>
      <c r="Z101" s="13">
        <f t="shared" si="35"/>
        <v>99583860.770478517</v>
      </c>
      <c r="AA101" s="13">
        <f t="shared" si="35"/>
        <v>102445703.09007153</v>
      </c>
      <c r="AB101" s="20"/>
    </row>
    <row r="102" spans="1:28" ht="15.75" thickTop="1">
      <c r="H102" s="20"/>
      <c r="I102" s="20"/>
      <c r="J102" s="20"/>
      <c r="K102" s="20"/>
      <c r="L102" s="20"/>
      <c r="M102" s="20"/>
      <c r="N102" s="20"/>
      <c r="O102" s="20"/>
      <c r="P102" s="20"/>
      <c r="Q102" s="20"/>
      <c r="R102" s="20"/>
      <c r="S102" s="20"/>
      <c r="T102" s="20"/>
      <c r="U102" s="20"/>
      <c r="V102" s="20"/>
      <c r="W102" s="20"/>
      <c r="X102" s="20"/>
      <c r="Y102" s="20"/>
      <c r="Z102" s="20"/>
      <c r="AA102" s="20"/>
      <c r="AB102" s="20"/>
    </row>
    <row r="103" spans="1:28">
      <c r="G103" s="25"/>
      <c r="H103" s="20"/>
      <c r="I103" s="20"/>
      <c r="J103" s="20"/>
      <c r="K103" s="20"/>
      <c r="L103" s="20"/>
      <c r="M103" s="20"/>
      <c r="N103" s="20"/>
      <c r="O103" s="20"/>
      <c r="P103" s="20"/>
      <c r="Q103" s="20"/>
      <c r="R103" s="20"/>
      <c r="S103" s="20"/>
      <c r="T103" s="20"/>
      <c r="U103" s="20"/>
      <c r="V103" s="20"/>
      <c r="W103" s="20"/>
      <c r="X103" s="20"/>
      <c r="Y103" s="20"/>
      <c r="Z103" s="20"/>
      <c r="AA103" s="20"/>
      <c r="AB103" s="20"/>
    </row>
    <row r="104" spans="1:28">
      <c r="D104" s="7" t="s">
        <v>80</v>
      </c>
      <c r="H104" s="18">
        <f>H97/H$101</f>
        <v>4.3068732429761183E-2</v>
      </c>
      <c r="I104" s="18">
        <f t="shared" ref="I104:AA107" si="36">I97/I$101</f>
        <v>4.303017932822991E-2</v>
      </c>
      <c r="J104" s="18">
        <f t="shared" si="36"/>
        <v>4.1768229639852883E-2</v>
      </c>
      <c r="K104" s="18">
        <f t="shared" si="36"/>
        <v>4.1480222603108491E-2</v>
      </c>
      <c r="L104" s="18">
        <f t="shared" si="36"/>
        <v>4.1529139380268941E-2</v>
      </c>
      <c r="M104" s="18">
        <f t="shared" si="36"/>
        <v>4.1415837149789671E-2</v>
      </c>
      <c r="N104" s="18">
        <f t="shared" si="36"/>
        <v>4.1544158683744239E-2</v>
      </c>
      <c r="O104" s="18">
        <f t="shared" si="36"/>
        <v>4.1459254636188221E-2</v>
      </c>
      <c r="P104" s="18">
        <f t="shared" si="36"/>
        <v>4.1358187917004872E-2</v>
      </c>
      <c r="Q104" s="18">
        <f t="shared" si="36"/>
        <v>4.1190851393624335E-2</v>
      </c>
      <c r="R104" s="18">
        <f t="shared" si="36"/>
        <v>4.1161598803915893E-2</v>
      </c>
      <c r="S104" s="18">
        <f t="shared" si="36"/>
        <v>4.1181425183157656E-2</v>
      </c>
      <c r="T104" s="18">
        <f t="shared" si="36"/>
        <v>4.1108903647589769E-2</v>
      </c>
      <c r="U104" s="18">
        <f t="shared" si="36"/>
        <v>4.1018013480547288E-2</v>
      </c>
      <c r="V104" s="18">
        <f t="shared" si="36"/>
        <v>4.0940981745120453E-2</v>
      </c>
      <c r="W104" s="18">
        <f t="shared" si="36"/>
        <v>4.0886004641307754E-2</v>
      </c>
      <c r="X104" s="18">
        <f t="shared" si="36"/>
        <v>4.0850757738389774E-2</v>
      </c>
      <c r="Y104" s="18">
        <f t="shared" si="36"/>
        <v>4.0822196822523922E-2</v>
      </c>
      <c r="Z104" s="18">
        <f t="shared" si="36"/>
        <v>4.0763264214400491E-2</v>
      </c>
      <c r="AA104" s="18">
        <f t="shared" si="36"/>
        <v>4.0709530193232132E-2</v>
      </c>
      <c r="AB104" s="20"/>
    </row>
    <row r="105" spans="1:28">
      <c r="D105" s="7" t="s">
        <v>81</v>
      </c>
      <c r="H105" s="18">
        <f t="shared" ref="H105:W107" si="37">H98/H$101</f>
        <v>0.20357747087219413</v>
      </c>
      <c r="I105" s="18">
        <f t="shared" si="37"/>
        <v>0.20920757181672481</v>
      </c>
      <c r="J105" s="18">
        <f t="shared" si="37"/>
        <v>0.20471301149238302</v>
      </c>
      <c r="K105" s="18">
        <f t="shared" si="37"/>
        <v>0.20287045700933082</v>
      </c>
      <c r="L105" s="18">
        <f t="shared" si="37"/>
        <v>0.20040289044172421</v>
      </c>
      <c r="M105" s="18">
        <f t="shared" si="37"/>
        <v>0.19911059136908935</v>
      </c>
      <c r="N105" s="18">
        <f t="shared" si="37"/>
        <v>0.19676177807481371</v>
      </c>
      <c r="O105" s="18">
        <f t="shared" si="37"/>
        <v>0.19501733610684258</v>
      </c>
      <c r="P105" s="18">
        <f t="shared" si="37"/>
        <v>0.19331315139076469</v>
      </c>
      <c r="Q105" s="18">
        <f t="shared" si="37"/>
        <v>0.19179326630063814</v>
      </c>
      <c r="R105" s="18">
        <f t="shared" si="37"/>
        <v>0.19165706009129524</v>
      </c>
      <c r="S105" s="18">
        <f t="shared" si="37"/>
        <v>0.19174937588242455</v>
      </c>
      <c r="T105" s="18">
        <f t="shared" si="37"/>
        <v>0.19141170036193617</v>
      </c>
      <c r="U105" s="18">
        <f t="shared" si="37"/>
        <v>0.19098849663047876</v>
      </c>
      <c r="V105" s="18">
        <f t="shared" si="37"/>
        <v>0.19062982067097667</v>
      </c>
      <c r="W105" s="18">
        <f t="shared" si="37"/>
        <v>0.19037383571423888</v>
      </c>
      <c r="X105" s="18">
        <f t="shared" si="36"/>
        <v>0.19020971872202089</v>
      </c>
      <c r="Y105" s="18">
        <f t="shared" si="36"/>
        <v>0.19007673309154424</v>
      </c>
      <c r="Z105" s="18">
        <f t="shared" si="36"/>
        <v>0.18980233047491474</v>
      </c>
      <c r="AA105" s="18">
        <f t="shared" si="36"/>
        <v>0.18955213357238263</v>
      </c>
    </row>
    <row r="106" spans="1:28">
      <c r="D106" s="7" t="s">
        <v>82</v>
      </c>
      <c r="H106" s="18">
        <f t="shared" si="37"/>
        <v>0.27694336034139316</v>
      </c>
      <c r="I106" s="18">
        <f t="shared" si="36"/>
        <v>0.28515759007943153</v>
      </c>
      <c r="J106" s="18">
        <f t="shared" si="36"/>
        <v>0.29790614895756412</v>
      </c>
      <c r="K106" s="18">
        <f t="shared" si="36"/>
        <v>0.29947083301913074</v>
      </c>
      <c r="L106" s="18">
        <f t="shared" si="36"/>
        <v>0.30212606156411448</v>
      </c>
      <c r="M106" s="18">
        <f t="shared" si="36"/>
        <v>0.30310452599869014</v>
      </c>
      <c r="N106" s="18">
        <f t="shared" si="36"/>
        <v>0.30497364841601105</v>
      </c>
      <c r="O106" s="18">
        <f t="shared" si="36"/>
        <v>0.3059406928469145</v>
      </c>
      <c r="P106" s="18">
        <f t="shared" si="36"/>
        <v>0.30796915140248282</v>
      </c>
      <c r="Q106" s="18">
        <f t="shared" si="36"/>
        <v>0.31049073130105864</v>
      </c>
      <c r="R106" s="18">
        <f t="shared" si="36"/>
        <v>0.31098626743035629</v>
      </c>
      <c r="S106" s="18">
        <f t="shared" si="36"/>
        <v>0.31107399099643274</v>
      </c>
      <c r="T106" s="18">
        <f t="shared" si="36"/>
        <v>0.3118985122195993</v>
      </c>
      <c r="U106" s="18">
        <f t="shared" si="36"/>
        <v>0.31286221486599486</v>
      </c>
      <c r="V106" s="18">
        <f t="shared" si="36"/>
        <v>0.31370425647139633</v>
      </c>
      <c r="W106" s="18">
        <f t="shared" si="36"/>
        <v>0.31435808034507201</v>
      </c>
      <c r="X106" s="18">
        <f t="shared" si="36"/>
        <v>0.31484240936461866</v>
      </c>
      <c r="Y106" s="18">
        <f t="shared" si="36"/>
        <v>0.31526313947507256</v>
      </c>
      <c r="Z106" s="18">
        <f t="shared" si="36"/>
        <v>0.31592165213171181</v>
      </c>
      <c r="AA106" s="18">
        <f t="shared" si="36"/>
        <v>0.31652923396291471</v>
      </c>
    </row>
    <row r="107" spans="1:28">
      <c r="A107" s="9"/>
      <c r="D107" s="7" t="s">
        <v>83</v>
      </c>
      <c r="H107" s="18">
        <f t="shared" si="37"/>
        <v>0.47641043635665153</v>
      </c>
      <c r="I107" s="18">
        <f t="shared" si="36"/>
        <v>0.46260465877561374</v>
      </c>
      <c r="J107" s="18">
        <f t="shared" si="36"/>
        <v>0.45561260991019997</v>
      </c>
      <c r="K107" s="18">
        <f t="shared" si="36"/>
        <v>0.45617848736842997</v>
      </c>
      <c r="L107" s="18">
        <f t="shared" si="36"/>
        <v>0.45594190861389239</v>
      </c>
      <c r="M107" s="18">
        <f t="shared" si="36"/>
        <v>0.45636904548243079</v>
      </c>
      <c r="N107" s="18">
        <f t="shared" si="36"/>
        <v>0.45672041482543108</v>
      </c>
      <c r="O107" s="18">
        <f t="shared" si="36"/>
        <v>0.45758271641005466</v>
      </c>
      <c r="P107" s="18">
        <f t="shared" si="36"/>
        <v>0.45735950928974756</v>
      </c>
      <c r="Q107" s="18">
        <f t="shared" si="36"/>
        <v>0.45652515100467894</v>
      </c>
      <c r="R107" s="18">
        <f t="shared" si="36"/>
        <v>0.45619507367443263</v>
      </c>
      <c r="S107" s="18">
        <f t="shared" si="36"/>
        <v>0.45599520793798498</v>
      </c>
      <c r="T107" s="18">
        <f t="shared" si="36"/>
        <v>0.45558088377087474</v>
      </c>
      <c r="U107" s="18">
        <f t="shared" si="36"/>
        <v>0.45513127502297918</v>
      </c>
      <c r="V107" s="18">
        <f t="shared" si="36"/>
        <v>0.4547249411125065</v>
      </c>
      <c r="W107" s="18">
        <f t="shared" si="36"/>
        <v>0.45438207929938146</v>
      </c>
      <c r="X107" s="18">
        <f t="shared" si="36"/>
        <v>0.45409711417497078</v>
      </c>
      <c r="Y107" s="18">
        <f t="shared" si="36"/>
        <v>0.4538379306108592</v>
      </c>
      <c r="Z107" s="18">
        <f t="shared" si="36"/>
        <v>0.45351275317897288</v>
      </c>
      <c r="AA107" s="18">
        <f t="shared" si="36"/>
        <v>0.4532091022714706</v>
      </c>
    </row>
    <row r="108" spans="1:28"/>
    <row r="109" spans="1:28">
      <c r="H109" s="15"/>
      <c r="I109" s="15"/>
      <c r="J109" s="15"/>
      <c r="K109" s="15"/>
      <c r="L109" s="15"/>
      <c r="M109" s="15"/>
      <c r="N109" s="15"/>
      <c r="O109" s="15"/>
      <c r="P109" s="15"/>
      <c r="Q109" s="15"/>
      <c r="R109" s="15"/>
      <c r="S109" s="15"/>
      <c r="T109" s="15"/>
      <c r="U109" s="15"/>
      <c r="V109" s="15"/>
      <c r="W109" s="15"/>
      <c r="X109" s="15"/>
      <c r="Y109" s="15"/>
      <c r="Z109" s="15"/>
      <c r="AA109" s="15"/>
    </row>
    <row r="110" spans="1:28">
      <c r="D110" s="7" t="s">
        <v>79</v>
      </c>
      <c r="H110" s="18">
        <f>H84/H100</f>
        <v>0.17120538489510814</v>
      </c>
      <c r="I110" s="18">
        <f t="shared" ref="I110:AA110" si="38">I84/I100</f>
        <v>0.17088088101762344</v>
      </c>
      <c r="J110" s="18">
        <f t="shared" si="38"/>
        <v>0.1714213202196152</v>
      </c>
      <c r="K110" s="18">
        <f t="shared" si="38"/>
        <v>0.16868611352625035</v>
      </c>
      <c r="L110" s="18">
        <f t="shared" si="38"/>
        <v>0.16855340115220943</v>
      </c>
      <c r="M110" s="18">
        <f t="shared" si="38"/>
        <v>0.16782308826077263</v>
      </c>
      <c r="N110" s="18">
        <f t="shared" si="38"/>
        <v>0.16742889563882793</v>
      </c>
      <c r="O110" s="18">
        <f t="shared" si="38"/>
        <v>0.16679474085256238</v>
      </c>
      <c r="P110" s="18">
        <f t="shared" si="38"/>
        <v>0.16661307269604508</v>
      </c>
      <c r="Q110" s="18">
        <f t="shared" si="38"/>
        <v>0.16617359942601867</v>
      </c>
      <c r="R110" s="18">
        <f t="shared" si="38"/>
        <v>0.16604467239579249</v>
      </c>
      <c r="S110" s="18">
        <f t="shared" si="38"/>
        <v>0.165986382803265</v>
      </c>
      <c r="T110" s="18">
        <f t="shared" si="38"/>
        <v>0.16579808673155316</v>
      </c>
      <c r="U110" s="18">
        <f t="shared" si="38"/>
        <v>0.16558418895521862</v>
      </c>
      <c r="V110" s="18">
        <f t="shared" si="38"/>
        <v>0.16539058877481855</v>
      </c>
      <c r="W110" s="18">
        <f t="shared" si="38"/>
        <v>0.16522924052727944</v>
      </c>
      <c r="X110" s="18">
        <f t="shared" si="38"/>
        <v>0.16509705935430488</v>
      </c>
      <c r="Y110" s="18">
        <f t="shared" si="38"/>
        <v>0.16497542556129904</v>
      </c>
      <c r="Z110" s="18">
        <f t="shared" si="38"/>
        <v>0.16481076719393659</v>
      </c>
      <c r="AA110" s="18">
        <f t="shared" si="38"/>
        <v>0.16465434877170365</v>
      </c>
    </row>
    <row r="111" spans="1:28">
      <c r="D111" s="7" t="s">
        <v>78</v>
      </c>
      <c r="H111" s="18">
        <f t="shared" ref="H111:AA111" si="39">H73/H99</f>
        <v>0.74794071309839461</v>
      </c>
      <c r="I111" s="18">
        <f t="shared" si="39"/>
        <v>0.76803762089349126</v>
      </c>
      <c r="J111" s="18">
        <f t="shared" si="39"/>
        <v>0.76779746334868815</v>
      </c>
      <c r="K111" s="18">
        <f t="shared" si="39"/>
        <v>0.75954096373968294</v>
      </c>
      <c r="L111" s="18">
        <f t="shared" si="39"/>
        <v>0.75165738330873244</v>
      </c>
      <c r="M111" s="18">
        <f t="shared" si="39"/>
        <v>0.74481080590048976</v>
      </c>
      <c r="N111" s="18">
        <f t="shared" si="39"/>
        <v>0.73754434281700687</v>
      </c>
      <c r="O111" s="18">
        <f t="shared" si="39"/>
        <v>0.72808104752241265</v>
      </c>
      <c r="P111" s="18">
        <f t="shared" si="39"/>
        <v>0.72009697747602264</v>
      </c>
      <c r="Q111" s="18">
        <f t="shared" si="39"/>
        <v>0.71999983548040902</v>
      </c>
      <c r="R111" s="18">
        <f t="shared" si="39"/>
        <v>0.71949618785298386</v>
      </c>
      <c r="S111" s="18">
        <f t="shared" si="39"/>
        <v>0.71899324434688117</v>
      </c>
      <c r="T111" s="18">
        <f t="shared" si="39"/>
        <v>0.7184910034865436</v>
      </c>
      <c r="U111" s="18">
        <f t="shared" si="39"/>
        <v>0.7179894638005343</v>
      </c>
      <c r="V111" s="18">
        <f t="shared" si="39"/>
        <v>0.71748862382152212</v>
      </c>
      <c r="W111" s="18">
        <f t="shared" si="39"/>
        <v>0.71698848208626709</v>
      </c>
      <c r="X111" s="18">
        <f t="shared" si="39"/>
        <v>0.7164890371356063</v>
      </c>
      <c r="Y111" s="18">
        <f t="shared" si="39"/>
        <v>0.71599028751443983</v>
      </c>
      <c r="Z111" s="18">
        <f t="shared" si="39"/>
        <v>0.71549223177171639</v>
      </c>
      <c r="AA111" s="18">
        <f t="shared" si="39"/>
        <v>0.71499486846041982</v>
      </c>
    </row>
    <row r="112" spans="1:28">
      <c r="H112" s="15"/>
      <c r="I112" s="15"/>
      <c r="J112" s="15"/>
      <c r="K112" s="15"/>
      <c r="L112" s="15"/>
      <c r="M112" s="15"/>
      <c r="N112" s="15"/>
      <c r="O112" s="15"/>
      <c r="P112" s="15"/>
      <c r="Q112" s="15"/>
      <c r="R112" s="15"/>
      <c r="S112" s="15"/>
      <c r="T112" s="15"/>
      <c r="U112" s="15"/>
      <c r="V112" s="15"/>
      <c r="W112" s="15"/>
      <c r="X112" s="15"/>
      <c r="Y112" s="15"/>
      <c r="Z112" s="15"/>
      <c r="AA112" s="15"/>
    </row>
    <row r="113" spans="1:27">
      <c r="G113" s="25"/>
      <c r="H113" s="15"/>
      <c r="I113" s="15"/>
      <c r="J113" s="15"/>
      <c r="K113" s="15"/>
      <c r="L113" s="15"/>
      <c r="M113" s="15"/>
      <c r="N113" s="15"/>
      <c r="O113" s="15"/>
      <c r="P113" s="15"/>
      <c r="Q113" s="15"/>
      <c r="R113" s="15"/>
      <c r="S113" s="15"/>
      <c r="T113" s="15"/>
      <c r="U113" s="15"/>
      <c r="V113" s="15"/>
      <c r="W113" s="15"/>
      <c r="X113" s="15"/>
      <c r="Y113" s="15"/>
      <c r="Z113" s="15"/>
      <c r="AA113" s="15"/>
    </row>
    <row r="114" spans="1:27" s="4" customFormat="1">
      <c r="A114" s="4">
        <f>MAX($A$7:A113)+1</f>
        <v>2</v>
      </c>
      <c r="B114" s="4" t="s">
        <v>221</v>
      </c>
    </row>
    <row r="115" spans="1:27"/>
    <row r="116" spans="1:27"/>
    <row r="117" spans="1:27"/>
    <row r="118" spans="1:27">
      <c r="G118" s="23"/>
      <c r="H118" s="23"/>
      <c r="I118" s="23"/>
      <c r="J118" s="23"/>
      <c r="K118" s="23"/>
      <c r="L118" s="23"/>
      <c r="M118" s="23"/>
      <c r="N118" s="23"/>
      <c r="O118" s="23"/>
      <c r="P118" s="23"/>
      <c r="Q118" s="23"/>
      <c r="R118" s="23"/>
      <c r="S118" s="23"/>
      <c r="T118" s="23"/>
      <c r="U118" s="23"/>
      <c r="V118" s="23"/>
      <c r="W118" s="23"/>
      <c r="X118" s="23"/>
      <c r="Y118" s="23"/>
      <c r="Z118" s="23"/>
      <c r="AA118" s="23"/>
    </row>
    <row r="119" spans="1:27">
      <c r="D119" s="37" t="s">
        <v>121</v>
      </c>
      <c r="H119" s="20">
        <f>'CIAL 20 year return calculation'!G286</f>
        <v>401463579.91227555</v>
      </c>
      <c r="I119" s="20">
        <f>'CIAL 20 year return calculation'!H286</f>
        <v>429519101.6953069</v>
      </c>
      <c r="J119" s="20">
        <f>'CIAL 20 year return calculation'!I286</f>
        <v>440425408.70748156</v>
      </c>
      <c r="K119" s="20">
        <f>'CIAL 20 year return calculation'!J286</f>
        <v>441887987.67489332</v>
      </c>
      <c r="L119" s="20">
        <f>'CIAL 20 year return calculation'!K286</f>
        <v>447359146.27511245</v>
      </c>
      <c r="M119" s="20">
        <f>'CIAL 20 year return calculation'!L286</f>
        <v>449747172.84894818</v>
      </c>
      <c r="N119" s="20">
        <f>'CIAL 20 year return calculation'!M286</f>
        <v>445377316.59371591</v>
      </c>
      <c r="O119" s="20">
        <f>'CIAL 20 year return calculation'!N286</f>
        <v>441082264.88167602</v>
      </c>
      <c r="P119" s="20">
        <f>'CIAL 20 year return calculation'!O286</f>
        <v>436841628.26395565</v>
      </c>
      <c r="Q119" s="20">
        <f>'CIAL 20 year return calculation'!P286</f>
        <v>432607568.75661892</v>
      </c>
      <c r="R119" s="20">
        <f>'CIAL 20 year return calculation'!Q286</f>
        <v>428347884.69776887</v>
      </c>
      <c r="S119" s="20">
        <f>'CIAL 20 year return calculation'!R286</f>
        <v>425630191.71801889</v>
      </c>
      <c r="T119" s="20">
        <f>'CIAL 20 year return calculation'!S286</f>
        <v>422981059.41188043</v>
      </c>
      <c r="U119" s="20">
        <f>'CIAL 20 year return calculation'!T286</f>
        <v>420357154.13003045</v>
      </c>
      <c r="V119" s="20">
        <f>'CIAL 20 year return calculation'!U286</f>
        <v>417784246.93834889</v>
      </c>
      <c r="W119" s="20">
        <f>'CIAL 20 year return calculation'!V286</f>
        <v>415282909.19816047</v>
      </c>
      <c r="X119" s="20">
        <f>'CIAL 20 year return calculation'!W286</f>
        <v>412723734.30086893</v>
      </c>
      <c r="Y119" s="20">
        <f>'CIAL 20 year return calculation'!X286</f>
        <v>410106560.48798782</v>
      </c>
      <c r="Z119" s="20">
        <f>'CIAL 20 year return calculation'!Y286</f>
        <v>407425929.66464329</v>
      </c>
      <c r="AA119" s="20">
        <f>'CIAL 20 year return calculation'!Z286</f>
        <v>404678619.62570661</v>
      </c>
    </row>
    <row r="120" spans="1:27">
      <c r="D120" s="37" t="s">
        <v>122</v>
      </c>
      <c r="F120" s="57">
        <f>rivprop</f>
        <v>0.5</v>
      </c>
      <c r="H120" s="20">
        <f>$F$120*'CIAL 20 year return calculation'!H282</f>
        <v>16778404.669318024</v>
      </c>
      <c r="I120" s="20">
        <f>$F$120*'CIAL 20 year return calculation'!I282</f>
        <v>8318428.7742750365</v>
      </c>
      <c r="J120" s="20">
        <f>$F$120*'CIAL 20 year return calculation'!J282</f>
        <v>3683176.4320152262</v>
      </c>
      <c r="K120" s="20">
        <f>$F$120*'CIAL 20 year return calculation'!K282</f>
        <v>5957427.2037239727</v>
      </c>
      <c r="L120" s="20">
        <f>$F$120*'CIAL 20 year return calculation'!L282</f>
        <v>4541381.4913158882</v>
      </c>
      <c r="M120" s="20">
        <f>$F$120*'CIAL 20 year return calculation'!M282</f>
        <v>0</v>
      </c>
      <c r="N120" s="20">
        <f>$F$120*'CIAL 20 year return calculation'!N282</f>
        <v>0</v>
      </c>
      <c r="O120" s="20">
        <f>$F$120*'CIAL 20 year return calculation'!O282</f>
        <v>0</v>
      </c>
      <c r="P120" s="20">
        <f>$F$120*'CIAL 20 year return calculation'!P282</f>
        <v>0</v>
      </c>
      <c r="Q120" s="20">
        <f>$F$120*'CIAL 20 year return calculation'!Q282</f>
        <v>0</v>
      </c>
      <c r="R120" s="20">
        <f>$F$120*'CIAL 20 year return calculation'!R282</f>
        <v>0</v>
      </c>
      <c r="S120" s="20">
        <f>$F$120*'CIAL 20 year return calculation'!S282</f>
        <v>0</v>
      </c>
      <c r="T120" s="20">
        <f>$F$120*'CIAL 20 year return calculation'!T282</f>
        <v>0</v>
      </c>
      <c r="U120" s="20">
        <f>$F$120*'CIAL 20 year return calculation'!U282</f>
        <v>0</v>
      </c>
      <c r="V120" s="20">
        <f>$F$120*'CIAL 20 year return calculation'!V282</f>
        <v>0</v>
      </c>
      <c r="W120" s="20">
        <f>$F$120*'CIAL 20 year return calculation'!W282</f>
        <v>0</v>
      </c>
      <c r="X120" s="20">
        <f>$F$120*'CIAL 20 year return calculation'!X282</f>
        <v>0</v>
      </c>
      <c r="Y120" s="20">
        <f>$F$120*'CIAL 20 year return calculation'!Y282</f>
        <v>0</v>
      </c>
      <c r="Z120" s="20">
        <f>$F$120*'CIAL 20 year return calculation'!Z282</f>
        <v>0</v>
      </c>
      <c r="AA120" s="20">
        <f>$F$120*'CIAL 20 year return calculation'!AA282</f>
        <v>0</v>
      </c>
    </row>
    <row r="121" spans="1:27">
      <c r="D121" s="37" t="s">
        <v>7</v>
      </c>
      <c r="H121" s="20">
        <f>H119+H120</f>
        <v>418241984.58159357</v>
      </c>
      <c r="I121" s="20">
        <f t="shared" ref="I121:AA121" si="40">I119+I120</f>
        <v>437837530.46958196</v>
      </c>
      <c r="J121" s="20">
        <f t="shared" si="40"/>
        <v>444108585.1394968</v>
      </c>
      <c r="K121" s="20">
        <f t="shared" si="40"/>
        <v>447845414.87861729</v>
      </c>
      <c r="L121" s="20">
        <f t="shared" si="40"/>
        <v>451900527.76642835</v>
      </c>
      <c r="M121" s="20">
        <f t="shared" si="40"/>
        <v>449747172.84894818</v>
      </c>
      <c r="N121" s="20">
        <f t="shared" si="40"/>
        <v>445377316.59371591</v>
      </c>
      <c r="O121" s="20">
        <f t="shared" si="40"/>
        <v>441082264.88167602</v>
      </c>
      <c r="P121" s="20">
        <f t="shared" si="40"/>
        <v>436841628.26395565</v>
      </c>
      <c r="Q121" s="20">
        <f t="shared" si="40"/>
        <v>432607568.75661892</v>
      </c>
      <c r="R121" s="20">
        <f t="shared" si="40"/>
        <v>428347884.69776887</v>
      </c>
      <c r="S121" s="20">
        <f t="shared" si="40"/>
        <v>425630191.71801889</v>
      </c>
      <c r="T121" s="20">
        <f t="shared" si="40"/>
        <v>422981059.41188043</v>
      </c>
      <c r="U121" s="20">
        <f t="shared" si="40"/>
        <v>420357154.13003045</v>
      </c>
      <c r="V121" s="20">
        <f t="shared" si="40"/>
        <v>417784246.93834889</v>
      </c>
      <c r="W121" s="20">
        <f t="shared" si="40"/>
        <v>415282909.19816047</v>
      </c>
      <c r="X121" s="20">
        <f t="shared" si="40"/>
        <v>412723734.30086893</v>
      </c>
      <c r="Y121" s="20">
        <f t="shared" si="40"/>
        <v>410106560.48798782</v>
      </c>
      <c r="Z121" s="20">
        <f t="shared" si="40"/>
        <v>407425929.66464329</v>
      </c>
      <c r="AA121" s="20">
        <f t="shared" si="40"/>
        <v>404678619.62570661</v>
      </c>
    </row>
    <row r="122" spans="1:27">
      <c r="D122" s="37" t="s">
        <v>6</v>
      </c>
      <c r="F122" s="57">
        <f>Inputs!F22</f>
        <v>6.59E-2</v>
      </c>
      <c r="H122" s="27">
        <f>$F$122</f>
        <v>6.59E-2</v>
      </c>
      <c r="I122" s="27">
        <f t="shared" ref="I122:AA122" si="41">$F$122</f>
        <v>6.59E-2</v>
      </c>
      <c r="J122" s="27">
        <f t="shared" si="41"/>
        <v>6.59E-2</v>
      </c>
      <c r="K122" s="27">
        <f t="shared" si="41"/>
        <v>6.59E-2</v>
      </c>
      <c r="L122" s="27">
        <f t="shared" si="41"/>
        <v>6.59E-2</v>
      </c>
      <c r="M122" s="27">
        <f t="shared" si="41"/>
        <v>6.59E-2</v>
      </c>
      <c r="N122" s="27">
        <f t="shared" si="41"/>
        <v>6.59E-2</v>
      </c>
      <c r="O122" s="27">
        <f t="shared" si="41"/>
        <v>6.59E-2</v>
      </c>
      <c r="P122" s="27">
        <f t="shared" si="41"/>
        <v>6.59E-2</v>
      </c>
      <c r="Q122" s="27">
        <f t="shared" si="41"/>
        <v>6.59E-2</v>
      </c>
      <c r="R122" s="27">
        <f t="shared" si="41"/>
        <v>6.59E-2</v>
      </c>
      <c r="S122" s="27">
        <f t="shared" si="41"/>
        <v>6.59E-2</v>
      </c>
      <c r="T122" s="27">
        <f t="shared" si="41"/>
        <v>6.59E-2</v>
      </c>
      <c r="U122" s="27">
        <f t="shared" si="41"/>
        <v>6.59E-2</v>
      </c>
      <c r="V122" s="27">
        <f t="shared" si="41"/>
        <v>6.59E-2</v>
      </c>
      <c r="W122" s="27">
        <f t="shared" si="41"/>
        <v>6.59E-2</v>
      </c>
      <c r="X122" s="27">
        <f t="shared" si="41"/>
        <v>6.59E-2</v>
      </c>
      <c r="Y122" s="27">
        <f t="shared" si="41"/>
        <v>6.59E-2</v>
      </c>
      <c r="Z122" s="27">
        <f t="shared" si="41"/>
        <v>6.59E-2</v>
      </c>
      <c r="AA122" s="27">
        <f t="shared" si="41"/>
        <v>6.59E-2</v>
      </c>
    </row>
    <row r="123" spans="1:27">
      <c r="H123" s="27"/>
      <c r="I123" s="27"/>
      <c r="J123" s="27"/>
      <c r="K123" s="27"/>
      <c r="L123" s="27"/>
      <c r="M123" s="27"/>
      <c r="N123" s="27"/>
      <c r="O123" s="27"/>
      <c r="P123" s="27"/>
      <c r="Q123" s="27"/>
      <c r="R123" s="27"/>
      <c r="S123" s="27"/>
      <c r="T123" s="27"/>
      <c r="U123" s="27"/>
      <c r="V123" s="27"/>
      <c r="W123" s="27"/>
      <c r="X123" s="27"/>
      <c r="Y123" s="27"/>
      <c r="Z123" s="27"/>
      <c r="AA123" s="27"/>
    </row>
    <row r="124" spans="1:27">
      <c r="D124" s="37" t="s">
        <v>120</v>
      </c>
      <c r="H124" s="20">
        <f>H121*H122/MiY*MiFP</f>
        <v>16077918.957290759</v>
      </c>
      <c r="I124" s="20">
        <f t="shared" ref="I124:AA124" si="42">I121*I122</f>
        <v>28853493.257945452</v>
      </c>
      <c r="J124" s="20">
        <f t="shared" si="42"/>
        <v>29266755.760692839</v>
      </c>
      <c r="K124" s="20">
        <f t="shared" si="42"/>
        <v>29513012.84050088</v>
      </c>
      <c r="L124" s="20">
        <f t="shared" si="42"/>
        <v>29780244.779807627</v>
      </c>
      <c r="M124" s="20">
        <f t="shared" si="42"/>
        <v>29638338.690745685</v>
      </c>
      <c r="N124" s="20">
        <f t="shared" si="42"/>
        <v>29350365.163525879</v>
      </c>
      <c r="O124" s="20">
        <f t="shared" si="42"/>
        <v>29067321.255702451</v>
      </c>
      <c r="P124" s="20">
        <f t="shared" si="42"/>
        <v>28787863.302594677</v>
      </c>
      <c r="Q124" s="20">
        <f t="shared" si="42"/>
        <v>28508838.781061187</v>
      </c>
      <c r="R124" s="20">
        <f t="shared" si="42"/>
        <v>28228125.601582967</v>
      </c>
      <c r="S124" s="20">
        <f t="shared" si="42"/>
        <v>28049029.634217445</v>
      </c>
      <c r="T124" s="20">
        <f t="shared" si="42"/>
        <v>27874451.81524292</v>
      </c>
      <c r="U124" s="20">
        <f t="shared" si="42"/>
        <v>27701536.457169008</v>
      </c>
      <c r="V124" s="20">
        <f t="shared" si="42"/>
        <v>27531981.873237193</v>
      </c>
      <c r="W124" s="20">
        <f t="shared" si="42"/>
        <v>27367143.716158774</v>
      </c>
      <c r="X124" s="20">
        <f t="shared" si="42"/>
        <v>27198494.090427261</v>
      </c>
      <c r="Y124" s="20">
        <f t="shared" si="42"/>
        <v>27026022.336158399</v>
      </c>
      <c r="Z124" s="20">
        <f t="shared" si="42"/>
        <v>26849368.764899991</v>
      </c>
      <c r="AA124" s="20">
        <f t="shared" si="42"/>
        <v>26668321.033334065</v>
      </c>
    </row>
    <row r="125" spans="1:27">
      <c r="C125" s="37" t="s">
        <v>123</v>
      </c>
      <c r="D125" s="37" t="s">
        <v>3</v>
      </c>
      <c r="H125" s="20">
        <f>('CIAL 20 year return calculation'!H283+'CIAL 20 year return calculation'!H285)/MiY*MiFP</f>
        <v>8036971.1353541976</v>
      </c>
      <c r="I125" s="20">
        <f>'CIAL 20 year return calculation'!I283+'CIAL 20 year return calculation'!I285</f>
        <v>14592482.91029642</v>
      </c>
      <c r="J125" s="20">
        <f>'CIAL 20 year return calculation'!J283+'CIAL 20 year return calculation'!J285</f>
        <v>15001621.88435779</v>
      </c>
      <c r="K125" s="20">
        <f>'CIAL 20 year return calculation'!K283+'CIAL 20 year return calculation'!K285</f>
        <v>15579074.316431988</v>
      </c>
      <c r="L125" s="20">
        <f>'CIAL 20 year return calculation'!L283+'CIAL 20 year return calculation'!L285</f>
        <v>15960582.396507826</v>
      </c>
      <c r="M125" s="20">
        <f>'CIAL 20 year return calculation'!M283+'CIAL 20 year return calculation'!M285</f>
        <v>15465353.939762151</v>
      </c>
      <c r="N125" s="20">
        <f>'CIAL 20 year return calculation'!N283+'CIAL 20 year return calculation'!N285</f>
        <v>15312927.353510449</v>
      </c>
      <c r="O125" s="20">
        <f>'CIAL 20 year return calculation'!O283+'CIAL 20 year return calculation'!O285</f>
        <v>15179073.671300001</v>
      </c>
      <c r="P125" s="20">
        <f>'CIAL 20 year return calculation'!P283+'CIAL 20 year return calculation'!P285</f>
        <v>15091083.528830001</v>
      </c>
      <c r="Q125" s="20">
        <f>'CIAL 20 year return calculation'!Q283+'CIAL 20 year return calculation'!Q285</f>
        <v>15033275.890837193</v>
      </c>
      <c r="R125" s="20">
        <f>'CIAL 20 year return calculation'!R283+'CIAL 20 year return calculation'!R285</f>
        <v>13405791.679729294</v>
      </c>
      <c r="S125" s="20">
        <f>'CIAL 20 year return calculation'!S283+'CIAL 20 year return calculation'!S285</f>
        <v>13275346.949075216</v>
      </c>
      <c r="T125" s="20">
        <f>'CIAL 20 year return calculation'!T283+'CIAL 20 year return calculation'!T285</f>
        <v>13188809.954557924</v>
      </c>
      <c r="U125" s="20">
        <f>'CIAL 20 year return calculation'!U283+'CIAL 20 year return calculation'!U285</f>
        <v>13075803.863393703</v>
      </c>
      <c r="V125" s="20">
        <f>'CIAL 20 year return calculation'!V283+'CIAL 20 year return calculation'!V285</f>
        <v>12942327.77144723</v>
      </c>
      <c r="W125" s="20">
        <f>'CIAL 20 year return calculation'!W283+'CIAL 20 year return calculation'!W285</f>
        <v>12937770.567974623</v>
      </c>
      <c r="X125" s="20">
        <f>'CIAL 20 year return calculation'!X283+'CIAL 20 year return calculation'!X285</f>
        <v>12931929.194060896</v>
      </c>
      <c r="Y125" s="20">
        <f>'CIAL 20 year return calculation'!Y283+'CIAL 20 year return calculation'!Y285</f>
        <v>12930095.942131264</v>
      </c>
      <c r="Z125" s="20">
        <f>'CIAL 20 year return calculation'!Z283+'CIAL 20 year return calculation'!Z285</f>
        <v>12929898.470068831</v>
      </c>
      <c r="AA125" s="20">
        <f>'CIAL 20 year return calculation'!AA283+'CIAL 20 year return calculation'!AA285</f>
        <v>12929725.621155713</v>
      </c>
    </row>
    <row r="126" spans="1:27">
      <c r="C126" s="37" t="s">
        <v>124</v>
      </c>
      <c r="D126" s="37" t="s">
        <v>126</v>
      </c>
      <c r="H126" s="20">
        <f>-'CIAL 20 year return calculation'!H284/MiY*MiFP</f>
        <v>-4827886.7279181173</v>
      </c>
      <c r="I126" s="20">
        <f>-'CIAL 20 year return calculation'!I284</f>
        <v>-8861932.3739210553</v>
      </c>
      <c r="J126" s="20">
        <f>-'CIAL 20 year return calculation'!J284</f>
        <v>-9097847.9877390601</v>
      </c>
      <c r="K126" s="20">
        <f>-'CIAL 20 year return calculation'!K284</f>
        <v>-9135378.5092032216</v>
      </c>
      <c r="L126" s="20">
        <f>-'CIAL 20 year return calculation'!L284</f>
        <v>-9265845.98771175</v>
      </c>
      <c r="M126" s="20">
        <f>-'CIAL 20 year return calculation'!M284</f>
        <v>-11095497.684529884</v>
      </c>
      <c r="N126" s="20">
        <f>-'CIAL 20 year return calculation'!N284</f>
        <v>-11017875.641470527</v>
      </c>
      <c r="O126" s="20">
        <f>-'CIAL 20 year return calculation'!O284</f>
        <v>-10938437.053579686</v>
      </c>
      <c r="P126" s="20">
        <f>-'CIAL 20 year return calculation'!P284</f>
        <v>-10857024.021493252</v>
      </c>
      <c r="Q126" s="20">
        <f>-'CIAL 20 year return calculation'!Q284</f>
        <v>-10773591.831987139</v>
      </c>
      <c r="R126" s="20">
        <f>-'CIAL 20 year return calculation'!R284</f>
        <v>-10688098.699979318</v>
      </c>
      <c r="S126" s="20">
        <f>-'CIAL 20 year return calculation'!S284</f>
        <v>-10626214.642936788</v>
      </c>
      <c r="T126" s="20">
        <f>-'CIAL 20 year return calculation'!T284</f>
        <v>-10564904.672707904</v>
      </c>
      <c r="U126" s="20">
        <f>-'CIAL 20 year return calculation'!U284</f>
        <v>-10502896.671712173</v>
      </c>
      <c r="V126" s="20">
        <f>-'CIAL 20 year return calculation'!V284</f>
        <v>-10440990.031258836</v>
      </c>
      <c r="W126" s="20">
        <f>-'CIAL 20 year return calculation'!W284</f>
        <v>-10378595.670683108</v>
      </c>
      <c r="X126" s="20">
        <f>-'CIAL 20 year return calculation'!X284</f>
        <v>-10314755.381179802</v>
      </c>
      <c r="Y126" s="20">
        <f>-'CIAL 20 year return calculation'!Y284</f>
        <v>-10249465.118786758</v>
      </c>
      <c r="Z126" s="20">
        <f>-'CIAL 20 year return calculation'!Z284</f>
        <v>-10182588.431132127</v>
      </c>
      <c r="AA126" s="20">
        <f>-'CIAL 20 year return calculation'!AA284</f>
        <v>-10114044.76308769</v>
      </c>
    </row>
    <row r="127" spans="1:27">
      <c r="D127" s="37" t="s">
        <v>15</v>
      </c>
      <c r="H127" s="43">
        <f t="shared" ref="H127:AA127" si="43">SUM(H124:H126)</f>
        <v>19287003.364726838</v>
      </c>
      <c r="I127" s="43">
        <f t="shared" si="43"/>
        <v>34584043.794320822</v>
      </c>
      <c r="J127" s="43">
        <f t="shared" si="43"/>
        <v>35170529.657311574</v>
      </c>
      <c r="K127" s="43">
        <f t="shared" si="43"/>
        <v>35956708.64772965</v>
      </c>
      <c r="L127" s="43">
        <f t="shared" si="43"/>
        <v>36474981.188603707</v>
      </c>
      <c r="M127" s="43">
        <f t="shared" si="43"/>
        <v>34008194.945977949</v>
      </c>
      <c r="N127" s="43">
        <f t="shared" si="43"/>
        <v>33645416.875565797</v>
      </c>
      <c r="O127" s="43">
        <f t="shared" si="43"/>
        <v>33307957.873422764</v>
      </c>
      <c r="P127" s="43">
        <f t="shared" si="43"/>
        <v>33021922.809931424</v>
      </c>
      <c r="Q127" s="43">
        <f t="shared" si="43"/>
        <v>32768522.839911241</v>
      </c>
      <c r="R127" s="43">
        <f t="shared" si="43"/>
        <v>30945818.581332937</v>
      </c>
      <c r="S127" s="43">
        <f t="shared" si="43"/>
        <v>30698161.940355875</v>
      </c>
      <c r="T127" s="43">
        <f t="shared" si="43"/>
        <v>30498357.097092938</v>
      </c>
      <c r="U127" s="43">
        <f t="shared" si="43"/>
        <v>30274443.648850538</v>
      </c>
      <c r="V127" s="43">
        <f t="shared" si="43"/>
        <v>30033319.613425583</v>
      </c>
      <c r="W127" s="43">
        <f t="shared" si="43"/>
        <v>29926318.613450289</v>
      </c>
      <c r="X127" s="43">
        <f t="shared" si="43"/>
        <v>29815667.903308354</v>
      </c>
      <c r="Y127" s="43">
        <f t="shared" si="43"/>
        <v>29706653.159502901</v>
      </c>
      <c r="Z127" s="43">
        <f t="shared" si="43"/>
        <v>29596678.8038367</v>
      </c>
      <c r="AA127" s="43">
        <f t="shared" si="43"/>
        <v>29484001.891402088</v>
      </c>
    </row>
    <row r="128" spans="1:27">
      <c r="D128" s="37" t="s">
        <v>137</v>
      </c>
      <c r="H128" s="20">
        <f t="shared" ref="H128:AA128" si="44">H127/(1-tax)</f>
        <v>26787504.673231721</v>
      </c>
      <c r="I128" s="20">
        <f t="shared" si="44"/>
        <v>48033394.158778921</v>
      </c>
      <c r="J128" s="20">
        <f t="shared" si="44"/>
        <v>48847957.857377186</v>
      </c>
      <c r="K128" s="20">
        <f t="shared" si="44"/>
        <v>49939873.121846735</v>
      </c>
      <c r="L128" s="20">
        <f t="shared" si="44"/>
        <v>50659696.095282927</v>
      </c>
      <c r="M128" s="20">
        <f t="shared" si="44"/>
        <v>47233604.091636039</v>
      </c>
      <c r="N128" s="20">
        <f t="shared" si="44"/>
        <v>46729745.660508052</v>
      </c>
      <c r="O128" s="20">
        <f t="shared" si="44"/>
        <v>46261052.601976067</v>
      </c>
      <c r="P128" s="20">
        <f t="shared" si="44"/>
        <v>45863781.680460311</v>
      </c>
      <c r="Q128" s="20">
        <f t="shared" si="44"/>
        <v>45511837.277654506</v>
      </c>
      <c r="R128" s="20">
        <f t="shared" si="44"/>
        <v>42980303.585184634</v>
      </c>
      <c r="S128" s="20">
        <f t="shared" si="44"/>
        <v>42636336.028272048</v>
      </c>
      <c r="T128" s="20">
        <f t="shared" si="44"/>
        <v>42358829.301517971</v>
      </c>
      <c r="U128" s="20">
        <f t="shared" si="44"/>
        <v>42047838.401181303</v>
      </c>
      <c r="V128" s="20">
        <f t="shared" si="44"/>
        <v>41712943.907535531</v>
      </c>
      <c r="W128" s="20">
        <f t="shared" si="44"/>
        <v>41564331.407569848</v>
      </c>
      <c r="X128" s="20">
        <f t="shared" si="44"/>
        <v>41410649.865706049</v>
      </c>
      <c r="Y128" s="20">
        <f t="shared" si="44"/>
        <v>41259240.499309584</v>
      </c>
      <c r="Z128" s="20">
        <f t="shared" si="44"/>
        <v>41106498.338662088</v>
      </c>
      <c r="AA128" s="20">
        <f t="shared" si="44"/>
        <v>40950002.626947343</v>
      </c>
    </row>
    <row r="129" spans="3:27"/>
    <row r="130" spans="3:27">
      <c r="C130" s="37" t="s">
        <v>4</v>
      </c>
      <c r="D130" s="37" t="s">
        <v>14</v>
      </c>
      <c r="H130" s="20">
        <f>Inputs!H109</f>
        <v>14550344.522228759</v>
      </c>
      <c r="I130" s="20">
        <f>Inputs!I109</f>
        <v>26748954.827138193</v>
      </c>
      <c r="J130" s="20">
        <f>Inputs!J109</f>
        <v>27278785.605587013</v>
      </c>
      <c r="K130" s="20">
        <f>Inputs!K109</f>
        <v>27938134.254388396</v>
      </c>
      <c r="L130" s="20">
        <f>Inputs!L109</f>
        <v>28543070.912959062</v>
      </c>
      <c r="M130" s="20">
        <f>Inputs!M109</f>
        <v>29340581.849278934</v>
      </c>
      <c r="N130" s="20">
        <f>Inputs!N109</f>
        <v>30086742.267704841</v>
      </c>
      <c r="O130" s="20">
        <f>Inputs!O109</f>
        <v>30854472.098553393</v>
      </c>
      <c r="P130" s="20">
        <f>Inputs!P109</f>
        <v>31635398.921559013</v>
      </c>
      <c r="Q130" s="20">
        <f>Inputs!Q109</f>
        <v>32467497.265826695</v>
      </c>
      <c r="R130" s="20">
        <f>Inputs!R109</f>
        <v>33321512.966273468</v>
      </c>
      <c r="S130" s="20">
        <f>Inputs!S109</f>
        <v>34173959.795258909</v>
      </c>
      <c r="T130" s="20">
        <f>Inputs!T109</f>
        <v>35043837.681521684</v>
      </c>
      <c r="U130" s="20">
        <f>Inputs!U109</f>
        <v>35934988.594076</v>
      </c>
      <c r="V130" s="20">
        <f>Inputs!V109</f>
        <v>36849553.74955558</v>
      </c>
      <c r="W130" s="20">
        <f>Inputs!W109</f>
        <v>37788609.024237677</v>
      </c>
      <c r="X130" s="20">
        <f>Inputs!X109</f>
        <v>38752729.09261442</v>
      </c>
      <c r="Y130" s="20">
        <f>Inputs!Y109</f>
        <v>39741889.002456792</v>
      </c>
      <c r="Z130" s="20">
        <f>Inputs!Z109</f>
        <v>40754583.660510354</v>
      </c>
      <c r="AA130" s="20">
        <f>Inputs!AA109</f>
        <v>41793435.653594851</v>
      </c>
    </row>
    <row r="131" spans="3:27">
      <c r="C131" s="37" t="s">
        <v>2</v>
      </c>
      <c r="D131" s="37" t="s">
        <v>125</v>
      </c>
      <c r="H131" s="20">
        <f>'CIAL 20 year return calculation'!H378</f>
        <v>-50750</v>
      </c>
      <c r="I131" s="20">
        <f>'CIAL 20 year return calculation'!I378</f>
        <v>-88826.999999999985</v>
      </c>
      <c r="J131" s="20">
        <f>'CIAL 20 year return calculation'!J378</f>
        <v>-90692.366999999984</v>
      </c>
      <c r="K131" s="20">
        <f>'CIAL 20 year return calculation'!K378</f>
        <v>-92596.906706999973</v>
      </c>
      <c r="L131" s="20">
        <f>'CIAL 20 year return calculation'!L378</f>
        <v>-94541.44174784697</v>
      </c>
      <c r="M131" s="20">
        <f>'CIAL 20 year return calculation'!M378</f>
        <v>-94541.44174784697</v>
      </c>
      <c r="N131" s="20">
        <f>'CIAL 20 year return calculation'!N378</f>
        <v>-94541.44174784697</v>
      </c>
      <c r="O131" s="20">
        <f>'CIAL 20 year return calculation'!O378</f>
        <v>-94541.44174784697</v>
      </c>
      <c r="P131" s="20">
        <f>'CIAL 20 year return calculation'!P378</f>
        <v>-94541.44174784697</v>
      </c>
      <c r="Q131" s="20">
        <f>'CIAL 20 year return calculation'!Q378</f>
        <v>-94541.44174784697</v>
      </c>
      <c r="R131" s="20">
        <f>'CIAL 20 year return calculation'!R378</f>
        <v>-94541.44174784697</v>
      </c>
      <c r="S131" s="20">
        <f>'CIAL 20 year return calculation'!S378</f>
        <v>-94541.44174784697</v>
      </c>
      <c r="T131" s="20">
        <f>'CIAL 20 year return calculation'!T378</f>
        <v>-94541.44174784697</v>
      </c>
      <c r="U131" s="20">
        <f>'CIAL 20 year return calculation'!U378</f>
        <v>-94541.44174784697</v>
      </c>
      <c r="V131" s="20">
        <f>'CIAL 20 year return calculation'!V378</f>
        <v>-94541.44174784697</v>
      </c>
      <c r="W131" s="20">
        <f>'CIAL 20 year return calculation'!W378</f>
        <v>-94541.44174784697</v>
      </c>
      <c r="X131" s="20">
        <f>'CIAL 20 year return calculation'!X378</f>
        <v>-94541.44174784697</v>
      </c>
      <c r="Y131" s="20">
        <f>'CIAL 20 year return calculation'!Y378</f>
        <v>-94541.44174784697</v>
      </c>
      <c r="Z131" s="20">
        <f>'CIAL 20 year return calculation'!Z378</f>
        <v>-94541.44174784697</v>
      </c>
      <c r="AA131" s="20">
        <f>'CIAL 20 year return calculation'!AA378</f>
        <v>-94541.44174784697</v>
      </c>
    </row>
    <row r="132" spans="3:27"/>
    <row r="133" spans="3:27">
      <c r="C133" s="37" t="s">
        <v>2</v>
      </c>
      <c r="D133" s="37" t="s">
        <v>138</v>
      </c>
      <c r="H133" s="20">
        <f>-'CIAL 20 year return calculation'!H311</f>
        <v>-9938563.25</v>
      </c>
      <c r="I133" s="20">
        <f>-'CIAL 20 year return calculation'!I311</f>
        <v>-18941635</v>
      </c>
      <c r="J133" s="20">
        <f>-'CIAL 20 year return calculation'!J311</f>
        <v>-17963660</v>
      </c>
      <c r="K133" s="20">
        <f>-'CIAL 20 year return calculation'!K311</f>
        <v>-17427855</v>
      </c>
      <c r="L133" s="20">
        <f>-'CIAL 20 year return calculation'!L311</f>
        <v>-19001189</v>
      </c>
      <c r="M133" s="20">
        <f>-'CIAL 20 year return calculation'!M311</f>
        <v>-12502612</v>
      </c>
      <c r="N133" s="20">
        <f>-'CIAL 20 year return calculation'!N311</f>
        <v>-11686554</v>
      </c>
      <c r="O133" s="20">
        <f>-'CIAL 20 year return calculation'!O311</f>
        <v>-11157085</v>
      </c>
      <c r="P133" s="20">
        <f>-'CIAL 20 year return calculation'!P311</f>
        <v>-10876884</v>
      </c>
      <c r="Q133" s="20">
        <f>-'CIAL 20 year return calculation'!Q311</f>
        <v>-10555491</v>
      </c>
      <c r="R133" s="20">
        <f>-'CIAL 20 year return calculation'!R311</f>
        <v>-9199692</v>
      </c>
      <c r="S133" s="20">
        <f>-'CIAL 20 year return calculation'!S311</f>
        <v>-1913146</v>
      </c>
      <c r="T133" s="20">
        <f>-'CIAL 20 year return calculation'!T311</f>
        <v>-1701794</v>
      </c>
      <c r="U133" s="20">
        <f>-'CIAL 20 year return calculation'!U311</f>
        <v>-1600602</v>
      </c>
      <c r="V133" s="20">
        <f>-'CIAL 20 year return calculation'!V311</f>
        <v>-1597452</v>
      </c>
      <c r="W133" s="20">
        <f>-'CIAL 20 year return calculation'!W311</f>
        <v>-1477482</v>
      </c>
      <c r="X133" s="20">
        <f>-'CIAL 20 year return calculation'!X311</f>
        <v>-1092942</v>
      </c>
      <c r="Y133" s="20">
        <f>-'CIAL 20 year return calculation'!Y311</f>
        <v>-1092942</v>
      </c>
      <c r="Z133" s="20">
        <f>-'CIAL 20 year return calculation'!Z311</f>
        <v>-1092942</v>
      </c>
      <c r="AA133" s="20">
        <f>-'CIAL 20 year return calculation'!AA311</f>
        <v>-1092942</v>
      </c>
    </row>
    <row r="134" spans="3:27">
      <c r="D134" s="37" t="s">
        <v>137</v>
      </c>
      <c r="H134" s="43">
        <f t="shared" ref="H134:AA134" si="45">H133*tax/(1-tax)</f>
        <v>-3864996.819444445</v>
      </c>
      <c r="I134" s="43">
        <f t="shared" si="45"/>
        <v>-7366191.3888888899</v>
      </c>
      <c r="J134" s="43">
        <f t="shared" si="45"/>
        <v>-6985867.7777777789</v>
      </c>
      <c r="K134" s="43">
        <f t="shared" si="45"/>
        <v>-6777499.166666667</v>
      </c>
      <c r="L134" s="43">
        <f t="shared" si="45"/>
        <v>-7389351.2777777789</v>
      </c>
      <c r="M134" s="43">
        <f t="shared" si="45"/>
        <v>-4862126.8888888899</v>
      </c>
      <c r="N134" s="43">
        <f t="shared" si="45"/>
        <v>-4544771</v>
      </c>
      <c r="O134" s="43">
        <f t="shared" si="45"/>
        <v>-4338866.388888889</v>
      </c>
      <c r="P134" s="43">
        <f t="shared" si="45"/>
        <v>-4229899.333333334</v>
      </c>
      <c r="Q134" s="43">
        <f t="shared" si="45"/>
        <v>-4104913.1666666674</v>
      </c>
      <c r="R134" s="43">
        <f t="shared" si="45"/>
        <v>-3577658.0000000005</v>
      </c>
      <c r="S134" s="43">
        <f t="shared" si="45"/>
        <v>-744001.22222222225</v>
      </c>
      <c r="T134" s="43">
        <f t="shared" si="45"/>
        <v>-661808.77777777787</v>
      </c>
      <c r="U134" s="43">
        <f t="shared" si="45"/>
        <v>-622456.33333333349</v>
      </c>
      <c r="V134" s="43">
        <f t="shared" si="45"/>
        <v>-621231.33333333349</v>
      </c>
      <c r="W134" s="43">
        <f t="shared" si="45"/>
        <v>-574576.33333333337</v>
      </c>
      <c r="X134" s="43">
        <f t="shared" si="45"/>
        <v>-425033</v>
      </c>
      <c r="Y134" s="43">
        <f t="shared" si="45"/>
        <v>-425033</v>
      </c>
      <c r="Z134" s="43">
        <f t="shared" si="45"/>
        <v>-425033</v>
      </c>
      <c r="AA134" s="43">
        <f t="shared" si="45"/>
        <v>-425033</v>
      </c>
    </row>
    <row r="135" spans="3:27">
      <c r="H135" s="5"/>
      <c r="I135" s="5"/>
      <c r="J135" s="5"/>
      <c r="K135" s="5"/>
      <c r="L135" s="5"/>
      <c r="M135" s="5"/>
      <c r="N135" s="5"/>
      <c r="O135" s="5"/>
      <c r="P135" s="5"/>
      <c r="Q135" s="5"/>
      <c r="R135" s="5"/>
      <c r="S135" s="5"/>
      <c r="T135" s="5"/>
      <c r="U135" s="5"/>
      <c r="V135" s="5"/>
      <c r="W135" s="5"/>
      <c r="X135" s="5"/>
      <c r="Y135" s="5"/>
      <c r="Z135" s="5"/>
      <c r="AA135" s="5"/>
    </row>
    <row r="136" spans="3:27">
      <c r="D136" s="37" t="s">
        <v>228</v>
      </c>
      <c r="H136" s="20">
        <f t="shared" ref="H136:AA136" si="46">SUM(H128,H130:H131,H134)</f>
        <v>37422102.376016036</v>
      </c>
      <c r="I136" s="20">
        <f t="shared" si="46"/>
        <v>67327330.597028226</v>
      </c>
      <c r="J136" s="20">
        <f t="shared" si="46"/>
        <v>69050183.318186432</v>
      </c>
      <c r="K136" s="20">
        <f t="shared" si="46"/>
        <v>71007911.302861452</v>
      </c>
      <c r="L136" s="20">
        <f t="shared" si="46"/>
        <v>71718874.288716361</v>
      </c>
      <c r="M136" s="20">
        <f t="shared" si="46"/>
        <v>71617517.610278234</v>
      </c>
      <c r="N136" s="20">
        <f t="shared" si="46"/>
        <v>72177175.486465052</v>
      </c>
      <c r="O136" s="20">
        <f t="shared" si="46"/>
        <v>72682116.869892716</v>
      </c>
      <c r="P136" s="20">
        <f t="shared" si="46"/>
        <v>73174739.826938152</v>
      </c>
      <c r="Q136" s="20">
        <f t="shared" si="46"/>
        <v>73779879.935066685</v>
      </c>
      <c r="R136" s="20">
        <f t="shared" si="46"/>
        <v>72629617.109710261</v>
      </c>
      <c r="S136" s="20">
        <f t="shared" si="46"/>
        <v>75971753.159560889</v>
      </c>
      <c r="T136" s="20">
        <f t="shared" si="46"/>
        <v>76646316.763514027</v>
      </c>
      <c r="U136" s="20">
        <f t="shared" si="46"/>
        <v>77265829.220176131</v>
      </c>
      <c r="V136" s="20">
        <f t="shared" si="46"/>
        <v>77846724.882009938</v>
      </c>
      <c r="W136" s="20">
        <f t="shared" si="46"/>
        <v>78683822.656726345</v>
      </c>
      <c r="X136" s="20">
        <f t="shared" si="46"/>
        <v>79643804.516572624</v>
      </c>
      <c r="Y136" s="20">
        <f t="shared" si="46"/>
        <v>80481555.060018539</v>
      </c>
      <c r="Z136" s="20">
        <f t="shared" si="46"/>
        <v>81341507.557424605</v>
      </c>
      <c r="AA136" s="20">
        <f t="shared" si="46"/>
        <v>82223863.838794351</v>
      </c>
    </row>
    <row r="137" spans="3:27">
      <c r="H137" s="5"/>
      <c r="I137" s="5"/>
      <c r="J137" s="5"/>
      <c r="K137" s="5"/>
      <c r="L137" s="5"/>
      <c r="M137" s="5"/>
      <c r="N137" s="5"/>
      <c r="O137" s="5"/>
      <c r="P137" s="5"/>
      <c r="Q137" s="5"/>
      <c r="R137" s="5"/>
      <c r="S137" s="5"/>
      <c r="T137" s="5"/>
      <c r="U137" s="5"/>
      <c r="V137" s="5"/>
      <c r="W137" s="5"/>
      <c r="X137" s="5"/>
      <c r="Y137" s="5"/>
      <c r="Z137" s="5"/>
      <c r="AA137" s="5"/>
    </row>
    <row r="138" spans="3:27"/>
    <row r="139" spans="3:27"/>
    <row r="140" spans="3:27">
      <c r="C140" s="9" t="s">
        <v>236</v>
      </c>
      <c r="G140" s="15"/>
    </row>
    <row r="141" spans="3:27"/>
    <row r="142" spans="3:27">
      <c r="D142" s="37" t="s">
        <v>109</v>
      </c>
      <c r="H142" s="20">
        <f t="shared" ref="H142:AA142" si="47">H136-H130-H131</f>
        <v>22922507.853787277</v>
      </c>
      <c r="I142" s="20">
        <f t="shared" si="47"/>
        <v>40667202.769890033</v>
      </c>
      <c r="J142" s="20">
        <f t="shared" si="47"/>
        <v>41862090.079599418</v>
      </c>
      <c r="K142" s="20">
        <f t="shared" si="47"/>
        <v>43162373.955180056</v>
      </c>
      <c r="L142" s="20">
        <f t="shared" si="47"/>
        <v>43270344.817505144</v>
      </c>
      <c r="M142" s="20">
        <f t="shared" si="47"/>
        <v>42371477.202747144</v>
      </c>
      <c r="N142" s="20">
        <f t="shared" si="47"/>
        <v>42184974.660508052</v>
      </c>
      <c r="O142" s="20">
        <f t="shared" si="47"/>
        <v>41922186.213087171</v>
      </c>
      <c r="P142" s="20">
        <f t="shared" si="47"/>
        <v>41633882.347126983</v>
      </c>
      <c r="Q142" s="20">
        <f t="shared" si="47"/>
        <v>41406924.110987835</v>
      </c>
      <c r="R142" s="20">
        <f t="shared" si="47"/>
        <v>39402645.585184634</v>
      </c>
      <c r="S142" s="20">
        <f t="shared" si="47"/>
        <v>41892334.806049824</v>
      </c>
      <c r="T142" s="20">
        <f t="shared" si="47"/>
        <v>41697020.523740187</v>
      </c>
      <c r="U142" s="20">
        <f t="shared" si="47"/>
        <v>41425382.067847975</v>
      </c>
      <c r="V142" s="20">
        <f t="shared" si="47"/>
        <v>41091712.574202202</v>
      </c>
      <c r="W142" s="20">
        <f t="shared" si="47"/>
        <v>40989755.074236512</v>
      </c>
      <c r="X142" s="20">
        <f t="shared" si="47"/>
        <v>40985616.865706049</v>
      </c>
      <c r="Y142" s="20">
        <f t="shared" si="47"/>
        <v>40834207.499309592</v>
      </c>
      <c r="Z142" s="20">
        <f t="shared" si="47"/>
        <v>40681465.338662095</v>
      </c>
      <c r="AA142" s="20">
        <f t="shared" si="47"/>
        <v>40524969.626947343</v>
      </c>
    </row>
    <row r="143" spans="3:27">
      <c r="H143" s="20"/>
      <c r="I143" s="20"/>
      <c r="J143" s="20"/>
      <c r="K143" s="20"/>
      <c r="L143" s="20"/>
      <c r="M143" s="20"/>
      <c r="N143" s="20"/>
      <c r="O143" s="20"/>
      <c r="P143" s="20"/>
      <c r="Q143" s="20"/>
      <c r="R143" s="20"/>
      <c r="S143" s="20"/>
      <c r="T143" s="20"/>
      <c r="U143" s="20"/>
      <c r="V143" s="20"/>
      <c r="W143" s="20"/>
      <c r="X143" s="20"/>
      <c r="Y143" s="20"/>
      <c r="Z143" s="20"/>
      <c r="AA143" s="20"/>
    </row>
    <row r="144" spans="3:27">
      <c r="C144" s="37" t="s">
        <v>110</v>
      </c>
      <c r="D144" s="37" t="s">
        <v>111</v>
      </c>
      <c r="H144" s="20"/>
      <c r="I144" s="20"/>
      <c r="J144" s="20"/>
      <c r="K144" s="20"/>
      <c r="L144" s="20"/>
      <c r="M144" s="20"/>
      <c r="N144" s="20"/>
      <c r="O144" s="20"/>
      <c r="P144" s="20"/>
      <c r="Q144" s="20"/>
      <c r="R144" s="20"/>
      <c r="S144" s="20"/>
      <c r="T144" s="20"/>
      <c r="U144" s="20"/>
      <c r="V144" s="20"/>
      <c r="W144" s="20"/>
      <c r="X144" s="20"/>
      <c r="Y144" s="20"/>
      <c r="Z144" s="20"/>
      <c r="AA144" s="20"/>
    </row>
    <row r="145" spans="3:27">
      <c r="D145" s="37" t="s">
        <v>112</v>
      </c>
      <c r="H145" s="20"/>
      <c r="I145" s="20"/>
      <c r="J145" s="20"/>
      <c r="K145" s="20"/>
      <c r="L145" s="20"/>
      <c r="M145" s="20"/>
      <c r="N145" s="20"/>
      <c r="O145" s="20"/>
      <c r="P145" s="20"/>
      <c r="Q145" s="20"/>
      <c r="R145" s="20"/>
      <c r="S145" s="20"/>
      <c r="T145" s="20"/>
      <c r="U145" s="20"/>
      <c r="V145" s="20"/>
      <c r="W145" s="20"/>
      <c r="X145" s="20"/>
      <c r="Y145" s="20"/>
      <c r="Z145" s="20"/>
      <c r="AA145" s="20"/>
    </row>
    <row r="146" spans="3:27">
      <c r="H146" s="20"/>
      <c r="I146" s="20"/>
      <c r="J146" s="20"/>
      <c r="K146" s="20"/>
      <c r="L146" s="20"/>
      <c r="M146" s="20"/>
      <c r="N146" s="20"/>
      <c r="O146" s="20"/>
      <c r="P146" s="20"/>
      <c r="Q146" s="20"/>
      <c r="R146" s="20"/>
      <c r="S146" s="20"/>
      <c r="T146" s="20"/>
      <c r="U146" s="20"/>
      <c r="V146" s="20"/>
      <c r="W146" s="20"/>
      <c r="X146" s="20"/>
      <c r="Y146" s="20"/>
      <c r="Z146" s="20"/>
      <c r="AA146" s="20"/>
    </row>
    <row r="147" spans="3:27">
      <c r="C147" s="37" t="s">
        <v>113</v>
      </c>
      <c r="D147" s="37" t="s">
        <v>114</v>
      </c>
      <c r="H147" s="20">
        <f>-'CIAL 20 year return calculation'!H311</f>
        <v>-9938563.25</v>
      </c>
      <c r="I147" s="20">
        <f>-'CIAL 20 year return calculation'!I311</f>
        <v>-18941635</v>
      </c>
      <c r="J147" s="20">
        <f>-'CIAL 20 year return calculation'!J311</f>
        <v>-17963660</v>
      </c>
      <c r="K147" s="20">
        <f>-'CIAL 20 year return calculation'!K311</f>
        <v>-17427855</v>
      </c>
      <c r="L147" s="20">
        <f>-'CIAL 20 year return calculation'!L311</f>
        <v>-19001189</v>
      </c>
      <c r="M147" s="20">
        <f>-'CIAL 20 year return calculation'!M311</f>
        <v>-12502612</v>
      </c>
      <c r="N147" s="20">
        <f>-'CIAL 20 year return calculation'!N311</f>
        <v>-11686554</v>
      </c>
      <c r="O147" s="20">
        <f>-'CIAL 20 year return calculation'!O311</f>
        <v>-11157085</v>
      </c>
      <c r="P147" s="20">
        <f>-'CIAL 20 year return calculation'!P311</f>
        <v>-10876884</v>
      </c>
      <c r="Q147" s="20">
        <f>-'CIAL 20 year return calculation'!Q311</f>
        <v>-10555491</v>
      </c>
      <c r="R147" s="20">
        <f>-'CIAL 20 year return calculation'!R311</f>
        <v>-9199692</v>
      </c>
      <c r="S147" s="20">
        <f>-'CIAL 20 year return calculation'!S311</f>
        <v>-1913146</v>
      </c>
      <c r="T147" s="20">
        <f>-'CIAL 20 year return calculation'!T311</f>
        <v>-1701794</v>
      </c>
      <c r="U147" s="20">
        <f>-'CIAL 20 year return calculation'!U311</f>
        <v>-1600602</v>
      </c>
      <c r="V147" s="20">
        <f>-'CIAL 20 year return calculation'!V311</f>
        <v>-1597452</v>
      </c>
      <c r="W147" s="20">
        <f>-'CIAL 20 year return calculation'!W311</f>
        <v>-1477482</v>
      </c>
      <c r="X147" s="20">
        <f>-'CIAL 20 year return calculation'!X311</f>
        <v>-1092942</v>
      </c>
      <c r="Y147" s="20">
        <f>-'CIAL 20 year return calculation'!Y311</f>
        <v>-1092942</v>
      </c>
      <c r="Z147" s="20">
        <f>-'CIAL 20 year return calculation'!Z311</f>
        <v>-1092942</v>
      </c>
      <c r="AA147" s="20">
        <f>-'CIAL 20 year return calculation'!AA311</f>
        <v>-1092942</v>
      </c>
    </row>
    <row r="148" spans="3:27">
      <c r="D148" s="37" t="s">
        <v>108</v>
      </c>
      <c r="H148" s="20">
        <f>'CIAL 20 year return calculation'!H344</f>
        <v>-2070213.8604143008</v>
      </c>
      <c r="I148" s="20">
        <f>'CIAL 20 year return calculation'!I344</f>
        <v>-3796948.8589865132</v>
      </c>
      <c r="J148" s="20">
        <f>'CIAL 20 year return calculation'!J344</f>
        <v>-3893360.6129741375</v>
      </c>
      <c r="K148" s="20">
        <f>'CIAL 20 year return calculation'!K344</f>
        <v>-3906289.8110460569</v>
      </c>
      <c r="L148" s="20">
        <f>'CIAL 20 year return calculation'!L344</f>
        <v>-3954654.8530719941</v>
      </c>
      <c r="M148" s="20">
        <f>'CIAL 20 year return calculation'!M344</f>
        <v>-3975765.007984702</v>
      </c>
      <c r="N148" s="20">
        <f>'CIAL 20 year return calculation'!N344</f>
        <v>-3937135.4786884482</v>
      </c>
      <c r="O148" s="20">
        <f>'CIAL 20 year return calculation'!O344</f>
        <v>-3899167.2215540162</v>
      </c>
      <c r="P148" s="20">
        <f>'CIAL 20 year return calculation'!P344</f>
        <v>-3861679.9938533683</v>
      </c>
      <c r="Q148" s="20">
        <f>'CIAL 20 year return calculation'!Q344</f>
        <v>-3824250.9078085111</v>
      </c>
      <c r="R148" s="20">
        <f>'CIAL 20 year return calculation'!R344</f>
        <v>-3786595.3007282768</v>
      </c>
      <c r="S148" s="20">
        <f>'CIAL 20 year return calculation'!S344</f>
        <v>-3762570.8947872873</v>
      </c>
      <c r="T148" s="20">
        <f>'CIAL 20 year return calculation'!T344</f>
        <v>-3739152.5652010231</v>
      </c>
      <c r="U148" s="20">
        <f>'CIAL 20 year return calculation'!U344</f>
        <v>-3715957.2425094694</v>
      </c>
      <c r="V148" s="20">
        <f>'CIAL 20 year return calculation'!V344</f>
        <v>-3693212.7429350046</v>
      </c>
      <c r="W148" s="20">
        <f>'CIAL 20 year return calculation'!W344</f>
        <v>-3671100.9173117382</v>
      </c>
      <c r="X148" s="20">
        <f>'CIAL 20 year return calculation'!X344</f>
        <v>-3648477.8112196811</v>
      </c>
      <c r="Y148" s="20">
        <f>'CIAL 20 year return calculation'!Y344</f>
        <v>-3625341.9947138121</v>
      </c>
      <c r="Z148" s="20">
        <f>'CIAL 20 year return calculation'!Z344</f>
        <v>-3601645.2182354466</v>
      </c>
      <c r="AA148" s="20">
        <f>'CIAL 20 year return calculation'!AA344</f>
        <v>-3577358.9974912466</v>
      </c>
    </row>
    <row r="149" spans="3:27">
      <c r="D149" s="37" t="s">
        <v>115</v>
      </c>
      <c r="H149" s="20"/>
      <c r="I149" s="20"/>
      <c r="J149" s="20"/>
      <c r="K149" s="20"/>
      <c r="L149" s="20"/>
      <c r="M149" s="20"/>
      <c r="N149" s="20"/>
      <c r="O149" s="20"/>
      <c r="P149" s="20"/>
      <c r="Q149" s="20"/>
      <c r="R149" s="20"/>
      <c r="S149" s="20"/>
      <c r="T149" s="20"/>
      <c r="U149" s="20"/>
      <c r="V149" s="20"/>
      <c r="W149" s="20"/>
      <c r="X149" s="20"/>
      <c r="Y149" s="20"/>
      <c r="Z149" s="20"/>
      <c r="AA149" s="20"/>
    </row>
    <row r="150" spans="3:27">
      <c r="D150" s="37" t="s">
        <v>116</v>
      </c>
      <c r="H150" s="20"/>
      <c r="I150" s="20"/>
      <c r="J150" s="20"/>
      <c r="K150" s="20"/>
      <c r="L150" s="20"/>
      <c r="M150" s="20"/>
      <c r="N150" s="20"/>
      <c r="O150" s="20"/>
      <c r="P150" s="20"/>
      <c r="Q150" s="20"/>
      <c r="R150" s="20"/>
      <c r="S150" s="20"/>
      <c r="T150" s="20"/>
      <c r="U150" s="20"/>
      <c r="V150" s="20"/>
      <c r="W150" s="20"/>
      <c r="X150" s="20"/>
      <c r="Y150" s="20"/>
      <c r="Z150" s="20"/>
      <c r="AA150" s="20"/>
    </row>
    <row r="151" spans="3:27">
      <c r="H151" s="20"/>
      <c r="I151" s="20"/>
      <c r="J151" s="20"/>
      <c r="K151" s="20"/>
      <c r="L151" s="20"/>
      <c r="M151" s="20"/>
      <c r="N151" s="20"/>
      <c r="O151" s="20"/>
      <c r="P151" s="20"/>
      <c r="Q151" s="20"/>
      <c r="R151" s="20"/>
      <c r="S151" s="20"/>
      <c r="T151" s="20"/>
      <c r="U151" s="20"/>
      <c r="V151" s="20"/>
      <c r="W151" s="20"/>
      <c r="X151" s="20"/>
      <c r="Y151" s="20"/>
      <c r="Z151" s="20"/>
      <c r="AA151" s="20"/>
    </row>
    <row r="152" spans="3:27">
      <c r="D152" s="37" t="s">
        <v>117</v>
      </c>
      <c r="H152" s="43">
        <f t="shared" ref="H152:AA152" si="48">SUM(H142:H151)</f>
        <v>10913730.743372977</v>
      </c>
      <c r="I152" s="43">
        <f t="shared" si="48"/>
        <v>17928618.910903521</v>
      </c>
      <c r="J152" s="43">
        <f t="shared" si="48"/>
        <v>20005069.466625281</v>
      </c>
      <c r="K152" s="43">
        <f t="shared" si="48"/>
        <v>21828229.144134</v>
      </c>
      <c r="L152" s="43">
        <f t="shared" si="48"/>
        <v>20314500.964433149</v>
      </c>
      <c r="M152" s="43">
        <f t="shared" si="48"/>
        <v>25893100.194762442</v>
      </c>
      <c r="N152" s="43">
        <f t="shared" si="48"/>
        <v>26561285.181819603</v>
      </c>
      <c r="O152" s="43">
        <f t="shared" si="48"/>
        <v>26865933.991533156</v>
      </c>
      <c r="P152" s="43">
        <f t="shared" si="48"/>
        <v>26895318.353273615</v>
      </c>
      <c r="Q152" s="43">
        <f t="shared" si="48"/>
        <v>27027182.203179322</v>
      </c>
      <c r="R152" s="43">
        <f t="shared" si="48"/>
        <v>26416358.284456357</v>
      </c>
      <c r="S152" s="43">
        <f t="shared" si="48"/>
        <v>36216617.911262535</v>
      </c>
      <c r="T152" s="43">
        <f t="shared" si="48"/>
        <v>36256073.958539166</v>
      </c>
      <c r="U152" s="43">
        <f t="shared" si="48"/>
        <v>36108822.825338505</v>
      </c>
      <c r="V152" s="43">
        <f t="shared" si="48"/>
        <v>35801047.8312672</v>
      </c>
      <c r="W152" s="43">
        <f t="shared" si="48"/>
        <v>35841172.156924777</v>
      </c>
      <c r="X152" s="43">
        <f t="shared" si="48"/>
        <v>36244197.054486364</v>
      </c>
      <c r="Y152" s="43">
        <f t="shared" si="48"/>
        <v>36115923.504595779</v>
      </c>
      <c r="Z152" s="43">
        <f t="shared" si="48"/>
        <v>35986878.120426647</v>
      </c>
      <c r="AA152" s="43">
        <f t="shared" si="48"/>
        <v>35854668.629456095</v>
      </c>
    </row>
    <row r="153" spans="3:27">
      <c r="H153" s="20"/>
      <c r="I153" s="20"/>
      <c r="J153" s="20"/>
      <c r="K153" s="20"/>
      <c r="L153" s="20"/>
      <c r="M153" s="20"/>
      <c r="N153" s="20"/>
      <c r="O153" s="20"/>
      <c r="P153" s="20"/>
      <c r="Q153" s="20"/>
      <c r="R153" s="20"/>
      <c r="S153" s="20"/>
      <c r="T153" s="20"/>
      <c r="U153" s="20"/>
      <c r="V153" s="20"/>
      <c r="W153" s="20"/>
      <c r="X153" s="20"/>
      <c r="Y153" s="20"/>
      <c r="Z153" s="20"/>
      <c r="AA153" s="20"/>
    </row>
    <row r="154" spans="3:27" ht="15.75" thickBot="1">
      <c r="D154" s="37" t="s">
        <v>118</v>
      </c>
      <c r="H154" s="13">
        <f>H152*Inputs!$F$15</f>
        <v>3055844.6081444337</v>
      </c>
      <c r="I154" s="13">
        <f>I152*Inputs!$F$15</f>
        <v>5020013.2950529866</v>
      </c>
      <c r="J154" s="13">
        <f>J152*Inputs!$F$15</f>
        <v>5601419.4506550794</v>
      </c>
      <c r="K154" s="13">
        <f>K152*Inputs!$F$15</f>
        <v>6111904.1603575209</v>
      </c>
      <c r="L154" s="13">
        <f>L152*Inputs!$F$15</f>
        <v>5688060.2700412823</v>
      </c>
      <c r="M154" s="13">
        <f>M152*Inputs!$F$15</f>
        <v>7250068.0545334844</v>
      </c>
      <c r="N154" s="13">
        <f>N152*Inputs!$F$15</f>
        <v>7437159.8509094892</v>
      </c>
      <c r="O154" s="13">
        <f>O152*Inputs!$F$15</f>
        <v>7522461.5176292844</v>
      </c>
      <c r="P154" s="13">
        <f>P152*Inputs!$F$15</f>
        <v>7530689.1389166126</v>
      </c>
      <c r="Q154" s="13">
        <f>Q152*Inputs!$F$15</f>
        <v>7567611.016890211</v>
      </c>
      <c r="R154" s="13">
        <f>R152*Inputs!$F$15</f>
        <v>7396580.3196477806</v>
      </c>
      <c r="S154" s="13">
        <f>S152*Inputs!$F$15</f>
        <v>10140653.01515351</v>
      </c>
      <c r="T154" s="13">
        <f>T152*Inputs!$F$15</f>
        <v>10151700.708390968</v>
      </c>
      <c r="U154" s="13">
        <f>U152*Inputs!$F$15</f>
        <v>10110470.391094783</v>
      </c>
      <c r="V154" s="13">
        <f>V152*Inputs!$F$15</f>
        <v>10024293.392754817</v>
      </c>
      <c r="W154" s="13">
        <f>W152*Inputs!$F$15</f>
        <v>10035528.203938939</v>
      </c>
      <c r="X154" s="13">
        <f>X152*Inputs!$F$15</f>
        <v>10148375.175256183</v>
      </c>
      <c r="Y154" s="13">
        <f>Y152*Inputs!$F$15</f>
        <v>10112458.58128682</v>
      </c>
      <c r="Z154" s="13">
        <f>Z152*Inputs!$F$15</f>
        <v>10076325.873719463</v>
      </c>
      <c r="AA154" s="13">
        <f>AA152*Inputs!$F$15</f>
        <v>10039307.216247708</v>
      </c>
    </row>
    <row r="155" spans="3:27" ht="15.75" thickTop="1">
      <c r="H155" s="20">
        <f t="shared" ref="H155:AA155" si="49">H128-H127+H134-H154+H163</f>
        <v>0</v>
      </c>
      <c r="I155" s="20">
        <f t="shared" si="49"/>
        <v>0</v>
      </c>
      <c r="J155" s="20">
        <f t="shared" si="49"/>
        <v>-4.1909515857696533E-9</v>
      </c>
      <c r="K155" s="20">
        <f t="shared" si="49"/>
        <v>0</v>
      </c>
      <c r="L155" s="20">
        <f t="shared" si="49"/>
        <v>0</v>
      </c>
      <c r="M155" s="20">
        <f t="shared" si="49"/>
        <v>0</v>
      </c>
      <c r="N155" s="20">
        <f t="shared" si="49"/>
        <v>0</v>
      </c>
      <c r="O155" s="20">
        <f t="shared" si="49"/>
        <v>5.3551048040390015E-9</v>
      </c>
      <c r="P155" s="20">
        <f t="shared" si="49"/>
        <v>-1.862645149230957E-9</v>
      </c>
      <c r="Q155" s="20">
        <f t="shared" si="49"/>
        <v>3.0267983675003052E-9</v>
      </c>
      <c r="R155" s="20">
        <f t="shared" si="49"/>
        <v>0</v>
      </c>
      <c r="S155" s="20">
        <f t="shared" si="49"/>
        <v>0</v>
      </c>
      <c r="T155" s="20">
        <f t="shared" si="49"/>
        <v>0</v>
      </c>
      <c r="U155" s="20">
        <f t="shared" si="49"/>
        <v>-3.7252902984619141E-9</v>
      </c>
      <c r="V155" s="20">
        <f t="shared" si="49"/>
        <v>-4.7730281949043274E-9</v>
      </c>
      <c r="W155" s="20">
        <f t="shared" si="49"/>
        <v>0</v>
      </c>
      <c r="X155" s="20">
        <f t="shared" si="49"/>
        <v>0</v>
      </c>
      <c r="Y155" s="20">
        <f t="shared" si="49"/>
        <v>-3.8417056202888489E-9</v>
      </c>
      <c r="Z155" s="20">
        <f t="shared" si="49"/>
        <v>0</v>
      </c>
      <c r="AA155" s="20">
        <f t="shared" si="49"/>
        <v>-1.5133991837501526E-9</v>
      </c>
    </row>
    <row r="156" spans="3:27"/>
    <row r="157" spans="3:27">
      <c r="G157" s="24">
        <f>'CIAL 20 year return calculation'!G353</f>
        <v>41243</v>
      </c>
      <c r="H157" s="24">
        <f>'CIAL 20 year return calculation'!H353</f>
        <v>41455</v>
      </c>
      <c r="I157" s="24">
        <f>'CIAL 20 year return calculation'!I353</f>
        <v>41820</v>
      </c>
      <c r="J157" s="24">
        <f>'CIAL 20 year return calculation'!J353</f>
        <v>42185</v>
      </c>
      <c r="K157" s="24">
        <f>'CIAL 20 year return calculation'!K353</f>
        <v>42551</v>
      </c>
      <c r="L157" s="24">
        <f>'CIAL 20 year return calculation'!L353</f>
        <v>42916</v>
      </c>
      <c r="M157" s="24">
        <f>'CIAL 20 year return calculation'!M353</f>
        <v>43281</v>
      </c>
      <c r="N157" s="24">
        <f>'CIAL 20 year return calculation'!N353</f>
        <v>43646</v>
      </c>
      <c r="O157" s="24">
        <f>'CIAL 20 year return calculation'!O353</f>
        <v>44012</v>
      </c>
      <c r="P157" s="24">
        <f>'CIAL 20 year return calculation'!P353</f>
        <v>44377</v>
      </c>
      <c r="Q157" s="24">
        <f>'CIAL 20 year return calculation'!Q353</f>
        <v>44742</v>
      </c>
      <c r="R157" s="24">
        <f>'CIAL 20 year return calculation'!R353</f>
        <v>45107</v>
      </c>
      <c r="S157" s="24">
        <f>'CIAL 20 year return calculation'!S353</f>
        <v>45473</v>
      </c>
      <c r="T157" s="24">
        <f>'CIAL 20 year return calculation'!T353</f>
        <v>45838</v>
      </c>
      <c r="U157" s="24">
        <f>'CIAL 20 year return calculation'!U353</f>
        <v>46203</v>
      </c>
      <c r="V157" s="24">
        <f>'CIAL 20 year return calculation'!V353</f>
        <v>46568</v>
      </c>
      <c r="W157" s="24">
        <f>'CIAL 20 year return calculation'!W353</f>
        <v>46934</v>
      </c>
      <c r="X157" s="24">
        <f>'CIAL 20 year return calculation'!X353</f>
        <v>47299</v>
      </c>
      <c r="Y157" s="24">
        <f>'CIAL 20 year return calculation'!Y353</f>
        <v>47664</v>
      </c>
      <c r="Z157" s="24">
        <f>'CIAL 20 year return calculation'!Z353</f>
        <v>48029</v>
      </c>
      <c r="AA157" s="24">
        <f>'CIAL 20 year return calculation'!AA353</f>
        <v>48395</v>
      </c>
    </row>
    <row r="158" spans="3:27">
      <c r="C158" s="9" t="s">
        <v>233</v>
      </c>
    </row>
    <row r="159" spans="3:27">
      <c r="D159" s="37" t="s">
        <v>77</v>
      </c>
      <c r="H159" s="20">
        <f>H136-H131</f>
        <v>37472852.376016036</v>
      </c>
      <c r="I159" s="20">
        <f t="shared" ref="I159:AA159" si="50">I136-I131</f>
        <v>67416157.597028226</v>
      </c>
      <c r="J159" s="20">
        <f t="shared" si="50"/>
        <v>69140875.685186431</v>
      </c>
      <c r="K159" s="20">
        <f t="shared" si="50"/>
        <v>71100508.209568456</v>
      </c>
      <c r="L159" s="20">
        <f t="shared" si="50"/>
        <v>71813415.730464205</v>
      </c>
      <c r="M159" s="20">
        <f t="shared" si="50"/>
        <v>71712059.052026078</v>
      </c>
      <c r="N159" s="20">
        <f t="shared" si="50"/>
        <v>72271716.928212896</v>
      </c>
      <c r="O159" s="20">
        <f t="shared" si="50"/>
        <v>72776658.311640561</v>
      </c>
      <c r="P159" s="20">
        <f t="shared" si="50"/>
        <v>73269281.268685997</v>
      </c>
      <c r="Q159" s="20">
        <f t="shared" si="50"/>
        <v>73874421.376814529</v>
      </c>
      <c r="R159" s="20">
        <f t="shared" si="50"/>
        <v>72724158.551458105</v>
      </c>
      <c r="S159" s="20">
        <f t="shared" si="50"/>
        <v>76066294.601308733</v>
      </c>
      <c r="T159" s="20">
        <f t="shared" si="50"/>
        <v>76740858.205261871</v>
      </c>
      <c r="U159" s="20">
        <f t="shared" si="50"/>
        <v>77360370.661923975</v>
      </c>
      <c r="V159" s="20">
        <f t="shared" si="50"/>
        <v>77941266.323757783</v>
      </c>
      <c r="W159" s="20">
        <f t="shared" si="50"/>
        <v>78778364.09847419</v>
      </c>
      <c r="X159" s="20">
        <f t="shared" si="50"/>
        <v>79738345.958320469</v>
      </c>
      <c r="Y159" s="20">
        <f t="shared" si="50"/>
        <v>80576096.501766384</v>
      </c>
      <c r="Z159" s="20">
        <f t="shared" si="50"/>
        <v>81436048.999172449</v>
      </c>
      <c r="AA159" s="20">
        <f t="shared" si="50"/>
        <v>82318405.280542195</v>
      </c>
    </row>
    <row r="160" spans="3:27">
      <c r="D160" s="37" t="s">
        <v>14</v>
      </c>
      <c r="H160" s="20">
        <f t="shared" ref="H160:AA160" si="51">-H130</f>
        <v>-14550344.522228759</v>
      </c>
      <c r="I160" s="20">
        <f t="shared" si="51"/>
        <v>-26748954.827138193</v>
      </c>
      <c r="J160" s="20">
        <f t="shared" si="51"/>
        <v>-27278785.605587013</v>
      </c>
      <c r="K160" s="20">
        <f t="shared" si="51"/>
        <v>-27938134.254388396</v>
      </c>
      <c r="L160" s="20">
        <f t="shared" si="51"/>
        <v>-28543070.912959062</v>
      </c>
      <c r="M160" s="20">
        <f t="shared" si="51"/>
        <v>-29340581.849278934</v>
      </c>
      <c r="N160" s="20">
        <f t="shared" si="51"/>
        <v>-30086742.267704841</v>
      </c>
      <c r="O160" s="20">
        <f t="shared" si="51"/>
        <v>-30854472.098553393</v>
      </c>
      <c r="P160" s="20">
        <f t="shared" si="51"/>
        <v>-31635398.921559013</v>
      </c>
      <c r="Q160" s="20">
        <f t="shared" si="51"/>
        <v>-32467497.265826695</v>
      </c>
      <c r="R160" s="20">
        <f t="shared" si="51"/>
        <v>-33321512.966273468</v>
      </c>
      <c r="S160" s="20">
        <f t="shared" si="51"/>
        <v>-34173959.795258909</v>
      </c>
      <c r="T160" s="20">
        <f t="shared" si="51"/>
        <v>-35043837.681521684</v>
      </c>
      <c r="U160" s="20">
        <f t="shared" si="51"/>
        <v>-35934988.594076</v>
      </c>
      <c r="V160" s="20">
        <f t="shared" si="51"/>
        <v>-36849553.74955558</v>
      </c>
      <c r="W160" s="20">
        <f t="shared" si="51"/>
        <v>-37788609.024237677</v>
      </c>
      <c r="X160" s="20">
        <f t="shared" si="51"/>
        <v>-38752729.09261442</v>
      </c>
      <c r="Y160" s="20">
        <f t="shared" si="51"/>
        <v>-39741889.002456792</v>
      </c>
      <c r="Z160" s="20">
        <f t="shared" si="51"/>
        <v>-40754583.660510354</v>
      </c>
      <c r="AA160" s="20">
        <f t="shared" si="51"/>
        <v>-41793435.653594851</v>
      </c>
    </row>
    <row r="161" spans="3:27">
      <c r="D161" s="37" t="s">
        <v>13</v>
      </c>
      <c r="H161" s="20">
        <f>'CIAL 20 year return calculation'!H408</f>
        <v>-41875238.112911083</v>
      </c>
      <c r="I161" s="20">
        <f>'CIAL 20 year return calculation'!I408</f>
        <v>-12001605.206290264</v>
      </c>
      <c r="J161" s="20">
        <f>'CIAL 20 year return calculation'!J408</f>
        <v>-9640603.6357391998</v>
      </c>
      <c r="K161" s="20">
        <f>'CIAL 20 year return calculation'!K408</f>
        <v>-10498808.695039861</v>
      </c>
      <c r="L161" s="20">
        <f>'CIAL 20 year return calculation'!L408</f>
        <v>-4541381.4913158882</v>
      </c>
      <c r="M161" s="20">
        <f>'CIAL 20 year return calculation'!M408</f>
        <v>0</v>
      </c>
      <c r="N161" s="20">
        <f>'CIAL 20 year return calculation'!N408</f>
        <v>0</v>
      </c>
      <c r="O161" s="20">
        <f>'CIAL 20 year return calculation'!O408</f>
        <v>0</v>
      </c>
      <c r="P161" s="20">
        <f>'CIAL 20 year return calculation'!P408</f>
        <v>0</v>
      </c>
      <c r="Q161" s="20">
        <f>'CIAL 20 year return calculation'!Q408</f>
        <v>0</v>
      </c>
      <c r="R161" s="20">
        <f>'CIAL 20 year return calculation'!R408</f>
        <v>0</v>
      </c>
      <c r="S161" s="20">
        <f>'CIAL 20 year return calculation'!S408</f>
        <v>0</v>
      </c>
      <c r="T161" s="20">
        <f>'CIAL 20 year return calculation'!T408</f>
        <v>0</v>
      </c>
      <c r="U161" s="20">
        <f>'CIAL 20 year return calculation'!U408</f>
        <v>0</v>
      </c>
      <c r="V161" s="20">
        <f>'CIAL 20 year return calculation'!V408</f>
        <v>0</v>
      </c>
      <c r="W161" s="20">
        <f>'CIAL 20 year return calculation'!W408</f>
        <v>0</v>
      </c>
      <c r="X161" s="20">
        <f>'CIAL 20 year return calculation'!X408</f>
        <v>0</v>
      </c>
      <c r="Y161" s="20">
        <f>'CIAL 20 year return calculation'!Y408</f>
        <v>0</v>
      </c>
      <c r="Z161" s="20">
        <f>'CIAL 20 year return calculation'!Z408</f>
        <v>0</v>
      </c>
      <c r="AA161" s="20">
        <f>'CIAL 20 year return calculation'!AA408</f>
        <v>0</v>
      </c>
    </row>
    <row r="162" spans="3:27">
      <c r="D162" s="37" t="s">
        <v>5</v>
      </c>
      <c r="H162" s="20">
        <f>-H154</f>
        <v>-3055844.6081444337</v>
      </c>
      <c r="I162" s="20">
        <f t="shared" ref="I162:AA162" si="52">-I154</f>
        <v>-5020013.2950529866</v>
      </c>
      <c r="J162" s="20">
        <f t="shared" si="52"/>
        <v>-5601419.4506550794</v>
      </c>
      <c r="K162" s="20">
        <f t="shared" si="52"/>
        <v>-6111904.1603575209</v>
      </c>
      <c r="L162" s="20">
        <f t="shared" si="52"/>
        <v>-5688060.2700412823</v>
      </c>
      <c r="M162" s="20">
        <f t="shared" si="52"/>
        <v>-7250068.0545334844</v>
      </c>
      <c r="N162" s="20">
        <f t="shared" si="52"/>
        <v>-7437159.8509094892</v>
      </c>
      <c r="O162" s="20">
        <f t="shared" si="52"/>
        <v>-7522461.5176292844</v>
      </c>
      <c r="P162" s="20">
        <f t="shared" si="52"/>
        <v>-7530689.1389166126</v>
      </c>
      <c r="Q162" s="20">
        <f t="shared" si="52"/>
        <v>-7567611.016890211</v>
      </c>
      <c r="R162" s="20">
        <f t="shared" si="52"/>
        <v>-7396580.3196477806</v>
      </c>
      <c r="S162" s="20">
        <f t="shared" si="52"/>
        <v>-10140653.01515351</v>
      </c>
      <c r="T162" s="20">
        <f t="shared" si="52"/>
        <v>-10151700.708390968</v>
      </c>
      <c r="U162" s="20">
        <f t="shared" si="52"/>
        <v>-10110470.391094783</v>
      </c>
      <c r="V162" s="20">
        <f t="shared" si="52"/>
        <v>-10024293.392754817</v>
      </c>
      <c r="W162" s="20">
        <f t="shared" si="52"/>
        <v>-10035528.203938939</v>
      </c>
      <c r="X162" s="20">
        <f t="shared" si="52"/>
        <v>-10148375.175256183</v>
      </c>
      <c r="Y162" s="20">
        <f t="shared" si="52"/>
        <v>-10112458.58128682</v>
      </c>
      <c r="Z162" s="20">
        <f t="shared" si="52"/>
        <v>-10076325.873719463</v>
      </c>
      <c r="AA162" s="20">
        <f t="shared" si="52"/>
        <v>-10039307.216247708</v>
      </c>
    </row>
    <row r="163" spans="3:27">
      <c r="D163" s="37" t="s">
        <v>129</v>
      </c>
      <c r="H163" s="20">
        <f>'CIAL 20 year return calculation'!H410</f>
        <v>-579659.8809160043</v>
      </c>
      <c r="I163" s="20">
        <f>'CIAL 20 year return calculation'!I410</f>
        <v>-1063145.6805162239</v>
      </c>
      <c r="J163" s="20">
        <f>'CIAL 20 year return calculation'!J410</f>
        <v>-1090140.9716327586</v>
      </c>
      <c r="K163" s="20">
        <f>'CIAL 20 year return calculation'!K410</f>
        <v>-1093761.147092896</v>
      </c>
      <c r="L163" s="20">
        <f>'CIAL 20 year return calculation'!L410</f>
        <v>-1107303.3588601584</v>
      </c>
      <c r="M163" s="20">
        <f>'CIAL 20 year return calculation'!M410</f>
        <v>-1113214.2022357166</v>
      </c>
      <c r="N163" s="20">
        <f>'CIAL 20 year return calculation'!N410</f>
        <v>-1102397.9340327657</v>
      </c>
      <c r="O163" s="20">
        <f>'CIAL 20 year return calculation'!O410</f>
        <v>-1091766.8220351248</v>
      </c>
      <c r="P163" s="20">
        <f>'CIAL 20 year return calculation'!P410</f>
        <v>-1081270.3982789433</v>
      </c>
      <c r="Q163" s="20">
        <f>'CIAL 20 year return calculation'!Q410</f>
        <v>-1070790.2541863832</v>
      </c>
      <c r="R163" s="20">
        <f>'CIAL 20 year return calculation'!R410</f>
        <v>-1060246.6842039176</v>
      </c>
      <c r="S163" s="20">
        <f>'CIAL 20 year return calculation'!S410</f>
        <v>-1053519.8505404405</v>
      </c>
      <c r="T163" s="20">
        <f>'CIAL 20 year return calculation'!T410</f>
        <v>-1046962.7182562866</v>
      </c>
      <c r="U163" s="20">
        <f>'CIAL 20 year return calculation'!U410</f>
        <v>-1040468.0279026516</v>
      </c>
      <c r="V163" s="20">
        <f>'CIAL 20 year return calculation'!V410</f>
        <v>-1034099.5680218014</v>
      </c>
      <c r="W163" s="20">
        <f>'CIAL 20 year return calculation'!W410</f>
        <v>-1027908.2568472868</v>
      </c>
      <c r="X163" s="20">
        <f>'CIAL 20 year return calculation'!X410</f>
        <v>-1021573.7871415108</v>
      </c>
      <c r="Y163" s="20">
        <f>'CIAL 20 year return calculation'!Y410</f>
        <v>-1015095.7585198676</v>
      </c>
      <c r="Z163" s="20">
        <f>'CIAL 20 year return calculation'!Z410</f>
        <v>-1008460.6611059251</v>
      </c>
      <c r="AA163" s="20">
        <f>'CIAL 20 year return calculation'!AA410</f>
        <v>-1001660.5192975492</v>
      </c>
    </row>
    <row r="164" spans="3:27" ht="15.75" thickBot="1">
      <c r="D164" s="37" t="s">
        <v>263</v>
      </c>
      <c r="G164" s="13">
        <f>SUM(G159:G163)</f>
        <v>0</v>
      </c>
      <c r="H164" s="13">
        <f>SUM(H159:H163)</f>
        <v>-22588234.748184241</v>
      </c>
      <c r="I164" s="13">
        <f t="shared" ref="I164:AA164" si="53">SUM(I159:I163)</f>
        <v>22582438.588030558</v>
      </c>
      <c r="J164" s="13">
        <f t="shared" si="53"/>
        <v>25529926.021572378</v>
      </c>
      <c r="K164" s="13">
        <f t="shared" si="53"/>
        <v>25457899.952689786</v>
      </c>
      <c r="L164" s="13">
        <f t="shared" si="53"/>
        <v>31933599.697287817</v>
      </c>
      <c r="M164" s="13">
        <f t="shared" si="53"/>
        <v>34008194.945977949</v>
      </c>
      <c r="N164" s="13">
        <f t="shared" si="53"/>
        <v>33645416.875565797</v>
      </c>
      <c r="O164" s="13">
        <f t="shared" si="53"/>
        <v>33307957.873422764</v>
      </c>
      <c r="P164" s="13">
        <f t="shared" si="53"/>
        <v>33021922.809931427</v>
      </c>
      <c r="Q164" s="13">
        <f t="shared" si="53"/>
        <v>32768522.839911237</v>
      </c>
      <c r="R164" s="13">
        <f t="shared" si="53"/>
        <v>30945818.581332933</v>
      </c>
      <c r="S164" s="13">
        <f t="shared" si="53"/>
        <v>30698161.940355871</v>
      </c>
      <c r="T164" s="13">
        <f t="shared" si="53"/>
        <v>30498357.097092934</v>
      </c>
      <c r="U164" s="13">
        <f t="shared" si="53"/>
        <v>30274443.648850542</v>
      </c>
      <c r="V164" s="13">
        <f t="shared" si="53"/>
        <v>30033319.613425586</v>
      </c>
      <c r="W164" s="13">
        <f t="shared" si="53"/>
        <v>29926318.613450285</v>
      </c>
      <c r="X164" s="13">
        <f t="shared" si="53"/>
        <v>29815667.903308354</v>
      </c>
      <c r="Y164" s="13">
        <f t="shared" si="53"/>
        <v>29706653.159502905</v>
      </c>
      <c r="Z164" s="13">
        <f t="shared" si="53"/>
        <v>29596678.803836711</v>
      </c>
      <c r="AA164" s="13">
        <f t="shared" si="53"/>
        <v>29484001.891402088</v>
      </c>
    </row>
    <row r="165" spans="3:27" ht="15.75" thickTop="1">
      <c r="H165" s="20"/>
      <c r="I165" s="20"/>
      <c r="J165" s="20"/>
      <c r="K165" s="20"/>
      <c r="L165" s="20"/>
      <c r="M165" s="20"/>
      <c r="N165" s="20"/>
      <c r="O165" s="20"/>
      <c r="P165" s="20"/>
      <c r="Q165" s="20"/>
      <c r="R165" s="20"/>
      <c r="S165" s="20"/>
      <c r="T165" s="20"/>
      <c r="U165" s="20"/>
      <c r="V165" s="20"/>
      <c r="W165" s="20"/>
      <c r="X165" s="20"/>
      <c r="Y165" s="20"/>
      <c r="Z165" s="20"/>
      <c r="AA165" s="20"/>
    </row>
    <row r="166" spans="3:27">
      <c r="F166" s="15"/>
      <c r="G166" s="15">
        <f>XNPV(F200,G164:AA164,G157:AA157)</f>
        <v>284856930.23154831</v>
      </c>
    </row>
    <row r="167" spans="3:27">
      <c r="G167" s="15"/>
    </row>
    <row r="168" spans="3:27"/>
    <row r="169" spans="3:27">
      <c r="D169" s="37" t="s">
        <v>222</v>
      </c>
      <c r="H169" s="20">
        <f t="shared" ref="H169:AA169" si="54">H101</f>
        <v>30568207.957153264</v>
      </c>
      <c r="I169" s="20">
        <f t="shared" si="54"/>
        <v>56463799.378936306</v>
      </c>
      <c r="J169" s="20">
        <f t="shared" si="54"/>
        <v>59470839.908007726</v>
      </c>
      <c r="K169" s="20">
        <f t="shared" si="54"/>
        <v>61597304.11218223</v>
      </c>
      <c r="L169" s="20">
        <f t="shared" si="54"/>
        <v>63547218.339531109</v>
      </c>
      <c r="M169" s="20">
        <f t="shared" si="54"/>
        <v>65842073.073087156</v>
      </c>
      <c r="N169" s="20">
        <f t="shared" si="54"/>
        <v>68065753.968102455</v>
      </c>
      <c r="O169" s="20">
        <f t="shared" si="54"/>
        <v>70794474.714039654</v>
      </c>
      <c r="P169" s="20">
        <f t="shared" si="54"/>
        <v>73241183.98170881</v>
      </c>
      <c r="Q169" s="20">
        <f t="shared" si="54"/>
        <v>77171548.449512109</v>
      </c>
      <c r="R169" s="20">
        <f t="shared" si="54"/>
        <v>79415590.150577366</v>
      </c>
      <c r="S169" s="20">
        <f t="shared" si="54"/>
        <v>81832193.103853852</v>
      </c>
      <c r="T169" s="20">
        <f t="shared" si="54"/>
        <v>84123103.866932482</v>
      </c>
      <c r="U169" s="20">
        <f t="shared" si="54"/>
        <v>86440240.000421047</v>
      </c>
      <c r="V169" s="20">
        <f t="shared" si="54"/>
        <v>88856447.185332403</v>
      </c>
      <c r="W169" s="20">
        <f t="shared" si="54"/>
        <v>91395495.771186471</v>
      </c>
      <c r="X169" s="20">
        <f t="shared" si="54"/>
        <v>94058066.705989927</v>
      </c>
      <c r="Y169" s="20">
        <f t="shared" si="54"/>
        <v>96817914.250273019</v>
      </c>
      <c r="Z169" s="20">
        <f t="shared" si="54"/>
        <v>99583860.770478517</v>
      </c>
      <c r="AA169" s="20">
        <f t="shared" si="54"/>
        <v>102445703.09007153</v>
      </c>
    </row>
    <row r="170" spans="3:27"/>
    <row r="171" spans="3:27">
      <c r="C171" s="9" t="s">
        <v>234</v>
      </c>
    </row>
    <row r="172" spans="3:27"/>
    <row r="173" spans="3:27">
      <c r="D173" s="37" t="s">
        <v>109</v>
      </c>
      <c r="H173" s="20">
        <f t="shared" ref="H173:AA173" si="55">H169+H160-H131</f>
        <v>16068613.434924506</v>
      </c>
      <c r="I173" s="20">
        <f t="shared" si="55"/>
        <v>29803671.551798113</v>
      </c>
      <c r="J173" s="20">
        <f t="shared" si="55"/>
        <v>32282746.669420712</v>
      </c>
      <c r="K173" s="20">
        <f t="shared" si="55"/>
        <v>33751766.764500834</v>
      </c>
      <c r="L173" s="20">
        <f t="shared" si="55"/>
        <v>35098688.868319891</v>
      </c>
      <c r="M173" s="20">
        <f t="shared" si="55"/>
        <v>36596032.665556066</v>
      </c>
      <c r="N173" s="20">
        <f t="shared" si="55"/>
        <v>38073553.142145455</v>
      </c>
      <c r="O173" s="20">
        <f t="shared" si="55"/>
        <v>40034544.057234108</v>
      </c>
      <c r="P173" s="20">
        <f t="shared" si="55"/>
        <v>41700326.501897641</v>
      </c>
      <c r="Q173" s="20">
        <f t="shared" si="55"/>
        <v>44798592.625433259</v>
      </c>
      <c r="R173" s="20">
        <f t="shared" si="55"/>
        <v>46188618.626051739</v>
      </c>
      <c r="S173" s="20">
        <f t="shared" si="55"/>
        <v>47752774.750342786</v>
      </c>
      <c r="T173" s="20">
        <f t="shared" si="55"/>
        <v>49173807.627158642</v>
      </c>
      <c r="U173" s="20">
        <f t="shared" si="55"/>
        <v>50599792.848092891</v>
      </c>
      <c r="V173" s="20">
        <f t="shared" si="55"/>
        <v>52101434.877524666</v>
      </c>
      <c r="W173" s="20">
        <f t="shared" si="55"/>
        <v>53701428.188696638</v>
      </c>
      <c r="X173" s="20">
        <f t="shared" si="55"/>
        <v>55399879.055123352</v>
      </c>
      <c r="Y173" s="20">
        <f t="shared" si="55"/>
        <v>57170566.689564072</v>
      </c>
      <c r="Z173" s="20">
        <f t="shared" si="55"/>
        <v>58923818.551716007</v>
      </c>
      <c r="AA173" s="20">
        <f t="shared" si="55"/>
        <v>60746808.878224522</v>
      </c>
    </row>
    <row r="174" spans="3:27"/>
    <row r="175" spans="3:27">
      <c r="C175" s="37" t="s">
        <v>110</v>
      </c>
      <c r="D175" s="37" t="s">
        <v>111</v>
      </c>
    </row>
    <row r="176" spans="3:27">
      <c r="D176" s="37" t="s">
        <v>112</v>
      </c>
    </row>
    <row r="177" spans="3:28"/>
    <row r="178" spans="3:28">
      <c r="C178" s="37" t="s">
        <v>113</v>
      </c>
      <c r="D178" s="37" t="s">
        <v>114</v>
      </c>
      <c r="H178" s="20">
        <f>H147</f>
        <v>-9938563.25</v>
      </c>
      <c r="I178" s="20">
        <f t="shared" ref="I178:AB179" si="56">I147</f>
        <v>-18941635</v>
      </c>
      <c r="J178" s="20">
        <f t="shared" si="56"/>
        <v>-17963660</v>
      </c>
      <c r="K178" s="20">
        <f t="shared" si="56"/>
        <v>-17427855</v>
      </c>
      <c r="L178" s="20">
        <f t="shared" si="56"/>
        <v>-19001189</v>
      </c>
      <c r="M178" s="20">
        <f t="shared" si="56"/>
        <v>-12502612</v>
      </c>
      <c r="N178" s="20">
        <f t="shared" si="56"/>
        <v>-11686554</v>
      </c>
      <c r="O178" s="20">
        <f t="shared" si="56"/>
        <v>-11157085</v>
      </c>
      <c r="P178" s="20">
        <f t="shared" si="56"/>
        <v>-10876884</v>
      </c>
      <c r="Q178" s="20">
        <f t="shared" si="56"/>
        <v>-10555491</v>
      </c>
      <c r="R178" s="20">
        <f t="shared" si="56"/>
        <v>-9199692</v>
      </c>
      <c r="S178" s="20">
        <f t="shared" si="56"/>
        <v>-1913146</v>
      </c>
      <c r="T178" s="20">
        <f t="shared" si="56"/>
        <v>-1701794</v>
      </c>
      <c r="U178" s="20">
        <f t="shared" si="56"/>
        <v>-1600602</v>
      </c>
      <c r="V178" s="20">
        <f t="shared" si="56"/>
        <v>-1597452</v>
      </c>
      <c r="W178" s="20">
        <f t="shared" si="56"/>
        <v>-1477482</v>
      </c>
      <c r="X178" s="20">
        <f t="shared" si="56"/>
        <v>-1092942</v>
      </c>
      <c r="Y178" s="20">
        <f t="shared" si="56"/>
        <v>-1092942</v>
      </c>
      <c r="Z178" s="20">
        <f t="shared" si="56"/>
        <v>-1092942</v>
      </c>
      <c r="AA178" s="20">
        <f t="shared" si="56"/>
        <v>-1092942</v>
      </c>
      <c r="AB178" s="20">
        <f t="shared" si="56"/>
        <v>0</v>
      </c>
    </row>
    <row r="179" spans="3:28">
      <c r="D179" s="37" t="s">
        <v>108</v>
      </c>
      <c r="H179" s="20">
        <f>H148</f>
        <v>-2070213.8604143008</v>
      </c>
      <c r="I179" s="20">
        <f t="shared" si="56"/>
        <v>-3796948.8589865132</v>
      </c>
      <c r="J179" s="20">
        <f t="shared" si="56"/>
        <v>-3893360.6129741375</v>
      </c>
      <c r="K179" s="20">
        <f t="shared" si="56"/>
        <v>-3906289.8110460569</v>
      </c>
      <c r="L179" s="20">
        <f t="shared" si="56"/>
        <v>-3954654.8530719941</v>
      </c>
      <c r="M179" s="20">
        <f t="shared" si="56"/>
        <v>-3975765.007984702</v>
      </c>
      <c r="N179" s="20">
        <f t="shared" si="56"/>
        <v>-3937135.4786884482</v>
      </c>
      <c r="O179" s="20">
        <f t="shared" si="56"/>
        <v>-3899167.2215540162</v>
      </c>
      <c r="P179" s="20">
        <f t="shared" si="56"/>
        <v>-3861679.9938533683</v>
      </c>
      <c r="Q179" s="20">
        <f t="shared" si="56"/>
        <v>-3824250.9078085111</v>
      </c>
      <c r="R179" s="20">
        <f t="shared" si="56"/>
        <v>-3786595.3007282768</v>
      </c>
      <c r="S179" s="20">
        <f t="shared" si="56"/>
        <v>-3762570.8947872873</v>
      </c>
      <c r="T179" s="20">
        <f t="shared" si="56"/>
        <v>-3739152.5652010231</v>
      </c>
      <c r="U179" s="20">
        <f t="shared" si="56"/>
        <v>-3715957.2425094694</v>
      </c>
      <c r="V179" s="20">
        <f t="shared" si="56"/>
        <v>-3693212.7429350046</v>
      </c>
      <c r="W179" s="20">
        <f t="shared" si="56"/>
        <v>-3671100.9173117382</v>
      </c>
      <c r="X179" s="20">
        <f t="shared" si="56"/>
        <v>-3648477.8112196811</v>
      </c>
      <c r="Y179" s="20">
        <f t="shared" si="56"/>
        <v>-3625341.9947138121</v>
      </c>
      <c r="Z179" s="20">
        <f t="shared" si="56"/>
        <v>-3601645.2182354466</v>
      </c>
      <c r="AA179" s="20">
        <f t="shared" si="56"/>
        <v>-3577358.9974912466</v>
      </c>
      <c r="AB179" s="20">
        <f t="shared" si="56"/>
        <v>0</v>
      </c>
    </row>
    <row r="180" spans="3:28">
      <c r="D180" s="37" t="s">
        <v>115</v>
      </c>
    </row>
    <row r="181" spans="3:28">
      <c r="D181" s="37" t="s">
        <v>116</v>
      </c>
    </row>
    <row r="182" spans="3:28"/>
    <row r="183" spans="3:28">
      <c r="D183" s="37" t="s">
        <v>117</v>
      </c>
      <c r="H183" s="43">
        <f t="shared" ref="H183:AA183" si="57">SUM(H173:H182)</f>
        <v>4059836.3245102046</v>
      </c>
      <c r="I183" s="43">
        <f t="shared" si="57"/>
        <v>7065087.692811599</v>
      </c>
      <c r="J183" s="43">
        <f t="shared" si="57"/>
        <v>10425726.056446575</v>
      </c>
      <c r="K183" s="43">
        <f t="shared" si="57"/>
        <v>12417621.953454778</v>
      </c>
      <c r="L183" s="43">
        <f t="shared" si="57"/>
        <v>12142845.015247896</v>
      </c>
      <c r="M183" s="43">
        <f t="shared" si="57"/>
        <v>20117655.657571364</v>
      </c>
      <c r="N183" s="43">
        <f t="shared" si="57"/>
        <v>22449863.663457006</v>
      </c>
      <c r="O183" s="43">
        <f t="shared" si="57"/>
        <v>24978291.835680094</v>
      </c>
      <c r="P183" s="43">
        <f t="shared" si="57"/>
        <v>26961762.508044273</v>
      </c>
      <c r="Q183" s="43">
        <f t="shared" si="57"/>
        <v>30418850.717624746</v>
      </c>
      <c r="R183" s="43">
        <f t="shared" si="57"/>
        <v>33202331.325323462</v>
      </c>
      <c r="S183" s="43">
        <f t="shared" si="57"/>
        <v>42077057.855555497</v>
      </c>
      <c r="T183" s="43">
        <f t="shared" si="57"/>
        <v>43732861.06195762</v>
      </c>
      <c r="U183" s="43">
        <f t="shared" si="57"/>
        <v>45283233.605583422</v>
      </c>
      <c r="V183" s="43">
        <f t="shared" si="57"/>
        <v>46810770.134589665</v>
      </c>
      <c r="W183" s="43">
        <f t="shared" si="57"/>
        <v>48552845.271384902</v>
      </c>
      <c r="X183" s="43">
        <f t="shared" si="57"/>
        <v>50658459.243903667</v>
      </c>
      <c r="Y183" s="43">
        <f t="shared" si="57"/>
        <v>52452282.694850259</v>
      </c>
      <c r="Z183" s="43">
        <f t="shared" si="57"/>
        <v>54229231.333480559</v>
      </c>
      <c r="AA183" s="43">
        <f t="shared" si="57"/>
        <v>56076507.880733274</v>
      </c>
    </row>
    <row r="184" spans="3:28">
      <c r="H184" s="20"/>
      <c r="I184" s="20"/>
      <c r="J184" s="20"/>
      <c r="K184" s="20"/>
      <c r="L184" s="20"/>
      <c r="M184" s="20"/>
      <c r="N184" s="20"/>
      <c r="O184" s="20"/>
      <c r="P184" s="20"/>
      <c r="Q184" s="20"/>
      <c r="R184" s="20"/>
      <c r="S184" s="20"/>
      <c r="T184" s="20"/>
      <c r="U184" s="20"/>
      <c r="V184" s="20"/>
      <c r="W184" s="20"/>
      <c r="X184" s="20"/>
      <c r="Y184" s="20"/>
      <c r="Z184" s="20"/>
      <c r="AA184" s="20"/>
    </row>
    <row r="185" spans="3:28" ht="15.75" thickBot="1">
      <c r="D185" s="37" t="s">
        <v>118</v>
      </c>
      <c r="H185" s="13">
        <f>H183*Inputs!$F$15</f>
        <v>1136754.1708628575</v>
      </c>
      <c r="I185" s="13">
        <f>I183*Inputs!$F$15</f>
        <v>1978224.5539872479</v>
      </c>
      <c r="J185" s="13">
        <f>J183*Inputs!$F$15</f>
        <v>2919203.2958050412</v>
      </c>
      <c r="K185" s="13">
        <f>K183*Inputs!$F$15</f>
        <v>3476934.1469673379</v>
      </c>
      <c r="L185" s="13">
        <f>L183*Inputs!$F$15</f>
        <v>3399996.6042694114</v>
      </c>
      <c r="M185" s="13">
        <f>M183*Inputs!$F$15</f>
        <v>5632943.5841199821</v>
      </c>
      <c r="N185" s="13">
        <f>N183*Inputs!$F$15</f>
        <v>6285961.8257679623</v>
      </c>
      <c r="O185" s="13">
        <f>O183*Inputs!$F$15</f>
        <v>6993921.7139904266</v>
      </c>
      <c r="P185" s="13">
        <f>P183*Inputs!$F$15</f>
        <v>7549293.5022523971</v>
      </c>
      <c r="Q185" s="13">
        <f>Q183*Inputs!$F$15</f>
        <v>8517278.2009349298</v>
      </c>
      <c r="R185" s="13">
        <f>R183*Inputs!$F$15</f>
        <v>9296652.7710905708</v>
      </c>
      <c r="S185" s="13">
        <f>S183*Inputs!$F$15</f>
        <v>11781576.19955554</v>
      </c>
      <c r="T185" s="13">
        <f>T183*Inputs!$F$15</f>
        <v>12245201.097348135</v>
      </c>
      <c r="U185" s="13">
        <f>U183*Inputs!$F$15</f>
        <v>12679305.409563359</v>
      </c>
      <c r="V185" s="13">
        <f>V183*Inputs!$F$15</f>
        <v>13107015.637685107</v>
      </c>
      <c r="W185" s="13">
        <f>W183*Inputs!$F$15</f>
        <v>13594796.675987775</v>
      </c>
      <c r="X185" s="13">
        <f>X183*Inputs!$F$15</f>
        <v>14184368.588293027</v>
      </c>
      <c r="Y185" s="13">
        <f>Y183*Inputs!$F$15</f>
        <v>14686639.154558074</v>
      </c>
      <c r="Z185" s="13">
        <f>Z183*Inputs!$F$15</f>
        <v>15184184.773374557</v>
      </c>
      <c r="AA185" s="13">
        <f>AA183*Inputs!$F$15</f>
        <v>15701422.206605319</v>
      </c>
    </row>
    <row r="186" spans="3:28" ht="15.75" thickTop="1"/>
    <row r="187" spans="3:28"/>
    <row r="188" spans="3:28"/>
    <row r="189" spans="3:28">
      <c r="C189" s="9" t="s">
        <v>235</v>
      </c>
      <c r="G189" s="24">
        <f>G157</f>
        <v>41243</v>
      </c>
      <c r="H189" s="24">
        <f t="shared" ref="H189:AA189" si="58">H157</f>
        <v>41455</v>
      </c>
      <c r="I189" s="24">
        <f t="shared" si="58"/>
        <v>41820</v>
      </c>
      <c r="J189" s="24">
        <f t="shared" si="58"/>
        <v>42185</v>
      </c>
      <c r="K189" s="24">
        <f t="shared" si="58"/>
        <v>42551</v>
      </c>
      <c r="L189" s="24">
        <f t="shared" si="58"/>
        <v>42916</v>
      </c>
      <c r="M189" s="24">
        <f t="shared" si="58"/>
        <v>43281</v>
      </c>
      <c r="N189" s="24">
        <f t="shared" si="58"/>
        <v>43646</v>
      </c>
      <c r="O189" s="24">
        <f t="shared" si="58"/>
        <v>44012</v>
      </c>
      <c r="P189" s="24">
        <f t="shared" si="58"/>
        <v>44377</v>
      </c>
      <c r="Q189" s="24">
        <f t="shared" si="58"/>
        <v>44742</v>
      </c>
      <c r="R189" s="24">
        <f t="shared" si="58"/>
        <v>45107</v>
      </c>
      <c r="S189" s="24">
        <f t="shared" si="58"/>
        <v>45473</v>
      </c>
      <c r="T189" s="24">
        <f t="shared" si="58"/>
        <v>45838</v>
      </c>
      <c r="U189" s="24">
        <f t="shared" si="58"/>
        <v>46203</v>
      </c>
      <c r="V189" s="24">
        <f t="shared" si="58"/>
        <v>46568</v>
      </c>
      <c r="W189" s="24">
        <f t="shared" si="58"/>
        <v>46934</v>
      </c>
      <c r="X189" s="24">
        <f t="shared" si="58"/>
        <v>47299</v>
      </c>
      <c r="Y189" s="24">
        <f t="shared" si="58"/>
        <v>47664</v>
      </c>
      <c r="Z189" s="24">
        <f t="shared" si="58"/>
        <v>48029</v>
      </c>
      <c r="AA189" s="24">
        <f t="shared" si="58"/>
        <v>48395</v>
      </c>
    </row>
    <row r="190" spans="3:28">
      <c r="D190" s="37" t="s">
        <v>77</v>
      </c>
      <c r="H190" s="20">
        <f t="shared" ref="H190:AA190" si="59">H169-H131</f>
        <v>30618957.957153264</v>
      </c>
      <c r="I190" s="20">
        <f t="shared" si="59"/>
        <v>56552626.378936306</v>
      </c>
      <c r="J190" s="20">
        <f t="shared" si="59"/>
        <v>59561532.275007725</v>
      </c>
      <c r="K190" s="20">
        <f t="shared" si="59"/>
        <v>61689901.018889226</v>
      </c>
      <c r="L190" s="20">
        <f t="shared" si="59"/>
        <v>63641759.781278953</v>
      </c>
      <c r="M190" s="20">
        <f t="shared" si="59"/>
        <v>65936614.514835</v>
      </c>
      <c r="N190" s="20">
        <f t="shared" si="59"/>
        <v>68160295.409850299</v>
      </c>
      <c r="O190" s="20">
        <f t="shared" si="59"/>
        <v>70889016.155787498</v>
      </c>
      <c r="P190" s="20">
        <f t="shared" si="59"/>
        <v>73335725.423456654</v>
      </c>
      <c r="Q190" s="20">
        <f t="shared" si="59"/>
        <v>77266089.891259953</v>
      </c>
      <c r="R190" s="20">
        <f t="shared" si="59"/>
        <v>79510131.592325211</v>
      </c>
      <c r="S190" s="20">
        <f t="shared" si="59"/>
        <v>81926734.545601696</v>
      </c>
      <c r="T190" s="20">
        <f t="shared" si="59"/>
        <v>84217645.308680326</v>
      </c>
      <c r="U190" s="20">
        <f t="shared" si="59"/>
        <v>86534781.442168891</v>
      </c>
      <c r="V190" s="20">
        <f t="shared" si="59"/>
        <v>88950988.627080247</v>
      </c>
      <c r="W190" s="20">
        <f t="shared" si="59"/>
        <v>91490037.212934315</v>
      </c>
      <c r="X190" s="20">
        <f t="shared" si="59"/>
        <v>94152608.147737771</v>
      </c>
      <c r="Y190" s="20">
        <f t="shared" si="59"/>
        <v>96912455.692020863</v>
      </c>
      <c r="Z190" s="20">
        <f t="shared" si="59"/>
        <v>99678402.212226361</v>
      </c>
      <c r="AA190" s="20">
        <f t="shared" si="59"/>
        <v>102540244.53181937</v>
      </c>
      <c r="AB190" s="20"/>
    </row>
    <row r="191" spans="3:28">
      <c r="D191" s="37" t="s">
        <v>14</v>
      </c>
      <c r="H191" s="20">
        <f>H160</f>
        <v>-14550344.522228759</v>
      </c>
      <c r="I191" s="20">
        <f t="shared" ref="I191:AA192" si="60">I160</f>
        <v>-26748954.827138193</v>
      </c>
      <c r="J191" s="20">
        <f t="shared" si="60"/>
        <v>-27278785.605587013</v>
      </c>
      <c r="K191" s="20">
        <f t="shared" si="60"/>
        <v>-27938134.254388396</v>
      </c>
      <c r="L191" s="20">
        <f t="shared" si="60"/>
        <v>-28543070.912959062</v>
      </c>
      <c r="M191" s="20">
        <f t="shared" si="60"/>
        <v>-29340581.849278934</v>
      </c>
      <c r="N191" s="20">
        <f t="shared" si="60"/>
        <v>-30086742.267704841</v>
      </c>
      <c r="O191" s="20">
        <f t="shared" si="60"/>
        <v>-30854472.098553393</v>
      </c>
      <c r="P191" s="20">
        <f t="shared" si="60"/>
        <v>-31635398.921559013</v>
      </c>
      <c r="Q191" s="20">
        <f t="shared" si="60"/>
        <v>-32467497.265826695</v>
      </c>
      <c r="R191" s="20">
        <f t="shared" si="60"/>
        <v>-33321512.966273468</v>
      </c>
      <c r="S191" s="20">
        <f t="shared" si="60"/>
        <v>-34173959.795258909</v>
      </c>
      <c r="T191" s="20">
        <f t="shared" si="60"/>
        <v>-35043837.681521684</v>
      </c>
      <c r="U191" s="20">
        <f t="shared" si="60"/>
        <v>-35934988.594076</v>
      </c>
      <c r="V191" s="20">
        <f t="shared" si="60"/>
        <v>-36849553.74955558</v>
      </c>
      <c r="W191" s="20">
        <f t="shared" si="60"/>
        <v>-37788609.024237677</v>
      </c>
      <c r="X191" s="20">
        <f t="shared" si="60"/>
        <v>-38752729.09261442</v>
      </c>
      <c r="Y191" s="20">
        <f t="shared" si="60"/>
        <v>-39741889.002456792</v>
      </c>
      <c r="Z191" s="20">
        <f t="shared" si="60"/>
        <v>-40754583.660510354</v>
      </c>
      <c r="AA191" s="20">
        <f t="shared" si="60"/>
        <v>-41793435.653594851</v>
      </c>
      <c r="AB191" s="20"/>
    </row>
    <row r="192" spans="3:28">
      <c r="D192" s="37" t="s">
        <v>13</v>
      </c>
      <c r="H192" s="20">
        <f>H161</f>
        <v>-41875238.112911083</v>
      </c>
      <c r="I192" s="20">
        <f t="shared" si="60"/>
        <v>-12001605.206290264</v>
      </c>
      <c r="J192" s="20">
        <f t="shared" si="60"/>
        <v>-9640603.6357391998</v>
      </c>
      <c r="K192" s="20">
        <f t="shared" si="60"/>
        <v>-10498808.695039861</v>
      </c>
      <c r="L192" s="20">
        <f t="shared" si="60"/>
        <v>-4541381.4913158882</v>
      </c>
      <c r="M192" s="20">
        <f t="shared" si="60"/>
        <v>0</v>
      </c>
      <c r="N192" s="20">
        <f t="shared" si="60"/>
        <v>0</v>
      </c>
      <c r="O192" s="20">
        <f t="shared" si="60"/>
        <v>0</v>
      </c>
      <c r="P192" s="20">
        <f t="shared" si="60"/>
        <v>0</v>
      </c>
      <c r="Q192" s="20">
        <f t="shared" si="60"/>
        <v>0</v>
      </c>
      <c r="R192" s="20">
        <f t="shared" si="60"/>
        <v>0</v>
      </c>
      <c r="S192" s="20">
        <f t="shared" si="60"/>
        <v>0</v>
      </c>
      <c r="T192" s="20">
        <f t="shared" si="60"/>
        <v>0</v>
      </c>
      <c r="U192" s="20">
        <f t="shared" si="60"/>
        <v>0</v>
      </c>
      <c r="V192" s="20">
        <f t="shared" si="60"/>
        <v>0</v>
      </c>
      <c r="W192" s="20">
        <f t="shared" si="60"/>
        <v>0</v>
      </c>
      <c r="X192" s="20">
        <f t="shared" si="60"/>
        <v>0</v>
      </c>
      <c r="Y192" s="20">
        <f t="shared" si="60"/>
        <v>0</v>
      </c>
      <c r="Z192" s="20">
        <f t="shared" si="60"/>
        <v>0</v>
      </c>
      <c r="AA192" s="20">
        <f t="shared" si="60"/>
        <v>0</v>
      </c>
      <c r="AB192" s="20"/>
    </row>
    <row r="193" spans="3:28">
      <c r="D193" s="37" t="s">
        <v>5</v>
      </c>
      <c r="H193" s="20">
        <f>-H185</f>
        <v>-1136754.1708628575</v>
      </c>
      <c r="I193" s="20">
        <f t="shared" ref="I193:AA193" si="61">-I185</f>
        <v>-1978224.5539872479</v>
      </c>
      <c r="J193" s="20">
        <f t="shared" si="61"/>
        <v>-2919203.2958050412</v>
      </c>
      <c r="K193" s="20">
        <f t="shared" si="61"/>
        <v>-3476934.1469673379</v>
      </c>
      <c r="L193" s="20">
        <f t="shared" si="61"/>
        <v>-3399996.6042694114</v>
      </c>
      <c r="M193" s="20">
        <f t="shared" si="61"/>
        <v>-5632943.5841199821</v>
      </c>
      <c r="N193" s="20">
        <f t="shared" si="61"/>
        <v>-6285961.8257679623</v>
      </c>
      <c r="O193" s="20">
        <f t="shared" si="61"/>
        <v>-6993921.7139904266</v>
      </c>
      <c r="P193" s="20">
        <f t="shared" si="61"/>
        <v>-7549293.5022523971</v>
      </c>
      <c r="Q193" s="20">
        <f t="shared" si="61"/>
        <v>-8517278.2009349298</v>
      </c>
      <c r="R193" s="20">
        <f t="shared" si="61"/>
        <v>-9296652.7710905708</v>
      </c>
      <c r="S193" s="20">
        <f t="shared" si="61"/>
        <v>-11781576.19955554</v>
      </c>
      <c r="T193" s="20">
        <f t="shared" si="61"/>
        <v>-12245201.097348135</v>
      </c>
      <c r="U193" s="20">
        <f t="shared" si="61"/>
        <v>-12679305.409563359</v>
      </c>
      <c r="V193" s="20">
        <f t="shared" si="61"/>
        <v>-13107015.637685107</v>
      </c>
      <c r="W193" s="20">
        <f t="shared" si="61"/>
        <v>-13594796.675987775</v>
      </c>
      <c r="X193" s="20">
        <f t="shared" si="61"/>
        <v>-14184368.588293027</v>
      </c>
      <c r="Y193" s="20">
        <f t="shared" si="61"/>
        <v>-14686639.154558074</v>
      </c>
      <c r="Z193" s="20">
        <f t="shared" si="61"/>
        <v>-15184184.773374557</v>
      </c>
      <c r="AA193" s="20">
        <f t="shared" si="61"/>
        <v>-15701422.206605319</v>
      </c>
      <c r="AB193" s="20"/>
    </row>
    <row r="194" spans="3:28">
      <c r="D194" s="37" t="s">
        <v>129</v>
      </c>
      <c r="H194" s="20">
        <f>H163</f>
        <v>-579659.8809160043</v>
      </c>
      <c r="I194" s="20">
        <f t="shared" ref="I194:AA194" si="62">I163</f>
        <v>-1063145.6805162239</v>
      </c>
      <c r="J194" s="20">
        <f t="shared" si="62"/>
        <v>-1090140.9716327586</v>
      </c>
      <c r="K194" s="20">
        <f t="shared" si="62"/>
        <v>-1093761.147092896</v>
      </c>
      <c r="L194" s="20">
        <f t="shared" si="62"/>
        <v>-1107303.3588601584</v>
      </c>
      <c r="M194" s="20">
        <f t="shared" si="62"/>
        <v>-1113214.2022357166</v>
      </c>
      <c r="N194" s="20">
        <f t="shared" si="62"/>
        <v>-1102397.9340327657</v>
      </c>
      <c r="O194" s="20">
        <f t="shared" si="62"/>
        <v>-1091766.8220351248</v>
      </c>
      <c r="P194" s="20">
        <f t="shared" si="62"/>
        <v>-1081270.3982789433</v>
      </c>
      <c r="Q194" s="20">
        <f t="shared" si="62"/>
        <v>-1070790.2541863832</v>
      </c>
      <c r="R194" s="20">
        <f t="shared" si="62"/>
        <v>-1060246.6842039176</v>
      </c>
      <c r="S194" s="20">
        <f t="shared" si="62"/>
        <v>-1053519.8505404405</v>
      </c>
      <c r="T194" s="20">
        <f t="shared" si="62"/>
        <v>-1046962.7182562866</v>
      </c>
      <c r="U194" s="20">
        <f t="shared" si="62"/>
        <v>-1040468.0279026516</v>
      </c>
      <c r="V194" s="20">
        <f t="shared" si="62"/>
        <v>-1034099.5680218014</v>
      </c>
      <c r="W194" s="20">
        <f t="shared" si="62"/>
        <v>-1027908.2568472868</v>
      </c>
      <c r="X194" s="20">
        <f t="shared" si="62"/>
        <v>-1021573.7871415108</v>
      </c>
      <c r="Y194" s="20">
        <f t="shared" si="62"/>
        <v>-1015095.7585198676</v>
      </c>
      <c r="Z194" s="20">
        <f t="shared" si="62"/>
        <v>-1008460.6611059251</v>
      </c>
      <c r="AA194" s="20">
        <f t="shared" si="62"/>
        <v>-1001660.5192975492</v>
      </c>
      <c r="AB194" s="20"/>
    </row>
    <row r="195" spans="3:28" ht="15.75" thickBot="1">
      <c r="D195" s="37" t="s">
        <v>263</v>
      </c>
      <c r="G195" s="13">
        <f>SUM(G190:G194)</f>
        <v>0</v>
      </c>
      <c r="H195" s="13">
        <f>SUM(H190:H194)</f>
        <v>-27523038.729765438</v>
      </c>
      <c r="I195" s="13">
        <f t="shared" ref="I195:AA195" si="63">SUM(I190:I194)</f>
        <v>14760696.111004377</v>
      </c>
      <c r="J195" s="13">
        <f t="shared" si="63"/>
        <v>18632798.766243711</v>
      </c>
      <c r="K195" s="13">
        <f t="shared" si="63"/>
        <v>18682262.775400732</v>
      </c>
      <c r="L195" s="13">
        <f t="shared" si="63"/>
        <v>26050007.413874436</v>
      </c>
      <c r="M195" s="13">
        <f t="shared" si="63"/>
        <v>29849874.879200365</v>
      </c>
      <c r="N195" s="13">
        <f t="shared" si="63"/>
        <v>30685193.382344726</v>
      </c>
      <c r="O195" s="13">
        <f t="shared" si="63"/>
        <v>31948855.521208555</v>
      </c>
      <c r="P195" s="13">
        <f t="shared" si="63"/>
        <v>33069762.601366296</v>
      </c>
      <c r="Q195" s="13">
        <f t="shared" si="63"/>
        <v>35210524.170311943</v>
      </c>
      <c r="R195" s="13">
        <f t="shared" si="63"/>
        <v>35831719.170757256</v>
      </c>
      <c r="S195" s="13">
        <f t="shared" si="63"/>
        <v>34917678.700246811</v>
      </c>
      <c r="T195" s="13">
        <f t="shared" si="63"/>
        <v>35881643.811554216</v>
      </c>
      <c r="U195" s="13">
        <f t="shared" si="63"/>
        <v>36880019.410626888</v>
      </c>
      <c r="V195" s="13">
        <f t="shared" si="63"/>
        <v>37960319.671817757</v>
      </c>
      <c r="W195" s="13">
        <f t="shared" si="63"/>
        <v>39078723.25586158</v>
      </c>
      <c r="X195" s="13">
        <f t="shared" si="63"/>
        <v>40193936.679688819</v>
      </c>
      <c r="Y195" s="13">
        <f t="shared" si="63"/>
        <v>41468831.776486136</v>
      </c>
      <c r="Z195" s="13">
        <f t="shared" si="63"/>
        <v>42731173.117235526</v>
      </c>
      <c r="AA195" s="13">
        <f t="shared" si="63"/>
        <v>44043726.152321659</v>
      </c>
      <c r="AB195" s="20"/>
    </row>
    <row r="196" spans="3:28" ht="15.75" thickTop="1">
      <c r="AB196" s="20"/>
    </row>
    <row r="197" spans="3:28">
      <c r="D197" s="37" t="s">
        <v>130</v>
      </c>
      <c r="G197" s="15">
        <f>XNPV(F200,G195:AA195,G189:AA189)</f>
        <v>284856930.23154837</v>
      </c>
    </row>
    <row r="198" spans="3:28">
      <c r="G198" s="17">
        <f>G166-G197</f>
        <v>0</v>
      </c>
    </row>
    <row r="199" spans="3:28">
      <c r="C199" s="9"/>
      <c r="D199" s="9" t="s">
        <v>119</v>
      </c>
      <c r="E199" s="9"/>
      <c r="F199" s="44">
        <v>0.77568694148715667</v>
      </c>
    </row>
    <row r="200" spans="3:28">
      <c r="D200" s="37" t="s">
        <v>174</v>
      </c>
      <c r="F200" s="27">
        <f>Inputs!F22</f>
        <v>6.59E-2</v>
      </c>
    </row>
    <row r="201" spans="3:28"/>
    <row r="202" spans="3:28"/>
    <row r="203" spans="3:28"/>
    <row r="204" spans="3:28"/>
    <row r="205" spans="3:28"/>
    <row r="206" spans="3:28"/>
    <row r="207" spans="3:28"/>
    <row r="208" spans="3:2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sheetData>
  <mergeCells count="1">
    <mergeCell ref="A1:L1"/>
  </mergeCells>
  <pageMargins left="0.70866141732283472" right="0.70866141732283472" top="0.74803149606299213" bottom="0.74803149606299213" header="0.31496062992125984" footer="0.31496062992125984"/>
  <pageSetup paperSize="9" scale="27" orientation="landscape"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AK345"/>
  <sheetViews>
    <sheetView showGridLines="0" view="pageBreakPreview" zoomScaleNormal="100" zoomScaleSheetLayoutView="100" workbookViewId="0">
      <pane ySplit="6" topLeftCell="A7" activePane="bottomLeft" state="frozen"/>
      <selection pane="bottomLeft" activeCell="A114" sqref="A114"/>
    </sheetView>
  </sheetViews>
  <sheetFormatPr defaultColWidth="0" defaultRowHeight="15" zeroHeight="1"/>
  <cols>
    <col min="1" max="1" width="3.7109375" style="37" customWidth="1"/>
    <col min="2" max="2" width="4.7109375" style="37" customWidth="1"/>
    <col min="3" max="3" width="5.42578125" style="37" customWidth="1"/>
    <col min="4" max="4" width="48.42578125" style="37" customWidth="1"/>
    <col min="5" max="6" width="11.7109375" style="37" customWidth="1"/>
    <col min="7" max="7" width="15.5703125" style="37" customWidth="1"/>
    <col min="8" max="8" width="11.85546875" style="37" customWidth="1"/>
    <col min="9" max="28" width="15.7109375" style="37" customWidth="1"/>
    <col min="29" max="36" width="15.7109375" style="37" hidden="1" customWidth="1"/>
    <col min="37" max="16384" width="9.140625" style="37" hidden="1"/>
  </cols>
  <sheetData>
    <row r="1" spans="1:37" s="1" customFormat="1" ht="48.75" customHeight="1">
      <c r="A1" s="131" t="s">
        <v>17</v>
      </c>
      <c r="B1" s="131"/>
      <c r="C1" s="131"/>
      <c r="D1" s="131"/>
      <c r="E1" s="131"/>
      <c r="F1" s="131"/>
      <c r="G1" s="131"/>
      <c r="H1" s="131"/>
      <c r="I1" s="131"/>
      <c r="J1" s="131"/>
      <c r="K1" s="131"/>
      <c r="L1" s="131"/>
    </row>
    <row r="2" spans="1:37" s="1" customFormat="1" ht="18.75">
      <c r="A2" s="3" t="str">
        <f ca="1">MID(CELL("filename",A1),FIND("]",CELL("filename",A1))+1,256)</f>
        <v>CC Target Revenue (75th %)</v>
      </c>
    </row>
    <row r="3" spans="1:37" s="1" customFormat="1"/>
    <row r="4" spans="1:37" s="1" customFormat="1">
      <c r="D4" s="2" t="s">
        <v>0</v>
      </c>
      <c r="G4" s="2">
        <v>0</v>
      </c>
      <c r="H4" s="2">
        <f>G4+1</f>
        <v>1</v>
      </c>
      <c r="I4" s="2">
        <f t="shared" ref="I4:AA4" si="0">H4+1</f>
        <v>2</v>
      </c>
      <c r="J4" s="2">
        <f t="shared" si="0"/>
        <v>3</v>
      </c>
      <c r="K4" s="2">
        <f t="shared" si="0"/>
        <v>4</v>
      </c>
      <c r="L4" s="2">
        <f t="shared" si="0"/>
        <v>5</v>
      </c>
      <c r="M4" s="2">
        <f t="shared" si="0"/>
        <v>6</v>
      </c>
      <c r="N4" s="2">
        <f t="shared" si="0"/>
        <v>7</v>
      </c>
      <c r="O4" s="2">
        <f t="shared" si="0"/>
        <v>8</v>
      </c>
      <c r="P4" s="2">
        <f t="shared" si="0"/>
        <v>9</v>
      </c>
      <c r="Q4" s="2">
        <f t="shared" si="0"/>
        <v>10</v>
      </c>
      <c r="R4" s="2">
        <f t="shared" si="0"/>
        <v>11</v>
      </c>
      <c r="S4" s="2">
        <f t="shared" si="0"/>
        <v>12</v>
      </c>
      <c r="T4" s="2">
        <f t="shared" si="0"/>
        <v>13</v>
      </c>
      <c r="U4" s="2">
        <f t="shared" si="0"/>
        <v>14</v>
      </c>
      <c r="V4" s="2">
        <f t="shared" si="0"/>
        <v>15</v>
      </c>
      <c r="W4" s="2">
        <f t="shared" si="0"/>
        <v>16</v>
      </c>
      <c r="X4" s="2">
        <f t="shared" si="0"/>
        <v>17</v>
      </c>
      <c r="Y4" s="2">
        <f t="shared" si="0"/>
        <v>18</v>
      </c>
      <c r="Z4" s="2">
        <f t="shared" si="0"/>
        <v>19</v>
      </c>
      <c r="AA4" s="2">
        <f t="shared" si="0"/>
        <v>20</v>
      </c>
      <c r="AB4" s="2"/>
      <c r="AC4" s="2"/>
      <c r="AD4" s="2"/>
      <c r="AE4" s="2"/>
      <c r="AF4" s="2"/>
      <c r="AG4" s="2"/>
      <c r="AH4" s="2"/>
      <c r="AI4" s="2"/>
      <c r="AJ4" s="2"/>
      <c r="AK4" s="2"/>
    </row>
    <row r="5" spans="1:37" s="1" customFormat="1">
      <c r="D5" s="2" t="s">
        <v>1</v>
      </c>
      <c r="G5" s="42">
        <f>'CIAL 20 year return calculation'!G5</f>
        <v>41090</v>
      </c>
      <c r="H5" s="42">
        <f>'CIAL 20 year return calculation'!H5</f>
        <v>41455</v>
      </c>
      <c r="I5" s="42">
        <f>'CIAL 20 year return calculation'!I5</f>
        <v>41820</v>
      </c>
      <c r="J5" s="42">
        <f>'CIAL 20 year return calculation'!J5</f>
        <v>42185</v>
      </c>
      <c r="K5" s="42">
        <f>'CIAL 20 year return calculation'!K5</f>
        <v>42551</v>
      </c>
      <c r="L5" s="42">
        <f>'CIAL 20 year return calculation'!L5</f>
        <v>42916</v>
      </c>
      <c r="M5" s="42">
        <f>'CIAL 20 year return calculation'!M5</f>
        <v>43281</v>
      </c>
      <c r="N5" s="42">
        <f>'CIAL 20 year return calculation'!N5</f>
        <v>43646</v>
      </c>
      <c r="O5" s="42">
        <f>'CIAL 20 year return calculation'!O5</f>
        <v>44012</v>
      </c>
      <c r="P5" s="42">
        <f>'CIAL 20 year return calculation'!P5</f>
        <v>44377</v>
      </c>
      <c r="Q5" s="42">
        <f>'CIAL 20 year return calculation'!Q5</f>
        <v>44742</v>
      </c>
      <c r="R5" s="42">
        <f>'CIAL 20 year return calculation'!R5</f>
        <v>45107</v>
      </c>
      <c r="S5" s="42">
        <f>'CIAL 20 year return calculation'!S5</f>
        <v>45473</v>
      </c>
      <c r="T5" s="42">
        <f>'CIAL 20 year return calculation'!T5</f>
        <v>45838</v>
      </c>
      <c r="U5" s="42">
        <f>'CIAL 20 year return calculation'!U5</f>
        <v>46203</v>
      </c>
      <c r="V5" s="42">
        <f>'CIAL 20 year return calculation'!V5</f>
        <v>46568</v>
      </c>
      <c r="W5" s="42">
        <f>'CIAL 20 year return calculation'!W5</f>
        <v>46934</v>
      </c>
      <c r="X5" s="42">
        <f>'CIAL 20 year return calculation'!X5</f>
        <v>47299</v>
      </c>
      <c r="Y5" s="42">
        <f>'CIAL 20 year return calculation'!Y5</f>
        <v>47664</v>
      </c>
      <c r="Z5" s="42">
        <f>'CIAL 20 year return calculation'!Z5</f>
        <v>48029</v>
      </c>
      <c r="AA5" s="42">
        <f>'CIAL 20 year return calculation'!AA5</f>
        <v>48395</v>
      </c>
      <c r="AB5" s="2"/>
      <c r="AC5" s="2"/>
      <c r="AD5" s="2"/>
      <c r="AE5" s="2"/>
      <c r="AF5" s="2"/>
      <c r="AG5" s="2"/>
      <c r="AH5" s="2"/>
      <c r="AI5" s="2"/>
      <c r="AJ5" s="2"/>
      <c r="AK5" s="2"/>
    </row>
    <row r="6" spans="1:37" s="1" customFormat="1">
      <c r="D6" s="2"/>
      <c r="G6" s="11"/>
      <c r="H6" s="11"/>
      <c r="I6" s="11"/>
      <c r="J6" s="11"/>
      <c r="K6" s="11"/>
      <c r="L6" s="11"/>
      <c r="M6" s="11"/>
    </row>
    <row r="7" spans="1:37" s="4" customFormat="1">
      <c r="A7" s="4">
        <v>1</v>
      </c>
      <c r="B7" s="4" t="s">
        <v>298</v>
      </c>
    </row>
    <row r="8" spans="1:37">
      <c r="A8" s="9"/>
      <c r="B8" s="9"/>
      <c r="C8" s="9"/>
      <c r="D8" s="9"/>
    </row>
    <row r="9" spans="1:37">
      <c r="A9" s="9"/>
    </row>
    <row r="10" spans="1:37">
      <c r="A10" s="9"/>
      <c r="B10" s="9"/>
      <c r="C10" s="9"/>
      <c r="D10" s="9"/>
    </row>
    <row r="11" spans="1:37">
      <c r="B11" s="9">
        <f>MAX($A$7:B10)+0.1</f>
        <v>1.1000000000000001</v>
      </c>
      <c r="C11" s="9" t="s">
        <v>299</v>
      </c>
      <c r="H11" s="25"/>
      <c r="I11" s="25"/>
      <c r="J11" s="25"/>
      <c r="K11" s="25"/>
      <c r="L11" s="25"/>
      <c r="M11" s="25"/>
      <c r="N11" s="25"/>
      <c r="O11" s="25"/>
      <c r="P11" s="25"/>
      <c r="Q11" s="25"/>
      <c r="R11" s="25"/>
      <c r="S11" s="25"/>
      <c r="T11" s="25"/>
      <c r="U11" s="25"/>
      <c r="V11" s="25"/>
      <c r="W11" s="25"/>
      <c r="X11" s="25"/>
      <c r="Y11" s="25"/>
      <c r="Z11" s="25"/>
      <c r="AA11" s="25"/>
    </row>
    <row r="12" spans="1:37"/>
    <row r="13" spans="1:37">
      <c r="C13" s="35" t="s">
        <v>22</v>
      </c>
    </row>
    <row r="14" spans="1:37">
      <c r="C14" s="9"/>
      <c r="D14" s="37" t="s">
        <v>23</v>
      </c>
      <c r="G14" s="25">
        <f>'CIAL 20 year return calculation'!G12</f>
        <v>4836</v>
      </c>
      <c r="H14" s="25">
        <f>'CIAL 20 year return calculation'!H12</f>
        <v>4727</v>
      </c>
      <c r="I14" s="25">
        <f>'CIAL 20 year return calculation'!I12</f>
        <v>4727</v>
      </c>
      <c r="J14" s="25">
        <f>'CIAL 20 year return calculation'!J12</f>
        <v>4987</v>
      </c>
      <c r="K14" s="25">
        <f>'CIAL 20 year return calculation'!K12</f>
        <v>5172</v>
      </c>
      <c r="L14" s="25">
        <f>'CIAL 20 year return calculation'!L12</f>
        <v>5364</v>
      </c>
      <c r="M14" s="25">
        <f>'CIAL 20 year return calculation'!M12</f>
        <v>5468</v>
      </c>
      <c r="N14" s="25">
        <f>'CIAL 20 year return calculation'!N12</f>
        <v>5584</v>
      </c>
      <c r="O14" s="25">
        <f>'CIAL 20 year return calculation'!O12</f>
        <v>5796</v>
      </c>
      <c r="P14" s="25">
        <f>'CIAL 20 year return calculation'!P12</f>
        <v>5988</v>
      </c>
      <c r="Q14" s="25">
        <f>'CIAL 20 year return calculation'!Q12</f>
        <v>6223.7750000000005</v>
      </c>
      <c r="R14" s="25">
        <f>'CIAL 20 year return calculation'!R12</f>
        <v>6410.4882500000003</v>
      </c>
      <c r="S14" s="25">
        <f>'CIAL 20 year return calculation'!S12</f>
        <v>6602.8028975000007</v>
      </c>
      <c r="T14" s="25">
        <f>'CIAL 20 year return calculation'!T12</f>
        <v>6800.8869844250003</v>
      </c>
      <c r="U14" s="25">
        <f>'CIAL 20 year return calculation'!U12</f>
        <v>7004.9135939577509</v>
      </c>
      <c r="V14" s="25">
        <f>'CIAL 20 year return calculation'!V12</f>
        <v>7215.061001776483</v>
      </c>
      <c r="W14" s="25">
        <f>'CIAL 20 year return calculation'!W12</f>
        <v>7431.5128318297775</v>
      </c>
      <c r="X14" s="25">
        <f>'CIAL 20 year return calculation'!X12</f>
        <v>7654.4582167846711</v>
      </c>
      <c r="Y14" s="25">
        <f>'CIAL 20 year return calculation'!Y12</f>
        <v>7884.0919632882096</v>
      </c>
      <c r="Z14" s="25">
        <f>'CIAL 20 year return calculation'!Z12</f>
        <v>8120.6147221868578</v>
      </c>
      <c r="AA14" s="25">
        <f>'CIAL 20 year return calculation'!AA12</f>
        <v>8364.2331638524629</v>
      </c>
    </row>
    <row r="15" spans="1:37">
      <c r="C15" s="9"/>
      <c r="D15" s="37" t="s">
        <v>24</v>
      </c>
      <c r="G15" s="25">
        <f>'CIAL 20 year return calculation'!G13</f>
        <v>11892</v>
      </c>
      <c r="H15" s="25">
        <f>'CIAL 20 year return calculation'!H13</f>
        <v>11872</v>
      </c>
      <c r="I15" s="25">
        <f>'CIAL 20 year return calculation'!I13</f>
        <v>11578</v>
      </c>
      <c r="J15" s="25">
        <f>'CIAL 20 year return calculation'!J13</f>
        <v>11617</v>
      </c>
      <c r="K15" s="25">
        <f>'CIAL 20 year return calculation'!K13</f>
        <v>11678</v>
      </c>
      <c r="L15" s="25">
        <f>'CIAL 20 year return calculation'!L13</f>
        <v>11656</v>
      </c>
      <c r="M15" s="25">
        <f>'CIAL 20 year return calculation'!M13</f>
        <v>11695</v>
      </c>
      <c r="N15" s="25">
        <f>'CIAL 20 year return calculation'!N13</f>
        <v>11655</v>
      </c>
      <c r="O15" s="25">
        <f>'CIAL 20 year return calculation'!O13</f>
        <v>11719</v>
      </c>
      <c r="P15" s="25">
        <f>'CIAL 20 year return calculation'!P13</f>
        <v>11721</v>
      </c>
      <c r="Q15" s="25">
        <f>'CIAL 20 year return calculation'!Q13</f>
        <v>11951.167173288657</v>
      </c>
      <c r="R15" s="25">
        <f>'CIAL 20 year return calculation'!R13</f>
        <v>12259.308099278969</v>
      </c>
      <c r="S15" s="25">
        <f>'CIAL 20 year return calculation'!S13</f>
        <v>12607.002508070356</v>
      </c>
      <c r="T15" s="25">
        <f>'CIAL 20 year return calculation'!T13</f>
        <v>12905.013591520841</v>
      </c>
      <c r="U15" s="25">
        <f>'CIAL 20 year return calculation'!U13</f>
        <v>13198.408073748065</v>
      </c>
      <c r="V15" s="25">
        <f>'CIAL 20 year return calculation'!V13</f>
        <v>13508.4183929336</v>
      </c>
      <c r="W15" s="25">
        <f>'CIAL 20 year return calculation'!W13</f>
        <v>13841.58304062179</v>
      </c>
      <c r="X15" s="25">
        <f>'CIAL 20 year return calculation'!X13</f>
        <v>14197.572165377698</v>
      </c>
      <c r="Y15" s="25">
        <f>'CIAL 20 year return calculation'!Y13</f>
        <v>14568.145191463935</v>
      </c>
      <c r="Z15" s="25">
        <f>'CIAL 20 year return calculation'!Z13</f>
        <v>14926.120206157233</v>
      </c>
      <c r="AA15" s="25">
        <f>'CIAL 20 year return calculation'!AA13</f>
        <v>15297.42422577324</v>
      </c>
    </row>
    <row r="16" spans="1:37">
      <c r="C16" s="9"/>
      <c r="D16" s="37" t="s">
        <v>40</v>
      </c>
      <c r="G16" s="25">
        <f>'CIAL 20 year return calculation'!G14</f>
        <v>18176</v>
      </c>
      <c r="H16" s="25">
        <f>'CIAL 20 year return calculation'!H14</f>
        <v>19144</v>
      </c>
      <c r="I16" s="25">
        <f>'CIAL 20 year return calculation'!I14</f>
        <v>20276</v>
      </c>
      <c r="J16" s="25">
        <f>'CIAL 20 year return calculation'!J14</f>
        <v>20301</v>
      </c>
      <c r="K16" s="25">
        <f>'CIAL 20 year return calculation'!K14</f>
        <v>20438</v>
      </c>
      <c r="L16" s="25">
        <f>'CIAL 20 year return calculation'!L14</f>
        <v>20613</v>
      </c>
      <c r="M16" s="25">
        <f>'CIAL 20 year return calculation'!M14</f>
        <v>20756</v>
      </c>
      <c r="N16" s="25">
        <f>'CIAL 20 year return calculation'!N14</f>
        <v>20951</v>
      </c>
      <c r="O16" s="25">
        <f>'CIAL 20 year return calculation'!O14</f>
        <v>21180</v>
      </c>
      <c r="P16" s="25">
        <f>'CIAL 20 year return calculation'!P14</f>
        <v>21289</v>
      </c>
      <c r="Q16" s="25">
        <f>'CIAL 20 year return calculation'!Q14</f>
        <v>21788.397114760868</v>
      </c>
      <c r="R16" s="25">
        <f>'CIAL 20 year return calculation'!R14</f>
        <v>22350.174618617806</v>
      </c>
      <c r="S16" s="25">
        <f>'CIAL 20 year return calculation'!S14</f>
        <v>22984.062819115978</v>
      </c>
      <c r="T16" s="25">
        <f>'CIAL 20 year return calculation'!T14</f>
        <v>23527.372416971139</v>
      </c>
      <c r="U16" s="25">
        <f>'CIAL 20 year return calculation'!U14</f>
        <v>24062.265402514349</v>
      </c>
      <c r="V16" s="25">
        <f>'CIAL 20 year return calculation'!V14</f>
        <v>24627.451032181136</v>
      </c>
      <c r="W16" s="25">
        <f>'CIAL 20 year return calculation'!W14</f>
        <v>25234.849752588478</v>
      </c>
      <c r="X16" s="25">
        <f>'CIAL 20 year return calculation'!X14</f>
        <v>25883.860205396282</v>
      </c>
      <c r="Y16" s="25">
        <f>'CIAL 20 year return calculation'!Y14</f>
        <v>26559.458842358847</v>
      </c>
      <c r="Z16" s="25">
        <f>'CIAL 20 year return calculation'!Z14</f>
        <v>27212.089808372992</v>
      </c>
      <c r="AA16" s="25">
        <f>'CIAL 20 year return calculation'!AA14</f>
        <v>27889.021133355403</v>
      </c>
    </row>
    <row r="17" spans="1:27">
      <c r="C17" s="9"/>
      <c r="D17" s="37" t="s">
        <v>25</v>
      </c>
      <c r="G17" s="25">
        <f>'CIAL 20 year return calculation'!G15</f>
        <v>2543</v>
      </c>
      <c r="H17" s="25">
        <f>'CIAL 20 year return calculation'!H15</f>
        <v>2543</v>
      </c>
      <c r="I17" s="25">
        <f>'CIAL 20 year return calculation'!I15</f>
        <v>2543</v>
      </c>
      <c r="J17" s="25">
        <f>'CIAL 20 year return calculation'!J15</f>
        <v>2543</v>
      </c>
      <c r="K17" s="25">
        <f>'CIAL 20 year return calculation'!K15</f>
        <v>2543</v>
      </c>
      <c r="L17" s="25">
        <f>'CIAL 20 year return calculation'!L15</f>
        <v>2543</v>
      </c>
      <c r="M17" s="25">
        <f>'CIAL 20 year return calculation'!M15</f>
        <v>2543</v>
      </c>
      <c r="N17" s="25">
        <f>'CIAL 20 year return calculation'!N15</f>
        <v>2543</v>
      </c>
      <c r="O17" s="25">
        <f>'CIAL 20 year return calculation'!O15</f>
        <v>2543</v>
      </c>
      <c r="P17" s="25">
        <f>'CIAL 20 year return calculation'!P15</f>
        <v>2543</v>
      </c>
      <c r="Q17" s="25">
        <f>'CIAL 20 year return calculation'!Q15</f>
        <v>2543</v>
      </c>
      <c r="R17" s="25">
        <f>'CIAL 20 year return calculation'!R15</f>
        <v>2543</v>
      </c>
      <c r="S17" s="25">
        <f>'CIAL 20 year return calculation'!S15</f>
        <v>2543</v>
      </c>
      <c r="T17" s="25">
        <f>'CIAL 20 year return calculation'!T15</f>
        <v>2543</v>
      </c>
      <c r="U17" s="25">
        <f>'CIAL 20 year return calculation'!U15</f>
        <v>2543</v>
      </c>
      <c r="V17" s="25">
        <f>'CIAL 20 year return calculation'!V15</f>
        <v>2543</v>
      </c>
      <c r="W17" s="25">
        <f>'CIAL 20 year return calculation'!W15</f>
        <v>2543</v>
      </c>
      <c r="X17" s="25">
        <f>'CIAL 20 year return calculation'!X15</f>
        <v>2543</v>
      </c>
      <c r="Y17" s="25">
        <f>'CIAL 20 year return calculation'!Y15</f>
        <v>2543</v>
      </c>
      <c r="Z17" s="25">
        <f>'CIAL 20 year return calculation'!Z15</f>
        <v>2543</v>
      </c>
      <c r="AA17" s="25">
        <f>'CIAL 20 year return calculation'!AA15</f>
        <v>2543</v>
      </c>
    </row>
    <row r="18" spans="1:27">
      <c r="C18" s="9"/>
      <c r="D18" s="10" t="s">
        <v>26</v>
      </c>
      <c r="E18" s="10"/>
      <c r="G18" s="25">
        <f>SUM(G14:G17)</f>
        <v>37447</v>
      </c>
      <c r="H18" s="25">
        <f t="shared" ref="H18:AA18" si="1">SUM(H14:H17)</f>
        <v>38286</v>
      </c>
      <c r="I18" s="25">
        <f t="shared" si="1"/>
        <v>39124</v>
      </c>
      <c r="J18" s="25">
        <f t="shared" si="1"/>
        <v>39448</v>
      </c>
      <c r="K18" s="25">
        <f t="shared" si="1"/>
        <v>39831</v>
      </c>
      <c r="L18" s="25">
        <f t="shared" si="1"/>
        <v>40176</v>
      </c>
      <c r="M18" s="25">
        <f t="shared" si="1"/>
        <v>40462</v>
      </c>
      <c r="N18" s="25">
        <f t="shared" si="1"/>
        <v>40733</v>
      </c>
      <c r="O18" s="25">
        <f t="shared" si="1"/>
        <v>41238</v>
      </c>
      <c r="P18" s="25">
        <f t="shared" si="1"/>
        <v>41541</v>
      </c>
      <c r="Q18" s="25">
        <f t="shared" si="1"/>
        <v>42506.339288049523</v>
      </c>
      <c r="R18" s="25">
        <f t="shared" si="1"/>
        <v>43562.970967896777</v>
      </c>
      <c r="S18" s="25">
        <f t="shared" si="1"/>
        <v>44736.868224686332</v>
      </c>
      <c r="T18" s="25">
        <f t="shared" si="1"/>
        <v>45776.27299291698</v>
      </c>
      <c r="U18" s="25">
        <f t="shared" si="1"/>
        <v>46808.587070220165</v>
      </c>
      <c r="V18" s="25">
        <f t="shared" si="1"/>
        <v>47893.930426891224</v>
      </c>
      <c r="W18" s="25">
        <f t="shared" si="1"/>
        <v>49050.94562504004</v>
      </c>
      <c r="X18" s="25">
        <f t="shared" si="1"/>
        <v>50278.89058755865</v>
      </c>
      <c r="Y18" s="25">
        <f t="shared" si="1"/>
        <v>51554.69599711099</v>
      </c>
      <c r="Z18" s="25">
        <f t="shared" si="1"/>
        <v>52801.824736717084</v>
      </c>
      <c r="AA18" s="25">
        <f t="shared" si="1"/>
        <v>54093.678522981107</v>
      </c>
    </row>
    <row r="19" spans="1:27">
      <c r="C19" s="9"/>
      <c r="G19" s="25"/>
      <c r="H19" s="25"/>
      <c r="I19" s="25"/>
      <c r="J19" s="25"/>
      <c r="K19" s="25"/>
      <c r="L19" s="25"/>
      <c r="M19" s="25"/>
      <c r="N19" s="25"/>
      <c r="O19" s="25"/>
      <c r="P19" s="25"/>
      <c r="Q19" s="25"/>
      <c r="R19" s="25"/>
      <c r="S19" s="25"/>
      <c r="T19" s="25"/>
      <c r="U19" s="25"/>
      <c r="V19" s="25"/>
      <c r="W19" s="25"/>
      <c r="X19" s="25"/>
      <c r="Y19" s="25"/>
      <c r="Z19" s="25"/>
      <c r="AA19" s="25"/>
    </row>
    <row r="20" spans="1:27">
      <c r="C20" s="9"/>
      <c r="D20" s="37" t="s">
        <v>27</v>
      </c>
    </row>
    <row r="21" spans="1:27">
      <c r="C21" s="9"/>
      <c r="D21" s="37" t="s">
        <v>28</v>
      </c>
      <c r="G21" s="25">
        <f>'CIAL 20 year return calculation'!G18</f>
        <v>3033</v>
      </c>
      <c r="H21" s="25">
        <f>'CIAL 20 year return calculation'!H18</f>
        <v>3103</v>
      </c>
      <c r="I21" s="25">
        <f>'CIAL 20 year return calculation'!I18</f>
        <v>3103</v>
      </c>
      <c r="J21" s="25">
        <f>'CIAL 20 year return calculation'!J18</f>
        <v>3103</v>
      </c>
      <c r="K21" s="25">
        <f>'CIAL 20 year return calculation'!K18</f>
        <v>3111</v>
      </c>
      <c r="L21" s="25">
        <f>'CIAL 20 year return calculation'!L18</f>
        <v>3103</v>
      </c>
      <c r="M21" s="25">
        <f>'CIAL 20 year return calculation'!M18</f>
        <v>3103</v>
      </c>
      <c r="N21" s="25">
        <f>'CIAL 20 year return calculation'!N18</f>
        <v>3103</v>
      </c>
      <c r="O21" s="25">
        <f>'CIAL 20 year return calculation'!O18</f>
        <v>3111</v>
      </c>
      <c r="P21" s="25">
        <f>'CIAL 20 year return calculation'!P18</f>
        <v>3103</v>
      </c>
      <c r="Q21" s="25">
        <f>'CIAL 20 year return calculation'!Q18</f>
        <v>3163.5780042339829</v>
      </c>
      <c r="R21" s="25">
        <f>'CIAL 20 year return calculation'!R18</f>
        <v>3232.7180235608598</v>
      </c>
      <c r="S21" s="25">
        <f>'CIAL 20 year return calculation'!S18</f>
        <v>3310.7329709957853</v>
      </c>
      <c r="T21" s="25">
        <f>'CIAL 20 year return calculation'!T18</f>
        <v>3377.6000773471105</v>
      </c>
      <c r="U21" s="25">
        <f>'CIAL 20 year return calculation'!U18</f>
        <v>3443.4313203291836</v>
      </c>
      <c r="V21" s="25">
        <f>'CIAL 20 year return calculation'!V18</f>
        <v>3512.9907902085365</v>
      </c>
      <c r="W21" s="25">
        <f>'CIAL 20 year return calculation'!W18</f>
        <v>3587.7455801026831</v>
      </c>
      <c r="X21" s="25">
        <f>'CIAL 20 year return calculation'!X18</f>
        <v>3667.6216786335067</v>
      </c>
      <c r="Y21" s="25">
        <f>'CIAL 20 year return calculation'!Y18</f>
        <v>3750.7700825765364</v>
      </c>
      <c r="Z21" s="25">
        <f>'CIAL 20 year return calculation'!Z18</f>
        <v>3831.0917709562605</v>
      </c>
      <c r="AA21" s="25">
        <f>'CIAL 20 year return calculation'!AA18</f>
        <v>3914.4041937053407</v>
      </c>
    </row>
    <row r="22" spans="1:27">
      <c r="C22" s="9"/>
      <c r="G22" s="25">
        <f>'CIAL 20 year return calculation'!G19</f>
        <v>34414</v>
      </c>
      <c r="H22" s="25">
        <f>'CIAL 20 year return calculation'!H19</f>
        <v>35183</v>
      </c>
      <c r="I22" s="25">
        <f>'CIAL 20 year return calculation'!I19</f>
        <v>36021</v>
      </c>
      <c r="J22" s="25">
        <f>'CIAL 20 year return calculation'!J19</f>
        <v>36345</v>
      </c>
      <c r="K22" s="25">
        <f>'CIAL 20 year return calculation'!K19</f>
        <v>36720</v>
      </c>
      <c r="L22" s="25">
        <f>'CIAL 20 year return calculation'!L19</f>
        <v>37073</v>
      </c>
      <c r="M22" s="25">
        <f>'CIAL 20 year return calculation'!M19</f>
        <v>37359</v>
      </c>
      <c r="N22" s="25">
        <f>'CIAL 20 year return calculation'!N19</f>
        <v>37630</v>
      </c>
      <c r="O22" s="25">
        <f>'CIAL 20 year return calculation'!O19</f>
        <v>38127</v>
      </c>
      <c r="P22" s="25">
        <f>'CIAL 20 year return calculation'!P19</f>
        <v>38438</v>
      </c>
      <c r="Q22" s="25">
        <f>'CIAL 20 year return calculation'!Q19</f>
        <v>39342.76128381554</v>
      </c>
      <c r="R22" s="25">
        <f>'CIAL 20 year return calculation'!R19</f>
        <v>40330.252944335916</v>
      </c>
      <c r="S22" s="25">
        <f>'CIAL 20 year return calculation'!S19</f>
        <v>41426.135253690547</v>
      </c>
      <c r="T22" s="25">
        <f>'CIAL 20 year return calculation'!T19</f>
        <v>42398.67291556987</v>
      </c>
      <c r="U22" s="25">
        <f>'CIAL 20 year return calculation'!U19</f>
        <v>43365.155749890982</v>
      </c>
      <c r="V22" s="25">
        <f>'CIAL 20 year return calculation'!V19</f>
        <v>44380.939636682684</v>
      </c>
      <c r="W22" s="25">
        <f>'CIAL 20 year return calculation'!W19</f>
        <v>45463.200044937359</v>
      </c>
      <c r="X22" s="25">
        <f>'CIAL 20 year return calculation'!X19</f>
        <v>46611.268908925143</v>
      </c>
      <c r="Y22" s="25">
        <f>'CIAL 20 year return calculation'!Y19</f>
        <v>47803.925914534455</v>
      </c>
      <c r="Z22" s="25">
        <f>'CIAL 20 year return calculation'!Z19</f>
        <v>48970.732965760821</v>
      </c>
      <c r="AA22" s="25">
        <f>'CIAL 20 year return calculation'!AA19</f>
        <v>50179.274329275766</v>
      </c>
    </row>
    <row r="23" spans="1:27">
      <c r="C23" s="35" t="s">
        <v>29</v>
      </c>
    </row>
    <row r="24" spans="1:27">
      <c r="C24" s="9"/>
      <c r="D24" s="37" t="s">
        <v>30</v>
      </c>
      <c r="G24" s="25">
        <f>'CIAL 20 year return calculation'!G22</f>
        <v>1431104.9635192307</v>
      </c>
      <c r="H24" s="25">
        <f>'CIAL 20 year return calculation'!H22</f>
        <v>1402917.3720384617</v>
      </c>
      <c r="I24" s="25">
        <f>'CIAL 20 year return calculation'!I22</f>
        <v>1428649.5960384617</v>
      </c>
      <c r="J24" s="25">
        <f>'CIAL 20 year return calculation'!J22</f>
        <v>1454464.2697884617</v>
      </c>
      <c r="K24" s="25">
        <f>'CIAL 20 year return calculation'!K22</f>
        <v>1485650.7394038464</v>
      </c>
      <c r="L24" s="25">
        <f>'CIAL 20 year return calculation'!L22</f>
        <v>1500935.2052884619</v>
      </c>
      <c r="M24" s="25">
        <f>'CIAL 20 year return calculation'!M22</f>
        <v>1521582.1837884618</v>
      </c>
      <c r="N24" s="25">
        <f>'CIAL 20 year return calculation'!N22</f>
        <v>1536582.007038462</v>
      </c>
      <c r="O24" s="25">
        <f>'CIAL 20 year return calculation'!O22</f>
        <v>1565264.0666346157</v>
      </c>
      <c r="P24" s="25">
        <f>'CIAL 20 year return calculation'!P22</f>
        <v>1580497.0977884619</v>
      </c>
      <c r="Q24" s="25">
        <f>'CIAL 20 year return calculation'!Q22</f>
        <v>1624085.6462988991</v>
      </c>
      <c r="R24" s="25">
        <f>'CIAL 20 year return calculation'!R22</f>
        <v>1666890.3453648647</v>
      </c>
      <c r="S24" s="25">
        <f>'CIAL 20 year return calculation'!S22</f>
        <v>1713161.4517643482</v>
      </c>
      <c r="T24" s="25">
        <f>'CIAL 20 year return calculation'!T22</f>
        <v>1756492.4720082814</v>
      </c>
      <c r="U24" s="25">
        <f>'CIAL 20 year return calculation'!U22</f>
        <v>1800147.3236312051</v>
      </c>
      <c r="V24" s="25">
        <f>'CIAL 20 year return calculation'!V22</f>
        <v>1845674.4289822038</v>
      </c>
      <c r="W24" s="25">
        <f>'CIAL 20 year return calculation'!W22</f>
        <v>1893564.8368564837</v>
      </c>
      <c r="X24" s="25">
        <f>'CIAL 20 year return calculation'!X22</f>
        <v>1943815.6836768603</v>
      </c>
      <c r="Y24" s="25">
        <f>'CIAL 20 year return calculation'!Y22</f>
        <v>1995855.160288159</v>
      </c>
      <c r="Z24" s="25">
        <f>'CIAL 20 year return calculation'!Z22</f>
        <v>2047748.3266411594</v>
      </c>
      <c r="AA24" s="25">
        <f>'CIAL 20 year return calculation'!AA22</f>
        <v>2101384.7503074473</v>
      </c>
    </row>
    <row r="25" spans="1:27">
      <c r="C25" s="9"/>
      <c r="D25" s="37" t="s">
        <v>31</v>
      </c>
      <c r="G25" s="25">
        <f>'CIAL 20 year return calculation'!G23</f>
        <v>389254.47400000063</v>
      </c>
      <c r="H25" s="25">
        <f>'CIAL 20 year return calculation'!H23</f>
        <v>410571.20400000061</v>
      </c>
      <c r="I25" s="25">
        <f>'CIAL 20 year return calculation'!I23</f>
        <v>436002.26900000061</v>
      </c>
      <c r="J25" s="25">
        <f>'CIAL 20 year return calculation'!J23</f>
        <v>436525.83400000061</v>
      </c>
      <c r="K25" s="25">
        <f>'CIAL 20 year return calculation'!K23</f>
        <v>439388.62400000065</v>
      </c>
      <c r="L25" s="25">
        <f>'CIAL 20 year return calculation'!L23</f>
        <v>443312.22400000063</v>
      </c>
      <c r="M25" s="25">
        <f>'CIAL 20 year return calculation'!M23</f>
        <v>446373.98400000058</v>
      </c>
      <c r="N25" s="25">
        <f>'CIAL 20 year return calculation'!N23</f>
        <v>450647.67400000058</v>
      </c>
      <c r="O25" s="25">
        <f>'CIAL 20 year return calculation'!O23</f>
        <v>455448.68400000065</v>
      </c>
      <c r="P25" s="25">
        <f>'CIAL 20 year return calculation'!P23</f>
        <v>457899.26400000061</v>
      </c>
      <c r="Q25" s="25">
        <f>'CIAL 20 year return calculation'!Q23</f>
        <v>467723.40378130949</v>
      </c>
      <c r="R25" s="25">
        <f>'CIAL 20 year return calculation'!R23</f>
        <v>478754.14723776991</v>
      </c>
      <c r="S25" s="25">
        <f>'CIAL 20 year return calculation'!S23</f>
        <v>491200.81530789868</v>
      </c>
      <c r="T25" s="25">
        <f>'CIAL 20 year return calculation'!T23</f>
        <v>501868.93346896209</v>
      </c>
      <c r="U25" s="25">
        <f>'CIAL 20 year return calculation'!U23</f>
        <v>512371.78781908925</v>
      </c>
      <c r="V25" s="25">
        <f>'CIAL 20 year return calculation'!V23</f>
        <v>523469.45129498397</v>
      </c>
      <c r="W25" s="25">
        <f>'CIAL 20 year return calculation'!W23</f>
        <v>535395.98700457683</v>
      </c>
      <c r="X25" s="25">
        <f>'CIAL 20 year return calculation'!X23</f>
        <v>548139.58701762999</v>
      </c>
      <c r="Y25" s="25">
        <f>'CIAL 20 year return calculation'!Y23</f>
        <v>561405.25748806284</v>
      </c>
      <c r="Z25" s="25">
        <f>'CIAL 20 year return calculation'!Z23</f>
        <v>574219.94783863518</v>
      </c>
      <c r="AA25" s="25">
        <f>'CIAL 20 year return calculation'!AA23</f>
        <v>587511.78621282615</v>
      </c>
    </row>
    <row r="26" spans="1:27">
      <c r="C26" s="9"/>
      <c r="D26" s="37" t="s">
        <v>41</v>
      </c>
      <c r="G26" s="20">
        <f>SUM(G24:G25)</f>
        <v>1820359.4375192313</v>
      </c>
      <c r="H26" s="20">
        <f t="shared" ref="H26:AA26" si="2">SUM(H24:H25)</f>
        <v>1813488.5760384623</v>
      </c>
      <c r="I26" s="20">
        <f t="shared" si="2"/>
        <v>1864651.8650384622</v>
      </c>
      <c r="J26" s="20">
        <f t="shared" si="2"/>
        <v>1890990.1037884625</v>
      </c>
      <c r="K26" s="20">
        <f t="shared" si="2"/>
        <v>1925039.363403847</v>
      </c>
      <c r="L26" s="20">
        <f t="shared" si="2"/>
        <v>1944247.4292884625</v>
      </c>
      <c r="M26" s="20">
        <f t="shared" si="2"/>
        <v>1967956.1677884625</v>
      </c>
      <c r="N26" s="20">
        <f t="shared" si="2"/>
        <v>1987229.6810384626</v>
      </c>
      <c r="O26" s="20">
        <f t="shared" si="2"/>
        <v>2020712.7506346162</v>
      </c>
      <c r="P26" s="20">
        <f t="shared" si="2"/>
        <v>2038396.3617884626</v>
      </c>
      <c r="Q26" s="20">
        <f t="shared" si="2"/>
        <v>2091809.0500802086</v>
      </c>
      <c r="R26" s="20">
        <f t="shared" si="2"/>
        <v>2145644.4926026347</v>
      </c>
      <c r="S26" s="20">
        <f t="shared" si="2"/>
        <v>2204362.2670722469</v>
      </c>
      <c r="T26" s="20">
        <f t="shared" si="2"/>
        <v>2258361.4054772435</v>
      </c>
      <c r="U26" s="20">
        <f t="shared" si="2"/>
        <v>2312519.1114502945</v>
      </c>
      <c r="V26" s="20">
        <f t="shared" si="2"/>
        <v>2369143.8802771876</v>
      </c>
      <c r="W26" s="20">
        <f t="shared" si="2"/>
        <v>2428960.8238610607</v>
      </c>
      <c r="X26" s="20">
        <f t="shared" si="2"/>
        <v>2491955.2706944905</v>
      </c>
      <c r="Y26" s="20">
        <f t="shared" si="2"/>
        <v>2557260.4177762219</v>
      </c>
      <c r="Z26" s="20">
        <f t="shared" si="2"/>
        <v>2621968.2744797943</v>
      </c>
      <c r="AA26" s="20">
        <f t="shared" si="2"/>
        <v>2688896.5365202734</v>
      </c>
    </row>
    <row r="27" spans="1:27">
      <c r="A27" s="9"/>
      <c r="C27" s="9"/>
    </row>
    <row r="28" spans="1:27">
      <c r="C28" s="35" t="s">
        <v>32</v>
      </c>
    </row>
    <row r="29" spans="1:27">
      <c r="C29" s="29" t="s">
        <v>23</v>
      </c>
    </row>
    <row r="30" spans="1:27">
      <c r="D30" s="37" t="s">
        <v>33</v>
      </c>
      <c r="G30" s="25">
        <f>'CIAL 20 year return calculation'!G28</f>
        <v>1405380.04837277</v>
      </c>
      <c r="H30" s="25">
        <f>'CIAL 20 year return calculation'!H28</f>
        <v>1355560.51210738</v>
      </c>
      <c r="I30" s="25">
        <f>'CIAL 20 year return calculation'!I28</f>
        <v>1457227.55054119</v>
      </c>
      <c r="J30" s="25">
        <f>'CIAL 20 year return calculation'!J28</f>
        <v>1602950.3054255201</v>
      </c>
      <c r="K30" s="25">
        <f>'CIAL 20 year return calculation'!K28</f>
        <v>1651038.8141850804</v>
      </c>
      <c r="L30" s="25">
        <f>'CIAL 20 year return calculation'!L28</f>
        <v>1700569.9796342803</v>
      </c>
      <c r="M30" s="25">
        <f>'CIAL 20 year return calculation'!M28</f>
        <v>1751587.0787111095</v>
      </c>
      <c r="N30" s="25">
        <f>'CIAL 20 year return calculation'!N28</f>
        <v>1804134.6898191499</v>
      </c>
      <c r="O30" s="25">
        <f>'CIAL 20 year return calculation'!O28</f>
        <v>1858258.7305649002</v>
      </c>
      <c r="P30" s="25">
        <f>'CIAL 20 year return calculation'!P28</f>
        <v>1914006.4932807498</v>
      </c>
      <c r="Q30" s="25">
        <f>'CIAL 20 year return calculation'!Q28</f>
        <v>2032956.5565714824</v>
      </c>
      <c r="R30" s="25">
        <f>'CIAL 20 year return calculation'!R28</f>
        <v>2093945.2532686268</v>
      </c>
      <c r="S30" s="25">
        <f>'CIAL 20 year return calculation'!S28</f>
        <v>2156763.6108666859</v>
      </c>
      <c r="T30" s="25">
        <f>'CIAL 20 year return calculation'!T28</f>
        <v>2221466.5191926868</v>
      </c>
      <c r="U30" s="25">
        <f>'CIAL 20 year return calculation'!U28</f>
        <v>2288110.5147684668</v>
      </c>
      <c r="V30" s="25">
        <f>'CIAL 20 year return calculation'!V28</f>
        <v>2356753.8302115207</v>
      </c>
      <c r="W30" s="25">
        <f>'CIAL 20 year return calculation'!W28</f>
        <v>2427456.4451178666</v>
      </c>
      <c r="X30" s="25">
        <f>'CIAL 20 year return calculation'!X28</f>
        <v>2500280.1384714036</v>
      </c>
      <c r="Y30" s="25">
        <f>'CIAL 20 year return calculation'!Y28</f>
        <v>2575288.5426255451</v>
      </c>
      <c r="Z30" s="25">
        <f>'CIAL 20 year return calculation'!Z28</f>
        <v>2652547.1989043113</v>
      </c>
      <c r="AA30" s="25">
        <f>'CIAL 20 year return calculation'!AA28</f>
        <v>2732123.6148714409</v>
      </c>
    </row>
    <row r="31" spans="1:27">
      <c r="D31" s="37" t="s">
        <v>34</v>
      </c>
      <c r="G31" s="25">
        <f>'CIAL 20 year return calculation'!G29</f>
        <v>702690.02418638498</v>
      </c>
      <c r="H31" s="25">
        <f>'CIAL 20 year return calculation'!H29</f>
        <v>677780.25605368998</v>
      </c>
      <c r="I31" s="25">
        <f>'CIAL 20 year return calculation'!I29</f>
        <v>728613.77527059498</v>
      </c>
      <c r="J31" s="25">
        <f>'CIAL 20 year return calculation'!J29</f>
        <v>801475.15271276003</v>
      </c>
      <c r="K31" s="25">
        <f>'CIAL 20 year return calculation'!K29</f>
        <v>825519.40709254018</v>
      </c>
      <c r="L31" s="25">
        <f>'CIAL 20 year return calculation'!L29</f>
        <v>850284.98981714016</v>
      </c>
      <c r="M31" s="25">
        <f>'CIAL 20 year return calculation'!M29</f>
        <v>875793.53935555473</v>
      </c>
      <c r="N31" s="25">
        <f>'CIAL 20 year return calculation'!N29</f>
        <v>902067.34490957495</v>
      </c>
      <c r="O31" s="25">
        <f>'CIAL 20 year return calculation'!O29</f>
        <v>929129.3652824501</v>
      </c>
      <c r="P31" s="25">
        <f>'CIAL 20 year return calculation'!P29</f>
        <v>957003.24664037488</v>
      </c>
      <c r="Q31" s="25">
        <f>'CIAL 20 year return calculation'!Q29</f>
        <v>1016478.2782857412</v>
      </c>
      <c r="R31" s="25">
        <f>'CIAL 20 year return calculation'!R29</f>
        <v>1046972.6266343134</v>
      </c>
      <c r="S31" s="25">
        <f>'CIAL 20 year return calculation'!S29</f>
        <v>1078381.8054333429</v>
      </c>
      <c r="T31" s="25">
        <f>'CIAL 20 year return calculation'!T29</f>
        <v>1110733.2595963434</v>
      </c>
      <c r="U31" s="25">
        <f>'CIAL 20 year return calculation'!U29</f>
        <v>1144055.2573842334</v>
      </c>
      <c r="V31" s="25">
        <f>'CIAL 20 year return calculation'!V29</f>
        <v>1178376.9151057603</v>
      </c>
      <c r="W31" s="25">
        <f>'CIAL 20 year return calculation'!W29</f>
        <v>1213728.2225589333</v>
      </c>
      <c r="X31" s="25">
        <f>'CIAL 20 year return calculation'!X29</f>
        <v>1250140.0692357018</v>
      </c>
      <c r="Y31" s="25">
        <f>'CIAL 20 year return calculation'!Y29</f>
        <v>1287644.2713127725</v>
      </c>
      <c r="Z31" s="25">
        <f>'CIAL 20 year return calculation'!Z29</f>
        <v>1326273.5994521556</v>
      </c>
      <c r="AA31" s="25">
        <f>'CIAL 20 year return calculation'!AA29</f>
        <v>1366061.8074357205</v>
      </c>
    </row>
    <row r="32" spans="1:27">
      <c r="D32" s="37" t="s">
        <v>35</v>
      </c>
      <c r="G32" s="25">
        <f>'CIAL 20 year return calculation'!G30</f>
        <v>969632</v>
      </c>
      <c r="H32" s="25">
        <f>'CIAL 20 year return calculation'!H30</f>
        <v>889241</v>
      </c>
      <c r="I32" s="25">
        <f>'CIAL 20 year return calculation'!I30</f>
        <v>889241</v>
      </c>
      <c r="J32" s="25">
        <f>'CIAL 20 year return calculation'!J30</f>
        <v>959338</v>
      </c>
      <c r="K32" s="25">
        <f>'CIAL 20 year return calculation'!K30</f>
        <v>1013101</v>
      </c>
      <c r="L32" s="25">
        <f>'CIAL 20 year return calculation'!L30</f>
        <v>1066610</v>
      </c>
      <c r="M32" s="25">
        <f>'CIAL 20 year return calculation'!M30</f>
        <v>1111486</v>
      </c>
      <c r="N32" s="25">
        <f>'CIAL 20 year return calculation'!N30</f>
        <v>1160029</v>
      </c>
      <c r="O32" s="25">
        <f>'CIAL 20 year return calculation'!O30</f>
        <v>1223416</v>
      </c>
      <c r="P32" s="25">
        <f>'CIAL 20 year return calculation'!P30</f>
        <v>1279512</v>
      </c>
      <c r="Q32" s="25">
        <f>'CIAL 20 year return calculation'!Q30</f>
        <v>1326522.0649999999</v>
      </c>
      <c r="R32" s="25">
        <f>'CIAL 20 year return calculation'!R30</f>
        <v>1366317.72695</v>
      </c>
      <c r="S32" s="25">
        <f>'CIAL 20 year return calculation'!S30</f>
        <v>1407307.2587585</v>
      </c>
      <c r="T32" s="25">
        <f>'CIAL 20 year return calculation'!T30</f>
        <v>1449526.476521255</v>
      </c>
      <c r="U32" s="25">
        <f>'CIAL 20 year return calculation'!U30</f>
        <v>1493012.2708168929</v>
      </c>
      <c r="V32" s="25">
        <f>'CIAL 20 year return calculation'!V30</f>
        <v>1537802.6389413995</v>
      </c>
      <c r="W32" s="25">
        <f>'CIAL 20 year return calculation'!W30</f>
        <v>1583936.7181096412</v>
      </c>
      <c r="X32" s="25">
        <f>'CIAL 20 year return calculation'!X30</f>
        <v>1631454.8196529311</v>
      </c>
      <c r="Y32" s="25">
        <f>'CIAL 20 year return calculation'!Y30</f>
        <v>1680398.4642425191</v>
      </c>
      <c r="Z32" s="25">
        <f>'CIAL 20 year return calculation'!Z30</f>
        <v>1730810.4181697944</v>
      </c>
      <c r="AA32" s="25">
        <f>'CIAL 20 year return calculation'!AA30</f>
        <v>1782734.7307148883</v>
      </c>
    </row>
    <row r="33" spans="1:28">
      <c r="D33" s="7" t="s">
        <v>36</v>
      </c>
      <c r="G33" s="18">
        <f>G31/G32</f>
        <v>0.72469764218423582</v>
      </c>
      <c r="H33" s="18">
        <f t="shared" ref="H33:AA33" si="3">H31/H32</f>
        <v>0.7622008612442408</v>
      </c>
      <c r="I33" s="18">
        <f t="shared" si="3"/>
        <v>0.81936592585204127</v>
      </c>
      <c r="J33" s="18">
        <f t="shared" si="3"/>
        <v>0.83544606042162406</v>
      </c>
      <c r="K33" s="18">
        <f t="shared" si="3"/>
        <v>0.81484413409180345</v>
      </c>
      <c r="L33" s="18">
        <f t="shared" si="3"/>
        <v>0.79718452838163922</v>
      </c>
      <c r="M33" s="18">
        <f t="shared" si="3"/>
        <v>0.78794833165289957</v>
      </c>
      <c r="N33" s="18">
        <f t="shared" si="3"/>
        <v>0.77762482223252605</v>
      </c>
      <c r="O33" s="18">
        <f t="shared" si="3"/>
        <v>0.75945497302834852</v>
      </c>
      <c r="P33" s="18">
        <f t="shared" si="3"/>
        <v>0.74794394006494269</v>
      </c>
      <c r="Q33" s="18">
        <f t="shared" si="3"/>
        <v>0.76627317788772797</v>
      </c>
      <c r="R33" s="18">
        <f t="shared" si="3"/>
        <v>0.76627317788772786</v>
      </c>
      <c r="S33" s="18">
        <f t="shared" si="3"/>
        <v>0.76627317788772797</v>
      </c>
      <c r="T33" s="18">
        <f t="shared" si="3"/>
        <v>0.76627317788772809</v>
      </c>
      <c r="U33" s="18">
        <f t="shared" si="3"/>
        <v>0.76627317788772786</v>
      </c>
      <c r="V33" s="18">
        <f t="shared" si="3"/>
        <v>0.76627317788772786</v>
      </c>
      <c r="W33" s="18">
        <f t="shared" si="3"/>
        <v>0.76627317788772809</v>
      </c>
      <c r="X33" s="18">
        <f t="shared" si="3"/>
        <v>0.76627317788772809</v>
      </c>
      <c r="Y33" s="18">
        <f t="shared" si="3"/>
        <v>0.76627317788772786</v>
      </c>
      <c r="Z33" s="18">
        <f t="shared" si="3"/>
        <v>0.76627317788772797</v>
      </c>
      <c r="AA33" s="18">
        <f t="shared" si="3"/>
        <v>0.76627317788772797</v>
      </c>
    </row>
    <row r="34" spans="1:28"/>
    <row r="35" spans="1:28">
      <c r="A35" s="9"/>
      <c r="C35" s="29" t="s">
        <v>37</v>
      </c>
    </row>
    <row r="36" spans="1:28">
      <c r="D36" s="37" t="s">
        <v>34</v>
      </c>
      <c r="G36" s="25">
        <f>'CIAL 20 year return calculation'!G34</f>
        <v>1327814.8617457699</v>
      </c>
      <c r="H36" s="25">
        <f>'CIAL 20 year return calculation'!H34</f>
        <v>1290779.88721252</v>
      </c>
      <c r="I36" s="25">
        <f>'CIAL 20 year return calculation'!I34</f>
        <v>1305893.5266257601</v>
      </c>
      <c r="J36" s="25">
        <f>'CIAL 20 year return calculation'!J34</f>
        <v>1337230.1202835401</v>
      </c>
      <c r="K36" s="25">
        <f>'CIAL 20 year return calculation'!K34</f>
        <v>1372474.4360229052</v>
      </c>
      <c r="L36" s="25">
        <f>'CIAL 20 year return calculation'!L34</f>
        <v>1405083.1854069952</v>
      </c>
      <c r="M36" s="25">
        <f>'CIAL 20 year return calculation'!M34</f>
        <v>1440067.8821269996</v>
      </c>
      <c r="N36" s="25">
        <f>'CIAL 20 year return calculation'!N34</f>
        <v>1476358.4318761404</v>
      </c>
      <c r="O36" s="25">
        <f>'CIAL 20 year return calculation'!O34</f>
        <v>1514320.72688221</v>
      </c>
      <c r="P36" s="25">
        <f>'CIAL 20 year return calculation'!P34</f>
        <v>1544586.8852456901</v>
      </c>
      <c r="Q36" s="25">
        <f>'CIAL 20 year return calculation'!Q34</f>
        <v>1576424.0718282633</v>
      </c>
      <c r="R36" s="25">
        <f>'CIAL 20 year return calculation'!R34</f>
        <v>1617069.5390201434</v>
      </c>
      <c r="S36" s="25">
        <f>'CIAL 20 year return calculation'!S34</f>
        <v>1662932.3261196243</v>
      </c>
      <c r="T36" s="25">
        <f>'CIAL 20 year return calculation'!T34</f>
        <v>1702241.6118831914</v>
      </c>
      <c r="U36" s="25">
        <f>'CIAL 20 year return calculation'!U34</f>
        <v>1740941.9427896424</v>
      </c>
      <c r="V36" s="25">
        <f>'CIAL 20 year return calculation'!V34</f>
        <v>1781833.9931302585</v>
      </c>
      <c r="W36" s="25">
        <f>'CIAL 20 year return calculation'!W34</f>
        <v>1825780.2255678494</v>
      </c>
      <c r="X36" s="25">
        <f>'CIAL 20 year return calculation'!X34</f>
        <v>1872737.1309007918</v>
      </c>
      <c r="Y36" s="25">
        <f>'CIAL 20 year return calculation'!Y34</f>
        <v>1921617.7322865925</v>
      </c>
      <c r="Z36" s="25">
        <f>'CIAL 20 year return calculation'!Z34</f>
        <v>1968836.5873233513</v>
      </c>
      <c r="AA36" s="25">
        <f>'CIAL 20 year return calculation'!AA34</f>
        <v>2017813.6107388979</v>
      </c>
    </row>
    <row r="37" spans="1:28">
      <c r="D37" s="37" t="s">
        <v>35</v>
      </c>
      <c r="G37" s="25">
        <f>'CIAL 20 year return calculation'!G35</f>
        <v>1744908</v>
      </c>
      <c r="H37" s="25">
        <f>'CIAL 20 year return calculation'!H35</f>
        <v>1823073</v>
      </c>
      <c r="I37" s="25">
        <f>'CIAL 20 year return calculation'!I35</f>
        <v>1977165</v>
      </c>
      <c r="J37" s="25">
        <f>'CIAL 20 year return calculation'!J35</f>
        <v>1995810</v>
      </c>
      <c r="K37" s="25">
        <f>'CIAL 20 year return calculation'!K35</f>
        <v>2006432</v>
      </c>
      <c r="L37" s="25">
        <f>'CIAL 20 year return calculation'!L35</f>
        <v>2002713</v>
      </c>
      <c r="M37" s="25">
        <f>'CIAL 20 year return calculation'!M35</f>
        <v>2011371</v>
      </c>
      <c r="N37" s="25">
        <f>'CIAL 20 year return calculation'!N35</f>
        <v>2004656</v>
      </c>
      <c r="O37" s="25">
        <f>'CIAL 20 year return calculation'!O35</f>
        <v>2016133</v>
      </c>
      <c r="P37" s="25">
        <f>'CIAL 20 year return calculation'!P35</f>
        <v>2017156</v>
      </c>
      <c r="Q37" s="25">
        <f>'CIAL 20 year return calculation'!Q35</f>
        <v>2057261.1926385816</v>
      </c>
      <c r="R37" s="25">
        <f>'CIAL 20 year return calculation'!R35</f>
        <v>2110304.2435566913</v>
      </c>
      <c r="S37" s="25">
        <f>'CIAL 20 year return calculation'!S35</f>
        <v>2170155.9888910428</v>
      </c>
      <c r="T37" s="25">
        <f>'CIAL 20 year return calculation'!T35</f>
        <v>2221455.2994997283</v>
      </c>
      <c r="U37" s="25">
        <f>'CIAL 20 year return calculation'!U35</f>
        <v>2271959.9132892</v>
      </c>
      <c r="V37" s="25">
        <f>'CIAL 20 year return calculation'!V35</f>
        <v>2325324.7595615666</v>
      </c>
      <c r="W37" s="25">
        <f>'CIAL 20 year return calculation'!W35</f>
        <v>2382675.3672896498</v>
      </c>
      <c r="X37" s="25">
        <f>'CIAL 20 year return calculation'!X35</f>
        <v>2443954.956198636</v>
      </c>
      <c r="Y37" s="25">
        <f>'CIAL 20 year return calculation'!Y35</f>
        <v>2507745.002354946</v>
      </c>
      <c r="Z37" s="25">
        <f>'CIAL 20 year return calculation'!Z35</f>
        <v>2569366.4402433503</v>
      </c>
      <c r="AA37" s="25">
        <f>'CIAL 20 year return calculation'!AA35</f>
        <v>2633282.3188475766</v>
      </c>
    </row>
    <row r="38" spans="1:28">
      <c r="D38" s="7" t="s">
        <v>36</v>
      </c>
      <c r="G38" s="18">
        <f>G36/G37</f>
        <v>0.7609655418771476</v>
      </c>
      <c r="H38" s="18">
        <f t="shared" ref="H38:AA38" si="4">H36/H37</f>
        <v>0.70802424654005625</v>
      </c>
      <c r="I38" s="18">
        <f t="shared" si="4"/>
        <v>0.66048788372531386</v>
      </c>
      <c r="J38" s="18">
        <f t="shared" si="4"/>
        <v>0.67001874942180872</v>
      </c>
      <c r="K38" s="18">
        <f t="shared" si="4"/>
        <v>0.6840373538813701</v>
      </c>
      <c r="L38" s="18">
        <f t="shared" si="4"/>
        <v>0.70158988602310723</v>
      </c>
      <c r="M38" s="18">
        <f t="shared" si="4"/>
        <v>0.71596333154201763</v>
      </c>
      <c r="N38" s="18">
        <f t="shared" si="4"/>
        <v>0.73646472605581226</v>
      </c>
      <c r="O38" s="18">
        <f t="shared" si="4"/>
        <v>0.75110160236562273</v>
      </c>
      <c r="P38" s="18">
        <f t="shared" si="4"/>
        <v>0.76572505311720562</v>
      </c>
      <c r="Q38" s="18">
        <f t="shared" si="4"/>
        <v>0.76627317788772797</v>
      </c>
      <c r="R38" s="18">
        <f t="shared" si="4"/>
        <v>0.76627317788772786</v>
      </c>
      <c r="S38" s="18">
        <f t="shared" si="4"/>
        <v>0.76627317788772797</v>
      </c>
      <c r="T38" s="18">
        <f t="shared" si="4"/>
        <v>0.76627317788772797</v>
      </c>
      <c r="U38" s="18">
        <f t="shared" si="4"/>
        <v>0.76627317788772809</v>
      </c>
      <c r="V38" s="18">
        <f t="shared" si="4"/>
        <v>0.76627317788772797</v>
      </c>
      <c r="W38" s="18">
        <f t="shared" si="4"/>
        <v>0.76627317788772797</v>
      </c>
      <c r="X38" s="18">
        <f t="shared" si="4"/>
        <v>0.76627317788772797</v>
      </c>
      <c r="Y38" s="18">
        <f t="shared" si="4"/>
        <v>0.76627317788772809</v>
      </c>
      <c r="Z38" s="18">
        <f t="shared" si="4"/>
        <v>0.76627317788772797</v>
      </c>
      <c r="AA38" s="18">
        <f t="shared" si="4"/>
        <v>0.76627317788772797</v>
      </c>
    </row>
    <row r="39" spans="1:28"/>
    <row r="40" spans="1:28">
      <c r="A40" s="9"/>
      <c r="C40" s="29" t="s">
        <v>38</v>
      </c>
    </row>
    <row r="41" spans="1:28">
      <c r="D41" s="37" t="s">
        <v>34</v>
      </c>
      <c r="G41" s="25">
        <f>'CIAL 20 year return calculation'!G39</f>
        <v>736014.83569701004</v>
      </c>
      <c r="H41" s="25">
        <f>'CIAL 20 year return calculation'!H39</f>
        <v>764110.79590985004</v>
      </c>
      <c r="I41" s="25">
        <f>'CIAL 20 year return calculation'!I39</f>
        <v>790094.39228110528</v>
      </c>
      <c r="J41" s="25">
        <f>'CIAL 20 year return calculation'!J39</f>
        <v>811151.05594972509</v>
      </c>
      <c r="K41" s="25">
        <f>'CIAL 20 year return calculation'!K39</f>
        <v>829624.78882297524</v>
      </c>
      <c r="L41" s="25">
        <f>'CIAL 20 year return calculation'!L39</f>
        <v>852059.2300491198</v>
      </c>
      <c r="M41" s="25">
        <f>'CIAL 20 year return calculation'!M39</f>
        <v>873512.99114140007</v>
      </c>
      <c r="N41" s="25">
        <f>'CIAL 20 year return calculation'!N39</f>
        <v>895053.46697010542</v>
      </c>
      <c r="O41" s="25">
        <f>'CIAL 20 year return calculation'!O39</f>
        <v>916389.38761913998</v>
      </c>
      <c r="P41" s="25">
        <f>'CIAL 20 year return calculation'!P39</f>
        <v>934726.21074413008</v>
      </c>
      <c r="Q41" s="25">
        <f>'CIAL 20 year return calculation'!Q39</f>
        <v>911476.99644580099</v>
      </c>
      <c r="R41" s="25">
        <f>'CIAL 20 year return calculation'!R39</f>
        <v>934977.91159753758</v>
      </c>
      <c r="S41" s="25">
        <f>'CIAL 20 year return calculation'!S39</f>
        <v>961495.44338426483</v>
      </c>
      <c r="T41" s="25">
        <f>'CIAL 20 year return calculation'!T39</f>
        <v>984223.78809842048</v>
      </c>
      <c r="U41" s="25">
        <f>'CIAL 20 year return calculation'!U39</f>
        <v>1006600.0395186114</v>
      </c>
      <c r="V41" s="25">
        <f>'CIAL 20 year return calculation'!V39</f>
        <v>1030243.5272634723</v>
      </c>
      <c r="W41" s="25">
        <f>'CIAL 20 year return calculation'!W39</f>
        <v>1055652.9210066607</v>
      </c>
      <c r="X41" s="25">
        <f>'CIAL 20 year return calculation'!X39</f>
        <v>1082803.0640424888</v>
      </c>
      <c r="Y41" s="25">
        <f>'CIAL 20 year return calculation'!Y39</f>
        <v>1111065.4742224622</v>
      </c>
      <c r="Z41" s="25">
        <f>'CIAL 20 year return calculation'!Z39</f>
        <v>1138367.0746824197</v>
      </c>
      <c r="AA41" s="25">
        <f>'CIAL 20 year return calculation'!AA39</f>
        <v>1166685.2353825953</v>
      </c>
    </row>
    <row r="42" spans="1:28">
      <c r="D42" s="37" t="s">
        <v>35</v>
      </c>
      <c r="G42" s="25">
        <f>'CIAL 20 year return calculation'!G40</f>
        <v>974603</v>
      </c>
      <c r="H42" s="25">
        <f>'CIAL 20 year return calculation'!H40</f>
        <v>1038345</v>
      </c>
      <c r="I42" s="25">
        <f>'CIAL 20 year return calculation'!I40</f>
        <v>1094823</v>
      </c>
      <c r="J42" s="25">
        <f>'CIAL 20 year return calculation'!J40</f>
        <v>1096289</v>
      </c>
      <c r="K42" s="25">
        <f>'CIAL 20 year return calculation'!K40</f>
        <v>1104465</v>
      </c>
      <c r="L42" s="25">
        <f>'CIAL 20 year return calculation'!L40</f>
        <v>1117308</v>
      </c>
      <c r="M42" s="25">
        <f>'CIAL 20 year return calculation'!M40</f>
        <v>1126340</v>
      </c>
      <c r="N42" s="25">
        <f>'CIAL 20 year return calculation'!N40</f>
        <v>1139500</v>
      </c>
      <c r="O42" s="25">
        <f>'CIAL 20 year return calculation'!O40</f>
        <v>1153912</v>
      </c>
      <c r="P42" s="25">
        <f>'CIAL 20 year return calculation'!P40</f>
        <v>1161836</v>
      </c>
      <c r="Q42" s="25">
        <f>'CIAL 20 year return calculation'!Q40</f>
        <v>1189493.5419223923</v>
      </c>
      <c r="R42" s="25">
        <f>'CIAL 20 year return calculation'!R40</f>
        <v>1220162.6503159788</v>
      </c>
      <c r="S42" s="25">
        <f>'CIAL 20 year return calculation'!S40</f>
        <v>1254768.4965754342</v>
      </c>
      <c r="T42" s="25">
        <f>'CIAL 20 year return calculation'!T40</f>
        <v>1284429.386934154</v>
      </c>
      <c r="U42" s="25">
        <f>'CIAL 20 year return calculation'!U40</f>
        <v>1313630.7893398502</v>
      </c>
      <c r="V42" s="25">
        <f>'CIAL 20 year return calculation'!V40</f>
        <v>1344485.9574798015</v>
      </c>
      <c r="W42" s="25">
        <f>'CIAL 20 year return calculation'!W40</f>
        <v>1377645.6640654225</v>
      </c>
      <c r="X42" s="25">
        <f>'CIAL 20 year return calculation'!X40</f>
        <v>1413077.0791524923</v>
      </c>
      <c r="Y42" s="25">
        <f>'CIAL 20 year return calculation'!Y40</f>
        <v>1449960.0224624488</v>
      </c>
      <c r="Z42" s="25">
        <f>'CIAL 20 year return calculation'!Z40</f>
        <v>1485589.0921569092</v>
      </c>
      <c r="AA42" s="25">
        <f>'CIAL 20 year return calculation'!AA40</f>
        <v>1522544.7908781357</v>
      </c>
    </row>
    <row r="43" spans="1:28">
      <c r="D43" s="7" t="s">
        <v>36</v>
      </c>
      <c r="G43" s="18">
        <f>G41/G42</f>
        <v>0.75519451068487375</v>
      </c>
      <c r="H43" s="18">
        <f t="shared" ref="H43:AA43" si="5">H41/H42</f>
        <v>0.73589297960682631</v>
      </c>
      <c r="I43" s="18">
        <f t="shared" si="5"/>
        <v>0.72166404275495244</v>
      </c>
      <c r="J43" s="18">
        <f t="shared" si="5"/>
        <v>0.73990622541111428</v>
      </c>
      <c r="K43" s="18">
        <f t="shared" si="5"/>
        <v>0.75115534564062714</v>
      </c>
      <c r="L43" s="18">
        <f t="shared" si="5"/>
        <v>0.76260013357920986</v>
      </c>
      <c r="M43" s="18">
        <f t="shared" si="5"/>
        <v>0.77553224704920365</v>
      </c>
      <c r="N43" s="18">
        <f t="shared" si="5"/>
        <v>0.78547912853892532</v>
      </c>
      <c r="O43" s="18">
        <f t="shared" si="5"/>
        <v>0.79415881594015836</v>
      </c>
      <c r="P43" s="18">
        <f t="shared" si="5"/>
        <v>0.80452508851862925</v>
      </c>
      <c r="Q43" s="18">
        <f t="shared" si="5"/>
        <v>0.76627317788772797</v>
      </c>
      <c r="R43" s="18">
        <f t="shared" si="5"/>
        <v>0.76627317788772786</v>
      </c>
      <c r="S43" s="18">
        <f t="shared" si="5"/>
        <v>0.76627317788772809</v>
      </c>
      <c r="T43" s="18">
        <f t="shared" si="5"/>
        <v>0.76627317788772809</v>
      </c>
      <c r="U43" s="18">
        <f t="shared" si="5"/>
        <v>0.76627317788772786</v>
      </c>
      <c r="V43" s="18">
        <f t="shared" si="5"/>
        <v>0.76627317788772809</v>
      </c>
      <c r="W43" s="18">
        <f t="shared" si="5"/>
        <v>0.76627317788772797</v>
      </c>
      <c r="X43" s="18">
        <f t="shared" si="5"/>
        <v>0.76627317788772797</v>
      </c>
      <c r="Y43" s="18">
        <f t="shared" si="5"/>
        <v>0.76627317788772797</v>
      </c>
      <c r="Z43" s="18">
        <f t="shared" si="5"/>
        <v>0.76627317788772809</v>
      </c>
      <c r="AA43" s="18">
        <f t="shared" si="5"/>
        <v>0.76627317788772797</v>
      </c>
    </row>
    <row r="44" spans="1:28"/>
    <row r="45" spans="1:28">
      <c r="C45" s="37" t="s">
        <v>33</v>
      </c>
      <c r="F45" s="28"/>
      <c r="G45" s="20">
        <f t="shared" ref="G45:AA45" si="6">G41+G36+G31</f>
        <v>2766519.7216291646</v>
      </c>
      <c r="H45" s="20">
        <f t="shared" si="6"/>
        <v>2732670.9391760598</v>
      </c>
      <c r="I45" s="20">
        <f t="shared" si="6"/>
        <v>2824601.6941774604</v>
      </c>
      <c r="J45" s="20">
        <f t="shared" si="6"/>
        <v>2949856.3289460251</v>
      </c>
      <c r="K45" s="20">
        <f t="shared" si="6"/>
        <v>3027618.6319384207</v>
      </c>
      <c r="L45" s="20">
        <f t="shared" si="6"/>
        <v>3107427.4052732554</v>
      </c>
      <c r="M45" s="20">
        <f t="shared" si="6"/>
        <v>3189374.412623954</v>
      </c>
      <c r="N45" s="20">
        <f t="shared" si="6"/>
        <v>3273479.2437558207</v>
      </c>
      <c r="O45" s="20">
        <f t="shared" si="6"/>
        <v>3359839.4797838004</v>
      </c>
      <c r="P45" s="20">
        <f t="shared" si="6"/>
        <v>3436316.342630195</v>
      </c>
      <c r="Q45" s="20">
        <f t="shared" si="6"/>
        <v>3504379.3465598058</v>
      </c>
      <c r="R45" s="20">
        <f t="shared" si="6"/>
        <v>3599020.0772519945</v>
      </c>
      <c r="S45" s="20">
        <f t="shared" si="6"/>
        <v>3702809.5749372318</v>
      </c>
      <c r="T45" s="20">
        <f t="shared" si="6"/>
        <v>3797198.6595779555</v>
      </c>
      <c r="U45" s="20">
        <f t="shared" si="6"/>
        <v>3891597.2396924868</v>
      </c>
      <c r="V45" s="20">
        <f t="shared" si="6"/>
        <v>3990454.4354994912</v>
      </c>
      <c r="W45" s="20">
        <f t="shared" si="6"/>
        <v>4095161.3691334436</v>
      </c>
      <c r="X45" s="20">
        <f t="shared" si="6"/>
        <v>4205680.2641789829</v>
      </c>
      <c r="Y45" s="20">
        <f t="shared" si="6"/>
        <v>4320327.4778218269</v>
      </c>
      <c r="Z45" s="20">
        <f t="shared" si="6"/>
        <v>4433477.2614579266</v>
      </c>
      <c r="AA45" s="20">
        <f t="shared" si="6"/>
        <v>4550560.653557214</v>
      </c>
    </row>
    <row r="46" spans="1:28">
      <c r="C46" s="7" t="s">
        <v>39</v>
      </c>
      <c r="H46" s="18">
        <f t="shared" ref="H46:AA46" si="7">H45/G45-1</f>
        <v>-1.223514952323268E-2</v>
      </c>
      <c r="I46" s="18">
        <f t="shared" si="7"/>
        <v>3.364135567274662E-2</v>
      </c>
      <c r="J46" s="18">
        <f t="shared" si="7"/>
        <v>4.4344176039673222E-2</v>
      </c>
      <c r="K46" s="18">
        <f t="shared" si="7"/>
        <v>2.6361386562910871E-2</v>
      </c>
      <c r="L46" s="18">
        <f t="shared" si="7"/>
        <v>2.636024646331947E-2</v>
      </c>
      <c r="M46" s="18">
        <f t="shared" si="7"/>
        <v>2.6371334439425853E-2</v>
      </c>
      <c r="N46" s="18">
        <f t="shared" si="7"/>
        <v>2.6370322279807956E-2</v>
      </c>
      <c r="O46" s="18">
        <f t="shared" si="7"/>
        <v>2.6381788182317845E-2</v>
      </c>
      <c r="P46" s="18">
        <f t="shared" si="7"/>
        <v>2.2762058516949013E-2</v>
      </c>
      <c r="Q46" s="18">
        <f t="shared" si="7"/>
        <v>1.9806966863101572E-2</v>
      </c>
      <c r="R46" s="18">
        <f t="shared" si="7"/>
        <v>2.7006417209111788E-2</v>
      </c>
      <c r="S46" s="18">
        <f t="shared" si="7"/>
        <v>2.8838265821646836E-2</v>
      </c>
      <c r="T46" s="18">
        <f t="shared" si="7"/>
        <v>2.5491206806745881E-2</v>
      </c>
      <c r="U46" s="18">
        <f t="shared" si="7"/>
        <v>2.4860058315996358E-2</v>
      </c>
      <c r="V46" s="18">
        <f t="shared" si="7"/>
        <v>2.5402730477529056E-2</v>
      </c>
      <c r="W46" s="18">
        <f t="shared" si="7"/>
        <v>2.6239350762276237E-2</v>
      </c>
      <c r="X46" s="18">
        <f t="shared" si="7"/>
        <v>2.6987677672131838E-2</v>
      </c>
      <c r="Y46" s="18">
        <f t="shared" si="7"/>
        <v>2.7260087890971674E-2</v>
      </c>
      <c r="Z46" s="18">
        <f t="shared" si="7"/>
        <v>2.6190094203957459E-2</v>
      </c>
      <c r="AA46" s="18">
        <f t="shared" si="7"/>
        <v>2.6408930325896085E-2</v>
      </c>
      <c r="AB46" s="20"/>
    </row>
    <row r="47" spans="1:28">
      <c r="AB47" s="39"/>
    </row>
    <row r="48" spans="1:28">
      <c r="B48" s="9">
        <f>MAX($A$7:B47)+0.1</f>
        <v>1.2000000000000002</v>
      </c>
      <c r="C48" s="9" t="s">
        <v>300</v>
      </c>
    </row>
    <row r="49" spans="1:27"/>
    <row r="50" spans="1:27">
      <c r="C50" s="36" t="s">
        <v>170</v>
      </c>
      <c r="I50" s="22">
        <f>Inputs!I20</f>
        <v>2.1000000000000001E-2</v>
      </c>
      <c r="J50" s="22">
        <f>Inputs!J20</f>
        <v>2.1000000000000001E-2</v>
      </c>
      <c r="K50" s="22">
        <f>Inputs!K20</f>
        <v>2.1000000000000001E-2</v>
      </c>
      <c r="L50" s="22">
        <f>Inputs!L20</f>
        <v>2.1000000000000001E-2</v>
      </c>
      <c r="M50" s="22">
        <f>Inputs!M20</f>
        <v>2.5000000000000001E-2</v>
      </c>
      <c r="N50" s="22">
        <f>Inputs!N20</f>
        <v>2.5000000000000001E-2</v>
      </c>
      <c r="O50" s="22">
        <f>Inputs!O20</f>
        <v>2.5000000000000001E-2</v>
      </c>
      <c r="P50" s="22">
        <f>Inputs!P20</f>
        <v>2.5000000000000001E-2</v>
      </c>
      <c r="Q50" s="22">
        <f>Inputs!Q20</f>
        <v>2.5000000000000001E-2</v>
      </c>
      <c r="R50" s="22">
        <f>Inputs!R20</f>
        <v>2.4999999999999467E-3</v>
      </c>
      <c r="S50" s="22">
        <f>Inputs!S20</f>
        <v>2.4937655860348684E-3</v>
      </c>
      <c r="T50" s="22">
        <f>Inputs!T20</f>
        <v>2.4875621890545485E-3</v>
      </c>
      <c r="U50" s="22">
        <f>Inputs!U20</f>
        <v>2.4813895781636841E-3</v>
      </c>
      <c r="V50" s="22">
        <f>Inputs!V20</f>
        <v>2.4752475247524774E-3</v>
      </c>
      <c r="W50" s="22">
        <f>Inputs!W20</f>
        <v>2.4691358024691024E-3</v>
      </c>
      <c r="X50" s="22">
        <f>Inputs!X20</f>
        <v>2.4630541871919487E-3</v>
      </c>
      <c r="Y50" s="22">
        <f>Inputs!Y20</f>
        <v>2.4570024570023108E-3</v>
      </c>
      <c r="Z50" s="22">
        <f>Inputs!Z20</f>
        <v>2.450980392156854E-3</v>
      </c>
      <c r="AA50" s="22">
        <f>Inputs!AA20</f>
        <v>2.4449877750609694E-3</v>
      </c>
    </row>
    <row r="51" spans="1:27">
      <c r="C51" s="9"/>
    </row>
    <row r="52" spans="1:27">
      <c r="C52" s="35" t="s">
        <v>42</v>
      </c>
      <c r="G52" s="37" t="s">
        <v>48</v>
      </c>
    </row>
    <row r="53" spans="1:27">
      <c r="C53" s="9"/>
      <c r="D53" s="38" t="s">
        <v>54</v>
      </c>
      <c r="G53" s="31">
        <f>'CIAL 20 year return calculation'!G51*$F$199</f>
        <v>2.350510774909222</v>
      </c>
      <c r="H53" s="31">
        <f>IF(H$4&gt;1,G53*(1+H$50),G53)</f>
        <v>2.350510774909222</v>
      </c>
      <c r="I53" s="31">
        <f t="shared" ref="I53:AA53" si="8">IF(I4&gt;1,H53*(1+I50),H53)</f>
        <v>2.3998715011823153</v>
      </c>
      <c r="J53" s="31">
        <f t="shared" si="8"/>
        <v>2.4502688027071438</v>
      </c>
      <c r="K53" s="31">
        <f t="shared" si="8"/>
        <v>2.5017244475639937</v>
      </c>
      <c r="L53" s="31">
        <f t="shared" si="8"/>
        <v>2.5542606609628375</v>
      </c>
      <c r="M53" s="31">
        <f t="shared" si="8"/>
        <v>2.6181171774869081</v>
      </c>
      <c r="N53" s="31">
        <f t="shared" si="8"/>
        <v>2.6835701069240807</v>
      </c>
      <c r="O53" s="31">
        <f t="shared" si="8"/>
        <v>2.7506593595971824</v>
      </c>
      <c r="P53" s="31">
        <f t="shared" si="8"/>
        <v>2.8194258435871116</v>
      </c>
      <c r="Q53" s="31">
        <f t="shared" si="8"/>
        <v>2.889911489676789</v>
      </c>
      <c r="R53" s="31">
        <f t="shared" si="8"/>
        <v>2.8971362684009807</v>
      </c>
      <c r="S53" s="31">
        <f t="shared" si="8"/>
        <v>2.9043610471251724</v>
      </c>
      <c r="T53" s="31">
        <f t="shared" si="8"/>
        <v>2.9115858258493637</v>
      </c>
      <c r="U53" s="31">
        <f t="shared" si="8"/>
        <v>2.9188106045735553</v>
      </c>
      <c r="V53" s="31">
        <f t="shared" si="8"/>
        <v>2.9260353832977475</v>
      </c>
      <c r="W53" s="31">
        <f t="shared" si="8"/>
        <v>2.9332601620219392</v>
      </c>
      <c r="X53" s="31">
        <f t="shared" si="8"/>
        <v>2.9404849407461304</v>
      </c>
      <c r="Y53" s="31">
        <f t="shared" si="8"/>
        <v>2.9477097194703221</v>
      </c>
      <c r="Z53" s="31">
        <f t="shared" si="8"/>
        <v>2.9549344981945143</v>
      </c>
      <c r="AA53" s="31">
        <f t="shared" si="8"/>
        <v>2.962159276918706</v>
      </c>
    </row>
    <row r="54" spans="1:27">
      <c r="C54" s="9"/>
      <c r="D54" s="38" t="s">
        <v>45</v>
      </c>
      <c r="H54" s="20">
        <f>IF(H$4=1,H42/12*7,H42)</f>
        <v>605701.25</v>
      </c>
      <c r="I54" s="20">
        <f t="shared" ref="I54:AA54" si="9">IF(I$4=1,I42/12*7,I42)</f>
        <v>1094823</v>
      </c>
      <c r="J54" s="20">
        <f t="shared" si="9"/>
        <v>1096289</v>
      </c>
      <c r="K54" s="20">
        <f t="shared" si="9"/>
        <v>1104465</v>
      </c>
      <c r="L54" s="20">
        <f t="shared" si="9"/>
        <v>1117308</v>
      </c>
      <c r="M54" s="20">
        <f t="shared" si="9"/>
        <v>1126340</v>
      </c>
      <c r="N54" s="20">
        <f t="shared" si="9"/>
        <v>1139500</v>
      </c>
      <c r="O54" s="20">
        <f t="shared" si="9"/>
        <v>1153912</v>
      </c>
      <c r="P54" s="20">
        <f t="shared" si="9"/>
        <v>1161836</v>
      </c>
      <c r="Q54" s="20">
        <f t="shared" si="9"/>
        <v>1189493.5419223923</v>
      </c>
      <c r="R54" s="20">
        <f t="shared" si="9"/>
        <v>1220162.6503159788</v>
      </c>
      <c r="S54" s="20">
        <f t="shared" si="9"/>
        <v>1254768.4965754342</v>
      </c>
      <c r="T54" s="20">
        <f t="shared" si="9"/>
        <v>1284429.386934154</v>
      </c>
      <c r="U54" s="20">
        <f t="shared" si="9"/>
        <v>1313630.7893398502</v>
      </c>
      <c r="V54" s="20">
        <f t="shared" si="9"/>
        <v>1344485.9574798015</v>
      </c>
      <c r="W54" s="20">
        <f t="shared" si="9"/>
        <v>1377645.6640654225</v>
      </c>
      <c r="X54" s="20">
        <f t="shared" si="9"/>
        <v>1413077.0791524923</v>
      </c>
      <c r="Y54" s="20">
        <f t="shared" si="9"/>
        <v>1449960.0224624488</v>
      </c>
      <c r="Z54" s="20">
        <f t="shared" si="9"/>
        <v>1485589.0921569092</v>
      </c>
      <c r="AA54" s="20">
        <f t="shared" si="9"/>
        <v>1522544.7908781357</v>
      </c>
    </row>
    <row r="55" spans="1:27">
      <c r="C55" s="9"/>
      <c r="D55" s="38" t="s">
        <v>47</v>
      </c>
      <c r="H55" s="20">
        <f>H53*H54</f>
        <v>1423707.3145009845</v>
      </c>
      <c r="I55" s="20">
        <f t="shared" ref="I55:AA55" si="10">I53*I54</f>
        <v>2627434.5165389259</v>
      </c>
      <c r="J55" s="20">
        <f t="shared" si="10"/>
        <v>2686202.7354510119</v>
      </c>
      <c r="K55" s="20">
        <f t="shared" si="10"/>
        <v>2763067.0919787665</v>
      </c>
      <c r="L55" s="20">
        <f t="shared" si="10"/>
        <v>2853895.8705790662</v>
      </c>
      <c r="M55" s="20">
        <f t="shared" si="10"/>
        <v>2948890.1016906039</v>
      </c>
      <c r="N55" s="20">
        <f t="shared" si="10"/>
        <v>3057928.13683999</v>
      </c>
      <c r="O55" s="20">
        <f t="shared" si="10"/>
        <v>3174018.842951504</v>
      </c>
      <c r="P55" s="20">
        <f t="shared" si="10"/>
        <v>3275710.4444098752</v>
      </c>
      <c r="Q55" s="20">
        <f t="shared" si="10"/>
        <v>3437531.0536978608</v>
      </c>
      <c r="R55" s="20">
        <f t="shared" si="10"/>
        <v>3534977.4675786854</v>
      </c>
      <c r="S55" s="20">
        <f t="shared" si="10"/>
        <v>3644300.7446135064</v>
      </c>
      <c r="T55" s="20">
        <f t="shared" si="10"/>
        <v>3739726.3973018704</v>
      </c>
      <c r="U55" s="20">
        <f t="shared" si="10"/>
        <v>3834239.478419485</v>
      </c>
      <c r="V55" s="20">
        <f t="shared" si="10"/>
        <v>3934013.48393285</v>
      </c>
      <c r="W55" s="20">
        <f t="shared" si="10"/>
        <v>4040993.1437853631</v>
      </c>
      <c r="X55" s="20">
        <f t="shared" si="10"/>
        <v>4155131.8713614317</v>
      </c>
      <c r="Y55" s="20">
        <f t="shared" si="10"/>
        <v>4274061.2510559671</v>
      </c>
      <c r="Z55" s="20">
        <f t="shared" si="10"/>
        <v>4389818.45855592</v>
      </c>
      <c r="AA55" s="20">
        <f t="shared" si="10"/>
        <v>4510020.1768239206</v>
      </c>
    </row>
    <row r="56" spans="1:27">
      <c r="C56" s="9"/>
    </row>
    <row r="57" spans="1:27">
      <c r="C57" s="35" t="s">
        <v>44</v>
      </c>
      <c r="G57" s="37" t="s">
        <v>48</v>
      </c>
    </row>
    <row r="58" spans="1:27">
      <c r="A58" s="9"/>
      <c r="C58" s="9"/>
      <c r="D58" s="38" t="s">
        <v>46</v>
      </c>
      <c r="G58" s="31">
        <f>'CIAL 20 year return calculation'!G56*$F$199</f>
        <v>6.3280148221068808</v>
      </c>
      <c r="H58" s="31">
        <f>IF(H$4&gt;1,G58*(1+H$50),G58)</f>
        <v>6.3280148221068808</v>
      </c>
      <c r="I58" s="31">
        <f t="shared" ref="I58:AA58" si="11">IF(I$4&gt;1,H58*(1+I$50),H58)</f>
        <v>6.4609031333711249</v>
      </c>
      <c r="J58" s="31">
        <f t="shared" si="11"/>
        <v>6.5965820991719175</v>
      </c>
      <c r="K58" s="31">
        <f t="shared" si="11"/>
        <v>6.7351103232545269</v>
      </c>
      <c r="L58" s="31">
        <f t="shared" si="11"/>
        <v>6.8765476400428716</v>
      </c>
      <c r="M58" s="31">
        <f t="shared" si="11"/>
        <v>7.048461331043943</v>
      </c>
      <c r="N58" s="31">
        <f t="shared" si="11"/>
        <v>7.2246728643200413</v>
      </c>
      <c r="O58" s="31">
        <f t="shared" si="11"/>
        <v>7.4052896859280413</v>
      </c>
      <c r="P58" s="31">
        <f t="shared" si="11"/>
        <v>7.5904219280762417</v>
      </c>
      <c r="Q58" s="31">
        <f t="shared" si="11"/>
        <v>7.7801824762781475</v>
      </c>
      <c r="R58" s="31">
        <f t="shared" si="11"/>
        <v>7.7996329324688425</v>
      </c>
      <c r="S58" s="31">
        <f t="shared" si="11"/>
        <v>7.8190833886595374</v>
      </c>
      <c r="T58" s="31">
        <f t="shared" si="11"/>
        <v>7.8385338448502315</v>
      </c>
      <c r="U58" s="31">
        <f t="shared" si="11"/>
        <v>7.8579843010409265</v>
      </c>
      <c r="V58" s="31">
        <f t="shared" si="11"/>
        <v>7.8774347572316215</v>
      </c>
      <c r="W58" s="31">
        <f t="shared" si="11"/>
        <v>7.8968852134223164</v>
      </c>
      <c r="X58" s="31">
        <f t="shared" si="11"/>
        <v>7.9163356696130105</v>
      </c>
      <c r="Y58" s="31">
        <f t="shared" si="11"/>
        <v>7.9357861258037046</v>
      </c>
      <c r="Z58" s="31">
        <f t="shared" si="11"/>
        <v>7.9552365819943995</v>
      </c>
      <c r="AA58" s="31">
        <f t="shared" si="11"/>
        <v>7.9746870381850936</v>
      </c>
    </row>
    <row r="59" spans="1:27">
      <c r="C59" s="9"/>
      <c r="D59" s="38" t="s">
        <v>52</v>
      </c>
      <c r="H59" s="20">
        <f>IF(H$4=1,H37/12*7,H37)</f>
        <v>1063459.25</v>
      </c>
      <c r="I59" s="20">
        <f t="shared" ref="I59:AA59" si="12">IF(I$4=1,I37/12*7,I37)</f>
        <v>1977165</v>
      </c>
      <c r="J59" s="20">
        <f t="shared" si="12"/>
        <v>1995810</v>
      </c>
      <c r="K59" s="20">
        <f t="shared" si="12"/>
        <v>2006432</v>
      </c>
      <c r="L59" s="20">
        <f t="shared" si="12"/>
        <v>2002713</v>
      </c>
      <c r="M59" s="20">
        <f t="shared" si="12"/>
        <v>2011371</v>
      </c>
      <c r="N59" s="20">
        <f t="shared" si="12"/>
        <v>2004656</v>
      </c>
      <c r="O59" s="20">
        <f t="shared" si="12"/>
        <v>2016133</v>
      </c>
      <c r="P59" s="20">
        <f t="shared" si="12"/>
        <v>2017156</v>
      </c>
      <c r="Q59" s="20">
        <f t="shared" si="12"/>
        <v>2057261.1926385816</v>
      </c>
      <c r="R59" s="20">
        <f t="shared" si="12"/>
        <v>2110304.2435566913</v>
      </c>
      <c r="S59" s="20">
        <f t="shared" si="12"/>
        <v>2170155.9888910428</v>
      </c>
      <c r="T59" s="20">
        <f t="shared" si="12"/>
        <v>2221455.2994997283</v>
      </c>
      <c r="U59" s="20">
        <f t="shared" si="12"/>
        <v>2271959.9132892</v>
      </c>
      <c r="V59" s="20">
        <f t="shared" si="12"/>
        <v>2325324.7595615666</v>
      </c>
      <c r="W59" s="20">
        <f t="shared" si="12"/>
        <v>2382675.3672896498</v>
      </c>
      <c r="X59" s="20">
        <f t="shared" si="12"/>
        <v>2443954.956198636</v>
      </c>
      <c r="Y59" s="20">
        <f t="shared" si="12"/>
        <v>2507745.002354946</v>
      </c>
      <c r="Z59" s="20">
        <f t="shared" si="12"/>
        <v>2569366.4402433503</v>
      </c>
      <c r="AA59" s="20">
        <f t="shared" si="12"/>
        <v>2633282.3188475766</v>
      </c>
    </row>
    <row r="60" spans="1:27">
      <c r="C60" s="9"/>
      <c r="D60" s="38" t="s">
        <v>53</v>
      </c>
      <c r="H60" s="20">
        <f>H58*H59</f>
        <v>6729585.8967066668</v>
      </c>
      <c r="I60" s="20">
        <f t="shared" ref="I60:AA60" si="13">I58*I59</f>
        <v>12774271.543691721</v>
      </c>
      <c r="J60" s="20">
        <f t="shared" si="13"/>
        <v>13165524.519348305</v>
      </c>
      <c r="K60" s="20">
        <f t="shared" si="13"/>
        <v>13513540.876108227</v>
      </c>
      <c r="L60" s="20">
        <f t="shared" si="13"/>
        <v>13771751.35383318</v>
      </c>
      <c r="M60" s="20">
        <f t="shared" si="13"/>
        <v>14177070.715883186</v>
      </c>
      <c r="N60" s="20">
        <f t="shared" si="13"/>
        <v>14482983.805496357</v>
      </c>
      <c r="O60" s="20">
        <f t="shared" si="13"/>
        <v>14930048.910359159</v>
      </c>
      <c r="P60" s="20">
        <f t="shared" si="13"/>
        <v>15311065.13475056</v>
      </c>
      <c r="Q60" s="20">
        <f t="shared" si="13"/>
        <v>16005867.480093775</v>
      </c>
      <c r="R60" s="20">
        <f t="shared" si="13"/>
        <v>16459598.475573519</v>
      </c>
      <c r="S60" s="20">
        <f t="shared" si="13"/>
        <v>16968630.643537965</v>
      </c>
      <c r="T60" s="20">
        <f t="shared" si="13"/>
        <v>17412952.549950529</v>
      </c>
      <c r="U60" s="20">
        <f t="shared" si="13"/>
        <v>17853025.331220839</v>
      </c>
      <c r="V60" s="20">
        <f t="shared" si="13"/>
        <v>18317594.082821548</v>
      </c>
      <c r="W60" s="20">
        <f t="shared" si="13"/>
        <v>18815713.876335222</v>
      </c>
      <c r="X60" s="20">
        <f t="shared" si="13"/>
        <v>19347167.794682764</v>
      </c>
      <c r="Y60" s="20">
        <f t="shared" si="13"/>
        <v>19900927.996741958</v>
      </c>
      <c r="Z60" s="20">
        <f t="shared" si="13"/>
        <v>20439917.897972628</v>
      </c>
      <c r="AA60" s="20">
        <f t="shared" si="13"/>
        <v>20999602.375995755</v>
      </c>
    </row>
    <row r="61" spans="1:27">
      <c r="C61" s="32"/>
      <c r="D61" s="20"/>
      <c r="E61" s="20"/>
      <c r="F61" s="20"/>
      <c r="G61" s="20"/>
    </row>
    <row r="62" spans="1:27">
      <c r="C62" s="35" t="s">
        <v>49</v>
      </c>
      <c r="G62" s="37" t="s">
        <v>48</v>
      </c>
    </row>
    <row r="63" spans="1:27">
      <c r="C63" s="9"/>
      <c r="D63" s="33" t="s">
        <v>62</v>
      </c>
    </row>
    <row r="64" spans="1:27">
      <c r="A64" s="9"/>
      <c r="C64" s="9"/>
      <c r="D64" s="38" t="s">
        <v>50</v>
      </c>
      <c r="G64" s="31">
        <f>'CIAL 20 year return calculation'!G62*$F$199</f>
        <v>4.4485247852034666</v>
      </c>
      <c r="H64" s="31">
        <f>IF(H$4&gt;1,G64*(1+H$50),G64)</f>
        <v>4.4485247852034666</v>
      </c>
      <c r="I64" s="31">
        <f t="shared" ref="I64:AA64" si="14">IF(I$4&gt;1,H64*(1+I$50),H64)</f>
        <v>4.541943805692739</v>
      </c>
      <c r="J64" s="31">
        <f t="shared" si="14"/>
        <v>4.637324625612286</v>
      </c>
      <c r="K64" s="31">
        <f t="shared" si="14"/>
        <v>4.7347084427501436</v>
      </c>
      <c r="L64" s="31">
        <f t="shared" si="14"/>
        <v>4.8341373200478959</v>
      </c>
      <c r="M64" s="31">
        <f t="shared" si="14"/>
        <v>4.9549907530490929</v>
      </c>
      <c r="N64" s="31">
        <f t="shared" si="14"/>
        <v>5.0788655218753194</v>
      </c>
      <c r="O64" s="31">
        <f t="shared" si="14"/>
        <v>5.2058371599222015</v>
      </c>
      <c r="P64" s="31">
        <f t="shared" si="14"/>
        <v>5.3359830889202557</v>
      </c>
      <c r="Q64" s="31">
        <f t="shared" si="14"/>
        <v>5.4693826661432619</v>
      </c>
      <c r="R64" s="31">
        <f t="shared" si="14"/>
        <v>5.4830561228086196</v>
      </c>
      <c r="S64" s="31">
        <f t="shared" si="14"/>
        <v>5.4967295794739774</v>
      </c>
      <c r="T64" s="31">
        <f t="shared" si="14"/>
        <v>5.5104030361393344</v>
      </c>
      <c r="U64" s="31">
        <f t="shared" si="14"/>
        <v>5.5240764928046922</v>
      </c>
      <c r="V64" s="31">
        <f t="shared" si="14"/>
        <v>5.5377499494700499</v>
      </c>
      <c r="W64" s="31">
        <f t="shared" si="14"/>
        <v>5.5514234061354077</v>
      </c>
      <c r="X64" s="31">
        <f t="shared" si="14"/>
        <v>5.5650968628007647</v>
      </c>
      <c r="Y64" s="31">
        <f t="shared" si="14"/>
        <v>5.5787703194661216</v>
      </c>
      <c r="Z64" s="31">
        <f t="shared" si="14"/>
        <v>5.5924437761314794</v>
      </c>
      <c r="AA64" s="31">
        <f t="shared" si="14"/>
        <v>5.6061172327968363</v>
      </c>
    </row>
    <row r="65" spans="1:27">
      <c r="C65" s="9"/>
      <c r="D65" s="38" t="s">
        <v>51</v>
      </c>
      <c r="H65" s="20">
        <f>IF(H$4=1,H32/12*7,H32)</f>
        <v>518723.91666666669</v>
      </c>
      <c r="I65" s="20">
        <f t="shared" ref="I65:AA65" si="15">IF(I$4=1,I32/12*7,I32)</f>
        <v>889241</v>
      </c>
      <c r="J65" s="20">
        <f t="shared" si="15"/>
        <v>959338</v>
      </c>
      <c r="K65" s="20">
        <f t="shared" si="15"/>
        <v>1013101</v>
      </c>
      <c r="L65" s="20">
        <f t="shared" si="15"/>
        <v>1066610</v>
      </c>
      <c r="M65" s="20">
        <f t="shared" si="15"/>
        <v>1111486</v>
      </c>
      <c r="N65" s="20">
        <f t="shared" si="15"/>
        <v>1160029</v>
      </c>
      <c r="O65" s="20">
        <f t="shared" si="15"/>
        <v>1223416</v>
      </c>
      <c r="P65" s="20">
        <f t="shared" si="15"/>
        <v>1279512</v>
      </c>
      <c r="Q65" s="20">
        <f t="shared" si="15"/>
        <v>1326522.0649999999</v>
      </c>
      <c r="R65" s="20">
        <f t="shared" si="15"/>
        <v>1366317.72695</v>
      </c>
      <c r="S65" s="20">
        <f t="shared" si="15"/>
        <v>1407307.2587585</v>
      </c>
      <c r="T65" s="20">
        <f t="shared" si="15"/>
        <v>1449526.476521255</v>
      </c>
      <c r="U65" s="20">
        <f t="shared" si="15"/>
        <v>1493012.2708168929</v>
      </c>
      <c r="V65" s="20">
        <f t="shared" si="15"/>
        <v>1537802.6389413995</v>
      </c>
      <c r="W65" s="20">
        <f t="shared" si="15"/>
        <v>1583936.7181096412</v>
      </c>
      <c r="X65" s="20">
        <f t="shared" si="15"/>
        <v>1631454.8196529311</v>
      </c>
      <c r="Y65" s="20">
        <f t="shared" si="15"/>
        <v>1680398.4642425191</v>
      </c>
      <c r="Z65" s="20">
        <f t="shared" si="15"/>
        <v>1730810.4181697944</v>
      </c>
      <c r="AA65" s="20">
        <f t="shared" si="15"/>
        <v>1782734.7307148883</v>
      </c>
    </row>
    <row r="66" spans="1:27">
      <c r="C66" s="9"/>
      <c r="D66" s="38" t="s">
        <v>63</v>
      </c>
      <c r="H66" s="20">
        <f>H64*H65</f>
        <v>2307556.1999694845</v>
      </c>
      <c r="I66" s="20">
        <f t="shared" ref="I66:AA66" si="16">I64*I65</f>
        <v>4038882.6517180172</v>
      </c>
      <c r="J66" s="20">
        <f t="shared" si="16"/>
        <v>4448761.7316856394</v>
      </c>
      <c r="K66" s="20">
        <f t="shared" si="16"/>
        <v>4796737.8580586128</v>
      </c>
      <c r="L66" s="20">
        <f t="shared" si="16"/>
        <v>5156139.2069362858</v>
      </c>
      <c r="M66" s="20">
        <f t="shared" si="16"/>
        <v>5507402.8521435242</v>
      </c>
      <c r="N66" s="20">
        <f t="shared" si="16"/>
        <v>5891631.2924755048</v>
      </c>
      <c r="O66" s="20">
        <f t="shared" si="16"/>
        <v>6368904.47484338</v>
      </c>
      <c r="P66" s="20">
        <f t="shared" si="16"/>
        <v>6827454.394070534</v>
      </c>
      <c r="Q66" s="20">
        <f t="shared" si="16"/>
        <v>7255256.7885675654</v>
      </c>
      <c r="R66" s="20">
        <f t="shared" si="16"/>
        <v>7491596.7784551531</v>
      </c>
      <c r="S66" s="20">
        <f t="shared" si="16"/>
        <v>7735587.4366262853</v>
      </c>
      <c r="T66" s="20">
        <f t="shared" si="16"/>
        <v>7987475.0971870748</v>
      </c>
      <c r="U66" s="20">
        <f t="shared" si="16"/>
        <v>8247513.9886885509</v>
      </c>
      <c r="V66" s="20">
        <f t="shared" si="16"/>
        <v>8515966.4860926438</v>
      </c>
      <c r="W66" s="20">
        <f t="shared" si="16"/>
        <v>8793103.370751163</v>
      </c>
      <c r="X66" s="20">
        <f t="shared" si="16"/>
        <v>9079204.0986517146</v>
      </c>
      <c r="Y66" s="20">
        <f t="shared" si="16"/>
        <v>9374557.0771926176</v>
      </c>
      <c r="Z66" s="20">
        <f t="shared" si="16"/>
        <v>9679459.9507571906</v>
      </c>
      <c r="AA66" s="20">
        <f t="shared" si="16"/>
        <v>9994219.8953661621</v>
      </c>
    </row>
    <row r="67" spans="1:27">
      <c r="C67" s="6"/>
      <c r="D67" s="20"/>
      <c r="E67" s="20"/>
      <c r="F67" s="20"/>
      <c r="G67" s="20"/>
    </row>
    <row r="68" spans="1:27">
      <c r="C68" s="6"/>
      <c r="D68" s="34" t="s">
        <v>64</v>
      </c>
      <c r="E68" s="20"/>
      <c r="F68" s="20"/>
      <c r="G68" s="20"/>
    </row>
    <row r="69" spans="1:27">
      <c r="C69" s="6"/>
      <c r="D69" s="20" t="s">
        <v>56</v>
      </c>
      <c r="E69" s="20"/>
      <c r="F69" s="20"/>
      <c r="G69" s="31">
        <f>'CIAL 20 year return calculation'!G67*$F$199</f>
        <v>9.3110381489799785</v>
      </c>
      <c r="H69" s="31">
        <f>G69</f>
        <v>9.3110381489799785</v>
      </c>
      <c r="I69" s="31">
        <f t="shared" ref="I69:AA69" si="17">H69</f>
        <v>9.3110381489799785</v>
      </c>
      <c r="J69" s="31">
        <f t="shared" si="17"/>
        <v>9.3110381489799785</v>
      </c>
      <c r="K69" s="31">
        <f t="shared" si="17"/>
        <v>9.3110381489799785</v>
      </c>
      <c r="L69" s="31">
        <f t="shared" si="17"/>
        <v>9.3110381489799785</v>
      </c>
      <c r="M69" s="31">
        <f t="shared" si="17"/>
        <v>9.3110381489799785</v>
      </c>
      <c r="N69" s="31">
        <f t="shared" si="17"/>
        <v>9.3110381489799785</v>
      </c>
      <c r="O69" s="31">
        <f t="shared" si="17"/>
        <v>9.3110381489799785</v>
      </c>
      <c r="P69" s="31">
        <f t="shared" si="17"/>
        <v>9.3110381489799785</v>
      </c>
      <c r="Q69" s="31">
        <f t="shared" si="17"/>
        <v>9.3110381489799785</v>
      </c>
      <c r="R69" s="31">
        <f t="shared" si="17"/>
        <v>9.3110381489799785</v>
      </c>
      <c r="S69" s="31">
        <f t="shared" si="17"/>
        <v>9.3110381489799785</v>
      </c>
      <c r="T69" s="31">
        <f t="shared" si="17"/>
        <v>9.3110381489799785</v>
      </c>
      <c r="U69" s="31">
        <f t="shared" si="17"/>
        <v>9.3110381489799785</v>
      </c>
      <c r="V69" s="31">
        <f t="shared" si="17"/>
        <v>9.3110381489799785</v>
      </c>
      <c r="W69" s="31">
        <f t="shared" si="17"/>
        <v>9.3110381489799785</v>
      </c>
      <c r="X69" s="31">
        <f t="shared" si="17"/>
        <v>9.3110381489799785</v>
      </c>
      <c r="Y69" s="31">
        <f t="shared" si="17"/>
        <v>9.3110381489799785</v>
      </c>
      <c r="Z69" s="31">
        <f t="shared" si="17"/>
        <v>9.3110381489799785</v>
      </c>
      <c r="AA69" s="31">
        <f t="shared" si="17"/>
        <v>9.3110381489799785</v>
      </c>
    </row>
    <row r="70" spans="1:27">
      <c r="C70" s="6"/>
      <c r="D70" s="20" t="s">
        <v>57</v>
      </c>
      <c r="E70" s="20"/>
      <c r="F70" s="20"/>
      <c r="G70" s="20"/>
      <c r="H70" s="20">
        <f>IF(H$4=1,H30/12*7,H30)</f>
        <v>790743.63206263829</v>
      </c>
      <c r="I70" s="20">
        <f t="shared" ref="I70:AA70" si="18">IF(I$4=1,I30/12*7,I30)</f>
        <v>1457227.55054119</v>
      </c>
      <c r="J70" s="20">
        <f t="shared" si="18"/>
        <v>1602950.3054255201</v>
      </c>
      <c r="K70" s="20">
        <f t="shared" si="18"/>
        <v>1651038.8141850804</v>
      </c>
      <c r="L70" s="20">
        <f t="shared" si="18"/>
        <v>1700569.9796342803</v>
      </c>
      <c r="M70" s="20">
        <f t="shared" si="18"/>
        <v>1751587.0787111095</v>
      </c>
      <c r="N70" s="20">
        <f t="shared" si="18"/>
        <v>1804134.6898191499</v>
      </c>
      <c r="O70" s="20">
        <f t="shared" si="18"/>
        <v>1858258.7305649002</v>
      </c>
      <c r="P70" s="20">
        <f t="shared" si="18"/>
        <v>1914006.4932807498</v>
      </c>
      <c r="Q70" s="20">
        <f t="shared" si="18"/>
        <v>2032956.5565714824</v>
      </c>
      <c r="R70" s="20">
        <f t="shared" si="18"/>
        <v>2093945.2532686268</v>
      </c>
      <c r="S70" s="20">
        <f t="shared" si="18"/>
        <v>2156763.6108666859</v>
      </c>
      <c r="T70" s="20">
        <f t="shared" si="18"/>
        <v>2221466.5191926868</v>
      </c>
      <c r="U70" s="20">
        <f t="shared" si="18"/>
        <v>2288110.5147684668</v>
      </c>
      <c r="V70" s="20">
        <f t="shared" si="18"/>
        <v>2356753.8302115207</v>
      </c>
      <c r="W70" s="20">
        <f t="shared" si="18"/>
        <v>2427456.4451178666</v>
      </c>
      <c r="X70" s="20">
        <f t="shared" si="18"/>
        <v>2500280.1384714036</v>
      </c>
      <c r="Y70" s="20">
        <f t="shared" si="18"/>
        <v>2575288.5426255451</v>
      </c>
      <c r="Z70" s="20">
        <f t="shared" si="18"/>
        <v>2652547.1989043113</v>
      </c>
      <c r="AA70" s="20">
        <f t="shared" si="18"/>
        <v>2732123.6148714409</v>
      </c>
    </row>
    <row r="71" spans="1:27">
      <c r="C71" s="6"/>
      <c r="D71" s="20" t="s">
        <v>58</v>
      </c>
      <c r="E71" s="20"/>
      <c r="F71" s="20"/>
      <c r="G71" s="20"/>
      <c r="H71" s="22">
        <f>'CIAL 20 year return calculation'!H69</f>
        <v>0.93</v>
      </c>
      <c r="I71" s="22">
        <f>'CIAL 20 year return calculation'!I69</f>
        <v>0.93</v>
      </c>
      <c r="J71" s="22">
        <f>'CIAL 20 year return calculation'!J69</f>
        <v>0.93</v>
      </c>
      <c r="K71" s="22">
        <f>'CIAL 20 year return calculation'!K69</f>
        <v>0.93</v>
      </c>
      <c r="L71" s="22">
        <f>'CIAL 20 year return calculation'!L69</f>
        <v>0.93</v>
      </c>
      <c r="M71" s="22">
        <f>'CIAL 20 year return calculation'!M69</f>
        <v>0.93</v>
      </c>
      <c r="N71" s="22">
        <f>'CIAL 20 year return calculation'!N69</f>
        <v>0.93</v>
      </c>
      <c r="O71" s="22">
        <f>'CIAL 20 year return calculation'!O69</f>
        <v>0.93</v>
      </c>
      <c r="P71" s="22">
        <f>'CIAL 20 year return calculation'!P69</f>
        <v>0.93</v>
      </c>
      <c r="Q71" s="22">
        <f>'CIAL 20 year return calculation'!Q69</f>
        <v>0.93</v>
      </c>
      <c r="R71" s="22">
        <f>'CIAL 20 year return calculation'!R69</f>
        <v>0.93</v>
      </c>
      <c r="S71" s="22">
        <f>'CIAL 20 year return calculation'!S69</f>
        <v>0.93</v>
      </c>
      <c r="T71" s="22">
        <f>'CIAL 20 year return calculation'!T69</f>
        <v>0.93</v>
      </c>
      <c r="U71" s="22">
        <f>'CIAL 20 year return calculation'!U69</f>
        <v>0.93</v>
      </c>
      <c r="V71" s="22">
        <f>'CIAL 20 year return calculation'!V69</f>
        <v>0.93</v>
      </c>
      <c r="W71" s="22">
        <f>'CIAL 20 year return calculation'!W69</f>
        <v>0.93</v>
      </c>
      <c r="X71" s="22">
        <f>'CIAL 20 year return calculation'!X69</f>
        <v>0.93</v>
      </c>
      <c r="Y71" s="22">
        <f>'CIAL 20 year return calculation'!Y69</f>
        <v>0.93</v>
      </c>
      <c r="Z71" s="22">
        <f>'CIAL 20 year return calculation'!Z69</f>
        <v>0.93</v>
      </c>
      <c r="AA71" s="22">
        <f>'CIAL 20 year return calculation'!AA69</f>
        <v>0.93</v>
      </c>
    </row>
    <row r="72" spans="1:27">
      <c r="C72" s="6"/>
      <c r="D72" s="20" t="s">
        <v>59</v>
      </c>
      <c r="E72" s="20"/>
      <c r="F72" s="20"/>
      <c r="G72" s="20"/>
      <c r="H72" s="22">
        <f>'CIAL 20 year return calculation'!H70</f>
        <v>0</v>
      </c>
      <c r="I72" s="22">
        <f>'CIAL 20 year return calculation'!I70</f>
        <v>5.5599999999999997E-2</v>
      </c>
      <c r="J72" s="22">
        <f>'CIAL 20 year return calculation'!J70</f>
        <v>5.5599999999999997E-2</v>
      </c>
      <c r="K72" s="22">
        <f>'CIAL 20 year return calculation'!K70</f>
        <v>5.5599999999999997E-2</v>
      </c>
      <c r="L72" s="22">
        <f>'CIAL 20 year return calculation'!L70</f>
        <v>5.5599999999999997E-2</v>
      </c>
      <c r="M72" s="22">
        <f>'CIAL 20 year return calculation'!M70</f>
        <v>5.5599999999999997E-2</v>
      </c>
      <c r="N72" s="22">
        <f>'CIAL 20 year return calculation'!N70</f>
        <v>5.5599999999999997E-2</v>
      </c>
      <c r="O72" s="22">
        <f>'CIAL 20 year return calculation'!O70</f>
        <v>5.5599999999999997E-2</v>
      </c>
      <c r="P72" s="22">
        <f>'CIAL 20 year return calculation'!P70</f>
        <v>5.5599999999999997E-2</v>
      </c>
      <c r="Q72" s="22">
        <f>'CIAL 20 year return calculation'!Q70</f>
        <v>5.5599999999999997E-2</v>
      </c>
      <c r="R72" s="22">
        <f>'CIAL 20 year return calculation'!R70</f>
        <v>5.5599999999999997E-2</v>
      </c>
      <c r="S72" s="22">
        <f>'CIAL 20 year return calculation'!S70</f>
        <v>5.5599999999999997E-2</v>
      </c>
      <c r="T72" s="22">
        <f>'CIAL 20 year return calculation'!T70</f>
        <v>5.5599999999999997E-2</v>
      </c>
      <c r="U72" s="22">
        <f>'CIAL 20 year return calculation'!U70</f>
        <v>5.5599999999999997E-2</v>
      </c>
      <c r="V72" s="22">
        <f>'CIAL 20 year return calculation'!V70</f>
        <v>5.5599999999999997E-2</v>
      </c>
      <c r="W72" s="22">
        <f>'CIAL 20 year return calculation'!W70</f>
        <v>5.5599999999999997E-2</v>
      </c>
      <c r="X72" s="22">
        <f>'CIAL 20 year return calculation'!X70</f>
        <v>5.5599999999999997E-2</v>
      </c>
      <c r="Y72" s="22">
        <f>'CIAL 20 year return calculation'!Y70</f>
        <v>5.5599999999999997E-2</v>
      </c>
      <c r="Z72" s="22">
        <f>'CIAL 20 year return calculation'!Z70</f>
        <v>5.5599999999999997E-2</v>
      </c>
      <c r="AA72" s="22">
        <f>'CIAL 20 year return calculation'!AA70</f>
        <v>5.5599999999999997E-2</v>
      </c>
    </row>
    <row r="73" spans="1:27">
      <c r="C73" s="6"/>
      <c r="D73" s="20" t="s">
        <v>60</v>
      </c>
      <c r="E73" s="20"/>
      <c r="F73" s="20"/>
      <c r="G73" s="20"/>
      <c r="H73" s="20">
        <f>H69*H70*(H71+H72)</f>
        <v>6847259.0355043383</v>
      </c>
      <c r="I73" s="20">
        <f t="shared" ref="I73:AA73" si="19">I69*I70*(I71+I72)</f>
        <v>13372917.775900064</v>
      </c>
      <c r="J73" s="20">
        <f t="shared" si="19"/>
        <v>14710209.551931925</v>
      </c>
      <c r="K73" s="20">
        <f t="shared" si="19"/>
        <v>15151515.834789684</v>
      </c>
      <c r="L73" s="20">
        <f t="shared" si="19"/>
        <v>15606061.319227347</v>
      </c>
      <c r="M73" s="20">
        <f t="shared" si="19"/>
        <v>16074243.155939126</v>
      </c>
      <c r="N73" s="20">
        <f t="shared" si="19"/>
        <v>16556470.439115886</v>
      </c>
      <c r="O73" s="20">
        <f t="shared" si="19"/>
        <v>17053164.552758999</v>
      </c>
      <c r="P73" s="20">
        <f t="shared" si="19"/>
        <v>17564759.496673264</v>
      </c>
      <c r="Q73" s="20">
        <f t="shared" si="19"/>
        <v>18656359.374286279</v>
      </c>
      <c r="R73" s="20">
        <f t="shared" si="19"/>
        <v>19216050.155514866</v>
      </c>
      <c r="S73" s="20">
        <f t="shared" si="19"/>
        <v>19792531.660180315</v>
      </c>
      <c r="T73" s="20">
        <f t="shared" si="19"/>
        <v>20386307.609985728</v>
      </c>
      <c r="U73" s="20">
        <f t="shared" si="19"/>
        <v>20997896.838285293</v>
      </c>
      <c r="V73" s="20">
        <f t="shared" si="19"/>
        <v>21627833.743433855</v>
      </c>
      <c r="W73" s="20">
        <f t="shared" si="19"/>
        <v>22276668.755736869</v>
      </c>
      <c r="X73" s="20">
        <f t="shared" si="19"/>
        <v>22944968.818408985</v>
      </c>
      <c r="Y73" s="20">
        <f t="shared" si="19"/>
        <v>23633317.882961247</v>
      </c>
      <c r="Z73" s="20">
        <f t="shared" si="19"/>
        <v>24342317.419450086</v>
      </c>
      <c r="AA73" s="20">
        <f t="shared" si="19"/>
        <v>25072586.942033593</v>
      </c>
    </row>
    <row r="74" spans="1:27">
      <c r="C74" s="9"/>
      <c r="H74" s="20"/>
    </row>
    <row r="75" spans="1:27">
      <c r="C75" s="35" t="s">
        <v>61</v>
      </c>
    </row>
    <row r="76" spans="1:27">
      <c r="C76" s="35"/>
    </row>
    <row r="77" spans="1:27">
      <c r="C77" s="35"/>
      <c r="D77" s="37" t="s">
        <v>311</v>
      </c>
      <c r="I77" s="73">
        <f>'CIAL 20 year return calculation'!I74/'CIAL 20 year return calculation'!H74-1</f>
        <v>2.0999999999999908E-2</v>
      </c>
      <c r="J77" s="73">
        <f>'CIAL 20 year return calculation'!J74/'CIAL 20 year return calculation'!I74-1</f>
        <v>3.172050000000004E-2</v>
      </c>
      <c r="K77" s="73">
        <f>'CIAL 20 year return calculation'!K74/'CIAL 20 year return calculation'!J74-1</f>
        <v>1.0390895596239513E-2</v>
      </c>
      <c r="L77" s="73">
        <f>'CIAL 20 year return calculation'!L74/'CIAL 20 year return calculation'!K74-1</f>
        <v>2.0999999999999908E-2</v>
      </c>
      <c r="M77" s="73">
        <f>'CIAL 20 year return calculation'!M74/'CIAL 20 year return calculation'!L74-1</f>
        <v>2.4999999999999911E-2</v>
      </c>
      <c r="N77" s="73">
        <f>'CIAL 20 year return calculation'!N74/'CIAL 20 year return calculation'!M74-1</f>
        <v>2.4999999999999911E-2</v>
      </c>
      <c r="O77" s="73">
        <f>'CIAL 20 year return calculation'!O74/'CIAL 20 year return calculation'!N74-1</f>
        <v>2.4999999999999911E-2</v>
      </c>
      <c r="P77" s="73">
        <f>'CIAL 20 year return calculation'!P74/'CIAL 20 year return calculation'!O74-1</f>
        <v>2.4999999999999911E-2</v>
      </c>
      <c r="Q77" s="73">
        <f>'CIAL 20 year return calculation'!Q74/'CIAL 20 year return calculation'!P74-1</f>
        <v>2.4999999999999911E-2</v>
      </c>
      <c r="R77" s="73">
        <f>'CIAL 20 year return calculation'!R74/'CIAL 20 year return calculation'!Q74-1</f>
        <v>2.4999999999999467E-3</v>
      </c>
      <c r="S77" s="73">
        <f>'CIAL 20 year return calculation'!S74/'CIAL 20 year return calculation'!R74-1</f>
        <v>2.4937655860348684E-3</v>
      </c>
      <c r="T77" s="73">
        <f>'CIAL 20 year return calculation'!T74/'CIAL 20 year return calculation'!S74-1</f>
        <v>2.4875621890545485E-3</v>
      </c>
      <c r="U77" s="73">
        <f>'CIAL 20 year return calculation'!U74/'CIAL 20 year return calculation'!T74-1</f>
        <v>2.4813895781636841E-3</v>
      </c>
      <c r="V77" s="73">
        <f>'CIAL 20 year return calculation'!V74/'CIAL 20 year return calculation'!U74-1</f>
        <v>2.4752475247524774E-3</v>
      </c>
      <c r="W77" s="73">
        <f>'CIAL 20 year return calculation'!W74/'CIAL 20 year return calculation'!V74-1</f>
        <v>2.4691358024691024E-3</v>
      </c>
      <c r="X77" s="73">
        <f>'CIAL 20 year return calculation'!X74/'CIAL 20 year return calculation'!W74-1</f>
        <v>2.4630541871919487E-3</v>
      </c>
      <c r="Y77" s="73">
        <f>'CIAL 20 year return calculation'!Y74/'CIAL 20 year return calculation'!X74-1</f>
        <v>2.4570024570023108E-3</v>
      </c>
      <c r="Z77" s="73">
        <f>'CIAL 20 year return calculation'!Z74/'CIAL 20 year return calculation'!Y74-1</f>
        <v>2.450980392156854E-3</v>
      </c>
      <c r="AA77" s="73">
        <f>'CIAL 20 year return calculation'!AA74/'CIAL 20 year return calculation'!Z74-1</f>
        <v>2.4449877750609694E-3</v>
      </c>
    </row>
    <row r="78" spans="1:27">
      <c r="C78" s="35"/>
    </row>
    <row r="79" spans="1:27">
      <c r="C79" s="9"/>
      <c r="D79" s="34" t="s">
        <v>65</v>
      </c>
    </row>
    <row r="80" spans="1:27">
      <c r="A80" s="9"/>
      <c r="C80" s="9"/>
      <c r="D80" s="38" t="s">
        <v>66</v>
      </c>
      <c r="G80" s="31">
        <f>'CIAL 20 year return calculation'!H74*$F$199</f>
        <v>125.82483985108081</v>
      </c>
      <c r="H80" s="74">
        <f t="shared" ref="H80:AA80" si="20">IF(H$4&gt;1,G80*(1+H77),G80)</f>
        <v>125.82483985108081</v>
      </c>
      <c r="I80" s="74">
        <f t="shared" si="20"/>
        <v>128.46716148795349</v>
      </c>
      <c r="J80" s="74">
        <f t="shared" si="20"/>
        <v>132.54220408393212</v>
      </c>
      <c r="K80" s="74">
        <f t="shared" si="20"/>
        <v>133.91943628866372</v>
      </c>
      <c r="L80" s="74">
        <f t="shared" si="20"/>
        <v>136.73174445072564</v>
      </c>
      <c r="M80" s="74">
        <f t="shared" si="20"/>
        <v>140.15003806199377</v>
      </c>
      <c r="N80" s="74">
        <f t="shared" si="20"/>
        <v>143.65378901354359</v>
      </c>
      <c r="O80" s="74">
        <f t="shared" si="20"/>
        <v>147.24513373888217</v>
      </c>
      <c r="P80" s="74">
        <f t="shared" si="20"/>
        <v>150.92626208235421</v>
      </c>
      <c r="Q80" s="74">
        <f t="shared" si="20"/>
        <v>154.69941863441306</v>
      </c>
      <c r="R80" s="74">
        <f t="shared" si="20"/>
        <v>155.0861671809991</v>
      </c>
      <c r="S80" s="74">
        <f t="shared" si="20"/>
        <v>155.47291572758513</v>
      </c>
      <c r="T80" s="74">
        <f t="shared" si="20"/>
        <v>155.85966427417114</v>
      </c>
      <c r="U80" s="74">
        <f t="shared" si="20"/>
        <v>156.24641282075714</v>
      </c>
      <c r="V80" s="74">
        <f t="shared" si="20"/>
        <v>156.63316136734318</v>
      </c>
      <c r="W80" s="74">
        <f t="shared" si="20"/>
        <v>157.01990991392921</v>
      </c>
      <c r="X80" s="74">
        <f t="shared" si="20"/>
        <v>157.40665846051522</v>
      </c>
      <c r="Y80" s="74">
        <f t="shared" si="20"/>
        <v>157.79340700710122</v>
      </c>
      <c r="Z80" s="74">
        <f t="shared" si="20"/>
        <v>158.18015555368726</v>
      </c>
      <c r="AA80" s="74">
        <f t="shared" si="20"/>
        <v>158.56690410027326</v>
      </c>
    </row>
    <row r="81" spans="1:28">
      <c r="A81" s="9"/>
      <c r="C81" s="9"/>
      <c r="D81" s="38" t="s">
        <v>67</v>
      </c>
      <c r="H81" s="51">
        <f t="shared" ref="H81:AA81" si="21">IF(H$4=1,H22/12*7,H22)</f>
        <v>20523.416666666664</v>
      </c>
      <c r="I81" s="51">
        <f t="shared" si="21"/>
        <v>36021</v>
      </c>
      <c r="J81" s="51">
        <f t="shared" si="21"/>
        <v>36345</v>
      </c>
      <c r="K81" s="51">
        <f t="shared" si="21"/>
        <v>36720</v>
      </c>
      <c r="L81" s="51">
        <f t="shared" si="21"/>
        <v>37073</v>
      </c>
      <c r="M81" s="51">
        <f t="shared" si="21"/>
        <v>37359</v>
      </c>
      <c r="N81" s="51">
        <f t="shared" si="21"/>
        <v>37630</v>
      </c>
      <c r="O81" s="51">
        <f t="shared" si="21"/>
        <v>38127</v>
      </c>
      <c r="P81" s="51">
        <f t="shared" si="21"/>
        <v>38438</v>
      </c>
      <c r="Q81" s="51">
        <f t="shared" si="21"/>
        <v>39342.76128381554</v>
      </c>
      <c r="R81" s="51">
        <f t="shared" si="21"/>
        <v>40330.252944335916</v>
      </c>
      <c r="S81" s="51">
        <f t="shared" si="21"/>
        <v>41426.135253690547</v>
      </c>
      <c r="T81" s="51">
        <f t="shared" si="21"/>
        <v>42398.67291556987</v>
      </c>
      <c r="U81" s="51">
        <f t="shared" si="21"/>
        <v>43365.155749890982</v>
      </c>
      <c r="V81" s="51">
        <f t="shared" si="21"/>
        <v>44380.939636682684</v>
      </c>
      <c r="W81" s="51">
        <f t="shared" si="21"/>
        <v>45463.200044937359</v>
      </c>
      <c r="X81" s="51">
        <f t="shared" si="21"/>
        <v>46611.268908925143</v>
      </c>
      <c r="Y81" s="51">
        <f t="shared" si="21"/>
        <v>47803.925914534455</v>
      </c>
      <c r="Z81" s="51">
        <f t="shared" si="21"/>
        <v>48970.732965760821</v>
      </c>
      <c r="AA81" s="51">
        <f t="shared" si="21"/>
        <v>50179.274329275766</v>
      </c>
    </row>
    <row r="82" spans="1:28">
      <c r="A82" s="9"/>
      <c r="C82" s="9"/>
      <c r="D82" s="38" t="s">
        <v>68</v>
      </c>
      <c r="G82" s="31">
        <f>'CIAL 20 year return calculation'!H76*$F$199</f>
        <v>62.912419925540405</v>
      </c>
      <c r="H82" s="74">
        <f t="shared" ref="H82:AA82" si="22">IF(H$4&gt;1,G82*(1+H77),G82)</f>
        <v>62.912419925540405</v>
      </c>
      <c r="I82" s="74">
        <f t="shared" si="22"/>
        <v>64.233580743976745</v>
      </c>
      <c r="J82" s="74">
        <f t="shared" si="22"/>
        <v>66.27110204196606</v>
      </c>
      <c r="K82" s="74">
        <f t="shared" si="22"/>
        <v>66.959718144331859</v>
      </c>
      <c r="L82" s="74">
        <f t="shared" si="22"/>
        <v>68.365872225362821</v>
      </c>
      <c r="M82" s="74">
        <f t="shared" si="22"/>
        <v>70.075019030996884</v>
      </c>
      <c r="N82" s="74">
        <f t="shared" si="22"/>
        <v>71.826894506771794</v>
      </c>
      <c r="O82" s="74">
        <f t="shared" si="22"/>
        <v>73.622566869441087</v>
      </c>
      <c r="P82" s="74">
        <f t="shared" si="22"/>
        <v>75.463131041177107</v>
      </c>
      <c r="Q82" s="74">
        <f t="shared" si="22"/>
        <v>77.349709317206532</v>
      </c>
      <c r="R82" s="74">
        <f t="shared" si="22"/>
        <v>77.543083590499549</v>
      </c>
      <c r="S82" s="74">
        <f t="shared" si="22"/>
        <v>77.736457863792566</v>
      </c>
      <c r="T82" s="74">
        <f t="shared" si="22"/>
        <v>77.929832137085569</v>
      </c>
      <c r="U82" s="74">
        <f t="shared" si="22"/>
        <v>78.123206410378572</v>
      </c>
      <c r="V82" s="74">
        <f t="shared" si="22"/>
        <v>78.316580683671589</v>
      </c>
      <c r="W82" s="74">
        <f t="shared" si="22"/>
        <v>78.509954956964606</v>
      </c>
      <c r="X82" s="74">
        <f t="shared" si="22"/>
        <v>78.703329230257609</v>
      </c>
      <c r="Y82" s="74">
        <f t="shared" si="22"/>
        <v>78.896703503550611</v>
      </c>
      <c r="Z82" s="74">
        <f t="shared" si="22"/>
        <v>79.090077776843628</v>
      </c>
      <c r="AA82" s="74">
        <f t="shared" si="22"/>
        <v>79.283452050136631</v>
      </c>
      <c r="AB82" s="31"/>
    </row>
    <row r="83" spans="1:28">
      <c r="C83" s="9"/>
      <c r="D83" s="38" t="s">
        <v>69</v>
      </c>
      <c r="H83" s="20">
        <f t="shared" ref="H83:AA83" si="23">IF(H$4=1,H21/12*7,H21)</f>
        <v>1810.0833333333333</v>
      </c>
      <c r="I83" s="20">
        <f t="shared" si="23"/>
        <v>3103</v>
      </c>
      <c r="J83" s="20">
        <f t="shared" si="23"/>
        <v>3103</v>
      </c>
      <c r="K83" s="20">
        <f t="shared" si="23"/>
        <v>3111</v>
      </c>
      <c r="L83" s="20">
        <f t="shared" si="23"/>
        <v>3103</v>
      </c>
      <c r="M83" s="20">
        <f t="shared" si="23"/>
        <v>3103</v>
      </c>
      <c r="N83" s="20">
        <f t="shared" si="23"/>
        <v>3103</v>
      </c>
      <c r="O83" s="20">
        <f t="shared" si="23"/>
        <v>3111</v>
      </c>
      <c r="P83" s="20">
        <f t="shared" si="23"/>
        <v>3103</v>
      </c>
      <c r="Q83" s="20">
        <f t="shared" si="23"/>
        <v>3163.5780042339829</v>
      </c>
      <c r="R83" s="20">
        <f t="shared" si="23"/>
        <v>3232.7180235608598</v>
      </c>
      <c r="S83" s="20">
        <f t="shared" si="23"/>
        <v>3310.7329709957853</v>
      </c>
      <c r="T83" s="20">
        <f t="shared" si="23"/>
        <v>3377.6000773471105</v>
      </c>
      <c r="U83" s="20">
        <f t="shared" si="23"/>
        <v>3443.4313203291836</v>
      </c>
      <c r="V83" s="20">
        <f t="shared" si="23"/>
        <v>3512.9907902085365</v>
      </c>
      <c r="W83" s="20">
        <f t="shared" si="23"/>
        <v>3587.7455801026831</v>
      </c>
      <c r="X83" s="20">
        <f t="shared" si="23"/>
        <v>3667.6216786335067</v>
      </c>
      <c r="Y83" s="20">
        <f t="shared" si="23"/>
        <v>3750.7700825765364</v>
      </c>
      <c r="Z83" s="20">
        <f t="shared" si="23"/>
        <v>3831.0917709562605</v>
      </c>
      <c r="AA83" s="20">
        <f t="shared" si="23"/>
        <v>3914.4041937053407</v>
      </c>
    </row>
    <row r="84" spans="1:28">
      <c r="C84" s="9"/>
      <c r="D84" s="38" t="s">
        <v>70</v>
      </c>
      <c r="H84" s="20">
        <f>H80*H81+H82*H83</f>
        <v>2696232.3380472246</v>
      </c>
      <c r="I84" s="20">
        <f>I80*I81+I82*I83</f>
        <v>4826832.4250061326</v>
      </c>
      <c r="J84" s="20">
        <f t="shared" ref="J84:AA84" si="24">J80*J81+J82*J83</f>
        <v>5022885.6370667331</v>
      </c>
      <c r="K84" s="20">
        <f t="shared" si="24"/>
        <v>5125833.3836667472</v>
      </c>
      <c r="L84" s="20">
        <f t="shared" si="24"/>
        <v>5281195.2635370521</v>
      </c>
      <c r="M84" s="20">
        <f t="shared" si="24"/>
        <v>5453308.0560112083</v>
      </c>
      <c r="N84" s="20">
        <f t="shared" si="24"/>
        <v>5628570.9342341581</v>
      </c>
      <c r="O84" s="20">
        <f t="shared" si="24"/>
        <v>5843055.0195931923</v>
      </c>
      <c r="P84" s="20">
        <f t="shared" si="24"/>
        <v>6035465.7575423038</v>
      </c>
      <c r="Q84" s="20">
        <f t="shared" si="24"/>
        <v>6331004.1371085653</v>
      </c>
      <c r="R84" s="20">
        <f t="shared" si="24"/>
        <v>6505339.2745027551</v>
      </c>
      <c r="S84" s="20">
        <f t="shared" si="24"/>
        <v>6698006.689314656</v>
      </c>
      <c r="T84" s="20">
        <f t="shared" si="24"/>
        <v>6871458.7333449805</v>
      </c>
      <c r="U84" s="20">
        <f t="shared" si="24"/>
        <v>7044661.9231319362</v>
      </c>
      <c r="V84" s="20">
        <f t="shared" si="24"/>
        <v>7226652.3064091979</v>
      </c>
      <c r="W84" s="20">
        <f t="shared" si="24"/>
        <v>7420301.3193459166</v>
      </c>
      <c r="X84" s="20">
        <f t="shared" si="24"/>
        <v>7625578.1220239345</v>
      </c>
      <c r="Y84" s="20">
        <f t="shared" si="24"/>
        <v>7839067.7334844777</v>
      </c>
      <c r="Z84" s="20">
        <f t="shared" si="24"/>
        <v>8049199.504237283</v>
      </c>
      <c r="AA84" s="20">
        <f t="shared" si="24"/>
        <v>8267119.6575880656</v>
      </c>
    </row>
    <row r="85" spans="1:28">
      <c r="D85" s="20"/>
    </row>
    <row r="86" spans="1:28">
      <c r="D86" s="34" t="s">
        <v>71</v>
      </c>
    </row>
    <row r="87" spans="1:28">
      <c r="D87" s="20" t="s">
        <v>73</v>
      </c>
      <c r="G87" s="31">
        <f>'CIAL 20 year return calculation'!G81*$F$199</f>
        <v>13.4565016250349</v>
      </c>
      <c r="H87" s="31">
        <f>IF(H$4&gt;1,G87*(1+H$50),G87)</f>
        <v>13.4565016250349</v>
      </c>
      <c r="I87" s="31">
        <f t="shared" ref="I87:AA87" si="25">IF(I$4&gt;1,H87*(1+I$50),H87)</f>
        <v>13.739088159160632</v>
      </c>
      <c r="J87" s="31">
        <f t="shared" si="25"/>
        <v>14.027609010503005</v>
      </c>
      <c r="K87" s="31">
        <f t="shared" si="25"/>
        <v>14.322188799723566</v>
      </c>
      <c r="L87" s="31">
        <f t="shared" si="25"/>
        <v>14.622954764517759</v>
      </c>
      <c r="M87" s="31">
        <f t="shared" si="25"/>
        <v>14.988528633630702</v>
      </c>
      <c r="N87" s="31">
        <f t="shared" si="25"/>
        <v>15.363241849471468</v>
      </c>
      <c r="O87" s="31">
        <f t="shared" si="25"/>
        <v>15.747322895708253</v>
      </c>
      <c r="P87" s="31">
        <f t="shared" si="25"/>
        <v>16.141005968100959</v>
      </c>
      <c r="Q87" s="31">
        <f t="shared" si="25"/>
        <v>16.544531117303482</v>
      </c>
      <c r="R87" s="31">
        <f t="shared" si="25"/>
        <v>16.585892445096739</v>
      </c>
      <c r="S87" s="31">
        <f t="shared" si="25"/>
        <v>16.627253772889997</v>
      </c>
      <c r="T87" s="31">
        <f t="shared" si="25"/>
        <v>16.668615100683251</v>
      </c>
      <c r="U87" s="31">
        <f t="shared" si="25"/>
        <v>16.709976428476509</v>
      </c>
      <c r="V87" s="31">
        <f t="shared" si="25"/>
        <v>16.751337756269766</v>
      </c>
      <c r="W87" s="31">
        <f t="shared" si="25"/>
        <v>16.792699084063024</v>
      </c>
      <c r="X87" s="31">
        <f t="shared" si="25"/>
        <v>16.834060411856278</v>
      </c>
      <c r="Y87" s="31">
        <f t="shared" si="25"/>
        <v>16.875421739649536</v>
      </c>
      <c r="Z87" s="31">
        <f t="shared" si="25"/>
        <v>16.916783067442793</v>
      </c>
      <c r="AA87" s="31">
        <f t="shared" si="25"/>
        <v>16.958144395236051</v>
      </c>
    </row>
    <row r="88" spans="1:28">
      <c r="D88" s="20" t="s">
        <v>30</v>
      </c>
      <c r="H88" s="20">
        <f t="shared" ref="H88:AA88" si="26">IF(H$4=1,H24/12*7,H24)</f>
        <v>818368.46702243609</v>
      </c>
      <c r="I88" s="20">
        <f t="shared" si="26"/>
        <v>1428649.5960384617</v>
      </c>
      <c r="J88" s="20">
        <f t="shared" si="26"/>
        <v>1454464.2697884617</v>
      </c>
      <c r="K88" s="20">
        <f t="shared" si="26"/>
        <v>1485650.7394038464</v>
      </c>
      <c r="L88" s="20">
        <f t="shared" si="26"/>
        <v>1500935.2052884619</v>
      </c>
      <c r="M88" s="20">
        <f t="shared" si="26"/>
        <v>1521582.1837884618</v>
      </c>
      <c r="N88" s="20">
        <f t="shared" si="26"/>
        <v>1536582.007038462</v>
      </c>
      <c r="O88" s="20">
        <f t="shared" si="26"/>
        <v>1565264.0666346157</v>
      </c>
      <c r="P88" s="20">
        <f t="shared" si="26"/>
        <v>1580497.0977884619</v>
      </c>
      <c r="Q88" s="20">
        <f t="shared" si="26"/>
        <v>1624085.6462988991</v>
      </c>
      <c r="R88" s="20">
        <f t="shared" si="26"/>
        <v>1666890.3453648647</v>
      </c>
      <c r="S88" s="20">
        <f t="shared" si="26"/>
        <v>1713161.4517643482</v>
      </c>
      <c r="T88" s="20">
        <f t="shared" si="26"/>
        <v>1756492.4720082814</v>
      </c>
      <c r="U88" s="20">
        <f t="shared" si="26"/>
        <v>1800147.3236312051</v>
      </c>
      <c r="V88" s="20">
        <f t="shared" si="26"/>
        <v>1845674.4289822038</v>
      </c>
      <c r="W88" s="20">
        <f t="shared" si="26"/>
        <v>1893564.8368564837</v>
      </c>
      <c r="X88" s="20">
        <f t="shared" si="26"/>
        <v>1943815.6836768603</v>
      </c>
      <c r="Y88" s="20">
        <f t="shared" si="26"/>
        <v>1995855.160288159</v>
      </c>
      <c r="Z88" s="20">
        <f t="shared" si="26"/>
        <v>2047748.3266411594</v>
      </c>
      <c r="AA88" s="20">
        <f t="shared" si="26"/>
        <v>2101384.7503074473</v>
      </c>
    </row>
    <row r="89" spans="1:28">
      <c r="D89" s="8" t="s">
        <v>74</v>
      </c>
      <c r="H89" s="20">
        <f>H87*H88</f>
        <v>11012376.606364731</v>
      </c>
      <c r="I89" s="20">
        <f t="shared" ref="I89:AA89" si="27">I87*I88</f>
        <v>19628342.748521648</v>
      </c>
      <c r="J89" s="20">
        <f t="shared" si="27"/>
        <v>20402656.0963393</v>
      </c>
      <c r="K89" s="20">
        <f t="shared" si="27"/>
        <v>21277770.380190805</v>
      </c>
      <c r="L89" s="20">
        <f t="shared" si="27"/>
        <v>21948107.611405354</v>
      </c>
      <c r="M89" s="20">
        <f t="shared" si="27"/>
        <v>22806278.130135693</v>
      </c>
      <c r="N89" s="20">
        <f t="shared" si="27"/>
        <v>23606880.99567816</v>
      </c>
      <c r="O89" s="20">
        <f t="shared" si="27"/>
        <v>24648718.674344692</v>
      </c>
      <c r="P89" s="20">
        <f t="shared" si="27"/>
        <v>25510813.08796981</v>
      </c>
      <c r="Q89" s="20">
        <f t="shared" si="27"/>
        <v>26869735.512358073</v>
      </c>
      <c r="R89" s="20">
        <f t="shared" si="27"/>
        <v>27646863.985991802</v>
      </c>
      <c r="S89" s="20">
        <f t="shared" si="27"/>
        <v>28485170.212418463</v>
      </c>
      <c r="T89" s="20">
        <f t="shared" si="27"/>
        <v>29278296.943153691</v>
      </c>
      <c r="U89" s="20">
        <f t="shared" si="27"/>
        <v>30080419.345662512</v>
      </c>
      <c r="V89" s="20">
        <f t="shared" si="27"/>
        <v>30917515.747991234</v>
      </c>
      <c r="W89" s="20">
        <f t="shared" si="27"/>
        <v>31798064.501493823</v>
      </c>
      <c r="X89" s="20">
        <f t="shared" si="27"/>
        <v>32722310.64852998</v>
      </c>
      <c r="Y89" s="20">
        <f t="shared" si="27"/>
        <v>33680897.561118506</v>
      </c>
      <c r="Z89" s="20">
        <f t="shared" si="27"/>
        <v>34641314.218507476</v>
      </c>
      <c r="AA89" s="20">
        <f t="shared" si="27"/>
        <v>35635586.025660746</v>
      </c>
    </row>
    <row r="90" spans="1:28">
      <c r="D90" s="6"/>
    </row>
    <row r="91" spans="1:28">
      <c r="D91" s="34" t="s">
        <v>72</v>
      </c>
      <c r="H91" s="17"/>
      <c r="I91" s="17"/>
      <c r="J91" s="17"/>
      <c r="K91" s="17"/>
      <c r="L91" s="17"/>
      <c r="M91" s="17"/>
      <c r="N91" s="17"/>
      <c r="O91" s="17"/>
      <c r="P91" s="17"/>
      <c r="Q91" s="17"/>
      <c r="R91" s="17"/>
      <c r="S91" s="17"/>
      <c r="T91" s="17"/>
      <c r="U91" s="17"/>
      <c r="V91" s="17"/>
      <c r="W91" s="17"/>
      <c r="X91" s="17"/>
      <c r="Y91" s="17"/>
      <c r="Z91" s="17"/>
      <c r="AA91" s="17"/>
      <c r="AB91" s="17"/>
    </row>
    <row r="92" spans="1:28">
      <c r="D92" s="20" t="s">
        <v>75</v>
      </c>
      <c r="G92" s="31">
        <f>'CIAL 20 year return calculation'!G86*$F$199</f>
        <v>8.5174007772330462</v>
      </c>
      <c r="H92" s="31">
        <f>IF(H$4&gt;1,G92*(1+H$50),G92)</f>
        <v>8.5174007772330462</v>
      </c>
      <c r="I92" s="31">
        <f t="shared" ref="I92:AA92" si="28">IF(I$4&gt;1,H92*(1+I$50),H92)</f>
        <v>8.6962661935549388</v>
      </c>
      <c r="J92" s="31">
        <f t="shared" si="28"/>
        <v>8.8788877836195912</v>
      </c>
      <c r="K92" s="31">
        <f t="shared" si="28"/>
        <v>9.0653444270756012</v>
      </c>
      <c r="L92" s="31">
        <f t="shared" si="28"/>
        <v>9.2557166600441878</v>
      </c>
      <c r="M92" s="31">
        <f t="shared" si="28"/>
        <v>9.4871095765452917</v>
      </c>
      <c r="N92" s="31">
        <f t="shared" si="28"/>
        <v>9.7242873159589234</v>
      </c>
      <c r="O92" s="31">
        <f t="shared" si="28"/>
        <v>9.967394498857896</v>
      </c>
      <c r="P92" s="31">
        <f t="shared" si="28"/>
        <v>10.216579361329343</v>
      </c>
      <c r="Q92" s="31">
        <f t="shared" si="28"/>
        <v>10.471993845362576</v>
      </c>
      <c r="R92" s="31">
        <f t="shared" si="28"/>
        <v>10.498173829975983</v>
      </c>
      <c r="S92" s="31">
        <f t="shared" si="28"/>
        <v>10.524353814589389</v>
      </c>
      <c r="T92" s="31">
        <f t="shared" si="28"/>
        <v>10.550533799202794</v>
      </c>
      <c r="U92" s="31">
        <f t="shared" si="28"/>
        <v>10.576713783816199</v>
      </c>
      <c r="V92" s="31">
        <f t="shared" si="28"/>
        <v>10.602893768429606</v>
      </c>
      <c r="W92" s="31">
        <f t="shared" si="28"/>
        <v>10.629073753043013</v>
      </c>
      <c r="X92" s="31">
        <f t="shared" si="28"/>
        <v>10.655253737656418</v>
      </c>
      <c r="Y92" s="31">
        <f t="shared" si="28"/>
        <v>10.681433722269823</v>
      </c>
      <c r="Z92" s="31">
        <f t="shared" si="28"/>
        <v>10.70761370688323</v>
      </c>
      <c r="AA92" s="31">
        <f t="shared" si="28"/>
        <v>10.733793691496635</v>
      </c>
    </row>
    <row r="93" spans="1:28">
      <c r="D93" s="20" t="s">
        <v>31</v>
      </c>
      <c r="H93" s="20">
        <f t="shared" ref="H93:AA93" si="29">IF(H$4=1,H25/12*7,H25)</f>
        <v>239499.86900000036</v>
      </c>
      <c r="I93" s="20">
        <f t="shared" si="29"/>
        <v>436002.26900000061</v>
      </c>
      <c r="J93" s="20">
        <f t="shared" si="29"/>
        <v>436525.83400000061</v>
      </c>
      <c r="K93" s="20">
        <f t="shared" si="29"/>
        <v>439388.62400000065</v>
      </c>
      <c r="L93" s="20">
        <f t="shared" si="29"/>
        <v>443312.22400000063</v>
      </c>
      <c r="M93" s="20">
        <f t="shared" si="29"/>
        <v>446373.98400000058</v>
      </c>
      <c r="N93" s="20">
        <f t="shared" si="29"/>
        <v>450647.67400000058</v>
      </c>
      <c r="O93" s="20">
        <f t="shared" si="29"/>
        <v>455448.68400000065</v>
      </c>
      <c r="P93" s="20">
        <f t="shared" si="29"/>
        <v>457899.26400000061</v>
      </c>
      <c r="Q93" s="20">
        <f t="shared" si="29"/>
        <v>467723.40378130949</v>
      </c>
      <c r="R93" s="20">
        <f t="shared" si="29"/>
        <v>478754.14723776991</v>
      </c>
      <c r="S93" s="20">
        <f t="shared" si="29"/>
        <v>491200.81530789868</v>
      </c>
      <c r="T93" s="20">
        <f t="shared" si="29"/>
        <v>501868.93346896209</v>
      </c>
      <c r="U93" s="20">
        <f t="shared" si="29"/>
        <v>512371.78781908925</v>
      </c>
      <c r="V93" s="20">
        <f t="shared" si="29"/>
        <v>523469.45129498397</v>
      </c>
      <c r="W93" s="20">
        <f t="shared" si="29"/>
        <v>535395.98700457683</v>
      </c>
      <c r="X93" s="20">
        <f t="shared" si="29"/>
        <v>548139.58701762999</v>
      </c>
      <c r="Y93" s="20">
        <f t="shared" si="29"/>
        <v>561405.25748806284</v>
      </c>
      <c r="Z93" s="20">
        <f t="shared" si="29"/>
        <v>574219.94783863518</v>
      </c>
      <c r="AA93" s="20">
        <f t="shared" si="29"/>
        <v>587511.78621282615</v>
      </c>
    </row>
    <row r="94" spans="1:28">
      <c r="D94" s="8" t="s">
        <v>76</v>
      </c>
      <c r="H94" s="20">
        <f>H92*H93</f>
        <v>2039916.3703678157</v>
      </c>
      <c r="I94" s="20">
        <f t="shared" ref="I94:AA94" si="30">I92*I93</f>
        <v>3791591.7922179517</v>
      </c>
      <c r="J94" s="20">
        <f t="shared" si="30"/>
        <v>3875863.8947369591</v>
      </c>
      <c r="K94" s="20">
        <f t="shared" si="30"/>
        <v>3983209.2138988227</v>
      </c>
      <c r="L94" s="20">
        <f t="shared" si="30"/>
        <v>4103172.3372780466</v>
      </c>
      <c r="M94" s="20">
        <f t="shared" si="30"/>
        <v>4234798.8983270805</v>
      </c>
      <c r="N94" s="20">
        <f t="shared" si="30"/>
        <v>4382227.4602445979</v>
      </c>
      <c r="O94" s="20">
        <f t="shared" si="30"/>
        <v>4539636.7074136743</v>
      </c>
      <c r="P94" s="20">
        <f t="shared" si="30"/>
        <v>4678164.1701503024</v>
      </c>
      <c r="Q94" s="20">
        <f t="shared" si="30"/>
        <v>4897996.6057299078</v>
      </c>
      <c r="R94" s="20">
        <f t="shared" si="30"/>
        <v>5026044.2595240241</v>
      </c>
      <c r="S94" s="20">
        <f t="shared" si="30"/>
        <v>5169571.1743151015</v>
      </c>
      <c r="T94" s="20">
        <f t="shared" si="30"/>
        <v>5294985.1453341432</v>
      </c>
      <c r="U94" s="20">
        <f t="shared" si="30"/>
        <v>5419209.7506647101</v>
      </c>
      <c r="V94" s="20">
        <f t="shared" si="30"/>
        <v>5550290.9830988506</v>
      </c>
      <c r="W94" s="20">
        <f t="shared" si="30"/>
        <v>5690763.4329549056</v>
      </c>
      <c r="X94" s="20">
        <f t="shared" si="30"/>
        <v>5840566.3833270473</v>
      </c>
      <c r="Y94" s="20">
        <f t="shared" si="30"/>
        <v>5996613.0491925674</v>
      </c>
      <c r="Z94" s="20">
        <f t="shared" si="30"/>
        <v>6148525.3842427433</v>
      </c>
      <c r="AA94" s="20">
        <f t="shared" si="30"/>
        <v>6306230.3045311524</v>
      </c>
    </row>
    <row r="95" spans="1:28">
      <c r="D95" s="20"/>
    </row>
    <row r="96" spans="1:28">
      <c r="C96" s="35" t="s">
        <v>77</v>
      </c>
      <c r="D96" s="6"/>
    </row>
    <row r="97" spans="1:28">
      <c r="D97" s="37" t="str">
        <f>D55</f>
        <v>Total terminal domestic prop revenue</v>
      </c>
      <c r="H97" s="20">
        <f t="shared" ref="H97:AA97" si="31">H55</f>
        <v>1423707.3145009845</v>
      </c>
      <c r="I97" s="20">
        <f t="shared" si="31"/>
        <v>2627434.5165389259</v>
      </c>
      <c r="J97" s="20">
        <f t="shared" si="31"/>
        <v>2686202.7354510119</v>
      </c>
      <c r="K97" s="20">
        <f t="shared" si="31"/>
        <v>2763067.0919787665</v>
      </c>
      <c r="L97" s="20">
        <f t="shared" si="31"/>
        <v>2853895.8705790662</v>
      </c>
      <c r="M97" s="20">
        <f t="shared" si="31"/>
        <v>2948890.1016906039</v>
      </c>
      <c r="N97" s="20">
        <f t="shared" si="31"/>
        <v>3057928.13683999</v>
      </c>
      <c r="O97" s="20">
        <f t="shared" si="31"/>
        <v>3174018.842951504</v>
      </c>
      <c r="P97" s="20">
        <f t="shared" si="31"/>
        <v>3275710.4444098752</v>
      </c>
      <c r="Q97" s="20">
        <f t="shared" si="31"/>
        <v>3437531.0536978608</v>
      </c>
      <c r="R97" s="20">
        <f t="shared" si="31"/>
        <v>3534977.4675786854</v>
      </c>
      <c r="S97" s="20">
        <f t="shared" si="31"/>
        <v>3644300.7446135064</v>
      </c>
      <c r="T97" s="20">
        <f t="shared" si="31"/>
        <v>3739726.3973018704</v>
      </c>
      <c r="U97" s="20">
        <f t="shared" si="31"/>
        <v>3834239.478419485</v>
      </c>
      <c r="V97" s="20">
        <f t="shared" si="31"/>
        <v>3934013.48393285</v>
      </c>
      <c r="W97" s="20">
        <f t="shared" si="31"/>
        <v>4040993.1437853631</v>
      </c>
      <c r="X97" s="20">
        <f t="shared" si="31"/>
        <v>4155131.8713614317</v>
      </c>
      <c r="Y97" s="20">
        <f t="shared" si="31"/>
        <v>4274061.2510559671</v>
      </c>
      <c r="Z97" s="20">
        <f t="shared" si="31"/>
        <v>4389818.45855592</v>
      </c>
      <c r="AA97" s="20">
        <f t="shared" si="31"/>
        <v>4510020.1768239206</v>
      </c>
    </row>
    <row r="98" spans="1:28">
      <c r="D98" s="37" t="str">
        <f>D60</f>
        <v>Total terminal domestic jet revenue</v>
      </c>
      <c r="G98" s="20"/>
      <c r="H98" s="20">
        <f t="shared" ref="H98:AA98" si="32">H60</f>
        <v>6729585.8967066668</v>
      </c>
      <c r="I98" s="20">
        <f t="shared" si="32"/>
        <v>12774271.543691721</v>
      </c>
      <c r="J98" s="20">
        <f t="shared" si="32"/>
        <v>13165524.519348305</v>
      </c>
      <c r="K98" s="20">
        <f t="shared" si="32"/>
        <v>13513540.876108227</v>
      </c>
      <c r="L98" s="20">
        <f t="shared" si="32"/>
        <v>13771751.35383318</v>
      </c>
      <c r="M98" s="20">
        <f t="shared" si="32"/>
        <v>14177070.715883186</v>
      </c>
      <c r="N98" s="20">
        <f t="shared" si="32"/>
        <v>14482983.805496357</v>
      </c>
      <c r="O98" s="20">
        <f t="shared" si="32"/>
        <v>14930048.910359159</v>
      </c>
      <c r="P98" s="20">
        <f t="shared" si="32"/>
        <v>15311065.13475056</v>
      </c>
      <c r="Q98" s="20">
        <f t="shared" si="32"/>
        <v>16005867.480093775</v>
      </c>
      <c r="R98" s="20">
        <f t="shared" si="32"/>
        <v>16459598.475573519</v>
      </c>
      <c r="S98" s="20">
        <f t="shared" si="32"/>
        <v>16968630.643537965</v>
      </c>
      <c r="T98" s="20">
        <f t="shared" si="32"/>
        <v>17412952.549950529</v>
      </c>
      <c r="U98" s="20">
        <f t="shared" si="32"/>
        <v>17853025.331220839</v>
      </c>
      <c r="V98" s="20">
        <f t="shared" si="32"/>
        <v>18317594.082821548</v>
      </c>
      <c r="W98" s="20">
        <f t="shared" si="32"/>
        <v>18815713.876335222</v>
      </c>
      <c r="X98" s="20">
        <f t="shared" si="32"/>
        <v>19347167.794682764</v>
      </c>
      <c r="Y98" s="20">
        <f t="shared" si="32"/>
        <v>19900927.996741958</v>
      </c>
      <c r="Z98" s="20">
        <f t="shared" si="32"/>
        <v>20439917.897972628</v>
      </c>
      <c r="AA98" s="20">
        <f t="shared" si="32"/>
        <v>20999602.375995755</v>
      </c>
      <c r="AB98" s="20"/>
    </row>
    <row r="99" spans="1:28">
      <c r="D99" s="37" t="s">
        <v>55</v>
      </c>
      <c r="H99" s="20">
        <f t="shared" ref="H99:AA99" si="33">H66+H73</f>
        <v>9154815.2354738228</v>
      </c>
      <c r="I99" s="20">
        <f t="shared" si="33"/>
        <v>17411800.427618083</v>
      </c>
      <c r="J99" s="20">
        <f t="shared" si="33"/>
        <v>19158971.283617564</v>
      </c>
      <c r="K99" s="20">
        <f t="shared" si="33"/>
        <v>19948253.692848295</v>
      </c>
      <c r="L99" s="20">
        <f t="shared" si="33"/>
        <v>20762200.526163634</v>
      </c>
      <c r="M99" s="20">
        <f t="shared" si="33"/>
        <v>21581646.008082651</v>
      </c>
      <c r="N99" s="20">
        <f t="shared" si="33"/>
        <v>22448101.731591389</v>
      </c>
      <c r="O99" s="20">
        <f t="shared" si="33"/>
        <v>23422069.027602378</v>
      </c>
      <c r="P99" s="20">
        <f t="shared" si="33"/>
        <v>24392213.8907438</v>
      </c>
      <c r="Q99" s="20">
        <f t="shared" si="33"/>
        <v>25911616.162853844</v>
      </c>
      <c r="R99" s="20">
        <f t="shared" si="33"/>
        <v>26707646.933970019</v>
      </c>
      <c r="S99" s="20">
        <f t="shared" si="33"/>
        <v>27528119.096806601</v>
      </c>
      <c r="T99" s="20">
        <f t="shared" si="33"/>
        <v>28373782.707172804</v>
      </c>
      <c r="U99" s="20">
        <f t="shared" si="33"/>
        <v>29245410.826973844</v>
      </c>
      <c r="V99" s="20">
        <f t="shared" si="33"/>
        <v>30143800.229526497</v>
      </c>
      <c r="W99" s="20">
        <f t="shared" si="33"/>
        <v>31069772.12648803</v>
      </c>
      <c r="X99" s="20">
        <f t="shared" si="33"/>
        <v>32024172.917060699</v>
      </c>
      <c r="Y99" s="20">
        <f t="shared" si="33"/>
        <v>33007874.960153863</v>
      </c>
      <c r="Z99" s="20">
        <f t="shared" si="33"/>
        <v>34021777.37020728</v>
      </c>
      <c r="AA99" s="20">
        <f t="shared" si="33"/>
        <v>35066806.837399751</v>
      </c>
      <c r="AB99" s="20"/>
    </row>
    <row r="100" spans="1:28">
      <c r="D100" s="37" t="s">
        <v>277</v>
      </c>
      <c r="H100" s="20">
        <f>H84+H89+H94</f>
        <v>15748525.314779771</v>
      </c>
      <c r="I100" s="20">
        <f t="shared" ref="I100:AA100" si="34">I84+I89+I94</f>
        <v>28246766.965745732</v>
      </c>
      <c r="J100" s="20">
        <f t="shared" si="34"/>
        <v>29301405.628142994</v>
      </c>
      <c r="K100" s="20">
        <f t="shared" si="34"/>
        <v>30386812.977756374</v>
      </c>
      <c r="L100" s="20">
        <f t="shared" si="34"/>
        <v>31332475.212220453</v>
      </c>
      <c r="M100" s="20">
        <f t="shared" si="34"/>
        <v>32494385.084473982</v>
      </c>
      <c r="N100" s="20">
        <f t="shared" si="34"/>
        <v>33617679.390156917</v>
      </c>
      <c r="O100" s="20">
        <f t="shared" si="34"/>
        <v>35031410.401351556</v>
      </c>
      <c r="P100" s="20">
        <f t="shared" si="34"/>
        <v>36224443.015662417</v>
      </c>
      <c r="Q100" s="20">
        <f t="shared" si="34"/>
        <v>38098736.255196542</v>
      </c>
      <c r="R100" s="20">
        <f t="shared" si="34"/>
        <v>39178247.520018585</v>
      </c>
      <c r="S100" s="20">
        <f t="shared" si="34"/>
        <v>40352748.076048218</v>
      </c>
      <c r="T100" s="20">
        <f t="shared" si="34"/>
        <v>41444740.821832821</v>
      </c>
      <c r="U100" s="20">
        <f t="shared" si="34"/>
        <v>42544291.019459158</v>
      </c>
      <c r="V100" s="20">
        <f t="shared" si="34"/>
        <v>43694459.037499279</v>
      </c>
      <c r="W100" s="20">
        <f t="shared" si="34"/>
        <v>44909129.253794648</v>
      </c>
      <c r="X100" s="20">
        <f t="shared" si="34"/>
        <v>46188455.153880961</v>
      </c>
      <c r="Y100" s="20">
        <f t="shared" si="34"/>
        <v>47516578.343795553</v>
      </c>
      <c r="Z100" s="20">
        <f t="shared" si="34"/>
        <v>48839039.106987506</v>
      </c>
      <c r="AA100" s="20">
        <f t="shared" si="34"/>
        <v>50208935.98777996</v>
      </c>
      <c r="AB100" s="20"/>
    </row>
    <row r="101" spans="1:28" ht="15.75" thickBot="1">
      <c r="H101" s="13">
        <f>SUM(H97:H100)</f>
        <v>33056633.761461243</v>
      </c>
      <c r="I101" s="13">
        <f t="shared" ref="I101:AA101" si="35">SUM(I97:I100)</f>
        <v>61060273.453594461</v>
      </c>
      <c r="J101" s="13">
        <f t="shared" si="35"/>
        <v>64312104.166559875</v>
      </c>
      <c r="K101" s="13">
        <f t="shared" si="35"/>
        <v>66611674.638691664</v>
      </c>
      <c r="L101" s="13">
        <f t="shared" si="35"/>
        <v>68720322.96279633</v>
      </c>
      <c r="M101" s="13">
        <f t="shared" si="35"/>
        <v>71201991.910130426</v>
      </c>
      <c r="N101" s="13">
        <f t="shared" si="35"/>
        <v>73606693.064084649</v>
      </c>
      <c r="O101" s="13">
        <f t="shared" si="35"/>
        <v>76557547.182264596</v>
      </c>
      <c r="P101" s="13">
        <f t="shared" si="35"/>
        <v>79203432.485566646</v>
      </c>
      <c r="Q101" s="13">
        <f t="shared" si="35"/>
        <v>83453750.951842025</v>
      </c>
      <c r="R101" s="13">
        <f t="shared" si="35"/>
        <v>85880470.397140801</v>
      </c>
      <c r="S101" s="13">
        <f t="shared" si="35"/>
        <v>88493798.561006278</v>
      </c>
      <c r="T101" s="13">
        <f t="shared" si="35"/>
        <v>90971202.476258025</v>
      </c>
      <c r="U101" s="13">
        <f t="shared" si="35"/>
        <v>93476966.656073332</v>
      </c>
      <c r="V101" s="13">
        <f t="shared" si="35"/>
        <v>96089866.833780169</v>
      </c>
      <c r="W101" s="13">
        <f t="shared" si="35"/>
        <v>98835608.400403261</v>
      </c>
      <c r="X101" s="13">
        <f t="shared" si="35"/>
        <v>101714927.73698586</v>
      </c>
      <c r="Y101" s="13">
        <f t="shared" si="35"/>
        <v>104699442.55174734</v>
      </c>
      <c r="Z101" s="13">
        <f t="shared" si="35"/>
        <v>107690552.83372334</v>
      </c>
      <c r="AA101" s="13">
        <f t="shared" si="35"/>
        <v>110785365.3779994</v>
      </c>
      <c r="AB101" s="20"/>
    </row>
    <row r="102" spans="1:28" ht="15.75" thickTop="1">
      <c r="H102" s="20"/>
      <c r="I102" s="20"/>
      <c r="J102" s="20"/>
      <c r="K102" s="20"/>
      <c r="L102" s="20"/>
      <c r="M102" s="20"/>
      <c r="N102" s="20"/>
      <c r="O102" s="20"/>
      <c r="P102" s="20"/>
      <c r="Q102" s="20"/>
      <c r="R102" s="20"/>
      <c r="S102" s="20"/>
      <c r="T102" s="20"/>
      <c r="U102" s="20"/>
      <c r="V102" s="20"/>
      <c r="W102" s="20"/>
      <c r="X102" s="20"/>
      <c r="Y102" s="20"/>
      <c r="Z102" s="20"/>
      <c r="AA102" s="20"/>
      <c r="AB102" s="20"/>
    </row>
    <row r="103" spans="1:28">
      <c r="G103" s="25"/>
      <c r="H103" s="20"/>
      <c r="I103" s="20"/>
      <c r="J103" s="20"/>
      <c r="K103" s="20"/>
      <c r="L103" s="20"/>
      <c r="M103" s="20"/>
      <c r="N103" s="20"/>
      <c r="O103" s="20"/>
      <c r="P103" s="20"/>
      <c r="Q103" s="20"/>
      <c r="R103" s="20"/>
      <c r="S103" s="20"/>
      <c r="T103" s="20"/>
      <c r="U103" s="20"/>
      <c r="V103" s="20"/>
      <c r="W103" s="20"/>
      <c r="X103" s="20"/>
      <c r="Y103" s="20"/>
      <c r="Z103" s="20"/>
      <c r="AA103" s="20"/>
      <c r="AB103" s="20"/>
    </row>
    <row r="104" spans="1:28">
      <c r="D104" s="7" t="s">
        <v>80</v>
      </c>
      <c r="H104" s="18">
        <f>H97/H$101</f>
        <v>4.306873242976119E-2</v>
      </c>
      <c r="I104" s="18">
        <f t="shared" ref="I104:AA107" si="36">I97/I$101</f>
        <v>4.303017932822991E-2</v>
      </c>
      <c r="J104" s="18">
        <f t="shared" si="36"/>
        <v>4.1768229639852876E-2</v>
      </c>
      <c r="K104" s="18">
        <f t="shared" si="36"/>
        <v>4.1480222603108491E-2</v>
      </c>
      <c r="L104" s="18">
        <f t="shared" si="36"/>
        <v>4.1529139380268955E-2</v>
      </c>
      <c r="M104" s="18">
        <f t="shared" si="36"/>
        <v>4.1415837149789678E-2</v>
      </c>
      <c r="N104" s="18">
        <f t="shared" si="36"/>
        <v>4.1544158683744253E-2</v>
      </c>
      <c r="O104" s="18">
        <f t="shared" si="36"/>
        <v>4.1459254636188249E-2</v>
      </c>
      <c r="P104" s="18">
        <f t="shared" si="36"/>
        <v>4.1358187917004893E-2</v>
      </c>
      <c r="Q104" s="18">
        <f t="shared" si="36"/>
        <v>4.1190851393624342E-2</v>
      </c>
      <c r="R104" s="18">
        <f t="shared" si="36"/>
        <v>4.11615988039159E-2</v>
      </c>
      <c r="S104" s="18">
        <f t="shared" si="36"/>
        <v>4.1181425183157677E-2</v>
      </c>
      <c r="T104" s="18">
        <f t="shared" si="36"/>
        <v>4.1108903647589762E-2</v>
      </c>
      <c r="U104" s="18">
        <f t="shared" si="36"/>
        <v>4.1018013480547288E-2</v>
      </c>
      <c r="V104" s="18">
        <f t="shared" si="36"/>
        <v>4.094098174512046E-2</v>
      </c>
      <c r="W104" s="18">
        <f t="shared" si="36"/>
        <v>4.0886004641307754E-2</v>
      </c>
      <c r="X104" s="18">
        <f t="shared" si="36"/>
        <v>4.0850757738389774E-2</v>
      </c>
      <c r="Y104" s="18">
        <f t="shared" si="36"/>
        <v>4.0822196822523929E-2</v>
      </c>
      <c r="Z104" s="18">
        <f t="shared" si="36"/>
        <v>4.0763264214400491E-2</v>
      </c>
      <c r="AA104" s="18">
        <f t="shared" si="36"/>
        <v>4.0709530193232139E-2</v>
      </c>
      <c r="AB104" s="20"/>
    </row>
    <row r="105" spans="1:28">
      <c r="D105" s="7" t="s">
        <v>81</v>
      </c>
      <c r="H105" s="18">
        <f t="shared" ref="H105:W107" si="37">H98/H$101</f>
        <v>0.20357747087219419</v>
      </c>
      <c r="I105" s="18">
        <f t="shared" si="37"/>
        <v>0.20920757181672484</v>
      </c>
      <c r="J105" s="18">
        <f t="shared" si="37"/>
        <v>0.204713011492383</v>
      </c>
      <c r="K105" s="18">
        <f t="shared" si="37"/>
        <v>0.20287045700933079</v>
      </c>
      <c r="L105" s="18">
        <f t="shared" si="37"/>
        <v>0.20040289044172424</v>
      </c>
      <c r="M105" s="18">
        <f t="shared" si="37"/>
        <v>0.19911059136908937</v>
      </c>
      <c r="N105" s="18">
        <f t="shared" si="37"/>
        <v>0.19676177807481376</v>
      </c>
      <c r="O105" s="18">
        <f t="shared" si="37"/>
        <v>0.19501733610684266</v>
      </c>
      <c r="P105" s="18">
        <f t="shared" si="37"/>
        <v>0.19331315139076474</v>
      </c>
      <c r="Q105" s="18">
        <f t="shared" si="37"/>
        <v>0.1917932663006382</v>
      </c>
      <c r="R105" s="18">
        <f t="shared" si="37"/>
        <v>0.19165706009129527</v>
      </c>
      <c r="S105" s="18">
        <f t="shared" si="37"/>
        <v>0.19174937588242469</v>
      </c>
      <c r="T105" s="18">
        <f t="shared" si="37"/>
        <v>0.19141170036193619</v>
      </c>
      <c r="U105" s="18">
        <f t="shared" si="37"/>
        <v>0.19098849663047879</v>
      </c>
      <c r="V105" s="18">
        <f t="shared" si="37"/>
        <v>0.19062982067097672</v>
      </c>
      <c r="W105" s="18">
        <f t="shared" si="37"/>
        <v>0.19037383571423891</v>
      </c>
      <c r="X105" s="18">
        <f t="shared" si="36"/>
        <v>0.19020971872202092</v>
      </c>
      <c r="Y105" s="18">
        <f t="shared" si="36"/>
        <v>0.19007673309154433</v>
      </c>
      <c r="Z105" s="18">
        <f t="shared" si="36"/>
        <v>0.18980233047491479</v>
      </c>
      <c r="AA105" s="18">
        <f t="shared" si="36"/>
        <v>0.18955213357238263</v>
      </c>
    </row>
    <row r="106" spans="1:28">
      <c r="D106" s="7" t="s">
        <v>82</v>
      </c>
      <c r="H106" s="18">
        <f t="shared" si="37"/>
        <v>0.27694336034139311</v>
      </c>
      <c r="I106" s="18">
        <f t="shared" si="36"/>
        <v>0.28515759007943148</v>
      </c>
      <c r="J106" s="18">
        <f t="shared" si="36"/>
        <v>0.29790614895756407</v>
      </c>
      <c r="K106" s="18">
        <f t="shared" si="36"/>
        <v>0.29947083301913069</v>
      </c>
      <c r="L106" s="18">
        <f t="shared" si="36"/>
        <v>0.30212606156411448</v>
      </c>
      <c r="M106" s="18">
        <f t="shared" si="36"/>
        <v>0.30310452599869009</v>
      </c>
      <c r="N106" s="18">
        <f t="shared" si="36"/>
        <v>0.30497364841601105</v>
      </c>
      <c r="O106" s="18">
        <f t="shared" si="36"/>
        <v>0.3059406928469145</v>
      </c>
      <c r="P106" s="18">
        <f t="shared" si="36"/>
        <v>0.30796915140248282</v>
      </c>
      <c r="Q106" s="18">
        <f t="shared" si="36"/>
        <v>0.31049073130105859</v>
      </c>
      <c r="R106" s="18">
        <f t="shared" si="36"/>
        <v>0.31098626743035623</v>
      </c>
      <c r="S106" s="18">
        <f t="shared" si="36"/>
        <v>0.31107399099643274</v>
      </c>
      <c r="T106" s="18">
        <f t="shared" si="36"/>
        <v>0.3118985122195993</v>
      </c>
      <c r="U106" s="18">
        <f t="shared" si="36"/>
        <v>0.3128622148659948</v>
      </c>
      <c r="V106" s="18">
        <f t="shared" si="36"/>
        <v>0.31370425647139638</v>
      </c>
      <c r="W106" s="18">
        <f t="shared" si="36"/>
        <v>0.3143580803450719</v>
      </c>
      <c r="X106" s="18">
        <f t="shared" si="36"/>
        <v>0.3148424093646186</v>
      </c>
      <c r="Y106" s="18">
        <f t="shared" si="36"/>
        <v>0.31526313947507251</v>
      </c>
      <c r="Z106" s="18">
        <f t="shared" si="36"/>
        <v>0.31592165213171186</v>
      </c>
      <c r="AA106" s="18">
        <f t="shared" si="36"/>
        <v>0.3165292339629146</v>
      </c>
    </row>
    <row r="107" spans="1:28">
      <c r="A107" s="9"/>
      <c r="D107" s="7" t="s">
        <v>83</v>
      </c>
      <c r="H107" s="18">
        <f t="shared" si="37"/>
        <v>0.47641043635665159</v>
      </c>
      <c r="I107" s="18">
        <f t="shared" si="36"/>
        <v>0.46260465877561374</v>
      </c>
      <c r="J107" s="18">
        <f t="shared" si="36"/>
        <v>0.45561260991020003</v>
      </c>
      <c r="K107" s="18">
        <f t="shared" si="36"/>
        <v>0.45617848736842997</v>
      </c>
      <c r="L107" s="18">
        <f t="shared" si="36"/>
        <v>0.45594190861389233</v>
      </c>
      <c r="M107" s="18">
        <f t="shared" si="36"/>
        <v>0.45636904548243079</v>
      </c>
      <c r="N107" s="18">
        <f t="shared" si="36"/>
        <v>0.45672041482543102</v>
      </c>
      <c r="O107" s="18">
        <f t="shared" si="36"/>
        <v>0.4575827164100546</v>
      </c>
      <c r="P107" s="18">
        <f t="shared" si="36"/>
        <v>0.45735950928974761</v>
      </c>
      <c r="Q107" s="18">
        <f t="shared" si="36"/>
        <v>0.45652515100467883</v>
      </c>
      <c r="R107" s="18">
        <f t="shared" si="36"/>
        <v>0.45619507367443268</v>
      </c>
      <c r="S107" s="18">
        <f t="shared" si="36"/>
        <v>0.45599520793798504</v>
      </c>
      <c r="T107" s="18">
        <f t="shared" si="36"/>
        <v>0.45558088377087474</v>
      </c>
      <c r="U107" s="18">
        <f t="shared" si="36"/>
        <v>0.45513127502297912</v>
      </c>
      <c r="V107" s="18">
        <f t="shared" si="36"/>
        <v>0.4547249411125065</v>
      </c>
      <c r="W107" s="18">
        <f t="shared" si="36"/>
        <v>0.45438207929938146</v>
      </c>
      <c r="X107" s="18">
        <f t="shared" si="36"/>
        <v>0.45409711417497067</v>
      </c>
      <c r="Y107" s="18">
        <f t="shared" si="36"/>
        <v>0.45383793061085925</v>
      </c>
      <c r="Z107" s="18">
        <f t="shared" si="36"/>
        <v>0.45351275317897283</v>
      </c>
      <c r="AA107" s="18">
        <f t="shared" si="36"/>
        <v>0.45320910227147054</v>
      </c>
    </row>
    <row r="108" spans="1:28"/>
    <row r="109" spans="1:28">
      <c r="H109" s="15"/>
      <c r="I109" s="15"/>
      <c r="J109" s="15"/>
      <c r="K109" s="15"/>
      <c r="L109" s="15"/>
      <c r="M109" s="15"/>
      <c r="N109" s="15"/>
      <c r="O109" s="15"/>
      <c r="P109" s="15"/>
      <c r="Q109" s="15"/>
      <c r="R109" s="15"/>
      <c r="S109" s="15"/>
      <c r="T109" s="15"/>
      <c r="U109" s="15"/>
      <c r="V109" s="15"/>
      <c r="W109" s="15"/>
      <c r="X109" s="15"/>
      <c r="Y109" s="15"/>
      <c r="Z109" s="15"/>
      <c r="AA109" s="15"/>
    </row>
    <row r="110" spans="1:28">
      <c r="D110" s="7" t="s">
        <v>79</v>
      </c>
      <c r="H110" s="18">
        <f>H84/H100</f>
        <v>0.17120538489510811</v>
      </c>
      <c r="I110" s="18">
        <f t="shared" ref="I110:AA110" si="38">I84/I100</f>
        <v>0.17088088101762344</v>
      </c>
      <c r="J110" s="18">
        <f t="shared" si="38"/>
        <v>0.17142132021961512</v>
      </c>
      <c r="K110" s="18">
        <f t="shared" si="38"/>
        <v>0.16868611352625029</v>
      </c>
      <c r="L110" s="18">
        <f t="shared" si="38"/>
        <v>0.16855340115220943</v>
      </c>
      <c r="M110" s="18">
        <f t="shared" si="38"/>
        <v>0.16782308826077255</v>
      </c>
      <c r="N110" s="18">
        <f t="shared" si="38"/>
        <v>0.1674288956388279</v>
      </c>
      <c r="O110" s="18">
        <f t="shared" si="38"/>
        <v>0.16679474085256241</v>
      </c>
      <c r="P110" s="18">
        <f t="shared" si="38"/>
        <v>0.16661307269604506</v>
      </c>
      <c r="Q110" s="18">
        <f t="shared" si="38"/>
        <v>0.1661735994260187</v>
      </c>
      <c r="R110" s="18">
        <f t="shared" si="38"/>
        <v>0.16604467239579249</v>
      </c>
      <c r="S110" s="18">
        <f t="shared" si="38"/>
        <v>0.16598638280326503</v>
      </c>
      <c r="T110" s="18">
        <f t="shared" si="38"/>
        <v>0.16579808673155319</v>
      </c>
      <c r="U110" s="18">
        <f t="shared" si="38"/>
        <v>0.16558418895521862</v>
      </c>
      <c r="V110" s="18">
        <f t="shared" si="38"/>
        <v>0.16539058877481858</v>
      </c>
      <c r="W110" s="18">
        <f t="shared" si="38"/>
        <v>0.16522924052727941</v>
      </c>
      <c r="X110" s="18">
        <f t="shared" si="38"/>
        <v>0.16509705935430488</v>
      </c>
      <c r="Y110" s="18">
        <f t="shared" si="38"/>
        <v>0.16497542556129904</v>
      </c>
      <c r="Z110" s="18">
        <f t="shared" si="38"/>
        <v>0.16481076719393659</v>
      </c>
      <c r="AA110" s="18">
        <f t="shared" si="38"/>
        <v>0.16465434877170368</v>
      </c>
    </row>
    <row r="111" spans="1:28">
      <c r="D111" s="7" t="s">
        <v>78</v>
      </c>
      <c r="H111" s="18">
        <f t="shared" ref="H111:AA111" si="39">H73/H99</f>
        <v>0.74794071309839461</v>
      </c>
      <c r="I111" s="18">
        <f t="shared" si="39"/>
        <v>0.76803762089349115</v>
      </c>
      <c r="J111" s="18">
        <f t="shared" si="39"/>
        <v>0.76779746334868815</v>
      </c>
      <c r="K111" s="18">
        <f t="shared" si="39"/>
        <v>0.75954096373968294</v>
      </c>
      <c r="L111" s="18">
        <f t="shared" si="39"/>
        <v>0.75165738330873255</v>
      </c>
      <c r="M111" s="18">
        <f t="shared" si="39"/>
        <v>0.74481080590048976</v>
      </c>
      <c r="N111" s="18">
        <f t="shared" si="39"/>
        <v>0.73754434281700687</v>
      </c>
      <c r="O111" s="18">
        <f t="shared" si="39"/>
        <v>0.72808104752241276</v>
      </c>
      <c r="P111" s="18">
        <f t="shared" si="39"/>
        <v>0.72009697747602264</v>
      </c>
      <c r="Q111" s="18">
        <f t="shared" si="39"/>
        <v>0.71999983548040913</v>
      </c>
      <c r="R111" s="18">
        <f t="shared" si="39"/>
        <v>0.71949618785298408</v>
      </c>
      <c r="S111" s="18">
        <f t="shared" si="39"/>
        <v>0.71899324434688117</v>
      </c>
      <c r="T111" s="18">
        <f t="shared" si="39"/>
        <v>0.71849100348654371</v>
      </c>
      <c r="U111" s="18">
        <f t="shared" si="39"/>
        <v>0.71798946380053441</v>
      </c>
      <c r="V111" s="18">
        <f t="shared" si="39"/>
        <v>0.71748862382152234</v>
      </c>
      <c r="W111" s="18">
        <f t="shared" si="39"/>
        <v>0.71698848208626731</v>
      </c>
      <c r="X111" s="18">
        <f t="shared" si="39"/>
        <v>0.71648903713560641</v>
      </c>
      <c r="Y111" s="18">
        <f t="shared" si="39"/>
        <v>0.71599028751443994</v>
      </c>
      <c r="Z111" s="18">
        <f t="shared" si="39"/>
        <v>0.7154922317717165</v>
      </c>
      <c r="AA111" s="18">
        <f t="shared" si="39"/>
        <v>0.71499486846042004</v>
      </c>
    </row>
    <row r="112" spans="1:28">
      <c r="H112" s="15"/>
      <c r="I112" s="15"/>
      <c r="J112" s="15"/>
      <c r="K112" s="15"/>
      <c r="L112" s="15"/>
      <c r="M112" s="15"/>
      <c r="N112" s="15"/>
      <c r="O112" s="15"/>
      <c r="P112" s="15"/>
      <c r="Q112" s="15"/>
      <c r="R112" s="15"/>
      <c r="S112" s="15"/>
      <c r="T112" s="15"/>
      <c r="U112" s="15"/>
      <c r="V112" s="15"/>
      <c r="W112" s="15"/>
      <c r="X112" s="15"/>
      <c r="Y112" s="15"/>
      <c r="Z112" s="15"/>
      <c r="AA112" s="15"/>
    </row>
    <row r="113" spans="1:27">
      <c r="G113" s="25"/>
      <c r="H113" s="15"/>
      <c r="I113" s="15"/>
      <c r="J113" s="15"/>
      <c r="K113" s="15"/>
      <c r="L113" s="15"/>
      <c r="M113" s="15"/>
      <c r="N113" s="15"/>
      <c r="O113" s="15"/>
      <c r="P113" s="15"/>
      <c r="Q113" s="15"/>
      <c r="R113" s="15"/>
      <c r="S113" s="15"/>
      <c r="T113" s="15"/>
      <c r="U113" s="15"/>
      <c r="V113" s="15"/>
      <c r="W113" s="15"/>
      <c r="X113" s="15"/>
      <c r="Y113" s="15"/>
      <c r="Z113" s="15"/>
      <c r="AA113" s="15"/>
    </row>
    <row r="114" spans="1:27" s="4" customFormat="1">
      <c r="A114" s="4">
        <f>MAX($A$7:A113)+1</f>
        <v>2</v>
      </c>
      <c r="B114" s="4" t="s">
        <v>219</v>
      </c>
    </row>
    <row r="115" spans="1:27"/>
    <row r="116" spans="1:27"/>
    <row r="117" spans="1:27"/>
    <row r="118" spans="1:27">
      <c r="G118" s="23"/>
      <c r="H118" s="23"/>
      <c r="I118" s="23"/>
      <c r="J118" s="23"/>
      <c r="K118" s="23"/>
      <c r="L118" s="23"/>
      <c r="M118" s="23"/>
      <c r="N118" s="23"/>
      <c r="O118" s="23"/>
      <c r="P118" s="23"/>
      <c r="Q118" s="23"/>
      <c r="R118" s="23"/>
      <c r="S118" s="23"/>
      <c r="T118" s="23"/>
      <c r="U118" s="23"/>
      <c r="V118" s="23"/>
      <c r="W118" s="23"/>
      <c r="X118" s="23"/>
      <c r="Y118" s="23"/>
      <c r="Z118" s="23"/>
      <c r="AA118" s="23"/>
    </row>
    <row r="119" spans="1:27">
      <c r="D119" s="37" t="s">
        <v>121</v>
      </c>
      <c r="H119" s="20">
        <f>'CIAL 20 year return calculation'!G286</f>
        <v>401463579.91227555</v>
      </c>
      <c r="I119" s="20">
        <f>'CIAL 20 year return calculation'!H286</f>
        <v>429519101.6953069</v>
      </c>
      <c r="J119" s="20">
        <f>'CIAL 20 year return calculation'!I286</f>
        <v>440425408.70748156</v>
      </c>
      <c r="K119" s="20">
        <f>'CIAL 20 year return calculation'!J286</f>
        <v>441887987.67489332</v>
      </c>
      <c r="L119" s="20">
        <f>'CIAL 20 year return calculation'!K286</f>
        <v>447359146.27511245</v>
      </c>
      <c r="M119" s="20">
        <f>'CIAL 20 year return calculation'!L286</f>
        <v>449747172.84894818</v>
      </c>
      <c r="N119" s="20">
        <f>'CIAL 20 year return calculation'!M286</f>
        <v>445377316.59371591</v>
      </c>
      <c r="O119" s="20">
        <f>'CIAL 20 year return calculation'!N286</f>
        <v>441082264.88167602</v>
      </c>
      <c r="P119" s="20">
        <f>'CIAL 20 year return calculation'!O286</f>
        <v>436841628.26395565</v>
      </c>
      <c r="Q119" s="20">
        <f>'CIAL 20 year return calculation'!P286</f>
        <v>432607568.75661892</v>
      </c>
      <c r="R119" s="20">
        <f>'CIAL 20 year return calculation'!Q286</f>
        <v>428347884.69776887</v>
      </c>
      <c r="S119" s="20">
        <f>'CIAL 20 year return calculation'!R286</f>
        <v>425630191.71801889</v>
      </c>
      <c r="T119" s="20">
        <f>'CIAL 20 year return calculation'!S286</f>
        <v>422981059.41188043</v>
      </c>
      <c r="U119" s="20">
        <f>'CIAL 20 year return calculation'!T286</f>
        <v>420357154.13003045</v>
      </c>
      <c r="V119" s="20">
        <f>'CIAL 20 year return calculation'!U286</f>
        <v>417784246.93834889</v>
      </c>
      <c r="W119" s="20">
        <f>'CIAL 20 year return calculation'!V286</f>
        <v>415282909.19816047</v>
      </c>
      <c r="X119" s="20">
        <f>'CIAL 20 year return calculation'!W286</f>
        <v>412723734.30086893</v>
      </c>
      <c r="Y119" s="20">
        <f>'CIAL 20 year return calculation'!X286</f>
        <v>410106560.48798782</v>
      </c>
      <c r="Z119" s="20">
        <f>'CIAL 20 year return calculation'!Y286</f>
        <v>407425929.66464329</v>
      </c>
      <c r="AA119" s="20">
        <f>'CIAL 20 year return calculation'!Z286</f>
        <v>404678619.62570661</v>
      </c>
    </row>
    <row r="120" spans="1:27">
      <c r="D120" s="37" t="s">
        <v>122</v>
      </c>
      <c r="F120" s="57">
        <f>rivprop</f>
        <v>0.5</v>
      </c>
      <c r="H120" s="20">
        <f>$F$120*'CIAL 20 year return calculation'!H282</f>
        <v>16778404.669318024</v>
      </c>
      <c r="I120" s="20">
        <f>$F$120*'CIAL 20 year return calculation'!I282</f>
        <v>8318428.7742750365</v>
      </c>
      <c r="J120" s="20">
        <f>$F$120*'CIAL 20 year return calculation'!J282</f>
        <v>3683176.4320152262</v>
      </c>
      <c r="K120" s="20">
        <f>$F$120*'CIAL 20 year return calculation'!K282</f>
        <v>5957427.2037239727</v>
      </c>
      <c r="L120" s="20">
        <f>$F$120*'CIAL 20 year return calculation'!L282</f>
        <v>4541381.4913158882</v>
      </c>
      <c r="M120" s="20">
        <f>$F$120*'CIAL 20 year return calculation'!M282</f>
        <v>0</v>
      </c>
      <c r="N120" s="20">
        <f>$F$120*'CIAL 20 year return calculation'!N282</f>
        <v>0</v>
      </c>
      <c r="O120" s="20">
        <f>$F$120*'CIAL 20 year return calculation'!O282</f>
        <v>0</v>
      </c>
      <c r="P120" s="20">
        <f>$F$120*'CIAL 20 year return calculation'!P282</f>
        <v>0</v>
      </c>
      <c r="Q120" s="20">
        <f>$F$120*'CIAL 20 year return calculation'!Q282</f>
        <v>0</v>
      </c>
      <c r="R120" s="20">
        <f>$F$120*'CIAL 20 year return calculation'!R282</f>
        <v>0</v>
      </c>
      <c r="S120" s="20">
        <f>$F$120*'CIAL 20 year return calculation'!S282</f>
        <v>0</v>
      </c>
      <c r="T120" s="20">
        <f>$F$120*'CIAL 20 year return calculation'!T282</f>
        <v>0</v>
      </c>
      <c r="U120" s="20">
        <f>$F$120*'CIAL 20 year return calculation'!U282</f>
        <v>0</v>
      </c>
      <c r="V120" s="20">
        <f>$F$120*'CIAL 20 year return calculation'!V282</f>
        <v>0</v>
      </c>
      <c r="W120" s="20">
        <f>$F$120*'CIAL 20 year return calculation'!W282</f>
        <v>0</v>
      </c>
      <c r="X120" s="20">
        <f>$F$120*'CIAL 20 year return calculation'!X282</f>
        <v>0</v>
      </c>
      <c r="Y120" s="20">
        <f>$F$120*'CIAL 20 year return calculation'!Y282</f>
        <v>0</v>
      </c>
      <c r="Z120" s="20">
        <f>$F$120*'CIAL 20 year return calculation'!Z282</f>
        <v>0</v>
      </c>
      <c r="AA120" s="20">
        <f>$F$120*'CIAL 20 year return calculation'!AA282</f>
        <v>0</v>
      </c>
    </row>
    <row r="121" spans="1:27">
      <c r="D121" s="37" t="s">
        <v>7</v>
      </c>
      <c r="H121" s="20">
        <f>H119+H120</f>
        <v>418241984.58159357</v>
      </c>
      <c r="I121" s="20">
        <f t="shared" ref="I121:AA121" si="40">I119+I120</f>
        <v>437837530.46958196</v>
      </c>
      <c r="J121" s="20">
        <f t="shared" si="40"/>
        <v>444108585.1394968</v>
      </c>
      <c r="K121" s="20">
        <f t="shared" si="40"/>
        <v>447845414.87861729</v>
      </c>
      <c r="L121" s="20">
        <f t="shared" si="40"/>
        <v>451900527.76642835</v>
      </c>
      <c r="M121" s="20">
        <f t="shared" si="40"/>
        <v>449747172.84894818</v>
      </c>
      <c r="N121" s="20">
        <f t="shared" si="40"/>
        <v>445377316.59371591</v>
      </c>
      <c r="O121" s="20">
        <f t="shared" si="40"/>
        <v>441082264.88167602</v>
      </c>
      <c r="P121" s="20">
        <f t="shared" si="40"/>
        <v>436841628.26395565</v>
      </c>
      <c r="Q121" s="20">
        <f t="shared" si="40"/>
        <v>432607568.75661892</v>
      </c>
      <c r="R121" s="20">
        <f t="shared" si="40"/>
        <v>428347884.69776887</v>
      </c>
      <c r="S121" s="20">
        <f t="shared" si="40"/>
        <v>425630191.71801889</v>
      </c>
      <c r="T121" s="20">
        <f t="shared" si="40"/>
        <v>422981059.41188043</v>
      </c>
      <c r="U121" s="20">
        <f t="shared" si="40"/>
        <v>420357154.13003045</v>
      </c>
      <c r="V121" s="20">
        <f t="shared" si="40"/>
        <v>417784246.93834889</v>
      </c>
      <c r="W121" s="20">
        <f t="shared" si="40"/>
        <v>415282909.19816047</v>
      </c>
      <c r="X121" s="20">
        <f t="shared" si="40"/>
        <v>412723734.30086893</v>
      </c>
      <c r="Y121" s="20">
        <f t="shared" si="40"/>
        <v>410106560.48798782</v>
      </c>
      <c r="Z121" s="20">
        <f t="shared" si="40"/>
        <v>407425929.66464329</v>
      </c>
      <c r="AA121" s="20">
        <f t="shared" si="40"/>
        <v>404678619.62570661</v>
      </c>
    </row>
    <row r="122" spans="1:27">
      <c r="D122" s="37" t="s">
        <v>6</v>
      </c>
      <c r="F122" s="57">
        <f>Inputs!F23</f>
        <v>7.5800000000000006E-2</v>
      </c>
      <c r="H122" s="27">
        <f>$F$122</f>
        <v>7.5800000000000006E-2</v>
      </c>
      <c r="I122" s="27">
        <f t="shared" ref="I122:AA122" si="41">$F$122</f>
        <v>7.5800000000000006E-2</v>
      </c>
      <c r="J122" s="27">
        <f t="shared" si="41"/>
        <v>7.5800000000000006E-2</v>
      </c>
      <c r="K122" s="27">
        <f t="shared" si="41"/>
        <v>7.5800000000000006E-2</v>
      </c>
      <c r="L122" s="27">
        <f t="shared" si="41"/>
        <v>7.5800000000000006E-2</v>
      </c>
      <c r="M122" s="27">
        <f t="shared" si="41"/>
        <v>7.5800000000000006E-2</v>
      </c>
      <c r="N122" s="27">
        <f t="shared" si="41"/>
        <v>7.5800000000000006E-2</v>
      </c>
      <c r="O122" s="27">
        <f t="shared" si="41"/>
        <v>7.5800000000000006E-2</v>
      </c>
      <c r="P122" s="27">
        <f t="shared" si="41"/>
        <v>7.5800000000000006E-2</v>
      </c>
      <c r="Q122" s="27">
        <f t="shared" si="41"/>
        <v>7.5800000000000006E-2</v>
      </c>
      <c r="R122" s="27">
        <f t="shared" si="41"/>
        <v>7.5800000000000006E-2</v>
      </c>
      <c r="S122" s="27">
        <f t="shared" si="41"/>
        <v>7.5800000000000006E-2</v>
      </c>
      <c r="T122" s="27">
        <f t="shared" si="41"/>
        <v>7.5800000000000006E-2</v>
      </c>
      <c r="U122" s="27">
        <f t="shared" si="41"/>
        <v>7.5800000000000006E-2</v>
      </c>
      <c r="V122" s="27">
        <f t="shared" si="41"/>
        <v>7.5800000000000006E-2</v>
      </c>
      <c r="W122" s="27">
        <f t="shared" si="41"/>
        <v>7.5800000000000006E-2</v>
      </c>
      <c r="X122" s="27">
        <f t="shared" si="41"/>
        <v>7.5800000000000006E-2</v>
      </c>
      <c r="Y122" s="27">
        <f t="shared" si="41"/>
        <v>7.5800000000000006E-2</v>
      </c>
      <c r="Z122" s="27">
        <f t="shared" si="41"/>
        <v>7.5800000000000006E-2</v>
      </c>
      <c r="AA122" s="27">
        <f t="shared" si="41"/>
        <v>7.5800000000000006E-2</v>
      </c>
    </row>
    <row r="123" spans="1:27">
      <c r="H123" s="27"/>
      <c r="I123" s="27"/>
      <c r="J123" s="27"/>
      <c r="K123" s="27"/>
      <c r="L123" s="27"/>
      <c r="M123" s="27"/>
      <c r="N123" s="27"/>
      <c r="O123" s="27"/>
      <c r="P123" s="27"/>
      <c r="Q123" s="27"/>
      <c r="R123" s="27"/>
      <c r="S123" s="27"/>
      <c r="T123" s="27"/>
      <c r="U123" s="27"/>
      <c r="V123" s="27"/>
      <c r="W123" s="27"/>
      <c r="X123" s="27"/>
      <c r="Y123" s="27"/>
      <c r="Z123" s="27"/>
      <c r="AA123" s="27"/>
    </row>
    <row r="124" spans="1:27">
      <c r="D124" s="37" t="s">
        <v>120</v>
      </c>
      <c r="H124" s="20">
        <f>H121*H122/MiY*MiFP</f>
        <v>18493266.418249466</v>
      </c>
      <c r="I124" s="20">
        <f t="shared" ref="I124:AA124" si="42">I121*I122</f>
        <v>33188084.809594315</v>
      </c>
      <c r="J124" s="20">
        <f t="shared" si="42"/>
        <v>33663430.753573857</v>
      </c>
      <c r="K124" s="20">
        <f t="shared" si="42"/>
        <v>33946682.447799191</v>
      </c>
      <c r="L124" s="20">
        <f t="shared" si="42"/>
        <v>34254060.004695274</v>
      </c>
      <c r="M124" s="20">
        <f t="shared" si="42"/>
        <v>34090835.701950274</v>
      </c>
      <c r="N124" s="20">
        <f t="shared" si="42"/>
        <v>33759600.597803667</v>
      </c>
      <c r="O124" s="20">
        <f t="shared" si="42"/>
        <v>33434035.678031046</v>
      </c>
      <c r="P124" s="20">
        <f t="shared" si="42"/>
        <v>33112595.422407839</v>
      </c>
      <c r="Q124" s="20">
        <f t="shared" si="42"/>
        <v>32791653.711751718</v>
      </c>
      <c r="R124" s="20">
        <f t="shared" si="42"/>
        <v>32468769.660090882</v>
      </c>
      <c r="S124" s="20">
        <f t="shared" si="42"/>
        <v>32262768.532225836</v>
      </c>
      <c r="T124" s="20">
        <f t="shared" si="42"/>
        <v>32061964.30342054</v>
      </c>
      <c r="U124" s="20">
        <f t="shared" si="42"/>
        <v>31863072.283056311</v>
      </c>
      <c r="V124" s="20">
        <f t="shared" si="42"/>
        <v>31668045.917926848</v>
      </c>
      <c r="W124" s="20">
        <f t="shared" si="42"/>
        <v>31478444.517220568</v>
      </c>
      <c r="X124" s="20">
        <f t="shared" si="42"/>
        <v>31284459.060005866</v>
      </c>
      <c r="Y124" s="20">
        <f t="shared" si="42"/>
        <v>31086077.28498948</v>
      </c>
      <c r="Z124" s="20">
        <f t="shared" si="42"/>
        <v>30882885.468579963</v>
      </c>
      <c r="AA124" s="20">
        <f t="shared" si="42"/>
        <v>30674639.367628563</v>
      </c>
    </row>
    <row r="125" spans="1:27">
      <c r="C125" s="37" t="s">
        <v>123</v>
      </c>
      <c r="D125" s="37" t="s">
        <v>3</v>
      </c>
      <c r="H125" s="20">
        <f>('CIAL 20 year return calculation'!H283+'CIAL 20 year return calculation'!H285)/MiY*MiFP</f>
        <v>8036971.1353541976</v>
      </c>
      <c r="I125" s="20">
        <f>'CIAL 20 year return calculation'!I283+'CIAL 20 year return calculation'!I285</f>
        <v>14592482.91029642</v>
      </c>
      <c r="J125" s="20">
        <f>'CIAL 20 year return calculation'!J283+'CIAL 20 year return calculation'!J285</f>
        <v>15001621.88435779</v>
      </c>
      <c r="K125" s="20">
        <f>'CIAL 20 year return calculation'!K283+'CIAL 20 year return calculation'!K285</f>
        <v>15579074.316431988</v>
      </c>
      <c r="L125" s="20">
        <f>'CIAL 20 year return calculation'!L283+'CIAL 20 year return calculation'!L285</f>
        <v>15960582.396507826</v>
      </c>
      <c r="M125" s="20">
        <f>'CIAL 20 year return calculation'!M283+'CIAL 20 year return calculation'!M285</f>
        <v>15465353.939762151</v>
      </c>
      <c r="N125" s="20">
        <f>'CIAL 20 year return calculation'!N283+'CIAL 20 year return calculation'!N285</f>
        <v>15312927.353510449</v>
      </c>
      <c r="O125" s="20">
        <f>'CIAL 20 year return calculation'!O283+'CIAL 20 year return calculation'!O285</f>
        <v>15179073.671300001</v>
      </c>
      <c r="P125" s="20">
        <f>'CIAL 20 year return calculation'!P283+'CIAL 20 year return calculation'!P285</f>
        <v>15091083.528830001</v>
      </c>
      <c r="Q125" s="20">
        <f>'CIAL 20 year return calculation'!Q283+'CIAL 20 year return calculation'!Q285</f>
        <v>15033275.890837193</v>
      </c>
      <c r="R125" s="20">
        <f>'CIAL 20 year return calculation'!R283+'CIAL 20 year return calculation'!R285</f>
        <v>13405791.679729294</v>
      </c>
      <c r="S125" s="20">
        <f>'CIAL 20 year return calculation'!S283+'CIAL 20 year return calculation'!S285</f>
        <v>13275346.949075216</v>
      </c>
      <c r="T125" s="20">
        <f>'CIAL 20 year return calculation'!T283+'CIAL 20 year return calculation'!T285</f>
        <v>13188809.954557924</v>
      </c>
      <c r="U125" s="20">
        <f>'CIAL 20 year return calculation'!U283+'CIAL 20 year return calculation'!U285</f>
        <v>13075803.863393703</v>
      </c>
      <c r="V125" s="20">
        <f>'CIAL 20 year return calculation'!V283+'CIAL 20 year return calculation'!V285</f>
        <v>12942327.77144723</v>
      </c>
      <c r="W125" s="20">
        <f>'CIAL 20 year return calculation'!W283+'CIAL 20 year return calculation'!W285</f>
        <v>12937770.567974623</v>
      </c>
      <c r="X125" s="20">
        <f>'CIAL 20 year return calculation'!X283+'CIAL 20 year return calculation'!X285</f>
        <v>12931929.194060896</v>
      </c>
      <c r="Y125" s="20">
        <f>'CIAL 20 year return calculation'!Y283+'CIAL 20 year return calculation'!Y285</f>
        <v>12930095.942131264</v>
      </c>
      <c r="Z125" s="20">
        <f>'CIAL 20 year return calculation'!Z283+'CIAL 20 year return calculation'!Z285</f>
        <v>12929898.470068831</v>
      </c>
      <c r="AA125" s="20">
        <f>'CIAL 20 year return calculation'!AA283+'CIAL 20 year return calculation'!AA285</f>
        <v>12929725.621155713</v>
      </c>
    </row>
    <row r="126" spans="1:27">
      <c r="C126" s="37" t="s">
        <v>124</v>
      </c>
      <c r="D126" s="37" t="s">
        <v>126</v>
      </c>
      <c r="H126" s="20">
        <f>-'CIAL 20 year return calculation'!H284/MiY*MiFP</f>
        <v>-4827886.7279181173</v>
      </c>
      <c r="I126" s="20">
        <f>-'CIAL 20 year return calculation'!I284</f>
        <v>-8861932.3739210553</v>
      </c>
      <c r="J126" s="20">
        <f>-'CIAL 20 year return calculation'!J284</f>
        <v>-9097847.9877390601</v>
      </c>
      <c r="K126" s="20">
        <f>-'CIAL 20 year return calculation'!K284</f>
        <v>-9135378.5092032216</v>
      </c>
      <c r="L126" s="20">
        <f>-'CIAL 20 year return calculation'!L284</f>
        <v>-9265845.98771175</v>
      </c>
      <c r="M126" s="20">
        <f>-'CIAL 20 year return calculation'!M284</f>
        <v>-11095497.684529884</v>
      </c>
      <c r="N126" s="20">
        <f>-'CIAL 20 year return calculation'!N284</f>
        <v>-11017875.641470527</v>
      </c>
      <c r="O126" s="20">
        <f>-'CIAL 20 year return calculation'!O284</f>
        <v>-10938437.053579686</v>
      </c>
      <c r="P126" s="20">
        <f>-'CIAL 20 year return calculation'!P284</f>
        <v>-10857024.021493252</v>
      </c>
      <c r="Q126" s="20">
        <f>-'CIAL 20 year return calculation'!Q284</f>
        <v>-10773591.831987139</v>
      </c>
      <c r="R126" s="20">
        <f>-'CIAL 20 year return calculation'!R284</f>
        <v>-10688098.699979318</v>
      </c>
      <c r="S126" s="20">
        <f>-'CIAL 20 year return calculation'!S284</f>
        <v>-10626214.642936788</v>
      </c>
      <c r="T126" s="20">
        <f>-'CIAL 20 year return calculation'!T284</f>
        <v>-10564904.672707904</v>
      </c>
      <c r="U126" s="20">
        <f>-'CIAL 20 year return calculation'!U284</f>
        <v>-10502896.671712173</v>
      </c>
      <c r="V126" s="20">
        <f>-'CIAL 20 year return calculation'!V284</f>
        <v>-10440990.031258836</v>
      </c>
      <c r="W126" s="20">
        <f>-'CIAL 20 year return calculation'!W284</f>
        <v>-10378595.670683108</v>
      </c>
      <c r="X126" s="20">
        <f>-'CIAL 20 year return calculation'!X284</f>
        <v>-10314755.381179802</v>
      </c>
      <c r="Y126" s="20">
        <f>-'CIAL 20 year return calculation'!Y284</f>
        <v>-10249465.118786758</v>
      </c>
      <c r="Z126" s="20">
        <f>-'CIAL 20 year return calculation'!Z284</f>
        <v>-10182588.431132127</v>
      </c>
      <c r="AA126" s="20">
        <f>-'CIAL 20 year return calculation'!AA284</f>
        <v>-10114044.76308769</v>
      </c>
    </row>
    <row r="127" spans="1:27">
      <c r="D127" s="37" t="s">
        <v>15</v>
      </c>
      <c r="H127" s="43">
        <f t="shared" ref="H127:AA127" si="43">SUM(H124:H126)</f>
        <v>21702350.825685546</v>
      </c>
      <c r="I127" s="43">
        <f t="shared" si="43"/>
        <v>38918635.345969677</v>
      </c>
      <c r="J127" s="43">
        <f t="shared" si="43"/>
        <v>39567204.650192589</v>
      </c>
      <c r="K127" s="43">
        <f t="shared" si="43"/>
        <v>40390378.25502795</v>
      </c>
      <c r="L127" s="43">
        <f t="shared" si="43"/>
        <v>40948796.413491346</v>
      </c>
      <c r="M127" s="43">
        <f t="shared" si="43"/>
        <v>38460691.957182541</v>
      </c>
      <c r="N127" s="43">
        <f t="shared" si="43"/>
        <v>38054652.309843585</v>
      </c>
      <c r="O127" s="43">
        <f t="shared" si="43"/>
        <v>37674672.295751363</v>
      </c>
      <c r="P127" s="43">
        <f t="shared" si="43"/>
        <v>37346654.929744586</v>
      </c>
      <c r="Q127" s="43">
        <f t="shared" si="43"/>
        <v>37051337.770601764</v>
      </c>
      <c r="R127" s="43">
        <f t="shared" si="43"/>
        <v>35186462.639840856</v>
      </c>
      <c r="S127" s="43">
        <f t="shared" si="43"/>
        <v>34911900.838364266</v>
      </c>
      <c r="T127" s="43">
        <f t="shared" si="43"/>
        <v>34685869.585270554</v>
      </c>
      <c r="U127" s="43">
        <f t="shared" si="43"/>
        <v>34435979.474737838</v>
      </c>
      <c r="V127" s="43">
        <f t="shared" si="43"/>
        <v>34169383.658115238</v>
      </c>
      <c r="W127" s="43">
        <f t="shared" si="43"/>
        <v>34037619.414512083</v>
      </c>
      <c r="X127" s="43">
        <f t="shared" si="43"/>
        <v>33901632.872886963</v>
      </c>
      <c r="Y127" s="43">
        <f t="shared" si="43"/>
        <v>33766708.108333983</v>
      </c>
      <c r="Z127" s="43">
        <f t="shared" si="43"/>
        <v>33630195.507516667</v>
      </c>
      <c r="AA127" s="43">
        <f t="shared" si="43"/>
        <v>33490320.225696586</v>
      </c>
    </row>
    <row r="128" spans="1:27">
      <c r="D128" s="37" t="s">
        <v>137</v>
      </c>
      <c r="H128" s="20">
        <f t="shared" ref="H128:AA128" si="44">H127/(1-tax)</f>
        <v>30142153.924563259</v>
      </c>
      <c r="I128" s="20">
        <f t="shared" si="44"/>
        <v>54053660.202735662</v>
      </c>
      <c r="J128" s="20">
        <f t="shared" si="44"/>
        <v>54954450.903045267</v>
      </c>
      <c r="K128" s="20">
        <f t="shared" si="44"/>
        <v>56097747.576427713</v>
      </c>
      <c r="L128" s="20">
        <f t="shared" si="44"/>
        <v>56873328.352071315</v>
      </c>
      <c r="M128" s="20">
        <f t="shared" si="44"/>
        <v>53417627.71830909</v>
      </c>
      <c r="N128" s="20">
        <f t="shared" si="44"/>
        <v>52853683.763671644</v>
      </c>
      <c r="O128" s="20">
        <f t="shared" si="44"/>
        <v>52325933.744099118</v>
      </c>
      <c r="P128" s="20">
        <f t="shared" si="44"/>
        <v>51870354.069089703</v>
      </c>
      <c r="Q128" s="20">
        <f t="shared" si="44"/>
        <v>51460191.348058008</v>
      </c>
      <c r="R128" s="20">
        <f t="shared" si="44"/>
        <v>48870086.999778971</v>
      </c>
      <c r="S128" s="20">
        <f t="shared" si="44"/>
        <v>48488751.164394818</v>
      </c>
      <c r="T128" s="20">
        <f t="shared" si="44"/>
        <v>48174818.86843133</v>
      </c>
      <c r="U128" s="20">
        <f t="shared" si="44"/>
        <v>47827749.270469218</v>
      </c>
      <c r="V128" s="20">
        <f t="shared" si="44"/>
        <v>47457477.302937835</v>
      </c>
      <c r="W128" s="20">
        <f t="shared" si="44"/>
        <v>47274471.409044564</v>
      </c>
      <c r="X128" s="20">
        <f t="shared" si="44"/>
        <v>47085601.212343007</v>
      </c>
      <c r="Y128" s="20">
        <f t="shared" si="44"/>
        <v>46898205.706019424</v>
      </c>
      <c r="Z128" s="20">
        <f t="shared" si="44"/>
        <v>46708604.871550925</v>
      </c>
      <c r="AA128" s="20">
        <f t="shared" si="44"/>
        <v>46514333.646800816</v>
      </c>
    </row>
    <row r="129" spans="3:27"/>
    <row r="130" spans="3:27">
      <c r="C130" s="37" t="s">
        <v>4</v>
      </c>
      <c r="D130" s="37" t="s">
        <v>14</v>
      </c>
      <c r="H130" s="20">
        <f>Inputs!H109</f>
        <v>14550344.522228759</v>
      </c>
      <c r="I130" s="20">
        <f>Inputs!I109</f>
        <v>26748954.827138193</v>
      </c>
      <c r="J130" s="20">
        <f>Inputs!J109</f>
        <v>27278785.605587013</v>
      </c>
      <c r="K130" s="20">
        <f>Inputs!K109</f>
        <v>27938134.254388396</v>
      </c>
      <c r="L130" s="20">
        <f>Inputs!L109</f>
        <v>28543070.912959062</v>
      </c>
      <c r="M130" s="20">
        <f>Inputs!M109</f>
        <v>29340581.849278934</v>
      </c>
      <c r="N130" s="20">
        <f>Inputs!N109</f>
        <v>30086742.267704841</v>
      </c>
      <c r="O130" s="20">
        <f>Inputs!O109</f>
        <v>30854472.098553393</v>
      </c>
      <c r="P130" s="20">
        <f>Inputs!P109</f>
        <v>31635398.921559013</v>
      </c>
      <c r="Q130" s="20">
        <f>Inputs!Q109</f>
        <v>32467497.265826695</v>
      </c>
      <c r="R130" s="20">
        <f>Inputs!R109</f>
        <v>33321512.966273468</v>
      </c>
      <c r="S130" s="20">
        <f>Inputs!S109</f>
        <v>34173959.795258909</v>
      </c>
      <c r="T130" s="20">
        <f>Inputs!T109</f>
        <v>35043837.681521684</v>
      </c>
      <c r="U130" s="20">
        <f>Inputs!U109</f>
        <v>35934988.594076</v>
      </c>
      <c r="V130" s="20">
        <f>Inputs!V109</f>
        <v>36849553.74955558</v>
      </c>
      <c r="W130" s="20">
        <f>Inputs!W109</f>
        <v>37788609.024237677</v>
      </c>
      <c r="X130" s="20">
        <f>Inputs!X109</f>
        <v>38752729.09261442</v>
      </c>
      <c r="Y130" s="20">
        <f>Inputs!Y109</f>
        <v>39741889.002456792</v>
      </c>
      <c r="Z130" s="20">
        <f>Inputs!Z109</f>
        <v>40754583.660510354</v>
      </c>
      <c r="AA130" s="20">
        <f>Inputs!AA109</f>
        <v>41793435.653594851</v>
      </c>
    </row>
    <row r="131" spans="3:27">
      <c r="C131" s="37" t="s">
        <v>2</v>
      </c>
      <c r="D131" s="37" t="s">
        <v>125</v>
      </c>
      <c r="H131" s="20">
        <f>'CIAL 20 year return calculation'!H378</f>
        <v>-50750</v>
      </c>
      <c r="I131" s="20">
        <f>'CIAL 20 year return calculation'!I378</f>
        <v>-88826.999999999985</v>
      </c>
      <c r="J131" s="20">
        <f>'CIAL 20 year return calculation'!J378</f>
        <v>-90692.366999999984</v>
      </c>
      <c r="K131" s="20">
        <f>'CIAL 20 year return calculation'!K378</f>
        <v>-92596.906706999973</v>
      </c>
      <c r="L131" s="20">
        <f>'CIAL 20 year return calculation'!L378</f>
        <v>-94541.44174784697</v>
      </c>
      <c r="M131" s="20">
        <f>'CIAL 20 year return calculation'!M378</f>
        <v>-94541.44174784697</v>
      </c>
      <c r="N131" s="20">
        <f>'CIAL 20 year return calculation'!N378</f>
        <v>-94541.44174784697</v>
      </c>
      <c r="O131" s="20">
        <f>'CIAL 20 year return calculation'!O378</f>
        <v>-94541.44174784697</v>
      </c>
      <c r="P131" s="20">
        <f>'CIAL 20 year return calculation'!P378</f>
        <v>-94541.44174784697</v>
      </c>
      <c r="Q131" s="20">
        <f>'CIAL 20 year return calculation'!Q378</f>
        <v>-94541.44174784697</v>
      </c>
      <c r="R131" s="20">
        <f>'CIAL 20 year return calculation'!R378</f>
        <v>-94541.44174784697</v>
      </c>
      <c r="S131" s="20">
        <f>'CIAL 20 year return calculation'!S378</f>
        <v>-94541.44174784697</v>
      </c>
      <c r="T131" s="20">
        <f>'CIAL 20 year return calculation'!T378</f>
        <v>-94541.44174784697</v>
      </c>
      <c r="U131" s="20">
        <f>'CIAL 20 year return calculation'!U378</f>
        <v>-94541.44174784697</v>
      </c>
      <c r="V131" s="20">
        <f>'CIAL 20 year return calculation'!V378</f>
        <v>-94541.44174784697</v>
      </c>
      <c r="W131" s="20">
        <f>'CIAL 20 year return calculation'!W378</f>
        <v>-94541.44174784697</v>
      </c>
      <c r="X131" s="20">
        <f>'CIAL 20 year return calculation'!X378</f>
        <v>-94541.44174784697</v>
      </c>
      <c r="Y131" s="20">
        <f>'CIAL 20 year return calculation'!Y378</f>
        <v>-94541.44174784697</v>
      </c>
      <c r="Z131" s="20">
        <f>'CIAL 20 year return calculation'!Z378</f>
        <v>-94541.44174784697</v>
      </c>
      <c r="AA131" s="20">
        <f>'CIAL 20 year return calculation'!AA378</f>
        <v>-94541.44174784697</v>
      </c>
    </row>
    <row r="132" spans="3:27"/>
    <row r="133" spans="3:27">
      <c r="C133" s="37" t="s">
        <v>2</v>
      </c>
      <c r="D133" s="37" t="s">
        <v>138</v>
      </c>
      <c r="H133" s="20">
        <f>-'CIAL 20 year return calculation'!H311</f>
        <v>-9938563.25</v>
      </c>
      <c r="I133" s="20">
        <f>-'CIAL 20 year return calculation'!I311</f>
        <v>-18941635</v>
      </c>
      <c r="J133" s="20">
        <f>-'CIAL 20 year return calculation'!J311</f>
        <v>-17963660</v>
      </c>
      <c r="K133" s="20">
        <f>-'CIAL 20 year return calculation'!K311</f>
        <v>-17427855</v>
      </c>
      <c r="L133" s="20">
        <f>-'CIAL 20 year return calculation'!L311</f>
        <v>-19001189</v>
      </c>
      <c r="M133" s="20">
        <f>-'CIAL 20 year return calculation'!M311</f>
        <v>-12502612</v>
      </c>
      <c r="N133" s="20">
        <f>-'CIAL 20 year return calculation'!N311</f>
        <v>-11686554</v>
      </c>
      <c r="O133" s="20">
        <f>-'CIAL 20 year return calculation'!O311</f>
        <v>-11157085</v>
      </c>
      <c r="P133" s="20">
        <f>-'CIAL 20 year return calculation'!P311</f>
        <v>-10876884</v>
      </c>
      <c r="Q133" s="20">
        <f>-'CIAL 20 year return calculation'!Q311</f>
        <v>-10555491</v>
      </c>
      <c r="R133" s="20">
        <f>-'CIAL 20 year return calculation'!R311</f>
        <v>-9199692</v>
      </c>
      <c r="S133" s="20">
        <f>-'CIAL 20 year return calculation'!S311</f>
        <v>-1913146</v>
      </c>
      <c r="T133" s="20">
        <f>-'CIAL 20 year return calculation'!T311</f>
        <v>-1701794</v>
      </c>
      <c r="U133" s="20">
        <f>-'CIAL 20 year return calculation'!U311</f>
        <v>-1600602</v>
      </c>
      <c r="V133" s="20">
        <f>-'CIAL 20 year return calculation'!V311</f>
        <v>-1597452</v>
      </c>
      <c r="W133" s="20">
        <f>-'CIAL 20 year return calculation'!W311</f>
        <v>-1477482</v>
      </c>
      <c r="X133" s="20">
        <f>-'CIAL 20 year return calculation'!X311</f>
        <v>-1092942</v>
      </c>
      <c r="Y133" s="20">
        <f>-'CIAL 20 year return calculation'!Y311</f>
        <v>-1092942</v>
      </c>
      <c r="Z133" s="20">
        <f>-'CIAL 20 year return calculation'!Z311</f>
        <v>-1092942</v>
      </c>
      <c r="AA133" s="20">
        <f>-'CIAL 20 year return calculation'!AA311</f>
        <v>-1092942</v>
      </c>
    </row>
    <row r="134" spans="3:27">
      <c r="D134" s="37" t="s">
        <v>137</v>
      </c>
      <c r="H134" s="43">
        <f t="shared" ref="H134:AA134" si="45">H133*tax/(1-tax)</f>
        <v>-3864996.819444445</v>
      </c>
      <c r="I134" s="43">
        <f t="shared" si="45"/>
        <v>-7366191.3888888899</v>
      </c>
      <c r="J134" s="43">
        <f t="shared" si="45"/>
        <v>-6985867.7777777789</v>
      </c>
      <c r="K134" s="43">
        <f t="shared" si="45"/>
        <v>-6777499.166666667</v>
      </c>
      <c r="L134" s="43">
        <f t="shared" si="45"/>
        <v>-7389351.2777777789</v>
      </c>
      <c r="M134" s="43">
        <f t="shared" si="45"/>
        <v>-4862126.8888888899</v>
      </c>
      <c r="N134" s="43">
        <f t="shared" si="45"/>
        <v>-4544771</v>
      </c>
      <c r="O134" s="43">
        <f t="shared" si="45"/>
        <v>-4338866.388888889</v>
      </c>
      <c r="P134" s="43">
        <f t="shared" si="45"/>
        <v>-4229899.333333334</v>
      </c>
      <c r="Q134" s="43">
        <f t="shared" si="45"/>
        <v>-4104913.1666666674</v>
      </c>
      <c r="R134" s="43">
        <f t="shared" si="45"/>
        <v>-3577658.0000000005</v>
      </c>
      <c r="S134" s="43">
        <f t="shared" si="45"/>
        <v>-744001.22222222225</v>
      </c>
      <c r="T134" s="43">
        <f t="shared" si="45"/>
        <v>-661808.77777777787</v>
      </c>
      <c r="U134" s="43">
        <f t="shared" si="45"/>
        <v>-622456.33333333349</v>
      </c>
      <c r="V134" s="43">
        <f t="shared" si="45"/>
        <v>-621231.33333333349</v>
      </c>
      <c r="W134" s="43">
        <f t="shared" si="45"/>
        <v>-574576.33333333337</v>
      </c>
      <c r="X134" s="43">
        <f t="shared" si="45"/>
        <v>-425033</v>
      </c>
      <c r="Y134" s="43">
        <f t="shared" si="45"/>
        <v>-425033</v>
      </c>
      <c r="Z134" s="43">
        <f t="shared" si="45"/>
        <v>-425033</v>
      </c>
      <c r="AA134" s="43">
        <f t="shared" si="45"/>
        <v>-425033</v>
      </c>
    </row>
    <row r="135" spans="3:27">
      <c r="H135" s="5"/>
      <c r="I135" s="5"/>
      <c r="J135" s="5"/>
      <c r="K135" s="5"/>
      <c r="L135" s="5"/>
      <c r="M135" s="5"/>
      <c r="N135" s="5"/>
      <c r="O135" s="5"/>
      <c r="P135" s="5"/>
      <c r="Q135" s="5"/>
      <c r="R135" s="5"/>
      <c r="S135" s="5"/>
      <c r="T135" s="5"/>
      <c r="U135" s="5"/>
      <c r="V135" s="5"/>
      <c r="W135" s="5"/>
      <c r="X135" s="5"/>
      <c r="Y135" s="5"/>
      <c r="Z135" s="5"/>
      <c r="AA135" s="5"/>
    </row>
    <row r="136" spans="3:27">
      <c r="D136" s="37" t="s">
        <v>228</v>
      </c>
      <c r="H136" s="20">
        <f t="shared" ref="H136:AA136" si="46">SUM(H128,H130:H131,H134)</f>
        <v>40776751.627347574</v>
      </c>
      <c r="I136" s="20">
        <f t="shared" si="46"/>
        <v>73347596.640984952</v>
      </c>
      <c r="J136" s="20">
        <f t="shared" si="46"/>
        <v>75156676.363854498</v>
      </c>
      <c r="K136" s="20">
        <f t="shared" si="46"/>
        <v>77165785.75744243</v>
      </c>
      <c r="L136" s="20">
        <f t="shared" si="46"/>
        <v>77932506.545504764</v>
      </c>
      <c r="M136" s="20">
        <f t="shared" si="46"/>
        <v>77801541.236951292</v>
      </c>
      <c r="N136" s="20">
        <f t="shared" si="46"/>
        <v>78301113.589628637</v>
      </c>
      <c r="O136" s="20">
        <f t="shared" si="46"/>
        <v>78746998.012015775</v>
      </c>
      <c r="P136" s="20">
        <f t="shared" si="46"/>
        <v>79181312.215567544</v>
      </c>
      <c r="Q136" s="20">
        <f t="shared" si="46"/>
        <v>79728234.005470186</v>
      </c>
      <c r="R136" s="20">
        <f t="shared" si="46"/>
        <v>78519400.524304599</v>
      </c>
      <c r="S136" s="20">
        <f t="shared" si="46"/>
        <v>81824168.295683667</v>
      </c>
      <c r="T136" s="20">
        <f t="shared" si="46"/>
        <v>82462306.330427393</v>
      </c>
      <c r="U136" s="20">
        <f t="shared" si="46"/>
        <v>83045740.089464054</v>
      </c>
      <c r="V136" s="20">
        <f t="shared" si="46"/>
        <v>83591258.277412251</v>
      </c>
      <c r="W136" s="20">
        <f t="shared" si="46"/>
        <v>84393962.658201069</v>
      </c>
      <c r="X136" s="20">
        <f t="shared" si="46"/>
        <v>85318755.863209575</v>
      </c>
      <c r="Y136" s="20">
        <f t="shared" si="46"/>
        <v>86120520.266728371</v>
      </c>
      <c r="Z136" s="20">
        <f t="shared" si="46"/>
        <v>86943614.090313435</v>
      </c>
      <c r="AA136" s="20">
        <f t="shared" si="46"/>
        <v>87788194.858647823</v>
      </c>
    </row>
    <row r="137" spans="3:27">
      <c r="H137" s="5"/>
      <c r="I137" s="5"/>
      <c r="J137" s="5"/>
      <c r="K137" s="5"/>
      <c r="L137" s="5"/>
      <c r="M137" s="5"/>
      <c r="N137" s="5"/>
      <c r="O137" s="5"/>
      <c r="P137" s="5"/>
      <c r="Q137" s="5"/>
      <c r="R137" s="5"/>
      <c r="S137" s="5"/>
      <c r="T137" s="5"/>
      <c r="U137" s="5"/>
      <c r="V137" s="5"/>
      <c r="W137" s="5"/>
      <c r="X137" s="5"/>
      <c r="Y137" s="5"/>
      <c r="Z137" s="5"/>
      <c r="AA137" s="5"/>
    </row>
    <row r="138" spans="3:27"/>
    <row r="139" spans="3:27"/>
    <row r="140" spans="3:27">
      <c r="C140" s="9" t="s">
        <v>237</v>
      </c>
      <c r="G140" s="15"/>
    </row>
    <row r="141" spans="3:27"/>
    <row r="142" spans="3:27">
      <c r="D142" s="37" t="s">
        <v>109</v>
      </c>
      <c r="H142" s="20">
        <f t="shared" ref="H142:AA142" si="47">H136-H130-H131</f>
        <v>26277157.105118815</v>
      </c>
      <c r="I142" s="20">
        <f t="shared" si="47"/>
        <v>46687468.813846759</v>
      </c>
      <c r="J142" s="20">
        <f t="shared" si="47"/>
        <v>47968583.125267483</v>
      </c>
      <c r="K142" s="20">
        <f t="shared" si="47"/>
        <v>49320248.409761034</v>
      </c>
      <c r="L142" s="20">
        <f t="shared" si="47"/>
        <v>49483977.074293546</v>
      </c>
      <c r="M142" s="20">
        <f t="shared" si="47"/>
        <v>48555500.829420201</v>
      </c>
      <c r="N142" s="20">
        <f t="shared" si="47"/>
        <v>48308912.763671637</v>
      </c>
      <c r="O142" s="20">
        <f t="shared" si="47"/>
        <v>47987067.35521023</v>
      </c>
      <c r="P142" s="20">
        <f t="shared" si="47"/>
        <v>47640454.735756375</v>
      </c>
      <c r="Q142" s="20">
        <f t="shared" si="47"/>
        <v>47355278.181391336</v>
      </c>
      <c r="R142" s="20">
        <f t="shared" si="47"/>
        <v>45292428.999778971</v>
      </c>
      <c r="S142" s="20">
        <f t="shared" si="47"/>
        <v>47744749.942172602</v>
      </c>
      <c r="T142" s="20">
        <f t="shared" si="47"/>
        <v>47513010.090653554</v>
      </c>
      <c r="U142" s="20">
        <f t="shared" si="47"/>
        <v>47205292.937135898</v>
      </c>
      <c r="V142" s="20">
        <f t="shared" si="47"/>
        <v>46836245.969604515</v>
      </c>
      <c r="W142" s="20">
        <f t="shared" si="47"/>
        <v>46699895.075711235</v>
      </c>
      <c r="X142" s="20">
        <f t="shared" si="47"/>
        <v>46660568.212343</v>
      </c>
      <c r="Y142" s="20">
        <f t="shared" si="47"/>
        <v>46473172.706019424</v>
      </c>
      <c r="Z142" s="20">
        <f t="shared" si="47"/>
        <v>46283571.871550925</v>
      </c>
      <c r="AA142" s="20">
        <f t="shared" si="47"/>
        <v>46089300.646800816</v>
      </c>
    </row>
    <row r="143" spans="3:27">
      <c r="H143" s="20"/>
      <c r="I143" s="20"/>
      <c r="J143" s="20"/>
      <c r="K143" s="20"/>
      <c r="L143" s="20"/>
      <c r="M143" s="20"/>
      <c r="N143" s="20"/>
      <c r="O143" s="20"/>
      <c r="P143" s="20"/>
      <c r="Q143" s="20"/>
      <c r="R143" s="20"/>
      <c r="S143" s="20"/>
      <c r="T143" s="20"/>
      <c r="U143" s="20"/>
      <c r="V143" s="20"/>
      <c r="W143" s="20"/>
      <c r="X143" s="20"/>
      <c r="Y143" s="20"/>
      <c r="Z143" s="20"/>
      <c r="AA143" s="20"/>
    </row>
    <row r="144" spans="3:27">
      <c r="C144" s="37" t="s">
        <v>110</v>
      </c>
      <c r="D144" s="37" t="s">
        <v>111</v>
      </c>
      <c r="H144" s="20"/>
      <c r="I144" s="20"/>
      <c r="J144" s="20"/>
      <c r="K144" s="20"/>
      <c r="L144" s="20"/>
      <c r="M144" s="20"/>
      <c r="N144" s="20"/>
      <c r="O144" s="20"/>
      <c r="P144" s="20"/>
      <c r="Q144" s="20"/>
      <c r="R144" s="20"/>
      <c r="S144" s="20"/>
      <c r="T144" s="20"/>
      <c r="U144" s="20"/>
      <c r="V144" s="20"/>
      <c r="W144" s="20"/>
      <c r="X144" s="20"/>
      <c r="Y144" s="20"/>
      <c r="Z144" s="20"/>
      <c r="AA144" s="20"/>
    </row>
    <row r="145" spans="3:27">
      <c r="D145" s="37" t="s">
        <v>112</v>
      </c>
      <c r="H145" s="20"/>
      <c r="I145" s="20"/>
      <c r="J145" s="20"/>
      <c r="K145" s="20"/>
      <c r="L145" s="20"/>
      <c r="M145" s="20"/>
      <c r="N145" s="20"/>
      <c r="O145" s="20"/>
      <c r="P145" s="20"/>
      <c r="Q145" s="20"/>
      <c r="R145" s="20"/>
      <c r="S145" s="20"/>
      <c r="T145" s="20"/>
      <c r="U145" s="20"/>
      <c r="V145" s="20"/>
      <c r="W145" s="20"/>
      <c r="X145" s="20"/>
      <c r="Y145" s="20"/>
      <c r="Z145" s="20"/>
      <c r="AA145" s="20"/>
    </row>
    <row r="146" spans="3:27">
      <c r="H146" s="20"/>
      <c r="I146" s="20"/>
      <c r="J146" s="20"/>
      <c r="K146" s="20"/>
      <c r="L146" s="20"/>
      <c r="M146" s="20"/>
      <c r="N146" s="20"/>
      <c r="O146" s="20"/>
      <c r="P146" s="20"/>
      <c r="Q146" s="20"/>
      <c r="R146" s="20"/>
      <c r="S146" s="20"/>
      <c r="T146" s="20"/>
      <c r="U146" s="20"/>
      <c r="V146" s="20"/>
      <c r="W146" s="20"/>
      <c r="X146" s="20"/>
      <c r="Y146" s="20"/>
      <c r="Z146" s="20"/>
      <c r="AA146" s="20"/>
    </row>
    <row r="147" spans="3:27">
      <c r="C147" s="37" t="s">
        <v>113</v>
      </c>
      <c r="D147" s="37" t="s">
        <v>114</v>
      </c>
      <c r="H147" s="20">
        <f>-'CIAL 20 year return calculation'!H311</f>
        <v>-9938563.25</v>
      </c>
      <c r="I147" s="20">
        <f>-'CIAL 20 year return calculation'!I311</f>
        <v>-18941635</v>
      </c>
      <c r="J147" s="20">
        <f>-'CIAL 20 year return calculation'!J311</f>
        <v>-17963660</v>
      </c>
      <c r="K147" s="20">
        <f>-'CIAL 20 year return calculation'!K311</f>
        <v>-17427855</v>
      </c>
      <c r="L147" s="20">
        <f>-'CIAL 20 year return calculation'!L311</f>
        <v>-19001189</v>
      </c>
      <c r="M147" s="20">
        <f>-'CIAL 20 year return calculation'!M311</f>
        <v>-12502612</v>
      </c>
      <c r="N147" s="20">
        <f>-'CIAL 20 year return calculation'!N311</f>
        <v>-11686554</v>
      </c>
      <c r="O147" s="20">
        <f>-'CIAL 20 year return calculation'!O311</f>
        <v>-11157085</v>
      </c>
      <c r="P147" s="20">
        <f>-'CIAL 20 year return calculation'!P311</f>
        <v>-10876884</v>
      </c>
      <c r="Q147" s="20">
        <f>-'CIAL 20 year return calculation'!Q311</f>
        <v>-10555491</v>
      </c>
      <c r="R147" s="20">
        <f>-'CIAL 20 year return calculation'!R311</f>
        <v>-9199692</v>
      </c>
      <c r="S147" s="20">
        <f>-'CIAL 20 year return calculation'!S311</f>
        <v>-1913146</v>
      </c>
      <c r="T147" s="20">
        <f>-'CIAL 20 year return calculation'!T311</f>
        <v>-1701794</v>
      </c>
      <c r="U147" s="20">
        <f>-'CIAL 20 year return calculation'!U311</f>
        <v>-1600602</v>
      </c>
      <c r="V147" s="20">
        <f>-'CIAL 20 year return calculation'!V311</f>
        <v>-1597452</v>
      </c>
      <c r="W147" s="20">
        <f>-'CIAL 20 year return calculation'!W311</f>
        <v>-1477482</v>
      </c>
      <c r="X147" s="20">
        <f>-'CIAL 20 year return calculation'!X311</f>
        <v>-1092942</v>
      </c>
      <c r="Y147" s="20">
        <f>-'CIAL 20 year return calculation'!Y311</f>
        <v>-1092942</v>
      </c>
      <c r="Z147" s="20">
        <f>-'CIAL 20 year return calculation'!Z311</f>
        <v>-1092942</v>
      </c>
      <c r="AA147" s="20">
        <f>-'CIAL 20 year return calculation'!AA311</f>
        <v>-1092942</v>
      </c>
    </row>
    <row r="148" spans="3:27">
      <c r="D148" s="37" t="s">
        <v>108</v>
      </c>
      <c r="H148" s="20">
        <f>'CIAL 20 year return calculation'!H344</f>
        <v>-2070213.8604143008</v>
      </c>
      <c r="I148" s="20">
        <f>'CIAL 20 year return calculation'!I344</f>
        <v>-3796948.8589865132</v>
      </c>
      <c r="J148" s="20">
        <f>'CIAL 20 year return calculation'!J344</f>
        <v>-3893360.6129741375</v>
      </c>
      <c r="K148" s="20">
        <f>'CIAL 20 year return calculation'!K344</f>
        <v>-3906289.8110460569</v>
      </c>
      <c r="L148" s="20">
        <f>'CIAL 20 year return calculation'!L344</f>
        <v>-3954654.8530719941</v>
      </c>
      <c r="M148" s="20">
        <f>'CIAL 20 year return calculation'!M344</f>
        <v>-3975765.007984702</v>
      </c>
      <c r="N148" s="20">
        <f>'CIAL 20 year return calculation'!N344</f>
        <v>-3937135.4786884482</v>
      </c>
      <c r="O148" s="20">
        <f>'CIAL 20 year return calculation'!O344</f>
        <v>-3899167.2215540162</v>
      </c>
      <c r="P148" s="20">
        <f>'CIAL 20 year return calculation'!P344</f>
        <v>-3861679.9938533683</v>
      </c>
      <c r="Q148" s="20">
        <f>'CIAL 20 year return calculation'!Q344</f>
        <v>-3824250.9078085111</v>
      </c>
      <c r="R148" s="20">
        <f>'CIAL 20 year return calculation'!R344</f>
        <v>-3786595.3007282768</v>
      </c>
      <c r="S148" s="20">
        <f>'CIAL 20 year return calculation'!S344</f>
        <v>-3762570.8947872873</v>
      </c>
      <c r="T148" s="20">
        <f>'CIAL 20 year return calculation'!T344</f>
        <v>-3739152.5652010231</v>
      </c>
      <c r="U148" s="20">
        <f>'CIAL 20 year return calculation'!U344</f>
        <v>-3715957.2425094694</v>
      </c>
      <c r="V148" s="20">
        <f>'CIAL 20 year return calculation'!V344</f>
        <v>-3693212.7429350046</v>
      </c>
      <c r="W148" s="20">
        <f>'CIAL 20 year return calculation'!W344</f>
        <v>-3671100.9173117382</v>
      </c>
      <c r="X148" s="20">
        <f>'CIAL 20 year return calculation'!X344</f>
        <v>-3648477.8112196811</v>
      </c>
      <c r="Y148" s="20">
        <f>'CIAL 20 year return calculation'!Y344</f>
        <v>-3625341.9947138121</v>
      </c>
      <c r="Z148" s="20">
        <f>'CIAL 20 year return calculation'!Z344</f>
        <v>-3601645.2182354466</v>
      </c>
      <c r="AA148" s="20">
        <f>'CIAL 20 year return calculation'!AA344</f>
        <v>-3577358.9974912466</v>
      </c>
    </row>
    <row r="149" spans="3:27">
      <c r="D149" s="37" t="s">
        <v>115</v>
      </c>
      <c r="H149" s="20"/>
      <c r="I149" s="20"/>
      <c r="J149" s="20"/>
      <c r="K149" s="20"/>
      <c r="L149" s="20"/>
      <c r="M149" s="20"/>
      <c r="N149" s="20"/>
      <c r="O149" s="20"/>
      <c r="P149" s="20"/>
      <c r="Q149" s="20"/>
      <c r="R149" s="20"/>
      <c r="S149" s="20"/>
      <c r="T149" s="20"/>
      <c r="U149" s="20"/>
      <c r="V149" s="20"/>
      <c r="W149" s="20"/>
      <c r="X149" s="20"/>
      <c r="Y149" s="20"/>
      <c r="Z149" s="20"/>
      <c r="AA149" s="20"/>
    </row>
    <row r="150" spans="3:27">
      <c r="D150" s="37" t="s">
        <v>116</v>
      </c>
      <c r="H150" s="20"/>
      <c r="I150" s="20"/>
      <c r="J150" s="20"/>
      <c r="K150" s="20"/>
      <c r="L150" s="20"/>
      <c r="M150" s="20"/>
      <c r="N150" s="20"/>
      <c r="O150" s="20"/>
      <c r="P150" s="20"/>
      <c r="Q150" s="20"/>
      <c r="R150" s="20"/>
      <c r="S150" s="20"/>
      <c r="T150" s="20"/>
      <c r="U150" s="20"/>
      <c r="V150" s="20"/>
      <c r="W150" s="20"/>
      <c r="X150" s="20"/>
      <c r="Y150" s="20"/>
      <c r="Z150" s="20"/>
      <c r="AA150" s="20"/>
    </row>
    <row r="151" spans="3:27">
      <c r="H151" s="20"/>
      <c r="I151" s="20"/>
      <c r="J151" s="20"/>
      <c r="K151" s="20"/>
      <c r="L151" s="20"/>
      <c r="M151" s="20"/>
      <c r="N151" s="20"/>
      <c r="O151" s="20"/>
      <c r="P151" s="20"/>
      <c r="Q151" s="20"/>
      <c r="R151" s="20"/>
      <c r="S151" s="20"/>
      <c r="T151" s="20"/>
      <c r="U151" s="20"/>
      <c r="V151" s="20"/>
      <c r="W151" s="20"/>
      <c r="X151" s="20"/>
      <c r="Y151" s="20"/>
      <c r="Z151" s="20"/>
      <c r="AA151" s="20"/>
    </row>
    <row r="152" spans="3:27">
      <c r="D152" s="37" t="s">
        <v>117</v>
      </c>
      <c r="H152" s="43">
        <f t="shared" ref="H152:AA152" si="48">SUM(H142:H151)</f>
        <v>14268379.994704515</v>
      </c>
      <c r="I152" s="43">
        <f t="shared" si="48"/>
        <v>23948884.954860248</v>
      </c>
      <c r="J152" s="43">
        <f t="shared" si="48"/>
        <v>26111562.512293346</v>
      </c>
      <c r="K152" s="43">
        <f t="shared" si="48"/>
        <v>27986103.598714978</v>
      </c>
      <c r="L152" s="43">
        <f t="shared" si="48"/>
        <v>26528133.221221551</v>
      </c>
      <c r="M152" s="43">
        <f t="shared" si="48"/>
        <v>32077123.8214355</v>
      </c>
      <c r="N152" s="43">
        <f t="shared" si="48"/>
        <v>32685223.284983188</v>
      </c>
      <c r="O152" s="43">
        <f t="shared" si="48"/>
        <v>32930815.133656215</v>
      </c>
      <c r="P152" s="43">
        <f t="shared" si="48"/>
        <v>32901890.741903007</v>
      </c>
      <c r="Q152" s="43">
        <f t="shared" si="48"/>
        <v>32975536.273582824</v>
      </c>
      <c r="R152" s="43">
        <f t="shared" si="48"/>
        <v>32306141.699050695</v>
      </c>
      <c r="S152" s="43">
        <f t="shared" si="48"/>
        <v>42069033.047385313</v>
      </c>
      <c r="T152" s="43">
        <f t="shared" si="48"/>
        <v>42072063.525452532</v>
      </c>
      <c r="U152" s="43">
        <f t="shared" si="48"/>
        <v>41888733.694626428</v>
      </c>
      <c r="V152" s="43">
        <f t="shared" si="48"/>
        <v>41545581.226669513</v>
      </c>
      <c r="W152" s="43">
        <f t="shared" si="48"/>
        <v>41551312.1583995</v>
      </c>
      <c r="X152" s="43">
        <f t="shared" si="48"/>
        <v>41919148.401123315</v>
      </c>
      <c r="Y152" s="43">
        <f t="shared" si="48"/>
        <v>41754888.711305611</v>
      </c>
      <c r="Z152" s="43">
        <f t="shared" si="48"/>
        <v>41588984.653315477</v>
      </c>
      <c r="AA152" s="43">
        <f t="shared" si="48"/>
        <v>41418999.649309568</v>
      </c>
    </row>
    <row r="153" spans="3:27">
      <c r="H153" s="20"/>
      <c r="I153" s="20"/>
      <c r="J153" s="20"/>
      <c r="K153" s="20"/>
      <c r="L153" s="20"/>
      <c r="M153" s="20"/>
      <c r="N153" s="20"/>
      <c r="O153" s="20"/>
      <c r="P153" s="20"/>
      <c r="Q153" s="20"/>
      <c r="R153" s="20"/>
      <c r="S153" s="20"/>
      <c r="T153" s="20"/>
      <c r="U153" s="20"/>
      <c r="V153" s="20"/>
      <c r="W153" s="20"/>
      <c r="X153" s="20"/>
      <c r="Y153" s="20"/>
      <c r="Z153" s="20"/>
      <c r="AA153" s="20"/>
    </row>
    <row r="154" spans="3:27" ht="15.75" thickBot="1">
      <c r="D154" s="37" t="s">
        <v>118</v>
      </c>
      <c r="H154" s="13">
        <f>H152*Inputs!$F$15</f>
        <v>3995146.3985172645</v>
      </c>
      <c r="I154" s="13">
        <f>I152*Inputs!$F$15</f>
        <v>6705687.7873608703</v>
      </c>
      <c r="J154" s="13">
        <f>J152*Inputs!$F$15</f>
        <v>7311237.5034421375</v>
      </c>
      <c r="K154" s="13">
        <f>K152*Inputs!$F$15</f>
        <v>7836109.0076401941</v>
      </c>
      <c r="L154" s="13">
        <f>L152*Inputs!$F$15</f>
        <v>7427877.3019420346</v>
      </c>
      <c r="M154" s="13">
        <f>M152*Inputs!$F$15</f>
        <v>8981594.6700019408</v>
      </c>
      <c r="N154" s="13">
        <f>N152*Inputs!$F$15</f>
        <v>9151862.519795293</v>
      </c>
      <c r="O154" s="13">
        <f>O152*Inputs!$F$15</f>
        <v>9220628.2374237403</v>
      </c>
      <c r="P154" s="13">
        <f>P152*Inputs!$F$15</f>
        <v>9212529.4077328425</v>
      </c>
      <c r="Q154" s="13">
        <f>Q152*Inputs!$F$15</f>
        <v>9233150.156603191</v>
      </c>
      <c r="R154" s="13">
        <f>R152*Inputs!$F$15</f>
        <v>9045719.6757341959</v>
      </c>
      <c r="S154" s="13">
        <f>S152*Inputs!$F$15</f>
        <v>11779329.253267888</v>
      </c>
      <c r="T154" s="13">
        <f>T152*Inputs!$F$15</f>
        <v>11780177.787126711</v>
      </c>
      <c r="U154" s="13">
        <f>U152*Inputs!$F$15</f>
        <v>11728845.434495401</v>
      </c>
      <c r="V154" s="13">
        <f>V152*Inputs!$F$15</f>
        <v>11632762.743467465</v>
      </c>
      <c r="W154" s="13">
        <f>W152*Inputs!$F$15</f>
        <v>11634367.40435186</v>
      </c>
      <c r="X154" s="13">
        <f>X152*Inputs!$F$15</f>
        <v>11737361.552314529</v>
      </c>
      <c r="Y154" s="13">
        <f>Y152*Inputs!$F$15</f>
        <v>11691368.839165572</v>
      </c>
      <c r="Z154" s="13">
        <f>Z152*Inputs!$F$15</f>
        <v>11644915.702928334</v>
      </c>
      <c r="AA154" s="13">
        <f>AA152*Inputs!$F$15</f>
        <v>11597319.90180668</v>
      </c>
    </row>
    <row r="155" spans="3:27" ht="15.75" thickTop="1">
      <c r="H155" s="20">
        <f t="shared" ref="H155:AA155" si="49">H128-H127+H134-H154+H163</f>
        <v>0</v>
      </c>
      <c r="I155" s="20">
        <f t="shared" si="49"/>
        <v>0</v>
      </c>
      <c r="J155" s="20">
        <f t="shared" si="49"/>
        <v>2.3283064365386963E-9</v>
      </c>
      <c r="K155" s="20">
        <f t="shared" si="49"/>
        <v>5.1222741603851318E-9</v>
      </c>
      <c r="L155" s="20">
        <f t="shared" si="49"/>
        <v>-3.7252902984619141E-9</v>
      </c>
      <c r="M155" s="20">
        <f t="shared" si="49"/>
        <v>0</v>
      </c>
      <c r="N155" s="20">
        <f t="shared" si="49"/>
        <v>0</v>
      </c>
      <c r="O155" s="20">
        <f t="shared" si="49"/>
        <v>0</v>
      </c>
      <c r="P155" s="20">
        <f t="shared" si="49"/>
        <v>-2.7939677238464355E-9</v>
      </c>
      <c r="Q155" s="20">
        <f t="shared" si="49"/>
        <v>0</v>
      </c>
      <c r="R155" s="20">
        <f t="shared" si="49"/>
        <v>0</v>
      </c>
      <c r="S155" s="20">
        <f t="shared" si="49"/>
        <v>1.862645149230957E-9</v>
      </c>
      <c r="T155" s="20">
        <f t="shared" si="49"/>
        <v>0</v>
      </c>
      <c r="U155" s="20">
        <f t="shared" si="49"/>
        <v>-5.5879354476928711E-9</v>
      </c>
      <c r="V155" s="20">
        <f t="shared" si="49"/>
        <v>-2.9103830456733704E-9</v>
      </c>
      <c r="W155" s="20">
        <f t="shared" si="49"/>
        <v>0</v>
      </c>
      <c r="X155" s="20">
        <f t="shared" si="49"/>
        <v>4.1909515857696533E-9</v>
      </c>
      <c r="Y155" s="20">
        <f t="shared" si="49"/>
        <v>1.7462298274040222E-9</v>
      </c>
      <c r="Z155" s="20">
        <f t="shared" si="49"/>
        <v>-1.7462298274040222E-9</v>
      </c>
      <c r="AA155" s="20">
        <f t="shared" si="49"/>
        <v>0</v>
      </c>
    </row>
    <row r="156" spans="3:27"/>
    <row r="157" spans="3:27">
      <c r="G157" s="24">
        <f>'CIAL 20 year return calculation'!G353</f>
        <v>41243</v>
      </c>
      <c r="H157" s="24">
        <f>'CIAL 20 year return calculation'!H353</f>
        <v>41455</v>
      </c>
      <c r="I157" s="24">
        <f>'CIAL 20 year return calculation'!I353</f>
        <v>41820</v>
      </c>
      <c r="J157" s="24">
        <f>'CIAL 20 year return calculation'!J353</f>
        <v>42185</v>
      </c>
      <c r="K157" s="24">
        <f>'CIAL 20 year return calculation'!K353</f>
        <v>42551</v>
      </c>
      <c r="L157" s="24">
        <f>'CIAL 20 year return calculation'!L353</f>
        <v>42916</v>
      </c>
      <c r="M157" s="24">
        <f>'CIAL 20 year return calculation'!M353</f>
        <v>43281</v>
      </c>
      <c r="N157" s="24">
        <f>'CIAL 20 year return calculation'!N353</f>
        <v>43646</v>
      </c>
      <c r="O157" s="24">
        <f>'CIAL 20 year return calculation'!O353</f>
        <v>44012</v>
      </c>
      <c r="P157" s="24">
        <f>'CIAL 20 year return calculation'!P353</f>
        <v>44377</v>
      </c>
      <c r="Q157" s="24">
        <f>'CIAL 20 year return calculation'!Q353</f>
        <v>44742</v>
      </c>
      <c r="R157" s="24">
        <f>'CIAL 20 year return calculation'!R353</f>
        <v>45107</v>
      </c>
      <c r="S157" s="24">
        <f>'CIAL 20 year return calculation'!S353</f>
        <v>45473</v>
      </c>
      <c r="T157" s="24">
        <f>'CIAL 20 year return calculation'!T353</f>
        <v>45838</v>
      </c>
      <c r="U157" s="24">
        <f>'CIAL 20 year return calculation'!U353</f>
        <v>46203</v>
      </c>
      <c r="V157" s="24">
        <f>'CIAL 20 year return calculation'!V353</f>
        <v>46568</v>
      </c>
      <c r="W157" s="24">
        <f>'CIAL 20 year return calculation'!W353</f>
        <v>46934</v>
      </c>
      <c r="X157" s="24">
        <f>'CIAL 20 year return calculation'!X353</f>
        <v>47299</v>
      </c>
      <c r="Y157" s="24">
        <f>'CIAL 20 year return calculation'!Y353</f>
        <v>47664</v>
      </c>
      <c r="Z157" s="24">
        <f>'CIAL 20 year return calculation'!Z353</f>
        <v>48029</v>
      </c>
      <c r="AA157" s="24">
        <f>'CIAL 20 year return calculation'!AA353</f>
        <v>48395</v>
      </c>
    </row>
    <row r="158" spans="3:27">
      <c r="C158" s="9" t="s">
        <v>238</v>
      </c>
    </row>
    <row r="159" spans="3:27">
      <c r="D159" s="37" t="s">
        <v>77</v>
      </c>
      <c r="H159" s="20">
        <f t="shared" ref="H159:AA159" si="50">H136-H131</f>
        <v>40827501.627347574</v>
      </c>
      <c r="I159" s="20">
        <f t="shared" si="50"/>
        <v>73436423.640984952</v>
      </c>
      <c r="J159" s="20">
        <f t="shared" si="50"/>
        <v>75247368.730854496</v>
      </c>
      <c r="K159" s="20">
        <f t="shared" si="50"/>
        <v>77258382.664149433</v>
      </c>
      <c r="L159" s="20">
        <f t="shared" si="50"/>
        <v>78027047.987252608</v>
      </c>
      <c r="M159" s="20">
        <f t="shared" si="50"/>
        <v>77896082.678699136</v>
      </c>
      <c r="N159" s="20">
        <f t="shared" si="50"/>
        <v>78395655.031376481</v>
      </c>
      <c r="O159" s="20">
        <f t="shared" si="50"/>
        <v>78841539.453763619</v>
      </c>
      <c r="P159" s="20">
        <f t="shared" si="50"/>
        <v>79275853.657315388</v>
      </c>
      <c r="Q159" s="20">
        <f t="shared" si="50"/>
        <v>79822775.447218031</v>
      </c>
      <c r="R159" s="20">
        <f t="shared" si="50"/>
        <v>78613941.966052443</v>
      </c>
      <c r="S159" s="20">
        <f t="shared" si="50"/>
        <v>81918709.737431511</v>
      </c>
      <c r="T159" s="20">
        <f t="shared" si="50"/>
        <v>82556847.772175238</v>
      </c>
      <c r="U159" s="20">
        <f t="shared" si="50"/>
        <v>83140281.531211898</v>
      </c>
      <c r="V159" s="20">
        <f t="shared" si="50"/>
        <v>83685799.719160095</v>
      </c>
      <c r="W159" s="20">
        <f t="shared" si="50"/>
        <v>84488504.099948913</v>
      </c>
      <c r="X159" s="20">
        <f t="shared" si="50"/>
        <v>85413297.30495742</v>
      </c>
      <c r="Y159" s="20">
        <f t="shared" si="50"/>
        <v>86215061.708476216</v>
      </c>
      <c r="Z159" s="20">
        <f t="shared" si="50"/>
        <v>87038155.532061279</v>
      </c>
      <c r="AA159" s="20">
        <f t="shared" si="50"/>
        <v>87882736.300395668</v>
      </c>
    </row>
    <row r="160" spans="3:27">
      <c r="D160" s="37" t="s">
        <v>14</v>
      </c>
      <c r="H160" s="20">
        <f t="shared" ref="H160:AA160" si="51">-H130</f>
        <v>-14550344.522228759</v>
      </c>
      <c r="I160" s="20">
        <f t="shared" si="51"/>
        <v>-26748954.827138193</v>
      </c>
      <c r="J160" s="20">
        <f t="shared" si="51"/>
        <v>-27278785.605587013</v>
      </c>
      <c r="K160" s="20">
        <f t="shared" si="51"/>
        <v>-27938134.254388396</v>
      </c>
      <c r="L160" s="20">
        <f t="shared" si="51"/>
        <v>-28543070.912959062</v>
      </c>
      <c r="M160" s="20">
        <f t="shared" si="51"/>
        <v>-29340581.849278934</v>
      </c>
      <c r="N160" s="20">
        <f t="shared" si="51"/>
        <v>-30086742.267704841</v>
      </c>
      <c r="O160" s="20">
        <f t="shared" si="51"/>
        <v>-30854472.098553393</v>
      </c>
      <c r="P160" s="20">
        <f t="shared" si="51"/>
        <v>-31635398.921559013</v>
      </c>
      <c r="Q160" s="20">
        <f t="shared" si="51"/>
        <v>-32467497.265826695</v>
      </c>
      <c r="R160" s="20">
        <f t="shared" si="51"/>
        <v>-33321512.966273468</v>
      </c>
      <c r="S160" s="20">
        <f t="shared" si="51"/>
        <v>-34173959.795258909</v>
      </c>
      <c r="T160" s="20">
        <f t="shared" si="51"/>
        <v>-35043837.681521684</v>
      </c>
      <c r="U160" s="20">
        <f t="shared" si="51"/>
        <v>-35934988.594076</v>
      </c>
      <c r="V160" s="20">
        <f t="shared" si="51"/>
        <v>-36849553.74955558</v>
      </c>
      <c r="W160" s="20">
        <f t="shared" si="51"/>
        <v>-37788609.024237677</v>
      </c>
      <c r="X160" s="20">
        <f t="shared" si="51"/>
        <v>-38752729.09261442</v>
      </c>
      <c r="Y160" s="20">
        <f t="shared" si="51"/>
        <v>-39741889.002456792</v>
      </c>
      <c r="Z160" s="20">
        <f t="shared" si="51"/>
        <v>-40754583.660510354</v>
      </c>
      <c r="AA160" s="20">
        <f t="shared" si="51"/>
        <v>-41793435.653594851</v>
      </c>
    </row>
    <row r="161" spans="3:27">
      <c r="D161" s="37" t="s">
        <v>13</v>
      </c>
      <c r="H161" s="20">
        <f>'CIAL 20 year return calculation'!H408</f>
        <v>-41875238.112911083</v>
      </c>
      <c r="I161" s="20">
        <f>'CIAL 20 year return calculation'!I408</f>
        <v>-12001605.206290264</v>
      </c>
      <c r="J161" s="20">
        <f>'CIAL 20 year return calculation'!J408</f>
        <v>-9640603.6357391998</v>
      </c>
      <c r="K161" s="20">
        <f>'CIAL 20 year return calculation'!K408</f>
        <v>-10498808.695039861</v>
      </c>
      <c r="L161" s="20">
        <f>'CIAL 20 year return calculation'!L408</f>
        <v>-4541381.4913158882</v>
      </c>
      <c r="M161" s="20">
        <f>'CIAL 20 year return calculation'!M408</f>
        <v>0</v>
      </c>
      <c r="N161" s="20">
        <f>'CIAL 20 year return calculation'!N408</f>
        <v>0</v>
      </c>
      <c r="O161" s="20">
        <f>'CIAL 20 year return calculation'!O408</f>
        <v>0</v>
      </c>
      <c r="P161" s="20">
        <f>'CIAL 20 year return calculation'!P408</f>
        <v>0</v>
      </c>
      <c r="Q161" s="20">
        <f>'CIAL 20 year return calculation'!Q408</f>
        <v>0</v>
      </c>
      <c r="R161" s="20">
        <f>'CIAL 20 year return calculation'!R408</f>
        <v>0</v>
      </c>
      <c r="S161" s="20">
        <f>'CIAL 20 year return calculation'!S408</f>
        <v>0</v>
      </c>
      <c r="T161" s="20">
        <f>'CIAL 20 year return calculation'!T408</f>
        <v>0</v>
      </c>
      <c r="U161" s="20">
        <f>'CIAL 20 year return calculation'!U408</f>
        <v>0</v>
      </c>
      <c r="V161" s="20">
        <f>'CIAL 20 year return calculation'!V408</f>
        <v>0</v>
      </c>
      <c r="W161" s="20">
        <f>'CIAL 20 year return calculation'!W408</f>
        <v>0</v>
      </c>
      <c r="X161" s="20">
        <f>'CIAL 20 year return calculation'!X408</f>
        <v>0</v>
      </c>
      <c r="Y161" s="20">
        <f>'CIAL 20 year return calculation'!Y408</f>
        <v>0</v>
      </c>
      <c r="Z161" s="20">
        <f>'CIAL 20 year return calculation'!Z408</f>
        <v>0</v>
      </c>
      <c r="AA161" s="20">
        <f>'CIAL 20 year return calculation'!AA408</f>
        <v>0</v>
      </c>
    </row>
    <row r="162" spans="3:27">
      <c r="D162" s="37" t="s">
        <v>5</v>
      </c>
      <c r="H162" s="20">
        <f>-H154</f>
        <v>-3995146.3985172645</v>
      </c>
      <c r="I162" s="20">
        <f t="shared" ref="I162:AA162" si="52">-I154</f>
        <v>-6705687.7873608703</v>
      </c>
      <c r="J162" s="20">
        <f t="shared" si="52"/>
        <v>-7311237.5034421375</v>
      </c>
      <c r="K162" s="20">
        <f t="shared" si="52"/>
        <v>-7836109.0076401941</v>
      </c>
      <c r="L162" s="20">
        <f t="shared" si="52"/>
        <v>-7427877.3019420346</v>
      </c>
      <c r="M162" s="20">
        <f t="shared" si="52"/>
        <v>-8981594.6700019408</v>
      </c>
      <c r="N162" s="20">
        <f t="shared" si="52"/>
        <v>-9151862.519795293</v>
      </c>
      <c r="O162" s="20">
        <f t="shared" si="52"/>
        <v>-9220628.2374237403</v>
      </c>
      <c r="P162" s="20">
        <f t="shared" si="52"/>
        <v>-9212529.4077328425</v>
      </c>
      <c r="Q162" s="20">
        <f t="shared" si="52"/>
        <v>-9233150.156603191</v>
      </c>
      <c r="R162" s="20">
        <f t="shared" si="52"/>
        <v>-9045719.6757341959</v>
      </c>
      <c r="S162" s="20">
        <f t="shared" si="52"/>
        <v>-11779329.253267888</v>
      </c>
      <c r="T162" s="20">
        <f t="shared" si="52"/>
        <v>-11780177.787126711</v>
      </c>
      <c r="U162" s="20">
        <f t="shared" si="52"/>
        <v>-11728845.434495401</v>
      </c>
      <c r="V162" s="20">
        <f t="shared" si="52"/>
        <v>-11632762.743467465</v>
      </c>
      <c r="W162" s="20">
        <f t="shared" si="52"/>
        <v>-11634367.40435186</v>
      </c>
      <c r="X162" s="20">
        <f t="shared" si="52"/>
        <v>-11737361.552314529</v>
      </c>
      <c r="Y162" s="20">
        <f t="shared" si="52"/>
        <v>-11691368.839165572</v>
      </c>
      <c r="Z162" s="20">
        <f t="shared" si="52"/>
        <v>-11644915.702928334</v>
      </c>
      <c r="AA162" s="20">
        <f t="shared" si="52"/>
        <v>-11597319.90180668</v>
      </c>
    </row>
    <row r="163" spans="3:27">
      <c r="D163" s="37" t="s">
        <v>129</v>
      </c>
      <c r="H163" s="20">
        <f>'CIAL 20 year return calculation'!H410</f>
        <v>-579659.8809160043</v>
      </c>
      <c r="I163" s="20">
        <f>'CIAL 20 year return calculation'!I410</f>
        <v>-1063145.6805162239</v>
      </c>
      <c r="J163" s="20">
        <f>'CIAL 20 year return calculation'!J410</f>
        <v>-1090140.9716327586</v>
      </c>
      <c r="K163" s="20">
        <f>'CIAL 20 year return calculation'!K410</f>
        <v>-1093761.147092896</v>
      </c>
      <c r="L163" s="20">
        <f>'CIAL 20 year return calculation'!L410</f>
        <v>-1107303.3588601584</v>
      </c>
      <c r="M163" s="20">
        <f>'CIAL 20 year return calculation'!M410</f>
        <v>-1113214.2022357166</v>
      </c>
      <c r="N163" s="20">
        <f>'CIAL 20 year return calculation'!N410</f>
        <v>-1102397.9340327657</v>
      </c>
      <c r="O163" s="20">
        <f>'CIAL 20 year return calculation'!O410</f>
        <v>-1091766.8220351248</v>
      </c>
      <c r="P163" s="20">
        <f>'CIAL 20 year return calculation'!P410</f>
        <v>-1081270.3982789433</v>
      </c>
      <c r="Q163" s="20">
        <f>'CIAL 20 year return calculation'!Q410</f>
        <v>-1070790.2541863832</v>
      </c>
      <c r="R163" s="20">
        <f>'CIAL 20 year return calculation'!R410</f>
        <v>-1060246.6842039176</v>
      </c>
      <c r="S163" s="20">
        <f>'CIAL 20 year return calculation'!S410</f>
        <v>-1053519.8505404405</v>
      </c>
      <c r="T163" s="20">
        <f>'CIAL 20 year return calculation'!T410</f>
        <v>-1046962.7182562866</v>
      </c>
      <c r="U163" s="20">
        <f>'CIAL 20 year return calculation'!U410</f>
        <v>-1040468.0279026516</v>
      </c>
      <c r="V163" s="20">
        <f>'CIAL 20 year return calculation'!V410</f>
        <v>-1034099.5680218014</v>
      </c>
      <c r="W163" s="20">
        <f>'CIAL 20 year return calculation'!W410</f>
        <v>-1027908.2568472868</v>
      </c>
      <c r="X163" s="20">
        <f>'CIAL 20 year return calculation'!X410</f>
        <v>-1021573.7871415108</v>
      </c>
      <c r="Y163" s="20">
        <f>'CIAL 20 year return calculation'!Y410</f>
        <v>-1015095.7585198676</v>
      </c>
      <c r="Z163" s="20">
        <f>'CIAL 20 year return calculation'!Z410</f>
        <v>-1008460.6611059251</v>
      </c>
      <c r="AA163" s="20">
        <f>'CIAL 20 year return calculation'!AA410</f>
        <v>-1001660.5192975492</v>
      </c>
    </row>
    <row r="164" spans="3:27" ht="15.75" thickBot="1">
      <c r="D164" s="37" t="s">
        <v>263</v>
      </c>
      <c r="G164" s="13">
        <f>SUM(G159:G163)</f>
        <v>0</v>
      </c>
      <c r="H164" s="13">
        <f>SUM(H159:H163)</f>
        <v>-20172887.287225537</v>
      </c>
      <c r="I164" s="13">
        <f t="shared" ref="I164:AA164" si="53">SUM(I159:I163)</f>
        <v>26917030.139679398</v>
      </c>
      <c r="J164" s="13">
        <f t="shared" si="53"/>
        <v>29926601.014453385</v>
      </c>
      <c r="K164" s="13">
        <f t="shared" si="53"/>
        <v>29891569.559988089</v>
      </c>
      <c r="L164" s="13">
        <f t="shared" si="53"/>
        <v>36407414.922175467</v>
      </c>
      <c r="M164" s="13">
        <f t="shared" si="53"/>
        <v>38460691.957182549</v>
      </c>
      <c r="N164" s="13">
        <f t="shared" si="53"/>
        <v>38054652.309843577</v>
      </c>
      <c r="O164" s="13">
        <f t="shared" si="53"/>
        <v>37674672.295751363</v>
      </c>
      <c r="P164" s="13">
        <f t="shared" si="53"/>
        <v>37346654.929744586</v>
      </c>
      <c r="Q164" s="13">
        <f t="shared" si="53"/>
        <v>37051337.770601757</v>
      </c>
      <c r="R164" s="13">
        <f t="shared" si="53"/>
        <v>35186462.639840864</v>
      </c>
      <c r="S164" s="13">
        <f t="shared" si="53"/>
        <v>34911900.838364273</v>
      </c>
      <c r="T164" s="13">
        <f t="shared" si="53"/>
        <v>34685869.585270554</v>
      </c>
      <c r="U164" s="13">
        <f t="shared" si="53"/>
        <v>34435979.474737853</v>
      </c>
      <c r="V164" s="13">
        <f t="shared" si="53"/>
        <v>34169383.658115245</v>
      </c>
      <c r="W164" s="13">
        <f t="shared" si="53"/>
        <v>34037619.41451209</v>
      </c>
      <c r="X164" s="13">
        <f t="shared" si="53"/>
        <v>33901632.872886963</v>
      </c>
      <c r="Y164" s="13">
        <f t="shared" si="53"/>
        <v>33766708.108333983</v>
      </c>
      <c r="Z164" s="13">
        <f t="shared" si="53"/>
        <v>33630195.507516667</v>
      </c>
      <c r="AA164" s="13">
        <f t="shared" si="53"/>
        <v>33490320.225696586</v>
      </c>
    </row>
    <row r="165" spans="3:27" ht="15.75" thickTop="1">
      <c r="H165" s="20"/>
      <c r="I165" s="20"/>
      <c r="J165" s="20"/>
      <c r="K165" s="20"/>
      <c r="L165" s="20"/>
      <c r="M165" s="20"/>
      <c r="N165" s="20"/>
      <c r="O165" s="20"/>
      <c r="P165" s="20"/>
      <c r="Q165" s="20"/>
      <c r="R165" s="20"/>
      <c r="S165" s="20"/>
      <c r="T165" s="20"/>
      <c r="U165" s="20"/>
      <c r="V165" s="20"/>
      <c r="W165" s="20"/>
      <c r="X165" s="20"/>
      <c r="Y165" s="20"/>
      <c r="Z165" s="20"/>
      <c r="AA165" s="20"/>
    </row>
    <row r="166" spans="3:27">
      <c r="F166" s="15"/>
      <c r="G166" s="15">
        <f>XNPV(F200,G164:AA164,G157:AA157)</f>
        <v>331286357.52135903</v>
      </c>
    </row>
    <row r="167" spans="3:27">
      <c r="G167" s="15"/>
    </row>
    <row r="168" spans="3:27"/>
    <row r="169" spans="3:27">
      <c r="D169" s="37" t="s">
        <v>220</v>
      </c>
      <c r="H169" s="20">
        <f t="shared" ref="H169:AA169" si="54">H101</f>
        <v>33056633.761461243</v>
      </c>
      <c r="I169" s="20">
        <f t="shared" si="54"/>
        <v>61060273.453594461</v>
      </c>
      <c r="J169" s="20">
        <f t="shared" si="54"/>
        <v>64312104.166559875</v>
      </c>
      <c r="K169" s="20">
        <f t="shared" si="54"/>
        <v>66611674.638691664</v>
      </c>
      <c r="L169" s="20">
        <f t="shared" si="54"/>
        <v>68720322.96279633</v>
      </c>
      <c r="M169" s="20">
        <f t="shared" si="54"/>
        <v>71201991.910130426</v>
      </c>
      <c r="N169" s="20">
        <f t="shared" si="54"/>
        <v>73606693.064084649</v>
      </c>
      <c r="O169" s="20">
        <f t="shared" si="54"/>
        <v>76557547.182264596</v>
      </c>
      <c r="P169" s="20">
        <f t="shared" si="54"/>
        <v>79203432.485566646</v>
      </c>
      <c r="Q169" s="20">
        <f t="shared" si="54"/>
        <v>83453750.951842025</v>
      </c>
      <c r="R169" s="20">
        <f t="shared" si="54"/>
        <v>85880470.397140801</v>
      </c>
      <c r="S169" s="20">
        <f t="shared" si="54"/>
        <v>88493798.561006278</v>
      </c>
      <c r="T169" s="20">
        <f t="shared" si="54"/>
        <v>90971202.476258025</v>
      </c>
      <c r="U169" s="20">
        <f t="shared" si="54"/>
        <v>93476966.656073332</v>
      </c>
      <c r="V169" s="20">
        <f t="shared" si="54"/>
        <v>96089866.833780169</v>
      </c>
      <c r="W169" s="20">
        <f t="shared" si="54"/>
        <v>98835608.400403261</v>
      </c>
      <c r="X169" s="20">
        <f t="shared" si="54"/>
        <v>101714927.73698586</v>
      </c>
      <c r="Y169" s="20">
        <f t="shared" si="54"/>
        <v>104699442.55174734</v>
      </c>
      <c r="Z169" s="20">
        <f t="shared" si="54"/>
        <v>107690552.83372334</v>
      </c>
      <c r="AA169" s="20">
        <f t="shared" si="54"/>
        <v>110785365.3779994</v>
      </c>
    </row>
    <row r="170" spans="3:27"/>
    <row r="171" spans="3:27">
      <c r="C171" s="9" t="s">
        <v>239</v>
      </c>
    </row>
    <row r="172" spans="3:27"/>
    <row r="173" spans="3:27">
      <c r="D173" s="37" t="s">
        <v>109</v>
      </c>
      <c r="H173" s="20">
        <f t="shared" ref="H173:AA173" si="55">H169+H160-H131</f>
        <v>18557039.239232484</v>
      </c>
      <c r="I173" s="20">
        <f t="shared" si="55"/>
        <v>34400145.626456268</v>
      </c>
      <c r="J173" s="20">
        <f t="shared" si="55"/>
        <v>37124010.927972861</v>
      </c>
      <c r="K173" s="20">
        <f t="shared" si="55"/>
        <v>38766137.291010268</v>
      </c>
      <c r="L173" s="20">
        <f t="shared" si="55"/>
        <v>40271793.491585113</v>
      </c>
      <c r="M173" s="20">
        <f t="shared" si="55"/>
        <v>41955951.502599336</v>
      </c>
      <c r="N173" s="20">
        <f t="shared" si="55"/>
        <v>43614492.238127649</v>
      </c>
      <c r="O173" s="20">
        <f t="shared" si="55"/>
        <v>45797616.525459051</v>
      </c>
      <c r="P173" s="20">
        <f t="shared" si="55"/>
        <v>47662575.005755477</v>
      </c>
      <c r="Q173" s="20">
        <f t="shared" si="55"/>
        <v>51080795.127763174</v>
      </c>
      <c r="R173" s="20">
        <f t="shared" si="55"/>
        <v>52653498.872615173</v>
      </c>
      <c r="S173" s="20">
        <f t="shared" si="55"/>
        <v>54414380.207495213</v>
      </c>
      <c r="T173" s="20">
        <f t="shared" si="55"/>
        <v>56021906.236484185</v>
      </c>
      <c r="U173" s="20">
        <f t="shared" si="55"/>
        <v>57636519.503745176</v>
      </c>
      <c r="V173" s="20">
        <f t="shared" si="55"/>
        <v>59334854.525972433</v>
      </c>
      <c r="W173" s="20">
        <f t="shared" si="55"/>
        <v>61141540.817913428</v>
      </c>
      <c r="X173" s="20">
        <f t="shared" si="55"/>
        <v>63056740.086119287</v>
      </c>
      <c r="Y173" s="20">
        <f t="shared" si="55"/>
        <v>65052094.99103839</v>
      </c>
      <c r="Z173" s="20">
        <f t="shared" si="55"/>
        <v>67030510.614960827</v>
      </c>
      <c r="AA173" s="20">
        <f t="shared" si="55"/>
        <v>69086471.166152388</v>
      </c>
    </row>
    <row r="174" spans="3:27"/>
    <row r="175" spans="3:27">
      <c r="C175" s="37" t="s">
        <v>110</v>
      </c>
      <c r="D175" s="37" t="s">
        <v>111</v>
      </c>
    </row>
    <row r="176" spans="3:27">
      <c r="D176" s="37" t="s">
        <v>112</v>
      </c>
    </row>
    <row r="177" spans="3:28"/>
    <row r="178" spans="3:28">
      <c r="C178" s="37" t="s">
        <v>113</v>
      </c>
      <c r="D178" s="37" t="s">
        <v>114</v>
      </c>
      <c r="H178" s="20">
        <f>H147</f>
        <v>-9938563.25</v>
      </c>
      <c r="I178" s="20">
        <f t="shared" ref="I178:AB178" si="56">I147</f>
        <v>-18941635</v>
      </c>
      <c r="J178" s="20">
        <f t="shared" si="56"/>
        <v>-17963660</v>
      </c>
      <c r="K178" s="20">
        <f t="shared" si="56"/>
        <v>-17427855</v>
      </c>
      <c r="L178" s="20">
        <f t="shared" si="56"/>
        <v>-19001189</v>
      </c>
      <c r="M178" s="20">
        <f t="shared" si="56"/>
        <v>-12502612</v>
      </c>
      <c r="N178" s="20">
        <f t="shared" si="56"/>
        <v>-11686554</v>
      </c>
      <c r="O178" s="20">
        <f t="shared" si="56"/>
        <v>-11157085</v>
      </c>
      <c r="P178" s="20">
        <f t="shared" si="56"/>
        <v>-10876884</v>
      </c>
      <c r="Q178" s="20">
        <f t="shared" si="56"/>
        <v>-10555491</v>
      </c>
      <c r="R178" s="20">
        <f t="shared" si="56"/>
        <v>-9199692</v>
      </c>
      <c r="S178" s="20">
        <f t="shared" si="56"/>
        <v>-1913146</v>
      </c>
      <c r="T178" s="20">
        <f t="shared" si="56"/>
        <v>-1701794</v>
      </c>
      <c r="U178" s="20">
        <f t="shared" si="56"/>
        <v>-1600602</v>
      </c>
      <c r="V178" s="20">
        <f t="shared" si="56"/>
        <v>-1597452</v>
      </c>
      <c r="W178" s="20">
        <f t="shared" si="56"/>
        <v>-1477482</v>
      </c>
      <c r="X178" s="20">
        <f t="shared" si="56"/>
        <v>-1092942</v>
      </c>
      <c r="Y178" s="20">
        <f t="shared" si="56"/>
        <v>-1092942</v>
      </c>
      <c r="Z178" s="20">
        <f t="shared" si="56"/>
        <v>-1092942</v>
      </c>
      <c r="AA178" s="20">
        <f t="shared" si="56"/>
        <v>-1092942</v>
      </c>
      <c r="AB178" s="20">
        <f t="shared" si="56"/>
        <v>0</v>
      </c>
    </row>
    <row r="179" spans="3:28">
      <c r="D179" s="37" t="s">
        <v>108</v>
      </c>
      <c r="H179" s="20">
        <f>H148</f>
        <v>-2070213.8604143008</v>
      </c>
      <c r="I179" s="20">
        <f t="shared" ref="I179:AB179" si="57">I148</f>
        <v>-3796948.8589865132</v>
      </c>
      <c r="J179" s="20">
        <f t="shared" si="57"/>
        <v>-3893360.6129741375</v>
      </c>
      <c r="K179" s="20">
        <f t="shared" si="57"/>
        <v>-3906289.8110460569</v>
      </c>
      <c r="L179" s="20">
        <f t="shared" si="57"/>
        <v>-3954654.8530719941</v>
      </c>
      <c r="M179" s="20">
        <f t="shared" si="57"/>
        <v>-3975765.007984702</v>
      </c>
      <c r="N179" s="20">
        <f t="shared" si="57"/>
        <v>-3937135.4786884482</v>
      </c>
      <c r="O179" s="20">
        <f t="shared" si="57"/>
        <v>-3899167.2215540162</v>
      </c>
      <c r="P179" s="20">
        <f t="shared" si="57"/>
        <v>-3861679.9938533683</v>
      </c>
      <c r="Q179" s="20">
        <f t="shared" si="57"/>
        <v>-3824250.9078085111</v>
      </c>
      <c r="R179" s="20">
        <f t="shared" si="57"/>
        <v>-3786595.3007282768</v>
      </c>
      <c r="S179" s="20">
        <f t="shared" si="57"/>
        <v>-3762570.8947872873</v>
      </c>
      <c r="T179" s="20">
        <f t="shared" si="57"/>
        <v>-3739152.5652010231</v>
      </c>
      <c r="U179" s="20">
        <f t="shared" si="57"/>
        <v>-3715957.2425094694</v>
      </c>
      <c r="V179" s="20">
        <f t="shared" si="57"/>
        <v>-3693212.7429350046</v>
      </c>
      <c r="W179" s="20">
        <f t="shared" si="57"/>
        <v>-3671100.9173117382</v>
      </c>
      <c r="X179" s="20">
        <f t="shared" si="57"/>
        <v>-3648477.8112196811</v>
      </c>
      <c r="Y179" s="20">
        <f t="shared" si="57"/>
        <v>-3625341.9947138121</v>
      </c>
      <c r="Z179" s="20">
        <f t="shared" si="57"/>
        <v>-3601645.2182354466</v>
      </c>
      <c r="AA179" s="20">
        <f t="shared" si="57"/>
        <v>-3577358.9974912466</v>
      </c>
      <c r="AB179" s="20">
        <f t="shared" si="57"/>
        <v>0</v>
      </c>
    </row>
    <row r="180" spans="3:28">
      <c r="D180" s="37" t="s">
        <v>115</v>
      </c>
    </row>
    <row r="181" spans="3:28">
      <c r="D181" s="37" t="s">
        <v>116</v>
      </c>
    </row>
    <row r="182" spans="3:28"/>
    <row r="183" spans="3:28">
      <c r="D183" s="37" t="s">
        <v>117</v>
      </c>
      <c r="H183" s="43">
        <f t="shared" ref="H183:AA183" si="58">SUM(H173:H182)</f>
        <v>6548262.1288181832</v>
      </c>
      <c r="I183" s="43">
        <f t="shared" si="58"/>
        <v>11661561.767469754</v>
      </c>
      <c r="J183" s="43">
        <f t="shared" si="58"/>
        <v>15266990.314998724</v>
      </c>
      <c r="K183" s="43">
        <f t="shared" si="58"/>
        <v>17431992.479964212</v>
      </c>
      <c r="L183" s="43">
        <f t="shared" si="58"/>
        <v>17315949.638513118</v>
      </c>
      <c r="M183" s="43">
        <f t="shared" si="58"/>
        <v>25477574.494614635</v>
      </c>
      <c r="N183" s="43">
        <f t="shared" si="58"/>
        <v>27990802.7594392</v>
      </c>
      <c r="O183" s="43">
        <f t="shared" si="58"/>
        <v>30741364.303905036</v>
      </c>
      <c r="P183" s="43">
        <f t="shared" si="58"/>
        <v>32924011.011902109</v>
      </c>
      <c r="Q183" s="43">
        <f t="shared" si="58"/>
        <v>36701053.219954662</v>
      </c>
      <c r="R183" s="43">
        <f t="shared" si="58"/>
        <v>39667211.571886897</v>
      </c>
      <c r="S183" s="43">
        <f t="shared" si="58"/>
        <v>48738663.312707923</v>
      </c>
      <c r="T183" s="43">
        <f t="shared" si="58"/>
        <v>50580959.671283163</v>
      </c>
      <c r="U183" s="43">
        <f t="shared" si="58"/>
        <v>52319960.261235707</v>
      </c>
      <c r="V183" s="43">
        <f t="shared" si="58"/>
        <v>54044189.783037432</v>
      </c>
      <c r="W183" s="43">
        <f t="shared" si="58"/>
        <v>55992957.900601692</v>
      </c>
      <c r="X183" s="43">
        <f t="shared" si="58"/>
        <v>58315320.274899602</v>
      </c>
      <c r="Y183" s="43">
        <f t="shared" si="58"/>
        <v>60333810.996324576</v>
      </c>
      <c r="Z183" s="43">
        <f t="shared" si="58"/>
        <v>62335923.396725379</v>
      </c>
      <c r="AA183" s="43">
        <f t="shared" si="58"/>
        <v>64416170.16866114</v>
      </c>
    </row>
    <row r="184" spans="3:28">
      <c r="H184" s="20"/>
      <c r="I184" s="20"/>
      <c r="J184" s="20"/>
      <c r="K184" s="20"/>
      <c r="L184" s="20"/>
      <c r="M184" s="20"/>
      <c r="N184" s="20"/>
      <c r="O184" s="20"/>
      <c r="P184" s="20"/>
      <c r="Q184" s="20"/>
      <c r="R184" s="20"/>
      <c r="S184" s="20"/>
      <c r="T184" s="20"/>
      <c r="U184" s="20"/>
      <c r="V184" s="20"/>
      <c r="W184" s="20"/>
      <c r="X184" s="20"/>
      <c r="Y184" s="20"/>
      <c r="Z184" s="20"/>
      <c r="AA184" s="20"/>
    </row>
    <row r="185" spans="3:28" ht="15.75" thickBot="1">
      <c r="D185" s="37" t="s">
        <v>118</v>
      </c>
      <c r="H185" s="13">
        <f>H183*Inputs!$F$15</f>
        <v>1833513.3960690915</v>
      </c>
      <c r="I185" s="13">
        <f>I183*Inputs!$F$15</f>
        <v>3265237.2948915316</v>
      </c>
      <c r="J185" s="13">
        <f>J183*Inputs!$F$15</f>
        <v>4274757.2881996427</v>
      </c>
      <c r="K185" s="13">
        <f>K183*Inputs!$F$15</f>
        <v>4880957.8943899795</v>
      </c>
      <c r="L185" s="13">
        <f>L183*Inputs!$F$15</f>
        <v>4848465.8987836735</v>
      </c>
      <c r="M185" s="13">
        <f>M183*Inputs!$F$15</f>
        <v>7133720.8584920987</v>
      </c>
      <c r="N185" s="13">
        <f>N183*Inputs!$F$15</f>
        <v>7837424.7726429766</v>
      </c>
      <c r="O185" s="13">
        <f>O183*Inputs!$F$15</f>
        <v>8607582.0050934106</v>
      </c>
      <c r="P185" s="13">
        <f>P183*Inputs!$F$15</f>
        <v>9218723.0833325908</v>
      </c>
      <c r="Q185" s="13">
        <f>Q183*Inputs!$F$15</f>
        <v>10276294.901587306</v>
      </c>
      <c r="R185" s="13">
        <f>R183*Inputs!$F$15</f>
        <v>11106819.240128333</v>
      </c>
      <c r="S185" s="13">
        <f>S183*Inputs!$F$15</f>
        <v>13646825.72755822</v>
      </c>
      <c r="T185" s="13">
        <f>T183*Inputs!$F$15</f>
        <v>14162668.707959287</v>
      </c>
      <c r="U185" s="13">
        <f>U183*Inputs!$F$15</f>
        <v>14649588.873145999</v>
      </c>
      <c r="V185" s="13">
        <f>V183*Inputs!$F$15</f>
        <v>15132373.139250482</v>
      </c>
      <c r="W185" s="13">
        <f>W183*Inputs!$F$15</f>
        <v>15678028.212168476</v>
      </c>
      <c r="X185" s="13">
        <f>X183*Inputs!$F$15</f>
        <v>16328289.67697189</v>
      </c>
      <c r="Y185" s="13">
        <f>Y183*Inputs!$F$15</f>
        <v>16893467.078970883</v>
      </c>
      <c r="Z185" s="13">
        <f>Z183*Inputs!$F$15</f>
        <v>17454058.551083107</v>
      </c>
      <c r="AA185" s="13">
        <f>AA183*Inputs!$F$15</f>
        <v>18036527.647225119</v>
      </c>
    </row>
    <row r="186" spans="3:28" ht="15.75" thickTop="1"/>
    <row r="187" spans="3:28"/>
    <row r="188" spans="3:28"/>
    <row r="189" spans="3:28">
      <c r="C189" s="9" t="s">
        <v>278</v>
      </c>
      <c r="G189" s="24">
        <f>G157</f>
        <v>41243</v>
      </c>
      <c r="H189" s="24">
        <f t="shared" ref="H189:AA189" si="59">H157</f>
        <v>41455</v>
      </c>
      <c r="I189" s="24">
        <f t="shared" si="59"/>
        <v>41820</v>
      </c>
      <c r="J189" s="24">
        <f t="shared" si="59"/>
        <v>42185</v>
      </c>
      <c r="K189" s="24">
        <f t="shared" si="59"/>
        <v>42551</v>
      </c>
      <c r="L189" s="24">
        <f t="shared" si="59"/>
        <v>42916</v>
      </c>
      <c r="M189" s="24">
        <f t="shared" si="59"/>
        <v>43281</v>
      </c>
      <c r="N189" s="24">
        <f t="shared" si="59"/>
        <v>43646</v>
      </c>
      <c r="O189" s="24">
        <f t="shared" si="59"/>
        <v>44012</v>
      </c>
      <c r="P189" s="24">
        <f t="shared" si="59"/>
        <v>44377</v>
      </c>
      <c r="Q189" s="24">
        <f t="shared" si="59"/>
        <v>44742</v>
      </c>
      <c r="R189" s="24">
        <f t="shared" si="59"/>
        <v>45107</v>
      </c>
      <c r="S189" s="24">
        <f t="shared" si="59"/>
        <v>45473</v>
      </c>
      <c r="T189" s="24">
        <f t="shared" si="59"/>
        <v>45838</v>
      </c>
      <c r="U189" s="24">
        <f t="shared" si="59"/>
        <v>46203</v>
      </c>
      <c r="V189" s="24">
        <f t="shared" si="59"/>
        <v>46568</v>
      </c>
      <c r="W189" s="24">
        <f t="shared" si="59"/>
        <v>46934</v>
      </c>
      <c r="X189" s="24">
        <f t="shared" si="59"/>
        <v>47299</v>
      </c>
      <c r="Y189" s="24">
        <f t="shared" si="59"/>
        <v>47664</v>
      </c>
      <c r="Z189" s="24">
        <f t="shared" si="59"/>
        <v>48029</v>
      </c>
      <c r="AA189" s="24">
        <f t="shared" si="59"/>
        <v>48395</v>
      </c>
    </row>
    <row r="190" spans="3:28">
      <c r="D190" s="37" t="s">
        <v>77</v>
      </c>
      <c r="H190" s="20">
        <f t="shared" ref="H190:AA190" si="60">H169-H131</f>
        <v>33107383.761461243</v>
      </c>
      <c r="I190" s="20">
        <f t="shared" si="60"/>
        <v>61149100.453594461</v>
      </c>
      <c r="J190" s="20">
        <f t="shared" si="60"/>
        <v>64402796.533559874</v>
      </c>
      <c r="K190" s="20">
        <f t="shared" si="60"/>
        <v>66704271.54539866</v>
      </c>
      <c r="L190" s="20">
        <f t="shared" si="60"/>
        <v>68814864.404544175</v>
      </c>
      <c r="M190" s="20">
        <f t="shared" si="60"/>
        <v>71296533.351878271</v>
      </c>
      <c r="N190" s="20">
        <f t="shared" si="60"/>
        <v>73701234.505832493</v>
      </c>
      <c r="O190" s="20">
        <f t="shared" si="60"/>
        <v>76652088.62401244</v>
      </c>
      <c r="P190" s="20">
        <f t="shared" si="60"/>
        <v>79297973.92731449</v>
      </c>
      <c r="Q190" s="20">
        <f t="shared" si="60"/>
        <v>83548292.393589869</v>
      </c>
      <c r="R190" s="20">
        <f t="shared" si="60"/>
        <v>85975011.838888645</v>
      </c>
      <c r="S190" s="20">
        <f t="shared" si="60"/>
        <v>88588340.002754122</v>
      </c>
      <c r="T190" s="20">
        <f t="shared" si="60"/>
        <v>91065743.918005869</v>
      </c>
      <c r="U190" s="20">
        <f t="shared" si="60"/>
        <v>93571508.097821176</v>
      </c>
      <c r="V190" s="20">
        <f t="shared" si="60"/>
        <v>96184408.275528014</v>
      </c>
      <c r="W190" s="20">
        <f t="shared" si="60"/>
        <v>98930149.842151105</v>
      </c>
      <c r="X190" s="20">
        <f t="shared" si="60"/>
        <v>101809469.17873371</v>
      </c>
      <c r="Y190" s="20">
        <f t="shared" si="60"/>
        <v>104793983.99349518</v>
      </c>
      <c r="Z190" s="20">
        <f t="shared" si="60"/>
        <v>107785094.27547118</v>
      </c>
      <c r="AA190" s="20">
        <f t="shared" si="60"/>
        <v>110879906.81974724</v>
      </c>
      <c r="AB190" s="20"/>
    </row>
    <row r="191" spans="3:28">
      <c r="D191" s="37" t="s">
        <v>14</v>
      </c>
      <c r="H191" s="20">
        <f>H160</f>
        <v>-14550344.522228759</v>
      </c>
      <c r="I191" s="20">
        <f t="shared" ref="I191:AA191" si="61">I160</f>
        <v>-26748954.827138193</v>
      </c>
      <c r="J191" s="20">
        <f t="shared" si="61"/>
        <v>-27278785.605587013</v>
      </c>
      <c r="K191" s="20">
        <f t="shared" si="61"/>
        <v>-27938134.254388396</v>
      </c>
      <c r="L191" s="20">
        <f t="shared" si="61"/>
        <v>-28543070.912959062</v>
      </c>
      <c r="M191" s="20">
        <f t="shared" si="61"/>
        <v>-29340581.849278934</v>
      </c>
      <c r="N191" s="20">
        <f t="shared" si="61"/>
        <v>-30086742.267704841</v>
      </c>
      <c r="O191" s="20">
        <f t="shared" si="61"/>
        <v>-30854472.098553393</v>
      </c>
      <c r="P191" s="20">
        <f t="shared" si="61"/>
        <v>-31635398.921559013</v>
      </c>
      <c r="Q191" s="20">
        <f t="shared" si="61"/>
        <v>-32467497.265826695</v>
      </c>
      <c r="R191" s="20">
        <f t="shared" si="61"/>
        <v>-33321512.966273468</v>
      </c>
      <c r="S191" s="20">
        <f t="shared" si="61"/>
        <v>-34173959.795258909</v>
      </c>
      <c r="T191" s="20">
        <f t="shared" si="61"/>
        <v>-35043837.681521684</v>
      </c>
      <c r="U191" s="20">
        <f t="shared" si="61"/>
        <v>-35934988.594076</v>
      </c>
      <c r="V191" s="20">
        <f t="shared" si="61"/>
        <v>-36849553.74955558</v>
      </c>
      <c r="W191" s="20">
        <f t="shared" si="61"/>
        <v>-37788609.024237677</v>
      </c>
      <c r="X191" s="20">
        <f t="shared" si="61"/>
        <v>-38752729.09261442</v>
      </c>
      <c r="Y191" s="20">
        <f t="shared" si="61"/>
        <v>-39741889.002456792</v>
      </c>
      <c r="Z191" s="20">
        <f t="shared" si="61"/>
        <v>-40754583.660510354</v>
      </c>
      <c r="AA191" s="20">
        <f t="shared" si="61"/>
        <v>-41793435.653594851</v>
      </c>
      <c r="AB191" s="20"/>
    </row>
    <row r="192" spans="3:28">
      <c r="D192" s="37" t="s">
        <v>13</v>
      </c>
      <c r="H192" s="20">
        <f>H161</f>
        <v>-41875238.112911083</v>
      </c>
      <c r="I192" s="20">
        <f t="shared" ref="I192:AA192" si="62">I161</f>
        <v>-12001605.206290264</v>
      </c>
      <c r="J192" s="20">
        <f t="shared" si="62"/>
        <v>-9640603.6357391998</v>
      </c>
      <c r="K192" s="20">
        <f t="shared" si="62"/>
        <v>-10498808.695039861</v>
      </c>
      <c r="L192" s="20">
        <f t="shared" si="62"/>
        <v>-4541381.4913158882</v>
      </c>
      <c r="M192" s="20">
        <f t="shared" si="62"/>
        <v>0</v>
      </c>
      <c r="N192" s="20">
        <f t="shared" si="62"/>
        <v>0</v>
      </c>
      <c r="O192" s="20">
        <f t="shared" si="62"/>
        <v>0</v>
      </c>
      <c r="P192" s="20">
        <f t="shared" si="62"/>
        <v>0</v>
      </c>
      <c r="Q192" s="20">
        <f t="shared" si="62"/>
        <v>0</v>
      </c>
      <c r="R192" s="20">
        <f t="shared" si="62"/>
        <v>0</v>
      </c>
      <c r="S192" s="20">
        <f t="shared" si="62"/>
        <v>0</v>
      </c>
      <c r="T192" s="20">
        <f t="shared" si="62"/>
        <v>0</v>
      </c>
      <c r="U192" s="20">
        <f t="shared" si="62"/>
        <v>0</v>
      </c>
      <c r="V192" s="20">
        <f t="shared" si="62"/>
        <v>0</v>
      </c>
      <c r="W192" s="20">
        <f t="shared" si="62"/>
        <v>0</v>
      </c>
      <c r="X192" s="20">
        <f t="shared" si="62"/>
        <v>0</v>
      </c>
      <c r="Y192" s="20">
        <f t="shared" si="62"/>
        <v>0</v>
      </c>
      <c r="Z192" s="20">
        <f t="shared" si="62"/>
        <v>0</v>
      </c>
      <c r="AA192" s="20">
        <f t="shared" si="62"/>
        <v>0</v>
      </c>
      <c r="AB192" s="20"/>
    </row>
    <row r="193" spans="3:28">
      <c r="D193" s="37" t="s">
        <v>5</v>
      </c>
      <c r="H193" s="20">
        <f>-H185</f>
        <v>-1833513.3960690915</v>
      </c>
      <c r="I193" s="20">
        <f t="shared" ref="I193:AA193" si="63">-I185</f>
        <v>-3265237.2948915316</v>
      </c>
      <c r="J193" s="20">
        <f t="shared" si="63"/>
        <v>-4274757.2881996427</v>
      </c>
      <c r="K193" s="20">
        <f t="shared" si="63"/>
        <v>-4880957.8943899795</v>
      </c>
      <c r="L193" s="20">
        <f t="shared" si="63"/>
        <v>-4848465.8987836735</v>
      </c>
      <c r="M193" s="20">
        <f t="shared" si="63"/>
        <v>-7133720.8584920987</v>
      </c>
      <c r="N193" s="20">
        <f t="shared" si="63"/>
        <v>-7837424.7726429766</v>
      </c>
      <c r="O193" s="20">
        <f t="shared" si="63"/>
        <v>-8607582.0050934106</v>
      </c>
      <c r="P193" s="20">
        <f t="shared" si="63"/>
        <v>-9218723.0833325908</v>
      </c>
      <c r="Q193" s="20">
        <f t="shared" si="63"/>
        <v>-10276294.901587306</v>
      </c>
      <c r="R193" s="20">
        <f t="shared" si="63"/>
        <v>-11106819.240128333</v>
      </c>
      <c r="S193" s="20">
        <f t="shared" si="63"/>
        <v>-13646825.72755822</v>
      </c>
      <c r="T193" s="20">
        <f t="shared" si="63"/>
        <v>-14162668.707959287</v>
      </c>
      <c r="U193" s="20">
        <f t="shared" si="63"/>
        <v>-14649588.873145999</v>
      </c>
      <c r="V193" s="20">
        <f t="shared" si="63"/>
        <v>-15132373.139250482</v>
      </c>
      <c r="W193" s="20">
        <f t="shared" si="63"/>
        <v>-15678028.212168476</v>
      </c>
      <c r="X193" s="20">
        <f t="shared" si="63"/>
        <v>-16328289.67697189</v>
      </c>
      <c r="Y193" s="20">
        <f t="shared" si="63"/>
        <v>-16893467.078970883</v>
      </c>
      <c r="Z193" s="20">
        <f t="shared" si="63"/>
        <v>-17454058.551083107</v>
      </c>
      <c r="AA193" s="20">
        <f t="shared" si="63"/>
        <v>-18036527.647225119</v>
      </c>
      <c r="AB193" s="20"/>
    </row>
    <row r="194" spans="3:28">
      <c r="D194" s="37" t="s">
        <v>129</v>
      </c>
      <c r="H194" s="20">
        <f>H163</f>
        <v>-579659.8809160043</v>
      </c>
      <c r="I194" s="20">
        <f t="shared" ref="I194:AA194" si="64">I163</f>
        <v>-1063145.6805162239</v>
      </c>
      <c r="J194" s="20">
        <f t="shared" si="64"/>
        <v>-1090140.9716327586</v>
      </c>
      <c r="K194" s="20">
        <f t="shared" si="64"/>
        <v>-1093761.147092896</v>
      </c>
      <c r="L194" s="20">
        <f t="shared" si="64"/>
        <v>-1107303.3588601584</v>
      </c>
      <c r="M194" s="20">
        <f t="shared" si="64"/>
        <v>-1113214.2022357166</v>
      </c>
      <c r="N194" s="20">
        <f t="shared" si="64"/>
        <v>-1102397.9340327657</v>
      </c>
      <c r="O194" s="20">
        <f t="shared" si="64"/>
        <v>-1091766.8220351248</v>
      </c>
      <c r="P194" s="20">
        <f t="shared" si="64"/>
        <v>-1081270.3982789433</v>
      </c>
      <c r="Q194" s="20">
        <f t="shared" si="64"/>
        <v>-1070790.2541863832</v>
      </c>
      <c r="R194" s="20">
        <f t="shared" si="64"/>
        <v>-1060246.6842039176</v>
      </c>
      <c r="S194" s="20">
        <f t="shared" si="64"/>
        <v>-1053519.8505404405</v>
      </c>
      <c r="T194" s="20">
        <f t="shared" si="64"/>
        <v>-1046962.7182562866</v>
      </c>
      <c r="U194" s="20">
        <f t="shared" si="64"/>
        <v>-1040468.0279026516</v>
      </c>
      <c r="V194" s="20">
        <f t="shared" si="64"/>
        <v>-1034099.5680218014</v>
      </c>
      <c r="W194" s="20">
        <f t="shared" si="64"/>
        <v>-1027908.2568472868</v>
      </c>
      <c r="X194" s="20">
        <f t="shared" si="64"/>
        <v>-1021573.7871415108</v>
      </c>
      <c r="Y194" s="20">
        <f t="shared" si="64"/>
        <v>-1015095.7585198676</v>
      </c>
      <c r="Z194" s="20">
        <f t="shared" si="64"/>
        <v>-1008460.6611059251</v>
      </c>
      <c r="AA194" s="20">
        <f t="shared" si="64"/>
        <v>-1001660.5192975492</v>
      </c>
      <c r="AB194" s="20"/>
    </row>
    <row r="195" spans="3:28" ht="15.75" thickBot="1">
      <c r="D195" s="37" t="s">
        <v>263</v>
      </c>
      <c r="G195" s="13">
        <f>SUM(G190:G194)</f>
        <v>0</v>
      </c>
      <c r="H195" s="13">
        <f>SUM(H190:H194)</f>
        <v>-25731372.150663693</v>
      </c>
      <c r="I195" s="13">
        <f t="shared" ref="I195:AA195" si="65">SUM(I190:I194)</f>
        <v>18070157.444758248</v>
      </c>
      <c r="J195" s="13">
        <f t="shared" si="65"/>
        <v>22118509.03240126</v>
      </c>
      <c r="K195" s="13">
        <f t="shared" si="65"/>
        <v>22292609.554487523</v>
      </c>
      <c r="L195" s="13">
        <f t="shared" si="65"/>
        <v>29774642.742625397</v>
      </c>
      <c r="M195" s="13">
        <f t="shared" si="65"/>
        <v>33709016.441871524</v>
      </c>
      <c r="N195" s="13">
        <f t="shared" si="65"/>
        <v>34674669.531451903</v>
      </c>
      <c r="O195" s="13">
        <f t="shared" si="65"/>
        <v>36098267.698330514</v>
      </c>
      <c r="P195" s="13">
        <f t="shared" si="65"/>
        <v>37362581.524143942</v>
      </c>
      <c r="Q195" s="13">
        <f t="shared" si="65"/>
        <v>39733709.971989483</v>
      </c>
      <c r="R195" s="13">
        <f t="shared" si="65"/>
        <v>40486432.948282927</v>
      </c>
      <c r="S195" s="13">
        <f t="shared" si="65"/>
        <v>39714034.629396558</v>
      </c>
      <c r="T195" s="13">
        <f t="shared" si="65"/>
        <v>40812274.810268611</v>
      </c>
      <c r="U195" s="13">
        <f t="shared" si="65"/>
        <v>41946462.602696523</v>
      </c>
      <c r="V195" s="13">
        <f t="shared" si="65"/>
        <v>43168381.81870015</v>
      </c>
      <c r="W195" s="13">
        <f t="shared" si="65"/>
        <v>44435604.348897666</v>
      </c>
      <c r="X195" s="13">
        <f t="shared" si="65"/>
        <v>45706876.622005887</v>
      </c>
      <c r="Y195" s="13">
        <f t="shared" si="65"/>
        <v>47143532.153547637</v>
      </c>
      <c r="Z195" s="13">
        <f t="shared" si="65"/>
        <v>48567991.402771793</v>
      </c>
      <c r="AA195" s="13">
        <f t="shared" si="65"/>
        <v>50048282.999629721</v>
      </c>
      <c r="AB195" s="20"/>
    </row>
    <row r="196" spans="3:28" ht="15.75" thickTop="1">
      <c r="AB196" s="20"/>
    </row>
    <row r="197" spans="3:28">
      <c r="D197" s="37" t="s">
        <v>130</v>
      </c>
      <c r="G197" s="15">
        <f>XNPV(F200,G195:AA195,G189:AA189)</f>
        <v>331286357.52135903</v>
      </c>
    </row>
    <row r="198" spans="3:28">
      <c r="G198" s="17">
        <f>G166-G197</f>
        <v>0</v>
      </c>
    </row>
    <row r="199" spans="3:28">
      <c r="C199" s="9"/>
      <c r="D199" s="9" t="s">
        <v>119</v>
      </c>
      <c r="E199" s="9"/>
      <c r="F199" s="44">
        <v>0.83883226567387204</v>
      </c>
    </row>
    <row r="200" spans="3:28">
      <c r="D200" s="37" t="s">
        <v>174</v>
      </c>
      <c r="F200" s="27">
        <f>Inputs!F22</f>
        <v>6.59E-2</v>
      </c>
    </row>
    <row r="201" spans="3:28"/>
    <row r="202" spans="3:28"/>
    <row r="203" spans="3:28"/>
    <row r="204" spans="3:28"/>
    <row r="205" spans="3:28"/>
    <row r="206" spans="3:28"/>
    <row r="207" spans="3:28"/>
    <row r="208" spans="3:2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sheetData>
  <mergeCells count="1">
    <mergeCell ref="A1:L1"/>
  </mergeCells>
  <pageMargins left="0.70866141732283472" right="0.70866141732283472" top="0.74803149606299213" bottom="0.74803149606299213" header="0.31496062992125984" footer="0.31496062992125984"/>
  <pageSetup paperSize="9" scale="27" orientation="landscape"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M398"/>
  <sheetViews>
    <sheetView showGridLines="0" view="pageBreakPreview" zoomScaleNormal="100" zoomScaleSheetLayoutView="100" workbookViewId="0">
      <pane ySplit="6" topLeftCell="A7" activePane="bottomLeft" state="frozen"/>
      <selection activeCell="F36" sqref="F36"/>
      <selection pane="bottomLeft" activeCell="H140" sqref="H140"/>
    </sheetView>
  </sheetViews>
  <sheetFormatPr defaultColWidth="9.140625" defaultRowHeight="15" zeroHeight="1" outlineLevelRow="1"/>
  <cols>
    <col min="1" max="1" width="3.7109375" style="37" customWidth="1"/>
    <col min="2" max="2" width="4.7109375" style="37" customWidth="1"/>
    <col min="3" max="3" width="5.42578125" style="37" customWidth="1"/>
    <col min="4" max="4" width="46.7109375" style="37" customWidth="1"/>
    <col min="5" max="6" width="11.7109375" style="37" customWidth="1"/>
    <col min="7" max="7" width="15.5703125" style="37" customWidth="1"/>
    <col min="8" max="8" width="12.7109375" style="37" bestFit="1" customWidth="1"/>
    <col min="9" max="13" width="15.7109375" style="37" customWidth="1"/>
    <col min="14" max="16384" width="9.140625" style="37"/>
  </cols>
  <sheetData>
    <row r="1" spans="1:13" s="1" customFormat="1" ht="48.75" customHeight="1">
      <c r="A1" s="131" t="s">
        <v>17</v>
      </c>
      <c r="B1" s="131"/>
      <c r="C1" s="131"/>
      <c r="D1" s="131"/>
      <c r="E1" s="131"/>
      <c r="F1" s="131"/>
      <c r="G1" s="131"/>
      <c r="H1" s="131"/>
      <c r="I1" s="131"/>
      <c r="J1" s="131"/>
      <c r="K1" s="131"/>
    </row>
    <row r="2" spans="1:13" s="1" customFormat="1" ht="18.75">
      <c r="A2" s="3" t="str">
        <f ca="1">MID(CELL("filename",A1),FIND("]",CELL("filename",A1))+1,256)</f>
        <v>Leased asset return calculation</v>
      </c>
    </row>
    <row r="3" spans="1:13" s="1" customFormat="1"/>
    <row r="4" spans="1:13" s="1" customFormat="1">
      <c r="D4" s="2" t="s">
        <v>0</v>
      </c>
      <c r="G4" s="2">
        <v>0</v>
      </c>
      <c r="H4" s="2">
        <f>G4+1</f>
        <v>1</v>
      </c>
      <c r="I4" s="2">
        <f>H4+1</f>
        <v>2</v>
      </c>
      <c r="J4" s="2">
        <f>I4+1</f>
        <v>3</v>
      </c>
      <c r="K4" s="2">
        <f>J4+1</f>
        <v>4</v>
      </c>
      <c r="L4" s="2">
        <f>K4+1</f>
        <v>5</v>
      </c>
      <c r="M4" s="2"/>
    </row>
    <row r="5" spans="1:13" s="1" customFormat="1">
      <c r="D5" s="2" t="s">
        <v>1</v>
      </c>
      <c r="G5" s="42">
        <f>'CIAL 20 year return calculation'!G5</f>
        <v>41090</v>
      </c>
      <c r="H5" s="42">
        <f>'CIAL 20 year return calculation'!H5</f>
        <v>41455</v>
      </c>
      <c r="I5" s="42">
        <f>'CIAL 20 year return calculation'!I5</f>
        <v>41820</v>
      </c>
      <c r="J5" s="42">
        <f>'CIAL 20 year return calculation'!J5</f>
        <v>42185</v>
      </c>
      <c r="K5" s="42">
        <f>'CIAL 20 year return calculation'!K5</f>
        <v>42551</v>
      </c>
      <c r="L5" s="42">
        <f>'CIAL 20 year return calculation'!L5</f>
        <v>42916</v>
      </c>
      <c r="M5" s="42"/>
    </row>
    <row r="6" spans="1:13" s="1" customFormat="1">
      <c r="D6" s="2"/>
      <c r="G6" s="11"/>
      <c r="H6" s="11"/>
      <c r="I6" s="11"/>
      <c r="J6" s="11"/>
      <c r="K6" s="11"/>
    </row>
    <row r="7" spans="1:13" s="70" customFormat="1">
      <c r="A7" s="70">
        <f>MAX($A$6:A6)+1</f>
        <v>1</v>
      </c>
      <c r="B7" s="70" t="s">
        <v>197</v>
      </c>
    </row>
    <row r="8" spans="1:13"/>
    <row r="9" spans="1:13">
      <c r="C9" s="9" t="s">
        <v>217</v>
      </c>
    </row>
    <row r="10" spans="1:13">
      <c r="C10" s="9"/>
      <c r="D10" s="37" t="s">
        <v>16</v>
      </c>
      <c r="H10" s="20">
        <f>Inputs!G206</f>
        <v>78639</v>
      </c>
      <c r="I10" s="20">
        <f>Inputs!H206</f>
        <v>77195</v>
      </c>
      <c r="J10" s="20">
        <f>Inputs!I206</f>
        <v>75428</v>
      </c>
      <c r="K10" s="20">
        <f>Inputs!J206</f>
        <v>73647</v>
      </c>
      <c r="L10" s="20">
        <f>Inputs!K206</f>
        <v>71795</v>
      </c>
    </row>
    <row r="11" spans="1:13">
      <c r="C11" s="9"/>
      <c r="D11" s="37" t="s">
        <v>13</v>
      </c>
      <c r="H11" s="90">
        <f>+Inputs!H203*rivprop</f>
        <v>857.5</v>
      </c>
      <c r="I11" s="90">
        <f>+Inputs!I203*rivprop</f>
        <v>388</v>
      </c>
      <c r="J11" s="90">
        <f>+Inputs!J203*rivprop</f>
        <v>379.5</v>
      </c>
      <c r="K11" s="90">
        <f>+Inputs!K203*rivprop</f>
        <v>415.5</v>
      </c>
      <c r="L11" s="90">
        <f>+Inputs!L203*rivprop</f>
        <v>442.5</v>
      </c>
    </row>
    <row r="12" spans="1:13">
      <c r="D12" s="37" t="s">
        <v>7</v>
      </c>
      <c r="F12" s="27"/>
      <c r="H12" s="20">
        <f>SUM(H10:H11)</f>
        <v>79496.5</v>
      </c>
      <c r="I12" s="20">
        <f t="shared" ref="I12:L12" si="0">SUM(I10:I11)</f>
        <v>77583</v>
      </c>
      <c r="J12" s="20">
        <f t="shared" si="0"/>
        <v>75807.5</v>
      </c>
      <c r="K12" s="20">
        <f t="shared" si="0"/>
        <v>74062.5</v>
      </c>
      <c r="L12" s="20">
        <f t="shared" si="0"/>
        <v>72237.5</v>
      </c>
    </row>
    <row r="13" spans="1:13">
      <c r="D13" s="65" t="s">
        <v>6</v>
      </c>
      <c r="E13" s="44">
        <v>5.7116132206873407E-2</v>
      </c>
      <c r="H13" s="27">
        <f>$E$13</f>
        <v>5.7116132206873407E-2</v>
      </c>
      <c r="I13" s="27">
        <f>$E$13</f>
        <v>5.7116132206873407E-2</v>
      </c>
      <c r="J13" s="27">
        <f>$E$13</f>
        <v>5.7116132206873407E-2</v>
      </c>
      <c r="K13" s="27">
        <f>$E$13</f>
        <v>5.7116132206873407E-2</v>
      </c>
      <c r="L13" s="27">
        <f>$E$13</f>
        <v>5.7116132206873407E-2</v>
      </c>
    </row>
    <row r="14" spans="1:13">
      <c r="D14" s="65" t="s">
        <v>196</v>
      </c>
      <c r="F14" s="27"/>
      <c r="H14" s="20">
        <f>H12*H13</f>
        <v>4540.5326039837119</v>
      </c>
      <c r="I14" s="20">
        <f>I12*I13</f>
        <v>4431.2408850058591</v>
      </c>
      <c r="J14" s="20">
        <f>J12*J13</f>
        <v>4329.8311922725561</v>
      </c>
      <c r="K14" s="20">
        <f>K12*K13</f>
        <v>4230.1635415715618</v>
      </c>
      <c r="L14" s="20">
        <f>L12*L13</f>
        <v>4125.9266002940176</v>
      </c>
    </row>
    <row r="15" spans="1:13">
      <c r="D15" s="37" t="s">
        <v>3</v>
      </c>
      <c r="H15" s="20">
        <f>-Inputs!H204</f>
        <v>3470.9050000000002</v>
      </c>
      <c r="I15" s="20">
        <f>-Inputs!I204</f>
        <v>3387.7260000000001</v>
      </c>
      <c r="J15" s="20">
        <f>-Inputs!J204</f>
        <v>3365.482</v>
      </c>
      <c r="K15" s="20">
        <f>-Inputs!K204</f>
        <v>3398.33</v>
      </c>
      <c r="L15" s="20">
        <f>-Inputs!L204</f>
        <v>3580.761</v>
      </c>
    </row>
    <row r="16" spans="1:13">
      <c r="C16" s="9"/>
      <c r="D16" s="37" t="s">
        <v>21</v>
      </c>
      <c r="H16" s="20">
        <f>-Inputs!H205</f>
        <v>-311.90499999999884</v>
      </c>
      <c r="I16" s="20">
        <f>-Inputs!I205</f>
        <v>-844.72599999999511</v>
      </c>
      <c r="J16" s="20">
        <f>-Inputs!J205</f>
        <v>-825.48200000000361</v>
      </c>
      <c r="K16" s="20">
        <f>-Inputs!K205</f>
        <v>-715.33000000000175</v>
      </c>
      <c r="L16" s="20">
        <f>-Inputs!L205</f>
        <v>-622.7609999999986</v>
      </c>
    </row>
    <row r="17" spans="3:13">
      <c r="D17" s="37" t="s">
        <v>15</v>
      </c>
      <c r="H17" s="20">
        <f>SUM(H14:H16)</f>
        <v>7699.5326039837128</v>
      </c>
      <c r="I17" s="20">
        <f>SUM(I14:I16)</f>
        <v>6974.2408850058637</v>
      </c>
      <c r="J17" s="20">
        <f>SUM(J14:J16)</f>
        <v>6869.8311922725525</v>
      </c>
      <c r="K17" s="20">
        <f>SUM(K14:K16)</f>
        <v>6913.16354157156</v>
      </c>
      <c r="L17" s="20">
        <f>SUM(L14:L16)</f>
        <v>7083.9266002940185</v>
      </c>
    </row>
    <row r="18" spans="3:13">
      <c r="D18" s="10" t="s">
        <v>137</v>
      </c>
      <c r="H18" s="43">
        <f>H17/(1-tax)</f>
        <v>10693.795283310712</v>
      </c>
      <c r="I18" s="43">
        <f>I17/(1-tax)</f>
        <v>9686.4456736192551</v>
      </c>
      <c r="J18" s="43">
        <f>J17/(1-tax)</f>
        <v>9541.4322114896568</v>
      </c>
      <c r="K18" s="43">
        <f>K17/(1-tax)</f>
        <v>9601.6160299604999</v>
      </c>
      <c r="L18" s="43">
        <f>L17/(1-tax)</f>
        <v>9838.7869448528036</v>
      </c>
    </row>
    <row r="19" spans="3:13">
      <c r="H19" s="66"/>
      <c r="I19" s="66"/>
      <c r="J19" s="66"/>
    </row>
    <row r="20" spans="3:13">
      <c r="D20" s="37" t="s">
        <v>195</v>
      </c>
      <c r="H20" s="20">
        <f>Inputs!H198</f>
        <v>1914.279</v>
      </c>
      <c r="I20" s="20">
        <f>Inputs!I198</f>
        <v>1954.479</v>
      </c>
      <c r="J20" s="20">
        <f>Inputs!J198</f>
        <v>1995.5229999999999</v>
      </c>
      <c r="K20" s="20">
        <f>Inputs!K198</f>
        <v>2037.4290000000001</v>
      </c>
      <c r="L20" s="20">
        <f>Inputs!L198</f>
        <v>2080.2150000000001</v>
      </c>
    </row>
    <row r="21" spans="3:13" s="67" customFormat="1">
      <c r="D21" s="37"/>
      <c r="H21" s="69"/>
      <c r="I21" s="69"/>
      <c r="J21" s="69"/>
    </row>
    <row r="22" spans="3:13">
      <c r="D22" s="37" t="s">
        <v>138</v>
      </c>
      <c r="H22" s="20">
        <f>-Inputs!H210</f>
        <v>-3470.9050000000002</v>
      </c>
      <c r="I22" s="20">
        <f>-Inputs!I210</f>
        <v>-3387.7260000000001</v>
      </c>
      <c r="J22" s="20">
        <f>-Inputs!J210</f>
        <v>-3365.482</v>
      </c>
      <c r="K22" s="20">
        <f>-Inputs!K210</f>
        <v>-3398.33</v>
      </c>
      <c r="L22" s="20">
        <f>-Inputs!L210</f>
        <v>-3580.761</v>
      </c>
    </row>
    <row r="23" spans="3:13">
      <c r="C23" s="9"/>
      <c r="D23" s="37" t="s">
        <v>137</v>
      </c>
      <c r="H23" s="43">
        <f>H22*tax/(1-tax)</f>
        <v>-1349.7963888888892</v>
      </c>
      <c r="I23" s="43">
        <f>I22*tax/(1-tax)</f>
        <v>-1317.4490000000001</v>
      </c>
      <c r="J23" s="43">
        <f>J22*tax/(1-tax)</f>
        <v>-1308.7985555555558</v>
      </c>
      <c r="K23" s="43">
        <f>K22*tax/(1-tax)</f>
        <v>-1321.5727777777779</v>
      </c>
      <c r="L23" s="43">
        <f>L22*tax/(1-tax)</f>
        <v>-1392.5181666666667</v>
      </c>
    </row>
    <row r="24" spans="3:13"/>
    <row r="25" spans="3:13">
      <c r="D25" s="37" t="s">
        <v>279</v>
      </c>
      <c r="H25" s="20">
        <f>H18+H20+H23</f>
        <v>11258.277894421823</v>
      </c>
      <c r="I25" s="20">
        <f>I18+I20+I23</f>
        <v>10323.475673619254</v>
      </c>
      <c r="J25" s="20">
        <f>J18+J20+J23</f>
        <v>10228.156655934101</v>
      </c>
      <c r="K25" s="20">
        <f>K18+K20+K23</f>
        <v>10317.472252182723</v>
      </c>
      <c r="L25" s="20">
        <f>L18+L20+L23</f>
        <v>10526.483778186137</v>
      </c>
      <c r="M25" s="20"/>
    </row>
    <row r="26" spans="3:13">
      <c r="D26" s="37" t="s">
        <v>194</v>
      </c>
      <c r="H26" s="20">
        <f>Inputs!H197</f>
        <v>10027.611000000001</v>
      </c>
      <c r="I26" s="20">
        <f>Inputs!I197</f>
        <v>10238.191000000001</v>
      </c>
      <c r="J26" s="20">
        <f>Inputs!J197</f>
        <v>10453.192999999999</v>
      </c>
      <c r="K26" s="20">
        <f>Inputs!K197</f>
        <v>10672.71</v>
      </c>
      <c r="L26" s="20">
        <f>Inputs!L197</f>
        <v>10896.837</v>
      </c>
      <c r="M26" s="20"/>
    </row>
    <row r="27" spans="3:13">
      <c r="D27" s="37" t="s">
        <v>193</v>
      </c>
      <c r="H27" s="43">
        <f>H26-H25</f>
        <v>-1230.6668944218218</v>
      </c>
      <c r="I27" s="43">
        <f>I26-I25</f>
        <v>-85.284673619253226</v>
      </c>
      <c r="J27" s="43">
        <f>J26-J25</f>
        <v>225.03634406589845</v>
      </c>
      <c r="K27" s="43">
        <f>K26-K25</f>
        <v>355.23774781727661</v>
      </c>
      <c r="L27" s="43">
        <f>L26-L25</f>
        <v>370.35322181386255</v>
      </c>
      <c r="M27" s="20"/>
    </row>
    <row r="28" spans="3:13">
      <c r="F28" s="20"/>
      <c r="H28" s="20"/>
      <c r="I28" s="20"/>
      <c r="J28" s="20"/>
      <c r="K28" s="20"/>
      <c r="L28" s="20"/>
      <c r="M28" s="20"/>
    </row>
    <row r="29" spans="3:13">
      <c r="D29" s="9"/>
      <c r="H29" s="64"/>
      <c r="I29" s="64"/>
      <c r="J29" s="64"/>
    </row>
    <row r="30" spans="3:13" hidden="1" outlineLevel="1">
      <c r="C30" s="9" t="s">
        <v>254</v>
      </c>
      <c r="H30" s="66"/>
      <c r="I30" s="66"/>
      <c r="J30" s="66"/>
    </row>
    <row r="31" spans="3:13" hidden="1" outlineLevel="1">
      <c r="D31" s="37" t="s">
        <v>192</v>
      </c>
      <c r="H31" s="20">
        <f>H25-Inputs!H198</f>
        <v>9343.9988944218221</v>
      </c>
      <c r="I31" s="20">
        <f>I25-Inputs!I198</f>
        <v>8368.9966736192546</v>
      </c>
      <c r="J31" s="20">
        <f>J25-Inputs!J198</f>
        <v>8232.6336559341016</v>
      </c>
      <c r="K31" s="20">
        <f>K25-Inputs!K198</f>
        <v>8280.0432521827224</v>
      </c>
      <c r="L31" s="20">
        <f>L25-Inputs!L198</f>
        <v>8446.2687781861368</v>
      </c>
    </row>
    <row r="32" spans="3:13" hidden="1" outlineLevel="1"/>
    <row r="33" spans="1:12" hidden="1" outlineLevel="1">
      <c r="D33" s="37" t="s">
        <v>138</v>
      </c>
      <c r="H33" s="20">
        <f>-Inputs!H210</f>
        <v>-3470.9050000000002</v>
      </c>
      <c r="I33" s="20">
        <f>-Inputs!I210</f>
        <v>-3387.7260000000001</v>
      </c>
      <c r="J33" s="20">
        <f>-Inputs!J210</f>
        <v>-3365.482</v>
      </c>
      <c r="K33" s="20">
        <f>-Inputs!K210</f>
        <v>-3398.33</v>
      </c>
      <c r="L33" s="20">
        <f>-Inputs!L210</f>
        <v>-3580.761</v>
      </c>
    </row>
    <row r="34" spans="1:12" hidden="1" outlineLevel="1">
      <c r="D34" s="37" t="s">
        <v>139</v>
      </c>
      <c r="H34" s="20">
        <f>-H10*Inputs!$F$26*Inputs!$F$27</f>
        <v>-695.16876000000002</v>
      </c>
      <c r="I34" s="20">
        <f>-I10*Inputs!$F$26*Inputs!$F$27</f>
        <v>-682.40380000000005</v>
      </c>
      <c r="J34" s="20">
        <f>-J10*Inputs!$F$26*Inputs!$F$27</f>
        <v>-666.78351999999995</v>
      </c>
      <c r="K34" s="20">
        <f>-K10*Inputs!$F$26*Inputs!$F$27</f>
        <v>-651.03948000000003</v>
      </c>
      <c r="L34" s="20">
        <f>-L10*Inputs!$F$26*Inputs!$F$27</f>
        <v>-634.66780000000006</v>
      </c>
    </row>
    <row r="35" spans="1:12" hidden="1" outlineLevel="1"/>
    <row r="36" spans="1:12" hidden="1" outlineLevel="1">
      <c r="D36" s="37" t="s">
        <v>191</v>
      </c>
      <c r="H36" s="20">
        <f>SUM(H31:H35)</f>
        <v>5177.925134421821</v>
      </c>
      <c r="I36" s="20">
        <f>SUM(I31:I35)</f>
        <v>4298.866873619254</v>
      </c>
      <c r="J36" s="20">
        <f>SUM(J31:J35)</f>
        <v>4200.3681359341017</v>
      </c>
      <c r="K36" s="20">
        <f>SUM(K31:K35)</f>
        <v>4230.6737721827221</v>
      </c>
      <c r="L36" s="20">
        <f>SUM(L31:L35)</f>
        <v>4230.8399781861362</v>
      </c>
    </row>
    <row r="37" spans="1:12" hidden="1" outlineLevel="1"/>
    <row r="38" spans="1:12" hidden="1" outlineLevel="1">
      <c r="D38" s="37" t="s">
        <v>190</v>
      </c>
      <c r="H38" s="43">
        <f>H36*tax</f>
        <v>1449.8190376381101</v>
      </c>
      <c r="I38" s="43">
        <f>I36*tax</f>
        <v>1203.6827246133912</v>
      </c>
      <c r="J38" s="43">
        <f>J36*tax</f>
        <v>1176.1030780615486</v>
      </c>
      <c r="K38" s="43">
        <f>K36*tax</f>
        <v>1184.5886562111623</v>
      </c>
      <c r="L38" s="43">
        <f>L36*tax</f>
        <v>1184.6351938921182</v>
      </c>
    </row>
    <row r="39" spans="1:12" ht="15" hidden="1" customHeight="1" outlineLevel="1"/>
    <row r="40" spans="1:12" hidden="1" outlineLevel="1">
      <c r="D40" s="37" t="s">
        <v>189</v>
      </c>
      <c r="H40" s="20">
        <f>H18-H17+H23-H38+H34*tax</f>
        <v>0</v>
      </c>
      <c r="I40" s="20">
        <f>I18-I17+I23-I38+I34*tax</f>
        <v>0</v>
      </c>
      <c r="J40" s="20">
        <f>J18-J17+J23-J38+J34*tax</f>
        <v>0</v>
      </c>
      <c r="K40" s="20">
        <f>K18-K17+K23-K38+K34*tax</f>
        <v>-3.694822225952521E-13</v>
      </c>
      <c r="L40" s="20">
        <f>L18-L17+L23-L38+L34*tax</f>
        <v>0</v>
      </c>
    </row>
    <row r="41" spans="1:12" collapsed="1"/>
    <row r="42" spans="1:12" s="70" customFormat="1">
      <c r="A42" s="70">
        <f>MAX($A$6:A29)+1</f>
        <v>2</v>
      </c>
      <c r="B42" s="70" t="s">
        <v>199</v>
      </c>
    </row>
    <row r="43" spans="1:12"/>
    <row r="44" spans="1:12">
      <c r="C44" s="9" t="s">
        <v>240</v>
      </c>
    </row>
    <row r="45" spans="1:12">
      <c r="D45" s="37" t="s">
        <v>192</v>
      </c>
      <c r="H45" s="20">
        <f>(H26-H20)/MiY*MiFP</f>
        <v>4732.777</v>
      </c>
      <c r="I45" s="20">
        <f>(I26-I20)</f>
        <v>8283.7120000000014</v>
      </c>
      <c r="J45" s="20">
        <f>(J26-J20)</f>
        <v>8457.67</v>
      </c>
      <c r="K45" s="20">
        <f>(K26-K20)</f>
        <v>8635.280999999999</v>
      </c>
      <c r="L45" s="20">
        <f>(L26-L20)</f>
        <v>8816.6219999999994</v>
      </c>
    </row>
    <row r="46" spans="1:12"/>
    <row r="47" spans="1:12">
      <c r="D47" s="37" t="s">
        <v>138</v>
      </c>
      <c r="H47" s="20">
        <f>IF(H4=1,H22/MiY*MiFP,H22)</f>
        <v>-2024.6945833333336</v>
      </c>
      <c r="I47" s="20">
        <f>IF(I4=1,I22/MiY*MiFP,I22)</f>
        <v>-3387.7260000000001</v>
      </c>
      <c r="J47" s="20">
        <f>IF(J4=1,J22/MiY*MiFP,J22)</f>
        <v>-3365.482</v>
      </c>
      <c r="K47" s="20">
        <f>IF(K4=1,K22/MiY*MiFP,K22)</f>
        <v>-3398.33</v>
      </c>
      <c r="L47" s="20">
        <f>IF(L4=1,L22/MiY*MiFP,L22)</f>
        <v>-3580.761</v>
      </c>
    </row>
    <row r="48" spans="1:12">
      <c r="D48" s="37" t="s">
        <v>139</v>
      </c>
      <c r="H48" s="20">
        <f>IF(H4=1,H34/MiY*MiFP,H34)</f>
        <v>-405.51511000000005</v>
      </c>
      <c r="I48" s="20">
        <f>IF(I4=1,I34/MiY*MiFP,I34)</f>
        <v>-682.40380000000005</v>
      </c>
      <c r="J48" s="20">
        <f>IF(J4=1,J34/MiY*MiFP,J34)</f>
        <v>-666.78351999999995</v>
      </c>
      <c r="K48" s="20">
        <f>IF(K4=1,K34/MiY*MiFP,K34)</f>
        <v>-651.03948000000003</v>
      </c>
      <c r="L48" s="20">
        <f>IF(L4=1,L34/MiY*MiFP,L34)</f>
        <v>-634.66780000000006</v>
      </c>
    </row>
    <row r="49" spans="1:12"/>
    <row r="50" spans="1:12">
      <c r="D50" s="37" t="s">
        <v>191</v>
      </c>
      <c r="H50" s="20">
        <f>SUM(H45:H49)</f>
        <v>2302.5673066666659</v>
      </c>
      <c r="I50" s="20">
        <f>SUM(I45:I49)</f>
        <v>4213.5822000000007</v>
      </c>
      <c r="J50" s="20">
        <f>SUM(J45:J49)</f>
        <v>4425.4044800000001</v>
      </c>
      <c r="K50" s="20">
        <f>SUM(K45:K49)</f>
        <v>4585.9115199999987</v>
      </c>
      <c r="L50" s="20">
        <f>SUM(L45:L49)</f>
        <v>4601.1931999999988</v>
      </c>
    </row>
    <row r="51" spans="1:12"/>
    <row r="52" spans="1:12">
      <c r="D52" s="37" t="s">
        <v>190</v>
      </c>
      <c r="H52" s="43">
        <f>H50*tax</f>
        <v>644.71884586666647</v>
      </c>
      <c r="I52" s="43">
        <f>I50*tax</f>
        <v>1179.8030160000003</v>
      </c>
      <c r="J52" s="43">
        <f>J50*tax</f>
        <v>1239.1132544000002</v>
      </c>
      <c r="K52" s="43">
        <f>K50*tax</f>
        <v>1284.0552255999999</v>
      </c>
      <c r="L52" s="43">
        <f>L50*tax</f>
        <v>1288.3340959999998</v>
      </c>
    </row>
    <row r="53" spans="1:12"/>
    <row r="54" spans="1:12">
      <c r="C54" s="9" t="s">
        <v>241</v>
      </c>
    </row>
    <row r="55" spans="1:12">
      <c r="D55" s="37" t="s">
        <v>192</v>
      </c>
      <c r="H55" s="20">
        <f>(H25-H20)/MiY*MiFP</f>
        <v>5450.6660217460631</v>
      </c>
      <c r="I55" s="20">
        <f>I25-I20</f>
        <v>8368.9966736192546</v>
      </c>
      <c r="J55" s="20">
        <f>J25-J20</f>
        <v>8232.6336559341016</v>
      </c>
      <c r="K55" s="20">
        <f>K25-K20</f>
        <v>8280.0432521827224</v>
      </c>
      <c r="L55" s="20">
        <f>L25-L20</f>
        <v>8446.2687781861368</v>
      </c>
    </row>
    <row r="56" spans="1:12"/>
    <row r="57" spans="1:12">
      <c r="D57" s="37" t="s">
        <v>138</v>
      </c>
      <c r="H57" s="20">
        <f>H47</f>
        <v>-2024.6945833333336</v>
      </c>
      <c r="I57" s="20">
        <f t="shared" ref="I57:L57" si="1">I47</f>
        <v>-3387.7260000000001</v>
      </c>
      <c r="J57" s="20">
        <f t="shared" si="1"/>
        <v>-3365.482</v>
      </c>
      <c r="K57" s="20">
        <f t="shared" si="1"/>
        <v>-3398.33</v>
      </c>
      <c r="L57" s="20">
        <f t="shared" si="1"/>
        <v>-3580.761</v>
      </c>
    </row>
    <row r="58" spans="1:12">
      <c r="D58" s="37" t="s">
        <v>139</v>
      </c>
      <c r="H58" s="20">
        <f>H48</f>
        <v>-405.51511000000005</v>
      </c>
      <c r="I58" s="20">
        <f t="shared" ref="I58:L58" si="2">I48</f>
        <v>-682.40380000000005</v>
      </c>
      <c r="J58" s="20">
        <f t="shared" si="2"/>
        <v>-666.78351999999995</v>
      </c>
      <c r="K58" s="20">
        <f t="shared" si="2"/>
        <v>-651.03948000000003</v>
      </c>
      <c r="L58" s="20">
        <f t="shared" si="2"/>
        <v>-634.66780000000006</v>
      </c>
    </row>
    <row r="59" spans="1:12"/>
    <row r="60" spans="1:12">
      <c r="D60" s="37" t="s">
        <v>191</v>
      </c>
      <c r="H60" s="20">
        <f>SUM(H55:H59)</f>
        <v>3020.4563284127289</v>
      </c>
      <c r="I60" s="20">
        <f>SUM(I55:I59)</f>
        <v>4298.866873619254</v>
      </c>
      <c r="J60" s="20">
        <f>SUM(J55:J59)</f>
        <v>4200.3681359341017</v>
      </c>
      <c r="K60" s="20">
        <f>SUM(K55:K59)</f>
        <v>4230.6737721827221</v>
      </c>
      <c r="L60" s="20">
        <f>SUM(L55:L59)</f>
        <v>4230.8399781861362</v>
      </c>
    </row>
    <row r="61" spans="1:12"/>
    <row r="62" spans="1:12">
      <c r="D62" s="37" t="s">
        <v>190</v>
      </c>
      <c r="H62" s="43">
        <f>H60*tax</f>
        <v>845.72777195556421</v>
      </c>
      <c r="I62" s="43">
        <f>I60*tax</f>
        <v>1203.6827246133912</v>
      </c>
      <c r="J62" s="43">
        <f>J60*tax</f>
        <v>1176.1030780615486</v>
      </c>
      <c r="K62" s="43">
        <f>K60*tax</f>
        <v>1184.5886562111623</v>
      </c>
      <c r="L62" s="43">
        <f>L60*tax</f>
        <v>1184.6351938921182</v>
      </c>
    </row>
    <row r="63" spans="1:12"/>
    <row r="64" spans="1:12" s="70" customFormat="1">
      <c r="A64" s="70">
        <f>MAX($A$6:A42)+1</f>
        <v>3</v>
      </c>
      <c r="B64" s="70" t="s">
        <v>200</v>
      </c>
    </row>
    <row r="65" spans="3:12"/>
    <row r="66" spans="3:12">
      <c r="C66" s="9" t="s">
        <v>242</v>
      </c>
      <c r="G66" s="24">
        <f>'Excess cash flows'!G9</f>
        <v>41243</v>
      </c>
      <c r="H66" s="24">
        <f>'Excess cash flows'!H9</f>
        <v>41455</v>
      </c>
      <c r="I66" s="24">
        <f>'Excess cash flows'!I9</f>
        <v>41820</v>
      </c>
      <c r="J66" s="24">
        <f>'Excess cash flows'!J9</f>
        <v>42185</v>
      </c>
      <c r="K66" s="24">
        <f>'Excess cash flows'!K9</f>
        <v>42551</v>
      </c>
      <c r="L66" s="24">
        <f>'Excess cash flows'!L9</f>
        <v>42916</v>
      </c>
    </row>
    <row r="67" spans="3:12">
      <c r="D67" s="37" t="s">
        <v>9</v>
      </c>
      <c r="H67" s="20">
        <f>H26/MiY*MiFP</f>
        <v>5849.4397500000005</v>
      </c>
      <c r="I67" s="20">
        <f>I26</f>
        <v>10238.191000000001</v>
      </c>
      <c r="J67" s="20">
        <f>J26</f>
        <v>10453.192999999999</v>
      </c>
      <c r="K67" s="20">
        <f>K26</f>
        <v>10672.71</v>
      </c>
      <c r="L67" s="20">
        <f>L26</f>
        <v>10896.837</v>
      </c>
    </row>
    <row r="68" spans="3:12">
      <c r="D68" s="37" t="s">
        <v>14</v>
      </c>
      <c r="H68" s="20">
        <f>-H20/MiY*MiFP</f>
        <v>-1116.66275</v>
      </c>
      <c r="I68" s="20">
        <f>-I20</f>
        <v>-1954.479</v>
      </c>
      <c r="J68" s="20">
        <f>-J20</f>
        <v>-1995.5229999999999</v>
      </c>
      <c r="K68" s="20">
        <f>-K20</f>
        <v>-2037.4290000000001</v>
      </c>
      <c r="L68" s="20">
        <f>-L20</f>
        <v>-2080.2150000000001</v>
      </c>
    </row>
    <row r="69" spans="3:12">
      <c r="D69" s="37" t="s">
        <v>13</v>
      </c>
      <c r="G69" s="20">
        <f>-Inputs!H203*CapexProp</f>
        <v>-857.5</v>
      </c>
      <c r="H69" s="20">
        <f>-(Inputs!H203+Inputs!I203)*CapexProp</f>
        <v>-1245.5</v>
      </c>
      <c r="I69" s="20">
        <f>-(Inputs!I203+Inputs!J203)*CapexProp</f>
        <v>-767.5</v>
      </c>
      <c r="J69" s="20">
        <f>-(Inputs!J203+Inputs!K203)*CapexProp</f>
        <v>-795</v>
      </c>
      <c r="K69" s="20">
        <f>-(Inputs!K203+Inputs!L203)*CapexProp</f>
        <v>-858</v>
      </c>
      <c r="L69" s="20">
        <f>-(Inputs!L203+Inputs!M203)*CapexProp</f>
        <v>-442.5</v>
      </c>
    </row>
    <row r="70" spans="3:12">
      <c r="D70" s="37" t="s">
        <v>5</v>
      </c>
      <c r="H70" s="20">
        <f>-H52</f>
        <v>-644.71884586666647</v>
      </c>
      <c r="I70" s="20">
        <f t="shared" ref="I70:L70" si="3">-I52</f>
        <v>-1179.8030160000003</v>
      </c>
      <c r="J70" s="20">
        <f t="shared" si="3"/>
        <v>-1239.1132544000002</v>
      </c>
      <c r="K70" s="20">
        <f t="shared" si="3"/>
        <v>-1284.0552255999999</v>
      </c>
      <c r="L70" s="20">
        <f t="shared" si="3"/>
        <v>-1288.3340959999998</v>
      </c>
    </row>
    <row r="71" spans="3:12">
      <c r="D71" s="37" t="s">
        <v>129</v>
      </c>
      <c r="H71" s="20">
        <f>H48*tax</f>
        <v>-113.54423080000002</v>
      </c>
      <c r="I71" s="20">
        <f>I48*tax</f>
        <v>-191.07306400000004</v>
      </c>
      <c r="J71" s="20">
        <f>J48*tax</f>
        <v>-186.6993856</v>
      </c>
      <c r="K71" s="20">
        <f>K48*tax</f>
        <v>-182.29105440000004</v>
      </c>
      <c r="L71" s="20">
        <f>L48*tax</f>
        <v>-177.70698400000003</v>
      </c>
    </row>
    <row r="72" spans="3:12">
      <c r="D72" s="37" t="s">
        <v>291</v>
      </c>
      <c r="G72" s="43">
        <f t="shared" ref="G72:L72" si="4">SUM(G67:G71)</f>
        <v>-857.5</v>
      </c>
      <c r="H72" s="43">
        <f t="shared" si="4"/>
        <v>2729.0139233333334</v>
      </c>
      <c r="I72" s="43">
        <f t="shared" si="4"/>
        <v>6145.3359200000014</v>
      </c>
      <c r="J72" s="43">
        <f t="shared" si="4"/>
        <v>6236.85736</v>
      </c>
      <c r="K72" s="43">
        <f t="shared" si="4"/>
        <v>6310.9347199999993</v>
      </c>
      <c r="L72" s="43">
        <f t="shared" si="4"/>
        <v>6908.0809199999994</v>
      </c>
    </row>
    <row r="73" spans="3:12">
      <c r="G73" s="5"/>
      <c r="H73" s="5"/>
      <c r="I73" s="5"/>
      <c r="J73" s="5"/>
      <c r="K73" s="5"/>
      <c r="L73" s="5"/>
    </row>
    <row r="74" spans="3:12">
      <c r="D74" s="37" t="s">
        <v>280</v>
      </c>
      <c r="F74" s="20">
        <f>XNPV($E$13,'Leased asset return calculation'!G72:L72,'Leased asset return calculation'!G66:L66)</f>
        <v>23344.804211658444</v>
      </c>
    </row>
    <row r="75" spans="3:12"/>
    <row r="76" spans="3:12"/>
    <row r="77" spans="3:12">
      <c r="C77" s="9" t="s">
        <v>281</v>
      </c>
      <c r="G77" s="24">
        <f>'Excess cash flows'!G37</f>
        <v>41243</v>
      </c>
      <c r="H77" s="24">
        <f>'Excess cash flows'!H37</f>
        <v>41455</v>
      </c>
      <c r="I77" s="24">
        <f>'Excess cash flows'!I37</f>
        <v>41820</v>
      </c>
      <c r="J77" s="24">
        <f>'Excess cash flows'!J37</f>
        <v>42185</v>
      </c>
      <c r="K77" s="24">
        <f>'Excess cash flows'!K37</f>
        <v>42551</v>
      </c>
      <c r="L77" s="24">
        <f>'Excess cash flows'!L37</f>
        <v>42916</v>
      </c>
    </row>
    <row r="78" spans="3:12">
      <c r="D78" s="37" t="s">
        <v>9</v>
      </c>
      <c r="H78" s="20">
        <f>H25/MiY*MiFP</f>
        <v>6567.3287717460626</v>
      </c>
      <c r="I78" s="20">
        <f>I25</f>
        <v>10323.475673619254</v>
      </c>
      <c r="J78" s="20">
        <f>J25</f>
        <v>10228.156655934101</v>
      </c>
      <c r="K78" s="20">
        <f>K25</f>
        <v>10317.472252182723</v>
      </c>
      <c r="L78" s="20">
        <f>L25</f>
        <v>10526.483778186137</v>
      </c>
    </row>
    <row r="79" spans="3:12">
      <c r="D79" s="37" t="s">
        <v>14</v>
      </c>
      <c r="H79" s="20">
        <f t="shared" ref="H79:L80" si="5">H68</f>
        <v>-1116.66275</v>
      </c>
      <c r="I79" s="20">
        <f t="shared" si="5"/>
        <v>-1954.479</v>
      </c>
      <c r="J79" s="20">
        <f t="shared" si="5"/>
        <v>-1995.5229999999999</v>
      </c>
      <c r="K79" s="20">
        <f t="shared" si="5"/>
        <v>-2037.4290000000001</v>
      </c>
      <c r="L79" s="20">
        <f t="shared" si="5"/>
        <v>-2080.2150000000001</v>
      </c>
    </row>
    <row r="80" spans="3:12">
      <c r="D80" s="37" t="s">
        <v>13</v>
      </c>
      <c r="G80" s="20">
        <f>G69</f>
        <v>-857.5</v>
      </c>
      <c r="H80" s="20">
        <f t="shared" si="5"/>
        <v>-1245.5</v>
      </c>
      <c r="I80" s="20">
        <f t="shared" si="5"/>
        <v>-767.5</v>
      </c>
      <c r="J80" s="20">
        <f t="shared" si="5"/>
        <v>-795</v>
      </c>
      <c r="K80" s="20">
        <f t="shared" si="5"/>
        <v>-858</v>
      </c>
      <c r="L80" s="20">
        <f t="shared" si="5"/>
        <v>-442.5</v>
      </c>
    </row>
    <row r="81" spans="1:12">
      <c r="D81" s="37" t="s">
        <v>5</v>
      </c>
      <c r="H81" s="20">
        <f>-H62</f>
        <v>-845.72777195556421</v>
      </c>
      <c r="I81" s="20">
        <f>-I62</f>
        <v>-1203.6827246133912</v>
      </c>
      <c r="J81" s="20">
        <f>-J62</f>
        <v>-1176.1030780615486</v>
      </c>
      <c r="K81" s="20">
        <f>-K62</f>
        <v>-1184.5886562111623</v>
      </c>
      <c r="L81" s="20">
        <f>-L62</f>
        <v>-1184.6351938921182</v>
      </c>
    </row>
    <row r="82" spans="1:12">
      <c r="D82" s="37" t="s">
        <v>129</v>
      </c>
      <c r="H82" s="20">
        <f>H58*tax</f>
        <v>-113.54423080000002</v>
      </c>
      <c r="I82" s="20">
        <f>I58*tax</f>
        <v>-191.07306400000004</v>
      </c>
      <c r="J82" s="20">
        <f>J58*tax</f>
        <v>-186.6993856</v>
      </c>
      <c r="K82" s="20">
        <f>K58*tax</f>
        <v>-182.29105440000004</v>
      </c>
      <c r="L82" s="20">
        <f>L58*tax</f>
        <v>-177.70698400000003</v>
      </c>
    </row>
    <row r="83" spans="1:12">
      <c r="D83" s="37" t="s">
        <v>291</v>
      </c>
      <c r="G83" s="43">
        <f t="shared" ref="G83:L83" si="6">SUM(G78:G82)</f>
        <v>-857.5</v>
      </c>
      <c r="H83" s="43">
        <f t="shared" si="6"/>
        <v>3245.8940189904988</v>
      </c>
      <c r="I83" s="43">
        <f t="shared" si="6"/>
        <v>6206.7408850058637</v>
      </c>
      <c r="J83" s="43">
        <f t="shared" si="6"/>
        <v>6074.8311922725534</v>
      </c>
      <c r="K83" s="43">
        <f t="shared" si="6"/>
        <v>6055.16354157156</v>
      </c>
      <c r="L83" s="43">
        <f t="shared" si="6"/>
        <v>6641.4266002940185</v>
      </c>
    </row>
    <row r="84" spans="1:12"/>
    <row r="85" spans="1:12">
      <c r="D85" s="37" t="s">
        <v>280</v>
      </c>
      <c r="F85" s="20">
        <f>XNPV($E$13,'Leased asset return calculation'!G83:L83,'Leased asset return calculation'!G77:L77)</f>
        <v>23344.804187953181</v>
      </c>
    </row>
    <row r="86" spans="1:12">
      <c r="F86" s="20">
        <f>F74-F85</f>
        <v>2.3705262719886377E-5</v>
      </c>
    </row>
    <row r="87" spans="1:12"/>
    <row r="88" spans="1:12" s="70" customFormat="1">
      <c r="A88" s="70">
        <f>MAX($A$6:A42)+1</f>
        <v>3</v>
      </c>
      <c r="B88" s="70" t="s">
        <v>188</v>
      </c>
    </row>
    <row r="89" spans="1:12"/>
    <row r="90" spans="1:12">
      <c r="C90" s="9" t="s">
        <v>244</v>
      </c>
    </row>
    <row r="91" spans="1:12">
      <c r="D91" s="37" t="s">
        <v>7</v>
      </c>
      <c r="F91" s="27"/>
      <c r="H91" s="20">
        <f>H$12</f>
        <v>79496.5</v>
      </c>
      <c r="I91" s="20">
        <f t="shared" ref="I91:L91" si="7">I$12</f>
        <v>77583</v>
      </c>
      <c r="J91" s="20">
        <f t="shared" si="7"/>
        <v>75807.5</v>
      </c>
      <c r="K91" s="20">
        <f t="shared" si="7"/>
        <v>74062.5</v>
      </c>
      <c r="L91" s="20">
        <f t="shared" si="7"/>
        <v>72237.5</v>
      </c>
    </row>
    <row r="92" spans="1:12">
      <c r="D92" s="65" t="s">
        <v>6</v>
      </c>
      <c r="F92" s="27"/>
      <c r="H92" s="27">
        <f>Inputs!$F$22</f>
        <v>6.59E-2</v>
      </c>
      <c r="I92" s="27">
        <f>Inputs!$F$22</f>
        <v>6.59E-2</v>
      </c>
      <c r="J92" s="27">
        <f>Inputs!$F$22</f>
        <v>6.59E-2</v>
      </c>
      <c r="K92" s="27">
        <f>Inputs!$F$22</f>
        <v>6.59E-2</v>
      </c>
      <c r="L92" s="27">
        <f>Inputs!$F$22</f>
        <v>6.59E-2</v>
      </c>
    </row>
    <row r="93" spans="1:12">
      <c r="D93" s="65" t="s">
        <v>196</v>
      </c>
      <c r="F93" s="27"/>
      <c r="H93" s="20">
        <f>H91*H92</f>
        <v>5238.8193499999998</v>
      </c>
      <c r="I93" s="20">
        <f>I91*I92</f>
        <v>5112.7196999999996</v>
      </c>
      <c r="J93" s="20">
        <f>J91*J92</f>
        <v>4995.71425</v>
      </c>
      <c r="K93" s="20">
        <f>K91*K92</f>
        <v>4880.71875</v>
      </c>
      <c r="L93" s="20">
        <f>L91*L92</f>
        <v>4760.4512500000001</v>
      </c>
    </row>
    <row r="94" spans="1:12">
      <c r="D94" s="37" t="s">
        <v>3</v>
      </c>
      <c r="H94" s="20">
        <f>H15</f>
        <v>3470.9050000000002</v>
      </c>
      <c r="I94" s="103">
        <f t="shared" ref="I94:L94" si="8">I15</f>
        <v>3387.7260000000001</v>
      </c>
      <c r="J94" s="103">
        <f t="shared" si="8"/>
        <v>3365.482</v>
      </c>
      <c r="K94" s="103">
        <f t="shared" si="8"/>
        <v>3398.33</v>
      </c>
      <c r="L94" s="103">
        <f t="shared" si="8"/>
        <v>3580.761</v>
      </c>
    </row>
    <row r="95" spans="1:12">
      <c r="C95" s="9"/>
      <c r="D95" s="37" t="s">
        <v>21</v>
      </c>
      <c r="H95" s="103">
        <f>H16</f>
        <v>-311.90499999999884</v>
      </c>
      <c r="I95" s="103">
        <f t="shared" ref="I95:L95" si="9">I16</f>
        <v>-844.72599999999511</v>
      </c>
      <c r="J95" s="103">
        <f t="shared" si="9"/>
        <v>-825.48200000000361</v>
      </c>
      <c r="K95" s="103">
        <f t="shared" si="9"/>
        <v>-715.33000000000175</v>
      </c>
      <c r="L95" s="103">
        <f t="shared" si="9"/>
        <v>-622.7609999999986</v>
      </c>
    </row>
    <row r="96" spans="1:12">
      <c r="D96" s="37" t="s">
        <v>15</v>
      </c>
      <c r="H96" s="20">
        <f>SUM(H93:H95)</f>
        <v>8397.8193500000016</v>
      </c>
      <c r="I96" s="20">
        <f>SUM(I93:I95)</f>
        <v>7655.7197000000051</v>
      </c>
      <c r="J96" s="20">
        <f>SUM(J93:J95)</f>
        <v>7535.7142499999973</v>
      </c>
      <c r="K96" s="20">
        <f>SUM(K93:K95)</f>
        <v>7563.7187499999982</v>
      </c>
      <c r="L96" s="20">
        <f>SUM(L93:L95)</f>
        <v>7718.4512500000019</v>
      </c>
    </row>
    <row r="97" spans="3:13">
      <c r="D97" s="10" t="s">
        <v>137</v>
      </c>
      <c r="H97" s="43">
        <f>H96/(1-tax)</f>
        <v>11663.637986111115</v>
      </c>
      <c r="I97" s="43">
        <f>I96/(1-tax)</f>
        <v>10632.944027777785</v>
      </c>
      <c r="J97" s="43">
        <f>J96/(1-tax)</f>
        <v>10466.269791666664</v>
      </c>
      <c r="K97" s="43">
        <f>K96/(1-tax)</f>
        <v>10505.164930555553</v>
      </c>
      <c r="L97" s="43">
        <f>L96/(1-tax)</f>
        <v>10720.071180555558</v>
      </c>
    </row>
    <row r="98" spans="3:13">
      <c r="H98" s="66"/>
      <c r="I98" s="66"/>
      <c r="J98" s="66"/>
    </row>
    <row r="99" spans="3:13">
      <c r="D99" s="37" t="s">
        <v>195</v>
      </c>
      <c r="H99" s="20">
        <f>H20</f>
        <v>1914.279</v>
      </c>
      <c r="I99" s="20">
        <f>I20</f>
        <v>1954.479</v>
      </c>
      <c r="J99" s="20">
        <f>J20</f>
        <v>1995.5229999999999</v>
      </c>
      <c r="K99" s="20">
        <f>K20</f>
        <v>2037.4290000000001</v>
      </c>
      <c r="L99" s="20">
        <f>L20</f>
        <v>2080.2150000000001</v>
      </c>
    </row>
    <row r="100" spans="3:13" s="67" customFormat="1">
      <c r="D100" s="37"/>
      <c r="H100" s="69"/>
      <c r="I100" s="69"/>
      <c r="J100" s="69"/>
    </row>
    <row r="101" spans="3:13">
      <c r="D101" s="37" t="s">
        <v>138</v>
      </c>
      <c r="H101" s="20">
        <f>H22</f>
        <v>-3470.9050000000002</v>
      </c>
      <c r="I101" s="20">
        <f>I22</f>
        <v>-3387.7260000000001</v>
      </c>
      <c r="J101" s="20">
        <f>J22</f>
        <v>-3365.482</v>
      </c>
      <c r="K101" s="20">
        <f>K22</f>
        <v>-3398.33</v>
      </c>
      <c r="L101" s="20">
        <f>L22</f>
        <v>-3580.761</v>
      </c>
    </row>
    <row r="102" spans="3:13">
      <c r="C102" s="9"/>
      <c r="D102" s="37" t="s">
        <v>137</v>
      </c>
      <c r="H102" s="43">
        <f>H101*tax/(1-tax)</f>
        <v>-1349.7963888888892</v>
      </c>
      <c r="I102" s="43">
        <f>I101*tax/(1-tax)</f>
        <v>-1317.4490000000001</v>
      </c>
      <c r="J102" s="43">
        <f>J101*tax/(1-tax)</f>
        <v>-1308.7985555555558</v>
      </c>
      <c r="K102" s="43">
        <f>K101*tax/(1-tax)</f>
        <v>-1321.5727777777779</v>
      </c>
      <c r="L102" s="43">
        <f>L101*tax/(1-tax)</f>
        <v>-1392.5181666666667</v>
      </c>
    </row>
    <row r="103" spans="3:13"/>
    <row r="104" spans="3:13">
      <c r="D104" s="10" t="s">
        <v>243</v>
      </c>
      <c r="H104" s="20">
        <f>H97+H99+H102</f>
        <v>12228.120597222225</v>
      </c>
      <c r="I104" s="20">
        <f>I97+I99+I102</f>
        <v>11269.974027777784</v>
      </c>
      <c r="J104" s="20">
        <f>J97+J99+J102</f>
        <v>11152.994236111108</v>
      </c>
      <c r="K104" s="20">
        <f>K97+K99+K102</f>
        <v>11221.021152777776</v>
      </c>
      <c r="L104" s="20">
        <f>L97+L99+L102</f>
        <v>11407.768013888892</v>
      </c>
      <c r="M104" s="20"/>
    </row>
    <row r="105" spans="3:13">
      <c r="F105" s="20"/>
      <c r="H105" s="20"/>
      <c r="I105" s="20"/>
      <c r="J105" s="20"/>
      <c r="K105" s="20"/>
      <c r="L105" s="20"/>
      <c r="M105" s="20"/>
    </row>
    <row r="106" spans="3:13">
      <c r="D106" s="9"/>
      <c r="H106" s="64"/>
      <c r="I106" s="64"/>
      <c r="J106" s="64"/>
    </row>
    <row r="107" spans="3:13">
      <c r="C107" s="37" t="s">
        <v>172</v>
      </c>
      <c r="H107" s="66"/>
      <c r="I107" s="66"/>
      <c r="J107" s="66"/>
    </row>
    <row r="108" spans="3:13">
      <c r="C108" s="9" t="s">
        <v>245</v>
      </c>
      <c r="H108" s="66"/>
      <c r="I108" s="66"/>
      <c r="J108" s="66"/>
    </row>
    <row r="109" spans="3:13">
      <c r="D109" s="37" t="s">
        <v>192</v>
      </c>
      <c r="H109" s="20">
        <f>H104-H99</f>
        <v>10313.841597222225</v>
      </c>
      <c r="I109" s="20">
        <f>I104-I99</f>
        <v>9315.4950277777843</v>
      </c>
      <c r="J109" s="20">
        <f>J104-J99</f>
        <v>9157.4712361111087</v>
      </c>
      <c r="K109" s="20">
        <f>K104-K99</f>
        <v>9183.5921527777755</v>
      </c>
      <c r="L109" s="20">
        <f>L104-L99</f>
        <v>9327.5530138888917</v>
      </c>
    </row>
    <row r="110" spans="3:13"/>
    <row r="111" spans="3:13">
      <c r="D111" s="37" t="s">
        <v>138</v>
      </c>
      <c r="H111" s="20">
        <f>H101</f>
        <v>-3470.9050000000002</v>
      </c>
      <c r="I111" s="20">
        <f>I101</f>
        <v>-3387.7260000000001</v>
      </c>
      <c r="J111" s="20">
        <f>J101</f>
        <v>-3365.482</v>
      </c>
      <c r="K111" s="20">
        <f>K101</f>
        <v>-3398.33</v>
      </c>
      <c r="L111" s="20">
        <f>L101</f>
        <v>-3580.761</v>
      </c>
    </row>
    <row r="112" spans="3:13">
      <c r="D112" s="37" t="s">
        <v>139</v>
      </c>
      <c r="H112" s="20">
        <f>H58</f>
        <v>-405.51511000000005</v>
      </c>
      <c r="I112" s="20">
        <f t="shared" ref="I112:L112" si="10">I58</f>
        <v>-682.40380000000005</v>
      </c>
      <c r="J112" s="20">
        <f t="shared" si="10"/>
        <v>-666.78351999999995</v>
      </c>
      <c r="K112" s="20">
        <f t="shared" si="10"/>
        <v>-651.03948000000003</v>
      </c>
      <c r="L112" s="20">
        <f t="shared" si="10"/>
        <v>-634.66780000000006</v>
      </c>
    </row>
    <row r="113" spans="1:12"/>
    <row r="114" spans="1:12">
      <c r="D114" s="37" t="s">
        <v>191</v>
      </c>
      <c r="H114" s="20">
        <f>SUM(H109:H113)</f>
        <v>6437.4214872222237</v>
      </c>
      <c r="I114" s="20">
        <f>SUM(I109:I113)</f>
        <v>5245.3652277777837</v>
      </c>
      <c r="J114" s="20">
        <f>SUM(J109:J113)</f>
        <v>5125.2057161111088</v>
      </c>
      <c r="K114" s="20">
        <f>SUM(K109:K113)</f>
        <v>5134.2226727777752</v>
      </c>
      <c r="L114" s="20">
        <f>SUM(L109:L113)</f>
        <v>5112.1242138888911</v>
      </c>
    </row>
    <row r="115" spans="1:12"/>
    <row r="116" spans="1:12">
      <c r="D116" s="37" t="s">
        <v>190</v>
      </c>
      <c r="H116" s="43">
        <f>H114*tax</f>
        <v>1802.4780164222227</v>
      </c>
      <c r="I116" s="43">
        <f>I114*tax</f>
        <v>1468.7022637777795</v>
      </c>
      <c r="J116" s="43">
        <f>J114*tax</f>
        <v>1435.0576005111106</v>
      </c>
      <c r="K116" s="43">
        <f>K114*tax</f>
        <v>1437.5823483777772</v>
      </c>
      <c r="L116" s="43">
        <f>L114*tax</f>
        <v>1431.3947798888896</v>
      </c>
    </row>
    <row r="117" spans="1:12"/>
    <row r="118" spans="1:12">
      <c r="D118" s="37" t="s">
        <v>189</v>
      </c>
      <c r="H118" s="20">
        <f>H97-H96+H102-H116+H112*tax</f>
        <v>1.0373923942097463E-12</v>
      </c>
      <c r="I118" s="20">
        <f>I97-I96+I102-I116+I112*tax</f>
        <v>0</v>
      </c>
      <c r="J118" s="20">
        <f>J97-J96+J102-J116+J112*tax</f>
        <v>0</v>
      </c>
      <c r="K118" s="20">
        <f>K97-K96+K102-K116+K112*tax</f>
        <v>-3.694822225952521E-13</v>
      </c>
      <c r="L118" s="20">
        <f>L97-L96+L102-L116+L112*tax</f>
        <v>0</v>
      </c>
    </row>
    <row r="119" spans="1:12"/>
    <row r="120" spans="1:12" s="70" customFormat="1">
      <c r="A120" s="70">
        <f>MAX($A$6:A107)+1</f>
        <v>4</v>
      </c>
      <c r="B120" s="70" t="s">
        <v>199</v>
      </c>
    </row>
    <row r="121" spans="1:12"/>
    <row r="122" spans="1:12">
      <c r="C122" s="9" t="s">
        <v>246</v>
      </c>
    </row>
    <row r="123" spans="1:12">
      <c r="D123" s="37" t="s">
        <v>192</v>
      </c>
      <c r="H123" s="20">
        <f>H109/MiY*MiFP</f>
        <v>6016.4075983796311</v>
      </c>
      <c r="I123" s="20">
        <f>I109</f>
        <v>9315.4950277777843</v>
      </c>
      <c r="J123" s="20">
        <f t="shared" ref="J123:L123" si="11">J109</f>
        <v>9157.4712361111087</v>
      </c>
      <c r="K123" s="20">
        <f t="shared" si="11"/>
        <v>9183.5921527777755</v>
      </c>
      <c r="L123" s="20">
        <f t="shared" si="11"/>
        <v>9327.5530138888917</v>
      </c>
    </row>
    <row r="124" spans="1:12"/>
    <row r="125" spans="1:12">
      <c r="D125" s="37" t="s">
        <v>138</v>
      </c>
      <c r="H125" s="20">
        <f>H101/MiY*MiFP</f>
        <v>-2024.6945833333336</v>
      </c>
      <c r="I125" s="20">
        <f>I101</f>
        <v>-3387.7260000000001</v>
      </c>
      <c r="J125" s="20">
        <f>J101</f>
        <v>-3365.482</v>
      </c>
      <c r="K125" s="20">
        <f>K101</f>
        <v>-3398.33</v>
      </c>
      <c r="L125" s="20">
        <f>L101</f>
        <v>-3580.761</v>
      </c>
    </row>
    <row r="126" spans="1:12">
      <c r="D126" s="37" t="s">
        <v>139</v>
      </c>
      <c r="H126" s="20">
        <f>H112</f>
        <v>-405.51511000000005</v>
      </c>
      <c r="I126" s="20">
        <f t="shared" ref="I126:L126" si="12">I112</f>
        <v>-682.40380000000005</v>
      </c>
      <c r="J126" s="20">
        <f t="shared" si="12"/>
        <v>-666.78351999999995</v>
      </c>
      <c r="K126" s="20">
        <f t="shared" si="12"/>
        <v>-651.03948000000003</v>
      </c>
      <c r="L126" s="20">
        <f t="shared" si="12"/>
        <v>-634.66780000000006</v>
      </c>
    </row>
    <row r="127" spans="1:12"/>
    <row r="128" spans="1:12">
      <c r="D128" s="37" t="s">
        <v>191</v>
      </c>
      <c r="H128" s="20">
        <f>SUM(H123:H127)</f>
        <v>3586.1979050462969</v>
      </c>
      <c r="I128" s="20">
        <f>SUM(I123:I127)</f>
        <v>5245.3652277777837</v>
      </c>
      <c r="J128" s="20">
        <f>SUM(J123:J127)</f>
        <v>5125.2057161111088</v>
      </c>
      <c r="K128" s="20">
        <f>SUM(K123:K127)</f>
        <v>5134.2226727777752</v>
      </c>
      <c r="L128" s="20">
        <f>SUM(L123:L127)</f>
        <v>5112.1242138888911</v>
      </c>
    </row>
    <row r="129" spans="1:12"/>
    <row r="130" spans="1:12">
      <c r="D130" s="37" t="s">
        <v>190</v>
      </c>
      <c r="H130" s="43">
        <f>H128*tax</f>
        <v>1004.1354134129632</v>
      </c>
      <c r="I130" s="43">
        <f>I128*tax</f>
        <v>1468.7022637777795</v>
      </c>
      <c r="J130" s="43">
        <f>J128*tax</f>
        <v>1435.0576005111106</v>
      </c>
      <c r="K130" s="43">
        <f>K128*tax</f>
        <v>1437.5823483777772</v>
      </c>
      <c r="L130" s="43">
        <f>L128*tax</f>
        <v>1431.3947798888896</v>
      </c>
    </row>
    <row r="131" spans="1:12"/>
    <row r="132" spans="1:12"/>
    <row r="133" spans="1:12" s="70" customFormat="1">
      <c r="A133" s="70">
        <f>MAX($A$6:A120)+1</f>
        <v>5</v>
      </c>
      <c r="B133" s="70" t="s">
        <v>201</v>
      </c>
    </row>
    <row r="134" spans="1:12"/>
    <row r="135" spans="1:12">
      <c r="C135" s="9" t="s">
        <v>251</v>
      </c>
      <c r="G135" s="24">
        <f t="shared" ref="G135:L135" si="13">G77</f>
        <v>41243</v>
      </c>
      <c r="H135" s="24">
        <f t="shared" si="13"/>
        <v>41455</v>
      </c>
      <c r="I135" s="24">
        <f t="shared" si="13"/>
        <v>41820</v>
      </c>
      <c r="J135" s="24">
        <f t="shared" si="13"/>
        <v>42185</v>
      </c>
      <c r="K135" s="24">
        <f t="shared" si="13"/>
        <v>42551</v>
      </c>
      <c r="L135" s="24">
        <f t="shared" si="13"/>
        <v>42916</v>
      </c>
    </row>
    <row r="136" spans="1:12">
      <c r="D136" s="37" t="s">
        <v>9</v>
      </c>
      <c r="H136" s="20">
        <f>H104/MiY*MiFP</f>
        <v>7133.0703483796315</v>
      </c>
      <c r="I136" s="20">
        <f t="shared" ref="I136:L136" si="14">I104</f>
        <v>11269.974027777784</v>
      </c>
      <c r="J136" s="20">
        <f t="shared" si="14"/>
        <v>11152.994236111108</v>
      </c>
      <c r="K136" s="20">
        <f t="shared" si="14"/>
        <v>11221.021152777776</v>
      </c>
      <c r="L136" s="20">
        <f t="shared" si="14"/>
        <v>11407.768013888892</v>
      </c>
    </row>
    <row r="137" spans="1:12">
      <c r="D137" s="37" t="s">
        <v>14</v>
      </c>
      <c r="H137" s="20">
        <f>-H99/MiY*MiFP</f>
        <v>-1116.66275</v>
      </c>
      <c r="I137" s="20">
        <f>-I99</f>
        <v>-1954.479</v>
      </c>
      <c r="J137" s="20">
        <f>-J99</f>
        <v>-1995.5229999999999</v>
      </c>
      <c r="K137" s="20">
        <f>-K99</f>
        <v>-2037.4290000000001</v>
      </c>
      <c r="L137" s="20">
        <f>-L99</f>
        <v>-2080.2150000000001</v>
      </c>
    </row>
    <row r="138" spans="1:12">
      <c r="D138" s="37" t="s">
        <v>13</v>
      </c>
      <c r="G138" s="20">
        <f t="shared" ref="G138:L138" si="15">G69</f>
        <v>-857.5</v>
      </c>
      <c r="H138" s="20">
        <f t="shared" si="15"/>
        <v>-1245.5</v>
      </c>
      <c r="I138" s="20">
        <f t="shared" si="15"/>
        <v>-767.5</v>
      </c>
      <c r="J138" s="20">
        <f t="shared" si="15"/>
        <v>-795</v>
      </c>
      <c r="K138" s="20">
        <f t="shared" si="15"/>
        <v>-858</v>
      </c>
      <c r="L138" s="20">
        <f t="shared" si="15"/>
        <v>-442.5</v>
      </c>
    </row>
    <row r="139" spans="1:12">
      <c r="D139" s="37" t="s">
        <v>5</v>
      </c>
      <c r="H139" s="20">
        <f>-H130</f>
        <v>-1004.1354134129632</v>
      </c>
      <c r="I139" s="20">
        <f t="shared" ref="I139:L139" si="16">-I130</f>
        <v>-1468.7022637777795</v>
      </c>
      <c r="J139" s="20">
        <f t="shared" si="16"/>
        <v>-1435.0576005111106</v>
      </c>
      <c r="K139" s="20">
        <f t="shared" si="16"/>
        <v>-1437.5823483777772</v>
      </c>
      <c r="L139" s="20">
        <f t="shared" si="16"/>
        <v>-1431.3947798888896</v>
      </c>
    </row>
    <row r="140" spans="1:12">
      <c r="D140" s="37" t="s">
        <v>129</v>
      </c>
      <c r="H140" s="20">
        <f>H126*tax</f>
        <v>-113.54423080000002</v>
      </c>
      <c r="I140" s="103">
        <f>I126*tax</f>
        <v>-191.07306400000004</v>
      </c>
      <c r="J140" s="103">
        <f>J126*tax</f>
        <v>-186.6993856</v>
      </c>
      <c r="K140" s="103">
        <f>K126*tax</f>
        <v>-182.29105440000004</v>
      </c>
      <c r="L140" s="103">
        <f>L126*tax</f>
        <v>-177.70698400000003</v>
      </c>
    </row>
    <row r="141" spans="1:12">
      <c r="D141" s="37" t="s">
        <v>291</v>
      </c>
      <c r="G141" s="43">
        <f t="shared" ref="G141:L141" si="17">SUM(G136:G140)</f>
        <v>-857.5</v>
      </c>
      <c r="H141" s="43">
        <f t="shared" si="17"/>
        <v>3653.2279541666685</v>
      </c>
      <c r="I141" s="43">
        <f t="shared" si="17"/>
        <v>6888.2197000000051</v>
      </c>
      <c r="J141" s="43">
        <f t="shared" si="17"/>
        <v>6740.7142499999982</v>
      </c>
      <c r="K141" s="43">
        <f t="shared" si="17"/>
        <v>6705.7187499999991</v>
      </c>
      <c r="L141" s="43">
        <f t="shared" si="17"/>
        <v>7275.9512500000019</v>
      </c>
    </row>
    <row r="142" spans="1:12">
      <c r="G142" s="5"/>
      <c r="H142" s="5"/>
      <c r="I142" s="5"/>
      <c r="J142" s="5"/>
      <c r="K142" s="5"/>
      <c r="L142" s="5"/>
    </row>
    <row r="143" spans="1:12">
      <c r="E143" s="20"/>
    </row>
    <row r="144" spans="1:12" s="70" customFormat="1">
      <c r="A144" s="70">
        <f>MAX($A$6:A100)+1</f>
        <v>4</v>
      </c>
      <c r="B144" s="70" t="s">
        <v>202</v>
      </c>
    </row>
    <row r="145" spans="3:13"/>
    <row r="146" spans="3:13">
      <c r="C146" s="9" t="s">
        <v>247</v>
      </c>
    </row>
    <row r="147" spans="3:13">
      <c r="D147" s="37" t="s">
        <v>7</v>
      </c>
      <c r="F147" s="27"/>
      <c r="H147" s="20">
        <f>H$12</f>
        <v>79496.5</v>
      </c>
      <c r="I147" s="20">
        <f t="shared" ref="I147:L147" si="18">I$12</f>
        <v>77583</v>
      </c>
      <c r="J147" s="20">
        <f t="shared" si="18"/>
        <v>75807.5</v>
      </c>
      <c r="K147" s="20">
        <f t="shared" si="18"/>
        <v>74062.5</v>
      </c>
      <c r="L147" s="20">
        <f t="shared" si="18"/>
        <v>72237.5</v>
      </c>
    </row>
    <row r="148" spans="3:13">
      <c r="D148" s="65" t="s">
        <v>6</v>
      </c>
      <c r="F148" s="27"/>
      <c r="H148" s="27">
        <f>Inputs!$F$23</f>
        <v>7.5800000000000006E-2</v>
      </c>
      <c r="I148" s="27">
        <f>Inputs!$F$23</f>
        <v>7.5800000000000006E-2</v>
      </c>
      <c r="J148" s="27">
        <f>Inputs!$F$23</f>
        <v>7.5800000000000006E-2</v>
      </c>
      <c r="K148" s="27">
        <f>Inputs!$F$23</f>
        <v>7.5800000000000006E-2</v>
      </c>
      <c r="L148" s="27">
        <f>Inputs!$F$23</f>
        <v>7.5800000000000006E-2</v>
      </c>
    </row>
    <row r="149" spans="3:13">
      <c r="D149" s="65" t="s">
        <v>196</v>
      </c>
      <c r="F149" s="27"/>
      <c r="H149" s="20">
        <f>H147*H148</f>
        <v>6025.8347000000003</v>
      </c>
      <c r="I149" s="20">
        <f>I147*I148</f>
        <v>5880.7914000000001</v>
      </c>
      <c r="J149" s="20">
        <f>J147*J148</f>
        <v>5746.2085000000006</v>
      </c>
      <c r="K149" s="20">
        <f>K147*K148</f>
        <v>5613.9375000000009</v>
      </c>
      <c r="L149" s="20">
        <f>L147*L148</f>
        <v>5475.6025000000009</v>
      </c>
    </row>
    <row r="150" spans="3:13">
      <c r="D150" s="37" t="s">
        <v>3</v>
      </c>
      <c r="H150" s="103">
        <f>H15</f>
        <v>3470.9050000000002</v>
      </c>
      <c r="I150" s="103">
        <f t="shared" ref="I150:L150" si="19">I15</f>
        <v>3387.7260000000001</v>
      </c>
      <c r="J150" s="103">
        <f t="shared" si="19"/>
        <v>3365.482</v>
      </c>
      <c r="K150" s="103">
        <f t="shared" si="19"/>
        <v>3398.33</v>
      </c>
      <c r="L150" s="103">
        <f t="shared" si="19"/>
        <v>3580.761</v>
      </c>
    </row>
    <row r="151" spans="3:13">
      <c r="C151" s="9"/>
      <c r="D151" s="37" t="s">
        <v>21</v>
      </c>
      <c r="H151" s="103">
        <f t="shared" ref="H151:L151" si="20">H16</f>
        <v>-311.90499999999884</v>
      </c>
      <c r="I151" s="103">
        <f t="shared" si="20"/>
        <v>-844.72599999999511</v>
      </c>
      <c r="J151" s="103">
        <f t="shared" si="20"/>
        <v>-825.48200000000361</v>
      </c>
      <c r="K151" s="103">
        <f t="shared" si="20"/>
        <v>-715.33000000000175</v>
      </c>
      <c r="L151" s="103">
        <f t="shared" si="20"/>
        <v>-622.7609999999986</v>
      </c>
    </row>
    <row r="152" spans="3:13">
      <c r="D152" s="37" t="s">
        <v>15</v>
      </c>
      <c r="H152" s="20">
        <f>SUM(H149:H151)</f>
        <v>9184.8347000000012</v>
      </c>
      <c r="I152" s="20">
        <f>SUM(I149:I151)</f>
        <v>8423.7914000000055</v>
      </c>
      <c r="J152" s="20">
        <f>SUM(J149:J151)</f>
        <v>8286.208499999997</v>
      </c>
      <c r="K152" s="20">
        <f>SUM(K149:K151)</f>
        <v>8296.9375</v>
      </c>
      <c r="L152" s="20">
        <f>SUM(L149:L151)</f>
        <v>8433.6025000000027</v>
      </c>
    </row>
    <row r="153" spans="3:13">
      <c r="D153" s="10" t="s">
        <v>137</v>
      </c>
      <c r="H153" s="43">
        <f>H152/(1-tax)</f>
        <v>12756.714861111113</v>
      </c>
      <c r="I153" s="43">
        <f>I152/(1-tax)</f>
        <v>11699.710277777785</v>
      </c>
      <c r="J153" s="43">
        <f>J152/(1-tax)</f>
        <v>11508.622916666664</v>
      </c>
      <c r="K153" s="43">
        <f>K152/(1-tax)</f>
        <v>11523.524305555557</v>
      </c>
      <c r="L153" s="43">
        <f>L152/(1-tax)</f>
        <v>11713.33680555556</v>
      </c>
    </row>
    <row r="154" spans="3:13">
      <c r="H154" s="66"/>
      <c r="I154" s="66"/>
      <c r="J154" s="66"/>
    </row>
    <row r="155" spans="3:13">
      <c r="D155" s="37" t="s">
        <v>195</v>
      </c>
      <c r="H155" s="20">
        <f>H99</f>
        <v>1914.279</v>
      </c>
      <c r="I155" s="20">
        <f>I99</f>
        <v>1954.479</v>
      </c>
      <c r="J155" s="20">
        <f>J99</f>
        <v>1995.5229999999999</v>
      </c>
      <c r="K155" s="20">
        <f>K99</f>
        <v>2037.4290000000001</v>
      </c>
      <c r="L155" s="20">
        <f>L99</f>
        <v>2080.2150000000001</v>
      </c>
    </row>
    <row r="156" spans="3:13" s="67" customFormat="1">
      <c r="D156" s="37"/>
      <c r="H156" s="69"/>
      <c r="I156" s="69"/>
      <c r="J156" s="69"/>
    </row>
    <row r="157" spans="3:13">
      <c r="D157" s="37" t="s">
        <v>138</v>
      </c>
      <c r="H157" s="20">
        <f>H101</f>
        <v>-3470.9050000000002</v>
      </c>
      <c r="I157" s="20">
        <f>I101</f>
        <v>-3387.7260000000001</v>
      </c>
      <c r="J157" s="20">
        <f>J101</f>
        <v>-3365.482</v>
      </c>
      <c r="K157" s="20">
        <f>K101</f>
        <v>-3398.33</v>
      </c>
      <c r="L157" s="20">
        <f>L101</f>
        <v>-3580.761</v>
      </c>
    </row>
    <row r="158" spans="3:13">
      <c r="C158" s="9"/>
      <c r="D158" s="37" t="s">
        <v>137</v>
      </c>
      <c r="H158" s="43">
        <f>H157*tax/(1-tax)</f>
        <v>-1349.7963888888892</v>
      </c>
      <c r="I158" s="43">
        <f>I157*tax/(1-tax)</f>
        <v>-1317.4490000000001</v>
      </c>
      <c r="J158" s="43">
        <f>J157*tax/(1-tax)</f>
        <v>-1308.7985555555558</v>
      </c>
      <c r="K158" s="43">
        <f>K157*tax/(1-tax)</f>
        <v>-1321.5727777777779</v>
      </c>
      <c r="L158" s="43">
        <f>L157*tax/(1-tax)</f>
        <v>-1392.5181666666667</v>
      </c>
    </row>
    <row r="159" spans="3:13"/>
    <row r="160" spans="3:13">
      <c r="D160" s="10" t="s">
        <v>248</v>
      </c>
      <c r="H160" s="20">
        <f>H153+H155+H158</f>
        <v>13321.197472222224</v>
      </c>
      <c r="I160" s="20">
        <f>I153+I155+I158</f>
        <v>12336.740277777784</v>
      </c>
      <c r="J160" s="20">
        <f>J153+J155+J158</f>
        <v>12195.347361111108</v>
      </c>
      <c r="K160" s="20">
        <f>K153+K155+K158</f>
        <v>12239.380527777779</v>
      </c>
      <c r="L160" s="20">
        <f>L153+L155+L158</f>
        <v>12401.033638888894</v>
      </c>
      <c r="M160" s="20"/>
    </row>
    <row r="161" spans="1:13">
      <c r="F161" s="20"/>
      <c r="H161" s="20"/>
      <c r="I161" s="20"/>
      <c r="J161" s="20"/>
      <c r="K161" s="20"/>
      <c r="L161" s="20"/>
      <c r="M161" s="20"/>
    </row>
    <row r="162" spans="1:13">
      <c r="D162" s="9"/>
      <c r="H162" s="64"/>
      <c r="I162" s="64"/>
      <c r="J162" s="64"/>
    </row>
    <row r="163" spans="1:13">
      <c r="C163" s="37" t="s">
        <v>172</v>
      </c>
      <c r="H163" s="66"/>
      <c r="I163" s="66"/>
      <c r="J163" s="66"/>
    </row>
    <row r="164" spans="1:13">
      <c r="C164" s="9" t="s">
        <v>249</v>
      </c>
      <c r="H164" s="66"/>
      <c r="I164" s="66"/>
      <c r="J164" s="66"/>
    </row>
    <row r="165" spans="1:13">
      <c r="D165" s="37" t="s">
        <v>192</v>
      </c>
      <c r="H165" s="20">
        <f>H160-H155</f>
        <v>11406.918472222223</v>
      </c>
      <c r="I165" s="20">
        <f>I160-I155</f>
        <v>10382.261277777785</v>
      </c>
      <c r="J165" s="20">
        <f>J160-J155</f>
        <v>10199.824361111108</v>
      </c>
      <c r="K165" s="20">
        <f>K160-K155</f>
        <v>10201.951527777779</v>
      </c>
      <c r="L165" s="20">
        <f>L160-L155</f>
        <v>10320.818638888893</v>
      </c>
    </row>
    <row r="166" spans="1:13"/>
    <row r="167" spans="1:13">
      <c r="D167" s="37" t="s">
        <v>138</v>
      </c>
      <c r="H167" s="20">
        <f>H157</f>
        <v>-3470.9050000000002</v>
      </c>
      <c r="I167" s="20">
        <f>I157</f>
        <v>-3387.7260000000001</v>
      </c>
      <c r="J167" s="20">
        <f>J157</f>
        <v>-3365.482</v>
      </c>
      <c r="K167" s="20">
        <f>K157</f>
        <v>-3398.33</v>
      </c>
      <c r="L167" s="20">
        <f>L157</f>
        <v>-3580.761</v>
      </c>
    </row>
    <row r="168" spans="1:13">
      <c r="D168" s="37" t="s">
        <v>139</v>
      </c>
      <c r="H168" s="20">
        <f>H126</f>
        <v>-405.51511000000005</v>
      </c>
      <c r="I168" s="20">
        <f t="shared" ref="I168:L168" si="21">I126</f>
        <v>-682.40380000000005</v>
      </c>
      <c r="J168" s="20">
        <f t="shared" si="21"/>
        <v>-666.78351999999995</v>
      </c>
      <c r="K168" s="20">
        <f t="shared" si="21"/>
        <v>-651.03948000000003</v>
      </c>
      <c r="L168" s="20">
        <f t="shared" si="21"/>
        <v>-634.66780000000006</v>
      </c>
    </row>
    <row r="169" spans="1:13"/>
    <row r="170" spans="1:13">
      <c r="D170" s="37" t="s">
        <v>191</v>
      </c>
      <c r="H170" s="20">
        <f>SUM(H165:H169)</f>
        <v>7530.4983622222226</v>
      </c>
      <c r="I170" s="20">
        <f>SUM(I165:I169)</f>
        <v>6312.1314777777843</v>
      </c>
      <c r="J170" s="20">
        <f>SUM(J165:J169)</f>
        <v>6167.5588411111084</v>
      </c>
      <c r="K170" s="20">
        <f>SUM(K165:K169)</f>
        <v>6152.5820477777788</v>
      </c>
      <c r="L170" s="20">
        <f>SUM(L165:L169)</f>
        <v>6105.3898388888929</v>
      </c>
    </row>
    <row r="171" spans="1:13"/>
    <row r="172" spans="1:13">
      <c r="D172" s="37" t="s">
        <v>190</v>
      </c>
      <c r="H172" s="43">
        <f>H170*tax</f>
        <v>2108.5395414222226</v>
      </c>
      <c r="I172" s="43">
        <f>I170*tax</f>
        <v>1767.3968137777797</v>
      </c>
      <c r="J172" s="43">
        <f>J170*tax</f>
        <v>1726.9164755111105</v>
      </c>
      <c r="K172" s="43">
        <f>K170*tax</f>
        <v>1722.7229733777783</v>
      </c>
      <c r="L172" s="43">
        <f>L170*tax</f>
        <v>1709.5091548888902</v>
      </c>
    </row>
    <row r="173" spans="1:13"/>
    <row r="174" spans="1:13">
      <c r="D174" s="37" t="s">
        <v>189</v>
      </c>
      <c r="H174" s="20">
        <f>H153-H152+H158-H172+H168*tax</f>
        <v>5.8264504332328215E-13</v>
      </c>
      <c r="I174" s="20">
        <f>I153-I152+I158-I172+I168*tax</f>
        <v>0</v>
      </c>
      <c r="J174" s="20">
        <f>J153-J152+J158-J172+J168*tax</f>
        <v>0</v>
      </c>
      <c r="K174" s="20">
        <f>K153-K152+K158-K172+K168*tax</f>
        <v>3.1263880373444408E-13</v>
      </c>
      <c r="L174" s="20">
        <f>L153-L152+L158-L172+L168*tax</f>
        <v>5.6843418860808015E-13</v>
      </c>
    </row>
    <row r="175" spans="1:13"/>
    <row r="176" spans="1:13" s="70" customFormat="1">
      <c r="A176" s="70">
        <f>MAX($A$6:A163)+1</f>
        <v>6</v>
      </c>
      <c r="B176" s="70" t="s">
        <v>199</v>
      </c>
    </row>
    <row r="177" spans="1:12"/>
    <row r="178" spans="1:12">
      <c r="C178" s="9" t="s">
        <v>250</v>
      </c>
    </row>
    <row r="179" spans="1:12">
      <c r="D179" s="37" t="s">
        <v>192</v>
      </c>
      <c r="H179" s="20">
        <f>H165/MiY*MiFP</f>
        <v>6654.0357754629631</v>
      </c>
      <c r="I179" s="20">
        <f>I165</f>
        <v>10382.261277777785</v>
      </c>
      <c r="J179" s="20">
        <f t="shared" ref="J179:L179" si="22">J165</f>
        <v>10199.824361111108</v>
      </c>
      <c r="K179" s="20">
        <f t="shared" si="22"/>
        <v>10201.951527777779</v>
      </c>
      <c r="L179" s="20">
        <f t="shared" si="22"/>
        <v>10320.818638888893</v>
      </c>
    </row>
    <row r="180" spans="1:12"/>
    <row r="181" spans="1:12">
      <c r="D181" s="37" t="s">
        <v>138</v>
      </c>
      <c r="H181" s="20">
        <f>H157/MiY*MiFP</f>
        <v>-2024.6945833333336</v>
      </c>
      <c r="I181" s="20">
        <f>I157</f>
        <v>-3387.7260000000001</v>
      </c>
      <c r="J181" s="20">
        <f>J157</f>
        <v>-3365.482</v>
      </c>
      <c r="K181" s="20">
        <f>K157</f>
        <v>-3398.33</v>
      </c>
      <c r="L181" s="20">
        <f>L157</f>
        <v>-3580.761</v>
      </c>
    </row>
    <row r="182" spans="1:12">
      <c r="D182" s="37" t="s">
        <v>139</v>
      </c>
      <c r="H182" s="20">
        <f>H168</f>
        <v>-405.51511000000005</v>
      </c>
      <c r="I182" s="20">
        <f t="shared" ref="I182:L182" si="23">I168</f>
        <v>-682.40380000000005</v>
      </c>
      <c r="J182" s="20">
        <f t="shared" si="23"/>
        <v>-666.78351999999995</v>
      </c>
      <c r="K182" s="20">
        <f t="shared" si="23"/>
        <v>-651.03948000000003</v>
      </c>
      <c r="L182" s="20">
        <f t="shared" si="23"/>
        <v>-634.66780000000006</v>
      </c>
    </row>
    <row r="183" spans="1:12"/>
    <row r="184" spans="1:12">
      <c r="D184" s="37" t="s">
        <v>191</v>
      </c>
      <c r="H184" s="20">
        <f>SUM(H179:H183)</f>
        <v>4223.826082129629</v>
      </c>
      <c r="I184" s="20">
        <f>SUM(I179:I183)</f>
        <v>6312.1314777777843</v>
      </c>
      <c r="J184" s="20">
        <f>SUM(J179:J183)</f>
        <v>6167.5588411111084</v>
      </c>
      <c r="K184" s="20">
        <f>SUM(K179:K183)</f>
        <v>6152.5820477777788</v>
      </c>
      <c r="L184" s="20">
        <f>SUM(L179:L183)</f>
        <v>6105.3898388888929</v>
      </c>
    </row>
    <row r="185" spans="1:12"/>
    <row r="186" spans="1:12">
      <c r="D186" s="37" t="s">
        <v>190</v>
      </c>
      <c r="H186" s="43">
        <f>H184*tax</f>
        <v>1182.6713029962962</v>
      </c>
      <c r="I186" s="43">
        <f>I184*tax</f>
        <v>1767.3968137777797</v>
      </c>
      <c r="J186" s="43">
        <f>J184*tax</f>
        <v>1726.9164755111105</v>
      </c>
      <c r="K186" s="43">
        <f>K184*tax</f>
        <v>1722.7229733777783</v>
      </c>
      <c r="L186" s="43">
        <f>L184*tax</f>
        <v>1709.5091548888902</v>
      </c>
    </row>
    <row r="187" spans="1:12"/>
    <row r="188" spans="1:12"/>
    <row r="189" spans="1:12" s="70" customFormat="1">
      <c r="A189" s="70">
        <f>MAX($A$6:A176)+1</f>
        <v>7</v>
      </c>
      <c r="B189" s="70" t="s">
        <v>218</v>
      </c>
    </row>
    <row r="190" spans="1:12"/>
    <row r="191" spans="1:12">
      <c r="C191" s="9" t="s">
        <v>252</v>
      </c>
      <c r="G191" s="24">
        <f t="shared" ref="G191:L191" si="24">G135</f>
        <v>41243</v>
      </c>
      <c r="H191" s="24">
        <f t="shared" si="24"/>
        <v>41455</v>
      </c>
      <c r="I191" s="24">
        <f t="shared" si="24"/>
        <v>41820</v>
      </c>
      <c r="J191" s="24">
        <f t="shared" si="24"/>
        <v>42185</v>
      </c>
      <c r="K191" s="24">
        <f t="shared" si="24"/>
        <v>42551</v>
      </c>
      <c r="L191" s="24">
        <f t="shared" si="24"/>
        <v>42916</v>
      </c>
    </row>
    <row r="192" spans="1:12">
      <c r="D192" s="37" t="s">
        <v>9</v>
      </c>
      <c r="H192" s="20">
        <f>H160/MiY*MiFP</f>
        <v>7770.6985254629635</v>
      </c>
      <c r="I192" s="20">
        <f t="shared" ref="I192:L192" si="25">I160</f>
        <v>12336.740277777784</v>
      </c>
      <c r="J192" s="20">
        <f t="shared" si="25"/>
        <v>12195.347361111108</v>
      </c>
      <c r="K192" s="20">
        <f t="shared" si="25"/>
        <v>12239.380527777779</v>
      </c>
      <c r="L192" s="20">
        <f t="shared" si="25"/>
        <v>12401.033638888894</v>
      </c>
    </row>
    <row r="193" spans="1:12">
      <c r="D193" s="37" t="s">
        <v>14</v>
      </c>
      <c r="H193" s="20">
        <f>-H155/MiY*MiFP</f>
        <v>-1116.66275</v>
      </c>
      <c r="I193" s="20">
        <f>-I155</f>
        <v>-1954.479</v>
      </c>
      <c r="J193" s="20">
        <f>-J155</f>
        <v>-1995.5229999999999</v>
      </c>
      <c r="K193" s="20">
        <f>-K155</f>
        <v>-2037.4290000000001</v>
      </c>
      <c r="L193" s="20">
        <f>-L155</f>
        <v>-2080.2150000000001</v>
      </c>
    </row>
    <row r="194" spans="1:12">
      <c r="D194" s="37" t="s">
        <v>13</v>
      </c>
      <c r="G194" s="20">
        <f t="shared" ref="G194:L194" si="26">G138</f>
        <v>-857.5</v>
      </c>
      <c r="H194" s="20">
        <f t="shared" si="26"/>
        <v>-1245.5</v>
      </c>
      <c r="I194" s="20">
        <f t="shared" si="26"/>
        <v>-767.5</v>
      </c>
      <c r="J194" s="20">
        <f t="shared" si="26"/>
        <v>-795</v>
      </c>
      <c r="K194" s="20">
        <f t="shared" si="26"/>
        <v>-858</v>
      </c>
      <c r="L194" s="20">
        <f t="shared" si="26"/>
        <v>-442.5</v>
      </c>
    </row>
    <row r="195" spans="1:12">
      <c r="D195" s="37" t="s">
        <v>5</v>
      </c>
      <c r="H195" s="20">
        <f>-H186</f>
        <v>-1182.6713029962962</v>
      </c>
      <c r="I195" s="20">
        <f t="shared" ref="I195:L195" si="27">-I186</f>
        <v>-1767.3968137777797</v>
      </c>
      <c r="J195" s="20">
        <f t="shared" si="27"/>
        <v>-1726.9164755111105</v>
      </c>
      <c r="K195" s="20">
        <f t="shared" si="27"/>
        <v>-1722.7229733777783</v>
      </c>
      <c r="L195" s="20">
        <f t="shared" si="27"/>
        <v>-1709.5091548888902</v>
      </c>
    </row>
    <row r="196" spans="1:12">
      <c r="D196" s="37" t="s">
        <v>129</v>
      </c>
      <c r="H196" s="20">
        <f>H182*tax</f>
        <v>-113.54423080000002</v>
      </c>
      <c r="I196" s="20">
        <f>I182*tax</f>
        <v>-191.07306400000004</v>
      </c>
      <c r="J196" s="20">
        <f>J182*tax</f>
        <v>-186.6993856</v>
      </c>
      <c r="K196" s="20">
        <f>K182*tax</f>
        <v>-182.29105440000004</v>
      </c>
      <c r="L196" s="20">
        <f>L182*tax</f>
        <v>-177.70698400000003</v>
      </c>
    </row>
    <row r="197" spans="1:12">
      <c r="D197" s="37" t="s">
        <v>291</v>
      </c>
      <c r="G197" s="43">
        <f t="shared" ref="G197:L197" si="28">SUM(G192:G196)</f>
        <v>-857.5</v>
      </c>
      <c r="H197" s="43">
        <f t="shared" si="28"/>
        <v>4112.3202416666682</v>
      </c>
      <c r="I197" s="43">
        <f t="shared" si="28"/>
        <v>7656.2914000000055</v>
      </c>
      <c r="J197" s="43">
        <f t="shared" si="28"/>
        <v>7491.2084999999979</v>
      </c>
      <c r="K197" s="43">
        <f t="shared" si="28"/>
        <v>7438.9375000000009</v>
      </c>
      <c r="L197" s="43">
        <f t="shared" si="28"/>
        <v>7991.1025000000027</v>
      </c>
    </row>
    <row r="198" spans="1:12"/>
    <row r="199" spans="1:12"/>
    <row r="200" spans="1:12"/>
    <row r="201" spans="1:12"/>
    <row r="202" spans="1:12" s="70" customFormat="1">
      <c r="A202" s="70">
        <f>MAX($A$6:A189)+1</f>
        <v>8</v>
      </c>
      <c r="B202" s="70" t="s">
        <v>203</v>
      </c>
    </row>
    <row r="203" spans="1:12"/>
    <row r="204" spans="1:12">
      <c r="D204" s="9" t="s">
        <v>354</v>
      </c>
    </row>
    <row r="205" spans="1:12">
      <c r="D205" s="37" t="s">
        <v>204</v>
      </c>
      <c r="E205" s="20">
        <f>'CIAL 20 year return calculation'!G286/1000</f>
        <v>401463.57991227554</v>
      </c>
    </row>
    <row r="206" spans="1:12">
      <c r="D206" s="37" t="s">
        <v>205</v>
      </c>
      <c r="E206" s="20">
        <f>Inputs!G206</f>
        <v>78639</v>
      </c>
      <c r="F206" s="105">
        <f>E206/SUM(E205:E206)</f>
        <v>0.16379624540732302</v>
      </c>
    </row>
    <row r="207" spans="1:12"/>
    <row r="208" spans="1:12">
      <c r="D208" s="9" t="s">
        <v>355</v>
      </c>
    </row>
    <row r="209" spans="4:9">
      <c r="D209" s="37" t="s">
        <v>204</v>
      </c>
      <c r="E209" s="20">
        <f>'CIAL 20 year return calculation'!L286/1000</f>
        <v>449747.17284894816</v>
      </c>
    </row>
    <row r="210" spans="4:9">
      <c r="D210" s="37" t="s">
        <v>205</v>
      </c>
      <c r="E210" s="20">
        <f>Inputs!L206</f>
        <v>69722</v>
      </c>
      <c r="F210" s="105">
        <f>E210/SUM(E209:E210)</f>
        <v>0.13421778162045786</v>
      </c>
    </row>
    <row r="211" spans="4:9">
      <c r="G211" s="9"/>
      <c r="H211" s="9"/>
      <c r="I211" s="9"/>
    </row>
    <row r="212" spans="4:9" ht="28.5" customHeight="1">
      <c r="D212" s="9" t="s">
        <v>356</v>
      </c>
      <c r="G212" s="86" t="s">
        <v>208</v>
      </c>
      <c r="H212" s="9"/>
      <c r="I212" s="9" t="s">
        <v>206</v>
      </c>
    </row>
    <row r="213" spans="4:9">
      <c r="D213" s="37" t="s">
        <v>204</v>
      </c>
      <c r="E213" s="20">
        <f>AVERAGE(E205,E209)</f>
        <v>425605.37638061185</v>
      </c>
      <c r="G213" s="27">
        <f>'CIAL 20 year return calculation'!E457</f>
        <v>9.4689246217244075E-2</v>
      </c>
      <c r="I213" s="27">
        <f>G213*E213/E215</f>
        <v>8.0635036282609845E-2</v>
      </c>
    </row>
    <row r="214" spans="4:9">
      <c r="D214" s="37" t="s">
        <v>205</v>
      </c>
      <c r="E214" s="20">
        <f>AVERAGE(E206,E210)</f>
        <v>74180.5</v>
      </c>
      <c r="G214" s="27">
        <f>E13</f>
        <v>5.7116132206873407E-2</v>
      </c>
      <c r="I214" s="27">
        <f>G214*E214/E215</f>
        <v>8.47743692930082E-3</v>
      </c>
    </row>
    <row r="215" spans="4:9">
      <c r="E215" s="20">
        <f>SUM(E213:E214)</f>
        <v>499785.87638061185</v>
      </c>
      <c r="I215" s="27">
        <f>SUM(I213:I214)</f>
        <v>8.9112473211910667E-2</v>
      </c>
    </row>
    <row r="216" spans="4:9"/>
    <row r="217" spans="4:9"/>
    <row r="218" spans="4:9" ht="29.25" customHeight="1">
      <c r="D218" s="9" t="s">
        <v>356</v>
      </c>
      <c r="G218" s="86" t="s">
        <v>209</v>
      </c>
      <c r="H218" s="9"/>
      <c r="I218" s="9" t="s">
        <v>206</v>
      </c>
    </row>
    <row r="219" spans="4:9">
      <c r="D219" s="37" t="s">
        <v>204</v>
      </c>
      <c r="E219" s="20">
        <f>E213</f>
        <v>425605.37638061185</v>
      </c>
      <c r="G219" s="27">
        <f>'CIAL 5 year return calculation'!$E$46</f>
        <v>7.0376211559921908E-2</v>
      </c>
      <c r="I219" s="27">
        <f>G219*E219/E221</f>
        <v>5.9930653155136009E-2</v>
      </c>
    </row>
    <row r="220" spans="4:9">
      <c r="D220" s="37" t="s">
        <v>205</v>
      </c>
      <c r="E220" s="20">
        <f>E214</f>
        <v>74180.5</v>
      </c>
      <c r="G220" s="27">
        <f>G214</f>
        <v>5.7116132206873407E-2</v>
      </c>
      <c r="I220" s="27">
        <f>G220*E220/E221</f>
        <v>8.47743692930082E-3</v>
      </c>
    </row>
    <row r="221" spans="4:9">
      <c r="E221" s="20">
        <f>SUM(E219:E220)</f>
        <v>499785.87638061185</v>
      </c>
      <c r="I221" s="27">
        <f>SUM(I219:I220)</f>
        <v>6.8408090084436823E-2</v>
      </c>
    </row>
    <row r="222" spans="4:9"/>
    <row r="223" spans="4:9"/>
    <row r="224" spans="4:9"/>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sheetData>
  <mergeCells count="1">
    <mergeCell ref="A1:K1"/>
  </mergeCells>
  <pageMargins left="0.70866141732283472" right="0.70866141732283472" top="0.74803149606299213" bottom="0.74803149606299213" header="0.31496062992125984" footer="0.31496062992125984"/>
  <pageSetup paperSize="9" scale="68" orientation="landscape"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K371"/>
  <sheetViews>
    <sheetView showGridLines="0" view="pageBreakPreview" zoomScale="84" zoomScaleNormal="100" zoomScaleSheetLayoutView="84" workbookViewId="0">
      <pane ySplit="6" topLeftCell="A7" activePane="bottomLeft" state="frozen"/>
      <selection activeCell="F36" sqref="F36"/>
      <selection pane="bottomLeft" activeCell="H15" sqref="H15"/>
    </sheetView>
  </sheetViews>
  <sheetFormatPr defaultColWidth="0" defaultRowHeight="15" zeroHeight="1"/>
  <cols>
    <col min="1" max="1" width="3.7109375" style="37" customWidth="1"/>
    <col min="2" max="2" width="4.7109375" style="37" customWidth="1"/>
    <col min="3" max="3" width="5.42578125" style="37" customWidth="1"/>
    <col min="4" max="4" width="45.7109375" style="37" customWidth="1"/>
    <col min="5" max="6" width="11.7109375" style="37" customWidth="1"/>
    <col min="7" max="7" width="15.5703125" style="37" customWidth="1"/>
    <col min="8" max="8" width="12.7109375" style="37" bestFit="1" customWidth="1"/>
    <col min="9" max="28" width="15.7109375" style="37" customWidth="1"/>
    <col min="29" max="36" width="15.7109375" style="37" hidden="1" customWidth="1"/>
    <col min="37" max="16384" width="9.140625" style="37" hidden="1"/>
  </cols>
  <sheetData>
    <row r="1" spans="1:37" s="1" customFormat="1" ht="48.75" customHeight="1">
      <c r="A1" s="131" t="s">
        <v>17</v>
      </c>
      <c r="B1" s="131"/>
      <c r="C1" s="131"/>
      <c r="D1" s="131"/>
      <c r="E1" s="131"/>
      <c r="F1" s="131"/>
      <c r="G1" s="131"/>
      <c r="H1" s="131"/>
      <c r="I1" s="131"/>
      <c r="J1" s="131"/>
      <c r="K1" s="131"/>
      <c r="L1" s="131"/>
    </row>
    <row r="2" spans="1:37" s="1" customFormat="1" ht="18.75">
      <c r="A2" s="3" t="str">
        <f ca="1">MID(CELL("filename",A1),FIND("]",CELL("filename",A1))+1,256)</f>
        <v>Excess cash flows</v>
      </c>
    </row>
    <row r="3" spans="1:37" s="1" customFormat="1"/>
    <row r="4" spans="1:37" s="1" customFormat="1">
      <c r="D4" s="2" t="s">
        <v>0</v>
      </c>
      <c r="G4" s="2">
        <v>0</v>
      </c>
      <c r="H4" s="2">
        <f>G4+1</f>
        <v>1</v>
      </c>
      <c r="I4" s="2">
        <f t="shared" ref="I4:AA4" si="0">H4+1</f>
        <v>2</v>
      </c>
      <c r="J4" s="2">
        <f t="shared" si="0"/>
        <v>3</v>
      </c>
      <c r="K4" s="2">
        <f t="shared" si="0"/>
        <v>4</v>
      </c>
      <c r="L4" s="2">
        <f t="shared" si="0"/>
        <v>5</v>
      </c>
      <c r="M4" s="2">
        <f t="shared" si="0"/>
        <v>6</v>
      </c>
      <c r="N4" s="2">
        <f t="shared" si="0"/>
        <v>7</v>
      </c>
      <c r="O4" s="2">
        <f t="shared" si="0"/>
        <v>8</v>
      </c>
      <c r="P4" s="2">
        <f t="shared" si="0"/>
        <v>9</v>
      </c>
      <c r="Q4" s="2">
        <f t="shared" si="0"/>
        <v>10</v>
      </c>
      <c r="R4" s="2">
        <f t="shared" si="0"/>
        <v>11</v>
      </c>
      <c r="S4" s="2">
        <f t="shared" si="0"/>
        <v>12</v>
      </c>
      <c r="T4" s="2">
        <f t="shared" si="0"/>
        <v>13</v>
      </c>
      <c r="U4" s="2">
        <f t="shared" si="0"/>
        <v>14</v>
      </c>
      <c r="V4" s="2">
        <f t="shared" si="0"/>
        <v>15</v>
      </c>
      <c r="W4" s="2">
        <f t="shared" si="0"/>
        <v>16</v>
      </c>
      <c r="X4" s="2">
        <f t="shared" si="0"/>
        <v>17</v>
      </c>
      <c r="Y4" s="2">
        <f t="shared" si="0"/>
        <v>18</v>
      </c>
      <c r="Z4" s="2">
        <f t="shared" si="0"/>
        <v>19</v>
      </c>
      <c r="AA4" s="2">
        <f t="shared" si="0"/>
        <v>20</v>
      </c>
      <c r="AB4" s="2"/>
      <c r="AC4" s="2"/>
      <c r="AD4" s="2"/>
      <c r="AE4" s="2"/>
      <c r="AF4" s="2"/>
      <c r="AG4" s="2"/>
      <c r="AH4" s="2"/>
      <c r="AI4" s="2"/>
      <c r="AJ4" s="2"/>
      <c r="AK4" s="2"/>
    </row>
    <row r="5" spans="1:37" s="1" customFormat="1">
      <c r="D5" s="2" t="s">
        <v>1</v>
      </c>
      <c r="G5" s="42">
        <f>'CIAL 20 year return calculation'!G5</f>
        <v>41090</v>
      </c>
      <c r="H5" s="42">
        <f>'CIAL 20 year return calculation'!H5</f>
        <v>41455</v>
      </c>
      <c r="I5" s="42">
        <f>'CIAL 20 year return calculation'!I5</f>
        <v>41820</v>
      </c>
      <c r="J5" s="42">
        <f>'CIAL 20 year return calculation'!J5</f>
        <v>42185</v>
      </c>
      <c r="K5" s="42">
        <f>'CIAL 20 year return calculation'!K5</f>
        <v>42551</v>
      </c>
      <c r="L5" s="42">
        <f>'CIAL 20 year return calculation'!L5</f>
        <v>42916</v>
      </c>
      <c r="M5" s="42">
        <f>'CIAL 20 year return calculation'!M5</f>
        <v>43281</v>
      </c>
      <c r="N5" s="42">
        <f>'CIAL 20 year return calculation'!N5</f>
        <v>43646</v>
      </c>
      <c r="O5" s="42">
        <f>'CIAL 20 year return calculation'!O5</f>
        <v>44012</v>
      </c>
      <c r="P5" s="42">
        <f>'CIAL 20 year return calculation'!P5</f>
        <v>44377</v>
      </c>
      <c r="Q5" s="42">
        <f>'CIAL 20 year return calculation'!Q5</f>
        <v>44742</v>
      </c>
      <c r="R5" s="42">
        <f>'CIAL 20 year return calculation'!R5</f>
        <v>45107</v>
      </c>
      <c r="S5" s="42">
        <f>'CIAL 20 year return calculation'!S5</f>
        <v>45473</v>
      </c>
      <c r="T5" s="42">
        <f>'CIAL 20 year return calculation'!T5</f>
        <v>45838</v>
      </c>
      <c r="U5" s="42">
        <f>'CIAL 20 year return calculation'!U5</f>
        <v>46203</v>
      </c>
      <c r="V5" s="42">
        <f>'CIAL 20 year return calculation'!V5</f>
        <v>46568</v>
      </c>
      <c r="W5" s="42">
        <f>'CIAL 20 year return calculation'!W5</f>
        <v>46934</v>
      </c>
      <c r="X5" s="42">
        <f>'CIAL 20 year return calculation'!X5</f>
        <v>47299</v>
      </c>
      <c r="Y5" s="42">
        <f>'CIAL 20 year return calculation'!Y5</f>
        <v>47664</v>
      </c>
      <c r="Z5" s="42">
        <f>'CIAL 20 year return calculation'!Z5</f>
        <v>48029</v>
      </c>
      <c r="AA5" s="42">
        <f>'CIAL 20 year return calculation'!AA5</f>
        <v>48395</v>
      </c>
      <c r="AB5" s="2"/>
      <c r="AC5" s="2"/>
      <c r="AD5" s="2"/>
      <c r="AE5" s="2"/>
      <c r="AF5" s="2"/>
      <c r="AG5" s="2"/>
      <c r="AH5" s="2"/>
      <c r="AI5" s="2"/>
      <c r="AJ5" s="2"/>
      <c r="AK5" s="2"/>
    </row>
    <row r="6" spans="1:37" s="1" customFormat="1">
      <c r="D6" s="2"/>
      <c r="G6" s="11"/>
      <c r="H6" s="11"/>
      <c r="I6" s="11"/>
      <c r="J6" s="11"/>
      <c r="K6" s="11"/>
      <c r="L6" s="11"/>
      <c r="M6" s="11"/>
    </row>
    <row r="7" spans="1:37" s="4" customFormat="1">
      <c r="A7" s="4">
        <f>MAX($A$6:A6)+1</f>
        <v>1</v>
      </c>
      <c r="B7" s="4" t="s">
        <v>283</v>
      </c>
    </row>
    <row r="8" spans="1:37"/>
    <row r="9" spans="1:37">
      <c r="G9" s="24">
        <f>'CC Target  Revenue (midpoint)'!G189</f>
        <v>41243</v>
      </c>
      <c r="H9" s="24">
        <f>'CC Target  Revenue (midpoint)'!H189</f>
        <v>41455</v>
      </c>
      <c r="I9" s="24">
        <f>'CC Target  Revenue (midpoint)'!I189</f>
        <v>41820</v>
      </c>
      <c r="J9" s="24">
        <f>'CC Target  Revenue (midpoint)'!J189</f>
        <v>42185</v>
      </c>
      <c r="K9" s="24">
        <f>'CC Target  Revenue (midpoint)'!K189</f>
        <v>42551</v>
      </c>
      <c r="L9" s="24">
        <f>'CC Target  Revenue (midpoint)'!L189</f>
        <v>42916</v>
      </c>
      <c r="M9" s="24">
        <f>'CC Target  Revenue (midpoint)'!M189</f>
        <v>43281</v>
      </c>
      <c r="N9" s="24">
        <f>'CC Target  Revenue (midpoint)'!N189</f>
        <v>43646</v>
      </c>
      <c r="O9" s="24">
        <f>'CC Target  Revenue (midpoint)'!O189</f>
        <v>44012</v>
      </c>
      <c r="P9" s="24">
        <f>'CC Target  Revenue (midpoint)'!P189</f>
        <v>44377</v>
      </c>
      <c r="Q9" s="24">
        <f>'CC Target  Revenue (midpoint)'!Q189</f>
        <v>44742</v>
      </c>
      <c r="R9" s="24">
        <f>'CC Target  Revenue (midpoint)'!R189</f>
        <v>45107</v>
      </c>
      <c r="S9" s="24">
        <f>'CC Target  Revenue (midpoint)'!S189</f>
        <v>45473</v>
      </c>
      <c r="T9" s="24">
        <f>'CC Target  Revenue (midpoint)'!T189</f>
        <v>45838</v>
      </c>
      <c r="U9" s="24">
        <f>'CC Target  Revenue (midpoint)'!U189</f>
        <v>46203</v>
      </c>
      <c r="V9" s="24">
        <f>'CC Target  Revenue (midpoint)'!V189</f>
        <v>46568</v>
      </c>
      <c r="W9" s="24">
        <f>'CC Target  Revenue (midpoint)'!W189</f>
        <v>46934</v>
      </c>
      <c r="X9" s="24">
        <f>'CC Target  Revenue (midpoint)'!X189</f>
        <v>47299</v>
      </c>
      <c r="Y9" s="24">
        <f>'CC Target  Revenue (midpoint)'!Y189</f>
        <v>47664</v>
      </c>
      <c r="Z9" s="24">
        <f>'CC Target  Revenue (midpoint)'!Z189</f>
        <v>48029</v>
      </c>
      <c r="AA9" s="24">
        <f>'CC Target  Revenue (midpoint)'!AA189</f>
        <v>48395</v>
      </c>
    </row>
    <row r="10" spans="1:37">
      <c r="B10" s="37" t="s">
        <v>312</v>
      </c>
      <c r="G10" s="20">
        <v>0</v>
      </c>
      <c r="H10" s="20">
        <f>'CIAL 20 year return calculation'!H447/1000</f>
        <v>-26196.255514289929</v>
      </c>
      <c r="I10" s="20">
        <f>'CIAL 20 year return calculation'!I447/1000</f>
        <v>19450.816788157288</v>
      </c>
      <c r="J10" s="20">
        <f>'CIAL 20 year return calculation'!J447/1000</f>
        <v>28218.25419308581</v>
      </c>
      <c r="K10" s="20">
        <f>'CIAL 20 year return calculation'!K447/1000</f>
        <v>32501.215884245474</v>
      </c>
      <c r="L10" s="20">
        <f>'CIAL 20 year return calculation'!L447/1000</f>
        <v>40176.243487346641</v>
      </c>
      <c r="M10" s="20">
        <f>'CIAL 20 year return calculation'!M447/1000</f>
        <v>43558.821001594617</v>
      </c>
      <c r="N10" s="20">
        <f>'CIAL 20 year return calculation'!N447/1000</f>
        <v>44857.131026122639</v>
      </c>
      <c r="O10" s="20">
        <f>'CIAL 20 year return calculation'!O447/1000</f>
        <v>46688.938788949243</v>
      </c>
      <c r="P10" s="20">
        <f>'CIAL 20 year return calculation'!P447/1000</f>
        <v>48319.274019864133</v>
      </c>
      <c r="Q10" s="20">
        <f>'CIAL 20 year return calculation'!Q447/1000</f>
        <v>51278.374869692954</v>
      </c>
      <c r="R10" s="20">
        <f>'CIAL 20 year return calculation'!R447/1000</f>
        <v>52366.800705081172</v>
      </c>
      <c r="S10" s="20">
        <f>'CIAL 20 year return calculation'!S447/1000</f>
        <v>51955.919964199988</v>
      </c>
      <c r="T10" s="20">
        <f>'CIAL 20 year return calculation'!T447/1000</f>
        <v>53396.874495135729</v>
      </c>
      <c r="U10" s="20">
        <f>'CIAL 20 year return calculation'!U447/1000</f>
        <v>54877.699885498943</v>
      </c>
      <c r="V10" s="20">
        <f>'CIAL 20 year return calculation'!V447/1000</f>
        <v>56461.077473579608</v>
      </c>
      <c r="W10" s="20">
        <f>'CIAL 20 year return calculation'!W447/1000</f>
        <v>58108.135133065094</v>
      </c>
      <c r="X10" s="20">
        <f>'CIAL 20 year return calculation'!X447/1000</f>
        <v>59777.721160740279</v>
      </c>
      <c r="Y10" s="20">
        <f>'CIAL 20 year return calculation'!Y447/1000</f>
        <v>61627.242777097512</v>
      </c>
      <c r="Z10" s="20">
        <f>'CIAL 20 year return calculation'!Z447/1000</f>
        <v>63465.480502227612</v>
      </c>
      <c r="AA10" s="20">
        <f>'CIAL 20 year return calculation'!AA447/1000</f>
        <v>65373.896339606421</v>
      </c>
    </row>
    <row r="11" spans="1:37">
      <c r="B11" s="37" t="s">
        <v>223</v>
      </c>
      <c r="G11" s="20">
        <v>0</v>
      </c>
      <c r="H11" s="20">
        <f>'CC Target  Revenue (midpoint)'!H195/1000</f>
        <v>-27523.038729765438</v>
      </c>
      <c r="I11" s="20">
        <f>'CC Target  Revenue (midpoint)'!I195/1000</f>
        <v>14760.696111004378</v>
      </c>
      <c r="J11" s="20">
        <f>'CC Target  Revenue (midpoint)'!J195/1000</f>
        <v>18632.798766243712</v>
      </c>
      <c r="K11" s="20">
        <f>'CC Target  Revenue (midpoint)'!K195/1000</f>
        <v>18682.262775400734</v>
      </c>
      <c r="L11" s="20">
        <f>'CC Target  Revenue (midpoint)'!L195/1000</f>
        <v>26050.007413874435</v>
      </c>
      <c r="M11" s="20">
        <f>'CC Target  Revenue (midpoint)'!M195/1000</f>
        <v>29849.874879200364</v>
      </c>
      <c r="N11" s="20">
        <f>'CC Target  Revenue (midpoint)'!N195/1000</f>
        <v>30685.193382344725</v>
      </c>
      <c r="O11" s="20">
        <f>'CC Target  Revenue (midpoint)'!O195/1000</f>
        <v>31948.855521208556</v>
      </c>
      <c r="P11" s="20">
        <f>'CC Target  Revenue (midpoint)'!P195/1000</f>
        <v>33069.762601366296</v>
      </c>
      <c r="Q11" s="20">
        <f>'CC Target  Revenue (midpoint)'!Q195/1000</f>
        <v>35210.524170311939</v>
      </c>
      <c r="R11" s="20">
        <f>'CC Target  Revenue (midpoint)'!R195/1000</f>
        <v>35831.719170757257</v>
      </c>
      <c r="S11" s="20">
        <f>'CC Target  Revenue (midpoint)'!S195/1000</f>
        <v>34917.678700246812</v>
      </c>
      <c r="T11" s="20">
        <f>'CC Target  Revenue (midpoint)'!T195/1000</f>
        <v>35881.643811554219</v>
      </c>
      <c r="U11" s="20">
        <f>'CC Target  Revenue (midpoint)'!U195/1000</f>
        <v>36880.01941062689</v>
      </c>
      <c r="V11" s="20">
        <f>'CC Target  Revenue (midpoint)'!V195/1000</f>
        <v>37960.319671817757</v>
      </c>
      <c r="W11" s="20">
        <f>'CC Target  Revenue (midpoint)'!W195/1000</f>
        <v>39078.72325586158</v>
      </c>
      <c r="X11" s="20">
        <f>'CC Target  Revenue (midpoint)'!X195/1000</f>
        <v>40193.936679688821</v>
      </c>
      <c r="Y11" s="20">
        <f>'CC Target  Revenue (midpoint)'!Y195/1000</f>
        <v>41468.831776486135</v>
      </c>
      <c r="Z11" s="20">
        <f>'CC Target  Revenue (midpoint)'!Z195/1000</f>
        <v>42731.173117235528</v>
      </c>
      <c r="AA11" s="20">
        <f>'CC Target  Revenue (midpoint)'!AA195/1000</f>
        <v>44043.726152321658</v>
      </c>
    </row>
    <row r="12" spans="1:37"/>
    <row r="13" spans="1:37">
      <c r="F13" s="64" t="s">
        <v>177</v>
      </c>
      <c r="G13" s="64" t="s">
        <v>178</v>
      </c>
      <c r="H13" s="64" t="s">
        <v>11</v>
      </c>
    </row>
    <row r="14" spans="1:37">
      <c r="B14" s="37" t="s">
        <v>313</v>
      </c>
      <c r="F14" s="20">
        <f>XNPV($F$18,G10:L10,G$9:L$9)</f>
        <v>72117.92613853392</v>
      </c>
      <c r="G14" s="20">
        <f>H14-F14</f>
        <v>365515.63547436323</v>
      </c>
      <c r="H14" s="20">
        <f>XNPV($F$18,G10:AA10,G$9:AA$9)</f>
        <v>437633.56161289715</v>
      </c>
      <c r="J14" s="20"/>
      <c r="K14" s="20"/>
      <c r="L14" s="20"/>
    </row>
    <row r="15" spans="1:37">
      <c r="B15" s="37" t="s">
        <v>224</v>
      </c>
      <c r="F15" s="20">
        <f>XNPV($F$18,G11:L11,G$9:L$9)</f>
        <v>36932.129770575266</v>
      </c>
      <c r="G15" s="20">
        <f>H15-F15</f>
        <v>247924.80046097311</v>
      </c>
      <c r="H15" s="20">
        <f>XNPV($F$18,G11:AA11,G$9:AA$9)</f>
        <v>284856.93023154838</v>
      </c>
      <c r="J15" s="72"/>
    </row>
    <row r="16" spans="1:37">
      <c r="B16" s="37" t="s">
        <v>180</v>
      </c>
      <c r="F16" s="20">
        <f>F14-F15</f>
        <v>35185.796367958654</v>
      </c>
      <c r="G16" s="20">
        <f t="shared" ref="G16:H16" si="1">G14-G15</f>
        <v>117590.83501339011</v>
      </c>
      <c r="H16" s="20">
        <f t="shared" si="1"/>
        <v>152776.63138134876</v>
      </c>
    </row>
    <row r="17" spans="1:27">
      <c r="F17" s="20"/>
      <c r="G17" s="20"/>
      <c r="H17" s="20"/>
    </row>
    <row r="18" spans="1:27">
      <c r="B18" s="37" t="s">
        <v>179</v>
      </c>
      <c r="F18" s="27">
        <f>Inputs!F22</f>
        <v>6.59E-2</v>
      </c>
    </row>
    <row r="19" spans="1:27"/>
    <row r="20" spans="1:27"/>
    <row r="21" spans="1:27" s="4" customFormat="1">
      <c r="A21" s="4">
        <f>MAX($A$6:A9)+1</f>
        <v>2</v>
      </c>
      <c r="B21" s="4" t="s">
        <v>284</v>
      </c>
    </row>
    <row r="22" spans="1:27"/>
    <row r="23" spans="1:27">
      <c r="G23" s="24">
        <f>G9</f>
        <v>41243</v>
      </c>
      <c r="H23" s="24">
        <f t="shared" ref="H23:AA23" si="2">H9</f>
        <v>41455</v>
      </c>
      <c r="I23" s="24">
        <f t="shared" si="2"/>
        <v>41820</v>
      </c>
      <c r="J23" s="24">
        <f t="shared" si="2"/>
        <v>42185</v>
      </c>
      <c r="K23" s="24">
        <f t="shared" si="2"/>
        <v>42551</v>
      </c>
      <c r="L23" s="24">
        <f t="shared" si="2"/>
        <v>42916</v>
      </c>
      <c r="M23" s="24">
        <f t="shared" si="2"/>
        <v>43281</v>
      </c>
      <c r="N23" s="24">
        <f t="shared" si="2"/>
        <v>43646</v>
      </c>
      <c r="O23" s="24">
        <f t="shared" si="2"/>
        <v>44012</v>
      </c>
      <c r="P23" s="24">
        <f t="shared" si="2"/>
        <v>44377</v>
      </c>
      <c r="Q23" s="24">
        <f t="shared" si="2"/>
        <v>44742</v>
      </c>
      <c r="R23" s="24">
        <f t="shared" si="2"/>
        <v>45107</v>
      </c>
      <c r="S23" s="24">
        <f t="shared" si="2"/>
        <v>45473</v>
      </c>
      <c r="T23" s="24">
        <f t="shared" si="2"/>
        <v>45838</v>
      </c>
      <c r="U23" s="24">
        <f t="shared" si="2"/>
        <v>46203</v>
      </c>
      <c r="V23" s="24">
        <f t="shared" si="2"/>
        <v>46568</v>
      </c>
      <c r="W23" s="24">
        <f t="shared" si="2"/>
        <v>46934</v>
      </c>
      <c r="X23" s="24">
        <f t="shared" si="2"/>
        <v>47299</v>
      </c>
      <c r="Y23" s="24">
        <f t="shared" si="2"/>
        <v>47664</v>
      </c>
      <c r="Z23" s="24">
        <f t="shared" si="2"/>
        <v>48029</v>
      </c>
      <c r="AA23" s="24">
        <f t="shared" si="2"/>
        <v>48395</v>
      </c>
    </row>
    <row r="24" spans="1:27">
      <c r="B24" s="37" t="s">
        <v>314</v>
      </c>
      <c r="G24" s="20">
        <f>'Leased asset return calculation'!G72</f>
        <v>-857.5</v>
      </c>
      <c r="H24" s="20">
        <f>'Leased asset return calculation'!H72</f>
        <v>2729.0139233333334</v>
      </c>
      <c r="I24" s="20">
        <f>'Leased asset return calculation'!I72</f>
        <v>6145.3359200000014</v>
      </c>
      <c r="J24" s="20">
        <f>'Leased asset return calculation'!J72</f>
        <v>6236.85736</v>
      </c>
      <c r="K24" s="20">
        <f>'Leased asset return calculation'!K72</f>
        <v>6310.9347199999993</v>
      </c>
      <c r="L24" s="20">
        <f>'Leased asset return calculation'!L72</f>
        <v>6908.0809199999994</v>
      </c>
      <c r="M24" s="103">
        <f>AVERAGE(H24:L24)</f>
        <v>5666.0445686666671</v>
      </c>
      <c r="N24" s="103">
        <f>M24</f>
        <v>5666.0445686666671</v>
      </c>
      <c r="O24" s="103">
        <f t="shared" ref="O24:AA24" si="3">N24</f>
        <v>5666.0445686666671</v>
      </c>
      <c r="P24" s="103">
        <f t="shared" si="3"/>
        <v>5666.0445686666671</v>
      </c>
      <c r="Q24" s="103">
        <f t="shared" si="3"/>
        <v>5666.0445686666671</v>
      </c>
      <c r="R24" s="103">
        <f t="shared" si="3"/>
        <v>5666.0445686666671</v>
      </c>
      <c r="S24" s="103">
        <f t="shared" si="3"/>
        <v>5666.0445686666671</v>
      </c>
      <c r="T24" s="103">
        <f t="shared" si="3"/>
        <v>5666.0445686666671</v>
      </c>
      <c r="U24" s="103">
        <f t="shared" si="3"/>
        <v>5666.0445686666671</v>
      </c>
      <c r="V24" s="103">
        <f t="shared" si="3"/>
        <v>5666.0445686666671</v>
      </c>
      <c r="W24" s="103">
        <f t="shared" si="3"/>
        <v>5666.0445686666671</v>
      </c>
      <c r="X24" s="103">
        <f t="shared" si="3"/>
        <v>5666.0445686666671</v>
      </c>
      <c r="Y24" s="103">
        <f t="shared" si="3"/>
        <v>5666.0445686666671</v>
      </c>
      <c r="Z24" s="103">
        <f t="shared" si="3"/>
        <v>5666.0445686666671</v>
      </c>
      <c r="AA24" s="103">
        <f t="shared" si="3"/>
        <v>5666.0445686666671</v>
      </c>
    </row>
    <row r="25" spans="1:27">
      <c r="B25" s="37" t="s">
        <v>282</v>
      </c>
      <c r="G25" s="20">
        <f>'Leased asset return calculation'!G141</f>
        <v>-857.5</v>
      </c>
      <c r="H25" s="20">
        <f>'Leased asset return calculation'!H141</f>
        <v>3653.2279541666685</v>
      </c>
      <c r="I25" s="20">
        <f>'Leased asset return calculation'!I141</f>
        <v>6888.2197000000051</v>
      </c>
      <c r="J25" s="20">
        <f>'Leased asset return calculation'!J141</f>
        <v>6740.7142499999982</v>
      </c>
      <c r="K25" s="20">
        <f>'Leased asset return calculation'!K141</f>
        <v>6705.7187499999991</v>
      </c>
      <c r="L25" s="20">
        <f>'Leased asset return calculation'!L141</f>
        <v>7275.9512500000019</v>
      </c>
      <c r="M25" s="103">
        <f t="shared" ref="M25" si="4">AVERAGE(H25:L25)</f>
        <v>6252.7663808333346</v>
      </c>
      <c r="N25" s="103">
        <f t="shared" ref="N25:AA25" si="5">M25</f>
        <v>6252.7663808333346</v>
      </c>
      <c r="O25" s="103">
        <f t="shared" si="5"/>
        <v>6252.7663808333346</v>
      </c>
      <c r="P25" s="103">
        <f t="shared" si="5"/>
        <v>6252.7663808333346</v>
      </c>
      <c r="Q25" s="103">
        <f t="shared" si="5"/>
        <v>6252.7663808333346</v>
      </c>
      <c r="R25" s="103">
        <f t="shared" si="5"/>
        <v>6252.7663808333346</v>
      </c>
      <c r="S25" s="103">
        <f t="shared" si="5"/>
        <v>6252.7663808333346</v>
      </c>
      <c r="T25" s="103">
        <f t="shared" si="5"/>
        <v>6252.7663808333346</v>
      </c>
      <c r="U25" s="103">
        <f t="shared" si="5"/>
        <v>6252.7663808333346</v>
      </c>
      <c r="V25" s="103">
        <f t="shared" si="5"/>
        <v>6252.7663808333346</v>
      </c>
      <c r="W25" s="103">
        <f t="shared" si="5"/>
        <v>6252.7663808333346</v>
      </c>
      <c r="X25" s="103">
        <f t="shared" si="5"/>
        <v>6252.7663808333346</v>
      </c>
      <c r="Y25" s="103">
        <f t="shared" si="5"/>
        <v>6252.7663808333346</v>
      </c>
      <c r="Z25" s="103">
        <f t="shared" si="5"/>
        <v>6252.7663808333346</v>
      </c>
      <c r="AA25" s="103">
        <f t="shared" si="5"/>
        <v>6252.7663808333346</v>
      </c>
    </row>
    <row r="26" spans="1:27"/>
    <row r="27" spans="1:27">
      <c r="F27" s="64" t="s">
        <v>177</v>
      </c>
      <c r="G27" s="64" t="s">
        <v>178</v>
      </c>
      <c r="H27" s="64" t="s">
        <v>11</v>
      </c>
    </row>
    <row r="28" spans="1:27">
      <c r="B28" s="37" t="s">
        <v>316</v>
      </c>
      <c r="F28" s="20">
        <f>XNPV($F$32,G24:L24,G$9:L$9)</f>
        <v>22794.367316523436</v>
      </c>
      <c r="G28" s="20">
        <f>H28-F28</f>
        <v>39524.382928519262</v>
      </c>
      <c r="H28" s="20">
        <f>XNPV($F$18,G24:AA24,G$9:AA$9)</f>
        <v>62318.750245042698</v>
      </c>
    </row>
    <row r="29" spans="1:27">
      <c r="B29" s="37" t="s">
        <v>224</v>
      </c>
      <c r="F29" s="20">
        <f>XNPV($F$32,G25:L25,G$9:L$9)</f>
        <v>25372.533049498052</v>
      </c>
      <c r="G29" s="20">
        <f>H29-F29</f>
        <v>43617.152989812159</v>
      </c>
      <c r="H29" s="20">
        <f>XNPV($F$18,G25:AA25,G$9:AA$9)</f>
        <v>68989.686039310211</v>
      </c>
    </row>
    <row r="30" spans="1:27">
      <c r="B30" s="37" t="s">
        <v>180</v>
      </c>
      <c r="F30" s="20">
        <f>F28-F29</f>
        <v>-2578.1657329746158</v>
      </c>
      <c r="G30" s="20">
        <f t="shared" ref="G30:H30" si="6">G28-G29</f>
        <v>-4092.7700612928966</v>
      </c>
      <c r="H30" s="20">
        <f t="shared" si="6"/>
        <v>-6670.9357942675124</v>
      </c>
    </row>
    <row r="31" spans="1:27">
      <c r="F31" s="20"/>
      <c r="G31" s="20"/>
      <c r="H31" s="20"/>
    </row>
    <row r="32" spans="1:27">
      <c r="B32" s="37" t="s">
        <v>179</v>
      </c>
      <c r="F32" s="27">
        <f>F18</f>
        <v>6.59E-2</v>
      </c>
    </row>
    <row r="33" spans="1:27"/>
    <row r="34" spans="1:27"/>
    <row r="35" spans="1:27" s="4" customFormat="1">
      <c r="A35" s="4">
        <f>MAX($A$6:A23)+1</f>
        <v>3</v>
      </c>
      <c r="B35" s="4" t="s">
        <v>285</v>
      </c>
    </row>
    <row r="36" spans="1:27"/>
    <row r="37" spans="1:27">
      <c r="G37" s="24">
        <f>G9</f>
        <v>41243</v>
      </c>
      <c r="H37" s="24">
        <f t="shared" ref="H37:AA37" si="7">H9</f>
        <v>41455</v>
      </c>
      <c r="I37" s="24">
        <f t="shared" si="7"/>
        <v>41820</v>
      </c>
      <c r="J37" s="24">
        <f t="shared" si="7"/>
        <v>42185</v>
      </c>
      <c r="K37" s="24">
        <f t="shared" si="7"/>
        <v>42551</v>
      </c>
      <c r="L37" s="24">
        <f t="shared" si="7"/>
        <v>42916</v>
      </c>
      <c r="M37" s="24">
        <f t="shared" si="7"/>
        <v>43281</v>
      </c>
      <c r="N37" s="24">
        <f t="shared" si="7"/>
        <v>43646</v>
      </c>
      <c r="O37" s="24">
        <f t="shared" si="7"/>
        <v>44012</v>
      </c>
      <c r="P37" s="24">
        <f t="shared" si="7"/>
        <v>44377</v>
      </c>
      <c r="Q37" s="24">
        <f t="shared" si="7"/>
        <v>44742</v>
      </c>
      <c r="R37" s="24">
        <f t="shared" si="7"/>
        <v>45107</v>
      </c>
      <c r="S37" s="24">
        <f t="shared" si="7"/>
        <v>45473</v>
      </c>
      <c r="T37" s="24">
        <f t="shared" si="7"/>
        <v>45838</v>
      </c>
      <c r="U37" s="24">
        <f t="shared" si="7"/>
        <v>46203</v>
      </c>
      <c r="V37" s="24">
        <f t="shared" si="7"/>
        <v>46568</v>
      </c>
      <c r="W37" s="24">
        <f t="shared" si="7"/>
        <v>46934</v>
      </c>
      <c r="X37" s="24">
        <f t="shared" si="7"/>
        <v>47299</v>
      </c>
      <c r="Y37" s="24">
        <f t="shared" si="7"/>
        <v>47664</v>
      </c>
      <c r="Z37" s="24">
        <f t="shared" si="7"/>
        <v>48029</v>
      </c>
      <c r="AA37" s="24">
        <f t="shared" si="7"/>
        <v>48395</v>
      </c>
    </row>
    <row r="38" spans="1:27">
      <c r="B38" s="37" t="s">
        <v>312</v>
      </c>
      <c r="G38" s="20">
        <f>G10</f>
        <v>0</v>
      </c>
      <c r="H38" s="20">
        <f t="shared" ref="H38:AA38" si="8">H10</f>
        <v>-26196.255514289929</v>
      </c>
      <c r="I38" s="20">
        <f t="shared" si="8"/>
        <v>19450.816788157288</v>
      </c>
      <c r="J38" s="20">
        <f t="shared" si="8"/>
        <v>28218.25419308581</v>
      </c>
      <c r="K38" s="20">
        <f t="shared" si="8"/>
        <v>32501.215884245474</v>
      </c>
      <c r="L38" s="20">
        <f t="shared" si="8"/>
        <v>40176.243487346641</v>
      </c>
      <c r="M38" s="20">
        <f t="shared" si="8"/>
        <v>43558.821001594617</v>
      </c>
      <c r="N38" s="20">
        <f t="shared" si="8"/>
        <v>44857.131026122639</v>
      </c>
      <c r="O38" s="20">
        <f t="shared" si="8"/>
        <v>46688.938788949243</v>
      </c>
      <c r="P38" s="20">
        <f t="shared" si="8"/>
        <v>48319.274019864133</v>
      </c>
      <c r="Q38" s="20">
        <f t="shared" si="8"/>
        <v>51278.374869692954</v>
      </c>
      <c r="R38" s="20">
        <f t="shared" si="8"/>
        <v>52366.800705081172</v>
      </c>
      <c r="S38" s="20">
        <f t="shared" si="8"/>
        <v>51955.919964199988</v>
      </c>
      <c r="T38" s="20">
        <f t="shared" si="8"/>
        <v>53396.874495135729</v>
      </c>
      <c r="U38" s="20">
        <f t="shared" si="8"/>
        <v>54877.699885498943</v>
      </c>
      <c r="V38" s="20">
        <f t="shared" si="8"/>
        <v>56461.077473579608</v>
      </c>
      <c r="W38" s="20">
        <f t="shared" si="8"/>
        <v>58108.135133065094</v>
      </c>
      <c r="X38" s="20">
        <f t="shared" si="8"/>
        <v>59777.721160740279</v>
      </c>
      <c r="Y38" s="20">
        <f t="shared" si="8"/>
        <v>61627.242777097512</v>
      </c>
      <c r="Z38" s="20">
        <f t="shared" si="8"/>
        <v>63465.480502227612</v>
      </c>
      <c r="AA38" s="20">
        <f t="shared" si="8"/>
        <v>65373.896339606421</v>
      </c>
    </row>
    <row r="39" spans="1:27">
      <c r="B39" s="37" t="s">
        <v>223</v>
      </c>
      <c r="G39" s="20">
        <f>'CC Target Revenue (75th %)'!G195</f>
        <v>0</v>
      </c>
      <c r="H39" s="20">
        <f>'CC Target Revenue (75th %)'!H195/1000</f>
        <v>-25731.372150663694</v>
      </c>
      <c r="I39" s="20">
        <f>'CC Target Revenue (75th %)'!I195/1000</f>
        <v>18070.157444758246</v>
      </c>
      <c r="J39" s="20">
        <f>'CC Target Revenue (75th %)'!J195/1000</f>
        <v>22118.50903240126</v>
      </c>
      <c r="K39" s="20">
        <f>'CC Target Revenue (75th %)'!K195/1000</f>
        <v>22292.609554487524</v>
      </c>
      <c r="L39" s="20">
        <f>'CC Target Revenue (75th %)'!L195/1000</f>
        <v>29774.642742625398</v>
      </c>
      <c r="M39" s="20">
        <f>'CC Target Revenue (75th %)'!M195/1000</f>
        <v>33709.016441871521</v>
      </c>
      <c r="N39" s="20">
        <f>'CC Target Revenue (75th %)'!N195/1000</f>
        <v>34674.669531451902</v>
      </c>
      <c r="O39" s="20">
        <f>'CC Target Revenue (75th %)'!O195/1000</f>
        <v>36098.267698330514</v>
      </c>
      <c r="P39" s="20">
        <f>'CC Target Revenue (75th %)'!P195/1000</f>
        <v>37362.581524143941</v>
      </c>
      <c r="Q39" s="20">
        <f>'CC Target Revenue (75th %)'!Q195/1000</f>
        <v>39733.709971989483</v>
      </c>
      <c r="R39" s="20">
        <f>'CC Target Revenue (75th %)'!R195/1000</f>
        <v>40486.432948282927</v>
      </c>
      <c r="S39" s="20">
        <f>'CC Target Revenue (75th %)'!S195/1000</f>
        <v>39714.034629396556</v>
      </c>
      <c r="T39" s="20">
        <f>'CC Target Revenue (75th %)'!T195/1000</f>
        <v>40812.274810268609</v>
      </c>
      <c r="U39" s="20">
        <f>'CC Target Revenue (75th %)'!U195/1000</f>
        <v>41946.46260269652</v>
      </c>
      <c r="V39" s="20">
        <f>'CC Target Revenue (75th %)'!V195/1000</f>
        <v>43168.381818700153</v>
      </c>
      <c r="W39" s="20">
        <f>'CC Target Revenue (75th %)'!W195/1000</f>
        <v>44435.604348897665</v>
      </c>
      <c r="X39" s="20">
        <f>'CC Target Revenue (75th %)'!X195/1000</f>
        <v>45706.87662200589</v>
      </c>
      <c r="Y39" s="20">
        <f>'CC Target Revenue (75th %)'!Y195/1000</f>
        <v>47143.53215354764</v>
      </c>
      <c r="Z39" s="20">
        <f>'CC Target Revenue (75th %)'!Z195/1000</f>
        <v>48567.991402771797</v>
      </c>
      <c r="AA39" s="20">
        <f>'CC Target Revenue (75th %)'!AA195/1000</f>
        <v>50048.282999629722</v>
      </c>
    </row>
    <row r="40" spans="1:27">
      <c r="H40" s="20"/>
      <c r="I40" s="20"/>
      <c r="J40" s="20"/>
      <c r="K40" s="20"/>
      <c r="L40" s="20"/>
    </row>
    <row r="41" spans="1:27">
      <c r="F41" s="64" t="s">
        <v>177</v>
      </c>
      <c r="G41" s="64" t="s">
        <v>178</v>
      </c>
      <c r="H41" s="64" t="s">
        <v>11</v>
      </c>
    </row>
    <row r="42" spans="1:27">
      <c r="B42" s="37" t="s">
        <v>313</v>
      </c>
      <c r="F42" s="20">
        <f>XNPV($F$46,G38:L38,G$9:L$9)</f>
        <v>69346.949446501632</v>
      </c>
      <c r="G42" s="20">
        <f>H42-F42</f>
        <v>327637.26368580613</v>
      </c>
      <c r="H42" s="20">
        <f>XNPV($F$46,G38:AA38,G$9:AA$9)</f>
        <v>396984.21313230775</v>
      </c>
      <c r="J42" s="20"/>
      <c r="K42" s="20"/>
      <c r="L42" s="20"/>
    </row>
    <row r="43" spans="1:27">
      <c r="B43" s="37" t="s">
        <v>225</v>
      </c>
      <c r="F43" s="20">
        <f>XNPV($F$46,G39:L39,G$9:L$9)</f>
        <v>48212.591439494092</v>
      </c>
      <c r="G43" s="20">
        <f>H43-F43</f>
        <v>251951.56637342618</v>
      </c>
      <c r="H43" s="20">
        <f>XNPV($F$46,G39:AA39,G$9:AA$9)</f>
        <v>300164.15781292028</v>
      </c>
    </row>
    <row r="44" spans="1:27">
      <c r="B44" s="37" t="s">
        <v>180</v>
      </c>
      <c r="F44" s="20">
        <f>F42-F43</f>
        <v>21134.35800700754</v>
      </c>
      <c r="G44" s="20">
        <f t="shared" ref="G44:H44" si="9">G42-G43</f>
        <v>75685.697312379954</v>
      </c>
      <c r="H44" s="20">
        <f t="shared" si="9"/>
        <v>96820.055319387466</v>
      </c>
    </row>
    <row r="45" spans="1:27">
      <c r="F45" s="20"/>
      <c r="G45" s="20"/>
      <c r="H45" s="20"/>
    </row>
    <row r="46" spans="1:27">
      <c r="B46" s="37" t="s">
        <v>179</v>
      </c>
      <c r="F46" s="27">
        <f>Inputs!F23</f>
        <v>7.5800000000000006E-2</v>
      </c>
    </row>
    <row r="47" spans="1:27"/>
    <row r="48" spans="1:27"/>
    <row r="49" spans="1:27"/>
    <row r="50" spans="1:27" s="4" customFormat="1">
      <c r="A50" s="4">
        <f>MAX($A$6:A38)+1</f>
        <v>4</v>
      </c>
      <c r="B50" s="4" t="s">
        <v>286</v>
      </c>
    </row>
    <row r="51" spans="1:27"/>
    <row r="52" spans="1:27">
      <c r="G52" s="24">
        <f>G37</f>
        <v>41243</v>
      </c>
      <c r="H52" s="24">
        <f t="shared" ref="H52:AA52" si="10">H37</f>
        <v>41455</v>
      </c>
      <c r="I52" s="24">
        <f t="shared" si="10"/>
        <v>41820</v>
      </c>
      <c r="J52" s="24">
        <f t="shared" si="10"/>
        <v>42185</v>
      </c>
      <c r="K52" s="24">
        <f t="shared" si="10"/>
        <v>42551</v>
      </c>
      <c r="L52" s="24">
        <f t="shared" si="10"/>
        <v>42916</v>
      </c>
      <c r="M52" s="24">
        <f t="shared" si="10"/>
        <v>43281</v>
      </c>
      <c r="N52" s="24">
        <f t="shared" si="10"/>
        <v>43646</v>
      </c>
      <c r="O52" s="24">
        <f t="shared" si="10"/>
        <v>44012</v>
      </c>
      <c r="P52" s="24">
        <f t="shared" si="10"/>
        <v>44377</v>
      </c>
      <c r="Q52" s="24">
        <f t="shared" si="10"/>
        <v>44742</v>
      </c>
      <c r="R52" s="24">
        <f t="shared" si="10"/>
        <v>45107</v>
      </c>
      <c r="S52" s="24">
        <f t="shared" si="10"/>
        <v>45473</v>
      </c>
      <c r="T52" s="24">
        <f t="shared" si="10"/>
        <v>45838</v>
      </c>
      <c r="U52" s="24">
        <f t="shared" si="10"/>
        <v>46203</v>
      </c>
      <c r="V52" s="24">
        <f t="shared" si="10"/>
        <v>46568</v>
      </c>
      <c r="W52" s="24">
        <f t="shared" si="10"/>
        <v>46934</v>
      </c>
      <c r="X52" s="24">
        <f t="shared" si="10"/>
        <v>47299</v>
      </c>
      <c r="Y52" s="24">
        <f t="shared" si="10"/>
        <v>47664</v>
      </c>
      <c r="Z52" s="24">
        <f t="shared" si="10"/>
        <v>48029</v>
      </c>
      <c r="AA52" s="24">
        <f t="shared" si="10"/>
        <v>48395</v>
      </c>
    </row>
    <row r="53" spans="1:27">
      <c r="B53" s="37" t="s">
        <v>315</v>
      </c>
      <c r="G53" s="20">
        <f>'Leased asset return calculation'!G72</f>
        <v>-857.5</v>
      </c>
      <c r="H53" s="20">
        <f>'Leased asset return calculation'!H72</f>
        <v>2729.0139233333334</v>
      </c>
      <c r="I53" s="20">
        <f>'Leased asset return calculation'!I72</f>
        <v>6145.3359200000014</v>
      </c>
      <c r="J53" s="20">
        <f>'Leased asset return calculation'!J72</f>
        <v>6236.85736</v>
      </c>
      <c r="K53" s="20">
        <f>'Leased asset return calculation'!K72</f>
        <v>6310.9347199999993</v>
      </c>
      <c r="L53" s="20">
        <f>'Leased asset return calculation'!L72</f>
        <v>6908.0809199999994</v>
      </c>
      <c r="M53" s="20">
        <f>AVERAGE(H53:L53)</f>
        <v>5666.0445686666671</v>
      </c>
      <c r="N53" s="103">
        <f>M53</f>
        <v>5666.0445686666671</v>
      </c>
      <c r="O53" s="103">
        <f t="shared" ref="O53:AA53" si="11">N53</f>
        <v>5666.0445686666671</v>
      </c>
      <c r="P53" s="103">
        <f t="shared" si="11"/>
        <v>5666.0445686666671</v>
      </c>
      <c r="Q53" s="103">
        <f t="shared" si="11"/>
        <v>5666.0445686666671</v>
      </c>
      <c r="R53" s="103">
        <f t="shared" si="11"/>
        <v>5666.0445686666671</v>
      </c>
      <c r="S53" s="103">
        <f t="shared" si="11"/>
        <v>5666.0445686666671</v>
      </c>
      <c r="T53" s="103">
        <f t="shared" si="11"/>
        <v>5666.0445686666671</v>
      </c>
      <c r="U53" s="103">
        <f t="shared" si="11"/>
        <v>5666.0445686666671</v>
      </c>
      <c r="V53" s="103">
        <f t="shared" si="11"/>
        <v>5666.0445686666671</v>
      </c>
      <c r="W53" s="103">
        <f t="shared" si="11"/>
        <v>5666.0445686666671</v>
      </c>
      <c r="X53" s="103">
        <f t="shared" si="11"/>
        <v>5666.0445686666671</v>
      </c>
      <c r="Y53" s="103">
        <f t="shared" si="11"/>
        <v>5666.0445686666671</v>
      </c>
      <c r="Z53" s="103">
        <f t="shared" si="11"/>
        <v>5666.0445686666671</v>
      </c>
      <c r="AA53" s="103">
        <f t="shared" si="11"/>
        <v>5666.0445686666671</v>
      </c>
    </row>
    <row r="54" spans="1:27">
      <c r="B54" s="37" t="s">
        <v>226</v>
      </c>
      <c r="G54" s="20">
        <f>'Leased asset return calculation'!G197</f>
        <v>-857.5</v>
      </c>
      <c r="H54" s="20">
        <f>'Leased asset return calculation'!H197</f>
        <v>4112.3202416666682</v>
      </c>
      <c r="I54" s="20">
        <f>'Leased asset return calculation'!I197</f>
        <v>7656.2914000000055</v>
      </c>
      <c r="J54" s="20">
        <f>'Leased asset return calculation'!J197</f>
        <v>7491.2084999999979</v>
      </c>
      <c r="K54" s="20">
        <f>'Leased asset return calculation'!K197</f>
        <v>7438.9375000000009</v>
      </c>
      <c r="L54" s="20">
        <f>'Leased asset return calculation'!L197</f>
        <v>7991.1025000000027</v>
      </c>
      <c r="M54" s="103">
        <f t="shared" ref="M54" si="12">AVERAGE(H54:L54)</f>
        <v>6937.9720283333345</v>
      </c>
      <c r="N54" s="103">
        <f>M54</f>
        <v>6937.9720283333345</v>
      </c>
      <c r="O54" s="103">
        <f t="shared" ref="O54:AA54" si="13">N54</f>
        <v>6937.9720283333345</v>
      </c>
      <c r="P54" s="103">
        <f t="shared" si="13"/>
        <v>6937.9720283333345</v>
      </c>
      <c r="Q54" s="103">
        <f t="shared" si="13"/>
        <v>6937.9720283333345</v>
      </c>
      <c r="R54" s="103">
        <f t="shared" si="13"/>
        <v>6937.9720283333345</v>
      </c>
      <c r="S54" s="103">
        <f t="shared" si="13"/>
        <v>6937.9720283333345</v>
      </c>
      <c r="T54" s="103">
        <f t="shared" si="13"/>
        <v>6937.9720283333345</v>
      </c>
      <c r="U54" s="103">
        <f t="shared" si="13"/>
        <v>6937.9720283333345</v>
      </c>
      <c r="V54" s="103">
        <f t="shared" si="13"/>
        <v>6937.9720283333345</v>
      </c>
      <c r="W54" s="103">
        <f t="shared" si="13"/>
        <v>6937.9720283333345</v>
      </c>
      <c r="X54" s="103">
        <f t="shared" si="13"/>
        <v>6937.9720283333345</v>
      </c>
      <c r="Y54" s="103">
        <f t="shared" si="13"/>
        <v>6937.9720283333345</v>
      </c>
      <c r="Z54" s="103">
        <f t="shared" si="13"/>
        <v>6937.9720283333345</v>
      </c>
      <c r="AA54" s="103">
        <f t="shared" si="13"/>
        <v>6937.9720283333345</v>
      </c>
    </row>
    <row r="55" spans="1:27"/>
    <row r="56" spans="1:27">
      <c r="F56" s="64" t="s">
        <v>177</v>
      </c>
      <c r="G56" s="64" t="s">
        <v>178</v>
      </c>
      <c r="H56" s="64" t="s">
        <v>11</v>
      </c>
    </row>
    <row r="57" spans="1:27">
      <c r="B57" s="37" t="s">
        <v>316</v>
      </c>
      <c r="F57" s="20">
        <f>XNPV($F$46,G53:L53,G$9:L$9)</f>
        <v>22197.423615272739</v>
      </c>
      <c r="G57" s="20">
        <f>H57-F57</f>
        <v>35593.321558977281</v>
      </c>
      <c r="H57" s="20">
        <f>XNPV($F$46,G53:AA53,G$9:AA$9)</f>
        <v>57790.74517425002</v>
      </c>
    </row>
    <row r="58" spans="1:27">
      <c r="B58" s="37" t="s">
        <v>225</v>
      </c>
      <c r="F58" s="20">
        <f>XNPV($F$46,G54:L54,G$9:L$9)</f>
        <v>27551.141724313322</v>
      </c>
      <c r="G58" s="20">
        <f>H58-F58</f>
        <v>43583.396914537414</v>
      </c>
      <c r="H58" s="20">
        <f>XNPV($F$46,G54:AA54,G$9:AA$9)</f>
        <v>71134.538638850732</v>
      </c>
    </row>
    <row r="59" spans="1:27">
      <c r="B59" s="37" t="s">
        <v>180</v>
      </c>
      <c r="F59" s="20">
        <f>F57-F58</f>
        <v>-5353.7181090405829</v>
      </c>
      <c r="G59" s="20">
        <f t="shared" ref="G59:H59" si="14">G57-G58</f>
        <v>-7990.0753555601332</v>
      </c>
      <c r="H59" s="20">
        <f t="shared" si="14"/>
        <v>-13343.793464600712</v>
      </c>
    </row>
    <row r="60" spans="1:27">
      <c r="F60" s="20"/>
      <c r="G60" s="20"/>
      <c r="H60" s="20"/>
    </row>
    <row r="61" spans="1:27">
      <c r="B61" s="37" t="s">
        <v>179</v>
      </c>
      <c r="F61" s="27">
        <f>F46</f>
        <v>7.5800000000000006E-2</v>
      </c>
    </row>
    <row r="62" spans="1:27"/>
    <row r="63" spans="1:27"/>
    <row r="64" spans="1:27"/>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sheetData>
  <mergeCells count="1">
    <mergeCell ref="A1:L1"/>
  </mergeCells>
  <pageMargins left="0.70866141732283472" right="0.70866141732283472" top="0.74803149606299213" bottom="0.74803149606299213" header="0.31496062992125984" footer="0.31496062992125984"/>
  <pageSetup paperSize="9" scale="2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4"/>
  <sheetViews>
    <sheetView workbookViewId="0">
      <selection activeCell="H16" sqref="H16"/>
    </sheetView>
  </sheetViews>
  <sheetFormatPr defaultRowHeight="15"/>
  <cols>
    <col min="1" max="1" width="60" bestFit="1" customWidth="1"/>
    <col min="2" max="2" width="10.140625" bestFit="1" customWidth="1"/>
  </cols>
  <sheetData>
    <row r="1" spans="1:16384">
      <c r="A1" t="s">
        <v>273</v>
      </c>
    </row>
    <row r="2" spans="1:16384">
      <c r="B2">
        <v>2013</v>
      </c>
      <c r="C2">
        <f>B2+1</f>
        <v>2014</v>
      </c>
      <c r="D2" s="37">
        <f t="shared" ref="D2:U2" si="0">C2+1</f>
        <v>2015</v>
      </c>
      <c r="E2" s="37">
        <f t="shared" si="0"/>
        <v>2016</v>
      </c>
      <c r="F2" s="37">
        <f t="shared" si="0"/>
        <v>2017</v>
      </c>
      <c r="G2" s="37">
        <f t="shared" si="0"/>
        <v>2018</v>
      </c>
      <c r="H2" s="37">
        <f t="shared" si="0"/>
        <v>2019</v>
      </c>
      <c r="I2" s="37">
        <f t="shared" si="0"/>
        <v>2020</v>
      </c>
      <c r="J2" s="37">
        <f t="shared" si="0"/>
        <v>2021</v>
      </c>
      <c r="K2" s="37">
        <f t="shared" si="0"/>
        <v>2022</v>
      </c>
      <c r="L2" s="37">
        <f t="shared" si="0"/>
        <v>2023</v>
      </c>
      <c r="M2" s="37">
        <f t="shared" si="0"/>
        <v>2024</v>
      </c>
      <c r="N2" s="37">
        <f t="shared" si="0"/>
        <v>2025</v>
      </c>
      <c r="O2" s="37">
        <f t="shared" si="0"/>
        <v>2026</v>
      </c>
      <c r="P2" s="37">
        <f t="shared" si="0"/>
        <v>2027</v>
      </c>
      <c r="Q2" s="37">
        <f t="shared" si="0"/>
        <v>2028</v>
      </c>
      <c r="R2" s="37">
        <f t="shared" si="0"/>
        <v>2029</v>
      </c>
      <c r="S2" s="37">
        <f t="shared" si="0"/>
        <v>2030</v>
      </c>
      <c r="T2" s="37">
        <f t="shared" si="0"/>
        <v>2031</v>
      </c>
      <c r="U2" s="37">
        <f t="shared" si="0"/>
        <v>2032</v>
      </c>
      <c r="V2" s="37"/>
      <c r="W2" s="37"/>
      <c r="X2" s="37"/>
    </row>
    <row r="3" spans="1:16384">
      <c r="A3" t="s">
        <v>347</v>
      </c>
      <c r="B3" s="20">
        <f>'CIAL 20 year return calculation'!H333/1000/MiFP*MiY</f>
        <v>67556.432124273939</v>
      </c>
      <c r="C3" s="20">
        <f>'CIAL 20 year return calculation'!I333/1000</f>
        <v>72791.994242784596</v>
      </c>
      <c r="D3" s="20">
        <f>'CIAL 20 year return calculation'!J333/1000</f>
        <v>76668.610398403107</v>
      </c>
      <c r="E3" s="20">
        <f>'CIAL 20 year return calculation'!K333/1000</f>
        <v>79410.005271053189</v>
      </c>
      <c r="F3" s="20">
        <f>'CIAL 20 year return calculation'!L333/1000</f>
        <v>81923.79546534273</v>
      </c>
      <c r="G3" s="20">
        <f>'CIAL 20 year return calculation'!M333/1000</f>
        <v>84882.276020856953</v>
      </c>
      <c r="H3" s="20">
        <f>'CIAL 20 year return calculation'!N333/1000</f>
        <v>87749.000695571784</v>
      </c>
      <c r="I3" s="20">
        <f>'CIAL 20 year return calculation'!O333/1000</f>
        <v>91266.812585901716</v>
      </c>
      <c r="J3" s="20">
        <f>'CIAL 20 year return calculation'!P333/1000</f>
        <v>94421.060951844687</v>
      </c>
      <c r="K3" s="20">
        <f>'CIAL 20 year return calculation'!Q333/1000</f>
        <v>99488.007754207967</v>
      </c>
      <c r="L3" s="20">
        <f>'CIAL 20 year return calculation'!R333/1000</f>
        <v>102380.9811704717</v>
      </c>
      <c r="M3" s="20">
        <f>'CIAL 20 year return calculation'!S333/1000</f>
        <v>105496.4170815666</v>
      </c>
      <c r="N3" s="20">
        <f>'CIAL 20 year return calculation'!T333/1000</f>
        <v>108449.81314968457</v>
      </c>
      <c r="O3" s="20">
        <f>'CIAL 20 year return calculation'!U333/1000</f>
        <v>111437.01843774336</v>
      </c>
      <c r="P3" s="20">
        <f>'CIAL 20 year return calculation'!V333/1000</f>
        <v>114551.94413222387</v>
      </c>
      <c r="Q3" s="20">
        <f>'CIAL 20 year return calculation'!W333/1000</f>
        <v>117825.23448952469</v>
      </c>
      <c r="R3" s="20">
        <f>'CIAL 20 year return calculation'!X333/1000</f>
        <v>121257.76737411696</v>
      </c>
      <c r="S3" s="20">
        <f>'CIAL 20 year return calculation'!Y333/1000</f>
        <v>124815.70730667771</v>
      </c>
      <c r="T3" s="20">
        <f>'CIAL 20 year return calculation'!Z333/1000</f>
        <v>128381.50991630086</v>
      </c>
      <c r="U3" s="20">
        <f>'CIAL 20 year return calculation'!AA333/1000</f>
        <v>132070.93946130038</v>
      </c>
    </row>
    <row r="4" spans="1:16384" s="37" customFormat="1">
      <c r="A4" s="37" t="s">
        <v>348</v>
      </c>
      <c r="B4" s="20">
        <f>'CIAL 20 year return calculation'!H421/1000/MiFP*MiY</f>
        <v>55561.649868156805</v>
      </c>
      <c r="C4" s="20">
        <f>'CIAL 20 year return calculation'!I421/1000</f>
        <v>62977.855874982015</v>
      </c>
      <c r="D4" s="20">
        <f>'CIAL 20 year return calculation'!J421/1000</f>
        <v>72783.972445288426</v>
      </c>
      <c r="E4" s="20">
        <f>'CIAL 20 year return calculation'!K421/1000</f>
        <v>80790.294541133233</v>
      </c>
      <c r="F4" s="20">
        <f>'CIAL 20 year return calculation'!L421/1000</f>
        <v>83166.99066379806</v>
      </c>
      <c r="G4" s="20">
        <f>'CIAL 20 year return calculation'!M421/1000</f>
        <v>84882.276020856953</v>
      </c>
      <c r="H4" s="20"/>
      <c r="I4" s="20"/>
      <c r="J4" s="20"/>
      <c r="K4" s="20"/>
      <c r="L4" s="20"/>
      <c r="M4" s="20"/>
      <c r="N4" s="20"/>
      <c r="O4" s="20"/>
      <c r="P4" s="20"/>
      <c r="Q4" s="20"/>
      <c r="R4" s="20"/>
      <c r="S4" s="20"/>
      <c r="T4" s="20"/>
      <c r="U4" s="20"/>
    </row>
    <row r="5" spans="1:16384" s="37" customFormat="1">
      <c r="A5" s="37" t="s">
        <v>349</v>
      </c>
      <c r="B5" s="20">
        <f>'CC Target  Revenue (midpoint)'!H101/1000/MiFP*MiY</f>
        <v>52402.642212262734</v>
      </c>
      <c r="C5" s="20">
        <f>'CC Target  Revenue (midpoint)'!I101/1000</f>
        <v>56463.799378936303</v>
      </c>
      <c r="D5" s="20">
        <f>'CC Target  Revenue (midpoint)'!J101/1000</f>
        <v>59470.839908007729</v>
      </c>
      <c r="E5" s="20">
        <f>'CC Target  Revenue (midpoint)'!K101/1000</f>
        <v>61597.304112182232</v>
      </c>
      <c r="F5" s="20">
        <f>'CC Target  Revenue (midpoint)'!L101/1000</f>
        <v>63547.218339531108</v>
      </c>
      <c r="G5" s="20">
        <f>'CC Target  Revenue (midpoint)'!M101/1000</f>
        <v>65842.073073087158</v>
      </c>
      <c r="H5" s="20">
        <f>'CC Target  Revenue (midpoint)'!N101/1000</f>
        <v>68065.75396810245</v>
      </c>
      <c r="I5" s="20">
        <f>'CC Target  Revenue (midpoint)'!O101/1000</f>
        <v>70794.47471403965</v>
      </c>
      <c r="J5" s="20">
        <f>'CC Target  Revenue (midpoint)'!P101/1000</f>
        <v>73241.183981708804</v>
      </c>
      <c r="K5" s="20">
        <f>'CC Target  Revenue (midpoint)'!Q101/1000</f>
        <v>77171.548449512105</v>
      </c>
      <c r="L5" s="20">
        <f>'CC Target  Revenue (midpoint)'!R101/1000</f>
        <v>79415.590150577365</v>
      </c>
      <c r="M5" s="20">
        <f>'CC Target  Revenue (midpoint)'!S101/1000</f>
        <v>81832.193103853846</v>
      </c>
      <c r="N5" s="20">
        <f>'CC Target  Revenue (midpoint)'!T101/1000</f>
        <v>84123.103866932477</v>
      </c>
      <c r="O5" s="20">
        <f>'CC Target  Revenue (midpoint)'!U101/1000</f>
        <v>86440.24000042105</v>
      </c>
      <c r="P5" s="20">
        <f>'CC Target  Revenue (midpoint)'!V101/1000</f>
        <v>88856.447185332407</v>
      </c>
      <c r="Q5" s="20">
        <f>'CC Target  Revenue (midpoint)'!W101/1000</f>
        <v>91395.49577118647</v>
      </c>
      <c r="R5" s="20">
        <f>'CC Target  Revenue (midpoint)'!X101/1000</f>
        <v>94058.066705989928</v>
      </c>
      <c r="S5" s="20">
        <f>'CC Target  Revenue (midpoint)'!Y101/1000</f>
        <v>96817.914250273025</v>
      </c>
      <c r="T5" s="20">
        <f>'CC Target  Revenue (midpoint)'!Z101/1000</f>
        <v>99583.86077047851</v>
      </c>
      <c r="U5" s="20">
        <f>'CC Target  Revenue (midpoint)'!AA101/1000</f>
        <v>102445.70309007153</v>
      </c>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E5" s="20"/>
      <c r="CF5" s="20"/>
      <c r="CG5" s="20"/>
      <c r="CH5" s="20"/>
      <c r="CI5" s="20"/>
      <c r="CJ5" s="20"/>
      <c r="CK5" s="20"/>
      <c r="CL5" s="20"/>
      <c r="CM5" s="20"/>
      <c r="CN5" s="20"/>
      <c r="CO5" s="20"/>
      <c r="CP5" s="20"/>
      <c r="CQ5" s="20"/>
      <c r="CR5" s="20"/>
      <c r="CS5" s="20"/>
      <c r="CT5" s="20"/>
      <c r="CU5" s="20"/>
      <c r="CV5" s="20"/>
      <c r="CW5" s="20"/>
      <c r="CX5" s="20"/>
      <c r="CY5" s="20"/>
      <c r="CZ5" s="20"/>
      <c r="DA5" s="20"/>
      <c r="DB5" s="20"/>
      <c r="DC5" s="20"/>
      <c r="DD5" s="20"/>
      <c r="DE5" s="20"/>
      <c r="DF5" s="20"/>
      <c r="DG5" s="20"/>
      <c r="DH5" s="20"/>
      <c r="DI5" s="20"/>
      <c r="DJ5" s="20"/>
      <c r="DK5" s="20"/>
      <c r="DL5" s="20"/>
      <c r="DM5" s="20"/>
      <c r="DN5" s="20"/>
      <c r="DO5" s="20"/>
      <c r="DP5" s="20"/>
      <c r="DQ5" s="20"/>
      <c r="DR5" s="20"/>
      <c r="DS5" s="20"/>
      <c r="DT5" s="20"/>
      <c r="DU5" s="20"/>
      <c r="DV5" s="20"/>
      <c r="DW5" s="20"/>
      <c r="DX5" s="20"/>
      <c r="DY5" s="20"/>
      <c r="DZ5" s="20"/>
      <c r="EA5" s="20"/>
      <c r="EB5" s="20"/>
      <c r="EC5" s="20"/>
      <c r="ED5" s="20"/>
      <c r="EE5" s="20"/>
      <c r="EF5" s="20"/>
      <c r="EG5" s="20"/>
      <c r="EH5" s="20"/>
      <c r="EI5" s="20"/>
      <c r="EJ5" s="20"/>
      <c r="EK5" s="20"/>
      <c r="EL5" s="20"/>
      <c r="EM5" s="20"/>
      <c r="EN5" s="20"/>
      <c r="EO5" s="20"/>
      <c r="EP5" s="20"/>
      <c r="EQ5" s="20"/>
      <c r="ER5" s="20"/>
      <c r="ES5" s="20"/>
      <c r="ET5" s="20"/>
      <c r="EU5" s="20"/>
      <c r="EV5" s="20"/>
      <c r="EW5" s="20"/>
      <c r="EX5" s="20"/>
      <c r="EY5" s="20"/>
      <c r="EZ5" s="20"/>
      <c r="FA5" s="20"/>
      <c r="FB5" s="20"/>
      <c r="FC5" s="20"/>
      <c r="FD5" s="20"/>
      <c r="FE5" s="20"/>
      <c r="FF5" s="20"/>
      <c r="FG5" s="20"/>
      <c r="FH5" s="20"/>
      <c r="FI5" s="20"/>
      <c r="FJ5" s="20"/>
      <c r="FK5" s="20"/>
      <c r="FL5" s="20"/>
      <c r="FM5" s="20"/>
      <c r="FN5" s="20"/>
      <c r="FO5" s="20"/>
      <c r="FP5" s="20"/>
      <c r="FQ5" s="20"/>
      <c r="FR5" s="20"/>
      <c r="FS5" s="20"/>
      <c r="FT5" s="20"/>
      <c r="FU5" s="20"/>
      <c r="FV5" s="20"/>
      <c r="FW5" s="20"/>
      <c r="FX5" s="20"/>
      <c r="FY5" s="20"/>
      <c r="FZ5" s="20"/>
      <c r="GA5" s="20"/>
      <c r="GB5" s="20"/>
      <c r="GC5" s="20"/>
      <c r="GD5" s="20"/>
      <c r="GE5" s="20"/>
      <c r="GF5" s="20"/>
      <c r="GG5" s="20"/>
      <c r="GH5" s="20"/>
      <c r="GI5" s="20"/>
      <c r="GJ5" s="20"/>
      <c r="GK5" s="20"/>
      <c r="GL5" s="20"/>
      <c r="GM5" s="20"/>
      <c r="GN5" s="20"/>
      <c r="GO5" s="20"/>
      <c r="GP5" s="20"/>
      <c r="GQ5" s="20"/>
      <c r="GR5" s="20"/>
      <c r="GS5" s="20"/>
      <c r="GT5" s="20"/>
      <c r="GU5" s="20"/>
      <c r="GV5" s="20"/>
      <c r="GW5" s="20"/>
      <c r="GX5" s="20"/>
      <c r="GY5" s="20"/>
      <c r="GZ5" s="20"/>
      <c r="HA5" s="20"/>
      <c r="HB5" s="20"/>
      <c r="HC5" s="20"/>
      <c r="HD5" s="20"/>
      <c r="HE5" s="20"/>
      <c r="HF5" s="20"/>
      <c r="HG5" s="20"/>
      <c r="HH5" s="20"/>
      <c r="HI5" s="20"/>
      <c r="HJ5" s="20"/>
      <c r="HK5" s="20"/>
      <c r="HL5" s="20"/>
      <c r="HM5" s="20"/>
      <c r="HN5" s="20"/>
      <c r="HO5" s="20"/>
      <c r="HP5" s="20"/>
      <c r="HQ5" s="20"/>
      <c r="HR5" s="20"/>
      <c r="HS5" s="20"/>
      <c r="HT5" s="20"/>
      <c r="HU5" s="20"/>
      <c r="HV5" s="20"/>
      <c r="HW5" s="20"/>
      <c r="HX5" s="20"/>
      <c r="HY5" s="20"/>
      <c r="HZ5" s="20"/>
      <c r="IA5" s="20"/>
      <c r="IB5" s="20"/>
      <c r="IC5" s="20"/>
      <c r="ID5" s="20"/>
      <c r="IE5" s="20"/>
      <c r="IF5" s="20"/>
      <c r="IG5" s="20"/>
      <c r="IH5" s="20"/>
      <c r="II5" s="20"/>
      <c r="IJ5" s="20"/>
      <c r="IK5" s="20"/>
      <c r="IL5" s="20"/>
      <c r="IM5" s="20"/>
      <c r="IN5" s="20"/>
      <c r="IO5" s="20"/>
      <c r="IP5" s="20"/>
      <c r="IQ5" s="20"/>
      <c r="IR5" s="20"/>
      <c r="IS5" s="20"/>
      <c r="IT5" s="20"/>
      <c r="IU5" s="20"/>
      <c r="IV5" s="20"/>
      <c r="IW5" s="20"/>
      <c r="IX5" s="20"/>
      <c r="IY5" s="20"/>
      <c r="IZ5" s="20"/>
      <c r="JA5" s="20"/>
      <c r="JB5" s="20"/>
      <c r="JC5" s="20"/>
      <c r="JD5" s="20"/>
      <c r="JE5" s="20"/>
      <c r="JF5" s="20"/>
      <c r="JG5" s="20"/>
      <c r="JH5" s="20"/>
      <c r="JI5" s="20"/>
      <c r="JJ5" s="20"/>
      <c r="JK5" s="20"/>
      <c r="JL5" s="20"/>
      <c r="JM5" s="20"/>
      <c r="JN5" s="20"/>
      <c r="JO5" s="20"/>
      <c r="JP5" s="20"/>
      <c r="JQ5" s="20"/>
      <c r="JR5" s="20"/>
      <c r="JS5" s="20"/>
      <c r="JT5" s="20"/>
      <c r="JU5" s="20"/>
      <c r="JV5" s="20"/>
      <c r="JW5" s="20"/>
      <c r="JX5" s="20"/>
      <c r="JY5" s="20"/>
      <c r="JZ5" s="20"/>
      <c r="KA5" s="20"/>
      <c r="KB5" s="20"/>
      <c r="KC5" s="20"/>
      <c r="KD5" s="20"/>
      <c r="KE5" s="20"/>
      <c r="KF5" s="20"/>
      <c r="KG5" s="20"/>
      <c r="KH5" s="20"/>
      <c r="KI5" s="20"/>
      <c r="KJ5" s="20"/>
      <c r="KK5" s="20"/>
      <c r="KL5" s="20"/>
      <c r="KM5" s="20"/>
      <c r="KN5" s="20"/>
      <c r="KO5" s="20"/>
      <c r="KP5" s="20"/>
      <c r="KQ5" s="20"/>
      <c r="KR5" s="20"/>
      <c r="KS5" s="20"/>
      <c r="KT5" s="20"/>
      <c r="KU5" s="20"/>
      <c r="KV5" s="20"/>
      <c r="KW5" s="20"/>
      <c r="KX5" s="20"/>
      <c r="KY5" s="20"/>
      <c r="KZ5" s="20"/>
      <c r="LA5" s="20"/>
      <c r="LB5" s="20"/>
      <c r="LC5" s="20"/>
      <c r="LD5" s="20"/>
      <c r="LE5" s="20"/>
      <c r="LF5" s="20"/>
      <c r="LG5" s="20"/>
      <c r="LH5" s="20"/>
      <c r="LI5" s="20"/>
      <c r="LJ5" s="20"/>
      <c r="LK5" s="20"/>
      <c r="LL5" s="20"/>
      <c r="LM5" s="20"/>
      <c r="LN5" s="20"/>
      <c r="LO5" s="20"/>
      <c r="LP5" s="20"/>
      <c r="LQ5" s="20"/>
      <c r="LR5" s="20"/>
      <c r="LS5" s="20"/>
      <c r="LT5" s="20"/>
      <c r="LU5" s="20"/>
      <c r="LV5" s="20"/>
      <c r="LW5" s="20"/>
      <c r="LX5" s="20"/>
      <c r="LY5" s="20"/>
      <c r="LZ5" s="20"/>
      <c r="MA5" s="20"/>
      <c r="MB5" s="20"/>
      <c r="MC5" s="20"/>
      <c r="MD5" s="20"/>
      <c r="ME5" s="20"/>
      <c r="MF5" s="20"/>
      <c r="MG5" s="20"/>
      <c r="MH5" s="20"/>
      <c r="MI5" s="20"/>
      <c r="MJ5" s="20"/>
      <c r="MK5" s="20"/>
      <c r="ML5" s="20"/>
      <c r="MM5" s="20"/>
      <c r="MN5" s="20"/>
      <c r="MO5" s="20"/>
      <c r="MP5" s="20"/>
      <c r="MQ5" s="20"/>
      <c r="MR5" s="20"/>
      <c r="MS5" s="20"/>
      <c r="MT5" s="20"/>
      <c r="MU5" s="20"/>
      <c r="MV5" s="20"/>
      <c r="MW5" s="20"/>
      <c r="MX5" s="20"/>
      <c r="MY5" s="20"/>
      <c r="MZ5" s="20"/>
      <c r="NA5" s="20"/>
      <c r="NB5" s="20"/>
      <c r="NC5" s="20"/>
      <c r="ND5" s="20"/>
      <c r="NE5" s="20"/>
      <c r="NF5" s="20"/>
      <c r="NG5" s="20"/>
      <c r="NH5" s="20"/>
      <c r="NI5" s="20"/>
      <c r="NJ5" s="20"/>
      <c r="NK5" s="20"/>
      <c r="NL5" s="20"/>
      <c r="NM5" s="20"/>
      <c r="NN5" s="20"/>
      <c r="NO5" s="20"/>
      <c r="NP5" s="20"/>
      <c r="NQ5" s="20"/>
      <c r="NR5" s="20"/>
      <c r="NS5" s="20"/>
      <c r="NT5" s="20"/>
      <c r="NU5" s="20"/>
      <c r="NV5" s="20"/>
      <c r="NW5" s="20"/>
      <c r="NX5" s="20"/>
      <c r="NY5" s="20"/>
      <c r="NZ5" s="20"/>
      <c r="OA5" s="20"/>
      <c r="OB5" s="20"/>
      <c r="OC5" s="20"/>
      <c r="OD5" s="20"/>
      <c r="OE5" s="20"/>
      <c r="OF5" s="20"/>
      <c r="OG5" s="20"/>
      <c r="OH5" s="20"/>
      <c r="OI5" s="20"/>
      <c r="OJ5" s="20"/>
      <c r="OK5" s="20"/>
      <c r="OL5" s="20"/>
      <c r="OM5" s="20"/>
      <c r="ON5" s="20"/>
      <c r="OO5" s="20"/>
      <c r="OP5" s="20"/>
      <c r="OQ5" s="20"/>
      <c r="OR5" s="20"/>
      <c r="OS5" s="20"/>
      <c r="OT5" s="20"/>
      <c r="OU5" s="20"/>
      <c r="OV5" s="20"/>
      <c r="OW5" s="20"/>
      <c r="OX5" s="20"/>
      <c r="OY5" s="20"/>
      <c r="OZ5" s="20"/>
      <c r="PA5" s="20"/>
      <c r="PB5" s="20"/>
      <c r="PC5" s="20"/>
      <c r="PD5" s="20"/>
      <c r="PE5" s="20"/>
      <c r="PF5" s="20"/>
      <c r="PG5" s="20"/>
      <c r="PH5" s="20"/>
      <c r="PI5" s="20"/>
      <c r="PJ5" s="20"/>
      <c r="PK5" s="20"/>
      <c r="PL5" s="20"/>
      <c r="PM5" s="20"/>
      <c r="PN5" s="20"/>
      <c r="PO5" s="20"/>
      <c r="PP5" s="20"/>
      <c r="PQ5" s="20"/>
      <c r="PR5" s="20"/>
      <c r="PS5" s="20"/>
      <c r="PT5" s="20"/>
      <c r="PU5" s="20"/>
      <c r="PV5" s="20"/>
      <c r="PW5" s="20"/>
      <c r="PX5" s="20"/>
      <c r="PY5" s="20"/>
      <c r="PZ5" s="20"/>
      <c r="QA5" s="20"/>
      <c r="QB5" s="20"/>
      <c r="QC5" s="20"/>
      <c r="QD5" s="20"/>
      <c r="QE5" s="20"/>
      <c r="QF5" s="20"/>
      <c r="QG5" s="20"/>
      <c r="QH5" s="20"/>
      <c r="QI5" s="20"/>
      <c r="QJ5" s="20"/>
      <c r="QK5" s="20"/>
      <c r="QL5" s="20"/>
      <c r="QM5" s="20"/>
      <c r="QN5" s="20"/>
      <c r="QO5" s="20"/>
      <c r="QP5" s="20"/>
      <c r="QQ5" s="20"/>
      <c r="QR5" s="20"/>
      <c r="QS5" s="20"/>
      <c r="QT5" s="20"/>
      <c r="QU5" s="20"/>
      <c r="QV5" s="20"/>
      <c r="QW5" s="20"/>
      <c r="QX5" s="20"/>
      <c r="QY5" s="20"/>
      <c r="QZ5" s="20"/>
      <c r="RA5" s="20"/>
      <c r="RB5" s="20"/>
      <c r="RC5" s="20"/>
      <c r="RD5" s="20"/>
      <c r="RE5" s="20"/>
      <c r="RF5" s="20"/>
      <c r="RG5" s="20"/>
      <c r="RH5" s="20"/>
      <c r="RI5" s="20"/>
      <c r="RJ5" s="20"/>
      <c r="RK5" s="20"/>
      <c r="RL5" s="20"/>
      <c r="RM5" s="20"/>
      <c r="RN5" s="20"/>
      <c r="RO5" s="20"/>
      <c r="RP5" s="20"/>
      <c r="RQ5" s="20"/>
      <c r="RR5" s="20"/>
      <c r="RS5" s="20"/>
      <c r="RT5" s="20"/>
      <c r="RU5" s="20"/>
      <c r="RV5" s="20"/>
      <c r="RW5" s="20"/>
      <c r="RX5" s="20"/>
      <c r="RY5" s="20"/>
      <c r="RZ5" s="20"/>
      <c r="SA5" s="20"/>
      <c r="SB5" s="20"/>
      <c r="SC5" s="20"/>
      <c r="SD5" s="20"/>
      <c r="SE5" s="20"/>
      <c r="SF5" s="20"/>
      <c r="SG5" s="20"/>
      <c r="SH5" s="20"/>
      <c r="SI5" s="20"/>
      <c r="SJ5" s="20"/>
      <c r="SK5" s="20"/>
      <c r="SL5" s="20"/>
      <c r="SM5" s="20"/>
      <c r="SN5" s="20"/>
      <c r="SO5" s="20"/>
      <c r="SP5" s="20"/>
      <c r="SQ5" s="20"/>
      <c r="SR5" s="20"/>
      <c r="SS5" s="20"/>
      <c r="ST5" s="20"/>
      <c r="SU5" s="20"/>
      <c r="SV5" s="20"/>
      <c r="SW5" s="20"/>
      <c r="SX5" s="20"/>
      <c r="SY5" s="20"/>
      <c r="SZ5" s="20"/>
      <c r="TA5" s="20"/>
      <c r="TB5" s="20"/>
      <c r="TC5" s="20"/>
      <c r="TD5" s="20"/>
      <c r="TE5" s="20"/>
      <c r="TF5" s="20"/>
      <c r="TG5" s="20"/>
      <c r="TH5" s="20"/>
      <c r="TI5" s="20"/>
      <c r="TJ5" s="20"/>
      <c r="TK5" s="20"/>
      <c r="TL5" s="20"/>
      <c r="TM5" s="20"/>
      <c r="TN5" s="20"/>
      <c r="TO5" s="20"/>
      <c r="TP5" s="20"/>
      <c r="TQ5" s="20"/>
      <c r="TR5" s="20"/>
      <c r="TS5" s="20"/>
      <c r="TT5" s="20"/>
      <c r="TU5" s="20"/>
      <c r="TV5" s="20"/>
      <c r="TW5" s="20"/>
      <c r="TX5" s="20"/>
      <c r="TY5" s="20"/>
      <c r="TZ5" s="20"/>
      <c r="UA5" s="20"/>
      <c r="UB5" s="20"/>
      <c r="UC5" s="20"/>
      <c r="UD5" s="20"/>
      <c r="UE5" s="20"/>
      <c r="UF5" s="20"/>
      <c r="UG5" s="20"/>
      <c r="UH5" s="20"/>
      <c r="UI5" s="20"/>
      <c r="UJ5" s="20"/>
      <c r="UK5" s="20"/>
      <c r="UL5" s="20"/>
      <c r="UM5" s="20"/>
      <c r="UN5" s="20"/>
      <c r="UO5" s="20"/>
      <c r="UP5" s="20"/>
      <c r="UQ5" s="20"/>
      <c r="UR5" s="20"/>
      <c r="US5" s="20"/>
      <c r="UT5" s="20"/>
      <c r="UU5" s="20"/>
      <c r="UV5" s="20"/>
      <c r="UW5" s="20"/>
      <c r="UX5" s="20"/>
      <c r="UY5" s="20"/>
      <c r="UZ5" s="20"/>
      <c r="VA5" s="20"/>
      <c r="VB5" s="20"/>
      <c r="VC5" s="20"/>
      <c r="VD5" s="20"/>
      <c r="VE5" s="20"/>
      <c r="VF5" s="20"/>
      <c r="VG5" s="20"/>
      <c r="VH5" s="20"/>
      <c r="VI5" s="20"/>
      <c r="VJ5" s="20"/>
      <c r="VK5" s="20"/>
      <c r="VL5" s="20"/>
      <c r="VM5" s="20"/>
      <c r="VN5" s="20"/>
      <c r="VO5" s="20"/>
      <c r="VP5" s="20"/>
      <c r="VQ5" s="20"/>
      <c r="VR5" s="20"/>
      <c r="VS5" s="20"/>
      <c r="VT5" s="20"/>
      <c r="VU5" s="20"/>
      <c r="VV5" s="20"/>
      <c r="VW5" s="20"/>
      <c r="VX5" s="20"/>
      <c r="VY5" s="20"/>
      <c r="VZ5" s="20"/>
      <c r="WA5" s="20"/>
      <c r="WB5" s="20"/>
      <c r="WC5" s="20"/>
      <c r="WD5" s="20"/>
      <c r="WE5" s="20"/>
      <c r="WF5" s="20"/>
      <c r="WG5" s="20"/>
      <c r="WH5" s="20"/>
      <c r="WI5" s="20"/>
      <c r="WJ5" s="20"/>
      <c r="WK5" s="20"/>
      <c r="WL5" s="20"/>
      <c r="WM5" s="20"/>
      <c r="WN5" s="20"/>
      <c r="WO5" s="20"/>
      <c r="WP5" s="20"/>
      <c r="WQ5" s="20"/>
      <c r="WR5" s="20"/>
      <c r="WS5" s="20"/>
      <c r="WT5" s="20"/>
      <c r="WU5" s="20"/>
      <c r="WV5" s="20"/>
      <c r="WW5" s="20"/>
      <c r="WX5" s="20"/>
      <c r="WY5" s="20"/>
      <c r="WZ5" s="20"/>
      <c r="XA5" s="20"/>
      <c r="XB5" s="20"/>
      <c r="XC5" s="20"/>
      <c r="XD5" s="20"/>
      <c r="XE5" s="20"/>
      <c r="XF5" s="20"/>
      <c r="XG5" s="20"/>
      <c r="XH5" s="20"/>
      <c r="XI5" s="20"/>
      <c r="XJ5" s="20"/>
      <c r="XK5" s="20"/>
      <c r="XL5" s="20"/>
      <c r="XM5" s="20"/>
      <c r="XN5" s="20"/>
      <c r="XO5" s="20"/>
      <c r="XP5" s="20"/>
      <c r="XQ5" s="20"/>
      <c r="XR5" s="20"/>
      <c r="XS5" s="20"/>
      <c r="XT5" s="20"/>
      <c r="XU5" s="20"/>
      <c r="XV5" s="20"/>
      <c r="XW5" s="20"/>
      <c r="XX5" s="20"/>
      <c r="XY5" s="20"/>
      <c r="XZ5" s="20"/>
      <c r="YA5" s="20"/>
      <c r="YB5" s="20"/>
      <c r="YC5" s="20"/>
      <c r="YD5" s="20"/>
      <c r="YE5" s="20"/>
      <c r="YF5" s="20"/>
      <c r="YG5" s="20"/>
      <c r="YH5" s="20"/>
      <c r="YI5" s="20"/>
      <c r="YJ5" s="20"/>
      <c r="YK5" s="20"/>
      <c r="YL5" s="20"/>
      <c r="YM5" s="20"/>
      <c r="YN5" s="20"/>
      <c r="YO5" s="20"/>
      <c r="YP5" s="20"/>
      <c r="YQ5" s="20"/>
      <c r="YR5" s="20"/>
      <c r="YS5" s="20"/>
      <c r="YT5" s="20"/>
      <c r="YU5" s="20"/>
      <c r="YV5" s="20"/>
      <c r="YW5" s="20"/>
      <c r="YX5" s="20"/>
      <c r="YY5" s="20"/>
      <c r="YZ5" s="20"/>
      <c r="ZA5" s="20"/>
      <c r="ZB5" s="20"/>
      <c r="ZC5" s="20"/>
      <c r="ZD5" s="20"/>
      <c r="ZE5" s="20"/>
      <c r="ZF5" s="20"/>
      <c r="ZG5" s="20"/>
      <c r="ZH5" s="20"/>
      <c r="ZI5" s="20"/>
      <c r="ZJ5" s="20"/>
      <c r="ZK5" s="20"/>
      <c r="ZL5" s="20"/>
      <c r="ZM5" s="20"/>
      <c r="ZN5" s="20"/>
      <c r="ZO5" s="20"/>
      <c r="ZP5" s="20"/>
      <c r="ZQ5" s="20"/>
      <c r="ZR5" s="20"/>
      <c r="ZS5" s="20"/>
      <c r="ZT5" s="20"/>
      <c r="ZU5" s="20"/>
      <c r="ZV5" s="20"/>
      <c r="ZW5" s="20"/>
      <c r="ZX5" s="20"/>
      <c r="ZY5" s="20"/>
      <c r="ZZ5" s="20"/>
      <c r="AAA5" s="20"/>
      <c r="AAB5" s="20"/>
      <c r="AAC5" s="20"/>
      <c r="AAD5" s="20"/>
      <c r="AAE5" s="20"/>
      <c r="AAF5" s="20"/>
      <c r="AAG5" s="20"/>
      <c r="AAH5" s="20"/>
      <c r="AAI5" s="20"/>
      <c r="AAJ5" s="20"/>
      <c r="AAK5" s="20"/>
      <c r="AAL5" s="20"/>
      <c r="AAM5" s="20"/>
      <c r="AAN5" s="20"/>
      <c r="AAO5" s="20"/>
      <c r="AAP5" s="20"/>
      <c r="AAQ5" s="20"/>
      <c r="AAR5" s="20"/>
      <c r="AAS5" s="20"/>
      <c r="AAT5" s="20"/>
      <c r="AAU5" s="20"/>
      <c r="AAV5" s="20"/>
      <c r="AAW5" s="20"/>
      <c r="AAX5" s="20"/>
      <c r="AAY5" s="20"/>
      <c r="AAZ5" s="20"/>
      <c r="ABA5" s="20"/>
      <c r="ABB5" s="20"/>
      <c r="ABC5" s="20"/>
      <c r="ABD5" s="20"/>
      <c r="ABE5" s="20"/>
      <c r="ABF5" s="20"/>
      <c r="ABG5" s="20"/>
      <c r="ABH5" s="20"/>
      <c r="ABI5" s="20"/>
      <c r="ABJ5" s="20"/>
      <c r="ABK5" s="20"/>
      <c r="ABL5" s="20"/>
      <c r="ABM5" s="20"/>
      <c r="ABN5" s="20"/>
      <c r="ABO5" s="20"/>
      <c r="ABP5" s="20"/>
      <c r="ABQ5" s="20"/>
      <c r="ABR5" s="20"/>
      <c r="ABS5" s="20"/>
      <c r="ABT5" s="20"/>
      <c r="ABU5" s="20"/>
      <c r="ABV5" s="20"/>
      <c r="ABW5" s="20"/>
      <c r="ABX5" s="20"/>
      <c r="ABY5" s="20"/>
      <c r="ABZ5" s="20"/>
      <c r="ACA5" s="20"/>
      <c r="ACB5" s="20"/>
      <c r="ACC5" s="20"/>
      <c r="ACD5" s="20"/>
      <c r="ACE5" s="20"/>
      <c r="ACF5" s="20"/>
      <c r="ACG5" s="20"/>
      <c r="ACH5" s="20"/>
      <c r="ACI5" s="20"/>
      <c r="ACJ5" s="20"/>
      <c r="ACK5" s="20"/>
      <c r="ACL5" s="20"/>
      <c r="ACM5" s="20"/>
      <c r="ACN5" s="20"/>
      <c r="ACO5" s="20"/>
      <c r="ACP5" s="20"/>
      <c r="ACQ5" s="20"/>
      <c r="ACR5" s="20"/>
      <c r="ACS5" s="20"/>
      <c r="ACT5" s="20"/>
      <c r="ACU5" s="20"/>
      <c r="ACV5" s="20"/>
      <c r="ACW5" s="20"/>
      <c r="ACX5" s="20"/>
      <c r="ACY5" s="20"/>
      <c r="ACZ5" s="20"/>
      <c r="ADA5" s="20"/>
      <c r="ADB5" s="20"/>
      <c r="ADC5" s="20"/>
      <c r="ADD5" s="20"/>
      <c r="ADE5" s="20"/>
      <c r="ADF5" s="20"/>
      <c r="ADG5" s="20"/>
      <c r="ADH5" s="20"/>
      <c r="ADI5" s="20"/>
      <c r="ADJ5" s="20"/>
      <c r="ADK5" s="20"/>
      <c r="ADL5" s="20"/>
      <c r="ADM5" s="20"/>
      <c r="ADN5" s="20"/>
      <c r="ADO5" s="20"/>
      <c r="ADP5" s="20"/>
      <c r="ADQ5" s="20"/>
      <c r="ADR5" s="20"/>
      <c r="ADS5" s="20"/>
      <c r="ADT5" s="20"/>
      <c r="ADU5" s="20"/>
      <c r="ADV5" s="20"/>
      <c r="ADW5" s="20"/>
      <c r="ADX5" s="20"/>
      <c r="ADY5" s="20"/>
      <c r="ADZ5" s="20"/>
      <c r="AEA5" s="20"/>
      <c r="AEB5" s="20"/>
      <c r="AEC5" s="20"/>
      <c r="AED5" s="20"/>
      <c r="AEE5" s="20"/>
      <c r="AEF5" s="20"/>
      <c r="AEG5" s="20"/>
      <c r="AEH5" s="20"/>
      <c r="AEI5" s="20"/>
      <c r="AEJ5" s="20"/>
      <c r="AEK5" s="20"/>
      <c r="AEL5" s="20"/>
      <c r="AEM5" s="20"/>
      <c r="AEN5" s="20"/>
      <c r="AEO5" s="20"/>
      <c r="AEP5" s="20"/>
      <c r="AEQ5" s="20"/>
      <c r="AER5" s="20"/>
      <c r="AES5" s="20"/>
      <c r="AET5" s="20"/>
      <c r="AEU5" s="20"/>
      <c r="AEV5" s="20"/>
      <c r="AEW5" s="20"/>
      <c r="AEX5" s="20"/>
      <c r="AEY5" s="20"/>
      <c r="AEZ5" s="20"/>
      <c r="AFA5" s="20"/>
      <c r="AFB5" s="20"/>
      <c r="AFC5" s="20"/>
      <c r="AFD5" s="20"/>
      <c r="AFE5" s="20"/>
      <c r="AFF5" s="20"/>
      <c r="AFG5" s="20"/>
      <c r="AFH5" s="20"/>
      <c r="AFI5" s="20"/>
      <c r="AFJ5" s="20"/>
      <c r="AFK5" s="20"/>
      <c r="AFL5" s="20"/>
      <c r="AFM5" s="20"/>
      <c r="AFN5" s="20"/>
      <c r="AFO5" s="20"/>
      <c r="AFP5" s="20"/>
      <c r="AFQ5" s="20"/>
      <c r="AFR5" s="20"/>
      <c r="AFS5" s="20"/>
      <c r="AFT5" s="20"/>
      <c r="AFU5" s="20"/>
      <c r="AFV5" s="20"/>
      <c r="AFW5" s="20"/>
      <c r="AFX5" s="20"/>
      <c r="AFY5" s="20"/>
      <c r="AFZ5" s="20"/>
      <c r="AGA5" s="20"/>
      <c r="AGB5" s="20"/>
      <c r="AGC5" s="20"/>
      <c r="AGD5" s="20"/>
      <c r="AGE5" s="20"/>
      <c r="AGF5" s="20"/>
      <c r="AGG5" s="20"/>
      <c r="AGH5" s="20"/>
      <c r="AGI5" s="20"/>
      <c r="AGJ5" s="20"/>
      <c r="AGK5" s="20"/>
      <c r="AGL5" s="20"/>
      <c r="AGM5" s="20"/>
      <c r="AGN5" s="20"/>
      <c r="AGO5" s="20"/>
      <c r="AGP5" s="20"/>
      <c r="AGQ5" s="20"/>
      <c r="AGR5" s="20"/>
      <c r="AGS5" s="20"/>
      <c r="AGT5" s="20"/>
      <c r="AGU5" s="20"/>
      <c r="AGV5" s="20"/>
      <c r="AGW5" s="20"/>
      <c r="AGX5" s="20"/>
      <c r="AGY5" s="20"/>
      <c r="AGZ5" s="20"/>
      <c r="AHA5" s="20"/>
      <c r="AHB5" s="20"/>
      <c r="AHC5" s="20"/>
      <c r="AHD5" s="20"/>
      <c r="AHE5" s="20"/>
      <c r="AHF5" s="20"/>
      <c r="AHG5" s="20"/>
      <c r="AHH5" s="20"/>
      <c r="AHI5" s="20"/>
      <c r="AHJ5" s="20"/>
      <c r="AHK5" s="20"/>
      <c r="AHL5" s="20"/>
      <c r="AHM5" s="20"/>
      <c r="AHN5" s="20"/>
      <c r="AHO5" s="20"/>
      <c r="AHP5" s="20"/>
      <c r="AHQ5" s="20"/>
      <c r="AHR5" s="20"/>
      <c r="AHS5" s="20"/>
      <c r="AHT5" s="20"/>
      <c r="AHU5" s="20"/>
      <c r="AHV5" s="20"/>
      <c r="AHW5" s="20"/>
      <c r="AHX5" s="20"/>
      <c r="AHY5" s="20"/>
      <c r="AHZ5" s="20"/>
      <c r="AIA5" s="20"/>
      <c r="AIB5" s="20"/>
      <c r="AIC5" s="20"/>
      <c r="AID5" s="20"/>
      <c r="AIE5" s="20"/>
      <c r="AIF5" s="20"/>
      <c r="AIG5" s="20"/>
      <c r="AIH5" s="20"/>
      <c r="AII5" s="20"/>
      <c r="AIJ5" s="20"/>
      <c r="AIK5" s="20"/>
      <c r="AIL5" s="20"/>
      <c r="AIM5" s="20"/>
      <c r="AIN5" s="20"/>
      <c r="AIO5" s="20"/>
      <c r="AIP5" s="20"/>
      <c r="AIQ5" s="20"/>
      <c r="AIR5" s="20"/>
      <c r="AIS5" s="20"/>
      <c r="AIT5" s="20"/>
      <c r="AIU5" s="20"/>
      <c r="AIV5" s="20"/>
      <c r="AIW5" s="20"/>
      <c r="AIX5" s="20"/>
      <c r="AIY5" s="20"/>
      <c r="AIZ5" s="20"/>
      <c r="AJA5" s="20"/>
      <c r="AJB5" s="20"/>
      <c r="AJC5" s="20"/>
      <c r="AJD5" s="20"/>
      <c r="AJE5" s="20"/>
      <c r="AJF5" s="20"/>
      <c r="AJG5" s="20"/>
      <c r="AJH5" s="20"/>
      <c r="AJI5" s="20"/>
      <c r="AJJ5" s="20"/>
      <c r="AJK5" s="20"/>
      <c r="AJL5" s="20"/>
      <c r="AJM5" s="20"/>
      <c r="AJN5" s="20"/>
      <c r="AJO5" s="20"/>
      <c r="AJP5" s="20"/>
      <c r="AJQ5" s="20"/>
      <c r="AJR5" s="20"/>
      <c r="AJS5" s="20"/>
      <c r="AJT5" s="20"/>
      <c r="AJU5" s="20"/>
      <c r="AJV5" s="20"/>
      <c r="AJW5" s="20"/>
      <c r="AJX5" s="20"/>
      <c r="AJY5" s="20"/>
      <c r="AJZ5" s="20"/>
      <c r="AKA5" s="20"/>
      <c r="AKB5" s="20"/>
      <c r="AKC5" s="20"/>
      <c r="AKD5" s="20"/>
      <c r="AKE5" s="20"/>
      <c r="AKF5" s="20"/>
      <c r="AKG5" s="20"/>
      <c r="AKH5" s="20"/>
      <c r="AKI5" s="20"/>
      <c r="AKJ5" s="20"/>
      <c r="AKK5" s="20"/>
      <c r="AKL5" s="20"/>
      <c r="AKM5" s="20"/>
      <c r="AKN5" s="20"/>
      <c r="AKO5" s="20"/>
      <c r="AKP5" s="20"/>
      <c r="AKQ5" s="20"/>
      <c r="AKR5" s="20"/>
      <c r="AKS5" s="20"/>
      <c r="AKT5" s="20"/>
      <c r="AKU5" s="20"/>
      <c r="AKV5" s="20"/>
      <c r="AKW5" s="20"/>
      <c r="AKX5" s="20"/>
      <c r="AKY5" s="20"/>
      <c r="AKZ5" s="20"/>
      <c r="ALA5" s="20"/>
      <c r="ALB5" s="20"/>
      <c r="ALC5" s="20"/>
      <c r="ALD5" s="20"/>
      <c r="ALE5" s="20"/>
      <c r="ALF5" s="20"/>
      <c r="ALG5" s="20"/>
      <c r="ALH5" s="20"/>
      <c r="ALI5" s="20"/>
      <c r="ALJ5" s="20"/>
      <c r="ALK5" s="20"/>
      <c r="ALL5" s="20"/>
      <c r="ALM5" s="20"/>
      <c r="ALN5" s="20"/>
      <c r="ALO5" s="20"/>
      <c r="ALP5" s="20"/>
      <c r="ALQ5" s="20"/>
      <c r="ALR5" s="20"/>
      <c r="ALS5" s="20"/>
      <c r="ALT5" s="20"/>
      <c r="ALU5" s="20"/>
      <c r="ALV5" s="20"/>
      <c r="ALW5" s="20"/>
      <c r="ALX5" s="20"/>
      <c r="ALY5" s="20"/>
      <c r="ALZ5" s="20"/>
      <c r="AMA5" s="20"/>
      <c r="AMB5" s="20"/>
      <c r="AMC5" s="20"/>
      <c r="AMD5" s="20"/>
      <c r="AME5" s="20"/>
      <c r="AMF5" s="20"/>
      <c r="AMG5" s="20"/>
      <c r="AMH5" s="20"/>
      <c r="AMI5" s="20"/>
      <c r="AMJ5" s="20"/>
      <c r="AMK5" s="20"/>
      <c r="AML5" s="20"/>
      <c r="AMM5" s="20"/>
      <c r="AMN5" s="20"/>
      <c r="AMO5" s="20"/>
      <c r="AMP5" s="20"/>
      <c r="AMQ5" s="20"/>
      <c r="AMR5" s="20"/>
      <c r="AMS5" s="20"/>
      <c r="AMT5" s="20"/>
      <c r="AMU5" s="20"/>
      <c r="AMV5" s="20"/>
      <c r="AMW5" s="20"/>
      <c r="AMX5" s="20"/>
      <c r="AMY5" s="20"/>
      <c r="AMZ5" s="20"/>
      <c r="ANA5" s="20"/>
      <c r="ANB5" s="20"/>
      <c r="ANC5" s="20"/>
      <c r="AND5" s="20"/>
      <c r="ANE5" s="20"/>
      <c r="ANF5" s="20"/>
      <c r="ANG5" s="20"/>
      <c r="ANH5" s="20"/>
      <c r="ANI5" s="20"/>
      <c r="ANJ5" s="20"/>
      <c r="ANK5" s="20"/>
      <c r="ANL5" s="20"/>
      <c r="ANM5" s="20"/>
      <c r="ANN5" s="20"/>
      <c r="ANO5" s="20"/>
      <c r="ANP5" s="20"/>
      <c r="ANQ5" s="20"/>
      <c r="ANR5" s="20"/>
      <c r="ANS5" s="20"/>
      <c r="ANT5" s="20"/>
      <c r="ANU5" s="20"/>
      <c r="ANV5" s="20"/>
      <c r="ANW5" s="20"/>
      <c r="ANX5" s="20"/>
      <c r="ANY5" s="20"/>
      <c r="ANZ5" s="20"/>
      <c r="AOA5" s="20"/>
      <c r="AOB5" s="20"/>
      <c r="AOC5" s="20"/>
      <c r="AOD5" s="20"/>
      <c r="AOE5" s="20"/>
      <c r="AOF5" s="20"/>
      <c r="AOG5" s="20"/>
      <c r="AOH5" s="20"/>
      <c r="AOI5" s="20"/>
      <c r="AOJ5" s="20"/>
      <c r="AOK5" s="20"/>
      <c r="AOL5" s="20"/>
      <c r="AOM5" s="20"/>
      <c r="AON5" s="20"/>
      <c r="AOO5" s="20"/>
      <c r="AOP5" s="20"/>
      <c r="AOQ5" s="20"/>
      <c r="AOR5" s="20"/>
      <c r="AOS5" s="20"/>
      <c r="AOT5" s="20"/>
      <c r="AOU5" s="20"/>
      <c r="AOV5" s="20"/>
      <c r="AOW5" s="20"/>
      <c r="AOX5" s="20"/>
      <c r="AOY5" s="20"/>
      <c r="AOZ5" s="20"/>
      <c r="APA5" s="20"/>
      <c r="APB5" s="20"/>
      <c r="APC5" s="20"/>
      <c r="APD5" s="20"/>
      <c r="APE5" s="20"/>
      <c r="APF5" s="20"/>
      <c r="APG5" s="20"/>
      <c r="APH5" s="20"/>
      <c r="API5" s="20"/>
      <c r="APJ5" s="20"/>
      <c r="APK5" s="20"/>
      <c r="APL5" s="20"/>
      <c r="APM5" s="20"/>
      <c r="APN5" s="20"/>
      <c r="APO5" s="20"/>
      <c r="APP5" s="20"/>
      <c r="APQ5" s="20"/>
      <c r="APR5" s="20"/>
      <c r="APS5" s="20"/>
      <c r="APT5" s="20"/>
      <c r="APU5" s="20"/>
      <c r="APV5" s="20"/>
      <c r="APW5" s="20"/>
      <c r="APX5" s="20"/>
      <c r="APY5" s="20"/>
      <c r="APZ5" s="20"/>
      <c r="AQA5" s="20"/>
      <c r="AQB5" s="20"/>
      <c r="AQC5" s="20"/>
      <c r="AQD5" s="20"/>
      <c r="AQE5" s="20"/>
      <c r="AQF5" s="20"/>
      <c r="AQG5" s="20"/>
      <c r="AQH5" s="20"/>
      <c r="AQI5" s="20"/>
      <c r="AQJ5" s="20"/>
      <c r="AQK5" s="20"/>
      <c r="AQL5" s="20"/>
      <c r="AQM5" s="20"/>
      <c r="AQN5" s="20"/>
      <c r="AQO5" s="20"/>
      <c r="AQP5" s="20"/>
      <c r="AQQ5" s="20"/>
      <c r="AQR5" s="20"/>
      <c r="AQS5" s="20"/>
      <c r="AQT5" s="20"/>
      <c r="AQU5" s="20"/>
      <c r="AQV5" s="20"/>
      <c r="AQW5" s="20"/>
      <c r="AQX5" s="20"/>
      <c r="AQY5" s="20"/>
      <c r="AQZ5" s="20"/>
      <c r="ARA5" s="20"/>
      <c r="ARB5" s="20"/>
      <c r="ARC5" s="20"/>
      <c r="ARD5" s="20"/>
      <c r="ARE5" s="20"/>
      <c r="ARF5" s="20"/>
      <c r="ARG5" s="20"/>
      <c r="ARH5" s="20"/>
      <c r="ARI5" s="20"/>
      <c r="ARJ5" s="20"/>
      <c r="ARK5" s="20"/>
      <c r="ARL5" s="20"/>
      <c r="ARM5" s="20"/>
      <c r="ARN5" s="20"/>
      <c r="ARO5" s="20"/>
      <c r="ARP5" s="20"/>
      <c r="ARQ5" s="20"/>
      <c r="ARR5" s="20"/>
      <c r="ARS5" s="20"/>
      <c r="ART5" s="20"/>
      <c r="ARU5" s="20"/>
      <c r="ARV5" s="20"/>
      <c r="ARW5" s="20"/>
      <c r="ARX5" s="20"/>
      <c r="ARY5" s="20"/>
      <c r="ARZ5" s="20"/>
      <c r="ASA5" s="20"/>
      <c r="ASB5" s="20"/>
      <c r="ASC5" s="20"/>
      <c r="ASD5" s="20"/>
      <c r="ASE5" s="20"/>
      <c r="ASF5" s="20"/>
      <c r="ASG5" s="20"/>
      <c r="ASH5" s="20"/>
      <c r="ASI5" s="20"/>
      <c r="ASJ5" s="20"/>
      <c r="ASK5" s="20"/>
      <c r="ASL5" s="20"/>
      <c r="ASM5" s="20"/>
      <c r="ASN5" s="20"/>
      <c r="ASO5" s="20"/>
      <c r="ASP5" s="20"/>
      <c r="ASQ5" s="20"/>
      <c r="ASR5" s="20"/>
      <c r="ASS5" s="20"/>
      <c r="AST5" s="20"/>
      <c r="ASU5" s="20"/>
      <c r="ASV5" s="20"/>
      <c r="ASW5" s="20"/>
      <c r="ASX5" s="20"/>
      <c r="ASY5" s="20"/>
      <c r="ASZ5" s="20"/>
      <c r="ATA5" s="20"/>
      <c r="ATB5" s="20"/>
      <c r="ATC5" s="20"/>
      <c r="ATD5" s="20"/>
      <c r="ATE5" s="20"/>
      <c r="ATF5" s="20"/>
      <c r="ATG5" s="20"/>
      <c r="ATH5" s="20"/>
      <c r="ATI5" s="20"/>
      <c r="ATJ5" s="20"/>
      <c r="ATK5" s="20"/>
      <c r="ATL5" s="20"/>
      <c r="ATM5" s="20"/>
      <c r="ATN5" s="20"/>
      <c r="ATO5" s="20"/>
      <c r="ATP5" s="20"/>
      <c r="ATQ5" s="20"/>
      <c r="ATR5" s="20"/>
      <c r="ATS5" s="20"/>
      <c r="ATT5" s="20"/>
      <c r="ATU5" s="20"/>
      <c r="ATV5" s="20"/>
      <c r="ATW5" s="20"/>
      <c r="ATX5" s="20"/>
      <c r="ATY5" s="20"/>
      <c r="ATZ5" s="20"/>
      <c r="AUA5" s="20"/>
      <c r="AUB5" s="20"/>
      <c r="AUC5" s="20"/>
      <c r="AUD5" s="20"/>
      <c r="AUE5" s="20"/>
      <c r="AUF5" s="20"/>
      <c r="AUG5" s="20"/>
      <c r="AUH5" s="20"/>
      <c r="AUI5" s="20"/>
      <c r="AUJ5" s="20"/>
      <c r="AUK5" s="20"/>
      <c r="AUL5" s="20"/>
      <c r="AUM5" s="20"/>
      <c r="AUN5" s="20"/>
      <c r="AUO5" s="20"/>
      <c r="AUP5" s="20"/>
      <c r="AUQ5" s="20"/>
      <c r="AUR5" s="20"/>
      <c r="AUS5" s="20"/>
      <c r="AUT5" s="20"/>
      <c r="AUU5" s="20"/>
      <c r="AUV5" s="20"/>
      <c r="AUW5" s="20"/>
      <c r="AUX5" s="20"/>
      <c r="AUY5" s="20"/>
      <c r="AUZ5" s="20"/>
      <c r="AVA5" s="20"/>
      <c r="AVB5" s="20"/>
      <c r="AVC5" s="20"/>
      <c r="AVD5" s="20"/>
      <c r="AVE5" s="20"/>
      <c r="AVF5" s="20"/>
      <c r="AVG5" s="20"/>
      <c r="AVH5" s="20"/>
      <c r="AVI5" s="20"/>
      <c r="AVJ5" s="20"/>
      <c r="AVK5" s="20"/>
      <c r="AVL5" s="20"/>
      <c r="AVM5" s="20"/>
      <c r="AVN5" s="20"/>
      <c r="AVO5" s="20"/>
      <c r="AVP5" s="20"/>
      <c r="AVQ5" s="20"/>
      <c r="AVR5" s="20"/>
      <c r="AVS5" s="20"/>
      <c r="AVT5" s="20"/>
      <c r="AVU5" s="20"/>
      <c r="AVV5" s="20"/>
      <c r="AVW5" s="20"/>
      <c r="AVX5" s="20"/>
      <c r="AVY5" s="20"/>
      <c r="AVZ5" s="20"/>
      <c r="AWA5" s="20"/>
      <c r="AWB5" s="20"/>
      <c r="AWC5" s="20"/>
      <c r="AWD5" s="20"/>
      <c r="AWE5" s="20"/>
      <c r="AWF5" s="20"/>
      <c r="AWG5" s="20"/>
      <c r="AWH5" s="20"/>
      <c r="AWI5" s="20"/>
      <c r="AWJ5" s="20"/>
      <c r="AWK5" s="20"/>
      <c r="AWL5" s="20"/>
      <c r="AWM5" s="20"/>
      <c r="AWN5" s="20"/>
      <c r="AWO5" s="20"/>
      <c r="AWP5" s="20"/>
      <c r="AWQ5" s="20"/>
      <c r="AWR5" s="20"/>
      <c r="AWS5" s="20"/>
      <c r="AWT5" s="20"/>
      <c r="AWU5" s="20"/>
      <c r="AWV5" s="20"/>
      <c r="AWW5" s="20"/>
      <c r="AWX5" s="20"/>
      <c r="AWY5" s="20"/>
      <c r="AWZ5" s="20"/>
      <c r="AXA5" s="20"/>
      <c r="AXB5" s="20"/>
      <c r="AXC5" s="20"/>
      <c r="AXD5" s="20"/>
      <c r="AXE5" s="20"/>
      <c r="AXF5" s="20"/>
      <c r="AXG5" s="20"/>
      <c r="AXH5" s="20"/>
      <c r="AXI5" s="20"/>
      <c r="AXJ5" s="20"/>
      <c r="AXK5" s="20"/>
      <c r="AXL5" s="20"/>
      <c r="AXM5" s="20"/>
      <c r="AXN5" s="20"/>
      <c r="AXO5" s="20"/>
      <c r="AXP5" s="20"/>
      <c r="AXQ5" s="20"/>
      <c r="AXR5" s="20"/>
      <c r="AXS5" s="20"/>
      <c r="AXT5" s="20"/>
      <c r="AXU5" s="20"/>
      <c r="AXV5" s="20"/>
      <c r="AXW5" s="20"/>
      <c r="AXX5" s="20"/>
      <c r="AXY5" s="20"/>
      <c r="AXZ5" s="20"/>
      <c r="AYA5" s="20"/>
      <c r="AYB5" s="20"/>
      <c r="AYC5" s="20"/>
      <c r="AYD5" s="20"/>
      <c r="AYE5" s="20"/>
      <c r="AYF5" s="20"/>
      <c r="AYG5" s="20"/>
      <c r="AYH5" s="20"/>
      <c r="AYI5" s="20"/>
      <c r="AYJ5" s="20"/>
      <c r="AYK5" s="20"/>
      <c r="AYL5" s="20"/>
      <c r="AYM5" s="20"/>
      <c r="AYN5" s="20"/>
      <c r="AYO5" s="20"/>
      <c r="AYP5" s="20"/>
      <c r="AYQ5" s="20"/>
      <c r="AYR5" s="20"/>
      <c r="AYS5" s="20"/>
      <c r="AYT5" s="20"/>
      <c r="AYU5" s="20"/>
      <c r="AYV5" s="20"/>
      <c r="AYW5" s="20"/>
      <c r="AYX5" s="20"/>
      <c r="AYY5" s="20"/>
      <c r="AYZ5" s="20"/>
      <c r="AZA5" s="20"/>
      <c r="AZB5" s="20"/>
      <c r="AZC5" s="20"/>
      <c r="AZD5" s="20"/>
      <c r="AZE5" s="20"/>
      <c r="AZF5" s="20"/>
      <c r="AZG5" s="20"/>
      <c r="AZH5" s="20"/>
      <c r="AZI5" s="20"/>
      <c r="AZJ5" s="20"/>
      <c r="AZK5" s="20"/>
      <c r="AZL5" s="20"/>
      <c r="AZM5" s="20"/>
      <c r="AZN5" s="20"/>
      <c r="AZO5" s="20"/>
      <c r="AZP5" s="20"/>
      <c r="AZQ5" s="20"/>
      <c r="AZR5" s="20"/>
      <c r="AZS5" s="20"/>
      <c r="AZT5" s="20"/>
      <c r="AZU5" s="20"/>
      <c r="AZV5" s="20"/>
      <c r="AZW5" s="20"/>
      <c r="AZX5" s="20"/>
      <c r="AZY5" s="20"/>
      <c r="AZZ5" s="20"/>
      <c r="BAA5" s="20"/>
      <c r="BAB5" s="20"/>
      <c r="BAC5" s="20"/>
      <c r="BAD5" s="20"/>
      <c r="BAE5" s="20"/>
      <c r="BAF5" s="20"/>
      <c r="BAG5" s="20"/>
      <c r="BAH5" s="20"/>
      <c r="BAI5" s="20"/>
      <c r="BAJ5" s="20"/>
      <c r="BAK5" s="20"/>
      <c r="BAL5" s="20"/>
      <c r="BAM5" s="20"/>
      <c r="BAN5" s="20"/>
      <c r="BAO5" s="20"/>
      <c r="BAP5" s="20"/>
      <c r="BAQ5" s="20"/>
      <c r="BAR5" s="20"/>
      <c r="BAS5" s="20"/>
      <c r="BAT5" s="20"/>
      <c r="BAU5" s="20"/>
      <c r="BAV5" s="20"/>
      <c r="BAW5" s="20"/>
      <c r="BAX5" s="20"/>
      <c r="BAY5" s="20"/>
      <c r="BAZ5" s="20"/>
      <c r="BBA5" s="20"/>
      <c r="BBB5" s="20"/>
      <c r="BBC5" s="20"/>
      <c r="BBD5" s="20"/>
      <c r="BBE5" s="20"/>
      <c r="BBF5" s="20"/>
      <c r="BBG5" s="20"/>
      <c r="BBH5" s="20"/>
      <c r="BBI5" s="20"/>
      <c r="BBJ5" s="20"/>
      <c r="BBK5" s="20"/>
      <c r="BBL5" s="20"/>
      <c r="BBM5" s="20"/>
      <c r="BBN5" s="20"/>
      <c r="BBO5" s="20"/>
      <c r="BBP5" s="20"/>
      <c r="BBQ5" s="20"/>
      <c r="BBR5" s="20"/>
      <c r="BBS5" s="20"/>
      <c r="BBT5" s="20"/>
      <c r="BBU5" s="20"/>
      <c r="BBV5" s="20"/>
      <c r="BBW5" s="20"/>
      <c r="BBX5" s="20"/>
      <c r="BBY5" s="20"/>
      <c r="BBZ5" s="20"/>
      <c r="BCA5" s="20"/>
      <c r="BCB5" s="20"/>
      <c r="BCC5" s="20"/>
      <c r="BCD5" s="20"/>
      <c r="BCE5" s="20"/>
      <c r="BCF5" s="20"/>
      <c r="BCG5" s="20"/>
      <c r="BCH5" s="20"/>
      <c r="BCI5" s="20"/>
      <c r="BCJ5" s="20"/>
      <c r="BCK5" s="20"/>
      <c r="BCL5" s="20"/>
      <c r="BCM5" s="20"/>
      <c r="BCN5" s="20"/>
      <c r="BCO5" s="20"/>
      <c r="BCP5" s="20"/>
      <c r="BCQ5" s="20"/>
      <c r="BCR5" s="20"/>
      <c r="BCS5" s="20"/>
      <c r="BCT5" s="20"/>
      <c r="BCU5" s="20"/>
      <c r="BCV5" s="20"/>
      <c r="BCW5" s="20"/>
      <c r="BCX5" s="20"/>
      <c r="BCY5" s="20"/>
      <c r="BCZ5" s="20"/>
      <c r="BDA5" s="20"/>
      <c r="BDB5" s="20"/>
      <c r="BDC5" s="20"/>
      <c r="BDD5" s="20"/>
      <c r="BDE5" s="20"/>
      <c r="BDF5" s="20"/>
      <c r="BDG5" s="20"/>
      <c r="BDH5" s="20"/>
      <c r="BDI5" s="20"/>
      <c r="BDJ5" s="20"/>
      <c r="BDK5" s="20"/>
      <c r="BDL5" s="20"/>
      <c r="BDM5" s="20"/>
      <c r="BDN5" s="20"/>
      <c r="BDO5" s="20"/>
      <c r="BDP5" s="20"/>
      <c r="BDQ5" s="20"/>
      <c r="BDR5" s="20"/>
      <c r="BDS5" s="20"/>
      <c r="BDT5" s="20"/>
      <c r="BDU5" s="20"/>
      <c r="BDV5" s="20"/>
      <c r="BDW5" s="20"/>
      <c r="BDX5" s="20"/>
      <c r="BDY5" s="20"/>
      <c r="BDZ5" s="20"/>
      <c r="BEA5" s="20"/>
      <c r="BEB5" s="20"/>
      <c r="BEC5" s="20"/>
      <c r="BED5" s="20"/>
      <c r="BEE5" s="20"/>
      <c r="BEF5" s="20"/>
      <c r="BEG5" s="20"/>
      <c r="BEH5" s="20"/>
      <c r="BEI5" s="20"/>
      <c r="BEJ5" s="20"/>
      <c r="BEK5" s="20"/>
      <c r="BEL5" s="20"/>
      <c r="BEM5" s="20"/>
      <c r="BEN5" s="20"/>
      <c r="BEO5" s="20"/>
      <c r="BEP5" s="20"/>
      <c r="BEQ5" s="20"/>
      <c r="BER5" s="20"/>
      <c r="BES5" s="20"/>
      <c r="BET5" s="20"/>
      <c r="BEU5" s="20"/>
      <c r="BEV5" s="20"/>
      <c r="BEW5" s="20"/>
      <c r="BEX5" s="20"/>
      <c r="BEY5" s="20"/>
      <c r="BEZ5" s="20"/>
      <c r="BFA5" s="20"/>
      <c r="BFB5" s="20"/>
      <c r="BFC5" s="20"/>
      <c r="BFD5" s="20"/>
      <c r="BFE5" s="20"/>
      <c r="BFF5" s="20"/>
      <c r="BFG5" s="20"/>
      <c r="BFH5" s="20"/>
      <c r="BFI5" s="20"/>
      <c r="BFJ5" s="20"/>
      <c r="BFK5" s="20"/>
      <c r="BFL5" s="20"/>
      <c r="BFM5" s="20"/>
      <c r="BFN5" s="20"/>
      <c r="BFO5" s="20"/>
      <c r="BFP5" s="20"/>
      <c r="BFQ5" s="20"/>
      <c r="BFR5" s="20"/>
      <c r="BFS5" s="20"/>
      <c r="BFT5" s="20"/>
      <c r="BFU5" s="20"/>
      <c r="BFV5" s="20"/>
      <c r="BFW5" s="20"/>
      <c r="BFX5" s="20"/>
      <c r="BFY5" s="20"/>
      <c r="BFZ5" s="20"/>
      <c r="BGA5" s="20"/>
      <c r="BGB5" s="20"/>
      <c r="BGC5" s="20"/>
      <c r="BGD5" s="20"/>
      <c r="BGE5" s="20"/>
      <c r="BGF5" s="20"/>
      <c r="BGG5" s="20"/>
      <c r="BGH5" s="20"/>
      <c r="BGI5" s="20"/>
      <c r="BGJ5" s="20"/>
      <c r="BGK5" s="20"/>
      <c r="BGL5" s="20"/>
      <c r="BGM5" s="20"/>
      <c r="BGN5" s="20"/>
      <c r="BGO5" s="20"/>
      <c r="BGP5" s="20"/>
      <c r="BGQ5" s="20"/>
      <c r="BGR5" s="20"/>
      <c r="BGS5" s="20"/>
      <c r="BGT5" s="20"/>
      <c r="BGU5" s="20"/>
      <c r="BGV5" s="20"/>
      <c r="BGW5" s="20"/>
      <c r="BGX5" s="20"/>
      <c r="BGY5" s="20"/>
      <c r="BGZ5" s="20"/>
      <c r="BHA5" s="20"/>
      <c r="BHB5" s="20"/>
      <c r="BHC5" s="20"/>
      <c r="BHD5" s="20"/>
      <c r="BHE5" s="20"/>
      <c r="BHF5" s="20"/>
      <c r="BHG5" s="20"/>
      <c r="BHH5" s="20"/>
      <c r="BHI5" s="20"/>
      <c r="BHJ5" s="20"/>
      <c r="BHK5" s="20"/>
      <c r="BHL5" s="20"/>
      <c r="BHM5" s="20"/>
      <c r="BHN5" s="20"/>
      <c r="BHO5" s="20"/>
      <c r="BHP5" s="20"/>
      <c r="BHQ5" s="20"/>
      <c r="BHR5" s="20"/>
      <c r="BHS5" s="20"/>
      <c r="BHT5" s="20"/>
      <c r="BHU5" s="20"/>
      <c r="BHV5" s="20"/>
      <c r="BHW5" s="20"/>
      <c r="BHX5" s="20"/>
      <c r="BHY5" s="20"/>
      <c r="BHZ5" s="20"/>
      <c r="BIA5" s="20"/>
      <c r="BIB5" s="20"/>
      <c r="BIC5" s="20"/>
      <c r="BID5" s="20"/>
      <c r="BIE5" s="20"/>
      <c r="BIF5" s="20"/>
      <c r="BIG5" s="20"/>
      <c r="BIH5" s="20"/>
      <c r="BII5" s="20"/>
      <c r="BIJ5" s="20"/>
      <c r="BIK5" s="20"/>
      <c r="BIL5" s="20"/>
      <c r="BIM5" s="20"/>
      <c r="BIN5" s="20"/>
      <c r="BIO5" s="20"/>
      <c r="BIP5" s="20"/>
      <c r="BIQ5" s="20"/>
      <c r="BIR5" s="20"/>
      <c r="BIS5" s="20"/>
      <c r="BIT5" s="20"/>
      <c r="BIU5" s="20"/>
      <c r="BIV5" s="20"/>
      <c r="BIW5" s="20"/>
      <c r="BIX5" s="20"/>
      <c r="BIY5" s="20"/>
      <c r="BIZ5" s="20"/>
      <c r="BJA5" s="20"/>
      <c r="BJB5" s="20"/>
      <c r="BJC5" s="20"/>
      <c r="BJD5" s="20"/>
      <c r="BJE5" s="20"/>
      <c r="BJF5" s="20"/>
      <c r="BJG5" s="20"/>
      <c r="BJH5" s="20"/>
      <c r="BJI5" s="20"/>
      <c r="BJJ5" s="20"/>
      <c r="BJK5" s="20"/>
      <c r="BJL5" s="20"/>
      <c r="BJM5" s="20"/>
      <c r="BJN5" s="20"/>
      <c r="BJO5" s="20"/>
      <c r="BJP5" s="20"/>
      <c r="BJQ5" s="20"/>
      <c r="BJR5" s="20"/>
      <c r="BJS5" s="20"/>
      <c r="BJT5" s="20"/>
      <c r="BJU5" s="20"/>
      <c r="BJV5" s="20"/>
      <c r="BJW5" s="20"/>
      <c r="BJX5" s="20"/>
      <c r="BJY5" s="20"/>
      <c r="BJZ5" s="20"/>
      <c r="BKA5" s="20"/>
      <c r="BKB5" s="20"/>
      <c r="BKC5" s="20"/>
      <c r="BKD5" s="20"/>
      <c r="BKE5" s="20"/>
      <c r="BKF5" s="20"/>
      <c r="BKG5" s="20"/>
      <c r="BKH5" s="20"/>
      <c r="BKI5" s="20"/>
      <c r="BKJ5" s="20"/>
      <c r="BKK5" s="20"/>
      <c r="BKL5" s="20"/>
      <c r="BKM5" s="20"/>
      <c r="BKN5" s="20"/>
      <c r="BKO5" s="20"/>
      <c r="BKP5" s="20"/>
      <c r="BKQ5" s="20"/>
      <c r="BKR5" s="20"/>
      <c r="BKS5" s="20"/>
      <c r="BKT5" s="20"/>
      <c r="BKU5" s="20"/>
      <c r="BKV5" s="20"/>
      <c r="BKW5" s="20"/>
      <c r="BKX5" s="20"/>
      <c r="BKY5" s="20"/>
      <c r="BKZ5" s="20"/>
      <c r="BLA5" s="20"/>
      <c r="BLB5" s="20"/>
      <c r="BLC5" s="20"/>
      <c r="BLD5" s="20"/>
      <c r="BLE5" s="20"/>
      <c r="BLF5" s="20"/>
      <c r="BLG5" s="20"/>
      <c r="BLH5" s="20"/>
      <c r="BLI5" s="20"/>
      <c r="BLJ5" s="20"/>
      <c r="BLK5" s="20"/>
      <c r="BLL5" s="20"/>
      <c r="BLM5" s="20"/>
      <c r="BLN5" s="20"/>
      <c r="BLO5" s="20"/>
      <c r="BLP5" s="20"/>
      <c r="BLQ5" s="20"/>
      <c r="BLR5" s="20"/>
      <c r="BLS5" s="20"/>
      <c r="BLT5" s="20"/>
      <c r="BLU5" s="20"/>
      <c r="BLV5" s="20"/>
      <c r="BLW5" s="20"/>
      <c r="BLX5" s="20"/>
      <c r="BLY5" s="20"/>
      <c r="BLZ5" s="20"/>
      <c r="BMA5" s="20"/>
      <c r="BMB5" s="20"/>
      <c r="BMC5" s="20"/>
      <c r="BMD5" s="20"/>
      <c r="BME5" s="20"/>
      <c r="BMF5" s="20"/>
      <c r="BMG5" s="20"/>
      <c r="BMH5" s="20"/>
      <c r="BMI5" s="20"/>
      <c r="BMJ5" s="20"/>
      <c r="BMK5" s="20"/>
      <c r="BML5" s="20"/>
      <c r="BMM5" s="20"/>
      <c r="BMN5" s="20"/>
      <c r="BMO5" s="20"/>
      <c r="BMP5" s="20"/>
      <c r="BMQ5" s="20"/>
      <c r="BMR5" s="20"/>
      <c r="BMS5" s="20"/>
      <c r="BMT5" s="20"/>
      <c r="BMU5" s="20"/>
      <c r="BMV5" s="20"/>
      <c r="BMW5" s="20"/>
      <c r="BMX5" s="20"/>
      <c r="BMY5" s="20"/>
      <c r="BMZ5" s="20"/>
      <c r="BNA5" s="20"/>
      <c r="BNB5" s="20"/>
      <c r="BNC5" s="20"/>
      <c r="BND5" s="20"/>
      <c r="BNE5" s="20"/>
      <c r="BNF5" s="20"/>
      <c r="BNG5" s="20"/>
      <c r="BNH5" s="20"/>
      <c r="BNI5" s="20"/>
      <c r="BNJ5" s="20"/>
      <c r="BNK5" s="20"/>
      <c r="BNL5" s="20"/>
      <c r="BNM5" s="20"/>
      <c r="BNN5" s="20"/>
      <c r="BNO5" s="20"/>
      <c r="BNP5" s="20"/>
      <c r="BNQ5" s="20"/>
      <c r="BNR5" s="20"/>
      <c r="BNS5" s="20"/>
      <c r="BNT5" s="20"/>
      <c r="BNU5" s="20"/>
      <c r="BNV5" s="20"/>
      <c r="BNW5" s="20"/>
      <c r="BNX5" s="20"/>
      <c r="BNY5" s="20"/>
      <c r="BNZ5" s="20"/>
      <c r="BOA5" s="20"/>
      <c r="BOB5" s="20"/>
      <c r="BOC5" s="20"/>
      <c r="BOD5" s="20"/>
      <c r="BOE5" s="20"/>
      <c r="BOF5" s="20"/>
      <c r="BOG5" s="20"/>
      <c r="BOH5" s="20"/>
      <c r="BOI5" s="20"/>
      <c r="BOJ5" s="20"/>
      <c r="BOK5" s="20"/>
      <c r="BOL5" s="20"/>
      <c r="BOM5" s="20"/>
      <c r="BON5" s="20"/>
      <c r="BOO5" s="20"/>
      <c r="BOP5" s="20"/>
      <c r="BOQ5" s="20"/>
      <c r="BOR5" s="20"/>
      <c r="BOS5" s="20"/>
      <c r="BOT5" s="20"/>
      <c r="BOU5" s="20"/>
      <c r="BOV5" s="20"/>
      <c r="BOW5" s="20"/>
      <c r="BOX5" s="20"/>
      <c r="BOY5" s="20"/>
      <c r="BOZ5" s="20"/>
      <c r="BPA5" s="20"/>
      <c r="BPB5" s="20"/>
      <c r="BPC5" s="20"/>
      <c r="BPD5" s="20"/>
      <c r="BPE5" s="20"/>
      <c r="BPF5" s="20"/>
      <c r="BPG5" s="20"/>
      <c r="BPH5" s="20"/>
      <c r="BPI5" s="20"/>
      <c r="BPJ5" s="20"/>
      <c r="BPK5" s="20"/>
      <c r="BPL5" s="20"/>
      <c r="BPM5" s="20"/>
      <c r="BPN5" s="20"/>
      <c r="BPO5" s="20"/>
      <c r="BPP5" s="20"/>
      <c r="BPQ5" s="20"/>
      <c r="BPR5" s="20"/>
      <c r="BPS5" s="20"/>
      <c r="BPT5" s="20"/>
      <c r="BPU5" s="20"/>
      <c r="BPV5" s="20"/>
      <c r="BPW5" s="20"/>
      <c r="BPX5" s="20"/>
      <c r="BPY5" s="20"/>
      <c r="BPZ5" s="20"/>
      <c r="BQA5" s="20"/>
      <c r="BQB5" s="20"/>
      <c r="BQC5" s="20"/>
      <c r="BQD5" s="20"/>
      <c r="BQE5" s="20"/>
      <c r="BQF5" s="20"/>
      <c r="BQG5" s="20"/>
      <c r="BQH5" s="20"/>
      <c r="BQI5" s="20"/>
      <c r="BQJ5" s="20"/>
      <c r="BQK5" s="20"/>
      <c r="BQL5" s="20"/>
      <c r="BQM5" s="20"/>
      <c r="BQN5" s="20"/>
      <c r="BQO5" s="20"/>
      <c r="BQP5" s="20"/>
      <c r="BQQ5" s="20"/>
      <c r="BQR5" s="20"/>
      <c r="BQS5" s="20"/>
      <c r="BQT5" s="20"/>
      <c r="BQU5" s="20"/>
      <c r="BQV5" s="20"/>
      <c r="BQW5" s="20"/>
      <c r="BQX5" s="20"/>
      <c r="BQY5" s="20"/>
      <c r="BQZ5" s="20"/>
      <c r="BRA5" s="20"/>
      <c r="BRB5" s="20"/>
      <c r="BRC5" s="20"/>
      <c r="BRD5" s="20"/>
      <c r="BRE5" s="20"/>
      <c r="BRF5" s="20"/>
      <c r="BRG5" s="20"/>
      <c r="BRH5" s="20"/>
      <c r="BRI5" s="20"/>
      <c r="BRJ5" s="20"/>
      <c r="BRK5" s="20"/>
      <c r="BRL5" s="20"/>
      <c r="BRM5" s="20"/>
      <c r="BRN5" s="20"/>
      <c r="BRO5" s="20"/>
      <c r="BRP5" s="20"/>
      <c r="BRQ5" s="20"/>
      <c r="BRR5" s="20"/>
      <c r="BRS5" s="20"/>
      <c r="BRT5" s="20"/>
      <c r="BRU5" s="20"/>
      <c r="BRV5" s="20"/>
      <c r="BRW5" s="20"/>
      <c r="BRX5" s="20"/>
      <c r="BRY5" s="20"/>
      <c r="BRZ5" s="20"/>
      <c r="BSA5" s="20"/>
      <c r="BSB5" s="20"/>
      <c r="BSC5" s="20"/>
      <c r="BSD5" s="20"/>
      <c r="BSE5" s="20"/>
      <c r="BSF5" s="20"/>
      <c r="BSG5" s="20"/>
      <c r="BSH5" s="20"/>
      <c r="BSI5" s="20"/>
      <c r="BSJ5" s="20"/>
      <c r="BSK5" s="20"/>
      <c r="BSL5" s="20"/>
      <c r="BSM5" s="20"/>
      <c r="BSN5" s="20"/>
      <c r="BSO5" s="20"/>
      <c r="BSP5" s="20"/>
      <c r="BSQ5" s="20"/>
      <c r="BSR5" s="20"/>
      <c r="BSS5" s="20"/>
      <c r="BST5" s="20"/>
      <c r="BSU5" s="20"/>
      <c r="BSV5" s="20"/>
      <c r="BSW5" s="20"/>
      <c r="BSX5" s="20"/>
      <c r="BSY5" s="20"/>
      <c r="BSZ5" s="20"/>
      <c r="BTA5" s="20"/>
      <c r="BTB5" s="20"/>
      <c r="BTC5" s="20"/>
      <c r="BTD5" s="20"/>
      <c r="BTE5" s="20"/>
      <c r="BTF5" s="20"/>
      <c r="BTG5" s="20"/>
      <c r="BTH5" s="20"/>
      <c r="BTI5" s="20"/>
      <c r="BTJ5" s="20"/>
      <c r="BTK5" s="20"/>
      <c r="BTL5" s="20"/>
      <c r="BTM5" s="20"/>
      <c r="BTN5" s="20"/>
      <c r="BTO5" s="20"/>
      <c r="BTP5" s="20"/>
      <c r="BTQ5" s="20"/>
      <c r="BTR5" s="20"/>
      <c r="BTS5" s="20"/>
      <c r="BTT5" s="20"/>
      <c r="BTU5" s="20"/>
      <c r="BTV5" s="20"/>
      <c r="BTW5" s="20"/>
      <c r="BTX5" s="20"/>
      <c r="BTY5" s="20"/>
      <c r="BTZ5" s="20"/>
      <c r="BUA5" s="20"/>
      <c r="BUB5" s="20"/>
      <c r="BUC5" s="20"/>
      <c r="BUD5" s="20"/>
      <c r="BUE5" s="20"/>
      <c r="BUF5" s="20"/>
      <c r="BUG5" s="20"/>
      <c r="BUH5" s="20"/>
      <c r="BUI5" s="20"/>
      <c r="BUJ5" s="20"/>
      <c r="BUK5" s="20"/>
      <c r="BUL5" s="20"/>
      <c r="BUM5" s="20"/>
      <c r="BUN5" s="20"/>
      <c r="BUO5" s="20"/>
      <c r="BUP5" s="20"/>
      <c r="BUQ5" s="20"/>
      <c r="BUR5" s="20"/>
      <c r="BUS5" s="20"/>
      <c r="BUT5" s="20"/>
      <c r="BUU5" s="20"/>
      <c r="BUV5" s="20"/>
      <c r="BUW5" s="20"/>
      <c r="BUX5" s="20"/>
      <c r="BUY5" s="20"/>
      <c r="BUZ5" s="20"/>
      <c r="BVA5" s="20"/>
      <c r="BVB5" s="20"/>
      <c r="BVC5" s="20"/>
      <c r="BVD5" s="20"/>
      <c r="BVE5" s="20"/>
      <c r="BVF5" s="20"/>
      <c r="BVG5" s="20"/>
      <c r="BVH5" s="20"/>
      <c r="BVI5" s="20"/>
      <c r="BVJ5" s="20"/>
      <c r="BVK5" s="20"/>
      <c r="BVL5" s="20"/>
      <c r="BVM5" s="20"/>
      <c r="BVN5" s="20"/>
      <c r="BVO5" s="20"/>
      <c r="BVP5" s="20"/>
      <c r="BVQ5" s="20"/>
      <c r="BVR5" s="20"/>
      <c r="BVS5" s="20"/>
      <c r="BVT5" s="20"/>
      <c r="BVU5" s="20"/>
      <c r="BVV5" s="20"/>
      <c r="BVW5" s="20"/>
      <c r="BVX5" s="20"/>
      <c r="BVY5" s="20"/>
      <c r="BVZ5" s="20"/>
      <c r="BWA5" s="20"/>
      <c r="BWB5" s="20"/>
      <c r="BWC5" s="20"/>
      <c r="BWD5" s="20"/>
      <c r="BWE5" s="20"/>
      <c r="BWF5" s="20"/>
      <c r="BWG5" s="20"/>
      <c r="BWH5" s="20"/>
      <c r="BWI5" s="20"/>
      <c r="BWJ5" s="20"/>
      <c r="BWK5" s="20"/>
      <c r="BWL5" s="20"/>
      <c r="BWM5" s="20"/>
      <c r="BWN5" s="20"/>
      <c r="BWO5" s="20"/>
      <c r="BWP5" s="20"/>
      <c r="BWQ5" s="20"/>
      <c r="BWR5" s="20"/>
      <c r="BWS5" s="20"/>
      <c r="BWT5" s="20"/>
      <c r="BWU5" s="20"/>
      <c r="BWV5" s="20"/>
      <c r="BWW5" s="20"/>
      <c r="BWX5" s="20"/>
      <c r="BWY5" s="20"/>
      <c r="BWZ5" s="20"/>
      <c r="BXA5" s="20"/>
      <c r="BXB5" s="20"/>
      <c r="BXC5" s="20"/>
      <c r="BXD5" s="20"/>
      <c r="BXE5" s="20"/>
      <c r="BXF5" s="20"/>
      <c r="BXG5" s="20"/>
      <c r="BXH5" s="20"/>
      <c r="BXI5" s="20"/>
      <c r="BXJ5" s="20"/>
      <c r="BXK5" s="20"/>
      <c r="BXL5" s="20"/>
      <c r="BXM5" s="20"/>
      <c r="BXN5" s="20"/>
      <c r="BXO5" s="20"/>
      <c r="BXP5" s="20"/>
      <c r="BXQ5" s="20"/>
      <c r="BXR5" s="20"/>
      <c r="BXS5" s="20"/>
      <c r="BXT5" s="20"/>
      <c r="BXU5" s="20"/>
      <c r="BXV5" s="20"/>
      <c r="BXW5" s="20"/>
      <c r="BXX5" s="20"/>
      <c r="BXY5" s="20"/>
      <c r="BXZ5" s="20"/>
      <c r="BYA5" s="20"/>
      <c r="BYB5" s="20"/>
      <c r="BYC5" s="20"/>
      <c r="BYD5" s="20"/>
      <c r="BYE5" s="20"/>
      <c r="BYF5" s="20"/>
      <c r="BYG5" s="20"/>
      <c r="BYH5" s="20"/>
      <c r="BYI5" s="20"/>
      <c r="BYJ5" s="20"/>
      <c r="BYK5" s="20"/>
      <c r="BYL5" s="20"/>
      <c r="BYM5" s="20"/>
      <c r="BYN5" s="20"/>
      <c r="BYO5" s="20"/>
      <c r="BYP5" s="20"/>
      <c r="BYQ5" s="20"/>
      <c r="BYR5" s="20"/>
      <c r="BYS5" s="20"/>
      <c r="BYT5" s="20"/>
      <c r="BYU5" s="20"/>
      <c r="BYV5" s="20"/>
      <c r="BYW5" s="20"/>
      <c r="BYX5" s="20"/>
      <c r="BYY5" s="20"/>
      <c r="BYZ5" s="20"/>
      <c r="BZA5" s="20"/>
      <c r="BZB5" s="20"/>
      <c r="BZC5" s="20"/>
      <c r="BZD5" s="20"/>
      <c r="BZE5" s="20"/>
      <c r="BZF5" s="20"/>
      <c r="BZG5" s="20"/>
      <c r="BZH5" s="20"/>
      <c r="BZI5" s="20"/>
      <c r="BZJ5" s="20"/>
      <c r="BZK5" s="20"/>
      <c r="BZL5" s="20"/>
      <c r="BZM5" s="20"/>
      <c r="BZN5" s="20"/>
      <c r="BZO5" s="20"/>
      <c r="BZP5" s="20"/>
      <c r="BZQ5" s="20"/>
      <c r="BZR5" s="20"/>
      <c r="BZS5" s="20"/>
      <c r="BZT5" s="20"/>
      <c r="BZU5" s="20"/>
      <c r="BZV5" s="20"/>
      <c r="BZW5" s="20"/>
      <c r="BZX5" s="20"/>
      <c r="BZY5" s="20"/>
      <c r="BZZ5" s="20"/>
      <c r="CAA5" s="20"/>
      <c r="CAB5" s="20"/>
      <c r="CAC5" s="20"/>
      <c r="CAD5" s="20"/>
      <c r="CAE5" s="20"/>
      <c r="CAF5" s="20"/>
      <c r="CAG5" s="20"/>
      <c r="CAH5" s="20"/>
      <c r="CAI5" s="20"/>
      <c r="CAJ5" s="20"/>
      <c r="CAK5" s="20"/>
      <c r="CAL5" s="20"/>
      <c r="CAM5" s="20"/>
      <c r="CAN5" s="20"/>
      <c r="CAO5" s="20"/>
      <c r="CAP5" s="20"/>
      <c r="CAQ5" s="20"/>
      <c r="CAR5" s="20"/>
      <c r="CAS5" s="20"/>
      <c r="CAT5" s="20"/>
      <c r="CAU5" s="20"/>
      <c r="CAV5" s="20"/>
      <c r="CAW5" s="20"/>
      <c r="CAX5" s="20"/>
      <c r="CAY5" s="20"/>
      <c r="CAZ5" s="20"/>
      <c r="CBA5" s="20"/>
      <c r="CBB5" s="20"/>
      <c r="CBC5" s="20"/>
      <c r="CBD5" s="20"/>
      <c r="CBE5" s="20"/>
      <c r="CBF5" s="20"/>
      <c r="CBG5" s="20"/>
      <c r="CBH5" s="20"/>
      <c r="CBI5" s="20"/>
      <c r="CBJ5" s="20"/>
      <c r="CBK5" s="20"/>
      <c r="CBL5" s="20"/>
      <c r="CBM5" s="20"/>
      <c r="CBN5" s="20"/>
      <c r="CBO5" s="20"/>
      <c r="CBP5" s="20"/>
      <c r="CBQ5" s="20"/>
      <c r="CBR5" s="20"/>
      <c r="CBS5" s="20"/>
      <c r="CBT5" s="20"/>
      <c r="CBU5" s="20"/>
      <c r="CBV5" s="20"/>
      <c r="CBW5" s="20"/>
      <c r="CBX5" s="20"/>
      <c r="CBY5" s="20"/>
      <c r="CBZ5" s="20"/>
      <c r="CCA5" s="20"/>
      <c r="CCB5" s="20"/>
      <c r="CCC5" s="20"/>
      <c r="CCD5" s="20"/>
      <c r="CCE5" s="20"/>
      <c r="CCF5" s="20"/>
      <c r="CCG5" s="20"/>
      <c r="CCH5" s="20"/>
      <c r="CCI5" s="20"/>
      <c r="CCJ5" s="20"/>
      <c r="CCK5" s="20"/>
      <c r="CCL5" s="20"/>
      <c r="CCM5" s="20"/>
      <c r="CCN5" s="20"/>
      <c r="CCO5" s="20"/>
      <c r="CCP5" s="20"/>
      <c r="CCQ5" s="20"/>
      <c r="CCR5" s="20"/>
      <c r="CCS5" s="20"/>
      <c r="CCT5" s="20"/>
      <c r="CCU5" s="20"/>
      <c r="CCV5" s="20"/>
      <c r="CCW5" s="20"/>
      <c r="CCX5" s="20"/>
      <c r="CCY5" s="20"/>
      <c r="CCZ5" s="20"/>
      <c r="CDA5" s="20"/>
      <c r="CDB5" s="20"/>
      <c r="CDC5" s="20"/>
      <c r="CDD5" s="20"/>
      <c r="CDE5" s="20"/>
      <c r="CDF5" s="20"/>
      <c r="CDG5" s="20"/>
      <c r="CDH5" s="20"/>
      <c r="CDI5" s="20"/>
      <c r="CDJ5" s="20"/>
      <c r="CDK5" s="20"/>
      <c r="CDL5" s="20"/>
      <c r="CDM5" s="20"/>
      <c r="CDN5" s="20"/>
      <c r="CDO5" s="20"/>
      <c r="CDP5" s="20"/>
      <c r="CDQ5" s="20"/>
      <c r="CDR5" s="20"/>
      <c r="CDS5" s="20"/>
      <c r="CDT5" s="20"/>
      <c r="CDU5" s="20"/>
      <c r="CDV5" s="20"/>
      <c r="CDW5" s="20"/>
      <c r="CDX5" s="20"/>
      <c r="CDY5" s="20"/>
      <c r="CDZ5" s="20"/>
      <c r="CEA5" s="20"/>
      <c r="CEB5" s="20"/>
      <c r="CEC5" s="20"/>
      <c r="CED5" s="20"/>
      <c r="CEE5" s="20"/>
      <c r="CEF5" s="20"/>
      <c r="CEG5" s="20"/>
      <c r="CEH5" s="20"/>
      <c r="CEI5" s="20"/>
      <c r="CEJ5" s="20"/>
      <c r="CEK5" s="20"/>
      <c r="CEL5" s="20"/>
      <c r="CEM5" s="20"/>
      <c r="CEN5" s="20"/>
      <c r="CEO5" s="20"/>
      <c r="CEP5" s="20"/>
      <c r="CEQ5" s="20"/>
      <c r="CER5" s="20"/>
      <c r="CES5" s="20"/>
      <c r="CET5" s="20"/>
      <c r="CEU5" s="20"/>
      <c r="CEV5" s="20"/>
      <c r="CEW5" s="20"/>
      <c r="CEX5" s="20"/>
      <c r="CEY5" s="20"/>
      <c r="CEZ5" s="20"/>
      <c r="CFA5" s="20"/>
      <c r="CFB5" s="20"/>
      <c r="CFC5" s="20"/>
      <c r="CFD5" s="20"/>
      <c r="CFE5" s="20"/>
      <c r="CFF5" s="20"/>
      <c r="CFG5" s="20"/>
      <c r="CFH5" s="20"/>
      <c r="CFI5" s="20"/>
      <c r="CFJ5" s="20"/>
      <c r="CFK5" s="20"/>
      <c r="CFL5" s="20"/>
      <c r="CFM5" s="20"/>
      <c r="CFN5" s="20"/>
      <c r="CFO5" s="20"/>
      <c r="CFP5" s="20"/>
      <c r="CFQ5" s="20"/>
      <c r="CFR5" s="20"/>
      <c r="CFS5" s="20"/>
      <c r="CFT5" s="20"/>
      <c r="CFU5" s="20"/>
      <c r="CFV5" s="20"/>
      <c r="CFW5" s="20"/>
      <c r="CFX5" s="20"/>
      <c r="CFY5" s="20"/>
      <c r="CFZ5" s="20"/>
      <c r="CGA5" s="20"/>
      <c r="CGB5" s="20"/>
      <c r="CGC5" s="20"/>
      <c r="CGD5" s="20"/>
      <c r="CGE5" s="20"/>
      <c r="CGF5" s="20"/>
      <c r="CGG5" s="20"/>
      <c r="CGH5" s="20"/>
      <c r="CGI5" s="20"/>
      <c r="CGJ5" s="20"/>
      <c r="CGK5" s="20"/>
      <c r="CGL5" s="20"/>
      <c r="CGM5" s="20"/>
      <c r="CGN5" s="20"/>
      <c r="CGO5" s="20"/>
      <c r="CGP5" s="20"/>
      <c r="CGQ5" s="20"/>
      <c r="CGR5" s="20"/>
      <c r="CGS5" s="20"/>
      <c r="CGT5" s="20"/>
      <c r="CGU5" s="20"/>
      <c r="CGV5" s="20"/>
      <c r="CGW5" s="20"/>
      <c r="CGX5" s="20"/>
      <c r="CGY5" s="20"/>
      <c r="CGZ5" s="20"/>
      <c r="CHA5" s="20"/>
      <c r="CHB5" s="20"/>
      <c r="CHC5" s="20"/>
      <c r="CHD5" s="20"/>
      <c r="CHE5" s="20"/>
      <c r="CHF5" s="20"/>
      <c r="CHG5" s="20"/>
      <c r="CHH5" s="20"/>
      <c r="CHI5" s="20"/>
      <c r="CHJ5" s="20"/>
      <c r="CHK5" s="20"/>
      <c r="CHL5" s="20"/>
      <c r="CHM5" s="20"/>
      <c r="CHN5" s="20"/>
      <c r="CHO5" s="20"/>
      <c r="CHP5" s="20"/>
      <c r="CHQ5" s="20"/>
      <c r="CHR5" s="20"/>
      <c r="CHS5" s="20"/>
      <c r="CHT5" s="20"/>
      <c r="CHU5" s="20"/>
      <c r="CHV5" s="20"/>
      <c r="CHW5" s="20"/>
      <c r="CHX5" s="20"/>
      <c r="CHY5" s="20"/>
      <c r="CHZ5" s="20"/>
      <c r="CIA5" s="20"/>
      <c r="CIB5" s="20"/>
      <c r="CIC5" s="20"/>
      <c r="CID5" s="20"/>
      <c r="CIE5" s="20"/>
      <c r="CIF5" s="20"/>
      <c r="CIG5" s="20"/>
      <c r="CIH5" s="20"/>
      <c r="CII5" s="20"/>
      <c r="CIJ5" s="20"/>
      <c r="CIK5" s="20"/>
      <c r="CIL5" s="20"/>
      <c r="CIM5" s="20"/>
      <c r="CIN5" s="20"/>
      <c r="CIO5" s="20"/>
      <c r="CIP5" s="20"/>
      <c r="CIQ5" s="20"/>
      <c r="CIR5" s="20"/>
      <c r="CIS5" s="20"/>
      <c r="CIT5" s="20"/>
      <c r="CIU5" s="20"/>
      <c r="CIV5" s="20"/>
      <c r="CIW5" s="20"/>
      <c r="CIX5" s="20"/>
      <c r="CIY5" s="20"/>
      <c r="CIZ5" s="20"/>
      <c r="CJA5" s="20"/>
      <c r="CJB5" s="20"/>
      <c r="CJC5" s="20"/>
      <c r="CJD5" s="20"/>
      <c r="CJE5" s="20"/>
      <c r="CJF5" s="20"/>
      <c r="CJG5" s="20"/>
      <c r="CJH5" s="20"/>
      <c r="CJI5" s="20"/>
      <c r="CJJ5" s="20"/>
      <c r="CJK5" s="20"/>
      <c r="CJL5" s="20"/>
      <c r="CJM5" s="20"/>
      <c r="CJN5" s="20"/>
      <c r="CJO5" s="20"/>
      <c r="CJP5" s="20"/>
      <c r="CJQ5" s="20"/>
      <c r="CJR5" s="20"/>
      <c r="CJS5" s="20"/>
      <c r="CJT5" s="20"/>
      <c r="CJU5" s="20"/>
      <c r="CJV5" s="20"/>
      <c r="CJW5" s="20"/>
      <c r="CJX5" s="20"/>
      <c r="CJY5" s="20"/>
      <c r="CJZ5" s="20"/>
      <c r="CKA5" s="20"/>
      <c r="CKB5" s="20"/>
      <c r="CKC5" s="20"/>
      <c r="CKD5" s="20"/>
      <c r="CKE5" s="20"/>
      <c r="CKF5" s="20"/>
      <c r="CKG5" s="20"/>
      <c r="CKH5" s="20"/>
      <c r="CKI5" s="20"/>
      <c r="CKJ5" s="20"/>
      <c r="CKK5" s="20"/>
      <c r="CKL5" s="20"/>
      <c r="CKM5" s="20"/>
      <c r="CKN5" s="20"/>
      <c r="CKO5" s="20"/>
      <c r="CKP5" s="20"/>
      <c r="CKQ5" s="20"/>
      <c r="CKR5" s="20"/>
      <c r="CKS5" s="20"/>
      <c r="CKT5" s="20"/>
      <c r="CKU5" s="20"/>
      <c r="CKV5" s="20"/>
      <c r="CKW5" s="20"/>
      <c r="CKX5" s="20"/>
      <c r="CKY5" s="20"/>
      <c r="CKZ5" s="20"/>
      <c r="CLA5" s="20"/>
      <c r="CLB5" s="20"/>
      <c r="CLC5" s="20"/>
      <c r="CLD5" s="20"/>
      <c r="CLE5" s="20"/>
      <c r="CLF5" s="20"/>
      <c r="CLG5" s="20"/>
      <c r="CLH5" s="20"/>
      <c r="CLI5" s="20"/>
      <c r="CLJ5" s="20"/>
      <c r="CLK5" s="20"/>
      <c r="CLL5" s="20"/>
      <c r="CLM5" s="20"/>
      <c r="CLN5" s="20"/>
      <c r="CLO5" s="20"/>
      <c r="CLP5" s="20"/>
      <c r="CLQ5" s="20"/>
      <c r="CLR5" s="20"/>
      <c r="CLS5" s="20"/>
      <c r="CLT5" s="20"/>
      <c r="CLU5" s="20"/>
      <c r="CLV5" s="20"/>
      <c r="CLW5" s="20"/>
      <c r="CLX5" s="20"/>
      <c r="CLY5" s="20"/>
      <c r="CLZ5" s="20"/>
      <c r="CMA5" s="20"/>
      <c r="CMB5" s="20"/>
      <c r="CMC5" s="20"/>
      <c r="CMD5" s="20"/>
      <c r="CME5" s="20"/>
      <c r="CMF5" s="20"/>
      <c r="CMG5" s="20"/>
      <c r="CMH5" s="20"/>
      <c r="CMI5" s="20"/>
      <c r="CMJ5" s="20"/>
      <c r="CMK5" s="20"/>
      <c r="CML5" s="20"/>
      <c r="CMM5" s="20"/>
      <c r="CMN5" s="20"/>
      <c r="CMO5" s="20"/>
      <c r="CMP5" s="20"/>
      <c r="CMQ5" s="20"/>
      <c r="CMR5" s="20"/>
      <c r="CMS5" s="20"/>
      <c r="CMT5" s="20"/>
      <c r="CMU5" s="20"/>
      <c r="CMV5" s="20"/>
      <c r="CMW5" s="20"/>
      <c r="CMX5" s="20"/>
      <c r="CMY5" s="20"/>
      <c r="CMZ5" s="20"/>
      <c r="CNA5" s="20"/>
      <c r="CNB5" s="20"/>
      <c r="CNC5" s="20"/>
      <c r="CND5" s="20"/>
      <c r="CNE5" s="20"/>
      <c r="CNF5" s="20"/>
      <c r="CNG5" s="20"/>
      <c r="CNH5" s="20"/>
      <c r="CNI5" s="20"/>
      <c r="CNJ5" s="20"/>
      <c r="CNK5" s="20"/>
      <c r="CNL5" s="20"/>
      <c r="CNM5" s="20"/>
      <c r="CNN5" s="20"/>
      <c r="CNO5" s="20"/>
      <c r="CNP5" s="20"/>
      <c r="CNQ5" s="20"/>
      <c r="CNR5" s="20"/>
      <c r="CNS5" s="20"/>
      <c r="CNT5" s="20"/>
      <c r="CNU5" s="20"/>
      <c r="CNV5" s="20"/>
      <c r="CNW5" s="20"/>
      <c r="CNX5" s="20"/>
      <c r="CNY5" s="20"/>
      <c r="CNZ5" s="20"/>
      <c r="COA5" s="20"/>
      <c r="COB5" s="20"/>
      <c r="COC5" s="20"/>
      <c r="COD5" s="20"/>
      <c r="COE5" s="20"/>
      <c r="COF5" s="20"/>
      <c r="COG5" s="20"/>
      <c r="COH5" s="20"/>
      <c r="COI5" s="20"/>
      <c r="COJ5" s="20"/>
      <c r="COK5" s="20"/>
      <c r="COL5" s="20"/>
      <c r="COM5" s="20"/>
      <c r="CON5" s="20"/>
      <c r="COO5" s="20"/>
      <c r="COP5" s="20"/>
      <c r="COQ5" s="20"/>
      <c r="COR5" s="20"/>
      <c r="COS5" s="20"/>
      <c r="COT5" s="20"/>
      <c r="COU5" s="20"/>
      <c r="COV5" s="20"/>
      <c r="COW5" s="20"/>
      <c r="COX5" s="20"/>
      <c r="COY5" s="20"/>
      <c r="COZ5" s="20"/>
      <c r="CPA5" s="20"/>
      <c r="CPB5" s="20"/>
      <c r="CPC5" s="20"/>
      <c r="CPD5" s="20"/>
      <c r="CPE5" s="20"/>
      <c r="CPF5" s="20"/>
      <c r="CPG5" s="20"/>
      <c r="CPH5" s="20"/>
      <c r="CPI5" s="20"/>
      <c r="CPJ5" s="20"/>
      <c r="CPK5" s="20"/>
      <c r="CPL5" s="20"/>
      <c r="CPM5" s="20"/>
      <c r="CPN5" s="20"/>
      <c r="CPO5" s="20"/>
      <c r="CPP5" s="20"/>
      <c r="CPQ5" s="20"/>
      <c r="CPR5" s="20"/>
      <c r="CPS5" s="20"/>
      <c r="CPT5" s="20"/>
      <c r="CPU5" s="20"/>
      <c r="CPV5" s="20"/>
      <c r="CPW5" s="20"/>
      <c r="CPX5" s="20"/>
      <c r="CPY5" s="20"/>
      <c r="CPZ5" s="20"/>
      <c r="CQA5" s="20"/>
      <c r="CQB5" s="20"/>
      <c r="CQC5" s="20"/>
      <c r="CQD5" s="20"/>
      <c r="CQE5" s="20"/>
      <c r="CQF5" s="20"/>
      <c r="CQG5" s="20"/>
      <c r="CQH5" s="20"/>
      <c r="CQI5" s="20"/>
      <c r="CQJ5" s="20"/>
      <c r="CQK5" s="20"/>
      <c r="CQL5" s="20"/>
      <c r="CQM5" s="20"/>
      <c r="CQN5" s="20"/>
      <c r="CQO5" s="20"/>
      <c r="CQP5" s="20"/>
      <c r="CQQ5" s="20"/>
      <c r="CQR5" s="20"/>
      <c r="CQS5" s="20"/>
      <c r="CQT5" s="20"/>
      <c r="CQU5" s="20"/>
      <c r="CQV5" s="20"/>
      <c r="CQW5" s="20"/>
      <c r="CQX5" s="20"/>
      <c r="CQY5" s="20"/>
      <c r="CQZ5" s="20"/>
      <c r="CRA5" s="20"/>
      <c r="CRB5" s="20"/>
      <c r="CRC5" s="20"/>
      <c r="CRD5" s="20"/>
      <c r="CRE5" s="20"/>
      <c r="CRF5" s="20"/>
      <c r="CRG5" s="20"/>
      <c r="CRH5" s="20"/>
      <c r="CRI5" s="20"/>
      <c r="CRJ5" s="20"/>
      <c r="CRK5" s="20"/>
      <c r="CRL5" s="20"/>
      <c r="CRM5" s="20"/>
      <c r="CRN5" s="20"/>
      <c r="CRO5" s="20"/>
      <c r="CRP5" s="20"/>
      <c r="CRQ5" s="20"/>
      <c r="CRR5" s="20"/>
      <c r="CRS5" s="20"/>
      <c r="CRT5" s="20"/>
      <c r="CRU5" s="20"/>
      <c r="CRV5" s="20"/>
      <c r="CRW5" s="20"/>
      <c r="CRX5" s="20"/>
      <c r="CRY5" s="20"/>
      <c r="CRZ5" s="20"/>
      <c r="CSA5" s="20"/>
      <c r="CSB5" s="20"/>
      <c r="CSC5" s="20"/>
      <c r="CSD5" s="20"/>
      <c r="CSE5" s="20"/>
      <c r="CSF5" s="20"/>
      <c r="CSG5" s="20"/>
      <c r="CSH5" s="20"/>
      <c r="CSI5" s="20"/>
      <c r="CSJ5" s="20"/>
      <c r="CSK5" s="20"/>
      <c r="CSL5" s="20"/>
      <c r="CSM5" s="20"/>
      <c r="CSN5" s="20"/>
      <c r="CSO5" s="20"/>
      <c r="CSP5" s="20"/>
      <c r="CSQ5" s="20"/>
      <c r="CSR5" s="20"/>
      <c r="CSS5" s="20"/>
      <c r="CST5" s="20"/>
      <c r="CSU5" s="20"/>
      <c r="CSV5" s="20"/>
      <c r="CSW5" s="20"/>
      <c r="CSX5" s="20"/>
      <c r="CSY5" s="20"/>
      <c r="CSZ5" s="20"/>
      <c r="CTA5" s="20"/>
      <c r="CTB5" s="20"/>
      <c r="CTC5" s="20"/>
      <c r="CTD5" s="20"/>
      <c r="CTE5" s="20"/>
      <c r="CTF5" s="20"/>
      <c r="CTG5" s="20"/>
      <c r="CTH5" s="20"/>
      <c r="CTI5" s="20"/>
      <c r="CTJ5" s="20"/>
      <c r="CTK5" s="20"/>
      <c r="CTL5" s="20"/>
      <c r="CTM5" s="20"/>
      <c r="CTN5" s="20"/>
      <c r="CTO5" s="20"/>
      <c r="CTP5" s="20"/>
      <c r="CTQ5" s="20"/>
      <c r="CTR5" s="20"/>
      <c r="CTS5" s="20"/>
      <c r="CTT5" s="20"/>
      <c r="CTU5" s="20"/>
      <c r="CTV5" s="20"/>
      <c r="CTW5" s="20"/>
      <c r="CTX5" s="20"/>
      <c r="CTY5" s="20"/>
      <c r="CTZ5" s="20"/>
      <c r="CUA5" s="20"/>
      <c r="CUB5" s="20"/>
      <c r="CUC5" s="20"/>
      <c r="CUD5" s="20"/>
      <c r="CUE5" s="20"/>
      <c r="CUF5" s="20"/>
      <c r="CUG5" s="20"/>
      <c r="CUH5" s="20"/>
      <c r="CUI5" s="20"/>
      <c r="CUJ5" s="20"/>
      <c r="CUK5" s="20"/>
      <c r="CUL5" s="20"/>
      <c r="CUM5" s="20"/>
      <c r="CUN5" s="20"/>
      <c r="CUO5" s="20"/>
      <c r="CUP5" s="20"/>
      <c r="CUQ5" s="20"/>
      <c r="CUR5" s="20"/>
      <c r="CUS5" s="20"/>
      <c r="CUT5" s="20"/>
      <c r="CUU5" s="20"/>
      <c r="CUV5" s="20"/>
      <c r="CUW5" s="20"/>
      <c r="CUX5" s="20"/>
      <c r="CUY5" s="20"/>
      <c r="CUZ5" s="20"/>
      <c r="CVA5" s="20"/>
      <c r="CVB5" s="20"/>
      <c r="CVC5" s="20"/>
      <c r="CVD5" s="20"/>
      <c r="CVE5" s="20"/>
      <c r="CVF5" s="20"/>
      <c r="CVG5" s="20"/>
      <c r="CVH5" s="20"/>
      <c r="CVI5" s="20"/>
      <c r="CVJ5" s="20"/>
      <c r="CVK5" s="20"/>
      <c r="CVL5" s="20"/>
      <c r="CVM5" s="20"/>
      <c r="CVN5" s="20"/>
      <c r="CVO5" s="20"/>
      <c r="CVP5" s="20"/>
      <c r="CVQ5" s="20"/>
      <c r="CVR5" s="20"/>
      <c r="CVS5" s="20"/>
      <c r="CVT5" s="20"/>
      <c r="CVU5" s="20"/>
      <c r="CVV5" s="20"/>
      <c r="CVW5" s="20"/>
      <c r="CVX5" s="20"/>
      <c r="CVY5" s="20"/>
      <c r="CVZ5" s="20"/>
      <c r="CWA5" s="20"/>
      <c r="CWB5" s="20"/>
      <c r="CWC5" s="20"/>
      <c r="CWD5" s="20"/>
      <c r="CWE5" s="20"/>
      <c r="CWF5" s="20"/>
      <c r="CWG5" s="20"/>
      <c r="CWH5" s="20"/>
      <c r="CWI5" s="20"/>
      <c r="CWJ5" s="20"/>
      <c r="CWK5" s="20"/>
      <c r="CWL5" s="20"/>
      <c r="CWM5" s="20"/>
      <c r="CWN5" s="20"/>
      <c r="CWO5" s="20"/>
      <c r="CWP5" s="20"/>
      <c r="CWQ5" s="20"/>
      <c r="CWR5" s="20"/>
      <c r="CWS5" s="20"/>
      <c r="CWT5" s="20"/>
      <c r="CWU5" s="20"/>
      <c r="CWV5" s="20"/>
      <c r="CWW5" s="20"/>
      <c r="CWX5" s="20"/>
      <c r="CWY5" s="20"/>
      <c r="CWZ5" s="20"/>
      <c r="CXA5" s="20"/>
      <c r="CXB5" s="20"/>
      <c r="CXC5" s="20"/>
      <c r="CXD5" s="20"/>
      <c r="CXE5" s="20"/>
      <c r="CXF5" s="20"/>
      <c r="CXG5" s="20"/>
      <c r="CXH5" s="20"/>
      <c r="CXI5" s="20"/>
      <c r="CXJ5" s="20"/>
      <c r="CXK5" s="20"/>
      <c r="CXL5" s="20"/>
      <c r="CXM5" s="20"/>
      <c r="CXN5" s="20"/>
      <c r="CXO5" s="20"/>
      <c r="CXP5" s="20"/>
      <c r="CXQ5" s="20"/>
      <c r="CXR5" s="20"/>
      <c r="CXS5" s="20"/>
      <c r="CXT5" s="20"/>
      <c r="CXU5" s="20"/>
      <c r="CXV5" s="20"/>
      <c r="CXW5" s="20"/>
      <c r="CXX5" s="20"/>
      <c r="CXY5" s="20"/>
      <c r="CXZ5" s="20"/>
      <c r="CYA5" s="20"/>
      <c r="CYB5" s="20"/>
      <c r="CYC5" s="20"/>
      <c r="CYD5" s="20"/>
      <c r="CYE5" s="20"/>
      <c r="CYF5" s="20"/>
      <c r="CYG5" s="20"/>
      <c r="CYH5" s="20"/>
      <c r="CYI5" s="20"/>
      <c r="CYJ5" s="20"/>
      <c r="CYK5" s="20"/>
      <c r="CYL5" s="20"/>
      <c r="CYM5" s="20"/>
      <c r="CYN5" s="20"/>
      <c r="CYO5" s="20"/>
      <c r="CYP5" s="20"/>
      <c r="CYQ5" s="20"/>
      <c r="CYR5" s="20"/>
      <c r="CYS5" s="20"/>
      <c r="CYT5" s="20"/>
      <c r="CYU5" s="20"/>
      <c r="CYV5" s="20"/>
      <c r="CYW5" s="20"/>
      <c r="CYX5" s="20"/>
      <c r="CYY5" s="20"/>
      <c r="CYZ5" s="20"/>
      <c r="CZA5" s="20"/>
      <c r="CZB5" s="20"/>
      <c r="CZC5" s="20"/>
      <c r="CZD5" s="20"/>
      <c r="CZE5" s="20"/>
      <c r="CZF5" s="20"/>
      <c r="CZG5" s="20"/>
      <c r="CZH5" s="20"/>
      <c r="CZI5" s="20"/>
      <c r="CZJ5" s="20"/>
      <c r="CZK5" s="20"/>
      <c r="CZL5" s="20"/>
      <c r="CZM5" s="20"/>
      <c r="CZN5" s="20"/>
      <c r="CZO5" s="20"/>
      <c r="CZP5" s="20"/>
      <c r="CZQ5" s="20"/>
      <c r="CZR5" s="20"/>
      <c r="CZS5" s="20"/>
      <c r="CZT5" s="20"/>
      <c r="CZU5" s="20"/>
      <c r="CZV5" s="20"/>
      <c r="CZW5" s="20"/>
      <c r="CZX5" s="20"/>
      <c r="CZY5" s="20"/>
      <c r="CZZ5" s="20"/>
      <c r="DAA5" s="20"/>
      <c r="DAB5" s="20"/>
      <c r="DAC5" s="20"/>
      <c r="DAD5" s="20"/>
      <c r="DAE5" s="20"/>
      <c r="DAF5" s="20"/>
      <c r="DAG5" s="20"/>
      <c r="DAH5" s="20"/>
      <c r="DAI5" s="20"/>
      <c r="DAJ5" s="20"/>
      <c r="DAK5" s="20"/>
      <c r="DAL5" s="20"/>
      <c r="DAM5" s="20"/>
      <c r="DAN5" s="20"/>
      <c r="DAO5" s="20"/>
      <c r="DAP5" s="20"/>
      <c r="DAQ5" s="20"/>
      <c r="DAR5" s="20"/>
      <c r="DAS5" s="20"/>
      <c r="DAT5" s="20"/>
      <c r="DAU5" s="20"/>
      <c r="DAV5" s="20"/>
      <c r="DAW5" s="20"/>
      <c r="DAX5" s="20"/>
      <c r="DAY5" s="20"/>
      <c r="DAZ5" s="20"/>
      <c r="DBA5" s="20"/>
      <c r="DBB5" s="20"/>
      <c r="DBC5" s="20"/>
      <c r="DBD5" s="20"/>
      <c r="DBE5" s="20"/>
      <c r="DBF5" s="20"/>
      <c r="DBG5" s="20"/>
      <c r="DBH5" s="20"/>
      <c r="DBI5" s="20"/>
      <c r="DBJ5" s="20"/>
      <c r="DBK5" s="20"/>
      <c r="DBL5" s="20"/>
      <c r="DBM5" s="20"/>
      <c r="DBN5" s="20"/>
      <c r="DBO5" s="20"/>
      <c r="DBP5" s="20"/>
      <c r="DBQ5" s="20"/>
      <c r="DBR5" s="20"/>
      <c r="DBS5" s="20"/>
      <c r="DBT5" s="20"/>
      <c r="DBU5" s="20"/>
      <c r="DBV5" s="20"/>
      <c r="DBW5" s="20"/>
      <c r="DBX5" s="20"/>
      <c r="DBY5" s="20"/>
      <c r="DBZ5" s="20"/>
      <c r="DCA5" s="20"/>
      <c r="DCB5" s="20"/>
      <c r="DCC5" s="20"/>
      <c r="DCD5" s="20"/>
      <c r="DCE5" s="20"/>
      <c r="DCF5" s="20"/>
      <c r="DCG5" s="20"/>
      <c r="DCH5" s="20"/>
      <c r="DCI5" s="20"/>
      <c r="DCJ5" s="20"/>
      <c r="DCK5" s="20"/>
      <c r="DCL5" s="20"/>
      <c r="DCM5" s="20"/>
      <c r="DCN5" s="20"/>
      <c r="DCO5" s="20"/>
      <c r="DCP5" s="20"/>
      <c r="DCQ5" s="20"/>
      <c r="DCR5" s="20"/>
      <c r="DCS5" s="20"/>
      <c r="DCT5" s="20"/>
      <c r="DCU5" s="20"/>
      <c r="DCV5" s="20"/>
      <c r="DCW5" s="20"/>
      <c r="DCX5" s="20"/>
      <c r="DCY5" s="20"/>
      <c r="DCZ5" s="20"/>
      <c r="DDA5" s="20"/>
      <c r="DDB5" s="20"/>
      <c r="DDC5" s="20"/>
      <c r="DDD5" s="20"/>
      <c r="DDE5" s="20"/>
      <c r="DDF5" s="20"/>
      <c r="DDG5" s="20"/>
      <c r="DDH5" s="20"/>
      <c r="DDI5" s="20"/>
      <c r="DDJ5" s="20"/>
      <c r="DDK5" s="20"/>
      <c r="DDL5" s="20"/>
      <c r="DDM5" s="20"/>
      <c r="DDN5" s="20"/>
      <c r="DDO5" s="20"/>
      <c r="DDP5" s="20"/>
      <c r="DDQ5" s="20"/>
      <c r="DDR5" s="20"/>
      <c r="DDS5" s="20"/>
      <c r="DDT5" s="20"/>
      <c r="DDU5" s="20"/>
      <c r="DDV5" s="20"/>
      <c r="DDW5" s="20"/>
      <c r="DDX5" s="20"/>
      <c r="DDY5" s="20"/>
      <c r="DDZ5" s="20"/>
      <c r="DEA5" s="20"/>
      <c r="DEB5" s="20"/>
      <c r="DEC5" s="20"/>
      <c r="DED5" s="20"/>
      <c r="DEE5" s="20"/>
      <c r="DEF5" s="20"/>
      <c r="DEG5" s="20"/>
      <c r="DEH5" s="20"/>
      <c r="DEI5" s="20"/>
      <c r="DEJ5" s="20"/>
      <c r="DEK5" s="20"/>
      <c r="DEL5" s="20"/>
      <c r="DEM5" s="20"/>
      <c r="DEN5" s="20"/>
      <c r="DEO5" s="20"/>
      <c r="DEP5" s="20"/>
      <c r="DEQ5" s="20"/>
      <c r="DER5" s="20"/>
      <c r="DES5" s="20"/>
      <c r="DET5" s="20"/>
      <c r="DEU5" s="20"/>
      <c r="DEV5" s="20"/>
      <c r="DEW5" s="20"/>
      <c r="DEX5" s="20"/>
      <c r="DEY5" s="20"/>
      <c r="DEZ5" s="20"/>
      <c r="DFA5" s="20"/>
      <c r="DFB5" s="20"/>
      <c r="DFC5" s="20"/>
      <c r="DFD5" s="20"/>
      <c r="DFE5" s="20"/>
      <c r="DFF5" s="20"/>
      <c r="DFG5" s="20"/>
      <c r="DFH5" s="20"/>
      <c r="DFI5" s="20"/>
      <c r="DFJ5" s="20"/>
      <c r="DFK5" s="20"/>
      <c r="DFL5" s="20"/>
      <c r="DFM5" s="20"/>
      <c r="DFN5" s="20"/>
      <c r="DFO5" s="20"/>
      <c r="DFP5" s="20"/>
      <c r="DFQ5" s="20"/>
      <c r="DFR5" s="20"/>
      <c r="DFS5" s="20"/>
      <c r="DFT5" s="20"/>
      <c r="DFU5" s="20"/>
      <c r="DFV5" s="20"/>
      <c r="DFW5" s="20"/>
      <c r="DFX5" s="20"/>
      <c r="DFY5" s="20"/>
      <c r="DFZ5" s="20"/>
      <c r="DGA5" s="20"/>
      <c r="DGB5" s="20"/>
      <c r="DGC5" s="20"/>
      <c r="DGD5" s="20"/>
      <c r="DGE5" s="20"/>
      <c r="DGF5" s="20"/>
      <c r="DGG5" s="20"/>
      <c r="DGH5" s="20"/>
      <c r="DGI5" s="20"/>
      <c r="DGJ5" s="20"/>
      <c r="DGK5" s="20"/>
      <c r="DGL5" s="20"/>
      <c r="DGM5" s="20"/>
      <c r="DGN5" s="20"/>
      <c r="DGO5" s="20"/>
      <c r="DGP5" s="20"/>
      <c r="DGQ5" s="20"/>
      <c r="DGR5" s="20"/>
      <c r="DGS5" s="20"/>
      <c r="DGT5" s="20"/>
      <c r="DGU5" s="20"/>
      <c r="DGV5" s="20"/>
      <c r="DGW5" s="20"/>
      <c r="DGX5" s="20"/>
      <c r="DGY5" s="20"/>
      <c r="DGZ5" s="20"/>
      <c r="DHA5" s="20"/>
      <c r="DHB5" s="20"/>
      <c r="DHC5" s="20"/>
      <c r="DHD5" s="20"/>
      <c r="DHE5" s="20"/>
      <c r="DHF5" s="20"/>
      <c r="DHG5" s="20"/>
      <c r="DHH5" s="20"/>
      <c r="DHI5" s="20"/>
      <c r="DHJ5" s="20"/>
      <c r="DHK5" s="20"/>
      <c r="DHL5" s="20"/>
      <c r="DHM5" s="20"/>
      <c r="DHN5" s="20"/>
      <c r="DHO5" s="20"/>
      <c r="DHP5" s="20"/>
      <c r="DHQ5" s="20"/>
      <c r="DHR5" s="20"/>
      <c r="DHS5" s="20"/>
      <c r="DHT5" s="20"/>
      <c r="DHU5" s="20"/>
      <c r="DHV5" s="20"/>
      <c r="DHW5" s="20"/>
      <c r="DHX5" s="20"/>
      <c r="DHY5" s="20"/>
      <c r="DHZ5" s="20"/>
      <c r="DIA5" s="20"/>
      <c r="DIB5" s="20"/>
      <c r="DIC5" s="20"/>
      <c r="DID5" s="20"/>
      <c r="DIE5" s="20"/>
      <c r="DIF5" s="20"/>
      <c r="DIG5" s="20"/>
      <c r="DIH5" s="20"/>
      <c r="DII5" s="20"/>
      <c r="DIJ5" s="20"/>
      <c r="DIK5" s="20"/>
      <c r="DIL5" s="20"/>
      <c r="DIM5" s="20"/>
      <c r="DIN5" s="20"/>
      <c r="DIO5" s="20"/>
      <c r="DIP5" s="20"/>
      <c r="DIQ5" s="20"/>
      <c r="DIR5" s="20"/>
      <c r="DIS5" s="20"/>
      <c r="DIT5" s="20"/>
      <c r="DIU5" s="20"/>
      <c r="DIV5" s="20"/>
      <c r="DIW5" s="20"/>
      <c r="DIX5" s="20"/>
      <c r="DIY5" s="20"/>
      <c r="DIZ5" s="20"/>
      <c r="DJA5" s="20"/>
      <c r="DJB5" s="20"/>
      <c r="DJC5" s="20"/>
      <c r="DJD5" s="20"/>
      <c r="DJE5" s="20"/>
      <c r="DJF5" s="20"/>
      <c r="DJG5" s="20"/>
      <c r="DJH5" s="20"/>
      <c r="DJI5" s="20"/>
      <c r="DJJ5" s="20"/>
      <c r="DJK5" s="20"/>
      <c r="DJL5" s="20"/>
      <c r="DJM5" s="20"/>
      <c r="DJN5" s="20"/>
      <c r="DJO5" s="20"/>
      <c r="DJP5" s="20"/>
      <c r="DJQ5" s="20"/>
      <c r="DJR5" s="20"/>
      <c r="DJS5" s="20"/>
      <c r="DJT5" s="20"/>
      <c r="DJU5" s="20"/>
      <c r="DJV5" s="20"/>
      <c r="DJW5" s="20"/>
      <c r="DJX5" s="20"/>
      <c r="DJY5" s="20"/>
      <c r="DJZ5" s="20"/>
      <c r="DKA5" s="20"/>
      <c r="DKB5" s="20"/>
      <c r="DKC5" s="20"/>
      <c r="DKD5" s="20"/>
      <c r="DKE5" s="20"/>
      <c r="DKF5" s="20"/>
      <c r="DKG5" s="20"/>
      <c r="DKH5" s="20"/>
      <c r="DKI5" s="20"/>
      <c r="DKJ5" s="20"/>
      <c r="DKK5" s="20"/>
      <c r="DKL5" s="20"/>
      <c r="DKM5" s="20"/>
      <c r="DKN5" s="20"/>
      <c r="DKO5" s="20"/>
      <c r="DKP5" s="20"/>
      <c r="DKQ5" s="20"/>
      <c r="DKR5" s="20"/>
      <c r="DKS5" s="20"/>
      <c r="DKT5" s="20"/>
      <c r="DKU5" s="20"/>
      <c r="DKV5" s="20"/>
      <c r="DKW5" s="20"/>
      <c r="DKX5" s="20"/>
      <c r="DKY5" s="20"/>
      <c r="DKZ5" s="20"/>
      <c r="DLA5" s="20"/>
      <c r="DLB5" s="20"/>
      <c r="DLC5" s="20"/>
      <c r="DLD5" s="20"/>
      <c r="DLE5" s="20"/>
      <c r="DLF5" s="20"/>
      <c r="DLG5" s="20"/>
      <c r="DLH5" s="20"/>
      <c r="DLI5" s="20"/>
      <c r="DLJ5" s="20"/>
      <c r="DLK5" s="20"/>
      <c r="DLL5" s="20"/>
      <c r="DLM5" s="20"/>
      <c r="DLN5" s="20"/>
      <c r="DLO5" s="20"/>
      <c r="DLP5" s="20"/>
      <c r="DLQ5" s="20"/>
      <c r="DLR5" s="20"/>
      <c r="DLS5" s="20"/>
      <c r="DLT5" s="20"/>
      <c r="DLU5" s="20"/>
      <c r="DLV5" s="20"/>
      <c r="DLW5" s="20"/>
      <c r="DLX5" s="20"/>
      <c r="DLY5" s="20"/>
      <c r="DLZ5" s="20"/>
      <c r="DMA5" s="20"/>
      <c r="DMB5" s="20"/>
      <c r="DMC5" s="20"/>
      <c r="DMD5" s="20"/>
      <c r="DME5" s="20"/>
      <c r="DMF5" s="20"/>
      <c r="DMG5" s="20"/>
      <c r="DMH5" s="20"/>
      <c r="DMI5" s="20"/>
      <c r="DMJ5" s="20"/>
      <c r="DMK5" s="20"/>
      <c r="DML5" s="20"/>
      <c r="DMM5" s="20"/>
      <c r="DMN5" s="20"/>
      <c r="DMO5" s="20"/>
      <c r="DMP5" s="20"/>
      <c r="DMQ5" s="20"/>
      <c r="DMR5" s="20"/>
      <c r="DMS5" s="20"/>
      <c r="DMT5" s="20"/>
      <c r="DMU5" s="20"/>
      <c r="DMV5" s="20"/>
      <c r="DMW5" s="20"/>
      <c r="DMX5" s="20"/>
      <c r="DMY5" s="20"/>
      <c r="DMZ5" s="20"/>
      <c r="DNA5" s="20"/>
      <c r="DNB5" s="20"/>
      <c r="DNC5" s="20"/>
      <c r="DND5" s="20"/>
      <c r="DNE5" s="20"/>
      <c r="DNF5" s="20"/>
      <c r="DNG5" s="20"/>
      <c r="DNH5" s="20"/>
      <c r="DNI5" s="20"/>
      <c r="DNJ5" s="20"/>
      <c r="DNK5" s="20"/>
      <c r="DNL5" s="20"/>
      <c r="DNM5" s="20"/>
      <c r="DNN5" s="20"/>
      <c r="DNO5" s="20"/>
      <c r="DNP5" s="20"/>
      <c r="DNQ5" s="20"/>
      <c r="DNR5" s="20"/>
      <c r="DNS5" s="20"/>
      <c r="DNT5" s="20"/>
      <c r="DNU5" s="20"/>
      <c r="DNV5" s="20"/>
      <c r="DNW5" s="20"/>
      <c r="DNX5" s="20"/>
      <c r="DNY5" s="20"/>
      <c r="DNZ5" s="20"/>
      <c r="DOA5" s="20"/>
      <c r="DOB5" s="20"/>
      <c r="DOC5" s="20"/>
      <c r="DOD5" s="20"/>
      <c r="DOE5" s="20"/>
      <c r="DOF5" s="20"/>
      <c r="DOG5" s="20"/>
      <c r="DOH5" s="20"/>
      <c r="DOI5" s="20"/>
      <c r="DOJ5" s="20"/>
      <c r="DOK5" s="20"/>
      <c r="DOL5" s="20"/>
      <c r="DOM5" s="20"/>
      <c r="DON5" s="20"/>
      <c r="DOO5" s="20"/>
      <c r="DOP5" s="20"/>
      <c r="DOQ5" s="20"/>
      <c r="DOR5" s="20"/>
      <c r="DOS5" s="20"/>
      <c r="DOT5" s="20"/>
      <c r="DOU5" s="20"/>
      <c r="DOV5" s="20"/>
      <c r="DOW5" s="20"/>
      <c r="DOX5" s="20"/>
      <c r="DOY5" s="20"/>
      <c r="DOZ5" s="20"/>
      <c r="DPA5" s="20"/>
      <c r="DPB5" s="20"/>
      <c r="DPC5" s="20"/>
      <c r="DPD5" s="20"/>
      <c r="DPE5" s="20"/>
      <c r="DPF5" s="20"/>
      <c r="DPG5" s="20"/>
      <c r="DPH5" s="20"/>
      <c r="DPI5" s="20"/>
      <c r="DPJ5" s="20"/>
      <c r="DPK5" s="20"/>
      <c r="DPL5" s="20"/>
      <c r="DPM5" s="20"/>
      <c r="DPN5" s="20"/>
      <c r="DPO5" s="20"/>
      <c r="DPP5" s="20"/>
      <c r="DPQ5" s="20"/>
      <c r="DPR5" s="20"/>
      <c r="DPS5" s="20"/>
      <c r="DPT5" s="20"/>
      <c r="DPU5" s="20"/>
      <c r="DPV5" s="20"/>
      <c r="DPW5" s="20"/>
      <c r="DPX5" s="20"/>
      <c r="DPY5" s="20"/>
      <c r="DPZ5" s="20"/>
      <c r="DQA5" s="20"/>
      <c r="DQB5" s="20"/>
      <c r="DQC5" s="20"/>
      <c r="DQD5" s="20"/>
      <c r="DQE5" s="20"/>
      <c r="DQF5" s="20"/>
      <c r="DQG5" s="20"/>
      <c r="DQH5" s="20"/>
      <c r="DQI5" s="20"/>
      <c r="DQJ5" s="20"/>
      <c r="DQK5" s="20"/>
      <c r="DQL5" s="20"/>
      <c r="DQM5" s="20"/>
      <c r="DQN5" s="20"/>
      <c r="DQO5" s="20"/>
      <c r="DQP5" s="20"/>
      <c r="DQQ5" s="20"/>
      <c r="DQR5" s="20"/>
      <c r="DQS5" s="20"/>
      <c r="DQT5" s="20"/>
      <c r="DQU5" s="20"/>
      <c r="DQV5" s="20"/>
      <c r="DQW5" s="20"/>
      <c r="DQX5" s="20"/>
      <c r="DQY5" s="20"/>
      <c r="DQZ5" s="20"/>
      <c r="DRA5" s="20"/>
      <c r="DRB5" s="20"/>
      <c r="DRC5" s="20"/>
      <c r="DRD5" s="20"/>
      <c r="DRE5" s="20"/>
      <c r="DRF5" s="20"/>
      <c r="DRG5" s="20"/>
      <c r="DRH5" s="20"/>
      <c r="DRI5" s="20"/>
      <c r="DRJ5" s="20"/>
      <c r="DRK5" s="20"/>
      <c r="DRL5" s="20"/>
      <c r="DRM5" s="20"/>
      <c r="DRN5" s="20"/>
      <c r="DRO5" s="20"/>
      <c r="DRP5" s="20"/>
      <c r="DRQ5" s="20"/>
      <c r="DRR5" s="20"/>
      <c r="DRS5" s="20"/>
      <c r="DRT5" s="20"/>
      <c r="DRU5" s="20"/>
      <c r="DRV5" s="20"/>
      <c r="DRW5" s="20"/>
      <c r="DRX5" s="20"/>
      <c r="DRY5" s="20"/>
      <c r="DRZ5" s="20"/>
      <c r="DSA5" s="20"/>
      <c r="DSB5" s="20"/>
      <c r="DSC5" s="20"/>
      <c r="DSD5" s="20"/>
      <c r="DSE5" s="20"/>
      <c r="DSF5" s="20"/>
      <c r="DSG5" s="20"/>
      <c r="DSH5" s="20"/>
      <c r="DSI5" s="20"/>
      <c r="DSJ5" s="20"/>
      <c r="DSK5" s="20"/>
      <c r="DSL5" s="20"/>
      <c r="DSM5" s="20"/>
      <c r="DSN5" s="20"/>
      <c r="DSO5" s="20"/>
      <c r="DSP5" s="20"/>
      <c r="DSQ5" s="20"/>
      <c r="DSR5" s="20"/>
      <c r="DSS5" s="20"/>
      <c r="DST5" s="20"/>
      <c r="DSU5" s="20"/>
      <c r="DSV5" s="20"/>
      <c r="DSW5" s="20"/>
      <c r="DSX5" s="20"/>
      <c r="DSY5" s="20"/>
      <c r="DSZ5" s="20"/>
      <c r="DTA5" s="20"/>
      <c r="DTB5" s="20"/>
      <c r="DTC5" s="20"/>
      <c r="DTD5" s="20"/>
      <c r="DTE5" s="20"/>
      <c r="DTF5" s="20"/>
      <c r="DTG5" s="20"/>
      <c r="DTH5" s="20"/>
      <c r="DTI5" s="20"/>
      <c r="DTJ5" s="20"/>
      <c r="DTK5" s="20"/>
      <c r="DTL5" s="20"/>
      <c r="DTM5" s="20"/>
      <c r="DTN5" s="20"/>
      <c r="DTO5" s="20"/>
      <c r="DTP5" s="20"/>
      <c r="DTQ5" s="20"/>
      <c r="DTR5" s="20"/>
      <c r="DTS5" s="20"/>
      <c r="DTT5" s="20"/>
      <c r="DTU5" s="20"/>
      <c r="DTV5" s="20"/>
      <c r="DTW5" s="20"/>
      <c r="DTX5" s="20"/>
      <c r="DTY5" s="20"/>
      <c r="DTZ5" s="20"/>
      <c r="DUA5" s="20"/>
      <c r="DUB5" s="20"/>
      <c r="DUC5" s="20"/>
      <c r="DUD5" s="20"/>
      <c r="DUE5" s="20"/>
      <c r="DUF5" s="20"/>
      <c r="DUG5" s="20"/>
      <c r="DUH5" s="20"/>
      <c r="DUI5" s="20"/>
      <c r="DUJ5" s="20"/>
      <c r="DUK5" s="20"/>
      <c r="DUL5" s="20"/>
      <c r="DUM5" s="20"/>
      <c r="DUN5" s="20"/>
      <c r="DUO5" s="20"/>
      <c r="DUP5" s="20"/>
      <c r="DUQ5" s="20"/>
      <c r="DUR5" s="20"/>
      <c r="DUS5" s="20"/>
      <c r="DUT5" s="20"/>
      <c r="DUU5" s="20"/>
      <c r="DUV5" s="20"/>
      <c r="DUW5" s="20"/>
      <c r="DUX5" s="20"/>
      <c r="DUY5" s="20"/>
      <c r="DUZ5" s="20"/>
      <c r="DVA5" s="20"/>
      <c r="DVB5" s="20"/>
      <c r="DVC5" s="20"/>
      <c r="DVD5" s="20"/>
      <c r="DVE5" s="20"/>
      <c r="DVF5" s="20"/>
      <c r="DVG5" s="20"/>
      <c r="DVH5" s="20"/>
      <c r="DVI5" s="20"/>
      <c r="DVJ5" s="20"/>
      <c r="DVK5" s="20"/>
      <c r="DVL5" s="20"/>
      <c r="DVM5" s="20"/>
      <c r="DVN5" s="20"/>
      <c r="DVO5" s="20"/>
      <c r="DVP5" s="20"/>
      <c r="DVQ5" s="20"/>
      <c r="DVR5" s="20"/>
      <c r="DVS5" s="20"/>
      <c r="DVT5" s="20"/>
      <c r="DVU5" s="20"/>
      <c r="DVV5" s="20"/>
      <c r="DVW5" s="20"/>
      <c r="DVX5" s="20"/>
      <c r="DVY5" s="20"/>
      <c r="DVZ5" s="20"/>
      <c r="DWA5" s="20"/>
      <c r="DWB5" s="20"/>
      <c r="DWC5" s="20"/>
      <c r="DWD5" s="20"/>
      <c r="DWE5" s="20"/>
      <c r="DWF5" s="20"/>
      <c r="DWG5" s="20"/>
      <c r="DWH5" s="20"/>
      <c r="DWI5" s="20"/>
      <c r="DWJ5" s="20"/>
      <c r="DWK5" s="20"/>
      <c r="DWL5" s="20"/>
      <c r="DWM5" s="20"/>
      <c r="DWN5" s="20"/>
      <c r="DWO5" s="20"/>
      <c r="DWP5" s="20"/>
      <c r="DWQ5" s="20"/>
      <c r="DWR5" s="20"/>
      <c r="DWS5" s="20"/>
      <c r="DWT5" s="20"/>
      <c r="DWU5" s="20"/>
      <c r="DWV5" s="20"/>
      <c r="DWW5" s="20"/>
      <c r="DWX5" s="20"/>
      <c r="DWY5" s="20"/>
      <c r="DWZ5" s="20"/>
      <c r="DXA5" s="20"/>
      <c r="DXB5" s="20"/>
      <c r="DXC5" s="20"/>
      <c r="DXD5" s="20"/>
      <c r="DXE5" s="20"/>
      <c r="DXF5" s="20"/>
      <c r="DXG5" s="20"/>
      <c r="DXH5" s="20"/>
      <c r="DXI5" s="20"/>
      <c r="DXJ5" s="20"/>
      <c r="DXK5" s="20"/>
      <c r="DXL5" s="20"/>
      <c r="DXM5" s="20"/>
      <c r="DXN5" s="20"/>
      <c r="DXO5" s="20"/>
      <c r="DXP5" s="20"/>
      <c r="DXQ5" s="20"/>
      <c r="DXR5" s="20"/>
      <c r="DXS5" s="20"/>
      <c r="DXT5" s="20"/>
      <c r="DXU5" s="20"/>
      <c r="DXV5" s="20"/>
      <c r="DXW5" s="20"/>
      <c r="DXX5" s="20"/>
      <c r="DXY5" s="20"/>
      <c r="DXZ5" s="20"/>
      <c r="DYA5" s="20"/>
      <c r="DYB5" s="20"/>
      <c r="DYC5" s="20"/>
      <c r="DYD5" s="20"/>
      <c r="DYE5" s="20"/>
      <c r="DYF5" s="20"/>
      <c r="DYG5" s="20"/>
      <c r="DYH5" s="20"/>
      <c r="DYI5" s="20"/>
      <c r="DYJ5" s="20"/>
      <c r="DYK5" s="20"/>
      <c r="DYL5" s="20"/>
      <c r="DYM5" s="20"/>
      <c r="DYN5" s="20"/>
      <c r="DYO5" s="20"/>
      <c r="DYP5" s="20"/>
      <c r="DYQ5" s="20"/>
      <c r="DYR5" s="20"/>
      <c r="DYS5" s="20"/>
      <c r="DYT5" s="20"/>
      <c r="DYU5" s="20"/>
      <c r="DYV5" s="20"/>
      <c r="DYW5" s="20"/>
      <c r="DYX5" s="20"/>
      <c r="DYY5" s="20"/>
      <c r="DYZ5" s="20"/>
      <c r="DZA5" s="20"/>
      <c r="DZB5" s="20"/>
      <c r="DZC5" s="20"/>
      <c r="DZD5" s="20"/>
      <c r="DZE5" s="20"/>
      <c r="DZF5" s="20"/>
      <c r="DZG5" s="20"/>
      <c r="DZH5" s="20"/>
      <c r="DZI5" s="20"/>
      <c r="DZJ5" s="20"/>
      <c r="DZK5" s="20"/>
      <c r="DZL5" s="20"/>
      <c r="DZM5" s="20"/>
      <c r="DZN5" s="20"/>
      <c r="DZO5" s="20"/>
      <c r="DZP5" s="20"/>
      <c r="DZQ5" s="20"/>
      <c r="DZR5" s="20"/>
      <c r="DZS5" s="20"/>
      <c r="DZT5" s="20"/>
      <c r="DZU5" s="20"/>
      <c r="DZV5" s="20"/>
      <c r="DZW5" s="20"/>
      <c r="DZX5" s="20"/>
      <c r="DZY5" s="20"/>
      <c r="DZZ5" s="20"/>
      <c r="EAA5" s="20"/>
      <c r="EAB5" s="20"/>
      <c r="EAC5" s="20"/>
      <c r="EAD5" s="20"/>
      <c r="EAE5" s="20"/>
      <c r="EAF5" s="20"/>
      <c r="EAG5" s="20"/>
      <c r="EAH5" s="20"/>
      <c r="EAI5" s="20"/>
      <c r="EAJ5" s="20"/>
      <c r="EAK5" s="20"/>
      <c r="EAL5" s="20"/>
      <c r="EAM5" s="20"/>
      <c r="EAN5" s="20"/>
      <c r="EAO5" s="20"/>
      <c r="EAP5" s="20"/>
      <c r="EAQ5" s="20"/>
      <c r="EAR5" s="20"/>
      <c r="EAS5" s="20"/>
      <c r="EAT5" s="20"/>
      <c r="EAU5" s="20"/>
      <c r="EAV5" s="20"/>
      <c r="EAW5" s="20"/>
      <c r="EAX5" s="20"/>
      <c r="EAY5" s="20"/>
      <c r="EAZ5" s="20"/>
      <c r="EBA5" s="20"/>
      <c r="EBB5" s="20"/>
      <c r="EBC5" s="20"/>
      <c r="EBD5" s="20"/>
      <c r="EBE5" s="20"/>
      <c r="EBF5" s="20"/>
      <c r="EBG5" s="20"/>
      <c r="EBH5" s="20"/>
      <c r="EBI5" s="20"/>
      <c r="EBJ5" s="20"/>
      <c r="EBK5" s="20"/>
      <c r="EBL5" s="20"/>
      <c r="EBM5" s="20"/>
      <c r="EBN5" s="20"/>
      <c r="EBO5" s="20"/>
      <c r="EBP5" s="20"/>
      <c r="EBQ5" s="20"/>
      <c r="EBR5" s="20"/>
      <c r="EBS5" s="20"/>
      <c r="EBT5" s="20"/>
      <c r="EBU5" s="20"/>
      <c r="EBV5" s="20"/>
      <c r="EBW5" s="20"/>
      <c r="EBX5" s="20"/>
      <c r="EBY5" s="20"/>
      <c r="EBZ5" s="20"/>
      <c r="ECA5" s="20"/>
      <c r="ECB5" s="20"/>
      <c r="ECC5" s="20"/>
      <c r="ECD5" s="20"/>
      <c r="ECE5" s="20"/>
      <c r="ECF5" s="20"/>
      <c r="ECG5" s="20"/>
      <c r="ECH5" s="20"/>
      <c r="ECI5" s="20"/>
      <c r="ECJ5" s="20"/>
      <c r="ECK5" s="20"/>
      <c r="ECL5" s="20"/>
      <c r="ECM5" s="20"/>
      <c r="ECN5" s="20"/>
      <c r="ECO5" s="20"/>
      <c r="ECP5" s="20"/>
      <c r="ECQ5" s="20"/>
      <c r="ECR5" s="20"/>
      <c r="ECS5" s="20"/>
      <c r="ECT5" s="20"/>
      <c r="ECU5" s="20"/>
      <c r="ECV5" s="20"/>
      <c r="ECW5" s="20"/>
      <c r="ECX5" s="20"/>
      <c r="ECY5" s="20"/>
      <c r="ECZ5" s="20"/>
      <c r="EDA5" s="20"/>
      <c r="EDB5" s="20"/>
      <c r="EDC5" s="20"/>
      <c r="EDD5" s="20"/>
      <c r="EDE5" s="20"/>
      <c r="EDF5" s="20"/>
      <c r="EDG5" s="20"/>
      <c r="EDH5" s="20"/>
      <c r="EDI5" s="20"/>
      <c r="EDJ5" s="20"/>
      <c r="EDK5" s="20"/>
      <c r="EDL5" s="20"/>
      <c r="EDM5" s="20"/>
      <c r="EDN5" s="20"/>
      <c r="EDO5" s="20"/>
      <c r="EDP5" s="20"/>
      <c r="EDQ5" s="20"/>
      <c r="EDR5" s="20"/>
      <c r="EDS5" s="20"/>
      <c r="EDT5" s="20"/>
      <c r="EDU5" s="20"/>
      <c r="EDV5" s="20"/>
      <c r="EDW5" s="20"/>
      <c r="EDX5" s="20"/>
      <c r="EDY5" s="20"/>
      <c r="EDZ5" s="20"/>
      <c r="EEA5" s="20"/>
      <c r="EEB5" s="20"/>
      <c r="EEC5" s="20"/>
      <c r="EED5" s="20"/>
      <c r="EEE5" s="20"/>
      <c r="EEF5" s="20"/>
      <c r="EEG5" s="20"/>
      <c r="EEH5" s="20"/>
      <c r="EEI5" s="20"/>
      <c r="EEJ5" s="20"/>
      <c r="EEK5" s="20"/>
      <c r="EEL5" s="20"/>
      <c r="EEM5" s="20"/>
      <c r="EEN5" s="20"/>
      <c r="EEO5" s="20"/>
      <c r="EEP5" s="20"/>
      <c r="EEQ5" s="20"/>
      <c r="EER5" s="20"/>
      <c r="EES5" s="20"/>
      <c r="EET5" s="20"/>
      <c r="EEU5" s="20"/>
      <c r="EEV5" s="20"/>
      <c r="EEW5" s="20"/>
      <c r="EEX5" s="20"/>
      <c r="EEY5" s="20"/>
      <c r="EEZ5" s="20"/>
      <c r="EFA5" s="20"/>
      <c r="EFB5" s="20"/>
      <c r="EFC5" s="20"/>
      <c r="EFD5" s="20"/>
      <c r="EFE5" s="20"/>
      <c r="EFF5" s="20"/>
      <c r="EFG5" s="20"/>
      <c r="EFH5" s="20"/>
      <c r="EFI5" s="20"/>
      <c r="EFJ5" s="20"/>
      <c r="EFK5" s="20"/>
      <c r="EFL5" s="20"/>
      <c r="EFM5" s="20"/>
      <c r="EFN5" s="20"/>
      <c r="EFO5" s="20"/>
      <c r="EFP5" s="20"/>
      <c r="EFQ5" s="20"/>
      <c r="EFR5" s="20"/>
      <c r="EFS5" s="20"/>
      <c r="EFT5" s="20"/>
      <c r="EFU5" s="20"/>
      <c r="EFV5" s="20"/>
      <c r="EFW5" s="20"/>
      <c r="EFX5" s="20"/>
      <c r="EFY5" s="20"/>
      <c r="EFZ5" s="20"/>
      <c r="EGA5" s="20"/>
      <c r="EGB5" s="20"/>
      <c r="EGC5" s="20"/>
      <c r="EGD5" s="20"/>
      <c r="EGE5" s="20"/>
      <c r="EGF5" s="20"/>
      <c r="EGG5" s="20"/>
      <c r="EGH5" s="20"/>
      <c r="EGI5" s="20"/>
      <c r="EGJ5" s="20"/>
      <c r="EGK5" s="20"/>
      <c r="EGL5" s="20"/>
      <c r="EGM5" s="20"/>
      <c r="EGN5" s="20"/>
      <c r="EGO5" s="20"/>
      <c r="EGP5" s="20"/>
      <c r="EGQ5" s="20"/>
      <c r="EGR5" s="20"/>
      <c r="EGS5" s="20"/>
      <c r="EGT5" s="20"/>
      <c r="EGU5" s="20"/>
      <c r="EGV5" s="20"/>
      <c r="EGW5" s="20"/>
      <c r="EGX5" s="20"/>
      <c r="EGY5" s="20"/>
      <c r="EGZ5" s="20"/>
      <c r="EHA5" s="20"/>
      <c r="EHB5" s="20"/>
      <c r="EHC5" s="20"/>
      <c r="EHD5" s="20"/>
      <c r="EHE5" s="20"/>
      <c r="EHF5" s="20"/>
      <c r="EHG5" s="20"/>
      <c r="EHH5" s="20"/>
      <c r="EHI5" s="20"/>
      <c r="EHJ5" s="20"/>
      <c r="EHK5" s="20"/>
      <c r="EHL5" s="20"/>
      <c r="EHM5" s="20"/>
      <c r="EHN5" s="20"/>
      <c r="EHO5" s="20"/>
      <c r="EHP5" s="20"/>
      <c r="EHQ5" s="20"/>
      <c r="EHR5" s="20"/>
      <c r="EHS5" s="20"/>
      <c r="EHT5" s="20"/>
      <c r="EHU5" s="20"/>
      <c r="EHV5" s="20"/>
      <c r="EHW5" s="20"/>
      <c r="EHX5" s="20"/>
      <c r="EHY5" s="20"/>
      <c r="EHZ5" s="20"/>
      <c r="EIA5" s="20"/>
      <c r="EIB5" s="20"/>
      <c r="EIC5" s="20"/>
      <c r="EID5" s="20"/>
      <c r="EIE5" s="20"/>
      <c r="EIF5" s="20"/>
      <c r="EIG5" s="20"/>
      <c r="EIH5" s="20"/>
      <c r="EII5" s="20"/>
      <c r="EIJ5" s="20"/>
      <c r="EIK5" s="20"/>
      <c r="EIL5" s="20"/>
      <c r="EIM5" s="20"/>
      <c r="EIN5" s="20"/>
      <c r="EIO5" s="20"/>
      <c r="EIP5" s="20"/>
      <c r="EIQ5" s="20"/>
      <c r="EIR5" s="20"/>
      <c r="EIS5" s="20"/>
      <c r="EIT5" s="20"/>
      <c r="EIU5" s="20"/>
      <c r="EIV5" s="20"/>
      <c r="EIW5" s="20"/>
      <c r="EIX5" s="20"/>
      <c r="EIY5" s="20"/>
      <c r="EIZ5" s="20"/>
      <c r="EJA5" s="20"/>
      <c r="EJB5" s="20"/>
      <c r="EJC5" s="20"/>
      <c r="EJD5" s="20"/>
      <c r="EJE5" s="20"/>
      <c r="EJF5" s="20"/>
      <c r="EJG5" s="20"/>
      <c r="EJH5" s="20"/>
      <c r="EJI5" s="20"/>
      <c r="EJJ5" s="20"/>
      <c r="EJK5" s="20"/>
      <c r="EJL5" s="20"/>
      <c r="EJM5" s="20"/>
      <c r="EJN5" s="20"/>
      <c r="EJO5" s="20"/>
      <c r="EJP5" s="20"/>
      <c r="EJQ5" s="20"/>
      <c r="EJR5" s="20"/>
      <c r="EJS5" s="20"/>
      <c r="EJT5" s="20"/>
      <c r="EJU5" s="20"/>
      <c r="EJV5" s="20"/>
      <c r="EJW5" s="20"/>
      <c r="EJX5" s="20"/>
      <c r="EJY5" s="20"/>
      <c r="EJZ5" s="20"/>
      <c r="EKA5" s="20"/>
      <c r="EKB5" s="20"/>
      <c r="EKC5" s="20"/>
      <c r="EKD5" s="20"/>
      <c r="EKE5" s="20"/>
      <c r="EKF5" s="20"/>
      <c r="EKG5" s="20"/>
      <c r="EKH5" s="20"/>
      <c r="EKI5" s="20"/>
      <c r="EKJ5" s="20"/>
      <c r="EKK5" s="20"/>
      <c r="EKL5" s="20"/>
      <c r="EKM5" s="20"/>
      <c r="EKN5" s="20"/>
      <c r="EKO5" s="20"/>
      <c r="EKP5" s="20"/>
      <c r="EKQ5" s="20"/>
      <c r="EKR5" s="20"/>
      <c r="EKS5" s="20"/>
      <c r="EKT5" s="20"/>
      <c r="EKU5" s="20"/>
      <c r="EKV5" s="20"/>
      <c r="EKW5" s="20"/>
      <c r="EKX5" s="20"/>
      <c r="EKY5" s="20"/>
      <c r="EKZ5" s="20"/>
      <c r="ELA5" s="20"/>
      <c r="ELB5" s="20"/>
      <c r="ELC5" s="20"/>
      <c r="ELD5" s="20"/>
      <c r="ELE5" s="20"/>
      <c r="ELF5" s="20"/>
      <c r="ELG5" s="20"/>
      <c r="ELH5" s="20"/>
      <c r="ELI5" s="20"/>
      <c r="ELJ5" s="20"/>
      <c r="ELK5" s="20"/>
      <c r="ELL5" s="20"/>
      <c r="ELM5" s="20"/>
      <c r="ELN5" s="20"/>
      <c r="ELO5" s="20"/>
      <c r="ELP5" s="20"/>
      <c r="ELQ5" s="20"/>
      <c r="ELR5" s="20"/>
      <c r="ELS5" s="20"/>
      <c r="ELT5" s="20"/>
      <c r="ELU5" s="20"/>
      <c r="ELV5" s="20"/>
      <c r="ELW5" s="20"/>
      <c r="ELX5" s="20"/>
      <c r="ELY5" s="20"/>
      <c r="ELZ5" s="20"/>
      <c r="EMA5" s="20"/>
      <c r="EMB5" s="20"/>
      <c r="EMC5" s="20"/>
      <c r="EMD5" s="20"/>
      <c r="EME5" s="20"/>
      <c r="EMF5" s="20"/>
      <c r="EMG5" s="20"/>
      <c r="EMH5" s="20"/>
      <c r="EMI5" s="20"/>
      <c r="EMJ5" s="20"/>
      <c r="EMK5" s="20"/>
      <c r="EML5" s="20"/>
      <c r="EMM5" s="20"/>
      <c r="EMN5" s="20"/>
      <c r="EMO5" s="20"/>
      <c r="EMP5" s="20"/>
      <c r="EMQ5" s="20"/>
      <c r="EMR5" s="20"/>
      <c r="EMS5" s="20"/>
      <c r="EMT5" s="20"/>
      <c r="EMU5" s="20"/>
      <c r="EMV5" s="20"/>
      <c r="EMW5" s="20"/>
      <c r="EMX5" s="20"/>
      <c r="EMY5" s="20"/>
      <c r="EMZ5" s="20"/>
      <c r="ENA5" s="20"/>
      <c r="ENB5" s="20"/>
      <c r="ENC5" s="20"/>
      <c r="END5" s="20"/>
      <c r="ENE5" s="20"/>
      <c r="ENF5" s="20"/>
      <c r="ENG5" s="20"/>
      <c r="ENH5" s="20"/>
      <c r="ENI5" s="20"/>
      <c r="ENJ5" s="20"/>
      <c r="ENK5" s="20"/>
      <c r="ENL5" s="20"/>
      <c r="ENM5" s="20"/>
      <c r="ENN5" s="20"/>
      <c r="ENO5" s="20"/>
      <c r="ENP5" s="20"/>
      <c r="ENQ5" s="20"/>
      <c r="ENR5" s="20"/>
      <c r="ENS5" s="20"/>
      <c r="ENT5" s="20"/>
      <c r="ENU5" s="20"/>
      <c r="ENV5" s="20"/>
      <c r="ENW5" s="20"/>
      <c r="ENX5" s="20"/>
      <c r="ENY5" s="20"/>
      <c r="ENZ5" s="20"/>
      <c r="EOA5" s="20"/>
      <c r="EOB5" s="20"/>
      <c r="EOC5" s="20"/>
      <c r="EOD5" s="20"/>
      <c r="EOE5" s="20"/>
      <c r="EOF5" s="20"/>
      <c r="EOG5" s="20"/>
      <c r="EOH5" s="20"/>
      <c r="EOI5" s="20"/>
      <c r="EOJ5" s="20"/>
      <c r="EOK5" s="20"/>
      <c r="EOL5" s="20"/>
      <c r="EOM5" s="20"/>
      <c r="EON5" s="20"/>
      <c r="EOO5" s="20"/>
      <c r="EOP5" s="20"/>
      <c r="EOQ5" s="20"/>
      <c r="EOR5" s="20"/>
      <c r="EOS5" s="20"/>
      <c r="EOT5" s="20"/>
      <c r="EOU5" s="20"/>
      <c r="EOV5" s="20"/>
      <c r="EOW5" s="20"/>
      <c r="EOX5" s="20"/>
      <c r="EOY5" s="20"/>
      <c r="EOZ5" s="20"/>
      <c r="EPA5" s="20"/>
      <c r="EPB5" s="20"/>
      <c r="EPC5" s="20"/>
      <c r="EPD5" s="20"/>
      <c r="EPE5" s="20"/>
      <c r="EPF5" s="20"/>
      <c r="EPG5" s="20"/>
      <c r="EPH5" s="20"/>
      <c r="EPI5" s="20"/>
      <c r="EPJ5" s="20"/>
      <c r="EPK5" s="20"/>
      <c r="EPL5" s="20"/>
      <c r="EPM5" s="20"/>
      <c r="EPN5" s="20"/>
      <c r="EPO5" s="20"/>
      <c r="EPP5" s="20"/>
      <c r="EPQ5" s="20"/>
      <c r="EPR5" s="20"/>
      <c r="EPS5" s="20"/>
      <c r="EPT5" s="20"/>
      <c r="EPU5" s="20"/>
      <c r="EPV5" s="20"/>
      <c r="EPW5" s="20"/>
      <c r="EPX5" s="20"/>
      <c r="EPY5" s="20"/>
      <c r="EPZ5" s="20"/>
      <c r="EQA5" s="20"/>
      <c r="EQB5" s="20"/>
      <c r="EQC5" s="20"/>
      <c r="EQD5" s="20"/>
      <c r="EQE5" s="20"/>
      <c r="EQF5" s="20"/>
      <c r="EQG5" s="20"/>
      <c r="EQH5" s="20"/>
      <c r="EQI5" s="20"/>
      <c r="EQJ5" s="20"/>
      <c r="EQK5" s="20"/>
      <c r="EQL5" s="20"/>
      <c r="EQM5" s="20"/>
      <c r="EQN5" s="20"/>
      <c r="EQO5" s="20"/>
      <c r="EQP5" s="20"/>
      <c r="EQQ5" s="20"/>
      <c r="EQR5" s="20"/>
      <c r="EQS5" s="20"/>
      <c r="EQT5" s="20"/>
      <c r="EQU5" s="20"/>
      <c r="EQV5" s="20"/>
      <c r="EQW5" s="20"/>
      <c r="EQX5" s="20"/>
      <c r="EQY5" s="20"/>
      <c r="EQZ5" s="20"/>
      <c r="ERA5" s="20"/>
      <c r="ERB5" s="20"/>
      <c r="ERC5" s="20"/>
      <c r="ERD5" s="20"/>
      <c r="ERE5" s="20"/>
      <c r="ERF5" s="20"/>
      <c r="ERG5" s="20"/>
      <c r="ERH5" s="20"/>
      <c r="ERI5" s="20"/>
      <c r="ERJ5" s="20"/>
      <c r="ERK5" s="20"/>
      <c r="ERL5" s="20"/>
      <c r="ERM5" s="20"/>
      <c r="ERN5" s="20"/>
      <c r="ERO5" s="20"/>
      <c r="ERP5" s="20"/>
      <c r="ERQ5" s="20"/>
      <c r="ERR5" s="20"/>
      <c r="ERS5" s="20"/>
      <c r="ERT5" s="20"/>
      <c r="ERU5" s="20"/>
      <c r="ERV5" s="20"/>
      <c r="ERW5" s="20"/>
      <c r="ERX5" s="20"/>
      <c r="ERY5" s="20"/>
      <c r="ERZ5" s="20"/>
      <c r="ESA5" s="20"/>
      <c r="ESB5" s="20"/>
      <c r="ESC5" s="20"/>
      <c r="ESD5" s="20"/>
      <c r="ESE5" s="20"/>
      <c r="ESF5" s="20"/>
      <c r="ESG5" s="20"/>
      <c r="ESH5" s="20"/>
      <c r="ESI5" s="20"/>
      <c r="ESJ5" s="20"/>
      <c r="ESK5" s="20"/>
      <c r="ESL5" s="20"/>
      <c r="ESM5" s="20"/>
      <c r="ESN5" s="20"/>
      <c r="ESO5" s="20"/>
      <c r="ESP5" s="20"/>
      <c r="ESQ5" s="20"/>
      <c r="ESR5" s="20"/>
      <c r="ESS5" s="20"/>
      <c r="EST5" s="20"/>
      <c r="ESU5" s="20"/>
      <c r="ESV5" s="20"/>
      <c r="ESW5" s="20"/>
      <c r="ESX5" s="20"/>
      <c r="ESY5" s="20"/>
      <c r="ESZ5" s="20"/>
      <c r="ETA5" s="20"/>
      <c r="ETB5" s="20"/>
      <c r="ETC5" s="20"/>
      <c r="ETD5" s="20"/>
      <c r="ETE5" s="20"/>
      <c r="ETF5" s="20"/>
      <c r="ETG5" s="20"/>
      <c r="ETH5" s="20"/>
      <c r="ETI5" s="20"/>
      <c r="ETJ5" s="20"/>
      <c r="ETK5" s="20"/>
      <c r="ETL5" s="20"/>
      <c r="ETM5" s="20"/>
      <c r="ETN5" s="20"/>
      <c r="ETO5" s="20"/>
      <c r="ETP5" s="20"/>
      <c r="ETQ5" s="20"/>
      <c r="ETR5" s="20"/>
      <c r="ETS5" s="20"/>
      <c r="ETT5" s="20"/>
      <c r="ETU5" s="20"/>
      <c r="ETV5" s="20"/>
      <c r="ETW5" s="20"/>
      <c r="ETX5" s="20"/>
      <c r="ETY5" s="20"/>
      <c r="ETZ5" s="20"/>
      <c r="EUA5" s="20"/>
      <c r="EUB5" s="20"/>
      <c r="EUC5" s="20"/>
      <c r="EUD5" s="20"/>
      <c r="EUE5" s="20"/>
      <c r="EUF5" s="20"/>
      <c r="EUG5" s="20"/>
      <c r="EUH5" s="20"/>
      <c r="EUI5" s="20"/>
      <c r="EUJ5" s="20"/>
      <c r="EUK5" s="20"/>
      <c r="EUL5" s="20"/>
      <c r="EUM5" s="20"/>
      <c r="EUN5" s="20"/>
      <c r="EUO5" s="20"/>
      <c r="EUP5" s="20"/>
      <c r="EUQ5" s="20"/>
      <c r="EUR5" s="20"/>
      <c r="EUS5" s="20"/>
      <c r="EUT5" s="20"/>
      <c r="EUU5" s="20"/>
      <c r="EUV5" s="20"/>
      <c r="EUW5" s="20"/>
      <c r="EUX5" s="20"/>
      <c r="EUY5" s="20"/>
      <c r="EUZ5" s="20"/>
      <c r="EVA5" s="20"/>
      <c r="EVB5" s="20"/>
      <c r="EVC5" s="20"/>
      <c r="EVD5" s="20"/>
      <c r="EVE5" s="20"/>
      <c r="EVF5" s="20"/>
      <c r="EVG5" s="20"/>
      <c r="EVH5" s="20"/>
      <c r="EVI5" s="20"/>
      <c r="EVJ5" s="20"/>
      <c r="EVK5" s="20"/>
      <c r="EVL5" s="20"/>
      <c r="EVM5" s="20"/>
      <c r="EVN5" s="20"/>
      <c r="EVO5" s="20"/>
      <c r="EVP5" s="20"/>
      <c r="EVQ5" s="20"/>
      <c r="EVR5" s="20"/>
      <c r="EVS5" s="20"/>
      <c r="EVT5" s="20"/>
      <c r="EVU5" s="20"/>
      <c r="EVV5" s="20"/>
      <c r="EVW5" s="20"/>
      <c r="EVX5" s="20"/>
      <c r="EVY5" s="20"/>
      <c r="EVZ5" s="20"/>
      <c r="EWA5" s="20"/>
      <c r="EWB5" s="20"/>
      <c r="EWC5" s="20"/>
      <c r="EWD5" s="20"/>
      <c r="EWE5" s="20"/>
      <c r="EWF5" s="20"/>
      <c r="EWG5" s="20"/>
      <c r="EWH5" s="20"/>
      <c r="EWI5" s="20"/>
      <c r="EWJ5" s="20"/>
      <c r="EWK5" s="20"/>
      <c r="EWL5" s="20"/>
      <c r="EWM5" s="20"/>
      <c r="EWN5" s="20"/>
      <c r="EWO5" s="20"/>
      <c r="EWP5" s="20"/>
      <c r="EWQ5" s="20"/>
      <c r="EWR5" s="20"/>
      <c r="EWS5" s="20"/>
      <c r="EWT5" s="20"/>
      <c r="EWU5" s="20"/>
      <c r="EWV5" s="20"/>
      <c r="EWW5" s="20"/>
      <c r="EWX5" s="20"/>
      <c r="EWY5" s="20"/>
      <c r="EWZ5" s="20"/>
      <c r="EXA5" s="20"/>
      <c r="EXB5" s="20"/>
      <c r="EXC5" s="20"/>
      <c r="EXD5" s="20"/>
      <c r="EXE5" s="20"/>
      <c r="EXF5" s="20"/>
      <c r="EXG5" s="20"/>
      <c r="EXH5" s="20"/>
      <c r="EXI5" s="20"/>
      <c r="EXJ5" s="20"/>
      <c r="EXK5" s="20"/>
      <c r="EXL5" s="20"/>
      <c r="EXM5" s="20"/>
      <c r="EXN5" s="20"/>
      <c r="EXO5" s="20"/>
      <c r="EXP5" s="20"/>
      <c r="EXQ5" s="20"/>
      <c r="EXR5" s="20"/>
      <c r="EXS5" s="20"/>
      <c r="EXT5" s="20"/>
      <c r="EXU5" s="20"/>
      <c r="EXV5" s="20"/>
      <c r="EXW5" s="20"/>
      <c r="EXX5" s="20"/>
      <c r="EXY5" s="20"/>
      <c r="EXZ5" s="20"/>
      <c r="EYA5" s="20"/>
      <c r="EYB5" s="20"/>
      <c r="EYC5" s="20"/>
      <c r="EYD5" s="20"/>
      <c r="EYE5" s="20"/>
      <c r="EYF5" s="20"/>
      <c r="EYG5" s="20"/>
      <c r="EYH5" s="20"/>
      <c r="EYI5" s="20"/>
      <c r="EYJ5" s="20"/>
      <c r="EYK5" s="20"/>
      <c r="EYL5" s="20"/>
      <c r="EYM5" s="20"/>
      <c r="EYN5" s="20"/>
      <c r="EYO5" s="20"/>
      <c r="EYP5" s="20"/>
      <c r="EYQ5" s="20"/>
      <c r="EYR5" s="20"/>
      <c r="EYS5" s="20"/>
      <c r="EYT5" s="20"/>
      <c r="EYU5" s="20"/>
      <c r="EYV5" s="20"/>
      <c r="EYW5" s="20"/>
      <c r="EYX5" s="20"/>
      <c r="EYY5" s="20"/>
      <c r="EYZ5" s="20"/>
      <c r="EZA5" s="20"/>
      <c r="EZB5" s="20"/>
      <c r="EZC5" s="20"/>
      <c r="EZD5" s="20"/>
      <c r="EZE5" s="20"/>
      <c r="EZF5" s="20"/>
      <c r="EZG5" s="20"/>
      <c r="EZH5" s="20"/>
      <c r="EZI5" s="20"/>
      <c r="EZJ5" s="20"/>
      <c r="EZK5" s="20"/>
      <c r="EZL5" s="20"/>
      <c r="EZM5" s="20"/>
      <c r="EZN5" s="20"/>
      <c r="EZO5" s="20"/>
      <c r="EZP5" s="20"/>
      <c r="EZQ5" s="20"/>
      <c r="EZR5" s="20"/>
      <c r="EZS5" s="20"/>
      <c r="EZT5" s="20"/>
      <c r="EZU5" s="20"/>
      <c r="EZV5" s="20"/>
      <c r="EZW5" s="20"/>
      <c r="EZX5" s="20"/>
      <c r="EZY5" s="20"/>
      <c r="EZZ5" s="20"/>
      <c r="FAA5" s="20"/>
      <c r="FAB5" s="20"/>
      <c r="FAC5" s="20"/>
      <c r="FAD5" s="20"/>
      <c r="FAE5" s="20"/>
      <c r="FAF5" s="20"/>
      <c r="FAG5" s="20"/>
      <c r="FAH5" s="20"/>
      <c r="FAI5" s="20"/>
      <c r="FAJ5" s="20"/>
      <c r="FAK5" s="20"/>
      <c r="FAL5" s="20"/>
      <c r="FAM5" s="20"/>
      <c r="FAN5" s="20"/>
      <c r="FAO5" s="20"/>
      <c r="FAP5" s="20"/>
      <c r="FAQ5" s="20"/>
      <c r="FAR5" s="20"/>
      <c r="FAS5" s="20"/>
      <c r="FAT5" s="20"/>
      <c r="FAU5" s="20"/>
      <c r="FAV5" s="20"/>
      <c r="FAW5" s="20"/>
      <c r="FAX5" s="20"/>
      <c r="FAY5" s="20"/>
      <c r="FAZ5" s="20"/>
      <c r="FBA5" s="20"/>
      <c r="FBB5" s="20"/>
      <c r="FBC5" s="20"/>
      <c r="FBD5" s="20"/>
      <c r="FBE5" s="20"/>
      <c r="FBF5" s="20"/>
      <c r="FBG5" s="20"/>
      <c r="FBH5" s="20"/>
      <c r="FBI5" s="20"/>
      <c r="FBJ5" s="20"/>
      <c r="FBK5" s="20"/>
      <c r="FBL5" s="20"/>
      <c r="FBM5" s="20"/>
      <c r="FBN5" s="20"/>
      <c r="FBO5" s="20"/>
      <c r="FBP5" s="20"/>
      <c r="FBQ5" s="20"/>
      <c r="FBR5" s="20"/>
      <c r="FBS5" s="20"/>
      <c r="FBT5" s="20"/>
      <c r="FBU5" s="20"/>
      <c r="FBV5" s="20"/>
      <c r="FBW5" s="20"/>
      <c r="FBX5" s="20"/>
      <c r="FBY5" s="20"/>
      <c r="FBZ5" s="20"/>
      <c r="FCA5" s="20"/>
      <c r="FCB5" s="20"/>
      <c r="FCC5" s="20"/>
      <c r="FCD5" s="20"/>
      <c r="FCE5" s="20"/>
      <c r="FCF5" s="20"/>
      <c r="FCG5" s="20"/>
      <c r="FCH5" s="20"/>
      <c r="FCI5" s="20"/>
      <c r="FCJ5" s="20"/>
      <c r="FCK5" s="20"/>
      <c r="FCL5" s="20"/>
      <c r="FCM5" s="20"/>
      <c r="FCN5" s="20"/>
      <c r="FCO5" s="20"/>
      <c r="FCP5" s="20"/>
      <c r="FCQ5" s="20"/>
      <c r="FCR5" s="20"/>
      <c r="FCS5" s="20"/>
      <c r="FCT5" s="20"/>
      <c r="FCU5" s="20"/>
      <c r="FCV5" s="20"/>
      <c r="FCW5" s="20"/>
      <c r="FCX5" s="20"/>
      <c r="FCY5" s="20"/>
      <c r="FCZ5" s="20"/>
      <c r="FDA5" s="20"/>
      <c r="FDB5" s="20"/>
      <c r="FDC5" s="20"/>
      <c r="FDD5" s="20"/>
      <c r="FDE5" s="20"/>
      <c r="FDF5" s="20"/>
      <c r="FDG5" s="20"/>
      <c r="FDH5" s="20"/>
      <c r="FDI5" s="20"/>
      <c r="FDJ5" s="20"/>
      <c r="FDK5" s="20"/>
      <c r="FDL5" s="20"/>
      <c r="FDM5" s="20"/>
      <c r="FDN5" s="20"/>
      <c r="FDO5" s="20"/>
      <c r="FDP5" s="20"/>
      <c r="FDQ5" s="20"/>
      <c r="FDR5" s="20"/>
      <c r="FDS5" s="20"/>
      <c r="FDT5" s="20"/>
      <c r="FDU5" s="20"/>
      <c r="FDV5" s="20"/>
      <c r="FDW5" s="20"/>
      <c r="FDX5" s="20"/>
      <c r="FDY5" s="20"/>
      <c r="FDZ5" s="20"/>
      <c r="FEA5" s="20"/>
      <c r="FEB5" s="20"/>
      <c r="FEC5" s="20"/>
      <c r="FED5" s="20"/>
      <c r="FEE5" s="20"/>
      <c r="FEF5" s="20"/>
      <c r="FEG5" s="20"/>
      <c r="FEH5" s="20"/>
      <c r="FEI5" s="20"/>
      <c r="FEJ5" s="20"/>
      <c r="FEK5" s="20"/>
      <c r="FEL5" s="20"/>
      <c r="FEM5" s="20"/>
      <c r="FEN5" s="20"/>
      <c r="FEO5" s="20"/>
      <c r="FEP5" s="20"/>
      <c r="FEQ5" s="20"/>
      <c r="FER5" s="20"/>
      <c r="FES5" s="20"/>
      <c r="FET5" s="20"/>
      <c r="FEU5" s="20"/>
      <c r="FEV5" s="20"/>
      <c r="FEW5" s="20"/>
      <c r="FEX5" s="20"/>
      <c r="FEY5" s="20"/>
      <c r="FEZ5" s="20"/>
      <c r="FFA5" s="20"/>
      <c r="FFB5" s="20"/>
      <c r="FFC5" s="20"/>
      <c r="FFD5" s="20"/>
      <c r="FFE5" s="20"/>
      <c r="FFF5" s="20"/>
      <c r="FFG5" s="20"/>
      <c r="FFH5" s="20"/>
      <c r="FFI5" s="20"/>
      <c r="FFJ5" s="20"/>
      <c r="FFK5" s="20"/>
      <c r="FFL5" s="20"/>
      <c r="FFM5" s="20"/>
      <c r="FFN5" s="20"/>
      <c r="FFO5" s="20"/>
      <c r="FFP5" s="20"/>
      <c r="FFQ5" s="20"/>
      <c r="FFR5" s="20"/>
      <c r="FFS5" s="20"/>
      <c r="FFT5" s="20"/>
      <c r="FFU5" s="20"/>
      <c r="FFV5" s="20"/>
      <c r="FFW5" s="20"/>
      <c r="FFX5" s="20"/>
      <c r="FFY5" s="20"/>
      <c r="FFZ5" s="20"/>
      <c r="FGA5" s="20"/>
      <c r="FGB5" s="20"/>
      <c r="FGC5" s="20"/>
      <c r="FGD5" s="20"/>
      <c r="FGE5" s="20"/>
      <c r="FGF5" s="20"/>
      <c r="FGG5" s="20"/>
      <c r="FGH5" s="20"/>
      <c r="FGI5" s="20"/>
      <c r="FGJ5" s="20"/>
      <c r="FGK5" s="20"/>
      <c r="FGL5" s="20"/>
      <c r="FGM5" s="20"/>
      <c r="FGN5" s="20"/>
      <c r="FGO5" s="20"/>
      <c r="FGP5" s="20"/>
      <c r="FGQ5" s="20"/>
      <c r="FGR5" s="20"/>
      <c r="FGS5" s="20"/>
      <c r="FGT5" s="20"/>
      <c r="FGU5" s="20"/>
      <c r="FGV5" s="20"/>
      <c r="FGW5" s="20"/>
      <c r="FGX5" s="20"/>
      <c r="FGY5" s="20"/>
      <c r="FGZ5" s="20"/>
      <c r="FHA5" s="20"/>
      <c r="FHB5" s="20"/>
      <c r="FHC5" s="20"/>
      <c r="FHD5" s="20"/>
      <c r="FHE5" s="20"/>
      <c r="FHF5" s="20"/>
      <c r="FHG5" s="20"/>
      <c r="FHH5" s="20"/>
      <c r="FHI5" s="20"/>
      <c r="FHJ5" s="20"/>
      <c r="FHK5" s="20"/>
      <c r="FHL5" s="20"/>
      <c r="FHM5" s="20"/>
      <c r="FHN5" s="20"/>
      <c r="FHO5" s="20"/>
      <c r="FHP5" s="20"/>
      <c r="FHQ5" s="20"/>
      <c r="FHR5" s="20"/>
      <c r="FHS5" s="20"/>
      <c r="FHT5" s="20"/>
      <c r="FHU5" s="20"/>
      <c r="FHV5" s="20"/>
      <c r="FHW5" s="20"/>
      <c r="FHX5" s="20"/>
      <c r="FHY5" s="20"/>
      <c r="FHZ5" s="20"/>
      <c r="FIA5" s="20"/>
      <c r="FIB5" s="20"/>
      <c r="FIC5" s="20"/>
      <c r="FID5" s="20"/>
      <c r="FIE5" s="20"/>
      <c r="FIF5" s="20"/>
      <c r="FIG5" s="20"/>
      <c r="FIH5" s="20"/>
      <c r="FII5" s="20"/>
      <c r="FIJ5" s="20"/>
      <c r="FIK5" s="20"/>
      <c r="FIL5" s="20"/>
      <c r="FIM5" s="20"/>
      <c r="FIN5" s="20"/>
      <c r="FIO5" s="20"/>
      <c r="FIP5" s="20"/>
      <c r="FIQ5" s="20"/>
      <c r="FIR5" s="20"/>
      <c r="FIS5" s="20"/>
      <c r="FIT5" s="20"/>
      <c r="FIU5" s="20"/>
      <c r="FIV5" s="20"/>
      <c r="FIW5" s="20"/>
      <c r="FIX5" s="20"/>
      <c r="FIY5" s="20"/>
      <c r="FIZ5" s="20"/>
      <c r="FJA5" s="20"/>
      <c r="FJB5" s="20"/>
      <c r="FJC5" s="20"/>
      <c r="FJD5" s="20"/>
      <c r="FJE5" s="20"/>
      <c r="FJF5" s="20"/>
      <c r="FJG5" s="20"/>
      <c r="FJH5" s="20"/>
      <c r="FJI5" s="20"/>
      <c r="FJJ5" s="20"/>
      <c r="FJK5" s="20"/>
      <c r="FJL5" s="20"/>
      <c r="FJM5" s="20"/>
      <c r="FJN5" s="20"/>
      <c r="FJO5" s="20"/>
      <c r="FJP5" s="20"/>
      <c r="FJQ5" s="20"/>
      <c r="FJR5" s="20"/>
      <c r="FJS5" s="20"/>
      <c r="FJT5" s="20"/>
      <c r="FJU5" s="20"/>
      <c r="FJV5" s="20"/>
      <c r="FJW5" s="20"/>
      <c r="FJX5" s="20"/>
      <c r="FJY5" s="20"/>
      <c r="FJZ5" s="20"/>
      <c r="FKA5" s="20"/>
      <c r="FKB5" s="20"/>
      <c r="FKC5" s="20"/>
      <c r="FKD5" s="20"/>
      <c r="FKE5" s="20"/>
      <c r="FKF5" s="20"/>
      <c r="FKG5" s="20"/>
      <c r="FKH5" s="20"/>
      <c r="FKI5" s="20"/>
      <c r="FKJ5" s="20"/>
      <c r="FKK5" s="20"/>
      <c r="FKL5" s="20"/>
      <c r="FKM5" s="20"/>
      <c r="FKN5" s="20"/>
      <c r="FKO5" s="20"/>
      <c r="FKP5" s="20"/>
      <c r="FKQ5" s="20"/>
      <c r="FKR5" s="20"/>
      <c r="FKS5" s="20"/>
      <c r="FKT5" s="20"/>
      <c r="FKU5" s="20"/>
      <c r="FKV5" s="20"/>
      <c r="FKW5" s="20"/>
      <c r="FKX5" s="20"/>
      <c r="FKY5" s="20"/>
      <c r="FKZ5" s="20"/>
      <c r="FLA5" s="20"/>
      <c r="FLB5" s="20"/>
      <c r="FLC5" s="20"/>
      <c r="FLD5" s="20"/>
      <c r="FLE5" s="20"/>
      <c r="FLF5" s="20"/>
      <c r="FLG5" s="20"/>
      <c r="FLH5" s="20"/>
      <c r="FLI5" s="20"/>
      <c r="FLJ5" s="20"/>
      <c r="FLK5" s="20"/>
      <c r="FLL5" s="20"/>
      <c r="FLM5" s="20"/>
      <c r="FLN5" s="20"/>
      <c r="FLO5" s="20"/>
      <c r="FLP5" s="20"/>
      <c r="FLQ5" s="20"/>
      <c r="FLR5" s="20"/>
      <c r="FLS5" s="20"/>
      <c r="FLT5" s="20"/>
      <c r="FLU5" s="20"/>
      <c r="FLV5" s="20"/>
      <c r="FLW5" s="20"/>
      <c r="FLX5" s="20"/>
      <c r="FLY5" s="20"/>
      <c r="FLZ5" s="20"/>
      <c r="FMA5" s="20"/>
      <c r="FMB5" s="20"/>
      <c r="FMC5" s="20"/>
      <c r="FMD5" s="20"/>
      <c r="FME5" s="20"/>
      <c r="FMF5" s="20"/>
      <c r="FMG5" s="20"/>
      <c r="FMH5" s="20"/>
      <c r="FMI5" s="20"/>
      <c r="FMJ5" s="20"/>
      <c r="FMK5" s="20"/>
      <c r="FML5" s="20"/>
      <c r="FMM5" s="20"/>
      <c r="FMN5" s="20"/>
      <c r="FMO5" s="20"/>
      <c r="FMP5" s="20"/>
      <c r="FMQ5" s="20"/>
      <c r="FMR5" s="20"/>
      <c r="FMS5" s="20"/>
      <c r="FMT5" s="20"/>
      <c r="FMU5" s="20"/>
      <c r="FMV5" s="20"/>
      <c r="FMW5" s="20"/>
      <c r="FMX5" s="20"/>
      <c r="FMY5" s="20"/>
      <c r="FMZ5" s="20"/>
      <c r="FNA5" s="20"/>
      <c r="FNB5" s="20"/>
      <c r="FNC5" s="20"/>
      <c r="FND5" s="20"/>
      <c r="FNE5" s="20"/>
      <c r="FNF5" s="20"/>
      <c r="FNG5" s="20"/>
      <c r="FNH5" s="20"/>
      <c r="FNI5" s="20"/>
      <c r="FNJ5" s="20"/>
      <c r="FNK5" s="20"/>
      <c r="FNL5" s="20"/>
      <c r="FNM5" s="20"/>
      <c r="FNN5" s="20"/>
      <c r="FNO5" s="20"/>
      <c r="FNP5" s="20"/>
      <c r="FNQ5" s="20"/>
      <c r="FNR5" s="20"/>
      <c r="FNS5" s="20"/>
      <c r="FNT5" s="20"/>
      <c r="FNU5" s="20"/>
      <c r="FNV5" s="20"/>
      <c r="FNW5" s="20"/>
      <c r="FNX5" s="20"/>
      <c r="FNY5" s="20"/>
      <c r="FNZ5" s="20"/>
      <c r="FOA5" s="20"/>
      <c r="FOB5" s="20"/>
      <c r="FOC5" s="20"/>
      <c r="FOD5" s="20"/>
      <c r="FOE5" s="20"/>
      <c r="FOF5" s="20"/>
      <c r="FOG5" s="20"/>
      <c r="FOH5" s="20"/>
      <c r="FOI5" s="20"/>
      <c r="FOJ5" s="20"/>
      <c r="FOK5" s="20"/>
      <c r="FOL5" s="20"/>
      <c r="FOM5" s="20"/>
      <c r="FON5" s="20"/>
      <c r="FOO5" s="20"/>
      <c r="FOP5" s="20"/>
      <c r="FOQ5" s="20"/>
      <c r="FOR5" s="20"/>
      <c r="FOS5" s="20"/>
      <c r="FOT5" s="20"/>
      <c r="FOU5" s="20"/>
      <c r="FOV5" s="20"/>
      <c r="FOW5" s="20"/>
      <c r="FOX5" s="20"/>
      <c r="FOY5" s="20"/>
      <c r="FOZ5" s="20"/>
      <c r="FPA5" s="20"/>
      <c r="FPB5" s="20"/>
      <c r="FPC5" s="20"/>
      <c r="FPD5" s="20"/>
      <c r="FPE5" s="20"/>
      <c r="FPF5" s="20"/>
      <c r="FPG5" s="20"/>
      <c r="FPH5" s="20"/>
      <c r="FPI5" s="20"/>
      <c r="FPJ5" s="20"/>
      <c r="FPK5" s="20"/>
      <c r="FPL5" s="20"/>
      <c r="FPM5" s="20"/>
      <c r="FPN5" s="20"/>
      <c r="FPO5" s="20"/>
      <c r="FPP5" s="20"/>
      <c r="FPQ5" s="20"/>
      <c r="FPR5" s="20"/>
      <c r="FPS5" s="20"/>
      <c r="FPT5" s="20"/>
      <c r="FPU5" s="20"/>
      <c r="FPV5" s="20"/>
      <c r="FPW5" s="20"/>
      <c r="FPX5" s="20"/>
      <c r="FPY5" s="20"/>
      <c r="FPZ5" s="20"/>
      <c r="FQA5" s="20"/>
      <c r="FQB5" s="20"/>
      <c r="FQC5" s="20"/>
      <c r="FQD5" s="20"/>
      <c r="FQE5" s="20"/>
      <c r="FQF5" s="20"/>
      <c r="FQG5" s="20"/>
      <c r="FQH5" s="20"/>
      <c r="FQI5" s="20"/>
      <c r="FQJ5" s="20"/>
      <c r="FQK5" s="20"/>
      <c r="FQL5" s="20"/>
      <c r="FQM5" s="20"/>
      <c r="FQN5" s="20"/>
      <c r="FQO5" s="20"/>
      <c r="FQP5" s="20"/>
      <c r="FQQ5" s="20"/>
      <c r="FQR5" s="20"/>
      <c r="FQS5" s="20"/>
      <c r="FQT5" s="20"/>
      <c r="FQU5" s="20"/>
      <c r="FQV5" s="20"/>
      <c r="FQW5" s="20"/>
      <c r="FQX5" s="20"/>
      <c r="FQY5" s="20"/>
      <c r="FQZ5" s="20"/>
      <c r="FRA5" s="20"/>
      <c r="FRB5" s="20"/>
      <c r="FRC5" s="20"/>
      <c r="FRD5" s="20"/>
      <c r="FRE5" s="20"/>
      <c r="FRF5" s="20"/>
      <c r="FRG5" s="20"/>
      <c r="FRH5" s="20"/>
      <c r="FRI5" s="20"/>
      <c r="FRJ5" s="20"/>
      <c r="FRK5" s="20"/>
      <c r="FRL5" s="20"/>
      <c r="FRM5" s="20"/>
      <c r="FRN5" s="20"/>
      <c r="FRO5" s="20"/>
      <c r="FRP5" s="20"/>
      <c r="FRQ5" s="20"/>
      <c r="FRR5" s="20"/>
      <c r="FRS5" s="20"/>
      <c r="FRT5" s="20"/>
      <c r="FRU5" s="20"/>
      <c r="FRV5" s="20"/>
      <c r="FRW5" s="20"/>
      <c r="FRX5" s="20"/>
      <c r="FRY5" s="20"/>
      <c r="FRZ5" s="20"/>
      <c r="FSA5" s="20"/>
      <c r="FSB5" s="20"/>
      <c r="FSC5" s="20"/>
      <c r="FSD5" s="20"/>
      <c r="FSE5" s="20"/>
      <c r="FSF5" s="20"/>
      <c r="FSG5" s="20"/>
      <c r="FSH5" s="20"/>
      <c r="FSI5" s="20"/>
      <c r="FSJ5" s="20"/>
      <c r="FSK5" s="20"/>
      <c r="FSL5" s="20"/>
      <c r="FSM5" s="20"/>
      <c r="FSN5" s="20"/>
      <c r="FSO5" s="20"/>
      <c r="FSP5" s="20"/>
      <c r="FSQ5" s="20"/>
      <c r="FSR5" s="20"/>
      <c r="FSS5" s="20"/>
      <c r="FST5" s="20"/>
      <c r="FSU5" s="20"/>
      <c r="FSV5" s="20"/>
      <c r="FSW5" s="20"/>
      <c r="FSX5" s="20"/>
      <c r="FSY5" s="20"/>
      <c r="FSZ5" s="20"/>
      <c r="FTA5" s="20"/>
      <c r="FTB5" s="20"/>
      <c r="FTC5" s="20"/>
      <c r="FTD5" s="20"/>
      <c r="FTE5" s="20"/>
      <c r="FTF5" s="20"/>
      <c r="FTG5" s="20"/>
      <c r="FTH5" s="20"/>
      <c r="FTI5" s="20"/>
      <c r="FTJ5" s="20"/>
      <c r="FTK5" s="20"/>
      <c r="FTL5" s="20"/>
      <c r="FTM5" s="20"/>
      <c r="FTN5" s="20"/>
      <c r="FTO5" s="20"/>
      <c r="FTP5" s="20"/>
      <c r="FTQ5" s="20"/>
      <c r="FTR5" s="20"/>
      <c r="FTS5" s="20"/>
      <c r="FTT5" s="20"/>
      <c r="FTU5" s="20"/>
      <c r="FTV5" s="20"/>
      <c r="FTW5" s="20"/>
      <c r="FTX5" s="20"/>
      <c r="FTY5" s="20"/>
      <c r="FTZ5" s="20"/>
      <c r="FUA5" s="20"/>
      <c r="FUB5" s="20"/>
      <c r="FUC5" s="20"/>
      <c r="FUD5" s="20"/>
      <c r="FUE5" s="20"/>
      <c r="FUF5" s="20"/>
      <c r="FUG5" s="20"/>
      <c r="FUH5" s="20"/>
      <c r="FUI5" s="20"/>
      <c r="FUJ5" s="20"/>
      <c r="FUK5" s="20"/>
      <c r="FUL5" s="20"/>
      <c r="FUM5" s="20"/>
      <c r="FUN5" s="20"/>
      <c r="FUO5" s="20"/>
      <c r="FUP5" s="20"/>
      <c r="FUQ5" s="20"/>
      <c r="FUR5" s="20"/>
      <c r="FUS5" s="20"/>
      <c r="FUT5" s="20"/>
      <c r="FUU5" s="20"/>
      <c r="FUV5" s="20"/>
      <c r="FUW5" s="20"/>
      <c r="FUX5" s="20"/>
      <c r="FUY5" s="20"/>
      <c r="FUZ5" s="20"/>
      <c r="FVA5" s="20"/>
      <c r="FVB5" s="20"/>
      <c r="FVC5" s="20"/>
      <c r="FVD5" s="20"/>
      <c r="FVE5" s="20"/>
      <c r="FVF5" s="20"/>
      <c r="FVG5" s="20"/>
      <c r="FVH5" s="20"/>
      <c r="FVI5" s="20"/>
      <c r="FVJ5" s="20"/>
      <c r="FVK5" s="20"/>
      <c r="FVL5" s="20"/>
      <c r="FVM5" s="20"/>
      <c r="FVN5" s="20"/>
      <c r="FVO5" s="20"/>
      <c r="FVP5" s="20"/>
      <c r="FVQ5" s="20"/>
      <c r="FVR5" s="20"/>
      <c r="FVS5" s="20"/>
      <c r="FVT5" s="20"/>
      <c r="FVU5" s="20"/>
      <c r="FVV5" s="20"/>
      <c r="FVW5" s="20"/>
      <c r="FVX5" s="20"/>
      <c r="FVY5" s="20"/>
      <c r="FVZ5" s="20"/>
      <c r="FWA5" s="20"/>
      <c r="FWB5" s="20"/>
      <c r="FWC5" s="20"/>
      <c r="FWD5" s="20"/>
      <c r="FWE5" s="20"/>
      <c r="FWF5" s="20"/>
      <c r="FWG5" s="20"/>
      <c r="FWH5" s="20"/>
      <c r="FWI5" s="20"/>
      <c r="FWJ5" s="20"/>
      <c r="FWK5" s="20"/>
      <c r="FWL5" s="20"/>
      <c r="FWM5" s="20"/>
      <c r="FWN5" s="20"/>
      <c r="FWO5" s="20"/>
      <c r="FWP5" s="20"/>
      <c r="FWQ5" s="20"/>
      <c r="FWR5" s="20"/>
      <c r="FWS5" s="20"/>
      <c r="FWT5" s="20"/>
      <c r="FWU5" s="20"/>
      <c r="FWV5" s="20"/>
      <c r="FWW5" s="20"/>
      <c r="FWX5" s="20"/>
      <c r="FWY5" s="20"/>
      <c r="FWZ5" s="20"/>
      <c r="FXA5" s="20"/>
      <c r="FXB5" s="20"/>
      <c r="FXC5" s="20"/>
      <c r="FXD5" s="20"/>
      <c r="FXE5" s="20"/>
      <c r="FXF5" s="20"/>
      <c r="FXG5" s="20"/>
      <c r="FXH5" s="20"/>
      <c r="FXI5" s="20"/>
      <c r="FXJ5" s="20"/>
      <c r="FXK5" s="20"/>
      <c r="FXL5" s="20"/>
      <c r="FXM5" s="20"/>
      <c r="FXN5" s="20"/>
      <c r="FXO5" s="20"/>
      <c r="FXP5" s="20"/>
      <c r="FXQ5" s="20"/>
      <c r="FXR5" s="20"/>
      <c r="FXS5" s="20"/>
      <c r="FXT5" s="20"/>
      <c r="FXU5" s="20"/>
      <c r="FXV5" s="20"/>
      <c r="FXW5" s="20"/>
      <c r="FXX5" s="20"/>
      <c r="FXY5" s="20"/>
      <c r="FXZ5" s="20"/>
      <c r="FYA5" s="20"/>
      <c r="FYB5" s="20"/>
      <c r="FYC5" s="20"/>
      <c r="FYD5" s="20"/>
      <c r="FYE5" s="20"/>
      <c r="FYF5" s="20"/>
      <c r="FYG5" s="20"/>
      <c r="FYH5" s="20"/>
      <c r="FYI5" s="20"/>
      <c r="FYJ5" s="20"/>
      <c r="FYK5" s="20"/>
      <c r="FYL5" s="20"/>
      <c r="FYM5" s="20"/>
      <c r="FYN5" s="20"/>
      <c r="FYO5" s="20"/>
      <c r="FYP5" s="20"/>
      <c r="FYQ5" s="20"/>
      <c r="FYR5" s="20"/>
      <c r="FYS5" s="20"/>
      <c r="FYT5" s="20"/>
      <c r="FYU5" s="20"/>
      <c r="FYV5" s="20"/>
      <c r="FYW5" s="20"/>
      <c r="FYX5" s="20"/>
      <c r="FYY5" s="20"/>
      <c r="FYZ5" s="20"/>
      <c r="FZA5" s="20"/>
      <c r="FZB5" s="20"/>
      <c r="FZC5" s="20"/>
      <c r="FZD5" s="20"/>
      <c r="FZE5" s="20"/>
      <c r="FZF5" s="20"/>
      <c r="FZG5" s="20"/>
      <c r="FZH5" s="20"/>
      <c r="FZI5" s="20"/>
      <c r="FZJ5" s="20"/>
      <c r="FZK5" s="20"/>
      <c r="FZL5" s="20"/>
      <c r="FZM5" s="20"/>
      <c r="FZN5" s="20"/>
      <c r="FZO5" s="20"/>
      <c r="FZP5" s="20"/>
      <c r="FZQ5" s="20"/>
      <c r="FZR5" s="20"/>
      <c r="FZS5" s="20"/>
      <c r="FZT5" s="20"/>
      <c r="FZU5" s="20"/>
      <c r="FZV5" s="20"/>
      <c r="FZW5" s="20"/>
      <c r="FZX5" s="20"/>
      <c r="FZY5" s="20"/>
      <c r="FZZ5" s="20"/>
      <c r="GAA5" s="20"/>
      <c r="GAB5" s="20"/>
      <c r="GAC5" s="20"/>
      <c r="GAD5" s="20"/>
      <c r="GAE5" s="20"/>
      <c r="GAF5" s="20"/>
      <c r="GAG5" s="20"/>
      <c r="GAH5" s="20"/>
      <c r="GAI5" s="20"/>
      <c r="GAJ5" s="20"/>
      <c r="GAK5" s="20"/>
      <c r="GAL5" s="20"/>
      <c r="GAM5" s="20"/>
      <c r="GAN5" s="20"/>
      <c r="GAO5" s="20"/>
      <c r="GAP5" s="20"/>
      <c r="GAQ5" s="20"/>
      <c r="GAR5" s="20"/>
      <c r="GAS5" s="20"/>
      <c r="GAT5" s="20"/>
      <c r="GAU5" s="20"/>
      <c r="GAV5" s="20"/>
      <c r="GAW5" s="20"/>
      <c r="GAX5" s="20"/>
      <c r="GAY5" s="20"/>
      <c r="GAZ5" s="20"/>
      <c r="GBA5" s="20"/>
      <c r="GBB5" s="20"/>
      <c r="GBC5" s="20"/>
      <c r="GBD5" s="20"/>
      <c r="GBE5" s="20"/>
      <c r="GBF5" s="20"/>
      <c r="GBG5" s="20"/>
      <c r="GBH5" s="20"/>
      <c r="GBI5" s="20"/>
      <c r="GBJ5" s="20"/>
      <c r="GBK5" s="20"/>
      <c r="GBL5" s="20"/>
      <c r="GBM5" s="20"/>
      <c r="GBN5" s="20"/>
      <c r="GBO5" s="20"/>
      <c r="GBP5" s="20"/>
      <c r="GBQ5" s="20"/>
      <c r="GBR5" s="20"/>
      <c r="GBS5" s="20"/>
      <c r="GBT5" s="20"/>
      <c r="GBU5" s="20"/>
      <c r="GBV5" s="20"/>
      <c r="GBW5" s="20"/>
      <c r="GBX5" s="20"/>
      <c r="GBY5" s="20"/>
      <c r="GBZ5" s="20"/>
      <c r="GCA5" s="20"/>
      <c r="GCB5" s="20"/>
      <c r="GCC5" s="20"/>
      <c r="GCD5" s="20"/>
      <c r="GCE5" s="20"/>
      <c r="GCF5" s="20"/>
      <c r="GCG5" s="20"/>
      <c r="GCH5" s="20"/>
      <c r="GCI5" s="20"/>
      <c r="GCJ5" s="20"/>
      <c r="GCK5" s="20"/>
      <c r="GCL5" s="20"/>
      <c r="GCM5" s="20"/>
      <c r="GCN5" s="20"/>
      <c r="GCO5" s="20"/>
      <c r="GCP5" s="20"/>
      <c r="GCQ5" s="20"/>
      <c r="GCR5" s="20"/>
      <c r="GCS5" s="20"/>
      <c r="GCT5" s="20"/>
      <c r="GCU5" s="20"/>
      <c r="GCV5" s="20"/>
      <c r="GCW5" s="20"/>
      <c r="GCX5" s="20"/>
      <c r="GCY5" s="20"/>
      <c r="GCZ5" s="20"/>
      <c r="GDA5" s="20"/>
      <c r="GDB5" s="20"/>
      <c r="GDC5" s="20"/>
      <c r="GDD5" s="20"/>
      <c r="GDE5" s="20"/>
      <c r="GDF5" s="20"/>
      <c r="GDG5" s="20"/>
      <c r="GDH5" s="20"/>
      <c r="GDI5" s="20"/>
      <c r="GDJ5" s="20"/>
      <c r="GDK5" s="20"/>
      <c r="GDL5" s="20"/>
      <c r="GDM5" s="20"/>
      <c r="GDN5" s="20"/>
      <c r="GDO5" s="20"/>
      <c r="GDP5" s="20"/>
      <c r="GDQ5" s="20"/>
      <c r="GDR5" s="20"/>
      <c r="GDS5" s="20"/>
      <c r="GDT5" s="20"/>
      <c r="GDU5" s="20"/>
      <c r="GDV5" s="20"/>
      <c r="GDW5" s="20"/>
      <c r="GDX5" s="20"/>
      <c r="GDY5" s="20"/>
      <c r="GDZ5" s="20"/>
      <c r="GEA5" s="20"/>
      <c r="GEB5" s="20"/>
      <c r="GEC5" s="20"/>
      <c r="GED5" s="20"/>
      <c r="GEE5" s="20"/>
      <c r="GEF5" s="20"/>
      <c r="GEG5" s="20"/>
      <c r="GEH5" s="20"/>
      <c r="GEI5" s="20"/>
      <c r="GEJ5" s="20"/>
      <c r="GEK5" s="20"/>
      <c r="GEL5" s="20"/>
      <c r="GEM5" s="20"/>
      <c r="GEN5" s="20"/>
      <c r="GEO5" s="20"/>
      <c r="GEP5" s="20"/>
      <c r="GEQ5" s="20"/>
      <c r="GER5" s="20"/>
      <c r="GES5" s="20"/>
      <c r="GET5" s="20"/>
      <c r="GEU5" s="20"/>
      <c r="GEV5" s="20"/>
      <c r="GEW5" s="20"/>
      <c r="GEX5" s="20"/>
      <c r="GEY5" s="20"/>
      <c r="GEZ5" s="20"/>
      <c r="GFA5" s="20"/>
      <c r="GFB5" s="20"/>
      <c r="GFC5" s="20"/>
      <c r="GFD5" s="20"/>
      <c r="GFE5" s="20"/>
      <c r="GFF5" s="20"/>
      <c r="GFG5" s="20"/>
      <c r="GFH5" s="20"/>
      <c r="GFI5" s="20"/>
      <c r="GFJ5" s="20"/>
      <c r="GFK5" s="20"/>
      <c r="GFL5" s="20"/>
      <c r="GFM5" s="20"/>
      <c r="GFN5" s="20"/>
      <c r="GFO5" s="20"/>
      <c r="GFP5" s="20"/>
      <c r="GFQ5" s="20"/>
      <c r="GFR5" s="20"/>
      <c r="GFS5" s="20"/>
      <c r="GFT5" s="20"/>
      <c r="GFU5" s="20"/>
      <c r="GFV5" s="20"/>
      <c r="GFW5" s="20"/>
      <c r="GFX5" s="20"/>
      <c r="GFY5" s="20"/>
      <c r="GFZ5" s="20"/>
      <c r="GGA5" s="20"/>
      <c r="GGB5" s="20"/>
      <c r="GGC5" s="20"/>
      <c r="GGD5" s="20"/>
      <c r="GGE5" s="20"/>
      <c r="GGF5" s="20"/>
      <c r="GGG5" s="20"/>
      <c r="GGH5" s="20"/>
      <c r="GGI5" s="20"/>
      <c r="GGJ5" s="20"/>
      <c r="GGK5" s="20"/>
      <c r="GGL5" s="20"/>
      <c r="GGM5" s="20"/>
      <c r="GGN5" s="20"/>
      <c r="GGO5" s="20"/>
      <c r="GGP5" s="20"/>
      <c r="GGQ5" s="20"/>
      <c r="GGR5" s="20"/>
      <c r="GGS5" s="20"/>
      <c r="GGT5" s="20"/>
      <c r="GGU5" s="20"/>
      <c r="GGV5" s="20"/>
      <c r="GGW5" s="20"/>
      <c r="GGX5" s="20"/>
      <c r="GGY5" s="20"/>
      <c r="GGZ5" s="20"/>
      <c r="GHA5" s="20"/>
      <c r="GHB5" s="20"/>
      <c r="GHC5" s="20"/>
      <c r="GHD5" s="20"/>
      <c r="GHE5" s="20"/>
      <c r="GHF5" s="20"/>
      <c r="GHG5" s="20"/>
      <c r="GHH5" s="20"/>
      <c r="GHI5" s="20"/>
      <c r="GHJ5" s="20"/>
      <c r="GHK5" s="20"/>
      <c r="GHL5" s="20"/>
      <c r="GHM5" s="20"/>
      <c r="GHN5" s="20"/>
      <c r="GHO5" s="20"/>
      <c r="GHP5" s="20"/>
      <c r="GHQ5" s="20"/>
      <c r="GHR5" s="20"/>
      <c r="GHS5" s="20"/>
      <c r="GHT5" s="20"/>
      <c r="GHU5" s="20"/>
      <c r="GHV5" s="20"/>
      <c r="GHW5" s="20"/>
      <c r="GHX5" s="20"/>
      <c r="GHY5" s="20"/>
      <c r="GHZ5" s="20"/>
      <c r="GIA5" s="20"/>
      <c r="GIB5" s="20"/>
      <c r="GIC5" s="20"/>
      <c r="GID5" s="20"/>
      <c r="GIE5" s="20"/>
      <c r="GIF5" s="20"/>
      <c r="GIG5" s="20"/>
      <c r="GIH5" s="20"/>
      <c r="GII5" s="20"/>
      <c r="GIJ5" s="20"/>
      <c r="GIK5" s="20"/>
      <c r="GIL5" s="20"/>
      <c r="GIM5" s="20"/>
      <c r="GIN5" s="20"/>
      <c r="GIO5" s="20"/>
      <c r="GIP5" s="20"/>
      <c r="GIQ5" s="20"/>
      <c r="GIR5" s="20"/>
      <c r="GIS5" s="20"/>
      <c r="GIT5" s="20"/>
      <c r="GIU5" s="20"/>
      <c r="GIV5" s="20"/>
      <c r="GIW5" s="20"/>
      <c r="GIX5" s="20"/>
      <c r="GIY5" s="20"/>
      <c r="GIZ5" s="20"/>
      <c r="GJA5" s="20"/>
      <c r="GJB5" s="20"/>
      <c r="GJC5" s="20"/>
      <c r="GJD5" s="20"/>
      <c r="GJE5" s="20"/>
      <c r="GJF5" s="20"/>
      <c r="GJG5" s="20"/>
      <c r="GJH5" s="20"/>
      <c r="GJI5" s="20"/>
      <c r="GJJ5" s="20"/>
      <c r="GJK5" s="20"/>
      <c r="GJL5" s="20"/>
      <c r="GJM5" s="20"/>
      <c r="GJN5" s="20"/>
      <c r="GJO5" s="20"/>
      <c r="GJP5" s="20"/>
      <c r="GJQ5" s="20"/>
      <c r="GJR5" s="20"/>
      <c r="GJS5" s="20"/>
      <c r="GJT5" s="20"/>
      <c r="GJU5" s="20"/>
      <c r="GJV5" s="20"/>
      <c r="GJW5" s="20"/>
      <c r="GJX5" s="20"/>
      <c r="GJY5" s="20"/>
      <c r="GJZ5" s="20"/>
      <c r="GKA5" s="20"/>
      <c r="GKB5" s="20"/>
      <c r="GKC5" s="20"/>
      <c r="GKD5" s="20"/>
      <c r="GKE5" s="20"/>
      <c r="GKF5" s="20"/>
      <c r="GKG5" s="20"/>
      <c r="GKH5" s="20"/>
      <c r="GKI5" s="20"/>
      <c r="GKJ5" s="20"/>
      <c r="GKK5" s="20"/>
      <c r="GKL5" s="20"/>
      <c r="GKM5" s="20"/>
      <c r="GKN5" s="20"/>
      <c r="GKO5" s="20"/>
      <c r="GKP5" s="20"/>
      <c r="GKQ5" s="20"/>
      <c r="GKR5" s="20"/>
      <c r="GKS5" s="20"/>
      <c r="GKT5" s="20"/>
      <c r="GKU5" s="20"/>
      <c r="GKV5" s="20"/>
      <c r="GKW5" s="20"/>
      <c r="GKX5" s="20"/>
      <c r="GKY5" s="20"/>
      <c r="GKZ5" s="20"/>
      <c r="GLA5" s="20"/>
      <c r="GLB5" s="20"/>
      <c r="GLC5" s="20"/>
      <c r="GLD5" s="20"/>
      <c r="GLE5" s="20"/>
      <c r="GLF5" s="20"/>
      <c r="GLG5" s="20"/>
      <c r="GLH5" s="20"/>
      <c r="GLI5" s="20"/>
      <c r="GLJ5" s="20"/>
      <c r="GLK5" s="20"/>
      <c r="GLL5" s="20"/>
      <c r="GLM5" s="20"/>
      <c r="GLN5" s="20"/>
      <c r="GLO5" s="20"/>
      <c r="GLP5" s="20"/>
      <c r="GLQ5" s="20"/>
      <c r="GLR5" s="20"/>
      <c r="GLS5" s="20"/>
      <c r="GLT5" s="20"/>
      <c r="GLU5" s="20"/>
      <c r="GLV5" s="20"/>
      <c r="GLW5" s="20"/>
      <c r="GLX5" s="20"/>
      <c r="GLY5" s="20"/>
      <c r="GLZ5" s="20"/>
      <c r="GMA5" s="20"/>
      <c r="GMB5" s="20"/>
      <c r="GMC5" s="20"/>
      <c r="GMD5" s="20"/>
      <c r="GME5" s="20"/>
      <c r="GMF5" s="20"/>
      <c r="GMG5" s="20"/>
      <c r="GMH5" s="20"/>
      <c r="GMI5" s="20"/>
      <c r="GMJ5" s="20"/>
      <c r="GMK5" s="20"/>
      <c r="GML5" s="20"/>
      <c r="GMM5" s="20"/>
      <c r="GMN5" s="20"/>
      <c r="GMO5" s="20"/>
      <c r="GMP5" s="20"/>
      <c r="GMQ5" s="20"/>
      <c r="GMR5" s="20"/>
      <c r="GMS5" s="20"/>
      <c r="GMT5" s="20"/>
      <c r="GMU5" s="20"/>
      <c r="GMV5" s="20"/>
      <c r="GMW5" s="20"/>
      <c r="GMX5" s="20"/>
      <c r="GMY5" s="20"/>
      <c r="GMZ5" s="20"/>
      <c r="GNA5" s="20"/>
      <c r="GNB5" s="20"/>
      <c r="GNC5" s="20"/>
      <c r="GND5" s="20"/>
      <c r="GNE5" s="20"/>
      <c r="GNF5" s="20"/>
      <c r="GNG5" s="20"/>
      <c r="GNH5" s="20"/>
      <c r="GNI5" s="20"/>
      <c r="GNJ5" s="20"/>
      <c r="GNK5" s="20"/>
      <c r="GNL5" s="20"/>
      <c r="GNM5" s="20"/>
      <c r="GNN5" s="20"/>
      <c r="GNO5" s="20"/>
      <c r="GNP5" s="20"/>
      <c r="GNQ5" s="20"/>
      <c r="GNR5" s="20"/>
      <c r="GNS5" s="20"/>
      <c r="GNT5" s="20"/>
      <c r="GNU5" s="20"/>
      <c r="GNV5" s="20"/>
      <c r="GNW5" s="20"/>
      <c r="GNX5" s="20"/>
      <c r="GNY5" s="20"/>
      <c r="GNZ5" s="20"/>
      <c r="GOA5" s="20"/>
      <c r="GOB5" s="20"/>
      <c r="GOC5" s="20"/>
      <c r="GOD5" s="20"/>
      <c r="GOE5" s="20"/>
      <c r="GOF5" s="20"/>
      <c r="GOG5" s="20"/>
      <c r="GOH5" s="20"/>
      <c r="GOI5" s="20"/>
      <c r="GOJ5" s="20"/>
      <c r="GOK5" s="20"/>
      <c r="GOL5" s="20"/>
      <c r="GOM5" s="20"/>
      <c r="GON5" s="20"/>
      <c r="GOO5" s="20"/>
      <c r="GOP5" s="20"/>
      <c r="GOQ5" s="20"/>
      <c r="GOR5" s="20"/>
      <c r="GOS5" s="20"/>
      <c r="GOT5" s="20"/>
      <c r="GOU5" s="20"/>
      <c r="GOV5" s="20"/>
      <c r="GOW5" s="20"/>
      <c r="GOX5" s="20"/>
      <c r="GOY5" s="20"/>
      <c r="GOZ5" s="20"/>
      <c r="GPA5" s="20"/>
      <c r="GPB5" s="20"/>
      <c r="GPC5" s="20"/>
      <c r="GPD5" s="20"/>
      <c r="GPE5" s="20"/>
      <c r="GPF5" s="20"/>
      <c r="GPG5" s="20"/>
      <c r="GPH5" s="20"/>
      <c r="GPI5" s="20"/>
      <c r="GPJ5" s="20"/>
      <c r="GPK5" s="20"/>
      <c r="GPL5" s="20"/>
      <c r="GPM5" s="20"/>
      <c r="GPN5" s="20"/>
      <c r="GPO5" s="20"/>
      <c r="GPP5" s="20"/>
      <c r="GPQ5" s="20"/>
      <c r="GPR5" s="20"/>
      <c r="GPS5" s="20"/>
      <c r="GPT5" s="20"/>
      <c r="GPU5" s="20"/>
      <c r="GPV5" s="20"/>
      <c r="GPW5" s="20"/>
      <c r="GPX5" s="20"/>
      <c r="GPY5" s="20"/>
      <c r="GPZ5" s="20"/>
      <c r="GQA5" s="20"/>
      <c r="GQB5" s="20"/>
      <c r="GQC5" s="20"/>
      <c r="GQD5" s="20"/>
      <c r="GQE5" s="20"/>
      <c r="GQF5" s="20"/>
      <c r="GQG5" s="20"/>
      <c r="GQH5" s="20"/>
      <c r="GQI5" s="20"/>
      <c r="GQJ5" s="20"/>
      <c r="GQK5" s="20"/>
      <c r="GQL5" s="20"/>
      <c r="GQM5" s="20"/>
      <c r="GQN5" s="20"/>
      <c r="GQO5" s="20"/>
      <c r="GQP5" s="20"/>
      <c r="GQQ5" s="20"/>
      <c r="GQR5" s="20"/>
      <c r="GQS5" s="20"/>
      <c r="GQT5" s="20"/>
      <c r="GQU5" s="20"/>
      <c r="GQV5" s="20"/>
      <c r="GQW5" s="20"/>
      <c r="GQX5" s="20"/>
      <c r="GQY5" s="20"/>
      <c r="GQZ5" s="20"/>
      <c r="GRA5" s="20"/>
      <c r="GRB5" s="20"/>
      <c r="GRC5" s="20"/>
      <c r="GRD5" s="20"/>
      <c r="GRE5" s="20"/>
      <c r="GRF5" s="20"/>
      <c r="GRG5" s="20"/>
      <c r="GRH5" s="20"/>
      <c r="GRI5" s="20"/>
      <c r="GRJ5" s="20"/>
      <c r="GRK5" s="20"/>
      <c r="GRL5" s="20"/>
      <c r="GRM5" s="20"/>
      <c r="GRN5" s="20"/>
      <c r="GRO5" s="20"/>
      <c r="GRP5" s="20"/>
      <c r="GRQ5" s="20"/>
      <c r="GRR5" s="20"/>
      <c r="GRS5" s="20"/>
      <c r="GRT5" s="20"/>
      <c r="GRU5" s="20"/>
      <c r="GRV5" s="20"/>
      <c r="GRW5" s="20"/>
      <c r="GRX5" s="20"/>
      <c r="GRY5" s="20"/>
      <c r="GRZ5" s="20"/>
      <c r="GSA5" s="20"/>
      <c r="GSB5" s="20"/>
      <c r="GSC5" s="20"/>
      <c r="GSD5" s="20"/>
      <c r="GSE5" s="20"/>
      <c r="GSF5" s="20"/>
      <c r="GSG5" s="20"/>
      <c r="GSH5" s="20"/>
      <c r="GSI5" s="20"/>
      <c r="GSJ5" s="20"/>
      <c r="GSK5" s="20"/>
      <c r="GSL5" s="20"/>
      <c r="GSM5" s="20"/>
      <c r="GSN5" s="20"/>
      <c r="GSO5" s="20"/>
      <c r="GSP5" s="20"/>
      <c r="GSQ5" s="20"/>
      <c r="GSR5" s="20"/>
      <c r="GSS5" s="20"/>
      <c r="GST5" s="20"/>
      <c r="GSU5" s="20"/>
      <c r="GSV5" s="20"/>
      <c r="GSW5" s="20"/>
      <c r="GSX5" s="20"/>
      <c r="GSY5" s="20"/>
      <c r="GSZ5" s="20"/>
      <c r="GTA5" s="20"/>
      <c r="GTB5" s="20"/>
      <c r="GTC5" s="20"/>
      <c r="GTD5" s="20"/>
      <c r="GTE5" s="20"/>
      <c r="GTF5" s="20"/>
      <c r="GTG5" s="20"/>
      <c r="GTH5" s="20"/>
      <c r="GTI5" s="20"/>
      <c r="GTJ5" s="20"/>
      <c r="GTK5" s="20"/>
      <c r="GTL5" s="20"/>
      <c r="GTM5" s="20"/>
      <c r="GTN5" s="20"/>
      <c r="GTO5" s="20"/>
      <c r="GTP5" s="20"/>
      <c r="GTQ5" s="20"/>
      <c r="GTR5" s="20"/>
      <c r="GTS5" s="20"/>
      <c r="GTT5" s="20"/>
      <c r="GTU5" s="20"/>
      <c r="GTV5" s="20"/>
      <c r="GTW5" s="20"/>
      <c r="GTX5" s="20"/>
      <c r="GTY5" s="20"/>
      <c r="GTZ5" s="20"/>
      <c r="GUA5" s="20"/>
      <c r="GUB5" s="20"/>
      <c r="GUC5" s="20"/>
      <c r="GUD5" s="20"/>
      <c r="GUE5" s="20"/>
      <c r="GUF5" s="20"/>
      <c r="GUG5" s="20"/>
      <c r="GUH5" s="20"/>
      <c r="GUI5" s="20"/>
      <c r="GUJ5" s="20"/>
      <c r="GUK5" s="20"/>
      <c r="GUL5" s="20"/>
      <c r="GUM5" s="20"/>
      <c r="GUN5" s="20"/>
      <c r="GUO5" s="20"/>
      <c r="GUP5" s="20"/>
      <c r="GUQ5" s="20"/>
      <c r="GUR5" s="20"/>
      <c r="GUS5" s="20"/>
      <c r="GUT5" s="20"/>
      <c r="GUU5" s="20"/>
      <c r="GUV5" s="20"/>
      <c r="GUW5" s="20"/>
      <c r="GUX5" s="20"/>
      <c r="GUY5" s="20"/>
      <c r="GUZ5" s="20"/>
      <c r="GVA5" s="20"/>
      <c r="GVB5" s="20"/>
      <c r="GVC5" s="20"/>
      <c r="GVD5" s="20"/>
      <c r="GVE5" s="20"/>
      <c r="GVF5" s="20"/>
      <c r="GVG5" s="20"/>
      <c r="GVH5" s="20"/>
      <c r="GVI5" s="20"/>
      <c r="GVJ5" s="20"/>
      <c r="GVK5" s="20"/>
      <c r="GVL5" s="20"/>
      <c r="GVM5" s="20"/>
      <c r="GVN5" s="20"/>
      <c r="GVO5" s="20"/>
      <c r="GVP5" s="20"/>
      <c r="GVQ5" s="20"/>
      <c r="GVR5" s="20"/>
      <c r="GVS5" s="20"/>
      <c r="GVT5" s="20"/>
      <c r="GVU5" s="20"/>
      <c r="GVV5" s="20"/>
      <c r="GVW5" s="20"/>
      <c r="GVX5" s="20"/>
      <c r="GVY5" s="20"/>
      <c r="GVZ5" s="20"/>
      <c r="GWA5" s="20"/>
      <c r="GWB5" s="20"/>
      <c r="GWC5" s="20"/>
      <c r="GWD5" s="20"/>
      <c r="GWE5" s="20"/>
      <c r="GWF5" s="20"/>
      <c r="GWG5" s="20"/>
      <c r="GWH5" s="20"/>
      <c r="GWI5" s="20"/>
      <c r="GWJ5" s="20"/>
      <c r="GWK5" s="20"/>
      <c r="GWL5" s="20"/>
      <c r="GWM5" s="20"/>
      <c r="GWN5" s="20"/>
      <c r="GWO5" s="20"/>
      <c r="GWP5" s="20"/>
      <c r="GWQ5" s="20"/>
      <c r="GWR5" s="20"/>
      <c r="GWS5" s="20"/>
      <c r="GWT5" s="20"/>
      <c r="GWU5" s="20"/>
      <c r="GWV5" s="20"/>
      <c r="GWW5" s="20"/>
      <c r="GWX5" s="20"/>
      <c r="GWY5" s="20"/>
      <c r="GWZ5" s="20"/>
      <c r="GXA5" s="20"/>
      <c r="GXB5" s="20"/>
      <c r="GXC5" s="20"/>
      <c r="GXD5" s="20"/>
      <c r="GXE5" s="20"/>
      <c r="GXF5" s="20"/>
      <c r="GXG5" s="20"/>
      <c r="GXH5" s="20"/>
      <c r="GXI5" s="20"/>
      <c r="GXJ5" s="20"/>
      <c r="GXK5" s="20"/>
      <c r="GXL5" s="20"/>
      <c r="GXM5" s="20"/>
      <c r="GXN5" s="20"/>
      <c r="GXO5" s="20"/>
      <c r="GXP5" s="20"/>
      <c r="GXQ5" s="20"/>
      <c r="GXR5" s="20"/>
      <c r="GXS5" s="20"/>
      <c r="GXT5" s="20"/>
      <c r="GXU5" s="20"/>
      <c r="GXV5" s="20"/>
      <c r="GXW5" s="20"/>
      <c r="GXX5" s="20"/>
      <c r="GXY5" s="20"/>
      <c r="GXZ5" s="20"/>
      <c r="GYA5" s="20"/>
      <c r="GYB5" s="20"/>
      <c r="GYC5" s="20"/>
      <c r="GYD5" s="20"/>
      <c r="GYE5" s="20"/>
      <c r="GYF5" s="20"/>
      <c r="GYG5" s="20"/>
      <c r="GYH5" s="20"/>
      <c r="GYI5" s="20"/>
      <c r="GYJ5" s="20"/>
      <c r="GYK5" s="20"/>
      <c r="GYL5" s="20"/>
      <c r="GYM5" s="20"/>
      <c r="GYN5" s="20"/>
      <c r="GYO5" s="20"/>
      <c r="GYP5" s="20"/>
      <c r="GYQ5" s="20"/>
      <c r="GYR5" s="20"/>
      <c r="GYS5" s="20"/>
      <c r="GYT5" s="20"/>
      <c r="GYU5" s="20"/>
      <c r="GYV5" s="20"/>
      <c r="GYW5" s="20"/>
      <c r="GYX5" s="20"/>
      <c r="GYY5" s="20"/>
      <c r="GYZ5" s="20"/>
      <c r="GZA5" s="20"/>
      <c r="GZB5" s="20"/>
      <c r="GZC5" s="20"/>
      <c r="GZD5" s="20"/>
      <c r="GZE5" s="20"/>
      <c r="GZF5" s="20"/>
      <c r="GZG5" s="20"/>
      <c r="GZH5" s="20"/>
      <c r="GZI5" s="20"/>
      <c r="GZJ5" s="20"/>
      <c r="GZK5" s="20"/>
      <c r="GZL5" s="20"/>
      <c r="GZM5" s="20"/>
      <c r="GZN5" s="20"/>
      <c r="GZO5" s="20"/>
      <c r="GZP5" s="20"/>
      <c r="GZQ5" s="20"/>
      <c r="GZR5" s="20"/>
      <c r="GZS5" s="20"/>
      <c r="GZT5" s="20"/>
      <c r="GZU5" s="20"/>
      <c r="GZV5" s="20"/>
      <c r="GZW5" s="20"/>
      <c r="GZX5" s="20"/>
      <c r="GZY5" s="20"/>
      <c r="GZZ5" s="20"/>
      <c r="HAA5" s="20"/>
      <c r="HAB5" s="20"/>
      <c r="HAC5" s="20"/>
      <c r="HAD5" s="20"/>
      <c r="HAE5" s="20"/>
      <c r="HAF5" s="20"/>
      <c r="HAG5" s="20"/>
      <c r="HAH5" s="20"/>
      <c r="HAI5" s="20"/>
      <c r="HAJ5" s="20"/>
      <c r="HAK5" s="20"/>
      <c r="HAL5" s="20"/>
      <c r="HAM5" s="20"/>
      <c r="HAN5" s="20"/>
      <c r="HAO5" s="20"/>
      <c r="HAP5" s="20"/>
      <c r="HAQ5" s="20"/>
      <c r="HAR5" s="20"/>
      <c r="HAS5" s="20"/>
      <c r="HAT5" s="20"/>
      <c r="HAU5" s="20"/>
      <c r="HAV5" s="20"/>
      <c r="HAW5" s="20"/>
      <c r="HAX5" s="20"/>
      <c r="HAY5" s="20"/>
      <c r="HAZ5" s="20"/>
      <c r="HBA5" s="20"/>
      <c r="HBB5" s="20"/>
      <c r="HBC5" s="20"/>
      <c r="HBD5" s="20"/>
      <c r="HBE5" s="20"/>
      <c r="HBF5" s="20"/>
      <c r="HBG5" s="20"/>
      <c r="HBH5" s="20"/>
      <c r="HBI5" s="20"/>
      <c r="HBJ5" s="20"/>
      <c r="HBK5" s="20"/>
      <c r="HBL5" s="20"/>
      <c r="HBM5" s="20"/>
      <c r="HBN5" s="20"/>
      <c r="HBO5" s="20"/>
      <c r="HBP5" s="20"/>
      <c r="HBQ5" s="20"/>
      <c r="HBR5" s="20"/>
      <c r="HBS5" s="20"/>
      <c r="HBT5" s="20"/>
      <c r="HBU5" s="20"/>
      <c r="HBV5" s="20"/>
      <c r="HBW5" s="20"/>
      <c r="HBX5" s="20"/>
      <c r="HBY5" s="20"/>
      <c r="HBZ5" s="20"/>
      <c r="HCA5" s="20"/>
      <c r="HCB5" s="20"/>
      <c r="HCC5" s="20"/>
      <c r="HCD5" s="20"/>
      <c r="HCE5" s="20"/>
      <c r="HCF5" s="20"/>
      <c r="HCG5" s="20"/>
      <c r="HCH5" s="20"/>
      <c r="HCI5" s="20"/>
      <c r="HCJ5" s="20"/>
      <c r="HCK5" s="20"/>
      <c r="HCL5" s="20"/>
      <c r="HCM5" s="20"/>
      <c r="HCN5" s="20"/>
      <c r="HCO5" s="20"/>
      <c r="HCP5" s="20"/>
      <c r="HCQ5" s="20"/>
      <c r="HCR5" s="20"/>
      <c r="HCS5" s="20"/>
      <c r="HCT5" s="20"/>
      <c r="HCU5" s="20"/>
      <c r="HCV5" s="20"/>
      <c r="HCW5" s="20"/>
      <c r="HCX5" s="20"/>
      <c r="HCY5" s="20"/>
      <c r="HCZ5" s="20"/>
      <c r="HDA5" s="20"/>
      <c r="HDB5" s="20"/>
      <c r="HDC5" s="20"/>
      <c r="HDD5" s="20"/>
      <c r="HDE5" s="20"/>
      <c r="HDF5" s="20"/>
      <c r="HDG5" s="20"/>
      <c r="HDH5" s="20"/>
      <c r="HDI5" s="20"/>
      <c r="HDJ5" s="20"/>
      <c r="HDK5" s="20"/>
      <c r="HDL5" s="20"/>
      <c r="HDM5" s="20"/>
      <c r="HDN5" s="20"/>
      <c r="HDO5" s="20"/>
      <c r="HDP5" s="20"/>
      <c r="HDQ5" s="20"/>
      <c r="HDR5" s="20"/>
      <c r="HDS5" s="20"/>
      <c r="HDT5" s="20"/>
      <c r="HDU5" s="20"/>
      <c r="HDV5" s="20"/>
      <c r="HDW5" s="20"/>
      <c r="HDX5" s="20"/>
      <c r="HDY5" s="20"/>
      <c r="HDZ5" s="20"/>
      <c r="HEA5" s="20"/>
      <c r="HEB5" s="20"/>
      <c r="HEC5" s="20"/>
      <c r="HED5" s="20"/>
      <c r="HEE5" s="20"/>
      <c r="HEF5" s="20"/>
      <c r="HEG5" s="20"/>
      <c r="HEH5" s="20"/>
      <c r="HEI5" s="20"/>
      <c r="HEJ5" s="20"/>
      <c r="HEK5" s="20"/>
      <c r="HEL5" s="20"/>
      <c r="HEM5" s="20"/>
      <c r="HEN5" s="20"/>
      <c r="HEO5" s="20"/>
      <c r="HEP5" s="20"/>
      <c r="HEQ5" s="20"/>
      <c r="HER5" s="20"/>
      <c r="HES5" s="20"/>
      <c r="HET5" s="20"/>
      <c r="HEU5" s="20"/>
      <c r="HEV5" s="20"/>
      <c r="HEW5" s="20"/>
      <c r="HEX5" s="20"/>
      <c r="HEY5" s="20"/>
      <c r="HEZ5" s="20"/>
      <c r="HFA5" s="20"/>
      <c r="HFB5" s="20"/>
      <c r="HFC5" s="20"/>
      <c r="HFD5" s="20"/>
      <c r="HFE5" s="20"/>
      <c r="HFF5" s="20"/>
      <c r="HFG5" s="20"/>
      <c r="HFH5" s="20"/>
      <c r="HFI5" s="20"/>
      <c r="HFJ5" s="20"/>
      <c r="HFK5" s="20"/>
      <c r="HFL5" s="20"/>
      <c r="HFM5" s="20"/>
      <c r="HFN5" s="20"/>
      <c r="HFO5" s="20"/>
      <c r="HFP5" s="20"/>
      <c r="HFQ5" s="20"/>
      <c r="HFR5" s="20"/>
      <c r="HFS5" s="20"/>
      <c r="HFT5" s="20"/>
      <c r="HFU5" s="20"/>
      <c r="HFV5" s="20"/>
      <c r="HFW5" s="20"/>
      <c r="HFX5" s="20"/>
      <c r="HFY5" s="20"/>
      <c r="HFZ5" s="20"/>
      <c r="HGA5" s="20"/>
      <c r="HGB5" s="20"/>
      <c r="HGC5" s="20"/>
      <c r="HGD5" s="20"/>
      <c r="HGE5" s="20"/>
      <c r="HGF5" s="20"/>
      <c r="HGG5" s="20"/>
      <c r="HGH5" s="20"/>
      <c r="HGI5" s="20"/>
      <c r="HGJ5" s="20"/>
      <c r="HGK5" s="20"/>
      <c r="HGL5" s="20"/>
      <c r="HGM5" s="20"/>
      <c r="HGN5" s="20"/>
      <c r="HGO5" s="20"/>
      <c r="HGP5" s="20"/>
      <c r="HGQ5" s="20"/>
      <c r="HGR5" s="20"/>
      <c r="HGS5" s="20"/>
      <c r="HGT5" s="20"/>
      <c r="HGU5" s="20"/>
      <c r="HGV5" s="20"/>
      <c r="HGW5" s="20"/>
      <c r="HGX5" s="20"/>
      <c r="HGY5" s="20"/>
      <c r="HGZ5" s="20"/>
      <c r="HHA5" s="20"/>
      <c r="HHB5" s="20"/>
      <c r="HHC5" s="20"/>
      <c r="HHD5" s="20"/>
      <c r="HHE5" s="20"/>
      <c r="HHF5" s="20"/>
      <c r="HHG5" s="20"/>
      <c r="HHH5" s="20"/>
      <c r="HHI5" s="20"/>
      <c r="HHJ5" s="20"/>
      <c r="HHK5" s="20"/>
      <c r="HHL5" s="20"/>
      <c r="HHM5" s="20"/>
      <c r="HHN5" s="20"/>
      <c r="HHO5" s="20"/>
      <c r="HHP5" s="20"/>
      <c r="HHQ5" s="20"/>
      <c r="HHR5" s="20"/>
      <c r="HHS5" s="20"/>
      <c r="HHT5" s="20"/>
      <c r="HHU5" s="20"/>
      <c r="HHV5" s="20"/>
      <c r="HHW5" s="20"/>
      <c r="HHX5" s="20"/>
      <c r="HHY5" s="20"/>
      <c r="HHZ5" s="20"/>
      <c r="HIA5" s="20"/>
      <c r="HIB5" s="20"/>
      <c r="HIC5" s="20"/>
      <c r="HID5" s="20"/>
      <c r="HIE5" s="20"/>
      <c r="HIF5" s="20"/>
      <c r="HIG5" s="20"/>
      <c r="HIH5" s="20"/>
      <c r="HII5" s="20"/>
      <c r="HIJ5" s="20"/>
      <c r="HIK5" s="20"/>
      <c r="HIL5" s="20"/>
      <c r="HIM5" s="20"/>
      <c r="HIN5" s="20"/>
      <c r="HIO5" s="20"/>
      <c r="HIP5" s="20"/>
      <c r="HIQ5" s="20"/>
      <c r="HIR5" s="20"/>
      <c r="HIS5" s="20"/>
      <c r="HIT5" s="20"/>
      <c r="HIU5" s="20"/>
      <c r="HIV5" s="20"/>
      <c r="HIW5" s="20"/>
      <c r="HIX5" s="20"/>
      <c r="HIY5" s="20"/>
      <c r="HIZ5" s="20"/>
      <c r="HJA5" s="20"/>
      <c r="HJB5" s="20"/>
      <c r="HJC5" s="20"/>
      <c r="HJD5" s="20"/>
      <c r="HJE5" s="20"/>
      <c r="HJF5" s="20"/>
      <c r="HJG5" s="20"/>
      <c r="HJH5" s="20"/>
      <c r="HJI5" s="20"/>
      <c r="HJJ5" s="20"/>
      <c r="HJK5" s="20"/>
      <c r="HJL5" s="20"/>
      <c r="HJM5" s="20"/>
      <c r="HJN5" s="20"/>
      <c r="HJO5" s="20"/>
      <c r="HJP5" s="20"/>
      <c r="HJQ5" s="20"/>
      <c r="HJR5" s="20"/>
      <c r="HJS5" s="20"/>
      <c r="HJT5" s="20"/>
      <c r="HJU5" s="20"/>
      <c r="HJV5" s="20"/>
      <c r="HJW5" s="20"/>
      <c r="HJX5" s="20"/>
      <c r="HJY5" s="20"/>
      <c r="HJZ5" s="20"/>
      <c r="HKA5" s="20"/>
      <c r="HKB5" s="20"/>
      <c r="HKC5" s="20"/>
      <c r="HKD5" s="20"/>
      <c r="HKE5" s="20"/>
      <c r="HKF5" s="20"/>
      <c r="HKG5" s="20"/>
      <c r="HKH5" s="20"/>
      <c r="HKI5" s="20"/>
      <c r="HKJ5" s="20"/>
      <c r="HKK5" s="20"/>
      <c r="HKL5" s="20"/>
      <c r="HKM5" s="20"/>
      <c r="HKN5" s="20"/>
      <c r="HKO5" s="20"/>
      <c r="HKP5" s="20"/>
      <c r="HKQ5" s="20"/>
      <c r="HKR5" s="20"/>
      <c r="HKS5" s="20"/>
      <c r="HKT5" s="20"/>
      <c r="HKU5" s="20"/>
      <c r="HKV5" s="20"/>
      <c r="HKW5" s="20"/>
      <c r="HKX5" s="20"/>
      <c r="HKY5" s="20"/>
      <c r="HKZ5" s="20"/>
      <c r="HLA5" s="20"/>
      <c r="HLB5" s="20"/>
      <c r="HLC5" s="20"/>
      <c r="HLD5" s="20"/>
      <c r="HLE5" s="20"/>
      <c r="HLF5" s="20"/>
      <c r="HLG5" s="20"/>
      <c r="HLH5" s="20"/>
      <c r="HLI5" s="20"/>
      <c r="HLJ5" s="20"/>
      <c r="HLK5" s="20"/>
      <c r="HLL5" s="20"/>
      <c r="HLM5" s="20"/>
      <c r="HLN5" s="20"/>
      <c r="HLO5" s="20"/>
      <c r="HLP5" s="20"/>
      <c r="HLQ5" s="20"/>
      <c r="HLR5" s="20"/>
      <c r="HLS5" s="20"/>
      <c r="HLT5" s="20"/>
      <c r="HLU5" s="20"/>
      <c r="HLV5" s="20"/>
      <c r="HLW5" s="20"/>
      <c r="HLX5" s="20"/>
      <c r="HLY5" s="20"/>
      <c r="HLZ5" s="20"/>
      <c r="HMA5" s="20"/>
      <c r="HMB5" s="20"/>
      <c r="HMC5" s="20"/>
      <c r="HMD5" s="20"/>
      <c r="HME5" s="20"/>
      <c r="HMF5" s="20"/>
      <c r="HMG5" s="20"/>
      <c r="HMH5" s="20"/>
      <c r="HMI5" s="20"/>
      <c r="HMJ5" s="20"/>
      <c r="HMK5" s="20"/>
      <c r="HML5" s="20"/>
      <c r="HMM5" s="20"/>
      <c r="HMN5" s="20"/>
      <c r="HMO5" s="20"/>
      <c r="HMP5" s="20"/>
      <c r="HMQ5" s="20"/>
      <c r="HMR5" s="20"/>
      <c r="HMS5" s="20"/>
      <c r="HMT5" s="20"/>
      <c r="HMU5" s="20"/>
      <c r="HMV5" s="20"/>
      <c r="HMW5" s="20"/>
      <c r="HMX5" s="20"/>
      <c r="HMY5" s="20"/>
      <c r="HMZ5" s="20"/>
      <c r="HNA5" s="20"/>
      <c r="HNB5" s="20"/>
      <c r="HNC5" s="20"/>
      <c r="HND5" s="20"/>
      <c r="HNE5" s="20"/>
      <c r="HNF5" s="20"/>
      <c r="HNG5" s="20"/>
      <c r="HNH5" s="20"/>
      <c r="HNI5" s="20"/>
      <c r="HNJ5" s="20"/>
      <c r="HNK5" s="20"/>
      <c r="HNL5" s="20"/>
      <c r="HNM5" s="20"/>
      <c r="HNN5" s="20"/>
      <c r="HNO5" s="20"/>
      <c r="HNP5" s="20"/>
      <c r="HNQ5" s="20"/>
      <c r="HNR5" s="20"/>
      <c r="HNS5" s="20"/>
      <c r="HNT5" s="20"/>
      <c r="HNU5" s="20"/>
      <c r="HNV5" s="20"/>
      <c r="HNW5" s="20"/>
      <c r="HNX5" s="20"/>
      <c r="HNY5" s="20"/>
      <c r="HNZ5" s="20"/>
      <c r="HOA5" s="20"/>
      <c r="HOB5" s="20"/>
      <c r="HOC5" s="20"/>
      <c r="HOD5" s="20"/>
      <c r="HOE5" s="20"/>
      <c r="HOF5" s="20"/>
      <c r="HOG5" s="20"/>
      <c r="HOH5" s="20"/>
      <c r="HOI5" s="20"/>
      <c r="HOJ5" s="20"/>
      <c r="HOK5" s="20"/>
      <c r="HOL5" s="20"/>
      <c r="HOM5" s="20"/>
      <c r="HON5" s="20"/>
      <c r="HOO5" s="20"/>
      <c r="HOP5" s="20"/>
      <c r="HOQ5" s="20"/>
      <c r="HOR5" s="20"/>
      <c r="HOS5" s="20"/>
      <c r="HOT5" s="20"/>
      <c r="HOU5" s="20"/>
      <c r="HOV5" s="20"/>
      <c r="HOW5" s="20"/>
      <c r="HOX5" s="20"/>
      <c r="HOY5" s="20"/>
      <c r="HOZ5" s="20"/>
      <c r="HPA5" s="20"/>
      <c r="HPB5" s="20"/>
      <c r="HPC5" s="20"/>
      <c r="HPD5" s="20"/>
      <c r="HPE5" s="20"/>
      <c r="HPF5" s="20"/>
      <c r="HPG5" s="20"/>
      <c r="HPH5" s="20"/>
      <c r="HPI5" s="20"/>
      <c r="HPJ5" s="20"/>
      <c r="HPK5" s="20"/>
      <c r="HPL5" s="20"/>
      <c r="HPM5" s="20"/>
      <c r="HPN5" s="20"/>
      <c r="HPO5" s="20"/>
      <c r="HPP5" s="20"/>
      <c r="HPQ5" s="20"/>
      <c r="HPR5" s="20"/>
      <c r="HPS5" s="20"/>
      <c r="HPT5" s="20"/>
      <c r="HPU5" s="20"/>
      <c r="HPV5" s="20"/>
      <c r="HPW5" s="20"/>
      <c r="HPX5" s="20"/>
      <c r="HPY5" s="20"/>
      <c r="HPZ5" s="20"/>
      <c r="HQA5" s="20"/>
      <c r="HQB5" s="20"/>
      <c r="HQC5" s="20"/>
      <c r="HQD5" s="20"/>
      <c r="HQE5" s="20"/>
      <c r="HQF5" s="20"/>
      <c r="HQG5" s="20"/>
      <c r="HQH5" s="20"/>
      <c r="HQI5" s="20"/>
      <c r="HQJ5" s="20"/>
      <c r="HQK5" s="20"/>
      <c r="HQL5" s="20"/>
      <c r="HQM5" s="20"/>
      <c r="HQN5" s="20"/>
      <c r="HQO5" s="20"/>
      <c r="HQP5" s="20"/>
      <c r="HQQ5" s="20"/>
      <c r="HQR5" s="20"/>
      <c r="HQS5" s="20"/>
      <c r="HQT5" s="20"/>
      <c r="HQU5" s="20"/>
      <c r="HQV5" s="20"/>
      <c r="HQW5" s="20"/>
      <c r="HQX5" s="20"/>
      <c r="HQY5" s="20"/>
      <c r="HQZ5" s="20"/>
      <c r="HRA5" s="20"/>
      <c r="HRB5" s="20"/>
      <c r="HRC5" s="20"/>
      <c r="HRD5" s="20"/>
      <c r="HRE5" s="20"/>
      <c r="HRF5" s="20"/>
      <c r="HRG5" s="20"/>
      <c r="HRH5" s="20"/>
      <c r="HRI5" s="20"/>
      <c r="HRJ5" s="20"/>
      <c r="HRK5" s="20"/>
      <c r="HRL5" s="20"/>
      <c r="HRM5" s="20"/>
      <c r="HRN5" s="20"/>
      <c r="HRO5" s="20"/>
      <c r="HRP5" s="20"/>
      <c r="HRQ5" s="20"/>
      <c r="HRR5" s="20"/>
      <c r="HRS5" s="20"/>
      <c r="HRT5" s="20"/>
      <c r="HRU5" s="20"/>
      <c r="HRV5" s="20"/>
      <c r="HRW5" s="20"/>
      <c r="HRX5" s="20"/>
      <c r="HRY5" s="20"/>
      <c r="HRZ5" s="20"/>
      <c r="HSA5" s="20"/>
      <c r="HSB5" s="20"/>
      <c r="HSC5" s="20"/>
      <c r="HSD5" s="20"/>
      <c r="HSE5" s="20"/>
      <c r="HSF5" s="20"/>
      <c r="HSG5" s="20"/>
      <c r="HSH5" s="20"/>
      <c r="HSI5" s="20"/>
      <c r="HSJ5" s="20"/>
      <c r="HSK5" s="20"/>
      <c r="HSL5" s="20"/>
      <c r="HSM5" s="20"/>
      <c r="HSN5" s="20"/>
      <c r="HSO5" s="20"/>
      <c r="HSP5" s="20"/>
      <c r="HSQ5" s="20"/>
      <c r="HSR5" s="20"/>
      <c r="HSS5" s="20"/>
      <c r="HST5" s="20"/>
      <c r="HSU5" s="20"/>
      <c r="HSV5" s="20"/>
      <c r="HSW5" s="20"/>
      <c r="HSX5" s="20"/>
      <c r="HSY5" s="20"/>
      <c r="HSZ5" s="20"/>
      <c r="HTA5" s="20"/>
      <c r="HTB5" s="20"/>
      <c r="HTC5" s="20"/>
      <c r="HTD5" s="20"/>
      <c r="HTE5" s="20"/>
      <c r="HTF5" s="20"/>
      <c r="HTG5" s="20"/>
      <c r="HTH5" s="20"/>
      <c r="HTI5" s="20"/>
      <c r="HTJ5" s="20"/>
      <c r="HTK5" s="20"/>
      <c r="HTL5" s="20"/>
      <c r="HTM5" s="20"/>
      <c r="HTN5" s="20"/>
      <c r="HTO5" s="20"/>
      <c r="HTP5" s="20"/>
      <c r="HTQ5" s="20"/>
      <c r="HTR5" s="20"/>
      <c r="HTS5" s="20"/>
      <c r="HTT5" s="20"/>
      <c r="HTU5" s="20"/>
      <c r="HTV5" s="20"/>
      <c r="HTW5" s="20"/>
      <c r="HTX5" s="20"/>
      <c r="HTY5" s="20"/>
      <c r="HTZ5" s="20"/>
      <c r="HUA5" s="20"/>
      <c r="HUB5" s="20"/>
      <c r="HUC5" s="20"/>
      <c r="HUD5" s="20"/>
      <c r="HUE5" s="20"/>
      <c r="HUF5" s="20"/>
      <c r="HUG5" s="20"/>
      <c r="HUH5" s="20"/>
      <c r="HUI5" s="20"/>
      <c r="HUJ5" s="20"/>
      <c r="HUK5" s="20"/>
      <c r="HUL5" s="20"/>
      <c r="HUM5" s="20"/>
      <c r="HUN5" s="20"/>
      <c r="HUO5" s="20"/>
      <c r="HUP5" s="20"/>
      <c r="HUQ5" s="20"/>
      <c r="HUR5" s="20"/>
      <c r="HUS5" s="20"/>
      <c r="HUT5" s="20"/>
      <c r="HUU5" s="20"/>
      <c r="HUV5" s="20"/>
      <c r="HUW5" s="20"/>
      <c r="HUX5" s="20"/>
      <c r="HUY5" s="20"/>
      <c r="HUZ5" s="20"/>
      <c r="HVA5" s="20"/>
      <c r="HVB5" s="20"/>
      <c r="HVC5" s="20"/>
      <c r="HVD5" s="20"/>
      <c r="HVE5" s="20"/>
      <c r="HVF5" s="20"/>
      <c r="HVG5" s="20"/>
      <c r="HVH5" s="20"/>
      <c r="HVI5" s="20"/>
      <c r="HVJ5" s="20"/>
      <c r="HVK5" s="20"/>
      <c r="HVL5" s="20"/>
      <c r="HVM5" s="20"/>
      <c r="HVN5" s="20"/>
      <c r="HVO5" s="20"/>
      <c r="HVP5" s="20"/>
      <c r="HVQ5" s="20"/>
      <c r="HVR5" s="20"/>
      <c r="HVS5" s="20"/>
      <c r="HVT5" s="20"/>
      <c r="HVU5" s="20"/>
      <c r="HVV5" s="20"/>
      <c r="HVW5" s="20"/>
      <c r="HVX5" s="20"/>
      <c r="HVY5" s="20"/>
      <c r="HVZ5" s="20"/>
      <c r="HWA5" s="20"/>
      <c r="HWB5" s="20"/>
      <c r="HWC5" s="20"/>
      <c r="HWD5" s="20"/>
      <c r="HWE5" s="20"/>
      <c r="HWF5" s="20"/>
      <c r="HWG5" s="20"/>
      <c r="HWH5" s="20"/>
      <c r="HWI5" s="20"/>
      <c r="HWJ5" s="20"/>
      <c r="HWK5" s="20"/>
      <c r="HWL5" s="20"/>
      <c r="HWM5" s="20"/>
      <c r="HWN5" s="20"/>
      <c r="HWO5" s="20"/>
      <c r="HWP5" s="20"/>
      <c r="HWQ5" s="20"/>
      <c r="HWR5" s="20"/>
      <c r="HWS5" s="20"/>
      <c r="HWT5" s="20"/>
      <c r="HWU5" s="20"/>
      <c r="HWV5" s="20"/>
      <c r="HWW5" s="20"/>
      <c r="HWX5" s="20"/>
      <c r="HWY5" s="20"/>
      <c r="HWZ5" s="20"/>
      <c r="HXA5" s="20"/>
      <c r="HXB5" s="20"/>
      <c r="HXC5" s="20"/>
      <c r="HXD5" s="20"/>
      <c r="HXE5" s="20"/>
      <c r="HXF5" s="20"/>
      <c r="HXG5" s="20"/>
      <c r="HXH5" s="20"/>
      <c r="HXI5" s="20"/>
      <c r="HXJ5" s="20"/>
      <c r="HXK5" s="20"/>
      <c r="HXL5" s="20"/>
      <c r="HXM5" s="20"/>
      <c r="HXN5" s="20"/>
      <c r="HXO5" s="20"/>
      <c r="HXP5" s="20"/>
      <c r="HXQ5" s="20"/>
      <c r="HXR5" s="20"/>
      <c r="HXS5" s="20"/>
      <c r="HXT5" s="20"/>
      <c r="HXU5" s="20"/>
      <c r="HXV5" s="20"/>
      <c r="HXW5" s="20"/>
      <c r="HXX5" s="20"/>
      <c r="HXY5" s="20"/>
      <c r="HXZ5" s="20"/>
      <c r="HYA5" s="20"/>
      <c r="HYB5" s="20"/>
      <c r="HYC5" s="20"/>
      <c r="HYD5" s="20"/>
      <c r="HYE5" s="20"/>
      <c r="HYF5" s="20"/>
      <c r="HYG5" s="20"/>
      <c r="HYH5" s="20"/>
      <c r="HYI5" s="20"/>
      <c r="HYJ5" s="20"/>
      <c r="HYK5" s="20"/>
      <c r="HYL5" s="20"/>
      <c r="HYM5" s="20"/>
      <c r="HYN5" s="20"/>
      <c r="HYO5" s="20"/>
      <c r="HYP5" s="20"/>
      <c r="HYQ5" s="20"/>
      <c r="HYR5" s="20"/>
      <c r="HYS5" s="20"/>
      <c r="HYT5" s="20"/>
      <c r="HYU5" s="20"/>
      <c r="HYV5" s="20"/>
      <c r="HYW5" s="20"/>
      <c r="HYX5" s="20"/>
      <c r="HYY5" s="20"/>
      <c r="HYZ5" s="20"/>
      <c r="HZA5" s="20"/>
      <c r="HZB5" s="20"/>
      <c r="HZC5" s="20"/>
      <c r="HZD5" s="20"/>
      <c r="HZE5" s="20"/>
      <c r="HZF5" s="20"/>
      <c r="HZG5" s="20"/>
      <c r="HZH5" s="20"/>
      <c r="HZI5" s="20"/>
      <c r="HZJ5" s="20"/>
      <c r="HZK5" s="20"/>
      <c r="HZL5" s="20"/>
      <c r="HZM5" s="20"/>
      <c r="HZN5" s="20"/>
      <c r="HZO5" s="20"/>
      <c r="HZP5" s="20"/>
      <c r="HZQ5" s="20"/>
      <c r="HZR5" s="20"/>
      <c r="HZS5" s="20"/>
      <c r="HZT5" s="20"/>
      <c r="HZU5" s="20"/>
      <c r="HZV5" s="20"/>
      <c r="HZW5" s="20"/>
      <c r="HZX5" s="20"/>
      <c r="HZY5" s="20"/>
      <c r="HZZ5" s="20"/>
      <c r="IAA5" s="20"/>
      <c r="IAB5" s="20"/>
      <c r="IAC5" s="20"/>
      <c r="IAD5" s="20"/>
      <c r="IAE5" s="20"/>
      <c r="IAF5" s="20"/>
      <c r="IAG5" s="20"/>
      <c r="IAH5" s="20"/>
      <c r="IAI5" s="20"/>
      <c r="IAJ5" s="20"/>
      <c r="IAK5" s="20"/>
      <c r="IAL5" s="20"/>
      <c r="IAM5" s="20"/>
      <c r="IAN5" s="20"/>
      <c r="IAO5" s="20"/>
      <c r="IAP5" s="20"/>
      <c r="IAQ5" s="20"/>
      <c r="IAR5" s="20"/>
      <c r="IAS5" s="20"/>
      <c r="IAT5" s="20"/>
      <c r="IAU5" s="20"/>
      <c r="IAV5" s="20"/>
      <c r="IAW5" s="20"/>
      <c r="IAX5" s="20"/>
      <c r="IAY5" s="20"/>
      <c r="IAZ5" s="20"/>
      <c r="IBA5" s="20"/>
      <c r="IBB5" s="20"/>
      <c r="IBC5" s="20"/>
      <c r="IBD5" s="20"/>
      <c r="IBE5" s="20"/>
      <c r="IBF5" s="20"/>
      <c r="IBG5" s="20"/>
      <c r="IBH5" s="20"/>
      <c r="IBI5" s="20"/>
      <c r="IBJ5" s="20"/>
      <c r="IBK5" s="20"/>
      <c r="IBL5" s="20"/>
      <c r="IBM5" s="20"/>
      <c r="IBN5" s="20"/>
      <c r="IBO5" s="20"/>
      <c r="IBP5" s="20"/>
      <c r="IBQ5" s="20"/>
      <c r="IBR5" s="20"/>
      <c r="IBS5" s="20"/>
      <c r="IBT5" s="20"/>
      <c r="IBU5" s="20"/>
      <c r="IBV5" s="20"/>
      <c r="IBW5" s="20"/>
      <c r="IBX5" s="20"/>
      <c r="IBY5" s="20"/>
      <c r="IBZ5" s="20"/>
      <c r="ICA5" s="20"/>
      <c r="ICB5" s="20"/>
      <c r="ICC5" s="20"/>
      <c r="ICD5" s="20"/>
      <c r="ICE5" s="20"/>
      <c r="ICF5" s="20"/>
      <c r="ICG5" s="20"/>
      <c r="ICH5" s="20"/>
      <c r="ICI5" s="20"/>
      <c r="ICJ5" s="20"/>
      <c r="ICK5" s="20"/>
      <c r="ICL5" s="20"/>
      <c r="ICM5" s="20"/>
      <c r="ICN5" s="20"/>
      <c r="ICO5" s="20"/>
      <c r="ICP5" s="20"/>
      <c r="ICQ5" s="20"/>
      <c r="ICR5" s="20"/>
      <c r="ICS5" s="20"/>
      <c r="ICT5" s="20"/>
      <c r="ICU5" s="20"/>
      <c r="ICV5" s="20"/>
      <c r="ICW5" s="20"/>
      <c r="ICX5" s="20"/>
      <c r="ICY5" s="20"/>
      <c r="ICZ5" s="20"/>
      <c r="IDA5" s="20"/>
      <c r="IDB5" s="20"/>
      <c r="IDC5" s="20"/>
      <c r="IDD5" s="20"/>
      <c r="IDE5" s="20"/>
      <c r="IDF5" s="20"/>
      <c r="IDG5" s="20"/>
      <c r="IDH5" s="20"/>
      <c r="IDI5" s="20"/>
      <c r="IDJ5" s="20"/>
      <c r="IDK5" s="20"/>
      <c r="IDL5" s="20"/>
      <c r="IDM5" s="20"/>
      <c r="IDN5" s="20"/>
      <c r="IDO5" s="20"/>
      <c r="IDP5" s="20"/>
      <c r="IDQ5" s="20"/>
      <c r="IDR5" s="20"/>
      <c r="IDS5" s="20"/>
      <c r="IDT5" s="20"/>
      <c r="IDU5" s="20"/>
      <c r="IDV5" s="20"/>
      <c r="IDW5" s="20"/>
      <c r="IDX5" s="20"/>
      <c r="IDY5" s="20"/>
      <c r="IDZ5" s="20"/>
      <c r="IEA5" s="20"/>
      <c r="IEB5" s="20"/>
      <c r="IEC5" s="20"/>
      <c r="IED5" s="20"/>
      <c r="IEE5" s="20"/>
      <c r="IEF5" s="20"/>
      <c r="IEG5" s="20"/>
      <c r="IEH5" s="20"/>
      <c r="IEI5" s="20"/>
      <c r="IEJ5" s="20"/>
      <c r="IEK5" s="20"/>
      <c r="IEL5" s="20"/>
      <c r="IEM5" s="20"/>
      <c r="IEN5" s="20"/>
      <c r="IEO5" s="20"/>
      <c r="IEP5" s="20"/>
      <c r="IEQ5" s="20"/>
      <c r="IER5" s="20"/>
      <c r="IES5" s="20"/>
      <c r="IET5" s="20"/>
      <c r="IEU5" s="20"/>
      <c r="IEV5" s="20"/>
      <c r="IEW5" s="20"/>
      <c r="IEX5" s="20"/>
      <c r="IEY5" s="20"/>
      <c r="IEZ5" s="20"/>
      <c r="IFA5" s="20"/>
      <c r="IFB5" s="20"/>
      <c r="IFC5" s="20"/>
      <c r="IFD5" s="20"/>
      <c r="IFE5" s="20"/>
      <c r="IFF5" s="20"/>
      <c r="IFG5" s="20"/>
      <c r="IFH5" s="20"/>
      <c r="IFI5" s="20"/>
      <c r="IFJ5" s="20"/>
      <c r="IFK5" s="20"/>
      <c r="IFL5" s="20"/>
      <c r="IFM5" s="20"/>
      <c r="IFN5" s="20"/>
      <c r="IFO5" s="20"/>
      <c r="IFP5" s="20"/>
      <c r="IFQ5" s="20"/>
      <c r="IFR5" s="20"/>
      <c r="IFS5" s="20"/>
      <c r="IFT5" s="20"/>
      <c r="IFU5" s="20"/>
      <c r="IFV5" s="20"/>
      <c r="IFW5" s="20"/>
      <c r="IFX5" s="20"/>
      <c r="IFY5" s="20"/>
      <c r="IFZ5" s="20"/>
      <c r="IGA5" s="20"/>
      <c r="IGB5" s="20"/>
      <c r="IGC5" s="20"/>
      <c r="IGD5" s="20"/>
      <c r="IGE5" s="20"/>
      <c r="IGF5" s="20"/>
      <c r="IGG5" s="20"/>
      <c r="IGH5" s="20"/>
      <c r="IGI5" s="20"/>
      <c r="IGJ5" s="20"/>
      <c r="IGK5" s="20"/>
      <c r="IGL5" s="20"/>
      <c r="IGM5" s="20"/>
      <c r="IGN5" s="20"/>
      <c r="IGO5" s="20"/>
      <c r="IGP5" s="20"/>
      <c r="IGQ5" s="20"/>
      <c r="IGR5" s="20"/>
      <c r="IGS5" s="20"/>
      <c r="IGT5" s="20"/>
      <c r="IGU5" s="20"/>
      <c r="IGV5" s="20"/>
      <c r="IGW5" s="20"/>
      <c r="IGX5" s="20"/>
      <c r="IGY5" s="20"/>
      <c r="IGZ5" s="20"/>
      <c r="IHA5" s="20"/>
      <c r="IHB5" s="20"/>
      <c r="IHC5" s="20"/>
      <c r="IHD5" s="20"/>
      <c r="IHE5" s="20"/>
      <c r="IHF5" s="20"/>
      <c r="IHG5" s="20"/>
      <c r="IHH5" s="20"/>
      <c r="IHI5" s="20"/>
      <c r="IHJ5" s="20"/>
      <c r="IHK5" s="20"/>
      <c r="IHL5" s="20"/>
      <c r="IHM5" s="20"/>
      <c r="IHN5" s="20"/>
      <c r="IHO5" s="20"/>
      <c r="IHP5" s="20"/>
      <c r="IHQ5" s="20"/>
      <c r="IHR5" s="20"/>
      <c r="IHS5" s="20"/>
      <c r="IHT5" s="20"/>
      <c r="IHU5" s="20"/>
      <c r="IHV5" s="20"/>
      <c r="IHW5" s="20"/>
      <c r="IHX5" s="20"/>
      <c r="IHY5" s="20"/>
      <c r="IHZ5" s="20"/>
      <c r="IIA5" s="20"/>
      <c r="IIB5" s="20"/>
      <c r="IIC5" s="20"/>
      <c r="IID5" s="20"/>
      <c r="IIE5" s="20"/>
      <c r="IIF5" s="20"/>
      <c r="IIG5" s="20"/>
      <c r="IIH5" s="20"/>
      <c r="III5" s="20"/>
      <c r="IIJ5" s="20"/>
      <c r="IIK5" s="20"/>
      <c r="IIL5" s="20"/>
      <c r="IIM5" s="20"/>
      <c r="IIN5" s="20"/>
      <c r="IIO5" s="20"/>
      <c r="IIP5" s="20"/>
      <c r="IIQ5" s="20"/>
      <c r="IIR5" s="20"/>
      <c r="IIS5" s="20"/>
      <c r="IIT5" s="20"/>
      <c r="IIU5" s="20"/>
      <c r="IIV5" s="20"/>
      <c r="IIW5" s="20"/>
      <c r="IIX5" s="20"/>
      <c r="IIY5" s="20"/>
      <c r="IIZ5" s="20"/>
      <c r="IJA5" s="20"/>
      <c r="IJB5" s="20"/>
      <c r="IJC5" s="20"/>
      <c r="IJD5" s="20"/>
      <c r="IJE5" s="20"/>
      <c r="IJF5" s="20"/>
      <c r="IJG5" s="20"/>
      <c r="IJH5" s="20"/>
      <c r="IJI5" s="20"/>
      <c r="IJJ5" s="20"/>
      <c r="IJK5" s="20"/>
      <c r="IJL5" s="20"/>
      <c r="IJM5" s="20"/>
      <c r="IJN5" s="20"/>
      <c r="IJO5" s="20"/>
      <c r="IJP5" s="20"/>
      <c r="IJQ5" s="20"/>
      <c r="IJR5" s="20"/>
      <c r="IJS5" s="20"/>
      <c r="IJT5" s="20"/>
      <c r="IJU5" s="20"/>
      <c r="IJV5" s="20"/>
      <c r="IJW5" s="20"/>
      <c r="IJX5" s="20"/>
      <c r="IJY5" s="20"/>
      <c r="IJZ5" s="20"/>
      <c r="IKA5" s="20"/>
      <c r="IKB5" s="20"/>
      <c r="IKC5" s="20"/>
      <c r="IKD5" s="20"/>
      <c r="IKE5" s="20"/>
      <c r="IKF5" s="20"/>
      <c r="IKG5" s="20"/>
      <c r="IKH5" s="20"/>
      <c r="IKI5" s="20"/>
      <c r="IKJ5" s="20"/>
      <c r="IKK5" s="20"/>
      <c r="IKL5" s="20"/>
      <c r="IKM5" s="20"/>
      <c r="IKN5" s="20"/>
      <c r="IKO5" s="20"/>
      <c r="IKP5" s="20"/>
      <c r="IKQ5" s="20"/>
      <c r="IKR5" s="20"/>
      <c r="IKS5" s="20"/>
      <c r="IKT5" s="20"/>
      <c r="IKU5" s="20"/>
      <c r="IKV5" s="20"/>
      <c r="IKW5" s="20"/>
      <c r="IKX5" s="20"/>
      <c r="IKY5" s="20"/>
      <c r="IKZ5" s="20"/>
      <c r="ILA5" s="20"/>
      <c r="ILB5" s="20"/>
      <c r="ILC5" s="20"/>
      <c r="ILD5" s="20"/>
      <c r="ILE5" s="20"/>
      <c r="ILF5" s="20"/>
      <c r="ILG5" s="20"/>
      <c r="ILH5" s="20"/>
      <c r="ILI5" s="20"/>
      <c r="ILJ5" s="20"/>
      <c r="ILK5" s="20"/>
      <c r="ILL5" s="20"/>
      <c r="ILM5" s="20"/>
      <c r="ILN5" s="20"/>
      <c r="ILO5" s="20"/>
      <c r="ILP5" s="20"/>
      <c r="ILQ5" s="20"/>
      <c r="ILR5" s="20"/>
      <c r="ILS5" s="20"/>
      <c r="ILT5" s="20"/>
      <c r="ILU5" s="20"/>
      <c r="ILV5" s="20"/>
      <c r="ILW5" s="20"/>
      <c r="ILX5" s="20"/>
      <c r="ILY5" s="20"/>
      <c r="ILZ5" s="20"/>
      <c r="IMA5" s="20"/>
      <c r="IMB5" s="20"/>
      <c r="IMC5" s="20"/>
      <c r="IMD5" s="20"/>
      <c r="IME5" s="20"/>
      <c r="IMF5" s="20"/>
      <c r="IMG5" s="20"/>
      <c r="IMH5" s="20"/>
      <c r="IMI5" s="20"/>
      <c r="IMJ5" s="20"/>
      <c r="IMK5" s="20"/>
      <c r="IML5" s="20"/>
      <c r="IMM5" s="20"/>
      <c r="IMN5" s="20"/>
      <c r="IMO5" s="20"/>
      <c r="IMP5" s="20"/>
      <c r="IMQ5" s="20"/>
      <c r="IMR5" s="20"/>
      <c r="IMS5" s="20"/>
      <c r="IMT5" s="20"/>
      <c r="IMU5" s="20"/>
      <c r="IMV5" s="20"/>
      <c r="IMW5" s="20"/>
      <c r="IMX5" s="20"/>
      <c r="IMY5" s="20"/>
      <c r="IMZ5" s="20"/>
      <c r="INA5" s="20"/>
      <c r="INB5" s="20"/>
      <c r="INC5" s="20"/>
      <c r="IND5" s="20"/>
      <c r="INE5" s="20"/>
      <c r="INF5" s="20"/>
      <c r="ING5" s="20"/>
      <c r="INH5" s="20"/>
      <c r="INI5" s="20"/>
      <c r="INJ5" s="20"/>
      <c r="INK5" s="20"/>
      <c r="INL5" s="20"/>
      <c r="INM5" s="20"/>
      <c r="INN5" s="20"/>
      <c r="INO5" s="20"/>
      <c r="INP5" s="20"/>
      <c r="INQ5" s="20"/>
      <c r="INR5" s="20"/>
      <c r="INS5" s="20"/>
      <c r="INT5" s="20"/>
      <c r="INU5" s="20"/>
      <c r="INV5" s="20"/>
      <c r="INW5" s="20"/>
      <c r="INX5" s="20"/>
      <c r="INY5" s="20"/>
      <c r="INZ5" s="20"/>
      <c r="IOA5" s="20"/>
      <c r="IOB5" s="20"/>
      <c r="IOC5" s="20"/>
      <c r="IOD5" s="20"/>
      <c r="IOE5" s="20"/>
      <c r="IOF5" s="20"/>
      <c r="IOG5" s="20"/>
      <c r="IOH5" s="20"/>
      <c r="IOI5" s="20"/>
      <c r="IOJ5" s="20"/>
      <c r="IOK5" s="20"/>
      <c r="IOL5" s="20"/>
      <c r="IOM5" s="20"/>
      <c r="ION5" s="20"/>
      <c r="IOO5" s="20"/>
      <c r="IOP5" s="20"/>
      <c r="IOQ5" s="20"/>
      <c r="IOR5" s="20"/>
      <c r="IOS5" s="20"/>
      <c r="IOT5" s="20"/>
      <c r="IOU5" s="20"/>
      <c r="IOV5" s="20"/>
      <c r="IOW5" s="20"/>
      <c r="IOX5" s="20"/>
      <c r="IOY5" s="20"/>
      <c r="IOZ5" s="20"/>
      <c r="IPA5" s="20"/>
      <c r="IPB5" s="20"/>
      <c r="IPC5" s="20"/>
      <c r="IPD5" s="20"/>
      <c r="IPE5" s="20"/>
      <c r="IPF5" s="20"/>
      <c r="IPG5" s="20"/>
      <c r="IPH5" s="20"/>
      <c r="IPI5" s="20"/>
      <c r="IPJ5" s="20"/>
      <c r="IPK5" s="20"/>
      <c r="IPL5" s="20"/>
      <c r="IPM5" s="20"/>
      <c r="IPN5" s="20"/>
      <c r="IPO5" s="20"/>
      <c r="IPP5" s="20"/>
      <c r="IPQ5" s="20"/>
      <c r="IPR5" s="20"/>
      <c r="IPS5" s="20"/>
      <c r="IPT5" s="20"/>
      <c r="IPU5" s="20"/>
      <c r="IPV5" s="20"/>
      <c r="IPW5" s="20"/>
      <c r="IPX5" s="20"/>
      <c r="IPY5" s="20"/>
      <c r="IPZ5" s="20"/>
      <c r="IQA5" s="20"/>
      <c r="IQB5" s="20"/>
      <c r="IQC5" s="20"/>
      <c r="IQD5" s="20"/>
      <c r="IQE5" s="20"/>
      <c r="IQF5" s="20"/>
      <c r="IQG5" s="20"/>
      <c r="IQH5" s="20"/>
      <c r="IQI5" s="20"/>
      <c r="IQJ5" s="20"/>
      <c r="IQK5" s="20"/>
      <c r="IQL5" s="20"/>
      <c r="IQM5" s="20"/>
      <c r="IQN5" s="20"/>
      <c r="IQO5" s="20"/>
      <c r="IQP5" s="20"/>
      <c r="IQQ5" s="20"/>
      <c r="IQR5" s="20"/>
      <c r="IQS5" s="20"/>
      <c r="IQT5" s="20"/>
      <c r="IQU5" s="20"/>
      <c r="IQV5" s="20"/>
      <c r="IQW5" s="20"/>
      <c r="IQX5" s="20"/>
      <c r="IQY5" s="20"/>
      <c r="IQZ5" s="20"/>
      <c r="IRA5" s="20"/>
      <c r="IRB5" s="20"/>
      <c r="IRC5" s="20"/>
      <c r="IRD5" s="20"/>
      <c r="IRE5" s="20"/>
      <c r="IRF5" s="20"/>
      <c r="IRG5" s="20"/>
      <c r="IRH5" s="20"/>
      <c r="IRI5" s="20"/>
      <c r="IRJ5" s="20"/>
      <c r="IRK5" s="20"/>
      <c r="IRL5" s="20"/>
      <c r="IRM5" s="20"/>
      <c r="IRN5" s="20"/>
      <c r="IRO5" s="20"/>
      <c r="IRP5" s="20"/>
      <c r="IRQ5" s="20"/>
      <c r="IRR5" s="20"/>
      <c r="IRS5" s="20"/>
      <c r="IRT5" s="20"/>
      <c r="IRU5" s="20"/>
      <c r="IRV5" s="20"/>
      <c r="IRW5" s="20"/>
      <c r="IRX5" s="20"/>
      <c r="IRY5" s="20"/>
      <c r="IRZ5" s="20"/>
      <c r="ISA5" s="20"/>
      <c r="ISB5" s="20"/>
      <c r="ISC5" s="20"/>
      <c r="ISD5" s="20"/>
      <c r="ISE5" s="20"/>
      <c r="ISF5" s="20"/>
      <c r="ISG5" s="20"/>
      <c r="ISH5" s="20"/>
      <c r="ISI5" s="20"/>
      <c r="ISJ5" s="20"/>
      <c r="ISK5" s="20"/>
      <c r="ISL5" s="20"/>
      <c r="ISM5" s="20"/>
      <c r="ISN5" s="20"/>
      <c r="ISO5" s="20"/>
      <c r="ISP5" s="20"/>
      <c r="ISQ5" s="20"/>
      <c r="ISR5" s="20"/>
      <c r="ISS5" s="20"/>
      <c r="IST5" s="20"/>
      <c r="ISU5" s="20"/>
      <c r="ISV5" s="20"/>
      <c r="ISW5" s="20"/>
      <c r="ISX5" s="20"/>
      <c r="ISY5" s="20"/>
      <c r="ISZ5" s="20"/>
      <c r="ITA5" s="20"/>
      <c r="ITB5" s="20"/>
      <c r="ITC5" s="20"/>
      <c r="ITD5" s="20"/>
      <c r="ITE5" s="20"/>
      <c r="ITF5" s="20"/>
      <c r="ITG5" s="20"/>
      <c r="ITH5" s="20"/>
      <c r="ITI5" s="20"/>
      <c r="ITJ5" s="20"/>
      <c r="ITK5" s="20"/>
      <c r="ITL5" s="20"/>
      <c r="ITM5" s="20"/>
      <c r="ITN5" s="20"/>
      <c r="ITO5" s="20"/>
      <c r="ITP5" s="20"/>
      <c r="ITQ5" s="20"/>
      <c r="ITR5" s="20"/>
      <c r="ITS5" s="20"/>
      <c r="ITT5" s="20"/>
      <c r="ITU5" s="20"/>
      <c r="ITV5" s="20"/>
      <c r="ITW5" s="20"/>
      <c r="ITX5" s="20"/>
      <c r="ITY5" s="20"/>
      <c r="ITZ5" s="20"/>
      <c r="IUA5" s="20"/>
      <c r="IUB5" s="20"/>
      <c r="IUC5" s="20"/>
      <c r="IUD5" s="20"/>
      <c r="IUE5" s="20"/>
      <c r="IUF5" s="20"/>
      <c r="IUG5" s="20"/>
      <c r="IUH5" s="20"/>
      <c r="IUI5" s="20"/>
      <c r="IUJ5" s="20"/>
      <c r="IUK5" s="20"/>
      <c r="IUL5" s="20"/>
      <c r="IUM5" s="20"/>
      <c r="IUN5" s="20"/>
      <c r="IUO5" s="20"/>
      <c r="IUP5" s="20"/>
      <c r="IUQ5" s="20"/>
      <c r="IUR5" s="20"/>
      <c r="IUS5" s="20"/>
      <c r="IUT5" s="20"/>
      <c r="IUU5" s="20"/>
      <c r="IUV5" s="20"/>
      <c r="IUW5" s="20"/>
      <c r="IUX5" s="20"/>
      <c r="IUY5" s="20"/>
      <c r="IUZ5" s="20"/>
      <c r="IVA5" s="20"/>
      <c r="IVB5" s="20"/>
      <c r="IVC5" s="20"/>
      <c r="IVD5" s="20"/>
      <c r="IVE5" s="20"/>
      <c r="IVF5" s="20"/>
      <c r="IVG5" s="20"/>
      <c r="IVH5" s="20"/>
      <c r="IVI5" s="20"/>
      <c r="IVJ5" s="20"/>
      <c r="IVK5" s="20"/>
      <c r="IVL5" s="20"/>
      <c r="IVM5" s="20"/>
      <c r="IVN5" s="20"/>
      <c r="IVO5" s="20"/>
      <c r="IVP5" s="20"/>
      <c r="IVQ5" s="20"/>
      <c r="IVR5" s="20"/>
      <c r="IVS5" s="20"/>
      <c r="IVT5" s="20"/>
      <c r="IVU5" s="20"/>
      <c r="IVV5" s="20"/>
      <c r="IVW5" s="20"/>
      <c r="IVX5" s="20"/>
      <c r="IVY5" s="20"/>
      <c r="IVZ5" s="20"/>
      <c r="IWA5" s="20"/>
      <c r="IWB5" s="20"/>
      <c r="IWC5" s="20"/>
      <c r="IWD5" s="20"/>
      <c r="IWE5" s="20"/>
      <c r="IWF5" s="20"/>
      <c r="IWG5" s="20"/>
      <c r="IWH5" s="20"/>
      <c r="IWI5" s="20"/>
      <c r="IWJ5" s="20"/>
      <c r="IWK5" s="20"/>
      <c r="IWL5" s="20"/>
      <c r="IWM5" s="20"/>
      <c r="IWN5" s="20"/>
      <c r="IWO5" s="20"/>
      <c r="IWP5" s="20"/>
      <c r="IWQ5" s="20"/>
      <c r="IWR5" s="20"/>
      <c r="IWS5" s="20"/>
      <c r="IWT5" s="20"/>
      <c r="IWU5" s="20"/>
      <c r="IWV5" s="20"/>
      <c r="IWW5" s="20"/>
      <c r="IWX5" s="20"/>
      <c r="IWY5" s="20"/>
      <c r="IWZ5" s="20"/>
      <c r="IXA5" s="20"/>
      <c r="IXB5" s="20"/>
      <c r="IXC5" s="20"/>
      <c r="IXD5" s="20"/>
      <c r="IXE5" s="20"/>
      <c r="IXF5" s="20"/>
      <c r="IXG5" s="20"/>
      <c r="IXH5" s="20"/>
      <c r="IXI5" s="20"/>
      <c r="IXJ5" s="20"/>
      <c r="IXK5" s="20"/>
      <c r="IXL5" s="20"/>
      <c r="IXM5" s="20"/>
      <c r="IXN5" s="20"/>
      <c r="IXO5" s="20"/>
      <c r="IXP5" s="20"/>
      <c r="IXQ5" s="20"/>
      <c r="IXR5" s="20"/>
      <c r="IXS5" s="20"/>
      <c r="IXT5" s="20"/>
      <c r="IXU5" s="20"/>
      <c r="IXV5" s="20"/>
      <c r="IXW5" s="20"/>
      <c r="IXX5" s="20"/>
      <c r="IXY5" s="20"/>
      <c r="IXZ5" s="20"/>
      <c r="IYA5" s="20"/>
      <c r="IYB5" s="20"/>
      <c r="IYC5" s="20"/>
      <c r="IYD5" s="20"/>
      <c r="IYE5" s="20"/>
      <c r="IYF5" s="20"/>
      <c r="IYG5" s="20"/>
      <c r="IYH5" s="20"/>
      <c r="IYI5" s="20"/>
      <c r="IYJ5" s="20"/>
      <c r="IYK5" s="20"/>
      <c r="IYL5" s="20"/>
      <c r="IYM5" s="20"/>
      <c r="IYN5" s="20"/>
      <c r="IYO5" s="20"/>
      <c r="IYP5" s="20"/>
      <c r="IYQ5" s="20"/>
      <c r="IYR5" s="20"/>
      <c r="IYS5" s="20"/>
      <c r="IYT5" s="20"/>
      <c r="IYU5" s="20"/>
      <c r="IYV5" s="20"/>
      <c r="IYW5" s="20"/>
      <c r="IYX5" s="20"/>
      <c r="IYY5" s="20"/>
      <c r="IYZ5" s="20"/>
      <c r="IZA5" s="20"/>
      <c r="IZB5" s="20"/>
      <c r="IZC5" s="20"/>
      <c r="IZD5" s="20"/>
      <c r="IZE5" s="20"/>
      <c r="IZF5" s="20"/>
      <c r="IZG5" s="20"/>
      <c r="IZH5" s="20"/>
      <c r="IZI5" s="20"/>
      <c r="IZJ5" s="20"/>
      <c r="IZK5" s="20"/>
      <c r="IZL5" s="20"/>
      <c r="IZM5" s="20"/>
      <c r="IZN5" s="20"/>
      <c r="IZO5" s="20"/>
      <c r="IZP5" s="20"/>
      <c r="IZQ5" s="20"/>
      <c r="IZR5" s="20"/>
      <c r="IZS5" s="20"/>
      <c r="IZT5" s="20"/>
      <c r="IZU5" s="20"/>
      <c r="IZV5" s="20"/>
      <c r="IZW5" s="20"/>
      <c r="IZX5" s="20"/>
      <c r="IZY5" s="20"/>
      <c r="IZZ5" s="20"/>
      <c r="JAA5" s="20"/>
      <c r="JAB5" s="20"/>
      <c r="JAC5" s="20"/>
      <c r="JAD5" s="20"/>
      <c r="JAE5" s="20"/>
      <c r="JAF5" s="20"/>
      <c r="JAG5" s="20"/>
      <c r="JAH5" s="20"/>
      <c r="JAI5" s="20"/>
      <c r="JAJ5" s="20"/>
      <c r="JAK5" s="20"/>
      <c r="JAL5" s="20"/>
      <c r="JAM5" s="20"/>
      <c r="JAN5" s="20"/>
      <c r="JAO5" s="20"/>
      <c r="JAP5" s="20"/>
      <c r="JAQ5" s="20"/>
      <c r="JAR5" s="20"/>
      <c r="JAS5" s="20"/>
      <c r="JAT5" s="20"/>
      <c r="JAU5" s="20"/>
      <c r="JAV5" s="20"/>
      <c r="JAW5" s="20"/>
      <c r="JAX5" s="20"/>
      <c r="JAY5" s="20"/>
      <c r="JAZ5" s="20"/>
      <c r="JBA5" s="20"/>
      <c r="JBB5" s="20"/>
      <c r="JBC5" s="20"/>
      <c r="JBD5" s="20"/>
      <c r="JBE5" s="20"/>
      <c r="JBF5" s="20"/>
      <c r="JBG5" s="20"/>
      <c r="JBH5" s="20"/>
      <c r="JBI5" s="20"/>
      <c r="JBJ5" s="20"/>
      <c r="JBK5" s="20"/>
      <c r="JBL5" s="20"/>
      <c r="JBM5" s="20"/>
      <c r="JBN5" s="20"/>
      <c r="JBO5" s="20"/>
      <c r="JBP5" s="20"/>
      <c r="JBQ5" s="20"/>
      <c r="JBR5" s="20"/>
      <c r="JBS5" s="20"/>
      <c r="JBT5" s="20"/>
      <c r="JBU5" s="20"/>
      <c r="JBV5" s="20"/>
      <c r="JBW5" s="20"/>
      <c r="JBX5" s="20"/>
      <c r="JBY5" s="20"/>
      <c r="JBZ5" s="20"/>
      <c r="JCA5" s="20"/>
      <c r="JCB5" s="20"/>
      <c r="JCC5" s="20"/>
      <c r="JCD5" s="20"/>
      <c r="JCE5" s="20"/>
      <c r="JCF5" s="20"/>
      <c r="JCG5" s="20"/>
      <c r="JCH5" s="20"/>
      <c r="JCI5" s="20"/>
      <c r="JCJ5" s="20"/>
      <c r="JCK5" s="20"/>
      <c r="JCL5" s="20"/>
      <c r="JCM5" s="20"/>
      <c r="JCN5" s="20"/>
      <c r="JCO5" s="20"/>
      <c r="JCP5" s="20"/>
      <c r="JCQ5" s="20"/>
      <c r="JCR5" s="20"/>
      <c r="JCS5" s="20"/>
      <c r="JCT5" s="20"/>
      <c r="JCU5" s="20"/>
      <c r="JCV5" s="20"/>
      <c r="JCW5" s="20"/>
      <c r="JCX5" s="20"/>
      <c r="JCY5" s="20"/>
      <c r="JCZ5" s="20"/>
      <c r="JDA5" s="20"/>
      <c r="JDB5" s="20"/>
      <c r="JDC5" s="20"/>
      <c r="JDD5" s="20"/>
      <c r="JDE5" s="20"/>
      <c r="JDF5" s="20"/>
      <c r="JDG5" s="20"/>
      <c r="JDH5" s="20"/>
      <c r="JDI5" s="20"/>
      <c r="JDJ5" s="20"/>
      <c r="JDK5" s="20"/>
      <c r="JDL5" s="20"/>
      <c r="JDM5" s="20"/>
      <c r="JDN5" s="20"/>
      <c r="JDO5" s="20"/>
      <c r="JDP5" s="20"/>
      <c r="JDQ5" s="20"/>
      <c r="JDR5" s="20"/>
      <c r="JDS5" s="20"/>
      <c r="JDT5" s="20"/>
      <c r="JDU5" s="20"/>
      <c r="JDV5" s="20"/>
      <c r="JDW5" s="20"/>
      <c r="JDX5" s="20"/>
      <c r="JDY5" s="20"/>
      <c r="JDZ5" s="20"/>
      <c r="JEA5" s="20"/>
      <c r="JEB5" s="20"/>
      <c r="JEC5" s="20"/>
      <c r="JED5" s="20"/>
      <c r="JEE5" s="20"/>
      <c r="JEF5" s="20"/>
      <c r="JEG5" s="20"/>
      <c r="JEH5" s="20"/>
      <c r="JEI5" s="20"/>
      <c r="JEJ5" s="20"/>
      <c r="JEK5" s="20"/>
      <c r="JEL5" s="20"/>
      <c r="JEM5" s="20"/>
      <c r="JEN5" s="20"/>
      <c r="JEO5" s="20"/>
      <c r="JEP5" s="20"/>
      <c r="JEQ5" s="20"/>
      <c r="JER5" s="20"/>
      <c r="JES5" s="20"/>
      <c r="JET5" s="20"/>
      <c r="JEU5" s="20"/>
      <c r="JEV5" s="20"/>
      <c r="JEW5" s="20"/>
      <c r="JEX5" s="20"/>
      <c r="JEY5" s="20"/>
      <c r="JEZ5" s="20"/>
      <c r="JFA5" s="20"/>
      <c r="JFB5" s="20"/>
      <c r="JFC5" s="20"/>
      <c r="JFD5" s="20"/>
      <c r="JFE5" s="20"/>
      <c r="JFF5" s="20"/>
      <c r="JFG5" s="20"/>
      <c r="JFH5" s="20"/>
      <c r="JFI5" s="20"/>
      <c r="JFJ5" s="20"/>
      <c r="JFK5" s="20"/>
      <c r="JFL5" s="20"/>
      <c r="JFM5" s="20"/>
      <c r="JFN5" s="20"/>
      <c r="JFO5" s="20"/>
      <c r="JFP5" s="20"/>
      <c r="JFQ5" s="20"/>
      <c r="JFR5" s="20"/>
      <c r="JFS5" s="20"/>
      <c r="JFT5" s="20"/>
      <c r="JFU5" s="20"/>
      <c r="JFV5" s="20"/>
      <c r="JFW5" s="20"/>
      <c r="JFX5" s="20"/>
      <c r="JFY5" s="20"/>
      <c r="JFZ5" s="20"/>
      <c r="JGA5" s="20"/>
      <c r="JGB5" s="20"/>
      <c r="JGC5" s="20"/>
      <c r="JGD5" s="20"/>
      <c r="JGE5" s="20"/>
      <c r="JGF5" s="20"/>
      <c r="JGG5" s="20"/>
      <c r="JGH5" s="20"/>
      <c r="JGI5" s="20"/>
      <c r="JGJ5" s="20"/>
      <c r="JGK5" s="20"/>
      <c r="JGL5" s="20"/>
      <c r="JGM5" s="20"/>
      <c r="JGN5" s="20"/>
      <c r="JGO5" s="20"/>
      <c r="JGP5" s="20"/>
      <c r="JGQ5" s="20"/>
      <c r="JGR5" s="20"/>
      <c r="JGS5" s="20"/>
      <c r="JGT5" s="20"/>
      <c r="JGU5" s="20"/>
      <c r="JGV5" s="20"/>
      <c r="JGW5" s="20"/>
      <c r="JGX5" s="20"/>
      <c r="JGY5" s="20"/>
      <c r="JGZ5" s="20"/>
      <c r="JHA5" s="20"/>
      <c r="JHB5" s="20"/>
      <c r="JHC5" s="20"/>
      <c r="JHD5" s="20"/>
      <c r="JHE5" s="20"/>
      <c r="JHF5" s="20"/>
      <c r="JHG5" s="20"/>
      <c r="JHH5" s="20"/>
      <c r="JHI5" s="20"/>
      <c r="JHJ5" s="20"/>
      <c r="JHK5" s="20"/>
      <c r="JHL5" s="20"/>
      <c r="JHM5" s="20"/>
      <c r="JHN5" s="20"/>
      <c r="JHO5" s="20"/>
      <c r="JHP5" s="20"/>
      <c r="JHQ5" s="20"/>
      <c r="JHR5" s="20"/>
      <c r="JHS5" s="20"/>
      <c r="JHT5" s="20"/>
      <c r="JHU5" s="20"/>
      <c r="JHV5" s="20"/>
      <c r="JHW5" s="20"/>
      <c r="JHX5" s="20"/>
      <c r="JHY5" s="20"/>
      <c r="JHZ5" s="20"/>
      <c r="JIA5" s="20"/>
      <c r="JIB5" s="20"/>
      <c r="JIC5" s="20"/>
      <c r="JID5" s="20"/>
      <c r="JIE5" s="20"/>
      <c r="JIF5" s="20"/>
      <c r="JIG5" s="20"/>
      <c r="JIH5" s="20"/>
      <c r="JII5" s="20"/>
      <c r="JIJ5" s="20"/>
      <c r="JIK5" s="20"/>
      <c r="JIL5" s="20"/>
      <c r="JIM5" s="20"/>
      <c r="JIN5" s="20"/>
      <c r="JIO5" s="20"/>
      <c r="JIP5" s="20"/>
      <c r="JIQ5" s="20"/>
      <c r="JIR5" s="20"/>
      <c r="JIS5" s="20"/>
      <c r="JIT5" s="20"/>
      <c r="JIU5" s="20"/>
      <c r="JIV5" s="20"/>
      <c r="JIW5" s="20"/>
      <c r="JIX5" s="20"/>
      <c r="JIY5" s="20"/>
      <c r="JIZ5" s="20"/>
      <c r="JJA5" s="20"/>
      <c r="JJB5" s="20"/>
      <c r="JJC5" s="20"/>
      <c r="JJD5" s="20"/>
      <c r="JJE5" s="20"/>
      <c r="JJF5" s="20"/>
      <c r="JJG5" s="20"/>
      <c r="JJH5" s="20"/>
      <c r="JJI5" s="20"/>
      <c r="JJJ5" s="20"/>
      <c r="JJK5" s="20"/>
      <c r="JJL5" s="20"/>
      <c r="JJM5" s="20"/>
      <c r="JJN5" s="20"/>
      <c r="JJO5" s="20"/>
      <c r="JJP5" s="20"/>
      <c r="JJQ5" s="20"/>
      <c r="JJR5" s="20"/>
      <c r="JJS5" s="20"/>
      <c r="JJT5" s="20"/>
      <c r="JJU5" s="20"/>
      <c r="JJV5" s="20"/>
      <c r="JJW5" s="20"/>
      <c r="JJX5" s="20"/>
      <c r="JJY5" s="20"/>
      <c r="JJZ5" s="20"/>
      <c r="JKA5" s="20"/>
      <c r="JKB5" s="20"/>
      <c r="JKC5" s="20"/>
      <c r="JKD5" s="20"/>
      <c r="JKE5" s="20"/>
      <c r="JKF5" s="20"/>
      <c r="JKG5" s="20"/>
      <c r="JKH5" s="20"/>
      <c r="JKI5" s="20"/>
      <c r="JKJ5" s="20"/>
      <c r="JKK5" s="20"/>
      <c r="JKL5" s="20"/>
      <c r="JKM5" s="20"/>
      <c r="JKN5" s="20"/>
      <c r="JKO5" s="20"/>
      <c r="JKP5" s="20"/>
      <c r="JKQ5" s="20"/>
      <c r="JKR5" s="20"/>
      <c r="JKS5" s="20"/>
      <c r="JKT5" s="20"/>
      <c r="JKU5" s="20"/>
      <c r="JKV5" s="20"/>
      <c r="JKW5" s="20"/>
      <c r="JKX5" s="20"/>
      <c r="JKY5" s="20"/>
      <c r="JKZ5" s="20"/>
      <c r="JLA5" s="20"/>
      <c r="JLB5" s="20"/>
      <c r="JLC5" s="20"/>
      <c r="JLD5" s="20"/>
      <c r="JLE5" s="20"/>
      <c r="JLF5" s="20"/>
      <c r="JLG5" s="20"/>
      <c r="JLH5" s="20"/>
      <c r="JLI5" s="20"/>
      <c r="JLJ5" s="20"/>
      <c r="JLK5" s="20"/>
      <c r="JLL5" s="20"/>
      <c r="JLM5" s="20"/>
      <c r="JLN5" s="20"/>
      <c r="JLO5" s="20"/>
      <c r="JLP5" s="20"/>
      <c r="JLQ5" s="20"/>
      <c r="JLR5" s="20"/>
      <c r="JLS5" s="20"/>
      <c r="JLT5" s="20"/>
      <c r="JLU5" s="20"/>
      <c r="JLV5" s="20"/>
      <c r="JLW5" s="20"/>
      <c r="JLX5" s="20"/>
      <c r="JLY5" s="20"/>
      <c r="JLZ5" s="20"/>
      <c r="JMA5" s="20"/>
      <c r="JMB5" s="20"/>
      <c r="JMC5" s="20"/>
      <c r="JMD5" s="20"/>
      <c r="JME5" s="20"/>
      <c r="JMF5" s="20"/>
      <c r="JMG5" s="20"/>
      <c r="JMH5" s="20"/>
      <c r="JMI5" s="20"/>
      <c r="JMJ5" s="20"/>
      <c r="JMK5" s="20"/>
      <c r="JML5" s="20"/>
      <c r="JMM5" s="20"/>
      <c r="JMN5" s="20"/>
      <c r="JMO5" s="20"/>
      <c r="JMP5" s="20"/>
      <c r="JMQ5" s="20"/>
      <c r="JMR5" s="20"/>
      <c r="JMS5" s="20"/>
      <c r="JMT5" s="20"/>
      <c r="JMU5" s="20"/>
      <c r="JMV5" s="20"/>
      <c r="JMW5" s="20"/>
      <c r="JMX5" s="20"/>
      <c r="JMY5" s="20"/>
      <c r="JMZ5" s="20"/>
      <c r="JNA5" s="20"/>
      <c r="JNB5" s="20"/>
      <c r="JNC5" s="20"/>
      <c r="JND5" s="20"/>
      <c r="JNE5" s="20"/>
      <c r="JNF5" s="20"/>
      <c r="JNG5" s="20"/>
      <c r="JNH5" s="20"/>
      <c r="JNI5" s="20"/>
      <c r="JNJ5" s="20"/>
      <c r="JNK5" s="20"/>
      <c r="JNL5" s="20"/>
      <c r="JNM5" s="20"/>
      <c r="JNN5" s="20"/>
      <c r="JNO5" s="20"/>
      <c r="JNP5" s="20"/>
      <c r="JNQ5" s="20"/>
      <c r="JNR5" s="20"/>
      <c r="JNS5" s="20"/>
      <c r="JNT5" s="20"/>
      <c r="JNU5" s="20"/>
      <c r="JNV5" s="20"/>
      <c r="JNW5" s="20"/>
      <c r="JNX5" s="20"/>
      <c r="JNY5" s="20"/>
      <c r="JNZ5" s="20"/>
      <c r="JOA5" s="20"/>
      <c r="JOB5" s="20"/>
      <c r="JOC5" s="20"/>
      <c r="JOD5" s="20"/>
      <c r="JOE5" s="20"/>
      <c r="JOF5" s="20"/>
      <c r="JOG5" s="20"/>
      <c r="JOH5" s="20"/>
      <c r="JOI5" s="20"/>
      <c r="JOJ5" s="20"/>
      <c r="JOK5" s="20"/>
      <c r="JOL5" s="20"/>
      <c r="JOM5" s="20"/>
      <c r="JON5" s="20"/>
      <c r="JOO5" s="20"/>
      <c r="JOP5" s="20"/>
      <c r="JOQ5" s="20"/>
      <c r="JOR5" s="20"/>
      <c r="JOS5" s="20"/>
      <c r="JOT5" s="20"/>
      <c r="JOU5" s="20"/>
      <c r="JOV5" s="20"/>
      <c r="JOW5" s="20"/>
      <c r="JOX5" s="20"/>
      <c r="JOY5" s="20"/>
      <c r="JOZ5" s="20"/>
      <c r="JPA5" s="20"/>
      <c r="JPB5" s="20"/>
      <c r="JPC5" s="20"/>
      <c r="JPD5" s="20"/>
      <c r="JPE5" s="20"/>
      <c r="JPF5" s="20"/>
      <c r="JPG5" s="20"/>
      <c r="JPH5" s="20"/>
      <c r="JPI5" s="20"/>
      <c r="JPJ5" s="20"/>
      <c r="JPK5" s="20"/>
      <c r="JPL5" s="20"/>
      <c r="JPM5" s="20"/>
      <c r="JPN5" s="20"/>
      <c r="JPO5" s="20"/>
      <c r="JPP5" s="20"/>
      <c r="JPQ5" s="20"/>
      <c r="JPR5" s="20"/>
      <c r="JPS5" s="20"/>
      <c r="JPT5" s="20"/>
      <c r="JPU5" s="20"/>
      <c r="JPV5" s="20"/>
      <c r="JPW5" s="20"/>
      <c r="JPX5" s="20"/>
      <c r="JPY5" s="20"/>
      <c r="JPZ5" s="20"/>
      <c r="JQA5" s="20"/>
      <c r="JQB5" s="20"/>
      <c r="JQC5" s="20"/>
      <c r="JQD5" s="20"/>
      <c r="JQE5" s="20"/>
      <c r="JQF5" s="20"/>
      <c r="JQG5" s="20"/>
      <c r="JQH5" s="20"/>
      <c r="JQI5" s="20"/>
      <c r="JQJ5" s="20"/>
      <c r="JQK5" s="20"/>
      <c r="JQL5" s="20"/>
      <c r="JQM5" s="20"/>
      <c r="JQN5" s="20"/>
      <c r="JQO5" s="20"/>
      <c r="JQP5" s="20"/>
      <c r="JQQ5" s="20"/>
      <c r="JQR5" s="20"/>
      <c r="JQS5" s="20"/>
      <c r="JQT5" s="20"/>
      <c r="JQU5" s="20"/>
      <c r="JQV5" s="20"/>
      <c r="JQW5" s="20"/>
      <c r="JQX5" s="20"/>
      <c r="JQY5" s="20"/>
      <c r="JQZ5" s="20"/>
      <c r="JRA5" s="20"/>
      <c r="JRB5" s="20"/>
      <c r="JRC5" s="20"/>
      <c r="JRD5" s="20"/>
      <c r="JRE5" s="20"/>
      <c r="JRF5" s="20"/>
      <c r="JRG5" s="20"/>
      <c r="JRH5" s="20"/>
      <c r="JRI5" s="20"/>
      <c r="JRJ5" s="20"/>
      <c r="JRK5" s="20"/>
      <c r="JRL5" s="20"/>
      <c r="JRM5" s="20"/>
      <c r="JRN5" s="20"/>
      <c r="JRO5" s="20"/>
      <c r="JRP5" s="20"/>
      <c r="JRQ5" s="20"/>
      <c r="JRR5" s="20"/>
      <c r="JRS5" s="20"/>
      <c r="JRT5" s="20"/>
      <c r="JRU5" s="20"/>
      <c r="JRV5" s="20"/>
      <c r="JRW5" s="20"/>
      <c r="JRX5" s="20"/>
      <c r="JRY5" s="20"/>
      <c r="JRZ5" s="20"/>
      <c r="JSA5" s="20"/>
      <c r="JSB5" s="20"/>
      <c r="JSC5" s="20"/>
      <c r="JSD5" s="20"/>
      <c r="JSE5" s="20"/>
      <c r="JSF5" s="20"/>
      <c r="JSG5" s="20"/>
      <c r="JSH5" s="20"/>
      <c r="JSI5" s="20"/>
      <c r="JSJ5" s="20"/>
      <c r="JSK5" s="20"/>
      <c r="JSL5" s="20"/>
      <c r="JSM5" s="20"/>
      <c r="JSN5" s="20"/>
      <c r="JSO5" s="20"/>
      <c r="JSP5" s="20"/>
      <c r="JSQ5" s="20"/>
      <c r="JSR5" s="20"/>
      <c r="JSS5" s="20"/>
      <c r="JST5" s="20"/>
      <c r="JSU5" s="20"/>
      <c r="JSV5" s="20"/>
      <c r="JSW5" s="20"/>
      <c r="JSX5" s="20"/>
      <c r="JSY5" s="20"/>
      <c r="JSZ5" s="20"/>
      <c r="JTA5" s="20"/>
      <c r="JTB5" s="20"/>
      <c r="JTC5" s="20"/>
      <c r="JTD5" s="20"/>
      <c r="JTE5" s="20"/>
      <c r="JTF5" s="20"/>
      <c r="JTG5" s="20"/>
      <c r="JTH5" s="20"/>
      <c r="JTI5" s="20"/>
      <c r="JTJ5" s="20"/>
      <c r="JTK5" s="20"/>
      <c r="JTL5" s="20"/>
      <c r="JTM5" s="20"/>
      <c r="JTN5" s="20"/>
      <c r="JTO5" s="20"/>
      <c r="JTP5" s="20"/>
      <c r="JTQ5" s="20"/>
      <c r="JTR5" s="20"/>
      <c r="JTS5" s="20"/>
      <c r="JTT5" s="20"/>
      <c r="JTU5" s="20"/>
      <c r="JTV5" s="20"/>
      <c r="JTW5" s="20"/>
      <c r="JTX5" s="20"/>
      <c r="JTY5" s="20"/>
      <c r="JTZ5" s="20"/>
      <c r="JUA5" s="20"/>
      <c r="JUB5" s="20"/>
      <c r="JUC5" s="20"/>
      <c r="JUD5" s="20"/>
      <c r="JUE5" s="20"/>
      <c r="JUF5" s="20"/>
      <c r="JUG5" s="20"/>
      <c r="JUH5" s="20"/>
      <c r="JUI5" s="20"/>
      <c r="JUJ5" s="20"/>
      <c r="JUK5" s="20"/>
      <c r="JUL5" s="20"/>
      <c r="JUM5" s="20"/>
      <c r="JUN5" s="20"/>
      <c r="JUO5" s="20"/>
      <c r="JUP5" s="20"/>
      <c r="JUQ5" s="20"/>
      <c r="JUR5" s="20"/>
      <c r="JUS5" s="20"/>
      <c r="JUT5" s="20"/>
      <c r="JUU5" s="20"/>
      <c r="JUV5" s="20"/>
      <c r="JUW5" s="20"/>
      <c r="JUX5" s="20"/>
      <c r="JUY5" s="20"/>
      <c r="JUZ5" s="20"/>
      <c r="JVA5" s="20"/>
      <c r="JVB5" s="20"/>
      <c r="JVC5" s="20"/>
      <c r="JVD5" s="20"/>
      <c r="JVE5" s="20"/>
      <c r="JVF5" s="20"/>
      <c r="JVG5" s="20"/>
      <c r="JVH5" s="20"/>
      <c r="JVI5" s="20"/>
      <c r="JVJ5" s="20"/>
      <c r="JVK5" s="20"/>
      <c r="JVL5" s="20"/>
      <c r="JVM5" s="20"/>
      <c r="JVN5" s="20"/>
      <c r="JVO5" s="20"/>
      <c r="JVP5" s="20"/>
      <c r="JVQ5" s="20"/>
      <c r="JVR5" s="20"/>
      <c r="JVS5" s="20"/>
      <c r="JVT5" s="20"/>
      <c r="JVU5" s="20"/>
      <c r="JVV5" s="20"/>
      <c r="JVW5" s="20"/>
      <c r="JVX5" s="20"/>
      <c r="JVY5" s="20"/>
      <c r="JVZ5" s="20"/>
      <c r="JWA5" s="20"/>
      <c r="JWB5" s="20"/>
      <c r="JWC5" s="20"/>
      <c r="JWD5" s="20"/>
      <c r="JWE5" s="20"/>
      <c r="JWF5" s="20"/>
      <c r="JWG5" s="20"/>
      <c r="JWH5" s="20"/>
      <c r="JWI5" s="20"/>
      <c r="JWJ5" s="20"/>
      <c r="JWK5" s="20"/>
      <c r="JWL5" s="20"/>
      <c r="JWM5" s="20"/>
      <c r="JWN5" s="20"/>
      <c r="JWO5" s="20"/>
      <c r="JWP5" s="20"/>
      <c r="JWQ5" s="20"/>
      <c r="JWR5" s="20"/>
      <c r="JWS5" s="20"/>
      <c r="JWT5" s="20"/>
      <c r="JWU5" s="20"/>
      <c r="JWV5" s="20"/>
      <c r="JWW5" s="20"/>
      <c r="JWX5" s="20"/>
      <c r="JWY5" s="20"/>
      <c r="JWZ5" s="20"/>
      <c r="JXA5" s="20"/>
      <c r="JXB5" s="20"/>
      <c r="JXC5" s="20"/>
      <c r="JXD5" s="20"/>
      <c r="JXE5" s="20"/>
      <c r="JXF5" s="20"/>
      <c r="JXG5" s="20"/>
      <c r="JXH5" s="20"/>
      <c r="JXI5" s="20"/>
      <c r="JXJ5" s="20"/>
      <c r="JXK5" s="20"/>
      <c r="JXL5" s="20"/>
      <c r="JXM5" s="20"/>
      <c r="JXN5" s="20"/>
      <c r="JXO5" s="20"/>
      <c r="JXP5" s="20"/>
      <c r="JXQ5" s="20"/>
      <c r="JXR5" s="20"/>
      <c r="JXS5" s="20"/>
      <c r="JXT5" s="20"/>
      <c r="JXU5" s="20"/>
      <c r="JXV5" s="20"/>
      <c r="JXW5" s="20"/>
      <c r="JXX5" s="20"/>
      <c r="JXY5" s="20"/>
      <c r="JXZ5" s="20"/>
      <c r="JYA5" s="20"/>
      <c r="JYB5" s="20"/>
      <c r="JYC5" s="20"/>
      <c r="JYD5" s="20"/>
      <c r="JYE5" s="20"/>
      <c r="JYF5" s="20"/>
      <c r="JYG5" s="20"/>
      <c r="JYH5" s="20"/>
      <c r="JYI5" s="20"/>
      <c r="JYJ5" s="20"/>
      <c r="JYK5" s="20"/>
      <c r="JYL5" s="20"/>
      <c r="JYM5" s="20"/>
      <c r="JYN5" s="20"/>
      <c r="JYO5" s="20"/>
      <c r="JYP5" s="20"/>
      <c r="JYQ5" s="20"/>
      <c r="JYR5" s="20"/>
      <c r="JYS5" s="20"/>
      <c r="JYT5" s="20"/>
      <c r="JYU5" s="20"/>
      <c r="JYV5" s="20"/>
      <c r="JYW5" s="20"/>
      <c r="JYX5" s="20"/>
      <c r="JYY5" s="20"/>
      <c r="JYZ5" s="20"/>
      <c r="JZA5" s="20"/>
      <c r="JZB5" s="20"/>
      <c r="JZC5" s="20"/>
      <c r="JZD5" s="20"/>
      <c r="JZE5" s="20"/>
      <c r="JZF5" s="20"/>
      <c r="JZG5" s="20"/>
      <c r="JZH5" s="20"/>
      <c r="JZI5" s="20"/>
      <c r="JZJ5" s="20"/>
      <c r="JZK5" s="20"/>
      <c r="JZL5" s="20"/>
      <c r="JZM5" s="20"/>
      <c r="JZN5" s="20"/>
      <c r="JZO5" s="20"/>
      <c r="JZP5" s="20"/>
      <c r="JZQ5" s="20"/>
      <c r="JZR5" s="20"/>
      <c r="JZS5" s="20"/>
      <c r="JZT5" s="20"/>
      <c r="JZU5" s="20"/>
      <c r="JZV5" s="20"/>
      <c r="JZW5" s="20"/>
      <c r="JZX5" s="20"/>
      <c r="JZY5" s="20"/>
      <c r="JZZ5" s="20"/>
      <c r="KAA5" s="20"/>
      <c r="KAB5" s="20"/>
      <c r="KAC5" s="20"/>
      <c r="KAD5" s="20"/>
      <c r="KAE5" s="20"/>
      <c r="KAF5" s="20"/>
      <c r="KAG5" s="20"/>
      <c r="KAH5" s="20"/>
      <c r="KAI5" s="20"/>
      <c r="KAJ5" s="20"/>
      <c r="KAK5" s="20"/>
      <c r="KAL5" s="20"/>
      <c r="KAM5" s="20"/>
      <c r="KAN5" s="20"/>
      <c r="KAO5" s="20"/>
      <c r="KAP5" s="20"/>
      <c r="KAQ5" s="20"/>
      <c r="KAR5" s="20"/>
      <c r="KAS5" s="20"/>
      <c r="KAT5" s="20"/>
      <c r="KAU5" s="20"/>
      <c r="KAV5" s="20"/>
      <c r="KAW5" s="20"/>
      <c r="KAX5" s="20"/>
      <c r="KAY5" s="20"/>
      <c r="KAZ5" s="20"/>
      <c r="KBA5" s="20"/>
      <c r="KBB5" s="20"/>
      <c r="KBC5" s="20"/>
      <c r="KBD5" s="20"/>
      <c r="KBE5" s="20"/>
      <c r="KBF5" s="20"/>
      <c r="KBG5" s="20"/>
      <c r="KBH5" s="20"/>
      <c r="KBI5" s="20"/>
      <c r="KBJ5" s="20"/>
      <c r="KBK5" s="20"/>
      <c r="KBL5" s="20"/>
      <c r="KBM5" s="20"/>
      <c r="KBN5" s="20"/>
      <c r="KBO5" s="20"/>
      <c r="KBP5" s="20"/>
      <c r="KBQ5" s="20"/>
      <c r="KBR5" s="20"/>
      <c r="KBS5" s="20"/>
      <c r="KBT5" s="20"/>
      <c r="KBU5" s="20"/>
      <c r="KBV5" s="20"/>
      <c r="KBW5" s="20"/>
      <c r="KBX5" s="20"/>
      <c r="KBY5" s="20"/>
      <c r="KBZ5" s="20"/>
      <c r="KCA5" s="20"/>
      <c r="KCB5" s="20"/>
      <c r="KCC5" s="20"/>
      <c r="KCD5" s="20"/>
      <c r="KCE5" s="20"/>
      <c r="KCF5" s="20"/>
      <c r="KCG5" s="20"/>
      <c r="KCH5" s="20"/>
      <c r="KCI5" s="20"/>
      <c r="KCJ5" s="20"/>
      <c r="KCK5" s="20"/>
      <c r="KCL5" s="20"/>
      <c r="KCM5" s="20"/>
      <c r="KCN5" s="20"/>
      <c r="KCO5" s="20"/>
      <c r="KCP5" s="20"/>
      <c r="KCQ5" s="20"/>
      <c r="KCR5" s="20"/>
      <c r="KCS5" s="20"/>
      <c r="KCT5" s="20"/>
      <c r="KCU5" s="20"/>
      <c r="KCV5" s="20"/>
      <c r="KCW5" s="20"/>
      <c r="KCX5" s="20"/>
      <c r="KCY5" s="20"/>
      <c r="KCZ5" s="20"/>
      <c r="KDA5" s="20"/>
      <c r="KDB5" s="20"/>
      <c r="KDC5" s="20"/>
      <c r="KDD5" s="20"/>
      <c r="KDE5" s="20"/>
      <c r="KDF5" s="20"/>
      <c r="KDG5" s="20"/>
      <c r="KDH5" s="20"/>
      <c r="KDI5" s="20"/>
      <c r="KDJ5" s="20"/>
      <c r="KDK5" s="20"/>
      <c r="KDL5" s="20"/>
      <c r="KDM5" s="20"/>
      <c r="KDN5" s="20"/>
      <c r="KDO5" s="20"/>
      <c r="KDP5" s="20"/>
      <c r="KDQ5" s="20"/>
      <c r="KDR5" s="20"/>
      <c r="KDS5" s="20"/>
      <c r="KDT5" s="20"/>
      <c r="KDU5" s="20"/>
      <c r="KDV5" s="20"/>
      <c r="KDW5" s="20"/>
      <c r="KDX5" s="20"/>
      <c r="KDY5" s="20"/>
      <c r="KDZ5" s="20"/>
      <c r="KEA5" s="20"/>
      <c r="KEB5" s="20"/>
      <c r="KEC5" s="20"/>
      <c r="KED5" s="20"/>
      <c r="KEE5" s="20"/>
      <c r="KEF5" s="20"/>
      <c r="KEG5" s="20"/>
      <c r="KEH5" s="20"/>
      <c r="KEI5" s="20"/>
      <c r="KEJ5" s="20"/>
      <c r="KEK5" s="20"/>
      <c r="KEL5" s="20"/>
      <c r="KEM5" s="20"/>
      <c r="KEN5" s="20"/>
      <c r="KEO5" s="20"/>
      <c r="KEP5" s="20"/>
      <c r="KEQ5" s="20"/>
      <c r="KER5" s="20"/>
      <c r="KES5" s="20"/>
      <c r="KET5" s="20"/>
      <c r="KEU5" s="20"/>
      <c r="KEV5" s="20"/>
      <c r="KEW5" s="20"/>
      <c r="KEX5" s="20"/>
      <c r="KEY5" s="20"/>
      <c r="KEZ5" s="20"/>
      <c r="KFA5" s="20"/>
      <c r="KFB5" s="20"/>
      <c r="KFC5" s="20"/>
      <c r="KFD5" s="20"/>
      <c r="KFE5" s="20"/>
      <c r="KFF5" s="20"/>
      <c r="KFG5" s="20"/>
      <c r="KFH5" s="20"/>
      <c r="KFI5" s="20"/>
      <c r="KFJ5" s="20"/>
      <c r="KFK5" s="20"/>
      <c r="KFL5" s="20"/>
      <c r="KFM5" s="20"/>
      <c r="KFN5" s="20"/>
      <c r="KFO5" s="20"/>
      <c r="KFP5" s="20"/>
      <c r="KFQ5" s="20"/>
      <c r="KFR5" s="20"/>
      <c r="KFS5" s="20"/>
      <c r="KFT5" s="20"/>
      <c r="KFU5" s="20"/>
      <c r="KFV5" s="20"/>
      <c r="KFW5" s="20"/>
      <c r="KFX5" s="20"/>
      <c r="KFY5" s="20"/>
      <c r="KFZ5" s="20"/>
      <c r="KGA5" s="20"/>
      <c r="KGB5" s="20"/>
      <c r="KGC5" s="20"/>
      <c r="KGD5" s="20"/>
      <c r="KGE5" s="20"/>
      <c r="KGF5" s="20"/>
      <c r="KGG5" s="20"/>
      <c r="KGH5" s="20"/>
      <c r="KGI5" s="20"/>
      <c r="KGJ5" s="20"/>
      <c r="KGK5" s="20"/>
      <c r="KGL5" s="20"/>
      <c r="KGM5" s="20"/>
      <c r="KGN5" s="20"/>
      <c r="KGO5" s="20"/>
      <c r="KGP5" s="20"/>
      <c r="KGQ5" s="20"/>
      <c r="KGR5" s="20"/>
      <c r="KGS5" s="20"/>
      <c r="KGT5" s="20"/>
      <c r="KGU5" s="20"/>
      <c r="KGV5" s="20"/>
      <c r="KGW5" s="20"/>
      <c r="KGX5" s="20"/>
      <c r="KGY5" s="20"/>
      <c r="KGZ5" s="20"/>
      <c r="KHA5" s="20"/>
      <c r="KHB5" s="20"/>
      <c r="KHC5" s="20"/>
      <c r="KHD5" s="20"/>
      <c r="KHE5" s="20"/>
      <c r="KHF5" s="20"/>
      <c r="KHG5" s="20"/>
      <c r="KHH5" s="20"/>
      <c r="KHI5" s="20"/>
      <c r="KHJ5" s="20"/>
      <c r="KHK5" s="20"/>
      <c r="KHL5" s="20"/>
      <c r="KHM5" s="20"/>
      <c r="KHN5" s="20"/>
      <c r="KHO5" s="20"/>
      <c r="KHP5" s="20"/>
      <c r="KHQ5" s="20"/>
      <c r="KHR5" s="20"/>
      <c r="KHS5" s="20"/>
      <c r="KHT5" s="20"/>
      <c r="KHU5" s="20"/>
      <c r="KHV5" s="20"/>
      <c r="KHW5" s="20"/>
      <c r="KHX5" s="20"/>
      <c r="KHY5" s="20"/>
      <c r="KHZ5" s="20"/>
      <c r="KIA5" s="20"/>
      <c r="KIB5" s="20"/>
      <c r="KIC5" s="20"/>
      <c r="KID5" s="20"/>
      <c r="KIE5" s="20"/>
      <c r="KIF5" s="20"/>
      <c r="KIG5" s="20"/>
      <c r="KIH5" s="20"/>
      <c r="KII5" s="20"/>
      <c r="KIJ5" s="20"/>
      <c r="KIK5" s="20"/>
      <c r="KIL5" s="20"/>
      <c r="KIM5" s="20"/>
      <c r="KIN5" s="20"/>
      <c r="KIO5" s="20"/>
      <c r="KIP5" s="20"/>
      <c r="KIQ5" s="20"/>
      <c r="KIR5" s="20"/>
      <c r="KIS5" s="20"/>
      <c r="KIT5" s="20"/>
      <c r="KIU5" s="20"/>
      <c r="KIV5" s="20"/>
      <c r="KIW5" s="20"/>
      <c r="KIX5" s="20"/>
      <c r="KIY5" s="20"/>
      <c r="KIZ5" s="20"/>
      <c r="KJA5" s="20"/>
      <c r="KJB5" s="20"/>
      <c r="KJC5" s="20"/>
      <c r="KJD5" s="20"/>
      <c r="KJE5" s="20"/>
      <c r="KJF5" s="20"/>
      <c r="KJG5" s="20"/>
      <c r="KJH5" s="20"/>
      <c r="KJI5" s="20"/>
      <c r="KJJ5" s="20"/>
      <c r="KJK5" s="20"/>
      <c r="KJL5" s="20"/>
      <c r="KJM5" s="20"/>
      <c r="KJN5" s="20"/>
      <c r="KJO5" s="20"/>
      <c r="KJP5" s="20"/>
      <c r="KJQ5" s="20"/>
      <c r="KJR5" s="20"/>
      <c r="KJS5" s="20"/>
      <c r="KJT5" s="20"/>
      <c r="KJU5" s="20"/>
      <c r="KJV5" s="20"/>
      <c r="KJW5" s="20"/>
      <c r="KJX5" s="20"/>
      <c r="KJY5" s="20"/>
      <c r="KJZ5" s="20"/>
      <c r="KKA5" s="20"/>
      <c r="KKB5" s="20"/>
      <c r="KKC5" s="20"/>
      <c r="KKD5" s="20"/>
      <c r="KKE5" s="20"/>
      <c r="KKF5" s="20"/>
      <c r="KKG5" s="20"/>
      <c r="KKH5" s="20"/>
      <c r="KKI5" s="20"/>
      <c r="KKJ5" s="20"/>
      <c r="KKK5" s="20"/>
      <c r="KKL5" s="20"/>
      <c r="KKM5" s="20"/>
      <c r="KKN5" s="20"/>
      <c r="KKO5" s="20"/>
      <c r="KKP5" s="20"/>
      <c r="KKQ5" s="20"/>
      <c r="KKR5" s="20"/>
      <c r="KKS5" s="20"/>
      <c r="KKT5" s="20"/>
      <c r="KKU5" s="20"/>
      <c r="KKV5" s="20"/>
      <c r="KKW5" s="20"/>
      <c r="KKX5" s="20"/>
      <c r="KKY5" s="20"/>
      <c r="KKZ5" s="20"/>
      <c r="KLA5" s="20"/>
      <c r="KLB5" s="20"/>
      <c r="KLC5" s="20"/>
      <c r="KLD5" s="20"/>
      <c r="KLE5" s="20"/>
      <c r="KLF5" s="20"/>
      <c r="KLG5" s="20"/>
      <c r="KLH5" s="20"/>
      <c r="KLI5" s="20"/>
      <c r="KLJ5" s="20"/>
      <c r="KLK5" s="20"/>
      <c r="KLL5" s="20"/>
      <c r="KLM5" s="20"/>
      <c r="KLN5" s="20"/>
      <c r="KLO5" s="20"/>
      <c r="KLP5" s="20"/>
      <c r="KLQ5" s="20"/>
      <c r="KLR5" s="20"/>
      <c r="KLS5" s="20"/>
      <c r="KLT5" s="20"/>
      <c r="KLU5" s="20"/>
      <c r="KLV5" s="20"/>
      <c r="KLW5" s="20"/>
      <c r="KLX5" s="20"/>
      <c r="KLY5" s="20"/>
      <c r="KLZ5" s="20"/>
      <c r="KMA5" s="20"/>
      <c r="KMB5" s="20"/>
      <c r="KMC5" s="20"/>
      <c r="KMD5" s="20"/>
      <c r="KME5" s="20"/>
      <c r="KMF5" s="20"/>
      <c r="KMG5" s="20"/>
      <c r="KMH5" s="20"/>
      <c r="KMI5" s="20"/>
      <c r="KMJ5" s="20"/>
      <c r="KMK5" s="20"/>
      <c r="KML5" s="20"/>
      <c r="KMM5" s="20"/>
      <c r="KMN5" s="20"/>
      <c r="KMO5" s="20"/>
      <c r="KMP5" s="20"/>
      <c r="KMQ5" s="20"/>
      <c r="KMR5" s="20"/>
      <c r="KMS5" s="20"/>
      <c r="KMT5" s="20"/>
      <c r="KMU5" s="20"/>
      <c r="KMV5" s="20"/>
      <c r="KMW5" s="20"/>
      <c r="KMX5" s="20"/>
      <c r="KMY5" s="20"/>
      <c r="KMZ5" s="20"/>
      <c r="KNA5" s="20"/>
      <c r="KNB5" s="20"/>
      <c r="KNC5" s="20"/>
      <c r="KND5" s="20"/>
      <c r="KNE5" s="20"/>
      <c r="KNF5" s="20"/>
      <c r="KNG5" s="20"/>
      <c r="KNH5" s="20"/>
      <c r="KNI5" s="20"/>
      <c r="KNJ5" s="20"/>
      <c r="KNK5" s="20"/>
      <c r="KNL5" s="20"/>
      <c r="KNM5" s="20"/>
      <c r="KNN5" s="20"/>
      <c r="KNO5" s="20"/>
      <c r="KNP5" s="20"/>
      <c r="KNQ5" s="20"/>
      <c r="KNR5" s="20"/>
      <c r="KNS5" s="20"/>
      <c r="KNT5" s="20"/>
      <c r="KNU5" s="20"/>
      <c r="KNV5" s="20"/>
      <c r="KNW5" s="20"/>
      <c r="KNX5" s="20"/>
      <c r="KNY5" s="20"/>
      <c r="KNZ5" s="20"/>
      <c r="KOA5" s="20"/>
      <c r="KOB5" s="20"/>
      <c r="KOC5" s="20"/>
      <c r="KOD5" s="20"/>
      <c r="KOE5" s="20"/>
      <c r="KOF5" s="20"/>
      <c r="KOG5" s="20"/>
      <c r="KOH5" s="20"/>
      <c r="KOI5" s="20"/>
      <c r="KOJ5" s="20"/>
      <c r="KOK5" s="20"/>
      <c r="KOL5" s="20"/>
      <c r="KOM5" s="20"/>
      <c r="KON5" s="20"/>
      <c r="KOO5" s="20"/>
      <c r="KOP5" s="20"/>
      <c r="KOQ5" s="20"/>
      <c r="KOR5" s="20"/>
      <c r="KOS5" s="20"/>
      <c r="KOT5" s="20"/>
      <c r="KOU5" s="20"/>
      <c r="KOV5" s="20"/>
      <c r="KOW5" s="20"/>
      <c r="KOX5" s="20"/>
      <c r="KOY5" s="20"/>
      <c r="KOZ5" s="20"/>
      <c r="KPA5" s="20"/>
      <c r="KPB5" s="20"/>
      <c r="KPC5" s="20"/>
      <c r="KPD5" s="20"/>
      <c r="KPE5" s="20"/>
      <c r="KPF5" s="20"/>
      <c r="KPG5" s="20"/>
      <c r="KPH5" s="20"/>
      <c r="KPI5" s="20"/>
      <c r="KPJ5" s="20"/>
      <c r="KPK5" s="20"/>
      <c r="KPL5" s="20"/>
      <c r="KPM5" s="20"/>
      <c r="KPN5" s="20"/>
      <c r="KPO5" s="20"/>
      <c r="KPP5" s="20"/>
      <c r="KPQ5" s="20"/>
      <c r="KPR5" s="20"/>
      <c r="KPS5" s="20"/>
      <c r="KPT5" s="20"/>
      <c r="KPU5" s="20"/>
      <c r="KPV5" s="20"/>
      <c r="KPW5" s="20"/>
      <c r="KPX5" s="20"/>
      <c r="KPY5" s="20"/>
      <c r="KPZ5" s="20"/>
      <c r="KQA5" s="20"/>
      <c r="KQB5" s="20"/>
      <c r="KQC5" s="20"/>
      <c r="KQD5" s="20"/>
      <c r="KQE5" s="20"/>
      <c r="KQF5" s="20"/>
      <c r="KQG5" s="20"/>
      <c r="KQH5" s="20"/>
      <c r="KQI5" s="20"/>
      <c r="KQJ5" s="20"/>
      <c r="KQK5" s="20"/>
      <c r="KQL5" s="20"/>
      <c r="KQM5" s="20"/>
      <c r="KQN5" s="20"/>
      <c r="KQO5" s="20"/>
      <c r="KQP5" s="20"/>
      <c r="KQQ5" s="20"/>
      <c r="KQR5" s="20"/>
      <c r="KQS5" s="20"/>
      <c r="KQT5" s="20"/>
      <c r="KQU5" s="20"/>
      <c r="KQV5" s="20"/>
      <c r="KQW5" s="20"/>
      <c r="KQX5" s="20"/>
      <c r="KQY5" s="20"/>
      <c r="KQZ5" s="20"/>
      <c r="KRA5" s="20"/>
      <c r="KRB5" s="20"/>
      <c r="KRC5" s="20"/>
      <c r="KRD5" s="20"/>
      <c r="KRE5" s="20"/>
      <c r="KRF5" s="20"/>
      <c r="KRG5" s="20"/>
      <c r="KRH5" s="20"/>
      <c r="KRI5" s="20"/>
      <c r="KRJ5" s="20"/>
      <c r="KRK5" s="20"/>
      <c r="KRL5" s="20"/>
      <c r="KRM5" s="20"/>
      <c r="KRN5" s="20"/>
      <c r="KRO5" s="20"/>
      <c r="KRP5" s="20"/>
      <c r="KRQ5" s="20"/>
      <c r="KRR5" s="20"/>
      <c r="KRS5" s="20"/>
      <c r="KRT5" s="20"/>
      <c r="KRU5" s="20"/>
      <c r="KRV5" s="20"/>
      <c r="KRW5" s="20"/>
      <c r="KRX5" s="20"/>
      <c r="KRY5" s="20"/>
      <c r="KRZ5" s="20"/>
      <c r="KSA5" s="20"/>
      <c r="KSB5" s="20"/>
      <c r="KSC5" s="20"/>
      <c r="KSD5" s="20"/>
      <c r="KSE5" s="20"/>
      <c r="KSF5" s="20"/>
      <c r="KSG5" s="20"/>
      <c r="KSH5" s="20"/>
      <c r="KSI5" s="20"/>
      <c r="KSJ5" s="20"/>
      <c r="KSK5" s="20"/>
      <c r="KSL5" s="20"/>
      <c r="KSM5" s="20"/>
      <c r="KSN5" s="20"/>
      <c r="KSO5" s="20"/>
      <c r="KSP5" s="20"/>
      <c r="KSQ5" s="20"/>
      <c r="KSR5" s="20"/>
      <c r="KSS5" s="20"/>
      <c r="KST5" s="20"/>
      <c r="KSU5" s="20"/>
      <c r="KSV5" s="20"/>
      <c r="KSW5" s="20"/>
      <c r="KSX5" s="20"/>
      <c r="KSY5" s="20"/>
      <c r="KSZ5" s="20"/>
      <c r="KTA5" s="20"/>
      <c r="KTB5" s="20"/>
      <c r="KTC5" s="20"/>
      <c r="KTD5" s="20"/>
      <c r="KTE5" s="20"/>
      <c r="KTF5" s="20"/>
      <c r="KTG5" s="20"/>
      <c r="KTH5" s="20"/>
      <c r="KTI5" s="20"/>
      <c r="KTJ5" s="20"/>
      <c r="KTK5" s="20"/>
      <c r="KTL5" s="20"/>
      <c r="KTM5" s="20"/>
      <c r="KTN5" s="20"/>
      <c r="KTO5" s="20"/>
      <c r="KTP5" s="20"/>
      <c r="KTQ5" s="20"/>
      <c r="KTR5" s="20"/>
      <c r="KTS5" s="20"/>
      <c r="KTT5" s="20"/>
      <c r="KTU5" s="20"/>
      <c r="KTV5" s="20"/>
      <c r="KTW5" s="20"/>
      <c r="KTX5" s="20"/>
      <c r="KTY5" s="20"/>
      <c r="KTZ5" s="20"/>
      <c r="KUA5" s="20"/>
      <c r="KUB5" s="20"/>
      <c r="KUC5" s="20"/>
      <c r="KUD5" s="20"/>
      <c r="KUE5" s="20"/>
      <c r="KUF5" s="20"/>
      <c r="KUG5" s="20"/>
      <c r="KUH5" s="20"/>
      <c r="KUI5" s="20"/>
      <c r="KUJ5" s="20"/>
      <c r="KUK5" s="20"/>
      <c r="KUL5" s="20"/>
      <c r="KUM5" s="20"/>
      <c r="KUN5" s="20"/>
      <c r="KUO5" s="20"/>
      <c r="KUP5" s="20"/>
      <c r="KUQ5" s="20"/>
      <c r="KUR5" s="20"/>
      <c r="KUS5" s="20"/>
      <c r="KUT5" s="20"/>
      <c r="KUU5" s="20"/>
      <c r="KUV5" s="20"/>
      <c r="KUW5" s="20"/>
      <c r="KUX5" s="20"/>
      <c r="KUY5" s="20"/>
      <c r="KUZ5" s="20"/>
      <c r="KVA5" s="20"/>
      <c r="KVB5" s="20"/>
      <c r="KVC5" s="20"/>
      <c r="KVD5" s="20"/>
      <c r="KVE5" s="20"/>
      <c r="KVF5" s="20"/>
      <c r="KVG5" s="20"/>
      <c r="KVH5" s="20"/>
      <c r="KVI5" s="20"/>
      <c r="KVJ5" s="20"/>
      <c r="KVK5" s="20"/>
      <c r="KVL5" s="20"/>
      <c r="KVM5" s="20"/>
      <c r="KVN5" s="20"/>
      <c r="KVO5" s="20"/>
      <c r="KVP5" s="20"/>
      <c r="KVQ5" s="20"/>
      <c r="KVR5" s="20"/>
      <c r="KVS5" s="20"/>
      <c r="KVT5" s="20"/>
      <c r="KVU5" s="20"/>
      <c r="KVV5" s="20"/>
      <c r="KVW5" s="20"/>
      <c r="KVX5" s="20"/>
      <c r="KVY5" s="20"/>
      <c r="KVZ5" s="20"/>
      <c r="KWA5" s="20"/>
      <c r="KWB5" s="20"/>
      <c r="KWC5" s="20"/>
      <c r="KWD5" s="20"/>
      <c r="KWE5" s="20"/>
      <c r="KWF5" s="20"/>
      <c r="KWG5" s="20"/>
      <c r="KWH5" s="20"/>
      <c r="KWI5" s="20"/>
      <c r="KWJ5" s="20"/>
      <c r="KWK5" s="20"/>
      <c r="KWL5" s="20"/>
      <c r="KWM5" s="20"/>
      <c r="KWN5" s="20"/>
      <c r="KWO5" s="20"/>
      <c r="KWP5" s="20"/>
      <c r="KWQ5" s="20"/>
      <c r="KWR5" s="20"/>
      <c r="KWS5" s="20"/>
      <c r="KWT5" s="20"/>
      <c r="KWU5" s="20"/>
      <c r="KWV5" s="20"/>
      <c r="KWW5" s="20"/>
      <c r="KWX5" s="20"/>
      <c r="KWY5" s="20"/>
      <c r="KWZ5" s="20"/>
      <c r="KXA5" s="20"/>
      <c r="KXB5" s="20"/>
      <c r="KXC5" s="20"/>
      <c r="KXD5" s="20"/>
      <c r="KXE5" s="20"/>
      <c r="KXF5" s="20"/>
      <c r="KXG5" s="20"/>
      <c r="KXH5" s="20"/>
      <c r="KXI5" s="20"/>
      <c r="KXJ5" s="20"/>
      <c r="KXK5" s="20"/>
      <c r="KXL5" s="20"/>
      <c r="KXM5" s="20"/>
      <c r="KXN5" s="20"/>
      <c r="KXO5" s="20"/>
      <c r="KXP5" s="20"/>
      <c r="KXQ5" s="20"/>
      <c r="KXR5" s="20"/>
      <c r="KXS5" s="20"/>
      <c r="KXT5" s="20"/>
      <c r="KXU5" s="20"/>
      <c r="KXV5" s="20"/>
      <c r="KXW5" s="20"/>
      <c r="KXX5" s="20"/>
      <c r="KXY5" s="20"/>
      <c r="KXZ5" s="20"/>
      <c r="KYA5" s="20"/>
      <c r="KYB5" s="20"/>
      <c r="KYC5" s="20"/>
      <c r="KYD5" s="20"/>
      <c r="KYE5" s="20"/>
      <c r="KYF5" s="20"/>
      <c r="KYG5" s="20"/>
      <c r="KYH5" s="20"/>
      <c r="KYI5" s="20"/>
      <c r="KYJ5" s="20"/>
      <c r="KYK5" s="20"/>
      <c r="KYL5" s="20"/>
      <c r="KYM5" s="20"/>
      <c r="KYN5" s="20"/>
      <c r="KYO5" s="20"/>
      <c r="KYP5" s="20"/>
      <c r="KYQ5" s="20"/>
      <c r="KYR5" s="20"/>
      <c r="KYS5" s="20"/>
      <c r="KYT5" s="20"/>
      <c r="KYU5" s="20"/>
      <c r="KYV5" s="20"/>
      <c r="KYW5" s="20"/>
      <c r="KYX5" s="20"/>
      <c r="KYY5" s="20"/>
      <c r="KYZ5" s="20"/>
      <c r="KZA5" s="20"/>
      <c r="KZB5" s="20"/>
      <c r="KZC5" s="20"/>
      <c r="KZD5" s="20"/>
      <c r="KZE5" s="20"/>
      <c r="KZF5" s="20"/>
      <c r="KZG5" s="20"/>
      <c r="KZH5" s="20"/>
      <c r="KZI5" s="20"/>
      <c r="KZJ5" s="20"/>
      <c r="KZK5" s="20"/>
      <c r="KZL5" s="20"/>
      <c r="KZM5" s="20"/>
      <c r="KZN5" s="20"/>
      <c r="KZO5" s="20"/>
      <c r="KZP5" s="20"/>
      <c r="KZQ5" s="20"/>
      <c r="KZR5" s="20"/>
      <c r="KZS5" s="20"/>
      <c r="KZT5" s="20"/>
      <c r="KZU5" s="20"/>
      <c r="KZV5" s="20"/>
      <c r="KZW5" s="20"/>
      <c r="KZX5" s="20"/>
      <c r="KZY5" s="20"/>
      <c r="KZZ5" s="20"/>
      <c r="LAA5" s="20"/>
      <c r="LAB5" s="20"/>
      <c r="LAC5" s="20"/>
      <c r="LAD5" s="20"/>
      <c r="LAE5" s="20"/>
      <c r="LAF5" s="20"/>
      <c r="LAG5" s="20"/>
      <c r="LAH5" s="20"/>
      <c r="LAI5" s="20"/>
      <c r="LAJ5" s="20"/>
      <c r="LAK5" s="20"/>
      <c r="LAL5" s="20"/>
      <c r="LAM5" s="20"/>
      <c r="LAN5" s="20"/>
      <c r="LAO5" s="20"/>
      <c r="LAP5" s="20"/>
      <c r="LAQ5" s="20"/>
      <c r="LAR5" s="20"/>
      <c r="LAS5" s="20"/>
      <c r="LAT5" s="20"/>
      <c r="LAU5" s="20"/>
      <c r="LAV5" s="20"/>
      <c r="LAW5" s="20"/>
      <c r="LAX5" s="20"/>
      <c r="LAY5" s="20"/>
      <c r="LAZ5" s="20"/>
      <c r="LBA5" s="20"/>
      <c r="LBB5" s="20"/>
      <c r="LBC5" s="20"/>
      <c r="LBD5" s="20"/>
      <c r="LBE5" s="20"/>
      <c r="LBF5" s="20"/>
      <c r="LBG5" s="20"/>
      <c r="LBH5" s="20"/>
      <c r="LBI5" s="20"/>
      <c r="LBJ5" s="20"/>
      <c r="LBK5" s="20"/>
      <c r="LBL5" s="20"/>
      <c r="LBM5" s="20"/>
      <c r="LBN5" s="20"/>
      <c r="LBO5" s="20"/>
      <c r="LBP5" s="20"/>
      <c r="LBQ5" s="20"/>
      <c r="LBR5" s="20"/>
      <c r="LBS5" s="20"/>
      <c r="LBT5" s="20"/>
      <c r="LBU5" s="20"/>
      <c r="LBV5" s="20"/>
      <c r="LBW5" s="20"/>
      <c r="LBX5" s="20"/>
      <c r="LBY5" s="20"/>
      <c r="LBZ5" s="20"/>
      <c r="LCA5" s="20"/>
      <c r="LCB5" s="20"/>
      <c r="LCC5" s="20"/>
      <c r="LCD5" s="20"/>
      <c r="LCE5" s="20"/>
      <c r="LCF5" s="20"/>
      <c r="LCG5" s="20"/>
      <c r="LCH5" s="20"/>
      <c r="LCI5" s="20"/>
      <c r="LCJ5" s="20"/>
      <c r="LCK5" s="20"/>
      <c r="LCL5" s="20"/>
      <c r="LCM5" s="20"/>
      <c r="LCN5" s="20"/>
      <c r="LCO5" s="20"/>
      <c r="LCP5" s="20"/>
      <c r="LCQ5" s="20"/>
      <c r="LCR5" s="20"/>
      <c r="LCS5" s="20"/>
      <c r="LCT5" s="20"/>
      <c r="LCU5" s="20"/>
      <c r="LCV5" s="20"/>
      <c r="LCW5" s="20"/>
      <c r="LCX5" s="20"/>
      <c r="LCY5" s="20"/>
      <c r="LCZ5" s="20"/>
      <c r="LDA5" s="20"/>
      <c r="LDB5" s="20"/>
      <c r="LDC5" s="20"/>
      <c r="LDD5" s="20"/>
      <c r="LDE5" s="20"/>
      <c r="LDF5" s="20"/>
      <c r="LDG5" s="20"/>
      <c r="LDH5" s="20"/>
      <c r="LDI5" s="20"/>
      <c r="LDJ5" s="20"/>
      <c r="LDK5" s="20"/>
      <c r="LDL5" s="20"/>
      <c r="LDM5" s="20"/>
      <c r="LDN5" s="20"/>
      <c r="LDO5" s="20"/>
      <c r="LDP5" s="20"/>
      <c r="LDQ5" s="20"/>
      <c r="LDR5" s="20"/>
      <c r="LDS5" s="20"/>
      <c r="LDT5" s="20"/>
      <c r="LDU5" s="20"/>
      <c r="LDV5" s="20"/>
      <c r="LDW5" s="20"/>
      <c r="LDX5" s="20"/>
      <c r="LDY5" s="20"/>
      <c r="LDZ5" s="20"/>
      <c r="LEA5" s="20"/>
      <c r="LEB5" s="20"/>
      <c r="LEC5" s="20"/>
      <c r="LED5" s="20"/>
      <c r="LEE5" s="20"/>
      <c r="LEF5" s="20"/>
      <c r="LEG5" s="20"/>
      <c r="LEH5" s="20"/>
      <c r="LEI5" s="20"/>
      <c r="LEJ5" s="20"/>
      <c r="LEK5" s="20"/>
      <c r="LEL5" s="20"/>
      <c r="LEM5" s="20"/>
      <c r="LEN5" s="20"/>
      <c r="LEO5" s="20"/>
      <c r="LEP5" s="20"/>
      <c r="LEQ5" s="20"/>
      <c r="LER5" s="20"/>
      <c r="LES5" s="20"/>
      <c r="LET5" s="20"/>
      <c r="LEU5" s="20"/>
      <c r="LEV5" s="20"/>
      <c r="LEW5" s="20"/>
      <c r="LEX5" s="20"/>
      <c r="LEY5" s="20"/>
      <c r="LEZ5" s="20"/>
      <c r="LFA5" s="20"/>
      <c r="LFB5" s="20"/>
      <c r="LFC5" s="20"/>
      <c r="LFD5" s="20"/>
      <c r="LFE5" s="20"/>
      <c r="LFF5" s="20"/>
      <c r="LFG5" s="20"/>
      <c r="LFH5" s="20"/>
      <c r="LFI5" s="20"/>
      <c r="LFJ5" s="20"/>
      <c r="LFK5" s="20"/>
      <c r="LFL5" s="20"/>
      <c r="LFM5" s="20"/>
      <c r="LFN5" s="20"/>
      <c r="LFO5" s="20"/>
      <c r="LFP5" s="20"/>
      <c r="LFQ5" s="20"/>
      <c r="LFR5" s="20"/>
      <c r="LFS5" s="20"/>
      <c r="LFT5" s="20"/>
      <c r="LFU5" s="20"/>
      <c r="LFV5" s="20"/>
      <c r="LFW5" s="20"/>
      <c r="LFX5" s="20"/>
      <c r="LFY5" s="20"/>
      <c r="LFZ5" s="20"/>
      <c r="LGA5" s="20"/>
      <c r="LGB5" s="20"/>
      <c r="LGC5" s="20"/>
      <c r="LGD5" s="20"/>
      <c r="LGE5" s="20"/>
      <c r="LGF5" s="20"/>
      <c r="LGG5" s="20"/>
      <c r="LGH5" s="20"/>
      <c r="LGI5" s="20"/>
      <c r="LGJ5" s="20"/>
      <c r="LGK5" s="20"/>
      <c r="LGL5" s="20"/>
      <c r="LGM5" s="20"/>
      <c r="LGN5" s="20"/>
      <c r="LGO5" s="20"/>
      <c r="LGP5" s="20"/>
      <c r="LGQ5" s="20"/>
      <c r="LGR5" s="20"/>
      <c r="LGS5" s="20"/>
      <c r="LGT5" s="20"/>
      <c r="LGU5" s="20"/>
      <c r="LGV5" s="20"/>
      <c r="LGW5" s="20"/>
      <c r="LGX5" s="20"/>
      <c r="LGY5" s="20"/>
      <c r="LGZ5" s="20"/>
      <c r="LHA5" s="20"/>
      <c r="LHB5" s="20"/>
      <c r="LHC5" s="20"/>
      <c r="LHD5" s="20"/>
      <c r="LHE5" s="20"/>
      <c r="LHF5" s="20"/>
      <c r="LHG5" s="20"/>
      <c r="LHH5" s="20"/>
      <c r="LHI5" s="20"/>
      <c r="LHJ5" s="20"/>
      <c r="LHK5" s="20"/>
      <c r="LHL5" s="20"/>
      <c r="LHM5" s="20"/>
      <c r="LHN5" s="20"/>
      <c r="LHO5" s="20"/>
      <c r="LHP5" s="20"/>
      <c r="LHQ5" s="20"/>
      <c r="LHR5" s="20"/>
      <c r="LHS5" s="20"/>
      <c r="LHT5" s="20"/>
      <c r="LHU5" s="20"/>
      <c r="LHV5" s="20"/>
      <c r="LHW5" s="20"/>
      <c r="LHX5" s="20"/>
      <c r="LHY5" s="20"/>
      <c r="LHZ5" s="20"/>
      <c r="LIA5" s="20"/>
      <c r="LIB5" s="20"/>
      <c r="LIC5" s="20"/>
      <c r="LID5" s="20"/>
      <c r="LIE5" s="20"/>
      <c r="LIF5" s="20"/>
      <c r="LIG5" s="20"/>
      <c r="LIH5" s="20"/>
      <c r="LII5" s="20"/>
      <c r="LIJ5" s="20"/>
      <c r="LIK5" s="20"/>
      <c r="LIL5" s="20"/>
      <c r="LIM5" s="20"/>
      <c r="LIN5" s="20"/>
      <c r="LIO5" s="20"/>
      <c r="LIP5" s="20"/>
      <c r="LIQ5" s="20"/>
      <c r="LIR5" s="20"/>
      <c r="LIS5" s="20"/>
      <c r="LIT5" s="20"/>
      <c r="LIU5" s="20"/>
      <c r="LIV5" s="20"/>
      <c r="LIW5" s="20"/>
      <c r="LIX5" s="20"/>
      <c r="LIY5" s="20"/>
      <c r="LIZ5" s="20"/>
      <c r="LJA5" s="20"/>
      <c r="LJB5" s="20"/>
      <c r="LJC5" s="20"/>
      <c r="LJD5" s="20"/>
      <c r="LJE5" s="20"/>
      <c r="LJF5" s="20"/>
      <c r="LJG5" s="20"/>
      <c r="LJH5" s="20"/>
      <c r="LJI5" s="20"/>
      <c r="LJJ5" s="20"/>
      <c r="LJK5" s="20"/>
      <c r="LJL5" s="20"/>
      <c r="LJM5" s="20"/>
      <c r="LJN5" s="20"/>
      <c r="LJO5" s="20"/>
      <c r="LJP5" s="20"/>
      <c r="LJQ5" s="20"/>
      <c r="LJR5" s="20"/>
      <c r="LJS5" s="20"/>
      <c r="LJT5" s="20"/>
      <c r="LJU5" s="20"/>
      <c r="LJV5" s="20"/>
      <c r="LJW5" s="20"/>
      <c r="LJX5" s="20"/>
      <c r="LJY5" s="20"/>
      <c r="LJZ5" s="20"/>
      <c r="LKA5" s="20"/>
      <c r="LKB5" s="20"/>
      <c r="LKC5" s="20"/>
      <c r="LKD5" s="20"/>
      <c r="LKE5" s="20"/>
      <c r="LKF5" s="20"/>
      <c r="LKG5" s="20"/>
      <c r="LKH5" s="20"/>
      <c r="LKI5" s="20"/>
      <c r="LKJ5" s="20"/>
      <c r="LKK5" s="20"/>
      <c r="LKL5" s="20"/>
      <c r="LKM5" s="20"/>
      <c r="LKN5" s="20"/>
      <c r="LKO5" s="20"/>
      <c r="LKP5" s="20"/>
      <c r="LKQ5" s="20"/>
      <c r="LKR5" s="20"/>
      <c r="LKS5" s="20"/>
      <c r="LKT5" s="20"/>
      <c r="LKU5" s="20"/>
      <c r="LKV5" s="20"/>
      <c r="LKW5" s="20"/>
      <c r="LKX5" s="20"/>
      <c r="LKY5" s="20"/>
      <c r="LKZ5" s="20"/>
      <c r="LLA5" s="20"/>
      <c r="LLB5" s="20"/>
      <c r="LLC5" s="20"/>
      <c r="LLD5" s="20"/>
      <c r="LLE5" s="20"/>
      <c r="LLF5" s="20"/>
      <c r="LLG5" s="20"/>
      <c r="LLH5" s="20"/>
      <c r="LLI5" s="20"/>
      <c r="LLJ5" s="20"/>
      <c r="LLK5" s="20"/>
      <c r="LLL5" s="20"/>
      <c r="LLM5" s="20"/>
      <c r="LLN5" s="20"/>
      <c r="LLO5" s="20"/>
      <c r="LLP5" s="20"/>
      <c r="LLQ5" s="20"/>
      <c r="LLR5" s="20"/>
      <c r="LLS5" s="20"/>
      <c r="LLT5" s="20"/>
      <c r="LLU5" s="20"/>
      <c r="LLV5" s="20"/>
      <c r="LLW5" s="20"/>
      <c r="LLX5" s="20"/>
      <c r="LLY5" s="20"/>
      <c r="LLZ5" s="20"/>
      <c r="LMA5" s="20"/>
      <c r="LMB5" s="20"/>
      <c r="LMC5" s="20"/>
      <c r="LMD5" s="20"/>
      <c r="LME5" s="20"/>
      <c r="LMF5" s="20"/>
      <c r="LMG5" s="20"/>
      <c r="LMH5" s="20"/>
      <c r="LMI5" s="20"/>
      <c r="LMJ5" s="20"/>
      <c r="LMK5" s="20"/>
      <c r="LML5" s="20"/>
      <c r="LMM5" s="20"/>
      <c r="LMN5" s="20"/>
      <c r="LMO5" s="20"/>
      <c r="LMP5" s="20"/>
      <c r="LMQ5" s="20"/>
      <c r="LMR5" s="20"/>
      <c r="LMS5" s="20"/>
      <c r="LMT5" s="20"/>
      <c r="LMU5" s="20"/>
      <c r="LMV5" s="20"/>
      <c r="LMW5" s="20"/>
      <c r="LMX5" s="20"/>
      <c r="LMY5" s="20"/>
      <c r="LMZ5" s="20"/>
      <c r="LNA5" s="20"/>
      <c r="LNB5" s="20"/>
      <c r="LNC5" s="20"/>
      <c r="LND5" s="20"/>
      <c r="LNE5" s="20"/>
      <c r="LNF5" s="20"/>
      <c r="LNG5" s="20"/>
      <c r="LNH5" s="20"/>
      <c r="LNI5" s="20"/>
      <c r="LNJ5" s="20"/>
      <c r="LNK5" s="20"/>
      <c r="LNL5" s="20"/>
      <c r="LNM5" s="20"/>
      <c r="LNN5" s="20"/>
      <c r="LNO5" s="20"/>
      <c r="LNP5" s="20"/>
      <c r="LNQ5" s="20"/>
      <c r="LNR5" s="20"/>
      <c r="LNS5" s="20"/>
      <c r="LNT5" s="20"/>
      <c r="LNU5" s="20"/>
      <c r="LNV5" s="20"/>
      <c r="LNW5" s="20"/>
      <c r="LNX5" s="20"/>
      <c r="LNY5" s="20"/>
      <c r="LNZ5" s="20"/>
      <c r="LOA5" s="20"/>
      <c r="LOB5" s="20"/>
      <c r="LOC5" s="20"/>
      <c r="LOD5" s="20"/>
      <c r="LOE5" s="20"/>
      <c r="LOF5" s="20"/>
      <c r="LOG5" s="20"/>
      <c r="LOH5" s="20"/>
      <c r="LOI5" s="20"/>
      <c r="LOJ5" s="20"/>
      <c r="LOK5" s="20"/>
      <c r="LOL5" s="20"/>
      <c r="LOM5" s="20"/>
      <c r="LON5" s="20"/>
      <c r="LOO5" s="20"/>
      <c r="LOP5" s="20"/>
      <c r="LOQ5" s="20"/>
      <c r="LOR5" s="20"/>
      <c r="LOS5" s="20"/>
      <c r="LOT5" s="20"/>
      <c r="LOU5" s="20"/>
      <c r="LOV5" s="20"/>
      <c r="LOW5" s="20"/>
      <c r="LOX5" s="20"/>
      <c r="LOY5" s="20"/>
      <c r="LOZ5" s="20"/>
      <c r="LPA5" s="20"/>
      <c r="LPB5" s="20"/>
      <c r="LPC5" s="20"/>
      <c r="LPD5" s="20"/>
      <c r="LPE5" s="20"/>
      <c r="LPF5" s="20"/>
      <c r="LPG5" s="20"/>
      <c r="LPH5" s="20"/>
      <c r="LPI5" s="20"/>
      <c r="LPJ5" s="20"/>
      <c r="LPK5" s="20"/>
      <c r="LPL5" s="20"/>
      <c r="LPM5" s="20"/>
      <c r="LPN5" s="20"/>
      <c r="LPO5" s="20"/>
      <c r="LPP5" s="20"/>
      <c r="LPQ5" s="20"/>
      <c r="LPR5" s="20"/>
      <c r="LPS5" s="20"/>
      <c r="LPT5" s="20"/>
      <c r="LPU5" s="20"/>
      <c r="LPV5" s="20"/>
      <c r="LPW5" s="20"/>
      <c r="LPX5" s="20"/>
      <c r="LPY5" s="20"/>
      <c r="LPZ5" s="20"/>
      <c r="LQA5" s="20"/>
      <c r="LQB5" s="20"/>
      <c r="LQC5" s="20"/>
      <c r="LQD5" s="20"/>
      <c r="LQE5" s="20"/>
      <c r="LQF5" s="20"/>
      <c r="LQG5" s="20"/>
      <c r="LQH5" s="20"/>
      <c r="LQI5" s="20"/>
      <c r="LQJ5" s="20"/>
      <c r="LQK5" s="20"/>
      <c r="LQL5" s="20"/>
      <c r="LQM5" s="20"/>
      <c r="LQN5" s="20"/>
      <c r="LQO5" s="20"/>
      <c r="LQP5" s="20"/>
      <c r="LQQ5" s="20"/>
      <c r="LQR5" s="20"/>
      <c r="LQS5" s="20"/>
      <c r="LQT5" s="20"/>
      <c r="LQU5" s="20"/>
      <c r="LQV5" s="20"/>
      <c r="LQW5" s="20"/>
      <c r="LQX5" s="20"/>
      <c r="LQY5" s="20"/>
      <c r="LQZ5" s="20"/>
      <c r="LRA5" s="20"/>
      <c r="LRB5" s="20"/>
      <c r="LRC5" s="20"/>
      <c r="LRD5" s="20"/>
      <c r="LRE5" s="20"/>
      <c r="LRF5" s="20"/>
      <c r="LRG5" s="20"/>
      <c r="LRH5" s="20"/>
      <c r="LRI5" s="20"/>
      <c r="LRJ5" s="20"/>
      <c r="LRK5" s="20"/>
      <c r="LRL5" s="20"/>
      <c r="LRM5" s="20"/>
      <c r="LRN5" s="20"/>
      <c r="LRO5" s="20"/>
      <c r="LRP5" s="20"/>
      <c r="LRQ5" s="20"/>
      <c r="LRR5" s="20"/>
      <c r="LRS5" s="20"/>
      <c r="LRT5" s="20"/>
      <c r="LRU5" s="20"/>
      <c r="LRV5" s="20"/>
      <c r="LRW5" s="20"/>
      <c r="LRX5" s="20"/>
      <c r="LRY5" s="20"/>
      <c r="LRZ5" s="20"/>
      <c r="LSA5" s="20"/>
      <c r="LSB5" s="20"/>
      <c r="LSC5" s="20"/>
      <c r="LSD5" s="20"/>
      <c r="LSE5" s="20"/>
      <c r="LSF5" s="20"/>
      <c r="LSG5" s="20"/>
      <c r="LSH5" s="20"/>
      <c r="LSI5" s="20"/>
      <c r="LSJ5" s="20"/>
      <c r="LSK5" s="20"/>
      <c r="LSL5" s="20"/>
      <c r="LSM5" s="20"/>
      <c r="LSN5" s="20"/>
      <c r="LSO5" s="20"/>
      <c r="LSP5" s="20"/>
      <c r="LSQ5" s="20"/>
      <c r="LSR5" s="20"/>
      <c r="LSS5" s="20"/>
      <c r="LST5" s="20"/>
      <c r="LSU5" s="20"/>
      <c r="LSV5" s="20"/>
      <c r="LSW5" s="20"/>
      <c r="LSX5" s="20"/>
      <c r="LSY5" s="20"/>
      <c r="LSZ5" s="20"/>
      <c r="LTA5" s="20"/>
      <c r="LTB5" s="20"/>
      <c r="LTC5" s="20"/>
      <c r="LTD5" s="20"/>
      <c r="LTE5" s="20"/>
      <c r="LTF5" s="20"/>
      <c r="LTG5" s="20"/>
      <c r="LTH5" s="20"/>
      <c r="LTI5" s="20"/>
      <c r="LTJ5" s="20"/>
      <c r="LTK5" s="20"/>
      <c r="LTL5" s="20"/>
      <c r="LTM5" s="20"/>
      <c r="LTN5" s="20"/>
      <c r="LTO5" s="20"/>
      <c r="LTP5" s="20"/>
      <c r="LTQ5" s="20"/>
      <c r="LTR5" s="20"/>
      <c r="LTS5" s="20"/>
      <c r="LTT5" s="20"/>
      <c r="LTU5" s="20"/>
      <c r="LTV5" s="20"/>
      <c r="LTW5" s="20"/>
      <c r="LTX5" s="20"/>
      <c r="LTY5" s="20"/>
      <c r="LTZ5" s="20"/>
      <c r="LUA5" s="20"/>
      <c r="LUB5" s="20"/>
      <c r="LUC5" s="20"/>
      <c r="LUD5" s="20"/>
      <c r="LUE5" s="20"/>
      <c r="LUF5" s="20"/>
      <c r="LUG5" s="20"/>
      <c r="LUH5" s="20"/>
      <c r="LUI5" s="20"/>
      <c r="LUJ5" s="20"/>
      <c r="LUK5" s="20"/>
      <c r="LUL5" s="20"/>
      <c r="LUM5" s="20"/>
      <c r="LUN5" s="20"/>
      <c r="LUO5" s="20"/>
      <c r="LUP5" s="20"/>
      <c r="LUQ5" s="20"/>
      <c r="LUR5" s="20"/>
      <c r="LUS5" s="20"/>
      <c r="LUT5" s="20"/>
      <c r="LUU5" s="20"/>
      <c r="LUV5" s="20"/>
      <c r="LUW5" s="20"/>
      <c r="LUX5" s="20"/>
      <c r="LUY5" s="20"/>
      <c r="LUZ5" s="20"/>
      <c r="LVA5" s="20"/>
      <c r="LVB5" s="20"/>
      <c r="LVC5" s="20"/>
      <c r="LVD5" s="20"/>
      <c r="LVE5" s="20"/>
      <c r="LVF5" s="20"/>
      <c r="LVG5" s="20"/>
      <c r="LVH5" s="20"/>
      <c r="LVI5" s="20"/>
      <c r="LVJ5" s="20"/>
      <c r="LVK5" s="20"/>
      <c r="LVL5" s="20"/>
      <c r="LVM5" s="20"/>
      <c r="LVN5" s="20"/>
      <c r="LVO5" s="20"/>
      <c r="LVP5" s="20"/>
      <c r="LVQ5" s="20"/>
      <c r="LVR5" s="20"/>
      <c r="LVS5" s="20"/>
      <c r="LVT5" s="20"/>
      <c r="LVU5" s="20"/>
      <c r="LVV5" s="20"/>
      <c r="LVW5" s="20"/>
      <c r="LVX5" s="20"/>
      <c r="LVY5" s="20"/>
      <c r="LVZ5" s="20"/>
      <c r="LWA5" s="20"/>
      <c r="LWB5" s="20"/>
      <c r="LWC5" s="20"/>
      <c r="LWD5" s="20"/>
      <c r="LWE5" s="20"/>
      <c r="LWF5" s="20"/>
      <c r="LWG5" s="20"/>
      <c r="LWH5" s="20"/>
      <c r="LWI5" s="20"/>
      <c r="LWJ5" s="20"/>
      <c r="LWK5" s="20"/>
      <c r="LWL5" s="20"/>
      <c r="LWM5" s="20"/>
      <c r="LWN5" s="20"/>
      <c r="LWO5" s="20"/>
      <c r="LWP5" s="20"/>
      <c r="LWQ5" s="20"/>
      <c r="LWR5" s="20"/>
      <c r="LWS5" s="20"/>
      <c r="LWT5" s="20"/>
      <c r="LWU5" s="20"/>
      <c r="LWV5" s="20"/>
      <c r="LWW5" s="20"/>
      <c r="LWX5" s="20"/>
      <c r="LWY5" s="20"/>
      <c r="LWZ5" s="20"/>
      <c r="LXA5" s="20"/>
      <c r="LXB5" s="20"/>
      <c r="LXC5" s="20"/>
      <c r="LXD5" s="20"/>
      <c r="LXE5" s="20"/>
      <c r="LXF5" s="20"/>
      <c r="LXG5" s="20"/>
      <c r="LXH5" s="20"/>
      <c r="LXI5" s="20"/>
      <c r="LXJ5" s="20"/>
      <c r="LXK5" s="20"/>
      <c r="LXL5" s="20"/>
      <c r="LXM5" s="20"/>
      <c r="LXN5" s="20"/>
      <c r="LXO5" s="20"/>
      <c r="LXP5" s="20"/>
      <c r="LXQ5" s="20"/>
      <c r="LXR5" s="20"/>
      <c r="LXS5" s="20"/>
      <c r="LXT5" s="20"/>
      <c r="LXU5" s="20"/>
      <c r="LXV5" s="20"/>
      <c r="LXW5" s="20"/>
      <c r="LXX5" s="20"/>
      <c r="LXY5" s="20"/>
      <c r="LXZ5" s="20"/>
      <c r="LYA5" s="20"/>
      <c r="LYB5" s="20"/>
      <c r="LYC5" s="20"/>
      <c r="LYD5" s="20"/>
      <c r="LYE5" s="20"/>
      <c r="LYF5" s="20"/>
      <c r="LYG5" s="20"/>
      <c r="LYH5" s="20"/>
      <c r="LYI5" s="20"/>
      <c r="LYJ5" s="20"/>
      <c r="LYK5" s="20"/>
      <c r="LYL5" s="20"/>
      <c r="LYM5" s="20"/>
      <c r="LYN5" s="20"/>
      <c r="LYO5" s="20"/>
      <c r="LYP5" s="20"/>
      <c r="LYQ5" s="20"/>
      <c r="LYR5" s="20"/>
      <c r="LYS5" s="20"/>
      <c r="LYT5" s="20"/>
      <c r="LYU5" s="20"/>
      <c r="LYV5" s="20"/>
      <c r="LYW5" s="20"/>
      <c r="LYX5" s="20"/>
      <c r="LYY5" s="20"/>
      <c r="LYZ5" s="20"/>
      <c r="LZA5" s="20"/>
      <c r="LZB5" s="20"/>
      <c r="LZC5" s="20"/>
      <c r="LZD5" s="20"/>
      <c r="LZE5" s="20"/>
      <c r="LZF5" s="20"/>
      <c r="LZG5" s="20"/>
      <c r="LZH5" s="20"/>
      <c r="LZI5" s="20"/>
      <c r="LZJ5" s="20"/>
      <c r="LZK5" s="20"/>
      <c r="LZL5" s="20"/>
      <c r="LZM5" s="20"/>
      <c r="LZN5" s="20"/>
      <c r="LZO5" s="20"/>
      <c r="LZP5" s="20"/>
      <c r="LZQ5" s="20"/>
      <c r="LZR5" s="20"/>
      <c r="LZS5" s="20"/>
      <c r="LZT5" s="20"/>
      <c r="LZU5" s="20"/>
      <c r="LZV5" s="20"/>
      <c r="LZW5" s="20"/>
      <c r="LZX5" s="20"/>
      <c r="LZY5" s="20"/>
      <c r="LZZ5" s="20"/>
      <c r="MAA5" s="20"/>
      <c r="MAB5" s="20"/>
      <c r="MAC5" s="20"/>
      <c r="MAD5" s="20"/>
      <c r="MAE5" s="20"/>
      <c r="MAF5" s="20"/>
      <c r="MAG5" s="20"/>
      <c r="MAH5" s="20"/>
      <c r="MAI5" s="20"/>
      <c r="MAJ5" s="20"/>
      <c r="MAK5" s="20"/>
      <c r="MAL5" s="20"/>
      <c r="MAM5" s="20"/>
      <c r="MAN5" s="20"/>
      <c r="MAO5" s="20"/>
      <c r="MAP5" s="20"/>
      <c r="MAQ5" s="20"/>
      <c r="MAR5" s="20"/>
      <c r="MAS5" s="20"/>
      <c r="MAT5" s="20"/>
      <c r="MAU5" s="20"/>
      <c r="MAV5" s="20"/>
      <c r="MAW5" s="20"/>
      <c r="MAX5" s="20"/>
      <c r="MAY5" s="20"/>
      <c r="MAZ5" s="20"/>
      <c r="MBA5" s="20"/>
      <c r="MBB5" s="20"/>
      <c r="MBC5" s="20"/>
      <c r="MBD5" s="20"/>
      <c r="MBE5" s="20"/>
      <c r="MBF5" s="20"/>
      <c r="MBG5" s="20"/>
      <c r="MBH5" s="20"/>
      <c r="MBI5" s="20"/>
      <c r="MBJ5" s="20"/>
      <c r="MBK5" s="20"/>
      <c r="MBL5" s="20"/>
      <c r="MBM5" s="20"/>
      <c r="MBN5" s="20"/>
      <c r="MBO5" s="20"/>
      <c r="MBP5" s="20"/>
      <c r="MBQ5" s="20"/>
      <c r="MBR5" s="20"/>
      <c r="MBS5" s="20"/>
      <c r="MBT5" s="20"/>
      <c r="MBU5" s="20"/>
      <c r="MBV5" s="20"/>
      <c r="MBW5" s="20"/>
      <c r="MBX5" s="20"/>
      <c r="MBY5" s="20"/>
      <c r="MBZ5" s="20"/>
      <c r="MCA5" s="20"/>
      <c r="MCB5" s="20"/>
      <c r="MCC5" s="20"/>
      <c r="MCD5" s="20"/>
      <c r="MCE5" s="20"/>
      <c r="MCF5" s="20"/>
      <c r="MCG5" s="20"/>
      <c r="MCH5" s="20"/>
      <c r="MCI5" s="20"/>
      <c r="MCJ5" s="20"/>
      <c r="MCK5" s="20"/>
      <c r="MCL5" s="20"/>
      <c r="MCM5" s="20"/>
      <c r="MCN5" s="20"/>
      <c r="MCO5" s="20"/>
      <c r="MCP5" s="20"/>
      <c r="MCQ5" s="20"/>
      <c r="MCR5" s="20"/>
      <c r="MCS5" s="20"/>
      <c r="MCT5" s="20"/>
      <c r="MCU5" s="20"/>
      <c r="MCV5" s="20"/>
      <c r="MCW5" s="20"/>
      <c r="MCX5" s="20"/>
      <c r="MCY5" s="20"/>
      <c r="MCZ5" s="20"/>
      <c r="MDA5" s="20"/>
      <c r="MDB5" s="20"/>
      <c r="MDC5" s="20"/>
      <c r="MDD5" s="20"/>
      <c r="MDE5" s="20"/>
      <c r="MDF5" s="20"/>
      <c r="MDG5" s="20"/>
      <c r="MDH5" s="20"/>
      <c r="MDI5" s="20"/>
      <c r="MDJ5" s="20"/>
      <c r="MDK5" s="20"/>
      <c r="MDL5" s="20"/>
      <c r="MDM5" s="20"/>
      <c r="MDN5" s="20"/>
      <c r="MDO5" s="20"/>
      <c r="MDP5" s="20"/>
      <c r="MDQ5" s="20"/>
      <c r="MDR5" s="20"/>
      <c r="MDS5" s="20"/>
      <c r="MDT5" s="20"/>
      <c r="MDU5" s="20"/>
      <c r="MDV5" s="20"/>
      <c r="MDW5" s="20"/>
      <c r="MDX5" s="20"/>
      <c r="MDY5" s="20"/>
      <c r="MDZ5" s="20"/>
      <c r="MEA5" s="20"/>
      <c r="MEB5" s="20"/>
      <c r="MEC5" s="20"/>
      <c r="MED5" s="20"/>
      <c r="MEE5" s="20"/>
      <c r="MEF5" s="20"/>
      <c r="MEG5" s="20"/>
      <c r="MEH5" s="20"/>
      <c r="MEI5" s="20"/>
      <c r="MEJ5" s="20"/>
      <c r="MEK5" s="20"/>
      <c r="MEL5" s="20"/>
      <c r="MEM5" s="20"/>
      <c r="MEN5" s="20"/>
      <c r="MEO5" s="20"/>
      <c r="MEP5" s="20"/>
      <c r="MEQ5" s="20"/>
      <c r="MER5" s="20"/>
      <c r="MES5" s="20"/>
      <c r="MET5" s="20"/>
      <c r="MEU5" s="20"/>
      <c r="MEV5" s="20"/>
      <c r="MEW5" s="20"/>
      <c r="MEX5" s="20"/>
      <c r="MEY5" s="20"/>
      <c r="MEZ5" s="20"/>
      <c r="MFA5" s="20"/>
      <c r="MFB5" s="20"/>
      <c r="MFC5" s="20"/>
      <c r="MFD5" s="20"/>
      <c r="MFE5" s="20"/>
      <c r="MFF5" s="20"/>
      <c r="MFG5" s="20"/>
      <c r="MFH5" s="20"/>
      <c r="MFI5" s="20"/>
      <c r="MFJ5" s="20"/>
      <c r="MFK5" s="20"/>
      <c r="MFL5" s="20"/>
      <c r="MFM5" s="20"/>
      <c r="MFN5" s="20"/>
      <c r="MFO5" s="20"/>
      <c r="MFP5" s="20"/>
      <c r="MFQ5" s="20"/>
      <c r="MFR5" s="20"/>
      <c r="MFS5" s="20"/>
      <c r="MFT5" s="20"/>
      <c r="MFU5" s="20"/>
      <c r="MFV5" s="20"/>
      <c r="MFW5" s="20"/>
      <c r="MFX5" s="20"/>
      <c r="MFY5" s="20"/>
      <c r="MFZ5" s="20"/>
      <c r="MGA5" s="20"/>
      <c r="MGB5" s="20"/>
      <c r="MGC5" s="20"/>
      <c r="MGD5" s="20"/>
      <c r="MGE5" s="20"/>
      <c r="MGF5" s="20"/>
      <c r="MGG5" s="20"/>
      <c r="MGH5" s="20"/>
      <c r="MGI5" s="20"/>
      <c r="MGJ5" s="20"/>
      <c r="MGK5" s="20"/>
      <c r="MGL5" s="20"/>
      <c r="MGM5" s="20"/>
      <c r="MGN5" s="20"/>
      <c r="MGO5" s="20"/>
      <c r="MGP5" s="20"/>
      <c r="MGQ5" s="20"/>
      <c r="MGR5" s="20"/>
      <c r="MGS5" s="20"/>
      <c r="MGT5" s="20"/>
      <c r="MGU5" s="20"/>
      <c r="MGV5" s="20"/>
      <c r="MGW5" s="20"/>
      <c r="MGX5" s="20"/>
      <c r="MGY5" s="20"/>
      <c r="MGZ5" s="20"/>
      <c r="MHA5" s="20"/>
      <c r="MHB5" s="20"/>
      <c r="MHC5" s="20"/>
      <c r="MHD5" s="20"/>
      <c r="MHE5" s="20"/>
      <c r="MHF5" s="20"/>
      <c r="MHG5" s="20"/>
      <c r="MHH5" s="20"/>
      <c r="MHI5" s="20"/>
      <c r="MHJ5" s="20"/>
      <c r="MHK5" s="20"/>
      <c r="MHL5" s="20"/>
      <c r="MHM5" s="20"/>
      <c r="MHN5" s="20"/>
      <c r="MHO5" s="20"/>
      <c r="MHP5" s="20"/>
      <c r="MHQ5" s="20"/>
      <c r="MHR5" s="20"/>
      <c r="MHS5" s="20"/>
      <c r="MHT5" s="20"/>
      <c r="MHU5" s="20"/>
      <c r="MHV5" s="20"/>
      <c r="MHW5" s="20"/>
      <c r="MHX5" s="20"/>
      <c r="MHY5" s="20"/>
      <c r="MHZ5" s="20"/>
      <c r="MIA5" s="20"/>
      <c r="MIB5" s="20"/>
      <c r="MIC5" s="20"/>
      <c r="MID5" s="20"/>
      <c r="MIE5" s="20"/>
      <c r="MIF5" s="20"/>
      <c r="MIG5" s="20"/>
      <c r="MIH5" s="20"/>
      <c r="MII5" s="20"/>
      <c r="MIJ5" s="20"/>
      <c r="MIK5" s="20"/>
      <c r="MIL5" s="20"/>
      <c r="MIM5" s="20"/>
      <c r="MIN5" s="20"/>
      <c r="MIO5" s="20"/>
      <c r="MIP5" s="20"/>
      <c r="MIQ5" s="20"/>
      <c r="MIR5" s="20"/>
      <c r="MIS5" s="20"/>
      <c r="MIT5" s="20"/>
      <c r="MIU5" s="20"/>
      <c r="MIV5" s="20"/>
      <c r="MIW5" s="20"/>
      <c r="MIX5" s="20"/>
      <c r="MIY5" s="20"/>
      <c r="MIZ5" s="20"/>
      <c r="MJA5" s="20"/>
      <c r="MJB5" s="20"/>
      <c r="MJC5" s="20"/>
      <c r="MJD5" s="20"/>
      <c r="MJE5" s="20"/>
      <c r="MJF5" s="20"/>
      <c r="MJG5" s="20"/>
      <c r="MJH5" s="20"/>
      <c r="MJI5" s="20"/>
      <c r="MJJ5" s="20"/>
      <c r="MJK5" s="20"/>
      <c r="MJL5" s="20"/>
      <c r="MJM5" s="20"/>
      <c r="MJN5" s="20"/>
      <c r="MJO5" s="20"/>
      <c r="MJP5" s="20"/>
      <c r="MJQ5" s="20"/>
      <c r="MJR5" s="20"/>
      <c r="MJS5" s="20"/>
      <c r="MJT5" s="20"/>
      <c r="MJU5" s="20"/>
      <c r="MJV5" s="20"/>
      <c r="MJW5" s="20"/>
      <c r="MJX5" s="20"/>
      <c r="MJY5" s="20"/>
      <c r="MJZ5" s="20"/>
      <c r="MKA5" s="20"/>
      <c r="MKB5" s="20"/>
      <c r="MKC5" s="20"/>
      <c r="MKD5" s="20"/>
      <c r="MKE5" s="20"/>
      <c r="MKF5" s="20"/>
      <c r="MKG5" s="20"/>
      <c r="MKH5" s="20"/>
      <c r="MKI5" s="20"/>
      <c r="MKJ5" s="20"/>
      <c r="MKK5" s="20"/>
      <c r="MKL5" s="20"/>
      <c r="MKM5" s="20"/>
      <c r="MKN5" s="20"/>
      <c r="MKO5" s="20"/>
      <c r="MKP5" s="20"/>
      <c r="MKQ5" s="20"/>
      <c r="MKR5" s="20"/>
      <c r="MKS5" s="20"/>
      <c r="MKT5" s="20"/>
      <c r="MKU5" s="20"/>
      <c r="MKV5" s="20"/>
      <c r="MKW5" s="20"/>
      <c r="MKX5" s="20"/>
      <c r="MKY5" s="20"/>
      <c r="MKZ5" s="20"/>
      <c r="MLA5" s="20"/>
      <c r="MLB5" s="20"/>
      <c r="MLC5" s="20"/>
      <c r="MLD5" s="20"/>
      <c r="MLE5" s="20"/>
      <c r="MLF5" s="20"/>
      <c r="MLG5" s="20"/>
      <c r="MLH5" s="20"/>
      <c r="MLI5" s="20"/>
      <c r="MLJ5" s="20"/>
      <c r="MLK5" s="20"/>
      <c r="MLL5" s="20"/>
      <c r="MLM5" s="20"/>
      <c r="MLN5" s="20"/>
      <c r="MLO5" s="20"/>
      <c r="MLP5" s="20"/>
      <c r="MLQ5" s="20"/>
      <c r="MLR5" s="20"/>
      <c r="MLS5" s="20"/>
      <c r="MLT5" s="20"/>
      <c r="MLU5" s="20"/>
      <c r="MLV5" s="20"/>
      <c r="MLW5" s="20"/>
      <c r="MLX5" s="20"/>
      <c r="MLY5" s="20"/>
      <c r="MLZ5" s="20"/>
      <c r="MMA5" s="20"/>
      <c r="MMB5" s="20"/>
      <c r="MMC5" s="20"/>
      <c r="MMD5" s="20"/>
      <c r="MME5" s="20"/>
      <c r="MMF5" s="20"/>
      <c r="MMG5" s="20"/>
      <c r="MMH5" s="20"/>
      <c r="MMI5" s="20"/>
      <c r="MMJ5" s="20"/>
      <c r="MMK5" s="20"/>
      <c r="MML5" s="20"/>
      <c r="MMM5" s="20"/>
      <c r="MMN5" s="20"/>
      <c r="MMO5" s="20"/>
      <c r="MMP5" s="20"/>
      <c r="MMQ5" s="20"/>
      <c r="MMR5" s="20"/>
      <c r="MMS5" s="20"/>
      <c r="MMT5" s="20"/>
      <c r="MMU5" s="20"/>
      <c r="MMV5" s="20"/>
      <c r="MMW5" s="20"/>
      <c r="MMX5" s="20"/>
      <c r="MMY5" s="20"/>
      <c r="MMZ5" s="20"/>
      <c r="MNA5" s="20"/>
      <c r="MNB5" s="20"/>
      <c r="MNC5" s="20"/>
      <c r="MND5" s="20"/>
      <c r="MNE5" s="20"/>
      <c r="MNF5" s="20"/>
      <c r="MNG5" s="20"/>
      <c r="MNH5" s="20"/>
      <c r="MNI5" s="20"/>
      <c r="MNJ5" s="20"/>
      <c r="MNK5" s="20"/>
      <c r="MNL5" s="20"/>
      <c r="MNM5" s="20"/>
      <c r="MNN5" s="20"/>
      <c r="MNO5" s="20"/>
      <c r="MNP5" s="20"/>
      <c r="MNQ5" s="20"/>
      <c r="MNR5" s="20"/>
      <c r="MNS5" s="20"/>
      <c r="MNT5" s="20"/>
      <c r="MNU5" s="20"/>
      <c r="MNV5" s="20"/>
      <c r="MNW5" s="20"/>
      <c r="MNX5" s="20"/>
      <c r="MNY5" s="20"/>
      <c r="MNZ5" s="20"/>
      <c r="MOA5" s="20"/>
      <c r="MOB5" s="20"/>
      <c r="MOC5" s="20"/>
      <c r="MOD5" s="20"/>
      <c r="MOE5" s="20"/>
      <c r="MOF5" s="20"/>
      <c r="MOG5" s="20"/>
      <c r="MOH5" s="20"/>
      <c r="MOI5" s="20"/>
      <c r="MOJ5" s="20"/>
      <c r="MOK5" s="20"/>
      <c r="MOL5" s="20"/>
      <c r="MOM5" s="20"/>
      <c r="MON5" s="20"/>
      <c r="MOO5" s="20"/>
      <c r="MOP5" s="20"/>
      <c r="MOQ5" s="20"/>
      <c r="MOR5" s="20"/>
      <c r="MOS5" s="20"/>
      <c r="MOT5" s="20"/>
      <c r="MOU5" s="20"/>
      <c r="MOV5" s="20"/>
      <c r="MOW5" s="20"/>
      <c r="MOX5" s="20"/>
      <c r="MOY5" s="20"/>
      <c r="MOZ5" s="20"/>
      <c r="MPA5" s="20"/>
      <c r="MPB5" s="20"/>
      <c r="MPC5" s="20"/>
      <c r="MPD5" s="20"/>
      <c r="MPE5" s="20"/>
      <c r="MPF5" s="20"/>
      <c r="MPG5" s="20"/>
      <c r="MPH5" s="20"/>
      <c r="MPI5" s="20"/>
      <c r="MPJ5" s="20"/>
      <c r="MPK5" s="20"/>
      <c r="MPL5" s="20"/>
      <c r="MPM5" s="20"/>
      <c r="MPN5" s="20"/>
      <c r="MPO5" s="20"/>
      <c r="MPP5" s="20"/>
      <c r="MPQ5" s="20"/>
      <c r="MPR5" s="20"/>
      <c r="MPS5" s="20"/>
      <c r="MPT5" s="20"/>
      <c r="MPU5" s="20"/>
      <c r="MPV5" s="20"/>
      <c r="MPW5" s="20"/>
      <c r="MPX5" s="20"/>
      <c r="MPY5" s="20"/>
      <c r="MPZ5" s="20"/>
      <c r="MQA5" s="20"/>
      <c r="MQB5" s="20"/>
      <c r="MQC5" s="20"/>
      <c r="MQD5" s="20"/>
      <c r="MQE5" s="20"/>
      <c r="MQF5" s="20"/>
      <c r="MQG5" s="20"/>
      <c r="MQH5" s="20"/>
      <c r="MQI5" s="20"/>
      <c r="MQJ5" s="20"/>
      <c r="MQK5" s="20"/>
      <c r="MQL5" s="20"/>
      <c r="MQM5" s="20"/>
      <c r="MQN5" s="20"/>
      <c r="MQO5" s="20"/>
      <c r="MQP5" s="20"/>
      <c r="MQQ5" s="20"/>
      <c r="MQR5" s="20"/>
      <c r="MQS5" s="20"/>
      <c r="MQT5" s="20"/>
      <c r="MQU5" s="20"/>
      <c r="MQV5" s="20"/>
      <c r="MQW5" s="20"/>
      <c r="MQX5" s="20"/>
      <c r="MQY5" s="20"/>
      <c r="MQZ5" s="20"/>
      <c r="MRA5" s="20"/>
      <c r="MRB5" s="20"/>
      <c r="MRC5" s="20"/>
      <c r="MRD5" s="20"/>
      <c r="MRE5" s="20"/>
      <c r="MRF5" s="20"/>
      <c r="MRG5" s="20"/>
      <c r="MRH5" s="20"/>
      <c r="MRI5" s="20"/>
      <c r="MRJ5" s="20"/>
      <c r="MRK5" s="20"/>
      <c r="MRL5" s="20"/>
      <c r="MRM5" s="20"/>
      <c r="MRN5" s="20"/>
      <c r="MRO5" s="20"/>
      <c r="MRP5" s="20"/>
      <c r="MRQ5" s="20"/>
      <c r="MRR5" s="20"/>
      <c r="MRS5" s="20"/>
      <c r="MRT5" s="20"/>
      <c r="MRU5" s="20"/>
      <c r="MRV5" s="20"/>
      <c r="MRW5" s="20"/>
      <c r="MRX5" s="20"/>
      <c r="MRY5" s="20"/>
      <c r="MRZ5" s="20"/>
      <c r="MSA5" s="20"/>
      <c r="MSB5" s="20"/>
      <c r="MSC5" s="20"/>
      <c r="MSD5" s="20"/>
      <c r="MSE5" s="20"/>
      <c r="MSF5" s="20"/>
      <c r="MSG5" s="20"/>
      <c r="MSH5" s="20"/>
      <c r="MSI5" s="20"/>
      <c r="MSJ5" s="20"/>
      <c r="MSK5" s="20"/>
      <c r="MSL5" s="20"/>
      <c r="MSM5" s="20"/>
      <c r="MSN5" s="20"/>
      <c r="MSO5" s="20"/>
      <c r="MSP5" s="20"/>
      <c r="MSQ5" s="20"/>
      <c r="MSR5" s="20"/>
      <c r="MSS5" s="20"/>
      <c r="MST5" s="20"/>
      <c r="MSU5" s="20"/>
      <c r="MSV5" s="20"/>
      <c r="MSW5" s="20"/>
      <c r="MSX5" s="20"/>
      <c r="MSY5" s="20"/>
      <c r="MSZ5" s="20"/>
      <c r="MTA5" s="20"/>
      <c r="MTB5" s="20"/>
      <c r="MTC5" s="20"/>
      <c r="MTD5" s="20"/>
      <c r="MTE5" s="20"/>
      <c r="MTF5" s="20"/>
      <c r="MTG5" s="20"/>
      <c r="MTH5" s="20"/>
      <c r="MTI5" s="20"/>
      <c r="MTJ5" s="20"/>
      <c r="MTK5" s="20"/>
      <c r="MTL5" s="20"/>
      <c r="MTM5" s="20"/>
      <c r="MTN5" s="20"/>
      <c r="MTO5" s="20"/>
      <c r="MTP5" s="20"/>
      <c r="MTQ5" s="20"/>
      <c r="MTR5" s="20"/>
      <c r="MTS5" s="20"/>
      <c r="MTT5" s="20"/>
      <c r="MTU5" s="20"/>
      <c r="MTV5" s="20"/>
      <c r="MTW5" s="20"/>
      <c r="MTX5" s="20"/>
      <c r="MTY5" s="20"/>
      <c r="MTZ5" s="20"/>
      <c r="MUA5" s="20"/>
      <c r="MUB5" s="20"/>
      <c r="MUC5" s="20"/>
      <c r="MUD5" s="20"/>
      <c r="MUE5" s="20"/>
      <c r="MUF5" s="20"/>
      <c r="MUG5" s="20"/>
      <c r="MUH5" s="20"/>
      <c r="MUI5" s="20"/>
      <c r="MUJ5" s="20"/>
      <c r="MUK5" s="20"/>
      <c r="MUL5" s="20"/>
      <c r="MUM5" s="20"/>
      <c r="MUN5" s="20"/>
      <c r="MUO5" s="20"/>
      <c r="MUP5" s="20"/>
      <c r="MUQ5" s="20"/>
      <c r="MUR5" s="20"/>
      <c r="MUS5" s="20"/>
      <c r="MUT5" s="20"/>
      <c r="MUU5" s="20"/>
      <c r="MUV5" s="20"/>
      <c r="MUW5" s="20"/>
      <c r="MUX5" s="20"/>
      <c r="MUY5" s="20"/>
      <c r="MUZ5" s="20"/>
      <c r="MVA5" s="20"/>
      <c r="MVB5" s="20"/>
      <c r="MVC5" s="20"/>
      <c r="MVD5" s="20"/>
      <c r="MVE5" s="20"/>
      <c r="MVF5" s="20"/>
      <c r="MVG5" s="20"/>
      <c r="MVH5" s="20"/>
      <c r="MVI5" s="20"/>
      <c r="MVJ5" s="20"/>
      <c r="MVK5" s="20"/>
      <c r="MVL5" s="20"/>
      <c r="MVM5" s="20"/>
      <c r="MVN5" s="20"/>
      <c r="MVO5" s="20"/>
      <c r="MVP5" s="20"/>
      <c r="MVQ5" s="20"/>
      <c r="MVR5" s="20"/>
      <c r="MVS5" s="20"/>
      <c r="MVT5" s="20"/>
      <c r="MVU5" s="20"/>
      <c r="MVV5" s="20"/>
      <c r="MVW5" s="20"/>
      <c r="MVX5" s="20"/>
      <c r="MVY5" s="20"/>
      <c r="MVZ5" s="20"/>
      <c r="MWA5" s="20"/>
      <c r="MWB5" s="20"/>
      <c r="MWC5" s="20"/>
      <c r="MWD5" s="20"/>
      <c r="MWE5" s="20"/>
      <c r="MWF5" s="20"/>
      <c r="MWG5" s="20"/>
      <c r="MWH5" s="20"/>
      <c r="MWI5" s="20"/>
      <c r="MWJ5" s="20"/>
      <c r="MWK5" s="20"/>
      <c r="MWL5" s="20"/>
      <c r="MWM5" s="20"/>
      <c r="MWN5" s="20"/>
      <c r="MWO5" s="20"/>
      <c r="MWP5" s="20"/>
      <c r="MWQ5" s="20"/>
      <c r="MWR5" s="20"/>
      <c r="MWS5" s="20"/>
      <c r="MWT5" s="20"/>
      <c r="MWU5" s="20"/>
      <c r="MWV5" s="20"/>
      <c r="MWW5" s="20"/>
      <c r="MWX5" s="20"/>
      <c r="MWY5" s="20"/>
      <c r="MWZ5" s="20"/>
      <c r="MXA5" s="20"/>
      <c r="MXB5" s="20"/>
      <c r="MXC5" s="20"/>
      <c r="MXD5" s="20"/>
      <c r="MXE5" s="20"/>
      <c r="MXF5" s="20"/>
      <c r="MXG5" s="20"/>
      <c r="MXH5" s="20"/>
      <c r="MXI5" s="20"/>
      <c r="MXJ5" s="20"/>
      <c r="MXK5" s="20"/>
      <c r="MXL5" s="20"/>
      <c r="MXM5" s="20"/>
      <c r="MXN5" s="20"/>
      <c r="MXO5" s="20"/>
      <c r="MXP5" s="20"/>
      <c r="MXQ5" s="20"/>
      <c r="MXR5" s="20"/>
      <c r="MXS5" s="20"/>
      <c r="MXT5" s="20"/>
      <c r="MXU5" s="20"/>
      <c r="MXV5" s="20"/>
      <c r="MXW5" s="20"/>
      <c r="MXX5" s="20"/>
      <c r="MXY5" s="20"/>
      <c r="MXZ5" s="20"/>
      <c r="MYA5" s="20"/>
      <c r="MYB5" s="20"/>
      <c r="MYC5" s="20"/>
      <c r="MYD5" s="20"/>
      <c r="MYE5" s="20"/>
      <c r="MYF5" s="20"/>
      <c r="MYG5" s="20"/>
      <c r="MYH5" s="20"/>
      <c r="MYI5" s="20"/>
      <c r="MYJ5" s="20"/>
      <c r="MYK5" s="20"/>
      <c r="MYL5" s="20"/>
      <c r="MYM5" s="20"/>
      <c r="MYN5" s="20"/>
      <c r="MYO5" s="20"/>
      <c r="MYP5" s="20"/>
      <c r="MYQ5" s="20"/>
      <c r="MYR5" s="20"/>
      <c r="MYS5" s="20"/>
      <c r="MYT5" s="20"/>
      <c r="MYU5" s="20"/>
      <c r="MYV5" s="20"/>
      <c r="MYW5" s="20"/>
      <c r="MYX5" s="20"/>
      <c r="MYY5" s="20"/>
      <c r="MYZ5" s="20"/>
      <c r="MZA5" s="20"/>
      <c r="MZB5" s="20"/>
      <c r="MZC5" s="20"/>
      <c r="MZD5" s="20"/>
      <c r="MZE5" s="20"/>
      <c r="MZF5" s="20"/>
      <c r="MZG5" s="20"/>
      <c r="MZH5" s="20"/>
      <c r="MZI5" s="20"/>
      <c r="MZJ5" s="20"/>
      <c r="MZK5" s="20"/>
      <c r="MZL5" s="20"/>
      <c r="MZM5" s="20"/>
      <c r="MZN5" s="20"/>
      <c r="MZO5" s="20"/>
      <c r="MZP5" s="20"/>
      <c r="MZQ5" s="20"/>
      <c r="MZR5" s="20"/>
      <c r="MZS5" s="20"/>
      <c r="MZT5" s="20"/>
      <c r="MZU5" s="20"/>
      <c r="MZV5" s="20"/>
      <c r="MZW5" s="20"/>
      <c r="MZX5" s="20"/>
      <c r="MZY5" s="20"/>
      <c r="MZZ5" s="20"/>
      <c r="NAA5" s="20"/>
      <c r="NAB5" s="20"/>
      <c r="NAC5" s="20"/>
      <c r="NAD5" s="20"/>
      <c r="NAE5" s="20"/>
      <c r="NAF5" s="20"/>
      <c r="NAG5" s="20"/>
      <c r="NAH5" s="20"/>
      <c r="NAI5" s="20"/>
      <c r="NAJ5" s="20"/>
      <c r="NAK5" s="20"/>
      <c r="NAL5" s="20"/>
      <c r="NAM5" s="20"/>
      <c r="NAN5" s="20"/>
      <c r="NAO5" s="20"/>
      <c r="NAP5" s="20"/>
      <c r="NAQ5" s="20"/>
      <c r="NAR5" s="20"/>
      <c r="NAS5" s="20"/>
      <c r="NAT5" s="20"/>
      <c r="NAU5" s="20"/>
      <c r="NAV5" s="20"/>
      <c r="NAW5" s="20"/>
      <c r="NAX5" s="20"/>
      <c r="NAY5" s="20"/>
      <c r="NAZ5" s="20"/>
      <c r="NBA5" s="20"/>
      <c r="NBB5" s="20"/>
      <c r="NBC5" s="20"/>
      <c r="NBD5" s="20"/>
      <c r="NBE5" s="20"/>
      <c r="NBF5" s="20"/>
      <c r="NBG5" s="20"/>
      <c r="NBH5" s="20"/>
      <c r="NBI5" s="20"/>
      <c r="NBJ5" s="20"/>
      <c r="NBK5" s="20"/>
      <c r="NBL5" s="20"/>
      <c r="NBM5" s="20"/>
      <c r="NBN5" s="20"/>
      <c r="NBO5" s="20"/>
      <c r="NBP5" s="20"/>
      <c r="NBQ5" s="20"/>
      <c r="NBR5" s="20"/>
      <c r="NBS5" s="20"/>
      <c r="NBT5" s="20"/>
      <c r="NBU5" s="20"/>
      <c r="NBV5" s="20"/>
      <c r="NBW5" s="20"/>
      <c r="NBX5" s="20"/>
      <c r="NBY5" s="20"/>
      <c r="NBZ5" s="20"/>
      <c r="NCA5" s="20"/>
      <c r="NCB5" s="20"/>
      <c r="NCC5" s="20"/>
      <c r="NCD5" s="20"/>
      <c r="NCE5" s="20"/>
      <c r="NCF5" s="20"/>
      <c r="NCG5" s="20"/>
      <c r="NCH5" s="20"/>
      <c r="NCI5" s="20"/>
      <c r="NCJ5" s="20"/>
      <c r="NCK5" s="20"/>
      <c r="NCL5" s="20"/>
      <c r="NCM5" s="20"/>
      <c r="NCN5" s="20"/>
      <c r="NCO5" s="20"/>
      <c r="NCP5" s="20"/>
      <c r="NCQ5" s="20"/>
      <c r="NCR5" s="20"/>
      <c r="NCS5" s="20"/>
      <c r="NCT5" s="20"/>
      <c r="NCU5" s="20"/>
      <c r="NCV5" s="20"/>
      <c r="NCW5" s="20"/>
      <c r="NCX5" s="20"/>
      <c r="NCY5" s="20"/>
      <c r="NCZ5" s="20"/>
      <c r="NDA5" s="20"/>
      <c r="NDB5" s="20"/>
      <c r="NDC5" s="20"/>
      <c r="NDD5" s="20"/>
      <c r="NDE5" s="20"/>
      <c r="NDF5" s="20"/>
      <c r="NDG5" s="20"/>
      <c r="NDH5" s="20"/>
      <c r="NDI5" s="20"/>
      <c r="NDJ5" s="20"/>
      <c r="NDK5" s="20"/>
      <c r="NDL5" s="20"/>
      <c r="NDM5" s="20"/>
      <c r="NDN5" s="20"/>
      <c r="NDO5" s="20"/>
      <c r="NDP5" s="20"/>
      <c r="NDQ5" s="20"/>
      <c r="NDR5" s="20"/>
      <c r="NDS5" s="20"/>
      <c r="NDT5" s="20"/>
      <c r="NDU5" s="20"/>
      <c r="NDV5" s="20"/>
      <c r="NDW5" s="20"/>
      <c r="NDX5" s="20"/>
      <c r="NDY5" s="20"/>
      <c r="NDZ5" s="20"/>
      <c r="NEA5" s="20"/>
      <c r="NEB5" s="20"/>
      <c r="NEC5" s="20"/>
      <c r="NED5" s="20"/>
      <c r="NEE5" s="20"/>
      <c r="NEF5" s="20"/>
      <c r="NEG5" s="20"/>
      <c r="NEH5" s="20"/>
      <c r="NEI5" s="20"/>
      <c r="NEJ5" s="20"/>
      <c r="NEK5" s="20"/>
      <c r="NEL5" s="20"/>
      <c r="NEM5" s="20"/>
      <c r="NEN5" s="20"/>
      <c r="NEO5" s="20"/>
      <c r="NEP5" s="20"/>
      <c r="NEQ5" s="20"/>
      <c r="NER5" s="20"/>
      <c r="NES5" s="20"/>
      <c r="NET5" s="20"/>
      <c r="NEU5" s="20"/>
      <c r="NEV5" s="20"/>
      <c r="NEW5" s="20"/>
      <c r="NEX5" s="20"/>
      <c r="NEY5" s="20"/>
      <c r="NEZ5" s="20"/>
      <c r="NFA5" s="20"/>
      <c r="NFB5" s="20"/>
      <c r="NFC5" s="20"/>
      <c r="NFD5" s="20"/>
      <c r="NFE5" s="20"/>
      <c r="NFF5" s="20"/>
      <c r="NFG5" s="20"/>
      <c r="NFH5" s="20"/>
      <c r="NFI5" s="20"/>
      <c r="NFJ5" s="20"/>
      <c r="NFK5" s="20"/>
      <c r="NFL5" s="20"/>
      <c r="NFM5" s="20"/>
      <c r="NFN5" s="20"/>
      <c r="NFO5" s="20"/>
      <c r="NFP5" s="20"/>
      <c r="NFQ5" s="20"/>
      <c r="NFR5" s="20"/>
      <c r="NFS5" s="20"/>
      <c r="NFT5" s="20"/>
      <c r="NFU5" s="20"/>
      <c r="NFV5" s="20"/>
      <c r="NFW5" s="20"/>
      <c r="NFX5" s="20"/>
      <c r="NFY5" s="20"/>
      <c r="NFZ5" s="20"/>
      <c r="NGA5" s="20"/>
      <c r="NGB5" s="20"/>
      <c r="NGC5" s="20"/>
      <c r="NGD5" s="20"/>
      <c r="NGE5" s="20"/>
      <c r="NGF5" s="20"/>
      <c r="NGG5" s="20"/>
      <c r="NGH5" s="20"/>
      <c r="NGI5" s="20"/>
      <c r="NGJ5" s="20"/>
      <c r="NGK5" s="20"/>
      <c r="NGL5" s="20"/>
      <c r="NGM5" s="20"/>
      <c r="NGN5" s="20"/>
      <c r="NGO5" s="20"/>
      <c r="NGP5" s="20"/>
      <c r="NGQ5" s="20"/>
      <c r="NGR5" s="20"/>
      <c r="NGS5" s="20"/>
      <c r="NGT5" s="20"/>
      <c r="NGU5" s="20"/>
      <c r="NGV5" s="20"/>
      <c r="NGW5" s="20"/>
      <c r="NGX5" s="20"/>
      <c r="NGY5" s="20"/>
      <c r="NGZ5" s="20"/>
      <c r="NHA5" s="20"/>
      <c r="NHB5" s="20"/>
      <c r="NHC5" s="20"/>
      <c r="NHD5" s="20"/>
      <c r="NHE5" s="20"/>
      <c r="NHF5" s="20"/>
      <c r="NHG5" s="20"/>
      <c r="NHH5" s="20"/>
      <c r="NHI5" s="20"/>
      <c r="NHJ5" s="20"/>
      <c r="NHK5" s="20"/>
      <c r="NHL5" s="20"/>
      <c r="NHM5" s="20"/>
      <c r="NHN5" s="20"/>
      <c r="NHO5" s="20"/>
      <c r="NHP5" s="20"/>
      <c r="NHQ5" s="20"/>
      <c r="NHR5" s="20"/>
      <c r="NHS5" s="20"/>
      <c r="NHT5" s="20"/>
      <c r="NHU5" s="20"/>
      <c r="NHV5" s="20"/>
      <c r="NHW5" s="20"/>
      <c r="NHX5" s="20"/>
      <c r="NHY5" s="20"/>
      <c r="NHZ5" s="20"/>
      <c r="NIA5" s="20"/>
      <c r="NIB5" s="20"/>
      <c r="NIC5" s="20"/>
      <c r="NID5" s="20"/>
      <c r="NIE5" s="20"/>
      <c r="NIF5" s="20"/>
      <c r="NIG5" s="20"/>
      <c r="NIH5" s="20"/>
      <c r="NII5" s="20"/>
      <c r="NIJ5" s="20"/>
      <c r="NIK5" s="20"/>
      <c r="NIL5" s="20"/>
      <c r="NIM5" s="20"/>
      <c r="NIN5" s="20"/>
      <c r="NIO5" s="20"/>
      <c r="NIP5" s="20"/>
      <c r="NIQ5" s="20"/>
      <c r="NIR5" s="20"/>
      <c r="NIS5" s="20"/>
      <c r="NIT5" s="20"/>
      <c r="NIU5" s="20"/>
      <c r="NIV5" s="20"/>
      <c r="NIW5" s="20"/>
      <c r="NIX5" s="20"/>
      <c r="NIY5" s="20"/>
      <c r="NIZ5" s="20"/>
      <c r="NJA5" s="20"/>
      <c r="NJB5" s="20"/>
      <c r="NJC5" s="20"/>
      <c r="NJD5" s="20"/>
      <c r="NJE5" s="20"/>
      <c r="NJF5" s="20"/>
      <c r="NJG5" s="20"/>
      <c r="NJH5" s="20"/>
      <c r="NJI5" s="20"/>
      <c r="NJJ5" s="20"/>
      <c r="NJK5" s="20"/>
      <c r="NJL5" s="20"/>
      <c r="NJM5" s="20"/>
      <c r="NJN5" s="20"/>
      <c r="NJO5" s="20"/>
      <c r="NJP5" s="20"/>
      <c r="NJQ5" s="20"/>
      <c r="NJR5" s="20"/>
      <c r="NJS5" s="20"/>
      <c r="NJT5" s="20"/>
      <c r="NJU5" s="20"/>
      <c r="NJV5" s="20"/>
      <c r="NJW5" s="20"/>
      <c r="NJX5" s="20"/>
      <c r="NJY5" s="20"/>
      <c r="NJZ5" s="20"/>
      <c r="NKA5" s="20"/>
      <c r="NKB5" s="20"/>
      <c r="NKC5" s="20"/>
      <c r="NKD5" s="20"/>
      <c r="NKE5" s="20"/>
      <c r="NKF5" s="20"/>
      <c r="NKG5" s="20"/>
      <c r="NKH5" s="20"/>
      <c r="NKI5" s="20"/>
      <c r="NKJ5" s="20"/>
      <c r="NKK5" s="20"/>
      <c r="NKL5" s="20"/>
      <c r="NKM5" s="20"/>
      <c r="NKN5" s="20"/>
      <c r="NKO5" s="20"/>
      <c r="NKP5" s="20"/>
      <c r="NKQ5" s="20"/>
      <c r="NKR5" s="20"/>
      <c r="NKS5" s="20"/>
      <c r="NKT5" s="20"/>
      <c r="NKU5" s="20"/>
      <c r="NKV5" s="20"/>
      <c r="NKW5" s="20"/>
      <c r="NKX5" s="20"/>
      <c r="NKY5" s="20"/>
      <c r="NKZ5" s="20"/>
      <c r="NLA5" s="20"/>
      <c r="NLB5" s="20"/>
      <c r="NLC5" s="20"/>
      <c r="NLD5" s="20"/>
      <c r="NLE5" s="20"/>
      <c r="NLF5" s="20"/>
      <c r="NLG5" s="20"/>
      <c r="NLH5" s="20"/>
      <c r="NLI5" s="20"/>
      <c r="NLJ5" s="20"/>
      <c r="NLK5" s="20"/>
      <c r="NLL5" s="20"/>
      <c r="NLM5" s="20"/>
      <c r="NLN5" s="20"/>
      <c r="NLO5" s="20"/>
      <c r="NLP5" s="20"/>
      <c r="NLQ5" s="20"/>
      <c r="NLR5" s="20"/>
      <c r="NLS5" s="20"/>
      <c r="NLT5" s="20"/>
      <c r="NLU5" s="20"/>
      <c r="NLV5" s="20"/>
      <c r="NLW5" s="20"/>
      <c r="NLX5" s="20"/>
      <c r="NLY5" s="20"/>
      <c r="NLZ5" s="20"/>
      <c r="NMA5" s="20"/>
      <c r="NMB5" s="20"/>
      <c r="NMC5" s="20"/>
      <c r="NMD5" s="20"/>
      <c r="NME5" s="20"/>
      <c r="NMF5" s="20"/>
      <c r="NMG5" s="20"/>
      <c r="NMH5" s="20"/>
      <c r="NMI5" s="20"/>
      <c r="NMJ5" s="20"/>
      <c r="NMK5" s="20"/>
      <c r="NML5" s="20"/>
      <c r="NMM5" s="20"/>
      <c r="NMN5" s="20"/>
      <c r="NMO5" s="20"/>
      <c r="NMP5" s="20"/>
      <c r="NMQ5" s="20"/>
      <c r="NMR5" s="20"/>
      <c r="NMS5" s="20"/>
      <c r="NMT5" s="20"/>
      <c r="NMU5" s="20"/>
      <c r="NMV5" s="20"/>
      <c r="NMW5" s="20"/>
      <c r="NMX5" s="20"/>
      <c r="NMY5" s="20"/>
      <c r="NMZ5" s="20"/>
      <c r="NNA5" s="20"/>
      <c r="NNB5" s="20"/>
      <c r="NNC5" s="20"/>
      <c r="NND5" s="20"/>
      <c r="NNE5" s="20"/>
      <c r="NNF5" s="20"/>
      <c r="NNG5" s="20"/>
      <c r="NNH5" s="20"/>
      <c r="NNI5" s="20"/>
      <c r="NNJ5" s="20"/>
      <c r="NNK5" s="20"/>
      <c r="NNL5" s="20"/>
      <c r="NNM5" s="20"/>
      <c r="NNN5" s="20"/>
      <c r="NNO5" s="20"/>
      <c r="NNP5" s="20"/>
      <c r="NNQ5" s="20"/>
      <c r="NNR5" s="20"/>
      <c r="NNS5" s="20"/>
      <c r="NNT5" s="20"/>
      <c r="NNU5" s="20"/>
      <c r="NNV5" s="20"/>
      <c r="NNW5" s="20"/>
      <c r="NNX5" s="20"/>
      <c r="NNY5" s="20"/>
      <c r="NNZ5" s="20"/>
      <c r="NOA5" s="20"/>
      <c r="NOB5" s="20"/>
      <c r="NOC5" s="20"/>
      <c r="NOD5" s="20"/>
      <c r="NOE5" s="20"/>
      <c r="NOF5" s="20"/>
      <c r="NOG5" s="20"/>
      <c r="NOH5" s="20"/>
      <c r="NOI5" s="20"/>
      <c r="NOJ5" s="20"/>
      <c r="NOK5" s="20"/>
      <c r="NOL5" s="20"/>
      <c r="NOM5" s="20"/>
      <c r="NON5" s="20"/>
      <c r="NOO5" s="20"/>
      <c r="NOP5" s="20"/>
      <c r="NOQ5" s="20"/>
      <c r="NOR5" s="20"/>
      <c r="NOS5" s="20"/>
      <c r="NOT5" s="20"/>
      <c r="NOU5" s="20"/>
      <c r="NOV5" s="20"/>
      <c r="NOW5" s="20"/>
      <c r="NOX5" s="20"/>
      <c r="NOY5" s="20"/>
      <c r="NOZ5" s="20"/>
      <c r="NPA5" s="20"/>
      <c r="NPB5" s="20"/>
      <c r="NPC5" s="20"/>
      <c r="NPD5" s="20"/>
      <c r="NPE5" s="20"/>
      <c r="NPF5" s="20"/>
      <c r="NPG5" s="20"/>
      <c r="NPH5" s="20"/>
      <c r="NPI5" s="20"/>
      <c r="NPJ5" s="20"/>
      <c r="NPK5" s="20"/>
      <c r="NPL5" s="20"/>
      <c r="NPM5" s="20"/>
      <c r="NPN5" s="20"/>
      <c r="NPO5" s="20"/>
      <c r="NPP5" s="20"/>
      <c r="NPQ5" s="20"/>
      <c r="NPR5" s="20"/>
      <c r="NPS5" s="20"/>
      <c r="NPT5" s="20"/>
      <c r="NPU5" s="20"/>
      <c r="NPV5" s="20"/>
      <c r="NPW5" s="20"/>
      <c r="NPX5" s="20"/>
      <c r="NPY5" s="20"/>
      <c r="NPZ5" s="20"/>
      <c r="NQA5" s="20"/>
      <c r="NQB5" s="20"/>
      <c r="NQC5" s="20"/>
      <c r="NQD5" s="20"/>
      <c r="NQE5" s="20"/>
      <c r="NQF5" s="20"/>
      <c r="NQG5" s="20"/>
      <c r="NQH5" s="20"/>
      <c r="NQI5" s="20"/>
      <c r="NQJ5" s="20"/>
      <c r="NQK5" s="20"/>
      <c r="NQL5" s="20"/>
      <c r="NQM5" s="20"/>
      <c r="NQN5" s="20"/>
      <c r="NQO5" s="20"/>
      <c r="NQP5" s="20"/>
      <c r="NQQ5" s="20"/>
      <c r="NQR5" s="20"/>
      <c r="NQS5" s="20"/>
      <c r="NQT5" s="20"/>
      <c r="NQU5" s="20"/>
      <c r="NQV5" s="20"/>
      <c r="NQW5" s="20"/>
      <c r="NQX5" s="20"/>
      <c r="NQY5" s="20"/>
      <c r="NQZ5" s="20"/>
      <c r="NRA5" s="20"/>
      <c r="NRB5" s="20"/>
      <c r="NRC5" s="20"/>
      <c r="NRD5" s="20"/>
      <c r="NRE5" s="20"/>
      <c r="NRF5" s="20"/>
      <c r="NRG5" s="20"/>
      <c r="NRH5" s="20"/>
      <c r="NRI5" s="20"/>
      <c r="NRJ5" s="20"/>
      <c r="NRK5" s="20"/>
      <c r="NRL5" s="20"/>
      <c r="NRM5" s="20"/>
      <c r="NRN5" s="20"/>
      <c r="NRO5" s="20"/>
      <c r="NRP5" s="20"/>
      <c r="NRQ5" s="20"/>
      <c r="NRR5" s="20"/>
      <c r="NRS5" s="20"/>
      <c r="NRT5" s="20"/>
      <c r="NRU5" s="20"/>
      <c r="NRV5" s="20"/>
      <c r="NRW5" s="20"/>
      <c r="NRX5" s="20"/>
      <c r="NRY5" s="20"/>
      <c r="NRZ5" s="20"/>
      <c r="NSA5" s="20"/>
      <c r="NSB5" s="20"/>
      <c r="NSC5" s="20"/>
      <c r="NSD5" s="20"/>
      <c r="NSE5" s="20"/>
      <c r="NSF5" s="20"/>
      <c r="NSG5" s="20"/>
      <c r="NSH5" s="20"/>
      <c r="NSI5" s="20"/>
      <c r="NSJ5" s="20"/>
      <c r="NSK5" s="20"/>
      <c r="NSL5" s="20"/>
      <c r="NSM5" s="20"/>
      <c r="NSN5" s="20"/>
      <c r="NSO5" s="20"/>
      <c r="NSP5" s="20"/>
      <c r="NSQ5" s="20"/>
      <c r="NSR5" s="20"/>
      <c r="NSS5" s="20"/>
      <c r="NST5" s="20"/>
      <c r="NSU5" s="20"/>
      <c r="NSV5" s="20"/>
      <c r="NSW5" s="20"/>
      <c r="NSX5" s="20"/>
      <c r="NSY5" s="20"/>
      <c r="NSZ5" s="20"/>
      <c r="NTA5" s="20"/>
      <c r="NTB5" s="20"/>
      <c r="NTC5" s="20"/>
      <c r="NTD5" s="20"/>
      <c r="NTE5" s="20"/>
      <c r="NTF5" s="20"/>
      <c r="NTG5" s="20"/>
      <c r="NTH5" s="20"/>
      <c r="NTI5" s="20"/>
      <c r="NTJ5" s="20"/>
      <c r="NTK5" s="20"/>
      <c r="NTL5" s="20"/>
      <c r="NTM5" s="20"/>
      <c r="NTN5" s="20"/>
      <c r="NTO5" s="20"/>
      <c r="NTP5" s="20"/>
      <c r="NTQ5" s="20"/>
      <c r="NTR5" s="20"/>
      <c r="NTS5" s="20"/>
      <c r="NTT5" s="20"/>
      <c r="NTU5" s="20"/>
      <c r="NTV5" s="20"/>
      <c r="NTW5" s="20"/>
      <c r="NTX5" s="20"/>
      <c r="NTY5" s="20"/>
      <c r="NTZ5" s="20"/>
      <c r="NUA5" s="20"/>
      <c r="NUB5" s="20"/>
      <c r="NUC5" s="20"/>
      <c r="NUD5" s="20"/>
      <c r="NUE5" s="20"/>
      <c r="NUF5" s="20"/>
      <c r="NUG5" s="20"/>
      <c r="NUH5" s="20"/>
      <c r="NUI5" s="20"/>
      <c r="NUJ5" s="20"/>
      <c r="NUK5" s="20"/>
      <c r="NUL5" s="20"/>
      <c r="NUM5" s="20"/>
      <c r="NUN5" s="20"/>
      <c r="NUO5" s="20"/>
      <c r="NUP5" s="20"/>
      <c r="NUQ5" s="20"/>
      <c r="NUR5" s="20"/>
      <c r="NUS5" s="20"/>
      <c r="NUT5" s="20"/>
      <c r="NUU5" s="20"/>
      <c r="NUV5" s="20"/>
      <c r="NUW5" s="20"/>
      <c r="NUX5" s="20"/>
      <c r="NUY5" s="20"/>
      <c r="NUZ5" s="20"/>
      <c r="NVA5" s="20"/>
      <c r="NVB5" s="20"/>
      <c r="NVC5" s="20"/>
      <c r="NVD5" s="20"/>
      <c r="NVE5" s="20"/>
      <c r="NVF5" s="20"/>
      <c r="NVG5" s="20"/>
      <c r="NVH5" s="20"/>
      <c r="NVI5" s="20"/>
      <c r="NVJ5" s="20"/>
      <c r="NVK5" s="20"/>
      <c r="NVL5" s="20"/>
      <c r="NVM5" s="20"/>
      <c r="NVN5" s="20"/>
      <c r="NVO5" s="20"/>
      <c r="NVP5" s="20"/>
      <c r="NVQ5" s="20"/>
      <c r="NVR5" s="20"/>
      <c r="NVS5" s="20"/>
      <c r="NVT5" s="20"/>
      <c r="NVU5" s="20"/>
      <c r="NVV5" s="20"/>
      <c r="NVW5" s="20"/>
      <c r="NVX5" s="20"/>
      <c r="NVY5" s="20"/>
      <c r="NVZ5" s="20"/>
      <c r="NWA5" s="20"/>
      <c r="NWB5" s="20"/>
      <c r="NWC5" s="20"/>
      <c r="NWD5" s="20"/>
      <c r="NWE5" s="20"/>
      <c r="NWF5" s="20"/>
      <c r="NWG5" s="20"/>
      <c r="NWH5" s="20"/>
      <c r="NWI5" s="20"/>
      <c r="NWJ5" s="20"/>
      <c r="NWK5" s="20"/>
      <c r="NWL5" s="20"/>
      <c r="NWM5" s="20"/>
      <c r="NWN5" s="20"/>
      <c r="NWO5" s="20"/>
      <c r="NWP5" s="20"/>
      <c r="NWQ5" s="20"/>
      <c r="NWR5" s="20"/>
      <c r="NWS5" s="20"/>
      <c r="NWT5" s="20"/>
      <c r="NWU5" s="20"/>
      <c r="NWV5" s="20"/>
      <c r="NWW5" s="20"/>
      <c r="NWX5" s="20"/>
      <c r="NWY5" s="20"/>
      <c r="NWZ5" s="20"/>
      <c r="NXA5" s="20"/>
      <c r="NXB5" s="20"/>
      <c r="NXC5" s="20"/>
      <c r="NXD5" s="20"/>
      <c r="NXE5" s="20"/>
      <c r="NXF5" s="20"/>
      <c r="NXG5" s="20"/>
      <c r="NXH5" s="20"/>
      <c r="NXI5" s="20"/>
      <c r="NXJ5" s="20"/>
      <c r="NXK5" s="20"/>
      <c r="NXL5" s="20"/>
      <c r="NXM5" s="20"/>
      <c r="NXN5" s="20"/>
      <c r="NXO5" s="20"/>
      <c r="NXP5" s="20"/>
      <c r="NXQ5" s="20"/>
      <c r="NXR5" s="20"/>
      <c r="NXS5" s="20"/>
      <c r="NXT5" s="20"/>
      <c r="NXU5" s="20"/>
      <c r="NXV5" s="20"/>
      <c r="NXW5" s="20"/>
      <c r="NXX5" s="20"/>
      <c r="NXY5" s="20"/>
      <c r="NXZ5" s="20"/>
      <c r="NYA5" s="20"/>
      <c r="NYB5" s="20"/>
      <c r="NYC5" s="20"/>
      <c r="NYD5" s="20"/>
      <c r="NYE5" s="20"/>
      <c r="NYF5" s="20"/>
      <c r="NYG5" s="20"/>
      <c r="NYH5" s="20"/>
      <c r="NYI5" s="20"/>
      <c r="NYJ5" s="20"/>
      <c r="NYK5" s="20"/>
      <c r="NYL5" s="20"/>
      <c r="NYM5" s="20"/>
      <c r="NYN5" s="20"/>
      <c r="NYO5" s="20"/>
      <c r="NYP5" s="20"/>
      <c r="NYQ5" s="20"/>
      <c r="NYR5" s="20"/>
      <c r="NYS5" s="20"/>
      <c r="NYT5" s="20"/>
      <c r="NYU5" s="20"/>
      <c r="NYV5" s="20"/>
      <c r="NYW5" s="20"/>
      <c r="NYX5" s="20"/>
      <c r="NYY5" s="20"/>
      <c r="NYZ5" s="20"/>
      <c r="NZA5" s="20"/>
      <c r="NZB5" s="20"/>
      <c r="NZC5" s="20"/>
      <c r="NZD5" s="20"/>
      <c r="NZE5" s="20"/>
      <c r="NZF5" s="20"/>
      <c r="NZG5" s="20"/>
      <c r="NZH5" s="20"/>
      <c r="NZI5" s="20"/>
      <c r="NZJ5" s="20"/>
      <c r="NZK5" s="20"/>
      <c r="NZL5" s="20"/>
      <c r="NZM5" s="20"/>
      <c r="NZN5" s="20"/>
      <c r="NZO5" s="20"/>
      <c r="NZP5" s="20"/>
      <c r="NZQ5" s="20"/>
      <c r="NZR5" s="20"/>
      <c r="NZS5" s="20"/>
      <c r="NZT5" s="20"/>
      <c r="NZU5" s="20"/>
      <c r="NZV5" s="20"/>
      <c r="NZW5" s="20"/>
      <c r="NZX5" s="20"/>
      <c r="NZY5" s="20"/>
      <c r="NZZ5" s="20"/>
      <c r="OAA5" s="20"/>
      <c r="OAB5" s="20"/>
      <c r="OAC5" s="20"/>
      <c r="OAD5" s="20"/>
      <c r="OAE5" s="20"/>
      <c r="OAF5" s="20"/>
      <c r="OAG5" s="20"/>
      <c r="OAH5" s="20"/>
      <c r="OAI5" s="20"/>
      <c r="OAJ5" s="20"/>
      <c r="OAK5" s="20"/>
      <c r="OAL5" s="20"/>
      <c r="OAM5" s="20"/>
      <c r="OAN5" s="20"/>
      <c r="OAO5" s="20"/>
      <c r="OAP5" s="20"/>
      <c r="OAQ5" s="20"/>
      <c r="OAR5" s="20"/>
      <c r="OAS5" s="20"/>
      <c r="OAT5" s="20"/>
      <c r="OAU5" s="20"/>
      <c r="OAV5" s="20"/>
      <c r="OAW5" s="20"/>
      <c r="OAX5" s="20"/>
      <c r="OAY5" s="20"/>
      <c r="OAZ5" s="20"/>
      <c r="OBA5" s="20"/>
      <c r="OBB5" s="20"/>
      <c r="OBC5" s="20"/>
      <c r="OBD5" s="20"/>
      <c r="OBE5" s="20"/>
      <c r="OBF5" s="20"/>
      <c r="OBG5" s="20"/>
      <c r="OBH5" s="20"/>
      <c r="OBI5" s="20"/>
      <c r="OBJ5" s="20"/>
      <c r="OBK5" s="20"/>
      <c r="OBL5" s="20"/>
      <c r="OBM5" s="20"/>
      <c r="OBN5" s="20"/>
      <c r="OBO5" s="20"/>
      <c r="OBP5" s="20"/>
      <c r="OBQ5" s="20"/>
      <c r="OBR5" s="20"/>
      <c r="OBS5" s="20"/>
      <c r="OBT5" s="20"/>
      <c r="OBU5" s="20"/>
      <c r="OBV5" s="20"/>
      <c r="OBW5" s="20"/>
      <c r="OBX5" s="20"/>
      <c r="OBY5" s="20"/>
      <c r="OBZ5" s="20"/>
      <c r="OCA5" s="20"/>
      <c r="OCB5" s="20"/>
      <c r="OCC5" s="20"/>
      <c r="OCD5" s="20"/>
      <c r="OCE5" s="20"/>
      <c r="OCF5" s="20"/>
      <c r="OCG5" s="20"/>
      <c r="OCH5" s="20"/>
      <c r="OCI5" s="20"/>
      <c r="OCJ5" s="20"/>
      <c r="OCK5" s="20"/>
      <c r="OCL5" s="20"/>
      <c r="OCM5" s="20"/>
      <c r="OCN5" s="20"/>
      <c r="OCO5" s="20"/>
      <c r="OCP5" s="20"/>
      <c r="OCQ5" s="20"/>
      <c r="OCR5" s="20"/>
      <c r="OCS5" s="20"/>
      <c r="OCT5" s="20"/>
      <c r="OCU5" s="20"/>
      <c r="OCV5" s="20"/>
      <c r="OCW5" s="20"/>
      <c r="OCX5" s="20"/>
      <c r="OCY5" s="20"/>
      <c r="OCZ5" s="20"/>
      <c r="ODA5" s="20"/>
      <c r="ODB5" s="20"/>
      <c r="ODC5" s="20"/>
      <c r="ODD5" s="20"/>
      <c r="ODE5" s="20"/>
      <c r="ODF5" s="20"/>
      <c r="ODG5" s="20"/>
      <c r="ODH5" s="20"/>
      <c r="ODI5" s="20"/>
      <c r="ODJ5" s="20"/>
      <c r="ODK5" s="20"/>
      <c r="ODL5" s="20"/>
      <c r="ODM5" s="20"/>
      <c r="ODN5" s="20"/>
      <c r="ODO5" s="20"/>
      <c r="ODP5" s="20"/>
      <c r="ODQ5" s="20"/>
      <c r="ODR5" s="20"/>
      <c r="ODS5" s="20"/>
      <c r="ODT5" s="20"/>
      <c r="ODU5" s="20"/>
      <c r="ODV5" s="20"/>
      <c r="ODW5" s="20"/>
      <c r="ODX5" s="20"/>
      <c r="ODY5" s="20"/>
      <c r="ODZ5" s="20"/>
      <c r="OEA5" s="20"/>
      <c r="OEB5" s="20"/>
      <c r="OEC5" s="20"/>
      <c r="OED5" s="20"/>
      <c r="OEE5" s="20"/>
      <c r="OEF5" s="20"/>
      <c r="OEG5" s="20"/>
      <c r="OEH5" s="20"/>
      <c r="OEI5" s="20"/>
      <c r="OEJ5" s="20"/>
      <c r="OEK5" s="20"/>
      <c r="OEL5" s="20"/>
      <c r="OEM5" s="20"/>
      <c r="OEN5" s="20"/>
      <c r="OEO5" s="20"/>
      <c r="OEP5" s="20"/>
      <c r="OEQ5" s="20"/>
      <c r="OER5" s="20"/>
      <c r="OES5" s="20"/>
      <c r="OET5" s="20"/>
      <c r="OEU5" s="20"/>
      <c r="OEV5" s="20"/>
      <c r="OEW5" s="20"/>
      <c r="OEX5" s="20"/>
      <c r="OEY5" s="20"/>
      <c r="OEZ5" s="20"/>
      <c r="OFA5" s="20"/>
      <c r="OFB5" s="20"/>
      <c r="OFC5" s="20"/>
      <c r="OFD5" s="20"/>
      <c r="OFE5" s="20"/>
      <c r="OFF5" s="20"/>
      <c r="OFG5" s="20"/>
      <c r="OFH5" s="20"/>
      <c r="OFI5" s="20"/>
      <c r="OFJ5" s="20"/>
      <c r="OFK5" s="20"/>
      <c r="OFL5" s="20"/>
      <c r="OFM5" s="20"/>
      <c r="OFN5" s="20"/>
      <c r="OFO5" s="20"/>
      <c r="OFP5" s="20"/>
      <c r="OFQ5" s="20"/>
      <c r="OFR5" s="20"/>
      <c r="OFS5" s="20"/>
      <c r="OFT5" s="20"/>
      <c r="OFU5" s="20"/>
      <c r="OFV5" s="20"/>
      <c r="OFW5" s="20"/>
      <c r="OFX5" s="20"/>
      <c r="OFY5" s="20"/>
      <c r="OFZ5" s="20"/>
      <c r="OGA5" s="20"/>
      <c r="OGB5" s="20"/>
      <c r="OGC5" s="20"/>
      <c r="OGD5" s="20"/>
      <c r="OGE5" s="20"/>
      <c r="OGF5" s="20"/>
      <c r="OGG5" s="20"/>
      <c r="OGH5" s="20"/>
      <c r="OGI5" s="20"/>
      <c r="OGJ5" s="20"/>
      <c r="OGK5" s="20"/>
      <c r="OGL5" s="20"/>
      <c r="OGM5" s="20"/>
      <c r="OGN5" s="20"/>
      <c r="OGO5" s="20"/>
      <c r="OGP5" s="20"/>
      <c r="OGQ5" s="20"/>
      <c r="OGR5" s="20"/>
      <c r="OGS5" s="20"/>
      <c r="OGT5" s="20"/>
      <c r="OGU5" s="20"/>
      <c r="OGV5" s="20"/>
      <c r="OGW5" s="20"/>
      <c r="OGX5" s="20"/>
      <c r="OGY5" s="20"/>
      <c r="OGZ5" s="20"/>
      <c r="OHA5" s="20"/>
      <c r="OHB5" s="20"/>
      <c r="OHC5" s="20"/>
      <c r="OHD5" s="20"/>
      <c r="OHE5" s="20"/>
      <c r="OHF5" s="20"/>
      <c r="OHG5" s="20"/>
      <c r="OHH5" s="20"/>
      <c r="OHI5" s="20"/>
      <c r="OHJ5" s="20"/>
      <c r="OHK5" s="20"/>
      <c r="OHL5" s="20"/>
      <c r="OHM5" s="20"/>
      <c r="OHN5" s="20"/>
      <c r="OHO5" s="20"/>
      <c r="OHP5" s="20"/>
      <c r="OHQ5" s="20"/>
      <c r="OHR5" s="20"/>
      <c r="OHS5" s="20"/>
      <c r="OHT5" s="20"/>
      <c r="OHU5" s="20"/>
      <c r="OHV5" s="20"/>
      <c r="OHW5" s="20"/>
      <c r="OHX5" s="20"/>
      <c r="OHY5" s="20"/>
      <c r="OHZ5" s="20"/>
      <c r="OIA5" s="20"/>
      <c r="OIB5" s="20"/>
      <c r="OIC5" s="20"/>
      <c r="OID5" s="20"/>
      <c r="OIE5" s="20"/>
      <c r="OIF5" s="20"/>
      <c r="OIG5" s="20"/>
      <c r="OIH5" s="20"/>
      <c r="OII5" s="20"/>
      <c r="OIJ5" s="20"/>
      <c r="OIK5" s="20"/>
      <c r="OIL5" s="20"/>
      <c r="OIM5" s="20"/>
      <c r="OIN5" s="20"/>
      <c r="OIO5" s="20"/>
      <c r="OIP5" s="20"/>
      <c r="OIQ5" s="20"/>
      <c r="OIR5" s="20"/>
      <c r="OIS5" s="20"/>
      <c r="OIT5" s="20"/>
      <c r="OIU5" s="20"/>
      <c r="OIV5" s="20"/>
      <c r="OIW5" s="20"/>
      <c r="OIX5" s="20"/>
      <c r="OIY5" s="20"/>
      <c r="OIZ5" s="20"/>
      <c r="OJA5" s="20"/>
      <c r="OJB5" s="20"/>
      <c r="OJC5" s="20"/>
      <c r="OJD5" s="20"/>
      <c r="OJE5" s="20"/>
      <c r="OJF5" s="20"/>
      <c r="OJG5" s="20"/>
      <c r="OJH5" s="20"/>
      <c r="OJI5" s="20"/>
      <c r="OJJ5" s="20"/>
      <c r="OJK5" s="20"/>
      <c r="OJL5" s="20"/>
      <c r="OJM5" s="20"/>
      <c r="OJN5" s="20"/>
      <c r="OJO5" s="20"/>
      <c r="OJP5" s="20"/>
      <c r="OJQ5" s="20"/>
      <c r="OJR5" s="20"/>
      <c r="OJS5" s="20"/>
      <c r="OJT5" s="20"/>
      <c r="OJU5" s="20"/>
      <c r="OJV5" s="20"/>
      <c r="OJW5" s="20"/>
      <c r="OJX5" s="20"/>
      <c r="OJY5" s="20"/>
      <c r="OJZ5" s="20"/>
      <c r="OKA5" s="20"/>
      <c r="OKB5" s="20"/>
      <c r="OKC5" s="20"/>
      <c r="OKD5" s="20"/>
      <c r="OKE5" s="20"/>
      <c r="OKF5" s="20"/>
      <c r="OKG5" s="20"/>
      <c r="OKH5" s="20"/>
      <c r="OKI5" s="20"/>
      <c r="OKJ5" s="20"/>
      <c r="OKK5" s="20"/>
      <c r="OKL5" s="20"/>
      <c r="OKM5" s="20"/>
      <c r="OKN5" s="20"/>
      <c r="OKO5" s="20"/>
      <c r="OKP5" s="20"/>
      <c r="OKQ5" s="20"/>
      <c r="OKR5" s="20"/>
      <c r="OKS5" s="20"/>
      <c r="OKT5" s="20"/>
      <c r="OKU5" s="20"/>
      <c r="OKV5" s="20"/>
      <c r="OKW5" s="20"/>
      <c r="OKX5" s="20"/>
      <c r="OKY5" s="20"/>
      <c r="OKZ5" s="20"/>
      <c r="OLA5" s="20"/>
      <c r="OLB5" s="20"/>
      <c r="OLC5" s="20"/>
      <c r="OLD5" s="20"/>
      <c r="OLE5" s="20"/>
      <c r="OLF5" s="20"/>
      <c r="OLG5" s="20"/>
      <c r="OLH5" s="20"/>
      <c r="OLI5" s="20"/>
      <c r="OLJ5" s="20"/>
      <c r="OLK5" s="20"/>
      <c r="OLL5" s="20"/>
      <c r="OLM5" s="20"/>
      <c r="OLN5" s="20"/>
      <c r="OLO5" s="20"/>
      <c r="OLP5" s="20"/>
      <c r="OLQ5" s="20"/>
      <c r="OLR5" s="20"/>
      <c r="OLS5" s="20"/>
      <c r="OLT5" s="20"/>
      <c r="OLU5" s="20"/>
      <c r="OLV5" s="20"/>
      <c r="OLW5" s="20"/>
      <c r="OLX5" s="20"/>
      <c r="OLY5" s="20"/>
      <c r="OLZ5" s="20"/>
      <c r="OMA5" s="20"/>
      <c r="OMB5" s="20"/>
      <c r="OMC5" s="20"/>
      <c r="OMD5" s="20"/>
      <c r="OME5" s="20"/>
      <c r="OMF5" s="20"/>
      <c r="OMG5" s="20"/>
      <c r="OMH5" s="20"/>
      <c r="OMI5" s="20"/>
      <c r="OMJ5" s="20"/>
      <c r="OMK5" s="20"/>
      <c r="OML5" s="20"/>
      <c r="OMM5" s="20"/>
      <c r="OMN5" s="20"/>
      <c r="OMO5" s="20"/>
      <c r="OMP5" s="20"/>
      <c r="OMQ5" s="20"/>
      <c r="OMR5" s="20"/>
      <c r="OMS5" s="20"/>
      <c r="OMT5" s="20"/>
      <c r="OMU5" s="20"/>
      <c r="OMV5" s="20"/>
      <c r="OMW5" s="20"/>
      <c r="OMX5" s="20"/>
      <c r="OMY5" s="20"/>
      <c r="OMZ5" s="20"/>
      <c r="ONA5" s="20"/>
      <c r="ONB5" s="20"/>
      <c r="ONC5" s="20"/>
      <c r="OND5" s="20"/>
      <c r="ONE5" s="20"/>
      <c r="ONF5" s="20"/>
      <c r="ONG5" s="20"/>
      <c r="ONH5" s="20"/>
      <c r="ONI5" s="20"/>
      <c r="ONJ5" s="20"/>
      <c r="ONK5" s="20"/>
      <c r="ONL5" s="20"/>
      <c r="ONM5" s="20"/>
      <c r="ONN5" s="20"/>
      <c r="ONO5" s="20"/>
      <c r="ONP5" s="20"/>
      <c r="ONQ5" s="20"/>
      <c r="ONR5" s="20"/>
      <c r="ONS5" s="20"/>
      <c r="ONT5" s="20"/>
      <c r="ONU5" s="20"/>
      <c r="ONV5" s="20"/>
      <c r="ONW5" s="20"/>
      <c r="ONX5" s="20"/>
      <c r="ONY5" s="20"/>
      <c r="ONZ5" s="20"/>
      <c r="OOA5" s="20"/>
      <c r="OOB5" s="20"/>
      <c r="OOC5" s="20"/>
      <c r="OOD5" s="20"/>
      <c r="OOE5" s="20"/>
      <c r="OOF5" s="20"/>
      <c r="OOG5" s="20"/>
      <c r="OOH5" s="20"/>
      <c r="OOI5" s="20"/>
      <c r="OOJ5" s="20"/>
      <c r="OOK5" s="20"/>
      <c r="OOL5" s="20"/>
      <c r="OOM5" s="20"/>
      <c r="OON5" s="20"/>
      <c r="OOO5" s="20"/>
      <c r="OOP5" s="20"/>
      <c r="OOQ5" s="20"/>
      <c r="OOR5" s="20"/>
      <c r="OOS5" s="20"/>
      <c r="OOT5" s="20"/>
      <c r="OOU5" s="20"/>
      <c r="OOV5" s="20"/>
      <c r="OOW5" s="20"/>
      <c r="OOX5" s="20"/>
      <c r="OOY5" s="20"/>
      <c r="OOZ5" s="20"/>
      <c r="OPA5" s="20"/>
      <c r="OPB5" s="20"/>
      <c r="OPC5" s="20"/>
      <c r="OPD5" s="20"/>
      <c r="OPE5" s="20"/>
      <c r="OPF5" s="20"/>
      <c r="OPG5" s="20"/>
      <c r="OPH5" s="20"/>
      <c r="OPI5" s="20"/>
      <c r="OPJ5" s="20"/>
      <c r="OPK5" s="20"/>
      <c r="OPL5" s="20"/>
      <c r="OPM5" s="20"/>
      <c r="OPN5" s="20"/>
      <c r="OPO5" s="20"/>
      <c r="OPP5" s="20"/>
      <c r="OPQ5" s="20"/>
      <c r="OPR5" s="20"/>
      <c r="OPS5" s="20"/>
      <c r="OPT5" s="20"/>
      <c r="OPU5" s="20"/>
      <c r="OPV5" s="20"/>
      <c r="OPW5" s="20"/>
      <c r="OPX5" s="20"/>
      <c r="OPY5" s="20"/>
      <c r="OPZ5" s="20"/>
      <c r="OQA5" s="20"/>
      <c r="OQB5" s="20"/>
      <c r="OQC5" s="20"/>
      <c r="OQD5" s="20"/>
      <c r="OQE5" s="20"/>
      <c r="OQF5" s="20"/>
      <c r="OQG5" s="20"/>
      <c r="OQH5" s="20"/>
      <c r="OQI5" s="20"/>
      <c r="OQJ5" s="20"/>
      <c r="OQK5" s="20"/>
      <c r="OQL5" s="20"/>
      <c r="OQM5" s="20"/>
      <c r="OQN5" s="20"/>
      <c r="OQO5" s="20"/>
      <c r="OQP5" s="20"/>
      <c r="OQQ5" s="20"/>
      <c r="OQR5" s="20"/>
      <c r="OQS5" s="20"/>
      <c r="OQT5" s="20"/>
      <c r="OQU5" s="20"/>
      <c r="OQV5" s="20"/>
      <c r="OQW5" s="20"/>
      <c r="OQX5" s="20"/>
      <c r="OQY5" s="20"/>
      <c r="OQZ5" s="20"/>
      <c r="ORA5" s="20"/>
      <c r="ORB5" s="20"/>
      <c r="ORC5" s="20"/>
      <c r="ORD5" s="20"/>
      <c r="ORE5" s="20"/>
      <c r="ORF5" s="20"/>
      <c r="ORG5" s="20"/>
      <c r="ORH5" s="20"/>
      <c r="ORI5" s="20"/>
      <c r="ORJ5" s="20"/>
      <c r="ORK5" s="20"/>
      <c r="ORL5" s="20"/>
      <c r="ORM5" s="20"/>
      <c r="ORN5" s="20"/>
      <c r="ORO5" s="20"/>
      <c r="ORP5" s="20"/>
      <c r="ORQ5" s="20"/>
      <c r="ORR5" s="20"/>
      <c r="ORS5" s="20"/>
      <c r="ORT5" s="20"/>
      <c r="ORU5" s="20"/>
      <c r="ORV5" s="20"/>
      <c r="ORW5" s="20"/>
      <c r="ORX5" s="20"/>
      <c r="ORY5" s="20"/>
      <c r="ORZ5" s="20"/>
      <c r="OSA5" s="20"/>
      <c r="OSB5" s="20"/>
      <c r="OSC5" s="20"/>
      <c r="OSD5" s="20"/>
      <c r="OSE5" s="20"/>
      <c r="OSF5" s="20"/>
      <c r="OSG5" s="20"/>
      <c r="OSH5" s="20"/>
      <c r="OSI5" s="20"/>
      <c r="OSJ5" s="20"/>
      <c r="OSK5" s="20"/>
      <c r="OSL5" s="20"/>
      <c r="OSM5" s="20"/>
      <c r="OSN5" s="20"/>
      <c r="OSO5" s="20"/>
      <c r="OSP5" s="20"/>
      <c r="OSQ5" s="20"/>
      <c r="OSR5" s="20"/>
      <c r="OSS5" s="20"/>
      <c r="OST5" s="20"/>
      <c r="OSU5" s="20"/>
      <c r="OSV5" s="20"/>
      <c r="OSW5" s="20"/>
      <c r="OSX5" s="20"/>
      <c r="OSY5" s="20"/>
      <c r="OSZ5" s="20"/>
      <c r="OTA5" s="20"/>
      <c r="OTB5" s="20"/>
      <c r="OTC5" s="20"/>
      <c r="OTD5" s="20"/>
      <c r="OTE5" s="20"/>
      <c r="OTF5" s="20"/>
      <c r="OTG5" s="20"/>
      <c r="OTH5" s="20"/>
      <c r="OTI5" s="20"/>
      <c r="OTJ5" s="20"/>
      <c r="OTK5" s="20"/>
      <c r="OTL5" s="20"/>
      <c r="OTM5" s="20"/>
      <c r="OTN5" s="20"/>
      <c r="OTO5" s="20"/>
      <c r="OTP5" s="20"/>
      <c r="OTQ5" s="20"/>
      <c r="OTR5" s="20"/>
      <c r="OTS5" s="20"/>
      <c r="OTT5" s="20"/>
      <c r="OTU5" s="20"/>
      <c r="OTV5" s="20"/>
      <c r="OTW5" s="20"/>
      <c r="OTX5" s="20"/>
      <c r="OTY5" s="20"/>
      <c r="OTZ5" s="20"/>
      <c r="OUA5" s="20"/>
      <c r="OUB5" s="20"/>
      <c r="OUC5" s="20"/>
      <c r="OUD5" s="20"/>
      <c r="OUE5" s="20"/>
      <c r="OUF5" s="20"/>
      <c r="OUG5" s="20"/>
      <c r="OUH5" s="20"/>
      <c r="OUI5" s="20"/>
      <c r="OUJ5" s="20"/>
      <c r="OUK5" s="20"/>
      <c r="OUL5" s="20"/>
      <c r="OUM5" s="20"/>
      <c r="OUN5" s="20"/>
      <c r="OUO5" s="20"/>
      <c r="OUP5" s="20"/>
      <c r="OUQ5" s="20"/>
      <c r="OUR5" s="20"/>
      <c r="OUS5" s="20"/>
      <c r="OUT5" s="20"/>
      <c r="OUU5" s="20"/>
      <c r="OUV5" s="20"/>
      <c r="OUW5" s="20"/>
      <c r="OUX5" s="20"/>
      <c r="OUY5" s="20"/>
      <c r="OUZ5" s="20"/>
      <c r="OVA5" s="20"/>
      <c r="OVB5" s="20"/>
      <c r="OVC5" s="20"/>
      <c r="OVD5" s="20"/>
      <c r="OVE5" s="20"/>
      <c r="OVF5" s="20"/>
      <c r="OVG5" s="20"/>
      <c r="OVH5" s="20"/>
      <c r="OVI5" s="20"/>
      <c r="OVJ5" s="20"/>
      <c r="OVK5" s="20"/>
      <c r="OVL5" s="20"/>
      <c r="OVM5" s="20"/>
      <c r="OVN5" s="20"/>
      <c r="OVO5" s="20"/>
      <c r="OVP5" s="20"/>
      <c r="OVQ5" s="20"/>
      <c r="OVR5" s="20"/>
      <c r="OVS5" s="20"/>
      <c r="OVT5" s="20"/>
      <c r="OVU5" s="20"/>
      <c r="OVV5" s="20"/>
      <c r="OVW5" s="20"/>
      <c r="OVX5" s="20"/>
      <c r="OVY5" s="20"/>
      <c r="OVZ5" s="20"/>
      <c r="OWA5" s="20"/>
      <c r="OWB5" s="20"/>
      <c r="OWC5" s="20"/>
      <c r="OWD5" s="20"/>
      <c r="OWE5" s="20"/>
      <c r="OWF5" s="20"/>
      <c r="OWG5" s="20"/>
      <c r="OWH5" s="20"/>
      <c r="OWI5" s="20"/>
      <c r="OWJ5" s="20"/>
      <c r="OWK5" s="20"/>
      <c r="OWL5" s="20"/>
      <c r="OWM5" s="20"/>
      <c r="OWN5" s="20"/>
      <c r="OWO5" s="20"/>
      <c r="OWP5" s="20"/>
      <c r="OWQ5" s="20"/>
      <c r="OWR5" s="20"/>
      <c r="OWS5" s="20"/>
      <c r="OWT5" s="20"/>
      <c r="OWU5" s="20"/>
      <c r="OWV5" s="20"/>
      <c r="OWW5" s="20"/>
      <c r="OWX5" s="20"/>
      <c r="OWY5" s="20"/>
      <c r="OWZ5" s="20"/>
      <c r="OXA5" s="20"/>
      <c r="OXB5" s="20"/>
      <c r="OXC5" s="20"/>
      <c r="OXD5" s="20"/>
      <c r="OXE5" s="20"/>
      <c r="OXF5" s="20"/>
      <c r="OXG5" s="20"/>
      <c r="OXH5" s="20"/>
      <c r="OXI5" s="20"/>
      <c r="OXJ5" s="20"/>
      <c r="OXK5" s="20"/>
      <c r="OXL5" s="20"/>
      <c r="OXM5" s="20"/>
      <c r="OXN5" s="20"/>
      <c r="OXO5" s="20"/>
      <c r="OXP5" s="20"/>
      <c r="OXQ5" s="20"/>
      <c r="OXR5" s="20"/>
      <c r="OXS5" s="20"/>
      <c r="OXT5" s="20"/>
      <c r="OXU5" s="20"/>
      <c r="OXV5" s="20"/>
      <c r="OXW5" s="20"/>
      <c r="OXX5" s="20"/>
      <c r="OXY5" s="20"/>
      <c r="OXZ5" s="20"/>
      <c r="OYA5" s="20"/>
      <c r="OYB5" s="20"/>
      <c r="OYC5" s="20"/>
      <c r="OYD5" s="20"/>
      <c r="OYE5" s="20"/>
      <c r="OYF5" s="20"/>
      <c r="OYG5" s="20"/>
      <c r="OYH5" s="20"/>
      <c r="OYI5" s="20"/>
      <c r="OYJ5" s="20"/>
      <c r="OYK5" s="20"/>
      <c r="OYL5" s="20"/>
      <c r="OYM5" s="20"/>
      <c r="OYN5" s="20"/>
      <c r="OYO5" s="20"/>
      <c r="OYP5" s="20"/>
      <c r="OYQ5" s="20"/>
      <c r="OYR5" s="20"/>
      <c r="OYS5" s="20"/>
      <c r="OYT5" s="20"/>
      <c r="OYU5" s="20"/>
      <c r="OYV5" s="20"/>
      <c r="OYW5" s="20"/>
      <c r="OYX5" s="20"/>
      <c r="OYY5" s="20"/>
      <c r="OYZ5" s="20"/>
      <c r="OZA5" s="20"/>
      <c r="OZB5" s="20"/>
      <c r="OZC5" s="20"/>
      <c r="OZD5" s="20"/>
      <c r="OZE5" s="20"/>
      <c r="OZF5" s="20"/>
      <c r="OZG5" s="20"/>
      <c r="OZH5" s="20"/>
      <c r="OZI5" s="20"/>
      <c r="OZJ5" s="20"/>
      <c r="OZK5" s="20"/>
      <c r="OZL5" s="20"/>
      <c r="OZM5" s="20"/>
      <c r="OZN5" s="20"/>
      <c r="OZO5" s="20"/>
      <c r="OZP5" s="20"/>
      <c r="OZQ5" s="20"/>
      <c r="OZR5" s="20"/>
      <c r="OZS5" s="20"/>
      <c r="OZT5" s="20"/>
      <c r="OZU5" s="20"/>
      <c r="OZV5" s="20"/>
      <c r="OZW5" s="20"/>
      <c r="OZX5" s="20"/>
      <c r="OZY5" s="20"/>
      <c r="OZZ5" s="20"/>
      <c r="PAA5" s="20"/>
      <c r="PAB5" s="20"/>
      <c r="PAC5" s="20"/>
      <c r="PAD5" s="20"/>
      <c r="PAE5" s="20"/>
      <c r="PAF5" s="20"/>
      <c r="PAG5" s="20"/>
      <c r="PAH5" s="20"/>
      <c r="PAI5" s="20"/>
      <c r="PAJ5" s="20"/>
      <c r="PAK5" s="20"/>
      <c r="PAL5" s="20"/>
      <c r="PAM5" s="20"/>
      <c r="PAN5" s="20"/>
      <c r="PAO5" s="20"/>
      <c r="PAP5" s="20"/>
      <c r="PAQ5" s="20"/>
      <c r="PAR5" s="20"/>
      <c r="PAS5" s="20"/>
      <c r="PAT5" s="20"/>
      <c r="PAU5" s="20"/>
      <c r="PAV5" s="20"/>
      <c r="PAW5" s="20"/>
      <c r="PAX5" s="20"/>
      <c r="PAY5" s="20"/>
      <c r="PAZ5" s="20"/>
      <c r="PBA5" s="20"/>
      <c r="PBB5" s="20"/>
      <c r="PBC5" s="20"/>
      <c r="PBD5" s="20"/>
      <c r="PBE5" s="20"/>
      <c r="PBF5" s="20"/>
      <c r="PBG5" s="20"/>
      <c r="PBH5" s="20"/>
      <c r="PBI5" s="20"/>
      <c r="PBJ5" s="20"/>
      <c r="PBK5" s="20"/>
      <c r="PBL5" s="20"/>
      <c r="PBM5" s="20"/>
      <c r="PBN5" s="20"/>
      <c r="PBO5" s="20"/>
      <c r="PBP5" s="20"/>
      <c r="PBQ5" s="20"/>
      <c r="PBR5" s="20"/>
      <c r="PBS5" s="20"/>
      <c r="PBT5" s="20"/>
      <c r="PBU5" s="20"/>
      <c r="PBV5" s="20"/>
      <c r="PBW5" s="20"/>
      <c r="PBX5" s="20"/>
      <c r="PBY5" s="20"/>
      <c r="PBZ5" s="20"/>
      <c r="PCA5" s="20"/>
      <c r="PCB5" s="20"/>
      <c r="PCC5" s="20"/>
      <c r="PCD5" s="20"/>
      <c r="PCE5" s="20"/>
      <c r="PCF5" s="20"/>
      <c r="PCG5" s="20"/>
      <c r="PCH5" s="20"/>
      <c r="PCI5" s="20"/>
      <c r="PCJ5" s="20"/>
      <c r="PCK5" s="20"/>
      <c r="PCL5" s="20"/>
      <c r="PCM5" s="20"/>
      <c r="PCN5" s="20"/>
      <c r="PCO5" s="20"/>
      <c r="PCP5" s="20"/>
      <c r="PCQ5" s="20"/>
      <c r="PCR5" s="20"/>
      <c r="PCS5" s="20"/>
      <c r="PCT5" s="20"/>
      <c r="PCU5" s="20"/>
      <c r="PCV5" s="20"/>
      <c r="PCW5" s="20"/>
      <c r="PCX5" s="20"/>
      <c r="PCY5" s="20"/>
      <c r="PCZ5" s="20"/>
      <c r="PDA5" s="20"/>
      <c r="PDB5" s="20"/>
      <c r="PDC5" s="20"/>
      <c r="PDD5" s="20"/>
      <c r="PDE5" s="20"/>
      <c r="PDF5" s="20"/>
      <c r="PDG5" s="20"/>
      <c r="PDH5" s="20"/>
      <c r="PDI5" s="20"/>
      <c r="PDJ5" s="20"/>
      <c r="PDK5" s="20"/>
      <c r="PDL5" s="20"/>
      <c r="PDM5" s="20"/>
      <c r="PDN5" s="20"/>
      <c r="PDO5" s="20"/>
      <c r="PDP5" s="20"/>
      <c r="PDQ5" s="20"/>
      <c r="PDR5" s="20"/>
      <c r="PDS5" s="20"/>
      <c r="PDT5" s="20"/>
      <c r="PDU5" s="20"/>
      <c r="PDV5" s="20"/>
      <c r="PDW5" s="20"/>
      <c r="PDX5" s="20"/>
      <c r="PDY5" s="20"/>
      <c r="PDZ5" s="20"/>
      <c r="PEA5" s="20"/>
      <c r="PEB5" s="20"/>
      <c r="PEC5" s="20"/>
      <c r="PED5" s="20"/>
      <c r="PEE5" s="20"/>
      <c r="PEF5" s="20"/>
      <c r="PEG5" s="20"/>
      <c r="PEH5" s="20"/>
      <c r="PEI5" s="20"/>
      <c r="PEJ5" s="20"/>
      <c r="PEK5" s="20"/>
      <c r="PEL5" s="20"/>
      <c r="PEM5" s="20"/>
      <c r="PEN5" s="20"/>
      <c r="PEO5" s="20"/>
      <c r="PEP5" s="20"/>
      <c r="PEQ5" s="20"/>
      <c r="PER5" s="20"/>
      <c r="PES5" s="20"/>
      <c r="PET5" s="20"/>
      <c r="PEU5" s="20"/>
      <c r="PEV5" s="20"/>
      <c r="PEW5" s="20"/>
      <c r="PEX5" s="20"/>
      <c r="PEY5" s="20"/>
      <c r="PEZ5" s="20"/>
      <c r="PFA5" s="20"/>
      <c r="PFB5" s="20"/>
      <c r="PFC5" s="20"/>
      <c r="PFD5" s="20"/>
      <c r="PFE5" s="20"/>
      <c r="PFF5" s="20"/>
      <c r="PFG5" s="20"/>
      <c r="PFH5" s="20"/>
      <c r="PFI5" s="20"/>
      <c r="PFJ5" s="20"/>
      <c r="PFK5" s="20"/>
      <c r="PFL5" s="20"/>
      <c r="PFM5" s="20"/>
      <c r="PFN5" s="20"/>
      <c r="PFO5" s="20"/>
      <c r="PFP5" s="20"/>
      <c r="PFQ5" s="20"/>
      <c r="PFR5" s="20"/>
      <c r="PFS5" s="20"/>
      <c r="PFT5" s="20"/>
      <c r="PFU5" s="20"/>
      <c r="PFV5" s="20"/>
      <c r="PFW5" s="20"/>
      <c r="PFX5" s="20"/>
      <c r="PFY5" s="20"/>
      <c r="PFZ5" s="20"/>
      <c r="PGA5" s="20"/>
      <c r="PGB5" s="20"/>
      <c r="PGC5" s="20"/>
      <c r="PGD5" s="20"/>
      <c r="PGE5" s="20"/>
      <c r="PGF5" s="20"/>
      <c r="PGG5" s="20"/>
      <c r="PGH5" s="20"/>
      <c r="PGI5" s="20"/>
      <c r="PGJ5" s="20"/>
      <c r="PGK5" s="20"/>
      <c r="PGL5" s="20"/>
      <c r="PGM5" s="20"/>
      <c r="PGN5" s="20"/>
      <c r="PGO5" s="20"/>
      <c r="PGP5" s="20"/>
      <c r="PGQ5" s="20"/>
      <c r="PGR5" s="20"/>
      <c r="PGS5" s="20"/>
      <c r="PGT5" s="20"/>
      <c r="PGU5" s="20"/>
      <c r="PGV5" s="20"/>
      <c r="PGW5" s="20"/>
      <c r="PGX5" s="20"/>
      <c r="PGY5" s="20"/>
      <c r="PGZ5" s="20"/>
      <c r="PHA5" s="20"/>
      <c r="PHB5" s="20"/>
      <c r="PHC5" s="20"/>
      <c r="PHD5" s="20"/>
      <c r="PHE5" s="20"/>
      <c r="PHF5" s="20"/>
      <c r="PHG5" s="20"/>
      <c r="PHH5" s="20"/>
      <c r="PHI5" s="20"/>
      <c r="PHJ5" s="20"/>
      <c r="PHK5" s="20"/>
      <c r="PHL5" s="20"/>
      <c r="PHM5" s="20"/>
      <c r="PHN5" s="20"/>
      <c r="PHO5" s="20"/>
      <c r="PHP5" s="20"/>
      <c r="PHQ5" s="20"/>
      <c r="PHR5" s="20"/>
      <c r="PHS5" s="20"/>
      <c r="PHT5" s="20"/>
      <c r="PHU5" s="20"/>
      <c r="PHV5" s="20"/>
      <c r="PHW5" s="20"/>
      <c r="PHX5" s="20"/>
      <c r="PHY5" s="20"/>
      <c r="PHZ5" s="20"/>
      <c r="PIA5" s="20"/>
      <c r="PIB5" s="20"/>
      <c r="PIC5" s="20"/>
      <c r="PID5" s="20"/>
      <c r="PIE5" s="20"/>
      <c r="PIF5" s="20"/>
      <c r="PIG5" s="20"/>
      <c r="PIH5" s="20"/>
      <c r="PII5" s="20"/>
      <c r="PIJ5" s="20"/>
      <c r="PIK5" s="20"/>
      <c r="PIL5" s="20"/>
      <c r="PIM5" s="20"/>
      <c r="PIN5" s="20"/>
      <c r="PIO5" s="20"/>
      <c r="PIP5" s="20"/>
      <c r="PIQ5" s="20"/>
      <c r="PIR5" s="20"/>
      <c r="PIS5" s="20"/>
      <c r="PIT5" s="20"/>
      <c r="PIU5" s="20"/>
      <c r="PIV5" s="20"/>
      <c r="PIW5" s="20"/>
      <c r="PIX5" s="20"/>
      <c r="PIY5" s="20"/>
      <c r="PIZ5" s="20"/>
      <c r="PJA5" s="20"/>
      <c r="PJB5" s="20"/>
      <c r="PJC5" s="20"/>
      <c r="PJD5" s="20"/>
      <c r="PJE5" s="20"/>
      <c r="PJF5" s="20"/>
      <c r="PJG5" s="20"/>
      <c r="PJH5" s="20"/>
      <c r="PJI5" s="20"/>
      <c r="PJJ5" s="20"/>
      <c r="PJK5" s="20"/>
      <c r="PJL5" s="20"/>
      <c r="PJM5" s="20"/>
      <c r="PJN5" s="20"/>
      <c r="PJO5" s="20"/>
      <c r="PJP5" s="20"/>
      <c r="PJQ5" s="20"/>
      <c r="PJR5" s="20"/>
      <c r="PJS5" s="20"/>
      <c r="PJT5" s="20"/>
      <c r="PJU5" s="20"/>
      <c r="PJV5" s="20"/>
      <c r="PJW5" s="20"/>
      <c r="PJX5" s="20"/>
      <c r="PJY5" s="20"/>
      <c r="PJZ5" s="20"/>
      <c r="PKA5" s="20"/>
      <c r="PKB5" s="20"/>
      <c r="PKC5" s="20"/>
      <c r="PKD5" s="20"/>
      <c r="PKE5" s="20"/>
      <c r="PKF5" s="20"/>
      <c r="PKG5" s="20"/>
      <c r="PKH5" s="20"/>
      <c r="PKI5" s="20"/>
      <c r="PKJ5" s="20"/>
      <c r="PKK5" s="20"/>
      <c r="PKL5" s="20"/>
      <c r="PKM5" s="20"/>
      <c r="PKN5" s="20"/>
      <c r="PKO5" s="20"/>
      <c r="PKP5" s="20"/>
      <c r="PKQ5" s="20"/>
      <c r="PKR5" s="20"/>
      <c r="PKS5" s="20"/>
      <c r="PKT5" s="20"/>
      <c r="PKU5" s="20"/>
      <c r="PKV5" s="20"/>
      <c r="PKW5" s="20"/>
      <c r="PKX5" s="20"/>
      <c r="PKY5" s="20"/>
      <c r="PKZ5" s="20"/>
      <c r="PLA5" s="20"/>
      <c r="PLB5" s="20"/>
      <c r="PLC5" s="20"/>
      <c r="PLD5" s="20"/>
      <c r="PLE5" s="20"/>
      <c r="PLF5" s="20"/>
      <c r="PLG5" s="20"/>
      <c r="PLH5" s="20"/>
      <c r="PLI5" s="20"/>
      <c r="PLJ5" s="20"/>
      <c r="PLK5" s="20"/>
      <c r="PLL5" s="20"/>
      <c r="PLM5" s="20"/>
      <c r="PLN5" s="20"/>
      <c r="PLO5" s="20"/>
      <c r="PLP5" s="20"/>
      <c r="PLQ5" s="20"/>
      <c r="PLR5" s="20"/>
      <c r="PLS5" s="20"/>
      <c r="PLT5" s="20"/>
      <c r="PLU5" s="20"/>
      <c r="PLV5" s="20"/>
      <c r="PLW5" s="20"/>
      <c r="PLX5" s="20"/>
      <c r="PLY5" s="20"/>
      <c r="PLZ5" s="20"/>
      <c r="PMA5" s="20"/>
      <c r="PMB5" s="20"/>
      <c r="PMC5" s="20"/>
      <c r="PMD5" s="20"/>
      <c r="PME5" s="20"/>
      <c r="PMF5" s="20"/>
      <c r="PMG5" s="20"/>
      <c r="PMH5" s="20"/>
      <c r="PMI5" s="20"/>
      <c r="PMJ5" s="20"/>
      <c r="PMK5" s="20"/>
      <c r="PML5" s="20"/>
      <c r="PMM5" s="20"/>
      <c r="PMN5" s="20"/>
      <c r="PMO5" s="20"/>
      <c r="PMP5" s="20"/>
      <c r="PMQ5" s="20"/>
      <c r="PMR5" s="20"/>
      <c r="PMS5" s="20"/>
      <c r="PMT5" s="20"/>
      <c r="PMU5" s="20"/>
      <c r="PMV5" s="20"/>
      <c r="PMW5" s="20"/>
      <c r="PMX5" s="20"/>
      <c r="PMY5" s="20"/>
      <c r="PMZ5" s="20"/>
      <c r="PNA5" s="20"/>
      <c r="PNB5" s="20"/>
      <c r="PNC5" s="20"/>
      <c r="PND5" s="20"/>
      <c r="PNE5" s="20"/>
      <c r="PNF5" s="20"/>
      <c r="PNG5" s="20"/>
      <c r="PNH5" s="20"/>
      <c r="PNI5" s="20"/>
      <c r="PNJ5" s="20"/>
      <c r="PNK5" s="20"/>
      <c r="PNL5" s="20"/>
      <c r="PNM5" s="20"/>
      <c r="PNN5" s="20"/>
      <c r="PNO5" s="20"/>
      <c r="PNP5" s="20"/>
      <c r="PNQ5" s="20"/>
      <c r="PNR5" s="20"/>
      <c r="PNS5" s="20"/>
      <c r="PNT5" s="20"/>
      <c r="PNU5" s="20"/>
      <c r="PNV5" s="20"/>
      <c r="PNW5" s="20"/>
      <c r="PNX5" s="20"/>
      <c r="PNY5" s="20"/>
      <c r="PNZ5" s="20"/>
      <c r="POA5" s="20"/>
      <c r="POB5" s="20"/>
      <c r="POC5" s="20"/>
      <c r="POD5" s="20"/>
      <c r="POE5" s="20"/>
      <c r="POF5" s="20"/>
      <c r="POG5" s="20"/>
      <c r="POH5" s="20"/>
      <c r="POI5" s="20"/>
      <c r="POJ5" s="20"/>
      <c r="POK5" s="20"/>
      <c r="POL5" s="20"/>
      <c r="POM5" s="20"/>
      <c r="PON5" s="20"/>
      <c r="POO5" s="20"/>
      <c r="POP5" s="20"/>
      <c r="POQ5" s="20"/>
      <c r="POR5" s="20"/>
      <c r="POS5" s="20"/>
      <c r="POT5" s="20"/>
      <c r="POU5" s="20"/>
      <c r="POV5" s="20"/>
      <c r="POW5" s="20"/>
      <c r="POX5" s="20"/>
      <c r="POY5" s="20"/>
      <c r="POZ5" s="20"/>
      <c r="PPA5" s="20"/>
      <c r="PPB5" s="20"/>
      <c r="PPC5" s="20"/>
      <c r="PPD5" s="20"/>
      <c r="PPE5" s="20"/>
      <c r="PPF5" s="20"/>
      <c r="PPG5" s="20"/>
      <c r="PPH5" s="20"/>
      <c r="PPI5" s="20"/>
      <c r="PPJ5" s="20"/>
      <c r="PPK5" s="20"/>
      <c r="PPL5" s="20"/>
      <c r="PPM5" s="20"/>
      <c r="PPN5" s="20"/>
      <c r="PPO5" s="20"/>
      <c r="PPP5" s="20"/>
      <c r="PPQ5" s="20"/>
      <c r="PPR5" s="20"/>
      <c r="PPS5" s="20"/>
      <c r="PPT5" s="20"/>
      <c r="PPU5" s="20"/>
      <c r="PPV5" s="20"/>
      <c r="PPW5" s="20"/>
      <c r="PPX5" s="20"/>
      <c r="PPY5" s="20"/>
      <c r="PPZ5" s="20"/>
      <c r="PQA5" s="20"/>
      <c r="PQB5" s="20"/>
      <c r="PQC5" s="20"/>
      <c r="PQD5" s="20"/>
      <c r="PQE5" s="20"/>
      <c r="PQF5" s="20"/>
      <c r="PQG5" s="20"/>
      <c r="PQH5" s="20"/>
      <c r="PQI5" s="20"/>
      <c r="PQJ5" s="20"/>
      <c r="PQK5" s="20"/>
      <c r="PQL5" s="20"/>
      <c r="PQM5" s="20"/>
      <c r="PQN5" s="20"/>
      <c r="PQO5" s="20"/>
      <c r="PQP5" s="20"/>
      <c r="PQQ5" s="20"/>
      <c r="PQR5" s="20"/>
      <c r="PQS5" s="20"/>
      <c r="PQT5" s="20"/>
      <c r="PQU5" s="20"/>
      <c r="PQV5" s="20"/>
      <c r="PQW5" s="20"/>
      <c r="PQX5" s="20"/>
      <c r="PQY5" s="20"/>
      <c r="PQZ5" s="20"/>
      <c r="PRA5" s="20"/>
      <c r="PRB5" s="20"/>
      <c r="PRC5" s="20"/>
      <c r="PRD5" s="20"/>
      <c r="PRE5" s="20"/>
      <c r="PRF5" s="20"/>
      <c r="PRG5" s="20"/>
      <c r="PRH5" s="20"/>
      <c r="PRI5" s="20"/>
      <c r="PRJ5" s="20"/>
      <c r="PRK5" s="20"/>
      <c r="PRL5" s="20"/>
      <c r="PRM5" s="20"/>
      <c r="PRN5" s="20"/>
      <c r="PRO5" s="20"/>
      <c r="PRP5" s="20"/>
      <c r="PRQ5" s="20"/>
      <c r="PRR5" s="20"/>
      <c r="PRS5" s="20"/>
      <c r="PRT5" s="20"/>
      <c r="PRU5" s="20"/>
      <c r="PRV5" s="20"/>
      <c r="PRW5" s="20"/>
      <c r="PRX5" s="20"/>
      <c r="PRY5" s="20"/>
      <c r="PRZ5" s="20"/>
      <c r="PSA5" s="20"/>
      <c r="PSB5" s="20"/>
      <c r="PSC5" s="20"/>
      <c r="PSD5" s="20"/>
      <c r="PSE5" s="20"/>
      <c r="PSF5" s="20"/>
      <c r="PSG5" s="20"/>
      <c r="PSH5" s="20"/>
      <c r="PSI5" s="20"/>
      <c r="PSJ5" s="20"/>
      <c r="PSK5" s="20"/>
      <c r="PSL5" s="20"/>
      <c r="PSM5" s="20"/>
      <c r="PSN5" s="20"/>
      <c r="PSO5" s="20"/>
      <c r="PSP5" s="20"/>
      <c r="PSQ5" s="20"/>
      <c r="PSR5" s="20"/>
      <c r="PSS5" s="20"/>
      <c r="PST5" s="20"/>
      <c r="PSU5" s="20"/>
      <c r="PSV5" s="20"/>
      <c r="PSW5" s="20"/>
      <c r="PSX5" s="20"/>
      <c r="PSY5" s="20"/>
      <c r="PSZ5" s="20"/>
      <c r="PTA5" s="20"/>
      <c r="PTB5" s="20"/>
      <c r="PTC5" s="20"/>
      <c r="PTD5" s="20"/>
      <c r="PTE5" s="20"/>
      <c r="PTF5" s="20"/>
      <c r="PTG5" s="20"/>
      <c r="PTH5" s="20"/>
      <c r="PTI5" s="20"/>
      <c r="PTJ5" s="20"/>
      <c r="PTK5" s="20"/>
      <c r="PTL5" s="20"/>
      <c r="PTM5" s="20"/>
      <c r="PTN5" s="20"/>
      <c r="PTO5" s="20"/>
      <c r="PTP5" s="20"/>
      <c r="PTQ5" s="20"/>
      <c r="PTR5" s="20"/>
      <c r="PTS5" s="20"/>
      <c r="PTT5" s="20"/>
      <c r="PTU5" s="20"/>
      <c r="PTV5" s="20"/>
      <c r="PTW5" s="20"/>
      <c r="PTX5" s="20"/>
      <c r="PTY5" s="20"/>
      <c r="PTZ5" s="20"/>
      <c r="PUA5" s="20"/>
      <c r="PUB5" s="20"/>
      <c r="PUC5" s="20"/>
      <c r="PUD5" s="20"/>
      <c r="PUE5" s="20"/>
      <c r="PUF5" s="20"/>
      <c r="PUG5" s="20"/>
      <c r="PUH5" s="20"/>
      <c r="PUI5" s="20"/>
      <c r="PUJ5" s="20"/>
      <c r="PUK5" s="20"/>
      <c r="PUL5" s="20"/>
      <c r="PUM5" s="20"/>
      <c r="PUN5" s="20"/>
      <c r="PUO5" s="20"/>
      <c r="PUP5" s="20"/>
      <c r="PUQ5" s="20"/>
      <c r="PUR5" s="20"/>
      <c r="PUS5" s="20"/>
      <c r="PUT5" s="20"/>
      <c r="PUU5" s="20"/>
      <c r="PUV5" s="20"/>
      <c r="PUW5" s="20"/>
      <c r="PUX5" s="20"/>
      <c r="PUY5" s="20"/>
      <c r="PUZ5" s="20"/>
      <c r="PVA5" s="20"/>
      <c r="PVB5" s="20"/>
      <c r="PVC5" s="20"/>
      <c r="PVD5" s="20"/>
      <c r="PVE5" s="20"/>
      <c r="PVF5" s="20"/>
      <c r="PVG5" s="20"/>
      <c r="PVH5" s="20"/>
      <c r="PVI5" s="20"/>
      <c r="PVJ5" s="20"/>
      <c r="PVK5" s="20"/>
      <c r="PVL5" s="20"/>
      <c r="PVM5" s="20"/>
      <c r="PVN5" s="20"/>
      <c r="PVO5" s="20"/>
      <c r="PVP5" s="20"/>
      <c r="PVQ5" s="20"/>
      <c r="PVR5" s="20"/>
      <c r="PVS5" s="20"/>
      <c r="PVT5" s="20"/>
      <c r="PVU5" s="20"/>
      <c r="PVV5" s="20"/>
      <c r="PVW5" s="20"/>
      <c r="PVX5" s="20"/>
      <c r="PVY5" s="20"/>
      <c r="PVZ5" s="20"/>
      <c r="PWA5" s="20"/>
      <c r="PWB5" s="20"/>
      <c r="PWC5" s="20"/>
      <c r="PWD5" s="20"/>
      <c r="PWE5" s="20"/>
      <c r="PWF5" s="20"/>
      <c r="PWG5" s="20"/>
      <c r="PWH5" s="20"/>
      <c r="PWI5" s="20"/>
      <c r="PWJ5" s="20"/>
      <c r="PWK5" s="20"/>
      <c r="PWL5" s="20"/>
      <c r="PWM5" s="20"/>
      <c r="PWN5" s="20"/>
      <c r="PWO5" s="20"/>
      <c r="PWP5" s="20"/>
      <c r="PWQ5" s="20"/>
      <c r="PWR5" s="20"/>
      <c r="PWS5" s="20"/>
      <c r="PWT5" s="20"/>
      <c r="PWU5" s="20"/>
      <c r="PWV5" s="20"/>
      <c r="PWW5" s="20"/>
      <c r="PWX5" s="20"/>
      <c r="PWY5" s="20"/>
      <c r="PWZ5" s="20"/>
      <c r="PXA5" s="20"/>
      <c r="PXB5" s="20"/>
      <c r="PXC5" s="20"/>
      <c r="PXD5" s="20"/>
      <c r="PXE5" s="20"/>
      <c r="PXF5" s="20"/>
      <c r="PXG5" s="20"/>
      <c r="PXH5" s="20"/>
      <c r="PXI5" s="20"/>
      <c r="PXJ5" s="20"/>
      <c r="PXK5" s="20"/>
      <c r="PXL5" s="20"/>
      <c r="PXM5" s="20"/>
      <c r="PXN5" s="20"/>
      <c r="PXO5" s="20"/>
      <c r="PXP5" s="20"/>
      <c r="PXQ5" s="20"/>
      <c r="PXR5" s="20"/>
      <c r="PXS5" s="20"/>
      <c r="PXT5" s="20"/>
      <c r="PXU5" s="20"/>
      <c r="PXV5" s="20"/>
      <c r="PXW5" s="20"/>
      <c r="PXX5" s="20"/>
      <c r="PXY5" s="20"/>
      <c r="PXZ5" s="20"/>
      <c r="PYA5" s="20"/>
      <c r="PYB5" s="20"/>
      <c r="PYC5" s="20"/>
      <c r="PYD5" s="20"/>
      <c r="PYE5" s="20"/>
      <c r="PYF5" s="20"/>
      <c r="PYG5" s="20"/>
      <c r="PYH5" s="20"/>
      <c r="PYI5" s="20"/>
      <c r="PYJ5" s="20"/>
      <c r="PYK5" s="20"/>
      <c r="PYL5" s="20"/>
      <c r="PYM5" s="20"/>
      <c r="PYN5" s="20"/>
      <c r="PYO5" s="20"/>
      <c r="PYP5" s="20"/>
      <c r="PYQ5" s="20"/>
      <c r="PYR5" s="20"/>
      <c r="PYS5" s="20"/>
      <c r="PYT5" s="20"/>
      <c r="PYU5" s="20"/>
      <c r="PYV5" s="20"/>
      <c r="PYW5" s="20"/>
      <c r="PYX5" s="20"/>
      <c r="PYY5" s="20"/>
      <c r="PYZ5" s="20"/>
      <c r="PZA5" s="20"/>
      <c r="PZB5" s="20"/>
      <c r="PZC5" s="20"/>
      <c r="PZD5" s="20"/>
      <c r="PZE5" s="20"/>
      <c r="PZF5" s="20"/>
      <c r="PZG5" s="20"/>
      <c r="PZH5" s="20"/>
      <c r="PZI5" s="20"/>
      <c r="PZJ5" s="20"/>
      <c r="PZK5" s="20"/>
      <c r="PZL5" s="20"/>
      <c r="PZM5" s="20"/>
      <c r="PZN5" s="20"/>
      <c r="PZO5" s="20"/>
      <c r="PZP5" s="20"/>
      <c r="PZQ5" s="20"/>
      <c r="PZR5" s="20"/>
      <c r="PZS5" s="20"/>
      <c r="PZT5" s="20"/>
      <c r="PZU5" s="20"/>
      <c r="PZV5" s="20"/>
      <c r="PZW5" s="20"/>
      <c r="PZX5" s="20"/>
      <c r="PZY5" s="20"/>
      <c r="PZZ5" s="20"/>
      <c r="QAA5" s="20"/>
      <c r="QAB5" s="20"/>
      <c r="QAC5" s="20"/>
      <c r="QAD5" s="20"/>
      <c r="QAE5" s="20"/>
      <c r="QAF5" s="20"/>
      <c r="QAG5" s="20"/>
      <c r="QAH5" s="20"/>
      <c r="QAI5" s="20"/>
      <c r="QAJ5" s="20"/>
      <c r="QAK5" s="20"/>
      <c r="QAL5" s="20"/>
      <c r="QAM5" s="20"/>
      <c r="QAN5" s="20"/>
      <c r="QAO5" s="20"/>
      <c r="QAP5" s="20"/>
      <c r="QAQ5" s="20"/>
      <c r="QAR5" s="20"/>
      <c r="QAS5" s="20"/>
      <c r="QAT5" s="20"/>
      <c r="QAU5" s="20"/>
      <c r="QAV5" s="20"/>
      <c r="QAW5" s="20"/>
      <c r="QAX5" s="20"/>
      <c r="QAY5" s="20"/>
      <c r="QAZ5" s="20"/>
      <c r="QBA5" s="20"/>
      <c r="QBB5" s="20"/>
      <c r="QBC5" s="20"/>
      <c r="QBD5" s="20"/>
      <c r="QBE5" s="20"/>
      <c r="QBF5" s="20"/>
      <c r="QBG5" s="20"/>
      <c r="QBH5" s="20"/>
      <c r="QBI5" s="20"/>
      <c r="QBJ5" s="20"/>
      <c r="QBK5" s="20"/>
      <c r="QBL5" s="20"/>
      <c r="QBM5" s="20"/>
      <c r="QBN5" s="20"/>
      <c r="QBO5" s="20"/>
      <c r="QBP5" s="20"/>
      <c r="QBQ5" s="20"/>
      <c r="QBR5" s="20"/>
      <c r="QBS5" s="20"/>
      <c r="QBT5" s="20"/>
      <c r="QBU5" s="20"/>
      <c r="QBV5" s="20"/>
      <c r="QBW5" s="20"/>
      <c r="QBX5" s="20"/>
      <c r="QBY5" s="20"/>
      <c r="QBZ5" s="20"/>
      <c r="QCA5" s="20"/>
      <c r="QCB5" s="20"/>
      <c r="QCC5" s="20"/>
      <c r="QCD5" s="20"/>
      <c r="QCE5" s="20"/>
      <c r="QCF5" s="20"/>
      <c r="QCG5" s="20"/>
      <c r="QCH5" s="20"/>
      <c r="QCI5" s="20"/>
      <c r="QCJ5" s="20"/>
      <c r="QCK5" s="20"/>
      <c r="QCL5" s="20"/>
      <c r="QCM5" s="20"/>
      <c r="QCN5" s="20"/>
      <c r="QCO5" s="20"/>
      <c r="QCP5" s="20"/>
      <c r="QCQ5" s="20"/>
      <c r="QCR5" s="20"/>
      <c r="QCS5" s="20"/>
      <c r="QCT5" s="20"/>
      <c r="QCU5" s="20"/>
      <c r="QCV5" s="20"/>
      <c r="QCW5" s="20"/>
      <c r="QCX5" s="20"/>
      <c r="QCY5" s="20"/>
      <c r="QCZ5" s="20"/>
      <c r="QDA5" s="20"/>
      <c r="QDB5" s="20"/>
      <c r="QDC5" s="20"/>
      <c r="QDD5" s="20"/>
      <c r="QDE5" s="20"/>
      <c r="QDF5" s="20"/>
      <c r="QDG5" s="20"/>
      <c r="QDH5" s="20"/>
      <c r="QDI5" s="20"/>
      <c r="QDJ5" s="20"/>
      <c r="QDK5" s="20"/>
      <c r="QDL5" s="20"/>
      <c r="QDM5" s="20"/>
      <c r="QDN5" s="20"/>
      <c r="QDO5" s="20"/>
      <c r="QDP5" s="20"/>
      <c r="QDQ5" s="20"/>
      <c r="QDR5" s="20"/>
      <c r="QDS5" s="20"/>
      <c r="QDT5" s="20"/>
      <c r="QDU5" s="20"/>
      <c r="QDV5" s="20"/>
      <c r="QDW5" s="20"/>
      <c r="QDX5" s="20"/>
      <c r="QDY5" s="20"/>
      <c r="QDZ5" s="20"/>
      <c r="QEA5" s="20"/>
      <c r="QEB5" s="20"/>
      <c r="QEC5" s="20"/>
      <c r="QED5" s="20"/>
      <c r="QEE5" s="20"/>
      <c r="QEF5" s="20"/>
      <c r="QEG5" s="20"/>
      <c r="QEH5" s="20"/>
      <c r="QEI5" s="20"/>
      <c r="QEJ5" s="20"/>
      <c r="QEK5" s="20"/>
      <c r="QEL5" s="20"/>
      <c r="QEM5" s="20"/>
      <c r="QEN5" s="20"/>
      <c r="QEO5" s="20"/>
      <c r="QEP5" s="20"/>
      <c r="QEQ5" s="20"/>
      <c r="QER5" s="20"/>
      <c r="QES5" s="20"/>
      <c r="QET5" s="20"/>
      <c r="QEU5" s="20"/>
      <c r="QEV5" s="20"/>
      <c r="QEW5" s="20"/>
      <c r="QEX5" s="20"/>
      <c r="QEY5" s="20"/>
      <c r="QEZ5" s="20"/>
      <c r="QFA5" s="20"/>
      <c r="QFB5" s="20"/>
      <c r="QFC5" s="20"/>
      <c r="QFD5" s="20"/>
      <c r="QFE5" s="20"/>
      <c r="QFF5" s="20"/>
      <c r="QFG5" s="20"/>
      <c r="QFH5" s="20"/>
      <c r="QFI5" s="20"/>
      <c r="QFJ5" s="20"/>
      <c r="QFK5" s="20"/>
      <c r="QFL5" s="20"/>
      <c r="QFM5" s="20"/>
      <c r="QFN5" s="20"/>
      <c r="QFO5" s="20"/>
      <c r="QFP5" s="20"/>
      <c r="QFQ5" s="20"/>
      <c r="QFR5" s="20"/>
      <c r="QFS5" s="20"/>
      <c r="QFT5" s="20"/>
      <c r="QFU5" s="20"/>
      <c r="QFV5" s="20"/>
      <c r="QFW5" s="20"/>
      <c r="QFX5" s="20"/>
      <c r="QFY5" s="20"/>
      <c r="QFZ5" s="20"/>
      <c r="QGA5" s="20"/>
      <c r="QGB5" s="20"/>
      <c r="QGC5" s="20"/>
      <c r="QGD5" s="20"/>
      <c r="QGE5" s="20"/>
      <c r="QGF5" s="20"/>
      <c r="QGG5" s="20"/>
      <c r="QGH5" s="20"/>
      <c r="QGI5" s="20"/>
      <c r="QGJ5" s="20"/>
      <c r="QGK5" s="20"/>
      <c r="QGL5" s="20"/>
      <c r="QGM5" s="20"/>
      <c r="QGN5" s="20"/>
      <c r="QGO5" s="20"/>
      <c r="QGP5" s="20"/>
      <c r="QGQ5" s="20"/>
      <c r="QGR5" s="20"/>
      <c r="QGS5" s="20"/>
      <c r="QGT5" s="20"/>
      <c r="QGU5" s="20"/>
      <c r="QGV5" s="20"/>
      <c r="QGW5" s="20"/>
      <c r="QGX5" s="20"/>
      <c r="QGY5" s="20"/>
      <c r="QGZ5" s="20"/>
      <c r="QHA5" s="20"/>
      <c r="QHB5" s="20"/>
      <c r="QHC5" s="20"/>
      <c r="QHD5" s="20"/>
      <c r="QHE5" s="20"/>
      <c r="QHF5" s="20"/>
      <c r="QHG5" s="20"/>
      <c r="QHH5" s="20"/>
      <c r="QHI5" s="20"/>
      <c r="QHJ5" s="20"/>
      <c r="QHK5" s="20"/>
      <c r="QHL5" s="20"/>
      <c r="QHM5" s="20"/>
      <c r="QHN5" s="20"/>
      <c r="QHO5" s="20"/>
      <c r="QHP5" s="20"/>
      <c r="QHQ5" s="20"/>
      <c r="QHR5" s="20"/>
      <c r="QHS5" s="20"/>
      <c r="QHT5" s="20"/>
      <c r="QHU5" s="20"/>
      <c r="QHV5" s="20"/>
      <c r="QHW5" s="20"/>
      <c r="QHX5" s="20"/>
      <c r="QHY5" s="20"/>
      <c r="QHZ5" s="20"/>
      <c r="QIA5" s="20"/>
      <c r="QIB5" s="20"/>
      <c r="QIC5" s="20"/>
      <c r="QID5" s="20"/>
      <c r="QIE5" s="20"/>
      <c r="QIF5" s="20"/>
      <c r="QIG5" s="20"/>
      <c r="QIH5" s="20"/>
      <c r="QII5" s="20"/>
      <c r="QIJ5" s="20"/>
      <c r="QIK5" s="20"/>
      <c r="QIL5" s="20"/>
      <c r="QIM5" s="20"/>
      <c r="QIN5" s="20"/>
      <c r="QIO5" s="20"/>
      <c r="QIP5" s="20"/>
      <c r="QIQ5" s="20"/>
      <c r="QIR5" s="20"/>
      <c r="QIS5" s="20"/>
      <c r="QIT5" s="20"/>
      <c r="QIU5" s="20"/>
      <c r="QIV5" s="20"/>
      <c r="QIW5" s="20"/>
      <c r="QIX5" s="20"/>
      <c r="QIY5" s="20"/>
      <c r="QIZ5" s="20"/>
      <c r="QJA5" s="20"/>
      <c r="QJB5" s="20"/>
      <c r="QJC5" s="20"/>
      <c r="QJD5" s="20"/>
      <c r="QJE5" s="20"/>
      <c r="QJF5" s="20"/>
      <c r="QJG5" s="20"/>
      <c r="QJH5" s="20"/>
      <c r="QJI5" s="20"/>
      <c r="QJJ5" s="20"/>
      <c r="QJK5" s="20"/>
      <c r="QJL5" s="20"/>
      <c r="QJM5" s="20"/>
      <c r="QJN5" s="20"/>
      <c r="QJO5" s="20"/>
      <c r="QJP5" s="20"/>
      <c r="QJQ5" s="20"/>
      <c r="QJR5" s="20"/>
      <c r="QJS5" s="20"/>
      <c r="QJT5" s="20"/>
      <c r="QJU5" s="20"/>
      <c r="QJV5" s="20"/>
      <c r="QJW5" s="20"/>
      <c r="QJX5" s="20"/>
      <c r="QJY5" s="20"/>
      <c r="QJZ5" s="20"/>
      <c r="QKA5" s="20"/>
      <c r="QKB5" s="20"/>
      <c r="QKC5" s="20"/>
      <c r="QKD5" s="20"/>
      <c r="QKE5" s="20"/>
      <c r="QKF5" s="20"/>
      <c r="QKG5" s="20"/>
      <c r="QKH5" s="20"/>
      <c r="QKI5" s="20"/>
      <c r="QKJ5" s="20"/>
      <c r="QKK5" s="20"/>
      <c r="QKL5" s="20"/>
      <c r="QKM5" s="20"/>
      <c r="QKN5" s="20"/>
      <c r="QKO5" s="20"/>
      <c r="QKP5" s="20"/>
      <c r="QKQ5" s="20"/>
      <c r="QKR5" s="20"/>
      <c r="QKS5" s="20"/>
      <c r="QKT5" s="20"/>
      <c r="QKU5" s="20"/>
      <c r="QKV5" s="20"/>
      <c r="QKW5" s="20"/>
      <c r="QKX5" s="20"/>
      <c r="QKY5" s="20"/>
      <c r="QKZ5" s="20"/>
      <c r="QLA5" s="20"/>
      <c r="QLB5" s="20"/>
      <c r="QLC5" s="20"/>
      <c r="QLD5" s="20"/>
      <c r="QLE5" s="20"/>
      <c r="QLF5" s="20"/>
      <c r="QLG5" s="20"/>
      <c r="QLH5" s="20"/>
      <c r="QLI5" s="20"/>
      <c r="QLJ5" s="20"/>
      <c r="QLK5" s="20"/>
      <c r="QLL5" s="20"/>
      <c r="QLM5" s="20"/>
      <c r="QLN5" s="20"/>
      <c r="QLO5" s="20"/>
      <c r="QLP5" s="20"/>
      <c r="QLQ5" s="20"/>
      <c r="QLR5" s="20"/>
      <c r="QLS5" s="20"/>
      <c r="QLT5" s="20"/>
      <c r="QLU5" s="20"/>
      <c r="QLV5" s="20"/>
      <c r="QLW5" s="20"/>
      <c r="QLX5" s="20"/>
      <c r="QLY5" s="20"/>
      <c r="QLZ5" s="20"/>
      <c r="QMA5" s="20"/>
      <c r="QMB5" s="20"/>
      <c r="QMC5" s="20"/>
      <c r="QMD5" s="20"/>
      <c r="QME5" s="20"/>
      <c r="QMF5" s="20"/>
      <c r="QMG5" s="20"/>
      <c r="QMH5" s="20"/>
      <c r="QMI5" s="20"/>
      <c r="QMJ5" s="20"/>
      <c r="QMK5" s="20"/>
      <c r="QML5" s="20"/>
      <c r="QMM5" s="20"/>
      <c r="QMN5" s="20"/>
      <c r="QMO5" s="20"/>
      <c r="QMP5" s="20"/>
      <c r="QMQ5" s="20"/>
      <c r="QMR5" s="20"/>
      <c r="QMS5" s="20"/>
      <c r="QMT5" s="20"/>
      <c r="QMU5" s="20"/>
      <c r="QMV5" s="20"/>
      <c r="QMW5" s="20"/>
      <c r="QMX5" s="20"/>
      <c r="QMY5" s="20"/>
      <c r="QMZ5" s="20"/>
      <c r="QNA5" s="20"/>
      <c r="QNB5" s="20"/>
      <c r="QNC5" s="20"/>
      <c r="QND5" s="20"/>
      <c r="QNE5" s="20"/>
      <c r="QNF5" s="20"/>
      <c r="QNG5" s="20"/>
      <c r="QNH5" s="20"/>
      <c r="QNI5" s="20"/>
      <c r="QNJ5" s="20"/>
      <c r="QNK5" s="20"/>
      <c r="QNL5" s="20"/>
      <c r="QNM5" s="20"/>
      <c r="QNN5" s="20"/>
      <c r="QNO5" s="20"/>
      <c r="QNP5" s="20"/>
      <c r="QNQ5" s="20"/>
      <c r="QNR5" s="20"/>
      <c r="QNS5" s="20"/>
      <c r="QNT5" s="20"/>
      <c r="QNU5" s="20"/>
      <c r="QNV5" s="20"/>
      <c r="QNW5" s="20"/>
      <c r="QNX5" s="20"/>
      <c r="QNY5" s="20"/>
      <c r="QNZ5" s="20"/>
      <c r="QOA5" s="20"/>
      <c r="QOB5" s="20"/>
      <c r="QOC5" s="20"/>
      <c r="QOD5" s="20"/>
      <c r="QOE5" s="20"/>
      <c r="QOF5" s="20"/>
      <c r="QOG5" s="20"/>
      <c r="QOH5" s="20"/>
      <c r="QOI5" s="20"/>
      <c r="QOJ5" s="20"/>
      <c r="QOK5" s="20"/>
      <c r="QOL5" s="20"/>
      <c r="QOM5" s="20"/>
      <c r="QON5" s="20"/>
      <c r="QOO5" s="20"/>
      <c r="QOP5" s="20"/>
      <c r="QOQ5" s="20"/>
      <c r="QOR5" s="20"/>
      <c r="QOS5" s="20"/>
      <c r="QOT5" s="20"/>
      <c r="QOU5" s="20"/>
      <c r="QOV5" s="20"/>
      <c r="QOW5" s="20"/>
      <c r="QOX5" s="20"/>
      <c r="QOY5" s="20"/>
      <c r="QOZ5" s="20"/>
      <c r="QPA5" s="20"/>
      <c r="QPB5" s="20"/>
      <c r="QPC5" s="20"/>
      <c r="QPD5" s="20"/>
      <c r="QPE5" s="20"/>
      <c r="QPF5" s="20"/>
      <c r="QPG5" s="20"/>
      <c r="QPH5" s="20"/>
      <c r="QPI5" s="20"/>
      <c r="QPJ5" s="20"/>
      <c r="QPK5" s="20"/>
      <c r="QPL5" s="20"/>
      <c r="QPM5" s="20"/>
      <c r="QPN5" s="20"/>
      <c r="QPO5" s="20"/>
      <c r="QPP5" s="20"/>
      <c r="QPQ5" s="20"/>
      <c r="QPR5" s="20"/>
      <c r="QPS5" s="20"/>
      <c r="QPT5" s="20"/>
      <c r="QPU5" s="20"/>
      <c r="QPV5" s="20"/>
      <c r="QPW5" s="20"/>
      <c r="QPX5" s="20"/>
      <c r="QPY5" s="20"/>
      <c r="QPZ5" s="20"/>
      <c r="QQA5" s="20"/>
      <c r="QQB5" s="20"/>
      <c r="QQC5" s="20"/>
      <c r="QQD5" s="20"/>
      <c r="QQE5" s="20"/>
      <c r="QQF5" s="20"/>
      <c r="QQG5" s="20"/>
      <c r="QQH5" s="20"/>
      <c r="QQI5" s="20"/>
      <c r="QQJ5" s="20"/>
      <c r="QQK5" s="20"/>
      <c r="QQL5" s="20"/>
      <c r="QQM5" s="20"/>
      <c r="QQN5" s="20"/>
      <c r="QQO5" s="20"/>
      <c r="QQP5" s="20"/>
      <c r="QQQ5" s="20"/>
      <c r="QQR5" s="20"/>
      <c r="QQS5" s="20"/>
      <c r="QQT5" s="20"/>
      <c r="QQU5" s="20"/>
      <c r="QQV5" s="20"/>
      <c r="QQW5" s="20"/>
      <c r="QQX5" s="20"/>
      <c r="QQY5" s="20"/>
      <c r="QQZ5" s="20"/>
      <c r="QRA5" s="20"/>
      <c r="QRB5" s="20"/>
      <c r="QRC5" s="20"/>
      <c r="QRD5" s="20"/>
      <c r="QRE5" s="20"/>
      <c r="QRF5" s="20"/>
      <c r="QRG5" s="20"/>
      <c r="QRH5" s="20"/>
      <c r="QRI5" s="20"/>
      <c r="QRJ5" s="20"/>
      <c r="QRK5" s="20"/>
      <c r="QRL5" s="20"/>
      <c r="QRM5" s="20"/>
      <c r="QRN5" s="20"/>
      <c r="QRO5" s="20"/>
      <c r="QRP5" s="20"/>
      <c r="QRQ5" s="20"/>
      <c r="QRR5" s="20"/>
      <c r="QRS5" s="20"/>
      <c r="QRT5" s="20"/>
      <c r="QRU5" s="20"/>
      <c r="QRV5" s="20"/>
      <c r="QRW5" s="20"/>
      <c r="QRX5" s="20"/>
      <c r="QRY5" s="20"/>
      <c r="QRZ5" s="20"/>
      <c r="QSA5" s="20"/>
      <c r="QSB5" s="20"/>
      <c r="QSC5" s="20"/>
      <c r="QSD5" s="20"/>
      <c r="QSE5" s="20"/>
      <c r="QSF5" s="20"/>
      <c r="QSG5" s="20"/>
      <c r="QSH5" s="20"/>
      <c r="QSI5" s="20"/>
      <c r="QSJ5" s="20"/>
      <c r="QSK5" s="20"/>
      <c r="QSL5" s="20"/>
      <c r="QSM5" s="20"/>
      <c r="QSN5" s="20"/>
      <c r="QSO5" s="20"/>
      <c r="QSP5" s="20"/>
      <c r="QSQ5" s="20"/>
      <c r="QSR5" s="20"/>
      <c r="QSS5" s="20"/>
      <c r="QST5" s="20"/>
      <c r="QSU5" s="20"/>
      <c r="QSV5" s="20"/>
      <c r="QSW5" s="20"/>
      <c r="QSX5" s="20"/>
      <c r="QSY5" s="20"/>
      <c r="QSZ5" s="20"/>
      <c r="QTA5" s="20"/>
      <c r="QTB5" s="20"/>
      <c r="QTC5" s="20"/>
      <c r="QTD5" s="20"/>
      <c r="QTE5" s="20"/>
      <c r="QTF5" s="20"/>
      <c r="QTG5" s="20"/>
      <c r="QTH5" s="20"/>
      <c r="QTI5" s="20"/>
      <c r="QTJ5" s="20"/>
      <c r="QTK5" s="20"/>
      <c r="QTL5" s="20"/>
      <c r="QTM5" s="20"/>
      <c r="QTN5" s="20"/>
      <c r="QTO5" s="20"/>
      <c r="QTP5" s="20"/>
      <c r="QTQ5" s="20"/>
      <c r="QTR5" s="20"/>
      <c r="QTS5" s="20"/>
      <c r="QTT5" s="20"/>
      <c r="QTU5" s="20"/>
      <c r="QTV5" s="20"/>
      <c r="QTW5" s="20"/>
      <c r="QTX5" s="20"/>
      <c r="QTY5" s="20"/>
      <c r="QTZ5" s="20"/>
      <c r="QUA5" s="20"/>
      <c r="QUB5" s="20"/>
      <c r="QUC5" s="20"/>
      <c r="QUD5" s="20"/>
      <c r="QUE5" s="20"/>
      <c r="QUF5" s="20"/>
      <c r="QUG5" s="20"/>
      <c r="QUH5" s="20"/>
      <c r="QUI5" s="20"/>
      <c r="QUJ5" s="20"/>
      <c r="QUK5" s="20"/>
      <c r="QUL5" s="20"/>
      <c r="QUM5" s="20"/>
      <c r="QUN5" s="20"/>
      <c r="QUO5" s="20"/>
      <c r="QUP5" s="20"/>
      <c r="QUQ5" s="20"/>
      <c r="QUR5" s="20"/>
      <c r="QUS5" s="20"/>
      <c r="QUT5" s="20"/>
      <c r="QUU5" s="20"/>
      <c r="QUV5" s="20"/>
      <c r="QUW5" s="20"/>
      <c r="QUX5" s="20"/>
      <c r="QUY5" s="20"/>
      <c r="QUZ5" s="20"/>
      <c r="QVA5" s="20"/>
      <c r="QVB5" s="20"/>
      <c r="QVC5" s="20"/>
      <c r="QVD5" s="20"/>
      <c r="QVE5" s="20"/>
      <c r="QVF5" s="20"/>
      <c r="QVG5" s="20"/>
      <c r="QVH5" s="20"/>
      <c r="QVI5" s="20"/>
      <c r="QVJ5" s="20"/>
      <c r="QVK5" s="20"/>
      <c r="QVL5" s="20"/>
      <c r="QVM5" s="20"/>
      <c r="QVN5" s="20"/>
      <c r="QVO5" s="20"/>
      <c r="QVP5" s="20"/>
      <c r="QVQ5" s="20"/>
      <c r="QVR5" s="20"/>
      <c r="QVS5" s="20"/>
      <c r="QVT5" s="20"/>
      <c r="QVU5" s="20"/>
      <c r="QVV5" s="20"/>
      <c r="QVW5" s="20"/>
      <c r="QVX5" s="20"/>
      <c r="QVY5" s="20"/>
      <c r="QVZ5" s="20"/>
      <c r="QWA5" s="20"/>
      <c r="QWB5" s="20"/>
      <c r="QWC5" s="20"/>
      <c r="QWD5" s="20"/>
      <c r="QWE5" s="20"/>
      <c r="QWF5" s="20"/>
      <c r="QWG5" s="20"/>
      <c r="QWH5" s="20"/>
      <c r="QWI5" s="20"/>
      <c r="QWJ5" s="20"/>
      <c r="QWK5" s="20"/>
      <c r="QWL5" s="20"/>
      <c r="QWM5" s="20"/>
      <c r="QWN5" s="20"/>
      <c r="QWO5" s="20"/>
      <c r="QWP5" s="20"/>
      <c r="QWQ5" s="20"/>
      <c r="QWR5" s="20"/>
      <c r="QWS5" s="20"/>
      <c r="QWT5" s="20"/>
      <c r="QWU5" s="20"/>
      <c r="QWV5" s="20"/>
      <c r="QWW5" s="20"/>
      <c r="QWX5" s="20"/>
      <c r="QWY5" s="20"/>
      <c r="QWZ5" s="20"/>
      <c r="QXA5" s="20"/>
      <c r="QXB5" s="20"/>
      <c r="QXC5" s="20"/>
      <c r="QXD5" s="20"/>
      <c r="QXE5" s="20"/>
      <c r="QXF5" s="20"/>
      <c r="QXG5" s="20"/>
      <c r="QXH5" s="20"/>
      <c r="QXI5" s="20"/>
      <c r="QXJ5" s="20"/>
      <c r="QXK5" s="20"/>
      <c r="QXL5" s="20"/>
      <c r="QXM5" s="20"/>
      <c r="QXN5" s="20"/>
      <c r="QXO5" s="20"/>
      <c r="QXP5" s="20"/>
      <c r="QXQ5" s="20"/>
      <c r="QXR5" s="20"/>
      <c r="QXS5" s="20"/>
      <c r="QXT5" s="20"/>
      <c r="QXU5" s="20"/>
      <c r="QXV5" s="20"/>
      <c r="QXW5" s="20"/>
      <c r="QXX5" s="20"/>
      <c r="QXY5" s="20"/>
      <c r="QXZ5" s="20"/>
      <c r="QYA5" s="20"/>
      <c r="QYB5" s="20"/>
      <c r="QYC5" s="20"/>
      <c r="QYD5" s="20"/>
      <c r="QYE5" s="20"/>
      <c r="QYF5" s="20"/>
      <c r="QYG5" s="20"/>
      <c r="QYH5" s="20"/>
      <c r="QYI5" s="20"/>
      <c r="QYJ5" s="20"/>
      <c r="QYK5" s="20"/>
      <c r="QYL5" s="20"/>
      <c r="QYM5" s="20"/>
      <c r="QYN5" s="20"/>
      <c r="QYO5" s="20"/>
      <c r="QYP5" s="20"/>
      <c r="QYQ5" s="20"/>
      <c r="QYR5" s="20"/>
      <c r="QYS5" s="20"/>
      <c r="QYT5" s="20"/>
      <c r="QYU5" s="20"/>
      <c r="QYV5" s="20"/>
      <c r="QYW5" s="20"/>
      <c r="QYX5" s="20"/>
      <c r="QYY5" s="20"/>
      <c r="QYZ5" s="20"/>
      <c r="QZA5" s="20"/>
      <c r="QZB5" s="20"/>
      <c r="QZC5" s="20"/>
      <c r="QZD5" s="20"/>
      <c r="QZE5" s="20"/>
      <c r="QZF5" s="20"/>
      <c r="QZG5" s="20"/>
      <c r="QZH5" s="20"/>
      <c r="QZI5" s="20"/>
      <c r="QZJ5" s="20"/>
      <c r="QZK5" s="20"/>
      <c r="QZL5" s="20"/>
      <c r="QZM5" s="20"/>
      <c r="QZN5" s="20"/>
      <c r="QZO5" s="20"/>
      <c r="QZP5" s="20"/>
      <c r="QZQ5" s="20"/>
      <c r="QZR5" s="20"/>
      <c r="QZS5" s="20"/>
      <c r="QZT5" s="20"/>
      <c r="QZU5" s="20"/>
      <c r="QZV5" s="20"/>
      <c r="QZW5" s="20"/>
      <c r="QZX5" s="20"/>
      <c r="QZY5" s="20"/>
      <c r="QZZ5" s="20"/>
      <c r="RAA5" s="20"/>
      <c r="RAB5" s="20"/>
      <c r="RAC5" s="20"/>
      <c r="RAD5" s="20"/>
      <c r="RAE5" s="20"/>
      <c r="RAF5" s="20"/>
      <c r="RAG5" s="20"/>
      <c r="RAH5" s="20"/>
      <c r="RAI5" s="20"/>
      <c r="RAJ5" s="20"/>
      <c r="RAK5" s="20"/>
      <c r="RAL5" s="20"/>
      <c r="RAM5" s="20"/>
      <c r="RAN5" s="20"/>
      <c r="RAO5" s="20"/>
      <c r="RAP5" s="20"/>
      <c r="RAQ5" s="20"/>
      <c r="RAR5" s="20"/>
      <c r="RAS5" s="20"/>
      <c r="RAT5" s="20"/>
      <c r="RAU5" s="20"/>
      <c r="RAV5" s="20"/>
      <c r="RAW5" s="20"/>
      <c r="RAX5" s="20"/>
      <c r="RAY5" s="20"/>
      <c r="RAZ5" s="20"/>
      <c r="RBA5" s="20"/>
      <c r="RBB5" s="20"/>
      <c r="RBC5" s="20"/>
      <c r="RBD5" s="20"/>
      <c r="RBE5" s="20"/>
      <c r="RBF5" s="20"/>
      <c r="RBG5" s="20"/>
      <c r="RBH5" s="20"/>
      <c r="RBI5" s="20"/>
      <c r="RBJ5" s="20"/>
      <c r="RBK5" s="20"/>
      <c r="RBL5" s="20"/>
      <c r="RBM5" s="20"/>
      <c r="RBN5" s="20"/>
      <c r="RBO5" s="20"/>
      <c r="RBP5" s="20"/>
      <c r="RBQ5" s="20"/>
      <c r="RBR5" s="20"/>
      <c r="RBS5" s="20"/>
      <c r="RBT5" s="20"/>
      <c r="RBU5" s="20"/>
      <c r="RBV5" s="20"/>
      <c r="RBW5" s="20"/>
      <c r="RBX5" s="20"/>
      <c r="RBY5" s="20"/>
      <c r="RBZ5" s="20"/>
      <c r="RCA5" s="20"/>
      <c r="RCB5" s="20"/>
      <c r="RCC5" s="20"/>
      <c r="RCD5" s="20"/>
      <c r="RCE5" s="20"/>
      <c r="RCF5" s="20"/>
      <c r="RCG5" s="20"/>
      <c r="RCH5" s="20"/>
      <c r="RCI5" s="20"/>
      <c r="RCJ5" s="20"/>
      <c r="RCK5" s="20"/>
      <c r="RCL5" s="20"/>
      <c r="RCM5" s="20"/>
      <c r="RCN5" s="20"/>
      <c r="RCO5" s="20"/>
      <c r="RCP5" s="20"/>
      <c r="RCQ5" s="20"/>
      <c r="RCR5" s="20"/>
      <c r="RCS5" s="20"/>
      <c r="RCT5" s="20"/>
      <c r="RCU5" s="20"/>
      <c r="RCV5" s="20"/>
      <c r="RCW5" s="20"/>
      <c r="RCX5" s="20"/>
      <c r="RCY5" s="20"/>
      <c r="RCZ5" s="20"/>
      <c r="RDA5" s="20"/>
      <c r="RDB5" s="20"/>
      <c r="RDC5" s="20"/>
      <c r="RDD5" s="20"/>
      <c r="RDE5" s="20"/>
      <c r="RDF5" s="20"/>
      <c r="RDG5" s="20"/>
      <c r="RDH5" s="20"/>
      <c r="RDI5" s="20"/>
      <c r="RDJ5" s="20"/>
      <c r="RDK5" s="20"/>
      <c r="RDL5" s="20"/>
      <c r="RDM5" s="20"/>
      <c r="RDN5" s="20"/>
      <c r="RDO5" s="20"/>
      <c r="RDP5" s="20"/>
      <c r="RDQ5" s="20"/>
      <c r="RDR5" s="20"/>
      <c r="RDS5" s="20"/>
      <c r="RDT5" s="20"/>
      <c r="RDU5" s="20"/>
      <c r="RDV5" s="20"/>
      <c r="RDW5" s="20"/>
      <c r="RDX5" s="20"/>
      <c r="RDY5" s="20"/>
      <c r="RDZ5" s="20"/>
      <c r="REA5" s="20"/>
      <c r="REB5" s="20"/>
      <c r="REC5" s="20"/>
      <c r="RED5" s="20"/>
      <c r="REE5" s="20"/>
      <c r="REF5" s="20"/>
      <c r="REG5" s="20"/>
      <c r="REH5" s="20"/>
      <c r="REI5" s="20"/>
      <c r="REJ5" s="20"/>
      <c r="REK5" s="20"/>
      <c r="REL5" s="20"/>
      <c r="REM5" s="20"/>
      <c r="REN5" s="20"/>
      <c r="REO5" s="20"/>
      <c r="REP5" s="20"/>
      <c r="REQ5" s="20"/>
      <c r="RER5" s="20"/>
      <c r="RES5" s="20"/>
      <c r="RET5" s="20"/>
      <c r="REU5" s="20"/>
      <c r="REV5" s="20"/>
      <c r="REW5" s="20"/>
      <c r="REX5" s="20"/>
      <c r="REY5" s="20"/>
      <c r="REZ5" s="20"/>
      <c r="RFA5" s="20"/>
      <c r="RFB5" s="20"/>
      <c r="RFC5" s="20"/>
      <c r="RFD5" s="20"/>
      <c r="RFE5" s="20"/>
      <c r="RFF5" s="20"/>
      <c r="RFG5" s="20"/>
      <c r="RFH5" s="20"/>
      <c r="RFI5" s="20"/>
      <c r="RFJ5" s="20"/>
      <c r="RFK5" s="20"/>
      <c r="RFL5" s="20"/>
      <c r="RFM5" s="20"/>
      <c r="RFN5" s="20"/>
      <c r="RFO5" s="20"/>
      <c r="RFP5" s="20"/>
      <c r="RFQ5" s="20"/>
      <c r="RFR5" s="20"/>
      <c r="RFS5" s="20"/>
      <c r="RFT5" s="20"/>
      <c r="RFU5" s="20"/>
      <c r="RFV5" s="20"/>
      <c r="RFW5" s="20"/>
      <c r="RFX5" s="20"/>
      <c r="RFY5" s="20"/>
      <c r="RFZ5" s="20"/>
      <c r="RGA5" s="20"/>
      <c r="RGB5" s="20"/>
      <c r="RGC5" s="20"/>
      <c r="RGD5" s="20"/>
      <c r="RGE5" s="20"/>
      <c r="RGF5" s="20"/>
      <c r="RGG5" s="20"/>
      <c r="RGH5" s="20"/>
      <c r="RGI5" s="20"/>
      <c r="RGJ5" s="20"/>
      <c r="RGK5" s="20"/>
      <c r="RGL5" s="20"/>
      <c r="RGM5" s="20"/>
      <c r="RGN5" s="20"/>
      <c r="RGO5" s="20"/>
      <c r="RGP5" s="20"/>
      <c r="RGQ5" s="20"/>
      <c r="RGR5" s="20"/>
      <c r="RGS5" s="20"/>
      <c r="RGT5" s="20"/>
      <c r="RGU5" s="20"/>
      <c r="RGV5" s="20"/>
      <c r="RGW5" s="20"/>
      <c r="RGX5" s="20"/>
      <c r="RGY5" s="20"/>
      <c r="RGZ5" s="20"/>
      <c r="RHA5" s="20"/>
      <c r="RHB5" s="20"/>
      <c r="RHC5" s="20"/>
      <c r="RHD5" s="20"/>
      <c r="RHE5" s="20"/>
      <c r="RHF5" s="20"/>
      <c r="RHG5" s="20"/>
      <c r="RHH5" s="20"/>
      <c r="RHI5" s="20"/>
      <c r="RHJ5" s="20"/>
      <c r="RHK5" s="20"/>
      <c r="RHL5" s="20"/>
      <c r="RHM5" s="20"/>
      <c r="RHN5" s="20"/>
      <c r="RHO5" s="20"/>
      <c r="RHP5" s="20"/>
      <c r="RHQ5" s="20"/>
      <c r="RHR5" s="20"/>
      <c r="RHS5" s="20"/>
      <c r="RHT5" s="20"/>
      <c r="RHU5" s="20"/>
      <c r="RHV5" s="20"/>
      <c r="RHW5" s="20"/>
      <c r="RHX5" s="20"/>
      <c r="RHY5" s="20"/>
      <c r="RHZ5" s="20"/>
      <c r="RIA5" s="20"/>
      <c r="RIB5" s="20"/>
      <c r="RIC5" s="20"/>
      <c r="RID5" s="20"/>
      <c r="RIE5" s="20"/>
      <c r="RIF5" s="20"/>
      <c r="RIG5" s="20"/>
      <c r="RIH5" s="20"/>
      <c r="RII5" s="20"/>
      <c r="RIJ5" s="20"/>
      <c r="RIK5" s="20"/>
      <c r="RIL5" s="20"/>
      <c r="RIM5" s="20"/>
      <c r="RIN5" s="20"/>
      <c r="RIO5" s="20"/>
      <c r="RIP5" s="20"/>
      <c r="RIQ5" s="20"/>
      <c r="RIR5" s="20"/>
      <c r="RIS5" s="20"/>
      <c r="RIT5" s="20"/>
      <c r="RIU5" s="20"/>
      <c r="RIV5" s="20"/>
      <c r="RIW5" s="20"/>
      <c r="RIX5" s="20"/>
      <c r="RIY5" s="20"/>
      <c r="RIZ5" s="20"/>
      <c r="RJA5" s="20"/>
      <c r="RJB5" s="20"/>
      <c r="RJC5" s="20"/>
      <c r="RJD5" s="20"/>
      <c r="RJE5" s="20"/>
      <c r="RJF5" s="20"/>
      <c r="RJG5" s="20"/>
      <c r="RJH5" s="20"/>
      <c r="RJI5" s="20"/>
      <c r="RJJ5" s="20"/>
      <c r="RJK5" s="20"/>
      <c r="RJL5" s="20"/>
      <c r="RJM5" s="20"/>
      <c r="RJN5" s="20"/>
      <c r="RJO5" s="20"/>
      <c r="RJP5" s="20"/>
      <c r="RJQ5" s="20"/>
      <c r="RJR5" s="20"/>
      <c r="RJS5" s="20"/>
      <c r="RJT5" s="20"/>
      <c r="RJU5" s="20"/>
      <c r="RJV5" s="20"/>
      <c r="RJW5" s="20"/>
      <c r="RJX5" s="20"/>
      <c r="RJY5" s="20"/>
      <c r="RJZ5" s="20"/>
      <c r="RKA5" s="20"/>
      <c r="RKB5" s="20"/>
      <c r="RKC5" s="20"/>
      <c r="RKD5" s="20"/>
      <c r="RKE5" s="20"/>
      <c r="RKF5" s="20"/>
      <c r="RKG5" s="20"/>
      <c r="RKH5" s="20"/>
      <c r="RKI5" s="20"/>
      <c r="RKJ5" s="20"/>
      <c r="RKK5" s="20"/>
      <c r="RKL5" s="20"/>
      <c r="RKM5" s="20"/>
      <c r="RKN5" s="20"/>
      <c r="RKO5" s="20"/>
      <c r="RKP5" s="20"/>
      <c r="RKQ5" s="20"/>
      <c r="RKR5" s="20"/>
      <c r="RKS5" s="20"/>
      <c r="RKT5" s="20"/>
      <c r="RKU5" s="20"/>
      <c r="RKV5" s="20"/>
      <c r="RKW5" s="20"/>
      <c r="RKX5" s="20"/>
      <c r="RKY5" s="20"/>
      <c r="RKZ5" s="20"/>
      <c r="RLA5" s="20"/>
      <c r="RLB5" s="20"/>
      <c r="RLC5" s="20"/>
      <c r="RLD5" s="20"/>
      <c r="RLE5" s="20"/>
      <c r="RLF5" s="20"/>
      <c r="RLG5" s="20"/>
      <c r="RLH5" s="20"/>
      <c r="RLI5" s="20"/>
      <c r="RLJ5" s="20"/>
      <c r="RLK5" s="20"/>
      <c r="RLL5" s="20"/>
      <c r="RLM5" s="20"/>
      <c r="RLN5" s="20"/>
      <c r="RLO5" s="20"/>
      <c r="RLP5" s="20"/>
      <c r="RLQ5" s="20"/>
      <c r="RLR5" s="20"/>
      <c r="RLS5" s="20"/>
      <c r="RLT5" s="20"/>
      <c r="RLU5" s="20"/>
      <c r="RLV5" s="20"/>
      <c r="RLW5" s="20"/>
      <c r="RLX5" s="20"/>
      <c r="RLY5" s="20"/>
      <c r="RLZ5" s="20"/>
      <c r="RMA5" s="20"/>
      <c r="RMB5" s="20"/>
      <c r="RMC5" s="20"/>
      <c r="RMD5" s="20"/>
      <c r="RME5" s="20"/>
      <c r="RMF5" s="20"/>
      <c r="RMG5" s="20"/>
      <c r="RMH5" s="20"/>
      <c r="RMI5" s="20"/>
      <c r="RMJ5" s="20"/>
      <c r="RMK5" s="20"/>
      <c r="RML5" s="20"/>
      <c r="RMM5" s="20"/>
      <c r="RMN5" s="20"/>
      <c r="RMO5" s="20"/>
      <c r="RMP5" s="20"/>
      <c r="RMQ5" s="20"/>
      <c r="RMR5" s="20"/>
      <c r="RMS5" s="20"/>
      <c r="RMT5" s="20"/>
      <c r="RMU5" s="20"/>
      <c r="RMV5" s="20"/>
      <c r="RMW5" s="20"/>
      <c r="RMX5" s="20"/>
      <c r="RMY5" s="20"/>
      <c r="RMZ5" s="20"/>
      <c r="RNA5" s="20"/>
      <c r="RNB5" s="20"/>
      <c r="RNC5" s="20"/>
      <c r="RND5" s="20"/>
      <c r="RNE5" s="20"/>
      <c r="RNF5" s="20"/>
      <c r="RNG5" s="20"/>
      <c r="RNH5" s="20"/>
      <c r="RNI5" s="20"/>
      <c r="RNJ5" s="20"/>
      <c r="RNK5" s="20"/>
      <c r="RNL5" s="20"/>
      <c r="RNM5" s="20"/>
      <c r="RNN5" s="20"/>
      <c r="RNO5" s="20"/>
      <c r="RNP5" s="20"/>
      <c r="RNQ5" s="20"/>
      <c r="RNR5" s="20"/>
      <c r="RNS5" s="20"/>
      <c r="RNT5" s="20"/>
      <c r="RNU5" s="20"/>
      <c r="RNV5" s="20"/>
      <c r="RNW5" s="20"/>
      <c r="RNX5" s="20"/>
      <c r="RNY5" s="20"/>
      <c r="RNZ5" s="20"/>
      <c r="ROA5" s="20"/>
      <c r="ROB5" s="20"/>
      <c r="ROC5" s="20"/>
      <c r="ROD5" s="20"/>
      <c r="ROE5" s="20"/>
      <c r="ROF5" s="20"/>
      <c r="ROG5" s="20"/>
      <c r="ROH5" s="20"/>
      <c r="ROI5" s="20"/>
      <c r="ROJ5" s="20"/>
      <c r="ROK5" s="20"/>
      <c r="ROL5" s="20"/>
      <c r="ROM5" s="20"/>
      <c r="RON5" s="20"/>
      <c r="ROO5" s="20"/>
      <c r="ROP5" s="20"/>
      <c r="ROQ5" s="20"/>
      <c r="ROR5" s="20"/>
      <c r="ROS5" s="20"/>
      <c r="ROT5" s="20"/>
      <c r="ROU5" s="20"/>
      <c r="ROV5" s="20"/>
      <c r="ROW5" s="20"/>
      <c r="ROX5" s="20"/>
      <c r="ROY5" s="20"/>
      <c r="ROZ5" s="20"/>
      <c r="RPA5" s="20"/>
      <c r="RPB5" s="20"/>
      <c r="RPC5" s="20"/>
      <c r="RPD5" s="20"/>
      <c r="RPE5" s="20"/>
      <c r="RPF5" s="20"/>
      <c r="RPG5" s="20"/>
      <c r="RPH5" s="20"/>
      <c r="RPI5" s="20"/>
      <c r="RPJ5" s="20"/>
      <c r="RPK5" s="20"/>
      <c r="RPL5" s="20"/>
      <c r="RPM5" s="20"/>
      <c r="RPN5" s="20"/>
      <c r="RPO5" s="20"/>
      <c r="RPP5" s="20"/>
      <c r="RPQ5" s="20"/>
      <c r="RPR5" s="20"/>
      <c r="RPS5" s="20"/>
      <c r="RPT5" s="20"/>
      <c r="RPU5" s="20"/>
      <c r="RPV5" s="20"/>
      <c r="RPW5" s="20"/>
      <c r="RPX5" s="20"/>
      <c r="RPY5" s="20"/>
      <c r="RPZ5" s="20"/>
      <c r="RQA5" s="20"/>
      <c r="RQB5" s="20"/>
      <c r="RQC5" s="20"/>
      <c r="RQD5" s="20"/>
      <c r="RQE5" s="20"/>
      <c r="RQF5" s="20"/>
      <c r="RQG5" s="20"/>
      <c r="RQH5" s="20"/>
      <c r="RQI5" s="20"/>
      <c r="RQJ5" s="20"/>
      <c r="RQK5" s="20"/>
      <c r="RQL5" s="20"/>
      <c r="RQM5" s="20"/>
      <c r="RQN5" s="20"/>
      <c r="RQO5" s="20"/>
      <c r="RQP5" s="20"/>
      <c r="RQQ5" s="20"/>
      <c r="RQR5" s="20"/>
      <c r="RQS5" s="20"/>
      <c r="RQT5" s="20"/>
      <c r="RQU5" s="20"/>
      <c r="RQV5" s="20"/>
      <c r="RQW5" s="20"/>
      <c r="RQX5" s="20"/>
      <c r="RQY5" s="20"/>
      <c r="RQZ5" s="20"/>
      <c r="RRA5" s="20"/>
      <c r="RRB5" s="20"/>
      <c r="RRC5" s="20"/>
      <c r="RRD5" s="20"/>
      <c r="RRE5" s="20"/>
      <c r="RRF5" s="20"/>
      <c r="RRG5" s="20"/>
      <c r="RRH5" s="20"/>
      <c r="RRI5" s="20"/>
      <c r="RRJ5" s="20"/>
      <c r="RRK5" s="20"/>
      <c r="RRL5" s="20"/>
      <c r="RRM5" s="20"/>
      <c r="RRN5" s="20"/>
      <c r="RRO5" s="20"/>
      <c r="RRP5" s="20"/>
      <c r="RRQ5" s="20"/>
      <c r="RRR5" s="20"/>
      <c r="RRS5" s="20"/>
      <c r="RRT5" s="20"/>
      <c r="RRU5" s="20"/>
      <c r="RRV5" s="20"/>
      <c r="RRW5" s="20"/>
      <c r="RRX5" s="20"/>
      <c r="RRY5" s="20"/>
      <c r="RRZ5" s="20"/>
      <c r="RSA5" s="20"/>
      <c r="RSB5" s="20"/>
      <c r="RSC5" s="20"/>
      <c r="RSD5" s="20"/>
      <c r="RSE5" s="20"/>
      <c r="RSF5" s="20"/>
      <c r="RSG5" s="20"/>
      <c r="RSH5" s="20"/>
      <c r="RSI5" s="20"/>
      <c r="RSJ5" s="20"/>
      <c r="RSK5" s="20"/>
      <c r="RSL5" s="20"/>
      <c r="RSM5" s="20"/>
      <c r="RSN5" s="20"/>
      <c r="RSO5" s="20"/>
      <c r="RSP5" s="20"/>
      <c r="RSQ5" s="20"/>
      <c r="RSR5" s="20"/>
      <c r="RSS5" s="20"/>
      <c r="RST5" s="20"/>
      <c r="RSU5" s="20"/>
      <c r="RSV5" s="20"/>
      <c r="RSW5" s="20"/>
      <c r="RSX5" s="20"/>
      <c r="RSY5" s="20"/>
      <c r="RSZ5" s="20"/>
      <c r="RTA5" s="20"/>
      <c r="RTB5" s="20"/>
      <c r="RTC5" s="20"/>
      <c r="RTD5" s="20"/>
      <c r="RTE5" s="20"/>
      <c r="RTF5" s="20"/>
      <c r="RTG5" s="20"/>
      <c r="RTH5" s="20"/>
      <c r="RTI5" s="20"/>
      <c r="RTJ5" s="20"/>
      <c r="RTK5" s="20"/>
      <c r="RTL5" s="20"/>
      <c r="RTM5" s="20"/>
      <c r="RTN5" s="20"/>
      <c r="RTO5" s="20"/>
      <c r="RTP5" s="20"/>
      <c r="RTQ5" s="20"/>
      <c r="RTR5" s="20"/>
      <c r="RTS5" s="20"/>
      <c r="RTT5" s="20"/>
      <c r="RTU5" s="20"/>
      <c r="RTV5" s="20"/>
      <c r="RTW5" s="20"/>
      <c r="RTX5" s="20"/>
      <c r="RTY5" s="20"/>
      <c r="RTZ5" s="20"/>
      <c r="RUA5" s="20"/>
      <c r="RUB5" s="20"/>
      <c r="RUC5" s="20"/>
      <c r="RUD5" s="20"/>
      <c r="RUE5" s="20"/>
      <c r="RUF5" s="20"/>
      <c r="RUG5" s="20"/>
      <c r="RUH5" s="20"/>
      <c r="RUI5" s="20"/>
      <c r="RUJ5" s="20"/>
      <c r="RUK5" s="20"/>
      <c r="RUL5" s="20"/>
      <c r="RUM5" s="20"/>
      <c r="RUN5" s="20"/>
      <c r="RUO5" s="20"/>
      <c r="RUP5" s="20"/>
      <c r="RUQ5" s="20"/>
      <c r="RUR5" s="20"/>
      <c r="RUS5" s="20"/>
      <c r="RUT5" s="20"/>
      <c r="RUU5" s="20"/>
      <c r="RUV5" s="20"/>
      <c r="RUW5" s="20"/>
      <c r="RUX5" s="20"/>
      <c r="RUY5" s="20"/>
      <c r="RUZ5" s="20"/>
      <c r="RVA5" s="20"/>
      <c r="RVB5" s="20"/>
      <c r="RVC5" s="20"/>
      <c r="RVD5" s="20"/>
      <c r="RVE5" s="20"/>
      <c r="RVF5" s="20"/>
      <c r="RVG5" s="20"/>
      <c r="RVH5" s="20"/>
      <c r="RVI5" s="20"/>
      <c r="RVJ5" s="20"/>
      <c r="RVK5" s="20"/>
      <c r="RVL5" s="20"/>
      <c r="RVM5" s="20"/>
      <c r="RVN5" s="20"/>
      <c r="RVO5" s="20"/>
      <c r="RVP5" s="20"/>
      <c r="RVQ5" s="20"/>
      <c r="RVR5" s="20"/>
      <c r="RVS5" s="20"/>
      <c r="RVT5" s="20"/>
      <c r="RVU5" s="20"/>
      <c r="RVV5" s="20"/>
      <c r="RVW5" s="20"/>
      <c r="RVX5" s="20"/>
      <c r="RVY5" s="20"/>
      <c r="RVZ5" s="20"/>
      <c r="RWA5" s="20"/>
      <c r="RWB5" s="20"/>
      <c r="RWC5" s="20"/>
      <c r="RWD5" s="20"/>
      <c r="RWE5" s="20"/>
      <c r="RWF5" s="20"/>
      <c r="RWG5" s="20"/>
      <c r="RWH5" s="20"/>
      <c r="RWI5" s="20"/>
      <c r="RWJ5" s="20"/>
      <c r="RWK5" s="20"/>
      <c r="RWL5" s="20"/>
      <c r="RWM5" s="20"/>
      <c r="RWN5" s="20"/>
      <c r="RWO5" s="20"/>
      <c r="RWP5" s="20"/>
      <c r="RWQ5" s="20"/>
      <c r="RWR5" s="20"/>
      <c r="RWS5" s="20"/>
      <c r="RWT5" s="20"/>
      <c r="RWU5" s="20"/>
      <c r="RWV5" s="20"/>
      <c r="RWW5" s="20"/>
      <c r="RWX5" s="20"/>
      <c r="RWY5" s="20"/>
      <c r="RWZ5" s="20"/>
      <c r="RXA5" s="20"/>
      <c r="RXB5" s="20"/>
      <c r="RXC5" s="20"/>
      <c r="RXD5" s="20"/>
      <c r="RXE5" s="20"/>
      <c r="RXF5" s="20"/>
      <c r="RXG5" s="20"/>
      <c r="RXH5" s="20"/>
      <c r="RXI5" s="20"/>
      <c r="RXJ5" s="20"/>
      <c r="RXK5" s="20"/>
      <c r="RXL5" s="20"/>
      <c r="RXM5" s="20"/>
      <c r="RXN5" s="20"/>
      <c r="RXO5" s="20"/>
      <c r="RXP5" s="20"/>
      <c r="RXQ5" s="20"/>
      <c r="RXR5" s="20"/>
      <c r="RXS5" s="20"/>
      <c r="RXT5" s="20"/>
      <c r="RXU5" s="20"/>
      <c r="RXV5" s="20"/>
      <c r="RXW5" s="20"/>
      <c r="RXX5" s="20"/>
      <c r="RXY5" s="20"/>
      <c r="RXZ5" s="20"/>
      <c r="RYA5" s="20"/>
      <c r="RYB5" s="20"/>
      <c r="RYC5" s="20"/>
      <c r="RYD5" s="20"/>
      <c r="RYE5" s="20"/>
      <c r="RYF5" s="20"/>
      <c r="RYG5" s="20"/>
      <c r="RYH5" s="20"/>
      <c r="RYI5" s="20"/>
      <c r="RYJ5" s="20"/>
      <c r="RYK5" s="20"/>
      <c r="RYL5" s="20"/>
      <c r="RYM5" s="20"/>
      <c r="RYN5" s="20"/>
      <c r="RYO5" s="20"/>
      <c r="RYP5" s="20"/>
      <c r="RYQ5" s="20"/>
      <c r="RYR5" s="20"/>
      <c r="RYS5" s="20"/>
      <c r="RYT5" s="20"/>
      <c r="RYU5" s="20"/>
      <c r="RYV5" s="20"/>
      <c r="RYW5" s="20"/>
      <c r="RYX5" s="20"/>
      <c r="RYY5" s="20"/>
      <c r="RYZ5" s="20"/>
      <c r="RZA5" s="20"/>
      <c r="RZB5" s="20"/>
      <c r="RZC5" s="20"/>
      <c r="RZD5" s="20"/>
      <c r="RZE5" s="20"/>
      <c r="RZF5" s="20"/>
      <c r="RZG5" s="20"/>
      <c r="RZH5" s="20"/>
      <c r="RZI5" s="20"/>
      <c r="RZJ5" s="20"/>
      <c r="RZK5" s="20"/>
      <c r="RZL5" s="20"/>
      <c r="RZM5" s="20"/>
      <c r="RZN5" s="20"/>
      <c r="RZO5" s="20"/>
      <c r="RZP5" s="20"/>
      <c r="RZQ5" s="20"/>
      <c r="RZR5" s="20"/>
      <c r="RZS5" s="20"/>
      <c r="RZT5" s="20"/>
      <c r="RZU5" s="20"/>
      <c r="RZV5" s="20"/>
      <c r="RZW5" s="20"/>
      <c r="RZX5" s="20"/>
      <c r="RZY5" s="20"/>
      <c r="RZZ5" s="20"/>
      <c r="SAA5" s="20"/>
      <c r="SAB5" s="20"/>
      <c r="SAC5" s="20"/>
      <c r="SAD5" s="20"/>
      <c r="SAE5" s="20"/>
      <c r="SAF5" s="20"/>
      <c r="SAG5" s="20"/>
      <c r="SAH5" s="20"/>
      <c r="SAI5" s="20"/>
      <c r="SAJ5" s="20"/>
      <c r="SAK5" s="20"/>
      <c r="SAL5" s="20"/>
      <c r="SAM5" s="20"/>
      <c r="SAN5" s="20"/>
      <c r="SAO5" s="20"/>
      <c r="SAP5" s="20"/>
      <c r="SAQ5" s="20"/>
      <c r="SAR5" s="20"/>
      <c r="SAS5" s="20"/>
      <c r="SAT5" s="20"/>
      <c r="SAU5" s="20"/>
      <c r="SAV5" s="20"/>
      <c r="SAW5" s="20"/>
      <c r="SAX5" s="20"/>
      <c r="SAY5" s="20"/>
      <c r="SAZ5" s="20"/>
      <c r="SBA5" s="20"/>
      <c r="SBB5" s="20"/>
      <c r="SBC5" s="20"/>
      <c r="SBD5" s="20"/>
      <c r="SBE5" s="20"/>
      <c r="SBF5" s="20"/>
      <c r="SBG5" s="20"/>
      <c r="SBH5" s="20"/>
      <c r="SBI5" s="20"/>
      <c r="SBJ5" s="20"/>
      <c r="SBK5" s="20"/>
      <c r="SBL5" s="20"/>
      <c r="SBM5" s="20"/>
      <c r="SBN5" s="20"/>
      <c r="SBO5" s="20"/>
      <c r="SBP5" s="20"/>
      <c r="SBQ5" s="20"/>
      <c r="SBR5" s="20"/>
      <c r="SBS5" s="20"/>
      <c r="SBT5" s="20"/>
      <c r="SBU5" s="20"/>
      <c r="SBV5" s="20"/>
      <c r="SBW5" s="20"/>
      <c r="SBX5" s="20"/>
      <c r="SBY5" s="20"/>
      <c r="SBZ5" s="20"/>
      <c r="SCA5" s="20"/>
      <c r="SCB5" s="20"/>
      <c r="SCC5" s="20"/>
      <c r="SCD5" s="20"/>
      <c r="SCE5" s="20"/>
      <c r="SCF5" s="20"/>
      <c r="SCG5" s="20"/>
      <c r="SCH5" s="20"/>
      <c r="SCI5" s="20"/>
      <c r="SCJ5" s="20"/>
      <c r="SCK5" s="20"/>
      <c r="SCL5" s="20"/>
      <c r="SCM5" s="20"/>
      <c r="SCN5" s="20"/>
      <c r="SCO5" s="20"/>
      <c r="SCP5" s="20"/>
      <c r="SCQ5" s="20"/>
      <c r="SCR5" s="20"/>
      <c r="SCS5" s="20"/>
      <c r="SCT5" s="20"/>
      <c r="SCU5" s="20"/>
      <c r="SCV5" s="20"/>
      <c r="SCW5" s="20"/>
      <c r="SCX5" s="20"/>
      <c r="SCY5" s="20"/>
      <c r="SCZ5" s="20"/>
      <c r="SDA5" s="20"/>
      <c r="SDB5" s="20"/>
      <c r="SDC5" s="20"/>
      <c r="SDD5" s="20"/>
      <c r="SDE5" s="20"/>
      <c r="SDF5" s="20"/>
      <c r="SDG5" s="20"/>
      <c r="SDH5" s="20"/>
      <c r="SDI5" s="20"/>
      <c r="SDJ5" s="20"/>
      <c r="SDK5" s="20"/>
      <c r="SDL5" s="20"/>
      <c r="SDM5" s="20"/>
      <c r="SDN5" s="20"/>
      <c r="SDO5" s="20"/>
      <c r="SDP5" s="20"/>
      <c r="SDQ5" s="20"/>
      <c r="SDR5" s="20"/>
      <c r="SDS5" s="20"/>
      <c r="SDT5" s="20"/>
      <c r="SDU5" s="20"/>
      <c r="SDV5" s="20"/>
      <c r="SDW5" s="20"/>
      <c r="SDX5" s="20"/>
      <c r="SDY5" s="20"/>
      <c r="SDZ5" s="20"/>
      <c r="SEA5" s="20"/>
      <c r="SEB5" s="20"/>
      <c r="SEC5" s="20"/>
      <c r="SED5" s="20"/>
      <c r="SEE5" s="20"/>
      <c r="SEF5" s="20"/>
      <c r="SEG5" s="20"/>
      <c r="SEH5" s="20"/>
      <c r="SEI5" s="20"/>
      <c r="SEJ5" s="20"/>
      <c r="SEK5" s="20"/>
      <c r="SEL5" s="20"/>
      <c r="SEM5" s="20"/>
      <c r="SEN5" s="20"/>
      <c r="SEO5" s="20"/>
      <c r="SEP5" s="20"/>
      <c r="SEQ5" s="20"/>
      <c r="SER5" s="20"/>
      <c r="SES5" s="20"/>
      <c r="SET5" s="20"/>
      <c r="SEU5" s="20"/>
      <c r="SEV5" s="20"/>
      <c r="SEW5" s="20"/>
      <c r="SEX5" s="20"/>
      <c r="SEY5" s="20"/>
      <c r="SEZ5" s="20"/>
      <c r="SFA5" s="20"/>
      <c r="SFB5" s="20"/>
      <c r="SFC5" s="20"/>
      <c r="SFD5" s="20"/>
      <c r="SFE5" s="20"/>
      <c r="SFF5" s="20"/>
      <c r="SFG5" s="20"/>
      <c r="SFH5" s="20"/>
      <c r="SFI5" s="20"/>
      <c r="SFJ5" s="20"/>
      <c r="SFK5" s="20"/>
      <c r="SFL5" s="20"/>
      <c r="SFM5" s="20"/>
      <c r="SFN5" s="20"/>
      <c r="SFO5" s="20"/>
      <c r="SFP5" s="20"/>
      <c r="SFQ5" s="20"/>
      <c r="SFR5" s="20"/>
      <c r="SFS5" s="20"/>
      <c r="SFT5" s="20"/>
      <c r="SFU5" s="20"/>
      <c r="SFV5" s="20"/>
      <c r="SFW5" s="20"/>
      <c r="SFX5" s="20"/>
      <c r="SFY5" s="20"/>
      <c r="SFZ5" s="20"/>
      <c r="SGA5" s="20"/>
      <c r="SGB5" s="20"/>
      <c r="SGC5" s="20"/>
      <c r="SGD5" s="20"/>
      <c r="SGE5" s="20"/>
      <c r="SGF5" s="20"/>
      <c r="SGG5" s="20"/>
      <c r="SGH5" s="20"/>
      <c r="SGI5" s="20"/>
      <c r="SGJ5" s="20"/>
      <c r="SGK5" s="20"/>
      <c r="SGL5" s="20"/>
      <c r="SGM5" s="20"/>
      <c r="SGN5" s="20"/>
      <c r="SGO5" s="20"/>
      <c r="SGP5" s="20"/>
      <c r="SGQ5" s="20"/>
      <c r="SGR5" s="20"/>
      <c r="SGS5" s="20"/>
      <c r="SGT5" s="20"/>
      <c r="SGU5" s="20"/>
      <c r="SGV5" s="20"/>
      <c r="SGW5" s="20"/>
      <c r="SGX5" s="20"/>
      <c r="SGY5" s="20"/>
      <c r="SGZ5" s="20"/>
      <c r="SHA5" s="20"/>
      <c r="SHB5" s="20"/>
      <c r="SHC5" s="20"/>
      <c r="SHD5" s="20"/>
      <c r="SHE5" s="20"/>
      <c r="SHF5" s="20"/>
      <c r="SHG5" s="20"/>
      <c r="SHH5" s="20"/>
      <c r="SHI5" s="20"/>
      <c r="SHJ5" s="20"/>
      <c r="SHK5" s="20"/>
      <c r="SHL5" s="20"/>
      <c r="SHM5" s="20"/>
      <c r="SHN5" s="20"/>
      <c r="SHO5" s="20"/>
      <c r="SHP5" s="20"/>
      <c r="SHQ5" s="20"/>
      <c r="SHR5" s="20"/>
      <c r="SHS5" s="20"/>
      <c r="SHT5" s="20"/>
      <c r="SHU5" s="20"/>
      <c r="SHV5" s="20"/>
      <c r="SHW5" s="20"/>
      <c r="SHX5" s="20"/>
      <c r="SHY5" s="20"/>
      <c r="SHZ5" s="20"/>
      <c r="SIA5" s="20"/>
      <c r="SIB5" s="20"/>
      <c r="SIC5" s="20"/>
      <c r="SID5" s="20"/>
      <c r="SIE5" s="20"/>
      <c r="SIF5" s="20"/>
      <c r="SIG5" s="20"/>
      <c r="SIH5" s="20"/>
      <c r="SII5" s="20"/>
      <c r="SIJ5" s="20"/>
      <c r="SIK5" s="20"/>
      <c r="SIL5" s="20"/>
      <c r="SIM5" s="20"/>
      <c r="SIN5" s="20"/>
      <c r="SIO5" s="20"/>
      <c r="SIP5" s="20"/>
      <c r="SIQ5" s="20"/>
      <c r="SIR5" s="20"/>
      <c r="SIS5" s="20"/>
      <c r="SIT5" s="20"/>
      <c r="SIU5" s="20"/>
      <c r="SIV5" s="20"/>
      <c r="SIW5" s="20"/>
      <c r="SIX5" s="20"/>
      <c r="SIY5" s="20"/>
      <c r="SIZ5" s="20"/>
      <c r="SJA5" s="20"/>
      <c r="SJB5" s="20"/>
      <c r="SJC5" s="20"/>
      <c r="SJD5" s="20"/>
      <c r="SJE5" s="20"/>
      <c r="SJF5" s="20"/>
      <c r="SJG5" s="20"/>
      <c r="SJH5" s="20"/>
      <c r="SJI5" s="20"/>
      <c r="SJJ5" s="20"/>
      <c r="SJK5" s="20"/>
      <c r="SJL5" s="20"/>
      <c r="SJM5" s="20"/>
      <c r="SJN5" s="20"/>
      <c r="SJO5" s="20"/>
      <c r="SJP5" s="20"/>
      <c r="SJQ5" s="20"/>
      <c r="SJR5" s="20"/>
      <c r="SJS5" s="20"/>
      <c r="SJT5" s="20"/>
      <c r="SJU5" s="20"/>
      <c r="SJV5" s="20"/>
      <c r="SJW5" s="20"/>
      <c r="SJX5" s="20"/>
      <c r="SJY5" s="20"/>
      <c r="SJZ5" s="20"/>
      <c r="SKA5" s="20"/>
      <c r="SKB5" s="20"/>
      <c r="SKC5" s="20"/>
      <c r="SKD5" s="20"/>
      <c r="SKE5" s="20"/>
      <c r="SKF5" s="20"/>
      <c r="SKG5" s="20"/>
      <c r="SKH5" s="20"/>
      <c r="SKI5" s="20"/>
      <c r="SKJ5" s="20"/>
      <c r="SKK5" s="20"/>
      <c r="SKL5" s="20"/>
      <c r="SKM5" s="20"/>
      <c r="SKN5" s="20"/>
      <c r="SKO5" s="20"/>
      <c r="SKP5" s="20"/>
      <c r="SKQ5" s="20"/>
      <c r="SKR5" s="20"/>
      <c r="SKS5" s="20"/>
      <c r="SKT5" s="20"/>
      <c r="SKU5" s="20"/>
      <c r="SKV5" s="20"/>
      <c r="SKW5" s="20"/>
      <c r="SKX5" s="20"/>
      <c r="SKY5" s="20"/>
      <c r="SKZ5" s="20"/>
      <c r="SLA5" s="20"/>
      <c r="SLB5" s="20"/>
      <c r="SLC5" s="20"/>
      <c r="SLD5" s="20"/>
      <c r="SLE5" s="20"/>
      <c r="SLF5" s="20"/>
      <c r="SLG5" s="20"/>
      <c r="SLH5" s="20"/>
      <c r="SLI5" s="20"/>
      <c r="SLJ5" s="20"/>
      <c r="SLK5" s="20"/>
      <c r="SLL5" s="20"/>
      <c r="SLM5" s="20"/>
      <c r="SLN5" s="20"/>
      <c r="SLO5" s="20"/>
      <c r="SLP5" s="20"/>
      <c r="SLQ5" s="20"/>
      <c r="SLR5" s="20"/>
      <c r="SLS5" s="20"/>
      <c r="SLT5" s="20"/>
      <c r="SLU5" s="20"/>
      <c r="SLV5" s="20"/>
      <c r="SLW5" s="20"/>
      <c r="SLX5" s="20"/>
      <c r="SLY5" s="20"/>
      <c r="SLZ5" s="20"/>
      <c r="SMA5" s="20"/>
      <c r="SMB5" s="20"/>
      <c r="SMC5" s="20"/>
      <c r="SMD5" s="20"/>
      <c r="SME5" s="20"/>
      <c r="SMF5" s="20"/>
      <c r="SMG5" s="20"/>
      <c r="SMH5" s="20"/>
      <c r="SMI5" s="20"/>
      <c r="SMJ5" s="20"/>
      <c r="SMK5" s="20"/>
      <c r="SML5" s="20"/>
      <c r="SMM5" s="20"/>
      <c r="SMN5" s="20"/>
      <c r="SMO5" s="20"/>
      <c r="SMP5" s="20"/>
      <c r="SMQ5" s="20"/>
      <c r="SMR5" s="20"/>
      <c r="SMS5" s="20"/>
      <c r="SMT5" s="20"/>
      <c r="SMU5" s="20"/>
      <c r="SMV5" s="20"/>
      <c r="SMW5" s="20"/>
      <c r="SMX5" s="20"/>
      <c r="SMY5" s="20"/>
      <c r="SMZ5" s="20"/>
      <c r="SNA5" s="20"/>
      <c r="SNB5" s="20"/>
      <c r="SNC5" s="20"/>
      <c r="SND5" s="20"/>
      <c r="SNE5" s="20"/>
      <c r="SNF5" s="20"/>
      <c r="SNG5" s="20"/>
      <c r="SNH5" s="20"/>
      <c r="SNI5" s="20"/>
      <c r="SNJ5" s="20"/>
      <c r="SNK5" s="20"/>
      <c r="SNL5" s="20"/>
      <c r="SNM5" s="20"/>
      <c r="SNN5" s="20"/>
      <c r="SNO5" s="20"/>
      <c r="SNP5" s="20"/>
      <c r="SNQ5" s="20"/>
      <c r="SNR5" s="20"/>
      <c r="SNS5" s="20"/>
      <c r="SNT5" s="20"/>
      <c r="SNU5" s="20"/>
      <c r="SNV5" s="20"/>
      <c r="SNW5" s="20"/>
      <c r="SNX5" s="20"/>
      <c r="SNY5" s="20"/>
      <c r="SNZ5" s="20"/>
      <c r="SOA5" s="20"/>
      <c r="SOB5" s="20"/>
      <c r="SOC5" s="20"/>
      <c r="SOD5" s="20"/>
      <c r="SOE5" s="20"/>
      <c r="SOF5" s="20"/>
      <c r="SOG5" s="20"/>
      <c r="SOH5" s="20"/>
      <c r="SOI5" s="20"/>
      <c r="SOJ5" s="20"/>
      <c r="SOK5" s="20"/>
      <c r="SOL5" s="20"/>
      <c r="SOM5" s="20"/>
      <c r="SON5" s="20"/>
      <c r="SOO5" s="20"/>
      <c r="SOP5" s="20"/>
      <c r="SOQ5" s="20"/>
      <c r="SOR5" s="20"/>
      <c r="SOS5" s="20"/>
      <c r="SOT5" s="20"/>
      <c r="SOU5" s="20"/>
      <c r="SOV5" s="20"/>
      <c r="SOW5" s="20"/>
      <c r="SOX5" s="20"/>
      <c r="SOY5" s="20"/>
      <c r="SOZ5" s="20"/>
      <c r="SPA5" s="20"/>
      <c r="SPB5" s="20"/>
      <c r="SPC5" s="20"/>
      <c r="SPD5" s="20"/>
      <c r="SPE5" s="20"/>
      <c r="SPF5" s="20"/>
      <c r="SPG5" s="20"/>
      <c r="SPH5" s="20"/>
      <c r="SPI5" s="20"/>
      <c r="SPJ5" s="20"/>
      <c r="SPK5" s="20"/>
      <c r="SPL5" s="20"/>
      <c r="SPM5" s="20"/>
      <c r="SPN5" s="20"/>
      <c r="SPO5" s="20"/>
      <c r="SPP5" s="20"/>
      <c r="SPQ5" s="20"/>
      <c r="SPR5" s="20"/>
      <c r="SPS5" s="20"/>
      <c r="SPT5" s="20"/>
      <c r="SPU5" s="20"/>
      <c r="SPV5" s="20"/>
      <c r="SPW5" s="20"/>
      <c r="SPX5" s="20"/>
      <c r="SPY5" s="20"/>
      <c r="SPZ5" s="20"/>
      <c r="SQA5" s="20"/>
      <c r="SQB5" s="20"/>
      <c r="SQC5" s="20"/>
      <c r="SQD5" s="20"/>
      <c r="SQE5" s="20"/>
      <c r="SQF5" s="20"/>
      <c r="SQG5" s="20"/>
      <c r="SQH5" s="20"/>
      <c r="SQI5" s="20"/>
      <c r="SQJ5" s="20"/>
      <c r="SQK5" s="20"/>
      <c r="SQL5" s="20"/>
      <c r="SQM5" s="20"/>
      <c r="SQN5" s="20"/>
      <c r="SQO5" s="20"/>
      <c r="SQP5" s="20"/>
      <c r="SQQ5" s="20"/>
      <c r="SQR5" s="20"/>
      <c r="SQS5" s="20"/>
      <c r="SQT5" s="20"/>
      <c r="SQU5" s="20"/>
      <c r="SQV5" s="20"/>
      <c r="SQW5" s="20"/>
      <c r="SQX5" s="20"/>
      <c r="SQY5" s="20"/>
      <c r="SQZ5" s="20"/>
      <c r="SRA5" s="20"/>
      <c r="SRB5" s="20"/>
      <c r="SRC5" s="20"/>
      <c r="SRD5" s="20"/>
      <c r="SRE5" s="20"/>
      <c r="SRF5" s="20"/>
      <c r="SRG5" s="20"/>
      <c r="SRH5" s="20"/>
      <c r="SRI5" s="20"/>
      <c r="SRJ5" s="20"/>
      <c r="SRK5" s="20"/>
      <c r="SRL5" s="20"/>
      <c r="SRM5" s="20"/>
      <c r="SRN5" s="20"/>
      <c r="SRO5" s="20"/>
      <c r="SRP5" s="20"/>
      <c r="SRQ5" s="20"/>
      <c r="SRR5" s="20"/>
      <c r="SRS5" s="20"/>
      <c r="SRT5" s="20"/>
      <c r="SRU5" s="20"/>
      <c r="SRV5" s="20"/>
      <c r="SRW5" s="20"/>
      <c r="SRX5" s="20"/>
      <c r="SRY5" s="20"/>
      <c r="SRZ5" s="20"/>
      <c r="SSA5" s="20"/>
      <c r="SSB5" s="20"/>
      <c r="SSC5" s="20"/>
      <c r="SSD5" s="20"/>
      <c r="SSE5" s="20"/>
      <c r="SSF5" s="20"/>
      <c r="SSG5" s="20"/>
      <c r="SSH5" s="20"/>
      <c r="SSI5" s="20"/>
      <c r="SSJ5" s="20"/>
      <c r="SSK5" s="20"/>
      <c r="SSL5" s="20"/>
      <c r="SSM5" s="20"/>
      <c r="SSN5" s="20"/>
      <c r="SSO5" s="20"/>
      <c r="SSP5" s="20"/>
      <c r="SSQ5" s="20"/>
      <c r="SSR5" s="20"/>
      <c r="SSS5" s="20"/>
      <c r="SST5" s="20"/>
      <c r="SSU5" s="20"/>
      <c r="SSV5" s="20"/>
      <c r="SSW5" s="20"/>
      <c r="SSX5" s="20"/>
      <c r="SSY5" s="20"/>
      <c r="SSZ5" s="20"/>
      <c r="STA5" s="20"/>
      <c r="STB5" s="20"/>
      <c r="STC5" s="20"/>
      <c r="STD5" s="20"/>
      <c r="STE5" s="20"/>
      <c r="STF5" s="20"/>
      <c r="STG5" s="20"/>
      <c r="STH5" s="20"/>
      <c r="STI5" s="20"/>
      <c r="STJ5" s="20"/>
      <c r="STK5" s="20"/>
      <c r="STL5" s="20"/>
      <c r="STM5" s="20"/>
      <c r="STN5" s="20"/>
      <c r="STO5" s="20"/>
      <c r="STP5" s="20"/>
      <c r="STQ5" s="20"/>
      <c r="STR5" s="20"/>
      <c r="STS5" s="20"/>
      <c r="STT5" s="20"/>
      <c r="STU5" s="20"/>
      <c r="STV5" s="20"/>
      <c r="STW5" s="20"/>
      <c r="STX5" s="20"/>
      <c r="STY5" s="20"/>
      <c r="STZ5" s="20"/>
      <c r="SUA5" s="20"/>
      <c r="SUB5" s="20"/>
      <c r="SUC5" s="20"/>
      <c r="SUD5" s="20"/>
      <c r="SUE5" s="20"/>
      <c r="SUF5" s="20"/>
      <c r="SUG5" s="20"/>
      <c r="SUH5" s="20"/>
      <c r="SUI5" s="20"/>
      <c r="SUJ5" s="20"/>
      <c r="SUK5" s="20"/>
      <c r="SUL5" s="20"/>
      <c r="SUM5" s="20"/>
      <c r="SUN5" s="20"/>
      <c r="SUO5" s="20"/>
      <c r="SUP5" s="20"/>
      <c r="SUQ5" s="20"/>
      <c r="SUR5" s="20"/>
      <c r="SUS5" s="20"/>
      <c r="SUT5" s="20"/>
      <c r="SUU5" s="20"/>
      <c r="SUV5" s="20"/>
      <c r="SUW5" s="20"/>
      <c r="SUX5" s="20"/>
      <c r="SUY5" s="20"/>
      <c r="SUZ5" s="20"/>
      <c r="SVA5" s="20"/>
      <c r="SVB5" s="20"/>
      <c r="SVC5" s="20"/>
      <c r="SVD5" s="20"/>
      <c r="SVE5" s="20"/>
      <c r="SVF5" s="20"/>
      <c r="SVG5" s="20"/>
      <c r="SVH5" s="20"/>
      <c r="SVI5" s="20"/>
      <c r="SVJ5" s="20"/>
      <c r="SVK5" s="20"/>
      <c r="SVL5" s="20"/>
      <c r="SVM5" s="20"/>
      <c r="SVN5" s="20"/>
      <c r="SVO5" s="20"/>
      <c r="SVP5" s="20"/>
      <c r="SVQ5" s="20"/>
      <c r="SVR5" s="20"/>
      <c r="SVS5" s="20"/>
      <c r="SVT5" s="20"/>
      <c r="SVU5" s="20"/>
      <c r="SVV5" s="20"/>
      <c r="SVW5" s="20"/>
      <c r="SVX5" s="20"/>
      <c r="SVY5" s="20"/>
      <c r="SVZ5" s="20"/>
      <c r="SWA5" s="20"/>
      <c r="SWB5" s="20"/>
      <c r="SWC5" s="20"/>
      <c r="SWD5" s="20"/>
      <c r="SWE5" s="20"/>
      <c r="SWF5" s="20"/>
      <c r="SWG5" s="20"/>
      <c r="SWH5" s="20"/>
      <c r="SWI5" s="20"/>
      <c r="SWJ5" s="20"/>
      <c r="SWK5" s="20"/>
      <c r="SWL5" s="20"/>
      <c r="SWM5" s="20"/>
      <c r="SWN5" s="20"/>
      <c r="SWO5" s="20"/>
      <c r="SWP5" s="20"/>
      <c r="SWQ5" s="20"/>
      <c r="SWR5" s="20"/>
      <c r="SWS5" s="20"/>
      <c r="SWT5" s="20"/>
      <c r="SWU5" s="20"/>
      <c r="SWV5" s="20"/>
      <c r="SWW5" s="20"/>
      <c r="SWX5" s="20"/>
      <c r="SWY5" s="20"/>
      <c r="SWZ5" s="20"/>
      <c r="SXA5" s="20"/>
      <c r="SXB5" s="20"/>
      <c r="SXC5" s="20"/>
      <c r="SXD5" s="20"/>
      <c r="SXE5" s="20"/>
      <c r="SXF5" s="20"/>
      <c r="SXG5" s="20"/>
      <c r="SXH5" s="20"/>
      <c r="SXI5" s="20"/>
      <c r="SXJ5" s="20"/>
      <c r="SXK5" s="20"/>
      <c r="SXL5" s="20"/>
      <c r="SXM5" s="20"/>
      <c r="SXN5" s="20"/>
      <c r="SXO5" s="20"/>
      <c r="SXP5" s="20"/>
      <c r="SXQ5" s="20"/>
      <c r="SXR5" s="20"/>
      <c r="SXS5" s="20"/>
      <c r="SXT5" s="20"/>
      <c r="SXU5" s="20"/>
      <c r="SXV5" s="20"/>
      <c r="SXW5" s="20"/>
      <c r="SXX5" s="20"/>
      <c r="SXY5" s="20"/>
      <c r="SXZ5" s="20"/>
      <c r="SYA5" s="20"/>
      <c r="SYB5" s="20"/>
      <c r="SYC5" s="20"/>
      <c r="SYD5" s="20"/>
      <c r="SYE5" s="20"/>
      <c r="SYF5" s="20"/>
      <c r="SYG5" s="20"/>
      <c r="SYH5" s="20"/>
      <c r="SYI5" s="20"/>
      <c r="SYJ5" s="20"/>
      <c r="SYK5" s="20"/>
      <c r="SYL5" s="20"/>
      <c r="SYM5" s="20"/>
      <c r="SYN5" s="20"/>
      <c r="SYO5" s="20"/>
      <c r="SYP5" s="20"/>
      <c r="SYQ5" s="20"/>
      <c r="SYR5" s="20"/>
      <c r="SYS5" s="20"/>
      <c r="SYT5" s="20"/>
      <c r="SYU5" s="20"/>
      <c r="SYV5" s="20"/>
      <c r="SYW5" s="20"/>
      <c r="SYX5" s="20"/>
      <c r="SYY5" s="20"/>
      <c r="SYZ5" s="20"/>
      <c r="SZA5" s="20"/>
      <c r="SZB5" s="20"/>
      <c r="SZC5" s="20"/>
      <c r="SZD5" s="20"/>
      <c r="SZE5" s="20"/>
      <c r="SZF5" s="20"/>
      <c r="SZG5" s="20"/>
      <c r="SZH5" s="20"/>
      <c r="SZI5" s="20"/>
      <c r="SZJ5" s="20"/>
      <c r="SZK5" s="20"/>
      <c r="SZL5" s="20"/>
      <c r="SZM5" s="20"/>
      <c r="SZN5" s="20"/>
      <c r="SZO5" s="20"/>
      <c r="SZP5" s="20"/>
      <c r="SZQ5" s="20"/>
      <c r="SZR5" s="20"/>
      <c r="SZS5" s="20"/>
      <c r="SZT5" s="20"/>
      <c r="SZU5" s="20"/>
      <c r="SZV5" s="20"/>
      <c r="SZW5" s="20"/>
      <c r="SZX5" s="20"/>
      <c r="SZY5" s="20"/>
      <c r="SZZ5" s="20"/>
      <c r="TAA5" s="20"/>
      <c r="TAB5" s="20"/>
      <c r="TAC5" s="20"/>
      <c r="TAD5" s="20"/>
      <c r="TAE5" s="20"/>
      <c r="TAF5" s="20"/>
      <c r="TAG5" s="20"/>
      <c r="TAH5" s="20"/>
      <c r="TAI5" s="20"/>
      <c r="TAJ5" s="20"/>
      <c r="TAK5" s="20"/>
      <c r="TAL5" s="20"/>
      <c r="TAM5" s="20"/>
      <c r="TAN5" s="20"/>
      <c r="TAO5" s="20"/>
      <c r="TAP5" s="20"/>
      <c r="TAQ5" s="20"/>
      <c r="TAR5" s="20"/>
      <c r="TAS5" s="20"/>
      <c r="TAT5" s="20"/>
      <c r="TAU5" s="20"/>
      <c r="TAV5" s="20"/>
      <c r="TAW5" s="20"/>
      <c r="TAX5" s="20"/>
      <c r="TAY5" s="20"/>
      <c r="TAZ5" s="20"/>
      <c r="TBA5" s="20"/>
      <c r="TBB5" s="20"/>
      <c r="TBC5" s="20"/>
      <c r="TBD5" s="20"/>
      <c r="TBE5" s="20"/>
      <c r="TBF5" s="20"/>
      <c r="TBG5" s="20"/>
      <c r="TBH5" s="20"/>
      <c r="TBI5" s="20"/>
      <c r="TBJ5" s="20"/>
      <c r="TBK5" s="20"/>
      <c r="TBL5" s="20"/>
      <c r="TBM5" s="20"/>
      <c r="TBN5" s="20"/>
      <c r="TBO5" s="20"/>
      <c r="TBP5" s="20"/>
      <c r="TBQ5" s="20"/>
      <c r="TBR5" s="20"/>
      <c r="TBS5" s="20"/>
      <c r="TBT5" s="20"/>
      <c r="TBU5" s="20"/>
      <c r="TBV5" s="20"/>
      <c r="TBW5" s="20"/>
      <c r="TBX5" s="20"/>
      <c r="TBY5" s="20"/>
      <c r="TBZ5" s="20"/>
      <c r="TCA5" s="20"/>
      <c r="TCB5" s="20"/>
      <c r="TCC5" s="20"/>
      <c r="TCD5" s="20"/>
      <c r="TCE5" s="20"/>
      <c r="TCF5" s="20"/>
      <c r="TCG5" s="20"/>
      <c r="TCH5" s="20"/>
      <c r="TCI5" s="20"/>
      <c r="TCJ5" s="20"/>
      <c r="TCK5" s="20"/>
      <c r="TCL5" s="20"/>
      <c r="TCM5" s="20"/>
      <c r="TCN5" s="20"/>
      <c r="TCO5" s="20"/>
      <c r="TCP5" s="20"/>
      <c r="TCQ5" s="20"/>
      <c r="TCR5" s="20"/>
      <c r="TCS5" s="20"/>
      <c r="TCT5" s="20"/>
      <c r="TCU5" s="20"/>
      <c r="TCV5" s="20"/>
      <c r="TCW5" s="20"/>
      <c r="TCX5" s="20"/>
      <c r="TCY5" s="20"/>
      <c r="TCZ5" s="20"/>
      <c r="TDA5" s="20"/>
      <c r="TDB5" s="20"/>
      <c r="TDC5" s="20"/>
      <c r="TDD5" s="20"/>
      <c r="TDE5" s="20"/>
      <c r="TDF5" s="20"/>
      <c r="TDG5" s="20"/>
      <c r="TDH5" s="20"/>
      <c r="TDI5" s="20"/>
      <c r="TDJ5" s="20"/>
      <c r="TDK5" s="20"/>
      <c r="TDL5" s="20"/>
      <c r="TDM5" s="20"/>
      <c r="TDN5" s="20"/>
      <c r="TDO5" s="20"/>
      <c r="TDP5" s="20"/>
      <c r="TDQ5" s="20"/>
      <c r="TDR5" s="20"/>
      <c r="TDS5" s="20"/>
      <c r="TDT5" s="20"/>
      <c r="TDU5" s="20"/>
      <c r="TDV5" s="20"/>
      <c r="TDW5" s="20"/>
      <c r="TDX5" s="20"/>
      <c r="TDY5" s="20"/>
      <c r="TDZ5" s="20"/>
      <c r="TEA5" s="20"/>
      <c r="TEB5" s="20"/>
      <c r="TEC5" s="20"/>
      <c r="TED5" s="20"/>
      <c r="TEE5" s="20"/>
      <c r="TEF5" s="20"/>
      <c r="TEG5" s="20"/>
      <c r="TEH5" s="20"/>
      <c r="TEI5" s="20"/>
      <c r="TEJ5" s="20"/>
      <c r="TEK5" s="20"/>
      <c r="TEL5" s="20"/>
      <c r="TEM5" s="20"/>
      <c r="TEN5" s="20"/>
      <c r="TEO5" s="20"/>
      <c r="TEP5" s="20"/>
      <c r="TEQ5" s="20"/>
      <c r="TER5" s="20"/>
      <c r="TES5" s="20"/>
      <c r="TET5" s="20"/>
      <c r="TEU5" s="20"/>
      <c r="TEV5" s="20"/>
      <c r="TEW5" s="20"/>
      <c r="TEX5" s="20"/>
      <c r="TEY5" s="20"/>
      <c r="TEZ5" s="20"/>
      <c r="TFA5" s="20"/>
      <c r="TFB5" s="20"/>
      <c r="TFC5" s="20"/>
      <c r="TFD5" s="20"/>
      <c r="TFE5" s="20"/>
      <c r="TFF5" s="20"/>
      <c r="TFG5" s="20"/>
      <c r="TFH5" s="20"/>
      <c r="TFI5" s="20"/>
      <c r="TFJ5" s="20"/>
      <c r="TFK5" s="20"/>
      <c r="TFL5" s="20"/>
      <c r="TFM5" s="20"/>
      <c r="TFN5" s="20"/>
      <c r="TFO5" s="20"/>
      <c r="TFP5" s="20"/>
      <c r="TFQ5" s="20"/>
      <c r="TFR5" s="20"/>
      <c r="TFS5" s="20"/>
      <c r="TFT5" s="20"/>
      <c r="TFU5" s="20"/>
      <c r="TFV5" s="20"/>
      <c r="TFW5" s="20"/>
      <c r="TFX5" s="20"/>
      <c r="TFY5" s="20"/>
      <c r="TFZ5" s="20"/>
      <c r="TGA5" s="20"/>
      <c r="TGB5" s="20"/>
      <c r="TGC5" s="20"/>
      <c r="TGD5" s="20"/>
      <c r="TGE5" s="20"/>
      <c r="TGF5" s="20"/>
      <c r="TGG5" s="20"/>
      <c r="TGH5" s="20"/>
      <c r="TGI5" s="20"/>
      <c r="TGJ5" s="20"/>
      <c r="TGK5" s="20"/>
      <c r="TGL5" s="20"/>
      <c r="TGM5" s="20"/>
      <c r="TGN5" s="20"/>
      <c r="TGO5" s="20"/>
      <c r="TGP5" s="20"/>
      <c r="TGQ5" s="20"/>
      <c r="TGR5" s="20"/>
      <c r="TGS5" s="20"/>
      <c r="TGT5" s="20"/>
      <c r="TGU5" s="20"/>
      <c r="TGV5" s="20"/>
      <c r="TGW5" s="20"/>
      <c r="TGX5" s="20"/>
      <c r="TGY5" s="20"/>
      <c r="TGZ5" s="20"/>
      <c r="THA5" s="20"/>
      <c r="THB5" s="20"/>
      <c r="THC5" s="20"/>
      <c r="THD5" s="20"/>
      <c r="THE5" s="20"/>
      <c r="THF5" s="20"/>
      <c r="THG5" s="20"/>
      <c r="THH5" s="20"/>
      <c r="THI5" s="20"/>
      <c r="THJ5" s="20"/>
      <c r="THK5" s="20"/>
      <c r="THL5" s="20"/>
      <c r="THM5" s="20"/>
      <c r="THN5" s="20"/>
      <c r="THO5" s="20"/>
      <c r="THP5" s="20"/>
      <c r="THQ5" s="20"/>
      <c r="THR5" s="20"/>
      <c r="THS5" s="20"/>
      <c r="THT5" s="20"/>
      <c r="THU5" s="20"/>
      <c r="THV5" s="20"/>
      <c r="THW5" s="20"/>
      <c r="THX5" s="20"/>
      <c r="THY5" s="20"/>
      <c r="THZ5" s="20"/>
      <c r="TIA5" s="20"/>
      <c r="TIB5" s="20"/>
      <c r="TIC5" s="20"/>
      <c r="TID5" s="20"/>
      <c r="TIE5" s="20"/>
      <c r="TIF5" s="20"/>
      <c r="TIG5" s="20"/>
      <c r="TIH5" s="20"/>
      <c r="TII5" s="20"/>
      <c r="TIJ5" s="20"/>
      <c r="TIK5" s="20"/>
      <c r="TIL5" s="20"/>
      <c r="TIM5" s="20"/>
      <c r="TIN5" s="20"/>
      <c r="TIO5" s="20"/>
      <c r="TIP5" s="20"/>
      <c r="TIQ5" s="20"/>
      <c r="TIR5" s="20"/>
      <c r="TIS5" s="20"/>
      <c r="TIT5" s="20"/>
      <c r="TIU5" s="20"/>
      <c r="TIV5" s="20"/>
      <c r="TIW5" s="20"/>
      <c r="TIX5" s="20"/>
      <c r="TIY5" s="20"/>
      <c r="TIZ5" s="20"/>
      <c r="TJA5" s="20"/>
      <c r="TJB5" s="20"/>
      <c r="TJC5" s="20"/>
      <c r="TJD5" s="20"/>
      <c r="TJE5" s="20"/>
      <c r="TJF5" s="20"/>
      <c r="TJG5" s="20"/>
      <c r="TJH5" s="20"/>
      <c r="TJI5" s="20"/>
      <c r="TJJ5" s="20"/>
      <c r="TJK5" s="20"/>
      <c r="TJL5" s="20"/>
      <c r="TJM5" s="20"/>
      <c r="TJN5" s="20"/>
      <c r="TJO5" s="20"/>
      <c r="TJP5" s="20"/>
      <c r="TJQ5" s="20"/>
      <c r="TJR5" s="20"/>
      <c r="TJS5" s="20"/>
      <c r="TJT5" s="20"/>
      <c r="TJU5" s="20"/>
      <c r="TJV5" s="20"/>
      <c r="TJW5" s="20"/>
      <c r="TJX5" s="20"/>
      <c r="TJY5" s="20"/>
      <c r="TJZ5" s="20"/>
      <c r="TKA5" s="20"/>
      <c r="TKB5" s="20"/>
      <c r="TKC5" s="20"/>
      <c r="TKD5" s="20"/>
      <c r="TKE5" s="20"/>
      <c r="TKF5" s="20"/>
      <c r="TKG5" s="20"/>
      <c r="TKH5" s="20"/>
      <c r="TKI5" s="20"/>
      <c r="TKJ5" s="20"/>
      <c r="TKK5" s="20"/>
      <c r="TKL5" s="20"/>
      <c r="TKM5" s="20"/>
      <c r="TKN5" s="20"/>
      <c r="TKO5" s="20"/>
      <c r="TKP5" s="20"/>
      <c r="TKQ5" s="20"/>
      <c r="TKR5" s="20"/>
      <c r="TKS5" s="20"/>
      <c r="TKT5" s="20"/>
      <c r="TKU5" s="20"/>
      <c r="TKV5" s="20"/>
      <c r="TKW5" s="20"/>
      <c r="TKX5" s="20"/>
      <c r="TKY5" s="20"/>
      <c r="TKZ5" s="20"/>
      <c r="TLA5" s="20"/>
      <c r="TLB5" s="20"/>
      <c r="TLC5" s="20"/>
      <c r="TLD5" s="20"/>
      <c r="TLE5" s="20"/>
      <c r="TLF5" s="20"/>
      <c r="TLG5" s="20"/>
      <c r="TLH5" s="20"/>
      <c r="TLI5" s="20"/>
      <c r="TLJ5" s="20"/>
      <c r="TLK5" s="20"/>
      <c r="TLL5" s="20"/>
      <c r="TLM5" s="20"/>
      <c r="TLN5" s="20"/>
      <c r="TLO5" s="20"/>
      <c r="TLP5" s="20"/>
      <c r="TLQ5" s="20"/>
      <c r="TLR5" s="20"/>
      <c r="TLS5" s="20"/>
      <c r="TLT5" s="20"/>
      <c r="TLU5" s="20"/>
      <c r="TLV5" s="20"/>
      <c r="TLW5" s="20"/>
      <c r="TLX5" s="20"/>
      <c r="TLY5" s="20"/>
      <c r="TLZ5" s="20"/>
      <c r="TMA5" s="20"/>
      <c r="TMB5" s="20"/>
      <c r="TMC5" s="20"/>
      <c r="TMD5" s="20"/>
      <c r="TME5" s="20"/>
      <c r="TMF5" s="20"/>
      <c r="TMG5" s="20"/>
      <c r="TMH5" s="20"/>
      <c r="TMI5" s="20"/>
      <c r="TMJ5" s="20"/>
      <c r="TMK5" s="20"/>
      <c r="TML5" s="20"/>
      <c r="TMM5" s="20"/>
      <c r="TMN5" s="20"/>
      <c r="TMO5" s="20"/>
      <c r="TMP5" s="20"/>
      <c r="TMQ5" s="20"/>
      <c r="TMR5" s="20"/>
      <c r="TMS5" s="20"/>
      <c r="TMT5" s="20"/>
      <c r="TMU5" s="20"/>
      <c r="TMV5" s="20"/>
      <c r="TMW5" s="20"/>
      <c r="TMX5" s="20"/>
      <c r="TMY5" s="20"/>
      <c r="TMZ5" s="20"/>
      <c r="TNA5" s="20"/>
      <c r="TNB5" s="20"/>
      <c r="TNC5" s="20"/>
      <c r="TND5" s="20"/>
      <c r="TNE5" s="20"/>
      <c r="TNF5" s="20"/>
      <c r="TNG5" s="20"/>
      <c r="TNH5" s="20"/>
      <c r="TNI5" s="20"/>
      <c r="TNJ5" s="20"/>
      <c r="TNK5" s="20"/>
      <c r="TNL5" s="20"/>
      <c r="TNM5" s="20"/>
      <c r="TNN5" s="20"/>
      <c r="TNO5" s="20"/>
      <c r="TNP5" s="20"/>
      <c r="TNQ5" s="20"/>
      <c r="TNR5" s="20"/>
      <c r="TNS5" s="20"/>
      <c r="TNT5" s="20"/>
      <c r="TNU5" s="20"/>
      <c r="TNV5" s="20"/>
      <c r="TNW5" s="20"/>
      <c r="TNX5" s="20"/>
      <c r="TNY5" s="20"/>
      <c r="TNZ5" s="20"/>
      <c r="TOA5" s="20"/>
      <c r="TOB5" s="20"/>
      <c r="TOC5" s="20"/>
      <c r="TOD5" s="20"/>
      <c r="TOE5" s="20"/>
      <c r="TOF5" s="20"/>
      <c r="TOG5" s="20"/>
      <c r="TOH5" s="20"/>
      <c r="TOI5" s="20"/>
      <c r="TOJ5" s="20"/>
      <c r="TOK5" s="20"/>
      <c r="TOL5" s="20"/>
      <c r="TOM5" s="20"/>
      <c r="TON5" s="20"/>
      <c r="TOO5" s="20"/>
      <c r="TOP5" s="20"/>
      <c r="TOQ5" s="20"/>
      <c r="TOR5" s="20"/>
      <c r="TOS5" s="20"/>
      <c r="TOT5" s="20"/>
      <c r="TOU5" s="20"/>
      <c r="TOV5" s="20"/>
      <c r="TOW5" s="20"/>
      <c r="TOX5" s="20"/>
      <c r="TOY5" s="20"/>
      <c r="TOZ5" s="20"/>
      <c r="TPA5" s="20"/>
      <c r="TPB5" s="20"/>
      <c r="TPC5" s="20"/>
      <c r="TPD5" s="20"/>
      <c r="TPE5" s="20"/>
      <c r="TPF5" s="20"/>
      <c r="TPG5" s="20"/>
      <c r="TPH5" s="20"/>
      <c r="TPI5" s="20"/>
      <c r="TPJ5" s="20"/>
      <c r="TPK5" s="20"/>
      <c r="TPL5" s="20"/>
      <c r="TPM5" s="20"/>
      <c r="TPN5" s="20"/>
      <c r="TPO5" s="20"/>
      <c r="TPP5" s="20"/>
      <c r="TPQ5" s="20"/>
      <c r="TPR5" s="20"/>
      <c r="TPS5" s="20"/>
      <c r="TPT5" s="20"/>
      <c r="TPU5" s="20"/>
      <c r="TPV5" s="20"/>
      <c r="TPW5" s="20"/>
      <c r="TPX5" s="20"/>
      <c r="TPY5" s="20"/>
      <c r="TPZ5" s="20"/>
      <c r="TQA5" s="20"/>
      <c r="TQB5" s="20"/>
      <c r="TQC5" s="20"/>
      <c r="TQD5" s="20"/>
      <c r="TQE5" s="20"/>
      <c r="TQF5" s="20"/>
      <c r="TQG5" s="20"/>
      <c r="TQH5" s="20"/>
      <c r="TQI5" s="20"/>
      <c r="TQJ5" s="20"/>
      <c r="TQK5" s="20"/>
      <c r="TQL5" s="20"/>
      <c r="TQM5" s="20"/>
      <c r="TQN5" s="20"/>
      <c r="TQO5" s="20"/>
      <c r="TQP5" s="20"/>
      <c r="TQQ5" s="20"/>
      <c r="TQR5" s="20"/>
      <c r="TQS5" s="20"/>
      <c r="TQT5" s="20"/>
      <c r="TQU5" s="20"/>
      <c r="TQV5" s="20"/>
      <c r="TQW5" s="20"/>
      <c r="TQX5" s="20"/>
      <c r="TQY5" s="20"/>
      <c r="TQZ5" s="20"/>
      <c r="TRA5" s="20"/>
      <c r="TRB5" s="20"/>
      <c r="TRC5" s="20"/>
      <c r="TRD5" s="20"/>
      <c r="TRE5" s="20"/>
      <c r="TRF5" s="20"/>
      <c r="TRG5" s="20"/>
      <c r="TRH5" s="20"/>
      <c r="TRI5" s="20"/>
      <c r="TRJ5" s="20"/>
      <c r="TRK5" s="20"/>
      <c r="TRL5" s="20"/>
      <c r="TRM5" s="20"/>
      <c r="TRN5" s="20"/>
      <c r="TRO5" s="20"/>
      <c r="TRP5" s="20"/>
      <c r="TRQ5" s="20"/>
      <c r="TRR5" s="20"/>
      <c r="TRS5" s="20"/>
      <c r="TRT5" s="20"/>
      <c r="TRU5" s="20"/>
      <c r="TRV5" s="20"/>
      <c r="TRW5" s="20"/>
      <c r="TRX5" s="20"/>
      <c r="TRY5" s="20"/>
      <c r="TRZ5" s="20"/>
      <c r="TSA5" s="20"/>
      <c r="TSB5" s="20"/>
      <c r="TSC5" s="20"/>
      <c r="TSD5" s="20"/>
      <c r="TSE5" s="20"/>
      <c r="TSF5" s="20"/>
      <c r="TSG5" s="20"/>
      <c r="TSH5" s="20"/>
      <c r="TSI5" s="20"/>
      <c r="TSJ5" s="20"/>
      <c r="TSK5" s="20"/>
      <c r="TSL5" s="20"/>
      <c r="TSM5" s="20"/>
      <c r="TSN5" s="20"/>
      <c r="TSO5" s="20"/>
      <c r="TSP5" s="20"/>
      <c r="TSQ5" s="20"/>
      <c r="TSR5" s="20"/>
      <c r="TSS5" s="20"/>
      <c r="TST5" s="20"/>
      <c r="TSU5" s="20"/>
      <c r="TSV5" s="20"/>
      <c r="TSW5" s="20"/>
      <c r="TSX5" s="20"/>
      <c r="TSY5" s="20"/>
      <c r="TSZ5" s="20"/>
      <c r="TTA5" s="20"/>
      <c r="TTB5" s="20"/>
      <c r="TTC5" s="20"/>
      <c r="TTD5" s="20"/>
      <c r="TTE5" s="20"/>
      <c r="TTF5" s="20"/>
      <c r="TTG5" s="20"/>
      <c r="TTH5" s="20"/>
      <c r="TTI5" s="20"/>
      <c r="TTJ5" s="20"/>
      <c r="TTK5" s="20"/>
      <c r="TTL5" s="20"/>
      <c r="TTM5" s="20"/>
      <c r="TTN5" s="20"/>
      <c r="TTO5" s="20"/>
      <c r="TTP5" s="20"/>
      <c r="TTQ5" s="20"/>
      <c r="TTR5" s="20"/>
      <c r="TTS5" s="20"/>
      <c r="TTT5" s="20"/>
      <c r="TTU5" s="20"/>
      <c r="TTV5" s="20"/>
      <c r="TTW5" s="20"/>
      <c r="TTX5" s="20"/>
      <c r="TTY5" s="20"/>
      <c r="TTZ5" s="20"/>
      <c r="TUA5" s="20"/>
      <c r="TUB5" s="20"/>
      <c r="TUC5" s="20"/>
      <c r="TUD5" s="20"/>
      <c r="TUE5" s="20"/>
      <c r="TUF5" s="20"/>
      <c r="TUG5" s="20"/>
      <c r="TUH5" s="20"/>
      <c r="TUI5" s="20"/>
      <c r="TUJ5" s="20"/>
      <c r="TUK5" s="20"/>
      <c r="TUL5" s="20"/>
      <c r="TUM5" s="20"/>
      <c r="TUN5" s="20"/>
      <c r="TUO5" s="20"/>
      <c r="TUP5" s="20"/>
      <c r="TUQ5" s="20"/>
      <c r="TUR5" s="20"/>
      <c r="TUS5" s="20"/>
      <c r="TUT5" s="20"/>
      <c r="TUU5" s="20"/>
      <c r="TUV5" s="20"/>
      <c r="TUW5" s="20"/>
      <c r="TUX5" s="20"/>
      <c r="TUY5" s="20"/>
      <c r="TUZ5" s="20"/>
      <c r="TVA5" s="20"/>
      <c r="TVB5" s="20"/>
      <c r="TVC5" s="20"/>
      <c r="TVD5" s="20"/>
      <c r="TVE5" s="20"/>
      <c r="TVF5" s="20"/>
      <c r="TVG5" s="20"/>
      <c r="TVH5" s="20"/>
      <c r="TVI5" s="20"/>
      <c r="TVJ5" s="20"/>
      <c r="TVK5" s="20"/>
      <c r="TVL5" s="20"/>
      <c r="TVM5" s="20"/>
      <c r="TVN5" s="20"/>
      <c r="TVO5" s="20"/>
      <c r="TVP5" s="20"/>
      <c r="TVQ5" s="20"/>
      <c r="TVR5" s="20"/>
      <c r="TVS5" s="20"/>
      <c r="TVT5" s="20"/>
      <c r="TVU5" s="20"/>
      <c r="TVV5" s="20"/>
      <c r="TVW5" s="20"/>
      <c r="TVX5" s="20"/>
      <c r="TVY5" s="20"/>
      <c r="TVZ5" s="20"/>
      <c r="TWA5" s="20"/>
      <c r="TWB5" s="20"/>
      <c r="TWC5" s="20"/>
      <c r="TWD5" s="20"/>
      <c r="TWE5" s="20"/>
      <c r="TWF5" s="20"/>
      <c r="TWG5" s="20"/>
      <c r="TWH5" s="20"/>
      <c r="TWI5" s="20"/>
      <c r="TWJ5" s="20"/>
      <c r="TWK5" s="20"/>
      <c r="TWL5" s="20"/>
      <c r="TWM5" s="20"/>
      <c r="TWN5" s="20"/>
      <c r="TWO5" s="20"/>
      <c r="TWP5" s="20"/>
      <c r="TWQ5" s="20"/>
      <c r="TWR5" s="20"/>
      <c r="TWS5" s="20"/>
      <c r="TWT5" s="20"/>
      <c r="TWU5" s="20"/>
      <c r="TWV5" s="20"/>
      <c r="TWW5" s="20"/>
      <c r="TWX5" s="20"/>
      <c r="TWY5" s="20"/>
      <c r="TWZ5" s="20"/>
      <c r="TXA5" s="20"/>
      <c r="TXB5" s="20"/>
      <c r="TXC5" s="20"/>
      <c r="TXD5" s="20"/>
      <c r="TXE5" s="20"/>
      <c r="TXF5" s="20"/>
      <c r="TXG5" s="20"/>
      <c r="TXH5" s="20"/>
      <c r="TXI5" s="20"/>
      <c r="TXJ5" s="20"/>
      <c r="TXK5" s="20"/>
      <c r="TXL5" s="20"/>
      <c r="TXM5" s="20"/>
      <c r="TXN5" s="20"/>
      <c r="TXO5" s="20"/>
      <c r="TXP5" s="20"/>
      <c r="TXQ5" s="20"/>
      <c r="TXR5" s="20"/>
      <c r="TXS5" s="20"/>
      <c r="TXT5" s="20"/>
      <c r="TXU5" s="20"/>
      <c r="TXV5" s="20"/>
      <c r="TXW5" s="20"/>
      <c r="TXX5" s="20"/>
      <c r="TXY5" s="20"/>
      <c r="TXZ5" s="20"/>
      <c r="TYA5" s="20"/>
      <c r="TYB5" s="20"/>
      <c r="TYC5" s="20"/>
      <c r="TYD5" s="20"/>
      <c r="TYE5" s="20"/>
      <c r="TYF5" s="20"/>
      <c r="TYG5" s="20"/>
      <c r="TYH5" s="20"/>
      <c r="TYI5" s="20"/>
      <c r="TYJ5" s="20"/>
      <c r="TYK5" s="20"/>
      <c r="TYL5" s="20"/>
      <c r="TYM5" s="20"/>
      <c r="TYN5" s="20"/>
      <c r="TYO5" s="20"/>
      <c r="TYP5" s="20"/>
      <c r="TYQ5" s="20"/>
      <c r="TYR5" s="20"/>
      <c r="TYS5" s="20"/>
      <c r="TYT5" s="20"/>
      <c r="TYU5" s="20"/>
      <c r="TYV5" s="20"/>
      <c r="TYW5" s="20"/>
      <c r="TYX5" s="20"/>
      <c r="TYY5" s="20"/>
      <c r="TYZ5" s="20"/>
      <c r="TZA5" s="20"/>
      <c r="TZB5" s="20"/>
      <c r="TZC5" s="20"/>
      <c r="TZD5" s="20"/>
      <c r="TZE5" s="20"/>
      <c r="TZF5" s="20"/>
      <c r="TZG5" s="20"/>
      <c r="TZH5" s="20"/>
      <c r="TZI5" s="20"/>
      <c r="TZJ5" s="20"/>
      <c r="TZK5" s="20"/>
      <c r="TZL5" s="20"/>
      <c r="TZM5" s="20"/>
      <c r="TZN5" s="20"/>
      <c r="TZO5" s="20"/>
      <c r="TZP5" s="20"/>
      <c r="TZQ5" s="20"/>
      <c r="TZR5" s="20"/>
      <c r="TZS5" s="20"/>
      <c r="TZT5" s="20"/>
      <c r="TZU5" s="20"/>
      <c r="TZV5" s="20"/>
      <c r="TZW5" s="20"/>
      <c r="TZX5" s="20"/>
      <c r="TZY5" s="20"/>
      <c r="TZZ5" s="20"/>
      <c r="UAA5" s="20"/>
      <c r="UAB5" s="20"/>
      <c r="UAC5" s="20"/>
      <c r="UAD5" s="20"/>
      <c r="UAE5" s="20"/>
      <c r="UAF5" s="20"/>
      <c r="UAG5" s="20"/>
      <c r="UAH5" s="20"/>
      <c r="UAI5" s="20"/>
      <c r="UAJ5" s="20"/>
      <c r="UAK5" s="20"/>
      <c r="UAL5" s="20"/>
      <c r="UAM5" s="20"/>
      <c r="UAN5" s="20"/>
      <c r="UAO5" s="20"/>
      <c r="UAP5" s="20"/>
      <c r="UAQ5" s="20"/>
      <c r="UAR5" s="20"/>
      <c r="UAS5" s="20"/>
      <c r="UAT5" s="20"/>
      <c r="UAU5" s="20"/>
      <c r="UAV5" s="20"/>
      <c r="UAW5" s="20"/>
      <c r="UAX5" s="20"/>
      <c r="UAY5" s="20"/>
      <c r="UAZ5" s="20"/>
      <c r="UBA5" s="20"/>
      <c r="UBB5" s="20"/>
      <c r="UBC5" s="20"/>
      <c r="UBD5" s="20"/>
      <c r="UBE5" s="20"/>
      <c r="UBF5" s="20"/>
      <c r="UBG5" s="20"/>
      <c r="UBH5" s="20"/>
      <c r="UBI5" s="20"/>
      <c r="UBJ5" s="20"/>
      <c r="UBK5" s="20"/>
      <c r="UBL5" s="20"/>
      <c r="UBM5" s="20"/>
      <c r="UBN5" s="20"/>
      <c r="UBO5" s="20"/>
      <c r="UBP5" s="20"/>
      <c r="UBQ5" s="20"/>
      <c r="UBR5" s="20"/>
      <c r="UBS5" s="20"/>
      <c r="UBT5" s="20"/>
      <c r="UBU5" s="20"/>
      <c r="UBV5" s="20"/>
      <c r="UBW5" s="20"/>
      <c r="UBX5" s="20"/>
      <c r="UBY5" s="20"/>
      <c r="UBZ5" s="20"/>
      <c r="UCA5" s="20"/>
      <c r="UCB5" s="20"/>
      <c r="UCC5" s="20"/>
      <c r="UCD5" s="20"/>
      <c r="UCE5" s="20"/>
      <c r="UCF5" s="20"/>
      <c r="UCG5" s="20"/>
      <c r="UCH5" s="20"/>
      <c r="UCI5" s="20"/>
      <c r="UCJ5" s="20"/>
      <c r="UCK5" s="20"/>
      <c r="UCL5" s="20"/>
      <c r="UCM5" s="20"/>
      <c r="UCN5" s="20"/>
      <c r="UCO5" s="20"/>
      <c r="UCP5" s="20"/>
      <c r="UCQ5" s="20"/>
      <c r="UCR5" s="20"/>
      <c r="UCS5" s="20"/>
      <c r="UCT5" s="20"/>
      <c r="UCU5" s="20"/>
      <c r="UCV5" s="20"/>
      <c r="UCW5" s="20"/>
      <c r="UCX5" s="20"/>
      <c r="UCY5" s="20"/>
      <c r="UCZ5" s="20"/>
      <c r="UDA5" s="20"/>
      <c r="UDB5" s="20"/>
      <c r="UDC5" s="20"/>
      <c r="UDD5" s="20"/>
      <c r="UDE5" s="20"/>
      <c r="UDF5" s="20"/>
      <c r="UDG5" s="20"/>
      <c r="UDH5" s="20"/>
      <c r="UDI5" s="20"/>
      <c r="UDJ5" s="20"/>
      <c r="UDK5" s="20"/>
      <c r="UDL5" s="20"/>
      <c r="UDM5" s="20"/>
      <c r="UDN5" s="20"/>
      <c r="UDO5" s="20"/>
      <c r="UDP5" s="20"/>
      <c r="UDQ5" s="20"/>
      <c r="UDR5" s="20"/>
      <c r="UDS5" s="20"/>
      <c r="UDT5" s="20"/>
      <c r="UDU5" s="20"/>
      <c r="UDV5" s="20"/>
      <c r="UDW5" s="20"/>
      <c r="UDX5" s="20"/>
      <c r="UDY5" s="20"/>
      <c r="UDZ5" s="20"/>
      <c r="UEA5" s="20"/>
      <c r="UEB5" s="20"/>
      <c r="UEC5" s="20"/>
      <c r="UED5" s="20"/>
      <c r="UEE5" s="20"/>
      <c r="UEF5" s="20"/>
      <c r="UEG5" s="20"/>
      <c r="UEH5" s="20"/>
      <c r="UEI5" s="20"/>
      <c r="UEJ5" s="20"/>
      <c r="UEK5" s="20"/>
      <c r="UEL5" s="20"/>
      <c r="UEM5" s="20"/>
      <c r="UEN5" s="20"/>
      <c r="UEO5" s="20"/>
      <c r="UEP5" s="20"/>
      <c r="UEQ5" s="20"/>
      <c r="UER5" s="20"/>
      <c r="UES5" s="20"/>
      <c r="UET5" s="20"/>
      <c r="UEU5" s="20"/>
      <c r="UEV5" s="20"/>
      <c r="UEW5" s="20"/>
      <c r="UEX5" s="20"/>
      <c r="UEY5" s="20"/>
      <c r="UEZ5" s="20"/>
      <c r="UFA5" s="20"/>
      <c r="UFB5" s="20"/>
      <c r="UFC5" s="20"/>
      <c r="UFD5" s="20"/>
      <c r="UFE5" s="20"/>
      <c r="UFF5" s="20"/>
      <c r="UFG5" s="20"/>
      <c r="UFH5" s="20"/>
      <c r="UFI5" s="20"/>
      <c r="UFJ5" s="20"/>
      <c r="UFK5" s="20"/>
      <c r="UFL5" s="20"/>
      <c r="UFM5" s="20"/>
      <c r="UFN5" s="20"/>
      <c r="UFO5" s="20"/>
      <c r="UFP5" s="20"/>
      <c r="UFQ5" s="20"/>
      <c r="UFR5" s="20"/>
      <c r="UFS5" s="20"/>
      <c r="UFT5" s="20"/>
      <c r="UFU5" s="20"/>
      <c r="UFV5" s="20"/>
      <c r="UFW5" s="20"/>
      <c r="UFX5" s="20"/>
      <c r="UFY5" s="20"/>
      <c r="UFZ5" s="20"/>
      <c r="UGA5" s="20"/>
      <c r="UGB5" s="20"/>
      <c r="UGC5" s="20"/>
      <c r="UGD5" s="20"/>
      <c r="UGE5" s="20"/>
      <c r="UGF5" s="20"/>
      <c r="UGG5" s="20"/>
      <c r="UGH5" s="20"/>
      <c r="UGI5" s="20"/>
      <c r="UGJ5" s="20"/>
      <c r="UGK5" s="20"/>
      <c r="UGL5" s="20"/>
      <c r="UGM5" s="20"/>
      <c r="UGN5" s="20"/>
      <c r="UGO5" s="20"/>
      <c r="UGP5" s="20"/>
      <c r="UGQ5" s="20"/>
      <c r="UGR5" s="20"/>
      <c r="UGS5" s="20"/>
      <c r="UGT5" s="20"/>
      <c r="UGU5" s="20"/>
      <c r="UGV5" s="20"/>
      <c r="UGW5" s="20"/>
      <c r="UGX5" s="20"/>
      <c r="UGY5" s="20"/>
      <c r="UGZ5" s="20"/>
      <c r="UHA5" s="20"/>
      <c r="UHB5" s="20"/>
      <c r="UHC5" s="20"/>
      <c r="UHD5" s="20"/>
      <c r="UHE5" s="20"/>
      <c r="UHF5" s="20"/>
      <c r="UHG5" s="20"/>
      <c r="UHH5" s="20"/>
      <c r="UHI5" s="20"/>
      <c r="UHJ5" s="20"/>
      <c r="UHK5" s="20"/>
      <c r="UHL5" s="20"/>
      <c r="UHM5" s="20"/>
      <c r="UHN5" s="20"/>
      <c r="UHO5" s="20"/>
      <c r="UHP5" s="20"/>
      <c r="UHQ5" s="20"/>
      <c r="UHR5" s="20"/>
      <c r="UHS5" s="20"/>
      <c r="UHT5" s="20"/>
      <c r="UHU5" s="20"/>
      <c r="UHV5" s="20"/>
      <c r="UHW5" s="20"/>
      <c r="UHX5" s="20"/>
      <c r="UHY5" s="20"/>
      <c r="UHZ5" s="20"/>
      <c r="UIA5" s="20"/>
      <c r="UIB5" s="20"/>
      <c r="UIC5" s="20"/>
      <c r="UID5" s="20"/>
      <c r="UIE5" s="20"/>
      <c r="UIF5" s="20"/>
      <c r="UIG5" s="20"/>
      <c r="UIH5" s="20"/>
      <c r="UII5" s="20"/>
      <c r="UIJ5" s="20"/>
      <c r="UIK5" s="20"/>
      <c r="UIL5" s="20"/>
      <c r="UIM5" s="20"/>
      <c r="UIN5" s="20"/>
      <c r="UIO5" s="20"/>
      <c r="UIP5" s="20"/>
      <c r="UIQ5" s="20"/>
      <c r="UIR5" s="20"/>
      <c r="UIS5" s="20"/>
      <c r="UIT5" s="20"/>
      <c r="UIU5" s="20"/>
      <c r="UIV5" s="20"/>
      <c r="UIW5" s="20"/>
      <c r="UIX5" s="20"/>
      <c r="UIY5" s="20"/>
      <c r="UIZ5" s="20"/>
      <c r="UJA5" s="20"/>
      <c r="UJB5" s="20"/>
      <c r="UJC5" s="20"/>
      <c r="UJD5" s="20"/>
      <c r="UJE5" s="20"/>
      <c r="UJF5" s="20"/>
      <c r="UJG5" s="20"/>
      <c r="UJH5" s="20"/>
      <c r="UJI5" s="20"/>
      <c r="UJJ5" s="20"/>
      <c r="UJK5" s="20"/>
      <c r="UJL5" s="20"/>
      <c r="UJM5" s="20"/>
      <c r="UJN5" s="20"/>
      <c r="UJO5" s="20"/>
      <c r="UJP5" s="20"/>
      <c r="UJQ5" s="20"/>
      <c r="UJR5" s="20"/>
      <c r="UJS5" s="20"/>
      <c r="UJT5" s="20"/>
      <c r="UJU5" s="20"/>
      <c r="UJV5" s="20"/>
      <c r="UJW5" s="20"/>
      <c r="UJX5" s="20"/>
      <c r="UJY5" s="20"/>
      <c r="UJZ5" s="20"/>
      <c r="UKA5" s="20"/>
      <c r="UKB5" s="20"/>
      <c r="UKC5" s="20"/>
      <c r="UKD5" s="20"/>
      <c r="UKE5" s="20"/>
      <c r="UKF5" s="20"/>
      <c r="UKG5" s="20"/>
      <c r="UKH5" s="20"/>
      <c r="UKI5" s="20"/>
      <c r="UKJ5" s="20"/>
      <c r="UKK5" s="20"/>
      <c r="UKL5" s="20"/>
      <c r="UKM5" s="20"/>
      <c r="UKN5" s="20"/>
      <c r="UKO5" s="20"/>
      <c r="UKP5" s="20"/>
      <c r="UKQ5" s="20"/>
      <c r="UKR5" s="20"/>
      <c r="UKS5" s="20"/>
      <c r="UKT5" s="20"/>
      <c r="UKU5" s="20"/>
      <c r="UKV5" s="20"/>
      <c r="UKW5" s="20"/>
      <c r="UKX5" s="20"/>
      <c r="UKY5" s="20"/>
      <c r="UKZ5" s="20"/>
      <c r="ULA5" s="20"/>
      <c r="ULB5" s="20"/>
      <c r="ULC5" s="20"/>
      <c r="ULD5" s="20"/>
      <c r="ULE5" s="20"/>
      <c r="ULF5" s="20"/>
      <c r="ULG5" s="20"/>
      <c r="ULH5" s="20"/>
      <c r="ULI5" s="20"/>
      <c r="ULJ5" s="20"/>
      <c r="ULK5" s="20"/>
      <c r="ULL5" s="20"/>
      <c r="ULM5" s="20"/>
      <c r="ULN5" s="20"/>
      <c r="ULO5" s="20"/>
      <c r="ULP5" s="20"/>
      <c r="ULQ5" s="20"/>
      <c r="ULR5" s="20"/>
      <c r="ULS5" s="20"/>
      <c r="ULT5" s="20"/>
      <c r="ULU5" s="20"/>
      <c r="ULV5" s="20"/>
      <c r="ULW5" s="20"/>
      <c r="ULX5" s="20"/>
      <c r="ULY5" s="20"/>
      <c r="ULZ5" s="20"/>
      <c r="UMA5" s="20"/>
      <c r="UMB5" s="20"/>
      <c r="UMC5" s="20"/>
      <c r="UMD5" s="20"/>
      <c r="UME5" s="20"/>
      <c r="UMF5" s="20"/>
      <c r="UMG5" s="20"/>
      <c r="UMH5" s="20"/>
      <c r="UMI5" s="20"/>
      <c r="UMJ5" s="20"/>
      <c r="UMK5" s="20"/>
      <c r="UML5" s="20"/>
      <c r="UMM5" s="20"/>
      <c r="UMN5" s="20"/>
      <c r="UMO5" s="20"/>
      <c r="UMP5" s="20"/>
      <c r="UMQ5" s="20"/>
      <c r="UMR5" s="20"/>
      <c r="UMS5" s="20"/>
      <c r="UMT5" s="20"/>
      <c r="UMU5" s="20"/>
      <c r="UMV5" s="20"/>
      <c r="UMW5" s="20"/>
      <c r="UMX5" s="20"/>
      <c r="UMY5" s="20"/>
      <c r="UMZ5" s="20"/>
      <c r="UNA5" s="20"/>
      <c r="UNB5" s="20"/>
      <c r="UNC5" s="20"/>
      <c r="UND5" s="20"/>
      <c r="UNE5" s="20"/>
      <c r="UNF5" s="20"/>
      <c r="UNG5" s="20"/>
      <c r="UNH5" s="20"/>
      <c r="UNI5" s="20"/>
      <c r="UNJ5" s="20"/>
      <c r="UNK5" s="20"/>
      <c r="UNL5" s="20"/>
      <c r="UNM5" s="20"/>
      <c r="UNN5" s="20"/>
      <c r="UNO5" s="20"/>
      <c r="UNP5" s="20"/>
      <c r="UNQ5" s="20"/>
      <c r="UNR5" s="20"/>
      <c r="UNS5" s="20"/>
      <c r="UNT5" s="20"/>
      <c r="UNU5" s="20"/>
      <c r="UNV5" s="20"/>
      <c r="UNW5" s="20"/>
      <c r="UNX5" s="20"/>
      <c r="UNY5" s="20"/>
      <c r="UNZ5" s="20"/>
      <c r="UOA5" s="20"/>
      <c r="UOB5" s="20"/>
      <c r="UOC5" s="20"/>
      <c r="UOD5" s="20"/>
      <c r="UOE5" s="20"/>
      <c r="UOF5" s="20"/>
      <c r="UOG5" s="20"/>
      <c r="UOH5" s="20"/>
      <c r="UOI5" s="20"/>
      <c r="UOJ5" s="20"/>
      <c r="UOK5" s="20"/>
      <c r="UOL5" s="20"/>
      <c r="UOM5" s="20"/>
      <c r="UON5" s="20"/>
      <c r="UOO5" s="20"/>
      <c r="UOP5" s="20"/>
      <c r="UOQ5" s="20"/>
      <c r="UOR5" s="20"/>
      <c r="UOS5" s="20"/>
      <c r="UOT5" s="20"/>
      <c r="UOU5" s="20"/>
      <c r="UOV5" s="20"/>
      <c r="UOW5" s="20"/>
      <c r="UOX5" s="20"/>
      <c r="UOY5" s="20"/>
      <c r="UOZ5" s="20"/>
      <c r="UPA5" s="20"/>
      <c r="UPB5" s="20"/>
      <c r="UPC5" s="20"/>
      <c r="UPD5" s="20"/>
      <c r="UPE5" s="20"/>
      <c r="UPF5" s="20"/>
      <c r="UPG5" s="20"/>
      <c r="UPH5" s="20"/>
      <c r="UPI5" s="20"/>
      <c r="UPJ5" s="20"/>
      <c r="UPK5" s="20"/>
      <c r="UPL5" s="20"/>
      <c r="UPM5" s="20"/>
      <c r="UPN5" s="20"/>
      <c r="UPO5" s="20"/>
      <c r="UPP5" s="20"/>
      <c r="UPQ5" s="20"/>
      <c r="UPR5" s="20"/>
      <c r="UPS5" s="20"/>
      <c r="UPT5" s="20"/>
      <c r="UPU5" s="20"/>
      <c r="UPV5" s="20"/>
      <c r="UPW5" s="20"/>
      <c r="UPX5" s="20"/>
      <c r="UPY5" s="20"/>
      <c r="UPZ5" s="20"/>
      <c r="UQA5" s="20"/>
      <c r="UQB5" s="20"/>
      <c r="UQC5" s="20"/>
      <c r="UQD5" s="20"/>
      <c r="UQE5" s="20"/>
      <c r="UQF5" s="20"/>
      <c r="UQG5" s="20"/>
      <c r="UQH5" s="20"/>
      <c r="UQI5" s="20"/>
      <c r="UQJ5" s="20"/>
      <c r="UQK5" s="20"/>
      <c r="UQL5" s="20"/>
      <c r="UQM5" s="20"/>
      <c r="UQN5" s="20"/>
      <c r="UQO5" s="20"/>
      <c r="UQP5" s="20"/>
      <c r="UQQ5" s="20"/>
      <c r="UQR5" s="20"/>
      <c r="UQS5" s="20"/>
      <c r="UQT5" s="20"/>
      <c r="UQU5" s="20"/>
      <c r="UQV5" s="20"/>
      <c r="UQW5" s="20"/>
      <c r="UQX5" s="20"/>
      <c r="UQY5" s="20"/>
      <c r="UQZ5" s="20"/>
      <c r="URA5" s="20"/>
      <c r="URB5" s="20"/>
      <c r="URC5" s="20"/>
      <c r="URD5" s="20"/>
      <c r="URE5" s="20"/>
      <c r="URF5" s="20"/>
      <c r="URG5" s="20"/>
      <c r="URH5" s="20"/>
      <c r="URI5" s="20"/>
      <c r="URJ5" s="20"/>
      <c r="URK5" s="20"/>
      <c r="URL5" s="20"/>
      <c r="URM5" s="20"/>
      <c r="URN5" s="20"/>
      <c r="URO5" s="20"/>
      <c r="URP5" s="20"/>
      <c r="URQ5" s="20"/>
      <c r="URR5" s="20"/>
      <c r="URS5" s="20"/>
      <c r="URT5" s="20"/>
      <c r="URU5" s="20"/>
      <c r="URV5" s="20"/>
      <c r="URW5" s="20"/>
      <c r="URX5" s="20"/>
      <c r="URY5" s="20"/>
      <c r="URZ5" s="20"/>
      <c r="USA5" s="20"/>
      <c r="USB5" s="20"/>
      <c r="USC5" s="20"/>
      <c r="USD5" s="20"/>
      <c r="USE5" s="20"/>
      <c r="USF5" s="20"/>
      <c r="USG5" s="20"/>
      <c r="USH5" s="20"/>
      <c r="USI5" s="20"/>
      <c r="USJ5" s="20"/>
      <c r="USK5" s="20"/>
      <c r="USL5" s="20"/>
      <c r="USM5" s="20"/>
      <c r="USN5" s="20"/>
      <c r="USO5" s="20"/>
      <c r="USP5" s="20"/>
      <c r="USQ5" s="20"/>
      <c r="USR5" s="20"/>
      <c r="USS5" s="20"/>
      <c r="UST5" s="20"/>
      <c r="USU5" s="20"/>
      <c r="USV5" s="20"/>
      <c r="USW5" s="20"/>
      <c r="USX5" s="20"/>
      <c r="USY5" s="20"/>
      <c r="USZ5" s="20"/>
      <c r="UTA5" s="20"/>
      <c r="UTB5" s="20"/>
      <c r="UTC5" s="20"/>
      <c r="UTD5" s="20"/>
      <c r="UTE5" s="20"/>
      <c r="UTF5" s="20"/>
      <c r="UTG5" s="20"/>
      <c r="UTH5" s="20"/>
      <c r="UTI5" s="20"/>
      <c r="UTJ5" s="20"/>
      <c r="UTK5" s="20"/>
      <c r="UTL5" s="20"/>
      <c r="UTM5" s="20"/>
      <c r="UTN5" s="20"/>
      <c r="UTO5" s="20"/>
      <c r="UTP5" s="20"/>
      <c r="UTQ5" s="20"/>
      <c r="UTR5" s="20"/>
      <c r="UTS5" s="20"/>
      <c r="UTT5" s="20"/>
      <c r="UTU5" s="20"/>
      <c r="UTV5" s="20"/>
      <c r="UTW5" s="20"/>
      <c r="UTX5" s="20"/>
      <c r="UTY5" s="20"/>
      <c r="UTZ5" s="20"/>
      <c r="UUA5" s="20"/>
      <c r="UUB5" s="20"/>
      <c r="UUC5" s="20"/>
      <c r="UUD5" s="20"/>
      <c r="UUE5" s="20"/>
      <c r="UUF5" s="20"/>
      <c r="UUG5" s="20"/>
      <c r="UUH5" s="20"/>
      <c r="UUI5" s="20"/>
      <c r="UUJ5" s="20"/>
      <c r="UUK5" s="20"/>
      <c r="UUL5" s="20"/>
      <c r="UUM5" s="20"/>
      <c r="UUN5" s="20"/>
      <c r="UUO5" s="20"/>
      <c r="UUP5" s="20"/>
      <c r="UUQ5" s="20"/>
      <c r="UUR5" s="20"/>
      <c r="UUS5" s="20"/>
      <c r="UUT5" s="20"/>
      <c r="UUU5" s="20"/>
      <c r="UUV5" s="20"/>
      <c r="UUW5" s="20"/>
      <c r="UUX5" s="20"/>
      <c r="UUY5" s="20"/>
      <c r="UUZ5" s="20"/>
      <c r="UVA5" s="20"/>
      <c r="UVB5" s="20"/>
      <c r="UVC5" s="20"/>
      <c r="UVD5" s="20"/>
      <c r="UVE5" s="20"/>
      <c r="UVF5" s="20"/>
      <c r="UVG5" s="20"/>
      <c r="UVH5" s="20"/>
      <c r="UVI5" s="20"/>
      <c r="UVJ5" s="20"/>
      <c r="UVK5" s="20"/>
      <c r="UVL5" s="20"/>
      <c r="UVM5" s="20"/>
      <c r="UVN5" s="20"/>
      <c r="UVO5" s="20"/>
      <c r="UVP5" s="20"/>
      <c r="UVQ5" s="20"/>
      <c r="UVR5" s="20"/>
      <c r="UVS5" s="20"/>
      <c r="UVT5" s="20"/>
      <c r="UVU5" s="20"/>
      <c r="UVV5" s="20"/>
      <c r="UVW5" s="20"/>
      <c r="UVX5" s="20"/>
      <c r="UVY5" s="20"/>
      <c r="UVZ5" s="20"/>
      <c r="UWA5" s="20"/>
      <c r="UWB5" s="20"/>
      <c r="UWC5" s="20"/>
      <c r="UWD5" s="20"/>
      <c r="UWE5" s="20"/>
      <c r="UWF5" s="20"/>
      <c r="UWG5" s="20"/>
      <c r="UWH5" s="20"/>
      <c r="UWI5" s="20"/>
      <c r="UWJ5" s="20"/>
      <c r="UWK5" s="20"/>
      <c r="UWL5" s="20"/>
      <c r="UWM5" s="20"/>
      <c r="UWN5" s="20"/>
      <c r="UWO5" s="20"/>
      <c r="UWP5" s="20"/>
      <c r="UWQ5" s="20"/>
      <c r="UWR5" s="20"/>
      <c r="UWS5" s="20"/>
      <c r="UWT5" s="20"/>
      <c r="UWU5" s="20"/>
      <c r="UWV5" s="20"/>
      <c r="UWW5" s="20"/>
      <c r="UWX5" s="20"/>
      <c r="UWY5" s="20"/>
      <c r="UWZ5" s="20"/>
      <c r="UXA5" s="20"/>
      <c r="UXB5" s="20"/>
      <c r="UXC5" s="20"/>
      <c r="UXD5" s="20"/>
      <c r="UXE5" s="20"/>
      <c r="UXF5" s="20"/>
      <c r="UXG5" s="20"/>
      <c r="UXH5" s="20"/>
      <c r="UXI5" s="20"/>
      <c r="UXJ5" s="20"/>
      <c r="UXK5" s="20"/>
      <c r="UXL5" s="20"/>
      <c r="UXM5" s="20"/>
      <c r="UXN5" s="20"/>
      <c r="UXO5" s="20"/>
      <c r="UXP5" s="20"/>
      <c r="UXQ5" s="20"/>
      <c r="UXR5" s="20"/>
      <c r="UXS5" s="20"/>
      <c r="UXT5" s="20"/>
      <c r="UXU5" s="20"/>
      <c r="UXV5" s="20"/>
      <c r="UXW5" s="20"/>
      <c r="UXX5" s="20"/>
      <c r="UXY5" s="20"/>
      <c r="UXZ5" s="20"/>
      <c r="UYA5" s="20"/>
      <c r="UYB5" s="20"/>
      <c r="UYC5" s="20"/>
      <c r="UYD5" s="20"/>
      <c r="UYE5" s="20"/>
      <c r="UYF5" s="20"/>
      <c r="UYG5" s="20"/>
      <c r="UYH5" s="20"/>
      <c r="UYI5" s="20"/>
      <c r="UYJ5" s="20"/>
      <c r="UYK5" s="20"/>
      <c r="UYL5" s="20"/>
      <c r="UYM5" s="20"/>
      <c r="UYN5" s="20"/>
      <c r="UYO5" s="20"/>
      <c r="UYP5" s="20"/>
      <c r="UYQ5" s="20"/>
      <c r="UYR5" s="20"/>
      <c r="UYS5" s="20"/>
      <c r="UYT5" s="20"/>
      <c r="UYU5" s="20"/>
      <c r="UYV5" s="20"/>
      <c r="UYW5" s="20"/>
      <c r="UYX5" s="20"/>
      <c r="UYY5" s="20"/>
      <c r="UYZ5" s="20"/>
      <c r="UZA5" s="20"/>
      <c r="UZB5" s="20"/>
      <c r="UZC5" s="20"/>
      <c r="UZD5" s="20"/>
      <c r="UZE5" s="20"/>
      <c r="UZF5" s="20"/>
      <c r="UZG5" s="20"/>
      <c r="UZH5" s="20"/>
      <c r="UZI5" s="20"/>
      <c r="UZJ5" s="20"/>
      <c r="UZK5" s="20"/>
      <c r="UZL5" s="20"/>
      <c r="UZM5" s="20"/>
      <c r="UZN5" s="20"/>
      <c r="UZO5" s="20"/>
      <c r="UZP5" s="20"/>
      <c r="UZQ5" s="20"/>
      <c r="UZR5" s="20"/>
      <c r="UZS5" s="20"/>
      <c r="UZT5" s="20"/>
      <c r="UZU5" s="20"/>
      <c r="UZV5" s="20"/>
      <c r="UZW5" s="20"/>
      <c r="UZX5" s="20"/>
      <c r="UZY5" s="20"/>
      <c r="UZZ5" s="20"/>
      <c r="VAA5" s="20"/>
      <c r="VAB5" s="20"/>
      <c r="VAC5" s="20"/>
      <c r="VAD5" s="20"/>
      <c r="VAE5" s="20"/>
      <c r="VAF5" s="20"/>
      <c r="VAG5" s="20"/>
      <c r="VAH5" s="20"/>
      <c r="VAI5" s="20"/>
      <c r="VAJ5" s="20"/>
      <c r="VAK5" s="20"/>
      <c r="VAL5" s="20"/>
      <c r="VAM5" s="20"/>
      <c r="VAN5" s="20"/>
      <c r="VAO5" s="20"/>
      <c r="VAP5" s="20"/>
      <c r="VAQ5" s="20"/>
      <c r="VAR5" s="20"/>
      <c r="VAS5" s="20"/>
      <c r="VAT5" s="20"/>
      <c r="VAU5" s="20"/>
      <c r="VAV5" s="20"/>
      <c r="VAW5" s="20"/>
      <c r="VAX5" s="20"/>
      <c r="VAY5" s="20"/>
      <c r="VAZ5" s="20"/>
      <c r="VBA5" s="20"/>
      <c r="VBB5" s="20"/>
      <c r="VBC5" s="20"/>
      <c r="VBD5" s="20"/>
      <c r="VBE5" s="20"/>
      <c r="VBF5" s="20"/>
      <c r="VBG5" s="20"/>
      <c r="VBH5" s="20"/>
      <c r="VBI5" s="20"/>
      <c r="VBJ5" s="20"/>
      <c r="VBK5" s="20"/>
      <c r="VBL5" s="20"/>
      <c r="VBM5" s="20"/>
      <c r="VBN5" s="20"/>
      <c r="VBO5" s="20"/>
      <c r="VBP5" s="20"/>
      <c r="VBQ5" s="20"/>
      <c r="VBR5" s="20"/>
      <c r="VBS5" s="20"/>
      <c r="VBT5" s="20"/>
      <c r="VBU5" s="20"/>
      <c r="VBV5" s="20"/>
      <c r="VBW5" s="20"/>
      <c r="VBX5" s="20"/>
      <c r="VBY5" s="20"/>
      <c r="VBZ5" s="20"/>
      <c r="VCA5" s="20"/>
      <c r="VCB5" s="20"/>
      <c r="VCC5" s="20"/>
      <c r="VCD5" s="20"/>
      <c r="VCE5" s="20"/>
      <c r="VCF5" s="20"/>
      <c r="VCG5" s="20"/>
      <c r="VCH5" s="20"/>
      <c r="VCI5" s="20"/>
      <c r="VCJ5" s="20"/>
      <c r="VCK5" s="20"/>
      <c r="VCL5" s="20"/>
      <c r="VCM5" s="20"/>
      <c r="VCN5" s="20"/>
      <c r="VCO5" s="20"/>
      <c r="VCP5" s="20"/>
      <c r="VCQ5" s="20"/>
      <c r="VCR5" s="20"/>
      <c r="VCS5" s="20"/>
      <c r="VCT5" s="20"/>
      <c r="VCU5" s="20"/>
      <c r="VCV5" s="20"/>
      <c r="VCW5" s="20"/>
      <c r="VCX5" s="20"/>
      <c r="VCY5" s="20"/>
      <c r="VCZ5" s="20"/>
      <c r="VDA5" s="20"/>
      <c r="VDB5" s="20"/>
      <c r="VDC5" s="20"/>
      <c r="VDD5" s="20"/>
      <c r="VDE5" s="20"/>
      <c r="VDF5" s="20"/>
      <c r="VDG5" s="20"/>
      <c r="VDH5" s="20"/>
      <c r="VDI5" s="20"/>
      <c r="VDJ5" s="20"/>
      <c r="VDK5" s="20"/>
      <c r="VDL5" s="20"/>
      <c r="VDM5" s="20"/>
      <c r="VDN5" s="20"/>
      <c r="VDO5" s="20"/>
      <c r="VDP5" s="20"/>
      <c r="VDQ5" s="20"/>
      <c r="VDR5" s="20"/>
      <c r="VDS5" s="20"/>
      <c r="VDT5" s="20"/>
      <c r="VDU5" s="20"/>
      <c r="VDV5" s="20"/>
      <c r="VDW5" s="20"/>
      <c r="VDX5" s="20"/>
      <c r="VDY5" s="20"/>
      <c r="VDZ5" s="20"/>
      <c r="VEA5" s="20"/>
      <c r="VEB5" s="20"/>
      <c r="VEC5" s="20"/>
      <c r="VED5" s="20"/>
      <c r="VEE5" s="20"/>
      <c r="VEF5" s="20"/>
      <c r="VEG5" s="20"/>
      <c r="VEH5" s="20"/>
      <c r="VEI5" s="20"/>
      <c r="VEJ5" s="20"/>
      <c r="VEK5" s="20"/>
      <c r="VEL5" s="20"/>
      <c r="VEM5" s="20"/>
      <c r="VEN5" s="20"/>
      <c r="VEO5" s="20"/>
      <c r="VEP5" s="20"/>
      <c r="VEQ5" s="20"/>
      <c r="VER5" s="20"/>
      <c r="VES5" s="20"/>
      <c r="VET5" s="20"/>
      <c r="VEU5" s="20"/>
      <c r="VEV5" s="20"/>
      <c r="VEW5" s="20"/>
      <c r="VEX5" s="20"/>
      <c r="VEY5" s="20"/>
      <c r="VEZ5" s="20"/>
      <c r="VFA5" s="20"/>
      <c r="VFB5" s="20"/>
      <c r="VFC5" s="20"/>
      <c r="VFD5" s="20"/>
      <c r="VFE5" s="20"/>
      <c r="VFF5" s="20"/>
      <c r="VFG5" s="20"/>
      <c r="VFH5" s="20"/>
      <c r="VFI5" s="20"/>
      <c r="VFJ5" s="20"/>
      <c r="VFK5" s="20"/>
      <c r="VFL5" s="20"/>
      <c r="VFM5" s="20"/>
      <c r="VFN5" s="20"/>
      <c r="VFO5" s="20"/>
      <c r="VFP5" s="20"/>
      <c r="VFQ5" s="20"/>
      <c r="VFR5" s="20"/>
      <c r="VFS5" s="20"/>
      <c r="VFT5" s="20"/>
      <c r="VFU5" s="20"/>
      <c r="VFV5" s="20"/>
      <c r="VFW5" s="20"/>
      <c r="VFX5" s="20"/>
      <c r="VFY5" s="20"/>
      <c r="VFZ5" s="20"/>
      <c r="VGA5" s="20"/>
      <c r="VGB5" s="20"/>
      <c r="VGC5" s="20"/>
      <c r="VGD5" s="20"/>
      <c r="VGE5" s="20"/>
      <c r="VGF5" s="20"/>
      <c r="VGG5" s="20"/>
      <c r="VGH5" s="20"/>
      <c r="VGI5" s="20"/>
      <c r="VGJ5" s="20"/>
      <c r="VGK5" s="20"/>
      <c r="VGL5" s="20"/>
      <c r="VGM5" s="20"/>
      <c r="VGN5" s="20"/>
      <c r="VGO5" s="20"/>
      <c r="VGP5" s="20"/>
      <c r="VGQ5" s="20"/>
      <c r="VGR5" s="20"/>
      <c r="VGS5" s="20"/>
      <c r="VGT5" s="20"/>
      <c r="VGU5" s="20"/>
      <c r="VGV5" s="20"/>
      <c r="VGW5" s="20"/>
      <c r="VGX5" s="20"/>
      <c r="VGY5" s="20"/>
      <c r="VGZ5" s="20"/>
      <c r="VHA5" s="20"/>
      <c r="VHB5" s="20"/>
      <c r="VHC5" s="20"/>
      <c r="VHD5" s="20"/>
      <c r="VHE5" s="20"/>
      <c r="VHF5" s="20"/>
      <c r="VHG5" s="20"/>
      <c r="VHH5" s="20"/>
      <c r="VHI5" s="20"/>
      <c r="VHJ5" s="20"/>
      <c r="VHK5" s="20"/>
      <c r="VHL5" s="20"/>
      <c r="VHM5" s="20"/>
      <c r="VHN5" s="20"/>
      <c r="VHO5" s="20"/>
      <c r="VHP5" s="20"/>
      <c r="VHQ5" s="20"/>
      <c r="VHR5" s="20"/>
      <c r="VHS5" s="20"/>
      <c r="VHT5" s="20"/>
      <c r="VHU5" s="20"/>
      <c r="VHV5" s="20"/>
      <c r="VHW5" s="20"/>
      <c r="VHX5" s="20"/>
      <c r="VHY5" s="20"/>
      <c r="VHZ5" s="20"/>
      <c r="VIA5" s="20"/>
      <c r="VIB5" s="20"/>
      <c r="VIC5" s="20"/>
      <c r="VID5" s="20"/>
      <c r="VIE5" s="20"/>
      <c r="VIF5" s="20"/>
      <c r="VIG5" s="20"/>
      <c r="VIH5" s="20"/>
      <c r="VII5" s="20"/>
      <c r="VIJ5" s="20"/>
      <c r="VIK5" s="20"/>
      <c r="VIL5" s="20"/>
      <c r="VIM5" s="20"/>
      <c r="VIN5" s="20"/>
      <c r="VIO5" s="20"/>
      <c r="VIP5" s="20"/>
      <c r="VIQ5" s="20"/>
      <c r="VIR5" s="20"/>
      <c r="VIS5" s="20"/>
      <c r="VIT5" s="20"/>
      <c r="VIU5" s="20"/>
      <c r="VIV5" s="20"/>
      <c r="VIW5" s="20"/>
      <c r="VIX5" s="20"/>
      <c r="VIY5" s="20"/>
      <c r="VIZ5" s="20"/>
      <c r="VJA5" s="20"/>
      <c r="VJB5" s="20"/>
      <c r="VJC5" s="20"/>
      <c r="VJD5" s="20"/>
      <c r="VJE5" s="20"/>
      <c r="VJF5" s="20"/>
      <c r="VJG5" s="20"/>
      <c r="VJH5" s="20"/>
      <c r="VJI5" s="20"/>
      <c r="VJJ5" s="20"/>
      <c r="VJK5" s="20"/>
      <c r="VJL5" s="20"/>
      <c r="VJM5" s="20"/>
      <c r="VJN5" s="20"/>
      <c r="VJO5" s="20"/>
      <c r="VJP5" s="20"/>
      <c r="VJQ5" s="20"/>
      <c r="VJR5" s="20"/>
      <c r="VJS5" s="20"/>
      <c r="VJT5" s="20"/>
      <c r="VJU5" s="20"/>
      <c r="VJV5" s="20"/>
      <c r="VJW5" s="20"/>
      <c r="VJX5" s="20"/>
      <c r="VJY5" s="20"/>
      <c r="VJZ5" s="20"/>
      <c r="VKA5" s="20"/>
      <c r="VKB5" s="20"/>
      <c r="VKC5" s="20"/>
      <c r="VKD5" s="20"/>
      <c r="VKE5" s="20"/>
      <c r="VKF5" s="20"/>
      <c r="VKG5" s="20"/>
      <c r="VKH5" s="20"/>
      <c r="VKI5" s="20"/>
      <c r="VKJ5" s="20"/>
      <c r="VKK5" s="20"/>
      <c r="VKL5" s="20"/>
      <c r="VKM5" s="20"/>
      <c r="VKN5" s="20"/>
      <c r="VKO5" s="20"/>
      <c r="VKP5" s="20"/>
      <c r="VKQ5" s="20"/>
      <c r="VKR5" s="20"/>
      <c r="VKS5" s="20"/>
      <c r="VKT5" s="20"/>
      <c r="VKU5" s="20"/>
      <c r="VKV5" s="20"/>
      <c r="VKW5" s="20"/>
      <c r="VKX5" s="20"/>
      <c r="VKY5" s="20"/>
      <c r="VKZ5" s="20"/>
      <c r="VLA5" s="20"/>
      <c r="VLB5" s="20"/>
      <c r="VLC5" s="20"/>
      <c r="VLD5" s="20"/>
      <c r="VLE5" s="20"/>
      <c r="VLF5" s="20"/>
      <c r="VLG5" s="20"/>
      <c r="VLH5" s="20"/>
      <c r="VLI5" s="20"/>
      <c r="VLJ5" s="20"/>
      <c r="VLK5" s="20"/>
      <c r="VLL5" s="20"/>
      <c r="VLM5" s="20"/>
      <c r="VLN5" s="20"/>
      <c r="VLO5" s="20"/>
      <c r="VLP5" s="20"/>
      <c r="VLQ5" s="20"/>
      <c r="VLR5" s="20"/>
      <c r="VLS5" s="20"/>
      <c r="VLT5" s="20"/>
      <c r="VLU5" s="20"/>
      <c r="VLV5" s="20"/>
      <c r="VLW5" s="20"/>
      <c r="VLX5" s="20"/>
      <c r="VLY5" s="20"/>
      <c r="VLZ5" s="20"/>
      <c r="VMA5" s="20"/>
      <c r="VMB5" s="20"/>
      <c r="VMC5" s="20"/>
      <c r="VMD5" s="20"/>
      <c r="VME5" s="20"/>
      <c r="VMF5" s="20"/>
      <c r="VMG5" s="20"/>
      <c r="VMH5" s="20"/>
      <c r="VMI5" s="20"/>
      <c r="VMJ5" s="20"/>
      <c r="VMK5" s="20"/>
      <c r="VML5" s="20"/>
      <c r="VMM5" s="20"/>
      <c r="VMN5" s="20"/>
      <c r="VMO5" s="20"/>
      <c r="VMP5" s="20"/>
      <c r="VMQ5" s="20"/>
      <c r="VMR5" s="20"/>
      <c r="VMS5" s="20"/>
      <c r="VMT5" s="20"/>
      <c r="VMU5" s="20"/>
      <c r="VMV5" s="20"/>
      <c r="VMW5" s="20"/>
      <c r="VMX5" s="20"/>
      <c r="VMY5" s="20"/>
      <c r="VMZ5" s="20"/>
      <c r="VNA5" s="20"/>
      <c r="VNB5" s="20"/>
      <c r="VNC5" s="20"/>
      <c r="VND5" s="20"/>
      <c r="VNE5" s="20"/>
      <c r="VNF5" s="20"/>
      <c r="VNG5" s="20"/>
      <c r="VNH5" s="20"/>
      <c r="VNI5" s="20"/>
      <c r="VNJ5" s="20"/>
      <c r="VNK5" s="20"/>
      <c r="VNL5" s="20"/>
      <c r="VNM5" s="20"/>
      <c r="VNN5" s="20"/>
      <c r="VNO5" s="20"/>
      <c r="VNP5" s="20"/>
      <c r="VNQ5" s="20"/>
      <c r="VNR5" s="20"/>
      <c r="VNS5" s="20"/>
      <c r="VNT5" s="20"/>
      <c r="VNU5" s="20"/>
      <c r="VNV5" s="20"/>
      <c r="VNW5" s="20"/>
      <c r="VNX5" s="20"/>
      <c r="VNY5" s="20"/>
      <c r="VNZ5" s="20"/>
      <c r="VOA5" s="20"/>
      <c r="VOB5" s="20"/>
      <c r="VOC5" s="20"/>
      <c r="VOD5" s="20"/>
      <c r="VOE5" s="20"/>
      <c r="VOF5" s="20"/>
      <c r="VOG5" s="20"/>
      <c r="VOH5" s="20"/>
      <c r="VOI5" s="20"/>
      <c r="VOJ5" s="20"/>
      <c r="VOK5" s="20"/>
      <c r="VOL5" s="20"/>
      <c r="VOM5" s="20"/>
      <c r="VON5" s="20"/>
      <c r="VOO5" s="20"/>
      <c r="VOP5" s="20"/>
      <c r="VOQ5" s="20"/>
      <c r="VOR5" s="20"/>
      <c r="VOS5" s="20"/>
      <c r="VOT5" s="20"/>
      <c r="VOU5" s="20"/>
      <c r="VOV5" s="20"/>
      <c r="VOW5" s="20"/>
      <c r="VOX5" s="20"/>
      <c r="VOY5" s="20"/>
      <c r="VOZ5" s="20"/>
      <c r="VPA5" s="20"/>
      <c r="VPB5" s="20"/>
      <c r="VPC5" s="20"/>
      <c r="VPD5" s="20"/>
      <c r="VPE5" s="20"/>
      <c r="VPF5" s="20"/>
      <c r="VPG5" s="20"/>
      <c r="VPH5" s="20"/>
      <c r="VPI5" s="20"/>
      <c r="VPJ5" s="20"/>
      <c r="VPK5" s="20"/>
      <c r="VPL5" s="20"/>
      <c r="VPM5" s="20"/>
      <c r="VPN5" s="20"/>
      <c r="VPO5" s="20"/>
      <c r="VPP5" s="20"/>
      <c r="VPQ5" s="20"/>
      <c r="VPR5" s="20"/>
      <c r="VPS5" s="20"/>
      <c r="VPT5" s="20"/>
      <c r="VPU5" s="20"/>
      <c r="VPV5" s="20"/>
      <c r="VPW5" s="20"/>
      <c r="VPX5" s="20"/>
      <c r="VPY5" s="20"/>
      <c r="VPZ5" s="20"/>
      <c r="VQA5" s="20"/>
      <c r="VQB5" s="20"/>
      <c r="VQC5" s="20"/>
      <c r="VQD5" s="20"/>
      <c r="VQE5" s="20"/>
      <c r="VQF5" s="20"/>
      <c r="VQG5" s="20"/>
      <c r="VQH5" s="20"/>
      <c r="VQI5" s="20"/>
      <c r="VQJ5" s="20"/>
      <c r="VQK5" s="20"/>
      <c r="VQL5" s="20"/>
      <c r="VQM5" s="20"/>
      <c r="VQN5" s="20"/>
      <c r="VQO5" s="20"/>
      <c r="VQP5" s="20"/>
      <c r="VQQ5" s="20"/>
      <c r="VQR5" s="20"/>
      <c r="VQS5" s="20"/>
      <c r="VQT5" s="20"/>
      <c r="VQU5" s="20"/>
      <c r="VQV5" s="20"/>
      <c r="VQW5" s="20"/>
      <c r="VQX5" s="20"/>
      <c r="VQY5" s="20"/>
      <c r="VQZ5" s="20"/>
      <c r="VRA5" s="20"/>
      <c r="VRB5" s="20"/>
      <c r="VRC5" s="20"/>
      <c r="VRD5" s="20"/>
      <c r="VRE5" s="20"/>
      <c r="VRF5" s="20"/>
      <c r="VRG5" s="20"/>
      <c r="VRH5" s="20"/>
      <c r="VRI5" s="20"/>
      <c r="VRJ5" s="20"/>
      <c r="VRK5" s="20"/>
      <c r="VRL5" s="20"/>
      <c r="VRM5" s="20"/>
      <c r="VRN5" s="20"/>
      <c r="VRO5" s="20"/>
      <c r="VRP5" s="20"/>
      <c r="VRQ5" s="20"/>
      <c r="VRR5" s="20"/>
      <c r="VRS5" s="20"/>
      <c r="VRT5" s="20"/>
      <c r="VRU5" s="20"/>
      <c r="VRV5" s="20"/>
      <c r="VRW5" s="20"/>
      <c r="VRX5" s="20"/>
      <c r="VRY5" s="20"/>
      <c r="VRZ5" s="20"/>
      <c r="VSA5" s="20"/>
      <c r="VSB5" s="20"/>
      <c r="VSC5" s="20"/>
      <c r="VSD5" s="20"/>
      <c r="VSE5" s="20"/>
      <c r="VSF5" s="20"/>
      <c r="VSG5" s="20"/>
      <c r="VSH5" s="20"/>
      <c r="VSI5" s="20"/>
      <c r="VSJ5" s="20"/>
      <c r="VSK5" s="20"/>
      <c r="VSL5" s="20"/>
      <c r="VSM5" s="20"/>
      <c r="VSN5" s="20"/>
      <c r="VSO5" s="20"/>
      <c r="VSP5" s="20"/>
      <c r="VSQ5" s="20"/>
      <c r="VSR5" s="20"/>
      <c r="VSS5" s="20"/>
      <c r="VST5" s="20"/>
      <c r="VSU5" s="20"/>
      <c r="VSV5" s="20"/>
      <c r="VSW5" s="20"/>
      <c r="VSX5" s="20"/>
      <c r="VSY5" s="20"/>
      <c r="VSZ5" s="20"/>
      <c r="VTA5" s="20"/>
      <c r="VTB5" s="20"/>
      <c r="VTC5" s="20"/>
      <c r="VTD5" s="20"/>
      <c r="VTE5" s="20"/>
      <c r="VTF5" s="20"/>
      <c r="VTG5" s="20"/>
      <c r="VTH5" s="20"/>
      <c r="VTI5" s="20"/>
      <c r="VTJ5" s="20"/>
      <c r="VTK5" s="20"/>
      <c r="VTL5" s="20"/>
      <c r="VTM5" s="20"/>
      <c r="VTN5" s="20"/>
      <c r="VTO5" s="20"/>
      <c r="VTP5" s="20"/>
      <c r="VTQ5" s="20"/>
      <c r="VTR5" s="20"/>
      <c r="VTS5" s="20"/>
      <c r="VTT5" s="20"/>
      <c r="VTU5" s="20"/>
      <c r="VTV5" s="20"/>
      <c r="VTW5" s="20"/>
      <c r="VTX5" s="20"/>
      <c r="VTY5" s="20"/>
      <c r="VTZ5" s="20"/>
      <c r="VUA5" s="20"/>
      <c r="VUB5" s="20"/>
      <c r="VUC5" s="20"/>
      <c r="VUD5" s="20"/>
      <c r="VUE5" s="20"/>
      <c r="VUF5" s="20"/>
      <c r="VUG5" s="20"/>
      <c r="VUH5" s="20"/>
      <c r="VUI5" s="20"/>
      <c r="VUJ5" s="20"/>
      <c r="VUK5" s="20"/>
      <c r="VUL5" s="20"/>
      <c r="VUM5" s="20"/>
      <c r="VUN5" s="20"/>
      <c r="VUO5" s="20"/>
      <c r="VUP5" s="20"/>
      <c r="VUQ5" s="20"/>
      <c r="VUR5" s="20"/>
      <c r="VUS5" s="20"/>
      <c r="VUT5" s="20"/>
      <c r="VUU5" s="20"/>
      <c r="VUV5" s="20"/>
      <c r="VUW5" s="20"/>
      <c r="VUX5" s="20"/>
      <c r="VUY5" s="20"/>
      <c r="VUZ5" s="20"/>
      <c r="VVA5" s="20"/>
      <c r="VVB5" s="20"/>
      <c r="VVC5" s="20"/>
      <c r="VVD5" s="20"/>
      <c r="VVE5" s="20"/>
      <c r="VVF5" s="20"/>
      <c r="VVG5" s="20"/>
      <c r="VVH5" s="20"/>
      <c r="VVI5" s="20"/>
      <c r="VVJ5" s="20"/>
      <c r="VVK5" s="20"/>
      <c r="VVL5" s="20"/>
      <c r="VVM5" s="20"/>
      <c r="VVN5" s="20"/>
      <c r="VVO5" s="20"/>
      <c r="VVP5" s="20"/>
      <c r="VVQ5" s="20"/>
      <c r="VVR5" s="20"/>
      <c r="VVS5" s="20"/>
      <c r="VVT5" s="20"/>
      <c r="VVU5" s="20"/>
      <c r="VVV5" s="20"/>
      <c r="VVW5" s="20"/>
      <c r="VVX5" s="20"/>
      <c r="VVY5" s="20"/>
      <c r="VVZ5" s="20"/>
      <c r="VWA5" s="20"/>
      <c r="VWB5" s="20"/>
      <c r="VWC5" s="20"/>
      <c r="VWD5" s="20"/>
      <c r="VWE5" s="20"/>
      <c r="VWF5" s="20"/>
      <c r="VWG5" s="20"/>
      <c r="VWH5" s="20"/>
      <c r="VWI5" s="20"/>
      <c r="VWJ5" s="20"/>
      <c r="VWK5" s="20"/>
      <c r="VWL5" s="20"/>
      <c r="VWM5" s="20"/>
      <c r="VWN5" s="20"/>
      <c r="VWO5" s="20"/>
      <c r="VWP5" s="20"/>
      <c r="VWQ5" s="20"/>
      <c r="VWR5" s="20"/>
      <c r="VWS5" s="20"/>
      <c r="VWT5" s="20"/>
      <c r="VWU5" s="20"/>
      <c r="VWV5" s="20"/>
      <c r="VWW5" s="20"/>
      <c r="VWX5" s="20"/>
      <c r="VWY5" s="20"/>
      <c r="VWZ5" s="20"/>
      <c r="VXA5" s="20"/>
      <c r="VXB5" s="20"/>
      <c r="VXC5" s="20"/>
      <c r="VXD5" s="20"/>
      <c r="VXE5" s="20"/>
      <c r="VXF5" s="20"/>
      <c r="VXG5" s="20"/>
      <c r="VXH5" s="20"/>
      <c r="VXI5" s="20"/>
      <c r="VXJ5" s="20"/>
      <c r="VXK5" s="20"/>
      <c r="VXL5" s="20"/>
      <c r="VXM5" s="20"/>
      <c r="VXN5" s="20"/>
      <c r="VXO5" s="20"/>
      <c r="VXP5" s="20"/>
      <c r="VXQ5" s="20"/>
      <c r="VXR5" s="20"/>
      <c r="VXS5" s="20"/>
      <c r="VXT5" s="20"/>
      <c r="VXU5" s="20"/>
      <c r="VXV5" s="20"/>
      <c r="VXW5" s="20"/>
      <c r="VXX5" s="20"/>
      <c r="VXY5" s="20"/>
      <c r="VXZ5" s="20"/>
      <c r="VYA5" s="20"/>
      <c r="VYB5" s="20"/>
      <c r="VYC5" s="20"/>
      <c r="VYD5" s="20"/>
      <c r="VYE5" s="20"/>
      <c r="VYF5" s="20"/>
      <c r="VYG5" s="20"/>
      <c r="VYH5" s="20"/>
      <c r="VYI5" s="20"/>
      <c r="VYJ5" s="20"/>
      <c r="VYK5" s="20"/>
      <c r="VYL5" s="20"/>
      <c r="VYM5" s="20"/>
      <c r="VYN5" s="20"/>
      <c r="VYO5" s="20"/>
      <c r="VYP5" s="20"/>
      <c r="VYQ5" s="20"/>
      <c r="VYR5" s="20"/>
      <c r="VYS5" s="20"/>
      <c r="VYT5" s="20"/>
      <c r="VYU5" s="20"/>
      <c r="VYV5" s="20"/>
      <c r="VYW5" s="20"/>
      <c r="VYX5" s="20"/>
      <c r="VYY5" s="20"/>
      <c r="VYZ5" s="20"/>
      <c r="VZA5" s="20"/>
      <c r="VZB5" s="20"/>
      <c r="VZC5" s="20"/>
      <c r="VZD5" s="20"/>
      <c r="VZE5" s="20"/>
      <c r="VZF5" s="20"/>
      <c r="VZG5" s="20"/>
      <c r="VZH5" s="20"/>
      <c r="VZI5" s="20"/>
      <c r="VZJ5" s="20"/>
      <c r="VZK5" s="20"/>
      <c r="VZL5" s="20"/>
      <c r="VZM5" s="20"/>
      <c r="VZN5" s="20"/>
      <c r="VZO5" s="20"/>
      <c r="VZP5" s="20"/>
      <c r="VZQ5" s="20"/>
      <c r="VZR5" s="20"/>
      <c r="VZS5" s="20"/>
      <c r="VZT5" s="20"/>
      <c r="VZU5" s="20"/>
      <c r="VZV5" s="20"/>
      <c r="VZW5" s="20"/>
      <c r="VZX5" s="20"/>
      <c r="VZY5" s="20"/>
      <c r="VZZ5" s="20"/>
      <c r="WAA5" s="20"/>
      <c r="WAB5" s="20"/>
      <c r="WAC5" s="20"/>
      <c r="WAD5" s="20"/>
      <c r="WAE5" s="20"/>
      <c r="WAF5" s="20"/>
      <c r="WAG5" s="20"/>
      <c r="WAH5" s="20"/>
      <c r="WAI5" s="20"/>
      <c r="WAJ5" s="20"/>
      <c r="WAK5" s="20"/>
      <c r="WAL5" s="20"/>
      <c r="WAM5" s="20"/>
      <c r="WAN5" s="20"/>
      <c r="WAO5" s="20"/>
      <c r="WAP5" s="20"/>
      <c r="WAQ5" s="20"/>
      <c r="WAR5" s="20"/>
      <c r="WAS5" s="20"/>
      <c r="WAT5" s="20"/>
      <c r="WAU5" s="20"/>
      <c r="WAV5" s="20"/>
      <c r="WAW5" s="20"/>
      <c r="WAX5" s="20"/>
      <c r="WAY5" s="20"/>
      <c r="WAZ5" s="20"/>
      <c r="WBA5" s="20"/>
      <c r="WBB5" s="20"/>
      <c r="WBC5" s="20"/>
      <c r="WBD5" s="20"/>
      <c r="WBE5" s="20"/>
      <c r="WBF5" s="20"/>
      <c r="WBG5" s="20"/>
      <c r="WBH5" s="20"/>
      <c r="WBI5" s="20"/>
      <c r="WBJ5" s="20"/>
      <c r="WBK5" s="20"/>
      <c r="WBL5" s="20"/>
      <c r="WBM5" s="20"/>
      <c r="WBN5" s="20"/>
      <c r="WBO5" s="20"/>
      <c r="WBP5" s="20"/>
      <c r="WBQ5" s="20"/>
      <c r="WBR5" s="20"/>
      <c r="WBS5" s="20"/>
      <c r="WBT5" s="20"/>
      <c r="WBU5" s="20"/>
      <c r="WBV5" s="20"/>
      <c r="WBW5" s="20"/>
      <c r="WBX5" s="20"/>
      <c r="WBY5" s="20"/>
      <c r="WBZ5" s="20"/>
      <c r="WCA5" s="20"/>
      <c r="WCB5" s="20"/>
      <c r="WCC5" s="20"/>
      <c r="WCD5" s="20"/>
      <c r="WCE5" s="20"/>
      <c r="WCF5" s="20"/>
      <c r="WCG5" s="20"/>
      <c r="WCH5" s="20"/>
      <c r="WCI5" s="20"/>
      <c r="WCJ5" s="20"/>
      <c r="WCK5" s="20"/>
      <c r="WCL5" s="20"/>
      <c r="WCM5" s="20"/>
      <c r="WCN5" s="20"/>
      <c r="WCO5" s="20"/>
      <c r="WCP5" s="20"/>
      <c r="WCQ5" s="20"/>
      <c r="WCR5" s="20"/>
      <c r="WCS5" s="20"/>
      <c r="WCT5" s="20"/>
      <c r="WCU5" s="20"/>
      <c r="WCV5" s="20"/>
      <c r="WCW5" s="20"/>
      <c r="WCX5" s="20"/>
      <c r="WCY5" s="20"/>
      <c r="WCZ5" s="20"/>
      <c r="WDA5" s="20"/>
      <c r="WDB5" s="20"/>
      <c r="WDC5" s="20"/>
      <c r="WDD5" s="20"/>
      <c r="WDE5" s="20"/>
      <c r="WDF5" s="20"/>
      <c r="WDG5" s="20"/>
      <c r="WDH5" s="20"/>
      <c r="WDI5" s="20"/>
      <c r="WDJ5" s="20"/>
      <c r="WDK5" s="20"/>
      <c r="WDL5" s="20"/>
      <c r="WDM5" s="20"/>
      <c r="WDN5" s="20"/>
      <c r="WDO5" s="20"/>
      <c r="WDP5" s="20"/>
      <c r="WDQ5" s="20"/>
      <c r="WDR5" s="20"/>
      <c r="WDS5" s="20"/>
      <c r="WDT5" s="20"/>
      <c r="WDU5" s="20"/>
      <c r="WDV5" s="20"/>
      <c r="WDW5" s="20"/>
      <c r="WDX5" s="20"/>
      <c r="WDY5" s="20"/>
      <c r="WDZ5" s="20"/>
      <c r="WEA5" s="20"/>
      <c r="WEB5" s="20"/>
      <c r="WEC5" s="20"/>
      <c r="WED5" s="20"/>
      <c r="WEE5" s="20"/>
      <c r="WEF5" s="20"/>
      <c r="WEG5" s="20"/>
      <c r="WEH5" s="20"/>
      <c r="WEI5" s="20"/>
      <c r="WEJ5" s="20"/>
      <c r="WEK5" s="20"/>
      <c r="WEL5" s="20"/>
      <c r="WEM5" s="20"/>
      <c r="WEN5" s="20"/>
      <c r="WEO5" s="20"/>
      <c r="WEP5" s="20"/>
      <c r="WEQ5" s="20"/>
      <c r="WER5" s="20"/>
      <c r="WES5" s="20"/>
      <c r="WET5" s="20"/>
      <c r="WEU5" s="20"/>
      <c r="WEV5" s="20"/>
      <c r="WEW5" s="20"/>
      <c r="WEX5" s="20"/>
      <c r="WEY5" s="20"/>
      <c r="WEZ5" s="20"/>
      <c r="WFA5" s="20"/>
      <c r="WFB5" s="20"/>
      <c r="WFC5" s="20"/>
      <c r="WFD5" s="20"/>
      <c r="WFE5" s="20"/>
      <c r="WFF5" s="20"/>
      <c r="WFG5" s="20"/>
      <c r="WFH5" s="20"/>
      <c r="WFI5" s="20"/>
      <c r="WFJ5" s="20"/>
      <c r="WFK5" s="20"/>
      <c r="WFL5" s="20"/>
      <c r="WFM5" s="20"/>
      <c r="WFN5" s="20"/>
      <c r="WFO5" s="20"/>
      <c r="WFP5" s="20"/>
      <c r="WFQ5" s="20"/>
      <c r="WFR5" s="20"/>
      <c r="WFS5" s="20"/>
      <c r="WFT5" s="20"/>
      <c r="WFU5" s="20"/>
      <c r="WFV5" s="20"/>
      <c r="WFW5" s="20"/>
      <c r="WFX5" s="20"/>
      <c r="WFY5" s="20"/>
      <c r="WFZ5" s="20"/>
      <c r="WGA5" s="20"/>
      <c r="WGB5" s="20"/>
      <c r="WGC5" s="20"/>
      <c r="WGD5" s="20"/>
      <c r="WGE5" s="20"/>
      <c r="WGF5" s="20"/>
      <c r="WGG5" s="20"/>
      <c r="WGH5" s="20"/>
      <c r="WGI5" s="20"/>
      <c r="WGJ5" s="20"/>
      <c r="WGK5" s="20"/>
      <c r="WGL5" s="20"/>
      <c r="WGM5" s="20"/>
      <c r="WGN5" s="20"/>
      <c r="WGO5" s="20"/>
      <c r="WGP5" s="20"/>
      <c r="WGQ5" s="20"/>
      <c r="WGR5" s="20"/>
      <c r="WGS5" s="20"/>
      <c r="WGT5" s="20"/>
      <c r="WGU5" s="20"/>
      <c r="WGV5" s="20"/>
      <c r="WGW5" s="20"/>
      <c r="WGX5" s="20"/>
      <c r="WGY5" s="20"/>
      <c r="WGZ5" s="20"/>
      <c r="WHA5" s="20"/>
      <c r="WHB5" s="20"/>
      <c r="WHC5" s="20"/>
      <c r="WHD5" s="20"/>
      <c r="WHE5" s="20"/>
      <c r="WHF5" s="20"/>
      <c r="WHG5" s="20"/>
      <c r="WHH5" s="20"/>
      <c r="WHI5" s="20"/>
      <c r="WHJ5" s="20"/>
      <c r="WHK5" s="20"/>
      <c r="WHL5" s="20"/>
      <c r="WHM5" s="20"/>
      <c r="WHN5" s="20"/>
      <c r="WHO5" s="20"/>
      <c r="WHP5" s="20"/>
      <c r="WHQ5" s="20"/>
      <c r="WHR5" s="20"/>
      <c r="WHS5" s="20"/>
      <c r="WHT5" s="20"/>
      <c r="WHU5" s="20"/>
      <c r="WHV5" s="20"/>
      <c r="WHW5" s="20"/>
      <c r="WHX5" s="20"/>
      <c r="WHY5" s="20"/>
      <c r="WHZ5" s="20"/>
      <c r="WIA5" s="20"/>
      <c r="WIB5" s="20"/>
      <c r="WIC5" s="20"/>
      <c r="WID5" s="20"/>
      <c r="WIE5" s="20"/>
      <c r="WIF5" s="20"/>
      <c r="WIG5" s="20"/>
      <c r="WIH5" s="20"/>
      <c r="WII5" s="20"/>
      <c r="WIJ5" s="20"/>
      <c r="WIK5" s="20"/>
      <c r="WIL5" s="20"/>
      <c r="WIM5" s="20"/>
      <c r="WIN5" s="20"/>
      <c r="WIO5" s="20"/>
      <c r="WIP5" s="20"/>
      <c r="WIQ5" s="20"/>
      <c r="WIR5" s="20"/>
      <c r="WIS5" s="20"/>
      <c r="WIT5" s="20"/>
      <c r="WIU5" s="20"/>
      <c r="WIV5" s="20"/>
      <c r="WIW5" s="20"/>
      <c r="WIX5" s="20"/>
      <c r="WIY5" s="20"/>
      <c r="WIZ5" s="20"/>
      <c r="WJA5" s="20"/>
      <c r="WJB5" s="20"/>
      <c r="WJC5" s="20"/>
      <c r="WJD5" s="20"/>
      <c r="WJE5" s="20"/>
      <c r="WJF5" s="20"/>
      <c r="WJG5" s="20"/>
      <c r="WJH5" s="20"/>
      <c r="WJI5" s="20"/>
      <c r="WJJ5" s="20"/>
      <c r="WJK5" s="20"/>
      <c r="WJL5" s="20"/>
      <c r="WJM5" s="20"/>
      <c r="WJN5" s="20"/>
      <c r="WJO5" s="20"/>
      <c r="WJP5" s="20"/>
      <c r="WJQ5" s="20"/>
      <c r="WJR5" s="20"/>
      <c r="WJS5" s="20"/>
      <c r="WJT5" s="20"/>
      <c r="WJU5" s="20"/>
      <c r="WJV5" s="20"/>
      <c r="WJW5" s="20"/>
      <c r="WJX5" s="20"/>
      <c r="WJY5" s="20"/>
      <c r="WJZ5" s="20"/>
      <c r="WKA5" s="20"/>
      <c r="WKB5" s="20"/>
      <c r="WKC5" s="20"/>
      <c r="WKD5" s="20"/>
      <c r="WKE5" s="20"/>
      <c r="WKF5" s="20"/>
      <c r="WKG5" s="20"/>
      <c r="WKH5" s="20"/>
      <c r="WKI5" s="20"/>
      <c r="WKJ5" s="20"/>
      <c r="WKK5" s="20"/>
      <c r="WKL5" s="20"/>
      <c r="WKM5" s="20"/>
      <c r="WKN5" s="20"/>
      <c r="WKO5" s="20"/>
      <c r="WKP5" s="20"/>
      <c r="WKQ5" s="20"/>
      <c r="WKR5" s="20"/>
      <c r="WKS5" s="20"/>
      <c r="WKT5" s="20"/>
      <c r="WKU5" s="20"/>
      <c r="WKV5" s="20"/>
      <c r="WKW5" s="20"/>
      <c r="WKX5" s="20"/>
      <c r="WKY5" s="20"/>
      <c r="WKZ5" s="20"/>
      <c r="WLA5" s="20"/>
      <c r="WLB5" s="20"/>
      <c r="WLC5" s="20"/>
      <c r="WLD5" s="20"/>
      <c r="WLE5" s="20"/>
      <c r="WLF5" s="20"/>
      <c r="WLG5" s="20"/>
      <c r="WLH5" s="20"/>
      <c r="WLI5" s="20"/>
      <c r="WLJ5" s="20"/>
      <c r="WLK5" s="20"/>
      <c r="WLL5" s="20"/>
      <c r="WLM5" s="20"/>
      <c r="WLN5" s="20"/>
      <c r="WLO5" s="20"/>
      <c r="WLP5" s="20"/>
      <c r="WLQ5" s="20"/>
      <c r="WLR5" s="20"/>
      <c r="WLS5" s="20"/>
      <c r="WLT5" s="20"/>
      <c r="WLU5" s="20"/>
      <c r="WLV5" s="20"/>
      <c r="WLW5" s="20"/>
      <c r="WLX5" s="20"/>
      <c r="WLY5" s="20"/>
      <c r="WLZ5" s="20"/>
      <c r="WMA5" s="20"/>
      <c r="WMB5" s="20"/>
      <c r="WMC5" s="20"/>
      <c r="WMD5" s="20"/>
      <c r="WME5" s="20"/>
      <c r="WMF5" s="20"/>
      <c r="WMG5" s="20"/>
      <c r="WMH5" s="20"/>
      <c r="WMI5" s="20"/>
      <c r="WMJ5" s="20"/>
      <c r="WMK5" s="20"/>
      <c r="WML5" s="20"/>
      <c r="WMM5" s="20"/>
      <c r="WMN5" s="20"/>
      <c r="WMO5" s="20"/>
      <c r="WMP5" s="20"/>
      <c r="WMQ5" s="20"/>
      <c r="WMR5" s="20"/>
      <c r="WMS5" s="20"/>
      <c r="WMT5" s="20"/>
      <c r="WMU5" s="20"/>
      <c r="WMV5" s="20"/>
      <c r="WMW5" s="20"/>
      <c r="WMX5" s="20"/>
      <c r="WMY5" s="20"/>
      <c r="WMZ5" s="20"/>
      <c r="WNA5" s="20"/>
      <c r="WNB5" s="20"/>
      <c r="WNC5" s="20"/>
      <c r="WND5" s="20"/>
      <c r="WNE5" s="20"/>
      <c r="WNF5" s="20"/>
      <c r="WNG5" s="20"/>
      <c r="WNH5" s="20"/>
      <c r="WNI5" s="20"/>
      <c r="WNJ5" s="20"/>
      <c r="WNK5" s="20"/>
      <c r="WNL5" s="20"/>
      <c r="WNM5" s="20"/>
      <c r="WNN5" s="20"/>
      <c r="WNO5" s="20"/>
      <c r="WNP5" s="20"/>
      <c r="WNQ5" s="20"/>
      <c r="WNR5" s="20"/>
      <c r="WNS5" s="20"/>
      <c r="WNT5" s="20"/>
      <c r="WNU5" s="20"/>
      <c r="WNV5" s="20"/>
      <c r="WNW5" s="20"/>
      <c r="WNX5" s="20"/>
      <c r="WNY5" s="20"/>
      <c r="WNZ5" s="20"/>
      <c r="WOA5" s="20"/>
      <c r="WOB5" s="20"/>
      <c r="WOC5" s="20"/>
      <c r="WOD5" s="20"/>
      <c r="WOE5" s="20"/>
      <c r="WOF5" s="20"/>
      <c r="WOG5" s="20"/>
      <c r="WOH5" s="20"/>
      <c r="WOI5" s="20"/>
      <c r="WOJ5" s="20"/>
      <c r="WOK5" s="20"/>
      <c r="WOL5" s="20"/>
      <c r="WOM5" s="20"/>
      <c r="WON5" s="20"/>
      <c r="WOO5" s="20"/>
      <c r="WOP5" s="20"/>
      <c r="WOQ5" s="20"/>
      <c r="WOR5" s="20"/>
      <c r="WOS5" s="20"/>
      <c r="WOT5" s="20"/>
      <c r="WOU5" s="20"/>
      <c r="WOV5" s="20"/>
      <c r="WOW5" s="20"/>
      <c r="WOX5" s="20"/>
      <c r="WOY5" s="20"/>
      <c r="WOZ5" s="20"/>
      <c r="WPA5" s="20"/>
      <c r="WPB5" s="20"/>
      <c r="WPC5" s="20"/>
      <c r="WPD5" s="20"/>
      <c r="WPE5" s="20"/>
      <c r="WPF5" s="20"/>
      <c r="WPG5" s="20"/>
      <c r="WPH5" s="20"/>
      <c r="WPI5" s="20"/>
      <c r="WPJ5" s="20"/>
      <c r="WPK5" s="20"/>
      <c r="WPL5" s="20"/>
      <c r="WPM5" s="20"/>
      <c r="WPN5" s="20"/>
      <c r="WPO5" s="20"/>
      <c r="WPP5" s="20"/>
      <c r="WPQ5" s="20"/>
      <c r="WPR5" s="20"/>
      <c r="WPS5" s="20"/>
      <c r="WPT5" s="20"/>
      <c r="WPU5" s="20"/>
      <c r="WPV5" s="20"/>
      <c r="WPW5" s="20"/>
      <c r="WPX5" s="20"/>
      <c r="WPY5" s="20"/>
      <c r="WPZ5" s="20"/>
      <c r="WQA5" s="20"/>
      <c r="WQB5" s="20"/>
      <c r="WQC5" s="20"/>
      <c r="WQD5" s="20"/>
      <c r="WQE5" s="20"/>
      <c r="WQF5" s="20"/>
      <c r="WQG5" s="20"/>
      <c r="WQH5" s="20"/>
      <c r="WQI5" s="20"/>
      <c r="WQJ5" s="20"/>
      <c r="WQK5" s="20"/>
      <c r="WQL5" s="20"/>
      <c r="WQM5" s="20"/>
      <c r="WQN5" s="20"/>
      <c r="WQO5" s="20"/>
      <c r="WQP5" s="20"/>
      <c r="WQQ5" s="20"/>
      <c r="WQR5" s="20"/>
      <c r="WQS5" s="20"/>
      <c r="WQT5" s="20"/>
      <c r="WQU5" s="20"/>
      <c r="WQV5" s="20"/>
      <c r="WQW5" s="20"/>
      <c r="WQX5" s="20"/>
      <c r="WQY5" s="20"/>
      <c r="WQZ5" s="20"/>
      <c r="WRA5" s="20"/>
      <c r="WRB5" s="20"/>
      <c r="WRC5" s="20"/>
      <c r="WRD5" s="20"/>
      <c r="WRE5" s="20"/>
      <c r="WRF5" s="20"/>
      <c r="WRG5" s="20"/>
      <c r="WRH5" s="20"/>
      <c r="WRI5" s="20"/>
      <c r="WRJ5" s="20"/>
      <c r="WRK5" s="20"/>
      <c r="WRL5" s="20"/>
      <c r="WRM5" s="20"/>
      <c r="WRN5" s="20"/>
      <c r="WRO5" s="20"/>
      <c r="WRP5" s="20"/>
      <c r="WRQ5" s="20"/>
      <c r="WRR5" s="20"/>
      <c r="WRS5" s="20"/>
      <c r="WRT5" s="20"/>
      <c r="WRU5" s="20"/>
      <c r="WRV5" s="20"/>
      <c r="WRW5" s="20"/>
      <c r="WRX5" s="20"/>
      <c r="WRY5" s="20"/>
      <c r="WRZ5" s="20"/>
      <c r="WSA5" s="20"/>
      <c r="WSB5" s="20"/>
      <c r="WSC5" s="20"/>
      <c r="WSD5" s="20"/>
      <c r="WSE5" s="20"/>
      <c r="WSF5" s="20"/>
      <c r="WSG5" s="20"/>
      <c r="WSH5" s="20"/>
      <c r="WSI5" s="20"/>
      <c r="WSJ5" s="20"/>
      <c r="WSK5" s="20"/>
      <c r="WSL5" s="20"/>
      <c r="WSM5" s="20"/>
      <c r="WSN5" s="20"/>
      <c r="WSO5" s="20"/>
      <c r="WSP5" s="20"/>
      <c r="WSQ5" s="20"/>
      <c r="WSR5" s="20"/>
      <c r="WSS5" s="20"/>
      <c r="WST5" s="20"/>
      <c r="WSU5" s="20"/>
      <c r="WSV5" s="20"/>
      <c r="WSW5" s="20"/>
      <c r="WSX5" s="20"/>
      <c r="WSY5" s="20"/>
      <c r="WSZ5" s="20"/>
      <c r="WTA5" s="20"/>
      <c r="WTB5" s="20"/>
      <c r="WTC5" s="20"/>
      <c r="WTD5" s="20"/>
      <c r="WTE5" s="20"/>
      <c r="WTF5" s="20"/>
      <c r="WTG5" s="20"/>
      <c r="WTH5" s="20"/>
      <c r="WTI5" s="20"/>
      <c r="WTJ5" s="20"/>
      <c r="WTK5" s="20"/>
      <c r="WTL5" s="20"/>
      <c r="WTM5" s="20"/>
      <c r="WTN5" s="20"/>
      <c r="WTO5" s="20"/>
      <c r="WTP5" s="20"/>
      <c r="WTQ5" s="20"/>
      <c r="WTR5" s="20"/>
      <c r="WTS5" s="20"/>
      <c r="WTT5" s="20"/>
      <c r="WTU5" s="20"/>
      <c r="WTV5" s="20"/>
      <c r="WTW5" s="20"/>
      <c r="WTX5" s="20"/>
      <c r="WTY5" s="20"/>
      <c r="WTZ5" s="20"/>
      <c r="WUA5" s="20"/>
      <c r="WUB5" s="20"/>
      <c r="WUC5" s="20"/>
      <c r="WUD5" s="20"/>
      <c r="WUE5" s="20"/>
      <c r="WUF5" s="20"/>
      <c r="WUG5" s="20"/>
      <c r="WUH5" s="20"/>
      <c r="WUI5" s="20"/>
      <c r="WUJ5" s="20"/>
      <c r="WUK5" s="20"/>
      <c r="WUL5" s="20"/>
      <c r="WUM5" s="20"/>
      <c r="WUN5" s="20"/>
      <c r="WUO5" s="20"/>
      <c r="WUP5" s="20"/>
      <c r="WUQ5" s="20"/>
      <c r="WUR5" s="20"/>
      <c r="WUS5" s="20"/>
      <c r="WUT5" s="20"/>
      <c r="WUU5" s="20"/>
      <c r="WUV5" s="20"/>
      <c r="WUW5" s="20"/>
      <c r="WUX5" s="20"/>
      <c r="WUY5" s="20"/>
      <c r="WUZ5" s="20"/>
      <c r="WVA5" s="20"/>
      <c r="WVB5" s="20"/>
      <c r="WVC5" s="20"/>
      <c r="WVD5" s="20"/>
      <c r="WVE5" s="20"/>
      <c r="WVF5" s="20"/>
      <c r="WVG5" s="20"/>
      <c r="WVH5" s="20"/>
      <c r="WVI5" s="20"/>
      <c r="WVJ5" s="20"/>
      <c r="WVK5" s="20"/>
      <c r="WVL5" s="20"/>
      <c r="WVM5" s="20"/>
      <c r="WVN5" s="20"/>
      <c r="WVO5" s="20"/>
      <c r="WVP5" s="20"/>
      <c r="WVQ5" s="20"/>
      <c r="WVR5" s="20"/>
      <c r="WVS5" s="20"/>
      <c r="WVT5" s="20"/>
      <c r="WVU5" s="20"/>
      <c r="WVV5" s="20"/>
      <c r="WVW5" s="20"/>
      <c r="WVX5" s="20"/>
      <c r="WVY5" s="20"/>
      <c r="WVZ5" s="20"/>
      <c r="WWA5" s="20"/>
      <c r="WWB5" s="20"/>
      <c r="WWC5" s="20"/>
      <c r="WWD5" s="20"/>
      <c r="WWE5" s="20"/>
      <c r="WWF5" s="20"/>
      <c r="WWG5" s="20"/>
      <c r="WWH5" s="20"/>
      <c r="WWI5" s="20"/>
      <c r="WWJ5" s="20"/>
      <c r="WWK5" s="20"/>
      <c r="WWL5" s="20"/>
      <c r="WWM5" s="20"/>
      <c r="WWN5" s="20"/>
      <c r="WWO5" s="20"/>
      <c r="WWP5" s="20"/>
      <c r="WWQ5" s="20"/>
      <c r="WWR5" s="20"/>
      <c r="WWS5" s="20"/>
      <c r="WWT5" s="20"/>
      <c r="WWU5" s="20"/>
      <c r="WWV5" s="20"/>
      <c r="WWW5" s="20"/>
      <c r="WWX5" s="20"/>
      <c r="WWY5" s="20"/>
      <c r="WWZ5" s="20"/>
      <c r="WXA5" s="20"/>
      <c r="WXB5" s="20"/>
      <c r="WXC5" s="20"/>
      <c r="WXD5" s="20"/>
      <c r="WXE5" s="20"/>
      <c r="WXF5" s="20"/>
      <c r="WXG5" s="20"/>
      <c r="WXH5" s="20"/>
      <c r="WXI5" s="20"/>
      <c r="WXJ5" s="20"/>
      <c r="WXK5" s="20"/>
      <c r="WXL5" s="20"/>
      <c r="WXM5" s="20"/>
      <c r="WXN5" s="20"/>
      <c r="WXO5" s="20"/>
      <c r="WXP5" s="20"/>
      <c r="WXQ5" s="20"/>
      <c r="WXR5" s="20"/>
      <c r="WXS5" s="20"/>
      <c r="WXT5" s="20"/>
      <c r="WXU5" s="20"/>
      <c r="WXV5" s="20"/>
      <c r="WXW5" s="20"/>
      <c r="WXX5" s="20"/>
      <c r="WXY5" s="20"/>
      <c r="WXZ5" s="20"/>
      <c r="WYA5" s="20"/>
      <c r="WYB5" s="20"/>
      <c r="WYC5" s="20"/>
      <c r="WYD5" s="20"/>
      <c r="WYE5" s="20"/>
      <c r="WYF5" s="20"/>
      <c r="WYG5" s="20"/>
      <c r="WYH5" s="20"/>
      <c r="WYI5" s="20"/>
      <c r="WYJ5" s="20"/>
      <c r="WYK5" s="20"/>
      <c r="WYL5" s="20"/>
      <c r="WYM5" s="20"/>
      <c r="WYN5" s="20"/>
      <c r="WYO5" s="20"/>
      <c r="WYP5" s="20"/>
      <c r="WYQ5" s="20"/>
      <c r="WYR5" s="20"/>
      <c r="WYS5" s="20"/>
      <c r="WYT5" s="20"/>
      <c r="WYU5" s="20"/>
      <c r="WYV5" s="20"/>
      <c r="WYW5" s="20"/>
      <c r="WYX5" s="20"/>
      <c r="WYY5" s="20"/>
      <c r="WYZ5" s="20"/>
      <c r="WZA5" s="20"/>
      <c r="WZB5" s="20"/>
      <c r="WZC5" s="20"/>
      <c r="WZD5" s="20"/>
      <c r="WZE5" s="20"/>
      <c r="WZF5" s="20"/>
      <c r="WZG5" s="20"/>
      <c r="WZH5" s="20"/>
      <c r="WZI5" s="20"/>
      <c r="WZJ5" s="20"/>
      <c r="WZK5" s="20"/>
      <c r="WZL5" s="20"/>
      <c r="WZM5" s="20"/>
      <c r="WZN5" s="20"/>
      <c r="WZO5" s="20"/>
      <c r="WZP5" s="20"/>
      <c r="WZQ5" s="20"/>
      <c r="WZR5" s="20"/>
      <c r="WZS5" s="20"/>
      <c r="WZT5" s="20"/>
      <c r="WZU5" s="20"/>
      <c r="WZV5" s="20"/>
      <c r="WZW5" s="20"/>
      <c r="WZX5" s="20"/>
      <c r="WZY5" s="20"/>
      <c r="WZZ5" s="20"/>
      <c r="XAA5" s="20"/>
      <c r="XAB5" s="20"/>
      <c r="XAC5" s="20"/>
      <c r="XAD5" s="20"/>
      <c r="XAE5" s="20"/>
      <c r="XAF5" s="20"/>
      <c r="XAG5" s="20"/>
      <c r="XAH5" s="20"/>
      <c r="XAI5" s="20"/>
      <c r="XAJ5" s="20"/>
      <c r="XAK5" s="20"/>
      <c r="XAL5" s="20"/>
      <c r="XAM5" s="20"/>
      <c r="XAN5" s="20"/>
      <c r="XAO5" s="20"/>
      <c r="XAP5" s="20"/>
      <c r="XAQ5" s="20"/>
      <c r="XAR5" s="20"/>
      <c r="XAS5" s="20"/>
      <c r="XAT5" s="20"/>
      <c r="XAU5" s="20"/>
      <c r="XAV5" s="20"/>
      <c r="XAW5" s="20"/>
      <c r="XAX5" s="20"/>
      <c r="XAY5" s="20"/>
      <c r="XAZ5" s="20"/>
      <c r="XBA5" s="20"/>
      <c r="XBB5" s="20"/>
      <c r="XBC5" s="20"/>
      <c r="XBD5" s="20"/>
      <c r="XBE5" s="20"/>
      <c r="XBF5" s="20"/>
      <c r="XBG5" s="20"/>
      <c r="XBH5" s="20"/>
      <c r="XBI5" s="20"/>
      <c r="XBJ5" s="20"/>
      <c r="XBK5" s="20"/>
      <c r="XBL5" s="20"/>
      <c r="XBM5" s="20"/>
      <c r="XBN5" s="20"/>
      <c r="XBO5" s="20"/>
      <c r="XBP5" s="20"/>
      <c r="XBQ5" s="20"/>
      <c r="XBR5" s="20"/>
      <c r="XBS5" s="20"/>
      <c r="XBT5" s="20"/>
      <c r="XBU5" s="20"/>
      <c r="XBV5" s="20"/>
      <c r="XBW5" s="20"/>
      <c r="XBX5" s="20"/>
      <c r="XBY5" s="20"/>
      <c r="XBZ5" s="20"/>
      <c r="XCA5" s="20"/>
      <c r="XCB5" s="20"/>
      <c r="XCC5" s="20"/>
      <c r="XCD5" s="20"/>
      <c r="XCE5" s="20"/>
      <c r="XCF5" s="20"/>
      <c r="XCG5" s="20"/>
      <c r="XCH5" s="20"/>
      <c r="XCI5" s="20"/>
      <c r="XCJ5" s="20"/>
      <c r="XCK5" s="20"/>
      <c r="XCL5" s="20"/>
      <c r="XCM5" s="20"/>
      <c r="XCN5" s="20"/>
      <c r="XCO5" s="20"/>
      <c r="XCP5" s="20"/>
      <c r="XCQ5" s="20"/>
      <c r="XCR5" s="20"/>
      <c r="XCS5" s="20"/>
      <c r="XCT5" s="20"/>
      <c r="XCU5" s="20"/>
      <c r="XCV5" s="20"/>
      <c r="XCW5" s="20"/>
      <c r="XCX5" s="20"/>
      <c r="XCY5" s="20"/>
      <c r="XCZ5" s="20"/>
      <c r="XDA5" s="20"/>
      <c r="XDB5" s="20"/>
      <c r="XDC5" s="20"/>
      <c r="XDD5" s="20"/>
      <c r="XDE5" s="20"/>
      <c r="XDF5" s="20"/>
      <c r="XDG5" s="20"/>
      <c r="XDH5" s="20"/>
      <c r="XDI5" s="20"/>
      <c r="XDJ5" s="20"/>
      <c r="XDK5" s="20"/>
      <c r="XDL5" s="20"/>
      <c r="XDM5" s="20"/>
      <c r="XDN5" s="20"/>
      <c r="XDO5" s="20"/>
      <c r="XDP5" s="20"/>
      <c r="XDQ5" s="20"/>
      <c r="XDR5" s="20"/>
      <c r="XDS5" s="20"/>
      <c r="XDT5" s="20"/>
      <c r="XDU5" s="20"/>
      <c r="XDV5" s="20"/>
      <c r="XDW5" s="20"/>
      <c r="XDX5" s="20"/>
      <c r="XDY5" s="20"/>
      <c r="XDZ5" s="20"/>
      <c r="XEA5" s="20"/>
      <c r="XEB5" s="20"/>
      <c r="XEC5" s="20"/>
      <c r="XED5" s="20"/>
      <c r="XEE5" s="20"/>
      <c r="XEF5" s="20"/>
      <c r="XEG5" s="20"/>
      <c r="XEH5" s="20"/>
      <c r="XEI5" s="20"/>
      <c r="XEJ5" s="20"/>
      <c r="XEK5" s="20"/>
      <c r="XEL5" s="20"/>
      <c r="XEM5" s="20"/>
      <c r="XEN5" s="20"/>
      <c r="XEO5" s="20"/>
      <c r="XEP5" s="20"/>
      <c r="XEQ5" s="20"/>
      <c r="XER5" s="20"/>
      <c r="XES5" s="20"/>
      <c r="XET5" s="20"/>
      <c r="XEU5" s="20"/>
      <c r="XEV5" s="20"/>
      <c r="XEW5" s="20"/>
      <c r="XEX5" s="20"/>
      <c r="XEY5" s="20"/>
      <c r="XEZ5" s="20"/>
      <c r="XFA5" s="20"/>
      <c r="XFB5" s="20"/>
      <c r="XFC5" s="20"/>
      <c r="XFD5" s="20"/>
    </row>
    <row r="6" spans="1:16384" s="37" customFormat="1">
      <c r="A6" s="37" t="s">
        <v>350</v>
      </c>
      <c r="B6" s="20">
        <f>'CC Target  Revenue (midpoint)'!H136/1000/MiFP*MiY</f>
        <v>64152.175501741789</v>
      </c>
      <c r="C6" s="20">
        <f>'CC Target  Revenue (midpoint)'!I136/1000</f>
        <v>67327.330597028224</v>
      </c>
      <c r="D6" s="20">
        <f>'CC Target  Revenue (midpoint)'!J136/1000</f>
        <v>69050.183318186435</v>
      </c>
      <c r="E6" s="20">
        <f>'CC Target  Revenue (midpoint)'!K136/1000</f>
        <v>71007.911302861452</v>
      </c>
      <c r="F6" s="20">
        <f>'CC Target  Revenue (midpoint)'!L136/1000</f>
        <v>71718.874288716368</v>
      </c>
      <c r="G6" s="20">
        <f>'CC Target  Revenue (midpoint)'!M136/1000</f>
        <v>71617.517610278228</v>
      </c>
      <c r="H6" s="20">
        <f>'CC Target  Revenue (midpoint)'!N136/1000</f>
        <v>72177.175486465057</v>
      </c>
      <c r="I6" s="20">
        <f>'CC Target  Revenue (midpoint)'!O136/1000</f>
        <v>72682.116869892721</v>
      </c>
      <c r="J6" s="20">
        <f>'CC Target  Revenue (midpoint)'!P136/1000</f>
        <v>73174.739826938152</v>
      </c>
      <c r="K6" s="20">
        <f>'CC Target  Revenue (midpoint)'!Q136/1000</f>
        <v>73779.879935066681</v>
      </c>
      <c r="L6" s="20">
        <f>'CC Target  Revenue (midpoint)'!R136/1000</f>
        <v>72629.617109710263</v>
      </c>
      <c r="M6" s="20">
        <f>'CC Target  Revenue (midpoint)'!S136/1000</f>
        <v>75971.753159560889</v>
      </c>
      <c r="N6" s="20">
        <f>'CC Target  Revenue (midpoint)'!T136/1000</f>
        <v>76646.316763514027</v>
      </c>
      <c r="O6" s="20">
        <f>'CC Target  Revenue (midpoint)'!U136/1000</f>
        <v>77265.829220176136</v>
      </c>
      <c r="P6" s="20">
        <f>'CC Target  Revenue (midpoint)'!V136/1000</f>
        <v>77846.724882009934</v>
      </c>
      <c r="Q6" s="20">
        <f>'CC Target  Revenue (midpoint)'!W136/1000</f>
        <v>78683.822656726348</v>
      </c>
      <c r="R6" s="20">
        <f>'CC Target  Revenue (midpoint)'!X136/1000</f>
        <v>79643.804516572622</v>
      </c>
      <c r="S6" s="20">
        <f>'CC Target  Revenue (midpoint)'!Y136/1000</f>
        <v>80481.555060018538</v>
      </c>
      <c r="T6" s="20">
        <f>'CC Target  Revenue (midpoint)'!Z136/1000</f>
        <v>81341.5075574246</v>
      </c>
      <c r="U6" s="20">
        <f>'CC Target  Revenue (midpoint)'!AA136/1000</f>
        <v>82223.86383879435</v>
      </c>
    </row>
    <row r="7" spans="1:16384" s="37" customFormat="1">
      <c r="A7" s="37" t="s">
        <v>351</v>
      </c>
      <c r="B7" s="20">
        <f>'CC Target Revenue (75th %)'!H101/1000/MiFP*MiY</f>
        <v>56668.515019647835</v>
      </c>
      <c r="C7" s="20">
        <f>'CC Target Revenue (75th %)'!I101/1000</f>
        <v>61060.273453594462</v>
      </c>
      <c r="D7" s="20">
        <f>'CC Target Revenue (75th %)'!J101/1000</f>
        <v>64312.104166559875</v>
      </c>
      <c r="E7" s="20">
        <f>'CC Target Revenue (75th %)'!K101/1000</f>
        <v>66611.674638691664</v>
      </c>
      <c r="F7" s="20">
        <f>'CC Target Revenue (75th %)'!L101/1000</f>
        <v>68720.32296279633</v>
      </c>
      <c r="G7" s="20">
        <f>'CC Target Revenue (75th %)'!M101/1000</f>
        <v>71201.991910130426</v>
      </c>
      <c r="H7" s="20">
        <f>'CC Target Revenue (75th %)'!N101/1000</f>
        <v>73606.693064084655</v>
      </c>
      <c r="I7" s="20">
        <f>'CC Target Revenue (75th %)'!O101/1000</f>
        <v>76557.547182264592</v>
      </c>
      <c r="J7" s="20">
        <f>'CC Target Revenue (75th %)'!P101/1000</f>
        <v>79203.432485566649</v>
      </c>
      <c r="K7" s="20">
        <f>'CC Target Revenue (75th %)'!Q101/1000</f>
        <v>83453.750951842027</v>
      </c>
      <c r="L7" s="20">
        <f>'CC Target Revenue (75th %)'!R101/1000</f>
        <v>85880.470397140802</v>
      </c>
      <c r="M7" s="20">
        <f>'CC Target Revenue (75th %)'!S101/1000</f>
        <v>88493.798561006275</v>
      </c>
      <c r="N7" s="20">
        <f>'CC Target Revenue (75th %)'!T101/1000</f>
        <v>90971.202476258026</v>
      </c>
      <c r="O7" s="20">
        <f>'CC Target Revenue (75th %)'!U101/1000</f>
        <v>93476.966656073331</v>
      </c>
      <c r="P7" s="20">
        <f>'CC Target Revenue (75th %)'!V101/1000</f>
        <v>96089.866833780165</v>
      </c>
      <c r="Q7" s="20">
        <f>'CC Target Revenue (75th %)'!W101/1000</f>
        <v>98835.60840040326</v>
      </c>
      <c r="R7" s="20">
        <f>'CC Target Revenue (75th %)'!X101/1000</f>
        <v>101714.92773698586</v>
      </c>
      <c r="S7" s="20">
        <f>'CC Target Revenue (75th %)'!Y101/1000</f>
        <v>104699.44255174734</v>
      </c>
      <c r="T7" s="20">
        <f>'CC Target Revenue (75th %)'!Z101/1000</f>
        <v>107690.55283372334</v>
      </c>
      <c r="U7" s="20">
        <f>'CC Target Revenue (75th %)'!AA101/1000</f>
        <v>110785.36537799939</v>
      </c>
    </row>
    <row r="8" spans="1:16384" s="37" customFormat="1">
      <c r="A8" s="37" t="s">
        <v>352</v>
      </c>
      <c r="B8" s="20">
        <f>'CC Target Revenue (75th %)'!H136/1000/MiFP*MiY</f>
        <v>69903.00278973869</v>
      </c>
      <c r="C8" s="20">
        <f>'CC Target Revenue (75th %)'!I136/1000</f>
        <v>73347.59664098495</v>
      </c>
      <c r="D8" s="20">
        <f>'CC Target Revenue (75th %)'!J136/1000</f>
        <v>75156.676363854494</v>
      </c>
      <c r="E8" s="20">
        <f>'CC Target Revenue (75th %)'!K136/1000</f>
        <v>77165.785757442427</v>
      </c>
      <c r="F8" s="20">
        <f>'CC Target Revenue (75th %)'!L136/1000</f>
        <v>77932.506545504759</v>
      </c>
      <c r="G8" s="20">
        <f>'CC Target Revenue (75th %)'!M136/1000</f>
        <v>77801.541236951292</v>
      </c>
      <c r="H8" s="20">
        <f>'CC Target Revenue (75th %)'!N136/1000</f>
        <v>78301.113589628643</v>
      </c>
      <c r="I8" s="20">
        <f>'CC Target Revenue (75th %)'!O136/1000</f>
        <v>78746.998012015771</v>
      </c>
      <c r="J8" s="20">
        <f>'CC Target Revenue (75th %)'!P136/1000</f>
        <v>79181.312215567537</v>
      </c>
      <c r="K8" s="20">
        <f>'CC Target Revenue (75th %)'!Q136/1000</f>
        <v>79728.234005470193</v>
      </c>
      <c r="L8" s="20">
        <f>'CC Target Revenue (75th %)'!R136/1000</f>
        <v>78519.400524304598</v>
      </c>
      <c r="M8" s="20">
        <f>'CC Target Revenue (75th %)'!S136/1000</f>
        <v>81824.168295683674</v>
      </c>
      <c r="N8" s="20">
        <f>'CC Target Revenue (75th %)'!T136/1000</f>
        <v>82462.306330427396</v>
      </c>
      <c r="O8" s="20">
        <f>'CC Target Revenue (75th %)'!U136/1000</f>
        <v>83045.74008946406</v>
      </c>
      <c r="P8" s="20">
        <f>'CC Target Revenue (75th %)'!V136/1000</f>
        <v>83591.258277412257</v>
      </c>
      <c r="Q8" s="20">
        <f>'CC Target Revenue (75th %)'!W136/1000</f>
        <v>84393.962658201068</v>
      </c>
      <c r="R8" s="20">
        <f>'CC Target Revenue (75th %)'!X136/1000</f>
        <v>85318.755863209575</v>
      </c>
      <c r="S8" s="20">
        <f>'CC Target Revenue (75th %)'!Y136/1000</f>
        <v>86120.520266728374</v>
      </c>
      <c r="T8" s="20">
        <f>'CC Target Revenue (75th %)'!Z136/1000</f>
        <v>86943.614090313436</v>
      </c>
      <c r="U8" s="20">
        <f>'CC Target Revenue (75th %)'!AA136/1000</f>
        <v>87788.194858647825</v>
      </c>
    </row>
    <row r="9" spans="1:16384" s="37" customFormat="1">
      <c r="B9" s="20"/>
      <c r="C9" s="20"/>
      <c r="D9" s="20"/>
      <c r="E9" s="20"/>
      <c r="F9" s="20"/>
      <c r="G9" s="20"/>
      <c r="H9" s="20"/>
      <c r="I9" s="20"/>
      <c r="J9" s="20"/>
      <c r="K9" s="20"/>
      <c r="L9" s="20"/>
      <c r="M9" s="20"/>
      <c r="N9" s="20"/>
      <c r="O9" s="20"/>
      <c r="P9" s="20"/>
      <c r="Q9" s="20"/>
      <c r="R9" s="20"/>
      <c r="S9" s="20"/>
      <c r="T9" s="20"/>
      <c r="U9" s="20"/>
    </row>
    <row r="10" spans="1:16384" s="37" customFormat="1">
      <c r="B10" s="20"/>
      <c r="C10" s="20"/>
      <c r="D10" s="20"/>
      <c r="E10" s="20"/>
      <c r="F10" s="20"/>
      <c r="G10" s="20"/>
      <c r="H10" s="20"/>
      <c r="I10" s="20"/>
      <c r="J10" s="20"/>
      <c r="K10" s="20"/>
      <c r="L10" s="20"/>
      <c r="M10" s="20"/>
      <c r="N10" s="20"/>
      <c r="O10" s="20"/>
      <c r="P10" s="20"/>
      <c r="Q10" s="20"/>
      <c r="R10" s="20"/>
      <c r="S10" s="20"/>
      <c r="T10" s="20"/>
      <c r="U10" s="20"/>
    </row>
    <row r="11" spans="1:16384">
      <c r="A11" s="101" t="s">
        <v>288</v>
      </c>
      <c r="B11" s="101"/>
      <c r="C11" s="101"/>
      <c r="D11" s="101"/>
      <c r="E11" s="101"/>
    </row>
    <row r="16" spans="1:16384">
      <c r="D16" t="s">
        <v>216</v>
      </c>
    </row>
    <row r="34" spans="1:5">
      <c r="A34" s="101" t="s">
        <v>287</v>
      </c>
      <c r="B34" s="101"/>
      <c r="C34" s="101"/>
      <c r="D34" s="101"/>
      <c r="E34" s="101"/>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18</vt:i4>
      </vt:variant>
    </vt:vector>
  </HeadingPairs>
  <TitlesOfParts>
    <vt:vector size="27" baseType="lpstr">
      <vt:lpstr>Cover</vt:lpstr>
      <vt:lpstr>Inputs</vt:lpstr>
      <vt:lpstr>CIAL 20 year return calculation</vt:lpstr>
      <vt:lpstr>CIAL 5 year return calculation</vt:lpstr>
      <vt:lpstr>CC Target  Revenue (midpoint)</vt:lpstr>
      <vt:lpstr>CC Target Revenue (75th %)</vt:lpstr>
      <vt:lpstr>Leased asset return calculation</vt:lpstr>
      <vt:lpstr>Excess cash flows</vt:lpstr>
      <vt:lpstr>Graphs for report</vt:lpstr>
      <vt:lpstr>CapexProp</vt:lpstr>
      <vt:lpstr>MiFP</vt:lpstr>
      <vt:lpstr>MiY</vt:lpstr>
      <vt:lpstr>'CC Target  Revenue (midpoint)'!Print_Area</vt:lpstr>
      <vt:lpstr>'CC Target Revenue (75th %)'!Print_Area</vt:lpstr>
      <vt:lpstr>'CIAL 20 year return calculation'!Print_Area</vt:lpstr>
      <vt:lpstr>'CIAL 5 year return calculation'!Print_Area</vt:lpstr>
      <vt:lpstr>Cover!Print_Area</vt:lpstr>
      <vt:lpstr>'Excess cash flows'!Print_Area</vt:lpstr>
      <vt:lpstr>'Leased asset return calculation'!Print_Area</vt:lpstr>
      <vt:lpstr>'CC Target  Revenue (midpoint)'!Print_Titles</vt:lpstr>
      <vt:lpstr>'CC Target Revenue (75th %)'!Print_Titles</vt:lpstr>
      <vt:lpstr>'CIAL 20 year return calculation'!Print_Titles</vt:lpstr>
      <vt:lpstr>'CIAL 5 year return calculation'!Print_Titles</vt:lpstr>
      <vt:lpstr>'Excess cash flows'!Print_Titles</vt:lpstr>
      <vt:lpstr>'Leased asset return calculation'!Print_Titles</vt:lpstr>
      <vt:lpstr>rivprop</vt:lpstr>
      <vt:lpstr>tax</vt:lpstr>
    </vt:vector>
  </TitlesOfParts>
  <Company>Commerce Commission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Tracey Edwards</cp:lastModifiedBy>
  <cp:lastPrinted>2013-10-10T02:36:06Z</cp:lastPrinted>
  <dcterms:created xsi:type="dcterms:W3CDTF">2012-08-16T23:49:07Z</dcterms:created>
  <dcterms:modified xsi:type="dcterms:W3CDTF">2013-10-14T00:55:32Z</dcterms:modified>
</cp:coreProperties>
</file>